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drawings/drawing8.xml" ContentType="application/vnd.openxmlformats-officedocument.drawingml.chartshapes+xml"/>
  <Override PartName="/xl/charts/chart7.xml" ContentType="application/vnd.openxmlformats-officedocument.drawingml.chart+xml"/>
  <Override PartName="/xl/drawings/drawing9.xml" ContentType="application/vnd.openxmlformats-officedocument.drawingml.chartshapes+xml"/>
  <Override PartName="/xl/charts/chart8.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9.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02"/>
  <workbookPr filterPrivacy="1" defaultThemeVersion="124226"/>
  <xr:revisionPtr revIDLastSave="0" documentId="8_{F63D789E-2C46-4C81-A9A9-C6693B983B91}" xr6:coauthVersionLast="36" xr6:coauthVersionMax="36" xr10:uidLastSave="{00000000-0000-0000-0000-000000000000}"/>
  <bookViews>
    <workbookView xWindow="-120" yWindow="-120" windowWidth="29040" windowHeight="15720" tabRatio="832" xr2:uid="{00000000-000D-0000-FFFF-FFFF00000000}"/>
  </bookViews>
  <sheets>
    <sheet name="Annexes" sheetId="30" r:id="rId1"/>
    <sheet name="A10" sheetId="1" r:id="rId2"/>
    <sheet name="A11" sheetId="3" r:id="rId3"/>
    <sheet name="A12" sheetId="4" r:id="rId4"/>
    <sheet name="A13" sheetId="5" r:id="rId5"/>
    <sheet name="A14" sheetId="6" r:id="rId6"/>
    <sheet name="A15" sheetId="7" r:id="rId7"/>
    <sheet name="A16" sheetId="8" r:id="rId8"/>
    <sheet name="A17" sheetId="9" r:id="rId9"/>
    <sheet name="A18" sheetId="10" r:id="rId10"/>
    <sheet name="A19" sheetId="11" r:id="rId11"/>
    <sheet name="A20" sheetId="12" r:id="rId12"/>
    <sheet name="A21" sheetId="13" r:id="rId13"/>
    <sheet name="A22" sheetId="14" r:id="rId14"/>
    <sheet name="A30" sheetId="15" r:id="rId15"/>
    <sheet name="A31" sheetId="16" r:id="rId16"/>
    <sheet name="A32" sheetId="17" r:id="rId17"/>
    <sheet name="A33" sheetId="18" r:id="rId18"/>
    <sheet name="A36" sheetId="21" r:id="rId19"/>
    <sheet name="A37" sheetId="22" r:id="rId20"/>
    <sheet name="A38" sheetId="23" r:id="rId21"/>
    <sheet name="A39" sheetId="24" r:id="rId22"/>
    <sheet name="A40" sheetId="25" r:id="rId23"/>
    <sheet name="A41" sheetId="26" r:id="rId24"/>
    <sheet name="A42" sheetId="27" r:id="rId25"/>
    <sheet name="A45" sheetId="28" r:id="rId26"/>
    <sheet name="A46" sheetId="29" r:id="rId27"/>
    <sheet name="A48" sheetId="19" r:id="rId28"/>
    <sheet name="A49" sheetId="20" r:id="rId29"/>
    <sheet name="A50" sheetId="31" r:id="rId3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269" i="31" l="1"/>
  <c r="AM189" i="31"/>
  <c r="AM139" i="31"/>
  <c r="AM7" i="31"/>
  <c r="J269" i="31"/>
  <c r="J189" i="31"/>
  <c r="J139" i="31"/>
  <c r="J7" i="31"/>
  <c r="AI333" i="31"/>
  <c r="AH333" i="31"/>
  <c r="AG333" i="31"/>
  <c r="AI332" i="31"/>
  <c r="AH332" i="31"/>
  <c r="AG332" i="31"/>
  <c r="AJ332" i="31" s="1"/>
  <c r="AI329" i="31"/>
  <c r="AH329" i="31"/>
  <c r="AG329" i="31"/>
  <c r="AI328" i="31"/>
  <c r="AH328" i="31"/>
  <c r="AG328" i="31"/>
  <c r="AI327" i="31"/>
  <c r="AH327" i="31"/>
  <c r="AG327" i="31"/>
  <c r="AI325" i="31"/>
  <c r="AH325" i="31"/>
  <c r="AG325" i="31"/>
  <c r="AI324" i="31"/>
  <c r="AH324" i="31"/>
  <c r="AG324" i="31"/>
  <c r="AI323" i="31"/>
  <c r="AH323" i="31"/>
  <c r="AG323" i="31"/>
  <c r="AI322" i="31"/>
  <c r="AH322" i="31"/>
  <c r="AG322" i="31"/>
  <c r="AJ322" i="31" s="1"/>
  <c r="AI321" i="31"/>
  <c r="AH321" i="31"/>
  <c r="AG321" i="31"/>
  <c r="BV320" i="31"/>
  <c r="AP320" i="31"/>
  <c r="AO320" i="31"/>
  <c r="AI320" i="31"/>
  <c r="AH320" i="31"/>
  <c r="AG320" i="31"/>
  <c r="BV319" i="31"/>
  <c r="AP319" i="31"/>
  <c r="AO319" i="31"/>
  <c r="AI319" i="31"/>
  <c r="AH319" i="31"/>
  <c r="AG319" i="31"/>
  <c r="AJ319" i="31" s="1"/>
  <c r="BV316" i="31"/>
  <c r="AP316" i="31"/>
  <c r="AO316" i="31"/>
  <c r="AI316" i="31"/>
  <c r="AH316" i="31"/>
  <c r="AG316" i="31"/>
  <c r="BV315" i="31"/>
  <c r="AP315" i="31"/>
  <c r="AO315" i="31"/>
  <c r="AI315" i="31"/>
  <c r="AH315" i="31"/>
  <c r="AG315" i="31"/>
  <c r="AJ315" i="31" s="1"/>
  <c r="BV314" i="31"/>
  <c r="AP314" i="31"/>
  <c r="AO314" i="31"/>
  <c r="AI314" i="31"/>
  <c r="AH314" i="31"/>
  <c r="AG314" i="31"/>
  <c r="BV313" i="31"/>
  <c r="AP313" i="31"/>
  <c r="AO313" i="31"/>
  <c r="AI313" i="31"/>
  <c r="AH313" i="31"/>
  <c r="AG313" i="31"/>
  <c r="BV312" i="31"/>
  <c r="AP312" i="31"/>
  <c r="AO312" i="31"/>
  <c r="AI312" i="31"/>
  <c r="AH312" i="31"/>
  <c r="AG312" i="31"/>
  <c r="AI295" i="31"/>
  <c r="AH295" i="31"/>
  <c r="AG295" i="31"/>
  <c r="AI294" i="31"/>
  <c r="AH294" i="31"/>
  <c r="AG294" i="31"/>
  <c r="BV293" i="31"/>
  <c r="AP293" i="31"/>
  <c r="AO293" i="31"/>
  <c r="AI293" i="31"/>
  <c r="AH293" i="31"/>
  <c r="AG293" i="31"/>
  <c r="AI292" i="31"/>
  <c r="AH292" i="31"/>
  <c r="AG292" i="31"/>
  <c r="AP291" i="31"/>
  <c r="AO291" i="31"/>
  <c r="AI291" i="31"/>
  <c r="AH291" i="31"/>
  <c r="AG291" i="31"/>
  <c r="AP290" i="31"/>
  <c r="AO290" i="31"/>
  <c r="AI290" i="31"/>
  <c r="AH290" i="31"/>
  <c r="AG290" i="31"/>
  <c r="BV289" i="31"/>
  <c r="AP289" i="31"/>
  <c r="AO289" i="31"/>
  <c r="AI289" i="31"/>
  <c r="AH289" i="31"/>
  <c r="AG289" i="31"/>
  <c r="BV288" i="31"/>
  <c r="AP288" i="31"/>
  <c r="AO288" i="31"/>
  <c r="AI288" i="31"/>
  <c r="AH288" i="31"/>
  <c r="AG288" i="31"/>
  <c r="BV287" i="31"/>
  <c r="AP287" i="31"/>
  <c r="AO287" i="31"/>
  <c r="AI287" i="31"/>
  <c r="AH287" i="31"/>
  <c r="AG287" i="31"/>
  <c r="BV286" i="31"/>
  <c r="AP286" i="31"/>
  <c r="AO286" i="31"/>
  <c r="AI286" i="31"/>
  <c r="AH286" i="31"/>
  <c r="AG286" i="31"/>
  <c r="BV285" i="31"/>
  <c r="AP285" i="31"/>
  <c r="AO285" i="31"/>
  <c r="AI285" i="31"/>
  <c r="AH285" i="31"/>
  <c r="AG285" i="31"/>
  <c r="BV284" i="31"/>
  <c r="AP284" i="31"/>
  <c r="AO284" i="31"/>
  <c r="AI284" i="31"/>
  <c r="AH284" i="31"/>
  <c r="AG284" i="31"/>
  <c r="BV283" i="31"/>
  <c r="AP283" i="31"/>
  <c r="AO283" i="31"/>
  <c r="AI283" i="31"/>
  <c r="AH283" i="31"/>
  <c r="AG283" i="31"/>
  <c r="AJ283" i="31" s="1"/>
  <c r="AI271" i="31"/>
  <c r="AH271" i="31"/>
  <c r="AG271" i="31"/>
  <c r="BV270" i="31"/>
  <c r="AP270" i="31"/>
  <c r="AO270" i="31"/>
  <c r="AI270" i="31"/>
  <c r="AH270" i="31"/>
  <c r="AG270" i="31"/>
  <c r="AI268" i="31"/>
  <c r="AH268" i="31"/>
  <c r="AG268" i="31"/>
  <c r="AI267" i="31"/>
  <c r="AH267" i="31"/>
  <c r="AG267" i="31"/>
  <c r="AJ267" i="31" s="1"/>
  <c r="AP266" i="31"/>
  <c r="AO266" i="31"/>
  <c r="AI266" i="31"/>
  <c r="AH266" i="31"/>
  <c r="AG266" i="31"/>
  <c r="AI265" i="31"/>
  <c r="AH265" i="31"/>
  <c r="AG265" i="31"/>
  <c r="AI264" i="31"/>
  <c r="AH264" i="31"/>
  <c r="AG264" i="31"/>
  <c r="AI263" i="31"/>
  <c r="AH263" i="31"/>
  <c r="AG263" i="31"/>
  <c r="AI262" i="31"/>
  <c r="AH262" i="31"/>
  <c r="AG262" i="31"/>
  <c r="AI261" i="31"/>
  <c r="AH261" i="31"/>
  <c r="AG261" i="31"/>
  <c r="AI260" i="31"/>
  <c r="AH260" i="31"/>
  <c r="AG260" i="31"/>
  <c r="AI259" i="31"/>
  <c r="AH259" i="31"/>
  <c r="AG259" i="31"/>
  <c r="AI258" i="31"/>
  <c r="AH258" i="31"/>
  <c r="AG258" i="31"/>
  <c r="AI257" i="31"/>
  <c r="AH257" i="31"/>
  <c r="AG257" i="31"/>
  <c r="AJ257" i="31" s="1"/>
  <c r="AI256" i="31"/>
  <c r="AH256" i="31"/>
  <c r="AG256" i="31"/>
  <c r="BV255" i="31"/>
  <c r="AC255" i="31"/>
  <c r="AH255" i="31" s="1"/>
  <c r="AB255" i="31"/>
  <c r="AG255" i="31" s="1"/>
  <c r="AA255" i="31"/>
  <c r="BV254" i="31"/>
  <c r="AC254" i="31"/>
  <c r="AH254" i="31" s="1"/>
  <c r="AB254" i="31"/>
  <c r="AA254" i="31"/>
  <c r="BV253" i="31"/>
  <c r="AC253" i="31"/>
  <c r="AH253" i="31" s="1"/>
  <c r="AB253" i="31"/>
  <c r="AA253" i="31"/>
  <c r="BV252" i="31"/>
  <c r="AC252" i="31"/>
  <c r="AH252" i="31" s="1"/>
  <c r="AB252" i="31"/>
  <c r="AA252" i="31"/>
  <c r="BV250" i="31"/>
  <c r="AC250" i="31"/>
  <c r="AH250" i="31" s="1"/>
  <c r="AB250" i="31"/>
  <c r="AG250" i="31" s="1"/>
  <c r="AA250" i="31"/>
  <c r="AI249" i="31"/>
  <c r="AC249" i="31"/>
  <c r="AH249" i="31" s="1"/>
  <c r="AB249" i="31"/>
  <c r="AA249" i="31"/>
  <c r="AI248" i="31"/>
  <c r="AC248" i="31"/>
  <c r="AH248" i="31" s="1"/>
  <c r="AB248" i="31"/>
  <c r="AA248" i="31"/>
  <c r="BV247" i="31"/>
  <c r="AC247" i="31"/>
  <c r="AH247" i="31" s="1"/>
  <c r="AB247" i="31"/>
  <c r="AG247" i="31" s="1"/>
  <c r="AA247" i="31"/>
  <c r="BV246" i="31"/>
  <c r="AC246" i="31"/>
  <c r="AH246" i="31" s="1"/>
  <c r="AB246" i="31"/>
  <c r="AG246" i="31" s="1"/>
  <c r="AA246" i="31"/>
  <c r="BV245" i="31"/>
  <c r="AC244" i="31"/>
  <c r="AH244" i="31" s="1"/>
  <c r="AB244" i="31"/>
  <c r="AG244" i="31" s="1"/>
  <c r="AA244" i="31"/>
  <c r="AI243" i="31"/>
  <c r="AC243" i="31"/>
  <c r="AH243" i="31" s="1"/>
  <c r="AB243" i="31"/>
  <c r="AA243" i="31"/>
  <c r="BV240" i="31"/>
  <c r="AC240" i="31"/>
  <c r="AH240" i="31" s="1"/>
  <c r="AB240" i="31"/>
  <c r="AA240" i="31"/>
  <c r="AC239" i="31"/>
  <c r="AH239" i="31" s="1"/>
  <c r="AB239" i="31"/>
  <c r="AG239" i="31" s="1"/>
  <c r="AA239" i="31"/>
  <c r="AC238" i="31"/>
  <c r="AH238" i="31" s="1"/>
  <c r="AB238" i="31"/>
  <c r="AG238" i="31" s="1"/>
  <c r="AA238" i="31"/>
  <c r="AI237" i="31"/>
  <c r="AC237" i="31"/>
  <c r="AH237" i="31" s="1"/>
  <c r="AB237" i="31"/>
  <c r="AD237" i="31" s="1"/>
  <c r="AA237" i="31"/>
  <c r="AC236" i="31"/>
  <c r="AH236" i="31" s="1"/>
  <c r="AB236" i="31"/>
  <c r="AG236" i="31" s="1"/>
  <c r="AA236" i="31"/>
  <c r="AI234" i="31"/>
  <c r="AH234" i="31"/>
  <c r="AG234" i="31"/>
  <c r="AI233" i="31"/>
  <c r="AH233" i="31"/>
  <c r="AG233" i="31"/>
  <c r="AI232" i="31"/>
  <c r="AH232" i="31"/>
  <c r="AG232" i="31"/>
  <c r="AI231" i="31"/>
  <c r="AH231" i="31"/>
  <c r="AG231" i="31"/>
  <c r="AI230" i="31"/>
  <c r="AH230" i="31"/>
  <c r="AG230" i="31"/>
  <c r="AI229" i="31"/>
  <c r="AH229" i="31"/>
  <c r="AG229" i="31"/>
  <c r="AI228" i="31"/>
  <c r="AH228" i="31"/>
  <c r="AG228" i="31"/>
  <c r="AI227" i="31"/>
  <c r="AH227" i="31"/>
  <c r="AG227" i="31"/>
  <c r="AH224" i="31"/>
  <c r="AG224" i="31"/>
  <c r="AI223" i="31"/>
  <c r="AH223" i="31"/>
  <c r="AG223" i="31"/>
  <c r="AI222" i="31"/>
  <c r="AH222" i="31"/>
  <c r="AG222" i="31"/>
  <c r="AJ222" i="31" s="1"/>
  <c r="AI221" i="31"/>
  <c r="AH221" i="31"/>
  <c r="AG221" i="31"/>
  <c r="AI220" i="31"/>
  <c r="AH220" i="31"/>
  <c r="AG220" i="31"/>
  <c r="AI219" i="31"/>
  <c r="AH219" i="31"/>
  <c r="AG219" i="31"/>
  <c r="AI218" i="31"/>
  <c r="AH218" i="31"/>
  <c r="AG218" i="31"/>
  <c r="AJ218" i="31" s="1"/>
  <c r="AI217" i="31"/>
  <c r="AH217" i="31"/>
  <c r="AG217" i="31"/>
  <c r="AI216" i="31"/>
  <c r="AH216" i="31"/>
  <c r="AG216" i="31"/>
  <c r="AI215" i="31"/>
  <c r="AH215" i="31"/>
  <c r="AG215" i="31"/>
  <c r="BV214" i="31"/>
  <c r="AP214" i="31"/>
  <c r="AO214" i="31"/>
  <c r="AI214" i="31"/>
  <c r="AH214" i="31"/>
  <c r="AG214" i="31"/>
  <c r="BV213" i="31"/>
  <c r="AP213" i="31"/>
  <c r="AO213" i="31"/>
  <c r="AI213" i="31"/>
  <c r="AH213" i="31"/>
  <c r="AG213" i="31"/>
  <c r="BV212" i="31"/>
  <c r="AP212" i="31"/>
  <c r="AO212" i="31"/>
  <c r="AI212" i="31"/>
  <c r="AH212" i="31"/>
  <c r="AG212" i="31"/>
  <c r="BV211" i="31"/>
  <c r="AP211" i="31"/>
  <c r="AO211" i="31"/>
  <c r="AI211" i="31"/>
  <c r="AH211" i="31"/>
  <c r="AG211" i="31"/>
  <c r="BV210" i="31"/>
  <c r="AP210" i="31"/>
  <c r="AO210" i="31"/>
  <c r="AI210" i="31"/>
  <c r="AH210" i="31"/>
  <c r="AG210" i="31"/>
  <c r="BV209" i="31"/>
  <c r="AP209" i="31"/>
  <c r="AO209" i="31"/>
  <c r="AI209" i="31"/>
  <c r="AH209" i="31"/>
  <c r="AG209" i="31"/>
  <c r="BV208" i="31"/>
  <c r="AP208" i="31"/>
  <c r="AO208" i="31"/>
  <c r="AI208" i="31"/>
  <c r="AH208" i="31"/>
  <c r="AG208" i="31"/>
  <c r="BV207" i="31"/>
  <c r="AP207" i="31"/>
  <c r="AO207" i="31"/>
  <c r="AI207" i="31"/>
  <c r="AH207" i="31"/>
  <c r="AG207" i="31"/>
  <c r="BV206" i="31"/>
  <c r="AP206" i="31"/>
  <c r="AO206" i="31"/>
  <c r="AI206" i="31"/>
  <c r="AH206" i="31"/>
  <c r="AG206" i="31"/>
  <c r="BV205" i="31"/>
  <c r="AP205" i="31"/>
  <c r="AO205" i="31"/>
  <c r="AI205" i="31"/>
  <c r="AH205" i="31"/>
  <c r="AG205" i="31"/>
  <c r="BV204" i="31"/>
  <c r="AP204" i="31"/>
  <c r="AO204" i="31"/>
  <c r="AI204" i="31"/>
  <c r="AH204" i="31"/>
  <c r="AG204" i="31"/>
  <c r="BV203" i="31"/>
  <c r="AP203" i="31"/>
  <c r="AO203" i="31"/>
  <c r="AI203" i="31"/>
  <c r="AH203" i="31"/>
  <c r="AG203" i="31"/>
  <c r="BV202" i="31"/>
  <c r="AP202" i="31"/>
  <c r="AO202" i="31"/>
  <c r="AI202" i="31"/>
  <c r="AH202" i="31"/>
  <c r="AG202" i="31"/>
  <c r="AI201" i="31"/>
  <c r="AH201" i="31"/>
  <c r="AG201" i="31"/>
  <c r="AI200" i="31"/>
  <c r="AH200" i="31"/>
  <c r="AG200" i="31"/>
  <c r="AI199" i="31"/>
  <c r="AH199" i="31"/>
  <c r="AG199" i="31"/>
  <c r="AJ199" i="31" s="1"/>
  <c r="AI198" i="31"/>
  <c r="AH198" i="31"/>
  <c r="AG198" i="31"/>
  <c r="AI197" i="31"/>
  <c r="AH197" i="31"/>
  <c r="AG197" i="31"/>
  <c r="AI196" i="31"/>
  <c r="AH196" i="31"/>
  <c r="AG196" i="31"/>
  <c r="AI195" i="31"/>
  <c r="AH195" i="31"/>
  <c r="AG195" i="31"/>
  <c r="AI194" i="31"/>
  <c r="AH194" i="31"/>
  <c r="AG194" i="31"/>
  <c r="AP193" i="31"/>
  <c r="AI193" i="31"/>
  <c r="AH193" i="31"/>
  <c r="AG193" i="31"/>
  <c r="AP192" i="31"/>
  <c r="AO192" i="31"/>
  <c r="AI192" i="31"/>
  <c r="AH192" i="31"/>
  <c r="AG192" i="31"/>
  <c r="AI188" i="31"/>
  <c r="AH188" i="31"/>
  <c r="AG188" i="31"/>
  <c r="AI187" i="31"/>
  <c r="AH187" i="31"/>
  <c r="AG187" i="31"/>
  <c r="AI186" i="31"/>
  <c r="AH186" i="31"/>
  <c r="AG186" i="31"/>
  <c r="AI185" i="31"/>
  <c r="AH185" i="31"/>
  <c r="AG185" i="31"/>
  <c r="AI184" i="31"/>
  <c r="AH184" i="31"/>
  <c r="AG184" i="31"/>
  <c r="AI183" i="31"/>
  <c r="AH183" i="31"/>
  <c r="AG183" i="31"/>
  <c r="AI182" i="31"/>
  <c r="AH182" i="31"/>
  <c r="AG182" i="31"/>
  <c r="AI181" i="31"/>
  <c r="AH181" i="31"/>
  <c r="AG181" i="31"/>
  <c r="AI180" i="31"/>
  <c r="AH180" i="31"/>
  <c r="AG180" i="31"/>
  <c r="AI179" i="31"/>
  <c r="AH179" i="31"/>
  <c r="AG179" i="31"/>
  <c r="AI178" i="31"/>
  <c r="AH178" i="31"/>
  <c r="AG178" i="31"/>
  <c r="AI177" i="31"/>
  <c r="AH177" i="31"/>
  <c r="AG177" i="31"/>
  <c r="AI176" i="31"/>
  <c r="AH176" i="31"/>
  <c r="AG176" i="31"/>
  <c r="AI175" i="31"/>
  <c r="AH175" i="31"/>
  <c r="AG175" i="31"/>
  <c r="AI174" i="31"/>
  <c r="AH174" i="31"/>
  <c r="AG174" i="31"/>
  <c r="AI173" i="31"/>
  <c r="AH173" i="31"/>
  <c r="AG173" i="31"/>
  <c r="AI172" i="31"/>
  <c r="AH172" i="31"/>
  <c r="AG172" i="31"/>
  <c r="AI171" i="31"/>
  <c r="AH171" i="31"/>
  <c r="AG171" i="31"/>
  <c r="AI170" i="31"/>
  <c r="AH170" i="31"/>
  <c r="AG170" i="31"/>
  <c r="AI169" i="31"/>
  <c r="AH169" i="31"/>
  <c r="AG169" i="31"/>
  <c r="AP168" i="31"/>
  <c r="AO168" i="31"/>
  <c r="AP167" i="31"/>
  <c r="AO167" i="31"/>
  <c r="AP166" i="31"/>
  <c r="AO166" i="31"/>
  <c r="BV165" i="31"/>
  <c r="AP165" i="31"/>
  <c r="AO165" i="31"/>
  <c r="AI165" i="31"/>
  <c r="AH165" i="31"/>
  <c r="AG165" i="31"/>
  <c r="AJ165" i="31" s="1"/>
  <c r="BV164" i="31"/>
  <c r="AP164" i="31"/>
  <c r="AO164" i="31"/>
  <c r="AI164" i="31"/>
  <c r="AH164" i="31"/>
  <c r="AG164" i="31"/>
  <c r="AI163" i="31"/>
  <c r="AH163" i="31"/>
  <c r="AG163" i="31"/>
  <c r="BV162" i="31"/>
  <c r="AP162" i="31"/>
  <c r="AO162" i="31"/>
  <c r="AI162" i="31"/>
  <c r="AH162" i="31"/>
  <c r="AG162" i="31"/>
  <c r="BV161" i="31"/>
  <c r="AP161" i="31"/>
  <c r="AO161" i="31"/>
  <c r="AI161" i="31"/>
  <c r="AH161" i="31"/>
  <c r="AG161" i="31"/>
  <c r="BV160" i="31"/>
  <c r="AP160" i="31"/>
  <c r="AO160" i="31"/>
  <c r="AI160" i="31"/>
  <c r="AH160" i="31"/>
  <c r="AG160" i="31"/>
  <c r="AI159" i="31"/>
  <c r="AH159" i="31"/>
  <c r="AG159" i="31"/>
  <c r="AI158" i="31"/>
  <c r="AH158" i="31"/>
  <c r="AG158" i="31"/>
  <c r="BV157" i="31"/>
  <c r="AP157" i="31"/>
  <c r="AO157" i="31"/>
  <c r="AI157" i="31"/>
  <c r="AH157" i="31"/>
  <c r="AG157" i="31"/>
  <c r="BV156" i="31"/>
  <c r="AP156" i="31"/>
  <c r="AO156" i="31"/>
  <c r="AI156" i="31"/>
  <c r="AH156" i="31"/>
  <c r="AG156" i="31"/>
  <c r="BV155" i="31"/>
  <c r="AP155" i="31"/>
  <c r="AO155" i="31"/>
  <c r="AI155" i="31"/>
  <c r="AH155" i="31"/>
  <c r="AG155" i="31"/>
  <c r="BV154" i="31"/>
  <c r="AP154" i="31"/>
  <c r="AO154" i="31"/>
  <c r="AI154" i="31"/>
  <c r="AH154" i="31"/>
  <c r="AG154" i="31"/>
  <c r="BV153" i="31"/>
  <c r="AP153" i="31"/>
  <c r="AO153" i="31"/>
  <c r="AI153" i="31"/>
  <c r="AH153" i="31"/>
  <c r="AG153" i="31"/>
  <c r="BV152" i="31"/>
  <c r="AP152" i="31"/>
  <c r="AO152" i="31"/>
  <c r="AI152" i="31"/>
  <c r="AH152" i="31"/>
  <c r="AG152" i="31"/>
  <c r="AI151" i="31"/>
  <c r="AH151" i="31"/>
  <c r="AG151" i="31"/>
  <c r="BV150" i="31"/>
  <c r="AP150" i="31"/>
  <c r="AO150" i="31"/>
  <c r="AI150" i="31"/>
  <c r="AH150" i="31"/>
  <c r="AG150" i="31"/>
  <c r="BV149" i="31"/>
  <c r="AP149" i="31"/>
  <c r="AO149" i="31"/>
  <c r="AI149" i="31"/>
  <c r="AH149" i="31"/>
  <c r="AG149" i="31"/>
  <c r="BV148" i="31"/>
  <c r="AP148" i="31"/>
  <c r="AO148" i="31"/>
  <c r="AI148" i="31"/>
  <c r="AH148" i="31"/>
  <c r="AG148" i="31"/>
  <c r="AI147" i="31"/>
  <c r="AH147" i="31"/>
  <c r="AG147" i="31"/>
  <c r="AI146" i="31"/>
  <c r="AH146" i="31"/>
  <c r="AG146" i="31"/>
  <c r="BV145" i="31"/>
  <c r="AP145" i="31"/>
  <c r="AO145" i="31"/>
  <c r="AI145" i="31"/>
  <c r="AH145" i="31"/>
  <c r="AG145" i="31"/>
  <c r="BV144" i="31"/>
  <c r="AP144" i="31"/>
  <c r="AO144" i="31"/>
  <c r="AI144" i="31"/>
  <c r="AH144" i="31"/>
  <c r="AG144" i="31"/>
  <c r="BV143" i="31"/>
  <c r="AP143" i="31"/>
  <c r="AO143" i="31"/>
  <c r="AI143" i="31"/>
  <c r="AH143" i="31"/>
  <c r="AG143" i="31"/>
  <c r="AP138" i="31"/>
  <c r="AO138" i="31"/>
  <c r="AI138" i="31"/>
  <c r="AH138" i="31"/>
  <c r="AG138" i="31"/>
  <c r="AP137" i="31"/>
  <c r="AO137" i="31"/>
  <c r="AI137" i="31"/>
  <c r="AH137" i="31"/>
  <c r="AG137" i="31"/>
  <c r="BV136" i="31"/>
  <c r="AP136" i="31"/>
  <c r="AO136" i="31"/>
  <c r="AI136" i="31"/>
  <c r="AH136" i="31"/>
  <c r="AG136" i="31"/>
  <c r="AI131" i="31"/>
  <c r="AH131" i="31"/>
  <c r="AG131" i="31"/>
  <c r="AI130" i="31"/>
  <c r="AH130" i="31"/>
  <c r="AG130" i="31"/>
  <c r="AI129" i="31"/>
  <c r="AH129" i="31"/>
  <c r="AG129" i="31"/>
  <c r="AP128" i="31"/>
  <c r="AO128" i="31"/>
  <c r="AI128" i="31"/>
  <c r="AH128" i="31"/>
  <c r="AG128" i="31"/>
  <c r="AJ128" i="31" s="1"/>
  <c r="AI127" i="31"/>
  <c r="AH127" i="31"/>
  <c r="AG127" i="31"/>
  <c r="BV126" i="31"/>
  <c r="AP126" i="31"/>
  <c r="AO126" i="31"/>
  <c r="AI126" i="31"/>
  <c r="AH126" i="31"/>
  <c r="AG126" i="31"/>
  <c r="BV125" i="31"/>
  <c r="AP125" i="31"/>
  <c r="AO125" i="31"/>
  <c r="AI125" i="31"/>
  <c r="AH125" i="31"/>
  <c r="AG125" i="31"/>
  <c r="AI124" i="31"/>
  <c r="AH124" i="31"/>
  <c r="AG124" i="31"/>
  <c r="AP123" i="31"/>
  <c r="AO123" i="31"/>
  <c r="AI123" i="31"/>
  <c r="AH123" i="31"/>
  <c r="AG123" i="31"/>
  <c r="AI122" i="31"/>
  <c r="AH122" i="31"/>
  <c r="AG122" i="31"/>
  <c r="BV121" i="31"/>
  <c r="AP121" i="31"/>
  <c r="AO121" i="31"/>
  <c r="AI121" i="31"/>
  <c r="AH121" i="31"/>
  <c r="AG121" i="31"/>
  <c r="AJ121" i="31" s="1"/>
  <c r="BV120" i="31"/>
  <c r="AP120" i="31"/>
  <c r="AO120" i="31"/>
  <c r="AI120" i="31"/>
  <c r="AH120" i="31"/>
  <c r="AG120" i="31"/>
  <c r="BV119" i="31"/>
  <c r="AP119" i="31"/>
  <c r="AO119" i="31"/>
  <c r="AI119" i="31"/>
  <c r="AH119" i="31"/>
  <c r="AG119" i="31"/>
  <c r="BV118" i="31"/>
  <c r="AP118" i="31"/>
  <c r="AO118" i="31"/>
  <c r="AI118" i="31"/>
  <c r="AH118" i="31"/>
  <c r="AG118" i="31"/>
  <c r="BV117" i="31"/>
  <c r="AO117" i="31"/>
  <c r="BV116" i="31"/>
  <c r="AO116" i="31"/>
  <c r="AP115" i="31"/>
  <c r="AO115" i="31"/>
  <c r="AI115" i="31"/>
  <c r="AH115" i="31"/>
  <c r="AG115" i="31"/>
  <c r="AP114" i="31"/>
  <c r="AO114" i="31"/>
  <c r="AI114" i="31"/>
  <c r="AH114" i="31"/>
  <c r="AG114" i="31"/>
  <c r="AJ114" i="31" s="1"/>
  <c r="AP113" i="31"/>
  <c r="AO113" i="31"/>
  <c r="AI113" i="31"/>
  <c r="AH113" i="31"/>
  <c r="AG113" i="31"/>
  <c r="BV112" i="31"/>
  <c r="AP112" i="31"/>
  <c r="AO112" i="31"/>
  <c r="AI112" i="31"/>
  <c r="AH112" i="31"/>
  <c r="AG112" i="31"/>
  <c r="BV111" i="31"/>
  <c r="AP111" i="31"/>
  <c r="AO111" i="31"/>
  <c r="AI111" i="31"/>
  <c r="AH111" i="31"/>
  <c r="AG111" i="31"/>
  <c r="BV110" i="31"/>
  <c r="AP110" i="31"/>
  <c r="AO110" i="31"/>
  <c r="AI110" i="31"/>
  <c r="AH110" i="31"/>
  <c r="AG110" i="31"/>
  <c r="AI109" i="31"/>
  <c r="AH109" i="31"/>
  <c r="AG109" i="31"/>
  <c r="BV108" i="31"/>
  <c r="AP108" i="31"/>
  <c r="AO108" i="31"/>
  <c r="AI108" i="31"/>
  <c r="AH108" i="31"/>
  <c r="AG108" i="31"/>
  <c r="AJ108" i="31" s="1"/>
  <c r="BV107" i="31"/>
  <c r="AP107" i="31"/>
  <c r="AO107" i="31"/>
  <c r="AI107" i="31"/>
  <c r="AH107" i="31"/>
  <c r="AG107" i="31"/>
  <c r="BV106" i="31"/>
  <c r="AP106" i="31"/>
  <c r="AO106" i="31"/>
  <c r="AI106" i="31"/>
  <c r="AH106" i="31"/>
  <c r="AG106" i="31"/>
  <c r="BV105" i="31"/>
  <c r="AP105" i="31"/>
  <c r="AO105" i="31"/>
  <c r="AI105" i="31"/>
  <c r="AH105" i="31"/>
  <c r="AG105" i="31"/>
  <c r="AI104" i="31"/>
  <c r="AH104" i="31"/>
  <c r="AG104" i="31"/>
  <c r="AI103" i="31"/>
  <c r="AH103" i="31"/>
  <c r="AG103" i="31"/>
  <c r="AI102" i="31"/>
  <c r="AH102" i="31"/>
  <c r="AG102" i="31"/>
  <c r="AI101" i="31"/>
  <c r="AH101" i="31"/>
  <c r="AG101" i="31"/>
  <c r="AI100" i="31"/>
  <c r="AH100" i="31"/>
  <c r="AG100" i="31"/>
  <c r="AI98" i="31"/>
  <c r="AH98" i="31"/>
  <c r="AG98" i="31"/>
  <c r="AI97" i="31"/>
  <c r="AH97" i="31"/>
  <c r="AG97" i="31"/>
  <c r="AI96" i="31"/>
  <c r="AH96" i="31"/>
  <c r="AG96" i="31"/>
  <c r="AI95" i="31"/>
  <c r="AH95" i="31"/>
  <c r="AG95" i="31"/>
  <c r="AI94" i="31"/>
  <c r="AH94" i="31"/>
  <c r="AG94" i="31"/>
  <c r="AI93" i="31"/>
  <c r="AH93" i="31"/>
  <c r="AG93" i="31"/>
  <c r="AI92" i="31"/>
  <c r="AH92" i="31"/>
  <c r="AG92" i="31"/>
  <c r="AI91" i="31"/>
  <c r="AH91" i="31"/>
  <c r="AG91" i="31"/>
  <c r="BV90" i="31"/>
  <c r="AP90" i="31"/>
  <c r="AO90" i="31"/>
  <c r="AI90" i="31"/>
  <c r="AH90" i="31"/>
  <c r="AG90" i="31"/>
  <c r="AJ90" i="31" s="1"/>
  <c r="BV89" i="31"/>
  <c r="AP89" i="31"/>
  <c r="AO89" i="31"/>
  <c r="AI89" i="31"/>
  <c r="AH89" i="31"/>
  <c r="AG89" i="31"/>
  <c r="BV88" i="31"/>
  <c r="AP88" i="31"/>
  <c r="AO88" i="31"/>
  <c r="AI88" i="31"/>
  <c r="AH88" i="31"/>
  <c r="AG88" i="31"/>
  <c r="BV87" i="31"/>
  <c r="AP87" i="31"/>
  <c r="AO87" i="31"/>
  <c r="AI87" i="31"/>
  <c r="AH87" i="31"/>
  <c r="AG87" i="31"/>
  <c r="BV86" i="31"/>
  <c r="AP86" i="31"/>
  <c r="AO86" i="31"/>
  <c r="AI86" i="31"/>
  <c r="AH86" i="31"/>
  <c r="AG86" i="31"/>
  <c r="BV85" i="31"/>
  <c r="AP85" i="31"/>
  <c r="AO85" i="31"/>
  <c r="AI85" i="31"/>
  <c r="AH85" i="31"/>
  <c r="AG85" i="31"/>
  <c r="BV84" i="31"/>
  <c r="AP84" i="31"/>
  <c r="AO84" i="31"/>
  <c r="AI84" i="31"/>
  <c r="AH84" i="31"/>
  <c r="AG84" i="31"/>
  <c r="BV83" i="31"/>
  <c r="AP83" i="31"/>
  <c r="AO83" i="31"/>
  <c r="AI83" i="31"/>
  <c r="AH83" i="31"/>
  <c r="AG83" i="31"/>
  <c r="BV82" i="31"/>
  <c r="AP82" i="31"/>
  <c r="AO82" i="31"/>
  <c r="AI82" i="31"/>
  <c r="AH82" i="31"/>
  <c r="AG82" i="31"/>
  <c r="BV81" i="31"/>
  <c r="AP81" i="31"/>
  <c r="AO81" i="31"/>
  <c r="AI81" i="31"/>
  <c r="AH81" i="31"/>
  <c r="AG81" i="31"/>
  <c r="BV80" i="31"/>
  <c r="AP80" i="31"/>
  <c r="AO80" i="31"/>
  <c r="AI80" i="31"/>
  <c r="AH80" i="31"/>
  <c r="AG80" i="31"/>
  <c r="BV79" i="31"/>
  <c r="AP79" i="31"/>
  <c r="AO79" i="31"/>
  <c r="AI79" i="31"/>
  <c r="AH79" i="31"/>
  <c r="AG79" i="31"/>
  <c r="BV78" i="31"/>
  <c r="AP78" i="31"/>
  <c r="AO78" i="31"/>
  <c r="AI78" i="31"/>
  <c r="AH78" i="31"/>
  <c r="AG78" i="31"/>
  <c r="BV77" i="31"/>
  <c r="AP77" i="31"/>
  <c r="AO77" i="31"/>
  <c r="AI77" i="31"/>
  <c r="AH77" i="31"/>
  <c r="AG77" i="31"/>
  <c r="AP76" i="31"/>
  <c r="AO76" i="31"/>
  <c r="AI76" i="31"/>
  <c r="AH76" i="31"/>
  <c r="AG76" i="31"/>
  <c r="AP75" i="31"/>
  <c r="AO75" i="31"/>
  <c r="AI75" i="31"/>
  <c r="AH75" i="31"/>
  <c r="AG75" i="31"/>
  <c r="AP74" i="31"/>
  <c r="AO74" i="31"/>
  <c r="AI74" i="31"/>
  <c r="AH74" i="31"/>
  <c r="AG74" i="31"/>
  <c r="BV73" i="31"/>
  <c r="AO73" i="31"/>
  <c r="AI73" i="31"/>
  <c r="AH73" i="31"/>
  <c r="AG73" i="31"/>
  <c r="BV72" i="31"/>
  <c r="AO72" i="31"/>
  <c r="AI72" i="31"/>
  <c r="AH72" i="31"/>
  <c r="AG72" i="31"/>
  <c r="BV71" i="31"/>
  <c r="AO71" i="31"/>
  <c r="AI71" i="31"/>
  <c r="AH71" i="31"/>
  <c r="AG71" i="31"/>
  <c r="BV70" i="31"/>
  <c r="AP70" i="31"/>
  <c r="AO70" i="31"/>
  <c r="AI70" i="31"/>
  <c r="AH70" i="31"/>
  <c r="AG70" i="31"/>
  <c r="BV69" i="31"/>
  <c r="AP69" i="31"/>
  <c r="AO69" i="31"/>
  <c r="AI69" i="31"/>
  <c r="AH69" i="31"/>
  <c r="AG69" i="31"/>
  <c r="BV68" i="31"/>
  <c r="AP68" i="31"/>
  <c r="AO68" i="31"/>
  <c r="AI68" i="31"/>
  <c r="AH68" i="31"/>
  <c r="AG68" i="31"/>
  <c r="BV67" i="31"/>
  <c r="AP67" i="31"/>
  <c r="AO67" i="31"/>
  <c r="AI67" i="31"/>
  <c r="AH67" i="31"/>
  <c r="AG67" i="31"/>
  <c r="BV66" i="31"/>
  <c r="AP66" i="31"/>
  <c r="AO66" i="31"/>
  <c r="AI66" i="31"/>
  <c r="AH66" i="31"/>
  <c r="AG66" i="31"/>
  <c r="BV65" i="31"/>
  <c r="AP65" i="31"/>
  <c r="AO65" i="31"/>
  <c r="AI65" i="31"/>
  <c r="AH65" i="31"/>
  <c r="AG65" i="31"/>
  <c r="AP64" i="31"/>
  <c r="AO64" i="31"/>
  <c r="AI64" i="31"/>
  <c r="AH64" i="31"/>
  <c r="AG64" i="31"/>
  <c r="BV63" i="31"/>
  <c r="AP63" i="31"/>
  <c r="AO63" i="31"/>
  <c r="AI63" i="31"/>
  <c r="AH63" i="31"/>
  <c r="AG63" i="31"/>
  <c r="BV62" i="31"/>
  <c r="AP62" i="31"/>
  <c r="AO62" i="31"/>
  <c r="AI62" i="31"/>
  <c r="AH62" i="31"/>
  <c r="AG62" i="31"/>
  <c r="AJ62" i="31" s="1"/>
  <c r="AI61" i="31"/>
  <c r="AH61" i="31"/>
  <c r="AG61" i="31"/>
  <c r="BV60" i="31"/>
  <c r="AP60" i="31"/>
  <c r="AO60" i="31"/>
  <c r="AI60" i="31"/>
  <c r="AH60" i="31"/>
  <c r="AG60" i="31"/>
  <c r="BV59" i="31"/>
  <c r="AP59" i="31"/>
  <c r="AO59" i="31"/>
  <c r="AI59" i="31"/>
  <c r="AH59" i="31"/>
  <c r="AG59" i="31"/>
  <c r="AJ59" i="31" s="1"/>
  <c r="BV58" i="31"/>
  <c r="AP58" i="31"/>
  <c r="AO58" i="31"/>
  <c r="AI58" i="31"/>
  <c r="AH58" i="31"/>
  <c r="AG58" i="31"/>
  <c r="AI57" i="31"/>
  <c r="AH57" i="31"/>
  <c r="AG57" i="31"/>
  <c r="BV56" i="31"/>
  <c r="AP56" i="31"/>
  <c r="AO56" i="31"/>
  <c r="AI56" i="31"/>
  <c r="AH56" i="31"/>
  <c r="AG56" i="31"/>
  <c r="BV55" i="31"/>
  <c r="AP55" i="31"/>
  <c r="AI55" i="31"/>
  <c r="AH55" i="31"/>
  <c r="AG55" i="31"/>
  <c r="BV54" i="31"/>
  <c r="AP54" i="31"/>
  <c r="AO54" i="31"/>
  <c r="AI54" i="31"/>
  <c r="AH54" i="31"/>
  <c r="AG54" i="31"/>
  <c r="BV53" i="31"/>
  <c r="AP53" i="31"/>
  <c r="AO53" i="31"/>
  <c r="AI53" i="31"/>
  <c r="AH53" i="31"/>
  <c r="AG53" i="31"/>
  <c r="AJ53" i="31" s="1"/>
  <c r="BV52" i="31"/>
  <c r="AP52" i="31"/>
  <c r="AO52" i="31"/>
  <c r="AI52" i="31"/>
  <c r="AH52" i="31"/>
  <c r="AG52" i="31"/>
  <c r="AI46" i="31"/>
  <c r="AH46" i="31"/>
  <c r="AG46" i="31"/>
  <c r="AI45" i="31"/>
  <c r="AH45" i="31"/>
  <c r="AG45" i="31"/>
  <c r="AI44" i="31"/>
  <c r="AH44" i="31"/>
  <c r="AG44" i="31"/>
  <c r="AI43" i="31"/>
  <c r="AH43" i="31"/>
  <c r="AG43" i="31"/>
  <c r="AI42" i="31"/>
  <c r="AH42" i="31"/>
  <c r="AG42" i="31"/>
  <c r="AI39" i="31"/>
  <c r="AH39" i="31"/>
  <c r="AG39" i="31"/>
  <c r="AI38" i="31"/>
  <c r="AH38" i="31"/>
  <c r="AG38" i="31"/>
  <c r="AI37" i="31"/>
  <c r="AH37" i="31"/>
  <c r="AG37" i="31"/>
  <c r="AI36" i="31"/>
  <c r="AH36" i="31"/>
  <c r="AG36" i="31"/>
  <c r="AJ36" i="31" s="1"/>
  <c r="AI35" i="31"/>
  <c r="AH35" i="31"/>
  <c r="AG35" i="31"/>
  <c r="BV34" i="31"/>
  <c r="AP34" i="31"/>
  <c r="AO34" i="31"/>
  <c r="AI34" i="31"/>
  <c r="AH34" i="31"/>
  <c r="AG34" i="31"/>
  <c r="BV33" i="31"/>
  <c r="AP33" i="31"/>
  <c r="AO33" i="31"/>
  <c r="AI33" i="31"/>
  <c r="AH33" i="31"/>
  <c r="AG33" i="31"/>
  <c r="AJ33" i="31" s="1"/>
  <c r="BV32" i="31"/>
  <c r="AP32" i="31"/>
  <c r="AO32" i="31"/>
  <c r="AI32" i="31"/>
  <c r="AH32" i="31"/>
  <c r="AG32" i="31"/>
  <c r="BV31" i="31"/>
  <c r="AP31" i="31"/>
  <c r="AO31" i="31"/>
  <c r="AI31" i="31"/>
  <c r="AH31" i="31"/>
  <c r="AG31" i="31"/>
  <c r="BV30" i="31"/>
  <c r="AP30" i="31"/>
  <c r="AO30" i="31"/>
  <c r="AI30" i="31"/>
  <c r="AH30" i="31"/>
  <c r="AG30" i="31"/>
  <c r="BV29" i="31"/>
  <c r="AP29" i="31"/>
  <c r="AO29" i="31"/>
  <c r="AI29" i="31"/>
  <c r="AH29" i="31"/>
  <c r="AG29" i="31"/>
  <c r="BV28" i="31"/>
  <c r="AP28" i="31"/>
  <c r="AO28" i="31"/>
  <c r="AI28" i="31"/>
  <c r="AH28" i="31"/>
  <c r="AG28" i="31"/>
  <c r="BV27" i="31"/>
  <c r="AP27" i="31"/>
  <c r="AO27" i="31"/>
  <c r="AI27" i="31"/>
  <c r="AH27" i="31"/>
  <c r="AG27" i="31"/>
  <c r="BV26" i="31"/>
  <c r="AP26" i="31"/>
  <c r="AO26" i="31"/>
  <c r="AI26" i="31"/>
  <c r="AH26" i="31"/>
  <c r="AG26" i="31"/>
  <c r="BV25" i="31"/>
  <c r="AP25" i="31"/>
  <c r="AO25" i="31"/>
  <c r="AI25" i="31"/>
  <c r="AH25" i="31"/>
  <c r="AG25" i="31"/>
  <c r="AJ25" i="31" s="1"/>
  <c r="BV24" i="31"/>
  <c r="AP24" i="31"/>
  <c r="AO24" i="31"/>
  <c r="AI24" i="31"/>
  <c r="AH24" i="31"/>
  <c r="AG24" i="31"/>
  <c r="BV23" i="31"/>
  <c r="AP23" i="31"/>
  <c r="AO23" i="31"/>
  <c r="AI23" i="31"/>
  <c r="AH23" i="31"/>
  <c r="AG23" i="31"/>
  <c r="BV22" i="31"/>
  <c r="AP22" i="31"/>
  <c r="AO22" i="31"/>
  <c r="AI22" i="31"/>
  <c r="AH22" i="31"/>
  <c r="AG22" i="31"/>
  <c r="BV21" i="31"/>
  <c r="AP21" i="31"/>
  <c r="AO21" i="31"/>
  <c r="AI21" i="31"/>
  <c r="AH21" i="31"/>
  <c r="AG21" i="31"/>
  <c r="BV20" i="31"/>
  <c r="AP20" i="31"/>
  <c r="AO20" i="31"/>
  <c r="AI20" i="31"/>
  <c r="AH20" i="31"/>
  <c r="AG20" i="31"/>
  <c r="BV19" i="31"/>
  <c r="AP19" i="31"/>
  <c r="AO19" i="31"/>
  <c r="AI19" i="31"/>
  <c r="AH19" i="31"/>
  <c r="AG19" i="31"/>
  <c r="BV18" i="31"/>
  <c r="AP18" i="31"/>
  <c r="AO18" i="31"/>
  <c r="AI18" i="31"/>
  <c r="AH18" i="31"/>
  <c r="AG18" i="31"/>
  <c r="BV17" i="31"/>
  <c r="AP17" i="31"/>
  <c r="AO17" i="31"/>
  <c r="AI17" i="31"/>
  <c r="AH17" i="31"/>
  <c r="AG17" i="31"/>
  <c r="AJ17" i="31" s="1"/>
  <c r="AP16" i="31"/>
  <c r="AO16" i="31"/>
  <c r="AI16" i="31"/>
  <c r="AH16" i="31"/>
  <c r="AG16" i="31"/>
  <c r="BV15" i="31"/>
  <c r="AP15" i="31"/>
  <c r="AO15" i="31"/>
  <c r="AI15" i="31"/>
  <c r="AH15" i="31"/>
  <c r="AG15" i="31"/>
  <c r="BV14" i="31"/>
  <c r="AP14" i="31"/>
  <c r="AO14" i="31"/>
  <c r="AI14" i="31"/>
  <c r="AH14" i="31"/>
  <c r="AG14" i="31"/>
  <c r="BV13" i="31"/>
  <c r="AP13" i="31"/>
  <c r="AO13" i="31"/>
  <c r="AI13" i="31"/>
  <c r="AH13" i="31"/>
  <c r="AG13" i="31"/>
  <c r="BV12" i="31"/>
  <c r="AP12" i="31"/>
  <c r="AO12" i="31"/>
  <c r="AI12" i="31"/>
  <c r="AH12" i="31"/>
  <c r="AG12" i="31"/>
  <c r="AI11" i="31"/>
  <c r="AH11" i="31"/>
  <c r="AG11" i="31"/>
  <c r="AJ11" i="31" s="1"/>
  <c r="AI10" i="31"/>
  <c r="AH10" i="31"/>
  <c r="AG10" i="31"/>
  <c r="AI9" i="31"/>
  <c r="AH9" i="31"/>
  <c r="AG9" i="31"/>
  <c r="AJ9" i="31" s="1"/>
  <c r="AI8" i="31"/>
  <c r="AH8" i="31"/>
  <c r="AG8" i="31"/>
  <c r="AJ61" i="31" l="1"/>
  <c r="AJ155" i="31"/>
  <c r="AJ193" i="31"/>
  <c r="AJ198" i="31"/>
  <c r="AJ208" i="31"/>
  <c r="AJ286" i="31"/>
  <c r="AJ329" i="31"/>
  <c r="AD243" i="31"/>
  <c r="AG243" i="31" s="1"/>
  <c r="AJ243" i="31" s="1"/>
  <c r="AJ76" i="31"/>
  <c r="AJ136" i="31"/>
  <c r="AJ143" i="31"/>
  <c r="AJ175" i="31"/>
  <c r="AJ263" i="31"/>
  <c r="AJ312" i="31"/>
  <c r="AJ22" i="31"/>
  <c r="AJ43" i="31"/>
  <c r="AJ100" i="31"/>
  <c r="AJ111" i="31"/>
  <c r="AJ158" i="31"/>
  <c r="AJ170" i="31"/>
  <c r="AJ186" i="31"/>
  <c r="AJ203" i="31"/>
  <c r="AJ211" i="31"/>
  <c r="AJ223" i="31"/>
  <c r="AJ268" i="31"/>
  <c r="AJ292" i="31"/>
  <c r="AJ54" i="31"/>
  <c r="AJ60" i="31"/>
  <c r="AJ66" i="31"/>
  <c r="AJ83" i="31"/>
  <c r="AJ91" i="31"/>
  <c r="AJ126" i="31"/>
  <c r="AJ154" i="31"/>
  <c r="AJ163" i="31"/>
  <c r="AJ178" i="31"/>
  <c r="AJ196" i="31"/>
  <c r="AJ215" i="31"/>
  <c r="AJ46" i="31"/>
  <c r="AJ57" i="31"/>
  <c r="AJ103" i="31"/>
  <c r="AJ261" i="31"/>
  <c r="AJ271" i="31"/>
  <c r="AJ294" i="31"/>
  <c r="AJ321" i="31"/>
  <c r="AJ15" i="31"/>
  <c r="AJ38" i="31"/>
  <c r="AJ96" i="31"/>
  <c r="AJ109" i="31"/>
  <c r="AJ122" i="31"/>
  <c r="AJ183" i="31"/>
  <c r="AJ201" i="31"/>
  <c r="AJ220" i="31"/>
  <c r="AJ233" i="31"/>
  <c r="AJ44" i="31"/>
  <c r="AJ150" i="31"/>
  <c r="AJ159" i="31"/>
  <c r="AD249" i="31"/>
  <c r="AJ293" i="31"/>
  <c r="AJ20" i="31"/>
  <c r="AJ28" i="31"/>
  <c r="AJ37" i="31"/>
  <c r="AJ95" i="31"/>
  <c r="AJ147" i="31"/>
  <c r="AJ182" i="31"/>
  <c r="AJ200" i="31"/>
  <c r="AJ209" i="31"/>
  <c r="AJ287" i="31"/>
  <c r="AJ120" i="31"/>
  <c r="AJ69" i="31"/>
  <c r="AJ86" i="31"/>
  <c r="AJ97" i="31"/>
  <c r="AJ138" i="31"/>
  <c r="AJ157" i="31"/>
  <c r="AJ184" i="31"/>
  <c r="AJ256" i="31"/>
  <c r="AJ288" i="31"/>
  <c r="AJ13" i="31"/>
  <c r="AD240" i="31"/>
  <c r="AI240" i="31" s="1"/>
  <c r="AJ98" i="31"/>
  <c r="AJ125" i="31"/>
  <c r="AJ153" i="31"/>
  <c r="AJ176" i="31"/>
  <c r="AJ194" i="31"/>
  <c r="AJ206" i="31"/>
  <c r="AJ214" i="31"/>
  <c r="AJ324" i="31"/>
  <c r="AJ16" i="31"/>
  <c r="AJ10" i="31"/>
  <c r="AJ56" i="31"/>
  <c r="AJ101" i="31"/>
  <c r="AJ187" i="31"/>
  <c r="AJ224" i="31"/>
  <c r="AJ270" i="31"/>
  <c r="AJ74" i="31"/>
  <c r="AJ106" i="31"/>
  <c r="AJ137" i="31"/>
  <c r="AJ144" i="31"/>
  <c r="AJ195" i="31"/>
  <c r="AJ265" i="31"/>
  <c r="AJ23" i="31"/>
  <c r="AJ31" i="31"/>
  <c r="AJ71" i="31"/>
  <c r="AJ88" i="31"/>
  <c r="AJ102" i="31"/>
  <c r="AJ129" i="31"/>
  <c r="AJ172" i="31"/>
  <c r="AJ188" i="31"/>
  <c r="AJ327" i="31"/>
  <c r="AD247" i="31"/>
  <c r="AI247" i="31" s="1"/>
  <c r="AJ247" i="31" s="1"/>
  <c r="AJ82" i="31"/>
  <c r="AJ212" i="31"/>
  <c r="AJ227" i="31"/>
  <c r="AD238" i="31"/>
  <c r="AI238" i="31" s="1"/>
  <c r="AJ238" i="31" s="1"/>
  <c r="AJ148" i="31"/>
  <c r="AJ24" i="31"/>
  <c r="AJ32" i="31"/>
  <c r="AJ72" i="31"/>
  <c r="AJ92" i="31"/>
  <c r="AJ164" i="31"/>
  <c r="AJ179" i="31"/>
  <c r="AJ192" i="31"/>
  <c r="AJ197" i="31"/>
  <c r="AJ202" i="31"/>
  <c r="AJ210" i="31"/>
  <c r="AJ260" i="31"/>
  <c r="AJ333" i="31"/>
  <c r="AJ180" i="31"/>
  <c r="AJ79" i="31"/>
  <c r="AJ94" i="31"/>
  <c r="AJ171" i="31"/>
  <c r="AJ52" i="31"/>
  <c r="AJ81" i="31"/>
  <c r="AJ104" i="31"/>
  <c r="AJ113" i="31"/>
  <c r="AJ131" i="31"/>
  <c r="AJ161" i="31"/>
  <c r="AJ174" i="31"/>
  <c r="AJ216" i="31"/>
  <c r="AJ229" i="31"/>
  <c r="AJ290" i="31"/>
  <c r="AJ325" i="31"/>
  <c r="AJ27" i="31"/>
  <c r="AJ42" i="31"/>
  <c r="AJ64" i="31"/>
  <c r="AJ213" i="31"/>
  <c r="AJ285" i="31"/>
  <c r="AJ316" i="31"/>
  <c r="AJ68" i="31"/>
  <c r="AJ63" i="31"/>
  <c r="AJ39" i="31"/>
  <c r="AJ205" i="31"/>
  <c r="AJ284" i="31"/>
  <c r="AJ19" i="31"/>
  <c r="AJ107" i="31"/>
  <c r="AJ12" i="31"/>
  <c r="AJ87" i="31"/>
  <c r="AJ77" i="31"/>
  <c r="AJ45" i="31"/>
  <c r="AJ124" i="31"/>
  <c r="AJ207" i="31"/>
  <c r="AJ228" i="31"/>
  <c r="AJ85" i="31"/>
  <c r="AJ80" i="31"/>
  <c r="AJ221" i="31"/>
  <c r="AJ234" i="31"/>
  <c r="AJ185" i="31"/>
  <c r="AJ289" i="31"/>
  <c r="AJ328" i="31"/>
  <c r="AJ14" i="31"/>
  <c r="AJ35" i="31"/>
  <c r="AD255" i="31"/>
  <c r="AI255" i="31" s="1"/>
  <c r="AJ255" i="31" s="1"/>
  <c r="AJ181" i="31"/>
  <c r="AJ30" i="31"/>
  <c r="AJ130" i="31"/>
  <c r="AJ266" i="31"/>
  <c r="AJ145" i="31"/>
  <c r="AJ151" i="31"/>
  <c r="AJ177" i="31"/>
  <c r="AJ105" i="31"/>
  <c r="AJ118" i="31"/>
  <c r="AJ127" i="31"/>
  <c r="AJ149" i="31"/>
  <c r="AJ152" i="31"/>
  <c r="AG253" i="31"/>
  <c r="AD253" i="31"/>
  <c r="AI253" i="31" s="1"/>
  <c r="AJ58" i="31"/>
  <c r="AJ323" i="31"/>
  <c r="AJ173" i="31"/>
  <c r="AJ320" i="31"/>
  <c r="AJ8" i="31"/>
  <c r="AJ217" i="31"/>
  <c r="AJ230" i="31"/>
  <c r="AD239" i="31"/>
  <c r="AI239" i="31" s="1"/>
  <c r="AJ239" i="31" s="1"/>
  <c r="AJ262" i="31"/>
  <c r="AJ313" i="31"/>
  <c r="AJ55" i="31"/>
  <c r="AJ75" i="31"/>
  <c r="AJ78" i="31"/>
  <c r="AJ119" i="31"/>
  <c r="AJ146" i="31"/>
  <c r="AJ169" i="31"/>
  <c r="AJ18" i="31"/>
  <c r="AJ67" i="31"/>
  <c r="AJ112" i="31"/>
  <c r="AJ115" i="31"/>
  <c r="AJ162" i="31"/>
  <c r="AJ26" i="31"/>
  <c r="AJ231" i="31"/>
  <c r="AJ258" i="31"/>
  <c r="AJ291" i="31"/>
  <c r="AJ21" i="31"/>
  <c r="AJ34" i="31"/>
  <c r="AJ65" i="31"/>
  <c r="AJ70" i="31"/>
  <c r="AJ73" i="31"/>
  <c r="AJ84" i="31"/>
  <c r="AJ110" i="31"/>
  <c r="AJ204" i="31"/>
  <c r="AJ219" i="31"/>
  <c r="AJ264" i="31"/>
  <c r="AJ295" i="31"/>
  <c r="AJ314" i="31"/>
  <c r="AJ29" i="31"/>
  <c r="AJ89" i="31"/>
  <c r="AJ93" i="31"/>
  <c r="AJ123" i="31"/>
  <c r="AJ156" i="31"/>
  <c r="AJ160" i="31"/>
  <c r="AJ232" i="31"/>
  <c r="AJ259" i="31"/>
  <c r="AE243" i="31"/>
  <c r="AG237" i="31"/>
  <c r="AJ237" i="31" s="1"/>
  <c r="AE237" i="31"/>
  <c r="AG249" i="31"/>
  <c r="AJ249" i="31" s="1"/>
  <c r="AE249" i="31"/>
  <c r="AD236" i="31"/>
  <c r="AI236" i="31" s="1"/>
  <c r="AJ236" i="31" s="1"/>
  <c r="AD246" i="31"/>
  <c r="AI246" i="31" s="1"/>
  <c r="AJ246" i="31" s="1"/>
  <c r="AD252" i="31"/>
  <c r="AI252" i="31" s="1"/>
  <c r="AG252" i="31"/>
  <c r="AD244" i="31"/>
  <c r="AI244" i="31" s="1"/>
  <c r="AJ244" i="31" s="1"/>
  <c r="AD250" i="31"/>
  <c r="AI250" i="31" s="1"/>
  <c r="AJ250" i="31" s="1"/>
  <c r="AG254" i="31"/>
  <c r="AD248" i="31"/>
  <c r="AE248" i="31" s="1"/>
  <c r="AD254" i="31"/>
  <c r="AI254" i="31" s="1"/>
  <c r="AG240" i="31"/>
  <c r="AE238" i="31" l="1"/>
  <c r="AJ240" i="31"/>
  <c r="AE240" i="31"/>
  <c r="AE247" i="31"/>
  <c r="AE244" i="31"/>
  <c r="AJ253" i="31"/>
  <c r="AE246" i="31"/>
  <c r="AE250" i="31"/>
  <c r="AE253" i="31"/>
  <c r="AE255" i="31"/>
  <c r="AE239" i="31"/>
  <c r="AE254" i="31"/>
  <c r="AJ252" i="31"/>
  <c r="AG248" i="31"/>
  <c r="AJ248" i="31" s="1"/>
  <c r="AJ254" i="31"/>
  <c r="AE252" i="31"/>
  <c r="AE236" i="31"/>
  <c r="D6" i="29" l="1"/>
  <c r="E6" i="29"/>
  <c r="F6" i="29"/>
  <c r="D7" i="29"/>
  <c r="E7" i="29"/>
  <c r="F7" i="29"/>
  <c r="H7" i="29"/>
  <c r="D8" i="29"/>
  <c r="D19" i="29" s="1"/>
  <c r="E8" i="29"/>
  <c r="E19" i="29" s="1"/>
  <c r="F8" i="29"/>
  <c r="H8" i="29"/>
  <c r="D9" i="29"/>
  <c r="E9" i="29"/>
  <c r="E20" i="29" s="1"/>
  <c r="F9" i="29"/>
  <c r="H9" i="29"/>
  <c r="D10" i="29"/>
  <c r="E10" i="29"/>
  <c r="F10" i="29"/>
  <c r="H10" i="29"/>
  <c r="D11" i="29"/>
  <c r="E11" i="29"/>
  <c r="F11" i="29"/>
  <c r="H11" i="29"/>
  <c r="C13" i="29"/>
  <c r="E13" i="29"/>
  <c r="G13" i="29"/>
  <c r="C17" i="29"/>
  <c r="D17" i="29"/>
  <c r="E17" i="29"/>
  <c r="G19" i="29"/>
  <c r="C20" i="29"/>
  <c r="D20" i="29"/>
  <c r="G21" i="29"/>
  <c r="G22" i="29"/>
  <c r="D23" i="29"/>
  <c r="F56" i="29" s="1"/>
  <c r="Z56" i="29" s="1"/>
  <c r="E23" i="29"/>
  <c r="G33" i="29" s="1"/>
  <c r="G23" i="29"/>
  <c r="G30" i="29" s="1"/>
  <c r="C26" i="29"/>
  <c r="C23" i="29" s="1"/>
  <c r="D26" i="29"/>
  <c r="E26" i="29"/>
  <c r="E21" i="29" s="1"/>
  <c r="F26" i="29"/>
  <c r="G26" i="29"/>
  <c r="G18" i="29" s="1"/>
  <c r="G32" i="29"/>
  <c r="G34" i="28"/>
  <c r="G26" i="28"/>
  <c r="G19" i="28" s="1"/>
  <c r="F26" i="28"/>
  <c r="E26" i="28"/>
  <c r="E22" i="28" s="1"/>
  <c r="G33" i="28" s="1"/>
  <c r="D26" i="28"/>
  <c r="C26" i="28"/>
  <c r="C22" i="28" s="1"/>
  <c r="G31" i="28" s="1"/>
  <c r="F25" i="28"/>
  <c r="G23" i="28"/>
  <c r="G30" i="28" s="1"/>
  <c r="F23" i="28"/>
  <c r="E23" i="28"/>
  <c r="F22" i="28"/>
  <c r="G21" i="28"/>
  <c r="F21" i="28"/>
  <c r="G20" i="28"/>
  <c r="F20" i="28"/>
  <c r="E20" i="28"/>
  <c r="G18" i="28"/>
  <c r="F18" i="28"/>
  <c r="G17" i="28"/>
  <c r="F17" i="28"/>
  <c r="E17" i="28"/>
  <c r="G13" i="28"/>
  <c r="C13" i="28"/>
  <c r="F10" i="28"/>
  <c r="E10" i="28"/>
  <c r="E21" i="28" s="1"/>
  <c r="D10" i="28"/>
  <c r="D21" i="28" s="1"/>
  <c r="F9" i="28"/>
  <c r="E9" i="28"/>
  <c r="D9" i="28"/>
  <c r="D20" i="28" s="1"/>
  <c r="F8" i="28"/>
  <c r="F19" i="28" s="1"/>
  <c r="E8" i="28"/>
  <c r="E19" i="28" s="1"/>
  <c r="D8" i="28"/>
  <c r="F7" i="28"/>
  <c r="E7" i="28"/>
  <c r="E18" i="28" s="1"/>
  <c r="D7" i="28"/>
  <c r="F6" i="28"/>
  <c r="E6" i="28"/>
  <c r="D6" i="28"/>
  <c r="D17" i="28" s="1"/>
  <c r="FW296" i="22"/>
  <c r="FV296" i="22"/>
  <c r="FW295" i="22"/>
  <c r="FV295" i="22"/>
  <c r="FW294" i="22"/>
  <c r="FV294" i="22"/>
  <c r="FW293" i="22"/>
  <c r="FV293" i="22"/>
  <c r="FW292" i="22"/>
  <c r="FV292" i="22"/>
  <c r="FW291" i="22"/>
  <c r="FV291" i="22"/>
  <c r="FW290" i="22"/>
  <c r="FV290" i="22"/>
  <c r="FW289" i="22"/>
  <c r="FV289" i="22"/>
  <c r="FW288" i="22"/>
  <c r="FV288" i="22"/>
  <c r="FW287" i="22"/>
  <c r="FV287" i="22"/>
  <c r="FW286" i="22"/>
  <c r="FV286" i="22"/>
  <c r="FW285" i="22"/>
  <c r="FV285" i="22"/>
  <c r="FW284" i="22"/>
  <c r="FV284" i="22"/>
  <c r="FW283" i="22"/>
  <c r="FV283" i="22"/>
  <c r="FW282" i="22"/>
  <c r="FV282" i="22"/>
  <c r="FW281" i="22"/>
  <c r="FV281" i="22"/>
  <c r="FW280" i="22"/>
  <c r="FV280" i="22"/>
  <c r="FW279" i="22"/>
  <c r="FV279" i="22"/>
  <c r="FW278" i="22"/>
  <c r="FV278" i="22"/>
  <c r="FW277" i="22"/>
  <c r="FV277" i="22"/>
  <c r="FW276" i="22"/>
  <c r="FV276" i="22"/>
  <c r="FW275" i="22"/>
  <c r="FV275" i="22"/>
  <c r="FW274" i="22"/>
  <c r="FV274" i="22"/>
  <c r="FW273" i="22"/>
  <c r="FV273" i="22"/>
  <c r="FW272" i="22"/>
  <c r="FV272" i="22"/>
  <c r="FW271" i="22"/>
  <c r="FV271" i="22"/>
  <c r="FW270" i="22"/>
  <c r="FV270" i="22"/>
  <c r="FW269" i="22"/>
  <c r="FV269" i="22"/>
  <c r="FW268" i="22"/>
  <c r="FV268" i="22"/>
  <c r="FW267" i="22"/>
  <c r="FV267" i="22"/>
  <c r="FW266" i="22"/>
  <c r="FV266" i="22"/>
  <c r="FW265" i="22"/>
  <c r="FV265" i="22"/>
  <c r="FW264" i="22"/>
  <c r="FV264" i="22"/>
  <c r="FW263" i="22"/>
  <c r="FV263" i="22"/>
  <c r="FW262" i="22"/>
  <c r="FV262" i="22"/>
  <c r="FW261" i="22"/>
  <c r="FV261" i="22"/>
  <c r="FW260" i="22"/>
  <c r="FV260" i="22"/>
  <c r="FW259" i="22"/>
  <c r="FV259" i="22"/>
  <c r="FW258" i="22"/>
  <c r="FV258" i="22"/>
  <c r="FW257" i="22"/>
  <c r="FV257" i="22"/>
  <c r="FW256" i="22"/>
  <c r="FV256" i="22"/>
  <c r="FW255" i="22"/>
  <c r="FV255" i="22"/>
  <c r="FW254" i="22"/>
  <c r="FV254" i="22"/>
  <c r="FW253" i="22"/>
  <c r="FV253" i="22"/>
  <c r="FW252" i="22"/>
  <c r="FV252" i="22"/>
  <c r="FW251" i="22"/>
  <c r="FV251" i="22"/>
  <c r="FW250" i="22"/>
  <c r="FV250" i="22"/>
  <c r="FW249" i="22"/>
  <c r="FV249" i="22"/>
  <c r="FW248" i="22"/>
  <c r="FV248" i="22"/>
  <c r="FW247" i="22"/>
  <c r="FV247" i="22"/>
  <c r="FW246" i="22"/>
  <c r="FV246" i="22"/>
  <c r="FW245" i="22"/>
  <c r="FV245" i="22"/>
  <c r="FW244" i="22"/>
  <c r="FV244" i="22"/>
  <c r="FW243" i="22"/>
  <c r="FV243" i="22"/>
  <c r="FW242" i="22"/>
  <c r="FV242" i="22"/>
  <c r="FW241" i="22"/>
  <c r="FV241" i="22"/>
  <c r="FW240" i="22"/>
  <c r="FV240" i="22"/>
  <c r="FW239" i="22"/>
  <c r="FV239" i="22"/>
  <c r="FW238" i="22"/>
  <c r="FV238" i="22"/>
  <c r="FW237" i="22"/>
  <c r="FV237" i="22"/>
  <c r="FW236" i="22"/>
  <c r="FV236" i="22"/>
  <c r="FW235" i="22"/>
  <c r="FV235" i="22"/>
  <c r="FW234" i="22"/>
  <c r="FV234" i="22"/>
  <c r="FW233" i="22"/>
  <c r="FV233" i="22"/>
  <c r="FW232" i="22"/>
  <c r="FV232" i="22"/>
  <c r="FW231" i="22"/>
  <c r="FV231" i="22"/>
  <c r="FW230" i="22"/>
  <c r="FV230" i="22"/>
  <c r="FW229" i="22"/>
  <c r="FV229" i="22"/>
  <c r="FW228" i="22"/>
  <c r="FV228" i="22"/>
  <c r="FW227" i="22"/>
  <c r="FV227" i="22"/>
  <c r="FW226" i="22"/>
  <c r="FV226" i="22"/>
  <c r="FW225" i="22"/>
  <c r="FV225" i="22"/>
  <c r="FW224" i="22"/>
  <c r="FV224" i="22"/>
  <c r="FW223" i="22"/>
  <c r="FV223" i="22"/>
  <c r="FW222" i="22"/>
  <c r="FV222" i="22"/>
  <c r="FW221" i="22"/>
  <c r="FV221" i="22"/>
  <c r="FW220" i="22"/>
  <c r="FV220" i="22"/>
  <c r="FW219" i="22"/>
  <c r="FV219" i="22"/>
  <c r="FW218" i="22"/>
  <c r="FV218" i="22"/>
  <c r="FW217" i="22"/>
  <c r="FV217" i="22"/>
  <c r="FW216" i="22"/>
  <c r="FV216" i="22"/>
  <c r="FW215" i="22"/>
  <c r="FV215" i="22"/>
  <c r="FW214" i="22"/>
  <c r="FV214" i="22"/>
  <c r="FW213" i="22"/>
  <c r="FV213" i="22"/>
  <c r="FW212" i="22"/>
  <c r="FV212" i="22"/>
  <c r="FW211" i="22"/>
  <c r="FV211" i="22"/>
  <c r="FW210" i="22"/>
  <c r="FV210" i="22"/>
  <c r="FW209" i="22"/>
  <c r="FV209" i="22"/>
  <c r="FW208" i="22"/>
  <c r="FV208" i="22"/>
  <c r="FW207" i="22"/>
  <c r="FV207" i="22"/>
  <c r="FW206" i="22"/>
  <c r="FV206" i="22"/>
  <c r="FW205" i="22"/>
  <c r="FV205" i="22"/>
  <c r="FW204" i="22"/>
  <c r="FV204" i="22"/>
  <c r="FW203" i="22"/>
  <c r="FV203" i="22"/>
  <c r="FW202" i="22"/>
  <c r="FV202" i="22"/>
  <c r="FW201" i="22"/>
  <c r="FV201" i="22"/>
  <c r="FW200" i="22"/>
  <c r="FV200" i="22"/>
  <c r="FW199" i="22"/>
  <c r="FV199" i="22"/>
  <c r="FW198" i="22"/>
  <c r="FV198" i="22"/>
  <c r="FW197" i="22"/>
  <c r="FV197" i="22"/>
  <c r="FW196" i="22"/>
  <c r="FV196" i="22"/>
  <c r="FW195" i="22"/>
  <c r="FV195" i="22"/>
  <c r="FW194" i="22"/>
  <c r="FV194" i="22"/>
  <c r="FW193" i="22"/>
  <c r="FV193" i="22"/>
  <c r="FW192" i="22"/>
  <c r="FV192" i="22"/>
  <c r="FW191" i="22"/>
  <c r="FV191" i="22"/>
  <c r="FW190" i="22"/>
  <c r="FV190" i="22"/>
  <c r="FW189" i="22"/>
  <c r="FV189" i="22"/>
  <c r="FW188" i="22"/>
  <c r="FV188" i="22"/>
  <c r="FW187" i="22"/>
  <c r="FV187" i="22"/>
  <c r="FW186" i="22"/>
  <c r="FV186" i="22"/>
  <c r="FW185" i="22"/>
  <c r="FV185" i="22"/>
  <c r="FW184" i="22"/>
  <c r="FV184" i="22"/>
  <c r="FW183" i="22"/>
  <c r="FV183" i="22"/>
  <c r="FW182" i="22"/>
  <c r="FV182" i="22"/>
  <c r="FW181" i="22"/>
  <c r="FV181" i="22"/>
  <c r="FW180" i="22"/>
  <c r="FV180" i="22"/>
  <c r="FW179" i="22"/>
  <c r="FV179" i="22"/>
  <c r="FW178" i="22"/>
  <c r="FV178" i="22"/>
  <c r="FW177" i="22"/>
  <c r="FV177" i="22"/>
  <c r="FW176" i="22"/>
  <c r="FV176" i="22"/>
  <c r="FW175" i="22"/>
  <c r="FV175" i="22"/>
  <c r="FW174" i="22"/>
  <c r="FV174" i="22"/>
  <c r="FW173" i="22"/>
  <c r="FV173" i="22"/>
  <c r="FW172" i="22"/>
  <c r="FV172" i="22"/>
  <c r="FW171" i="22"/>
  <c r="FV171" i="22"/>
  <c r="FW170" i="22"/>
  <c r="FV170" i="22"/>
  <c r="FW169" i="22"/>
  <c r="FV169" i="22"/>
  <c r="FW168" i="22"/>
  <c r="FV168" i="22"/>
  <c r="FW167" i="22"/>
  <c r="FV167" i="22"/>
  <c r="FW166" i="22"/>
  <c r="FV166" i="22"/>
  <c r="FW165" i="22"/>
  <c r="FV165" i="22"/>
  <c r="FW164" i="22"/>
  <c r="FV164" i="22"/>
  <c r="FW163" i="22"/>
  <c r="FV163" i="22"/>
  <c r="FW162" i="22"/>
  <c r="FV162" i="22"/>
  <c r="FW161" i="22"/>
  <c r="FV161" i="22"/>
  <c r="FW160" i="22"/>
  <c r="FV160" i="22"/>
  <c r="FW159" i="22"/>
  <c r="FV159" i="22"/>
  <c r="FW158" i="22"/>
  <c r="FV158" i="22"/>
  <c r="J42" i="21"/>
  <c r="J41" i="21"/>
  <c r="J40" i="21"/>
  <c r="J39" i="21"/>
  <c r="J38" i="21"/>
  <c r="J37" i="21"/>
  <c r="J36" i="21"/>
  <c r="J35" i="21"/>
  <c r="J34" i="21"/>
  <c r="J33" i="21"/>
  <c r="J32" i="21"/>
  <c r="J31" i="21"/>
  <c r="J30" i="21"/>
  <c r="J29" i="21"/>
  <c r="J28" i="21"/>
  <c r="J27" i="21"/>
  <c r="J26" i="21"/>
  <c r="J25" i="21"/>
  <c r="J24" i="21"/>
  <c r="J23" i="21"/>
  <c r="J22" i="21"/>
  <c r="J21" i="21"/>
  <c r="J20" i="21"/>
  <c r="J19" i="21"/>
  <c r="J18" i="21"/>
  <c r="J17" i="21"/>
  <c r="J16" i="21"/>
  <c r="J15" i="21"/>
  <c r="J14" i="21"/>
  <c r="J13" i="21"/>
  <c r="J12" i="21"/>
  <c r="J11" i="21"/>
  <c r="J10" i="21"/>
  <c r="J9" i="21"/>
  <c r="J8" i="21"/>
  <c r="F23" i="29" l="1"/>
  <c r="F21" i="29"/>
  <c r="F13" i="29"/>
  <c r="F20" i="29"/>
  <c r="K32" i="29"/>
  <c r="D25" i="29"/>
  <c r="L32" i="29"/>
  <c r="N32" i="29"/>
  <c r="J32" i="29"/>
  <c r="M32" i="29"/>
  <c r="O32" i="29"/>
  <c r="P32" i="29"/>
  <c r="Q32" i="29"/>
  <c r="W32" i="29"/>
  <c r="R32" i="29"/>
  <c r="D13" i="29"/>
  <c r="D21" i="29"/>
  <c r="C25" i="29"/>
  <c r="L31" i="29"/>
  <c r="M31" i="29"/>
  <c r="O31" i="29"/>
  <c r="H31" i="29"/>
  <c r="I31" i="29"/>
  <c r="J31" i="29"/>
  <c r="K31" i="29"/>
  <c r="N31" i="29"/>
  <c r="V31" i="29"/>
  <c r="W31" i="29"/>
  <c r="F22" i="29"/>
  <c r="F18" i="29"/>
  <c r="F64" i="29"/>
  <c r="Z64" i="29" s="1"/>
  <c r="F19" i="29"/>
  <c r="F49" i="29"/>
  <c r="Z49" i="29" s="1"/>
  <c r="G31" i="29"/>
  <c r="H13" i="29"/>
  <c r="E22" i="29"/>
  <c r="E18" i="29"/>
  <c r="L33" i="29" s="1"/>
  <c r="D18" i="29"/>
  <c r="I32" i="29" s="1"/>
  <c r="D22" i="29"/>
  <c r="C21" i="29"/>
  <c r="C18" i="29"/>
  <c r="S31" i="29" s="1"/>
  <c r="C22" i="29"/>
  <c r="C19" i="29"/>
  <c r="P31" i="29" s="1"/>
  <c r="F17" i="29"/>
  <c r="G20" i="29"/>
  <c r="G17" i="29"/>
  <c r="U33" i="28"/>
  <c r="U34" i="28"/>
  <c r="T34" i="28"/>
  <c r="S34" i="28"/>
  <c r="R34" i="28"/>
  <c r="Q34" i="28"/>
  <c r="P34" i="28"/>
  <c r="X49" i="28"/>
  <c r="F49" i="28"/>
  <c r="N34" i="28"/>
  <c r="O34" i="28"/>
  <c r="C21" i="28"/>
  <c r="C17" i="28"/>
  <c r="F13" i="28"/>
  <c r="Q30" i="28"/>
  <c r="Q40" i="28" s="1"/>
  <c r="D18" i="28"/>
  <c r="K32" i="28" s="1"/>
  <c r="N33" i="28"/>
  <c r="P33" i="28"/>
  <c r="C20" i="28"/>
  <c r="C23" i="28"/>
  <c r="C19" i="28"/>
  <c r="C18" i="28"/>
  <c r="D23" i="28"/>
  <c r="D22" i="28"/>
  <c r="G32" i="28" s="1"/>
  <c r="F64" i="28"/>
  <c r="X64" i="28"/>
  <c r="D13" i="28"/>
  <c r="E13" i="28"/>
  <c r="P30" i="28"/>
  <c r="P40" i="28" s="1"/>
  <c r="M34" i="28"/>
  <c r="L34" i="28"/>
  <c r="K34" i="28"/>
  <c r="J34" i="28"/>
  <c r="I34" i="28"/>
  <c r="H34" i="28"/>
  <c r="Q33" i="28"/>
  <c r="M33" i="28"/>
  <c r="E25" i="28"/>
  <c r="F72" i="28"/>
  <c r="X72" i="28"/>
  <c r="L33" i="28"/>
  <c r="K33" i="28"/>
  <c r="J33" i="28"/>
  <c r="I33" i="28"/>
  <c r="H33" i="28"/>
  <c r="J30" i="28"/>
  <c r="J40" i="28" s="1"/>
  <c r="O33" i="28"/>
  <c r="S33" i="28"/>
  <c r="D19" i="28"/>
  <c r="R33" i="28"/>
  <c r="T33" i="28"/>
  <c r="G22" i="28"/>
  <c r="G25" i="28" s="1"/>
  <c r="E25" i="29" l="1"/>
  <c r="M30" i="29"/>
  <c r="M40" i="29" s="1"/>
  <c r="N30" i="29"/>
  <c r="N40" i="29" s="1"/>
  <c r="P30" i="29"/>
  <c r="P40" i="29" s="1"/>
  <c r="H30" i="29"/>
  <c r="H40" i="29" s="1"/>
  <c r="I30" i="29"/>
  <c r="I40" i="29" s="1"/>
  <c r="J30" i="29"/>
  <c r="J40" i="29" s="1"/>
  <c r="G25" i="29"/>
  <c r="T30" i="29"/>
  <c r="T40" i="29" s="1"/>
  <c r="R30" i="29"/>
  <c r="R40" i="29" s="1"/>
  <c r="S30" i="29"/>
  <c r="S40" i="29" s="1"/>
  <c r="K30" i="29"/>
  <c r="K40" i="29" s="1"/>
  <c r="W30" i="29"/>
  <c r="W40" i="29" s="1"/>
  <c r="L30" i="29"/>
  <c r="L40" i="29" s="1"/>
  <c r="O30" i="29"/>
  <c r="O40" i="29" s="1"/>
  <c r="Q30" i="29"/>
  <c r="U30" i="29"/>
  <c r="U40" i="29" s="1"/>
  <c r="V30" i="29"/>
  <c r="V40" i="29" s="1"/>
  <c r="M33" i="29"/>
  <c r="I34" i="29"/>
  <c r="J34" i="29"/>
  <c r="F25" i="29"/>
  <c r="L34" i="29"/>
  <c r="Q34" i="29"/>
  <c r="R34" i="29"/>
  <c r="S34" i="29"/>
  <c r="T34" i="29"/>
  <c r="K34" i="29"/>
  <c r="V34" i="29"/>
  <c r="W34" i="29"/>
  <c r="M34" i="29"/>
  <c r="N34" i="29"/>
  <c r="P34" i="29"/>
  <c r="U34" i="29"/>
  <c r="O34" i="29"/>
  <c r="H34" i="29"/>
  <c r="K33" i="29"/>
  <c r="U31" i="29"/>
  <c r="J33" i="29"/>
  <c r="U33" i="29"/>
  <c r="I33" i="29"/>
  <c r="T31" i="29"/>
  <c r="V33" i="29"/>
  <c r="R31" i="29"/>
  <c r="T33" i="29"/>
  <c r="H32" i="29"/>
  <c r="H33" i="29"/>
  <c r="S33" i="29"/>
  <c r="R33" i="29"/>
  <c r="Q33" i="29"/>
  <c r="Q31" i="29"/>
  <c r="N33" i="29"/>
  <c r="F72" i="29"/>
  <c r="Z72" i="29" s="1"/>
  <c r="G34" i="29"/>
  <c r="P33" i="29"/>
  <c r="O33" i="29"/>
  <c r="W33" i="29"/>
  <c r="U32" i="29"/>
  <c r="V32" i="29"/>
  <c r="S32" i="29"/>
  <c r="T32" i="29"/>
  <c r="AH40" i="28"/>
  <c r="P41" i="28"/>
  <c r="O30" i="28"/>
  <c r="O40" i="28" s="1"/>
  <c r="L30" i="28"/>
  <c r="L40" i="28" s="1"/>
  <c r="D25" i="28"/>
  <c r="Q32" i="28"/>
  <c r="U32" i="28"/>
  <c r="N32" i="28"/>
  <c r="S30" i="28"/>
  <c r="S40" i="28" s="1"/>
  <c r="AI40" i="28"/>
  <c r="Q41" i="28"/>
  <c r="J31" i="28"/>
  <c r="I31" i="28"/>
  <c r="H31" i="28"/>
  <c r="U31" i="28"/>
  <c r="T31" i="28"/>
  <c r="S31" i="28"/>
  <c r="Q31" i="28"/>
  <c r="N31" i="28"/>
  <c r="C25" i="28"/>
  <c r="R31" i="28"/>
  <c r="M31" i="28"/>
  <c r="L31" i="28"/>
  <c r="K31" i="28"/>
  <c r="O31" i="28"/>
  <c r="P31" i="28"/>
  <c r="P32" i="28"/>
  <c r="F56" i="28"/>
  <c r="X56" i="28"/>
  <c r="M30" i="28"/>
  <c r="M40" i="28" s="1"/>
  <c r="N30" i="28"/>
  <c r="N40" i="28" s="1"/>
  <c r="L32" i="28"/>
  <c r="U30" i="28"/>
  <c r="U40" i="28" s="1"/>
  <c r="H30" i="28"/>
  <c r="H40" i="28" s="1"/>
  <c r="H32" i="28"/>
  <c r="I30" i="28"/>
  <c r="I40" i="28" s="1"/>
  <c r="K30" i="28"/>
  <c r="K40" i="28" s="1"/>
  <c r="I32" i="28"/>
  <c r="T32" i="28"/>
  <c r="S32" i="28"/>
  <c r="R32" i="28"/>
  <c r="O32" i="28"/>
  <c r="T30" i="28"/>
  <c r="T40" i="28" s="1"/>
  <c r="M32" i="28"/>
  <c r="J32" i="28"/>
  <c r="J41" i="28"/>
  <c r="AB40" i="28"/>
  <c r="R30" i="28"/>
  <c r="R40" i="28" s="1"/>
  <c r="AC40" i="29" l="1"/>
  <c r="I41" i="29"/>
  <c r="AI40" i="29"/>
  <c r="O41" i="29"/>
  <c r="AM40" i="29"/>
  <c r="S41" i="29"/>
  <c r="H41" i="29"/>
  <c r="Q40" i="29"/>
  <c r="AB40" i="29"/>
  <c r="AQ40" i="29"/>
  <c r="W41" i="29"/>
  <c r="AF40" i="29"/>
  <c r="L41" i="29"/>
  <c r="AN40" i="29"/>
  <c r="T41" i="29"/>
  <c r="AD40" i="29"/>
  <c r="J41" i="29"/>
  <c r="AJ40" i="29"/>
  <c r="P41" i="29"/>
  <c r="N41" i="29"/>
  <c r="AH40" i="29"/>
  <c r="AL40" i="29"/>
  <c r="R41" i="29"/>
  <c r="AP40" i="29"/>
  <c r="V41" i="29"/>
  <c r="M41" i="29"/>
  <c r="AG40" i="29"/>
  <c r="K41" i="29"/>
  <c r="AE40" i="29"/>
  <c r="U41" i="29"/>
  <c r="AO40" i="29"/>
  <c r="J42" i="28"/>
  <c r="AB41" i="28"/>
  <c r="T41" i="28"/>
  <c r="AL40" i="28"/>
  <c r="AI41" i="28"/>
  <c r="Q42" i="28"/>
  <c r="S41" i="28"/>
  <c r="AK40" i="28"/>
  <c r="K41" i="28"/>
  <c r="AC40" i="28"/>
  <c r="AG40" i="28"/>
  <c r="O41" i="28"/>
  <c r="U41" i="28"/>
  <c r="AM40" i="28"/>
  <c r="R41" i="28"/>
  <c r="AJ40" i="28"/>
  <c r="AF40" i="28"/>
  <c r="N41" i="28"/>
  <c r="AE40" i="28"/>
  <c r="M41" i="28"/>
  <c r="AA40" i="28"/>
  <c r="I41" i="28"/>
  <c r="AD40" i="28"/>
  <c r="L41" i="28"/>
  <c r="H41" i="28"/>
  <c r="Z40" i="28"/>
  <c r="AH41" i="28"/>
  <c r="P42" i="28"/>
  <c r="AD41" i="29" l="1"/>
  <c r="J42" i="29"/>
  <c r="AN41" i="29"/>
  <c r="T42" i="29"/>
  <c r="AF41" i="29"/>
  <c r="L42" i="29"/>
  <c r="AE41" i="29"/>
  <c r="K42" i="29"/>
  <c r="V42" i="29"/>
  <c r="AP41" i="29"/>
  <c r="AK40" i="29"/>
  <c r="Q41" i="29"/>
  <c r="AO41" i="29"/>
  <c r="U42" i="29"/>
  <c r="W42" i="29"/>
  <c r="AQ41" i="29"/>
  <c r="H42" i="29"/>
  <c r="AB41" i="29"/>
  <c r="AG41" i="29"/>
  <c r="M42" i="29"/>
  <c r="R42" i="29"/>
  <c r="AL41" i="29"/>
  <c r="S42" i="29"/>
  <c r="AM41" i="29"/>
  <c r="AH41" i="29"/>
  <c r="N42" i="29"/>
  <c r="AI41" i="29"/>
  <c r="O42" i="29"/>
  <c r="P42" i="29"/>
  <c r="AJ41" i="29"/>
  <c r="AC41" i="29"/>
  <c r="I42" i="29"/>
  <c r="AJ41" i="28"/>
  <c r="R42" i="28"/>
  <c r="AM41" i="28"/>
  <c r="U42" i="28"/>
  <c r="AG41" i="28"/>
  <c r="O42" i="28"/>
  <c r="K42" i="28"/>
  <c r="AC41" i="28"/>
  <c r="AK41" i="28"/>
  <c r="S42" i="28"/>
  <c r="Q43" i="28"/>
  <c r="AI42" i="28"/>
  <c r="M42" i="28"/>
  <c r="AE41" i="28"/>
  <c r="AL41" i="28"/>
  <c r="T42" i="28"/>
  <c r="N42" i="28"/>
  <c r="AF41" i="28"/>
  <c r="AH42" i="28"/>
  <c r="P43" i="28"/>
  <c r="H42" i="28"/>
  <c r="Z41" i="28"/>
  <c r="L42" i="28"/>
  <c r="AD41" i="28"/>
  <c r="I42" i="28"/>
  <c r="AA41" i="28"/>
  <c r="J43" i="28"/>
  <c r="AB42" i="28"/>
  <c r="W43" i="29" l="1"/>
  <c r="AQ42" i="29"/>
  <c r="AJ42" i="29"/>
  <c r="P43" i="29"/>
  <c r="AI42" i="29"/>
  <c r="O43" i="29"/>
  <c r="AE42" i="29"/>
  <c r="K43" i="29"/>
  <c r="R43" i="29"/>
  <c r="AL42" i="29"/>
  <c r="AG42" i="29"/>
  <c r="M43" i="29"/>
  <c r="AN42" i="29"/>
  <c r="T43" i="29"/>
  <c r="AC42" i="29"/>
  <c r="I43" i="29"/>
  <c r="AO42" i="29"/>
  <c r="U43" i="29"/>
  <c r="Q42" i="29"/>
  <c r="AK41" i="29"/>
  <c r="AH42" i="29"/>
  <c r="N43" i="29"/>
  <c r="V43" i="29"/>
  <c r="AP42" i="29"/>
  <c r="AM42" i="29"/>
  <c r="S43" i="29"/>
  <c r="AF42" i="29"/>
  <c r="L43" i="29"/>
  <c r="AD42" i="29"/>
  <c r="J43" i="29"/>
  <c r="AB42" i="29"/>
  <c r="H43" i="29"/>
  <c r="M43" i="28"/>
  <c r="AE42" i="28"/>
  <c r="AI43" i="28"/>
  <c r="Q44" i="28"/>
  <c r="AA42" i="28"/>
  <c r="I43" i="28"/>
  <c r="O43" i="28"/>
  <c r="AG42" i="28"/>
  <c r="AL42" i="28"/>
  <c r="T43" i="28"/>
  <c r="AB43" i="28"/>
  <c r="J44" i="28"/>
  <c r="AK42" i="28"/>
  <c r="S43" i="28"/>
  <c r="L43" i="28"/>
  <c r="AD42" i="28"/>
  <c r="K43" i="28"/>
  <c r="AC42" i="28"/>
  <c r="Z42" i="28"/>
  <c r="H43" i="28"/>
  <c r="AH43" i="28"/>
  <c r="P44" i="28"/>
  <c r="AM42" i="28"/>
  <c r="U43" i="28"/>
  <c r="AJ42" i="28"/>
  <c r="R43" i="28"/>
  <c r="N43" i="28"/>
  <c r="AF42" i="28"/>
  <c r="AC43" i="29" l="1"/>
  <c r="I44" i="29"/>
  <c r="AD43" i="29"/>
  <c r="J44" i="29"/>
  <c r="AF43" i="29"/>
  <c r="L44" i="29"/>
  <c r="S44" i="29"/>
  <c r="AM43" i="29"/>
  <c r="R44" i="29"/>
  <c r="AL43" i="29"/>
  <c r="K44" i="29"/>
  <c r="AE43" i="29"/>
  <c r="N44" i="29"/>
  <c r="AH43" i="29"/>
  <c r="Q43" i="29"/>
  <c r="AK42" i="29"/>
  <c r="U44" i="29"/>
  <c r="AO43" i="29"/>
  <c r="AB43" i="29"/>
  <c r="H44" i="29"/>
  <c r="AN43" i="29"/>
  <c r="T44" i="29"/>
  <c r="M44" i="29"/>
  <c r="AG43" i="29"/>
  <c r="V44" i="29"/>
  <c r="AP43" i="29"/>
  <c r="O44" i="29"/>
  <c r="AI43" i="29"/>
  <c r="AJ43" i="29"/>
  <c r="P44" i="29"/>
  <c r="W44" i="29"/>
  <c r="AQ43" i="29"/>
  <c r="AD43" i="28"/>
  <c r="L44" i="28"/>
  <c r="AK43" i="28"/>
  <c r="S44" i="28"/>
  <c r="AB44" i="28"/>
  <c r="J45" i="28"/>
  <c r="N44" i="28"/>
  <c r="AF43" i="28"/>
  <c r="AL43" i="28"/>
  <c r="T44" i="28"/>
  <c r="AM43" i="28"/>
  <c r="U44" i="28"/>
  <c r="O44" i="28"/>
  <c r="AG43" i="28"/>
  <c r="AH44" i="28"/>
  <c r="P45" i="28"/>
  <c r="AA43" i="28"/>
  <c r="I44" i="28"/>
  <c r="AJ43" i="28"/>
  <c r="R44" i="28"/>
  <c r="Z43" i="28"/>
  <c r="H44" i="28"/>
  <c r="AI44" i="28"/>
  <c r="Q45" i="28"/>
  <c r="AC43" i="28"/>
  <c r="K44" i="28"/>
  <c r="AE43" i="28"/>
  <c r="M44" i="28"/>
  <c r="W45" i="29" l="1"/>
  <c r="AQ44" i="29"/>
  <c r="R45" i="29"/>
  <c r="AL44" i="29"/>
  <c r="M45" i="29"/>
  <c r="AG44" i="29"/>
  <c r="AB44" i="29"/>
  <c r="H45" i="29"/>
  <c r="Q44" i="29"/>
  <c r="AK43" i="29"/>
  <c r="T45" i="29"/>
  <c r="AN44" i="29"/>
  <c r="AD44" i="29"/>
  <c r="J45" i="29"/>
  <c r="AJ44" i="29"/>
  <c r="P45" i="29"/>
  <c r="AE44" i="29"/>
  <c r="K45" i="29"/>
  <c r="V45" i="29"/>
  <c r="AP44" i="29"/>
  <c r="S45" i="29"/>
  <c r="AM44" i="29"/>
  <c r="AC44" i="29"/>
  <c r="I45" i="29"/>
  <c r="AH44" i="29"/>
  <c r="N45" i="29"/>
  <c r="AI44" i="29"/>
  <c r="O45" i="29"/>
  <c r="AF44" i="29"/>
  <c r="L45" i="29"/>
  <c r="U45" i="29"/>
  <c r="AO44" i="29"/>
  <c r="AF44" i="28"/>
  <c r="N45" i="28"/>
  <c r="AG44" i="28"/>
  <c r="O45" i="28"/>
  <c r="S45" i="28"/>
  <c r="AK44" i="28"/>
  <c r="AH45" i="28"/>
  <c r="P46" i="28"/>
  <c r="AE44" i="28"/>
  <c r="M45" i="28"/>
  <c r="AC44" i="28"/>
  <c r="K45" i="28"/>
  <c r="Z44" i="28"/>
  <c r="H45" i="28"/>
  <c r="R45" i="28"/>
  <c r="AJ44" i="28"/>
  <c r="AD44" i="28"/>
  <c r="L45" i="28"/>
  <c r="AM44" i="28"/>
  <c r="U45" i="28"/>
  <c r="AL44" i="28"/>
  <c r="T45" i="28"/>
  <c r="AI45" i="28"/>
  <c r="Q46" i="28"/>
  <c r="AB45" i="28"/>
  <c r="J46" i="28"/>
  <c r="AA44" i="28"/>
  <c r="I45" i="28"/>
  <c r="S46" i="29" l="1"/>
  <c r="AM45" i="29"/>
  <c r="AH45" i="29"/>
  <c r="N46" i="29"/>
  <c r="R46" i="29"/>
  <c r="AL45" i="29"/>
  <c r="AJ45" i="29"/>
  <c r="P46" i="29"/>
  <c r="AD45" i="29"/>
  <c r="J46" i="29"/>
  <c r="O46" i="29"/>
  <c r="AI45" i="29"/>
  <c r="T46" i="29"/>
  <c r="AN45" i="29"/>
  <c r="H46" i="29"/>
  <c r="AB45" i="29"/>
  <c r="AP45" i="29"/>
  <c r="V46" i="29"/>
  <c r="K46" i="29"/>
  <c r="AE45" i="29"/>
  <c r="AO45" i="29"/>
  <c r="U46" i="29"/>
  <c r="AF45" i="29"/>
  <c r="L46" i="29"/>
  <c r="AK44" i="29"/>
  <c r="Q45" i="29"/>
  <c r="AC45" i="29"/>
  <c r="I46" i="29"/>
  <c r="AG45" i="29"/>
  <c r="M46" i="29"/>
  <c r="AQ45" i="29"/>
  <c r="W46" i="29"/>
  <c r="AJ45" i="28"/>
  <c r="R46" i="28"/>
  <c r="K46" i="28"/>
  <c r="AC45" i="28"/>
  <c r="AE45" i="28"/>
  <c r="M46" i="28"/>
  <c r="Q47" i="28"/>
  <c r="AI46" i="28"/>
  <c r="AK45" i="28"/>
  <c r="S46" i="28"/>
  <c r="H46" i="28"/>
  <c r="Z45" i="28"/>
  <c r="I46" i="28"/>
  <c r="AA45" i="28"/>
  <c r="AM45" i="28"/>
  <c r="U46" i="28"/>
  <c r="AG45" i="28"/>
  <c r="O46" i="28"/>
  <c r="J47" i="28"/>
  <c r="AB46" i="28"/>
  <c r="AH46" i="28"/>
  <c r="P47" i="28"/>
  <c r="AL45" i="28"/>
  <c r="T46" i="28"/>
  <c r="AD45" i="28"/>
  <c r="L46" i="28"/>
  <c r="AF45" i="28"/>
  <c r="N46" i="28"/>
  <c r="AB46" i="29" l="1"/>
  <c r="H47" i="29"/>
  <c r="U47" i="29"/>
  <c r="AO46" i="29"/>
  <c r="R47" i="29"/>
  <c r="AL46" i="29"/>
  <c r="AG46" i="29"/>
  <c r="M47" i="29"/>
  <c r="AC46" i="29"/>
  <c r="I47" i="29"/>
  <c r="AD46" i="29"/>
  <c r="J47" i="29"/>
  <c r="AE46" i="29"/>
  <c r="K47" i="29"/>
  <c r="AF46" i="29"/>
  <c r="L47" i="29"/>
  <c r="N47" i="29"/>
  <c r="AH46" i="29"/>
  <c r="AP46" i="29"/>
  <c r="V47" i="29"/>
  <c r="AQ46" i="29"/>
  <c r="W47" i="29"/>
  <c r="T47" i="29"/>
  <c r="AN46" i="29"/>
  <c r="O47" i="29"/>
  <c r="AI46" i="29"/>
  <c r="Q46" i="29"/>
  <c r="AK45" i="29"/>
  <c r="P47" i="29"/>
  <c r="AJ46" i="29"/>
  <c r="S47" i="29"/>
  <c r="AM46" i="29"/>
  <c r="AM46" i="28"/>
  <c r="U47" i="28"/>
  <c r="AA46" i="28"/>
  <c r="I47" i="28"/>
  <c r="AD46" i="28"/>
  <c r="L47" i="28"/>
  <c r="Q64" i="28"/>
  <c r="AI47" i="28"/>
  <c r="Q56" i="28"/>
  <c r="Q48" i="28"/>
  <c r="Q72" i="28"/>
  <c r="Z46" i="28"/>
  <c r="H47" i="28"/>
  <c r="P64" i="28"/>
  <c r="P72" i="28"/>
  <c r="P56" i="28"/>
  <c r="P48" i="28"/>
  <c r="AH47" i="28"/>
  <c r="AL46" i="28"/>
  <c r="T47" i="28"/>
  <c r="AF46" i="28"/>
  <c r="N47" i="28"/>
  <c r="AK46" i="28"/>
  <c r="S47" i="28"/>
  <c r="AE46" i="28"/>
  <c r="M47" i="28"/>
  <c r="J64" i="28"/>
  <c r="J56" i="28"/>
  <c r="AB47" i="28"/>
  <c r="J48" i="28"/>
  <c r="J72" i="28"/>
  <c r="K47" i="28"/>
  <c r="AC46" i="28"/>
  <c r="AG46" i="28"/>
  <c r="O47" i="28"/>
  <c r="R47" i="28"/>
  <c r="AJ46" i="28"/>
  <c r="J72" i="29" l="1"/>
  <c r="AD47" i="29"/>
  <c r="J48" i="29"/>
  <c r="J64" i="29"/>
  <c r="J56" i="29"/>
  <c r="Q47" i="29"/>
  <c r="AK46" i="29"/>
  <c r="O56" i="29"/>
  <c r="O48" i="29"/>
  <c r="AI47" i="29"/>
  <c r="O72" i="29"/>
  <c r="O64" i="29"/>
  <c r="T64" i="29"/>
  <c r="T48" i="29"/>
  <c r="AN47" i="29"/>
  <c r="T72" i="29"/>
  <c r="T56" i="29"/>
  <c r="W48" i="29"/>
  <c r="AQ47" i="29"/>
  <c r="W64" i="29"/>
  <c r="W72" i="29"/>
  <c r="W56" i="29"/>
  <c r="AL47" i="29"/>
  <c r="R56" i="29"/>
  <c r="R64" i="29"/>
  <c r="R48" i="29"/>
  <c r="R72" i="29"/>
  <c r="U64" i="29"/>
  <c r="U48" i="29"/>
  <c r="U56" i="29"/>
  <c r="AO47" i="29"/>
  <c r="U72" i="29"/>
  <c r="K72" i="29"/>
  <c r="AE47" i="29"/>
  <c r="K48" i="29"/>
  <c r="K56" i="29"/>
  <c r="K64" i="29"/>
  <c r="H72" i="29"/>
  <c r="H48" i="29"/>
  <c r="H64" i="29"/>
  <c r="AB47" i="29"/>
  <c r="H56" i="29"/>
  <c r="AF47" i="29"/>
  <c r="L48" i="29"/>
  <c r="L72" i="29"/>
  <c r="L64" i="29"/>
  <c r="L56" i="29"/>
  <c r="AM47" i="29"/>
  <c r="S56" i="29"/>
  <c r="S72" i="29"/>
  <c r="S64" i="29"/>
  <c r="S48" i="29"/>
  <c r="P64" i="29"/>
  <c r="P56" i="29"/>
  <c r="AJ47" i="29"/>
  <c r="P72" i="29"/>
  <c r="P48" i="29"/>
  <c r="AC47" i="29"/>
  <c r="I48" i="29"/>
  <c r="I72" i="29"/>
  <c r="I64" i="29"/>
  <c r="I56" i="29"/>
  <c r="M56" i="29"/>
  <c r="M48" i="29"/>
  <c r="M72" i="29"/>
  <c r="M64" i="29"/>
  <c r="AG47" i="29"/>
  <c r="V48" i="29"/>
  <c r="V72" i="29"/>
  <c r="V56" i="29"/>
  <c r="AP47" i="29"/>
  <c r="V64" i="29"/>
  <c r="N56" i="29"/>
  <c r="N48" i="29"/>
  <c r="N72" i="29"/>
  <c r="AH47" i="29"/>
  <c r="N64" i="29"/>
  <c r="AH72" i="28"/>
  <c r="P73" i="28"/>
  <c r="P49" i="28"/>
  <c r="AH48" i="28"/>
  <c r="K56" i="28"/>
  <c r="AC47" i="28"/>
  <c r="K48" i="28"/>
  <c r="K72" i="28"/>
  <c r="K64" i="28"/>
  <c r="J73" i="28"/>
  <c r="AB72" i="28"/>
  <c r="AB48" i="28"/>
  <c r="J49" i="28"/>
  <c r="H72" i="28"/>
  <c r="H64" i="28"/>
  <c r="H56" i="28"/>
  <c r="Z47" i="28"/>
  <c r="H48" i="28"/>
  <c r="J57" i="28"/>
  <c r="AB56" i="28"/>
  <c r="J65" i="28"/>
  <c r="AB64" i="28"/>
  <c r="AI72" i="28"/>
  <c r="Q73" i="28"/>
  <c r="AE47" i="28"/>
  <c r="M48" i="28"/>
  <c r="M72" i="28"/>
  <c r="M56" i="28"/>
  <c r="M64" i="28"/>
  <c r="AI48" i="28"/>
  <c r="Q49" i="28"/>
  <c r="Q57" i="28"/>
  <c r="AI56" i="28"/>
  <c r="S72" i="28"/>
  <c r="S64" i="28"/>
  <c r="S56" i="28"/>
  <c r="S48" i="28"/>
  <c r="AK47" i="28"/>
  <c r="Q65" i="28"/>
  <c r="AI64" i="28"/>
  <c r="N48" i="28"/>
  <c r="N72" i="28"/>
  <c r="N56" i="28"/>
  <c r="AF47" i="28"/>
  <c r="N64" i="28"/>
  <c r="L56" i="28"/>
  <c r="AD47" i="28"/>
  <c r="L48" i="28"/>
  <c r="L72" i="28"/>
  <c r="L64" i="28"/>
  <c r="R48" i="28"/>
  <c r="R64" i="28"/>
  <c r="R56" i="28"/>
  <c r="AJ47" i="28"/>
  <c r="R72" i="28"/>
  <c r="T72" i="28"/>
  <c r="T48" i="28"/>
  <c r="T64" i="28"/>
  <c r="T56" i="28"/>
  <c r="AL47" i="28"/>
  <c r="I64" i="28"/>
  <c r="I56" i="28"/>
  <c r="AA47" i="28"/>
  <c r="I72" i="28"/>
  <c r="I48" i="28"/>
  <c r="O48" i="28"/>
  <c r="AG47" i="28"/>
  <c r="O72" i="28"/>
  <c r="O64" i="28"/>
  <c r="O56" i="28"/>
  <c r="AH56" i="28"/>
  <c r="P57" i="28"/>
  <c r="P65" i="28"/>
  <c r="AH64" i="28"/>
  <c r="U72" i="28"/>
  <c r="U64" i="28"/>
  <c r="U48" i="28"/>
  <c r="U56" i="28"/>
  <c r="AM47" i="28"/>
  <c r="AO72" i="29" l="1"/>
  <c r="U73" i="29"/>
  <c r="AF56" i="29"/>
  <c r="L57" i="29"/>
  <c r="AC56" i="29"/>
  <c r="I57" i="29"/>
  <c r="L65" i="29"/>
  <c r="AF64" i="29"/>
  <c r="U57" i="29"/>
  <c r="AO56" i="29"/>
  <c r="AN48" i="29"/>
  <c r="T49" i="29"/>
  <c r="AH64" i="29"/>
  <c r="AR64" i="29" s="1"/>
  <c r="N65" i="29"/>
  <c r="I65" i="29"/>
  <c r="AC64" i="29"/>
  <c r="AF72" i="29"/>
  <c r="L73" i="29"/>
  <c r="U49" i="29"/>
  <c r="AO48" i="29"/>
  <c r="AN64" i="29"/>
  <c r="T65" i="29"/>
  <c r="AC72" i="29"/>
  <c r="I73" i="29"/>
  <c r="AF48" i="29"/>
  <c r="L49" i="29"/>
  <c r="AO64" i="29"/>
  <c r="U65" i="29"/>
  <c r="AI64" i="29"/>
  <c r="O65" i="29"/>
  <c r="AG48" i="29"/>
  <c r="M49" i="29"/>
  <c r="AG56" i="29"/>
  <c r="M57" i="29"/>
  <c r="N73" i="29"/>
  <c r="AH72" i="29"/>
  <c r="AR72" i="29" s="1"/>
  <c r="AL72" i="29"/>
  <c r="R73" i="29"/>
  <c r="AH48" i="29"/>
  <c r="AR48" i="29" s="1"/>
  <c r="N49" i="29"/>
  <c r="AB56" i="29"/>
  <c r="AS56" i="29" s="1"/>
  <c r="H57" i="29"/>
  <c r="P49" i="29"/>
  <c r="AJ48" i="29"/>
  <c r="AI48" i="29"/>
  <c r="O49" i="29"/>
  <c r="AJ72" i="29"/>
  <c r="P73" i="29"/>
  <c r="O57" i="29"/>
  <c r="AI56" i="29"/>
  <c r="H49" i="29"/>
  <c r="AB48" i="29"/>
  <c r="V57" i="29"/>
  <c r="AP56" i="29"/>
  <c r="W57" i="29"/>
  <c r="AQ56" i="29"/>
  <c r="V73" i="29"/>
  <c r="AP72" i="29"/>
  <c r="AE64" i="29"/>
  <c r="K65" i="29"/>
  <c r="W73" i="29"/>
  <c r="AQ72" i="29"/>
  <c r="J57" i="29"/>
  <c r="AD56" i="29"/>
  <c r="V49" i="29"/>
  <c r="AP48" i="29"/>
  <c r="AM48" i="29"/>
  <c r="S49" i="29"/>
  <c r="K57" i="29"/>
  <c r="AE56" i="29"/>
  <c r="AQ64" i="29"/>
  <c r="W65" i="29"/>
  <c r="J65" i="29"/>
  <c r="AD64" i="29"/>
  <c r="AQ48" i="29"/>
  <c r="W49" i="29"/>
  <c r="T73" i="29"/>
  <c r="AN72" i="29"/>
  <c r="AC48" i="29"/>
  <c r="I49" i="29"/>
  <c r="O73" i="29"/>
  <c r="AI72" i="29"/>
  <c r="AL48" i="29"/>
  <c r="R49" i="29"/>
  <c r="AH56" i="29"/>
  <c r="N57" i="29"/>
  <c r="R65" i="29"/>
  <c r="AL64" i="29"/>
  <c r="AP64" i="29"/>
  <c r="V65" i="29"/>
  <c r="AB64" i="29"/>
  <c r="AS64" i="29" s="1"/>
  <c r="H65" i="29"/>
  <c r="AL56" i="29"/>
  <c r="R57" i="29"/>
  <c r="AJ56" i="29"/>
  <c r="P57" i="29"/>
  <c r="H73" i="29"/>
  <c r="AB72" i="29"/>
  <c r="Q56" i="29"/>
  <c r="AK47" i="29"/>
  <c r="Q64" i="29"/>
  <c r="Q48" i="29"/>
  <c r="Q72" i="29"/>
  <c r="P65" i="29"/>
  <c r="AJ64" i="29"/>
  <c r="AM64" i="29"/>
  <c r="S65" i="29"/>
  <c r="K49" i="29"/>
  <c r="AE48" i="29"/>
  <c r="AD48" i="29"/>
  <c r="J49" i="29"/>
  <c r="M65" i="29"/>
  <c r="AG64" i="29"/>
  <c r="S73" i="29"/>
  <c r="AM72" i="29"/>
  <c r="AG72" i="29"/>
  <c r="M73" i="29"/>
  <c r="AM56" i="29"/>
  <c r="S57" i="29"/>
  <c r="AE72" i="29"/>
  <c r="K73" i="29"/>
  <c r="AN56" i="29"/>
  <c r="T57" i="29"/>
  <c r="AD72" i="29"/>
  <c r="J73" i="29"/>
  <c r="AG72" i="28"/>
  <c r="O73" i="28"/>
  <c r="AK56" i="28"/>
  <c r="S57" i="28"/>
  <c r="S65" i="28"/>
  <c r="AK64" i="28"/>
  <c r="P50" i="28"/>
  <c r="AH49" i="28"/>
  <c r="AD64" i="28"/>
  <c r="L65" i="28"/>
  <c r="Z48" i="28"/>
  <c r="H49" i="28"/>
  <c r="AA48" i="28"/>
  <c r="I49" i="28"/>
  <c r="I73" i="28"/>
  <c r="AA72" i="28"/>
  <c r="L49" i="28"/>
  <c r="AD48" i="28"/>
  <c r="H65" i="28"/>
  <c r="Z64" i="28"/>
  <c r="L57" i="28"/>
  <c r="AD56" i="28"/>
  <c r="U49" i="28"/>
  <c r="AM48" i="28"/>
  <c r="J50" i="28"/>
  <c r="AB49" i="28"/>
  <c r="M73" i="28"/>
  <c r="AE72" i="28"/>
  <c r="AF72" i="28"/>
  <c r="AN72" i="28" s="1"/>
  <c r="N73" i="28"/>
  <c r="P66" i="28"/>
  <c r="AH65" i="28"/>
  <c r="K65" i="28"/>
  <c r="AC64" i="28"/>
  <c r="AJ72" i="28"/>
  <c r="R73" i="28"/>
  <c r="R65" i="28"/>
  <c r="AJ64" i="28"/>
  <c r="R49" i="28"/>
  <c r="AJ48" i="28"/>
  <c r="J58" i="28"/>
  <c r="AB57" i="28"/>
  <c r="O49" i="28"/>
  <c r="AG48" i="28"/>
  <c r="AK72" i="28"/>
  <c r="S73" i="28"/>
  <c r="AH73" i="28"/>
  <c r="P74" i="28"/>
  <c r="AD72" i="28"/>
  <c r="L73" i="28"/>
  <c r="AI57" i="28"/>
  <c r="Q58" i="28"/>
  <c r="Q50" i="28"/>
  <c r="AI49" i="28"/>
  <c r="I57" i="28"/>
  <c r="AA56" i="28"/>
  <c r="H73" i="28"/>
  <c r="Z72" i="28"/>
  <c r="I65" i="28"/>
  <c r="AA64" i="28"/>
  <c r="AE64" i="28"/>
  <c r="M65" i="28"/>
  <c r="M57" i="28"/>
  <c r="AE56" i="28"/>
  <c r="U73" i="28"/>
  <c r="AM72" i="28"/>
  <c r="N57" i="28"/>
  <c r="AF56" i="28"/>
  <c r="AL64" i="28"/>
  <c r="T65" i="28"/>
  <c r="J74" i="28"/>
  <c r="AB73" i="28"/>
  <c r="N49" i="28"/>
  <c r="AF48" i="28"/>
  <c r="T73" i="28"/>
  <c r="AL72" i="28"/>
  <c r="K73" i="28"/>
  <c r="AC72" i="28"/>
  <c r="Q66" i="28"/>
  <c r="AI65" i="28"/>
  <c r="K49" i="28"/>
  <c r="AC48" i="28"/>
  <c r="AG56" i="28"/>
  <c r="O57" i="28"/>
  <c r="H57" i="28"/>
  <c r="Z56" i="28"/>
  <c r="AM56" i="28"/>
  <c r="U57" i="28"/>
  <c r="N65" i="28"/>
  <c r="AF64" i="28"/>
  <c r="AN64" i="28" s="1"/>
  <c r="U65" i="28"/>
  <c r="AM64" i="28"/>
  <c r="AL56" i="28"/>
  <c r="T57" i="28"/>
  <c r="M49" i="28"/>
  <c r="AE48" i="28"/>
  <c r="T49" i="28"/>
  <c r="AL48" i="28"/>
  <c r="AH57" i="28"/>
  <c r="P58" i="28"/>
  <c r="AI73" i="28"/>
  <c r="Q74" i="28"/>
  <c r="AG64" i="28"/>
  <c r="O65" i="28"/>
  <c r="AJ56" i="28"/>
  <c r="R57" i="28"/>
  <c r="S49" i="28"/>
  <c r="AK48" i="28"/>
  <c r="J66" i="28"/>
  <c r="AB65" i="28"/>
  <c r="K57" i="28"/>
  <c r="AC56" i="28"/>
  <c r="P58" i="29" l="1"/>
  <c r="AJ57" i="29"/>
  <c r="AL57" i="29"/>
  <c r="R58" i="29"/>
  <c r="O66" i="29"/>
  <c r="AI65" i="29"/>
  <c r="AO65" i="29"/>
  <c r="U66" i="29"/>
  <c r="AT48" i="29"/>
  <c r="AP65" i="29"/>
  <c r="V66" i="29"/>
  <c r="K74" i="29"/>
  <c r="AE73" i="29"/>
  <c r="AP73" i="29"/>
  <c r="V74" i="29"/>
  <c r="AQ65" i="29"/>
  <c r="W66" i="29"/>
  <c r="AL65" i="29"/>
  <c r="R66" i="29"/>
  <c r="AC49" i="29"/>
  <c r="I50" i="29"/>
  <c r="AD49" i="29"/>
  <c r="J50" i="29"/>
  <c r="AI49" i="29"/>
  <c r="O50" i="29"/>
  <c r="AQ73" i="29"/>
  <c r="W74" i="29"/>
  <c r="AE49" i="29"/>
  <c r="K50" i="29"/>
  <c r="K66" i="29"/>
  <c r="AE65" i="29"/>
  <c r="S66" i="29"/>
  <c r="AM65" i="29"/>
  <c r="H58" i="29"/>
  <c r="AB57" i="29"/>
  <c r="AJ65" i="29"/>
  <c r="P66" i="29"/>
  <c r="AT56" i="29"/>
  <c r="Q73" i="29"/>
  <c r="AK72" i="29"/>
  <c r="AF65" i="29"/>
  <c r="L66" i="29"/>
  <c r="R74" i="29"/>
  <c r="AL73" i="29"/>
  <c r="Q65" i="29"/>
  <c r="AK64" i="29"/>
  <c r="AT64" i="29" s="1"/>
  <c r="AR56" i="29"/>
  <c r="R50" i="29"/>
  <c r="AL49" i="29"/>
  <c r="AM49" i="29"/>
  <c r="S50" i="29"/>
  <c r="AS48" i="29"/>
  <c r="L58" i="29"/>
  <c r="AF57" i="29"/>
  <c r="P74" i="29"/>
  <c r="AJ73" i="29"/>
  <c r="AT72" i="29"/>
  <c r="H66" i="29"/>
  <c r="AB65" i="29"/>
  <c r="AS65" i="29" s="1"/>
  <c r="Q49" i="29"/>
  <c r="AK48" i="29"/>
  <c r="AG73" i="29"/>
  <c r="M74" i="29"/>
  <c r="AE57" i="29"/>
  <c r="K58" i="29"/>
  <c r="AK56" i="29"/>
  <c r="Q57" i="29"/>
  <c r="AB49" i="29"/>
  <c r="H50" i="29"/>
  <c r="AH73" i="29"/>
  <c r="AR73" i="29" s="1"/>
  <c r="N74" i="29"/>
  <c r="AO49" i="29"/>
  <c r="U50" i="29"/>
  <c r="M66" i="29"/>
  <c r="AG65" i="29"/>
  <c r="AD57" i="29"/>
  <c r="J58" i="29"/>
  <c r="N66" i="29"/>
  <c r="AH65" i="29"/>
  <c r="AR65" i="29" s="1"/>
  <c r="T74" i="29"/>
  <c r="AN73" i="29"/>
  <c r="AN49" i="29"/>
  <c r="T50" i="29"/>
  <c r="AJ49" i="29"/>
  <c r="P50" i="29"/>
  <c r="L50" i="29"/>
  <c r="AF49" i="29"/>
  <c r="J66" i="29"/>
  <c r="AD65" i="29"/>
  <c r="AH49" i="29"/>
  <c r="AR49" i="29" s="1"/>
  <c r="N50" i="29"/>
  <c r="I58" i="29"/>
  <c r="AC57" i="29"/>
  <c r="S74" i="29"/>
  <c r="AM73" i="29"/>
  <c r="AS72" i="29"/>
  <c r="AG57" i="29"/>
  <c r="M58" i="29"/>
  <c r="AF73" i="29"/>
  <c r="L74" i="29"/>
  <c r="AO73" i="29"/>
  <c r="U74" i="29"/>
  <c r="AG49" i="29"/>
  <c r="M50" i="29"/>
  <c r="AC65" i="29"/>
  <c r="I66" i="29"/>
  <c r="AD73" i="29"/>
  <c r="J74" i="29"/>
  <c r="AQ49" i="29"/>
  <c r="W50" i="29"/>
  <c r="AN57" i="29"/>
  <c r="T58" i="29"/>
  <c r="AO57" i="29"/>
  <c r="U58" i="29"/>
  <c r="I74" i="29"/>
  <c r="AC73" i="29"/>
  <c r="AM57" i="29"/>
  <c r="S58" i="29"/>
  <c r="W58" i="29"/>
  <c r="AQ57" i="29"/>
  <c r="N58" i="29"/>
  <c r="AH57" i="29"/>
  <c r="AR57" i="29" s="1"/>
  <c r="AN65" i="29"/>
  <c r="T66" i="29"/>
  <c r="AP57" i="29"/>
  <c r="V58" i="29"/>
  <c r="AB73" i="29"/>
  <c r="AS73" i="29" s="1"/>
  <c r="H74" i="29"/>
  <c r="O74" i="29"/>
  <c r="AI73" i="29"/>
  <c r="V50" i="29"/>
  <c r="AP49" i="29"/>
  <c r="AI57" i="29"/>
  <c r="O58" i="29"/>
  <c r="AM73" i="28"/>
  <c r="U74" i="28"/>
  <c r="K58" i="28"/>
  <c r="AC57" i="28"/>
  <c r="Q67" i="28"/>
  <c r="AI66" i="28"/>
  <c r="M58" i="28"/>
  <c r="AE57" i="28"/>
  <c r="P67" i="28"/>
  <c r="AH66" i="28"/>
  <c r="I74" i="28"/>
  <c r="AA73" i="28"/>
  <c r="T58" i="28"/>
  <c r="AL57" i="28"/>
  <c r="M66" i="28"/>
  <c r="AE65" i="28"/>
  <c r="AK73" i="28"/>
  <c r="S74" i="28"/>
  <c r="AF73" i="28"/>
  <c r="N74" i="28"/>
  <c r="I50" i="28"/>
  <c r="AA49" i="28"/>
  <c r="J67" i="28"/>
  <c r="AB66" i="28"/>
  <c r="K74" i="28"/>
  <c r="AC73" i="28"/>
  <c r="H50" i="28"/>
  <c r="Z49" i="28"/>
  <c r="K50" i="28"/>
  <c r="AC49" i="28"/>
  <c r="L50" i="28"/>
  <c r="AD49" i="28"/>
  <c r="AK49" i="28"/>
  <c r="S50" i="28"/>
  <c r="AM65" i="28"/>
  <c r="U66" i="28"/>
  <c r="T74" i="28"/>
  <c r="AL73" i="28"/>
  <c r="I66" i="28"/>
  <c r="AA65" i="28"/>
  <c r="O50" i="28"/>
  <c r="AG49" i="28"/>
  <c r="AE73" i="28"/>
  <c r="M74" i="28"/>
  <c r="AO48" i="28"/>
  <c r="AJ57" i="28"/>
  <c r="R58" i="28"/>
  <c r="AN48" i="28"/>
  <c r="AO72" i="28"/>
  <c r="N50" i="28"/>
  <c r="AF49" i="28"/>
  <c r="AB58" i="28"/>
  <c r="J59" i="28"/>
  <c r="U58" i="28"/>
  <c r="AM57" i="28"/>
  <c r="P51" i="28"/>
  <c r="AH50" i="28"/>
  <c r="AJ65" i="28"/>
  <c r="R66" i="28"/>
  <c r="L58" i="28"/>
  <c r="AD57" i="28"/>
  <c r="S66" i="28"/>
  <c r="AK65" i="28"/>
  <c r="AD73" i="28"/>
  <c r="L74" i="28"/>
  <c r="AH74" i="28"/>
  <c r="P75" i="28"/>
  <c r="O74" i="28"/>
  <c r="AG73" i="28"/>
  <c r="AL49" i="28"/>
  <c r="T50" i="28"/>
  <c r="K66" i="28"/>
  <c r="AC65" i="28"/>
  <c r="M50" i="28"/>
  <c r="AE49" i="28"/>
  <c r="L66" i="28"/>
  <c r="AD65" i="28"/>
  <c r="N66" i="28"/>
  <c r="AF65" i="28"/>
  <c r="H74" i="28"/>
  <c r="Z73" i="28"/>
  <c r="AO73" i="28" s="1"/>
  <c r="J51" i="28"/>
  <c r="AB50" i="28"/>
  <c r="O66" i="28"/>
  <c r="AG65" i="28"/>
  <c r="J75" i="28"/>
  <c r="AB74" i="28"/>
  <c r="AA57" i="28"/>
  <c r="I58" i="28"/>
  <c r="AJ49" i="28"/>
  <c r="R50" i="28"/>
  <c r="U50" i="28"/>
  <c r="AM49" i="28"/>
  <c r="AI74" i="28"/>
  <c r="Q75" i="28"/>
  <c r="AO56" i="28"/>
  <c r="AL65" i="28"/>
  <c r="T66" i="28"/>
  <c r="Z57" i="28"/>
  <c r="H58" i="28"/>
  <c r="Q51" i="28"/>
  <c r="AI50" i="28"/>
  <c r="P59" i="28"/>
  <c r="AH58" i="28"/>
  <c r="O58" i="28"/>
  <c r="AG57" i="28"/>
  <c r="AN56" i="28"/>
  <c r="Q59" i="28"/>
  <c r="AI58" i="28"/>
  <c r="AJ73" i="28"/>
  <c r="R74" i="28"/>
  <c r="AO64" i="28"/>
  <c r="AK57" i="28"/>
  <c r="S58" i="28"/>
  <c r="N58" i="28"/>
  <c r="AF57" i="28"/>
  <c r="H66" i="28"/>
  <c r="Z65" i="28"/>
  <c r="AB74" i="29" l="1"/>
  <c r="H75" i="29"/>
  <c r="AN74" i="29"/>
  <c r="T75" i="29"/>
  <c r="AQ66" i="29"/>
  <c r="W67" i="29"/>
  <c r="AJ58" i="29"/>
  <c r="P59" i="29"/>
  <c r="AG74" i="29"/>
  <c r="M75" i="29"/>
  <c r="AL50" i="29"/>
  <c r="R51" i="29"/>
  <c r="AM66" i="29"/>
  <c r="S67" i="29"/>
  <c r="AT65" i="29"/>
  <c r="AP58" i="29"/>
  <c r="V59" i="29"/>
  <c r="W51" i="29"/>
  <c r="AQ50" i="29"/>
  <c r="AM74" i="29"/>
  <c r="S75" i="29"/>
  <c r="AH66" i="29"/>
  <c r="N67" i="29"/>
  <c r="AP74" i="29"/>
  <c r="V75" i="29"/>
  <c r="AT49" i="29"/>
  <c r="AD58" i="29"/>
  <c r="J59" i="29"/>
  <c r="K67" i="29"/>
  <c r="AE66" i="29"/>
  <c r="T67" i="29"/>
  <c r="AN66" i="29"/>
  <c r="J75" i="29"/>
  <c r="AD74" i="29"/>
  <c r="I59" i="29"/>
  <c r="AC58" i="29"/>
  <c r="Q50" i="29"/>
  <c r="AK49" i="29"/>
  <c r="AK65" i="29"/>
  <c r="Q66" i="29"/>
  <c r="AE50" i="29"/>
  <c r="K51" i="29"/>
  <c r="N51" i="29"/>
  <c r="AH50" i="29"/>
  <c r="K75" i="29"/>
  <c r="AE74" i="29"/>
  <c r="AG66" i="29"/>
  <c r="M67" i="29"/>
  <c r="AL74" i="29"/>
  <c r="R75" i="29"/>
  <c r="W75" i="29"/>
  <c r="AQ74" i="29"/>
  <c r="AH58" i="29"/>
  <c r="N59" i="29"/>
  <c r="AB66" i="29"/>
  <c r="H67" i="29"/>
  <c r="AF66" i="29"/>
  <c r="L67" i="29"/>
  <c r="AT57" i="29"/>
  <c r="AG50" i="29"/>
  <c r="M51" i="29"/>
  <c r="AQ58" i="29"/>
  <c r="W59" i="29"/>
  <c r="AO66" i="29"/>
  <c r="U67" i="29"/>
  <c r="O59" i="29"/>
  <c r="AI58" i="29"/>
  <c r="AO74" i="29"/>
  <c r="U75" i="29"/>
  <c r="Q74" i="29"/>
  <c r="AK73" i="29"/>
  <c r="P51" i="29"/>
  <c r="AJ50" i="29"/>
  <c r="AF58" i="29"/>
  <c r="L59" i="29"/>
  <c r="AI66" i="29"/>
  <c r="O67" i="29"/>
  <c r="V51" i="29"/>
  <c r="AP50" i="29"/>
  <c r="AC74" i="29"/>
  <c r="I75" i="29"/>
  <c r="AN50" i="29"/>
  <c r="T51" i="29"/>
  <c r="AK57" i="29"/>
  <c r="Q58" i="29"/>
  <c r="AL58" i="29"/>
  <c r="R59" i="29"/>
  <c r="T59" i="29"/>
  <c r="AN58" i="29"/>
  <c r="AC66" i="29"/>
  <c r="I67" i="29"/>
  <c r="AP66" i="29"/>
  <c r="V67" i="29"/>
  <c r="U51" i="29"/>
  <c r="AO50" i="29"/>
  <c r="AT73" i="29"/>
  <c r="J67" i="29"/>
  <c r="AD66" i="29"/>
  <c r="O51" i="29"/>
  <c r="AI50" i="29"/>
  <c r="AH74" i="29"/>
  <c r="AR74" i="29" s="1"/>
  <c r="N75" i="29"/>
  <c r="AM58" i="29"/>
  <c r="S59" i="29"/>
  <c r="AF50" i="29"/>
  <c r="L51" i="29"/>
  <c r="P75" i="29"/>
  <c r="AJ74" i="29"/>
  <c r="AD50" i="29"/>
  <c r="J51" i="29"/>
  <c r="AB50" i="29"/>
  <c r="AS50" i="29" s="1"/>
  <c r="H51" i="29"/>
  <c r="L75" i="29"/>
  <c r="AF74" i="29"/>
  <c r="AS49" i="29"/>
  <c r="P67" i="29"/>
  <c r="AJ66" i="29"/>
  <c r="AC50" i="29"/>
  <c r="I51" i="29"/>
  <c r="U59" i="29"/>
  <c r="AO58" i="29"/>
  <c r="AG58" i="29"/>
  <c r="M59" i="29"/>
  <c r="S51" i="29"/>
  <c r="AM50" i="29"/>
  <c r="AS57" i="29"/>
  <c r="AL66" i="29"/>
  <c r="R67" i="29"/>
  <c r="AI74" i="29"/>
  <c r="O75" i="29"/>
  <c r="AE58" i="29"/>
  <c r="K59" i="29"/>
  <c r="AB58" i="29"/>
  <c r="H59" i="29"/>
  <c r="J52" i="28"/>
  <c r="AB51" i="28"/>
  <c r="S51" i="28"/>
  <c r="AK50" i="28"/>
  <c r="L51" i="28"/>
  <c r="AD50" i="28"/>
  <c r="AK66" i="28"/>
  <c r="S67" i="28"/>
  <c r="K51" i="28"/>
  <c r="AC50" i="28"/>
  <c r="T59" i="28"/>
  <c r="AL58" i="28"/>
  <c r="Q60" i="28"/>
  <c r="AI59" i="28"/>
  <c r="AM50" i="28"/>
  <c r="U51" i="28"/>
  <c r="L67" i="28"/>
  <c r="AD66" i="28"/>
  <c r="L59" i="28"/>
  <c r="AD58" i="28"/>
  <c r="M75" i="28"/>
  <c r="AE74" i="28"/>
  <c r="AO49" i="28"/>
  <c r="AL66" i="28"/>
  <c r="T67" i="28"/>
  <c r="AK74" i="28"/>
  <c r="S75" i="28"/>
  <c r="H75" i="28"/>
  <c r="Z74" i="28"/>
  <c r="AO74" i="28" s="1"/>
  <c r="R75" i="28"/>
  <c r="AJ74" i="28"/>
  <c r="R59" i="28"/>
  <c r="AJ58" i="28"/>
  <c r="N67" i="28"/>
  <c r="AF66" i="28"/>
  <c r="I75" i="28"/>
  <c r="AA74" i="28"/>
  <c r="AA58" i="28"/>
  <c r="I59" i="28"/>
  <c r="K75" i="28"/>
  <c r="AC74" i="28"/>
  <c r="P52" i="28"/>
  <c r="AH51" i="28"/>
  <c r="I67" i="28"/>
  <c r="AA66" i="28"/>
  <c r="M59" i="28"/>
  <c r="AE58" i="28"/>
  <c r="AO65" i="28"/>
  <c r="J76" i="28"/>
  <c r="AB75" i="28"/>
  <c r="U59" i="28"/>
  <c r="AM58" i="28"/>
  <c r="N51" i="28"/>
  <c r="AF50" i="28"/>
  <c r="AN65" i="28"/>
  <c r="R51" i="28"/>
  <c r="AJ50" i="28"/>
  <c r="O59" i="28"/>
  <c r="AG58" i="28"/>
  <c r="O51" i="28"/>
  <c r="AG50" i="28"/>
  <c r="AL50" i="28"/>
  <c r="T51" i="28"/>
  <c r="H67" i="28"/>
  <c r="Z66" i="28"/>
  <c r="AO66" i="28" s="1"/>
  <c r="Q52" i="28"/>
  <c r="AI51" i="28"/>
  <c r="J60" i="28"/>
  <c r="AB59" i="28"/>
  <c r="T75" i="28"/>
  <c r="AL74" i="28"/>
  <c r="I51" i="28"/>
  <c r="AA50" i="28"/>
  <c r="Q68" i="28"/>
  <c r="AI67" i="28"/>
  <c r="S59" i="28"/>
  <c r="AK58" i="28"/>
  <c r="U75" i="28"/>
  <c r="AM74" i="28"/>
  <c r="L75" i="28"/>
  <c r="AD74" i="28"/>
  <c r="AI75" i="28"/>
  <c r="Q76" i="28"/>
  <c r="M67" i="28"/>
  <c r="AE66" i="28"/>
  <c r="R67" i="28"/>
  <c r="AJ66" i="28"/>
  <c r="H51" i="28"/>
  <c r="Z50" i="28"/>
  <c r="AE50" i="28"/>
  <c r="M51" i="28"/>
  <c r="P68" i="28"/>
  <c r="AH67" i="28"/>
  <c r="K67" i="28"/>
  <c r="AC66" i="28"/>
  <c r="P60" i="28"/>
  <c r="AH59" i="28"/>
  <c r="J68" i="28"/>
  <c r="AB67" i="28"/>
  <c r="AN57" i="28"/>
  <c r="Z58" i="28"/>
  <c r="AO58" i="28" s="1"/>
  <c r="H59" i="28"/>
  <c r="O67" i="28"/>
  <c r="AG66" i="28"/>
  <c r="AG74" i="28"/>
  <c r="O75" i="28"/>
  <c r="U67" i="28"/>
  <c r="AM66" i="28"/>
  <c r="AF74" i="28"/>
  <c r="AN74" i="28" s="1"/>
  <c r="N75" i="28"/>
  <c r="N59" i="28"/>
  <c r="AF58" i="28"/>
  <c r="AN58" i="28" s="1"/>
  <c r="AO57" i="28"/>
  <c r="P76" i="28"/>
  <c r="AH75" i="28"/>
  <c r="AN49" i="28"/>
  <c r="AN73" i="28"/>
  <c r="AC58" i="28"/>
  <c r="K59" i="28"/>
  <c r="AQ59" i="29" l="1"/>
  <c r="W60" i="29"/>
  <c r="AN67" i="29"/>
  <c r="T68" i="29"/>
  <c r="AD51" i="29"/>
  <c r="J52" i="29"/>
  <c r="AO51" i="29"/>
  <c r="U52" i="29"/>
  <c r="AP51" i="29"/>
  <c r="V52" i="29"/>
  <c r="AT58" i="29"/>
  <c r="S68" i="29"/>
  <c r="AM67" i="29"/>
  <c r="AP67" i="29"/>
  <c r="V68" i="29"/>
  <c r="O68" i="29"/>
  <c r="AI67" i="29"/>
  <c r="M52" i="29"/>
  <c r="AG51" i="29"/>
  <c r="K76" i="29"/>
  <c r="AE75" i="29"/>
  <c r="AE67" i="29"/>
  <c r="K68" i="29"/>
  <c r="AM51" i="29"/>
  <c r="S52" i="29"/>
  <c r="AR50" i="29"/>
  <c r="J60" i="29"/>
  <c r="AD59" i="29"/>
  <c r="AL51" i="29"/>
  <c r="R52" i="29"/>
  <c r="AL67" i="29"/>
  <c r="R68" i="29"/>
  <c r="AG59" i="29"/>
  <c r="M60" i="29"/>
  <c r="AF59" i="29"/>
  <c r="L60" i="29"/>
  <c r="AJ51" i="29"/>
  <c r="P52" i="29"/>
  <c r="P60" i="29"/>
  <c r="AJ59" i="29"/>
  <c r="AH67" i="29"/>
  <c r="AR67" i="29" s="1"/>
  <c r="N68" i="29"/>
  <c r="AB59" i="29"/>
  <c r="H60" i="29"/>
  <c r="AH75" i="29"/>
  <c r="AR75" i="29" s="1"/>
  <c r="N76" i="29"/>
  <c r="AH59" i="29"/>
  <c r="AR59" i="29" s="1"/>
  <c r="N60" i="29"/>
  <c r="W68" i="29"/>
  <c r="AQ67" i="29"/>
  <c r="AS58" i="29"/>
  <c r="AK58" i="29"/>
  <c r="Q59" i="29"/>
  <c r="U76" i="29"/>
  <c r="AO75" i="29"/>
  <c r="AR58" i="29"/>
  <c r="AK50" i="29"/>
  <c r="AT50" i="29" s="1"/>
  <c r="Q51" i="29"/>
  <c r="AM75" i="29"/>
  <c r="S76" i="29"/>
  <c r="AT66" i="29"/>
  <c r="AE59" i="29"/>
  <c r="K60" i="29"/>
  <c r="AJ67" i="29"/>
  <c r="P68" i="29"/>
  <c r="AT74" i="29"/>
  <c r="AN75" i="29"/>
  <c r="T76" i="29"/>
  <c r="H52" i="29"/>
  <c r="AB51" i="29"/>
  <c r="AJ75" i="29"/>
  <c r="P76" i="29"/>
  <c r="AH51" i="29"/>
  <c r="AR51" i="29" s="1"/>
  <c r="N52" i="29"/>
  <c r="K52" i="29"/>
  <c r="AE51" i="29"/>
  <c r="AP75" i="29"/>
  <c r="V76" i="29"/>
  <c r="AM59" i="29"/>
  <c r="S60" i="29"/>
  <c r="R60" i="29"/>
  <c r="AL59" i="29"/>
  <c r="AG67" i="29"/>
  <c r="M68" i="29"/>
  <c r="I68" i="29"/>
  <c r="AC67" i="29"/>
  <c r="L68" i="29"/>
  <c r="AF67" i="29"/>
  <c r="AN59" i="29"/>
  <c r="T60" i="29"/>
  <c r="H68" i="29"/>
  <c r="AB67" i="29"/>
  <c r="AS67" i="29" s="1"/>
  <c r="AC51" i="29"/>
  <c r="I52" i="29"/>
  <c r="AS66" i="29"/>
  <c r="Q75" i="29"/>
  <c r="AK74" i="29"/>
  <c r="AI51" i="29"/>
  <c r="O52" i="29"/>
  <c r="L52" i="29"/>
  <c r="AF51" i="29"/>
  <c r="M76" i="29"/>
  <c r="AG75" i="29"/>
  <c r="AO59" i="29"/>
  <c r="U60" i="29"/>
  <c r="Q67" i="29"/>
  <c r="AK66" i="29"/>
  <c r="AR66" i="29"/>
  <c r="AN51" i="29"/>
  <c r="T52" i="29"/>
  <c r="W76" i="29"/>
  <c r="AQ75" i="29"/>
  <c r="AC59" i="29"/>
  <c r="I60" i="29"/>
  <c r="AI75" i="29"/>
  <c r="O76" i="29"/>
  <c r="O60" i="29"/>
  <c r="AI59" i="29"/>
  <c r="AL75" i="29"/>
  <c r="R76" i="29"/>
  <c r="AQ51" i="29"/>
  <c r="W52" i="29"/>
  <c r="AB75" i="29"/>
  <c r="AS75" i="29" s="1"/>
  <c r="H76" i="29"/>
  <c r="L76" i="29"/>
  <c r="AF75" i="29"/>
  <c r="AD67" i="29"/>
  <c r="J68" i="29"/>
  <c r="I76" i="29"/>
  <c r="AC75" i="29"/>
  <c r="U68" i="29"/>
  <c r="AO67" i="29"/>
  <c r="AD75" i="29"/>
  <c r="J76" i="29"/>
  <c r="AP59" i="29"/>
  <c r="V60" i="29"/>
  <c r="AS74" i="29"/>
  <c r="AB52" i="28"/>
  <c r="J53" i="28"/>
  <c r="R60" i="28"/>
  <c r="AJ59" i="28"/>
  <c r="U76" i="28"/>
  <c r="AM75" i="28"/>
  <c r="P69" i="28"/>
  <c r="AH68" i="28"/>
  <c r="AG51" i="28"/>
  <c r="O52" i="28"/>
  <c r="S76" i="28"/>
  <c r="AK75" i="28"/>
  <c r="O76" i="28"/>
  <c r="AG75" i="28"/>
  <c r="AO50" i="28"/>
  <c r="AC51" i="28"/>
  <c r="K52" i="28"/>
  <c r="AA51" i="28"/>
  <c r="I52" i="28"/>
  <c r="O68" i="28"/>
  <c r="AG67" i="28"/>
  <c r="AA59" i="28"/>
  <c r="I60" i="28"/>
  <c r="L68" i="28"/>
  <c r="AD67" i="28"/>
  <c r="L76" i="28"/>
  <c r="AD75" i="28"/>
  <c r="N76" i="28"/>
  <c r="AF75" i="28"/>
  <c r="M60" i="28"/>
  <c r="AE59" i="28"/>
  <c r="S60" i="28"/>
  <c r="AK59" i="28"/>
  <c r="AM67" i="28"/>
  <c r="U68" i="28"/>
  <c r="O60" i="28"/>
  <c r="AG59" i="28"/>
  <c r="R52" i="28"/>
  <c r="AJ51" i="28"/>
  <c r="K60" i="28"/>
  <c r="AC59" i="28"/>
  <c r="Z59" i="28"/>
  <c r="AO59" i="28" s="1"/>
  <c r="H60" i="28"/>
  <c r="AJ67" i="28"/>
  <c r="R68" i="28"/>
  <c r="T76" i="28"/>
  <c r="AL75" i="28"/>
  <c r="AN50" i="28"/>
  <c r="J77" i="28"/>
  <c r="AB76" i="28"/>
  <c r="U52" i="28"/>
  <c r="AM51" i="28"/>
  <c r="T52" i="28"/>
  <c r="AL51" i="28"/>
  <c r="AC67" i="28"/>
  <c r="K68" i="28"/>
  <c r="Q61" i="28"/>
  <c r="AI60" i="28"/>
  <c r="I68" i="28"/>
  <c r="AA67" i="28"/>
  <c r="M52" i="28"/>
  <c r="AE51" i="28"/>
  <c r="T60" i="28"/>
  <c r="AL59" i="28"/>
  <c r="Q69" i="28"/>
  <c r="AI68" i="28"/>
  <c r="AL67" i="28"/>
  <c r="T68" i="28"/>
  <c r="H52" i="28"/>
  <c r="Z51" i="28"/>
  <c r="S68" i="28"/>
  <c r="AK67" i="28"/>
  <c r="AF51" i="28"/>
  <c r="AN51" i="28" s="1"/>
  <c r="N52" i="28"/>
  <c r="AD51" i="28"/>
  <c r="L52" i="28"/>
  <c r="M68" i="28"/>
  <c r="AE67" i="28"/>
  <c r="J61" i="28"/>
  <c r="AB60" i="28"/>
  <c r="AA75" i="28"/>
  <c r="I76" i="28"/>
  <c r="Q77" i="28"/>
  <c r="AI76" i="28"/>
  <c r="U60" i="28"/>
  <c r="AM59" i="28"/>
  <c r="AN66" i="28"/>
  <c r="L60" i="28"/>
  <c r="AD59" i="28"/>
  <c r="S52" i="28"/>
  <c r="AK51" i="28"/>
  <c r="P61" i="28"/>
  <c r="AH60" i="28"/>
  <c r="H68" i="28"/>
  <c r="Z67" i="28"/>
  <c r="AO67" i="28" s="1"/>
  <c r="N60" i="28"/>
  <c r="AF59" i="28"/>
  <c r="R76" i="28"/>
  <c r="AJ75" i="28"/>
  <c r="Z75" i="28"/>
  <c r="H76" i="28"/>
  <c r="P53" i="28"/>
  <c r="AH52" i="28"/>
  <c r="K76" i="28"/>
  <c r="AC75" i="28"/>
  <c r="M76" i="28"/>
  <c r="AE75" i="28"/>
  <c r="P77" i="28"/>
  <c r="AH76" i="28"/>
  <c r="AB68" i="28"/>
  <c r="J69" i="28"/>
  <c r="Q53" i="28"/>
  <c r="AI52" i="28"/>
  <c r="N68" i="28"/>
  <c r="AF67" i="28"/>
  <c r="AN67" i="28" s="1"/>
  <c r="AS59" i="29" l="1"/>
  <c r="AN60" i="29"/>
  <c r="T61" i="29"/>
  <c r="AK51" i="29"/>
  <c r="Q52" i="29"/>
  <c r="AO52" i="29"/>
  <c r="U53" i="29"/>
  <c r="O69" i="29"/>
  <c r="AI68" i="29"/>
  <c r="AN52" i="29"/>
  <c r="T53" i="29"/>
  <c r="AL52" i="29"/>
  <c r="R53" i="29"/>
  <c r="H77" i="29"/>
  <c r="AB76" i="29"/>
  <c r="AS76" i="29" s="1"/>
  <c r="S69" i="29"/>
  <c r="AM68" i="29"/>
  <c r="AE52" i="29"/>
  <c r="K53" i="29"/>
  <c r="AT51" i="29"/>
  <c r="AF68" i="29"/>
  <c r="L69" i="29"/>
  <c r="P61" i="29"/>
  <c r="AJ60" i="29"/>
  <c r="AS51" i="29"/>
  <c r="AC68" i="29"/>
  <c r="I69" i="29"/>
  <c r="Q60" i="29"/>
  <c r="AK59" i="29"/>
  <c r="AT59" i="29" s="1"/>
  <c r="U69" i="29"/>
  <c r="AO68" i="29"/>
  <c r="AF52" i="29"/>
  <c r="L53" i="29"/>
  <c r="AG68" i="29"/>
  <c r="M69" i="29"/>
  <c r="T77" i="29"/>
  <c r="AN76" i="29"/>
  <c r="L61" i="29"/>
  <c r="AF60" i="29"/>
  <c r="AE76" i="29"/>
  <c r="K77" i="29"/>
  <c r="T69" i="29"/>
  <c r="AN68" i="29"/>
  <c r="AM60" i="29"/>
  <c r="S61" i="29"/>
  <c r="R69" i="29"/>
  <c r="AL68" i="29"/>
  <c r="V77" i="29"/>
  <c r="AP76" i="29"/>
  <c r="H61" i="29"/>
  <c r="AB60" i="29"/>
  <c r="AQ52" i="29"/>
  <c r="W53" i="29"/>
  <c r="AP52" i="29"/>
  <c r="V53" i="29"/>
  <c r="U61" i="29"/>
  <c r="AO60" i="29"/>
  <c r="AM52" i="29"/>
  <c r="S53" i="29"/>
  <c r="AE68" i="29"/>
  <c r="K69" i="29"/>
  <c r="AG76" i="29"/>
  <c r="M77" i="29"/>
  <c r="AD52" i="29"/>
  <c r="J53" i="29"/>
  <c r="H53" i="29"/>
  <c r="AB52" i="29"/>
  <c r="AI52" i="29"/>
  <c r="O53" i="29"/>
  <c r="Q76" i="29"/>
  <c r="AK75" i="29"/>
  <c r="AT75" i="29" s="1"/>
  <c r="V69" i="29"/>
  <c r="AP68" i="29"/>
  <c r="I53" i="29"/>
  <c r="AC52" i="29"/>
  <c r="AH52" i="29"/>
  <c r="AR52" i="29" s="1"/>
  <c r="N53" i="29"/>
  <c r="AP60" i="29"/>
  <c r="V61" i="29"/>
  <c r="AJ76" i="29"/>
  <c r="P77" i="29"/>
  <c r="O61" i="29"/>
  <c r="AI60" i="29"/>
  <c r="AJ52" i="29"/>
  <c r="P53" i="29"/>
  <c r="I61" i="29"/>
  <c r="AC60" i="29"/>
  <c r="AT67" i="29"/>
  <c r="AG60" i="29"/>
  <c r="M61" i="29"/>
  <c r="AG52" i="29"/>
  <c r="M53" i="29"/>
  <c r="AQ60" i="29"/>
  <c r="W61" i="29"/>
  <c r="N61" i="29"/>
  <c r="AH60" i="29"/>
  <c r="W77" i="29"/>
  <c r="AQ76" i="29"/>
  <c r="K61" i="29"/>
  <c r="AE60" i="29"/>
  <c r="AF76" i="29"/>
  <c r="L77" i="29"/>
  <c r="AH76" i="29"/>
  <c r="AR76" i="29" s="1"/>
  <c r="N77" i="29"/>
  <c r="AM76" i="29"/>
  <c r="S77" i="29"/>
  <c r="AB68" i="29"/>
  <c r="H69" i="29"/>
  <c r="J61" i="29"/>
  <c r="AD60" i="29"/>
  <c r="Q68" i="29"/>
  <c r="AK67" i="29"/>
  <c r="AH68" i="29"/>
  <c r="N69" i="29"/>
  <c r="R77" i="29"/>
  <c r="AL76" i="29"/>
  <c r="J77" i="29"/>
  <c r="AD76" i="29"/>
  <c r="AO76" i="29"/>
  <c r="U77" i="29"/>
  <c r="AI76" i="29"/>
  <c r="O77" i="29"/>
  <c r="I77" i="29"/>
  <c r="AC76" i="29"/>
  <c r="AD68" i="29"/>
  <c r="J69" i="29"/>
  <c r="AL60" i="29"/>
  <c r="R61" i="29"/>
  <c r="P69" i="29"/>
  <c r="AJ68" i="29"/>
  <c r="AQ68" i="29"/>
  <c r="W69" i="29"/>
  <c r="AB69" i="28"/>
  <c r="J70" i="28"/>
  <c r="AL76" i="28"/>
  <c r="T77" i="28"/>
  <c r="O77" i="28"/>
  <c r="AG76" i="28"/>
  <c r="M77" i="28"/>
  <c r="AE76" i="28"/>
  <c r="AG52" i="28"/>
  <c r="O53" i="28"/>
  <c r="AI61" i="28"/>
  <c r="Q62" i="28"/>
  <c r="L61" i="28"/>
  <c r="AD60" i="28"/>
  <c r="K69" i="28"/>
  <c r="AC68" i="28"/>
  <c r="K61" i="28"/>
  <c r="AC60" i="28"/>
  <c r="AD68" i="28"/>
  <c r="L69" i="28"/>
  <c r="S69" i="28"/>
  <c r="AK68" i="28"/>
  <c r="AA60" i="28"/>
  <c r="I61" i="28"/>
  <c r="P70" i="28"/>
  <c r="AH69" i="28"/>
  <c r="N61" i="28"/>
  <c r="AF60" i="28"/>
  <c r="T61" i="28"/>
  <c r="AL60" i="28"/>
  <c r="Z68" i="28"/>
  <c r="H69" i="28"/>
  <c r="AE68" i="28"/>
  <c r="M69" i="28"/>
  <c r="AD52" i="28"/>
  <c r="L53" i="28"/>
  <c r="S77" i="28"/>
  <c r="AK76" i="28"/>
  <c r="S53" i="28"/>
  <c r="AK52" i="28"/>
  <c r="P54" i="28"/>
  <c r="AH53" i="28"/>
  <c r="AO51" i="28"/>
  <c r="R53" i="28"/>
  <c r="AJ52" i="28"/>
  <c r="J62" i="28"/>
  <c r="AB61" i="28"/>
  <c r="M61" i="28"/>
  <c r="AE60" i="28"/>
  <c r="R69" i="28"/>
  <c r="AJ68" i="28"/>
  <c r="P78" i="28"/>
  <c r="AH77" i="28"/>
  <c r="H61" i="28"/>
  <c r="Z60" i="28"/>
  <c r="AO60" i="28" s="1"/>
  <c r="K77" i="28"/>
  <c r="AC76" i="28"/>
  <c r="Q54" i="28"/>
  <c r="AI53" i="28"/>
  <c r="AN75" i="28"/>
  <c r="AH61" i="28"/>
  <c r="P62" i="28"/>
  <c r="N77" i="28"/>
  <c r="AF76" i="28"/>
  <c r="AN76" i="28" s="1"/>
  <c r="AA68" i="28"/>
  <c r="I69" i="28"/>
  <c r="AF52" i="28"/>
  <c r="N53" i="28"/>
  <c r="L77" i="28"/>
  <c r="AD76" i="28"/>
  <c r="H77" i="28"/>
  <c r="Z76" i="28"/>
  <c r="U61" i="28"/>
  <c r="AM60" i="28"/>
  <c r="H53" i="28"/>
  <c r="Z52" i="28"/>
  <c r="AO52" i="28" s="1"/>
  <c r="T53" i="28"/>
  <c r="AL52" i="28"/>
  <c r="AM76" i="28"/>
  <c r="U77" i="28"/>
  <c r="AO75" i="28"/>
  <c r="AL68" i="28"/>
  <c r="T69" i="28"/>
  <c r="O61" i="28"/>
  <c r="AG60" i="28"/>
  <c r="O69" i="28"/>
  <c r="AG68" i="28"/>
  <c r="Q78" i="28"/>
  <c r="AI77" i="28"/>
  <c r="U53" i="28"/>
  <c r="AM52" i="28"/>
  <c r="AM68" i="28"/>
  <c r="U69" i="28"/>
  <c r="AA52" i="28"/>
  <c r="I53" i="28"/>
  <c r="R61" i="28"/>
  <c r="AJ60" i="28"/>
  <c r="R77" i="28"/>
  <c r="AJ76" i="28"/>
  <c r="S61" i="28"/>
  <c r="AK60" i="28"/>
  <c r="AE52" i="28"/>
  <c r="M53" i="28"/>
  <c r="N69" i="28"/>
  <c r="AF68" i="28"/>
  <c r="AN68" i="28" s="1"/>
  <c r="I77" i="28"/>
  <c r="AA76" i="28"/>
  <c r="AB53" i="28"/>
  <c r="J54" i="28"/>
  <c r="AN59" i="28"/>
  <c r="Q70" i="28"/>
  <c r="AI69" i="28"/>
  <c r="J78" i="28"/>
  <c r="AB77" i="28"/>
  <c r="AC52" i="28"/>
  <c r="K53" i="28"/>
  <c r="AK68" i="29" l="1"/>
  <c r="AT68" i="29" s="1"/>
  <c r="Q69" i="29"/>
  <c r="AO69" i="29"/>
  <c r="U70" i="29"/>
  <c r="AT60" i="29"/>
  <c r="N54" i="29"/>
  <c r="AH53" i="29"/>
  <c r="K70" i="29"/>
  <c r="AE69" i="29"/>
  <c r="S62" i="29"/>
  <c r="AM61" i="29"/>
  <c r="AL53" i="29"/>
  <c r="R54" i="29"/>
  <c r="AB69" i="29"/>
  <c r="AS69" i="29" s="1"/>
  <c r="H70" i="29"/>
  <c r="AG53" i="29"/>
  <c r="M54" i="29"/>
  <c r="AK60" i="29"/>
  <c r="Q61" i="29"/>
  <c r="AC77" i="29"/>
  <c r="I78" i="29"/>
  <c r="AS68" i="29"/>
  <c r="S54" i="29"/>
  <c r="AM53" i="29"/>
  <c r="AC69" i="29"/>
  <c r="I70" i="29"/>
  <c r="T54" i="29"/>
  <c r="AN53" i="29"/>
  <c r="W62" i="29"/>
  <c r="AQ61" i="29"/>
  <c r="AC53" i="29"/>
  <c r="I54" i="29"/>
  <c r="AE77" i="29"/>
  <c r="K78" i="29"/>
  <c r="AP69" i="29"/>
  <c r="V70" i="29"/>
  <c r="AI69" i="29"/>
  <c r="O70" i="29"/>
  <c r="V54" i="29"/>
  <c r="AP53" i="29"/>
  <c r="L62" i="29"/>
  <c r="AF61" i="29"/>
  <c r="AQ69" i="29"/>
  <c r="W70" i="29"/>
  <c r="AN77" i="29"/>
  <c r="T78" i="29"/>
  <c r="Q53" i="29"/>
  <c r="AK52" i="29"/>
  <c r="AT52" i="29" s="1"/>
  <c r="AL77" i="29"/>
  <c r="R78" i="29"/>
  <c r="K62" i="29"/>
  <c r="AE61" i="29"/>
  <c r="AS52" i="29"/>
  <c r="AS60" i="29"/>
  <c r="AG69" i="29"/>
  <c r="M70" i="29"/>
  <c r="AE53" i="29"/>
  <c r="K54" i="29"/>
  <c r="M78" i="29"/>
  <c r="AG77" i="29"/>
  <c r="AD69" i="29"/>
  <c r="J70" i="29"/>
  <c r="J62" i="29"/>
  <c r="AD61" i="29"/>
  <c r="M62" i="29"/>
  <c r="AG61" i="29"/>
  <c r="U78" i="29"/>
  <c r="AO77" i="29"/>
  <c r="AO61" i="29"/>
  <c r="U62" i="29"/>
  <c r="AJ61" i="29"/>
  <c r="P62" i="29"/>
  <c r="I62" i="29"/>
  <c r="AC61" i="29"/>
  <c r="U54" i="29"/>
  <c r="AO53" i="29"/>
  <c r="P54" i="29"/>
  <c r="AJ53" i="29"/>
  <c r="W54" i="29"/>
  <c r="AQ53" i="29"/>
  <c r="AH69" i="29"/>
  <c r="AR69" i="29" s="1"/>
  <c r="N70" i="29"/>
  <c r="AI61" i="29"/>
  <c r="O62" i="29"/>
  <c r="AB61" i="29"/>
  <c r="AS61" i="29" s="1"/>
  <c r="H62" i="29"/>
  <c r="AH61" i="29"/>
  <c r="AR61" i="29" s="1"/>
  <c r="N62" i="29"/>
  <c r="R70" i="29"/>
  <c r="AL69" i="29"/>
  <c r="S78" i="29"/>
  <c r="AM77" i="29"/>
  <c r="N78" i="29"/>
  <c r="AH77" i="29"/>
  <c r="AR77" i="29" s="1"/>
  <c r="AF77" i="29"/>
  <c r="L78" i="29"/>
  <c r="AD77" i="29"/>
  <c r="J78" i="29"/>
  <c r="AJ69" i="29"/>
  <c r="P70" i="29"/>
  <c r="V62" i="29"/>
  <c r="AP61" i="29"/>
  <c r="AB77" i="29"/>
  <c r="H78" i="29"/>
  <c r="O78" i="29"/>
  <c r="AI77" i="29"/>
  <c r="AN69" i="29"/>
  <c r="T70" i="29"/>
  <c r="Q77" i="29"/>
  <c r="AK76" i="29"/>
  <c r="AT76" i="29" s="1"/>
  <c r="AF69" i="29"/>
  <c r="L70" i="29"/>
  <c r="AI53" i="29"/>
  <c r="O54" i="29"/>
  <c r="AB53" i="29"/>
  <c r="H54" i="29"/>
  <c r="T62" i="29"/>
  <c r="AN61" i="29"/>
  <c r="AR68" i="29"/>
  <c r="W78" i="29"/>
  <c r="AQ77" i="29"/>
  <c r="AJ77" i="29"/>
  <c r="P78" i="29"/>
  <c r="J54" i="29"/>
  <c r="AD53" i="29"/>
  <c r="AF53" i="29"/>
  <c r="L54" i="29"/>
  <c r="AL61" i="29"/>
  <c r="R62" i="29"/>
  <c r="AR60" i="29"/>
  <c r="V78" i="29"/>
  <c r="AP77" i="29"/>
  <c r="S70" i="29"/>
  <c r="AM69" i="29"/>
  <c r="Z69" i="28"/>
  <c r="AO69" i="28" s="1"/>
  <c r="H70" i="28"/>
  <c r="I54" i="28"/>
  <c r="AA53" i="28"/>
  <c r="U70" i="28"/>
  <c r="AM69" i="28"/>
  <c r="R54" i="28"/>
  <c r="AJ53" i="28"/>
  <c r="AF61" i="28"/>
  <c r="AN61" i="28" s="1"/>
  <c r="N62" i="28"/>
  <c r="P55" i="28"/>
  <c r="AH55" i="28" s="1"/>
  <c r="AH54" i="28"/>
  <c r="Q79" i="28"/>
  <c r="AI79" i="28" s="1"/>
  <c r="AI78" i="28"/>
  <c r="I62" i="28"/>
  <c r="AA61" i="28"/>
  <c r="AE53" i="28"/>
  <c r="M54" i="28"/>
  <c r="S54" i="28"/>
  <c r="AK53" i="28"/>
  <c r="M78" i="28"/>
  <c r="AE77" i="28"/>
  <c r="N78" i="28"/>
  <c r="AF77" i="28"/>
  <c r="AH62" i="28"/>
  <c r="P63" i="28"/>
  <c r="AH63" i="28" s="1"/>
  <c r="J55" i="28"/>
  <c r="AB55" i="28" s="1"/>
  <c r="AB54" i="28"/>
  <c r="AN60" i="28"/>
  <c r="H54" i="28"/>
  <c r="Z53" i="28"/>
  <c r="I78" i="28"/>
  <c r="AA77" i="28"/>
  <c r="K78" i="28"/>
  <c r="AC77" i="28"/>
  <c r="O70" i="28"/>
  <c r="AG69" i="28"/>
  <c r="H62" i="28"/>
  <c r="Z61" i="28"/>
  <c r="AO61" i="28" s="1"/>
  <c r="AM77" i="28"/>
  <c r="U78" i="28"/>
  <c r="AC69" i="28"/>
  <c r="K70" i="28"/>
  <c r="L62" i="28"/>
  <c r="AD61" i="28"/>
  <c r="Q55" i="28"/>
  <c r="AI55" i="28" s="1"/>
  <c r="AI54" i="28"/>
  <c r="H78" i="28"/>
  <c r="Z77" i="28"/>
  <c r="AO77" i="28" s="1"/>
  <c r="S78" i="28"/>
  <c r="AK77" i="28"/>
  <c r="S62" i="28"/>
  <c r="AK61" i="28"/>
  <c r="N54" i="28"/>
  <c r="AF53" i="28"/>
  <c r="P79" i="28"/>
  <c r="AH79" i="28" s="1"/>
  <c r="AH78" i="28"/>
  <c r="AD69" i="28"/>
  <c r="L70" i="28"/>
  <c r="T78" i="28"/>
  <c r="AL77" i="28"/>
  <c r="R62" i="28"/>
  <c r="AJ61" i="28"/>
  <c r="AO68" i="28"/>
  <c r="J63" i="28"/>
  <c r="AB63" i="28" s="1"/>
  <c r="AB62" i="28"/>
  <c r="T62" i="28"/>
  <c r="AL61" i="28"/>
  <c r="U54" i="28"/>
  <c r="AM53" i="28"/>
  <c r="P71" i="28"/>
  <c r="AH71" i="28" s="1"/>
  <c r="AH70" i="28"/>
  <c r="AO76" i="28"/>
  <c r="AD77" i="28"/>
  <c r="L78" i="28"/>
  <c r="S70" i="28"/>
  <c r="AK69" i="28"/>
  <c r="O78" i="28"/>
  <c r="AG77" i="28"/>
  <c r="AC53" i="28"/>
  <c r="K54" i="28"/>
  <c r="AG61" i="28"/>
  <c r="O62" i="28"/>
  <c r="AD53" i="28"/>
  <c r="L54" i="28"/>
  <c r="T70" i="28"/>
  <c r="AL69" i="28"/>
  <c r="AN52" i="28"/>
  <c r="M62" i="28"/>
  <c r="AE61" i="28"/>
  <c r="Q71" i="28"/>
  <c r="AI71" i="28" s="1"/>
  <c r="AI70" i="28"/>
  <c r="T54" i="28"/>
  <c r="AL53" i="28"/>
  <c r="AI62" i="28"/>
  <c r="Q63" i="28"/>
  <c r="AI63" i="28" s="1"/>
  <c r="AG53" i="28"/>
  <c r="O54" i="28"/>
  <c r="U62" i="28"/>
  <c r="AM61" i="28"/>
  <c r="N70" i="28"/>
  <c r="AF69" i="28"/>
  <c r="R78" i="28"/>
  <c r="AJ77" i="28"/>
  <c r="AA69" i="28"/>
  <c r="I70" i="28"/>
  <c r="R70" i="28"/>
  <c r="AJ69" i="28"/>
  <c r="AE69" i="28"/>
  <c r="M70" i="28"/>
  <c r="AB70" i="28"/>
  <c r="J71" i="28"/>
  <c r="AB71" i="28" s="1"/>
  <c r="J79" i="28"/>
  <c r="AB79" i="28" s="1"/>
  <c r="AB78" i="28"/>
  <c r="K62" i="28"/>
  <c r="AC61" i="28"/>
  <c r="Q54" i="29" l="1"/>
  <c r="AK53" i="29"/>
  <c r="J55" i="29"/>
  <c r="AD55" i="29" s="1"/>
  <c r="AD54" i="29"/>
  <c r="T79" i="29"/>
  <c r="AN79" i="29" s="1"/>
  <c r="AN78" i="29"/>
  <c r="T71" i="29"/>
  <c r="AN71" i="29" s="1"/>
  <c r="AN70" i="29"/>
  <c r="W63" i="29"/>
  <c r="AQ63" i="29" s="1"/>
  <c r="AQ62" i="29"/>
  <c r="W71" i="29"/>
  <c r="AQ71" i="29" s="1"/>
  <c r="AQ70" i="29"/>
  <c r="AI78" i="29"/>
  <c r="O79" i="29"/>
  <c r="AI79" i="29" s="1"/>
  <c r="AT69" i="29"/>
  <c r="H79" i="29"/>
  <c r="AB79" i="29" s="1"/>
  <c r="AS79" i="29" s="1"/>
  <c r="AB78" i="29"/>
  <c r="AM62" i="29"/>
  <c r="S63" i="29"/>
  <c r="AM63" i="29" s="1"/>
  <c r="AN62" i="29"/>
  <c r="T63" i="29"/>
  <c r="AN63" i="29" s="1"/>
  <c r="AR53" i="29"/>
  <c r="I79" i="29"/>
  <c r="AC79" i="29" s="1"/>
  <c r="AC78" i="29"/>
  <c r="AQ54" i="29"/>
  <c r="W55" i="29"/>
  <c r="AQ55" i="29" s="1"/>
  <c r="AG54" i="29"/>
  <c r="M55" i="29"/>
  <c r="AG55" i="29" s="1"/>
  <c r="AD70" i="29"/>
  <c r="J71" i="29"/>
  <c r="AD71" i="29" s="1"/>
  <c r="N79" i="29"/>
  <c r="AH79" i="29" s="1"/>
  <c r="AR79" i="29" s="1"/>
  <c r="AH78" i="29"/>
  <c r="AR78" i="29" s="1"/>
  <c r="H71" i="29"/>
  <c r="AB71" i="29" s="1"/>
  <c r="AS71" i="29" s="1"/>
  <c r="AB70" i="29"/>
  <c r="S79" i="29"/>
  <c r="AM79" i="29" s="1"/>
  <c r="AM78" i="29"/>
  <c r="AG78" i="29"/>
  <c r="M79" i="29"/>
  <c r="AG79" i="29" s="1"/>
  <c r="AT77" i="29"/>
  <c r="AE54" i="29"/>
  <c r="K55" i="29"/>
  <c r="AE55" i="29" s="1"/>
  <c r="AQ78" i="29"/>
  <c r="W79" i="29"/>
  <c r="AQ79" i="29" s="1"/>
  <c r="AL70" i="29"/>
  <c r="R71" i="29"/>
  <c r="AL71" i="29" s="1"/>
  <c r="T55" i="29"/>
  <c r="AN55" i="29" s="1"/>
  <c r="AN54" i="29"/>
  <c r="P63" i="29"/>
  <c r="AJ63" i="29" s="1"/>
  <c r="AJ62" i="29"/>
  <c r="S71" i="29"/>
  <c r="AM71" i="29" s="1"/>
  <c r="AM70" i="29"/>
  <c r="AO62" i="29"/>
  <c r="U63" i="29"/>
  <c r="AO63" i="29" s="1"/>
  <c r="S55" i="29"/>
  <c r="AM55" i="29" s="1"/>
  <c r="AM54" i="29"/>
  <c r="AP78" i="29"/>
  <c r="V79" i="29"/>
  <c r="AP79" i="29" s="1"/>
  <c r="O63" i="29"/>
  <c r="AI63" i="29" s="1"/>
  <c r="AI62" i="29"/>
  <c r="AL62" i="29"/>
  <c r="R63" i="29"/>
  <c r="AL63" i="29" s="1"/>
  <c r="O55" i="29"/>
  <c r="AI55" i="29" s="1"/>
  <c r="AI54" i="29"/>
  <c r="AD78" i="29"/>
  <c r="J79" i="29"/>
  <c r="AD79" i="29" s="1"/>
  <c r="N71" i="29"/>
  <c r="AH71" i="29" s="1"/>
  <c r="AH70" i="29"/>
  <c r="R79" i="29"/>
  <c r="AL79" i="29" s="1"/>
  <c r="AL78" i="29"/>
  <c r="V71" i="29"/>
  <c r="AP71" i="29" s="1"/>
  <c r="AP70" i="29"/>
  <c r="AO70" i="29"/>
  <c r="U71" i="29"/>
  <c r="AO71" i="29" s="1"/>
  <c r="R55" i="29"/>
  <c r="AL55" i="29" s="1"/>
  <c r="AL54" i="29"/>
  <c r="M71" i="29"/>
  <c r="AG71" i="29" s="1"/>
  <c r="AG70" i="29"/>
  <c r="AF62" i="29"/>
  <c r="L63" i="29"/>
  <c r="AF63" i="29" s="1"/>
  <c r="H63" i="29"/>
  <c r="AB63" i="29" s="1"/>
  <c r="AS63" i="29" s="1"/>
  <c r="AB62" i="29"/>
  <c r="V63" i="29"/>
  <c r="AP63" i="29" s="1"/>
  <c r="AP62" i="29"/>
  <c r="AJ70" i="29"/>
  <c r="P71" i="29"/>
  <c r="AJ71" i="29" s="1"/>
  <c r="O71" i="29"/>
  <c r="AI71" i="29" s="1"/>
  <c r="AI70" i="29"/>
  <c r="AE62" i="29"/>
  <c r="K63" i="29"/>
  <c r="AE63" i="29" s="1"/>
  <c r="M63" i="29"/>
  <c r="AG63" i="29" s="1"/>
  <c r="AG62" i="29"/>
  <c r="AK61" i="29"/>
  <c r="Q62" i="29"/>
  <c r="J63" i="29"/>
  <c r="AD63" i="29" s="1"/>
  <c r="AD62" i="29"/>
  <c r="I55" i="29"/>
  <c r="AC55" i="29" s="1"/>
  <c r="AC54" i="29"/>
  <c r="Q78" i="29"/>
  <c r="AK77" i="29"/>
  <c r="P55" i="29"/>
  <c r="AJ55" i="29" s="1"/>
  <c r="AJ54" i="29"/>
  <c r="P79" i="29"/>
  <c r="AJ79" i="29" s="1"/>
  <c r="AJ78" i="29"/>
  <c r="AT61" i="29"/>
  <c r="AO54" i="29"/>
  <c r="U55" i="29"/>
  <c r="AO55" i="29" s="1"/>
  <c r="I63" i="29"/>
  <c r="AC63" i="29" s="1"/>
  <c r="AC62" i="29"/>
  <c r="N63" i="29"/>
  <c r="AH63" i="29" s="1"/>
  <c r="AR63" i="29" s="1"/>
  <c r="AH62" i="29"/>
  <c r="AR62" i="29" s="1"/>
  <c r="AC70" i="29"/>
  <c r="I71" i="29"/>
  <c r="AC71" i="29" s="1"/>
  <c r="AS77" i="29"/>
  <c r="AE70" i="29"/>
  <c r="K71" i="29"/>
  <c r="AE71" i="29" s="1"/>
  <c r="AB54" i="29"/>
  <c r="H55" i="29"/>
  <c r="AB55" i="29" s="1"/>
  <c r="AP54" i="29"/>
  <c r="V55" i="29"/>
  <c r="AP55" i="29" s="1"/>
  <c r="AS53" i="29"/>
  <c r="N55" i="29"/>
  <c r="AH55" i="29" s="1"/>
  <c r="AH54" i="29"/>
  <c r="AR54" i="29" s="1"/>
  <c r="AO78" i="29"/>
  <c r="U79" i="29"/>
  <c r="AO79" i="29" s="1"/>
  <c r="AF54" i="29"/>
  <c r="L55" i="29"/>
  <c r="AF55" i="29" s="1"/>
  <c r="AF70" i="29"/>
  <c r="L71" i="29"/>
  <c r="AF71" i="29" s="1"/>
  <c r="L79" i="29"/>
  <c r="AF79" i="29" s="1"/>
  <c r="AF78" i="29"/>
  <c r="AT53" i="29"/>
  <c r="K79" i="29"/>
  <c r="AE79" i="29" s="1"/>
  <c r="AE78" i="29"/>
  <c r="Q70" i="29"/>
  <c r="AK69" i="29"/>
  <c r="H79" i="28"/>
  <c r="Z79" i="28" s="1"/>
  <c r="AO79" i="28" s="1"/>
  <c r="Z78" i="28"/>
  <c r="AO78" i="28" s="1"/>
  <c r="I63" i="28"/>
  <c r="AA63" i="28" s="1"/>
  <c r="AA62" i="28"/>
  <c r="O79" i="28"/>
  <c r="AG79" i="28" s="1"/>
  <c r="AG78" i="28"/>
  <c r="H55" i="28"/>
  <c r="Z55" i="28" s="1"/>
  <c r="Z54" i="28"/>
  <c r="AL54" i="28"/>
  <c r="T55" i="28"/>
  <c r="AL55" i="28" s="1"/>
  <c r="S71" i="28"/>
  <c r="AK71" i="28" s="1"/>
  <c r="AK70" i="28"/>
  <c r="R71" i="28"/>
  <c r="AJ71" i="28" s="1"/>
  <c r="AJ70" i="28"/>
  <c r="AC70" i="28"/>
  <c r="K71" i="28"/>
  <c r="AC71" i="28" s="1"/>
  <c r="AA70" i="28"/>
  <c r="I71" i="28"/>
  <c r="AA71" i="28" s="1"/>
  <c r="AF62" i="28"/>
  <c r="N63" i="28"/>
  <c r="AF63" i="28" s="1"/>
  <c r="U79" i="28"/>
  <c r="AM79" i="28" s="1"/>
  <c r="AM78" i="28"/>
  <c r="R79" i="28"/>
  <c r="AJ79" i="28" s="1"/>
  <c r="AJ78" i="28"/>
  <c r="AN53" i="28"/>
  <c r="AF78" i="28"/>
  <c r="N79" i="28"/>
  <c r="AF79" i="28" s="1"/>
  <c r="R55" i="28"/>
  <c r="AJ55" i="28" s="1"/>
  <c r="AJ54" i="28"/>
  <c r="I79" i="28"/>
  <c r="AA79" i="28" s="1"/>
  <c r="AA78" i="28"/>
  <c r="M71" i="28"/>
  <c r="AE71" i="28" s="1"/>
  <c r="AE70" i="28"/>
  <c r="L63" i="28"/>
  <c r="AD63" i="28" s="1"/>
  <c r="AD62" i="28"/>
  <c r="L71" i="28"/>
  <c r="AD71" i="28" s="1"/>
  <c r="AD70" i="28"/>
  <c r="T71" i="28"/>
  <c r="AL71" i="28" s="1"/>
  <c r="AL70" i="28"/>
  <c r="N55" i="28"/>
  <c r="AF55" i="28" s="1"/>
  <c r="AF54" i="28"/>
  <c r="AN54" i="28" s="1"/>
  <c r="L55" i="28"/>
  <c r="AD55" i="28" s="1"/>
  <c r="AD54" i="28"/>
  <c r="AK62" i="28"/>
  <c r="S63" i="28"/>
  <c r="AK63" i="28" s="1"/>
  <c r="AO53" i="28"/>
  <c r="AJ62" i="28"/>
  <c r="R63" i="28"/>
  <c r="AJ63" i="28" s="1"/>
  <c r="T79" i="28"/>
  <c r="AL79" i="28" s="1"/>
  <c r="AL78" i="28"/>
  <c r="L79" i="28"/>
  <c r="AD79" i="28" s="1"/>
  <c r="AD78" i="28"/>
  <c r="AE62" i="28"/>
  <c r="M63" i="28"/>
  <c r="AE63" i="28" s="1"/>
  <c r="AN77" i="28"/>
  <c r="AN69" i="28"/>
  <c r="H63" i="28"/>
  <c r="Z63" i="28" s="1"/>
  <c r="AO63" i="28" s="1"/>
  <c r="Z62" i="28"/>
  <c r="AO62" i="28" s="1"/>
  <c r="N71" i="28"/>
  <c r="AF71" i="28" s="1"/>
  <c r="AN71" i="28" s="1"/>
  <c r="AF70" i="28"/>
  <c r="AN70" i="28" s="1"/>
  <c r="AM54" i="28"/>
  <c r="U55" i="28"/>
  <c r="AM55" i="28" s="1"/>
  <c r="AE78" i="28"/>
  <c r="M79" i="28"/>
  <c r="AE79" i="28" s="1"/>
  <c r="U71" i="28"/>
  <c r="AM71" i="28" s="1"/>
  <c r="AM70" i="28"/>
  <c r="O71" i="28"/>
  <c r="AG71" i="28" s="1"/>
  <c r="AG70" i="28"/>
  <c r="K63" i="28"/>
  <c r="AC63" i="28" s="1"/>
  <c r="AC62" i="28"/>
  <c r="U63" i="28"/>
  <c r="AM63" i="28" s="1"/>
  <c r="AM62" i="28"/>
  <c r="O63" i="28"/>
  <c r="AG63" i="28" s="1"/>
  <c r="AG62" i="28"/>
  <c r="T63" i="28"/>
  <c r="AL63" i="28" s="1"/>
  <c r="AL62" i="28"/>
  <c r="S55" i="28"/>
  <c r="AK55" i="28" s="1"/>
  <c r="AK54" i="28"/>
  <c r="I55" i="28"/>
  <c r="AA55" i="28" s="1"/>
  <c r="AA54" i="28"/>
  <c r="O55" i="28"/>
  <c r="AG55" i="28" s="1"/>
  <c r="AG54" i="28"/>
  <c r="S79" i="28"/>
  <c r="AK79" i="28" s="1"/>
  <c r="AK78" i="28"/>
  <c r="K79" i="28"/>
  <c r="AC79" i="28" s="1"/>
  <c r="AC78" i="28"/>
  <c r="M55" i="28"/>
  <c r="AE55" i="28" s="1"/>
  <c r="AE54" i="28"/>
  <c r="Z70" i="28"/>
  <c r="H71" i="28"/>
  <c r="Z71" i="28" s="1"/>
  <c r="K55" i="28"/>
  <c r="AC55" i="28" s="1"/>
  <c r="AC54" i="28"/>
  <c r="AK62" i="29" l="1"/>
  <c r="Q63" i="29"/>
  <c r="AK63" i="29" s="1"/>
  <c r="AR55" i="29"/>
  <c r="AT63" i="29"/>
  <c r="AS54" i="29"/>
  <c r="AT62" i="29"/>
  <c r="AR70" i="29"/>
  <c r="AT55" i="29"/>
  <c r="AT54" i="29"/>
  <c r="AK70" i="29"/>
  <c r="AT70" i="29" s="1"/>
  <c r="Q71" i="29"/>
  <c r="AK71" i="29" s="1"/>
  <c r="AT71" i="29" s="1"/>
  <c r="AS55" i="29"/>
  <c r="Q79" i="29"/>
  <c r="AK79" i="29" s="1"/>
  <c r="AT79" i="29" s="1"/>
  <c r="AK78" i="29"/>
  <c r="AT78" i="29" s="1"/>
  <c r="AR71" i="29"/>
  <c r="AS70" i="29"/>
  <c r="AS62" i="29"/>
  <c r="AS78" i="29"/>
  <c r="Q55" i="29"/>
  <c r="AK55" i="29" s="1"/>
  <c r="AK54" i="29"/>
  <c r="AN79" i="28"/>
  <c r="AO71" i="28"/>
  <c r="AN78" i="28"/>
  <c r="AO54" i="28"/>
  <c r="AO55" i="28"/>
  <c r="AO70" i="28"/>
  <c r="AN55" i="28"/>
  <c r="AN63" i="28"/>
  <c r="AN62" i="28"/>
  <c r="DF255" i="20" l="1"/>
  <c r="DC255" i="20"/>
  <c r="CZ255" i="20"/>
  <c r="CT255" i="20"/>
  <c r="CH255" i="20"/>
  <c r="BS255" i="20"/>
  <c r="BP255" i="20"/>
  <c r="BM255" i="20"/>
  <c r="BA255" i="20"/>
  <c r="AX255" i="20"/>
  <c r="AU255" i="20"/>
  <c r="AO255" i="20"/>
  <c r="AI255" i="20"/>
  <c r="Q255" i="20"/>
  <c r="N255" i="20"/>
  <c r="FE254" i="20"/>
  <c r="EY254" i="20"/>
  <c r="DF254" i="20"/>
  <c r="DC254" i="20"/>
  <c r="CZ254" i="20"/>
  <c r="CH254" i="20"/>
  <c r="BV254" i="20"/>
  <c r="BS254" i="20"/>
  <c r="BP254" i="20"/>
  <c r="BM254" i="20"/>
  <c r="BA254" i="20"/>
  <c r="AU254" i="20"/>
  <c r="AO254" i="20"/>
  <c r="AL254" i="20"/>
  <c r="AC254" i="20"/>
  <c r="Q254" i="20"/>
  <c r="N254" i="20"/>
  <c r="EY253" i="20"/>
  <c r="DC253" i="20"/>
  <c r="CZ253" i="20"/>
  <c r="CH253" i="20"/>
  <c r="BS253" i="20"/>
  <c r="BP253" i="20"/>
  <c r="BM253" i="20"/>
  <c r="BA253" i="20"/>
  <c r="AU253" i="20"/>
  <c r="AR253" i="20"/>
  <c r="AO253" i="20"/>
  <c r="AL253" i="20"/>
  <c r="AI253" i="20"/>
  <c r="AC253" i="20"/>
  <c r="Q253" i="20"/>
  <c r="EY252" i="20"/>
  <c r="DF252" i="20"/>
  <c r="DC252" i="20"/>
  <c r="CZ252" i="20"/>
  <c r="CH252" i="20"/>
  <c r="BS252" i="20"/>
  <c r="BP252" i="20"/>
  <c r="BM252" i="20"/>
  <c r="BA252" i="20"/>
  <c r="AX252" i="20"/>
  <c r="AO252" i="20"/>
  <c r="AI252" i="20"/>
  <c r="Q252" i="20"/>
  <c r="N252" i="20"/>
  <c r="FE251" i="20"/>
  <c r="DF251" i="20"/>
  <c r="DC251" i="20"/>
  <c r="CZ251" i="20"/>
  <c r="CT251" i="20"/>
  <c r="CH251" i="20"/>
  <c r="BV251" i="20"/>
  <c r="BP251" i="20"/>
  <c r="BM251" i="20"/>
  <c r="BA251" i="20"/>
  <c r="AU251" i="20"/>
  <c r="AO251" i="20"/>
  <c r="AL251" i="20"/>
  <c r="AI251" i="20"/>
  <c r="Q251" i="20"/>
  <c r="N251" i="20"/>
  <c r="DC250" i="20"/>
  <c r="CZ250" i="20"/>
  <c r="CT250" i="20"/>
  <c r="CQ250" i="20"/>
  <c r="CH250" i="20"/>
  <c r="BV250" i="20"/>
  <c r="BS250" i="20"/>
  <c r="BP250" i="20"/>
  <c r="BM250" i="20"/>
  <c r="BA250" i="20"/>
  <c r="AU250" i="20"/>
  <c r="AO250" i="20"/>
  <c r="AL250" i="20"/>
  <c r="T250" i="20"/>
  <c r="Q250" i="20"/>
  <c r="N250" i="20"/>
  <c r="FE249" i="20"/>
  <c r="EY249" i="20"/>
  <c r="DC249" i="20"/>
  <c r="CZ249" i="20"/>
  <c r="CH249" i="20"/>
  <c r="BS249" i="20"/>
  <c r="BP249" i="20"/>
  <c r="BM249" i="20"/>
  <c r="BA249" i="20"/>
  <c r="AX249" i="20"/>
  <c r="AU249" i="20"/>
  <c r="AO249" i="20"/>
  <c r="AL249" i="20"/>
  <c r="AI249" i="20"/>
  <c r="AC249" i="20"/>
  <c r="T249" i="20"/>
  <c r="Q249" i="20"/>
  <c r="N249" i="20"/>
  <c r="FE248" i="20"/>
  <c r="DC248" i="20"/>
  <c r="CZ248" i="20"/>
  <c r="CH248" i="20"/>
  <c r="BS248" i="20"/>
  <c r="BP248" i="20"/>
  <c r="BM248" i="20"/>
  <c r="BA248" i="20"/>
  <c r="AO248" i="20"/>
  <c r="AL248" i="20"/>
  <c r="AI248" i="20"/>
  <c r="AC248" i="20"/>
  <c r="T248" i="20"/>
  <c r="Q248" i="20"/>
  <c r="N248" i="20"/>
  <c r="EY247" i="20"/>
  <c r="DC247" i="20"/>
  <c r="CZ247" i="20"/>
  <c r="CH247" i="20"/>
  <c r="BS247" i="20"/>
  <c r="BP247" i="20"/>
  <c r="BM247" i="20"/>
  <c r="BA247" i="20"/>
  <c r="AU247" i="20"/>
  <c r="AO247" i="20"/>
  <c r="AL247" i="20"/>
  <c r="AI247" i="20"/>
  <c r="AC247" i="20"/>
  <c r="Q247" i="20"/>
  <c r="N247" i="20"/>
  <c r="FE246" i="20"/>
  <c r="DF246" i="20"/>
  <c r="DC246" i="20"/>
  <c r="CZ246" i="20"/>
  <c r="CW246" i="20"/>
  <c r="CT246" i="20"/>
  <c r="CH246" i="20"/>
  <c r="BV246" i="20"/>
  <c r="BS246" i="20"/>
  <c r="BP246" i="20"/>
  <c r="BM246" i="20"/>
  <c r="BA246" i="20"/>
  <c r="AX246" i="20"/>
  <c r="AU246" i="20"/>
  <c r="AR246" i="20"/>
  <c r="AO246" i="20"/>
  <c r="AL246" i="20"/>
  <c r="AI246" i="20"/>
  <c r="AC246" i="20"/>
  <c r="W246" i="20"/>
  <c r="T246" i="20"/>
  <c r="Q246" i="20"/>
  <c r="N246" i="20"/>
  <c r="FE245" i="20"/>
  <c r="EY245" i="20"/>
  <c r="DC245" i="20"/>
  <c r="CZ245" i="20"/>
  <c r="CW245" i="20"/>
  <c r="CH245" i="20"/>
  <c r="BY245" i="20"/>
  <c r="BS245" i="20"/>
  <c r="BP245" i="20"/>
  <c r="BM245" i="20"/>
  <c r="BA245" i="20"/>
  <c r="AU245" i="20"/>
  <c r="AO245" i="20"/>
  <c r="AL245" i="20"/>
  <c r="AI245" i="20"/>
  <c r="T245" i="20"/>
  <c r="Q245" i="20"/>
  <c r="N245" i="20"/>
  <c r="FE244" i="20"/>
  <c r="DF244" i="20"/>
  <c r="DC244" i="20"/>
  <c r="CZ244" i="20"/>
  <c r="CH244" i="20"/>
  <c r="BS244" i="20"/>
  <c r="BP244" i="20"/>
  <c r="BM244" i="20"/>
  <c r="BA244" i="20"/>
  <c r="AU244" i="20"/>
  <c r="AO244" i="20"/>
  <c r="AL244" i="20"/>
  <c r="AI244" i="20"/>
  <c r="Q244" i="20"/>
  <c r="N244" i="20"/>
  <c r="FE243" i="20"/>
  <c r="DC243" i="20"/>
  <c r="CZ243" i="20"/>
  <c r="CW243" i="20"/>
  <c r="CH243" i="20"/>
  <c r="BS243" i="20"/>
  <c r="BP243" i="20"/>
  <c r="BM243" i="20"/>
  <c r="BA243" i="20"/>
  <c r="AO243" i="20"/>
  <c r="AL243" i="20"/>
  <c r="AI243" i="20"/>
  <c r="Q243" i="20"/>
  <c r="N243" i="20"/>
  <c r="FE242" i="20"/>
  <c r="EY242" i="20"/>
  <c r="DC242" i="20"/>
  <c r="CZ242" i="20"/>
  <c r="CW242" i="20"/>
  <c r="CQ242" i="20"/>
  <c r="CH242" i="20"/>
  <c r="BS242" i="20"/>
  <c r="BP242" i="20"/>
  <c r="BM242" i="20"/>
  <c r="BA242" i="20"/>
  <c r="AU242" i="20"/>
  <c r="AI242" i="20"/>
  <c r="AC242" i="20"/>
  <c r="Q242" i="20"/>
  <c r="N242" i="20"/>
  <c r="FE241" i="20"/>
  <c r="DC241" i="20"/>
  <c r="CZ241" i="20"/>
  <c r="CT241" i="20"/>
  <c r="CH241" i="20"/>
  <c r="BS241" i="20"/>
  <c r="BP241" i="20"/>
  <c r="BM241" i="20"/>
  <c r="BA241" i="20"/>
  <c r="AU241" i="20"/>
  <c r="AO241" i="20"/>
  <c r="AL241" i="20"/>
  <c r="AI241" i="20"/>
  <c r="AC241" i="20"/>
  <c r="Q241" i="20"/>
  <c r="FE240" i="20"/>
  <c r="DC240" i="20"/>
  <c r="CZ240" i="20"/>
  <c r="CT240" i="20"/>
  <c r="CQ240" i="20"/>
  <c r="CH240" i="20"/>
  <c r="BS240" i="20"/>
  <c r="BP240" i="20"/>
  <c r="BM240" i="20"/>
  <c r="BA240" i="20"/>
  <c r="AL240" i="20"/>
  <c r="AI240" i="20"/>
  <c r="Q240" i="20"/>
  <c r="N240" i="20"/>
  <c r="FE239" i="20"/>
  <c r="EY239" i="20"/>
  <c r="DC239" i="20"/>
  <c r="CZ239" i="20"/>
  <c r="CW239" i="20"/>
  <c r="CH239" i="20"/>
  <c r="BS239" i="20"/>
  <c r="BP239" i="20"/>
  <c r="BA239" i="20"/>
  <c r="AO239" i="20"/>
  <c r="AL239" i="20"/>
  <c r="Q239" i="20"/>
  <c r="N239" i="20"/>
  <c r="FE238" i="20"/>
  <c r="DF238" i="20"/>
  <c r="DC238" i="20"/>
  <c r="CZ238" i="20"/>
  <c r="CH238" i="20"/>
  <c r="BS238" i="20"/>
  <c r="BP238" i="20"/>
  <c r="BM238" i="20"/>
  <c r="BA238" i="20"/>
  <c r="AU238" i="20"/>
  <c r="AL238" i="20"/>
  <c r="AI238" i="20"/>
  <c r="Q238" i="20"/>
  <c r="N238" i="20"/>
  <c r="FE237" i="20"/>
  <c r="EY237" i="20"/>
  <c r="DF237" i="20"/>
  <c r="DC237" i="20"/>
  <c r="CZ237" i="20"/>
  <c r="CT237" i="20"/>
  <c r="CQ237" i="20"/>
  <c r="CH237" i="20"/>
  <c r="BS237" i="20"/>
  <c r="BP237" i="20"/>
  <c r="BM237" i="20"/>
  <c r="BA237" i="20"/>
  <c r="AU237" i="20"/>
  <c r="AO237" i="20"/>
  <c r="AL237" i="20"/>
  <c r="AI237" i="20"/>
  <c r="N237" i="20"/>
  <c r="FE236" i="20"/>
  <c r="CH236" i="20"/>
  <c r="BS236" i="20"/>
  <c r="BP236" i="20"/>
  <c r="AO236" i="20"/>
  <c r="AF236" i="20"/>
  <c r="N236" i="20"/>
  <c r="DC235" i="20"/>
  <c r="CZ235" i="20"/>
  <c r="CT235" i="20"/>
  <c r="CH235" i="20"/>
  <c r="BP235" i="20"/>
  <c r="BA235" i="20"/>
  <c r="AO235" i="20"/>
  <c r="AI235" i="20"/>
  <c r="AC235" i="20"/>
  <c r="Q235" i="20"/>
  <c r="N235" i="20"/>
  <c r="DC234" i="20"/>
  <c r="CZ234" i="20"/>
  <c r="CW234" i="20"/>
  <c r="CH234" i="20"/>
  <c r="BV234" i="20"/>
  <c r="BP234" i="20"/>
  <c r="BA234" i="20"/>
  <c r="AU234" i="20"/>
  <c r="AR234" i="20"/>
  <c r="AO234" i="20"/>
  <c r="AL234" i="20"/>
  <c r="AC234" i="20"/>
  <c r="Q234" i="20"/>
  <c r="N234" i="20"/>
  <c r="EY233" i="20"/>
  <c r="DC233" i="20"/>
  <c r="CZ233" i="20"/>
  <c r="CH233" i="20"/>
  <c r="BY233" i="20"/>
  <c r="BV233" i="20"/>
  <c r="BS233" i="20"/>
  <c r="BP233" i="20"/>
  <c r="BM233" i="20"/>
  <c r="BA233" i="20"/>
  <c r="AU233" i="20"/>
  <c r="AR233" i="20"/>
  <c r="AO233" i="20"/>
  <c r="AL233" i="20"/>
  <c r="AI233" i="20"/>
  <c r="AC233" i="20"/>
  <c r="Q233" i="20"/>
  <c r="N233" i="20"/>
  <c r="EY232" i="20"/>
  <c r="DC232" i="20"/>
  <c r="CZ232" i="20"/>
  <c r="CH232" i="20"/>
  <c r="BP232" i="20"/>
  <c r="BM232" i="20"/>
  <c r="BA232" i="20"/>
  <c r="AU232" i="20"/>
  <c r="AR232" i="20"/>
  <c r="AO232" i="20"/>
  <c r="AL232" i="20"/>
  <c r="AI232" i="20"/>
  <c r="AC232" i="20"/>
  <c r="N232" i="20"/>
  <c r="FE231" i="20"/>
  <c r="EY231" i="20"/>
  <c r="DC231" i="20"/>
  <c r="CZ231" i="20"/>
  <c r="CT231" i="20"/>
  <c r="CH231" i="20"/>
  <c r="BV231" i="20"/>
  <c r="BS231" i="20"/>
  <c r="BP231" i="20"/>
  <c r="BM231" i="20"/>
  <c r="BA231" i="20"/>
  <c r="AU231" i="20"/>
  <c r="AO231" i="20"/>
  <c r="AL231" i="20"/>
  <c r="AI231" i="20"/>
  <c r="AC231" i="20"/>
  <c r="Q231" i="20"/>
  <c r="N231" i="20"/>
  <c r="FE230" i="20"/>
  <c r="DC230" i="20"/>
  <c r="CZ230" i="20"/>
  <c r="CH230" i="20"/>
  <c r="BS230" i="20"/>
  <c r="BP230" i="20"/>
  <c r="BA230" i="20"/>
  <c r="AO230" i="20"/>
  <c r="AL230" i="20"/>
  <c r="AI230" i="20"/>
  <c r="AC230" i="20"/>
  <c r="Q230" i="20"/>
  <c r="N230" i="20"/>
  <c r="EY229" i="20"/>
  <c r="DC229" i="20"/>
  <c r="CZ229" i="20"/>
  <c r="CH229" i="20"/>
  <c r="BV229" i="20"/>
  <c r="BP229" i="20"/>
  <c r="BA229" i="20"/>
  <c r="AU229" i="20"/>
  <c r="AO229" i="20"/>
  <c r="AL229" i="20"/>
  <c r="AI229" i="20"/>
  <c r="AC229" i="20"/>
  <c r="Q229" i="20"/>
  <c r="N229" i="20"/>
  <c r="DF228" i="20"/>
  <c r="DC228" i="20"/>
  <c r="CZ228" i="20"/>
  <c r="CW228" i="20"/>
  <c r="CH228" i="20"/>
  <c r="BY228" i="20"/>
  <c r="BV228" i="20"/>
  <c r="BP228" i="20"/>
  <c r="BM228" i="20"/>
  <c r="BA228" i="20"/>
  <c r="AU228" i="20"/>
  <c r="AR228" i="20"/>
  <c r="AO228" i="20"/>
  <c r="AL228" i="20"/>
  <c r="AI228" i="20"/>
  <c r="AC228" i="20"/>
  <c r="Q228" i="20"/>
  <c r="FE227" i="20"/>
  <c r="DC227" i="20"/>
  <c r="CZ227" i="20"/>
  <c r="CH227" i="20"/>
  <c r="BV227" i="20"/>
  <c r="BS227" i="20"/>
  <c r="BP227" i="20"/>
  <c r="BM227" i="20"/>
  <c r="BA227" i="20"/>
  <c r="AU227" i="20"/>
  <c r="AO227" i="20"/>
  <c r="AL227" i="20"/>
  <c r="AI227" i="20"/>
  <c r="AC227" i="20"/>
  <c r="Q227" i="20"/>
  <c r="N227" i="20"/>
  <c r="DF226" i="20"/>
  <c r="DC226" i="20"/>
  <c r="CZ226" i="20"/>
  <c r="CH226" i="20"/>
  <c r="BS226" i="20"/>
  <c r="BP226" i="20"/>
  <c r="BM226" i="20"/>
  <c r="BA226" i="20"/>
  <c r="AU226" i="20"/>
  <c r="AO226" i="20"/>
  <c r="AL226" i="20"/>
  <c r="Q226" i="20"/>
  <c r="N226" i="20"/>
  <c r="EY225" i="20"/>
  <c r="DF225" i="20"/>
  <c r="DC225" i="20"/>
  <c r="CZ225" i="20"/>
  <c r="CH225" i="20"/>
  <c r="BV225" i="20"/>
  <c r="BS225" i="20"/>
  <c r="BP225" i="20"/>
  <c r="BM225" i="20"/>
  <c r="BA225" i="20"/>
  <c r="AX225" i="20"/>
  <c r="AU225" i="20"/>
  <c r="AO225" i="20"/>
  <c r="AL225" i="20"/>
  <c r="AI225" i="20"/>
  <c r="Q225" i="20"/>
  <c r="N225" i="20"/>
  <c r="DC224" i="20"/>
  <c r="CW224" i="20"/>
  <c r="CH224" i="20"/>
  <c r="BS224" i="20"/>
  <c r="BM224" i="20"/>
  <c r="BA224" i="20"/>
  <c r="AU224" i="20"/>
  <c r="AO224" i="20"/>
  <c r="AI224" i="20"/>
  <c r="Q224" i="20"/>
  <c r="N224" i="20"/>
  <c r="DF223" i="20"/>
  <c r="DC223" i="20"/>
  <c r="CZ223" i="20"/>
  <c r="CW223" i="20"/>
  <c r="CH223" i="20"/>
  <c r="BS223" i="20"/>
  <c r="BP223" i="20"/>
  <c r="BM223" i="20"/>
  <c r="BA223" i="20"/>
  <c r="AX223" i="20"/>
  <c r="AU223" i="20"/>
  <c r="AO223" i="20"/>
  <c r="N223" i="20"/>
  <c r="DF222" i="20"/>
  <c r="DC222" i="20"/>
  <c r="CZ222" i="20"/>
  <c r="CW222" i="20"/>
  <c r="CH222" i="20"/>
  <c r="BS222" i="20"/>
  <c r="BM222" i="20"/>
  <c r="BA222" i="20"/>
  <c r="AU222" i="20"/>
  <c r="N222" i="20"/>
  <c r="DC221" i="20"/>
  <c r="CZ221" i="20"/>
  <c r="CW221" i="20"/>
  <c r="CH221" i="20"/>
  <c r="BS221" i="20"/>
  <c r="BM221" i="20"/>
  <c r="BA221" i="20"/>
  <c r="AO221" i="20"/>
  <c r="AI221" i="20"/>
  <c r="Q221" i="20"/>
  <c r="EY220" i="20"/>
  <c r="DC220" i="20"/>
  <c r="CZ220" i="20"/>
  <c r="CH220" i="20"/>
  <c r="BS220" i="20"/>
  <c r="BM220" i="20"/>
  <c r="BA220" i="20"/>
  <c r="AX220" i="20"/>
  <c r="AU220" i="20"/>
  <c r="AI220" i="20"/>
  <c r="N220" i="20"/>
  <c r="DF219" i="20"/>
  <c r="DC219" i="20"/>
  <c r="CZ219" i="20"/>
  <c r="CT219" i="20"/>
  <c r="CH219" i="20"/>
  <c r="BS219" i="20"/>
  <c r="BP219" i="20"/>
  <c r="BM219" i="20"/>
  <c r="BA219" i="20"/>
  <c r="AX219" i="20"/>
  <c r="AU219" i="20"/>
  <c r="AO219" i="20"/>
  <c r="AI219" i="20"/>
  <c r="AC219" i="20"/>
  <c r="Q219" i="20"/>
  <c r="N219" i="20"/>
  <c r="FE218" i="20"/>
  <c r="EY218" i="20"/>
  <c r="DF218" i="20"/>
  <c r="DC218" i="20"/>
  <c r="CZ218" i="20"/>
  <c r="CH218" i="20"/>
  <c r="BS218" i="20"/>
  <c r="BM218" i="20"/>
  <c r="BA218" i="20"/>
  <c r="AX218" i="20"/>
  <c r="AU218" i="20"/>
  <c r="AO218" i="20"/>
  <c r="AL218" i="20"/>
  <c r="AI218" i="20"/>
  <c r="Q218" i="20"/>
  <c r="N218" i="20"/>
  <c r="DF217" i="20"/>
  <c r="DC217" i="20"/>
  <c r="CZ217" i="20"/>
  <c r="CT217" i="20"/>
  <c r="CH217" i="20"/>
  <c r="BS217" i="20"/>
  <c r="BP217" i="20"/>
  <c r="BM217" i="20"/>
  <c r="BA217" i="20"/>
  <c r="AX217" i="20"/>
  <c r="AU217" i="20"/>
  <c r="AO217" i="20"/>
  <c r="Q217" i="20"/>
  <c r="N217" i="20"/>
  <c r="DF216" i="20"/>
  <c r="DC216" i="20"/>
  <c r="CZ216" i="20"/>
  <c r="CH216" i="20"/>
  <c r="BS216" i="20"/>
  <c r="BP216" i="20"/>
  <c r="BM216" i="20"/>
  <c r="BA216" i="20"/>
  <c r="AU216" i="20"/>
  <c r="AI216" i="20"/>
  <c r="Q216" i="20"/>
  <c r="N216" i="20"/>
  <c r="FE215" i="20"/>
  <c r="EY215" i="20"/>
  <c r="DF215" i="20"/>
  <c r="DC215" i="20"/>
  <c r="CZ215" i="20"/>
  <c r="CT215" i="20"/>
  <c r="CH215" i="20"/>
  <c r="BS215" i="20"/>
  <c r="BP215" i="20"/>
  <c r="BM215" i="20"/>
  <c r="BA215" i="20"/>
  <c r="AU215" i="20"/>
  <c r="AO215" i="20"/>
  <c r="AL215" i="20"/>
  <c r="AI215" i="20"/>
  <c r="AC215" i="20"/>
  <c r="Q215" i="20"/>
  <c r="N215" i="20"/>
  <c r="DF214" i="20"/>
  <c r="DC214" i="20"/>
  <c r="CZ214" i="20"/>
  <c r="CW214" i="20"/>
  <c r="CH214" i="20"/>
  <c r="BS214" i="20"/>
  <c r="BP214" i="20"/>
  <c r="BM214" i="20"/>
  <c r="BA214" i="20"/>
  <c r="AU214" i="20"/>
  <c r="Q214" i="20"/>
  <c r="N214" i="20"/>
  <c r="FE213" i="20"/>
  <c r="EY213" i="20"/>
  <c r="DF213" i="20"/>
  <c r="DC213" i="20"/>
  <c r="CZ213" i="20"/>
  <c r="CH213" i="20"/>
  <c r="BS213" i="20"/>
  <c r="BP213" i="20"/>
  <c r="BM213" i="20"/>
  <c r="BA213" i="20"/>
  <c r="AL213" i="20"/>
  <c r="AI213" i="20"/>
  <c r="Q213" i="20"/>
  <c r="N213" i="20"/>
  <c r="FE212" i="20"/>
  <c r="DC212" i="20"/>
  <c r="CZ212" i="20"/>
  <c r="CT212" i="20"/>
  <c r="CH212" i="20"/>
  <c r="BS212" i="20"/>
  <c r="BP212" i="20"/>
  <c r="BM212" i="20"/>
  <c r="BA212" i="20"/>
  <c r="AU212" i="20"/>
  <c r="AO212" i="20"/>
  <c r="AI212" i="20"/>
  <c r="T212" i="20"/>
  <c r="Q212" i="20"/>
  <c r="N212" i="20"/>
  <c r="FE211" i="20"/>
  <c r="EY211" i="20"/>
  <c r="DF211" i="20"/>
  <c r="DC211" i="20"/>
  <c r="CZ211" i="20"/>
  <c r="CT211" i="20"/>
  <c r="CH211" i="20"/>
  <c r="BS211" i="20"/>
  <c r="BP211" i="20"/>
  <c r="BM211" i="20"/>
  <c r="BA211" i="20"/>
  <c r="AU211" i="20"/>
  <c r="AO211" i="20"/>
  <c r="AI211" i="20"/>
  <c r="Q211" i="20"/>
  <c r="N211" i="20"/>
  <c r="FE210" i="20"/>
  <c r="EY210" i="20"/>
  <c r="DC210" i="20"/>
  <c r="CZ210" i="20"/>
  <c r="CH210" i="20"/>
  <c r="BS210" i="20"/>
  <c r="BP210" i="20"/>
  <c r="BM210" i="20"/>
  <c r="BA210" i="20"/>
  <c r="AX210" i="20"/>
  <c r="AU210" i="20"/>
  <c r="AO210" i="20"/>
  <c r="AL210" i="20"/>
  <c r="AI210" i="20"/>
  <c r="Q210" i="20"/>
  <c r="N210" i="20"/>
  <c r="FE209" i="20"/>
  <c r="EY209" i="20"/>
  <c r="DF209" i="20"/>
  <c r="DC209" i="20"/>
  <c r="CZ209" i="20"/>
  <c r="CW209" i="20"/>
  <c r="CH209" i="20"/>
  <c r="BS209" i="20"/>
  <c r="BP209" i="20"/>
  <c r="BM209" i="20"/>
  <c r="BA209" i="20"/>
  <c r="AU209" i="20"/>
  <c r="AO209" i="20"/>
  <c r="AI209" i="20"/>
  <c r="Q209" i="20"/>
  <c r="N209" i="20"/>
  <c r="FE208" i="20"/>
  <c r="DC208" i="20"/>
  <c r="CZ208" i="20"/>
  <c r="CT208" i="20"/>
  <c r="CQ208" i="20"/>
  <c r="CH208" i="20"/>
  <c r="BS208" i="20"/>
  <c r="BP208" i="20"/>
  <c r="BM208" i="20"/>
  <c r="BA208" i="20"/>
  <c r="AU208" i="20"/>
  <c r="AO208" i="20"/>
  <c r="AL208" i="20"/>
  <c r="AI208" i="20"/>
  <c r="AC208" i="20"/>
  <c r="Q208" i="20"/>
  <c r="N208" i="20"/>
  <c r="DC207" i="20"/>
  <c r="CZ207" i="20"/>
  <c r="CW207" i="20"/>
  <c r="CH207" i="20"/>
  <c r="BS207" i="20"/>
  <c r="BP207" i="20"/>
  <c r="BM207" i="20"/>
  <c r="BA207" i="20"/>
  <c r="AX207" i="20"/>
  <c r="N207" i="20"/>
  <c r="EY206" i="20"/>
  <c r="DC206" i="20"/>
  <c r="CZ206" i="20"/>
  <c r="CH206" i="20"/>
  <c r="BS206" i="20"/>
  <c r="BP206" i="20"/>
  <c r="BM206" i="20"/>
  <c r="BA206" i="20"/>
  <c r="AX206" i="20"/>
  <c r="AU206" i="20"/>
  <c r="AO206" i="20"/>
  <c r="AL206" i="20"/>
  <c r="AI206" i="20"/>
  <c r="Q206" i="20"/>
  <c r="N206" i="20"/>
  <c r="FE205" i="20"/>
  <c r="EY205" i="20"/>
  <c r="DC205" i="20"/>
  <c r="CZ205" i="20"/>
  <c r="CT205" i="20"/>
  <c r="CH205" i="20"/>
  <c r="BS205" i="20"/>
  <c r="BP205" i="20"/>
  <c r="BM205" i="20"/>
  <c r="BA205" i="20"/>
  <c r="AX205" i="20"/>
  <c r="AU205" i="20"/>
  <c r="AO205" i="20"/>
  <c r="AI205" i="20"/>
  <c r="Q205" i="20"/>
  <c r="EY204" i="20"/>
  <c r="DC204" i="20"/>
  <c r="CZ204" i="20"/>
  <c r="CH204" i="20"/>
  <c r="BP204" i="20"/>
  <c r="BA204" i="20"/>
  <c r="AO204" i="20"/>
  <c r="AI204" i="20"/>
  <c r="Q204" i="20"/>
  <c r="N204" i="20"/>
  <c r="DF203" i="20"/>
  <c r="DC203" i="20"/>
  <c r="CZ203" i="20"/>
  <c r="CH203" i="20"/>
  <c r="BS203" i="20"/>
  <c r="BP203" i="20"/>
  <c r="BA203" i="20"/>
  <c r="AX203" i="20"/>
  <c r="AR203" i="20"/>
  <c r="AO203" i="20"/>
  <c r="AL203" i="20"/>
  <c r="AI203" i="20"/>
  <c r="AC203" i="20"/>
  <c r="Q203" i="20"/>
  <c r="N203" i="20"/>
  <c r="FE202" i="20"/>
  <c r="EY202" i="20"/>
  <c r="DF202" i="20"/>
  <c r="DC202" i="20"/>
  <c r="CZ202" i="20"/>
  <c r="CH202" i="20"/>
  <c r="BS202" i="20"/>
  <c r="BP202" i="20"/>
  <c r="BM202" i="20"/>
  <c r="BA202" i="20"/>
  <c r="AX202" i="20"/>
  <c r="AU202" i="20"/>
  <c r="AR202" i="20"/>
  <c r="AO202" i="20"/>
  <c r="AL202" i="20"/>
  <c r="AI202" i="20"/>
  <c r="Q202" i="20"/>
  <c r="N202" i="20"/>
  <c r="FE201" i="20"/>
  <c r="DC201" i="20"/>
  <c r="CZ201" i="20"/>
  <c r="CH201" i="20"/>
  <c r="BS201" i="20"/>
  <c r="BP201" i="20"/>
  <c r="BM201" i="20"/>
  <c r="BA201" i="20"/>
  <c r="AX201" i="20"/>
  <c r="AU201" i="20"/>
  <c r="AR201" i="20"/>
  <c r="AO201" i="20"/>
  <c r="AI201" i="20"/>
  <c r="Q201" i="20"/>
  <c r="N201" i="20"/>
  <c r="FE200" i="20"/>
  <c r="DF200" i="20"/>
  <c r="DC200" i="20"/>
  <c r="CZ200" i="20"/>
  <c r="CW200" i="20"/>
  <c r="CT200" i="20"/>
  <c r="CH200" i="20"/>
  <c r="BS200" i="20"/>
  <c r="BP200" i="20"/>
  <c r="BA200" i="20"/>
  <c r="AX200" i="20"/>
  <c r="AU200" i="20"/>
  <c r="AR200" i="20"/>
  <c r="AO200" i="20"/>
  <c r="AI200" i="20"/>
  <c r="Q200" i="20"/>
  <c r="N200" i="20"/>
  <c r="FE199" i="20"/>
  <c r="EY199" i="20"/>
  <c r="DF199" i="20"/>
  <c r="DC199" i="20"/>
  <c r="CZ199" i="20"/>
  <c r="CH199" i="20"/>
  <c r="BS199" i="20"/>
  <c r="BP199" i="20"/>
  <c r="BA199" i="20"/>
  <c r="AX199" i="20"/>
  <c r="AO199" i="20"/>
  <c r="AI199" i="20"/>
  <c r="Q199" i="20"/>
  <c r="N199" i="20"/>
  <c r="EY198" i="20"/>
  <c r="DF198" i="20"/>
  <c r="DC198" i="20"/>
  <c r="CZ198" i="20"/>
  <c r="CT198" i="20"/>
  <c r="CH198" i="20"/>
  <c r="BP198" i="20"/>
  <c r="BA198" i="20"/>
  <c r="AX198" i="20"/>
  <c r="AU198" i="20"/>
  <c r="AO198" i="20"/>
  <c r="AI198" i="20"/>
  <c r="Q198" i="20"/>
  <c r="N198" i="20"/>
  <c r="EY197" i="20"/>
  <c r="DF197" i="20"/>
  <c r="DC197" i="20"/>
  <c r="CZ197" i="20"/>
  <c r="CH197" i="20"/>
  <c r="BS197" i="20"/>
  <c r="BP197" i="20"/>
  <c r="BM197" i="20"/>
  <c r="BA197" i="20"/>
  <c r="AX197" i="20"/>
  <c r="AU197" i="20"/>
  <c r="AO197" i="20"/>
  <c r="AI197" i="20"/>
  <c r="Q197" i="20"/>
  <c r="N197" i="20"/>
  <c r="DC196" i="20"/>
  <c r="CZ196" i="20"/>
  <c r="CH196" i="20"/>
  <c r="BS196" i="20"/>
  <c r="BM196" i="20"/>
  <c r="BA196" i="20"/>
  <c r="AX196" i="20"/>
  <c r="AO196" i="20"/>
  <c r="AI196" i="20"/>
  <c r="AC196" i="20"/>
  <c r="Q196" i="20"/>
  <c r="FE195" i="20"/>
  <c r="EY195" i="20"/>
  <c r="DC195" i="20"/>
  <c r="CZ195" i="20"/>
  <c r="CH195" i="20"/>
  <c r="BS195" i="20"/>
  <c r="BP195" i="20"/>
  <c r="BM195" i="20"/>
  <c r="BA195" i="20"/>
  <c r="AX195" i="20"/>
  <c r="AU195" i="20"/>
  <c r="AO195" i="20"/>
  <c r="AL195" i="20"/>
  <c r="AI195" i="20"/>
  <c r="Q195" i="20"/>
  <c r="N195" i="20"/>
  <c r="FE194" i="20"/>
  <c r="EY194" i="20"/>
  <c r="DC194" i="20"/>
  <c r="CZ194" i="20"/>
  <c r="CH194" i="20"/>
  <c r="BS194" i="20"/>
  <c r="BP194" i="20"/>
  <c r="BM194" i="20"/>
  <c r="AX194" i="20"/>
  <c r="AU194" i="20"/>
  <c r="AI194" i="20"/>
  <c r="Q194" i="20"/>
  <c r="N194" i="20"/>
  <c r="EY193" i="20"/>
  <c r="DF193" i="20"/>
  <c r="DC193" i="20"/>
  <c r="CZ193" i="20"/>
  <c r="CH193" i="20"/>
  <c r="BS193" i="20"/>
  <c r="BM193" i="20"/>
  <c r="BA193" i="20"/>
  <c r="AX193" i="20"/>
  <c r="AU193" i="20"/>
  <c r="AO193" i="20"/>
  <c r="AI193" i="20"/>
  <c r="Q193" i="20"/>
  <c r="N193" i="20"/>
  <c r="EY192" i="20"/>
  <c r="DF192" i="20"/>
  <c r="DC192" i="20"/>
  <c r="CZ192" i="20"/>
  <c r="CH192" i="20"/>
  <c r="BS192" i="20"/>
  <c r="BP192" i="20"/>
  <c r="BM192" i="20"/>
  <c r="BA192" i="20"/>
  <c r="AX192" i="20"/>
  <c r="AU192" i="20"/>
  <c r="AO192" i="20"/>
  <c r="AL192" i="20"/>
  <c r="AI192" i="20"/>
  <c r="Q192" i="20"/>
  <c r="N192" i="20"/>
  <c r="EY191" i="20"/>
  <c r="DC191" i="20"/>
  <c r="CZ191" i="20"/>
  <c r="CH191" i="20"/>
  <c r="BS191" i="20"/>
  <c r="BP191" i="20"/>
  <c r="BM191" i="20"/>
  <c r="BA191" i="20"/>
  <c r="AX191" i="20"/>
  <c r="AU191" i="20"/>
  <c r="AO191" i="20"/>
  <c r="AI191" i="20"/>
  <c r="Q191" i="20"/>
  <c r="N191" i="20"/>
  <c r="FE190" i="20"/>
  <c r="EY190" i="20"/>
  <c r="DC190" i="20"/>
  <c r="CZ190" i="20"/>
  <c r="CT190" i="20"/>
  <c r="CH190" i="20"/>
  <c r="BS190" i="20"/>
  <c r="BP190" i="20"/>
  <c r="BM190" i="20"/>
  <c r="BA190" i="20"/>
  <c r="AX190" i="20"/>
  <c r="AU190" i="20"/>
  <c r="AO190" i="20"/>
  <c r="AI190" i="20"/>
  <c r="Q190" i="20"/>
  <c r="N190" i="20"/>
  <c r="FE189" i="20"/>
  <c r="EY189" i="20"/>
  <c r="DF189" i="20"/>
  <c r="DC189" i="20"/>
  <c r="CZ189" i="20"/>
  <c r="CH189" i="20"/>
  <c r="BS189" i="20"/>
  <c r="BP189" i="20"/>
  <c r="BM189" i="20"/>
  <c r="BA189" i="20"/>
  <c r="AX189" i="20"/>
  <c r="AU189" i="20"/>
  <c r="AO189" i="20"/>
  <c r="AI189" i="20"/>
  <c r="Q189" i="20"/>
  <c r="N189" i="20"/>
  <c r="DC188" i="20"/>
  <c r="CZ188" i="20"/>
  <c r="CH188" i="20"/>
  <c r="BS188" i="20"/>
  <c r="BP188" i="20"/>
  <c r="BM188" i="20"/>
  <c r="BA188" i="20"/>
  <c r="AU188" i="20"/>
  <c r="AO188" i="20"/>
  <c r="AI188" i="20"/>
  <c r="AC188" i="20"/>
  <c r="Q188" i="20"/>
  <c r="N188" i="20"/>
  <c r="DC187" i="20"/>
  <c r="CZ187" i="20"/>
  <c r="CW187" i="20"/>
  <c r="CH187" i="20"/>
  <c r="BS187" i="20"/>
  <c r="BP187" i="20"/>
  <c r="BA187" i="20"/>
  <c r="AO187" i="20"/>
  <c r="AC187" i="20"/>
  <c r="N187" i="20"/>
  <c r="DC186" i="20"/>
  <c r="CZ186" i="20"/>
  <c r="CH186" i="20"/>
  <c r="BA186" i="20"/>
  <c r="AO186" i="20"/>
  <c r="AC186" i="20"/>
  <c r="N186" i="20"/>
  <c r="EY185" i="20"/>
  <c r="DC185" i="20"/>
  <c r="CZ185" i="20"/>
  <c r="CH185" i="20"/>
  <c r="BS185" i="20"/>
  <c r="BP185" i="20"/>
  <c r="BM185" i="20"/>
  <c r="BA185" i="20"/>
  <c r="AU185" i="20"/>
  <c r="AO185" i="20"/>
  <c r="AI185" i="20"/>
  <c r="AC185" i="20"/>
  <c r="Q185" i="20"/>
  <c r="N185" i="20"/>
  <c r="DC184" i="20"/>
  <c r="CZ184" i="20"/>
  <c r="CH184" i="20"/>
  <c r="BA184" i="20"/>
  <c r="AU184" i="20"/>
  <c r="AO184" i="20"/>
  <c r="AC184" i="20"/>
  <c r="Q184" i="20"/>
  <c r="N184" i="20"/>
  <c r="EY183" i="20"/>
  <c r="DC183" i="20"/>
  <c r="CZ183" i="20"/>
  <c r="CH183" i="20"/>
  <c r="BS183" i="20"/>
  <c r="BA183" i="20"/>
  <c r="AO183" i="20"/>
  <c r="AC183" i="20"/>
  <c r="N183" i="20"/>
  <c r="EY182" i="20"/>
  <c r="DC182" i="20"/>
  <c r="CZ182" i="20"/>
  <c r="CW182" i="20"/>
  <c r="CH182" i="20"/>
  <c r="BS182" i="20"/>
  <c r="BP182" i="20"/>
  <c r="BA182" i="20"/>
  <c r="AR182" i="20"/>
  <c r="AO182" i="20"/>
  <c r="AI182" i="20"/>
  <c r="AC182" i="20"/>
  <c r="Q182" i="20"/>
  <c r="DC181" i="20"/>
  <c r="CZ181" i="20"/>
  <c r="CW181" i="20"/>
  <c r="CT181" i="20"/>
  <c r="CH181" i="20"/>
  <c r="BS181" i="20"/>
  <c r="BP181" i="20"/>
  <c r="BA181" i="20"/>
  <c r="AO181" i="20"/>
  <c r="AL181" i="20"/>
  <c r="AI181" i="20"/>
  <c r="AC181" i="20"/>
  <c r="Q181" i="20"/>
  <c r="DC180" i="20"/>
  <c r="CZ180" i="20"/>
  <c r="CT180" i="20"/>
  <c r="CH180" i="20"/>
  <c r="BP180" i="20"/>
  <c r="BA180" i="20"/>
  <c r="AX180" i="20"/>
  <c r="AU180" i="20"/>
  <c r="AO180" i="20"/>
  <c r="Q180" i="20"/>
  <c r="N180" i="20"/>
  <c r="CZ179" i="20"/>
  <c r="CH179" i="20"/>
  <c r="BS179" i="20"/>
  <c r="BA179" i="20"/>
  <c r="AO179" i="20"/>
  <c r="AC179" i="20"/>
  <c r="Q179" i="20"/>
  <c r="N179" i="20"/>
  <c r="DC178" i="20"/>
  <c r="BS178" i="20"/>
  <c r="AL178" i="20"/>
  <c r="AI178" i="20"/>
  <c r="Q178" i="20"/>
  <c r="N178" i="20"/>
  <c r="DF177" i="20"/>
  <c r="DC177" i="20"/>
  <c r="CH177" i="20"/>
  <c r="BS177" i="20"/>
  <c r="BP177" i="20"/>
  <c r="BM177" i="20"/>
  <c r="BA177" i="20"/>
  <c r="AU177" i="20"/>
  <c r="AO177" i="20"/>
  <c r="AL177" i="20"/>
  <c r="AI177" i="20"/>
  <c r="AC177" i="20"/>
  <c r="Q177" i="20"/>
  <c r="N177" i="20"/>
  <c r="EY176" i="20"/>
  <c r="DF176" i="20"/>
  <c r="DC176" i="20"/>
  <c r="CZ176" i="20"/>
  <c r="CH176" i="20"/>
  <c r="BS176" i="20"/>
  <c r="BP176" i="20"/>
  <c r="BM176" i="20"/>
  <c r="BA176" i="20"/>
  <c r="AO176" i="20"/>
  <c r="AL176" i="20"/>
  <c r="AI176" i="20"/>
  <c r="AC176" i="20"/>
  <c r="Q176" i="20"/>
  <c r="N176" i="20"/>
  <c r="EY175" i="20"/>
  <c r="DF175" i="20"/>
  <c r="DC175" i="20"/>
  <c r="CZ175" i="20"/>
  <c r="CH175" i="20"/>
  <c r="BY175" i="20"/>
  <c r="BS175" i="20"/>
  <c r="BP175" i="20"/>
  <c r="BA175" i="20"/>
  <c r="AO175" i="20"/>
  <c r="AL175" i="20"/>
  <c r="AI175" i="20"/>
  <c r="AC175" i="20"/>
  <c r="Q175" i="20"/>
  <c r="N175" i="20"/>
  <c r="DC174" i="20"/>
  <c r="CZ174" i="20"/>
  <c r="CT174" i="20"/>
  <c r="CH174" i="20"/>
  <c r="BS174" i="20"/>
  <c r="BP174" i="20"/>
  <c r="BM174" i="20"/>
  <c r="BA174" i="20"/>
  <c r="AU174" i="20"/>
  <c r="AO174" i="20"/>
  <c r="AI174" i="20"/>
  <c r="AC174" i="20"/>
  <c r="Q174" i="20"/>
  <c r="N174" i="20"/>
  <c r="DC173" i="20"/>
  <c r="CZ173" i="20"/>
  <c r="CW173" i="20"/>
  <c r="CH173" i="20"/>
  <c r="BS173" i="20"/>
  <c r="BP173" i="20"/>
  <c r="BM173" i="20"/>
  <c r="BA173" i="20"/>
  <c r="AU173" i="20"/>
  <c r="AO173" i="20"/>
  <c r="AI173" i="20"/>
  <c r="AC173" i="20"/>
  <c r="Q173" i="20"/>
  <c r="N173" i="20"/>
  <c r="DC172" i="20"/>
  <c r="CZ172" i="20"/>
  <c r="CT172" i="20"/>
  <c r="CH172" i="20"/>
  <c r="BS172" i="20"/>
  <c r="BP172" i="20"/>
  <c r="BM172" i="20"/>
  <c r="BA172" i="20"/>
  <c r="AO172" i="20"/>
  <c r="AI172" i="20"/>
  <c r="Q172" i="20"/>
  <c r="N172" i="20"/>
  <c r="DF171" i="20"/>
  <c r="DC171" i="20"/>
  <c r="CZ171" i="20"/>
  <c r="CH171" i="20"/>
  <c r="BS171" i="20"/>
  <c r="BA171" i="20"/>
  <c r="AO171" i="20"/>
  <c r="AI171" i="20"/>
  <c r="N171" i="20"/>
  <c r="EY170" i="20"/>
  <c r="DC170" i="20"/>
  <c r="CZ170" i="20"/>
  <c r="CH170" i="20"/>
  <c r="BP170" i="20"/>
  <c r="BM170" i="20"/>
  <c r="BA170" i="20"/>
  <c r="AU170" i="20"/>
  <c r="AO170" i="20"/>
  <c r="AC170" i="20"/>
  <c r="Q170" i="20"/>
  <c r="N170" i="20"/>
  <c r="DC169" i="20"/>
  <c r="CZ169" i="20"/>
  <c r="CH169" i="20"/>
  <c r="BV169" i="20"/>
  <c r="BS169" i="20"/>
  <c r="BP169" i="20"/>
  <c r="BM169" i="20"/>
  <c r="BA169" i="20"/>
  <c r="AU169" i="20"/>
  <c r="AO169" i="20"/>
  <c r="AI169" i="20"/>
  <c r="AC169" i="20"/>
  <c r="Q169" i="20"/>
  <c r="N169" i="20"/>
  <c r="DC168" i="20"/>
  <c r="CZ168" i="20"/>
  <c r="CT168" i="20"/>
  <c r="CH168" i="20"/>
  <c r="BS168" i="20"/>
  <c r="BP168" i="20"/>
  <c r="BM168" i="20"/>
  <c r="BA168" i="20"/>
  <c r="AX168" i="20"/>
  <c r="AU168" i="20"/>
  <c r="AO168" i="20"/>
  <c r="AI168" i="20"/>
  <c r="AC168" i="20"/>
  <c r="N168" i="20"/>
  <c r="EY167" i="20"/>
  <c r="DC167" i="20"/>
  <c r="CZ167" i="20"/>
  <c r="CH167" i="20"/>
  <c r="BV167" i="20"/>
  <c r="BS167" i="20"/>
  <c r="BP167" i="20"/>
  <c r="BM167" i="20"/>
  <c r="BA167" i="20"/>
  <c r="AU167" i="20"/>
  <c r="AO167" i="20"/>
  <c r="AI167" i="20"/>
  <c r="AC167" i="20"/>
  <c r="Q167" i="20"/>
  <c r="N167" i="20"/>
  <c r="DF166" i="20"/>
  <c r="DC166" i="20"/>
  <c r="CZ166" i="20"/>
  <c r="CT166" i="20"/>
  <c r="CQ166" i="20"/>
  <c r="CH166" i="20"/>
  <c r="BY166" i="20"/>
  <c r="BV166" i="20"/>
  <c r="BS166" i="20"/>
  <c r="BP166" i="20"/>
  <c r="BM166" i="20"/>
  <c r="BA166" i="20"/>
  <c r="AX166" i="20"/>
  <c r="AU166" i="20"/>
  <c r="AO166" i="20"/>
  <c r="AI166" i="20"/>
  <c r="Q166" i="20"/>
  <c r="N166" i="20"/>
  <c r="DC165" i="20"/>
  <c r="CZ165" i="20"/>
  <c r="CW165" i="20"/>
  <c r="CH165" i="20"/>
  <c r="BY165" i="20"/>
  <c r="BV165" i="20"/>
  <c r="BS165" i="20"/>
  <c r="BM165" i="20"/>
  <c r="BA165" i="20"/>
  <c r="AU165" i="20"/>
  <c r="AO165" i="20"/>
  <c r="AI165" i="20"/>
  <c r="AC165" i="20"/>
  <c r="Q165" i="20"/>
  <c r="N165" i="20"/>
  <c r="EY164" i="20"/>
  <c r="DF164" i="20"/>
  <c r="DC164" i="20"/>
  <c r="CZ164" i="20"/>
  <c r="CT164" i="20"/>
  <c r="CH164" i="20"/>
  <c r="BY164" i="20"/>
  <c r="BV164" i="20"/>
  <c r="BS164" i="20"/>
  <c r="BP164" i="20"/>
  <c r="BM164" i="20"/>
  <c r="BA164" i="20"/>
  <c r="AU164" i="20"/>
  <c r="AR164" i="20"/>
  <c r="AO164" i="20"/>
  <c r="AI164" i="20"/>
  <c r="AC164" i="20"/>
  <c r="Q164" i="20"/>
  <c r="N164" i="20"/>
  <c r="DF163" i="20"/>
  <c r="DC163" i="20"/>
  <c r="CZ163" i="20"/>
  <c r="CT163" i="20"/>
  <c r="CH163" i="20"/>
  <c r="BV163" i="20"/>
  <c r="BS163" i="20"/>
  <c r="BP163" i="20"/>
  <c r="BM163" i="20"/>
  <c r="BA163" i="20"/>
  <c r="AU163" i="20"/>
  <c r="AO163" i="20"/>
  <c r="AI163" i="20"/>
  <c r="Q163" i="20"/>
  <c r="N163" i="20"/>
  <c r="FE162" i="20"/>
  <c r="DC162" i="20"/>
  <c r="CZ162" i="20"/>
  <c r="CQ162" i="20"/>
  <c r="CH162" i="20"/>
  <c r="BV162" i="20"/>
  <c r="BS162" i="20"/>
  <c r="BP162" i="20"/>
  <c r="BM162" i="20"/>
  <c r="BA162" i="20"/>
  <c r="AU162" i="20"/>
  <c r="AO162" i="20"/>
  <c r="AI162" i="20"/>
  <c r="AC162" i="20"/>
  <c r="Q162" i="20"/>
  <c r="N162" i="20"/>
  <c r="DC161" i="20"/>
  <c r="CZ161" i="20"/>
  <c r="CH161" i="20"/>
  <c r="BY161" i="20"/>
  <c r="BS161" i="20"/>
  <c r="BP161" i="20"/>
  <c r="BM161" i="20"/>
  <c r="BA161" i="20"/>
  <c r="AX161" i="20"/>
  <c r="AU161" i="20"/>
  <c r="AR161" i="20"/>
  <c r="AO161" i="20"/>
  <c r="AI161" i="20"/>
  <c r="AC161" i="20"/>
  <c r="Q161" i="20"/>
  <c r="N161" i="20"/>
  <c r="EY160" i="20"/>
  <c r="DC160" i="20"/>
  <c r="CZ160" i="20"/>
  <c r="CT160" i="20"/>
  <c r="CH160" i="20"/>
  <c r="BY160" i="20"/>
  <c r="BS160" i="20"/>
  <c r="BP160" i="20"/>
  <c r="BM160" i="20"/>
  <c r="BA160" i="20"/>
  <c r="AX160" i="20"/>
  <c r="AU160" i="20"/>
  <c r="AO160" i="20"/>
  <c r="AI160" i="20"/>
  <c r="Q160" i="20"/>
  <c r="N160" i="20"/>
  <c r="DC159" i="20"/>
  <c r="CZ159" i="20"/>
  <c r="CW159" i="20"/>
  <c r="CT159" i="20"/>
  <c r="CH159" i="20"/>
  <c r="BY159" i="20"/>
  <c r="BV159" i="20"/>
  <c r="BS159" i="20"/>
  <c r="BP159" i="20"/>
  <c r="BM159" i="20"/>
  <c r="BA159" i="20"/>
  <c r="AX159" i="20"/>
  <c r="AU159" i="20"/>
  <c r="AO159" i="20"/>
  <c r="AI159" i="20"/>
  <c r="AC159" i="20"/>
  <c r="Q159" i="20"/>
  <c r="N159" i="20"/>
  <c r="DC158" i="20"/>
  <c r="CZ158" i="20"/>
  <c r="CH158" i="20"/>
  <c r="BS158" i="20"/>
  <c r="BP158" i="20"/>
  <c r="BM158" i="20"/>
  <c r="BA158" i="20"/>
  <c r="AU158" i="20"/>
  <c r="AO158" i="20"/>
  <c r="AI158" i="20"/>
  <c r="Q158" i="20"/>
  <c r="N158" i="20"/>
  <c r="DC157" i="20"/>
  <c r="CZ157" i="20"/>
  <c r="CH157" i="20"/>
  <c r="BS157" i="20"/>
  <c r="BP157" i="20"/>
  <c r="BM157" i="20"/>
  <c r="BA157" i="20"/>
  <c r="AX157" i="20"/>
  <c r="AU157" i="20"/>
  <c r="AO157" i="20"/>
  <c r="AI157" i="20"/>
  <c r="AC157" i="20"/>
  <c r="Q157" i="20"/>
  <c r="N157" i="20"/>
  <c r="EY156" i="20"/>
  <c r="DC156" i="20"/>
  <c r="CZ156" i="20"/>
  <c r="CH156" i="20"/>
  <c r="BV156" i="20"/>
  <c r="BP156" i="20"/>
  <c r="BM156" i="20"/>
  <c r="BA156" i="20"/>
  <c r="AU156" i="20"/>
  <c r="AO156" i="20"/>
  <c r="AI156" i="20"/>
  <c r="AC156" i="20"/>
  <c r="Z156" i="20"/>
  <c r="Q156" i="20"/>
  <c r="N156" i="20"/>
  <c r="DC155" i="20"/>
  <c r="CZ155" i="20"/>
  <c r="CT155" i="20"/>
  <c r="CQ155" i="20"/>
  <c r="CH155" i="20"/>
  <c r="BV155" i="20"/>
  <c r="BS155" i="20"/>
  <c r="BP155" i="20"/>
  <c r="BM155" i="20"/>
  <c r="BA155" i="20"/>
  <c r="AX155" i="20"/>
  <c r="AU155" i="20"/>
  <c r="AO155" i="20"/>
  <c r="AI155" i="20"/>
  <c r="Q155" i="20"/>
  <c r="N155" i="20"/>
  <c r="DC154" i="20"/>
  <c r="CZ154" i="20"/>
  <c r="CW154" i="20"/>
  <c r="CH154" i="20"/>
  <c r="BS154" i="20"/>
  <c r="BP154" i="20"/>
  <c r="BM154" i="20"/>
  <c r="BA154" i="20"/>
  <c r="AX154" i="20"/>
  <c r="AU154" i="20"/>
  <c r="AO154" i="20"/>
  <c r="AI154" i="20"/>
  <c r="Q154" i="20"/>
  <c r="N154" i="20"/>
  <c r="DC153" i="20"/>
  <c r="CZ153" i="20"/>
  <c r="CH153" i="20"/>
  <c r="BV153" i="20"/>
  <c r="BS153" i="20"/>
  <c r="BP153" i="20"/>
  <c r="BM153" i="20"/>
  <c r="BA153" i="20"/>
  <c r="AX153" i="20"/>
  <c r="AU153" i="20"/>
  <c r="AR153" i="20"/>
  <c r="AO153" i="20"/>
  <c r="AI153" i="20"/>
  <c r="AC153" i="20"/>
  <c r="Q153" i="20"/>
  <c r="N153" i="20"/>
  <c r="DC152" i="20"/>
  <c r="CZ152" i="20"/>
  <c r="CW152" i="20"/>
  <c r="CT152" i="20"/>
  <c r="CH152" i="20"/>
  <c r="BV152" i="20"/>
  <c r="BS152" i="20"/>
  <c r="BP152" i="20"/>
  <c r="BM152" i="20"/>
  <c r="BA152" i="20"/>
  <c r="AU152" i="20"/>
  <c r="AR152" i="20"/>
  <c r="AO152" i="20"/>
  <c r="AI152" i="20"/>
  <c r="AC152" i="20"/>
  <c r="Q152" i="20"/>
  <c r="N152" i="20"/>
  <c r="EY151" i="20"/>
  <c r="DC151" i="20"/>
  <c r="CZ151" i="20"/>
  <c r="CW151" i="20"/>
  <c r="CH151" i="20"/>
  <c r="BY151" i="20"/>
  <c r="BV151" i="20"/>
  <c r="BS151" i="20"/>
  <c r="BP151" i="20"/>
  <c r="BA151" i="20"/>
  <c r="AX151" i="20"/>
  <c r="AU151" i="20"/>
  <c r="AO151" i="20"/>
  <c r="AI151" i="20"/>
  <c r="AC151" i="20"/>
  <c r="Q151" i="20"/>
  <c r="N151" i="20"/>
  <c r="FE150" i="20"/>
  <c r="DC150" i="20"/>
  <c r="CZ150" i="20"/>
  <c r="CH150" i="20"/>
  <c r="BS150" i="20"/>
  <c r="BP150" i="20"/>
  <c r="BM150" i="20"/>
  <c r="BA150" i="20"/>
  <c r="AO150" i="20"/>
  <c r="AI150" i="20"/>
  <c r="AC150" i="20"/>
  <c r="Q150" i="20"/>
  <c r="N150" i="20"/>
  <c r="DC148" i="20"/>
  <c r="CQ148" i="20"/>
  <c r="BA148" i="20"/>
  <c r="AX148" i="20"/>
  <c r="DC147" i="20"/>
  <c r="DF146" i="20"/>
  <c r="DC146" i="20"/>
  <c r="BS146" i="20"/>
  <c r="BP146" i="20"/>
  <c r="BA146" i="20"/>
  <c r="DC145" i="20"/>
  <c r="BA145" i="20"/>
  <c r="BA144" i="20"/>
  <c r="AC144" i="20"/>
  <c r="DC143" i="20"/>
  <c r="BA143" i="20"/>
  <c r="DC141" i="20"/>
  <c r="BS141" i="20"/>
  <c r="BP141" i="20"/>
  <c r="BA141" i="20"/>
  <c r="AX141" i="20"/>
  <c r="AI141" i="20"/>
  <c r="Q141" i="20"/>
  <c r="BA140" i="20"/>
  <c r="DC139" i="20"/>
  <c r="BP139" i="20"/>
  <c r="BA139" i="20"/>
  <c r="BP138" i="20"/>
  <c r="BA138" i="20"/>
  <c r="DC137" i="20"/>
  <c r="BA137" i="20"/>
  <c r="BA136" i="20"/>
  <c r="DC135" i="20"/>
  <c r="BP135" i="20"/>
  <c r="BA135" i="20"/>
  <c r="BP134" i="20"/>
  <c r="BA134" i="20"/>
  <c r="BA132" i="20"/>
  <c r="BA131" i="20"/>
  <c r="BA130" i="20"/>
  <c r="BA129" i="20"/>
  <c r="BA128" i="20"/>
  <c r="DC125" i="20"/>
  <c r="BA124" i="20"/>
  <c r="DC123" i="20"/>
  <c r="CZ123" i="20"/>
  <c r="CW123" i="20"/>
  <c r="BY123" i="20"/>
  <c r="BP123" i="20"/>
  <c r="BA123" i="20"/>
  <c r="AC123" i="20"/>
  <c r="DC122" i="20"/>
  <c r="CW122" i="20"/>
  <c r="Q121" i="20"/>
  <c r="BA120" i="20"/>
  <c r="AC120" i="20"/>
  <c r="BA119" i="20"/>
  <c r="DC118" i="20"/>
  <c r="BA118" i="20"/>
  <c r="DC117" i="20"/>
  <c r="BA116" i="20"/>
  <c r="BY115" i="20"/>
  <c r="BY114" i="20"/>
  <c r="BA114" i="20"/>
  <c r="BA112" i="20"/>
  <c r="BA111" i="20"/>
  <c r="DC110" i="20"/>
  <c r="BA110" i="20"/>
  <c r="AX110" i="20"/>
  <c r="DC106" i="20"/>
  <c r="BP106" i="20"/>
  <c r="BA106" i="20"/>
  <c r="AI106" i="20"/>
  <c r="Q106" i="20"/>
  <c r="BA105" i="20"/>
  <c r="DC103" i="20"/>
  <c r="CW103" i="20"/>
  <c r="BA103" i="20"/>
  <c r="Q103" i="20"/>
  <c r="BA102" i="20"/>
  <c r="BA101" i="20"/>
  <c r="AX101" i="20"/>
  <c r="AU101" i="20"/>
  <c r="DC100" i="20"/>
  <c r="BA100" i="20"/>
  <c r="DC99" i="20"/>
  <c r="BA99" i="20"/>
  <c r="Q99" i="20"/>
  <c r="DC97" i="20"/>
  <c r="BS97" i="20"/>
  <c r="BA97" i="20"/>
  <c r="AX97" i="20"/>
  <c r="DC96" i="20"/>
  <c r="BS96" i="20"/>
  <c r="BA95" i="20"/>
  <c r="DC94" i="20"/>
  <c r="BA94" i="20"/>
  <c r="AI94" i="20"/>
  <c r="Q92" i="20"/>
  <c r="EY91" i="20"/>
  <c r="DC91" i="20"/>
  <c r="CZ91" i="20"/>
  <c r="CW91" i="20"/>
  <c r="CT91" i="20"/>
  <c r="CH91" i="20"/>
  <c r="BV91" i="20"/>
  <c r="BS91" i="20"/>
  <c r="BP91" i="20"/>
  <c r="BM91" i="20"/>
  <c r="BA91" i="20"/>
  <c r="AU91" i="20"/>
  <c r="AO91" i="20"/>
  <c r="AI91" i="20"/>
  <c r="AC91" i="20"/>
  <c r="Q91" i="20"/>
  <c r="N91" i="20"/>
  <c r="DC90" i="20"/>
  <c r="CZ90" i="20"/>
  <c r="CH90" i="20"/>
  <c r="BY90" i="20"/>
  <c r="BV90" i="20"/>
  <c r="BS90" i="20"/>
  <c r="BP90" i="20"/>
  <c r="BM90" i="20"/>
  <c r="BA90" i="20"/>
  <c r="AU90" i="20"/>
  <c r="AR90" i="20"/>
  <c r="AO90" i="20"/>
  <c r="AI90" i="20"/>
  <c r="AC90" i="20"/>
  <c r="Q90" i="20"/>
  <c r="N90" i="20"/>
  <c r="EY89" i="20"/>
  <c r="DC89" i="20"/>
  <c r="CZ89" i="20"/>
  <c r="CT89" i="20"/>
  <c r="CH89" i="20"/>
  <c r="BV89" i="20"/>
  <c r="BS89" i="20"/>
  <c r="BP89" i="20"/>
  <c r="BM89" i="20"/>
  <c r="BA89" i="20"/>
  <c r="AU89" i="20"/>
  <c r="AO89" i="20"/>
  <c r="AC89" i="20"/>
  <c r="Q89" i="20"/>
  <c r="N89" i="20"/>
  <c r="EY88" i="20"/>
  <c r="DC88" i="20"/>
  <c r="CZ88" i="20"/>
  <c r="CW88" i="20"/>
  <c r="CT88" i="20"/>
  <c r="CH88" i="20"/>
  <c r="BV88" i="20"/>
  <c r="BS88" i="20"/>
  <c r="BP88" i="20"/>
  <c r="BM88" i="20"/>
  <c r="BA88" i="20"/>
  <c r="AU88" i="20"/>
  <c r="AI88" i="20"/>
  <c r="Q88" i="20"/>
  <c r="N88" i="20"/>
  <c r="DC87" i="20"/>
  <c r="CZ87" i="20"/>
  <c r="CT87" i="20"/>
  <c r="CH87" i="20"/>
  <c r="BV87" i="20"/>
  <c r="BS87" i="20"/>
  <c r="BP87" i="20"/>
  <c r="BM87" i="20"/>
  <c r="BA87" i="20"/>
  <c r="AU87" i="20"/>
  <c r="AO87" i="20"/>
  <c r="AL87" i="20"/>
  <c r="AI87" i="20"/>
  <c r="AC87" i="20"/>
  <c r="Q87" i="20"/>
  <c r="N87" i="20"/>
  <c r="EY86" i="20"/>
  <c r="DF86" i="20"/>
  <c r="DC86" i="20"/>
  <c r="CZ86" i="20"/>
  <c r="CH86" i="20"/>
  <c r="BV86" i="20"/>
  <c r="BS86" i="20"/>
  <c r="BA86" i="20"/>
  <c r="AU86" i="20"/>
  <c r="AO86" i="20"/>
  <c r="N86" i="20"/>
  <c r="EY85" i="20"/>
  <c r="DC85" i="20"/>
  <c r="CZ85" i="20"/>
  <c r="CH85" i="20"/>
  <c r="BV85" i="20"/>
  <c r="BP85" i="20"/>
  <c r="BA85" i="20"/>
  <c r="AO85" i="20"/>
  <c r="AC85" i="20"/>
  <c r="N85" i="20"/>
  <c r="EY84" i="20"/>
  <c r="DC84" i="20"/>
  <c r="CZ84" i="20"/>
  <c r="CH84" i="20"/>
  <c r="BV84" i="20"/>
  <c r="BS84" i="20"/>
  <c r="BP84" i="20"/>
  <c r="BM84" i="20"/>
  <c r="BA84" i="20"/>
  <c r="AU84" i="20"/>
  <c r="AO84" i="20"/>
  <c r="AI84" i="20"/>
  <c r="Q84" i="20"/>
  <c r="N84" i="20"/>
  <c r="DC83" i="20"/>
  <c r="CZ83" i="20"/>
  <c r="CH83" i="20"/>
  <c r="BV83" i="20"/>
  <c r="BS83" i="20"/>
  <c r="BM83" i="20"/>
  <c r="BA83" i="20"/>
  <c r="AO83" i="20"/>
  <c r="AC83" i="20"/>
  <c r="Q83" i="20"/>
  <c r="N83" i="20"/>
  <c r="DC82" i="20"/>
  <c r="CZ82" i="20"/>
  <c r="CW82" i="20"/>
  <c r="CH82" i="20"/>
  <c r="BV82" i="20"/>
  <c r="BS82" i="20"/>
  <c r="BP82" i="20"/>
  <c r="BM82" i="20"/>
  <c r="BA82" i="20"/>
  <c r="AU82" i="20"/>
  <c r="AO82" i="20"/>
  <c r="AI82" i="20"/>
  <c r="AC82" i="20"/>
  <c r="Z82" i="20"/>
  <c r="Q82" i="20"/>
  <c r="N82" i="20"/>
  <c r="EY81" i="20"/>
  <c r="DF81" i="20"/>
  <c r="DC81" i="20"/>
  <c r="CZ81" i="20"/>
  <c r="CH81" i="20"/>
  <c r="BP81" i="20"/>
  <c r="BA81" i="20"/>
  <c r="AU81" i="20"/>
  <c r="AO81" i="20"/>
  <c r="AC81" i="20"/>
  <c r="Q81" i="20"/>
  <c r="N81" i="20"/>
  <c r="EY80" i="20"/>
  <c r="DF80" i="20"/>
  <c r="DC80" i="20"/>
  <c r="CZ80" i="20"/>
  <c r="CT80" i="20"/>
  <c r="CH80" i="20"/>
  <c r="BS80" i="20"/>
  <c r="BM80" i="20"/>
  <c r="BA80" i="20"/>
  <c r="AU80" i="20"/>
  <c r="AO80" i="20"/>
  <c r="AI80" i="20"/>
  <c r="AC80" i="20"/>
  <c r="Q80" i="20"/>
  <c r="N80" i="20"/>
  <c r="EY79" i="20"/>
  <c r="DC79" i="20"/>
  <c r="CZ79" i="20"/>
  <c r="CT79" i="20"/>
  <c r="CQ79" i="20"/>
  <c r="CH79" i="20"/>
  <c r="BS79" i="20"/>
  <c r="BP79" i="20"/>
  <c r="BM79" i="20"/>
  <c r="BA79" i="20"/>
  <c r="AO79" i="20"/>
  <c r="AC79" i="20"/>
  <c r="Q79" i="20"/>
  <c r="N79" i="20"/>
  <c r="DF78" i="20"/>
  <c r="DC78" i="20"/>
  <c r="CZ78" i="20"/>
  <c r="CH78" i="20"/>
  <c r="BV78" i="20"/>
  <c r="BS78" i="20"/>
  <c r="BM78" i="20"/>
  <c r="BA78" i="20"/>
  <c r="AU78" i="20"/>
  <c r="AO78" i="20"/>
  <c r="AC78" i="20"/>
  <c r="Q78" i="20"/>
  <c r="N78" i="20"/>
  <c r="EY77" i="20"/>
  <c r="DC77" i="20"/>
  <c r="CZ77" i="20"/>
  <c r="CH77" i="20"/>
  <c r="BS77" i="20"/>
  <c r="BP77" i="20"/>
  <c r="BM77" i="20"/>
  <c r="BA77" i="20"/>
  <c r="AU77" i="20"/>
  <c r="AO77" i="20"/>
  <c r="AI77" i="20"/>
  <c r="AC77" i="20"/>
  <c r="Q77" i="20"/>
  <c r="N77" i="20"/>
  <c r="EY76" i="20"/>
  <c r="DC76" i="20"/>
  <c r="CZ76" i="20"/>
  <c r="CH76" i="20"/>
  <c r="BS76" i="20"/>
  <c r="BM76" i="20"/>
  <c r="BA76" i="20"/>
  <c r="AU76" i="20"/>
  <c r="AO76" i="20"/>
  <c r="AC76" i="20"/>
  <c r="Q76" i="20"/>
  <c r="N76" i="20"/>
  <c r="FB75" i="20"/>
  <c r="DC75" i="20"/>
  <c r="CZ75" i="20"/>
  <c r="CW75" i="20"/>
  <c r="CH75" i="20"/>
  <c r="BY75" i="20"/>
  <c r="BS75" i="20"/>
  <c r="BP75" i="20"/>
  <c r="BM75" i="20"/>
  <c r="BA75" i="20"/>
  <c r="AU75" i="20"/>
  <c r="AO75" i="20"/>
  <c r="AL75" i="20"/>
  <c r="AI75" i="20"/>
  <c r="AC75" i="20"/>
  <c r="Q75" i="20"/>
  <c r="N75" i="20"/>
  <c r="FE74" i="20"/>
  <c r="DF74" i="20"/>
  <c r="DC74" i="20"/>
  <c r="CZ74" i="20"/>
  <c r="CH74" i="20"/>
  <c r="BS74" i="20"/>
  <c r="BP74" i="20"/>
  <c r="BM74" i="20"/>
  <c r="BA74" i="20"/>
  <c r="AU74" i="20"/>
  <c r="AO74" i="20"/>
  <c r="AC74" i="20"/>
  <c r="Q74" i="20"/>
  <c r="N74" i="20"/>
  <c r="DC73" i="20"/>
  <c r="CZ73" i="20"/>
  <c r="CW73" i="20"/>
  <c r="CT73" i="20"/>
  <c r="CH73" i="20"/>
  <c r="BS73" i="20"/>
  <c r="BP73" i="20"/>
  <c r="BM73" i="20"/>
  <c r="BA73" i="20"/>
  <c r="AU73" i="20"/>
  <c r="AO73" i="20"/>
  <c r="AC73" i="20"/>
  <c r="Q73" i="20"/>
  <c r="N73" i="20"/>
  <c r="DC72" i="20"/>
  <c r="CZ72" i="20"/>
  <c r="CH72" i="20"/>
  <c r="BP72" i="20"/>
  <c r="BA72" i="20"/>
  <c r="AU72" i="20"/>
  <c r="AO72" i="20"/>
  <c r="N72" i="20"/>
  <c r="EY71" i="20"/>
  <c r="DC71" i="20"/>
  <c r="CZ71" i="20"/>
  <c r="CH71" i="20"/>
  <c r="BS71" i="20"/>
  <c r="BP71" i="20"/>
  <c r="BA71" i="20"/>
  <c r="AO71" i="20"/>
  <c r="Q71" i="20"/>
  <c r="N71" i="20"/>
  <c r="EY70" i="20"/>
  <c r="DC70" i="20"/>
  <c r="CH70" i="20"/>
  <c r="BP70" i="20"/>
  <c r="BA70" i="20"/>
  <c r="AO70" i="20"/>
  <c r="AC70" i="20"/>
  <c r="Q70" i="20"/>
  <c r="N70" i="20"/>
  <c r="DC69" i="20"/>
  <c r="CZ69" i="20"/>
  <c r="CH69" i="20"/>
  <c r="BS69" i="20"/>
  <c r="BP69" i="20"/>
  <c r="BA69" i="20"/>
  <c r="AU69" i="20"/>
  <c r="AR69" i="20"/>
  <c r="AO69" i="20"/>
  <c r="AC69" i="20"/>
  <c r="Q69" i="20"/>
  <c r="DC68" i="20"/>
  <c r="CT68" i="20"/>
  <c r="CH68" i="20"/>
  <c r="BA68" i="20"/>
  <c r="AO68" i="20"/>
  <c r="Q68" i="20"/>
  <c r="N68" i="20"/>
  <c r="DF67" i="20"/>
  <c r="DC67" i="20"/>
  <c r="CT67" i="20"/>
  <c r="CH67" i="20"/>
  <c r="BP67" i="20"/>
  <c r="BA67" i="20"/>
  <c r="AU67" i="20"/>
  <c r="AO67" i="20"/>
  <c r="AC67" i="20"/>
  <c r="N67" i="20"/>
  <c r="DC66" i="20"/>
  <c r="CW66" i="20"/>
  <c r="CT66" i="20"/>
  <c r="CH66" i="20"/>
  <c r="BA66" i="20"/>
  <c r="AO66" i="20"/>
  <c r="N66" i="20"/>
  <c r="DC65" i="20"/>
  <c r="CZ65" i="20"/>
  <c r="CH65" i="20"/>
  <c r="BS65" i="20"/>
  <c r="BP65" i="20"/>
  <c r="BA65" i="20"/>
  <c r="AO65" i="20"/>
  <c r="AC65" i="20"/>
  <c r="Q65" i="20"/>
  <c r="N65" i="20"/>
  <c r="EY64" i="20"/>
  <c r="DC64" i="20"/>
  <c r="CZ64" i="20"/>
  <c r="CT64" i="20"/>
  <c r="CH64" i="20"/>
  <c r="BS64" i="20"/>
  <c r="BA64" i="20"/>
  <c r="N64" i="20"/>
  <c r="EY63" i="20"/>
  <c r="DC63" i="20"/>
  <c r="CT63" i="20"/>
  <c r="CH63" i="20"/>
  <c r="BS63" i="20"/>
  <c r="BP63" i="20"/>
  <c r="BA63" i="20"/>
  <c r="Q63" i="20"/>
  <c r="EY62" i="20"/>
  <c r="DC62" i="20"/>
  <c r="CZ62" i="20"/>
  <c r="CH62" i="20"/>
  <c r="BS62" i="20"/>
  <c r="BA62" i="20"/>
  <c r="Q62" i="20"/>
  <c r="N62" i="20"/>
  <c r="DC61" i="20"/>
  <c r="CH61" i="20"/>
  <c r="BA61" i="20"/>
  <c r="EY60" i="20"/>
  <c r="DF60" i="20"/>
  <c r="DC60" i="20"/>
  <c r="CZ60" i="20"/>
  <c r="CH60" i="20"/>
  <c r="BV60" i="20"/>
  <c r="BS60" i="20"/>
  <c r="BP60" i="20"/>
  <c r="BM60" i="20"/>
  <c r="BA60" i="20"/>
  <c r="AU60" i="20"/>
  <c r="AO60" i="20"/>
  <c r="AL60" i="20"/>
  <c r="AC60" i="20"/>
  <c r="N60" i="20"/>
  <c r="EY59" i="20"/>
  <c r="DC59" i="20"/>
  <c r="CZ59" i="20"/>
  <c r="CH59" i="20"/>
  <c r="BV59" i="20"/>
  <c r="BS59" i="20"/>
  <c r="BM59" i="20"/>
  <c r="BA59" i="20"/>
  <c r="AU59" i="20"/>
  <c r="AO59" i="20"/>
  <c r="AL59" i="20"/>
  <c r="AC59" i="20"/>
  <c r="Q59" i="20"/>
  <c r="N59" i="20"/>
  <c r="DC58" i="20"/>
  <c r="CZ58" i="20"/>
  <c r="CQ58" i="20"/>
  <c r="CH58" i="20"/>
  <c r="BV58" i="20"/>
  <c r="BS58" i="20"/>
  <c r="BP58" i="20"/>
  <c r="BM58" i="20"/>
  <c r="BA58" i="20"/>
  <c r="AO58" i="20"/>
  <c r="AL58" i="20"/>
  <c r="AC58" i="20"/>
  <c r="Q58" i="20"/>
  <c r="N58" i="20"/>
  <c r="EY57" i="20"/>
  <c r="DF57" i="20"/>
  <c r="DC57" i="20"/>
  <c r="CZ57" i="20"/>
  <c r="CW57" i="20"/>
  <c r="CH57" i="20"/>
  <c r="BV57" i="20"/>
  <c r="BS57" i="20"/>
  <c r="BP57" i="20"/>
  <c r="BM57" i="20"/>
  <c r="BA57" i="20"/>
  <c r="AU57" i="20"/>
  <c r="AO57" i="20"/>
  <c r="AL57" i="20"/>
  <c r="AC57" i="20"/>
  <c r="Q57" i="20"/>
  <c r="N57" i="20"/>
  <c r="CZ56" i="20"/>
  <c r="CT56" i="20"/>
  <c r="BA56" i="20"/>
  <c r="DC55" i="20"/>
  <c r="BA55" i="20"/>
  <c r="DC54" i="20"/>
  <c r="CZ54" i="20"/>
  <c r="CW54" i="20"/>
  <c r="CT54" i="20"/>
  <c r="CH54" i="20"/>
  <c r="BS54" i="20"/>
  <c r="BA54" i="20"/>
  <c r="BS53" i="20"/>
  <c r="BA53" i="20"/>
  <c r="BA52" i="20"/>
  <c r="DC51" i="20"/>
  <c r="CZ51" i="20"/>
  <c r="BA51" i="20"/>
  <c r="CZ50" i="20"/>
  <c r="CW50" i="20"/>
  <c r="BA50" i="20"/>
  <c r="BA48" i="20"/>
  <c r="DC47" i="20"/>
  <c r="BP47" i="20"/>
  <c r="BA47" i="20"/>
  <c r="Q47" i="20"/>
  <c r="CT45" i="20"/>
  <c r="BA45" i="20"/>
  <c r="DC43" i="20"/>
  <c r="CT43" i="20"/>
  <c r="BP43" i="20"/>
  <c r="BA43" i="20"/>
  <c r="AI43" i="20"/>
  <c r="Q43" i="20"/>
  <c r="N43" i="20"/>
  <c r="BA42" i="20"/>
  <c r="DC41" i="20"/>
  <c r="CZ41" i="20"/>
  <c r="CT41" i="20"/>
  <c r="CH41" i="20"/>
  <c r="BV41" i="20"/>
  <c r="BP41" i="20"/>
  <c r="BA41" i="20"/>
  <c r="AU41" i="20"/>
  <c r="Q41" i="20"/>
  <c r="N41" i="20"/>
  <c r="DC40" i="20"/>
  <c r="BP40" i="20"/>
  <c r="BA40" i="20"/>
  <c r="N40" i="20"/>
  <c r="EY39" i="20"/>
  <c r="BA39" i="20"/>
  <c r="N39" i="20"/>
  <c r="DC38" i="20"/>
  <c r="CZ38" i="20"/>
  <c r="BP38" i="20"/>
  <c r="BA38" i="20"/>
  <c r="AI38" i="20"/>
  <c r="Q38" i="20"/>
  <c r="N38" i="20"/>
  <c r="FE37" i="20"/>
  <c r="DC37" i="20"/>
  <c r="CZ37" i="20"/>
  <c r="BP37" i="20"/>
  <c r="BA37" i="20"/>
  <c r="DC36" i="20"/>
  <c r="CZ36" i="20"/>
  <c r="BP36" i="20"/>
  <c r="BA36" i="20"/>
  <c r="N36" i="20"/>
  <c r="FE35" i="20"/>
  <c r="DC35" i="20"/>
  <c r="CZ35" i="20"/>
  <c r="CW35" i="20"/>
  <c r="BP35" i="20"/>
  <c r="BA35" i="20"/>
  <c r="AU35" i="20"/>
  <c r="AI35" i="20"/>
  <c r="N35" i="20"/>
  <c r="FE34" i="20"/>
  <c r="BP34" i="20"/>
  <c r="BA34" i="20"/>
  <c r="DC33" i="20"/>
  <c r="BA33" i="20"/>
  <c r="DC32" i="20"/>
  <c r="CZ32" i="20"/>
  <c r="CW32" i="20"/>
  <c r="BS32" i="20"/>
  <c r="BP32" i="20"/>
  <c r="BA32" i="20"/>
  <c r="AI32" i="20"/>
  <c r="Q32" i="20"/>
  <c r="N32" i="20"/>
  <c r="FE31" i="20"/>
  <c r="DC31" i="20"/>
  <c r="CZ31" i="20"/>
  <c r="CW31" i="20"/>
  <c r="CT31" i="20"/>
  <c r="CH31" i="20"/>
  <c r="BP31" i="20"/>
  <c r="BA31" i="20"/>
  <c r="AI31" i="20"/>
  <c r="N31" i="20"/>
  <c r="FE30" i="20"/>
  <c r="EY30" i="20"/>
  <c r="DC30" i="20"/>
  <c r="CW30" i="20"/>
  <c r="BP30" i="20"/>
  <c r="BA30" i="20"/>
  <c r="Q30" i="20"/>
  <c r="EY29" i="20"/>
  <c r="DC29" i="20"/>
  <c r="CW29" i="20"/>
  <c r="CT29" i="20"/>
  <c r="CH29" i="20"/>
  <c r="BS29" i="20"/>
  <c r="BA29" i="20"/>
  <c r="Q29" i="20"/>
  <c r="FE28" i="20"/>
  <c r="DC28" i="20"/>
  <c r="CZ28" i="20"/>
  <c r="CW28" i="20"/>
  <c r="CH28" i="20"/>
  <c r="BS28" i="20"/>
  <c r="BM28" i="20"/>
  <c r="BA28" i="20"/>
  <c r="AO28" i="20"/>
  <c r="AI28" i="20"/>
  <c r="Q28" i="20"/>
  <c r="N28" i="20"/>
  <c r="FE27" i="20"/>
  <c r="DC27" i="20"/>
  <c r="CZ27" i="20"/>
  <c r="CH27" i="20"/>
  <c r="BS27" i="20"/>
  <c r="BP27" i="20"/>
  <c r="BM27" i="20"/>
  <c r="BA27" i="20"/>
  <c r="AO27" i="20"/>
  <c r="AI27" i="20"/>
  <c r="AC27" i="20"/>
  <c r="Q27" i="20"/>
  <c r="N27" i="20"/>
  <c r="DC26" i="20"/>
  <c r="CZ26" i="20"/>
  <c r="CH26" i="20"/>
  <c r="BS26" i="20"/>
  <c r="BA26" i="20"/>
  <c r="AO26" i="20"/>
  <c r="AL26" i="20"/>
  <c r="AI26" i="20"/>
  <c r="Q26" i="20"/>
  <c r="N26" i="20"/>
  <c r="DC25" i="20"/>
  <c r="CZ25" i="20"/>
  <c r="CH25" i="20"/>
  <c r="BV25" i="20"/>
  <c r="BS25" i="20"/>
  <c r="BP25" i="20"/>
  <c r="BM25" i="20"/>
  <c r="BA25" i="20"/>
  <c r="AO25" i="20"/>
  <c r="AI25" i="20"/>
  <c r="AC25" i="20"/>
  <c r="Q25" i="20"/>
  <c r="FE24" i="20"/>
  <c r="DF24" i="20"/>
  <c r="DC24" i="20"/>
  <c r="CZ24" i="20"/>
  <c r="CQ24" i="20"/>
  <c r="CH24" i="20"/>
  <c r="BS24" i="20"/>
  <c r="BP24" i="20"/>
  <c r="BM24" i="20"/>
  <c r="BA24" i="20"/>
  <c r="AO24" i="20"/>
  <c r="AI24" i="20"/>
  <c r="AC24" i="20"/>
  <c r="Q24" i="20"/>
  <c r="DC23" i="20"/>
  <c r="CZ23" i="20"/>
  <c r="CH23" i="20"/>
  <c r="BP23" i="20"/>
  <c r="BA23" i="20"/>
  <c r="AU23" i="20"/>
  <c r="AR23" i="20"/>
  <c r="AO23" i="20"/>
  <c r="AL23" i="20"/>
  <c r="AI23" i="20"/>
  <c r="AC23" i="20"/>
  <c r="Q23" i="20"/>
  <c r="N23" i="20"/>
  <c r="FE22" i="20"/>
  <c r="DC22" i="20"/>
  <c r="CZ22" i="20"/>
  <c r="CH22" i="20"/>
  <c r="BS22" i="20"/>
  <c r="BP22" i="20"/>
  <c r="BM22" i="20"/>
  <c r="BA22" i="20"/>
  <c r="AR22" i="20"/>
  <c r="AO22" i="20"/>
  <c r="AI22" i="20"/>
  <c r="AC22" i="20"/>
  <c r="Q22" i="20"/>
  <c r="N22" i="20"/>
  <c r="DC21" i="20"/>
  <c r="CH21" i="20"/>
  <c r="BP21" i="20"/>
  <c r="BA21" i="20"/>
  <c r="AR21" i="20"/>
  <c r="AO21" i="20"/>
  <c r="AL21" i="20"/>
  <c r="AI21" i="20"/>
  <c r="Q21" i="20"/>
  <c r="N21" i="20"/>
  <c r="FE20" i="20"/>
  <c r="EY20" i="20"/>
  <c r="DC20" i="20"/>
  <c r="CZ20" i="20"/>
  <c r="CT20" i="20"/>
  <c r="CH20" i="20"/>
  <c r="BS20" i="20"/>
  <c r="BP20" i="20"/>
  <c r="BA20" i="20"/>
  <c r="AU20" i="20"/>
  <c r="AR20" i="20"/>
  <c r="AO20" i="20"/>
  <c r="AL20" i="20"/>
  <c r="AI20" i="20"/>
  <c r="Q20" i="20"/>
  <c r="N20" i="20"/>
  <c r="FE19" i="20"/>
  <c r="DC19" i="20"/>
  <c r="CW19" i="20"/>
  <c r="CT19" i="20"/>
  <c r="CH19" i="20"/>
  <c r="BS19" i="20"/>
  <c r="BM19" i="20"/>
  <c r="BA19" i="20"/>
  <c r="AU19" i="20"/>
  <c r="AO19" i="20"/>
  <c r="AI19" i="20"/>
  <c r="AC19" i="20"/>
  <c r="Q19" i="20"/>
  <c r="N19" i="20"/>
  <c r="DC18" i="20"/>
  <c r="CZ18" i="20"/>
  <c r="CW18" i="20"/>
  <c r="BP18" i="20"/>
  <c r="BA18" i="20"/>
  <c r="AI18" i="20"/>
  <c r="Q18" i="20"/>
  <c r="DC17" i="20"/>
  <c r="CZ17" i="20"/>
  <c r="CW17" i="20"/>
  <c r="BY17" i="20"/>
  <c r="BP17" i="20"/>
  <c r="BA17" i="20"/>
  <c r="AI17" i="20"/>
  <c r="BA16" i="20"/>
  <c r="DC15" i="20"/>
  <c r="CW15" i="20"/>
  <c r="BA15" i="20"/>
  <c r="DC14" i="20"/>
  <c r="CW14" i="20"/>
  <c r="BP14" i="20"/>
  <c r="BA14" i="20"/>
  <c r="AI14" i="20"/>
  <c r="DC13" i="20"/>
  <c r="CZ13" i="20"/>
  <c r="BA13" i="20"/>
  <c r="AI13" i="20"/>
  <c r="Q13" i="20"/>
  <c r="CW12" i="20"/>
  <c r="BS12" i="20"/>
  <c r="BP12" i="20"/>
  <c r="BA12" i="20"/>
  <c r="AL12" i="20"/>
  <c r="AI12" i="20"/>
  <c r="Q12" i="20"/>
  <c r="DC11" i="20"/>
  <c r="CZ11" i="20"/>
  <c r="CW11" i="20"/>
  <c r="CT11" i="20"/>
  <c r="CH11" i="20"/>
  <c r="BS11" i="20"/>
  <c r="BP11" i="20"/>
  <c r="BA11" i="20"/>
  <c r="AO11" i="20"/>
  <c r="AL11" i="20"/>
  <c r="AI11" i="20"/>
  <c r="Q11" i="20"/>
  <c r="N11" i="20"/>
  <c r="DC10" i="20"/>
  <c r="CZ10" i="20"/>
  <c r="CW10" i="20"/>
  <c r="BP10" i="20"/>
  <c r="BA10" i="20"/>
  <c r="AL10" i="20"/>
  <c r="AI10" i="20"/>
  <c r="Q10" i="20"/>
  <c r="FE9" i="20"/>
  <c r="EY9" i="20"/>
  <c r="DC9" i="20"/>
  <c r="CZ9" i="20"/>
  <c r="CW9" i="20"/>
  <c r="CH9" i="20"/>
  <c r="BV9" i="20"/>
  <c r="BP9" i="20"/>
  <c r="BA9" i="20"/>
  <c r="AU9" i="20"/>
  <c r="AL9" i="20"/>
  <c r="AI9" i="20"/>
  <c r="Q9" i="20"/>
  <c r="N9" i="20"/>
  <c r="DC8" i="20"/>
  <c r="CZ8" i="20"/>
  <c r="CW8" i="20"/>
  <c r="BP8" i="20"/>
  <c r="BA8" i="20"/>
  <c r="AL8" i="20"/>
  <c r="AI8" i="20"/>
  <c r="Q8" i="20"/>
  <c r="EY7" i="20"/>
  <c r="DC7" i="20"/>
  <c r="CZ7" i="20"/>
  <c r="CW7" i="20"/>
  <c r="BP7" i="20"/>
  <c r="BA7" i="20"/>
  <c r="AL7" i="20"/>
  <c r="AI7" i="20"/>
  <c r="Q7" i="20"/>
  <c r="CW6" i="20"/>
  <c r="BP6" i="20"/>
  <c r="BA6" i="20"/>
  <c r="AL6" i="20"/>
  <c r="AI6" i="20"/>
  <c r="Q6" i="20"/>
  <c r="L244" i="16"/>
  <c r="M244" i="16"/>
  <c r="N244" i="16"/>
  <c r="O244" i="16"/>
  <c r="P244" i="16"/>
  <c r="Q244" i="16"/>
  <c r="R244" i="16"/>
  <c r="S244" i="16"/>
  <c r="T244" i="16"/>
  <c r="U244" i="16"/>
  <c r="V244" i="16"/>
  <c r="W244" i="16"/>
  <c r="X244" i="16"/>
  <c r="Y244" i="16"/>
  <c r="K244" i="16"/>
  <c r="K243" i="16"/>
  <c r="I80" i="18"/>
  <c r="I81" i="18" s="1"/>
  <c r="I82" i="18"/>
  <c r="I83" i="18" s="1"/>
  <c r="E5" i="18"/>
  <c r="H78" i="18"/>
  <c r="F77" i="18"/>
  <c r="E77" i="18"/>
  <c r="F76" i="18"/>
  <c r="E76" i="18"/>
  <c r="F74" i="18"/>
  <c r="E74" i="18"/>
  <c r="F72" i="18"/>
  <c r="E72" i="18"/>
  <c r="F71" i="18"/>
  <c r="E71" i="18"/>
  <c r="F70" i="18"/>
  <c r="E70" i="18"/>
  <c r="F69" i="18"/>
  <c r="E69" i="18"/>
  <c r="F66" i="18"/>
  <c r="E66" i="18"/>
  <c r="F61" i="18"/>
  <c r="E61" i="18"/>
  <c r="F60" i="18"/>
  <c r="E60" i="18"/>
  <c r="F59" i="18"/>
  <c r="E59" i="18"/>
  <c r="F57" i="18"/>
  <c r="E57" i="18"/>
  <c r="F56" i="18"/>
  <c r="E56" i="18"/>
  <c r="F55" i="18"/>
  <c r="E55" i="18"/>
  <c r="F54" i="18"/>
  <c r="E54" i="18"/>
  <c r="F52" i="18"/>
  <c r="E52" i="18"/>
  <c r="F51" i="18"/>
  <c r="E51" i="18"/>
  <c r="F44" i="18"/>
  <c r="E44" i="18"/>
  <c r="F41" i="18"/>
  <c r="E41" i="18"/>
  <c r="F40" i="18"/>
  <c r="E40" i="18"/>
  <c r="F39" i="18"/>
  <c r="E39" i="18"/>
  <c r="F38" i="18"/>
  <c r="E38" i="18"/>
  <c r="F36" i="18"/>
  <c r="E36" i="18"/>
  <c r="F35" i="18"/>
  <c r="E35" i="18"/>
  <c r="F33" i="18"/>
  <c r="E33" i="18"/>
  <c r="F31" i="18"/>
  <c r="E31" i="18"/>
  <c r="F30" i="18"/>
  <c r="E30" i="18"/>
  <c r="F29" i="18"/>
  <c r="E29" i="18"/>
  <c r="F27" i="18"/>
  <c r="E27" i="18"/>
  <c r="F25" i="18"/>
  <c r="E25" i="18"/>
  <c r="F24" i="18"/>
  <c r="E24" i="18"/>
  <c r="F19" i="18"/>
  <c r="E19" i="18"/>
  <c r="F18" i="18"/>
  <c r="E18" i="18"/>
  <c r="F17" i="18"/>
  <c r="E17" i="18"/>
  <c r="F14" i="18"/>
  <c r="E14" i="18"/>
  <c r="F11" i="18"/>
  <c r="E11" i="18"/>
  <c r="F9" i="18"/>
  <c r="E9" i="18"/>
  <c r="F7" i="18"/>
  <c r="E7" i="18"/>
  <c r="F5" i="18"/>
  <c r="S56" i="17"/>
  <c r="H56" i="17"/>
  <c r="V55" i="17"/>
  <c r="R55" i="17"/>
  <c r="T53" i="17"/>
  <c r="T52" i="17"/>
  <c r="S52" i="17"/>
  <c r="O52" i="17"/>
  <c r="S51" i="17"/>
  <c r="O47" i="17"/>
  <c r="V41" i="17"/>
  <c r="V59" i="17" s="1"/>
  <c r="U41" i="17"/>
  <c r="U59" i="17" s="1"/>
  <c r="T41" i="17"/>
  <c r="T59" i="17" s="1"/>
  <c r="S41" i="17"/>
  <c r="S59" i="17" s="1"/>
  <c r="R41" i="17"/>
  <c r="R59" i="17" s="1"/>
  <c r="Q41" i="17"/>
  <c r="Q59" i="17" s="1"/>
  <c r="P41" i="17"/>
  <c r="P59" i="17" s="1"/>
  <c r="O41" i="17"/>
  <c r="O59" i="17" s="1"/>
  <c r="N41" i="17"/>
  <c r="N59" i="17" s="1"/>
  <c r="M41" i="17"/>
  <c r="M59" i="17" s="1"/>
  <c r="L41" i="17"/>
  <c r="L59" i="17" s="1"/>
  <c r="K41" i="17"/>
  <c r="K59" i="17" s="1"/>
  <c r="J41" i="17"/>
  <c r="J59" i="17" s="1"/>
  <c r="I41" i="17"/>
  <c r="I59" i="17" s="1"/>
  <c r="H41" i="17"/>
  <c r="H59" i="17" s="1"/>
  <c r="V40" i="17"/>
  <c r="V58" i="17" s="1"/>
  <c r="U40" i="17"/>
  <c r="U58" i="17" s="1"/>
  <c r="T40" i="17"/>
  <c r="T58" i="17" s="1"/>
  <c r="S40" i="17"/>
  <c r="S58" i="17" s="1"/>
  <c r="R40" i="17"/>
  <c r="R58" i="17" s="1"/>
  <c r="Q40" i="17"/>
  <c r="Q58" i="17" s="1"/>
  <c r="P40" i="17"/>
  <c r="P58" i="17" s="1"/>
  <c r="O40" i="17"/>
  <c r="O58" i="17" s="1"/>
  <c r="N40" i="17"/>
  <c r="N58" i="17" s="1"/>
  <c r="M40" i="17"/>
  <c r="M58" i="17" s="1"/>
  <c r="L40" i="17"/>
  <c r="L58" i="17" s="1"/>
  <c r="K40" i="17"/>
  <c r="K58" i="17" s="1"/>
  <c r="J40" i="17"/>
  <c r="J58" i="17" s="1"/>
  <c r="I40" i="17"/>
  <c r="I58" i="17" s="1"/>
  <c r="H40" i="17"/>
  <c r="H58" i="17" s="1"/>
  <c r="V39" i="17"/>
  <c r="V57" i="17" s="1"/>
  <c r="U39" i="17"/>
  <c r="U57" i="17" s="1"/>
  <c r="T39" i="17"/>
  <c r="T57" i="17" s="1"/>
  <c r="S39" i="17"/>
  <c r="S57" i="17" s="1"/>
  <c r="R39" i="17"/>
  <c r="R57" i="17" s="1"/>
  <c r="Q39" i="17"/>
  <c r="Q57" i="17" s="1"/>
  <c r="P39" i="17"/>
  <c r="P57" i="17" s="1"/>
  <c r="O39" i="17"/>
  <c r="O57" i="17" s="1"/>
  <c r="N39" i="17"/>
  <c r="N57" i="17" s="1"/>
  <c r="M39" i="17"/>
  <c r="M57" i="17" s="1"/>
  <c r="L39" i="17"/>
  <c r="L57" i="17" s="1"/>
  <c r="K39" i="17"/>
  <c r="K57" i="17" s="1"/>
  <c r="J39" i="17"/>
  <c r="J57" i="17" s="1"/>
  <c r="I39" i="17"/>
  <c r="I57" i="17" s="1"/>
  <c r="H39" i="17"/>
  <c r="H57" i="17" s="1"/>
  <c r="V38" i="17"/>
  <c r="V56" i="17" s="1"/>
  <c r="U38" i="17"/>
  <c r="U56" i="17" s="1"/>
  <c r="T38" i="17"/>
  <c r="T56" i="17" s="1"/>
  <c r="S38" i="17"/>
  <c r="R38" i="17"/>
  <c r="R56" i="17" s="1"/>
  <c r="Q38" i="17"/>
  <c r="Q56" i="17" s="1"/>
  <c r="P38" i="17"/>
  <c r="P56" i="17" s="1"/>
  <c r="O38" i="17"/>
  <c r="O56" i="17" s="1"/>
  <c r="N38" i="17"/>
  <c r="N56" i="17" s="1"/>
  <c r="M38" i="17"/>
  <c r="M56" i="17" s="1"/>
  <c r="L38" i="17"/>
  <c r="L56" i="17" s="1"/>
  <c r="K38" i="17"/>
  <c r="K56" i="17" s="1"/>
  <c r="J38" i="17"/>
  <c r="J56" i="17" s="1"/>
  <c r="I38" i="17"/>
  <c r="I56" i="17" s="1"/>
  <c r="H38" i="17"/>
  <c r="V37" i="17"/>
  <c r="U37" i="17"/>
  <c r="U55" i="17" s="1"/>
  <c r="T37" i="17"/>
  <c r="T55" i="17" s="1"/>
  <c r="S37" i="17"/>
  <c r="S55" i="17" s="1"/>
  <c r="R37" i="17"/>
  <c r="Q37" i="17"/>
  <c r="Q55" i="17" s="1"/>
  <c r="P37" i="17"/>
  <c r="P55" i="17" s="1"/>
  <c r="O37" i="17"/>
  <c r="O55" i="17" s="1"/>
  <c r="N37" i="17"/>
  <c r="N55" i="17" s="1"/>
  <c r="M37" i="17"/>
  <c r="M55" i="17" s="1"/>
  <c r="L37" i="17"/>
  <c r="L55" i="17" s="1"/>
  <c r="K37" i="17"/>
  <c r="K55" i="17" s="1"/>
  <c r="J37" i="17"/>
  <c r="J55" i="17" s="1"/>
  <c r="I37" i="17"/>
  <c r="I55" i="17" s="1"/>
  <c r="H37" i="17"/>
  <c r="H55" i="17" s="1"/>
  <c r="V36" i="17"/>
  <c r="V54" i="17" s="1"/>
  <c r="U36" i="17"/>
  <c r="U54" i="17" s="1"/>
  <c r="T36" i="17"/>
  <c r="T54" i="17" s="1"/>
  <c r="S36" i="17"/>
  <c r="S54" i="17" s="1"/>
  <c r="R36" i="17"/>
  <c r="R54" i="17" s="1"/>
  <c r="Q36" i="17"/>
  <c r="Q54" i="17" s="1"/>
  <c r="P36" i="17"/>
  <c r="P54" i="17" s="1"/>
  <c r="O36" i="17"/>
  <c r="O54" i="17" s="1"/>
  <c r="N36" i="17"/>
  <c r="N54" i="17" s="1"/>
  <c r="M36" i="17"/>
  <c r="M54" i="17" s="1"/>
  <c r="L36" i="17"/>
  <c r="L54" i="17" s="1"/>
  <c r="K36" i="17"/>
  <c r="K54" i="17" s="1"/>
  <c r="J36" i="17"/>
  <c r="J54" i="17" s="1"/>
  <c r="I36" i="17"/>
  <c r="I54" i="17" s="1"/>
  <c r="H36" i="17"/>
  <c r="H54" i="17" s="1"/>
  <c r="V35" i="17"/>
  <c r="V53" i="17" s="1"/>
  <c r="U35" i="17"/>
  <c r="U53" i="17" s="1"/>
  <c r="T35" i="17"/>
  <c r="S35" i="17"/>
  <c r="S53" i="17" s="1"/>
  <c r="R35" i="17"/>
  <c r="R53" i="17" s="1"/>
  <c r="Q35" i="17"/>
  <c r="Q53" i="17" s="1"/>
  <c r="P35" i="17"/>
  <c r="P53" i="17" s="1"/>
  <c r="O35" i="17"/>
  <c r="O53" i="17" s="1"/>
  <c r="N35" i="17"/>
  <c r="N53" i="17" s="1"/>
  <c r="M35" i="17"/>
  <c r="M53" i="17" s="1"/>
  <c r="L35" i="17"/>
  <c r="L53" i="17" s="1"/>
  <c r="K35" i="17"/>
  <c r="K53" i="17" s="1"/>
  <c r="J35" i="17"/>
  <c r="J53" i="17" s="1"/>
  <c r="I35" i="17"/>
  <c r="I53" i="17" s="1"/>
  <c r="H35" i="17"/>
  <c r="H53" i="17" s="1"/>
  <c r="V34" i="17"/>
  <c r="V52" i="17" s="1"/>
  <c r="U34" i="17"/>
  <c r="U52" i="17" s="1"/>
  <c r="T34" i="17"/>
  <c r="S34" i="17"/>
  <c r="R34" i="17"/>
  <c r="R52" i="17" s="1"/>
  <c r="Q34" i="17"/>
  <c r="Q52" i="17" s="1"/>
  <c r="P34" i="17"/>
  <c r="P52" i="17" s="1"/>
  <c r="O34" i="17"/>
  <c r="N34" i="17"/>
  <c r="N52" i="17" s="1"/>
  <c r="M34" i="17"/>
  <c r="M52" i="17" s="1"/>
  <c r="L34" i="17"/>
  <c r="L52" i="17" s="1"/>
  <c r="K34" i="17"/>
  <c r="K52" i="17" s="1"/>
  <c r="J34" i="17"/>
  <c r="J52" i="17" s="1"/>
  <c r="I34" i="17"/>
  <c r="I52" i="17" s="1"/>
  <c r="H34" i="17"/>
  <c r="H52" i="17" s="1"/>
  <c r="V33" i="17"/>
  <c r="V51" i="17" s="1"/>
  <c r="U33" i="17"/>
  <c r="U51" i="17" s="1"/>
  <c r="T33" i="17"/>
  <c r="T51" i="17" s="1"/>
  <c r="S33" i="17"/>
  <c r="R33" i="17"/>
  <c r="R51" i="17" s="1"/>
  <c r="Q33" i="17"/>
  <c r="Q51" i="17" s="1"/>
  <c r="P33" i="17"/>
  <c r="P51" i="17" s="1"/>
  <c r="O33" i="17"/>
  <c r="O51" i="17" s="1"/>
  <c r="N33" i="17"/>
  <c r="N51" i="17" s="1"/>
  <c r="M33" i="17"/>
  <c r="M51" i="17" s="1"/>
  <c r="L33" i="17"/>
  <c r="L51" i="17" s="1"/>
  <c r="K33" i="17"/>
  <c r="K51" i="17" s="1"/>
  <c r="J33" i="17"/>
  <c r="J51" i="17" s="1"/>
  <c r="I33" i="17"/>
  <c r="I51" i="17" s="1"/>
  <c r="H33" i="17"/>
  <c r="H51" i="17" s="1"/>
  <c r="V32" i="17"/>
  <c r="V50" i="17" s="1"/>
  <c r="U32" i="17"/>
  <c r="U50" i="17" s="1"/>
  <c r="T32" i="17"/>
  <c r="T50" i="17" s="1"/>
  <c r="S32" i="17"/>
  <c r="S50" i="17" s="1"/>
  <c r="R32" i="17"/>
  <c r="R50" i="17" s="1"/>
  <c r="Q32" i="17"/>
  <c r="Q50" i="17" s="1"/>
  <c r="P32" i="17"/>
  <c r="P50" i="17" s="1"/>
  <c r="O32" i="17"/>
  <c r="O50" i="17" s="1"/>
  <c r="N32" i="17"/>
  <c r="N50" i="17" s="1"/>
  <c r="M32" i="17"/>
  <c r="M50" i="17" s="1"/>
  <c r="L32" i="17"/>
  <c r="L50" i="17" s="1"/>
  <c r="K32" i="17"/>
  <c r="K50" i="17" s="1"/>
  <c r="J32" i="17"/>
  <c r="J50" i="17" s="1"/>
  <c r="I32" i="17"/>
  <c r="I50" i="17" s="1"/>
  <c r="H32" i="17"/>
  <c r="H50" i="17" s="1"/>
  <c r="V31" i="17"/>
  <c r="V49" i="17" s="1"/>
  <c r="U31" i="17"/>
  <c r="U49" i="17" s="1"/>
  <c r="T31" i="17"/>
  <c r="T49" i="17" s="1"/>
  <c r="S31" i="17"/>
  <c r="S49" i="17" s="1"/>
  <c r="R31" i="17"/>
  <c r="R49" i="17" s="1"/>
  <c r="Q31" i="17"/>
  <c r="Q49" i="17" s="1"/>
  <c r="P31" i="17"/>
  <c r="P49" i="17" s="1"/>
  <c r="O31" i="17"/>
  <c r="O49" i="17" s="1"/>
  <c r="N31" i="17"/>
  <c r="N49" i="17" s="1"/>
  <c r="M31" i="17"/>
  <c r="M49" i="17" s="1"/>
  <c r="L31" i="17"/>
  <c r="L49" i="17" s="1"/>
  <c r="K31" i="17"/>
  <c r="K49" i="17" s="1"/>
  <c r="J31" i="17"/>
  <c r="J49" i="17" s="1"/>
  <c r="I31" i="17"/>
  <c r="I49" i="17" s="1"/>
  <c r="H31" i="17"/>
  <c r="H49" i="17" s="1"/>
  <c r="V30" i="17"/>
  <c r="V48" i="17" s="1"/>
  <c r="U30" i="17"/>
  <c r="U48" i="17" s="1"/>
  <c r="T30" i="17"/>
  <c r="T48" i="17" s="1"/>
  <c r="S30" i="17"/>
  <c r="S48" i="17" s="1"/>
  <c r="R30" i="17"/>
  <c r="R48" i="17" s="1"/>
  <c r="Q30" i="17"/>
  <c r="Q48" i="17" s="1"/>
  <c r="P30" i="17"/>
  <c r="P48" i="17" s="1"/>
  <c r="O30" i="17"/>
  <c r="O48" i="17" s="1"/>
  <c r="N30" i="17"/>
  <c r="N48" i="17" s="1"/>
  <c r="M30" i="17"/>
  <c r="M48" i="17" s="1"/>
  <c r="L30" i="17"/>
  <c r="L48" i="17" s="1"/>
  <c r="K30" i="17"/>
  <c r="K48" i="17" s="1"/>
  <c r="J30" i="17"/>
  <c r="J48" i="17" s="1"/>
  <c r="I30" i="17"/>
  <c r="I48" i="17" s="1"/>
  <c r="H30" i="17"/>
  <c r="H48" i="17" s="1"/>
  <c r="V29" i="17"/>
  <c r="V47" i="17" s="1"/>
  <c r="U29" i="17"/>
  <c r="U47" i="17" s="1"/>
  <c r="T29" i="17"/>
  <c r="T47" i="17" s="1"/>
  <c r="S29" i="17"/>
  <c r="S47" i="17" s="1"/>
  <c r="R29" i="17"/>
  <c r="R47" i="17" s="1"/>
  <c r="Q29" i="17"/>
  <c r="Q47" i="17" s="1"/>
  <c r="P29" i="17"/>
  <c r="P47" i="17" s="1"/>
  <c r="O29" i="17"/>
  <c r="N29" i="17"/>
  <c r="N47" i="17" s="1"/>
  <c r="M29" i="17"/>
  <c r="M47" i="17" s="1"/>
  <c r="L29" i="17"/>
  <c r="L47" i="17" s="1"/>
  <c r="K29" i="17"/>
  <c r="K47" i="17" s="1"/>
  <c r="J29" i="17"/>
  <c r="J47" i="17" s="1"/>
  <c r="I29" i="17"/>
  <c r="I47" i="17" s="1"/>
  <c r="H29" i="17"/>
  <c r="H47" i="17" s="1"/>
  <c r="V28" i="17"/>
  <c r="V46" i="17" s="1"/>
  <c r="U28" i="17"/>
  <c r="U46" i="17" s="1"/>
  <c r="T28" i="17"/>
  <c r="T46" i="17" s="1"/>
  <c r="S28" i="17"/>
  <c r="S46" i="17" s="1"/>
  <c r="R28" i="17"/>
  <c r="R46" i="17" s="1"/>
  <c r="Q28" i="17"/>
  <c r="Q46" i="17" s="1"/>
  <c r="P28" i="17"/>
  <c r="P46" i="17" s="1"/>
  <c r="O28" i="17"/>
  <c r="O46" i="17" s="1"/>
  <c r="N28" i="17"/>
  <c r="N46" i="17" s="1"/>
  <c r="M28" i="17"/>
  <c r="M46" i="17" s="1"/>
  <c r="L28" i="17"/>
  <c r="L46" i="17" s="1"/>
  <c r="K28" i="17"/>
  <c r="K46" i="17" s="1"/>
  <c r="J28" i="17"/>
  <c r="J46" i="17" s="1"/>
  <c r="I28" i="17"/>
  <c r="I46" i="17" s="1"/>
  <c r="H28" i="17"/>
  <c r="H46" i="17" s="1"/>
  <c r="V27" i="17"/>
  <c r="V45" i="17" s="1"/>
  <c r="U27" i="17"/>
  <c r="U45" i="17" s="1"/>
  <c r="T27" i="17"/>
  <c r="T45" i="17" s="1"/>
  <c r="S27" i="17"/>
  <c r="S45" i="17" s="1"/>
  <c r="R27" i="17"/>
  <c r="R45" i="17" s="1"/>
  <c r="Q27" i="17"/>
  <c r="Q45" i="17" s="1"/>
  <c r="P27" i="17"/>
  <c r="P45" i="17" s="1"/>
  <c r="O27" i="17"/>
  <c r="O45" i="17" s="1"/>
  <c r="N27" i="17"/>
  <c r="N45" i="17" s="1"/>
  <c r="M27" i="17"/>
  <c r="M45" i="17" s="1"/>
  <c r="L27" i="17"/>
  <c r="L45" i="17" s="1"/>
  <c r="K27" i="17"/>
  <c r="K45" i="17" s="1"/>
  <c r="J27" i="17"/>
  <c r="J45" i="17" s="1"/>
  <c r="I27" i="17"/>
  <c r="I45" i="17" s="1"/>
  <c r="H27" i="17"/>
  <c r="H45" i="17" s="1"/>
  <c r="Y243" i="16"/>
  <c r="X243" i="16"/>
  <c r="W243" i="16"/>
  <c r="V243" i="16"/>
  <c r="U243" i="16"/>
  <c r="T243" i="16"/>
  <c r="S243" i="16"/>
  <c r="R243" i="16"/>
  <c r="Q243" i="16"/>
  <c r="P243" i="16"/>
  <c r="O243" i="16"/>
  <c r="N243" i="16"/>
  <c r="M243" i="16"/>
  <c r="L243" i="16"/>
  <c r="Y242" i="16"/>
  <c r="X242" i="16"/>
  <c r="W242" i="16"/>
  <c r="V242" i="16"/>
  <c r="U242" i="16"/>
  <c r="T242" i="16"/>
  <c r="S242" i="16"/>
  <c r="R242" i="16"/>
  <c r="Q242" i="16"/>
  <c r="P242" i="16"/>
  <c r="O242" i="16"/>
  <c r="N242" i="16"/>
  <c r="M242" i="16"/>
  <c r="L242" i="16"/>
  <c r="K242" i="16"/>
  <c r="Y241" i="16"/>
  <c r="X241" i="16"/>
  <c r="W241" i="16"/>
  <c r="V241" i="16"/>
  <c r="U241" i="16"/>
  <c r="T241" i="16"/>
  <c r="S241" i="16"/>
  <c r="R241" i="16"/>
  <c r="Q241" i="16"/>
  <c r="P241" i="16"/>
  <c r="O241" i="16"/>
  <c r="N241" i="16"/>
  <c r="M241" i="16"/>
  <c r="L241" i="16"/>
  <c r="K241" i="16"/>
  <c r="Y240" i="16"/>
  <c r="X240" i="16"/>
  <c r="W240" i="16"/>
  <c r="V240" i="16"/>
  <c r="U240" i="16"/>
  <c r="T240" i="16"/>
  <c r="S240" i="16"/>
  <c r="R240" i="16"/>
  <c r="Q240" i="16"/>
  <c r="P240" i="16"/>
  <c r="O240" i="16"/>
  <c r="N240" i="16"/>
  <c r="M240" i="16"/>
  <c r="L240" i="16"/>
  <c r="K240" i="16"/>
  <c r="Y154" i="16"/>
  <c r="X154" i="16"/>
  <c r="W154" i="16"/>
  <c r="V154" i="16"/>
  <c r="U154" i="16"/>
  <c r="T154" i="16"/>
  <c r="S154" i="16"/>
  <c r="R154" i="16"/>
  <c r="Q154" i="16"/>
  <c r="P154" i="16"/>
  <c r="O154" i="16"/>
  <c r="N154" i="16"/>
  <c r="M154" i="16"/>
  <c r="L154" i="16"/>
  <c r="K154" i="16"/>
  <c r="Y153" i="16"/>
  <c r="X153" i="16"/>
  <c r="W153" i="16"/>
  <c r="V153" i="16"/>
  <c r="U153" i="16"/>
  <c r="T153" i="16"/>
  <c r="S153" i="16"/>
  <c r="R153" i="16"/>
  <c r="Q153" i="16"/>
  <c r="P153" i="16"/>
  <c r="O153" i="16"/>
  <c r="N153" i="16"/>
  <c r="M153" i="16"/>
  <c r="L153" i="16"/>
  <c r="K153" i="16"/>
  <c r="Z95" i="16"/>
  <c r="Y95" i="16"/>
  <c r="X95" i="16"/>
  <c r="W95" i="16"/>
  <c r="V95" i="16"/>
  <c r="U95" i="16"/>
  <c r="T95" i="16"/>
  <c r="S95" i="16"/>
  <c r="R95" i="16"/>
  <c r="Q95" i="16"/>
  <c r="P95" i="16"/>
  <c r="O95" i="16"/>
  <c r="N95" i="16"/>
  <c r="M95" i="16"/>
  <c r="L95" i="16"/>
  <c r="K95" i="16"/>
  <c r="J29" i="16"/>
  <c r="J21" i="16" s="1"/>
  <c r="J33" i="16" s="1"/>
  <c r="I29" i="16"/>
  <c r="I21" i="16" s="1"/>
  <c r="H29" i="16"/>
  <c r="H23" i="16" s="1"/>
  <c r="G29" i="16"/>
  <c r="G21" i="16" s="1"/>
  <c r="F29" i="16"/>
  <c r="F21" i="16" s="1"/>
  <c r="E29" i="16"/>
  <c r="E23" i="16" s="1"/>
  <c r="H13" i="16"/>
  <c r="B11" i="16"/>
  <c r="C10" i="16"/>
  <c r="C9" i="16"/>
  <c r="C8" i="16"/>
  <c r="H8" i="16" s="1"/>
  <c r="J7" i="16"/>
  <c r="J13" i="16" s="1"/>
  <c r="I7" i="16"/>
  <c r="G7" i="16"/>
  <c r="F7" i="16"/>
  <c r="E7" i="16"/>
  <c r="J6" i="16"/>
  <c r="J22" i="16" s="1"/>
  <c r="I6" i="16"/>
  <c r="G6" i="16"/>
  <c r="F6" i="16"/>
  <c r="E6" i="16"/>
  <c r="E22" i="16" s="1"/>
  <c r="H10" i="16" l="1"/>
  <c r="H26" i="16" s="1"/>
  <c r="E13" i="16"/>
  <c r="E8" i="16" s="1"/>
  <c r="E24" i="16" s="1"/>
  <c r="E21" i="16"/>
  <c r="J38" i="16" s="1"/>
  <c r="I84" i="16" s="1"/>
  <c r="I137" i="16" s="1"/>
  <c r="I217" i="16" s="1"/>
  <c r="F13" i="16"/>
  <c r="F8" i="16" s="1"/>
  <c r="F24" i="16" s="1"/>
  <c r="G23" i="16"/>
  <c r="G22" i="16"/>
  <c r="J23" i="16"/>
  <c r="Z153" i="16"/>
  <c r="F10" i="16"/>
  <c r="F26" i="16" s="1"/>
  <c r="F22" i="16"/>
  <c r="Q37" i="16" s="1"/>
  <c r="F23" i="16"/>
  <c r="H24" i="16"/>
  <c r="I22" i="16"/>
  <c r="J34" i="16"/>
  <c r="I52" i="16" s="1"/>
  <c r="H21" i="16"/>
  <c r="H22" i="16"/>
  <c r="I23" i="16"/>
  <c r="J8" i="16"/>
  <c r="J36" i="16"/>
  <c r="I68" i="16" s="1"/>
  <c r="J9" i="16"/>
  <c r="J25" i="16" s="1"/>
  <c r="H9" i="16"/>
  <c r="H25" i="16" s="1"/>
  <c r="F9" i="16"/>
  <c r="F25" i="16" s="1"/>
  <c r="J10" i="16"/>
  <c r="J26" i="16" s="1"/>
  <c r="G13" i="16"/>
  <c r="G10" i="16" s="1"/>
  <c r="G26" i="16" s="1"/>
  <c r="J37" i="16"/>
  <c r="I76" i="16" s="1"/>
  <c r="I13" i="16"/>
  <c r="I9" i="16" s="1"/>
  <c r="I25" i="16" s="1"/>
  <c r="Z154" i="16"/>
  <c r="E9" i="16" l="1"/>
  <c r="E25" i="16" s="1"/>
  <c r="Y37" i="16"/>
  <c r="L37" i="16"/>
  <c r="T37" i="16"/>
  <c r="K37" i="16"/>
  <c r="G9" i="16"/>
  <c r="G25" i="16" s="1"/>
  <c r="H11" i="16"/>
  <c r="G8" i="16"/>
  <c r="G24" i="16" s="1"/>
  <c r="W36" i="16" s="1"/>
  <c r="E10" i="16"/>
  <c r="U36" i="16"/>
  <c r="R37" i="16"/>
  <c r="M35" i="16"/>
  <c r="L35" i="16"/>
  <c r="Y35" i="16"/>
  <c r="K35" i="16"/>
  <c r="H28" i="16"/>
  <c r="X35" i="16"/>
  <c r="V35" i="16"/>
  <c r="O35" i="16"/>
  <c r="W35" i="16"/>
  <c r="U35" i="16"/>
  <c r="T35" i="16"/>
  <c r="R35" i="16"/>
  <c r="S35" i="16"/>
  <c r="N35" i="16"/>
  <c r="Q35" i="16"/>
  <c r="P35" i="16"/>
  <c r="J35" i="16"/>
  <c r="I60" i="16" s="1"/>
  <c r="I209" i="16"/>
  <c r="I129" i="16"/>
  <c r="N37" i="16"/>
  <c r="P37" i="16"/>
  <c r="O37" i="16"/>
  <c r="S37" i="16"/>
  <c r="F28" i="16"/>
  <c r="I201" i="16"/>
  <c r="I121" i="16"/>
  <c r="I185" i="16"/>
  <c r="I105" i="16"/>
  <c r="F11" i="16"/>
  <c r="V37" i="16"/>
  <c r="U37" i="16"/>
  <c r="W37" i="16"/>
  <c r="X37" i="16"/>
  <c r="I8" i="16"/>
  <c r="M37" i="16"/>
  <c r="I10" i="16"/>
  <c r="I26" i="16" s="1"/>
  <c r="J11" i="16"/>
  <c r="J24" i="16"/>
  <c r="E26" i="16" l="1"/>
  <c r="E11" i="16"/>
  <c r="N36" i="16"/>
  <c r="O36" i="16"/>
  <c r="G28" i="16"/>
  <c r="R36" i="16"/>
  <c r="Q36" i="16"/>
  <c r="T36" i="16"/>
  <c r="Y36" i="16"/>
  <c r="M36" i="16"/>
  <c r="X36" i="16"/>
  <c r="V36" i="16"/>
  <c r="G11" i="16"/>
  <c r="S36" i="16"/>
  <c r="K36" i="16"/>
  <c r="P36" i="16"/>
  <c r="L36" i="16"/>
  <c r="U33" i="16"/>
  <c r="U44" i="16" s="1"/>
  <c r="Q33" i="16"/>
  <c r="Q44" i="16" s="1"/>
  <c r="O33" i="16"/>
  <c r="O44" i="16" s="1"/>
  <c r="K33" i="16"/>
  <c r="K44" i="16" s="1"/>
  <c r="Y33" i="16"/>
  <c r="Y44" i="16" s="1"/>
  <c r="W33" i="16"/>
  <c r="W44" i="16" s="1"/>
  <c r="M33" i="16"/>
  <c r="M44" i="16" s="1"/>
  <c r="L33" i="16"/>
  <c r="L44" i="16" s="1"/>
  <c r="S33" i="16"/>
  <c r="S44" i="16" s="1"/>
  <c r="T33" i="16"/>
  <c r="T44" i="16" s="1"/>
  <c r="J28" i="16"/>
  <c r="V33" i="16"/>
  <c r="V44" i="16" s="1"/>
  <c r="R33" i="16"/>
  <c r="R44" i="16" s="1"/>
  <c r="P33" i="16"/>
  <c r="P44" i="16" s="1"/>
  <c r="N33" i="16"/>
  <c r="N44" i="16" s="1"/>
  <c r="X33" i="16"/>
  <c r="X44" i="16" s="1"/>
  <c r="I24" i="16"/>
  <c r="I11" i="16"/>
  <c r="I193" i="16"/>
  <c r="I113" i="16"/>
  <c r="U38" i="16" l="1"/>
  <c r="P38" i="16"/>
  <c r="E28" i="16"/>
  <c r="X38" i="16"/>
  <c r="T38" i="16"/>
  <c r="W38" i="16"/>
  <c r="O38" i="16"/>
  <c r="Y38" i="16"/>
  <c r="S38" i="16"/>
  <c r="N38" i="16"/>
  <c r="L38" i="16"/>
  <c r="Q38" i="16"/>
  <c r="K38" i="16"/>
  <c r="M38" i="16"/>
  <c r="R38" i="16"/>
  <c r="V38" i="16"/>
  <c r="S177" i="16"/>
  <c r="S97" i="16"/>
  <c r="S45" i="16"/>
  <c r="Y177" i="16"/>
  <c r="Y97" i="16"/>
  <c r="Y45" i="16"/>
  <c r="O97" i="16"/>
  <c r="O177" i="16"/>
  <c r="O45" i="16"/>
  <c r="U45" i="16"/>
  <c r="U177" i="16"/>
  <c r="U97" i="16"/>
  <c r="X45" i="16"/>
  <c r="X177" i="16"/>
  <c r="X97" i="16"/>
  <c r="N177" i="16"/>
  <c r="N97" i="16"/>
  <c r="N45" i="16"/>
  <c r="M177" i="16"/>
  <c r="M45" i="16"/>
  <c r="M97" i="16"/>
  <c r="W177" i="16"/>
  <c r="W97" i="16"/>
  <c r="W45" i="16"/>
  <c r="Q177" i="16"/>
  <c r="Q97" i="16"/>
  <c r="Q45" i="16"/>
  <c r="U34" i="16"/>
  <c r="R34" i="16"/>
  <c r="W34" i="16"/>
  <c r="Y34" i="16"/>
  <c r="K34" i="16"/>
  <c r="I28" i="16"/>
  <c r="P34" i="16"/>
  <c r="S34" i="16"/>
  <c r="V34" i="16"/>
  <c r="O34" i="16"/>
  <c r="T34" i="16"/>
  <c r="M34" i="16"/>
  <c r="L34" i="16"/>
  <c r="N34" i="16"/>
  <c r="Q34" i="16"/>
  <c r="X34" i="16"/>
  <c r="R177" i="16"/>
  <c r="R97" i="16"/>
  <c r="R45" i="16"/>
  <c r="V177" i="16"/>
  <c r="V97" i="16"/>
  <c r="V45" i="16"/>
  <c r="L177" i="16"/>
  <c r="L45" i="16"/>
  <c r="L97" i="16"/>
  <c r="K177" i="16"/>
  <c r="Z44" i="16"/>
  <c r="K45" i="16"/>
  <c r="K97" i="16"/>
  <c r="P177" i="16"/>
  <c r="AA44" i="16"/>
  <c r="P97" i="16"/>
  <c r="P45" i="16"/>
  <c r="T177" i="16"/>
  <c r="T97" i="16"/>
  <c r="T45" i="16"/>
  <c r="Z97" i="16" l="1"/>
  <c r="L98" i="16"/>
  <c r="L46" i="16"/>
  <c r="L178" i="16"/>
  <c r="T178" i="16"/>
  <c r="T98" i="16"/>
  <c r="T46" i="16"/>
  <c r="R178" i="16"/>
  <c r="R98" i="16"/>
  <c r="R46" i="16"/>
  <c r="X178" i="16"/>
  <c r="X46" i="16"/>
  <c r="X98" i="16"/>
  <c r="O178" i="16"/>
  <c r="O98" i="16"/>
  <c r="O46" i="16"/>
  <c r="W178" i="16"/>
  <c r="W98" i="16"/>
  <c r="W46" i="16"/>
  <c r="K178" i="16"/>
  <c r="K98" i="16"/>
  <c r="K46" i="16"/>
  <c r="Z45" i="16"/>
  <c r="M98" i="16"/>
  <c r="M178" i="16"/>
  <c r="M46" i="16"/>
  <c r="S98" i="16"/>
  <c r="S178" i="16"/>
  <c r="S46" i="16"/>
  <c r="V98" i="16"/>
  <c r="V178" i="16"/>
  <c r="V46" i="16"/>
  <c r="P98" i="16"/>
  <c r="P178" i="16"/>
  <c r="P46" i="16"/>
  <c r="AA45" i="16"/>
  <c r="AA97" i="16"/>
  <c r="Q178" i="16"/>
  <c r="Q98" i="16"/>
  <c r="Q46" i="16"/>
  <c r="N178" i="16"/>
  <c r="N46" i="16"/>
  <c r="N98" i="16"/>
  <c r="U178" i="16"/>
  <c r="U46" i="16"/>
  <c r="U98" i="16"/>
  <c r="Y178" i="16"/>
  <c r="Y46" i="16"/>
  <c r="Y98" i="16"/>
  <c r="AA98" i="16" l="1"/>
  <c r="P179" i="16"/>
  <c r="P99" i="16"/>
  <c r="AA46" i="16"/>
  <c r="P47" i="16"/>
  <c r="L47" i="16"/>
  <c r="L179" i="16"/>
  <c r="L99" i="16"/>
  <c r="O179" i="16"/>
  <c r="O99" i="16"/>
  <c r="O47" i="16"/>
  <c r="U179" i="16"/>
  <c r="U99" i="16"/>
  <c r="U47" i="16"/>
  <c r="W179" i="16"/>
  <c r="W47" i="16"/>
  <c r="W99" i="16"/>
  <c r="S179" i="16"/>
  <c r="S99" i="16"/>
  <c r="S47" i="16"/>
  <c r="M99" i="16"/>
  <c r="M179" i="16"/>
  <c r="M47" i="16"/>
  <c r="T179" i="16"/>
  <c r="T99" i="16"/>
  <c r="T47" i="16"/>
  <c r="V179" i="16"/>
  <c r="V99" i="16"/>
  <c r="V47" i="16"/>
  <c r="X179" i="16"/>
  <c r="X47" i="16"/>
  <c r="X99" i="16"/>
  <c r="N179" i="16"/>
  <c r="N99" i="16"/>
  <c r="N47" i="16"/>
  <c r="K179" i="16"/>
  <c r="K99" i="16"/>
  <c r="K47" i="16"/>
  <c r="Z46" i="16"/>
  <c r="Y179" i="16"/>
  <c r="Y99" i="16"/>
  <c r="Y47" i="16"/>
  <c r="R179" i="16"/>
  <c r="R99" i="16"/>
  <c r="R47" i="16"/>
  <c r="Q179" i="16"/>
  <c r="Q47" i="16"/>
  <c r="Q99" i="16"/>
  <c r="Z98" i="16"/>
  <c r="W180" i="16" l="1"/>
  <c r="W100" i="16"/>
  <c r="W48" i="16"/>
  <c r="Q180" i="16"/>
  <c r="Q100" i="16"/>
  <c r="Q48" i="16"/>
  <c r="X180" i="16"/>
  <c r="X100" i="16"/>
  <c r="X48" i="16"/>
  <c r="U180" i="16"/>
  <c r="U100" i="16"/>
  <c r="U48" i="16"/>
  <c r="R180" i="16"/>
  <c r="R100" i="16"/>
  <c r="R48" i="16"/>
  <c r="V180" i="16"/>
  <c r="V48" i="16"/>
  <c r="V100" i="16"/>
  <c r="O100" i="16"/>
  <c r="O180" i="16"/>
  <c r="O48" i="16"/>
  <c r="Y180" i="16"/>
  <c r="Y48" i="16"/>
  <c r="Y100" i="16"/>
  <c r="T180" i="16"/>
  <c r="T100" i="16"/>
  <c r="T48" i="16"/>
  <c r="M100" i="16"/>
  <c r="M180" i="16"/>
  <c r="M48" i="16"/>
  <c r="K180" i="16"/>
  <c r="Z47" i="16"/>
  <c r="K100" i="16"/>
  <c r="K48" i="16"/>
  <c r="L180" i="16"/>
  <c r="L100" i="16"/>
  <c r="L48" i="16"/>
  <c r="Z99" i="16"/>
  <c r="P100" i="16"/>
  <c r="AA100" i="16" s="1"/>
  <c r="P180" i="16"/>
  <c r="AA47" i="16"/>
  <c r="P48" i="16"/>
  <c r="S180" i="16"/>
  <c r="S100" i="16"/>
  <c r="S48" i="16"/>
  <c r="N180" i="16"/>
  <c r="N100" i="16"/>
  <c r="N48" i="16"/>
  <c r="AA99" i="16"/>
  <c r="N101" i="16" l="1"/>
  <c r="N181" i="16"/>
  <c r="N49" i="16"/>
  <c r="R181" i="16"/>
  <c r="R49" i="16"/>
  <c r="R101" i="16"/>
  <c r="M181" i="16"/>
  <c r="M101" i="16"/>
  <c r="M49" i="16"/>
  <c r="S101" i="16"/>
  <c r="S181" i="16"/>
  <c r="S49" i="16"/>
  <c r="U181" i="16"/>
  <c r="U101" i="16"/>
  <c r="U49" i="16"/>
  <c r="T181" i="16"/>
  <c r="T101" i="16"/>
  <c r="T49" i="16"/>
  <c r="P181" i="16"/>
  <c r="P49" i="16"/>
  <c r="P101" i="16"/>
  <c r="AA48" i="16"/>
  <c r="X181" i="16"/>
  <c r="X49" i="16"/>
  <c r="X101" i="16"/>
  <c r="Y49" i="16"/>
  <c r="Y181" i="16"/>
  <c r="Y101" i="16"/>
  <c r="Q101" i="16"/>
  <c r="Q181" i="16"/>
  <c r="Q49" i="16"/>
  <c r="L181" i="16"/>
  <c r="L101" i="16"/>
  <c r="L49" i="16"/>
  <c r="O181" i="16"/>
  <c r="O49" i="16"/>
  <c r="O101" i="16"/>
  <c r="W181" i="16"/>
  <c r="W101" i="16"/>
  <c r="W49" i="16"/>
  <c r="K101" i="16"/>
  <c r="Z48" i="16"/>
  <c r="K181" i="16"/>
  <c r="K49" i="16"/>
  <c r="Z100" i="16"/>
  <c r="V181" i="16"/>
  <c r="V101" i="16"/>
  <c r="V49" i="16"/>
  <c r="Z101" i="16" l="1"/>
  <c r="W182" i="16"/>
  <c r="W102" i="16"/>
  <c r="W50" i="16"/>
  <c r="V182" i="16"/>
  <c r="V50" i="16"/>
  <c r="V102" i="16"/>
  <c r="Q182" i="16"/>
  <c r="Q50" i="16"/>
  <c r="Q102" i="16"/>
  <c r="U182" i="16"/>
  <c r="U102" i="16"/>
  <c r="U50" i="16"/>
  <c r="K182" i="16"/>
  <c r="K102" i="16"/>
  <c r="Z49" i="16"/>
  <c r="K50" i="16"/>
  <c r="S182" i="16"/>
  <c r="S50" i="16"/>
  <c r="S102" i="16"/>
  <c r="Y182" i="16"/>
  <c r="Y50" i="16"/>
  <c r="Y102" i="16"/>
  <c r="X182" i="16"/>
  <c r="X102" i="16"/>
  <c r="X50" i="16"/>
  <c r="AA101" i="16"/>
  <c r="R102" i="16"/>
  <c r="R182" i="16"/>
  <c r="R50" i="16"/>
  <c r="O182" i="16"/>
  <c r="O50" i="16"/>
  <c r="O102" i="16"/>
  <c r="P182" i="16"/>
  <c r="AA49" i="16"/>
  <c r="P102" i="16"/>
  <c r="P50" i="16"/>
  <c r="N182" i="16"/>
  <c r="N102" i="16"/>
  <c r="N50" i="16"/>
  <c r="M182" i="16"/>
  <c r="M102" i="16"/>
  <c r="M50" i="16"/>
  <c r="L102" i="16"/>
  <c r="L182" i="16"/>
  <c r="L50" i="16"/>
  <c r="T182" i="16"/>
  <c r="T102" i="16"/>
  <c r="T50" i="16"/>
  <c r="K103" i="16" l="1"/>
  <c r="Z50" i="16"/>
  <c r="K51" i="16"/>
  <c r="K183" i="16"/>
  <c r="L183" i="16"/>
  <c r="L103" i="16"/>
  <c r="L51" i="16"/>
  <c r="R103" i="16"/>
  <c r="R183" i="16"/>
  <c r="R51" i="16"/>
  <c r="O183" i="16"/>
  <c r="O103" i="16"/>
  <c r="O51" i="16"/>
  <c r="U51" i="16"/>
  <c r="U103" i="16"/>
  <c r="U183" i="16"/>
  <c r="Q183" i="16"/>
  <c r="Q103" i="16"/>
  <c r="Q51" i="16"/>
  <c r="T183" i="16"/>
  <c r="T51" i="16"/>
  <c r="T103" i="16"/>
  <c r="Z102" i="16"/>
  <c r="M183" i="16"/>
  <c r="M103" i="16"/>
  <c r="M51" i="16"/>
  <c r="X183" i="16"/>
  <c r="X51" i="16"/>
  <c r="X103" i="16"/>
  <c r="N183" i="16"/>
  <c r="N103" i="16"/>
  <c r="N51" i="16"/>
  <c r="V183" i="16"/>
  <c r="V103" i="16"/>
  <c r="V51" i="16"/>
  <c r="AA50" i="16"/>
  <c r="P183" i="16"/>
  <c r="P51" i="16"/>
  <c r="P103" i="16"/>
  <c r="Y183" i="16"/>
  <c r="Y51" i="16"/>
  <c r="Y103" i="16"/>
  <c r="AA102" i="16"/>
  <c r="W183" i="16"/>
  <c r="W103" i="16"/>
  <c r="W51" i="16"/>
  <c r="S183" i="16"/>
  <c r="S103" i="16"/>
  <c r="S51" i="16"/>
  <c r="AA103" i="16" l="1"/>
  <c r="K184" i="16"/>
  <c r="K104" i="16"/>
  <c r="K84" i="16"/>
  <c r="K76" i="16"/>
  <c r="K68" i="16"/>
  <c r="K60" i="16"/>
  <c r="Z51" i="16"/>
  <c r="K52" i="16"/>
  <c r="Z103" i="16"/>
  <c r="N60" i="16"/>
  <c r="N52" i="16"/>
  <c r="N76" i="16"/>
  <c r="N104" i="16"/>
  <c r="N84" i="16"/>
  <c r="N184" i="16"/>
  <c r="N68" i="16"/>
  <c r="W184" i="16"/>
  <c r="W104" i="16"/>
  <c r="W52" i="16"/>
  <c r="W84" i="16"/>
  <c r="W76" i="16"/>
  <c r="W68" i="16"/>
  <c r="W60" i="16"/>
  <c r="U184" i="16"/>
  <c r="U68" i="16"/>
  <c r="U84" i="16"/>
  <c r="U76" i="16"/>
  <c r="U60" i="16"/>
  <c r="U52" i="16"/>
  <c r="U104" i="16"/>
  <c r="O84" i="16"/>
  <c r="O60" i="16"/>
  <c r="O104" i="16"/>
  <c r="O52" i="16"/>
  <c r="O184" i="16"/>
  <c r="O76" i="16"/>
  <c r="O68" i="16"/>
  <c r="X184" i="16"/>
  <c r="X104" i="16"/>
  <c r="X68" i="16"/>
  <c r="X52" i="16"/>
  <c r="X60" i="16"/>
  <c r="X76" i="16"/>
  <c r="X84" i="16"/>
  <c r="R184" i="16"/>
  <c r="R60" i="16"/>
  <c r="R84" i="16"/>
  <c r="R104" i="16"/>
  <c r="R76" i="16"/>
  <c r="R52" i="16"/>
  <c r="R68" i="16"/>
  <c r="Y184" i="16"/>
  <c r="Y68" i="16"/>
  <c r="Y76" i="16"/>
  <c r="Y60" i="16"/>
  <c r="Y104" i="16"/>
  <c r="Y84" i="16"/>
  <c r="Y52" i="16"/>
  <c r="M184" i="16"/>
  <c r="M104" i="16"/>
  <c r="M60" i="16"/>
  <c r="M76" i="16"/>
  <c r="M84" i="16"/>
  <c r="M52" i="16"/>
  <c r="M68" i="16"/>
  <c r="L184" i="16"/>
  <c r="L76" i="16"/>
  <c r="L84" i="16"/>
  <c r="L68" i="16"/>
  <c r="L52" i="16"/>
  <c r="L60" i="16"/>
  <c r="L104" i="16"/>
  <c r="T104" i="16"/>
  <c r="T184" i="16"/>
  <c r="T84" i="16"/>
  <c r="T76" i="16"/>
  <c r="T60" i="16"/>
  <c r="T52" i="16"/>
  <c r="T68" i="16"/>
  <c r="V184" i="16"/>
  <c r="V104" i="16"/>
  <c r="V84" i="16"/>
  <c r="V76" i="16"/>
  <c r="V68" i="16"/>
  <c r="V52" i="16"/>
  <c r="V60" i="16"/>
  <c r="P184" i="16"/>
  <c r="P104" i="16"/>
  <c r="P76" i="16"/>
  <c r="AA51" i="16"/>
  <c r="P84" i="16"/>
  <c r="P52" i="16"/>
  <c r="P68" i="16"/>
  <c r="P60" i="16"/>
  <c r="Q184" i="16"/>
  <c r="Q104" i="16"/>
  <c r="Q68" i="16"/>
  <c r="Q84" i="16"/>
  <c r="Q52" i="16"/>
  <c r="Q60" i="16"/>
  <c r="Q76" i="16"/>
  <c r="S84" i="16"/>
  <c r="S184" i="16"/>
  <c r="S52" i="16"/>
  <c r="S60" i="16"/>
  <c r="S76" i="16"/>
  <c r="S104" i="16"/>
  <c r="S68" i="16"/>
  <c r="O201" i="16" l="1"/>
  <c r="O69" i="16"/>
  <c r="O121" i="16"/>
  <c r="O157" i="16" s="1"/>
  <c r="W217" i="16"/>
  <c r="W137" i="16"/>
  <c r="W159" i="16" s="1"/>
  <c r="W85" i="16"/>
  <c r="W185" i="16"/>
  <c r="W105" i="16"/>
  <c r="W155" i="16" s="1"/>
  <c r="W53" i="16"/>
  <c r="O185" i="16"/>
  <c r="O53" i="16"/>
  <c r="O105" i="16"/>
  <c r="O155" i="16" s="1"/>
  <c r="O193" i="16"/>
  <c r="O113" i="16"/>
  <c r="O156" i="16" s="1"/>
  <c r="O61" i="16"/>
  <c r="W129" i="16"/>
  <c r="W158" i="16" s="1"/>
  <c r="W209" i="16"/>
  <c r="W77" i="16"/>
  <c r="Q185" i="16"/>
  <c r="Q105" i="16"/>
  <c r="Q155" i="16" s="1"/>
  <c r="Q53" i="16"/>
  <c r="Q217" i="16"/>
  <c r="Q137" i="16"/>
  <c r="Q159" i="16" s="1"/>
  <c r="Q85" i="16"/>
  <c r="R193" i="16"/>
  <c r="R113" i="16"/>
  <c r="R156" i="16" s="1"/>
  <c r="R61" i="16"/>
  <c r="Q209" i="16"/>
  <c r="Q129" i="16"/>
  <c r="Q158" i="16" s="1"/>
  <c r="Q77" i="16"/>
  <c r="V185" i="16"/>
  <c r="V53" i="16"/>
  <c r="V105" i="16"/>
  <c r="V155" i="16" s="1"/>
  <c r="L201" i="16"/>
  <c r="L69" i="16"/>
  <c r="L121" i="16"/>
  <c r="L157" i="16" s="1"/>
  <c r="Y201" i="16"/>
  <c r="Y121" i="16"/>
  <c r="Y157" i="16" s="1"/>
  <c r="Y69" i="16"/>
  <c r="K201" i="16"/>
  <c r="K121" i="16"/>
  <c r="K69" i="16"/>
  <c r="Z68" i="16"/>
  <c r="Q193" i="16"/>
  <c r="Q61" i="16"/>
  <c r="Q113" i="16"/>
  <c r="Q156" i="16" s="1"/>
  <c r="V201" i="16"/>
  <c r="V121" i="16"/>
  <c r="V157" i="16" s="1"/>
  <c r="V69" i="16"/>
  <c r="L217" i="16"/>
  <c r="L137" i="16"/>
  <c r="L159" i="16" s="1"/>
  <c r="L85" i="16"/>
  <c r="O209" i="16"/>
  <c r="O129" i="16"/>
  <c r="O158" i="16" s="1"/>
  <c r="O77" i="16"/>
  <c r="K77" i="16"/>
  <c r="K209" i="16"/>
  <c r="Z76" i="16"/>
  <c r="K129" i="16"/>
  <c r="V129" i="16"/>
  <c r="V158" i="16" s="1"/>
  <c r="V209" i="16"/>
  <c r="V77" i="16"/>
  <c r="L209" i="16"/>
  <c r="L129" i="16"/>
  <c r="L158" i="16" s="1"/>
  <c r="L77" i="16"/>
  <c r="R201" i="16"/>
  <c r="R121" i="16"/>
  <c r="R157" i="16" s="1"/>
  <c r="R69" i="16"/>
  <c r="K217" i="16"/>
  <c r="K137" i="16"/>
  <c r="K85" i="16"/>
  <c r="Z84" i="16"/>
  <c r="V217" i="16"/>
  <c r="V137" i="16"/>
  <c r="V159" i="16" s="1"/>
  <c r="V85" i="16"/>
  <c r="R185" i="16"/>
  <c r="R53" i="16"/>
  <c r="R105" i="16"/>
  <c r="R155" i="16" s="1"/>
  <c r="Z104" i="16"/>
  <c r="Q201" i="16"/>
  <c r="Q121" i="16"/>
  <c r="Q157" i="16" s="1"/>
  <c r="Q69" i="16"/>
  <c r="M201" i="16"/>
  <c r="M121" i="16"/>
  <c r="M157" i="16" s="1"/>
  <c r="M69" i="16"/>
  <c r="R209" i="16"/>
  <c r="R77" i="16"/>
  <c r="R129" i="16"/>
  <c r="R158" i="16" s="1"/>
  <c r="M185" i="16"/>
  <c r="M105" i="16"/>
  <c r="M155" i="16" s="1"/>
  <c r="M53" i="16"/>
  <c r="N201" i="16"/>
  <c r="N121" i="16"/>
  <c r="N157" i="16" s="1"/>
  <c r="N69" i="16"/>
  <c r="T121" i="16"/>
  <c r="T157" i="16" s="1"/>
  <c r="T69" i="16"/>
  <c r="T201" i="16"/>
  <c r="M217" i="16"/>
  <c r="M137" i="16"/>
  <c r="M159" i="16" s="1"/>
  <c r="M85" i="16"/>
  <c r="R85" i="16"/>
  <c r="R217" i="16"/>
  <c r="R137" i="16"/>
  <c r="R159" i="16" s="1"/>
  <c r="O137" i="16"/>
  <c r="O159" i="16" s="1"/>
  <c r="O85" i="16"/>
  <c r="O217" i="16"/>
  <c r="P193" i="16"/>
  <c r="P113" i="16"/>
  <c r="P61" i="16"/>
  <c r="AA60" i="16"/>
  <c r="T105" i="16"/>
  <c r="T155" i="16" s="1"/>
  <c r="T185" i="16"/>
  <c r="T53" i="16"/>
  <c r="M209" i="16"/>
  <c r="M129" i="16"/>
  <c r="M158" i="16" s="1"/>
  <c r="M77" i="16"/>
  <c r="N137" i="16"/>
  <c r="N159" i="16" s="1"/>
  <c r="N85" i="16"/>
  <c r="N217" i="16"/>
  <c r="P121" i="16"/>
  <c r="P69" i="16"/>
  <c r="AA68" i="16"/>
  <c r="P201" i="16"/>
  <c r="T193" i="16"/>
  <c r="T113" i="16"/>
  <c r="T156" i="16" s="1"/>
  <c r="T61" i="16"/>
  <c r="M61" i="16"/>
  <c r="M193" i="16"/>
  <c r="M113" i="16"/>
  <c r="M156" i="16" s="1"/>
  <c r="U185" i="16"/>
  <c r="U105" i="16"/>
  <c r="U155" i="16" s="1"/>
  <c r="U53" i="16"/>
  <c r="S201" i="16"/>
  <c r="S121" i="16"/>
  <c r="S157" i="16" s="1"/>
  <c r="S69" i="16"/>
  <c r="P185" i="16"/>
  <c r="P105" i="16"/>
  <c r="AA52" i="16"/>
  <c r="P53" i="16"/>
  <c r="T209" i="16"/>
  <c r="T129" i="16"/>
  <c r="T158" i="16" s="1"/>
  <c r="T77" i="16"/>
  <c r="X217" i="16"/>
  <c r="X137" i="16"/>
  <c r="X159" i="16" s="1"/>
  <c r="X85" i="16"/>
  <c r="U193" i="16"/>
  <c r="U113" i="16"/>
  <c r="U156" i="16" s="1"/>
  <c r="U61" i="16"/>
  <c r="N209" i="16"/>
  <c r="N129" i="16"/>
  <c r="N158" i="16" s="1"/>
  <c r="N77" i="16"/>
  <c r="P217" i="16"/>
  <c r="P137" i="16"/>
  <c r="P85" i="16"/>
  <c r="AA84" i="16"/>
  <c r="T217" i="16"/>
  <c r="T137" i="16"/>
  <c r="T159" i="16" s="1"/>
  <c r="T85" i="16"/>
  <c r="X209" i="16"/>
  <c r="X129" i="16"/>
  <c r="X158" i="16" s="1"/>
  <c r="X77" i="16"/>
  <c r="U209" i="16"/>
  <c r="U129" i="16"/>
  <c r="U158" i="16" s="1"/>
  <c r="U77" i="16"/>
  <c r="N185" i="16"/>
  <c r="N105" i="16"/>
  <c r="N155" i="16" s="1"/>
  <c r="N53" i="16"/>
  <c r="S129" i="16"/>
  <c r="S158" i="16" s="1"/>
  <c r="S209" i="16"/>
  <c r="S77" i="16"/>
  <c r="Y105" i="16"/>
  <c r="Y155" i="16" s="1"/>
  <c r="Y185" i="16"/>
  <c r="Y53" i="16"/>
  <c r="X193" i="16"/>
  <c r="X113" i="16"/>
  <c r="X156" i="16" s="1"/>
  <c r="X61" i="16"/>
  <c r="U217" i="16"/>
  <c r="U137" i="16"/>
  <c r="U159" i="16" s="1"/>
  <c r="U85" i="16"/>
  <c r="N193" i="16"/>
  <c r="N113" i="16"/>
  <c r="N156" i="16" s="1"/>
  <c r="N61" i="16"/>
  <c r="S193" i="16"/>
  <c r="S113" i="16"/>
  <c r="S156" i="16" s="1"/>
  <c r="S61" i="16"/>
  <c r="P209" i="16"/>
  <c r="P77" i="16"/>
  <c r="AA76" i="16"/>
  <c r="P129" i="16"/>
  <c r="Y217" i="16"/>
  <c r="Y85" i="16"/>
  <c r="Y137" i="16"/>
  <c r="Y159" i="16" s="1"/>
  <c r="X185" i="16"/>
  <c r="X105" i="16"/>
  <c r="X155" i="16" s="1"/>
  <c r="X53" i="16"/>
  <c r="U201" i="16"/>
  <c r="U121" i="16"/>
  <c r="U157" i="16" s="1"/>
  <c r="U69" i="16"/>
  <c r="S53" i="16"/>
  <c r="S105" i="16"/>
  <c r="S155" i="16" s="1"/>
  <c r="S185" i="16"/>
  <c r="AA104" i="16"/>
  <c r="X201" i="16"/>
  <c r="X121" i="16"/>
  <c r="X157" i="16" s="1"/>
  <c r="X69" i="16"/>
  <c r="K185" i="16"/>
  <c r="K53" i="16"/>
  <c r="K105" i="16"/>
  <c r="Z52" i="16"/>
  <c r="L193" i="16"/>
  <c r="L113" i="16"/>
  <c r="L156" i="16" s="1"/>
  <c r="L61" i="16"/>
  <c r="Y193" i="16"/>
  <c r="Y113" i="16"/>
  <c r="Y156" i="16" s="1"/>
  <c r="Y61" i="16"/>
  <c r="W193" i="16"/>
  <c r="W113" i="16"/>
  <c r="W156" i="16" s="1"/>
  <c r="W61" i="16"/>
  <c r="S217" i="16"/>
  <c r="S137" i="16"/>
  <c r="S159" i="16" s="1"/>
  <c r="S85" i="16"/>
  <c r="V193" i="16"/>
  <c r="V61" i="16"/>
  <c r="V113" i="16"/>
  <c r="V156" i="16" s="1"/>
  <c r="L185" i="16"/>
  <c r="L105" i="16"/>
  <c r="L155" i="16" s="1"/>
  <c r="L53" i="16"/>
  <c r="Y129" i="16"/>
  <c r="Y158" i="16" s="1"/>
  <c r="Y77" i="16"/>
  <c r="Y209" i="16"/>
  <c r="W201" i="16"/>
  <c r="W121" i="16"/>
  <c r="W157" i="16" s="1"/>
  <c r="W69" i="16"/>
  <c r="K113" i="16"/>
  <c r="Z60" i="16"/>
  <c r="K193" i="16"/>
  <c r="K61" i="16"/>
  <c r="X194" i="16" l="1"/>
  <c r="X62" i="16"/>
  <c r="X114" i="16"/>
  <c r="O194" i="16"/>
  <c r="O114" i="16"/>
  <c r="O62" i="16"/>
  <c r="V194" i="16"/>
  <c r="V114" i="16"/>
  <c r="V62" i="16"/>
  <c r="Q210" i="16"/>
  <c r="Q130" i="16"/>
  <c r="Q78" i="16"/>
  <c r="V186" i="16"/>
  <c r="V106" i="16"/>
  <c r="V54" i="16"/>
  <c r="K186" i="16"/>
  <c r="K106" i="16"/>
  <c r="K54" i="16"/>
  <c r="Z53" i="16"/>
  <c r="Y218" i="16"/>
  <c r="Y138" i="16"/>
  <c r="Y86" i="16"/>
  <c r="M194" i="16"/>
  <c r="M114" i="16"/>
  <c r="M62" i="16"/>
  <c r="T218" i="16"/>
  <c r="T86" i="16"/>
  <c r="T138" i="16"/>
  <c r="T130" i="16"/>
  <c r="T210" i="16"/>
  <c r="T78" i="16"/>
  <c r="T194" i="16"/>
  <c r="T62" i="16"/>
  <c r="T114" i="16"/>
  <c r="N202" i="16"/>
  <c r="N70" i="16"/>
  <c r="N122" i="16"/>
  <c r="V210" i="16"/>
  <c r="V130" i="16"/>
  <c r="V78" i="16"/>
  <c r="K114" i="16"/>
  <c r="K194" i="16"/>
  <c r="Z61" i="16"/>
  <c r="K62" i="16"/>
  <c r="S218" i="16"/>
  <c r="S138" i="16"/>
  <c r="S86" i="16"/>
  <c r="X122" i="16"/>
  <c r="X202" i="16"/>
  <c r="X70" i="16"/>
  <c r="P158" i="16"/>
  <c r="Z158" i="16" s="1"/>
  <c r="AA129" i="16"/>
  <c r="Y186" i="16"/>
  <c r="Y106" i="16"/>
  <c r="Y54" i="16"/>
  <c r="P194" i="16"/>
  <c r="P62" i="16"/>
  <c r="P114" i="16"/>
  <c r="AA61" i="16"/>
  <c r="R186" i="16"/>
  <c r="R106" i="16"/>
  <c r="R54" i="16"/>
  <c r="Q194" i="16"/>
  <c r="Q114" i="16"/>
  <c r="Q62" i="16"/>
  <c r="P156" i="16"/>
  <c r="Z156" i="16" s="1"/>
  <c r="AA113" i="16"/>
  <c r="P210" i="16"/>
  <c r="AA77" i="16"/>
  <c r="P130" i="16"/>
  <c r="P78" i="16"/>
  <c r="P186" i="16"/>
  <c r="P106" i="16"/>
  <c r="P54" i="16"/>
  <c r="AA53" i="16"/>
  <c r="M186" i="16"/>
  <c r="M106" i="16"/>
  <c r="M54" i="16"/>
  <c r="V218" i="16"/>
  <c r="V138" i="16"/>
  <c r="V86" i="16"/>
  <c r="K158" i="16"/>
  <c r="Z129" i="16"/>
  <c r="R194" i="16"/>
  <c r="R114" i="16"/>
  <c r="R62" i="16"/>
  <c r="O106" i="16"/>
  <c r="O186" i="16"/>
  <c r="O54" i="16"/>
  <c r="K156" i="16"/>
  <c r="Z113" i="16"/>
  <c r="W194" i="16"/>
  <c r="W62" i="16"/>
  <c r="W114" i="16"/>
  <c r="S210" i="16"/>
  <c r="S130" i="16"/>
  <c r="S78" i="16"/>
  <c r="P218" i="16"/>
  <c r="P138" i="16"/>
  <c r="P86" i="16"/>
  <c r="AA85" i="16"/>
  <c r="K202" i="16"/>
  <c r="K70" i="16"/>
  <c r="Z69" i="16"/>
  <c r="K122" i="16"/>
  <c r="W202" i="16"/>
  <c r="W122" i="16"/>
  <c r="W70" i="16"/>
  <c r="S194" i="16"/>
  <c r="S62" i="16"/>
  <c r="S114" i="16"/>
  <c r="AA137" i="16"/>
  <c r="P159" i="16"/>
  <c r="Z159" i="16" s="1"/>
  <c r="P155" i="16"/>
  <c r="Z155" i="16" s="1"/>
  <c r="AA105" i="16"/>
  <c r="P202" i="16"/>
  <c r="P122" i="16"/>
  <c r="P70" i="16"/>
  <c r="AA69" i="16"/>
  <c r="O138" i="16"/>
  <c r="O218" i="16"/>
  <c r="O86" i="16"/>
  <c r="K157" i="16"/>
  <c r="Z121" i="16"/>
  <c r="W186" i="16"/>
  <c r="W106" i="16"/>
  <c r="W54" i="16"/>
  <c r="K155" i="16"/>
  <c r="Z105" i="16"/>
  <c r="O210" i="16"/>
  <c r="O130" i="16"/>
  <c r="O78" i="16"/>
  <c r="N114" i="16"/>
  <c r="N194" i="16"/>
  <c r="N62" i="16"/>
  <c r="Z137" i="16"/>
  <c r="K159" i="16"/>
  <c r="L186" i="16"/>
  <c r="L106" i="16"/>
  <c r="L54" i="16"/>
  <c r="X186" i="16"/>
  <c r="X106" i="16"/>
  <c r="X54" i="16"/>
  <c r="U218" i="16"/>
  <c r="U86" i="16"/>
  <c r="U138" i="16"/>
  <c r="L202" i="16"/>
  <c r="L122" i="16"/>
  <c r="L70" i="16"/>
  <c r="T202" i="16"/>
  <c r="T122" i="16"/>
  <c r="T70" i="16"/>
  <c r="P157" i="16"/>
  <c r="Z157" i="16" s="1"/>
  <c r="AA121" i="16"/>
  <c r="K210" i="16"/>
  <c r="K130" i="16"/>
  <c r="K78" i="16"/>
  <c r="Z77" i="16"/>
  <c r="Q86" i="16"/>
  <c r="Q218" i="16"/>
  <c r="Q138" i="16"/>
  <c r="Y194" i="16"/>
  <c r="Y114" i="16"/>
  <c r="Y62" i="16"/>
  <c r="S54" i="16"/>
  <c r="S186" i="16"/>
  <c r="S106" i="16"/>
  <c r="N186" i="16"/>
  <c r="N106" i="16"/>
  <c r="N54" i="16"/>
  <c r="N210" i="16"/>
  <c r="N130" i="16"/>
  <c r="N78" i="16"/>
  <c r="S122" i="16"/>
  <c r="S70" i="16"/>
  <c r="S202" i="16"/>
  <c r="R210" i="16"/>
  <c r="R130" i="16"/>
  <c r="R78" i="16"/>
  <c r="K138" i="16"/>
  <c r="K218" i="16"/>
  <c r="K86" i="16"/>
  <c r="Z85" i="16"/>
  <c r="Y202" i="16"/>
  <c r="Y122" i="16"/>
  <c r="Y70" i="16"/>
  <c r="U202" i="16"/>
  <c r="U70" i="16"/>
  <c r="U122" i="16"/>
  <c r="N218" i="16"/>
  <c r="N138" i="16"/>
  <c r="N86" i="16"/>
  <c r="W218" i="16"/>
  <c r="W138" i="16"/>
  <c r="W86" i="16"/>
  <c r="Y130" i="16"/>
  <c r="Y210" i="16"/>
  <c r="Y78" i="16"/>
  <c r="R218" i="16"/>
  <c r="R138" i="16"/>
  <c r="R86" i="16"/>
  <c r="M122" i="16"/>
  <c r="M70" i="16"/>
  <c r="M202" i="16"/>
  <c r="Q186" i="16"/>
  <c r="Q106" i="16"/>
  <c r="Q54" i="16"/>
  <c r="L114" i="16"/>
  <c r="L62" i="16"/>
  <c r="L194" i="16"/>
  <c r="U210" i="16"/>
  <c r="U78" i="16"/>
  <c r="U130" i="16"/>
  <c r="U194" i="16"/>
  <c r="U114" i="16"/>
  <c r="U62" i="16"/>
  <c r="U186" i="16"/>
  <c r="U106" i="16"/>
  <c r="U54" i="16"/>
  <c r="M210" i="16"/>
  <c r="M130" i="16"/>
  <c r="M78" i="16"/>
  <c r="M218" i="16"/>
  <c r="M138" i="16"/>
  <c r="M86" i="16"/>
  <c r="R70" i="16"/>
  <c r="R122" i="16"/>
  <c r="R202" i="16"/>
  <c r="L218" i="16"/>
  <c r="L138" i="16"/>
  <c r="L86" i="16"/>
  <c r="Q202" i="16"/>
  <c r="Q122" i="16"/>
  <c r="Q70" i="16"/>
  <c r="W130" i="16"/>
  <c r="W78" i="16"/>
  <c r="W210" i="16"/>
  <c r="O202" i="16"/>
  <c r="O122" i="16"/>
  <c r="O70" i="16"/>
  <c r="X130" i="16"/>
  <c r="X210" i="16"/>
  <c r="X78" i="16"/>
  <c r="X218" i="16"/>
  <c r="X138" i="16"/>
  <c r="X86" i="16"/>
  <c r="T186" i="16"/>
  <c r="T106" i="16"/>
  <c r="T54" i="16"/>
  <c r="L78" i="16"/>
  <c r="L210" i="16"/>
  <c r="L130" i="16"/>
  <c r="V202" i="16"/>
  <c r="V70" i="16"/>
  <c r="V122" i="16"/>
  <c r="AA106" i="16" l="1"/>
  <c r="AA122" i="16"/>
  <c r="R203" i="16"/>
  <c r="R71" i="16"/>
  <c r="R123" i="16"/>
  <c r="X203" i="16"/>
  <c r="X123" i="16"/>
  <c r="X71" i="16"/>
  <c r="K187" i="16"/>
  <c r="K107" i="16"/>
  <c r="Z54" i="16"/>
  <c r="K55" i="16"/>
  <c r="X195" i="16"/>
  <c r="X63" i="16"/>
  <c r="X115" i="16"/>
  <c r="M219" i="16"/>
  <c r="M139" i="16"/>
  <c r="M87" i="16"/>
  <c r="L195" i="16"/>
  <c r="L115" i="16"/>
  <c r="L63" i="16"/>
  <c r="U219" i="16"/>
  <c r="U139" i="16"/>
  <c r="U87" i="16"/>
  <c r="S131" i="16"/>
  <c r="S211" i="16"/>
  <c r="S79" i="16"/>
  <c r="V219" i="16"/>
  <c r="V139" i="16"/>
  <c r="V87" i="16"/>
  <c r="Q195" i="16"/>
  <c r="Q115" i="16"/>
  <c r="Q63" i="16"/>
  <c r="T195" i="16"/>
  <c r="T115" i="16"/>
  <c r="T63" i="16"/>
  <c r="Z106" i="16"/>
  <c r="O203" i="16"/>
  <c r="O123" i="16"/>
  <c r="O71" i="16"/>
  <c r="N219" i="16"/>
  <c r="N139" i="16"/>
  <c r="N87" i="16"/>
  <c r="Q187" i="16"/>
  <c r="Q55" i="16"/>
  <c r="Q107" i="16"/>
  <c r="S203" i="16"/>
  <c r="S123" i="16"/>
  <c r="S71" i="16"/>
  <c r="Q219" i="16"/>
  <c r="Q87" i="16"/>
  <c r="Q139" i="16"/>
  <c r="X107" i="16"/>
  <c r="X187" i="16"/>
  <c r="X55" i="16"/>
  <c r="W187" i="16"/>
  <c r="W107" i="16"/>
  <c r="W55" i="16"/>
  <c r="S219" i="16"/>
  <c r="S139" i="16"/>
  <c r="S87" i="16"/>
  <c r="T211" i="16"/>
  <c r="T131" i="16"/>
  <c r="T79" i="16"/>
  <c r="V107" i="16"/>
  <c r="V187" i="16"/>
  <c r="V55" i="16"/>
  <c r="V123" i="16"/>
  <c r="V203" i="16"/>
  <c r="V71" i="16"/>
  <c r="M131" i="16"/>
  <c r="M211" i="16"/>
  <c r="M79" i="16"/>
  <c r="S195" i="16"/>
  <c r="S115" i="16"/>
  <c r="S63" i="16"/>
  <c r="M187" i="16"/>
  <c r="M55" i="16"/>
  <c r="M107" i="16"/>
  <c r="R187" i="16"/>
  <c r="R107" i="16"/>
  <c r="R55" i="16"/>
  <c r="Z78" i="16"/>
  <c r="K79" i="16"/>
  <c r="K211" i="16"/>
  <c r="K131" i="16"/>
  <c r="W211" i="16"/>
  <c r="W131" i="16"/>
  <c r="W79" i="16"/>
  <c r="U203" i="16"/>
  <c r="U123" i="16"/>
  <c r="U71" i="16"/>
  <c r="Z130" i="16"/>
  <c r="L187" i="16"/>
  <c r="L55" i="16"/>
  <c r="L107" i="16"/>
  <c r="W203" i="16"/>
  <c r="W123" i="16"/>
  <c r="W71" i="16"/>
  <c r="K195" i="16"/>
  <c r="K63" i="16"/>
  <c r="K115" i="16"/>
  <c r="Z62" i="16"/>
  <c r="Q211" i="16"/>
  <c r="Q131" i="16"/>
  <c r="Q79" i="16"/>
  <c r="L203" i="16"/>
  <c r="L123" i="16"/>
  <c r="L71" i="16"/>
  <c r="U187" i="16"/>
  <c r="U55" i="16"/>
  <c r="U107" i="16"/>
  <c r="M203" i="16"/>
  <c r="M123" i="16"/>
  <c r="M71" i="16"/>
  <c r="T139" i="16"/>
  <c r="T87" i="16"/>
  <c r="T219" i="16"/>
  <c r="S187" i="16"/>
  <c r="S55" i="16"/>
  <c r="S107" i="16"/>
  <c r="U131" i="16"/>
  <c r="U211" i="16"/>
  <c r="U79" i="16"/>
  <c r="N211" i="16"/>
  <c r="N131" i="16"/>
  <c r="N79" i="16"/>
  <c r="W63" i="16"/>
  <c r="W195" i="16"/>
  <c r="W115" i="16"/>
  <c r="L211" i="16"/>
  <c r="L131" i="16"/>
  <c r="L79" i="16"/>
  <c r="Q203" i="16"/>
  <c r="Q123" i="16"/>
  <c r="Q71" i="16"/>
  <c r="Y203" i="16"/>
  <c r="Y123" i="16"/>
  <c r="Y71" i="16"/>
  <c r="N187" i="16"/>
  <c r="N107" i="16"/>
  <c r="N55" i="16"/>
  <c r="O219" i="16"/>
  <c r="O139" i="16"/>
  <c r="O87" i="16"/>
  <c r="P187" i="16"/>
  <c r="P107" i="16"/>
  <c r="P55" i="16"/>
  <c r="AA54" i="16"/>
  <c r="AA114" i="16"/>
  <c r="T55" i="16"/>
  <c r="T187" i="16"/>
  <c r="T107" i="16"/>
  <c r="R219" i="16"/>
  <c r="R139" i="16"/>
  <c r="R87" i="16"/>
  <c r="Z122" i="16"/>
  <c r="O187" i="16"/>
  <c r="O107" i="16"/>
  <c r="O55" i="16"/>
  <c r="P195" i="16"/>
  <c r="P115" i="16"/>
  <c r="P63" i="16"/>
  <c r="AA62" i="16"/>
  <c r="Z114" i="16"/>
  <c r="M115" i="16"/>
  <c r="M195" i="16"/>
  <c r="M63" i="16"/>
  <c r="V195" i="16"/>
  <c r="V115" i="16"/>
  <c r="V63" i="16"/>
  <c r="U195" i="16"/>
  <c r="U115" i="16"/>
  <c r="U63" i="16"/>
  <c r="T203" i="16"/>
  <c r="T123" i="16"/>
  <c r="T71" i="16"/>
  <c r="V211" i="16"/>
  <c r="V79" i="16"/>
  <c r="V131" i="16"/>
  <c r="L139" i="16"/>
  <c r="L87" i="16"/>
  <c r="L219" i="16"/>
  <c r="N195" i="16"/>
  <c r="N115" i="16"/>
  <c r="N63" i="16"/>
  <c r="K203" i="16"/>
  <c r="K123" i="16"/>
  <c r="Z70" i="16"/>
  <c r="K71" i="16"/>
  <c r="P211" i="16"/>
  <c r="P131" i="16"/>
  <c r="P79" i="16"/>
  <c r="AA78" i="16"/>
  <c r="Y187" i="16"/>
  <c r="Y107" i="16"/>
  <c r="Y55" i="16"/>
  <c r="X219" i="16"/>
  <c r="X139" i="16"/>
  <c r="X87" i="16"/>
  <c r="Y79" i="16"/>
  <c r="Y211" i="16"/>
  <c r="Y131" i="16"/>
  <c r="K219" i="16"/>
  <c r="Z86" i="16"/>
  <c r="K139" i="16"/>
  <c r="K87" i="16"/>
  <c r="P203" i="16"/>
  <c r="P123" i="16"/>
  <c r="P71" i="16"/>
  <c r="AA70" i="16"/>
  <c r="R195" i="16"/>
  <c r="R115" i="16"/>
  <c r="R63" i="16"/>
  <c r="AA130" i="16"/>
  <c r="Y219" i="16"/>
  <c r="Y139" i="16"/>
  <c r="Y87" i="16"/>
  <c r="O115" i="16"/>
  <c r="O195" i="16"/>
  <c r="O63" i="16"/>
  <c r="Z138" i="16"/>
  <c r="Y195" i="16"/>
  <c r="Y115" i="16"/>
  <c r="Y63" i="16"/>
  <c r="O211" i="16"/>
  <c r="O131" i="16"/>
  <c r="O79" i="16"/>
  <c r="P87" i="16"/>
  <c r="P139" i="16"/>
  <c r="P219" i="16"/>
  <c r="AA86" i="16"/>
  <c r="N123" i="16"/>
  <c r="N203" i="16"/>
  <c r="N71" i="16"/>
  <c r="X211" i="16"/>
  <c r="X131" i="16"/>
  <c r="X79" i="16"/>
  <c r="W219" i="16"/>
  <c r="W139" i="16"/>
  <c r="W87" i="16"/>
  <c r="R211" i="16"/>
  <c r="R131" i="16"/>
  <c r="R79" i="16"/>
  <c r="AA138" i="16"/>
  <c r="AA139" i="16" l="1"/>
  <c r="AA107" i="16"/>
  <c r="U220" i="16"/>
  <c r="U88" i="16"/>
  <c r="U140" i="16"/>
  <c r="P140" i="16"/>
  <c r="P220" i="16"/>
  <c r="P88" i="16"/>
  <c r="AA87" i="16"/>
  <c r="L212" i="16"/>
  <c r="L80" i="16"/>
  <c r="L132" i="16"/>
  <c r="P116" i="16"/>
  <c r="AA63" i="16"/>
  <c r="P196" i="16"/>
  <c r="P64" i="16"/>
  <c r="M124" i="16"/>
  <c r="M204" i="16"/>
  <c r="M72" i="16"/>
  <c r="M220" i="16"/>
  <c r="M88" i="16"/>
  <c r="M140" i="16"/>
  <c r="P212" i="16"/>
  <c r="P132" i="16"/>
  <c r="P80" i="16"/>
  <c r="AA79" i="16"/>
  <c r="S204" i="16"/>
  <c r="S72" i="16"/>
  <c r="S124" i="16"/>
  <c r="T132" i="16"/>
  <c r="T212" i="16"/>
  <c r="T80" i="16"/>
  <c r="Y108" i="16"/>
  <c r="Y188" i="16"/>
  <c r="Y56" i="16"/>
  <c r="T220" i="16"/>
  <c r="T88" i="16"/>
  <c r="T140" i="16"/>
  <c r="R132" i="16"/>
  <c r="R212" i="16"/>
  <c r="R80" i="16"/>
  <c r="P188" i="16"/>
  <c r="P108" i="16"/>
  <c r="AA55" i="16"/>
  <c r="P56" i="16"/>
  <c r="V188" i="16"/>
  <c r="V108" i="16"/>
  <c r="V56" i="16"/>
  <c r="P204" i="16"/>
  <c r="AA71" i="16"/>
  <c r="P124" i="16"/>
  <c r="P72" i="16"/>
  <c r="AA123" i="16"/>
  <c r="W196" i="16"/>
  <c r="W116" i="16"/>
  <c r="W64" i="16"/>
  <c r="K140" i="16"/>
  <c r="K220" i="16"/>
  <c r="K88" i="16"/>
  <c r="Z87" i="16"/>
  <c r="N132" i="16"/>
  <c r="N80" i="16"/>
  <c r="N212" i="16"/>
  <c r="U188" i="16"/>
  <c r="U108" i="16"/>
  <c r="U56" i="16"/>
  <c r="L188" i="16"/>
  <c r="L108" i="16"/>
  <c r="L56" i="16"/>
  <c r="V212" i="16"/>
  <c r="V132" i="16"/>
  <c r="V80" i="16"/>
  <c r="Y196" i="16"/>
  <c r="Y116" i="16"/>
  <c r="Y64" i="16"/>
  <c r="O220" i="16"/>
  <c r="O88" i="16"/>
  <c r="O140" i="16"/>
  <c r="Q196" i="16"/>
  <c r="Q64" i="16"/>
  <c r="Q116" i="16"/>
  <c r="AA131" i="16"/>
  <c r="O108" i="16"/>
  <c r="O56" i="16"/>
  <c r="O188" i="16"/>
  <c r="X212" i="16"/>
  <c r="X132" i="16"/>
  <c r="X80" i="16"/>
  <c r="Z139" i="16"/>
  <c r="K124" i="16"/>
  <c r="K204" i="16"/>
  <c r="K72" i="16"/>
  <c r="Z71" i="16"/>
  <c r="U196" i="16"/>
  <c r="U116" i="16"/>
  <c r="U64" i="16"/>
  <c r="N188" i="16"/>
  <c r="N56" i="16"/>
  <c r="N108" i="16"/>
  <c r="M188" i="16"/>
  <c r="M56" i="16"/>
  <c r="M108" i="16"/>
  <c r="V220" i="16"/>
  <c r="V140" i="16"/>
  <c r="V88" i="16"/>
  <c r="X196" i="16"/>
  <c r="X64" i="16"/>
  <c r="X116" i="16"/>
  <c r="R108" i="16"/>
  <c r="R56" i="16"/>
  <c r="R188" i="16"/>
  <c r="L204" i="16"/>
  <c r="L124" i="16"/>
  <c r="L72" i="16"/>
  <c r="S140" i="16"/>
  <c r="S88" i="16"/>
  <c r="S220" i="16"/>
  <c r="Q188" i="16"/>
  <c r="Q108" i="16"/>
  <c r="Q56" i="16"/>
  <c r="S188" i="16"/>
  <c r="S108" i="16"/>
  <c r="S56" i="16"/>
  <c r="K116" i="16"/>
  <c r="Z63" i="16"/>
  <c r="K64" i="16"/>
  <c r="K196" i="16"/>
  <c r="O212" i="16"/>
  <c r="O132" i="16"/>
  <c r="O80" i="16"/>
  <c r="W204" i="16"/>
  <c r="W72" i="16"/>
  <c r="W124" i="16"/>
  <c r="AA115" i="16"/>
  <c r="W220" i="16"/>
  <c r="W140" i="16"/>
  <c r="W88" i="16"/>
  <c r="T204" i="16"/>
  <c r="T124" i="16"/>
  <c r="T72" i="16"/>
  <c r="O196" i="16"/>
  <c r="O116" i="16"/>
  <c r="O64" i="16"/>
  <c r="Z123" i="16"/>
  <c r="R140" i="16"/>
  <c r="R88" i="16"/>
  <c r="R220" i="16"/>
  <c r="U212" i="16"/>
  <c r="U132" i="16"/>
  <c r="U80" i="16"/>
  <c r="U124" i="16"/>
  <c r="U204" i="16"/>
  <c r="U72" i="16"/>
  <c r="S196" i="16"/>
  <c r="S116" i="16"/>
  <c r="S64" i="16"/>
  <c r="K188" i="16"/>
  <c r="K108" i="16"/>
  <c r="K56" i="16"/>
  <c r="Z55" i="16"/>
  <c r="N204" i="16"/>
  <c r="N124" i="16"/>
  <c r="N72" i="16"/>
  <c r="V196" i="16"/>
  <c r="V116" i="16"/>
  <c r="V64" i="16"/>
  <c r="Y204" i="16"/>
  <c r="Y124" i="16"/>
  <c r="Y72" i="16"/>
  <c r="N220" i="16"/>
  <c r="N140" i="16"/>
  <c r="N88" i="16"/>
  <c r="S212" i="16"/>
  <c r="S132" i="16"/>
  <c r="S80" i="16"/>
  <c r="Q204" i="16"/>
  <c r="Q124" i="16"/>
  <c r="Q72" i="16"/>
  <c r="Y140" i="16"/>
  <c r="Y220" i="16"/>
  <c r="Y88" i="16"/>
  <c r="N116" i="16"/>
  <c r="N196" i="16"/>
  <c r="N64" i="16"/>
  <c r="Q132" i="16"/>
  <c r="Q212" i="16"/>
  <c r="Q80" i="16"/>
  <c r="W188" i="16"/>
  <c r="W108" i="16"/>
  <c r="W56" i="16"/>
  <c r="Z107" i="16"/>
  <c r="Y212" i="16"/>
  <c r="Y132" i="16"/>
  <c r="Y80" i="16"/>
  <c r="W212" i="16"/>
  <c r="W132" i="16"/>
  <c r="W80" i="16"/>
  <c r="M212" i="16"/>
  <c r="M132" i="16"/>
  <c r="M80" i="16"/>
  <c r="X140" i="16"/>
  <c r="X220" i="16"/>
  <c r="X88" i="16"/>
  <c r="X204" i="16"/>
  <c r="X124" i="16"/>
  <c r="X72" i="16"/>
  <c r="T108" i="16"/>
  <c r="T188" i="16"/>
  <c r="T56" i="16"/>
  <c r="X188" i="16"/>
  <c r="X108" i="16"/>
  <c r="X56" i="16"/>
  <c r="R196" i="16"/>
  <c r="R116" i="16"/>
  <c r="R64" i="16"/>
  <c r="L220" i="16"/>
  <c r="L140" i="16"/>
  <c r="L88" i="16"/>
  <c r="Z115" i="16"/>
  <c r="Z131" i="16"/>
  <c r="V204" i="16"/>
  <c r="V124" i="16"/>
  <c r="V72" i="16"/>
  <c r="O204" i="16"/>
  <c r="O72" i="16"/>
  <c r="O124" i="16"/>
  <c r="K212" i="16"/>
  <c r="K132" i="16"/>
  <c r="Z79" i="16"/>
  <c r="K80" i="16"/>
  <c r="T196" i="16"/>
  <c r="T116" i="16"/>
  <c r="T64" i="16"/>
  <c r="R124" i="16"/>
  <c r="R72" i="16"/>
  <c r="R204" i="16"/>
  <c r="M116" i="16"/>
  <c r="M196" i="16"/>
  <c r="M64" i="16"/>
  <c r="L116" i="16"/>
  <c r="L196" i="16"/>
  <c r="L64" i="16"/>
  <c r="Q220" i="16"/>
  <c r="Q140" i="16"/>
  <c r="Q88" i="16"/>
  <c r="Z116" i="16" l="1"/>
  <c r="Z132" i="16"/>
  <c r="O189" i="16"/>
  <c r="O57" i="16"/>
  <c r="O109" i="16"/>
  <c r="O160" i="16" s="1"/>
  <c r="L117" i="16"/>
  <c r="L161" i="16" s="1"/>
  <c r="L65" i="16"/>
  <c r="L197" i="16"/>
  <c r="Q205" i="16"/>
  <c r="Q125" i="16"/>
  <c r="Q162" i="16" s="1"/>
  <c r="Q73" i="16"/>
  <c r="O133" i="16"/>
  <c r="O163" i="16" s="1"/>
  <c r="O213" i="16"/>
  <c r="O81" i="16"/>
  <c r="N189" i="16"/>
  <c r="N57" i="16"/>
  <c r="N109" i="16"/>
  <c r="N160" i="16" s="1"/>
  <c r="U189" i="16"/>
  <c r="U109" i="16"/>
  <c r="U160" i="16" s="1"/>
  <c r="U57" i="16"/>
  <c r="O205" i="16"/>
  <c r="O73" i="16"/>
  <c r="O125" i="16"/>
  <c r="O162" i="16" s="1"/>
  <c r="T189" i="16"/>
  <c r="T109" i="16"/>
  <c r="T160" i="16" s="1"/>
  <c r="T57" i="16"/>
  <c r="V109" i="16"/>
  <c r="V160" i="16" s="1"/>
  <c r="V189" i="16"/>
  <c r="V57" i="16"/>
  <c r="T125" i="16"/>
  <c r="T162" i="16" s="1"/>
  <c r="T205" i="16"/>
  <c r="T73" i="16"/>
  <c r="R141" i="16"/>
  <c r="R164" i="16" s="1"/>
  <c r="R221" i="16"/>
  <c r="R89" i="16"/>
  <c r="U197" i="16"/>
  <c r="U65" i="16"/>
  <c r="U117" i="16"/>
  <c r="U161" i="16" s="1"/>
  <c r="Q117" i="16"/>
  <c r="Q161" i="16" s="1"/>
  <c r="Q197" i="16"/>
  <c r="Q65" i="16"/>
  <c r="P197" i="16"/>
  <c r="P117" i="16"/>
  <c r="P65" i="16"/>
  <c r="AA64" i="16"/>
  <c r="M117" i="16"/>
  <c r="M161" i="16" s="1"/>
  <c r="M197" i="16"/>
  <c r="M65" i="16"/>
  <c r="V125" i="16"/>
  <c r="V162" i="16" s="1"/>
  <c r="V205" i="16"/>
  <c r="V73" i="16"/>
  <c r="S133" i="16"/>
  <c r="S163" i="16" s="1"/>
  <c r="S213" i="16"/>
  <c r="S81" i="16"/>
  <c r="K189" i="16"/>
  <c r="K109" i="16"/>
  <c r="K57" i="16"/>
  <c r="Z56" i="16"/>
  <c r="O117" i="16"/>
  <c r="O161" i="16" s="1"/>
  <c r="O197" i="16"/>
  <c r="O65" i="16"/>
  <c r="N141" i="16"/>
  <c r="N164" i="16" s="1"/>
  <c r="N221" i="16"/>
  <c r="N89" i="16"/>
  <c r="X189" i="16"/>
  <c r="X57" i="16"/>
  <c r="X109" i="16"/>
  <c r="X160" i="16" s="1"/>
  <c r="W205" i="16"/>
  <c r="W125" i="16"/>
  <c r="W162" i="16" s="1"/>
  <c r="W73" i="16"/>
  <c r="U221" i="16"/>
  <c r="U141" i="16"/>
  <c r="U164" i="16" s="1"/>
  <c r="U89" i="16"/>
  <c r="N205" i="16"/>
  <c r="N125" i="16"/>
  <c r="N162" i="16" s="1"/>
  <c r="N73" i="16"/>
  <c r="Y213" i="16"/>
  <c r="Y133" i="16"/>
  <c r="Y163" i="16" s="1"/>
  <c r="Y81" i="16"/>
  <c r="L125" i="16"/>
  <c r="L162" i="16" s="1"/>
  <c r="L205" i="16"/>
  <c r="L73" i="16"/>
  <c r="T213" i="16"/>
  <c r="T133" i="16"/>
  <c r="T163" i="16" s="1"/>
  <c r="T81" i="16"/>
  <c r="X205" i="16"/>
  <c r="X125" i="16"/>
  <c r="X162" i="16" s="1"/>
  <c r="X73" i="16"/>
  <c r="W189" i="16"/>
  <c r="W109" i="16"/>
  <c r="W160" i="16" s="1"/>
  <c r="W57" i="16"/>
  <c r="Z108" i="16"/>
  <c r="K197" i="16"/>
  <c r="K117" i="16"/>
  <c r="Z64" i="16"/>
  <c r="K65" i="16"/>
  <c r="R57" i="16"/>
  <c r="R189" i="16"/>
  <c r="R109" i="16"/>
  <c r="R160" i="16" s="1"/>
  <c r="N213" i="16"/>
  <c r="N133" i="16"/>
  <c r="N163" i="16" s="1"/>
  <c r="N81" i="16"/>
  <c r="P205" i="16"/>
  <c r="P73" i="16"/>
  <c r="P125" i="16"/>
  <c r="AA72" i="16"/>
  <c r="O221" i="16"/>
  <c r="O89" i="16"/>
  <c r="O141" i="16"/>
  <c r="O164" i="16" s="1"/>
  <c r="P189" i="16"/>
  <c r="P57" i="16"/>
  <c r="AA56" i="16"/>
  <c r="P109" i="16"/>
  <c r="AA116" i="16"/>
  <c r="R205" i="16"/>
  <c r="R125" i="16"/>
  <c r="R162" i="16" s="1"/>
  <c r="R73" i="16"/>
  <c r="X141" i="16"/>
  <c r="X164" i="16" s="1"/>
  <c r="X221" i="16"/>
  <c r="X89" i="16"/>
  <c r="Q133" i="16"/>
  <c r="Q163" i="16" s="1"/>
  <c r="Q213" i="16"/>
  <c r="Q81" i="16"/>
  <c r="S189" i="16"/>
  <c r="S109" i="16"/>
  <c r="S160" i="16" s="1"/>
  <c r="S57" i="16"/>
  <c r="X197" i="16"/>
  <c r="X117" i="16"/>
  <c r="X161" i="16" s="1"/>
  <c r="X65" i="16"/>
  <c r="Y197" i="16"/>
  <c r="Y65" i="16"/>
  <c r="Y117" i="16"/>
  <c r="Y161" i="16" s="1"/>
  <c r="K221" i="16"/>
  <c r="K141" i="16"/>
  <c r="Z88" i="16"/>
  <c r="K89" i="16"/>
  <c r="AA108" i="16"/>
  <c r="L133" i="16"/>
  <c r="L163" i="16" s="1"/>
  <c r="L213" i="16"/>
  <c r="L81" i="16"/>
  <c r="T197" i="16"/>
  <c r="T117" i="16"/>
  <c r="T161" i="16" s="1"/>
  <c r="T65" i="16"/>
  <c r="Y125" i="16"/>
  <c r="Y162" i="16" s="1"/>
  <c r="Y205" i="16"/>
  <c r="Y73" i="16"/>
  <c r="W141" i="16"/>
  <c r="W164" i="16" s="1"/>
  <c r="W221" i="16"/>
  <c r="W89" i="16"/>
  <c r="V141" i="16"/>
  <c r="V164" i="16" s="1"/>
  <c r="V89" i="16"/>
  <c r="V221" i="16"/>
  <c r="Z140" i="16"/>
  <c r="R133" i="16"/>
  <c r="R163" i="16" s="1"/>
  <c r="R213" i="16"/>
  <c r="R81" i="16"/>
  <c r="P133" i="16"/>
  <c r="P213" i="16"/>
  <c r="P81" i="16"/>
  <c r="AA80" i="16"/>
  <c r="K205" i="16"/>
  <c r="K125" i="16"/>
  <c r="K73" i="16"/>
  <c r="Z72" i="16"/>
  <c r="W197" i="16"/>
  <c r="W65" i="16"/>
  <c r="W117" i="16"/>
  <c r="W161" i="16" s="1"/>
  <c r="AA132" i="16"/>
  <c r="P221" i="16"/>
  <c r="P141" i="16"/>
  <c r="P89" i="16"/>
  <c r="AA88" i="16"/>
  <c r="X213" i="16"/>
  <c r="X133" i="16"/>
  <c r="X163" i="16" s="1"/>
  <c r="X81" i="16"/>
  <c r="U213" i="16"/>
  <c r="U133" i="16"/>
  <c r="U163" i="16" s="1"/>
  <c r="U81" i="16"/>
  <c r="AA140" i="16"/>
  <c r="S197" i="16"/>
  <c r="S117" i="16"/>
  <c r="S161" i="16" s="1"/>
  <c r="S65" i="16"/>
  <c r="S125" i="16"/>
  <c r="S162" i="16" s="1"/>
  <c r="S205" i="16"/>
  <c r="S73" i="16"/>
  <c r="L221" i="16"/>
  <c r="L89" i="16"/>
  <c r="L141" i="16"/>
  <c r="L164" i="16" s="1"/>
  <c r="Z124" i="16"/>
  <c r="U205" i="16"/>
  <c r="U125" i="16"/>
  <c r="U162" i="16" s="1"/>
  <c r="U73" i="16"/>
  <c r="M133" i="16"/>
  <c r="M163" i="16" s="1"/>
  <c r="M81" i="16"/>
  <c r="M213" i="16"/>
  <c r="N197" i="16"/>
  <c r="N117" i="16"/>
  <c r="N161" i="16" s="1"/>
  <c r="N65" i="16"/>
  <c r="Q189" i="16"/>
  <c r="Q109" i="16"/>
  <c r="Q160" i="16" s="1"/>
  <c r="Q57" i="16"/>
  <c r="V213" i="16"/>
  <c r="V133" i="16"/>
  <c r="V163" i="16" s="1"/>
  <c r="V81" i="16"/>
  <c r="R197" i="16"/>
  <c r="R65" i="16"/>
  <c r="R117" i="16"/>
  <c r="R161" i="16" s="1"/>
  <c r="K133" i="16"/>
  <c r="K81" i="16"/>
  <c r="K213" i="16"/>
  <c r="Z80" i="16"/>
  <c r="V197" i="16"/>
  <c r="V117" i="16"/>
  <c r="V161" i="16" s="1"/>
  <c r="V65" i="16"/>
  <c r="Q221" i="16"/>
  <c r="Q141" i="16"/>
  <c r="Q164" i="16" s="1"/>
  <c r="Q89" i="16"/>
  <c r="W213" i="16"/>
  <c r="W81" i="16"/>
  <c r="W133" i="16"/>
  <c r="W163" i="16" s="1"/>
  <c r="Y221" i="16"/>
  <c r="Y89" i="16"/>
  <c r="Y141" i="16"/>
  <c r="Y164" i="16" s="1"/>
  <c r="M189" i="16"/>
  <c r="M57" i="16"/>
  <c r="M109" i="16"/>
  <c r="M160" i="16" s="1"/>
  <c r="L189" i="16"/>
  <c r="L109" i="16"/>
  <c r="L160" i="16" s="1"/>
  <c r="L57" i="16"/>
  <c r="T89" i="16"/>
  <c r="T221" i="16"/>
  <c r="T141" i="16"/>
  <c r="T164" i="16" s="1"/>
  <c r="M221" i="16"/>
  <c r="M141" i="16"/>
  <c r="M164" i="16" s="1"/>
  <c r="M89" i="16"/>
  <c r="S221" i="16"/>
  <c r="S89" i="16"/>
  <c r="S141" i="16"/>
  <c r="S164" i="16" s="1"/>
  <c r="AA124" i="16"/>
  <c r="Y189" i="16"/>
  <c r="Y57" i="16"/>
  <c r="Y109" i="16"/>
  <c r="Y160" i="16" s="1"/>
  <c r="M205" i="16"/>
  <c r="M125" i="16"/>
  <c r="M162" i="16" s="1"/>
  <c r="M73" i="16"/>
  <c r="Y198" i="16" l="1"/>
  <c r="Y118" i="16"/>
  <c r="Y166" i="16" s="1"/>
  <c r="Y66" i="16"/>
  <c r="M214" i="16"/>
  <c r="M134" i="16"/>
  <c r="M168" i="16" s="1"/>
  <c r="M82" i="16"/>
  <c r="U214" i="16"/>
  <c r="U134" i="16"/>
  <c r="U168" i="16" s="1"/>
  <c r="U82" i="16"/>
  <c r="Z125" i="16"/>
  <c r="K162" i="16"/>
  <c r="Y126" i="16"/>
  <c r="Y167" i="16" s="1"/>
  <c r="Y74" i="16"/>
  <c r="Y206" i="16"/>
  <c r="L206" i="16"/>
  <c r="L126" i="16"/>
  <c r="L167" i="16" s="1"/>
  <c r="L74" i="16"/>
  <c r="X190" i="16"/>
  <c r="X58" i="16"/>
  <c r="X110" i="16"/>
  <c r="X165" i="16" s="1"/>
  <c r="P160" i="16"/>
  <c r="Z160" i="16" s="1"/>
  <c r="AA109" i="16"/>
  <c r="N190" i="16"/>
  <c r="N110" i="16"/>
  <c r="N165" i="16" s="1"/>
  <c r="N58" i="16"/>
  <c r="K198" i="16"/>
  <c r="K118" i="16"/>
  <c r="Z65" i="16"/>
  <c r="K66" i="16"/>
  <c r="K214" i="16"/>
  <c r="K134" i="16"/>
  <c r="K82" i="16"/>
  <c r="Z81" i="16"/>
  <c r="Z133" i="16"/>
  <c r="K163" i="16"/>
  <c r="X134" i="16"/>
  <c r="X168" i="16" s="1"/>
  <c r="X214" i="16"/>
  <c r="X82" i="16"/>
  <c r="P134" i="16"/>
  <c r="P82" i="16"/>
  <c r="P214" i="16"/>
  <c r="AA81" i="16"/>
  <c r="T198" i="16"/>
  <c r="T66" i="16"/>
  <c r="T118" i="16"/>
  <c r="T166" i="16" s="1"/>
  <c r="P190" i="16"/>
  <c r="P58" i="16"/>
  <c r="AA57" i="16"/>
  <c r="P110" i="16"/>
  <c r="Y214" i="16"/>
  <c r="Y134" i="16"/>
  <c r="Y168" i="16" s="1"/>
  <c r="Y82" i="16"/>
  <c r="Y142" i="16"/>
  <c r="Y169" i="16" s="1"/>
  <c r="Y222" i="16"/>
  <c r="Y90" i="16"/>
  <c r="R118" i="16"/>
  <c r="R166" i="16" s="1"/>
  <c r="R198" i="16"/>
  <c r="R66" i="16"/>
  <c r="S110" i="16"/>
  <c r="S165" i="16" s="1"/>
  <c r="S58" i="16"/>
  <c r="S190" i="16"/>
  <c r="K161" i="16"/>
  <c r="Z117" i="16"/>
  <c r="O134" i="16"/>
  <c r="O168" i="16" s="1"/>
  <c r="O214" i="16"/>
  <c r="O82" i="16"/>
  <c r="S222" i="16"/>
  <c r="S90" i="16"/>
  <c r="S142" i="16"/>
  <c r="S169" i="16" s="1"/>
  <c r="P163" i="16"/>
  <c r="Z163" i="16" s="1"/>
  <c r="AA133" i="16"/>
  <c r="O198" i="16"/>
  <c r="O66" i="16"/>
  <c r="O118" i="16"/>
  <c r="O166" i="16" s="1"/>
  <c r="V190" i="16"/>
  <c r="V110" i="16"/>
  <c r="V165" i="16" s="1"/>
  <c r="V58" i="16"/>
  <c r="V82" i="16"/>
  <c r="V214" i="16"/>
  <c r="V134" i="16"/>
  <c r="V168" i="16" s="1"/>
  <c r="R134" i="16"/>
  <c r="R168" i="16" s="1"/>
  <c r="R214" i="16"/>
  <c r="R82" i="16"/>
  <c r="L134" i="16"/>
  <c r="L168" i="16" s="1"/>
  <c r="L214" i="16"/>
  <c r="L82" i="16"/>
  <c r="O142" i="16"/>
  <c r="O169" i="16" s="1"/>
  <c r="O90" i="16"/>
  <c r="O222" i="16"/>
  <c r="N206" i="16"/>
  <c r="N126" i="16"/>
  <c r="N167" i="16" s="1"/>
  <c r="N74" i="16"/>
  <c r="P118" i="16"/>
  <c r="P66" i="16"/>
  <c r="P198" i="16"/>
  <c r="AA65" i="16"/>
  <c r="R190" i="16"/>
  <c r="R58" i="16"/>
  <c r="R110" i="16"/>
  <c r="R165" i="16" s="1"/>
  <c r="N222" i="16"/>
  <c r="N142" i="16"/>
  <c r="N169" i="16" s="1"/>
  <c r="N90" i="16"/>
  <c r="M222" i="16"/>
  <c r="M142" i="16"/>
  <c r="M169" i="16" s="1"/>
  <c r="M90" i="16"/>
  <c r="W214" i="16"/>
  <c r="W134" i="16"/>
  <c r="W168" i="16" s="1"/>
  <c r="W82" i="16"/>
  <c r="L222" i="16"/>
  <c r="L142" i="16"/>
  <c r="L169" i="16" s="1"/>
  <c r="L90" i="16"/>
  <c r="P222" i="16"/>
  <c r="P142" i="16"/>
  <c r="P90" i="16"/>
  <c r="AA89" i="16"/>
  <c r="Q214" i="16"/>
  <c r="Q134" i="16"/>
  <c r="Q168" i="16" s="1"/>
  <c r="Q82" i="16"/>
  <c r="W110" i="16"/>
  <c r="W165" i="16" s="1"/>
  <c r="W190" i="16"/>
  <c r="W58" i="16"/>
  <c r="P161" i="16"/>
  <c r="Z161" i="16" s="1"/>
  <c r="AA117" i="16"/>
  <c r="Q126" i="16"/>
  <c r="Q167" i="16" s="1"/>
  <c r="Q206" i="16"/>
  <c r="Q74" i="16"/>
  <c r="P164" i="16"/>
  <c r="Z164" i="16" s="1"/>
  <c r="AA141" i="16"/>
  <c r="Y110" i="16"/>
  <c r="Y165" i="16" s="1"/>
  <c r="Y190" i="16"/>
  <c r="Y58" i="16"/>
  <c r="X198" i="16"/>
  <c r="X66" i="16"/>
  <c r="X118" i="16"/>
  <c r="X166" i="16" s="1"/>
  <c r="U206" i="16"/>
  <c r="U126" i="16"/>
  <c r="U167" i="16" s="1"/>
  <c r="U74" i="16"/>
  <c r="M198" i="16"/>
  <c r="M66" i="16"/>
  <c r="M118" i="16"/>
  <c r="M166" i="16" s="1"/>
  <c r="Q222" i="16"/>
  <c r="Q142" i="16"/>
  <c r="Q169" i="16" s="1"/>
  <c r="Q90" i="16"/>
  <c r="Q58" i="16"/>
  <c r="Q110" i="16"/>
  <c r="Q165" i="16" s="1"/>
  <c r="Q190" i="16"/>
  <c r="S206" i="16"/>
  <c r="S126" i="16"/>
  <c r="S167" i="16" s="1"/>
  <c r="S74" i="16"/>
  <c r="P162" i="16"/>
  <c r="Z162" i="16" s="1"/>
  <c r="AA125" i="16"/>
  <c r="U222" i="16"/>
  <c r="U142" i="16"/>
  <c r="U169" i="16" s="1"/>
  <c r="U90" i="16"/>
  <c r="K110" i="16"/>
  <c r="K190" i="16"/>
  <c r="K58" i="16"/>
  <c r="Z57" i="16"/>
  <c r="Q198" i="16"/>
  <c r="Q118" i="16"/>
  <c r="Q166" i="16" s="1"/>
  <c r="Q66" i="16"/>
  <c r="K222" i="16"/>
  <c r="K90" i="16"/>
  <c r="K142" i="16"/>
  <c r="Z89" i="16"/>
  <c r="X222" i="16"/>
  <c r="X142" i="16"/>
  <c r="X169" i="16" s="1"/>
  <c r="X90" i="16"/>
  <c r="P206" i="16"/>
  <c r="P74" i="16"/>
  <c r="AA73" i="16"/>
  <c r="P126" i="16"/>
  <c r="X126" i="16"/>
  <c r="X167" i="16" s="1"/>
  <c r="X206" i="16"/>
  <c r="X74" i="16"/>
  <c r="Z109" i="16"/>
  <c r="K160" i="16"/>
  <c r="V142" i="16"/>
  <c r="V169" i="16" s="1"/>
  <c r="V222" i="16"/>
  <c r="V90" i="16"/>
  <c r="L198" i="16"/>
  <c r="L118" i="16"/>
  <c r="L166" i="16" s="1"/>
  <c r="L66" i="16"/>
  <c r="T142" i="16"/>
  <c r="T169" i="16" s="1"/>
  <c r="T222" i="16"/>
  <c r="T90" i="16"/>
  <c r="V198" i="16"/>
  <c r="V118" i="16"/>
  <c r="V166" i="16" s="1"/>
  <c r="V66" i="16"/>
  <c r="N118" i="16"/>
  <c r="N166" i="16" s="1"/>
  <c r="N198" i="16"/>
  <c r="N66" i="16"/>
  <c r="S198" i="16"/>
  <c r="S118" i="16"/>
  <c r="S166" i="16" s="1"/>
  <c r="S66" i="16"/>
  <c r="W198" i="16"/>
  <c r="W118" i="16"/>
  <c r="W166" i="16" s="1"/>
  <c r="W66" i="16"/>
  <c r="Z141" i="16"/>
  <c r="K164" i="16"/>
  <c r="N134" i="16"/>
  <c r="N168" i="16" s="1"/>
  <c r="N82" i="16"/>
  <c r="N214" i="16"/>
  <c r="W74" i="16"/>
  <c r="W126" i="16"/>
  <c r="W167" i="16" s="1"/>
  <c r="W206" i="16"/>
  <c r="S214" i="16"/>
  <c r="S82" i="16"/>
  <c r="S134" i="16"/>
  <c r="S168" i="16" s="1"/>
  <c r="O126" i="16"/>
  <c r="O167" i="16" s="1"/>
  <c r="O74" i="16"/>
  <c r="O206" i="16"/>
  <c r="M190" i="16"/>
  <c r="M58" i="16"/>
  <c r="M110" i="16"/>
  <c r="M165" i="16" s="1"/>
  <c r="T126" i="16"/>
  <c r="T167" i="16" s="1"/>
  <c r="T206" i="16"/>
  <c r="T74" i="16"/>
  <c r="T110" i="16"/>
  <c r="T165" i="16" s="1"/>
  <c r="T190" i="16"/>
  <c r="T58" i="16"/>
  <c r="M206" i="16"/>
  <c r="M74" i="16"/>
  <c r="M126" i="16"/>
  <c r="M167" i="16" s="1"/>
  <c r="L190" i="16"/>
  <c r="L110" i="16"/>
  <c r="L165" i="16" s="1"/>
  <c r="L58" i="16"/>
  <c r="W142" i="16"/>
  <c r="W169" i="16" s="1"/>
  <c r="W90" i="16"/>
  <c r="W222" i="16"/>
  <c r="R206" i="16"/>
  <c r="R74" i="16"/>
  <c r="R126" i="16"/>
  <c r="R167" i="16" s="1"/>
  <c r="T214" i="16"/>
  <c r="T134" i="16"/>
  <c r="T168" i="16" s="1"/>
  <c r="T82" i="16"/>
  <c r="U198" i="16"/>
  <c r="U118" i="16"/>
  <c r="U166" i="16" s="1"/>
  <c r="U66" i="16"/>
  <c r="U190" i="16"/>
  <c r="U58" i="16"/>
  <c r="U110" i="16"/>
  <c r="U165" i="16" s="1"/>
  <c r="O190" i="16"/>
  <c r="O110" i="16"/>
  <c r="O165" i="16" s="1"/>
  <c r="O58" i="16"/>
  <c r="K126" i="16"/>
  <c r="K206" i="16"/>
  <c r="K74" i="16"/>
  <c r="Z73" i="16"/>
  <c r="V206" i="16"/>
  <c r="V126" i="16"/>
  <c r="V167" i="16" s="1"/>
  <c r="V74" i="16"/>
  <c r="R142" i="16"/>
  <c r="R169" i="16" s="1"/>
  <c r="R90" i="16"/>
  <c r="R222" i="16"/>
  <c r="P169" i="16" l="1"/>
  <c r="Z169" i="16" s="1"/>
  <c r="AA142" i="16"/>
  <c r="P199" i="16"/>
  <c r="AA66" i="16"/>
  <c r="P119" i="16"/>
  <c r="P67" i="16"/>
  <c r="V215" i="16"/>
  <c r="V135" i="16"/>
  <c r="V83" i="16"/>
  <c r="P165" i="16"/>
  <c r="Z165" i="16" s="1"/>
  <c r="AA110" i="16"/>
  <c r="N199" i="16"/>
  <c r="N119" i="16"/>
  <c r="N67" i="16"/>
  <c r="Y207" i="16"/>
  <c r="Y127" i="16"/>
  <c r="Y75" i="16"/>
  <c r="Q223" i="16"/>
  <c r="Q143" i="16"/>
  <c r="Q91" i="16"/>
  <c r="P191" i="16"/>
  <c r="P111" i="16"/>
  <c r="P59" i="16"/>
  <c r="AA58" i="16"/>
  <c r="U59" i="16"/>
  <c r="U191" i="16"/>
  <c r="U111" i="16"/>
  <c r="K215" i="16"/>
  <c r="K135" i="16"/>
  <c r="K83" i="16"/>
  <c r="Z82" i="16"/>
  <c r="U199" i="16"/>
  <c r="U67" i="16"/>
  <c r="U119" i="16"/>
  <c r="X127" i="16"/>
  <c r="X75" i="16"/>
  <c r="X207" i="16"/>
  <c r="L223" i="16"/>
  <c r="L143" i="16"/>
  <c r="L91" i="16"/>
  <c r="Q207" i="16"/>
  <c r="Q127" i="16"/>
  <c r="Q75" i="16"/>
  <c r="T191" i="16"/>
  <c r="T111" i="16"/>
  <c r="T59" i="16"/>
  <c r="V191" i="16"/>
  <c r="V111" i="16"/>
  <c r="V59" i="16"/>
  <c r="T215" i="16"/>
  <c r="T83" i="16"/>
  <c r="T135" i="16"/>
  <c r="W127" i="16"/>
  <c r="W207" i="16"/>
  <c r="W75" i="16"/>
  <c r="AA126" i="16"/>
  <c r="P167" i="16"/>
  <c r="Z167" i="16" s="1"/>
  <c r="N207" i="16"/>
  <c r="N75" i="16"/>
  <c r="N127" i="16"/>
  <c r="T199" i="16"/>
  <c r="T67" i="16"/>
  <c r="T119" i="16"/>
  <c r="K165" i="16"/>
  <c r="Z110" i="16"/>
  <c r="T207" i="16"/>
  <c r="T127" i="16"/>
  <c r="T75" i="16"/>
  <c r="N135" i="16"/>
  <c r="N215" i="16"/>
  <c r="N83" i="16"/>
  <c r="T91" i="16"/>
  <c r="T223" i="16"/>
  <c r="T143" i="16"/>
  <c r="P207" i="16"/>
  <c r="P127" i="16"/>
  <c r="AA74" i="16"/>
  <c r="P75" i="16"/>
  <c r="U143" i="16"/>
  <c r="U223" i="16"/>
  <c r="U91" i="16"/>
  <c r="R199" i="16"/>
  <c r="R119" i="16"/>
  <c r="R67" i="16"/>
  <c r="U127" i="16"/>
  <c r="U207" i="16"/>
  <c r="U75" i="16"/>
  <c r="W111" i="16"/>
  <c r="W191" i="16"/>
  <c r="W59" i="16"/>
  <c r="M223" i="16"/>
  <c r="M143" i="16"/>
  <c r="M91" i="16"/>
  <c r="O119" i="16"/>
  <c r="O199" i="16"/>
  <c r="O67" i="16"/>
  <c r="N191" i="16"/>
  <c r="N59" i="16"/>
  <c r="N111" i="16"/>
  <c r="U215" i="16"/>
  <c r="U83" i="16"/>
  <c r="U135" i="16"/>
  <c r="K207" i="16"/>
  <c r="K127" i="16"/>
  <c r="K75" i="16"/>
  <c r="Z74" i="16"/>
  <c r="R207" i="16"/>
  <c r="R75" i="16"/>
  <c r="R127" i="16"/>
  <c r="X143" i="16"/>
  <c r="X223" i="16"/>
  <c r="X91" i="16"/>
  <c r="O223" i="16"/>
  <c r="O91" i="16"/>
  <c r="O143" i="16"/>
  <c r="P215" i="16"/>
  <c r="P135" i="16"/>
  <c r="P83" i="16"/>
  <c r="AA82" i="16"/>
  <c r="M191" i="16"/>
  <c r="M111" i="16"/>
  <c r="M59" i="16"/>
  <c r="Q199" i="16"/>
  <c r="Q119" i="16"/>
  <c r="Q67" i="16"/>
  <c r="L207" i="16"/>
  <c r="L127" i="16"/>
  <c r="L75" i="16"/>
  <c r="S215" i="16"/>
  <c r="S135" i="16"/>
  <c r="S83" i="16"/>
  <c r="Q191" i="16"/>
  <c r="Q111" i="16"/>
  <c r="Q59" i="16"/>
  <c r="M207" i="16"/>
  <c r="M127" i="16"/>
  <c r="M75" i="16"/>
  <c r="Z134" i="16"/>
  <c r="K168" i="16"/>
  <c r="R223" i="16"/>
  <c r="R143" i="16"/>
  <c r="R91" i="16"/>
  <c r="V199" i="16"/>
  <c r="V119" i="16"/>
  <c r="V67" i="16"/>
  <c r="K191" i="16"/>
  <c r="K111" i="16"/>
  <c r="K59" i="16"/>
  <c r="Z58" i="16"/>
  <c r="P166" i="16"/>
  <c r="Z166" i="16" s="1"/>
  <c r="AA118" i="16"/>
  <c r="K199" i="16"/>
  <c r="Z66" i="16"/>
  <c r="K119" i="16"/>
  <c r="K67" i="16"/>
  <c r="V127" i="16"/>
  <c r="V75" i="16"/>
  <c r="V207" i="16"/>
  <c r="W135" i="16"/>
  <c r="W215" i="16"/>
  <c r="W83" i="16"/>
  <c r="S191" i="16"/>
  <c r="S111" i="16"/>
  <c r="S59" i="16"/>
  <c r="M199" i="16"/>
  <c r="M119" i="16"/>
  <c r="M67" i="16"/>
  <c r="K166" i="16"/>
  <c r="Z118" i="16"/>
  <c r="L199" i="16"/>
  <c r="L119" i="16"/>
  <c r="L67" i="16"/>
  <c r="Y223" i="16"/>
  <c r="Y143" i="16"/>
  <c r="Y91" i="16"/>
  <c r="P168" i="16"/>
  <c r="Z168" i="16" s="1"/>
  <c r="AA134" i="16"/>
  <c r="Z126" i="16"/>
  <c r="K167" i="16"/>
  <c r="W199" i="16"/>
  <c r="W67" i="16"/>
  <c r="W119" i="16"/>
  <c r="Q135" i="16"/>
  <c r="Q83" i="16"/>
  <c r="Q215" i="16"/>
  <c r="N223" i="16"/>
  <c r="N143" i="16"/>
  <c r="N91" i="16"/>
  <c r="L215" i="16"/>
  <c r="L83" i="16"/>
  <c r="L135" i="16"/>
  <c r="X215" i="16"/>
  <c r="X135" i="16"/>
  <c r="X83" i="16"/>
  <c r="M215" i="16"/>
  <c r="M135" i="16"/>
  <c r="M83" i="16"/>
  <c r="O111" i="16"/>
  <c r="O191" i="16"/>
  <c r="O59" i="16"/>
  <c r="W223" i="16"/>
  <c r="W143" i="16"/>
  <c r="W91" i="16"/>
  <c r="S207" i="16"/>
  <c r="S127" i="16"/>
  <c r="S75" i="16"/>
  <c r="X199" i="16"/>
  <c r="X119" i="16"/>
  <c r="X67" i="16"/>
  <c r="Y215" i="16"/>
  <c r="Y135" i="16"/>
  <c r="Y83" i="16"/>
  <c r="L191" i="16"/>
  <c r="L59" i="16"/>
  <c r="L111" i="16"/>
  <c r="O207" i="16"/>
  <c r="O127" i="16"/>
  <c r="O75" i="16"/>
  <c r="S199" i="16"/>
  <c r="S119" i="16"/>
  <c r="S67" i="16"/>
  <c r="K223" i="16"/>
  <c r="K143" i="16"/>
  <c r="Z90" i="16"/>
  <c r="K91" i="16"/>
  <c r="Y191" i="16"/>
  <c r="Y111" i="16"/>
  <c r="Y59" i="16"/>
  <c r="R215" i="16"/>
  <c r="R135" i="16"/>
  <c r="R83" i="16"/>
  <c r="X111" i="16"/>
  <c r="X59" i="16"/>
  <c r="X191" i="16"/>
  <c r="Y119" i="16"/>
  <c r="Y199" i="16"/>
  <c r="Y67" i="16"/>
  <c r="V143" i="16"/>
  <c r="V223" i="16"/>
  <c r="V91" i="16"/>
  <c r="K169" i="16"/>
  <c r="Z142" i="16"/>
  <c r="S143" i="16"/>
  <c r="S91" i="16"/>
  <c r="S223" i="16"/>
  <c r="P223" i="16"/>
  <c r="P143" i="16"/>
  <c r="AA143" i="16" s="1"/>
  <c r="AA90" i="16"/>
  <c r="P91" i="16"/>
  <c r="R111" i="16"/>
  <c r="R191" i="16"/>
  <c r="R59" i="16"/>
  <c r="O135" i="16"/>
  <c r="O215" i="16"/>
  <c r="O83" i="16"/>
  <c r="AA135" i="16" l="1"/>
  <c r="K224" i="16"/>
  <c r="Z91" i="16"/>
  <c r="K144" i="16"/>
  <c r="V200" i="16"/>
  <c r="V120" i="16"/>
  <c r="V192" i="16"/>
  <c r="V112" i="16"/>
  <c r="U200" i="16"/>
  <c r="U120" i="16"/>
  <c r="Y128" i="16"/>
  <c r="Y208" i="16"/>
  <c r="V144" i="16"/>
  <c r="V224" i="16"/>
  <c r="L208" i="16"/>
  <c r="L128" i="16"/>
  <c r="X224" i="16"/>
  <c r="X144" i="16"/>
  <c r="O120" i="16"/>
  <c r="O200" i="16"/>
  <c r="X200" i="16"/>
  <c r="X120" i="16"/>
  <c r="O216" i="16"/>
  <c r="O136" i="16"/>
  <c r="Z143" i="16"/>
  <c r="Y224" i="16"/>
  <c r="Y144" i="16"/>
  <c r="T120" i="16"/>
  <c r="T200" i="16"/>
  <c r="Z135" i="16"/>
  <c r="N208" i="16"/>
  <c r="N128" i="16"/>
  <c r="Q128" i="16"/>
  <c r="Q208" i="16"/>
  <c r="P208" i="16"/>
  <c r="AA75" i="16"/>
  <c r="P128" i="16"/>
  <c r="AA128" i="16" s="1"/>
  <c r="N200" i="16"/>
  <c r="N120" i="16"/>
  <c r="Y200" i="16"/>
  <c r="Y120" i="16"/>
  <c r="S200" i="16"/>
  <c r="S120" i="16"/>
  <c r="V128" i="16"/>
  <c r="V208" i="16"/>
  <c r="Q200" i="16"/>
  <c r="Q120" i="16"/>
  <c r="M224" i="16"/>
  <c r="M144" i="16"/>
  <c r="R192" i="16"/>
  <c r="R112" i="16"/>
  <c r="N224" i="16"/>
  <c r="N144" i="16"/>
  <c r="L200" i="16"/>
  <c r="L120" i="16"/>
  <c r="R208" i="16"/>
  <c r="R128" i="16"/>
  <c r="AA127" i="16"/>
  <c r="W144" i="16"/>
  <c r="W224" i="16"/>
  <c r="K200" i="16"/>
  <c r="K120" i="16"/>
  <c r="Z67" i="16"/>
  <c r="O208" i="16"/>
  <c r="O128" i="16"/>
  <c r="Z119" i="16"/>
  <c r="M192" i="16"/>
  <c r="M112" i="16"/>
  <c r="W192" i="16"/>
  <c r="W112" i="16"/>
  <c r="M208" i="16"/>
  <c r="M128" i="16"/>
  <c r="U192" i="16"/>
  <c r="U112" i="16"/>
  <c r="V216" i="16"/>
  <c r="V136" i="16"/>
  <c r="M136" i="16"/>
  <c r="M216" i="16"/>
  <c r="S128" i="16"/>
  <c r="S208" i="16"/>
  <c r="T192" i="16"/>
  <c r="T112" i="16"/>
  <c r="X192" i="16"/>
  <c r="X112" i="16"/>
  <c r="K208" i="16"/>
  <c r="K128" i="16"/>
  <c r="Z75" i="16"/>
  <c r="O192" i="16"/>
  <c r="O112" i="16"/>
  <c r="Q216" i="16"/>
  <c r="Q136" i="16"/>
  <c r="Z127" i="16"/>
  <c r="T144" i="16"/>
  <c r="T224" i="16"/>
  <c r="L224" i="16"/>
  <c r="L144" i="16"/>
  <c r="L216" i="16"/>
  <c r="L136" i="16"/>
  <c r="R224" i="16"/>
  <c r="R144" i="16"/>
  <c r="K216" i="16"/>
  <c r="K136" i="16"/>
  <c r="Z83" i="16"/>
  <c r="P224" i="16"/>
  <c r="AA91" i="16"/>
  <c r="P144" i="16"/>
  <c r="R136" i="16"/>
  <c r="R216" i="16"/>
  <c r="M200" i="16"/>
  <c r="M120" i="16"/>
  <c r="U208" i="16"/>
  <c r="U128" i="16"/>
  <c r="N136" i="16"/>
  <c r="N216" i="16"/>
  <c r="W128" i="16"/>
  <c r="W208" i="16"/>
  <c r="P192" i="16"/>
  <c r="P112" i="16"/>
  <c r="AA59" i="16"/>
  <c r="L192" i="16"/>
  <c r="L112" i="16"/>
  <c r="Q192" i="16"/>
  <c r="Q112" i="16"/>
  <c r="P136" i="16"/>
  <c r="P216" i="16"/>
  <c r="AA83" i="16"/>
  <c r="AA111" i="16"/>
  <c r="P120" i="16"/>
  <c r="AA120" i="16" s="1"/>
  <c r="P200" i="16"/>
  <c r="AA67" i="16"/>
  <c r="W200" i="16"/>
  <c r="W120" i="16"/>
  <c r="U216" i="16"/>
  <c r="U136" i="16"/>
  <c r="AA119" i="16"/>
  <c r="S224" i="16"/>
  <c r="S144" i="16"/>
  <c r="Y112" i="16"/>
  <c r="Y192" i="16"/>
  <c r="Y216" i="16"/>
  <c r="Y136" i="16"/>
  <c r="S192" i="16"/>
  <c r="S112" i="16"/>
  <c r="K112" i="16"/>
  <c r="K192" i="16"/>
  <c r="Z59" i="16"/>
  <c r="R200" i="16"/>
  <c r="R120" i="16"/>
  <c r="T208" i="16"/>
  <c r="T128" i="16"/>
  <c r="X208" i="16"/>
  <c r="X128" i="16"/>
  <c r="Q144" i="16"/>
  <c r="Q224" i="16"/>
  <c r="Z111" i="16"/>
  <c r="S216" i="16"/>
  <c r="S136" i="16"/>
  <c r="T216" i="16"/>
  <c r="T136" i="16"/>
  <c r="X136" i="16"/>
  <c r="X216" i="16"/>
  <c r="O224" i="16"/>
  <c r="O144" i="16"/>
  <c r="N192" i="16"/>
  <c r="N112" i="16"/>
  <c r="W216" i="16"/>
  <c r="W136" i="16"/>
  <c r="U144" i="16"/>
  <c r="U224" i="16"/>
  <c r="AA112" i="16" l="1"/>
  <c r="Z112" i="16"/>
  <c r="Z120" i="16"/>
  <c r="AA136" i="16"/>
  <c r="Z136" i="16"/>
  <c r="AA144" i="16"/>
  <c r="Z128" i="16"/>
  <c r="Z144" i="16"/>
  <c r="P71" i="12" l="1"/>
  <c r="P61" i="12"/>
  <c r="P15" i="12"/>
  <c r="R7" i="12"/>
  <c r="Q7" i="12"/>
  <c r="AC220" i="6"/>
  <c r="AC219" i="6"/>
  <c r="AC218" i="6"/>
  <c r="AC217" i="6"/>
  <c r="AC216" i="6"/>
  <c r="AC215" i="6"/>
  <c r="AC214" i="6"/>
  <c r="AC213" i="6"/>
  <c r="AC212" i="6"/>
  <c r="AC211" i="6"/>
  <c r="AC210" i="6"/>
  <c r="AC209" i="6"/>
  <c r="AC208" i="6"/>
  <c r="AC207" i="6"/>
  <c r="AC206" i="6"/>
  <c r="AC205" i="6"/>
  <c r="AC204" i="6"/>
  <c r="AC203" i="6"/>
  <c r="AC202" i="6"/>
  <c r="AC201" i="6"/>
  <c r="AC200" i="6"/>
  <c r="AC199" i="6"/>
  <c r="AC198" i="6"/>
  <c r="AC197" i="6"/>
  <c r="AC196" i="6"/>
  <c r="AC195" i="6"/>
  <c r="AC194" i="6"/>
  <c r="AC193" i="6"/>
  <c r="AC192" i="6"/>
  <c r="AC191" i="6"/>
  <c r="AC190" i="6"/>
  <c r="AC189" i="6"/>
  <c r="AC188" i="6"/>
  <c r="AC187" i="6"/>
  <c r="AC186" i="6"/>
  <c r="AC185" i="6"/>
  <c r="AC184" i="6"/>
  <c r="AC183" i="6"/>
  <c r="AC182" i="6"/>
  <c r="AC181" i="6"/>
  <c r="AC180" i="6"/>
  <c r="AC179" i="6"/>
  <c r="AC178" i="6"/>
  <c r="AC177" i="6"/>
  <c r="AC176" i="6"/>
  <c r="AC175" i="6"/>
  <c r="AC174" i="6"/>
  <c r="AC173" i="6"/>
  <c r="AC172" i="6"/>
  <c r="AC171" i="6"/>
  <c r="AC170" i="6"/>
  <c r="AC169" i="6"/>
  <c r="AC168" i="6"/>
  <c r="AC167" i="6"/>
  <c r="AC166" i="6"/>
  <c r="AC165" i="6"/>
  <c r="AC164" i="6"/>
  <c r="AC163" i="6"/>
  <c r="AC162" i="6"/>
  <c r="AC161" i="6"/>
  <c r="AC160" i="6"/>
  <c r="AC159" i="6"/>
  <c r="AC158" i="6"/>
  <c r="AC157" i="6"/>
  <c r="AC156" i="6"/>
  <c r="AC155" i="6"/>
  <c r="AC154" i="6"/>
  <c r="AC153" i="6"/>
  <c r="AC152" i="6"/>
  <c r="AC151" i="6"/>
  <c r="AC150" i="6"/>
  <c r="AC149" i="6"/>
  <c r="AC148" i="6"/>
  <c r="AC147" i="6"/>
  <c r="AC146" i="6"/>
  <c r="AC145" i="6"/>
  <c r="AC144" i="6"/>
  <c r="AC143" i="6"/>
  <c r="AC142" i="6"/>
  <c r="AC141" i="6"/>
  <c r="AC140" i="6"/>
  <c r="AC139" i="6"/>
  <c r="AC138" i="6"/>
  <c r="AC137" i="6"/>
  <c r="AC136" i="6"/>
  <c r="AC135" i="6"/>
  <c r="AC134" i="6"/>
  <c r="AC133" i="6"/>
  <c r="AC132" i="6"/>
  <c r="AC131" i="6"/>
  <c r="AC130" i="6"/>
  <c r="AC129" i="6"/>
  <c r="AC128" i="6"/>
  <c r="AC127" i="6"/>
  <c r="AC126" i="6"/>
  <c r="AC125" i="6"/>
  <c r="AC124" i="6"/>
  <c r="AC123" i="6"/>
  <c r="AC122" i="6"/>
  <c r="AC121" i="6"/>
  <c r="AC120" i="6"/>
  <c r="AC119" i="6"/>
  <c r="AC118" i="6"/>
  <c r="AC117" i="6"/>
  <c r="AC116" i="6"/>
  <c r="AC115" i="6"/>
  <c r="AC114" i="6"/>
  <c r="AC113" i="6"/>
  <c r="AC112" i="6"/>
  <c r="AC111" i="6"/>
  <c r="AC110" i="6"/>
  <c r="AC109" i="6"/>
  <c r="AC108" i="6"/>
  <c r="AC107" i="6"/>
  <c r="AC106" i="6"/>
  <c r="AC105" i="6"/>
  <c r="AC104" i="6"/>
  <c r="AC103" i="6"/>
  <c r="AC102" i="6"/>
  <c r="AC101" i="6"/>
  <c r="AC100" i="6"/>
  <c r="AC99" i="6"/>
  <c r="AC98" i="6"/>
  <c r="AC97" i="6"/>
  <c r="AC96" i="6"/>
  <c r="AC95" i="6"/>
  <c r="AC94" i="6"/>
  <c r="AC93" i="6"/>
  <c r="AC92" i="6"/>
  <c r="AC91" i="6"/>
  <c r="AC90" i="6"/>
  <c r="AC89" i="6"/>
  <c r="AC88" i="6"/>
  <c r="AC87" i="6"/>
  <c r="AC86" i="6"/>
  <c r="AC85" i="6"/>
  <c r="AC84" i="6"/>
  <c r="AC83" i="6"/>
  <c r="AC82" i="6"/>
  <c r="AC81" i="6"/>
  <c r="AC80" i="6"/>
  <c r="AC79" i="6"/>
  <c r="AC78" i="6"/>
  <c r="AC77" i="6"/>
  <c r="AC76" i="6"/>
  <c r="AC75" i="6"/>
  <c r="AC74" i="6"/>
  <c r="AC73" i="6"/>
  <c r="AC72" i="6"/>
  <c r="AC71" i="6"/>
  <c r="AC70" i="6"/>
  <c r="AC69" i="6"/>
  <c r="AC68" i="6"/>
  <c r="AC67" i="6"/>
  <c r="AC66" i="6"/>
  <c r="AC65" i="6"/>
  <c r="AC64" i="6"/>
  <c r="AC63" i="6"/>
  <c r="AC62" i="6"/>
  <c r="AC61" i="6"/>
  <c r="AC60" i="6"/>
  <c r="AC59" i="6"/>
  <c r="AC58" i="6"/>
  <c r="AC57" i="6"/>
  <c r="AC56" i="6"/>
  <c r="AC55" i="6"/>
  <c r="AC54" i="6"/>
  <c r="AC53" i="6"/>
  <c r="AC52" i="6"/>
  <c r="AC51" i="6"/>
  <c r="AC50" i="6"/>
  <c r="AC49" i="6"/>
  <c r="AC48" i="6"/>
  <c r="AC47" i="6"/>
  <c r="AC46" i="6"/>
  <c r="AC45" i="6"/>
  <c r="AC44" i="6"/>
  <c r="AC43" i="6"/>
  <c r="AC42" i="6"/>
  <c r="AC41" i="6"/>
  <c r="AC40" i="6"/>
  <c r="AC39" i="6"/>
  <c r="AC38" i="6"/>
  <c r="AC37" i="6"/>
  <c r="AC36" i="6"/>
  <c r="AC35" i="6"/>
  <c r="AC34" i="6"/>
  <c r="AC33" i="6"/>
  <c r="AC32" i="6"/>
  <c r="AC31" i="6"/>
  <c r="AC30" i="6"/>
  <c r="AC28" i="6"/>
  <c r="AC27" i="6"/>
  <c r="AC26" i="6"/>
  <c r="AC25" i="6"/>
  <c r="AC24" i="6"/>
  <c r="AC23" i="6"/>
  <c r="AC22" i="6"/>
  <c r="AC21" i="6"/>
  <c r="AC20" i="6"/>
  <c r="AC19" i="6"/>
  <c r="AC18" i="6"/>
  <c r="AC17" i="6"/>
  <c r="AC16" i="6"/>
  <c r="AC15" i="6"/>
  <c r="AC14" i="6"/>
  <c r="AC13" i="6"/>
  <c r="AC12" i="6"/>
  <c r="AC11" i="6"/>
  <c r="AC10" i="6"/>
  <c r="AC9" i="6"/>
  <c r="D41" i="3"/>
  <c r="D40" i="3"/>
  <c r="D29" i="3"/>
  <c r="D28" i="3"/>
  <c r="D17" i="3"/>
  <c r="D16" i="3"/>
  <c r="H101" i="1"/>
  <c r="I101" i="1"/>
  <c r="H102" i="1"/>
  <c r="I102" i="1"/>
  <c r="H103" i="1"/>
  <c r="I103" i="1"/>
  <c r="H104" i="1"/>
  <c r="I104" i="1"/>
  <c r="H105" i="1" l="1"/>
  <c r="I105" i="1"/>
</calcChain>
</file>

<file path=xl/sharedStrings.xml><?xml version="1.0" encoding="utf-8"?>
<sst xmlns="http://schemas.openxmlformats.org/spreadsheetml/2006/main" count="21425" uniqueCount="3266">
  <si>
    <r>
      <rPr>
        <vertAlign val="superscript"/>
        <sz val="11"/>
        <color theme="1"/>
        <rFont val="Times New Roman"/>
        <family val="1"/>
      </rPr>
      <t>3</t>
    </r>
    <r>
      <rPr>
        <sz val="11"/>
        <color theme="1"/>
        <rFont val="Times New Roman"/>
        <family val="1"/>
      </rPr>
      <t>Fe-Ti-P-rich and -poor layers of the Critical Zone, as defined by Namur et al. (2012), and in Nabil (2003)</t>
    </r>
  </si>
  <si>
    <r>
      <rPr>
        <vertAlign val="superscript"/>
        <sz val="11"/>
        <color theme="1"/>
        <rFont val="Times New Roman"/>
        <family val="1"/>
      </rPr>
      <t>2</t>
    </r>
    <r>
      <rPr>
        <sz val="11"/>
        <color theme="1"/>
        <rFont val="Times New Roman"/>
        <family val="1"/>
      </rPr>
      <t>Cumulus assemblages, as defined by Namur et al. (2010) and following the classification of Irvine (1982):</t>
    </r>
    <r>
      <rPr>
        <i/>
        <sz val="11"/>
        <color theme="1"/>
        <rFont val="Times New Roman"/>
        <family val="1"/>
      </rPr>
      <t xml:space="preserve"> po-C</t>
    </r>
    <r>
      <rPr>
        <sz val="11"/>
        <color theme="1"/>
        <rFont val="Times New Roman"/>
        <family val="1"/>
      </rPr>
      <t xml:space="preserve"> plagioclase + olivine (troctolite); pomi-C plagioclase + olivine + Fe–Ti oxide minerals (Fe–Ti oxide-bearing troctolite); </t>
    </r>
    <r>
      <rPr>
        <i/>
        <sz val="11"/>
        <color theme="1"/>
        <rFont val="Times New Roman"/>
        <family val="1"/>
      </rPr>
      <t>pomic-C</t>
    </r>
    <r>
      <rPr>
        <sz val="11"/>
        <color theme="1"/>
        <rFont val="Times New Roman"/>
        <family val="1"/>
      </rPr>
      <t xml:space="preserve">, </t>
    </r>
    <r>
      <rPr>
        <i/>
        <sz val="11"/>
        <color theme="1"/>
        <rFont val="Times New Roman"/>
        <family val="1"/>
      </rPr>
      <t>pmic-C</t>
    </r>
    <r>
      <rPr>
        <sz val="11"/>
        <color theme="1"/>
        <rFont val="Times New Roman"/>
        <family val="1"/>
      </rPr>
      <t xml:space="preserve">, </t>
    </r>
    <r>
      <rPr>
        <i/>
        <sz val="11"/>
        <color theme="1"/>
        <rFont val="Times New Roman"/>
        <family val="1"/>
      </rPr>
      <t>pomica-C</t>
    </r>
    <r>
      <rPr>
        <sz val="11"/>
        <color theme="1"/>
        <rFont val="Times New Roman"/>
        <family val="1"/>
      </rPr>
      <t xml:space="preserve"> plagioclase + Fe–Ti oxide minerals + clinopyroxene ± olivine ± apatite (layered gabbro)</t>
    </r>
  </si>
  <si>
    <r>
      <rPr>
        <vertAlign val="superscript"/>
        <sz val="11"/>
        <color theme="1"/>
        <rFont val="Times New Roman"/>
        <family val="1"/>
      </rPr>
      <t>1</t>
    </r>
    <r>
      <rPr>
        <sz val="11"/>
        <color theme="1"/>
        <rFont val="Times New Roman"/>
        <family val="1"/>
      </rPr>
      <t>Namur et al. (2012)</t>
    </r>
  </si>
  <si>
    <r>
      <t xml:space="preserve">RS </t>
    </r>
    <r>
      <rPr>
        <sz val="11"/>
        <color theme="1"/>
        <rFont val="Times New Roman"/>
        <family val="1"/>
      </rPr>
      <t xml:space="preserve">Rivière des Rapides section; </t>
    </r>
    <r>
      <rPr>
        <i/>
        <sz val="11"/>
        <color theme="1"/>
        <rFont val="Times New Roman"/>
        <family val="1"/>
      </rPr>
      <t xml:space="preserve">LHS </t>
    </r>
    <r>
      <rPr>
        <sz val="11"/>
        <color theme="1"/>
        <rFont val="Times New Roman"/>
        <family val="1"/>
      </rPr>
      <t>Lac Hall section</t>
    </r>
  </si>
  <si>
    <t>TOTAL:</t>
  </si>
  <si>
    <r>
      <t xml:space="preserve">may contain </t>
    </r>
    <r>
      <rPr>
        <i/>
        <u/>
        <sz val="11"/>
        <color theme="1"/>
        <rFont val="Times New Roman"/>
        <family val="1"/>
      </rPr>
      <t>intercumulus</t>
    </r>
    <r>
      <rPr>
        <i/>
        <sz val="11"/>
        <color theme="1"/>
        <rFont val="Times New Roman"/>
        <family val="1"/>
      </rPr>
      <t xml:space="preserve"> apatite</t>
    </r>
  </si>
  <si>
    <r>
      <t xml:space="preserve">contain </t>
    </r>
    <r>
      <rPr>
        <i/>
        <u/>
        <sz val="11"/>
        <color theme="1"/>
        <rFont val="Times New Roman"/>
        <family val="1"/>
      </rPr>
      <t>cumulus</t>
    </r>
    <r>
      <rPr>
        <i/>
        <sz val="11"/>
        <color theme="1"/>
        <rFont val="Times New Roman"/>
        <family val="1"/>
      </rPr>
      <t xml:space="preserve"> apatite</t>
    </r>
  </si>
  <si>
    <t>Mafic part</t>
  </si>
  <si>
    <t>Felsic part</t>
  </si>
  <si>
    <t>selected</t>
  </si>
  <si>
    <t>examined</t>
  </si>
  <si>
    <t>Number of samples:</t>
  </si>
  <si>
    <t>X</t>
  </si>
  <si>
    <t>DC-9</t>
  </si>
  <si>
    <t>Namur et al. (2010)</t>
  </si>
  <si>
    <t>9-337</t>
  </si>
  <si>
    <t>pomic-C</t>
    <phoneticPr fontId="0" type="noConversion"/>
  </si>
  <si>
    <t>MCU II</t>
  </si>
  <si>
    <t>9-291</t>
  </si>
  <si>
    <t>LHS</t>
  </si>
  <si>
    <t>LHS 07-41</t>
    <phoneticPr fontId="0" type="noConversion"/>
  </si>
  <si>
    <t>LHS 07-32</t>
    <phoneticPr fontId="0" type="noConversion"/>
  </si>
  <si>
    <t>pmic-C</t>
    <phoneticPr fontId="0" type="noConversion"/>
  </si>
  <si>
    <t>DC-8</t>
  </si>
  <si>
    <t>8-1355</t>
  </si>
  <si>
    <t>pomi-C</t>
    <phoneticPr fontId="0" type="noConversion"/>
  </si>
  <si>
    <t>8-1298.5</t>
  </si>
  <si>
    <t>8-1008.5</t>
  </si>
  <si>
    <t>8-931.5</t>
  </si>
  <si>
    <t>8-890</t>
  </si>
  <si>
    <t>8-859.5</t>
  </si>
  <si>
    <t>8-689</t>
    <phoneticPr fontId="0" type="noConversion"/>
  </si>
  <si>
    <t>--</t>
  </si>
  <si>
    <t>8-640.5</t>
  </si>
  <si>
    <t>8-195</t>
  </si>
  <si>
    <t>8-5.5</t>
  </si>
  <si>
    <t>LHS 07-149</t>
    <phoneticPr fontId="0" type="noConversion"/>
  </si>
  <si>
    <t>LHS 07-153</t>
    <phoneticPr fontId="0" type="noConversion"/>
  </si>
  <si>
    <t>LHS 07-157</t>
    <phoneticPr fontId="0" type="noConversion"/>
  </si>
  <si>
    <t>1166-95-04</t>
  </si>
  <si>
    <t>Nabil (2003)</t>
  </si>
  <si>
    <t>HN-99-41</t>
  </si>
  <si>
    <t>magnetitite</t>
  </si>
  <si>
    <t>HN-99-40</t>
  </si>
  <si>
    <t>HN-99-37</t>
  </si>
  <si>
    <t>HN-99-35</t>
  </si>
  <si>
    <t>HN-99-34</t>
  </si>
  <si>
    <t>1166-96-13</t>
  </si>
  <si>
    <t>HN-99-51</t>
  </si>
  <si>
    <t>1166-95-11</t>
  </si>
  <si>
    <t>HN-99-52</t>
  </si>
  <si>
    <t>pomica-C</t>
  </si>
  <si>
    <t>HN-99-49</t>
  </si>
  <si>
    <t>HN-99-47</t>
  </si>
  <si>
    <t>1166-95-01</t>
  </si>
  <si>
    <t>HN-99-45</t>
  </si>
  <si>
    <t>-rich</t>
  </si>
  <si>
    <t>HN-99-46</t>
  </si>
  <si>
    <t>HN-99-53</t>
  </si>
  <si>
    <t>1166-95-13</t>
  </si>
  <si>
    <t>HN-99-50</t>
  </si>
  <si>
    <t>LHS 07-158</t>
    <phoneticPr fontId="0" type="noConversion"/>
  </si>
  <si>
    <t>pomica-C</t>
    <phoneticPr fontId="0" type="noConversion"/>
  </si>
  <si>
    <t>S9-226.06</t>
  </si>
  <si>
    <t>S9-225.2</t>
  </si>
  <si>
    <t>S9-223.6</t>
  </si>
  <si>
    <t>S9-221.6</t>
  </si>
  <si>
    <t>S9-218.8</t>
  </si>
  <si>
    <t>HN-99-29</t>
  </si>
  <si>
    <t>S9-214.8</t>
  </si>
  <si>
    <t>-poor</t>
  </si>
  <si>
    <t>HN-99-27</t>
  </si>
  <si>
    <t>S9-208.8</t>
  </si>
  <si>
    <t>HN-99-26</t>
  </si>
  <si>
    <t>S9-200.9</t>
  </si>
  <si>
    <t>HN-25</t>
  </si>
  <si>
    <t>S9-192.2</t>
  </si>
  <si>
    <t>S9-190.9 A</t>
  </si>
  <si>
    <t>S9-185.5 B</t>
  </si>
  <si>
    <t>HN-99-21</t>
  </si>
  <si>
    <t>S9-179.8 B</t>
  </si>
  <si>
    <t>S9-173.8</t>
  </si>
  <si>
    <t>S9-169.2</t>
  </si>
  <si>
    <t>HN-99-19</t>
  </si>
  <si>
    <t>HN-99-18</t>
  </si>
  <si>
    <t>S9-152.4</t>
  </si>
  <si>
    <t>S9-148</t>
  </si>
  <si>
    <t>S9-142.4</t>
  </si>
  <si>
    <t>HN-99-14</t>
  </si>
  <si>
    <t>S9-138.3</t>
  </si>
  <si>
    <t>S9-135.9</t>
  </si>
  <si>
    <t>HN-99-44</t>
  </si>
  <si>
    <t>HN-99-13</t>
  </si>
  <si>
    <t>S9-126.4</t>
  </si>
  <si>
    <t>HN-99-11</t>
  </si>
  <si>
    <t>HN-99-09</t>
  </si>
  <si>
    <t>S9-121.1</t>
  </si>
  <si>
    <t>S9-118.3</t>
  </si>
  <si>
    <t>S9-110.7</t>
  </si>
  <si>
    <t>RS</t>
  </si>
  <si>
    <t>ON-05-07</t>
  </si>
  <si>
    <t>S9-100.8</t>
  </si>
  <si>
    <t>HN-99-06</t>
  </si>
  <si>
    <t>S9-93.6</t>
  </si>
  <si>
    <t>ON-05-53</t>
  </si>
  <si>
    <t>HN-99-04</t>
  </si>
  <si>
    <t>S9-88.1</t>
  </si>
  <si>
    <t>HN-99-43</t>
  </si>
  <si>
    <t>S9-82.1</t>
  </si>
  <si>
    <t>HN-99-01</t>
  </si>
  <si>
    <t>S9-75.9</t>
  </si>
  <si>
    <t>S9-70.6</t>
  </si>
  <si>
    <t>S9-63.9</t>
  </si>
  <si>
    <t>S9-57.5</t>
  </si>
  <si>
    <t>S9-49.6</t>
  </si>
  <si>
    <t>S9-33.3</t>
  </si>
  <si>
    <t>ON-07-125</t>
  </si>
  <si>
    <t>ON-07-120</t>
  </si>
  <si>
    <t>Petite Boule Island</t>
  </si>
  <si>
    <t>Hounsell (2006)</t>
  </si>
  <si>
    <t>VH-03-15</t>
  </si>
  <si>
    <t>Granite</t>
  </si>
  <si>
    <t>Pointe du Criard sill</t>
  </si>
  <si>
    <t>Grande Basque island</t>
  </si>
  <si>
    <t>VH-03-11</t>
  </si>
  <si>
    <t>VH-03-09</t>
  </si>
  <si>
    <t>VH-03-08</t>
  </si>
  <si>
    <t>Syenite</t>
  </si>
  <si>
    <t>Marconi Peninsula</t>
  </si>
  <si>
    <t>VH-03-48</t>
  </si>
  <si>
    <t>Upper Series</t>
  </si>
  <si>
    <t>VH-03-42</t>
  </si>
  <si>
    <t>Monzonite</t>
  </si>
  <si>
    <t>VH-03-37</t>
  </si>
  <si>
    <t>VH-03-35</t>
  </si>
  <si>
    <t>VH-03-28</t>
  </si>
  <si>
    <t>Manowin island</t>
  </si>
  <si>
    <t>VH-03-22</t>
  </si>
  <si>
    <t>VH-03-01</t>
  </si>
  <si>
    <t>Samples selected for this study</t>
  </si>
  <si>
    <t>Location</t>
  </si>
  <si>
    <t>Sample source</t>
  </si>
  <si>
    <r>
      <t>Fe-Ti-P</t>
    </r>
    <r>
      <rPr>
        <vertAlign val="superscript"/>
        <sz val="11"/>
        <rFont val="Times New Roman"/>
        <family val="1"/>
      </rPr>
      <t>3</t>
    </r>
  </si>
  <si>
    <t>Height (m)</t>
  </si>
  <si>
    <t>Sample</t>
  </si>
  <si>
    <r>
      <rPr>
        <vertAlign val="superscript"/>
        <sz val="11"/>
        <rFont val="Times New Roman"/>
        <family val="1"/>
      </rPr>
      <t>1</t>
    </r>
    <r>
      <rPr>
        <sz val="11"/>
        <rFont val="Times New Roman"/>
        <family val="1"/>
      </rPr>
      <t xml:space="preserve">Rock type /
</t>
    </r>
    <r>
      <rPr>
        <vertAlign val="superscript"/>
        <sz val="11"/>
        <rFont val="Times New Roman"/>
        <family val="1"/>
      </rPr>
      <t>2</t>
    </r>
    <r>
      <rPr>
        <sz val="11"/>
        <rFont val="Times New Roman"/>
        <family val="1"/>
      </rPr>
      <t>Cumulus assemblage</t>
    </r>
  </si>
  <si>
    <t>Unit</t>
  </si>
  <si>
    <t>PROTOCOLS</t>
  </si>
  <si>
    <t>Run / analysis n.</t>
  </si>
  <si>
    <t xml:space="preserve">F </t>
  </si>
  <si>
    <t xml:space="preserve">O </t>
  </si>
  <si>
    <t xml:space="preserve">P </t>
  </si>
  <si>
    <t>Ca</t>
  </si>
  <si>
    <t>Total</t>
  </si>
  <si>
    <t>Goldoff et al. (2012)</t>
  </si>
  <si>
    <t xml:space="preserve">4 / 1 . </t>
  </si>
  <si>
    <t>10 kV / 4 nA / 10 µm</t>
  </si>
  <si>
    <t xml:space="preserve">4 / 2 . </t>
  </si>
  <si>
    <t xml:space="preserve">4 / 3 . </t>
  </si>
  <si>
    <t xml:space="preserve">4 / 4 . </t>
  </si>
  <si>
    <t xml:space="preserve">4 / 5 . </t>
  </si>
  <si>
    <t xml:space="preserve">4 / 6 . </t>
  </si>
  <si>
    <t xml:space="preserve">4 / 7 . </t>
  </si>
  <si>
    <t xml:space="preserve">4 / 8 . </t>
  </si>
  <si>
    <t>Good results for F, but requires to change the protocol to analyse the other elements</t>
  </si>
  <si>
    <t>Average</t>
  </si>
  <si>
    <t>Std. Dev</t>
  </si>
  <si>
    <t>Test 1</t>
  </si>
  <si>
    <t xml:space="preserve">2 / 1 . </t>
  </si>
  <si>
    <t>15 kV / 10 nA / 2 µm</t>
  </si>
  <si>
    <t xml:space="preserve">2 / 2 . </t>
  </si>
  <si>
    <t xml:space="preserve">2 / 3 . </t>
  </si>
  <si>
    <t xml:space="preserve">2 / 4 . </t>
  </si>
  <si>
    <t xml:space="preserve">2 / 5 . </t>
  </si>
  <si>
    <t xml:space="preserve">2 / 6 . </t>
  </si>
  <si>
    <t xml:space="preserve">2 / 7 . </t>
  </si>
  <si>
    <t xml:space="preserve">2 / 8 . </t>
  </si>
  <si>
    <t>Significant diffusion of F (F values are too high)</t>
  </si>
  <si>
    <t>Test 2 - OPTIMISED PROTOCOL</t>
  </si>
  <si>
    <t xml:space="preserve">1 / 1 . </t>
  </si>
  <si>
    <t>15 kV / 10 nA / 10 µm</t>
  </si>
  <si>
    <t xml:space="preserve">1 / 2 . </t>
  </si>
  <si>
    <t xml:space="preserve">1 / 3 . </t>
  </si>
  <si>
    <t xml:space="preserve">1 / 4 . </t>
  </si>
  <si>
    <t xml:space="preserve">1 / 5 . </t>
  </si>
  <si>
    <t xml:space="preserve">1 / 6 . </t>
  </si>
  <si>
    <t xml:space="preserve">1 / 7 . </t>
  </si>
  <si>
    <t xml:space="preserve">1 / 8 . </t>
  </si>
  <si>
    <t>Good results for F and suitable detection limits for the other elements</t>
  </si>
  <si>
    <r>
      <t>Apatite composition (wt.%)</t>
    </r>
    <r>
      <rPr>
        <b/>
        <vertAlign val="superscript"/>
        <sz val="11"/>
        <color theme="1"/>
        <rFont val="Times New Roman"/>
        <family val="1"/>
      </rPr>
      <t>1</t>
    </r>
  </si>
  <si>
    <r>
      <rPr>
        <b/>
        <vertAlign val="superscript"/>
        <sz val="11"/>
        <color theme="1"/>
        <rFont val="Times New Roman"/>
        <family val="1"/>
      </rPr>
      <t>2</t>
    </r>
    <r>
      <rPr>
        <b/>
        <sz val="11"/>
        <color theme="1"/>
        <rFont val="Times New Roman"/>
        <family val="1"/>
      </rPr>
      <t>Accuracy</t>
    </r>
  </si>
  <si>
    <r>
      <rPr>
        <b/>
        <vertAlign val="superscript"/>
        <sz val="11"/>
        <color theme="1"/>
        <rFont val="Times New Roman"/>
        <family val="1"/>
      </rPr>
      <t>3</t>
    </r>
    <r>
      <rPr>
        <b/>
        <sz val="11"/>
        <color theme="1"/>
        <rFont val="Times New Roman"/>
        <family val="1"/>
      </rPr>
      <t>Precision</t>
    </r>
  </si>
  <si>
    <t>Optimised protocol:</t>
  </si>
  <si>
    <t xml:space="preserve">   - acceleration voltage</t>
  </si>
  <si>
    <t>15 kV</t>
  </si>
  <si>
    <t xml:space="preserve">   - beam current</t>
  </si>
  <si>
    <t>10 nA</t>
  </si>
  <si>
    <t xml:space="preserve">   - beam diameter</t>
  </si>
  <si>
    <t>10 µm</t>
  </si>
  <si>
    <t>Element</t>
  </si>
  <si>
    <t>Crystal</t>
  </si>
  <si>
    <t>X-ray line</t>
  </si>
  <si>
    <t>Standard</t>
  </si>
  <si>
    <t>Supplier</t>
  </si>
  <si>
    <t>Detection limit (wt.%)</t>
  </si>
  <si>
    <t>Reference material (natural apatite, Durango)</t>
  </si>
  <si>
    <t>Working value (wt.%)</t>
  </si>
  <si>
    <t>This study</t>
  </si>
  <si>
    <t>Avg (n = 26 )</t>
  </si>
  <si>
    <t>Std dev</t>
  </si>
  <si>
    <t>P</t>
  </si>
  <si>
    <t>TAP</t>
  </si>
  <si>
    <t>Kα</t>
  </si>
  <si>
    <t>Apatite (Durango)</t>
  </si>
  <si>
    <t>P&amp;H Development</t>
  </si>
  <si>
    <t>Si</t>
  </si>
  <si>
    <t>Quartz</t>
  </si>
  <si>
    <t>Astimex</t>
  </si>
  <si>
    <t>LPET</t>
  </si>
  <si>
    <t>Apatite</t>
  </si>
  <si>
    <t>Cl</t>
  </si>
  <si>
    <t>Tugtupite</t>
  </si>
  <si>
    <t>Fe</t>
  </si>
  <si>
    <t>LIF</t>
  </si>
  <si>
    <t>Hematite</t>
  </si>
  <si>
    <t>F</t>
  </si>
  <si>
    <t>LPC0</t>
  </si>
  <si>
    <t>Ti</t>
  </si>
  <si>
    <t>Rutile</t>
  </si>
  <si>
    <t>nd</t>
  </si>
  <si>
    <t>S</t>
  </si>
  <si>
    <t>Pyrite</t>
  </si>
  <si>
    <t>La</t>
  </si>
  <si>
    <t>LLIF</t>
  </si>
  <si>
    <t>Lα</t>
  </si>
  <si>
    <r>
      <t>LaPO</t>
    </r>
    <r>
      <rPr>
        <vertAlign val="subscript"/>
        <sz val="11"/>
        <color theme="1"/>
        <rFont val="Times New Roman"/>
        <family val="1"/>
      </rPr>
      <t>4</t>
    </r>
  </si>
  <si>
    <t>Smithonian</t>
  </si>
  <si>
    <t>∑REE = 1.43</t>
  </si>
  <si>
    <t>Ce</t>
  </si>
  <si>
    <r>
      <t>CePO</t>
    </r>
    <r>
      <rPr>
        <vertAlign val="subscript"/>
        <sz val="11"/>
        <color theme="1"/>
        <rFont val="Times New Roman"/>
        <family val="1"/>
      </rPr>
      <t>4</t>
    </r>
  </si>
  <si>
    <t>Pr</t>
  </si>
  <si>
    <t>LLIP</t>
  </si>
  <si>
    <t>Lβ</t>
  </si>
  <si>
    <r>
      <t>PrPO</t>
    </r>
    <r>
      <rPr>
        <vertAlign val="subscript"/>
        <sz val="11"/>
        <color theme="1"/>
        <rFont val="Times New Roman"/>
        <family val="1"/>
      </rPr>
      <t>4</t>
    </r>
  </si>
  <si>
    <t>Nd</t>
  </si>
  <si>
    <r>
      <t>NdPO</t>
    </r>
    <r>
      <rPr>
        <vertAlign val="subscript"/>
        <sz val="11"/>
        <color theme="1"/>
        <rFont val="Times New Roman"/>
        <family val="1"/>
      </rPr>
      <t>4</t>
    </r>
  </si>
  <si>
    <r>
      <t xml:space="preserve">Avg </t>
    </r>
    <r>
      <rPr>
        <sz val="11"/>
        <color theme="1"/>
        <rFont val="Times New Roman"/>
        <family val="1"/>
      </rPr>
      <t xml:space="preserve">average; </t>
    </r>
    <r>
      <rPr>
        <i/>
        <sz val="11"/>
        <color theme="1"/>
        <rFont val="Times New Roman"/>
        <family val="1"/>
      </rPr>
      <t xml:space="preserve">std dev </t>
    </r>
    <r>
      <rPr>
        <sz val="11"/>
        <color theme="1"/>
        <rFont val="Times New Roman"/>
        <family val="1"/>
      </rPr>
      <t>standard deviation</t>
    </r>
  </si>
  <si>
    <t>Wt.% oxide</t>
  </si>
  <si>
    <r>
      <t>P</t>
    </r>
    <r>
      <rPr>
        <vertAlign val="subscript"/>
        <sz val="11"/>
        <color theme="1"/>
        <rFont val="Times New Roman"/>
        <family val="1"/>
      </rPr>
      <t>2</t>
    </r>
    <r>
      <rPr>
        <sz val="11"/>
        <color theme="1"/>
        <rFont val="Times New Roman"/>
        <family val="1"/>
      </rPr>
      <t>O</t>
    </r>
    <r>
      <rPr>
        <vertAlign val="subscript"/>
        <sz val="11"/>
        <color theme="1"/>
        <rFont val="Times New Roman"/>
        <family val="1"/>
      </rPr>
      <t>5</t>
    </r>
  </si>
  <si>
    <r>
      <t>SiO</t>
    </r>
    <r>
      <rPr>
        <vertAlign val="subscript"/>
        <sz val="11"/>
        <color theme="1"/>
        <rFont val="Times New Roman"/>
        <family val="1"/>
      </rPr>
      <t>2</t>
    </r>
  </si>
  <si>
    <r>
      <t>SO</t>
    </r>
    <r>
      <rPr>
        <vertAlign val="subscript"/>
        <sz val="11"/>
        <color theme="1"/>
        <rFont val="Times New Roman"/>
        <family val="1"/>
      </rPr>
      <t>2</t>
    </r>
  </si>
  <si>
    <r>
      <t>TiO</t>
    </r>
    <r>
      <rPr>
        <vertAlign val="subscript"/>
        <sz val="11"/>
        <color theme="1"/>
        <rFont val="Times New Roman"/>
        <family val="1"/>
      </rPr>
      <t>2</t>
    </r>
  </si>
  <si>
    <r>
      <t>La</t>
    </r>
    <r>
      <rPr>
        <vertAlign val="subscript"/>
        <sz val="11"/>
        <color theme="1"/>
        <rFont val="Times New Roman"/>
        <family val="1"/>
      </rPr>
      <t>2</t>
    </r>
    <r>
      <rPr>
        <sz val="11"/>
        <color theme="1"/>
        <rFont val="Times New Roman"/>
        <family val="1"/>
      </rPr>
      <t>O</t>
    </r>
    <r>
      <rPr>
        <vertAlign val="subscript"/>
        <sz val="11"/>
        <color theme="1"/>
        <rFont val="Times New Roman"/>
        <family val="1"/>
      </rPr>
      <t>3</t>
    </r>
  </si>
  <si>
    <r>
      <t>Ce</t>
    </r>
    <r>
      <rPr>
        <vertAlign val="subscript"/>
        <sz val="11"/>
        <color theme="1"/>
        <rFont val="Times New Roman"/>
        <family val="1"/>
      </rPr>
      <t>2</t>
    </r>
    <r>
      <rPr>
        <sz val="11"/>
        <color theme="1"/>
        <rFont val="Times New Roman"/>
        <family val="1"/>
      </rPr>
      <t>O</t>
    </r>
    <r>
      <rPr>
        <vertAlign val="subscript"/>
        <sz val="11"/>
        <color theme="1"/>
        <rFont val="Times New Roman"/>
        <family val="1"/>
      </rPr>
      <t>3</t>
    </r>
  </si>
  <si>
    <r>
      <t>Pr</t>
    </r>
    <r>
      <rPr>
        <vertAlign val="subscript"/>
        <sz val="11"/>
        <color theme="1"/>
        <rFont val="Times New Roman"/>
        <family val="1"/>
      </rPr>
      <t>2</t>
    </r>
    <r>
      <rPr>
        <sz val="11"/>
        <color theme="1"/>
        <rFont val="Times New Roman"/>
        <family val="1"/>
      </rPr>
      <t>O</t>
    </r>
    <r>
      <rPr>
        <vertAlign val="subscript"/>
        <sz val="11"/>
        <color theme="1"/>
        <rFont val="Times New Roman"/>
        <family val="1"/>
      </rPr>
      <t>3</t>
    </r>
  </si>
  <si>
    <r>
      <t>Nd</t>
    </r>
    <r>
      <rPr>
        <vertAlign val="subscript"/>
        <sz val="11"/>
        <color theme="1"/>
        <rFont val="Times New Roman"/>
        <family val="1"/>
      </rPr>
      <t>2</t>
    </r>
    <r>
      <rPr>
        <sz val="11"/>
        <color theme="1"/>
        <rFont val="Times New Roman"/>
        <family val="1"/>
      </rPr>
      <t>O</t>
    </r>
    <r>
      <rPr>
        <vertAlign val="subscript"/>
        <sz val="11"/>
        <color theme="1"/>
        <rFont val="Times New Roman"/>
        <family val="1"/>
      </rPr>
      <t>3</t>
    </r>
  </si>
  <si>
    <t>CaO</t>
  </si>
  <si>
    <t>FeO</t>
  </si>
  <si>
    <t>O=F , Cl</t>
  </si>
  <si>
    <t>Durango reference material reported values</t>
  </si>
  <si>
    <r>
      <rPr>
        <sz val="11"/>
        <color theme="1"/>
        <rFont val="Times New Roman"/>
        <family val="1"/>
      </rPr>
      <t>∑</t>
    </r>
    <r>
      <rPr>
        <i/>
        <sz val="11"/>
        <color theme="1"/>
        <rFont val="Times New Roman"/>
        <family val="1"/>
      </rPr>
      <t>REE = 1.43</t>
    </r>
  </si>
  <si>
    <t>Analyses on a 4x4 grid performed on the Durango apatite reference material during one run</t>
  </si>
  <si>
    <t>Analyses carried on the Durango apatite reference material during each run of analyses</t>
  </si>
  <si>
    <r>
      <rPr>
        <b/>
        <vertAlign val="superscript"/>
        <sz val="11"/>
        <color theme="1"/>
        <rFont val="Times New Roman"/>
        <family val="1"/>
      </rPr>
      <t>1</t>
    </r>
    <r>
      <rPr>
        <b/>
        <sz val="11"/>
        <color theme="1"/>
        <rFont val="Times New Roman"/>
        <family val="1"/>
      </rPr>
      <t>Accuracy</t>
    </r>
  </si>
  <si>
    <r>
      <rPr>
        <b/>
        <vertAlign val="superscript"/>
        <sz val="11"/>
        <color theme="1"/>
        <rFont val="Times New Roman"/>
        <family val="1"/>
      </rPr>
      <t>2</t>
    </r>
    <r>
      <rPr>
        <b/>
        <sz val="11"/>
        <color theme="1"/>
        <rFont val="Times New Roman"/>
        <family val="1"/>
      </rPr>
      <t>Precision</t>
    </r>
  </si>
  <si>
    <r>
      <rPr>
        <vertAlign val="superscript"/>
        <sz val="11"/>
        <color theme="1"/>
        <rFont val="Times New Roman"/>
        <family val="1"/>
      </rPr>
      <t>1</t>
    </r>
    <r>
      <rPr>
        <sz val="11"/>
        <color theme="1"/>
        <rFont val="Times New Roman"/>
        <family val="1"/>
      </rPr>
      <t xml:space="preserve">Accuracy calculated as the relative deviation of the average of analyses from the standard reported value (in %): (Average - Reported value) / Reported value * 100
</t>
    </r>
    <r>
      <rPr>
        <vertAlign val="superscript"/>
        <sz val="11"/>
        <color theme="1"/>
        <rFont val="Times New Roman"/>
        <family val="1"/>
      </rPr>
      <t>2</t>
    </r>
    <r>
      <rPr>
        <sz val="11"/>
        <color theme="1"/>
        <rFont val="Times New Roman"/>
        <family val="1"/>
      </rPr>
      <t>Precision (Relative standard deviation in %; repeatability) calculated as (1 SD/average)*100</t>
    </r>
  </si>
  <si>
    <t>Mole fractions calculated using the method of Piccoli and Candela (2002)</t>
  </si>
  <si>
    <r>
      <t>Mole fractions calculated using the method of Piccoli and Candela (2002), corrected</t>
    </r>
    <r>
      <rPr>
        <b/>
        <vertAlign val="superscript"/>
        <sz val="11"/>
        <color theme="1"/>
        <rFont val="Times New Roman"/>
        <family val="1"/>
      </rPr>
      <t>5</t>
    </r>
  </si>
  <si>
    <r>
      <t>P</t>
    </r>
    <r>
      <rPr>
        <b/>
        <vertAlign val="subscript"/>
        <sz val="11"/>
        <color theme="1"/>
        <rFont val="Times New Roman"/>
        <family val="1"/>
      </rPr>
      <t>2</t>
    </r>
    <r>
      <rPr>
        <b/>
        <sz val="11"/>
        <color theme="1"/>
        <rFont val="Times New Roman"/>
        <family val="1"/>
      </rPr>
      <t>O</t>
    </r>
    <r>
      <rPr>
        <b/>
        <vertAlign val="subscript"/>
        <sz val="11"/>
        <color theme="1"/>
        <rFont val="Times New Roman"/>
        <family val="1"/>
      </rPr>
      <t>5</t>
    </r>
  </si>
  <si>
    <r>
      <t>SiO</t>
    </r>
    <r>
      <rPr>
        <b/>
        <vertAlign val="subscript"/>
        <sz val="11"/>
        <color theme="1"/>
        <rFont val="Times New Roman"/>
        <family val="1"/>
      </rPr>
      <t>2</t>
    </r>
  </si>
  <si>
    <r>
      <t>SO</t>
    </r>
    <r>
      <rPr>
        <b/>
        <vertAlign val="subscript"/>
        <sz val="11"/>
        <color theme="1"/>
        <rFont val="Times New Roman"/>
        <family val="1"/>
      </rPr>
      <t>2</t>
    </r>
  </si>
  <si>
    <r>
      <t>TiO</t>
    </r>
    <r>
      <rPr>
        <b/>
        <vertAlign val="subscript"/>
        <sz val="11"/>
        <color theme="1"/>
        <rFont val="Times New Roman"/>
        <family val="1"/>
      </rPr>
      <t>2</t>
    </r>
  </si>
  <si>
    <r>
      <t>La</t>
    </r>
    <r>
      <rPr>
        <b/>
        <vertAlign val="subscript"/>
        <sz val="11"/>
        <color theme="1"/>
        <rFont val="Times New Roman"/>
        <family val="1"/>
      </rPr>
      <t>2</t>
    </r>
    <r>
      <rPr>
        <b/>
        <sz val="11"/>
        <color theme="1"/>
        <rFont val="Times New Roman"/>
        <family val="1"/>
      </rPr>
      <t>O</t>
    </r>
    <r>
      <rPr>
        <b/>
        <vertAlign val="subscript"/>
        <sz val="11"/>
        <color theme="1"/>
        <rFont val="Times New Roman"/>
        <family val="1"/>
      </rPr>
      <t>3</t>
    </r>
  </si>
  <si>
    <r>
      <t>Ce</t>
    </r>
    <r>
      <rPr>
        <b/>
        <vertAlign val="subscript"/>
        <sz val="11"/>
        <color theme="1"/>
        <rFont val="Times New Roman"/>
        <family val="1"/>
      </rPr>
      <t>2</t>
    </r>
    <r>
      <rPr>
        <b/>
        <sz val="11"/>
        <color theme="1"/>
        <rFont val="Times New Roman"/>
        <family val="1"/>
      </rPr>
      <t>O</t>
    </r>
    <r>
      <rPr>
        <b/>
        <vertAlign val="subscript"/>
        <sz val="11"/>
        <color theme="1"/>
        <rFont val="Times New Roman"/>
        <family val="1"/>
      </rPr>
      <t>3</t>
    </r>
  </si>
  <si>
    <r>
      <t>Pr</t>
    </r>
    <r>
      <rPr>
        <b/>
        <vertAlign val="subscript"/>
        <sz val="11"/>
        <color theme="1"/>
        <rFont val="Times New Roman"/>
        <family val="1"/>
      </rPr>
      <t>2</t>
    </r>
    <r>
      <rPr>
        <b/>
        <sz val="11"/>
        <color theme="1"/>
        <rFont val="Times New Roman"/>
        <family val="1"/>
      </rPr>
      <t>O</t>
    </r>
    <r>
      <rPr>
        <b/>
        <vertAlign val="subscript"/>
        <sz val="11"/>
        <color theme="1"/>
        <rFont val="Times New Roman"/>
        <family val="1"/>
      </rPr>
      <t>3</t>
    </r>
  </si>
  <si>
    <r>
      <t>Nd</t>
    </r>
    <r>
      <rPr>
        <b/>
        <vertAlign val="subscript"/>
        <sz val="11"/>
        <color theme="1"/>
        <rFont val="Times New Roman"/>
        <family val="1"/>
      </rPr>
      <t>2</t>
    </r>
    <r>
      <rPr>
        <b/>
        <sz val="11"/>
        <color theme="1"/>
        <rFont val="Times New Roman"/>
        <family val="1"/>
      </rPr>
      <t>O</t>
    </r>
    <r>
      <rPr>
        <b/>
        <vertAlign val="subscript"/>
        <sz val="11"/>
        <color theme="1"/>
        <rFont val="Times New Roman"/>
        <family val="1"/>
      </rPr>
      <t>3</t>
    </r>
  </si>
  <si>
    <r>
      <t>H</t>
    </r>
    <r>
      <rPr>
        <b/>
        <vertAlign val="subscript"/>
        <sz val="11"/>
        <color theme="1"/>
        <rFont val="Times New Roman"/>
        <family val="1"/>
      </rPr>
      <t>2</t>
    </r>
    <r>
      <rPr>
        <b/>
        <sz val="11"/>
        <color theme="1"/>
        <rFont val="Times New Roman"/>
        <family val="1"/>
      </rPr>
      <t>O</t>
    </r>
  </si>
  <si>
    <t>Sub total</t>
  </si>
  <si>
    <t>Cl/F</t>
  </si>
  <si>
    <r>
      <t>X</t>
    </r>
    <r>
      <rPr>
        <vertAlign val="subscript"/>
        <sz val="11"/>
        <color theme="1"/>
        <rFont val="Times New Roman"/>
        <family val="1"/>
      </rPr>
      <t>F Ap</t>
    </r>
  </si>
  <si>
    <r>
      <t>X</t>
    </r>
    <r>
      <rPr>
        <vertAlign val="subscript"/>
        <sz val="11"/>
        <color theme="1"/>
        <rFont val="Times New Roman"/>
        <family val="1"/>
      </rPr>
      <t>Cl Ap</t>
    </r>
  </si>
  <si>
    <r>
      <t>X</t>
    </r>
    <r>
      <rPr>
        <vertAlign val="subscript"/>
        <sz val="11"/>
        <color theme="1"/>
        <rFont val="Times New Roman"/>
        <family val="1"/>
      </rPr>
      <t>H Ap</t>
    </r>
  </si>
  <si>
    <t>sum</t>
  </si>
  <si>
    <t>Ap (%)</t>
  </si>
  <si>
    <r>
      <t>An content</t>
    </r>
    <r>
      <rPr>
        <vertAlign val="superscript"/>
        <sz val="11"/>
        <rFont val="Times New Roman"/>
        <family val="1"/>
      </rPr>
      <t>3</t>
    </r>
  </si>
  <si>
    <r>
      <t>Fe-Ti-P</t>
    </r>
    <r>
      <rPr>
        <vertAlign val="superscript"/>
        <sz val="11"/>
        <rFont val="Times New Roman"/>
        <family val="1"/>
      </rPr>
      <t>4</t>
    </r>
  </si>
  <si>
    <t>Analysis name</t>
  </si>
  <si>
    <t>Basal / Longitudinal / Oblique section</t>
  </si>
  <si>
    <t>Felsic part of intrusion</t>
  </si>
  <si>
    <t>Accessory</t>
  </si>
  <si>
    <t>Grande Basque Island</t>
  </si>
  <si>
    <t>VH-03-11-B1</t>
  </si>
  <si>
    <t>Longitudinal</t>
  </si>
  <si>
    <t>VH-03-11-C1</t>
  </si>
  <si>
    <t>Oblique</t>
  </si>
  <si>
    <t>VH-03-08_A1</t>
  </si>
  <si>
    <t>VH-03-08_B1</t>
  </si>
  <si>
    <t>Basal</t>
  </si>
  <si>
    <t>VH-03-08_B2</t>
  </si>
  <si>
    <t>VH-03-08_C1</t>
  </si>
  <si>
    <t>VH-03-08_D1</t>
  </si>
  <si>
    <t>VH-03-08_E1</t>
  </si>
  <si>
    <t>VH-03-09-B1</t>
  </si>
  <si>
    <t>VH-03-48_A1</t>
  </si>
  <si>
    <t>VH-03-48_A2</t>
  </si>
  <si>
    <t>VH-03-48_B1</t>
  </si>
  <si>
    <t>VH-03-48_B3</t>
  </si>
  <si>
    <t>VH-03-48_C1</t>
  </si>
  <si>
    <t>VH-03-48_C2</t>
  </si>
  <si>
    <t>VH-03-48_C3</t>
  </si>
  <si>
    <t>VH-03-42-A1</t>
  </si>
  <si>
    <t>VH-03-42-B1</t>
  </si>
  <si>
    <t>VH-03-42-C1</t>
  </si>
  <si>
    <t>VH-03-42-D1</t>
  </si>
  <si>
    <t>Mafic part of intrusion</t>
  </si>
  <si>
    <t>-poor layer</t>
  </si>
  <si>
    <t>ON-07-120_A1</t>
  </si>
  <si>
    <t>ON-07-120_A2</t>
  </si>
  <si>
    <t>ON-07-120_B1</t>
  </si>
  <si>
    <t>ON-07-120_C1</t>
  </si>
  <si>
    <t>ON-07-120_D1</t>
  </si>
  <si>
    <t>ON-07-120_E1</t>
  </si>
  <si>
    <t>-rich layer</t>
  </si>
  <si>
    <t>ON-07-125_A1</t>
  </si>
  <si>
    <t>ON-07-125_B1</t>
  </si>
  <si>
    <t>ON-07-125_B2</t>
  </si>
  <si>
    <t>ON-07-125_C1</t>
  </si>
  <si>
    <t>ON-07-125_D1</t>
  </si>
  <si>
    <t>ON-07-125_E1</t>
  </si>
  <si>
    <t>HN-99-01-B1</t>
  </si>
  <si>
    <t>HN-99-01-B3</t>
  </si>
  <si>
    <t>HN-99-01-B2</t>
  </si>
  <si>
    <t>HN-99-01-B4</t>
  </si>
  <si>
    <t>HN-99-01-B5</t>
  </si>
  <si>
    <t>HN-99-01-C1</t>
  </si>
  <si>
    <t>HN-99-01-D1</t>
  </si>
  <si>
    <t>HN-99-01-D2</t>
  </si>
  <si>
    <t>HN-99-01-D4</t>
  </si>
  <si>
    <t>HN-99-01-E1</t>
  </si>
  <si>
    <t>HN-99-01-F1</t>
  </si>
  <si>
    <t>HN-99-01-G1</t>
  </si>
  <si>
    <t>HN-99-01-H1</t>
  </si>
  <si>
    <t>HN-99-01-I1</t>
  </si>
  <si>
    <t>HN-99-01-K1</t>
  </si>
  <si>
    <t>HN-99-01-K2</t>
  </si>
  <si>
    <t>HN-99-01-L1</t>
  </si>
  <si>
    <t>HN-99-04_A1</t>
  </si>
  <si>
    <t>HN-99-04_A2</t>
  </si>
  <si>
    <t>HN-99-04_B1</t>
  </si>
  <si>
    <t>HN-99-04_C1</t>
  </si>
  <si>
    <t>HN-99-04_D1</t>
  </si>
  <si>
    <t>HN-99-04_D2</t>
  </si>
  <si>
    <t>HN-99-04_D3</t>
  </si>
  <si>
    <t>HN-99-04_E1</t>
  </si>
  <si>
    <t>HN-99-04_E2</t>
  </si>
  <si>
    <t>HN-99-04_F1</t>
  </si>
  <si>
    <t>HN-99-04_F2</t>
  </si>
  <si>
    <t>HN-99-04_F4</t>
  </si>
  <si>
    <t>HN-99-04_F5</t>
  </si>
  <si>
    <t>HN-99-04_G1</t>
  </si>
  <si>
    <t>HN-99-04_G2</t>
  </si>
  <si>
    <t>HN-99-04_G3</t>
  </si>
  <si>
    <t>HN-99-04_H1</t>
  </si>
  <si>
    <t>HN-99-04_H2</t>
  </si>
  <si>
    <t>HN-99-04_H3</t>
  </si>
  <si>
    <t>HN-99-04_I1</t>
  </si>
  <si>
    <t>HN-99-14_A1</t>
  </si>
  <si>
    <t>HN-99-14_A2</t>
  </si>
  <si>
    <t>HN-99-14_B1</t>
  </si>
  <si>
    <t>HN-99-14_B2</t>
  </si>
  <si>
    <t>HN-99-14_C1</t>
  </si>
  <si>
    <t>HN-99-14_D1</t>
  </si>
  <si>
    <t>HN-99-14_D2</t>
  </si>
  <si>
    <t>HN-99-14_E1</t>
  </si>
  <si>
    <t>HN-99-14_G1</t>
  </si>
  <si>
    <t>HN-99-14_G2</t>
  </si>
  <si>
    <t>HN-99-14_H1</t>
  </si>
  <si>
    <t>HN-99-14_I1</t>
  </si>
  <si>
    <t>HN-99-14_K1</t>
  </si>
  <si>
    <t>HN-99-14_L1</t>
  </si>
  <si>
    <t>HN-99-14_L2</t>
  </si>
  <si>
    <t>HN-99-14_N1</t>
  </si>
  <si>
    <t>S9-148_A1</t>
  </si>
  <si>
    <t>S9-148_B1</t>
  </si>
  <si>
    <t>S9-148_C1</t>
  </si>
  <si>
    <t>S9-148_D1</t>
  </si>
  <si>
    <t>S9-148_E1</t>
  </si>
  <si>
    <t>S9-148_F</t>
  </si>
  <si>
    <t>S9-152,4</t>
  </si>
  <si>
    <t>S9-152,4_A1</t>
  </si>
  <si>
    <t>S9-152,4_B1</t>
  </si>
  <si>
    <t>S9-152,4_C1</t>
  </si>
  <si>
    <t>S9-152,4_E1</t>
  </si>
  <si>
    <t>S9-152,4_F1</t>
  </si>
  <si>
    <t>HN-25_A1</t>
  </si>
  <si>
    <t>HN-25_A2</t>
  </si>
  <si>
    <t>HN-25_B1</t>
  </si>
  <si>
    <t>HN-25_C1</t>
  </si>
  <si>
    <t>HN-25_C2</t>
  </si>
  <si>
    <t>HN-25_C3</t>
  </si>
  <si>
    <t>HN-25_D1</t>
  </si>
  <si>
    <t>HN-25_E1</t>
  </si>
  <si>
    <t>HN-25_E2</t>
  </si>
  <si>
    <t>HN-25_F1</t>
  </si>
  <si>
    <t>HN-25_G1</t>
  </si>
  <si>
    <t>HN-25_H1</t>
  </si>
  <si>
    <t>S9-208,8</t>
  </si>
  <si>
    <t>S9-208,8_A1</t>
  </si>
  <si>
    <t>S9-208,8_B1</t>
  </si>
  <si>
    <t>S9-208,8_C1</t>
  </si>
  <si>
    <t>S9-208,8_D1</t>
  </si>
  <si>
    <t>S9-208,8_E1</t>
  </si>
  <si>
    <t>S9-208,8_F1</t>
  </si>
  <si>
    <t>S9-214,8</t>
  </si>
  <si>
    <t>S9-214,8_A1</t>
  </si>
  <si>
    <t>S9-214,8_A2</t>
  </si>
  <si>
    <t>S9-214,8_B1</t>
  </si>
  <si>
    <t>S9-214,8_C1</t>
  </si>
  <si>
    <t>S9-214,8_D1</t>
  </si>
  <si>
    <t>S9-214,8_E1</t>
  </si>
  <si>
    <t>HN-99-50_A1</t>
  </si>
  <si>
    <t>HN-99-50_B1</t>
  </si>
  <si>
    <t>HN-99-50_B2</t>
  </si>
  <si>
    <t>HN-99-50_C1</t>
  </si>
  <si>
    <t>HN-99-50_D1</t>
  </si>
  <si>
    <t>HN-99-50_D2</t>
  </si>
  <si>
    <t>HN-99-50_D3</t>
  </si>
  <si>
    <t>HN-99-50_E1</t>
  </si>
  <si>
    <t>HN-99-50_E2</t>
  </si>
  <si>
    <t>HN-99-50_E3</t>
  </si>
  <si>
    <t>HN-99-50_E4</t>
  </si>
  <si>
    <t>HN-99-50_E5</t>
  </si>
  <si>
    <t>HN-99-50_F1</t>
  </si>
  <si>
    <t>HN-99-50_F2</t>
  </si>
  <si>
    <t>HN-99-50_G1</t>
  </si>
  <si>
    <t>HN-99-50_G2</t>
  </si>
  <si>
    <t>HN-99-50_H1</t>
  </si>
  <si>
    <t>HN-99-50_H2</t>
  </si>
  <si>
    <t>HN-99-50_I1</t>
  </si>
  <si>
    <t>HN-99-50_I2</t>
  </si>
  <si>
    <t>HN-99-50_I3</t>
  </si>
  <si>
    <t>HN-99-53-A2</t>
  </si>
  <si>
    <t>HN-99-53-A3</t>
  </si>
  <si>
    <t>HN-99-53-C2</t>
  </si>
  <si>
    <t>HN-99-53-D1</t>
  </si>
  <si>
    <t>HN-99-53-D2</t>
  </si>
  <si>
    <t>HN-99-53-E2</t>
  </si>
  <si>
    <t>HN-99-53-E3</t>
  </si>
  <si>
    <t>HN-99-53-E1</t>
  </si>
  <si>
    <t>HN-99-53-F1</t>
  </si>
  <si>
    <t>HN-99-53-F2</t>
  </si>
  <si>
    <t>HN-99-53-F3</t>
  </si>
  <si>
    <t>HN-99-53-F5</t>
  </si>
  <si>
    <t>HN-99-53-F4</t>
  </si>
  <si>
    <t>HN-99-46-B1</t>
  </si>
  <si>
    <t>HN-99-46-B2</t>
  </si>
  <si>
    <t>HN-99-46-B3</t>
  </si>
  <si>
    <t>HN-99-46-C1</t>
  </si>
  <si>
    <t>HN-99-46-E1</t>
  </si>
  <si>
    <t>HN-99-46-F1</t>
  </si>
  <si>
    <t>HN-99-46-F2</t>
  </si>
  <si>
    <t>HN-99-46-G2</t>
  </si>
  <si>
    <t>HN-99-46-G3</t>
  </si>
  <si>
    <t>HN-99-46-G6</t>
  </si>
  <si>
    <t>HN-99-46-H1</t>
  </si>
  <si>
    <t>HN-99-46-H2</t>
  </si>
  <si>
    <t>HN-99-46-H4</t>
  </si>
  <si>
    <t>HN-99-46-C3</t>
  </si>
  <si>
    <t>HN-99-46-D1</t>
  </si>
  <si>
    <t>HN-99-46-I1</t>
  </si>
  <si>
    <t>HN-99-46-I2</t>
  </si>
  <si>
    <t>HN-99-46-J1</t>
  </si>
  <si>
    <t>HN-99-46-J5</t>
  </si>
  <si>
    <t>HN-99-46-J3</t>
  </si>
  <si>
    <t>HN-99-46-J2</t>
  </si>
  <si>
    <t>HN-99-46-J4</t>
  </si>
  <si>
    <t>pmic-C</t>
  </si>
  <si>
    <t>ON-07-157</t>
  </si>
  <si>
    <t>ON-07-157_A1</t>
  </si>
  <si>
    <t>ON-07-157_A2</t>
  </si>
  <si>
    <t>ON-07-157_A3</t>
  </si>
  <si>
    <t>ON-07-157_B1</t>
  </si>
  <si>
    <t>ON-07-157_B2</t>
  </si>
  <si>
    <t>ON-07-157_B3</t>
  </si>
  <si>
    <t>pomic-C</t>
  </si>
  <si>
    <t>ON-07-149</t>
  </si>
  <si>
    <t>ON-07-149_B1</t>
  </si>
  <si>
    <t>ON-07-149_C1</t>
  </si>
  <si>
    <t>ON-07-149_D1</t>
  </si>
  <si>
    <t>8-5,5</t>
  </si>
  <si>
    <t>8-5,5_A1</t>
  </si>
  <si>
    <t>8-5,5_A2</t>
  </si>
  <si>
    <t>8-5,5_B1</t>
  </si>
  <si>
    <t>8-5,5_C1</t>
  </si>
  <si>
    <t>8-5,5_C2</t>
  </si>
  <si>
    <t>8-5,5_D1</t>
  </si>
  <si>
    <t>8-195_A1</t>
  </si>
  <si>
    <t>8-195_A2</t>
  </si>
  <si>
    <t>8-195_B1</t>
  </si>
  <si>
    <t>8-195_B2</t>
  </si>
  <si>
    <t>8-195_B3</t>
  </si>
  <si>
    <t>8-195_C1</t>
  </si>
  <si>
    <t>pomi-C</t>
  </si>
  <si>
    <t>8-640,5</t>
  </si>
  <si>
    <t>8-640,5_B1</t>
  </si>
  <si>
    <t>8-640,5_B2</t>
  </si>
  <si>
    <t>8-1355_A2</t>
  </si>
  <si>
    <t>8-1355_A1</t>
  </si>
  <si>
    <t>8-1355_B2</t>
  </si>
  <si>
    <t>8-1355_B1</t>
  </si>
  <si>
    <t>8-1355_C1</t>
  </si>
  <si>
    <t>8-1355_C2</t>
  </si>
  <si>
    <t>ON-07-41</t>
  </si>
  <si>
    <t>ON-07-41_A1</t>
  </si>
  <si>
    <t>ON-07-41_A2</t>
  </si>
  <si>
    <t>9-337_A1</t>
  </si>
  <si>
    <t>9-337_B1</t>
  </si>
  <si>
    <t>DC-10</t>
  </si>
  <si>
    <t>9-337_B2</t>
  </si>
  <si>
    <t>9-337_B3</t>
  </si>
  <si>
    <r>
      <rPr>
        <i/>
        <sz val="11"/>
        <color theme="1"/>
        <rFont val="Times New Roman"/>
        <family val="1"/>
      </rPr>
      <t xml:space="preserve">Ap </t>
    </r>
    <r>
      <rPr>
        <sz val="11"/>
        <color theme="1"/>
        <rFont val="Times New Roman"/>
        <family val="1"/>
      </rPr>
      <t xml:space="preserve">apatite; </t>
    </r>
    <r>
      <rPr>
        <i/>
        <sz val="11"/>
        <color theme="1"/>
        <rFont val="Times New Roman"/>
        <family val="1"/>
      </rPr>
      <t xml:space="preserve">RS </t>
    </r>
    <r>
      <rPr>
        <sz val="11"/>
        <color theme="1"/>
        <rFont val="Times New Roman"/>
        <family val="1"/>
      </rPr>
      <t xml:space="preserve">Rivière des Rapides section; </t>
    </r>
    <r>
      <rPr>
        <i/>
        <sz val="11"/>
        <color theme="1"/>
        <rFont val="Times New Roman"/>
        <family val="1"/>
      </rPr>
      <t xml:space="preserve">LHS </t>
    </r>
    <r>
      <rPr>
        <sz val="11"/>
        <color theme="1"/>
        <rFont val="Times New Roman"/>
        <family val="1"/>
      </rPr>
      <t>Lac Hall section</t>
    </r>
  </si>
  <si>
    <r>
      <t xml:space="preserve">Values in </t>
    </r>
    <r>
      <rPr>
        <sz val="11"/>
        <color rgb="FFFF0000"/>
        <rFont val="Times New Roman"/>
        <family val="1"/>
      </rPr>
      <t>red</t>
    </r>
    <r>
      <rPr>
        <sz val="11"/>
        <color theme="1"/>
        <rFont val="Times New Roman"/>
        <family val="1"/>
      </rPr>
      <t xml:space="preserve"> correspond to analyses below the detection limit</t>
    </r>
  </si>
  <si>
    <t>Empty fields: no data</t>
  </si>
  <si>
    <r>
      <rPr>
        <vertAlign val="superscript"/>
        <sz val="11"/>
        <color theme="1"/>
        <rFont val="Times New Roman"/>
        <family val="1"/>
      </rPr>
      <t>3</t>
    </r>
    <r>
      <rPr>
        <sz val="11"/>
        <color theme="1"/>
        <rFont val="Times New Roman"/>
        <family val="1"/>
      </rPr>
      <t>Anorthite content of plagioclases (An%). The values for the felsic rocks are from Namur et al. (2011), and values for the mafic rocks of MCUII are from Nabil (2003) and Namur et al. (2010)</t>
    </r>
  </si>
  <si>
    <r>
      <rPr>
        <vertAlign val="superscript"/>
        <sz val="11"/>
        <color theme="1"/>
        <rFont val="Times New Roman"/>
        <family val="1"/>
      </rPr>
      <t>4</t>
    </r>
    <r>
      <rPr>
        <sz val="11"/>
        <color theme="1"/>
        <rFont val="Times New Roman"/>
        <family val="1"/>
      </rPr>
      <t>Fe-Ti-P-rich and -poor layers of the Critical Zone. Those written in bold correspond to couples of Fe-Ti-P-rich and -poor layers stratigraphically close where apatite compositions are compared.</t>
    </r>
  </si>
  <si>
    <r>
      <rPr>
        <vertAlign val="superscript"/>
        <sz val="11"/>
        <color theme="1"/>
        <rFont val="Times New Roman"/>
        <family val="1"/>
      </rPr>
      <t>5</t>
    </r>
    <r>
      <rPr>
        <sz val="11"/>
        <color theme="1"/>
        <rFont val="Times New Roman"/>
        <family val="1"/>
      </rPr>
      <t xml:space="preserve">Values in </t>
    </r>
    <r>
      <rPr>
        <sz val="11"/>
        <color rgb="FF00B0F0"/>
        <rFont val="Times New Roman"/>
        <family val="1"/>
      </rPr>
      <t>blue</t>
    </r>
    <r>
      <rPr>
        <sz val="11"/>
        <color theme="1"/>
        <rFont val="Times New Roman"/>
        <family val="1"/>
      </rPr>
      <t xml:space="preserve"> correspond to calculated X</t>
    </r>
    <r>
      <rPr>
        <vertAlign val="subscript"/>
        <sz val="11"/>
        <color theme="1"/>
        <rFont val="Times New Roman"/>
        <family val="1"/>
      </rPr>
      <t>F Ap</t>
    </r>
    <r>
      <rPr>
        <sz val="11"/>
        <color theme="1"/>
        <rFont val="Times New Roman"/>
        <family val="1"/>
      </rPr>
      <t xml:space="preserve"> &gt; 1 or X</t>
    </r>
    <r>
      <rPr>
        <vertAlign val="subscript"/>
        <sz val="11"/>
        <color theme="1"/>
        <rFont val="Times New Roman"/>
        <family val="1"/>
      </rPr>
      <t>H Ap</t>
    </r>
    <r>
      <rPr>
        <sz val="11"/>
        <color theme="1"/>
        <rFont val="Times New Roman"/>
        <family val="1"/>
      </rPr>
      <t xml:space="preserve"> &lt;0, which requires a correction in order to attain the stoichiometric composition of the X-site of apatite (F+Cl+OH = 1, as defined by the method of Piccoli and Candela 2002)</t>
    </r>
  </si>
  <si>
    <t>Applied corrections are as follow:</t>
  </si>
  <si>
    <r>
      <t xml:space="preserve">    - if X</t>
    </r>
    <r>
      <rPr>
        <vertAlign val="subscript"/>
        <sz val="11"/>
        <color theme="1"/>
        <rFont val="Times New Roman"/>
        <family val="1"/>
      </rPr>
      <t>F Ap</t>
    </r>
    <r>
      <rPr>
        <sz val="11"/>
        <color theme="1"/>
        <rFont val="Times New Roman"/>
        <family val="1"/>
      </rPr>
      <t xml:space="preserve"> &gt;1 and X</t>
    </r>
    <r>
      <rPr>
        <vertAlign val="subscript"/>
        <sz val="11"/>
        <color theme="1"/>
        <rFont val="Times New Roman"/>
        <family val="1"/>
      </rPr>
      <t>H Ap</t>
    </r>
    <r>
      <rPr>
        <sz val="11"/>
        <color theme="1"/>
        <rFont val="Times New Roman"/>
        <family val="1"/>
      </rPr>
      <t xml:space="preserve"> &lt;0, then X</t>
    </r>
    <r>
      <rPr>
        <vertAlign val="subscript"/>
        <sz val="11"/>
        <color theme="1"/>
        <rFont val="Times New Roman"/>
        <family val="1"/>
      </rPr>
      <t>F Ap</t>
    </r>
    <r>
      <rPr>
        <i/>
        <sz val="11"/>
        <color theme="1"/>
        <rFont val="Times New Roman"/>
        <family val="1"/>
      </rPr>
      <t xml:space="preserve"> corrected</t>
    </r>
    <r>
      <rPr>
        <sz val="11"/>
        <color theme="1"/>
        <rFont val="Times New Roman"/>
        <family val="1"/>
      </rPr>
      <t xml:space="preserve"> =  X</t>
    </r>
    <r>
      <rPr>
        <vertAlign val="subscript"/>
        <sz val="11"/>
        <color theme="1"/>
        <rFont val="Times New Roman"/>
        <family val="1"/>
      </rPr>
      <t>F Ap</t>
    </r>
    <r>
      <rPr>
        <sz val="11"/>
        <color theme="1"/>
        <rFont val="Times New Roman"/>
        <family val="1"/>
      </rPr>
      <t xml:space="preserve">  + X</t>
    </r>
    <r>
      <rPr>
        <vertAlign val="subscript"/>
        <sz val="11"/>
        <color theme="1"/>
        <rFont val="Times New Roman"/>
        <family val="1"/>
      </rPr>
      <t xml:space="preserve">H Ap </t>
    </r>
    <r>
      <rPr>
        <sz val="11"/>
        <color theme="1"/>
        <rFont val="Times New Roman"/>
        <family val="1"/>
      </rPr>
      <t>; and X</t>
    </r>
    <r>
      <rPr>
        <vertAlign val="subscript"/>
        <sz val="11"/>
        <color theme="1"/>
        <rFont val="Times New Roman"/>
        <family val="1"/>
      </rPr>
      <t>H Ap</t>
    </r>
    <r>
      <rPr>
        <sz val="11"/>
        <color theme="1"/>
        <rFont val="Times New Roman"/>
        <family val="1"/>
      </rPr>
      <t xml:space="preserve"> </t>
    </r>
    <r>
      <rPr>
        <i/>
        <sz val="11"/>
        <color theme="1"/>
        <rFont val="Times New Roman"/>
        <family val="1"/>
      </rPr>
      <t>corrected</t>
    </r>
    <r>
      <rPr>
        <sz val="11"/>
        <color theme="1"/>
        <rFont val="Times New Roman"/>
        <family val="1"/>
      </rPr>
      <t xml:space="preserve"> = 0</t>
    </r>
  </si>
  <si>
    <r>
      <t xml:space="preserve">    - if X</t>
    </r>
    <r>
      <rPr>
        <vertAlign val="subscript"/>
        <sz val="11"/>
        <color theme="1"/>
        <rFont val="Times New Roman"/>
        <family val="1"/>
      </rPr>
      <t xml:space="preserve">F Ap </t>
    </r>
    <r>
      <rPr>
        <sz val="11"/>
        <color theme="1"/>
        <rFont val="Times New Roman"/>
        <family val="1"/>
      </rPr>
      <t>&lt;1 and X</t>
    </r>
    <r>
      <rPr>
        <vertAlign val="subscript"/>
        <sz val="11"/>
        <color theme="1"/>
        <rFont val="Times New Roman"/>
        <family val="1"/>
      </rPr>
      <t>H Ap</t>
    </r>
    <r>
      <rPr>
        <sz val="11"/>
        <color theme="1"/>
        <rFont val="Times New Roman"/>
        <family val="1"/>
      </rPr>
      <t xml:space="preserve"> &lt;0, then X</t>
    </r>
    <r>
      <rPr>
        <vertAlign val="subscript"/>
        <sz val="11"/>
        <color theme="1"/>
        <rFont val="Times New Roman"/>
        <family val="1"/>
      </rPr>
      <t xml:space="preserve">F Ap </t>
    </r>
    <r>
      <rPr>
        <i/>
        <sz val="11"/>
        <color theme="1"/>
        <rFont val="Times New Roman"/>
        <family val="1"/>
      </rPr>
      <t>corrected</t>
    </r>
    <r>
      <rPr>
        <sz val="11"/>
        <color theme="1"/>
        <rFont val="Times New Roman"/>
        <family val="1"/>
      </rPr>
      <t xml:space="preserve"> =  X</t>
    </r>
    <r>
      <rPr>
        <vertAlign val="subscript"/>
        <sz val="11"/>
        <color theme="1"/>
        <rFont val="Times New Roman"/>
        <family val="1"/>
      </rPr>
      <t>F Ap</t>
    </r>
    <r>
      <rPr>
        <sz val="11"/>
        <color theme="1"/>
        <rFont val="Times New Roman"/>
        <family val="1"/>
      </rPr>
      <t xml:space="preserve">  + X</t>
    </r>
    <r>
      <rPr>
        <vertAlign val="subscript"/>
        <sz val="11"/>
        <color theme="1"/>
        <rFont val="Times New Roman"/>
        <family val="1"/>
      </rPr>
      <t>H Ap</t>
    </r>
    <r>
      <rPr>
        <sz val="11"/>
        <color theme="1"/>
        <rFont val="Times New Roman"/>
        <family val="1"/>
      </rPr>
      <t xml:space="preserve"> /2 ; X</t>
    </r>
    <r>
      <rPr>
        <vertAlign val="subscript"/>
        <sz val="11"/>
        <color theme="1"/>
        <rFont val="Times New Roman"/>
        <family val="1"/>
      </rPr>
      <t>Cl Ap</t>
    </r>
    <r>
      <rPr>
        <sz val="11"/>
        <color theme="1"/>
        <rFont val="Times New Roman"/>
        <family val="1"/>
      </rPr>
      <t xml:space="preserve"> </t>
    </r>
    <r>
      <rPr>
        <i/>
        <sz val="11"/>
        <color theme="1"/>
        <rFont val="Times New Roman"/>
        <family val="1"/>
      </rPr>
      <t>corrected</t>
    </r>
    <r>
      <rPr>
        <sz val="11"/>
        <color theme="1"/>
        <rFont val="Times New Roman"/>
        <family val="1"/>
      </rPr>
      <t xml:space="preserve"> =  X</t>
    </r>
    <r>
      <rPr>
        <vertAlign val="subscript"/>
        <sz val="11"/>
        <color theme="1"/>
        <rFont val="Times New Roman"/>
        <family val="1"/>
      </rPr>
      <t>Cl Ap</t>
    </r>
    <r>
      <rPr>
        <sz val="11"/>
        <color theme="1"/>
        <rFont val="Times New Roman"/>
        <family val="1"/>
      </rPr>
      <t xml:space="preserve">  + X</t>
    </r>
    <r>
      <rPr>
        <vertAlign val="subscript"/>
        <sz val="11"/>
        <color theme="1"/>
        <rFont val="Times New Roman"/>
        <family val="1"/>
      </rPr>
      <t>H Ap</t>
    </r>
    <r>
      <rPr>
        <sz val="11"/>
        <color theme="1"/>
        <rFont val="Times New Roman"/>
        <family val="1"/>
      </rPr>
      <t xml:space="preserve"> /2; and X</t>
    </r>
    <r>
      <rPr>
        <vertAlign val="subscript"/>
        <sz val="11"/>
        <color theme="1"/>
        <rFont val="Times New Roman"/>
        <family val="1"/>
      </rPr>
      <t>H Ap</t>
    </r>
    <r>
      <rPr>
        <sz val="11"/>
        <color theme="1"/>
        <rFont val="Times New Roman"/>
        <family val="1"/>
      </rPr>
      <t xml:space="preserve"> </t>
    </r>
    <r>
      <rPr>
        <i/>
        <sz val="11"/>
        <color theme="1"/>
        <rFont val="Times New Roman"/>
        <family val="1"/>
      </rPr>
      <t>corrected</t>
    </r>
    <r>
      <rPr>
        <sz val="11"/>
        <color theme="1"/>
        <rFont val="Times New Roman"/>
        <family val="1"/>
      </rPr>
      <t xml:space="preserve"> = 0</t>
    </r>
  </si>
  <si>
    <t>Laser ablation system</t>
  </si>
  <si>
    <t>Excimer 193 nm Resonetics Resolution M-50</t>
  </si>
  <si>
    <t>ICP-MS</t>
  </si>
  <si>
    <t>Double volume cell Agilent 7900</t>
  </si>
  <si>
    <t>Laser frequency</t>
  </si>
  <si>
    <t>15 Hz</t>
  </si>
  <si>
    <t>Pulse energy</t>
  </si>
  <si>
    <t>5 J/cm²</t>
  </si>
  <si>
    <t>Stage speed</t>
  </si>
  <si>
    <t>5 - 10 µm/s</t>
  </si>
  <si>
    <t>Beam size</t>
  </si>
  <si>
    <t>15, 25, 33 and 55 µm</t>
  </si>
  <si>
    <t>Dwell time</t>
  </si>
  <si>
    <t>10 ms/peak</t>
  </si>
  <si>
    <t>Analysis</t>
  </si>
  <si>
    <t>Single line raster (length depending on the apatite size)</t>
  </si>
  <si>
    <t>30 s gas blank</t>
  </si>
  <si>
    <t>60 to 100 s of signal</t>
  </si>
  <si>
    <t>Minimum of 90s before beginning the next analysis to avoid contamination</t>
  </si>
  <si>
    <t>Gas flow</t>
  </si>
  <si>
    <t>Internal standard</t>
  </si>
  <si>
    <t>Ca (data from EMPA)</t>
  </si>
  <si>
    <t>Reference material for calibration</t>
  </si>
  <si>
    <t>NIST610</t>
  </si>
  <si>
    <t>Reference material for monitoring</t>
  </si>
  <si>
    <t>NIST612
GSD</t>
  </si>
  <si>
    <t>In-house monitor</t>
  </si>
  <si>
    <t>UQAC-APA</t>
  </si>
  <si>
    <t>Monitor signal for inclusions</t>
  </si>
  <si>
    <t>Si, Al, Mg, Fe, Na, K, Ti</t>
  </si>
  <si>
    <t>Data reduction</t>
  </si>
  <si>
    <t>Iolite 4 software</t>
  </si>
  <si>
    <t>Isotope</t>
  </si>
  <si>
    <t>CALIBRATION</t>
  </si>
  <si>
    <t>MONITOR (RM)</t>
  </si>
  <si>
    <t>MONITOR (IN-HOUSE)</t>
  </si>
  <si>
    <t>NIST 610</t>
  </si>
  <si>
    <t>NIST 612 (synthetic glass)</t>
  </si>
  <si>
    <t>GSD (synthetic glass)</t>
  </si>
  <si>
    <t>UQAC-APA (pressed powder of natural apatite)*</t>
  </si>
  <si>
    <t>Detection limit</t>
  </si>
  <si>
    <t>Certificate value</t>
  </si>
  <si>
    <t>Working value</t>
  </si>
  <si>
    <t>(15 - 55 µm)</t>
  </si>
  <si>
    <t>avg</t>
  </si>
  <si>
    <t>1SD</t>
  </si>
  <si>
    <t>avg (n = 43)</t>
  </si>
  <si>
    <t>avg (n = 41)</t>
  </si>
  <si>
    <t>avg (n = 38)</t>
  </si>
  <si>
    <r>
      <rPr>
        <b/>
        <i/>
        <vertAlign val="superscript"/>
        <sz val="11"/>
        <color theme="1"/>
        <rFont val="Times New Roman"/>
        <family val="1"/>
      </rPr>
      <t>7</t>
    </r>
    <r>
      <rPr>
        <b/>
        <i/>
        <sz val="11"/>
        <color theme="1"/>
        <rFont val="Times New Roman"/>
        <family val="1"/>
      </rPr>
      <t>Li</t>
    </r>
  </si>
  <si>
    <t>6.9 - 0.6</t>
  </si>
  <si>
    <r>
      <rPr>
        <b/>
        <i/>
        <vertAlign val="superscript"/>
        <sz val="11"/>
        <color theme="1"/>
        <rFont val="Times New Roman"/>
        <family val="1"/>
      </rPr>
      <t>10</t>
    </r>
    <r>
      <rPr>
        <b/>
        <i/>
        <sz val="11"/>
        <color theme="1"/>
        <rFont val="Times New Roman"/>
        <family val="1"/>
      </rPr>
      <t>B</t>
    </r>
  </si>
  <si>
    <t>10.3 - 1.1</t>
  </si>
  <si>
    <r>
      <rPr>
        <b/>
        <vertAlign val="superscript"/>
        <sz val="11"/>
        <color theme="1"/>
        <rFont val="Times New Roman"/>
        <family val="1"/>
      </rPr>
      <t>23</t>
    </r>
    <r>
      <rPr>
        <b/>
        <sz val="11"/>
        <color theme="1"/>
        <rFont val="Times New Roman"/>
        <family val="1"/>
      </rPr>
      <t>Na</t>
    </r>
  </si>
  <si>
    <t>7.5 - 0.8</t>
  </si>
  <si>
    <r>
      <rPr>
        <b/>
        <vertAlign val="superscript"/>
        <sz val="11"/>
        <color theme="1"/>
        <rFont val="Times New Roman"/>
        <family val="1"/>
      </rPr>
      <t>25</t>
    </r>
    <r>
      <rPr>
        <b/>
        <sz val="11"/>
        <color theme="1"/>
        <rFont val="Times New Roman"/>
        <family val="1"/>
      </rPr>
      <t>Mg</t>
    </r>
  </si>
  <si>
    <t>0.9 - 0.1</t>
  </si>
  <si>
    <r>
      <rPr>
        <b/>
        <i/>
        <vertAlign val="superscript"/>
        <sz val="11"/>
        <color theme="1"/>
        <rFont val="Times New Roman"/>
        <family val="1"/>
      </rPr>
      <t>27</t>
    </r>
    <r>
      <rPr>
        <b/>
        <i/>
        <sz val="11"/>
        <color theme="1"/>
        <rFont val="Times New Roman"/>
        <family val="1"/>
      </rPr>
      <t>Al</t>
    </r>
  </si>
  <si>
    <t>1.9 - 0.3</t>
  </si>
  <si>
    <r>
      <rPr>
        <b/>
        <i/>
        <vertAlign val="superscript"/>
        <sz val="11"/>
        <color theme="1"/>
        <rFont val="Times New Roman"/>
        <family val="1"/>
      </rPr>
      <t>29</t>
    </r>
    <r>
      <rPr>
        <b/>
        <i/>
        <sz val="11"/>
        <color theme="1"/>
        <rFont val="Times New Roman"/>
        <family val="1"/>
      </rPr>
      <t>Si</t>
    </r>
  </si>
  <si>
    <t>838 - 104</t>
  </si>
  <si>
    <r>
      <rPr>
        <b/>
        <i/>
        <vertAlign val="superscript"/>
        <sz val="11"/>
        <color theme="1"/>
        <rFont val="Times New Roman"/>
        <family val="1"/>
      </rPr>
      <t>31</t>
    </r>
    <r>
      <rPr>
        <b/>
        <i/>
        <sz val="11"/>
        <color theme="1"/>
        <rFont val="Times New Roman"/>
        <family val="1"/>
      </rPr>
      <t>P</t>
    </r>
  </si>
  <si>
    <t>42.1 - 3.7</t>
  </si>
  <si>
    <r>
      <rPr>
        <b/>
        <i/>
        <vertAlign val="superscript"/>
        <sz val="11"/>
        <color theme="1"/>
        <rFont val="Times New Roman"/>
        <family val="1"/>
      </rPr>
      <t>34</t>
    </r>
    <r>
      <rPr>
        <b/>
        <i/>
        <sz val="11"/>
        <color theme="1"/>
        <rFont val="Times New Roman"/>
        <family val="1"/>
      </rPr>
      <t>S</t>
    </r>
  </si>
  <si>
    <t>219 - 20.1</t>
  </si>
  <si>
    <r>
      <rPr>
        <b/>
        <i/>
        <vertAlign val="superscript"/>
        <sz val="11"/>
        <color theme="1"/>
        <rFont val="Times New Roman"/>
        <family val="1"/>
      </rPr>
      <t>35</t>
    </r>
    <r>
      <rPr>
        <b/>
        <i/>
        <sz val="11"/>
        <color theme="1"/>
        <rFont val="Times New Roman"/>
        <family val="1"/>
      </rPr>
      <t>Cl</t>
    </r>
  </si>
  <si>
    <t>323 - 31.1</t>
  </si>
  <si>
    <r>
      <rPr>
        <b/>
        <vertAlign val="superscript"/>
        <sz val="11"/>
        <color theme="1"/>
        <rFont val="Times New Roman"/>
        <family val="1"/>
      </rPr>
      <t>39</t>
    </r>
    <r>
      <rPr>
        <b/>
        <sz val="11"/>
        <color theme="1"/>
        <rFont val="Times New Roman"/>
        <family val="1"/>
      </rPr>
      <t>K</t>
    </r>
  </si>
  <si>
    <t>58 - 7.1</t>
  </si>
  <si>
    <r>
      <rPr>
        <b/>
        <vertAlign val="superscript"/>
        <sz val="11"/>
        <color theme="1"/>
        <rFont val="Times New Roman"/>
        <family val="1"/>
      </rPr>
      <t>45</t>
    </r>
    <r>
      <rPr>
        <b/>
        <sz val="11"/>
        <color theme="1"/>
        <rFont val="Times New Roman"/>
        <family val="1"/>
      </rPr>
      <t>Sc</t>
    </r>
  </si>
  <si>
    <t>0.73 - 0.07</t>
  </si>
  <si>
    <r>
      <rPr>
        <b/>
        <vertAlign val="superscript"/>
        <sz val="11"/>
        <color theme="1"/>
        <rFont val="Times New Roman"/>
        <family val="1"/>
      </rPr>
      <t>49</t>
    </r>
    <r>
      <rPr>
        <b/>
        <sz val="11"/>
        <color theme="1"/>
        <rFont val="Times New Roman"/>
        <family val="1"/>
      </rPr>
      <t>Ti</t>
    </r>
  </si>
  <si>
    <t>1.3 - 0.2</t>
  </si>
  <si>
    <r>
      <rPr>
        <b/>
        <vertAlign val="superscript"/>
        <sz val="11"/>
        <color theme="1"/>
        <rFont val="Times New Roman"/>
        <family val="1"/>
      </rPr>
      <t>51</t>
    </r>
    <r>
      <rPr>
        <b/>
        <sz val="11"/>
        <color theme="1"/>
        <rFont val="Times New Roman"/>
        <family val="1"/>
      </rPr>
      <t>V</t>
    </r>
  </si>
  <si>
    <t>0.15 - 0.03</t>
  </si>
  <si>
    <r>
      <rPr>
        <b/>
        <i/>
        <vertAlign val="superscript"/>
        <sz val="11"/>
        <color theme="1"/>
        <rFont val="Times New Roman"/>
        <family val="1"/>
      </rPr>
      <t>53</t>
    </r>
    <r>
      <rPr>
        <b/>
        <i/>
        <sz val="11"/>
        <color theme="1"/>
        <rFont val="Times New Roman"/>
        <family val="1"/>
      </rPr>
      <t>Cr</t>
    </r>
  </si>
  <si>
    <t>4.9 - 1.02</t>
  </si>
  <si>
    <r>
      <rPr>
        <b/>
        <vertAlign val="superscript"/>
        <sz val="11"/>
        <color theme="1"/>
        <rFont val="Times New Roman"/>
        <family val="1"/>
      </rPr>
      <t>55</t>
    </r>
    <r>
      <rPr>
        <b/>
        <sz val="11"/>
        <color theme="1"/>
        <rFont val="Times New Roman"/>
        <family val="1"/>
      </rPr>
      <t>Mn</t>
    </r>
  </si>
  <si>
    <t>2.3 - 0.2</t>
  </si>
  <si>
    <r>
      <rPr>
        <b/>
        <i/>
        <vertAlign val="superscript"/>
        <sz val="11"/>
        <color theme="1"/>
        <rFont val="Times New Roman"/>
        <family val="1"/>
      </rPr>
      <t>56</t>
    </r>
    <r>
      <rPr>
        <b/>
        <i/>
        <sz val="11"/>
        <color theme="1"/>
        <rFont val="Times New Roman"/>
        <family val="1"/>
      </rPr>
      <t>Fe</t>
    </r>
  </si>
  <si>
    <t>2.4 - 0.3</t>
  </si>
  <si>
    <r>
      <rPr>
        <b/>
        <i/>
        <vertAlign val="superscript"/>
        <sz val="11"/>
        <color theme="1"/>
        <rFont val="Times New Roman"/>
        <family val="1"/>
      </rPr>
      <t>57</t>
    </r>
    <r>
      <rPr>
        <b/>
        <i/>
        <sz val="11"/>
        <color theme="1"/>
        <rFont val="Times New Roman"/>
        <family val="1"/>
      </rPr>
      <t>Fe</t>
    </r>
  </si>
  <si>
    <t>11.8 - 1.2</t>
  </si>
  <si>
    <r>
      <rPr>
        <b/>
        <i/>
        <vertAlign val="superscript"/>
        <sz val="11"/>
        <color theme="1"/>
        <rFont val="Times New Roman"/>
        <family val="1"/>
      </rPr>
      <t>59</t>
    </r>
    <r>
      <rPr>
        <b/>
        <i/>
        <sz val="11"/>
        <color theme="1"/>
        <rFont val="Times New Roman"/>
        <family val="1"/>
      </rPr>
      <t>Co</t>
    </r>
  </si>
  <si>
    <t>0.07 - 0.01</t>
  </si>
  <si>
    <r>
      <rPr>
        <b/>
        <i/>
        <vertAlign val="superscript"/>
        <sz val="11"/>
        <color theme="1"/>
        <rFont val="Times New Roman"/>
        <family val="1"/>
      </rPr>
      <t>60</t>
    </r>
    <r>
      <rPr>
        <b/>
        <i/>
        <sz val="11"/>
        <color theme="1"/>
        <rFont val="Times New Roman"/>
        <family val="1"/>
      </rPr>
      <t>Ni</t>
    </r>
  </si>
  <si>
    <t>0.79 - 0.11</t>
  </si>
  <si>
    <r>
      <rPr>
        <b/>
        <i/>
        <vertAlign val="superscript"/>
        <sz val="11"/>
        <color theme="1"/>
        <rFont val="Times New Roman"/>
        <family val="1"/>
      </rPr>
      <t>63</t>
    </r>
    <r>
      <rPr>
        <b/>
        <i/>
        <sz val="11"/>
        <color theme="1"/>
        <rFont val="Times New Roman"/>
        <family val="1"/>
      </rPr>
      <t>Cu</t>
    </r>
  </si>
  <si>
    <t>0.75 - 0.08</t>
  </si>
  <si>
    <r>
      <rPr>
        <b/>
        <i/>
        <vertAlign val="superscript"/>
        <sz val="11"/>
        <color theme="1"/>
        <rFont val="Times New Roman"/>
        <family val="1"/>
      </rPr>
      <t>66</t>
    </r>
    <r>
      <rPr>
        <b/>
        <i/>
        <sz val="11"/>
        <color theme="1"/>
        <rFont val="Times New Roman"/>
        <family val="1"/>
      </rPr>
      <t>Zn</t>
    </r>
  </si>
  <si>
    <t>1.2 - 0.11</t>
  </si>
  <si>
    <r>
      <rPr>
        <b/>
        <i/>
        <vertAlign val="superscript"/>
        <sz val="11"/>
        <color theme="1"/>
        <rFont val="Times New Roman"/>
        <family val="1"/>
      </rPr>
      <t>69</t>
    </r>
    <r>
      <rPr>
        <b/>
        <i/>
        <sz val="11"/>
        <color theme="1"/>
        <rFont val="Times New Roman"/>
        <family val="1"/>
      </rPr>
      <t>Ga</t>
    </r>
  </si>
  <si>
    <t>0.20 - 0.02</t>
  </si>
  <si>
    <r>
      <rPr>
        <b/>
        <i/>
        <vertAlign val="superscript"/>
        <sz val="11"/>
        <color theme="1"/>
        <rFont val="Times New Roman"/>
        <family val="1"/>
      </rPr>
      <t>72</t>
    </r>
    <r>
      <rPr>
        <b/>
        <i/>
        <sz val="11"/>
        <color theme="1"/>
        <rFont val="Times New Roman"/>
        <family val="1"/>
      </rPr>
      <t>Ge</t>
    </r>
  </si>
  <si>
    <t>0.86 - 0.08</t>
  </si>
  <si>
    <r>
      <rPr>
        <b/>
        <vertAlign val="superscript"/>
        <sz val="11"/>
        <color theme="1"/>
        <rFont val="Times New Roman"/>
        <family val="1"/>
      </rPr>
      <t>75</t>
    </r>
    <r>
      <rPr>
        <b/>
        <sz val="11"/>
        <color theme="1"/>
        <rFont val="Times New Roman"/>
        <family val="1"/>
      </rPr>
      <t>As</t>
    </r>
  </si>
  <si>
    <t>0.42 - 0.06</t>
  </si>
  <si>
    <r>
      <rPr>
        <b/>
        <vertAlign val="superscript"/>
        <sz val="11"/>
        <color theme="1"/>
        <rFont val="Times New Roman"/>
        <family val="1"/>
      </rPr>
      <t>85</t>
    </r>
    <r>
      <rPr>
        <b/>
        <sz val="11"/>
        <color theme="1"/>
        <rFont val="Times New Roman"/>
        <family val="1"/>
      </rPr>
      <t>Rb</t>
    </r>
  </si>
  <si>
    <t>4.4 - 0.42</t>
  </si>
  <si>
    <r>
      <rPr>
        <b/>
        <vertAlign val="superscript"/>
        <sz val="11"/>
        <color theme="1"/>
        <rFont val="Times New Roman"/>
        <family val="1"/>
      </rPr>
      <t>88</t>
    </r>
    <r>
      <rPr>
        <b/>
        <sz val="11"/>
        <color theme="1"/>
        <rFont val="Times New Roman"/>
        <family val="1"/>
      </rPr>
      <t>Sr</t>
    </r>
  </si>
  <si>
    <t>0.05 - 0.01</t>
  </si>
  <si>
    <r>
      <rPr>
        <b/>
        <vertAlign val="superscript"/>
        <sz val="11"/>
        <color theme="1"/>
        <rFont val="Times New Roman"/>
        <family val="1"/>
      </rPr>
      <t>89</t>
    </r>
    <r>
      <rPr>
        <b/>
        <sz val="11"/>
        <color theme="1"/>
        <rFont val="Times New Roman"/>
        <family val="1"/>
      </rPr>
      <t>Y</t>
    </r>
  </si>
  <si>
    <t>0.01 - 0.002</t>
  </si>
  <si>
    <r>
      <rPr>
        <b/>
        <vertAlign val="superscript"/>
        <sz val="11"/>
        <color theme="1"/>
        <rFont val="Times New Roman"/>
        <family val="1"/>
      </rPr>
      <t>90</t>
    </r>
    <r>
      <rPr>
        <b/>
        <sz val="11"/>
        <color theme="1"/>
        <rFont val="Times New Roman"/>
        <family val="1"/>
      </rPr>
      <t>Zr</t>
    </r>
  </si>
  <si>
    <r>
      <rPr>
        <b/>
        <vertAlign val="superscript"/>
        <sz val="11"/>
        <color theme="1"/>
        <rFont val="Times New Roman"/>
        <family val="1"/>
      </rPr>
      <t>93</t>
    </r>
    <r>
      <rPr>
        <b/>
        <sz val="11"/>
        <color theme="1"/>
        <rFont val="Times New Roman"/>
        <family val="1"/>
      </rPr>
      <t>Nb</t>
    </r>
  </si>
  <si>
    <t>0.004 - 0.001</t>
  </si>
  <si>
    <r>
      <rPr>
        <b/>
        <i/>
        <vertAlign val="superscript"/>
        <sz val="11"/>
        <color theme="1"/>
        <rFont val="Times New Roman"/>
        <family val="1"/>
      </rPr>
      <t>95</t>
    </r>
    <r>
      <rPr>
        <b/>
        <i/>
        <sz val="11"/>
        <color theme="1"/>
        <rFont val="Times New Roman"/>
        <family val="1"/>
      </rPr>
      <t>Mo</t>
    </r>
  </si>
  <si>
    <t>0.047 - 0.005</t>
  </si>
  <si>
    <r>
      <rPr>
        <b/>
        <i/>
        <vertAlign val="superscript"/>
        <sz val="11"/>
        <color theme="1"/>
        <rFont val="Times New Roman"/>
        <family val="1"/>
      </rPr>
      <t>118</t>
    </r>
    <r>
      <rPr>
        <b/>
        <i/>
        <sz val="11"/>
        <color theme="1"/>
        <rFont val="Times New Roman"/>
        <family val="1"/>
      </rPr>
      <t>Sn</t>
    </r>
  </si>
  <si>
    <t>0.23 - 0.03</t>
  </si>
  <si>
    <r>
      <rPr>
        <b/>
        <i/>
        <vertAlign val="superscript"/>
        <sz val="11"/>
        <color theme="1"/>
        <rFont val="Times New Roman"/>
        <family val="1"/>
      </rPr>
      <t>121</t>
    </r>
    <r>
      <rPr>
        <b/>
        <i/>
        <sz val="11"/>
        <color theme="1"/>
        <rFont val="Times New Roman"/>
        <family val="1"/>
      </rPr>
      <t>Sb</t>
    </r>
  </si>
  <si>
    <t>0.12 - 0.01</t>
  </si>
  <si>
    <r>
      <rPr>
        <b/>
        <vertAlign val="superscript"/>
        <sz val="11"/>
        <color theme="1"/>
        <rFont val="Times New Roman"/>
        <family val="1"/>
      </rPr>
      <t>137</t>
    </r>
    <r>
      <rPr>
        <b/>
        <sz val="11"/>
        <color theme="1"/>
        <rFont val="Times New Roman"/>
        <family val="1"/>
      </rPr>
      <t>Ba</t>
    </r>
  </si>
  <si>
    <t>0.09 - 0.005</t>
  </si>
  <si>
    <r>
      <rPr>
        <b/>
        <vertAlign val="superscript"/>
        <sz val="11"/>
        <color theme="1"/>
        <rFont val="Times New Roman"/>
        <family val="1"/>
      </rPr>
      <t>139</t>
    </r>
    <r>
      <rPr>
        <b/>
        <sz val="11"/>
        <color theme="1"/>
        <rFont val="Times New Roman"/>
        <family val="1"/>
      </rPr>
      <t>La</t>
    </r>
  </si>
  <si>
    <t>0.008 - 0.001</t>
  </si>
  <si>
    <r>
      <rPr>
        <b/>
        <vertAlign val="superscript"/>
        <sz val="11"/>
        <color theme="1"/>
        <rFont val="Times New Roman"/>
        <family val="1"/>
      </rPr>
      <t>140</t>
    </r>
    <r>
      <rPr>
        <b/>
        <sz val="11"/>
        <color theme="1"/>
        <rFont val="Times New Roman"/>
        <family val="1"/>
      </rPr>
      <t>Ce</t>
    </r>
  </si>
  <si>
    <t>0.005 - 0.001</t>
  </si>
  <si>
    <r>
      <rPr>
        <b/>
        <vertAlign val="superscript"/>
        <sz val="11"/>
        <color theme="1"/>
        <rFont val="Times New Roman"/>
        <family val="1"/>
      </rPr>
      <t>141</t>
    </r>
    <r>
      <rPr>
        <b/>
        <sz val="11"/>
        <color theme="1"/>
        <rFont val="Times New Roman"/>
        <family val="1"/>
      </rPr>
      <t>Pr</t>
    </r>
  </si>
  <si>
    <t>0 - 0.001</t>
  </si>
  <si>
    <r>
      <rPr>
        <b/>
        <vertAlign val="superscript"/>
        <sz val="11"/>
        <color theme="1"/>
        <rFont val="Times New Roman"/>
        <family val="1"/>
      </rPr>
      <t>146</t>
    </r>
    <r>
      <rPr>
        <b/>
        <sz val="11"/>
        <color theme="1"/>
        <rFont val="Times New Roman"/>
        <family val="1"/>
      </rPr>
      <t>Nd</t>
    </r>
  </si>
  <si>
    <t>0.026 - 0.002</t>
  </si>
  <si>
    <r>
      <rPr>
        <b/>
        <vertAlign val="superscript"/>
        <sz val="11"/>
        <color theme="1"/>
        <rFont val="Times New Roman"/>
        <family val="1"/>
      </rPr>
      <t>147</t>
    </r>
    <r>
      <rPr>
        <b/>
        <sz val="11"/>
        <color theme="1"/>
        <rFont val="Times New Roman"/>
        <family val="1"/>
      </rPr>
      <t>Sm</t>
    </r>
  </si>
  <si>
    <t>0.024 - 0.003</t>
  </si>
  <si>
    <r>
      <rPr>
        <b/>
        <vertAlign val="superscript"/>
        <sz val="11"/>
        <color theme="1"/>
        <rFont val="Times New Roman"/>
        <family val="1"/>
      </rPr>
      <t>153</t>
    </r>
    <r>
      <rPr>
        <b/>
        <sz val="11"/>
        <color theme="1"/>
        <rFont val="Times New Roman"/>
        <family val="1"/>
      </rPr>
      <t>Eu</t>
    </r>
  </si>
  <si>
    <t>0.006 - 0.002</t>
  </si>
  <si>
    <r>
      <rPr>
        <b/>
        <vertAlign val="superscript"/>
        <sz val="11"/>
        <color theme="1"/>
        <rFont val="Times New Roman"/>
        <family val="1"/>
      </rPr>
      <t>157</t>
    </r>
    <r>
      <rPr>
        <b/>
        <sz val="11"/>
        <color theme="1"/>
        <rFont val="Times New Roman"/>
        <family val="1"/>
      </rPr>
      <t>Gd</t>
    </r>
  </si>
  <si>
    <t>0 - 0.003</t>
  </si>
  <si>
    <r>
      <rPr>
        <b/>
        <vertAlign val="superscript"/>
        <sz val="11"/>
        <color theme="1"/>
        <rFont val="Times New Roman"/>
        <family val="1"/>
      </rPr>
      <t>159</t>
    </r>
    <r>
      <rPr>
        <b/>
        <sz val="11"/>
        <color theme="1"/>
        <rFont val="Times New Roman"/>
        <family val="1"/>
      </rPr>
      <t>Tb</t>
    </r>
  </si>
  <si>
    <t>0.002 - 0</t>
  </si>
  <si>
    <r>
      <rPr>
        <b/>
        <vertAlign val="superscript"/>
        <sz val="11"/>
        <color theme="1"/>
        <rFont val="Times New Roman"/>
        <family val="1"/>
      </rPr>
      <t>163</t>
    </r>
    <r>
      <rPr>
        <b/>
        <sz val="11"/>
        <color theme="1"/>
        <rFont val="Times New Roman"/>
        <family val="1"/>
      </rPr>
      <t>Dy</t>
    </r>
  </si>
  <si>
    <t>0.009 - 0.001</t>
  </si>
  <si>
    <r>
      <rPr>
        <b/>
        <vertAlign val="superscript"/>
        <sz val="11"/>
        <color theme="1"/>
        <rFont val="Times New Roman"/>
        <family val="1"/>
      </rPr>
      <t>165</t>
    </r>
    <r>
      <rPr>
        <b/>
        <sz val="11"/>
        <color theme="1"/>
        <rFont val="Times New Roman"/>
        <family val="1"/>
      </rPr>
      <t>Ho</t>
    </r>
  </si>
  <si>
    <t>0.004 - 0</t>
  </si>
  <si>
    <r>
      <rPr>
        <b/>
        <vertAlign val="superscript"/>
        <sz val="11"/>
        <color theme="1"/>
        <rFont val="Times New Roman"/>
        <family val="1"/>
      </rPr>
      <t>166</t>
    </r>
    <r>
      <rPr>
        <b/>
        <sz val="11"/>
        <color theme="1"/>
        <rFont val="Times New Roman"/>
        <family val="1"/>
      </rPr>
      <t>Er</t>
    </r>
  </si>
  <si>
    <r>
      <rPr>
        <b/>
        <vertAlign val="superscript"/>
        <sz val="11"/>
        <color theme="1"/>
        <rFont val="Times New Roman"/>
        <family val="1"/>
      </rPr>
      <t>169</t>
    </r>
    <r>
      <rPr>
        <b/>
        <sz val="11"/>
        <color theme="1"/>
        <rFont val="Times New Roman"/>
        <family val="1"/>
      </rPr>
      <t>Tm</t>
    </r>
  </si>
  <si>
    <t>0.001 - 0.001</t>
  </si>
  <si>
    <r>
      <rPr>
        <b/>
        <vertAlign val="superscript"/>
        <sz val="11"/>
        <color theme="1"/>
        <rFont val="Times New Roman"/>
        <family val="1"/>
      </rPr>
      <t>172</t>
    </r>
    <r>
      <rPr>
        <b/>
        <sz val="11"/>
        <color theme="1"/>
        <rFont val="Times New Roman"/>
        <family val="1"/>
      </rPr>
      <t>Yb</t>
    </r>
  </si>
  <si>
    <r>
      <rPr>
        <b/>
        <vertAlign val="superscript"/>
        <sz val="11"/>
        <color theme="1"/>
        <rFont val="Times New Roman"/>
        <family val="1"/>
      </rPr>
      <t>175</t>
    </r>
    <r>
      <rPr>
        <b/>
        <sz val="11"/>
        <color theme="1"/>
        <rFont val="Times New Roman"/>
        <family val="1"/>
      </rPr>
      <t>Lu</t>
    </r>
  </si>
  <si>
    <r>
      <rPr>
        <b/>
        <i/>
        <vertAlign val="superscript"/>
        <sz val="11"/>
        <color theme="1"/>
        <rFont val="Times New Roman"/>
        <family val="1"/>
      </rPr>
      <t>182</t>
    </r>
    <r>
      <rPr>
        <b/>
        <i/>
        <sz val="11"/>
        <color theme="1"/>
        <rFont val="Times New Roman"/>
        <family val="1"/>
      </rPr>
      <t>W</t>
    </r>
  </si>
  <si>
    <t>0.03 - 0.003</t>
  </si>
  <si>
    <r>
      <rPr>
        <b/>
        <vertAlign val="superscript"/>
        <sz val="11"/>
        <color theme="1"/>
        <rFont val="Times New Roman"/>
        <family val="1"/>
      </rPr>
      <t>208</t>
    </r>
    <r>
      <rPr>
        <b/>
        <sz val="11"/>
        <color theme="1"/>
        <rFont val="Times New Roman"/>
        <family val="1"/>
      </rPr>
      <t>Pb</t>
    </r>
  </si>
  <si>
    <t>0.05 - 0.005</t>
  </si>
  <si>
    <r>
      <rPr>
        <b/>
        <i/>
        <vertAlign val="superscript"/>
        <sz val="11"/>
        <color theme="1"/>
        <rFont val="Times New Roman"/>
        <family val="1"/>
      </rPr>
      <t>209</t>
    </r>
    <r>
      <rPr>
        <b/>
        <i/>
        <sz val="11"/>
        <color theme="1"/>
        <rFont val="Times New Roman"/>
        <family val="1"/>
      </rPr>
      <t>Bi</t>
    </r>
  </si>
  <si>
    <t>0.02 - 0.004</t>
  </si>
  <si>
    <r>
      <rPr>
        <b/>
        <vertAlign val="superscript"/>
        <sz val="11"/>
        <color theme="1"/>
        <rFont val="Times New Roman"/>
        <family val="1"/>
      </rPr>
      <t>232</t>
    </r>
    <r>
      <rPr>
        <b/>
        <sz val="11"/>
        <color theme="1"/>
        <rFont val="Times New Roman"/>
        <family val="1"/>
      </rPr>
      <t>Th</t>
    </r>
  </si>
  <si>
    <r>
      <rPr>
        <b/>
        <vertAlign val="superscript"/>
        <sz val="11"/>
        <color theme="1"/>
        <rFont val="Times New Roman"/>
        <family val="1"/>
      </rPr>
      <t>238</t>
    </r>
    <r>
      <rPr>
        <b/>
        <sz val="11"/>
        <color theme="1"/>
        <rFont val="Times New Roman"/>
        <family val="1"/>
      </rPr>
      <t>U</t>
    </r>
  </si>
  <si>
    <t>0.006 - 0</t>
  </si>
  <si>
    <r>
      <rPr>
        <vertAlign val="superscript"/>
        <sz val="11"/>
        <color theme="1"/>
        <rFont val="Times New Roman"/>
        <family val="1"/>
      </rPr>
      <t>42</t>
    </r>
    <r>
      <rPr>
        <sz val="11"/>
        <color theme="1"/>
        <rFont val="Times New Roman"/>
        <family val="1"/>
      </rPr>
      <t>Ca was used as the internal standard using the following values: 81475 ppm (NIST610), 85002 ppm (NIST612), 51468.4 ppm (GSD), and 392422 ppm (UQAC-APA)</t>
    </r>
  </si>
  <si>
    <t>*in-house reference material UQAC-APA is a pressed power made of natural, igneous apatite from Lac à Paul Ti-P deposit, Lac St Jean (Quebec)</t>
  </si>
  <si>
    <r>
      <t>Elements in italic</t>
    </r>
    <r>
      <rPr>
        <sz val="11"/>
        <color theme="1"/>
        <rFont val="Times New Roman"/>
        <family val="1"/>
      </rPr>
      <t xml:space="preserve"> correspond to the elements which were analysed but not detected in a sufficient amount in apatite to include them in this study</t>
    </r>
  </si>
  <si>
    <t>Detection limits were calculated  on the UQAC-APA standard by Iolite4 software, using the method of Longerich et al. (1996), and for 15 and 55 µm beam sizes</t>
  </si>
  <si>
    <r>
      <t xml:space="preserve">Avg </t>
    </r>
    <r>
      <rPr>
        <sz val="11"/>
        <color theme="1"/>
        <rFont val="Times New Roman"/>
        <family val="1"/>
      </rPr>
      <t xml:space="preserve">average; </t>
    </r>
    <r>
      <rPr>
        <i/>
        <sz val="11"/>
        <color theme="1"/>
        <rFont val="Times New Roman"/>
        <family val="1"/>
      </rPr>
      <t>1SD</t>
    </r>
    <r>
      <rPr>
        <sz val="11"/>
        <color theme="1"/>
        <rFont val="Times New Roman"/>
        <family val="1"/>
      </rPr>
      <t xml:space="preserve"> standard deviation; </t>
    </r>
    <r>
      <rPr>
        <i/>
        <sz val="11"/>
        <color theme="1"/>
        <rFont val="Times New Roman"/>
        <family val="1"/>
      </rPr>
      <t>RM</t>
    </r>
    <r>
      <rPr>
        <sz val="11"/>
        <color theme="1"/>
        <rFont val="Times New Roman"/>
        <family val="1"/>
      </rPr>
      <t xml:space="preserve"> reference material</t>
    </r>
  </si>
  <si>
    <t>Relative difference in average of NIST610 analyses between a 55 µm and a 15 µm beam size (%)</t>
  </si>
  <si>
    <t>Li7_ppm</t>
  </si>
  <si>
    <t>B10_ppm</t>
  </si>
  <si>
    <t>Na23_ppm</t>
  </si>
  <si>
    <t>Mg25_ppm</t>
  </si>
  <si>
    <t>Al27_ppm</t>
  </si>
  <si>
    <t>Si29_ppm</t>
  </si>
  <si>
    <t>P31_ppm</t>
  </si>
  <si>
    <t>S34_ppm</t>
  </si>
  <si>
    <t>Cl35_ppm</t>
  </si>
  <si>
    <t>K39_ppm</t>
  </si>
  <si>
    <t>Sc45_ppm</t>
  </si>
  <si>
    <t>Ti49_ppm</t>
  </si>
  <si>
    <t>V51_ppm</t>
  </si>
  <si>
    <t>Cr53_ppm</t>
  </si>
  <si>
    <t>Mn55_ppm</t>
  </si>
  <si>
    <t>Fe56_ppm</t>
  </si>
  <si>
    <t>Fe57_ppm</t>
  </si>
  <si>
    <t>Co59_ppm</t>
  </si>
  <si>
    <t>Ni60_ppm</t>
  </si>
  <si>
    <t>Cu63_ppm</t>
  </si>
  <si>
    <t>Zn66_ppm</t>
  </si>
  <si>
    <t>Ga69_ppm</t>
  </si>
  <si>
    <t>Ge72_ppm</t>
  </si>
  <si>
    <t>As75_ppm</t>
  </si>
  <si>
    <t>Rb85_ppm</t>
  </si>
  <si>
    <t>Sr88_ppm</t>
  </si>
  <si>
    <t>Y89_ppm</t>
  </si>
  <si>
    <t>Zr90_ppm</t>
  </si>
  <si>
    <t>Nb93_ppm</t>
  </si>
  <si>
    <t>Mo95_ppm</t>
  </si>
  <si>
    <t>Sn118_ppm</t>
  </si>
  <si>
    <t>Sb121_ppm</t>
  </si>
  <si>
    <t>Ba137_ppm</t>
  </si>
  <si>
    <t>La139_ppm</t>
  </si>
  <si>
    <t>Ce140_ppm</t>
  </si>
  <si>
    <t>Pr141_ppm</t>
  </si>
  <si>
    <t>Nd146_ppm</t>
  </si>
  <si>
    <t>Sm147_ppm</t>
  </si>
  <si>
    <t>Eu153_ppm</t>
  </si>
  <si>
    <t>Gd157_ppm</t>
  </si>
  <si>
    <t>Tb159_ppm</t>
  </si>
  <si>
    <t>Dy163_ppm</t>
  </si>
  <si>
    <t>Ho165_ppm</t>
  </si>
  <si>
    <t>Er166_ppm</t>
  </si>
  <si>
    <t>Tm169_ppm</t>
  </si>
  <si>
    <t>Yb172_ppm</t>
  </si>
  <si>
    <t>Lu175_ppm</t>
  </si>
  <si>
    <t>W182_ppm</t>
  </si>
  <si>
    <t>Pb208_ppm</t>
  </si>
  <si>
    <t>Bi209_ppm</t>
  </si>
  <si>
    <t>Th232_ppm</t>
  </si>
  <si>
    <t>U238_ppm</t>
  </si>
  <si>
    <t>WORKING VALUES (ppm)</t>
  </si>
  <si>
    <t>uncertainty (ppm)</t>
  </si>
  <si>
    <t>Name</t>
  </si>
  <si>
    <t>Li7_ppm_mean</t>
  </si>
  <si>
    <t>2SD</t>
  </si>
  <si>
    <t>LOD</t>
  </si>
  <si>
    <t>B10_ppm_mean</t>
  </si>
  <si>
    <t>Na23_ppm_mean</t>
  </si>
  <si>
    <t>Mg25_ppm_mean</t>
  </si>
  <si>
    <t>Al27_ppm_mean</t>
  </si>
  <si>
    <t>Si29_ppm_mean</t>
  </si>
  <si>
    <t>P31_ppm_mean</t>
  </si>
  <si>
    <t>S34_ppm_mean</t>
  </si>
  <si>
    <t>Cl35_ppm_mean</t>
  </si>
  <si>
    <t>K39_ppm_mean</t>
  </si>
  <si>
    <t>Sc45_ppm_mean</t>
  </si>
  <si>
    <t>Ti49_ppm_mean</t>
  </si>
  <si>
    <t>V51_ppm_mean</t>
  </si>
  <si>
    <t>Cr53_ppm_mean</t>
  </si>
  <si>
    <t>Mn55_ppm_mean</t>
  </si>
  <si>
    <t>Fe56_ppm_mean</t>
  </si>
  <si>
    <t>Fe57_ppm_mean</t>
  </si>
  <si>
    <t>Co59_ppm_mean</t>
  </si>
  <si>
    <t>Ni60_ppm_mean</t>
  </si>
  <si>
    <t>Cu63_ppm_mean</t>
  </si>
  <si>
    <t>Zn66_ppm_mean</t>
  </si>
  <si>
    <t>Ga69_ppm_mean</t>
  </si>
  <si>
    <t>Ge72_ppm_mean</t>
  </si>
  <si>
    <t>As75_ppm_mean</t>
  </si>
  <si>
    <t>Rb85_ppm_mean</t>
  </si>
  <si>
    <t>Sr88_ppm_mean</t>
  </si>
  <si>
    <t>Y89_ppm_mean</t>
  </si>
  <si>
    <t>Zr90_ppm_mean</t>
  </si>
  <si>
    <t>Nb93_ppm_mean</t>
  </si>
  <si>
    <t>Mo95_ppm_mean</t>
  </si>
  <si>
    <t>Sn118_ppm_mean</t>
  </si>
  <si>
    <t>Sb121_ppm_mean</t>
  </si>
  <si>
    <t>Ba137_ppm_mean</t>
  </si>
  <si>
    <t>La139_ppm_mean</t>
  </si>
  <si>
    <t>Ce140_ppm_mean</t>
  </si>
  <si>
    <t>Pr141_ppm_mean</t>
  </si>
  <si>
    <t>Nd146_ppm_mean</t>
  </si>
  <si>
    <t>Sm147_ppm_mean</t>
  </si>
  <si>
    <t>Eu153_ppm_mean</t>
  </si>
  <si>
    <t>Gd157_ppm_mean</t>
  </si>
  <si>
    <t>Tb159_ppm_mean</t>
  </si>
  <si>
    <t>Dy163_ppm_mean</t>
  </si>
  <si>
    <t>Ho165_ppm_mean</t>
  </si>
  <si>
    <t>Er166_ppm_mean</t>
  </si>
  <si>
    <t>Tm169_ppm_mean</t>
  </si>
  <si>
    <t>Yb172_ppm_mean</t>
  </si>
  <si>
    <t>Lu175_ppm_mean</t>
  </si>
  <si>
    <t>W182_ppm_mean</t>
  </si>
  <si>
    <t>Pb208_ppm_mean</t>
  </si>
  <si>
    <t>Bi209_ppm_mean</t>
  </si>
  <si>
    <t>Th232_ppm_mean</t>
  </si>
  <si>
    <t>U238_ppm_mean</t>
  </si>
  <si>
    <t>Detection limit at 55 µm (ppm)</t>
  </si>
  <si>
    <t>55 µm</t>
  </si>
  <si>
    <t>Relative std dev</t>
  </si>
  <si>
    <t>Relative difference</t>
  </si>
  <si>
    <t>610-1.d</t>
  </si>
  <si>
    <t>610-2.d</t>
  </si>
  <si>
    <t>610-3.d</t>
  </si>
  <si>
    <t>610-5.d</t>
  </si>
  <si>
    <t>610-4.d</t>
  </si>
  <si>
    <t>610-5b.d</t>
  </si>
  <si>
    <t>610-6.d</t>
  </si>
  <si>
    <t>610-7.d</t>
  </si>
  <si>
    <t>610-7b.d</t>
  </si>
  <si>
    <t>610-8.d</t>
  </si>
  <si>
    <t>BelowLOD</t>
  </si>
  <si>
    <t>Detection limit at 25 µm (ppm)</t>
  </si>
  <si>
    <t>25 µm</t>
  </si>
  <si>
    <t>610-25.d</t>
  </si>
  <si>
    <t>Detection limit at 15 µm (ppm)</t>
  </si>
  <si>
    <t>15 µm</t>
  </si>
  <si>
    <t>610-15.d</t>
  </si>
  <si>
    <t>610-15-2.d</t>
  </si>
  <si>
    <t>Fields in green indicate values within ±10% of the reference values</t>
  </si>
  <si>
    <t>Fields in orange indicate values between ±10-20% of the reference values</t>
  </si>
  <si>
    <t>Fields in red indicate values over ±20% of the reference values</t>
  </si>
  <si>
    <r>
      <rPr>
        <i/>
        <sz val="11"/>
        <color theme="1"/>
        <rFont val="Times New Roman"/>
        <family val="1"/>
      </rPr>
      <t>2SD</t>
    </r>
    <r>
      <rPr>
        <sz val="11"/>
        <color theme="1"/>
        <rFont val="Times New Roman"/>
        <family val="1"/>
      </rPr>
      <t xml:space="preserve"> corresponds to 2 standard</t>
    </r>
    <r>
      <rPr>
        <sz val="11"/>
        <color theme="1"/>
        <rFont val="Times New Roman"/>
        <family val="1"/>
      </rPr>
      <t xml:space="preserve"> deviation</t>
    </r>
    <r>
      <rPr>
        <sz val="11"/>
        <color theme="1"/>
        <rFont val="Times New Roman"/>
        <family val="1"/>
      </rPr>
      <t xml:space="preserve"> of the signal. A homogeneous signal will return a low 2SD value while a</t>
    </r>
    <r>
      <rPr>
        <sz val="11"/>
        <color theme="1"/>
        <rFont val="Times New Roman"/>
        <family val="1"/>
      </rPr>
      <t xml:space="preserve"> heterogeneous signal (due to an inclusion, a mixed signal, or a zonation) will return high 2SD values</t>
    </r>
  </si>
  <si>
    <r>
      <rPr>
        <i/>
        <sz val="11"/>
        <color theme="1"/>
        <rFont val="Times New Roman"/>
        <family val="1"/>
      </rPr>
      <t xml:space="preserve">LOD </t>
    </r>
    <r>
      <rPr>
        <sz val="11"/>
        <color theme="1"/>
        <rFont val="Times New Roman"/>
        <family val="1"/>
      </rPr>
      <t>Lower limit of detection, calculated by the software Iolite4 using the method of Longerich et al. (1996)</t>
    </r>
  </si>
  <si>
    <r>
      <t>Detection</t>
    </r>
    <r>
      <rPr>
        <sz val="11"/>
        <color theme="1"/>
        <rFont val="Times New Roman"/>
        <family val="1"/>
      </rPr>
      <t xml:space="preserve"> limits at 55, 25 and 15 µm correspond to the average of detection</t>
    </r>
    <r>
      <rPr>
        <sz val="11"/>
        <color theme="1"/>
        <rFont val="Times New Roman"/>
        <family val="1"/>
      </rPr>
      <t xml:space="preserve"> limits obtained for each analysis</t>
    </r>
  </si>
  <si>
    <t>Relative difference in average of NIST612 analyses between a 55 µm and a 15 µm beam size (%)</t>
  </si>
  <si>
    <t>612-1.d</t>
  </si>
  <si>
    <t>612-2.d</t>
  </si>
  <si>
    <t>612-3.d</t>
  </si>
  <si>
    <t>612-5.d</t>
  </si>
  <si>
    <t>612-4.d</t>
  </si>
  <si>
    <t>612-6.d</t>
  </si>
  <si>
    <t>612-7.d</t>
  </si>
  <si>
    <t>612-8.d</t>
  </si>
  <si>
    <t>612-25.d</t>
  </si>
  <si>
    <t>612-15.d</t>
  </si>
  <si>
    <t>Relative difference in average of GSD analyses between a 55 µm and a 15 µm beam size (%)</t>
  </si>
  <si>
    <t>GSD-1.d</t>
  </si>
  <si>
    <t>GSD-2.d</t>
  </si>
  <si>
    <t>GSD-3.d</t>
  </si>
  <si>
    <t>GSD-5.d</t>
  </si>
  <si>
    <t>GSD-4.d</t>
  </si>
  <si>
    <t>GSD-6.d</t>
  </si>
  <si>
    <t>GSD-7.d</t>
  </si>
  <si>
    <t>GSD-8.d</t>
  </si>
  <si>
    <t>GSD-25.d</t>
  </si>
  <si>
    <t>GSD-15.d</t>
  </si>
  <si>
    <t>Relative difference in average of UQAC-APA analyses between a 55 µm and a 15 µm beam size (%)</t>
  </si>
  <si>
    <t>UQAC-APA-1.d</t>
  </si>
  <si>
    <t>UQAC-APA-2.d</t>
  </si>
  <si>
    <t>UQAC-APA-3.d</t>
  </si>
  <si>
    <t>UQAC-APA-5.d</t>
  </si>
  <si>
    <t>UQAC-APA-4.d</t>
  </si>
  <si>
    <t>UQAC-APA-6.d</t>
  </si>
  <si>
    <t>UQAC-APA-7.d</t>
  </si>
  <si>
    <t>UQAC-APA-8.d</t>
  </si>
  <si>
    <t>UQAC-APA-25.d</t>
  </si>
  <si>
    <t>UQAC-APA-15.d</t>
  </si>
  <si>
    <t>Host phase</t>
  </si>
  <si>
    <t>Si (EMPA)*</t>
  </si>
  <si>
    <t>F (EMPA)*</t>
  </si>
  <si>
    <t>Cl (EMPA)*</t>
  </si>
  <si>
    <t>Li7</t>
  </si>
  <si>
    <t>B10</t>
  </si>
  <si>
    <t>Na23</t>
  </si>
  <si>
    <t>Mg25</t>
  </si>
  <si>
    <t>Al27</t>
  </si>
  <si>
    <t>Si29</t>
  </si>
  <si>
    <t>P31</t>
  </si>
  <si>
    <t>S34</t>
  </si>
  <si>
    <t>Cl35</t>
  </si>
  <si>
    <t>K39</t>
  </si>
  <si>
    <t>Sc45</t>
  </si>
  <si>
    <t>Ti49</t>
  </si>
  <si>
    <t>V51</t>
  </si>
  <si>
    <t>Cr53</t>
  </si>
  <si>
    <t>Mn55</t>
  </si>
  <si>
    <t>Fe56</t>
  </si>
  <si>
    <t>Fe57</t>
  </si>
  <si>
    <t>Co59</t>
  </si>
  <si>
    <t>Ni60</t>
  </si>
  <si>
    <t>Cu63</t>
  </si>
  <si>
    <t>Zn66</t>
  </si>
  <si>
    <t>Ga69</t>
  </si>
  <si>
    <t>Ge72</t>
  </si>
  <si>
    <t>As75</t>
  </si>
  <si>
    <t>Rb85</t>
  </si>
  <si>
    <t>Sr88</t>
  </si>
  <si>
    <t>Y89</t>
  </si>
  <si>
    <t>Zr90</t>
  </si>
  <si>
    <t>Nb93</t>
  </si>
  <si>
    <t>Mo95</t>
  </si>
  <si>
    <t>Sn118</t>
  </si>
  <si>
    <t>Sb121</t>
  </si>
  <si>
    <t>Ba137</t>
  </si>
  <si>
    <t>La139</t>
  </si>
  <si>
    <t>Ce140</t>
  </si>
  <si>
    <t>Pr141</t>
  </si>
  <si>
    <t>Nd146</t>
  </si>
  <si>
    <t>Sm147</t>
  </si>
  <si>
    <t>Eu153</t>
  </si>
  <si>
    <t>Gd157</t>
  </si>
  <si>
    <t>Tb159</t>
  </si>
  <si>
    <t>Dy163</t>
  </si>
  <si>
    <t>Ho165</t>
  </si>
  <si>
    <t>Er166</t>
  </si>
  <si>
    <t>Tm169</t>
  </si>
  <si>
    <t>Yb172</t>
  </si>
  <si>
    <t>Lu175</t>
  </si>
  <si>
    <t>W182</t>
  </si>
  <si>
    <t>Pb208</t>
  </si>
  <si>
    <t>Bi209</t>
  </si>
  <si>
    <t>Th232</t>
  </si>
  <si>
    <t>U238</t>
  </si>
  <si>
    <t>∑REE</t>
  </si>
  <si>
    <t>Eu/Eu*</t>
  </si>
  <si>
    <t>Sr/Y</t>
  </si>
  <si>
    <t>Th/Lu</t>
  </si>
  <si>
    <t>Detection limits ppm)</t>
  </si>
  <si>
    <t>VH-03-22_BL1.d</t>
  </si>
  <si>
    <t>Multi-hosts</t>
  </si>
  <si>
    <t>VH-03-22_BL2.d</t>
  </si>
  <si>
    <t>VH-03-35-BL2.d</t>
  </si>
  <si>
    <t>VH-03-11_AL1-15.d</t>
  </si>
  <si>
    <t>VH-03-11_AL3.d</t>
  </si>
  <si>
    <t>Magnetite</t>
  </si>
  <si>
    <t>VH-03-11_BL1-2.d</t>
  </si>
  <si>
    <t>Feldspar</t>
  </si>
  <si>
    <t>VH-03-11_CL2.d</t>
  </si>
  <si>
    <t>VH-03-37_CL1-2.d</t>
  </si>
  <si>
    <t>VH-03-37_CL2-2.d</t>
  </si>
  <si>
    <t>VH-03-37-CL3.d</t>
  </si>
  <si>
    <t>VH-03-08_AL1.d</t>
  </si>
  <si>
    <t>VH-03-09_AL1.d</t>
  </si>
  <si>
    <t>VH-03-09_BL1.d</t>
  </si>
  <si>
    <t>VH-03-09_CL1.d</t>
  </si>
  <si>
    <t>Amphibole</t>
  </si>
  <si>
    <t>VH-03-09_CL3.d</t>
  </si>
  <si>
    <t>VH-03-48_AL2b.d</t>
  </si>
  <si>
    <t>VH-03-48_BL1.d</t>
  </si>
  <si>
    <t>VH-03-48_BL3.d</t>
  </si>
  <si>
    <t>VH-03-48_CL1.d</t>
  </si>
  <si>
    <t>VH-03-48_CL2.d</t>
  </si>
  <si>
    <t>VH-03-48_CL3.d</t>
  </si>
  <si>
    <t>VH-03-42_AL1.d</t>
  </si>
  <si>
    <t>VH-03-42_BL1.d</t>
  </si>
  <si>
    <t>VH-03-42_BL2.d</t>
  </si>
  <si>
    <t>VH-03-42_CL1.d</t>
  </si>
  <si>
    <t>VH-03-42_DL1.d</t>
  </si>
  <si>
    <t>VH-03-42_DL2.d</t>
  </si>
  <si>
    <t>ON-07-120_AL1.d</t>
  </si>
  <si>
    <t>ON-07-120_AL2.d</t>
  </si>
  <si>
    <t>ON-07-120_BL1.d</t>
  </si>
  <si>
    <t>ON-07-120_CL1.d</t>
  </si>
  <si>
    <t>ON-07-120_EL1.d</t>
  </si>
  <si>
    <t>ON-07-125_BL1.d</t>
  </si>
  <si>
    <t>ON-07-125_BL2.d</t>
  </si>
  <si>
    <t>ON-07-125_CL1.d</t>
  </si>
  <si>
    <t>ON-07-125_DL1.d</t>
  </si>
  <si>
    <t>ON-07-125_EL1.d</t>
  </si>
  <si>
    <t>HN-99-01_CL1.d</t>
  </si>
  <si>
    <t>Olivine</t>
  </si>
  <si>
    <t>HN-99-01_HL1.d</t>
  </si>
  <si>
    <t>HN-99-01_LL1.d</t>
  </si>
  <si>
    <t>HN-99-01_GL1.d</t>
  </si>
  <si>
    <t>Clinopyroxene</t>
  </si>
  <si>
    <t>HN-99-01_KL1.d</t>
  </si>
  <si>
    <t>HN-99-01_KL2.d</t>
  </si>
  <si>
    <t>HN-99-01_FL1.d</t>
  </si>
  <si>
    <t>Plagioclase</t>
  </si>
  <si>
    <t>HN-99-01_BL1.d</t>
  </si>
  <si>
    <t>HN-99-01_BL3.d</t>
  </si>
  <si>
    <t>HN-99-01_BL5.d</t>
  </si>
  <si>
    <t>HN-99-01_FL2.d</t>
  </si>
  <si>
    <t>HN-99-01_DL4.d</t>
  </si>
  <si>
    <t>Magnetite + ilmenite</t>
  </si>
  <si>
    <t>HN-99-01_EL2.d</t>
  </si>
  <si>
    <t>HN-99-01_DL2.d</t>
  </si>
  <si>
    <t>HN-99-01_DL3.d</t>
  </si>
  <si>
    <t>HN-99-01_EL1.d</t>
  </si>
  <si>
    <t>HN-99-01_IL2.d</t>
  </si>
  <si>
    <t>Ilmenite</t>
  </si>
  <si>
    <t>HN-99-01_DL1.d</t>
  </si>
  <si>
    <t>HN-99-01_BL2.d</t>
  </si>
  <si>
    <t>HN-99-01_BL4.d</t>
  </si>
  <si>
    <t>HN-99-01_IL1.d</t>
  </si>
  <si>
    <t>HN-99-04_CL1.d</t>
  </si>
  <si>
    <t>HN-99-04_GL2.d</t>
  </si>
  <si>
    <t>HN-99-04_GL3.d</t>
  </si>
  <si>
    <t>HN-99-04_GL1.d</t>
  </si>
  <si>
    <t>HN-99-04_HL2.d</t>
  </si>
  <si>
    <t>HN-99-04_IL1.d</t>
  </si>
  <si>
    <t>HN-99-04_AL1.d</t>
  </si>
  <si>
    <t>HN-99-04_DL1.d</t>
  </si>
  <si>
    <t>HN-99-04_FL4.d</t>
  </si>
  <si>
    <t>HN-99-04_BL1.d</t>
  </si>
  <si>
    <t>HN-99-04_DL2.d</t>
  </si>
  <si>
    <t>HN-99-04_EL2.d</t>
  </si>
  <si>
    <t>HN-99-04_HL1.d</t>
  </si>
  <si>
    <t>HN-99-04_DL3.d</t>
  </si>
  <si>
    <t>HN-99-04_EL1.d</t>
  </si>
  <si>
    <t>HN-99-04_FL2.d</t>
  </si>
  <si>
    <t>HN-99-04_AL2.d</t>
  </si>
  <si>
    <t>HN-99-04_FL1.d</t>
  </si>
  <si>
    <t>HN-99-04_FL5.d</t>
  </si>
  <si>
    <t>HN-99-04_HL3.d</t>
  </si>
  <si>
    <t>HN-99-14_DL2.d</t>
  </si>
  <si>
    <t>HN-99-14_EL1.d</t>
  </si>
  <si>
    <t>HN-99-14_CL1.d</t>
  </si>
  <si>
    <t>HN-99-14_IL1.d</t>
  </si>
  <si>
    <t>HN-99-14_LL2.d</t>
  </si>
  <si>
    <t>HN-99-14_DL1.d</t>
  </si>
  <si>
    <t>HN-99-14_KL1.d</t>
  </si>
  <si>
    <t>HN-99-14_GL2.d</t>
  </si>
  <si>
    <t>HN-99-14_NL1.d</t>
  </si>
  <si>
    <t>HN-99-14_BL1.d</t>
  </si>
  <si>
    <t>HN-99-14_GL1.d</t>
  </si>
  <si>
    <t>HN-99-14_BL2.d</t>
  </si>
  <si>
    <t>HN-99-14_HL1.d</t>
  </si>
  <si>
    <t>HN-99-14_LL1.d</t>
  </si>
  <si>
    <t>S9-148_AL1.d</t>
  </si>
  <si>
    <t>S9-148_BL1.d</t>
  </si>
  <si>
    <t>S9-148_CL1.d</t>
  </si>
  <si>
    <t>S9-148_EL1.d</t>
  </si>
  <si>
    <t>S9-148_FL1.d</t>
  </si>
  <si>
    <t>S9-152</t>
  </si>
  <si>
    <t>S9-152_AL1.d</t>
  </si>
  <si>
    <t>S9-152_BL1.d</t>
  </si>
  <si>
    <t>S9-152_CL1.d</t>
  </si>
  <si>
    <t>S9-152_DL1.d</t>
  </si>
  <si>
    <t>S9-152_EL1.d</t>
  </si>
  <si>
    <t>S9-152_FL1.d</t>
  </si>
  <si>
    <t>HN-25_AL1.d</t>
  </si>
  <si>
    <t>HN-25_AL2.d</t>
  </si>
  <si>
    <t>HN-25_BL1.d</t>
  </si>
  <si>
    <t>HN-25_CL1.d</t>
  </si>
  <si>
    <t>HN-25_CL2.d</t>
  </si>
  <si>
    <t>HN-25_DL1.d</t>
  </si>
  <si>
    <t>HN-25_EL1.d</t>
  </si>
  <si>
    <t>HN-25_EL2.d</t>
  </si>
  <si>
    <t>HN-25_FL1.d</t>
  </si>
  <si>
    <t>HN-25_GL1.d</t>
  </si>
  <si>
    <t>HN-25_HL1.d</t>
  </si>
  <si>
    <t>S9-208_AL1.d</t>
  </si>
  <si>
    <t>S9-208_BL1.d</t>
  </si>
  <si>
    <t>S9-208_CL1.d</t>
  </si>
  <si>
    <t>S9-208_DL1.d</t>
  </si>
  <si>
    <t>S9-208_EL1.d</t>
  </si>
  <si>
    <t>S9-208_FL1.d</t>
  </si>
  <si>
    <t>S9-214_AL1.d</t>
  </si>
  <si>
    <t>S9-214_AL2.d</t>
  </si>
  <si>
    <t>S9-214_BL1.d</t>
  </si>
  <si>
    <t>S9-214_CL1.d</t>
  </si>
  <si>
    <t>S9-214_DL1.d</t>
  </si>
  <si>
    <t>S9-214_EL1.d</t>
  </si>
  <si>
    <t>HN-99-50_EL3.d</t>
  </si>
  <si>
    <t>HN-99-50_DL2.d</t>
  </si>
  <si>
    <t>HN-99-50_EL2.d</t>
  </si>
  <si>
    <t>HN-99-50_DL1.d</t>
  </si>
  <si>
    <t>HN-99-50_EL1.d</t>
  </si>
  <si>
    <t>HN-99-50_EL5.d</t>
  </si>
  <si>
    <t>HN-99-50_GL1.d</t>
  </si>
  <si>
    <t>HN-99-50_HL1.d</t>
  </si>
  <si>
    <t>HN-99-50_IL2.d</t>
  </si>
  <si>
    <t>HN-99-50_AL1.d</t>
  </si>
  <si>
    <t>HN-99-50_IL1.d</t>
  </si>
  <si>
    <t>HN-99-50_DL3.d</t>
  </si>
  <si>
    <t>HN-99-50_HL2.d</t>
  </si>
  <si>
    <t>HN-99-50_IL3.d</t>
  </si>
  <si>
    <t>HN-99-50_BL1.d</t>
  </si>
  <si>
    <t>HN-99-50_BL2.d</t>
  </si>
  <si>
    <t>HN-99-50_CL1.d</t>
  </si>
  <si>
    <t>HN-99-50_EL4.d</t>
  </si>
  <si>
    <t>HN-99-50_FL2.d</t>
  </si>
  <si>
    <t>HN-99-50_GL2.d</t>
  </si>
  <si>
    <t>HN-99-53_BL1.d</t>
  </si>
  <si>
    <t>HN-99-53_BL2.d</t>
  </si>
  <si>
    <t>HN-99-53_DL1.d</t>
  </si>
  <si>
    <t>HN-99-53_DL2.d</t>
  </si>
  <si>
    <t>HN-99-53_EL3.d</t>
  </si>
  <si>
    <t>HN-99-53_FL3.d</t>
  </si>
  <si>
    <t>HN-99-53_FL4.d</t>
  </si>
  <si>
    <t>HN-99-53_AL3.d</t>
  </si>
  <si>
    <t>HN-99-53_AL1b.d</t>
  </si>
  <si>
    <t>HN-99-53_CL1.d</t>
  </si>
  <si>
    <t>HN-99-53_EL1.d</t>
  </si>
  <si>
    <t>HN-99-53_AL2.d</t>
  </si>
  <si>
    <t>HN-99-53_CL2.d</t>
  </si>
  <si>
    <t>HN-99-53_FL2.d</t>
  </si>
  <si>
    <t>HN-99-53_EL2.d</t>
  </si>
  <si>
    <t>HN-99-53_FL1.d</t>
  </si>
  <si>
    <t>HN-99-53_FL5.d</t>
  </si>
  <si>
    <t>HN-99-46_CL1.d</t>
  </si>
  <si>
    <t>HN-99-46_CL2.d</t>
  </si>
  <si>
    <t>HN-99-46_CL3.d</t>
  </si>
  <si>
    <t>HN-99-46_DL1d.d</t>
  </si>
  <si>
    <t>HN-99-46_AL1.d</t>
  </si>
  <si>
    <t>HN-99-46_BL1.d</t>
  </si>
  <si>
    <t>HN-99-46_BL2.d</t>
  </si>
  <si>
    <t>HN-99-46_BL3.d</t>
  </si>
  <si>
    <t>HN-99-46_EL1d.d</t>
  </si>
  <si>
    <t>HN-99-46_HL4.d</t>
  </si>
  <si>
    <t>HN-99-46_JL3.d</t>
  </si>
  <si>
    <t>HN-99-46_FL1d.d</t>
  </si>
  <si>
    <t>HN-99-46_GL5.d</t>
  </si>
  <si>
    <t>HN-99-46_GL6.d</t>
  </si>
  <si>
    <t>HN-99-46_HL3.d</t>
  </si>
  <si>
    <t>HN-99-46_JL2.d</t>
  </si>
  <si>
    <t>HN-99-46_JL4.d</t>
  </si>
  <si>
    <t>HN-99-46_GL3.d</t>
  </si>
  <si>
    <t>HN-99-46_IL1.d</t>
  </si>
  <si>
    <t>HN-99-46_JL1.d</t>
  </si>
  <si>
    <t>HN-99-46_EL2d.d</t>
  </si>
  <si>
    <t>HN-99-46_GL1.d</t>
  </si>
  <si>
    <t>HN-99-46_GL2.d</t>
  </si>
  <si>
    <t>HN-99-46_HL2.d</t>
  </si>
  <si>
    <t>HN-99-46_IL2.d</t>
  </si>
  <si>
    <t>HN-99-46_JL5.d</t>
  </si>
  <si>
    <t>HN-99-46_FL2d.d</t>
  </si>
  <si>
    <t>HN-99-46_GL4.d</t>
  </si>
  <si>
    <t>HN-99-46_HL1.d</t>
  </si>
  <si>
    <t>ON-07-157_AL1.d</t>
  </si>
  <si>
    <t>ON-07-157_AL2.d</t>
  </si>
  <si>
    <t>ON-07-157_AL3.d</t>
  </si>
  <si>
    <t>ON-07-157_BL1.d</t>
  </si>
  <si>
    <t>ON-07-157_BL2.d</t>
  </si>
  <si>
    <t>ON-07-157_BL3.d</t>
  </si>
  <si>
    <t>ON-07-149_BL1.d</t>
  </si>
  <si>
    <t>ON-07-149_CL1.d</t>
  </si>
  <si>
    <t>ON-07-149_DL1.d</t>
  </si>
  <si>
    <t>8-5_AL1.d</t>
  </si>
  <si>
    <t>8-5_AL2.d</t>
  </si>
  <si>
    <t>8-5_BL1.d</t>
  </si>
  <si>
    <t>8-5_CL1.d</t>
  </si>
  <si>
    <t>8-5_CL2.d</t>
  </si>
  <si>
    <t>8-5_DL1.d</t>
  </si>
  <si>
    <t>8-195_BL1.d</t>
  </si>
  <si>
    <t>8-195_BL2.d</t>
  </si>
  <si>
    <t>8-195_BL3.d</t>
  </si>
  <si>
    <t>8-195_CL1.d</t>
  </si>
  <si>
    <t>8-640_AL1.d</t>
  </si>
  <si>
    <t>8-1355_AL1.d</t>
  </si>
  <si>
    <t>8-1355_AL2.d</t>
  </si>
  <si>
    <t>8-1355_BL1.d</t>
  </si>
  <si>
    <t>8-1355_BL2.d</t>
  </si>
  <si>
    <t>8-1355_CL1.d</t>
  </si>
  <si>
    <t>8-1355_CL2.d</t>
  </si>
  <si>
    <t>ON-07-01_AL1.d</t>
  </si>
  <si>
    <t>ON-07-01_AL2.d</t>
  </si>
  <si>
    <t>9-337_AL1.d</t>
  </si>
  <si>
    <t>9-337_BL1.d</t>
  </si>
  <si>
    <t>9-337_BL2.d</t>
  </si>
  <si>
    <t>9-337_BL3.d</t>
  </si>
  <si>
    <t>*Si, F and Cl obtained by EMPA analyses (wt.%) and converted into ppm. According to the quality control of EMPA and LA-ICP-MS data (see Supplementary Materials S2 and S4, respectively), Si and Cl are more accurately measured  by EMPA than LA-ICP-MS.</t>
  </si>
  <si>
    <t>The LA-ICP-MS detection limits correspond to the average of the detection limits obtained for this element for all analyses of the project, determined on the apatite standard UQAC-APA with a 55 µm beam by the method of Longerich et al. (1996). See details in Supplementary Material S3</t>
  </si>
  <si>
    <r>
      <t xml:space="preserve">Values in </t>
    </r>
    <r>
      <rPr>
        <i/>
        <sz val="11"/>
        <color theme="9" tint="-0.249977111117893"/>
        <rFont val="Times New Roman"/>
        <family val="1"/>
      </rPr>
      <t>orange</t>
    </r>
    <r>
      <rPr>
        <sz val="11"/>
        <color theme="1"/>
        <rFont val="Times New Roman"/>
        <family val="1"/>
      </rPr>
      <t xml:space="preserve"> correspond to analyses below detection limit, where the value has been replaced by the detection limit of the analysis.</t>
    </r>
  </si>
  <si>
    <t xml:space="preserve">Reported errors  are the standard deviations of the means (i.e., the standard error; Paton et al. 2011) </t>
  </si>
  <si>
    <r>
      <rPr>
        <i/>
        <sz val="11"/>
        <color theme="1"/>
        <rFont val="Times New Roman"/>
        <family val="1"/>
      </rPr>
      <t>Ap</t>
    </r>
    <r>
      <rPr>
        <sz val="11"/>
        <color theme="1"/>
        <rFont val="Times New Roman"/>
        <family val="1"/>
      </rPr>
      <t xml:space="preserve"> apatite; </t>
    </r>
    <r>
      <rPr>
        <i/>
        <sz val="11"/>
        <color theme="1"/>
        <rFont val="Times New Roman"/>
        <family val="1"/>
      </rPr>
      <t xml:space="preserve">LOD </t>
    </r>
    <r>
      <rPr>
        <sz val="11"/>
        <color theme="1"/>
        <rFont val="Times New Roman"/>
        <family val="1"/>
      </rPr>
      <t>limit of detection</t>
    </r>
    <r>
      <rPr>
        <i/>
        <sz val="11"/>
        <color theme="1"/>
        <rFont val="Times New Roman"/>
        <family val="1"/>
      </rPr>
      <t/>
    </r>
  </si>
  <si>
    <t>Plagioclase n°</t>
  </si>
  <si>
    <t>Plagioclase size
Big (0.5 - 2 mm)
Small (&lt;0.3 mm)</t>
  </si>
  <si>
    <t>Analysis position</t>
  </si>
  <si>
    <t>Side in contact with pocket of trapped liquid</t>
  </si>
  <si>
    <t>Ca42</t>
  </si>
  <si>
    <t>ON-07-120_Pl1.d</t>
  </si>
  <si>
    <t>Big</t>
  </si>
  <si>
    <t>Rim</t>
  </si>
  <si>
    <t>Core</t>
  </si>
  <si>
    <t>ON-07-120_Pl2.d</t>
  </si>
  <si>
    <t>Small</t>
  </si>
  <si>
    <t>ON-07-120_Pl3-1.d</t>
  </si>
  <si>
    <t>ON-07-120_Pl4-1.d</t>
  </si>
  <si>
    <t>ON-07-120_Pl5-1.d</t>
  </si>
  <si>
    <t>ON-07-120_Pl6-1.d</t>
  </si>
  <si>
    <t>ON-07-120_Pl7-1.d</t>
  </si>
  <si>
    <t>ON-07-120_Pl8-1.d</t>
  </si>
  <si>
    <t>ON-07-125_Pl1.d</t>
  </si>
  <si>
    <t>ON-07-125_Pl2.d</t>
  </si>
  <si>
    <t>ON-07-125_Pl3.d</t>
  </si>
  <si>
    <t>ON-07-125_Pl4.d</t>
  </si>
  <si>
    <t>ON-07-125_Pl5.d</t>
  </si>
  <si>
    <t>ON-07-125_Pl6.d</t>
  </si>
  <si>
    <t>ON-07-148_Pl1.d</t>
  </si>
  <si>
    <t>Core + rim</t>
  </si>
  <si>
    <t>ON-07-148_Pl2.d</t>
  </si>
  <si>
    <t>ON-07-148_Pl3.d</t>
  </si>
  <si>
    <t>ON-07-148_Pl4.d</t>
  </si>
  <si>
    <t>ON-07-148_Pl5.d</t>
  </si>
  <si>
    <t>S9-152_Pl1.d</t>
  </si>
  <si>
    <t>S9-152_Pl2.d</t>
  </si>
  <si>
    <t>S9-152_Pl3.d</t>
  </si>
  <si>
    <t>S9-152_Pl4.d</t>
  </si>
  <si>
    <t>S9-152_Pl5.d</t>
  </si>
  <si>
    <t>S9-152_Pl6.d</t>
  </si>
  <si>
    <t>S9-152_Pl7.d</t>
  </si>
  <si>
    <t>S9-152_Pl8.d</t>
  </si>
  <si>
    <t>S9-152_Pl9.d</t>
  </si>
  <si>
    <t>S9-208_Pl1.d</t>
  </si>
  <si>
    <t>S9-208_Pl2.d</t>
  </si>
  <si>
    <t>S9-208_Pl3.d</t>
  </si>
  <si>
    <t>S9-208_Pl4.d</t>
  </si>
  <si>
    <t>S9-208_Pl5.d</t>
  </si>
  <si>
    <t>S9-208_Pl6.d</t>
  </si>
  <si>
    <t>S9-208_Pl7.d</t>
  </si>
  <si>
    <t>S9-214_Pl1.d</t>
  </si>
  <si>
    <t>S9-214_Pl2.d</t>
  </si>
  <si>
    <t>S9-214_Pl3.d</t>
  </si>
  <si>
    <t>S9-214_Pl4.d</t>
  </si>
  <si>
    <t>S9-214_Pl5.d</t>
  </si>
  <si>
    <t>S9-214_Pl6.d</t>
  </si>
  <si>
    <t>S9-214_Pl7.d</t>
  </si>
  <si>
    <t>Lines were drawn across each plagioclase grain. The multiple analyses for a single plagioclase grain correspond to distinct integration boxes, defined upon the signal output on the software Iolite 4. Boxes close to the rim are labelled "Rim" while those towards the inside of the plagioclase grain are labelled "Core" (column M). Plagioclase for which 1 integration box was drawn are labelled "Core + rim". In column N, a "X" marks the position of a trapped liquid pocket (i.e., where a compositional change is expected on the plagioclase rim as a result of a reaction with trapped liquid)</t>
  </si>
  <si>
    <t>Starting parental magma composition</t>
  </si>
  <si>
    <t>Cotectic proportions</t>
  </si>
  <si>
    <t>Partition coefficients</t>
  </si>
  <si>
    <t>Cotectic proportions (%)</t>
  </si>
  <si>
    <t>Intercumulus</t>
  </si>
  <si>
    <t>Cumulus</t>
  </si>
  <si>
    <t>Interstitial liquid fraction</t>
  </si>
  <si>
    <t>–</t>
  </si>
  <si>
    <t>Original cotectic proportions (MCU I)</t>
  </si>
  <si>
    <t>% of mineral / ∑% (Pl, Ol, Cpx)</t>
  </si>
  <si>
    <t>Proportions (%)</t>
  </si>
  <si>
    <t>Fe-Ti-P-poor layers</t>
  </si>
  <si>
    <t>Ap% in comparison with original cotectic proportions:</t>
  </si>
  <si>
    <t>3*more</t>
  </si>
  <si>
    <t>2*more</t>
  </si>
  <si>
    <t>1.6*more</t>
  </si>
  <si>
    <t>5*less (=*0.2)</t>
  </si>
  <si>
    <t>50*less (=*0.02)</t>
  </si>
  <si>
    <t>100-(∑% (Ap, Mt, Ilm):</t>
  </si>
  <si>
    <t>The original cotectic proportions calculated for MCU I are from Namur et al. (2010)</t>
  </si>
  <si>
    <r>
      <t>There is less interstitial liquid in adcumulates (pomica-C), so the interstitial liquid fraction is set to a slightly lower value (</t>
    </r>
    <r>
      <rPr>
        <b/>
        <sz val="11"/>
        <color rgb="FF00B050"/>
        <rFont val="Times New Roman"/>
        <family val="1"/>
      </rPr>
      <t>3 %</t>
    </r>
    <r>
      <rPr>
        <sz val="11"/>
        <color theme="1"/>
        <rFont val="Times New Roman"/>
        <family val="1"/>
      </rPr>
      <t>)</t>
    </r>
  </si>
  <si>
    <t>Re-estimation of the cotectic proportions by taking a fraction of interstitial liquid fraction into account:</t>
  </si>
  <si>
    <r>
      <t>Mineral partition coefficients (K</t>
    </r>
    <r>
      <rPr>
        <vertAlign val="subscript"/>
        <sz val="11"/>
        <color theme="1"/>
        <rFont val="Times New Roman"/>
        <family val="1"/>
      </rPr>
      <t>d</t>
    </r>
    <r>
      <rPr>
        <sz val="11"/>
        <color theme="1"/>
        <rFont val="Times New Roman"/>
        <family val="1"/>
      </rPr>
      <t>)</t>
    </r>
  </si>
  <si>
    <t>Sm</t>
  </si>
  <si>
    <t>Eu</t>
  </si>
  <si>
    <t>Gd</t>
  </si>
  <si>
    <t>Tb</t>
  </si>
  <si>
    <t>Dy</t>
  </si>
  <si>
    <t>Ho</t>
  </si>
  <si>
    <t>Er</t>
  </si>
  <si>
    <t>Tm</t>
  </si>
  <si>
    <t>Yb</t>
  </si>
  <si>
    <t>Lu</t>
  </si>
  <si>
    <t>Sr</t>
  </si>
  <si>
    <t>Source</t>
  </si>
  <si>
    <t>Charlier et al. (2005); jotunitic, determined at Bjerkreim-Sokndal</t>
  </si>
  <si>
    <t>Values similar to Namur et al. (2011). REE, Sr: Demaiffe and Hertogen (1981)</t>
  </si>
  <si>
    <t>Values similar to Namur et al. (2011). REE: Demaiffe and Hertogen (1981); Sr: McKenzie and O'Nions (1991)</t>
  </si>
  <si>
    <t>Values similar to Namur et al. (2011). REE: Frey (1969); Sr: McKenzie and O'Nions (1991)</t>
  </si>
  <si>
    <t>Values similar to Namur et al. (2011). REE: McKay (1989); Sr: McKenzie and O'Nions (1991)</t>
  </si>
  <si>
    <t>100 - Interstitial liquid fraction</t>
  </si>
  <si>
    <r>
      <t>Bulk partition coefficients (D</t>
    </r>
    <r>
      <rPr>
        <b/>
        <vertAlign val="subscript"/>
        <sz val="12"/>
        <color theme="1"/>
        <rFont val="Times New Roman"/>
        <family val="1"/>
      </rPr>
      <t>bulk</t>
    </r>
    <r>
      <rPr>
        <b/>
        <sz val="12"/>
        <color theme="1"/>
        <rFont val="Times New Roman"/>
        <family val="1"/>
      </rPr>
      <t>)</t>
    </r>
  </si>
  <si>
    <t>Apatite (%)</t>
  </si>
  <si>
    <t>Fe-Ti-P-rich layers</t>
  </si>
  <si>
    <t>Fractional crystallisation</t>
  </si>
  <si>
    <r>
      <t xml:space="preserve">Modelisation of </t>
    </r>
    <r>
      <rPr>
        <b/>
        <sz val="12"/>
        <color theme="1"/>
        <rFont val="Times New Roman"/>
        <family val="1"/>
      </rPr>
      <t>liquid</t>
    </r>
    <r>
      <rPr>
        <sz val="12"/>
        <color theme="1"/>
        <rFont val="Times New Roman"/>
        <family val="1"/>
      </rPr>
      <t xml:space="preserve"> composition</t>
    </r>
  </si>
  <si>
    <t>Parental magma composition:</t>
  </si>
  <si>
    <t>Rayleigh fractionation model:</t>
  </si>
  <si>
    <r>
      <rPr>
        <sz val="11"/>
        <color theme="1"/>
        <rFont val="Calibri"/>
        <family val="2"/>
      </rPr>
      <t>∑</t>
    </r>
    <r>
      <rPr>
        <sz val="11"/>
        <color theme="1"/>
        <rFont val="Times New Roman"/>
        <family val="1"/>
      </rPr>
      <t>REE</t>
    </r>
  </si>
  <si>
    <r>
      <t>C</t>
    </r>
    <r>
      <rPr>
        <i/>
        <vertAlign val="superscript"/>
        <sz val="11"/>
        <color theme="1"/>
        <rFont val="Times New Roman"/>
        <family val="1"/>
      </rPr>
      <t>i</t>
    </r>
    <r>
      <rPr>
        <vertAlign val="subscript"/>
        <sz val="11"/>
        <color theme="1"/>
        <rFont val="Times New Roman"/>
        <family val="1"/>
      </rPr>
      <t>L</t>
    </r>
    <r>
      <rPr>
        <sz val="11"/>
        <color theme="1"/>
        <rFont val="Times New Roman"/>
        <family val="1"/>
      </rPr>
      <t>/C</t>
    </r>
    <r>
      <rPr>
        <i/>
        <vertAlign val="superscript"/>
        <sz val="11"/>
        <color theme="1"/>
        <rFont val="Times New Roman"/>
        <family val="1"/>
      </rPr>
      <t>i</t>
    </r>
    <r>
      <rPr>
        <vertAlign val="subscript"/>
        <sz val="11"/>
        <color theme="1"/>
        <rFont val="Times New Roman"/>
        <family val="1"/>
      </rPr>
      <t>0</t>
    </r>
    <r>
      <rPr>
        <sz val="11"/>
        <color theme="1"/>
        <rFont val="Times New Roman"/>
        <family val="1"/>
      </rPr>
      <t xml:space="preserve"> = F</t>
    </r>
    <r>
      <rPr>
        <vertAlign val="superscript"/>
        <sz val="11"/>
        <color theme="1"/>
        <rFont val="Times New Roman"/>
        <family val="1"/>
      </rPr>
      <t>(Dbulki-1)</t>
    </r>
  </si>
  <si>
    <r>
      <t xml:space="preserve">         →   C</t>
    </r>
    <r>
      <rPr>
        <vertAlign val="subscript"/>
        <sz val="11"/>
        <color theme="1"/>
        <rFont val="Times New Roman"/>
        <family val="1"/>
      </rPr>
      <t>L</t>
    </r>
    <r>
      <rPr>
        <sz val="11"/>
        <color theme="1"/>
        <rFont val="Times New Roman"/>
        <family val="1"/>
      </rPr>
      <t xml:space="preserve"> = C</t>
    </r>
    <r>
      <rPr>
        <vertAlign val="subscript"/>
        <sz val="11"/>
        <color theme="1"/>
        <rFont val="Times New Roman"/>
        <family val="1"/>
      </rPr>
      <t>0</t>
    </r>
    <r>
      <rPr>
        <sz val="11"/>
        <color theme="1"/>
        <rFont val="Times New Roman"/>
        <family val="1"/>
      </rPr>
      <t xml:space="preserve"> * F</t>
    </r>
    <r>
      <rPr>
        <vertAlign val="superscript"/>
        <sz val="11"/>
        <color theme="1"/>
        <rFont val="Times New Roman"/>
        <family val="1"/>
      </rPr>
      <t>(D-1)</t>
    </r>
  </si>
  <si>
    <r>
      <t>C</t>
    </r>
    <r>
      <rPr>
        <i/>
        <vertAlign val="superscript"/>
        <sz val="11"/>
        <color theme="1"/>
        <rFont val="Times New Roman"/>
        <family val="1"/>
      </rPr>
      <t>i</t>
    </r>
    <r>
      <rPr>
        <vertAlign val="subscript"/>
        <sz val="11"/>
        <color theme="1"/>
        <rFont val="Times New Roman"/>
        <family val="1"/>
      </rPr>
      <t>L</t>
    </r>
    <r>
      <rPr>
        <sz val="11"/>
        <color theme="1"/>
        <rFont val="Times New Roman"/>
        <family val="1"/>
      </rPr>
      <t xml:space="preserve">: concentration of element </t>
    </r>
    <r>
      <rPr>
        <i/>
        <sz val="11"/>
        <color theme="1"/>
        <rFont val="Times New Roman"/>
        <family val="1"/>
      </rPr>
      <t xml:space="preserve"> i </t>
    </r>
    <r>
      <rPr>
        <sz val="11"/>
        <color theme="1"/>
        <rFont val="Times New Roman"/>
        <family val="1"/>
      </rPr>
      <t>in the liquid at each step</t>
    </r>
  </si>
  <si>
    <r>
      <t>C</t>
    </r>
    <r>
      <rPr>
        <i/>
        <vertAlign val="superscript"/>
        <sz val="11"/>
        <color theme="1"/>
        <rFont val="Times New Roman"/>
        <family val="1"/>
      </rPr>
      <t>i</t>
    </r>
    <r>
      <rPr>
        <vertAlign val="subscript"/>
        <sz val="11"/>
        <color theme="1"/>
        <rFont val="Times New Roman"/>
        <family val="1"/>
      </rPr>
      <t>0</t>
    </r>
    <r>
      <rPr>
        <sz val="11"/>
        <color theme="1"/>
        <rFont val="Times New Roman"/>
        <family val="1"/>
      </rPr>
      <t xml:space="preserve">: concentration of element </t>
    </r>
    <r>
      <rPr>
        <i/>
        <sz val="11"/>
        <color theme="1"/>
        <rFont val="Times New Roman"/>
        <family val="1"/>
      </rPr>
      <t xml:space="preserve"> i </t>
    </r>
    <r>
      <rPr>
        <sz val="11"/>
        <color theme="1"/>
        <rFont val="Times New Roman"/>
        <family val="1"/>
      </rPr>
      <t>in the liquid before each step</t>
    </r>
  </si>
  <si>
    <t>F: fraction of liquid remaining</t>
  </si>
  <si>
    <r>
      <t>D</t>
    </r>
    <r>
      <rPr>
        <i/>
        <vertAlign val="superscript"/>
        <sz val="11"/>
        <color theme="1"/>
        <rFont val="Times New Roman"/>
        <family val="1"/>
      </rPr>
      <t>i</t>
    </r>
    <r>
      <rPr>
        <vertAlign val="subscript"/>
        <sz val="11"/>
        <color theme="1"/>
        <rFont val="Times New Roman"/>
        <family val="1"/>
      </rPr>
      <t>bulk</t>
    </r>
    <r>
      <rPr>
        <sz val="11"/>
        <color theme="1"/>
        <rFont val="Times New Roman"/>
        <family val="1"/>
      </rPr>
      <t xml:space="preserve">: bulk partition coefficient of the element </t>
    </r>
    <r>
      <rPr>
        <i/>
        <sz val="11"/>
        <color theme="1"/>
        <rFont val="Times New Roman"/>
        <family val="1"/>
      </rPr>
      <t>i</t>
    </r>
    <r>
      <rPr>
        <sz val="11"/>
        <color theme="1"/>
        <rFont val="Times New Roman"/>
        <family val="1"/>
      </rPr>
      <t xml:space="preserve"> between the liquid and the crystal mush</t>
    </r>
  </si>
  <si>
    <r>
      <t>When intercumulus apatite starts to crystallise: C</t>
    </r>
    <r>
      <rPr>
        <i/>
        <vertAlign val="superscript"/>
        <sz val="11"/>
        <color theme="1"/>
        <rFont val="Times New Roman"/>
        <family val="1"/>
      </rPr>
      <t>i</t>
    </r>
    <r>
      <rPr>
        <vertAlign val="subscript"/>
        <sz val="11"/>
        <color theme="1"/>
        <rFont val="Times New Roman"/>
        <family val="1"/>
      </rPr>
      <t>0</t>
    </r>
    <r>
      <rPr>
        <sz val="11"/>
        <color theme="1"/>
        <rFont val="Times New Roman"/>
        <family val="1"/>
      </rPr>
      <t xml:space="preserve"> = parental magma composition</t>
    </r>
  </si>
  <si>
    <t>Then use the liquid composition of previous step to calculate the new liquid composition</t>
  </si>
  <si>
    <r>
      <rPr>
        <b/>
        <sz val="12"/>
        <color theme="1"/>
        <rFont val="Times New Roman"/>
        <family val="1"/>
      </rPr>
      <t xml:space="preserve">Apatite composition </t>
    </r>
    <r>
      <rPr>
        <sz val="12"/>
        <color theme="1"/>
        <rFont val="Times New Roman"/>
        <family val="1"/>
      </rPr>
      <t>estimated from the modelled liquid composition</t>
    </r>
  </si>
  <si>
    <r>
      <t>D = C</t>
    </r>
    <r>
      <rPr>
        <vertAlign val="subscript"/>
        <sz val="11"/>
        <color theme="1"/>
        <rFont val="Times New Roman"/>
        <family val="1"/>
      </rPr>
      <t>S</t>
    </r>
    <r>
      <rPr>
        <sz val="11"/>
        <color theme="1"/>
        <rFont val="Times New Roman"/>
        <family val="1"/>
      </rPr>
      <t>/C</t>
    </r>
    <r>
      <rPr>
        <vertAlign val="subscript"/>
        <sz val="11"/>
        <color theme="1"/>
        <rFont val="Times New Roman"/>
        <family val="1"/>
      </rPr>
      <t>L</t>
    </r>
  </si>
  <si>
    <t>Apatite partition coefficient</t>
  </si>
  <si>
    <r>
      <t xml:space="preserve">      →   C</t>
    </r>
    <r>
      <rPr>
        <vertAlign val="subscript"/>
        <sz val="11"/>
        <color theme="1"/>
        <rFont val="Times New Roman"/>
        <family val="1"/>
      </rPr>
      <t xml:space="preserve">S </t>
    </r>
    <r>
      <rPr>
        <sz val="11"/>
        <color theme="1"/>
        <rFont val="Times New Roman"/>
        <family val="1"/>
      </rPr>
      <t>= D*C</t>
    </r>
    <r>
      <rPr>
        <vertAlign val="subscript"/>
        <sz val="11"/>
        <color theme="1"/>
        <rFont val="Times New Roman"/>
        <family val="1"/>
      </rPr>
      <t>L</t>
    </r>
  </si>
  <si>
    <r>
      <rPr>
        <b/>
        <sz val="12"/>
        <color theme="1"/>
        <rFont val="Times New Roman"/>
        <family val="1"/>
      </rPr>
      <t xml:space="preserve">Apatite </t>
    </r>
    <r>
      <rPr>
        <sz val="12"/>
        <color theme="1"/>
        <rFont val="Times New Roman"/>
        <family val="1"/>
      </rPr>
      <t>REE patterns</t>
    </r>
  </si>
  <si>
    <t>MCU II data</t>
  </si>
  <si>
    <t>MIN values</t>
  </si>
  <si>
    <t>MAX values</t>
  </si>
  <si>
    <t>Chondrite normalisation values</t>
  </si>
  <si>
    <t>Normalised values</t>
  </si>
  <si>
    <t>F = 0.64</t>
  </si>
  <si>
    <t>F = 0.60</t>
  </si>
  <si>
    <t>F = 0.55</t>
  </si>
  <si>
    <r>
      <t xml:space="preserve">Modelled </t>
    </r>
    <r>
      <rPr>
        <b/>
        <sz val="12"/>
        <color theme="1"/>
        <rFont val="Times New Roman"/>
        <family val="1"/>
      </rPr>
      <t>liquid</t>
    </r>
    <r>
      <rPr>
        <sz val="12"/>
        <color theme="1"/>
        <rFont val="Times New Roman"/>
        <family val="1"/>
      </rPr>
      <t xml:space="preserve"> composition </t>
    </r>
    <r>
      <rPr>
        <b/>
        <sz val="12"/>
        <color theme="1"/>
        <rFont val="Times New Roman"/>
        <family val="1"/>
      </rPr>
      <t>NORMALISED</t>
    </r>
  </si>
  <si>
    <t>Dolerite BZ + LS</t>
  </si>
  <si>
    <t>MIN</t>
  </si>
  <si>
    <t>MAX</t>
  </si>
  <si>
    <t>Mc Donough and Sun (1995)</t>
  </si>
  <si>
    <t>-poor MIN</t>
  </si>
  <si>
    <t>-poor MAX</t>
  </si>
  <si>
    <t>-rich MIN</t>
  </si>
  <si>
    <t>-rich MAX</t>
  </si>
  <si>
    <r>
      <t>D = C</t>
    </r>
    <r>
      <rPr>
        <vertAlign val="subscript"/>
        <sz val="11"/>
        <color theme="1"/>
        <rFont val="Times New Roman"/>
        <family val="1"/>
      </rPr>
      <t>S</t>
    </r>
    <r>
      <rPr>
        <sz val="11"/>
        <color theme="1"/>
        <rFont val="Times New Roman"/>
        <family val="1"/>
      </rPr>
      <t>/C</t>
    </r>
    <r>
      <rPr>
        <vertAlign val="subscript"/>
        <sz val="11"/>
        <color theme="1"/>
        <rFont val="Times New Roman"/>
        <family val="1"/>
      </rPr>
      <t xml:space="preserve">L             </t>
    </r>
    <r>
      <rPr>
        <sz val="11"/>
        <color theme="1"/>
        <rFont val="Times New Roman"/>
        <family val="1"/>
      </rPr>
      <t xml:space="preserve"> →</t>
    </r>
  </si>
  <si>
    <r>
      <t>C</t>
    </r>
    <r>
      <rPr>
        <vertAlign val="subscript"/>
        <sz val="11"/>
        <color theme="1"/>
        <rFont val="Times New Roman"/>
        <family val="1"/>
      </rPr>
      <t xml:space="preserve">L </t>
    </r>
    <r>
      <rPr>
        <sz val="11"/>
        <color theme="1"/>
        <rFont val="Times New Roman"/>
        <family val="1"/>
      </rPr>
      <t>= C</t>
    </r>
    <r>
      <rPr>
        <vertAlign val="subscript"/>
        <sz val="11"/>
        <color theme="1"/>
        <rFont val="Times New Roman"/>
        <family val="1"/>
      </rPr>
      <t>S</t>
    </r>
    <r>
      <rPr>
        <sz val="11"/>
        <color theme="1"/>
        <rFont val="Times New Roman"/>
        <family val="1"/>
      </rPr>
      <t>/D</t>
    </r>
  </si>
  <si>
    <t xml:space="preserve">D: partition coefficient </t>
  </si>
  <si>
    <r>
      <t>C</t>
    </r>
    <r>
      <rPr>
        <vertAlign val="subscript"/>
        <sz val="11"/>
        <color theme="1"/>
        <rFont val="Times New Roman"/>
        <family val="1"/>
      </rPr>
      <t>S</t>
    </r>
    <r>
      <rPr>
        <sz val="11"/>
        <color theme="1"/>
        <rFont val="Times New Roman"/>
        <family val="1"/>
      </rPr>
      <t xml:space="preserve">: concentration of element </t>
    </r>
    <r>
      <rPr>
        <i/>
        <sz val="11"/>
        <color theme="1"/>
        <rFont val="Times New Roman"/>
        <family val="1"/>
      </rPr>
      <t xml:space="preserve">i </t>
    </r>
    <r>
      <rPr>
        <sz val="11"/>
        <color theme="1"/>
        <rFont val="Times New Roman"/>
        <family val="1"/>
      </rPr>
      <t>in the mineral</t>
    </r>
  </si>
  <si>
    <r>
      <t>C</t>
    </r>
    <r>
      <rPr>
        <vertAlign val="subscript"/>
        <sz val="11"/>
        <color theme="1"/>
        <rFont val="Times New Roman"/>
        <family val="1"/>
      </rPr>
      <t>L</t>
    </r>
    <r>
      <rPr>
        <sz val="11"/>
        <color theme="1"/>
        <rFont val="Times New Roman"/>
        <family val="1"/>
      </rPr>
      <t xml:space="preserve">: concentration of element </t>
    </r>
    <r>
      <rPr>
        <i/>
        <sz val="11"/>
        <color theme="1"/>
        <rFont val="Times New Roman"/>
        <family val="1"/>
      </rPr>
      <t xml:space="preserve">i </t>
    </r>
    <r>
      <rPr>
        <sz val="11"/>
        <color theme="1"/>
        <rFont val="Times New Roman"/>
        <family val="1"/>
      </rPr>
      <t>in the melt</t>
    </r>
  </si>
  <si>
    <t>Apatite composition</t>
  </si>
  <si>
    <t>Cumulus assemblage</t>
  </si>
  <si>
    <t>Melt composition calculated from apatite analyses</t>
  </si>
  <si>
    <t>Melt composition calculated from ap (NORM)</t>
  </si>
  <si>
    <t>McDonough and Sun (1995)</t>
  </si>
  <si>
    <t>The starting parental magma composition (dolerite) is taken from Namur et al. (2010). Although this is more primitive than the composition of the melt at the onset of the crystallisation of apatite in the Critical Zone, the behaviour of REE and Sr should depend on the cotectic proportions of the crystallising phases and the partition coefficients rather than the starting composition. The model from Namur et al. (2012), based on major elements, shows that apatite crystallised as an intercumulus phase from F = 1 to F = 0.65, and the onset of cumulus apatite crystallisation occurred at F = 0.64, with F being the fraction of residual liquid in the main magma body.</t>
  </si>
  <si>
    <t>Melt compositions were calculated using the Rayleigh fractional crystallisation model. The proportion of intercumulus apatite was fixed to 0.01 (F = 1 to 0.65). Where apatite becomes a cumulus phase (F = 0.64 to F = 0.45), we varied the cotectic proportions of apatite in our calculations (1, 5, 8, 10 or 15 %) to model the effect on the bulk partition coefficient and hence behaviour of REE and Sr during fractional crystallisation. Apatite is closely associated with the Fe-Ti oxides, forming a nelsonite component, of the rocks. Therefore, as we increased the apatite content in the model, we also increased the cotectic proportion of magnetite and ilmenite and decreased the silicate component (plagioclase, olivine and clinopyroxene), using the original cotectic proportions from Namur et al. (2010) estimated for the MCU I (see Table below). For example, assuming original cotectic proportions of 5 % apatite, 8 % magnetite and 45 % plagioclase, increasing the cotectic proportion of apatite to 10 % would lead to 15.5 % of magnetite and 34.7 % of plagioclase. There are several cumulus assemblages (i.e., po-C, pomi-C, etc.) crystallising below the Critical Zone in which intercumulus apatite forms. However, as the aim is to constrain the behaviour of REE and Sr at the time of cumulus apatite crystallisation in the Critical Zone, we chose to use the same cumulus assemblage (i.e., pomica-C) at the time of intercumulus apatite crystallisation in order to simplify the model. Following Namur and Charlier (2012), we assumed that the average fraction of intercumulus liquid below the appearance of cumulus apatite is 3.5 % (i.e., below the Critical Zone). As the cumulate rocks from the Critical Zone contain less interstitial liquid, the value is arbitrarily set to 3.0 %. The established cotectic proportions were then re-calculated in order to take into account the fraction of intercumulus liquid in the bulk partition coefficient calculation. The cotectic proportions are as follows:</t>
  </si>
  <si>
    <t>From (m)</t>
  </si>
  <si>
    <t>To (m)</t>
  </si>
  <si>
    <t>Length (m)</t>
  </si>
  <si>
    <t>Traces</t>
  </si>
  <si>
    <t>2-5</t>
  </si>
  <si>
    <t>2-4</t>
  </si>
  <si>
    <t>5-10</t>
  </si>
  <si>
    <t>15-20</t>
  </si>
  <si>
    <t>1-2</t>
  </si>
  <si>
    <t>20-25</t>
  </si>
  <si>
    <t>20-30</t>
  </si>
  <si>
    <t>Interval length (m)</t>
  </si>
  <si>
    <t>Sample length (m)</t>
  </si>
  <si>
    <t>Total sampled length (m)</t>
  </si>
  <si>
    <r>
      <t xml:space="preserve"> The average amount of apatite might be slightly overestimated, as the top of the Critical Zone contains less P</t>
    </r>
    <r>
      <rPr>
        <vertAlign val="subscript"/>
        <sz val="11"/>
        <color theme="1"/>
        <rFont val="Times New Roman"/>
        <family val="1"/>
      </rPr>
      <t>2</t>
    </r>
    <r>
      <rPr>
        <sz val="11"/>
        <color theme="1"/>
        <rFont val="Times New Roman"/>
        <family val="1"/>
      </rPr>
      <t>O</t>
    </r>
    <r>
      <rPr>
        <vertAlign val="subscript"/>
        <sz val="11"/>
        <color theme="1"/>
        <rFont val="Times New Roman"/>
        <family val="1"/>
      </rPr>
      <t xml:space="preserve">5 </t>
    </r>
    <r>
      <rPr>
        <sz val="11"/>
        <color theme="1"/>
        <rFont val="Times New Roman"/>
        <family val="1"/>
      </rPr>
      <t xml:space="preserve">and the drill core S9 started ca. 16 m below the top of the Critical Zone. </t>
    </r>
    <r>
      <rPr>
        <sz val="11"/>
        <color theme="1"/>
        <rFont val="Calibri"/>
        <family val="2"/>
        <scheme val="minor"/>
      </rPr>
      <t> </t>
    </r>
  </si>
  <si>
    <t xml:space="preserve"> Thus, 5 % apatite might be the best estimate of the amount of apatite that crystallises overall in the Critical Zone.</t>
  </si>
  <si>
    <r>
      <t>Whole rock P</t>
    </r>
    <r>
      <rPr>
        <vertAlign val="subscript"/>
        <sz val="11"/>
        <color theme="1"/>
        <rFont val="Times New Roman"/>
        <family val="1"/>
      </rPr>
      <t>2</t>
    </r>
    <r>
      <rPr>
        <sz val="11"/>
        <color theme="1"/>
        <rFont val="Times New Roman"/>
        <family val="1"/>
      </rPr>
      <t>O</t>
    </r>
    <r>
      <rPr>
        <vertAlign val="subscript"/>
        <sz val="11"/>
        <color theme="1"/>
        <rFont val="Times New Roman"/>
        <family val="1"/>
      </rPr>
      <t>5</t>
    </r>
    <r>
      <rPr>
        <sz val="11"/>
        <color theme="1"/>
        <rFont val="Times New Roman"/>
        <family val="1"/>
      </rPr>
      <t xml:space="preserve"> (wt.%)</t>
    </r>
  </si>
  <si>
    <r>
      <t>Average P</t>
    </r>
    <r>
      <rPr>
        <b/>
        <vertAlign val="subscript"/>
        <sz val="11"/>
        <color theme="1"/>
        <rFont val="Times New Roman"/>
        <family val="1"/>
      </rPr>
      <t>2</t>
    </r>
    <r>
      <rPr>
        <b/>
        <sz val="11"/>
        <color theme="1"/>
        <rFont val="Times New Roman"/>
        <family val="1"/>
      </rPr>
      <t>O</t>
    </r>
    <r>
      <rPr>
        <b/>
        <vertAlign val="subscript"/>
        <sz val="11"/>
        <color theme="1"/>
        <rFont val="Times New Roman"/>
        <family val="1"/>
      </rPr>
      <t>5</t>
    </r>
  </si>
  <si>
    <r>
      <t>Weighted average P</t>
    </r>
    <r>
      <rPr>
        <b/>
        <vertAlign val="subscript"/>
        <sz val="11"/>
        <color theme="1"/>
        <rFont val="Times New Roman"/>
        <family val="1"/>
      </rPr>
      <t>2</t>
    </r>
    <r>
      <rPr>
        <b/>
        <sz val="11"/>
        <color theme="1"/>
        <rFont val="Times New Roman"/>
        <family val="1"/>
      </rPr>
      <t>O</t>
    </r>
    <r>
      <rPr>
        <b/>
        <vertAlign val="subscript"/>
        <sz val="11"/>
        <color theme="1"/>
        <rFont val="Times New Roman"/>
        <family val="1"/>
      </rPr>
      <t>5</t>
    </r>
  </si>
  <si>
    <r>
      <rPr>
        <vertAlign val="superscript"/>
        <sz val="11"/>
        <color theme="1"/>
        <rFont val="Times New Roman"/>
        <family val="1"/>
      </rPr>
      <t>2</t>
    </r>
    <r>
      <rPr>
        <sz val="11"/>
        <color theme="1"/>
        <rFont val="Times New Roman"/>
        <family val="1"/>
      </rPr>
      <t>The average amount of apatite is estimated by dividing the P</t>
    </r>
    <r>
      <rPr>
        <vertAlign val="subscript"/>
        <sz val="11"/>
        <color theme="1"/>
        <rFont val="Times New Roman"/>
        <family val="1"/>
      </rPr>
      <t>2</t>
    </r>
    <r>
      <rPr>
        <sz val="11"/>
        <color theme="1"/>
        <rFont val="Times New Roman"/>
        <family val="1"/>
      </rPr>
      <t>O</t>
    </r>
    <r>
      <rPr>
        <vertAlign val="subscript"/>
        <sz val="11"/>
        <color theme="1"/>
        <rFont val="Times New Roman"/>
        <family val="1"/>
      </rPr>
      <t>5</t>
    </r>
    <r>
      <rPr>
        <sz val="11"/>
        <color theme="1"/>
        <rFont val="Times New Roman"/>
        <family val="1"/>
      </rPr>
      <t xml:space="preserve"> weighted average by 41.8 wt.%, which corresponds to the stoichiometric P</t>
    </r>
    <r>
      <rPr>
        <vertAlign val="subscript"/>
        <sz val="11"/>
        <color theme="1"/>
        <rFont val="Times New Roman"/>
        <family val="1"/>
      </rPr>
      <t>2</t>
    </r>
    <r>
      <rPr>
        <sz val="11"/>
        <color theme="1"/>
        <rFont val="Times New Roman"/>
        <family val="1"/>
      </rPr>
      <t>O</t>
    </r>
    <r>
      <rPr>
        <vertAlign val="subscript"/>
        <sz val="11"/>
        <color theme="1"/>
        <rFont val="Times New Roman"/>
        <family val="1"/>
      </rPr>
      <t>5</t>
    </r>
    <r>
      <rPr>
        <sz val="11"/>
        <color theme="1"/>
        <rFont val="Times New Roman"/>
        <family val="1"/>
      </rPr>
      <t xml:space="preserve"> in apatite. </t>
    </r>
  </si>
  <si>
    <r>
      <t>Average wt.% apatite</t>
    </r>
    <r>
      <rPr>
        <b/>
        <vertAlign val="superscript"/>
        <sz val="11"/>
        <color theme="1"/>
        <rFont val="Times New Roman"/>
        <family val="1"/>
      </rPr>
      <t>2</t>
    </r>
  </si>
  <si>
    <r>
      <rPr>
        <vertAlign val="superscript"/>
        <sz val="11"/>
        <color theme="1"/>
        <rFont val="Times New Roman"/>
        <family val="1"/>
      </rPr>
      <t>1</t>
    </r>
    <r>
      <rPr>
        <sz val="11"/>
        <color theme="1"/>
        <rFont val="Times New Roman"/>
        <family val="1"/>
      </rPr>
      <t>Intervals and whole rock P</t>
    </r>
    <r>
      <rPr>
        <vertAlign val="subscript"/>
        <sz val="11"/>
        <color theme="1"/>
        <rFont val="Times New Roman"/>
        <family val="1"/>
      </rPr>
      <t>2</t>
    </r>
    <r>
      <rPr>
        <sz val="11"/>
        <color theme="1"/>
        <rFont val="Times New Roman"/>
        <family val="1"/>
      </rPr>
      <t>O</t>
    </r>
    <r>
      <rPr>
        <vertAlign val="subscript"/>
        <sz val="11"/>
        <color theme="1"/>
        <rFont val="Times New Roman"/>
        <family val="1"/>
      </rPr>
      <t>5</t>
    </r>
    <r>
      <rPr>
        <sz val="11"/>
        <color theme="1"/>
        <rFont val="Times New Roman"/>
        <family val="1"/>
      </rPr>
      <t xml:space="preserve"> are from Gosselin (1996)</t>
    </r>
  </si>
  <si>
    <r>
      <t>Average apatite</t>
    </r>
    <r>
      <rPr>
        <b/>
        <i/>
        <vertAlign val="superscript"/>
        <sz val="11"/>
        <color theme="1"/>
        <rFont val="Times New Roman"/>
        <family val="1"/>
      </rPr>
      <t>2</t>
    </r>
  </si>
  <si>
    <t>Melt calculated from apatite composition (analysed). See Supplementary Material S7C.</t>
  </si>
  <si>
    <t>Tollari et al. (2008)</t>
  </si>
  <si>
    <t>Melt composition at the onset of cumulus apatite crystallisation (F=0.75)</t>
  </si>
  <si>
    <t>Helium (350 mL/min)</t>
  </si>
  <si>
    <t>Nitrogen (2 mL/min)</t>
  </si>
  <si>
    <t>Argon (0.99 to 1.03 mL/min)</t>
  </si>
  <si>
    <r>
      <t xml:space="preserve">Partition coefficients for apatite in a basaltic melt are poorly constrained and limited to a few trace elements. Thus, the model used the partition coefficients of Charlier et al. (2005) for the REE, and of Watson and Green (1981) for Sr. The Eu partition coefficient of Charlier et al. (2005) may not be similar to this of the Sept-Iles layered intrusion (i.e., different </t>
    </r>
    <r>
      <rPr>
        <i/>
        <sz val="11"/>
        <color theme="1"/>
        <rFont val="Times New Roman"/>
        <family val="1"/>
      </rPr>
      <t>f</t>
    </r>
    <r>
      <rPr>
        <sz val="11"/>
        <color theme="1"/>
        <rFont val="Times New Roman"/>
        <family val="1"/>
      </rPr>
      <t>O</t>
    </r>
    <r>
      <rPr>
        <vertAlign val="subscript"/>
        <sz val="11"/>
        <color theme="1"/>
        <rFont val="Times New Roman"/>
        <family val="1"/>
      </rPr>
      <t>2</t>
    </r>
    <r>
      <rPr>
        <sz val="11"/>
        <color theme="1"/>
        <rFont val="Times New Roman"/>
        <family val="1"/>
      </rPr>
      <t xml:space="preserve"> and/or plagioclase crystallisation history, as detailed in Charlier et al., 2008), which might explain a mismatch between the model and our data.</t>
    </r>
  </si>
  <si>
    <r>
      <t xml:space="preserve">The average fraction of intercumulus liquid in MCU I, below pomica-C and determined with P of whole rock, is </t>
    </r>
    <r>
      <rPr>
        <b/>
        <sz val="11"/>
        <color theme="1"/>
        <rFont val="Times New Roman"/>
        <family val="1"/>
      </rPr>
      <t>0.035</t>
    </r>
    <r>
      <rPr>
        <sz val="11"/>
        <color theme="1"/>
        <rFont val="Times New Roman"/>
        <family val="1"/>
      </rPr>
      <t xml:space="preserve"> (</t>
    </r>
    <r>
      <rPr>
        <b/>
        <sz val="11"/>
        <color theme="6" tint="-0.249977111117893"/>
        <rFont val="Times New Roman"/>
        <family val="1"/>
      </rPr>
      <t>3.5 %</t>
    </r>
    <r>
      <rPr>
        <sz val="11"/>
        <color theme="1"/>
        <rFont val="Times New Roman"/>
        <family val="1"/>
      </rPr>
      <t>; Namur and Charlier, 2012). 0 to 10 % maximum.</t>
    </r>
  </si>
  <si>
    <r>
      <t>Mole fractions calculated using the method of Piccoli and Candela (2002), corrected</t>
    </r>
    <r>
      <rPr>
        <b/>
        <vertAlign val="superscript"/>
        <sz val="11"/>
        <color theme="1"/>
        <rFont val="Times New Roman"/>
        <family val="1"/>
      </rPr>
      <t>1</t>
    </r>
  </si>
  <si>
    <t>Source of analysis</t>
  </si>
  <si>
    <t>Granite type</t>
  </si>
  <si>
    <t>ASI</t>
  </si>
  <si>
    <t>A/CNK</t>
  </si>
  <si>
    <t>A/NK</t>
  </si>
  <si>
    <t>Intrusion</t>
  </si>
  <si>
    <t>Zone</t>
  </si>
  <si>
    <t>Lithology</t>
  </si>
  <si>
    <t>Gendron (2021)</t>
  </si>
  <si>
    <t>I-type</t>
  </si>
  <si>
    <t>Peraluminous</t>
  </si>
  <si>
    <t>Lachlan Fold Belt</t>
  </si>
  <si>
    <t>Bemboka Granodiorite</t>
  </si>
  <si>
    <t>Granodiorite</t>
  </si>
  <si>
    <t>AB103</t>
  </si>
  <si>
    <t>AB103-Z1-01</t>
  </si>
  <si>
    <t>AB103-Z1-02</t>
  </si>
  <si>
    <t>AB103-Z1-03</t>
  </si>
  <si>
    <t>AB103-Z4-10</t>
  </si>
  <si>
    <t>AB103-Z3-07</t>
  </si>
  <si>
    <t>AB103-Z3-08</t>
  </si>
  <si>
    <t>AB103-Z3-09</t>
  </si>
  <si>
    <t>AB103-Z2-04</t>
  </si>
  <si>
    <t>AB103-Z2-05</t>
  </si>
  <si>
    <t>AB103-Z2-06</t>
  </si>
  <si>
    <t>Tuolumne</t>
  </si>
  <si>
    <t>Sawmill Canyon</t>
  </si>
  <si>
    <t>TS11A</t>
  </si>
  <si>
    <t>TS11A Z2 3</t>
  </si>
  <si>
    <t>TS11A Z3 5</t>
  </si>
  <si>
    <t>TS11A Z3 4</t>
  </si>
  <si>
    <t>TS11A Z4 7</t>
  </si>
  <si>
    <t>TS11A Z4 6</t>
  </si>
  <si>
    <t>TS11A Z1 2</t>
  </si>
  <si>
    <t>TS11A Z1 1</t>
  </si>
  <si>
    <t>TS11A Z5 9</t>
  </si>
  <si>
    <t>TS11A Z5 8</t>
  </si>
  <si>
    <t>TS11A Z6 10</t>
  </si>
  <si>
    <t>Metaluminous</t>
  </si>
  <si>
    <t>Guichon Creek</t>
  </si>
  <si>
    <t>Chataway subfacies</t>
  </si>
  <si>
    <t>Granodiorite - Quartz monzonite</t>
  </si>
  <si>
    <t>MH-03-115</t>
  </si>
  <si>
    <t>MH-Z2-03</t>
  </si>
  <si>
    <t>MH-Z2-04</t>
  </si>
  <si>
    <t>MH-Z1-01</t>
  </si>
  <si>
    <t>MH-Z1-02</t>
  </si>
  <si>
    <t>MH-Z3-05</t>
  </si>
  <si>
    <t>MH-Z6-09</t>
  </si>
  <si>
    <t>MH-Z6-10</t>
  </si>
  <si>
    <t>MH-Z4-06</t>
  </si>
  <si>
    <t>MH-Z4-07</t>
  </si>
  <si>
    <t>MH-Z5-8</t>
  </si>
  <si>
    <t>I-type mafic</t>
  </si>
  <si>
    <t>Jindabyne Tonalite</t>
  </si>
  <si>
    <t>Tonalite</t>
  </si>
  <si>
    <t>KB22</t>
  </si>
  <si>
    <t>KB22 Z1 1</t>
  </si>
  <si>
    <t>KB22 Z2 2</t>
  </si>
  <si>
    <t>KB22 Z5 8</t>
  </si>
  <si>
    <t>KB22 Z5 9</t>
  </si>
  <si>
    <t>KB22 Z5 10</t>
  </si>
  <si>
    <t>KB22 Z4 6</t>
  </si>
  <si>
    <t>KB22 Z4 7</t>
  </si>
  <si>
    <t>KB22 Z3 3</t>
  </si>
  <si>
    <t>KB22 Z3 4</t>
  </si>
  <si>
    <t>KB22 Z3 5</t>
  </si>
  <si>
    <t>Tuross Head Tonalite</t>
  </si>
  <si>
    <t>MG16</t>
  </si>
  <si>
    <t>MG16 Z4 4</t>
  </si>
  <si>
    <t>MG16 Z4 5</t>
  </si>
  <si>
    <t>MG16 Z4 6</t>
  </si>
  <si>
    <t>MG16 Z3 3</t>
  </si>
  <si>
    <t>MG16 Z1 1</t>
  </si>
  <si>
    <t>MG16 Z2 2</t>
  </si>
  <si>
    <t>MG16 Z7 10</t>
  </si>
  <si>
    <t>MG16 Z6 9</t>
  </si>
  <si>
    <t>MG16 Z5 7</t>
  </si>
  <si>
    <t>MG16 Z5 8</t>
  </si>
  <si>
    <t>S-type</t>
  </si>
  <si>
    <t>Wulumna</t>
  </si>
  <si>
    <t>SL-48</t>
  </si>
  <si>
    <t>SL48-Z2-02</t>
  </si>
  <si>
    <t>SL48-Z1-01</t>
  </si>
  <si>
    <t>SL48-Z7-08</t>
  </si>
  <si>
    <t>SL48-Z6-07</t>
  </si>
  <si>
    <t>SL48-Z3-03</t>
  </si>
  <si>
    <t>SL48-Z3-04</t>
  </si>
  <si>
    <t>SL48-Z4-05</t>
  </si>
  <si>
    <t>SL48-Z8-09</t>
  </si>
  <si>
    <t>SL-62</t>
  </si>
  <si>
    <t>SL62-Z1-01</t>
  </si>
  <si>
    <t>SL62-Z4-06</t>
  </si>
  <si>
    <t>SL62-Z4-05</t>
  </si>
  <si>
    <t>SL62-Z3-04</t>
  </si>
  <si>
    <t>SL62-Z3-03</t>
  </si>
  <si>
    <t>SL62-Z2-02</t>
  </si>
  <si>
    <t>SL62-Z5-08</t>
  </si>
  <si>
    <t>SL62-Z5-07</t>
  </si>
  <si>
    <t>SL62-Z6-09</t>
  </si>
  <si>
    <t>SL62-Z7-10</t>
  </si>
  <si>
    <t>Dalgety Granodiorite</t>
  </si>
  <si>
    <t>BB9</t>
  </si>
  <si>
    <t>DB9 Z5 7</t>
  </si>
  <si>
    <t>DB9 Z1 2</t>
  </si>
  <si>
    <t>DB9 Z1 1</t>
  </si>
  <si>
    <t>DB9 Z8 10</t>
  </si>
  <si>
    <t>DB9 Z3 4</t>
  </si>
  <si>
    <t>DB9 Z6 8</t>
  </si>
  <si>
    <t>DB9 Z2 3</t>
  </si>
  <si>
    <t>DB9 Z7 9</t>
  </si>
  <si>
    <t>DB9 Z4 5</t>
  </si>
  <si>
    <t>DB9 Z4 6</t>
  </si>
  <si>
    <t>Jillamatong Granodiorite</t>
  </si>
  <si>
    <t>KB32</t>
  </si>
  <si>
    <t>KB32-Z7-09</t>
  </si>
  <si>
    <t>KB32-Z6-08</t>
  </si>
  <si>
    <t>KB32-Z1-01</t>
  </si>
  <si>
    <t>KB32-Z1-02</t>
  </si>
  <si>
    <t>KB32-Z2-03</t>
  </si>
  <si>
    <t>KB32-Z2-04</t>
  </si>
  <si>
    <t>KB32-Z4-06</t>
  </si>
  <si>
    <t>KB32-Z8-10</t>
  </si>
  <si>
    <t>KB32-Z5-07</t>
  </si>
  <si>
    <t>KB32-Z3-05</t>
  </si>
  <si>
    <t>A-type</t>
  </si>
  <si>
    <t>Saguenay - Lac-Saint-Jean AMCG</t>
  </si>
  <si>
    <t>Chicoutimi mangerite</t>
  </si>
  <si>
    <t>Mangerite</t>
  </si>
  <si>
    <t>19SDLI-04B</t>
  </si>
  <si>
    <t>DSLI04B Z5 10</t>
  </si>
  <si>
    <t>DSLI04B Z1 1</t>
  </si>
  <si>
    <t>DSLI04B Z2 3</t>
  </si>
  <si>
    <t>DSLI04B Z2 2</t>
  </si>
  <si>
    <t>DSLI04B Z4 2</t>
  </si>
  <si>
    <t>DSLI04B Z4 8</t>
  </si>
  <si>
    <t>DSLI04B Z3 6</t>
  </si>
  <si>
    <t>DSLI04B Z3 5</t>
  </si>
  <si>
    <t>DSLI04B Z3 4</t>
  </si>
  <si>
    <t>19SDSLJ-04C</t>
  </si>
  <si>
    <t>SDSLI04-Z4-08</t>
  </si>
  <si>
    <t>SDSLI04-Z4-09</t>
  </si>
  <si>
    <t>SDSLI04-Z4-10</t>
  </si>
  <si>
    <t>SDSLI04-Z3-06</t>
  </si>
  <si>
    <t>SDSLI04-Z3-07</t>
  </si>
  <si>
    <t>SDSLI04-Z1-01</t>
  </si>
  <si>
    <t>SDSLI04-Z1-02</t>
  </si>
  <si>
    <t>SDSLI04-Z1-03</t>
  </si>
  <si>
    <t>SDSLI04-Z2-04</t>
  </si>
  <si>
    <t>SDSLI04-Z2-05</t>
  </si>
  <si>
    <t>La Baie granite</t>
  </si>
  <si>
    <t>19SDLI-03A</t>
  </si>
  <si>
    <t>DSLI03A Z1 2</t>
  </si>
  <si>
    <t>DSLI03A Z1 1</t>
  </si>
  <si>
    <t>DSLI03A Z2 5</t>
  </si>
  <si>
    <t>DSLI03A Z2 4</t>
  </si>
  <si>
    <t>DSLI03A Z2 3</t>
  </si>
  <si>
    <t>DSLI03A Z4 7</t>
  </si>
  <si>
    <t>DSLI03A Z7 10</t>
  </si>
  <si>
    <t>DSLI03A Z3 6</t>
  </si>
  <si>
    <t>DSLI03A Z6 9</t>
  </si>
  <si>
    <t>19SDLI-03B</t>
  </si>
  <si>
    <t>DSLI03B Z5 8</t>
  </si>
  <si>
    <t>DSLI03B Z5 9</t>
  </si>
  <si>
    <t>DSLI03B Z4 5</t>
  </si>
  <si>
    <t>DSLI03B Z4 6</t>
  </si>
  <si>
    <t>DSLI03B Z4 7</t>
  </si>
  <si>
    <t>DSLI03B Z3 4</t>
  </si>
  <si>
    <t>DSLI03B Z6 10</t>
  </si>
  <si>
    <t>DSLI03B Z2 3</t>
  </si>
  <si>
    <t>DSLI03B Z1 1</t>
  </si>
  <si>
    <t>DSLI03B Z1 2</t>
  </si>
  <si>
    <t>DSLI03A Z5 8</t>
  </si>
  <si>
    <t>Lac Labrecque granite</t>
  </si>
  <si>
    <t>19SDLI-08</t>
  </si>
  <si>
    <t>SDSLI-08-Z1-01</t>
  </si>
  <si>
    <t>SDSLI-08-Z1-02</t>
  </si>
  <si>
    <t>SDSLI-08-Z1-03</t>
  </si>
  <si>
    <t>SDSLI-08-Z4-10</t>
  </si>
  <si>
    <t>SDSLI-08-Z3-07</t>
  </si>
  <si>
    <t>SDSLI-08-Z3-08</t>
  </si>
  <si>
    <t>SDSLI-08-Z3-09</t>
  </si>
  <si>
    <t>SDSLI-08-Z2-04</t>
  </si>
  <si>
    <t>SDSLI-08-Z2-05</t>
  </si>
  <si>
    <t>SDSLI-08-Z2-06</t>
  </si>
  <si>
    <t>St Ambroise Pluton</t>
  </si>
  <si>
    <t>Syenite - Monzonite</t>
  </si>
  <si>
    <t>SDLI-05</t>
  </si>
  <si>
    <t>DSLI05 Z3 6</t>
  </si>
  <si>
    <t>DSLI05 Z2 4</t>
  </si>
  <si>
    <t>DSLI05 Z2 5</t>
  </si>
  <si>
    <t>DSLI05 Z4 7</t>
  </si>
  <si>
    <t>DSLI05 Z1 1</t>
  </si>
  <si>
    <t>DSLI05 Z1 2</t>
  </si>
  <si>
    <t>DSLI05 Z1 3</t>
  </si>
  <si>
    <t>DSLI05 Z5 8</t>
  </si>
  <si>
    <t>DSLI05 Z7 10</t>
  </si>
  <si>
    <t>DSLI05 Z6 9</t>
  </si>
  <si>
    <t>19SDLI-06</t>
  </si>
  <si>
    <t>SDSLI-06-Z1-01</t>
  </si>
  <si>
    <t>SDSLI-06-Z1-02</t>
  </si>
  <si>
    <t>SDSLI-06-Z2-03</t>
  </si>
  <si>
    <t>SDSLI-06-Z2-04</t>
  </si>
  <si>
    <t>SDSLI-06-Z4-07</t>
  </si>
  <si>
    <t>SDSLI-06-Z4-08</t>
  </si>
  <si>
    <t>SDSLI-06-Z3-05</t>
  </si>
  <si>
    <t>SDSLI-06-Z3-06</t>
  </si>
  <si>
    <t>SDSLI-06-Z5-09</t>
  </si>
  <si>
    <t>SDSLI-06-Z5-10</t>
  </si>
  <si>
    <t>Kieffer et al. (2023)</t>
  </si>
  <si>
    <t>Sept-Iles Intrusive Suite</t>
  </si>
  <si>
    <r>
      <rPr>
        <vertAlign val="superscript"/>
        <sz val="11"/>
        <color theme="1"/>
        <rFont val="Times New Roman"/>
        <family val="1"/>
      </rPr>
      <t>1</t>
    </r>
    <r>
      <rPr>
        <sz val="11"/>
        <color theme="1"/>
        <rFont val="Times New Roman"/>
        <family val="1"/>
      </rPr>
      <t xml:space="preserve">Values in </t>
    </r>
    <r>
      <rPr>
        <sz val="11"/>
        <color rgb="FF00B0F0"/>
        <rFont val="Times New Roman"/>
        <family val="1"/>
      </rPr>
      <t>blue</t>
    </r>
    <r>
      <rPr>
        <sz val="11"/>
        <color theme="1"/>
        <rFont val="Times New Roman"/>
        <family val="1"/>
      </rPr>
      <t xml:space="preserve"> correspond to calculated X</t>
    </r>
    <r>
      <rPr>
        <vertAlign val="subscript"/>
        <sz val="11"/>
        <color theme="1"/>
        <rFont val="Times New Roman"/>
        <family val="1"/>
      </rPr>
      <t>F Ap</t>
    </r>
    <r>
      <rPr>
        <sz val="11"/>
        <color theme="1"/>
        <rFont val="Times New Roman"/>
        <family val="1"/>
      </rPr>
      <t xml:space="preserve"> &gt; 1 or X</t>
    </r>
    <r>
      <rPr>
        <vertAlign val="subscript"/>
        <sz val="11"/>
        <color theme="1"/>
        <rFont val="Times New Roman"/>
        <family val="1"/>
      </rPr>
      <t>H Ap</t>
    </r>
    <r>
      <rPr>
        <sz val="11"/>
        <color theme="1"/>
        <rFont val="Times New Roman"/>
        <family val="1"/>
      </rPr>
      <t xml:space="preserve"> &lt;0, which requires a correction in order to attain the stoichiometric composition of the X-site of apatite (F+Cl+OH = 1, as defined by the method of Piccoli and Candela 2002)</t>
    </r>
  </si>
  <si>
    <t>Reference</t>
  </si>
  <si>
    <t>An content</t>
  </si>
  <si>
    <t>Sample name</t>
  </si>
  <si>
    <t>Beam size (µm)</t>
  </si>
  <si>
    <t>Detection limits (ppm)</t>
  </si>
  <si>
    <t>Western Cape Suite</t>
  </si>
  <si>
    <t>Vredenburg Pluton</t>
  </si>
  <si>
    <t>VL1</t>
  </si>
  <si>
    <t>VL1-A1.d</t>
  </si>
  <si>
    <t>VL1-A2.d</t>
  </si>
  <si>
    <t>VL1-B1.d</t>
  </si>
  <si>
    <t>VL1-C1.d</t>
  </si>
  <si>
    <t>VL1-C3.d</t>
  </si>
  <si>
    <t>VL1-D1.d</t>
  </si>
  <si>
    <t>VL1-E1.d</t>
  </si>
  <si>
    <t>VL2</t>
  </si>
  <si>
    <t>VL2-B1.d</t>
  </si>
  <si>
    <t>VL2-B2.d</t>
  </si>
  <si>
    <t>VL2-C1.d</t>
  </si>
  <si>
    <t>VL2-C3.d</t>
  </si>
  <si>
    <t>VL2-C4.d</t>
  </si>
  <si>
    <t>VL2-C5.d</t>
  </si>
  <si>
    <t>AB103-Z1-01.d</t>
  </si>
  <si>
    <t>AB103-Z1-02.d</t>
  </si>
  <si>
    <t>AB103-Z1-03.d</t>
  </si>
  <si>
    <t>AB103-Z2-04.d</t>
  </si>
  <si>
    <t>AB103-Z2-05.d</t>
  </si>
  <si>
    <t>AB103-Z2-06.d</t>
  </si>
  <si>
    <t>AB103-Z3-07.d</t>
  </si>
  <si>
    <t>AB103-Z3-08.d</t>
  </si>
  <si>
    <t>AB103-Z3-09.d</t>
  </si>
  <si>
    <t>AB103-Z4-10.d</t>
  </si>
  <si>
    <t xml:space="preserve">Tuolumne </t>
  </si>
  <si>
    <t>TS11A_Z1_01L.d</t>
  </si>
  <si>
    <t>Illapel</t>
  </si>
  <si>
    <t>ILL-104A</t>
  </si>
  <si>
    <t>ILL-104A-A1.d</t>
  </si>
  <si>
    <t>ILL-104A-A2.d</t>
  </si>
  <si>
    <t>ILL-104A-B1.d</t>
  </si>
  <si>
    <t>ILL-104A-C1.d</t>
  </si>
  <si>
    <t>ILL-104A-D1.d</t>
  </si>
  <si>
    <t>ILL-104A-E1.d</t>
  </si>
  <si>
    <t>ILL-104A-E2.d</t>
  </si>
  <si>
    <t>ILL-104A-E3.d</t>
  </si>
  <si>
    <t>ILL-104A-I1.d</t>
  </si>
  <si>
    <t>ILL-74A</t>
  </si>
  <si>
    <t>ILL-74A-A1.d</t>
  </si>
  <si>
    <t>ILL-74A-B2.d</t>
  </si>
  <si>
    <t>ILL-74A-C1.d</t>
  </si>
  <si>
    <t>MH-03-119</t>
  </si>
  <si>
    <t>MH-03-119-A1.d</t>
  </si>
  <si>
    <t>MH-03-119-A2.d</t>
  </si>
  <si>
    <t>MH-03-119-B1.d</t>
  </si>
  <si>
    <t>MH-03-119-C1.d</t>
  </si>
  <si>
    <t>MH-03-119-C2.d</t>
  </si>
  <si>
    <t>MH-03-119-E1.d</t>
  </si>
  <si>
    <t>MH-03-119-E2.d</t>
  </si>
  <si>
    <t>MH-03-119-E3.d</t>
  </si>
  <si>
    <t>Cathedral Peak</t>
  </si>
  <si>
    <t>TS31B</t>
  </si>
  <si>
    <t>TS31B-A1.d</t>
  </si>
  <si>
    <t>TS31B-B1.d</t>
  </si>
  <si>
    <t>TS31B-B2.d</t>
  </si>
  <si>
    <t>TS31B-C1.d</t>
  </si>
  <si>
    <t>TS31B-C2.d</t>
  </si>
  <si>
    <t>TS31B-E1.d</t>
  </si>
  <si>
    <t>TS31B-F1.d</t>
  </si>
  <si>
    <t>TS11A_Z1_02L.d</t>
  </si>
  <si>
    <t>TS11A_Z2_03L.d</t>
  </si>
  <si>
    <t>TS11A_Z3_04L.d</t>
  </si>
  <si>
    <t>TS11A_Z3_05L.d</t>
  </si>
  <si>
    <t>TS11A_Z4_06L.d</t>
  </si>
  <si>
    <t>TS11A_Z4_07L.d</t>
  </si>
  <si>
    <t>TS11A_Z5_08L.d</t>
  </si>
  <si>
    <t>TS11A_Z6_10-2.d</t>
  </si>
  <si>
    <t>MH-Z1-01L.d</t>
  </si>
  <si>
    <t>MH-Z1-02L.d</t>
  </si>
  <si>
    <t>MH-Z2-03L2.d</t>
  </si>
  <si>
    <t>MH-Z2-04L.d</t>
  </si>
  <si>
    <t>MH-Z3-05L.d</t>
  </si>
  <si>
    <t>MH-Z4-06L.d</t>
  </si>
  <si>
    <t>MH-Z4-07L.d</t>
  </si>
  <si>
    <t>MH-Z5-08L.d</t>
  </si>
  <si>
    <t>MH-Z6-09L.d</t>
  </si>
  <si>
    <t>MH-Z6-10L.d</t>
  </si>
  <si>
    <t>KB22_Z2_02L.d</t>
  </si>
  <si>
    <t>KB22_Z3_03L.d</t>
  </si>
  <si>
    <t>KB22_Z3_04L.d</t>
  </si>
  <si>
    <t>KB22_Z3_05L.d</t>
  </si>
  <si>
    <t>KB22_Z4_06L.d</t>
  </si>
  <si>
    <t>KB22_Z4_07L.d</t>
  </si>
  <si>
    <t>KB22_Z5_08L.d</t>
  </si>
  <si>
    <t>KB22_Z5_09L.d</t>
  </si>
  <si>
    <t>KB22_Z5_10L.d</t>
  </si>
  <si>
    <t>MG16_Z1_01L.d</t>
  </si>
  <si>
    <t>MG16_Z2_02L.d</t>
  </si>
  <si>
    <t>MG16_Z3_03L.d</t>
  </si>
  <si>
    <t>MG16_Z4_04L.d</t>
  </si>
  <si>
    <t>MG16_Z4_05L.d</t>
  </si>
  <si>
    <t>MG16_Z4_06L.d</t>
  </si>
  <si>
    <t>MG16_Z5_07L.d</t>
  </si>
  <si>
    <t>MG16_Z6_09L.d</t>
  </si>
  <si>
    <t>Peninsula pluton</t>
  </si>
  <si>
    <t>Monzogranite (free of K-feldspars megacrysts)</t>
  </si>
  <si>
    <t>PG24B</t>
  </si>
  <si>
    <t>PG24B-A1.d</t>
  </si>
  <si>
    <t>PG24B-A2.d</t>
  </si>
  <si>
    <t>PG24B-B1.d</t>
  </si>
  <si>
    <t>PG24B-B2.d</t>
  </si>
  <si>
    <t>PG24B-C1.d</t>
  </si>
  <si>
    <t>PG24B-C2.d</t>
  </si>
  <si>
    <t>PG24B-D1.d</t>
  </si>
  <si>
    <t>PG24B-F1.d</t>
  </si>
  <si>
    <t>PG24B-G1.d</t>
  </si>
  <si>
    <t>PG24B-I1.d</t>
  </si>
  <si>
    <t>Porphyritic granodiorite enclave</t>
  </si>
  <si>
    <t>BB-11</t>
  </si>
  <si>
    <t>BB11-A1.d</t>
  </si>
  <si>
    <t>BB11-A2.d</t>
  </si>
  <si>
    <t>BB11-A3.d</t>
  </si>
  <si>
    <t>BB11-B1.d</t>
  </si>
  <si>
    <t>BB11-B2.d</t>
  </si>
  <si>
    <t>BB11-C1.d</t>
  </si>
  <si>
    <t>BB11-D1.d</t>
  </si>
  <si>
    <t>BB11-E2.d</t>
  </si>
  <si>
    <t>BB11-F1.d</t>
  </si>
  <si>
    <t>French Massif Central</t>
  </si>
  <si>
    <t>Margeride granite, light facies</t>
  </si>
  <si>
    <t>Cordierite-bearing peraluminous granite (CPG)</t>
  </si>
  <si>
    <t>FMC-18</t>
  </si>
  <si>
    <t>FMC18-A1.d</t>
  </si>
  <si>
    <t>FMC18-A2.d</t>
  </si>
  <si>
    <t>FMC18-A3.d</t>
  </si>
  <si>
    <t>FMC18-B1.d</t>
  </si>
  <si>
    <t>FMC18-C1.d</t>
  </si>
  <si>
    <t>FMC18-D1.d</t>
  </si>
  <si>
    <t>FMC18-D2.d</t>
  </si>
  <si>
    <t>FMC18-E1.d</t>
  </si>
  <si>
    <t>FMC18-F1.d</t>
  </si>
  <si>
    <t>FMC18-F2.d</t>
  </si>
  <si>
    <t>Margeride granite, dark facies</t>
  </si>
  <si>
    <t>FMC-21</t>
  </si>
  <si>
    <t>FMC21-A1.d</t>
  </si>
  <si>
    <t>FMC21-B1.d</t>
  </si>
  <si>
    <t>FMC21-C1.d</t>
  </si>
  <si>
    <t>FMC21-C2.d</t>
  </si>
  <si>
    <t>FMC21-D1.d</t>
  </si>
  <si>
    <t>FMC21-D2.d</t>
  </si>
  <si>
    <t>FMC21-E1.d</t>
  </si>
  <si>
    <t>FMC21-E2.d</t>
  </si>
  <si>
    <t>FMC21-F1.d</t>
  </si>
  <si>
    <t>FMC21-F2.d</t>
  </si>
  <si>
    <t>Bougès granite</t>
  </si>
  <si>
    <t>Muscovite-bearing peraluminous granite (MPG)</t>
  </si>
  <si>
    <t>FMC-25</t>
  </si>
  <si>
    <t>FMC25-A1.d</t>
  </si>
  <si>
    <t>FMC25-A2.d</t>
  </si>
  <si>
    <t>FMC25-B1.d</t>
  </si>
  <si>
    <t>FMC25-B2.d</t>
  </si>
  <si>
    <t>FMC25-C1.d</t>
  </si>
  <si>
    <t>FMC25-C2.d</t>
  </si>
  <si>
    <t>FMC25-C3.d</t>
  </si>
  <si>
    <t>FMC25-D1.d</t>
  </si>
  <si>
    <t>FMC25-D2.d</t>
  </si>
  <si>
    <t>FMC25-D3.d</t>
  </si>
  <si>
    <t>Laubies cordierite granite</t>
  </si>
  <si>
    <t>FMC-26</t>
  </si>
  <si>
    <t>FMC26-A1.d</t>
  </si>
  <si>
    <t>FMC26-B1.d</t>
  </si>
  <si>
    <t>FMC26-C1.d</t>
  </si>
  <si>
    <t>FMC26-C2.d</t>
  </si>
  <si>
    <t>FMC26-D1.d</t>
  </si>
  <si>
    <t>FMC26-D2.d</t>
  </si>
  <si>
    <t>FMC26-E1.d</t>
  </si>
  <si>
    <t>FMC26-E3.d</t>
  </si>
  <si>
    <t>FMC26-F1.d</t>
  </si>
  <si>
    <t>SL48-Z1-01L.d</t>
  </si>
  <si>
    <t>SL48-Z2-02L.d</t>
  </si>
  <si>
    <t>SL48-Z3-03L.d</t>
  </si>
  <si>
    <t>SL48-Z3-04L.d</t>
  </si>
  <si>
    <t>SL48-Z4-05L.d</t>
  </si>
  <si>
    <t>SL48-Z5-06L.d</t>
  </si>
  <si>
    <t>SL48-Z6-07L.d</t>
  </si>
  <si>
    <t>SL48-Z7-08L.d</t>
  </si>
  <si>
    <t>SL48-Z8-09L.d</t>
  </si>
  <si>
    <t>DL62-Z1-01L.d</t>
  </si>
  <si>
    <t>DL62-Z2-02L.d</t>
  </si>
  <si>
    <t>DL62-Z3-03L.d</t>
  </si>
  <si>
    <t>DL62-Z3-04L.d</t>
  </si>
  <si>
    <t>DL62-Z4-05L.d</t>
  </si>
  <si>
    <t>DL62-Z4-06L.d</t>
  </si>
  <si>
    <t>DL62-Z5-07L.d</t>
  </si>
  <si>
    <t>DL62-Z5-08L.d</t>
  </si>
  <si>
    <t>DL62-Z6-09L.d</t>
  </si>
  <si>
    <t>DL62-Z7-10L.d</t>
  </si>
  <si>
    <t>BB9_Z1_01L.d</t>
  </si>
  <si>
    <t>BB9_Z1_02L.d</t>
  </si>
  <si>
    <t>BB9_Z2_03L.d</t>
  </si>
  <si>
    <t>BB9_Z3_04L.d</t>
  </si>
  <si>
    <t>BB9_Z4_05L.d</t>
  </si>
  <si>
    <t>BB9_Z4_06L.d</t>
  </si>
  <si>
    <t>BB9_Z5_07L.d</t>
  </si>
  <si>
    <t>BB9_Z6_08L.d</t>
  </si>
  <si>
    <t>BB9_Z7_09L.d</t>
  </si>
  <si>
    <t>BB9_Z8_10L.d</t>
  </si>
  <si>
    <t>KB32-Z1-01L.d</t>
  </si>
  <si>
    <t>KB32-Z1-02L.d</t>
  </si>
  <si>
    <t>KB32-Z2-03L.d</t>
  </si>
  <si>
    <t>KB32-Z2-04L.d</t>
  </si>
  <si>
    <t>KB32-Z3-05L.d</t>
  </si>
  <si>
    <t>KB32-Z4-06L.d</t>
  </si>
  <si>
    <t>KB32-Z5-07L.d</t>
  </si>
  <si>
    <t>KB32-Z6-08L.d</t>
  </si>
  <si>
    <t>KB32-Z7-09L.d</t>
  </si>
  <si>
    <t>KB32-Z8-10L.d</t>
  </si>
  <si>
    <t>DSLI04B_Z1_01L2.d</t>
  </si>
  <si>
    <t>DSLI04B_Z2_02L.d</t>
  </si>
  <si>
    <t>DSLI04B_Z2_03L.d</t>
  </si>
  <si>
    <t>DSLI04B_Z3_04L.d</t>
  </si>
  <si>
    <t>DSLI04B_Z3_05L.d</t>
  </si>
  <si>
    <t>DSLI04B_Z3_06L.d</t>
  </si>
  <si>
    <t>DSLI04B_Z4_02L.d</t>
  </si>
  <si>
    <t>DSLI04B_Z4_08L.d</t>
  </si>
  <si>
    <t>DSLI04B_Z5_10L.d</t>
  </si>
  <si>
    <t>SDSLI04C-Z1-01L.d</t>
  </si>
  <si>
    <t>SDSLI04C-Z1-02L.d</t>
  </si>
  <si>
    <t>SDSLI04C-Z1-03L.d</t>
  </si>
  <si>
    <t>SDSLI04C-Z2-04L.d</t>
  </si>
  <si>
    <t>SDSLI04C-Z2-05L.d</t>
  </si>
  <si>
    <t>SDSLI04C-Z3-07L.d</t>
  </si>
  <si>
    <t>SDSLI04C-Z4-08L3.d</t>
  </si>
  <si>
    <t>SDSLI04C-Z4-09L.d</t>
  </si>
  <si>
    <t>SDSLI04C-Z4-10L.d</t>
  </si>
  <si>
    <t>SDLI03A_Z1_01L.d</t>
  </si>
  <si>
    <t>SDLI03A_Z1_02L.d</t>
  </si>
  <si>
    <t>SDLI03A_Z2_03L.d</t>
  </si>
  <si>
    <t>SDLI03A_Z2_04L.d</t>
  </si>
  <si>
    <t>SDLI03A_Z2_05L.d</t>
  </si>
  <si>
    <t>SDLI03A_Z4_07L.d</t>
  </si>
  <si>
    <t>SDLI03A_Z5_08L.d</t>
  </si>
  <si>
    <t>SDLI03A_Z6_09L.d</t>
  </si>
  <si>
    <t>SDLI03A_Z7_10L.d</t>
  </si>
  <si>
    <t>DSLI03B_Z1_01L.d</t>
  </si>
  <si>
    <t>DSLI03B_Z1_02L.d</t>
  </si>
  <si>
    <t>DSLI03B_Z2_03L.d</t>
  </si>
  <si>
    <t>DSLI03B_Z3_04L.d</t>
  </si>
  <si>
    <t>DSLI03B_Z4_05L.d</t>
  </si>
  <si>
    <t>DSLI03B_Z4_06L.d</t>
  </si>
  <si>
    <t>DSLI03B_Z4_07L.d</t>
  </si>
  <si>
    <t>DSLI03B_Z5_08L.d</t>
  </si>
  <si>
    <t>DSLI03B_Z5_09L.d</t>
  </si>
  <si>
    <t>DSLI03B_Z6_10L.d</t>
  </si>
  <si>
    <t>SDSLI08-Z1-01.d</t>
  </si>
  <si>
    <t>SDSLI08-Z1-02.d</t>
  </si>
  <si>
    <t>SDSLI08-Z1-03.d</t>
  </si>
  <si>
    <t>SDSLI08-Z2-04.d</t>
  </si>
  <si>
    <t>SDSLI08-Z2-05.d</t>
  </si>
  <si>
    <t>SDSLI08-Z2-06.d</t>
  </si>
  <si>
    <t>SDSLI08-Z3-07.d</t>
  </si>
  <si>
    <t>SDSLI08-Z3-08.d</t>
  </si>
  <si>
    <t>SDSLI08-Z3-09.d</t>
  </si>
  <si>
    <t>SDSLI08-Z4-10.d</t>
  </si>
  <si>
    <t>DSLI05_Z1_01L.d</t>
  </si>
  <si>
    <t>DSLI05_Z1_02L.d</t>
  </si>
  <si>
    <t>DSLI05_Z1_03L.d</t>
  </si>
  <si>
    <t>DSLI05_Z2_04L.d</t>
  </si>
  <si>
    <t>DSLI05_Z2_05L.d</t>
  </si>
  <si>
    <t>DSLI05_Z3_06L.d</t>
  </si>
  <si>
    <t>DSLI05_Z4_07L.d</t>
  </si>
  <si>
    <t>DSLI05_Z5_08L.d</t>
  </si>
  <si>
    <t>DSLI05_Z6_09L.d</t>
  </si>
  <si>
    <t>DSLI05_Z7_10L.d</t>
  </si>
  <si>
    <t>SDSLI062-Z1-01L.d</t>
  </si>
  <si>
    <t>SDSLI062-Z1-02L.d</t>
  </si>
  <si>
    <t>SDSLI062-Z2-03L.d</t>
  </si>
  <si>
    <t>SDSLI062-Z2-04L.d</t>
  </si>
  <si>
    <t>SDSLI062-Z3-05L.d</t>
  </si>
  <si>
    <t>SDSLI062-Z3-06L.d</t>
  </si>
  <si>
    <t>SDSLI062-Z4-07L.d</t>
  </si>
  <si>
    <t>SDSLI062-Z4-08L.d</t>
  </si>
  <si>
    <t>SDSLI062-Z5-09L.d</t>
  </si>
  <si>
    <t>SDSLI062-Z5-10L.d</t>
  </si>
  <si>
    <r>
      <t xml:space="preserve">Values in </t>
    </r>
    <r>
      <rPr>
        <i/>
        <sz val="11"/>
        <color theme="5"/>
        <rFont val="Times New Roman"/>
        <family val="1"/>
      </rPr>
      <t>orange</t>
    </r>
    <r>
      <rPr>
        <sz val="11"/>
        <color theme="1"/>
        <rFont val="Times New Roman"/>
        <family val="1"/>
      </rPr>
      <t xml:space="preserve"> correspond to analyses below detection limit, where the value has been replaced by the detection limit of the analysis.</t>
    </r>
  </si>
  <si>
    <t>Mole fractions calculated using the method of Piccoli &amp; Candela (2002)</t>
  </si>
  <si>
    <r>
      <t>Mole fractions calculated using the method of Piccoli &amp; Candela (2002), corrected</t>
    </r>
    <r>
      <rPr>
        <vertAlign val="superscript"/>
        <sz val="11"/>
        <color theme="1"/>
        <rFont val="Times New Roman"/>
        <family val="1"/>
      </rPr>
      <t>5</t>
    </r>
  </si>
  <si>
    <t>F/Cl</t>
  </si>
  <si>
    <t>Layered intrusion</t>
  </si>
  <si>
    <r>
      <t>Height (m) corrected</t>
    </r>
    <r>
      <rPr>
        <vertAlign val="superscript"/>
        <sz val="11"/>
        <rFont val="Times New Roman"/>
        <family val="1"/>
      </rPr>
      <t>4</t>
    </r>
  </si>
  <si>
    <t>Sept-Iles</t>
  </si>
  <si>
    <t>MCU III</t>
  </si>
  <si>
    <t>po-C</t>
  </si>
  <si>
    <t>ON-07-87</t>
  </si>
  <si>
    <t>ON-07-87_A1</t>
  </si>
  <si>
    <t>ON-07-87_B1</t>
  </si>
  <si>
    <t>ON-07-87_C1</t>
  </si>
  <si>
    <t>ON-07-87_D1</t>
  </si>
  <si>
    <t>ON-07-87_D2</t>
  </si>
  <si>
    <t>ON-07-107</t>
  </si>
  <si>
    <t>ON-07-107_A1</t>
  </si>
  <si>
    <t>ON-07-107_B1</t>
  </si>
  <si>
    <t>ON-07-107_C1</t>
  </si>
  <si>
    <t>ON-07-107_D1</t>
  </si>
  <si>
    <t>ON-07-107_E1</t>
  </si>
  <si>
    <t>ON-07-107_E2</t>
  </si>
  <si>
    <t>ON-07-115</t>
  </si>
  <si>
    <t>ON-07-115 A1</t>
  </si>
  <si>
    <t>ON-07-113</t>
  </si>
  <si>
    <t>ON-07-113_A1</t>
  </si>
  <si>
    <t>ON-07-113_B1</t>
  </si>
  <si>
    <t>ON-07-113_B2</t>
  </si>
  <si>
    <t>ON-07-113_C1</t>
  </si>
  <si>
    <t>ON-07-113_D1</t>
  </si>
  <si>
    <t>ON-07-110</t>
  </si>
  <si>
    <t>ON-07-110 A1</t>
  </si>
  <si>
    <t>ON-07-110 B1</t>
  </si>
  <si>
    <t>ON-07-110 C1</t>
  </si>
  <si>
    <t>ON-07-110 C2</t>
  </si>
  <si>
    <t>ON-07-110 D1</t>
  </si>
  <si>
    <t>ON-07-110 D2</t>
  </si>
  <si>
    <t>ON-07-136</t>
  </si>
  <si>
    <t>ON-07-136_A1</t>
  </si>
  <si>
    <t>ON-07-136_B1</t>
  </si>
  <si>
    <t>ON-07-136_C1</t>
  </si>
  <si>
    <t>ON-07-136_C2</t>
  </si>
  <si>
    <t>ON-07-136_D1</t>
  </si>
  <si>
    <t>ON-07-136_D2</t>
  </si>
  <si>
    <t>ON-07-109</t>
  </si>
  <si>
    <t>ON-07-109 A1</t>
  </si>
  <si>
    <t>ON-07-109 B1</t>
  </si>
  <si>
    <t>ON-07-109 C1</t>
  </si>
  <si>
    <t>ON-07-109 C2</t>
  </si>
  <si>
    <t>ON-07-109 D1</t>
  </si>
  <si>
    <t>ON-07-109 E1</t>
  </si>
  <si>
    <t>MCU I</t>
  </si>
  <si>
    <t>9-359,5</t>
  </si>
  <si>
    <t>9-359 A1</t>
  </si>
  <si>
    <t>9-359 A2</t>
  </si>
  <si>
    <t>9-359 A3</t>
  </si>
  <si>
    <t>9-359 A4</t>
  </si>
  <si>
    <t>9-359 B2</t>
  </si>
  <si>
    <t>9-359 B1</t>
  </si>
  <si>
    <t>9-380</t>
  </si>
  <si>
    <t>9-380 A1</t>
  </si>
  <si>
    <t>9-380 A2</t>
  </si>
  <si>
    <t>9-380 A3</t>
  </si>
  <si>
    <t>9-380 A4</t>
  </si>
  <si>
    <t>9-380 A5</t>
  </si>
  <si>
    <t>9-380 A6</t>
  </si>
  <si>
    <t>9-389</t>
  </si>
  <si>
    <t>9-389_A1</t>
  </si>
  <si>
    <t>9-389_B1</t>
  </si>
  <si>
    <t>9-389_C2</t>
  </si>
  <si>
    <t>9-389_C1</t>
  </si>
  <si>
    <t>9-389_D1</t>
  </si>
  <si>
    <t>9-389_D2</t>
  </si>
  <si>
    <t>9-410</t>
  </si>
  <si>
    <t>9-410 A1</t>
  </si>
  <si>
    <t>9-410 A2</t>
  </si>
  <si>
    <t>9-410 A3</t>
  </si>
  <si>
    <t>9-410 A4</t>
  </si>
  <si>
    <t>9-410 A5</t>
  </si>
  <si>
    <t>9-410 A6</t>
  </si>
  <si>
    <t>9-439,5</t>
  </si>
  <si>
    <t>9-439,5_A1</t>
  </si>
  <si>
    <t>9-439,5_A2</t>
  </si>
  <si>
    <t>9-439,5_B1</t>
  </si>
  <si>
    <t>9-439,5_C1</t>
  </si>
  <si>
    <t>9-439,5_D1</t>
  </si>
  <si>
    <t>9-439,5_E1</t>
  </si>
  <si>
    <t>9-468</t>
  </si>
  <si>
    <t>9-468 F1</t>
  </si>
  <si>
    <t>9-468 E1</t>
  </si>
  <si>
    <t>9-468 D1</t>
  </si>
  <si>
    <t>9-468 C1</t>
  </si>
  <si>
    <t>9-468 B1</t>
  </si>
  <si>
    <t>9-468 A1</t>
  </si>
  <si>
    <t>9-481,5</t>
  </si>
  <si>
    <t>9-481 A2</t>
  </si>
  <si>
    <t>9-481 A1</t>
  </si>
  <si>
    <t>9-481 A3</t>
  </si>
  <si>
    <t>9-481 A4</t>
  </si>
  <si>
    <t>9-481 A5</t>
  </si>
  <si>
    <t>9-481 A6</t>
  </si>
  <si>
    <t>9-493,5</t>
  </si>
  <si>
    <t>9-493-5 F1</t>
  </si>
  <si>
    <t>9-493-5 E1</t>
  </si>
  <si>
    <t>9-493-5 D1</t>
  </si>
  <si>
    <t>9-493-5 C1</t>
  </si>
  <si>
    <t>9-493-5 B1</t>
  </si>
  <si>
    <t>9-493-5 A1</t>
  </si>
  <si>
    <t>9-505</t>
  </si>
  <si>
    <t>9-505 A1</t>
  </si>
  <si>
    <t>9-505 A2</t>
  </si>
  <si>
    <t>9-505 A3</t>
  </si>
  <si>
    <t>9-505 A4</t>
  </si>
  <si>
    <t>9-505 A5</t>
  </si>
  <si>
    <t>9-505 A6</t>
  </si>
  <si>
    <t>9-538</t>
  </si>
  <si>
    <t>9-538 A1</t>
  </si>
  <si>
    <t>9-538 A2</t>
  </si>
  <si>
    <t>9-538 A3</t>
  </si>
  <si>
    <t>9-538 A4</t>
  </si>
  <si>
    <t>9-538 A5</t>
  </si>
  <si>
    <t>9-538 A6</t>
  </si>
  <si>
    <t>9-772,5</t>
  </si>
  <si>
    <t>9-772_A1</t>
  </si>
  <si>
    <t>9-772_A2</t>
  </si>
  <si>
    <t>9-772_B1</t>
  </si>
  <si>
    <t>9-772_C1</t>
  </si>
  <si>
    <t>9-772_C2</t>
  </si>
  <si>
    <t>9-772_D1</t>
  </si>
  <si>
    <t>9-2087,5</t>
  </si>
  <si>
    <t>9-2087_A1</t>
  </si>
  <si>
    <t>9-2087_B1</t>
  </si>
  <si>
    <t>9-2087_B2</t>
  </si>
  <si>
    <t>9-2087_C1</t>
  </si>
  <si>
    <t>9-2087_D1</t>
  </si>
  <si>
    <t>9-2087_D2</t>
  </si>
  <si>
    <t>Bushveld</t>
  </si>
  <si>
    <t>UZc</t>
  </si>
  <si>
    <t>Ol ferrodiorite</t>
  </si>
  <si>
    <t>Bellevue drillhole</t>
  </si>
  <si>
    <t>103.88_A1</t>
  </si>
  <si>
    <t>103.88_B1</t>
  </si>
  <si>
    <t>103.88_B2</t>
  </si>
  <si>
    <t>103.88_C1</t>
  </si>
  <si>
    <t>103.88_C2</t>
  </si>
  <si>
    <t>103.88_D1</t>
  </si>
  <si>
    <t>103.88_D2</t>
  </si>
  <si>
    <t>103.88_E1</t>
  </si>
  <si>
    <t>103.88_F1</t>
  </si>
  <si>
    <t>103.88_G1</t>
  </si>
  <si>
    <t>103.88_H1</t>
  </si>
  <si>
    <t>103.88_I1</t>
  </si>
  <si>
    <t>103.88_J1</t>
  </si>
  <si>
    <t>103.88_K1</t>
  </si>
  <si>
    <t>103.88_K2</t>
  </si>
  <si>
    <t>Ol-Opx ferrodiorite</t>
  </si>
  <si>
    <t>157.07_A1</t>
  </si>
  <si>
    <t>157.07_A2</t>
  </si>
  <si>
    <t>157.07_A3</t>
  </si>
  <si>
    <t>157.07_B1</t>
  </si>
  <si>
    <t>157.07_C1</t>
  </si>
  <si>
    <t>157.07_D1</t>
  </si>
  <si>
    <t>157.07_D2</t>
  </si>
  <si>
    <t>157.07_D3</t>
  </si>
  <si>
    <t>157.07_E1</t>
  </si>
  <si>
    <t>157.07_F1</t>
  </si>
  <si>
    <t>157.07_H1</t>
  </si>
  <si>
    <t>157.07_I1</t>
  </si>
  <si>
    <t>157.07_J1</t>
  </si>
  <si>
    <t>157.07_K1</t>
  </si>
  <si>
    <t>157.07_K2</t>
  </si>
  <si>
    <t>Nelsonite</t>
  </si>
  <si>
    <t>304.72_A1</t>
  </si>
  <si>
    <t>304.72_B1</t>
  </si>
  <si>
    <t>304.72_C1</t>
  </si>
  <si>
    <t>304.72_C2</t>
  </si>
  <si>
    <t>304.72_C3</t>
  </si>
  <si>
    <t>304.72_D1</t>
  </si>
  <si>
    <t>304.72_E1</t>
  </si>
  <si>
    <t>304.72_F</t>
  </si>
  <si>
    <t>304.72_F1</t>
  </si>
  <si>
    <t>304.72_G1</t>
  </si>
  <si>
    <t>304.72_H1</t>
  </si>
  <si>
    <t>304.72_H2</t>
  </si>
  <si>
    <t>304.72_I1</t>
  </si>
  <si>
    <t>304.72_I2</t>
  </si>
  <si>
    <t>304.72_I3</t>
  </si>
  <si>
    <t>304.72_I4</t>
  </si>
  <si>
    <t>304.72_I5</t>
  </si>
  <si>
    <t>304.72_J1</t>
  </si>
  <si>
    <t>304.72_J2</t>
  </si>
  <si>
    <t>304.72_K1</t>
  </si>
  <si>
    <t>304.72_L1</t>
  </si>
  <si>
    <t>Qz anorthosite</t>
  </si>
  <si>
    <t>352.10_A1</t>
  </si>
  <si>
    <t>352.10_A2</t>
  </si>
  <si>
    <t>352.10_A3</t>
  </si>
  <si>
    <t>352.10_B1</t>
  </si>
  <si>
    <t>352.10_B2</t>
  </si>
  <si>
    <t>352.10_B3</t>
  </si>
  <si>
    <t>352.10_C1</t>
  </si>
  <si>
    <t>352.10_D1</t>
  </si>
  <si>
    <t>352.10_D2</t>
  </si>
  <si>
    <t>352.10_D3</t>
  </si>
  <si>
    <t>352.10_D4</t>
  </si>
  <si>
    <t>352.10_D5</t>
  </si>
  <si>
    <t>352.10_D6</t>
  </si>
  <si>
    <t>Mt-Ol gabbronorite</t>
  </si>
  <si>
    <t>559.16_B1</t>
  </si>
  <si>
    <t>559.16_B2</t>
  </si>
  <si>
    <t>559.16_C1</t>
  </si>
  <si>
    <t>559.16_C2</t>
  </si>
  <si>
    <t>559.16_C3</t>
  </si>
  <si>
    <t>559.16_D1</t>
  </si>
  <si>
    <t>559.16_E2</t>
  </si>
  <si>
    <t>559.16_F1</t>
  </si>
  <si>
    <t>559.16_G1</t>
  </si>
  <si>
    <t>559.16_H1</t>
  </si>
  <si>
    <t>559.16_I1</t>
  </si>
  <si>
    <t>559.16_J1</t>
  </si>
  <si>
    <t>559.16_K1</t>
  </si>
  <si>
    <t>559.16_L1</t>
  </si>
  <si>
    <t>559.16_L2</t>
  </si>
  <si>
    <t>559.16_L3</t>
  </si>
  <si>
    <t>559.16_M1</t>
  </si>
  <si>
    <t>559.16_M2</t>
  </si>
  <si>
    <t>559.16_N1</t>
  </si>
  <si>
    <t>559.16_N2</t>
  </si>
  <si>
    <t>UZa</t>
  </si>
  <si>
    <t>Qz leucogabbro</t>
  </si>
  <si>
    <t>1048.81_B1</t>
  </si>
  <si>
    <t>Leucogabbronorite</t>
  </si>
  <si>
    <t>1070.95_A1</t>
  </si>
  <si>
    <t>1070.95_B2</t>
  </si>
  <si>
    <t>1382.20_A1</t>
  </si>
  <si>
    <t>1382.20_B1</t>
  </si>
  <si>
    <t>1382.20_C1</t>
  </si>
  <si>
    <t>1483.34_C1</t>
  </si>
  <si>
    <t>1520.33_A1</t>
  </si>
  <si>
    <t>Sudbury</t>
  </si>
  <si>
    <t>Middle Unit</t>
  </si>
  <si>
    <t>Transition Zone Gabbro</t>
  </si>
  <si>
    <t>01AV-466</t>
  </si>
  <si>
    <t>South Range</t>
  </si>
  <si>
    <t>01AV-466_A1</t>
  </si>
  <si>
    <t>01AV-466_A2</t>
  </si>
  <si>
    <t>01AV-466_F1</t>
  </si>
  <si>
    <t>01AV-466_F2</t>
  </si>
  <si>
    <t>01AV-466_G1</t>
  </si>
  <si>
    <t>01AV-466_G2</t>
  </si>
  <si>
    <t>01AV-463</t>
  </si>
  <si>
    <t>01AV-463_C2</t>
  </si>
  <si>
    <t>01AV-463_D1</t>
  </si>
  <si>
    <t>01AV-463_F1</t>
  </si>
  <si>
    <t>01AV-463_G1</t>
  </si>
  <si>
    <t>01AV-463_G2</t>
  </si>
  <si>
    <t>Upper Unit</t>
  </si>
  <si>
    <t>Granophyre</t>
  </si>
  <si>
    <t>13AV-312132</t>
  </si>
  <si>
    <t>North Range</t>
  </si>
  <si>
    <t>13AV-312132_A1</t>
  </si>
  <si>
    <t>13AV-312132_C3</t>
  </si>
  <si>
    <t>13AV-312132_D2</t>
  </si>
  <si>
    <t>13AV-312132_D3</t>
  </si>
  <si>
    <t>13AV-312132_F1</t>
  </si>
  <si>
    <t>13AV-312133</t>
  </si>
  <si>
    <t>13AV-312133_A1</t>
  </si>
  <si>
    <t>13AV-312133_A2</t>
  </si>
  <si>
    <t>13AV-312133_A3</t>
  </si>
  <si>
    <t>13AV-312133_D1</t>
  </si>
  <si>
    <t>13AV-312133_F1</t>
  </si>
  <si>
    <t>13AV-312133_F2</t>
  </si>
  <si>
    <t>13AV-312135</t>
  </si>
  <si>
    <t>13AV-312135_A1</t>
  </si>
  <si>
    <t>13AV-312135_A2</t>
  </si>
  <si>
    <t>13AV-312135_D1</t>
  </si>
  <si>
    <t>13AV-312135_E1</t>
  </si>
  <si>
    <t>13AV-312136</t>
  </si>
  <si>
    <t>13AV-312136_A1</t>
  </si>
  <si>
    <t>13AV-312136_A2</t>
  </si>
  <si>
    <t>13AV-312136_B1</t>
  </si>
  <si>
    <t>13AV-312136_C1</t>
  </si>
  <si>
    <r>
      <rPr>
        <i/>
        <sz val="11"/>
        <color theme="1"/>
        <rFont val="Times New Roman"/>
        <family val="1"/>
      </rPr>
      <t xml:space="preserve">Ap </t>
    </r>
    <r>
      <rPr>
        <sz val="11"/>
        <color theme="1"/>
        <rFont val="Times New Roman"/>
        <family val="1"/>
      </rPr>
      <t xml:space="preserve">apatite; </t>
    </r>
    <r>
      <rPr>
        <i/>
        <sz val="11"/>
        <color theme="1"/>
        <rFont val="Times New Roman"/>
        <family val="1"/>
      </rPr>
      <t xml:space="preserve">RS </t>
    </r>
    <r>
      <rPr>
        <sz val="11"/>
        <color theme="1"/>
        <rFont val="Times New Roman"/>
        <family val="1"/>
      </rPr>
      <t>Rivière des Rapides section</t>
    </r>
  </si>
  <si>
    <r>
      <rPr>
        <vertAlign val="superscript"/>
        <sz val="11"/>
        <color theme="1"/>
        <rFont val="Times New Roman"/>
        <family val="1"/>
      </rPr>
      <t>1</t>
    </r>
    <r>
      <rPr>
        <sz val="11"/>
        <color theme="1"/>
        <rFont val="Times New Roman"/>
        <family val="1"/>
      </rPr>
      <t>Namur</t>
    </r>
    <r>
      <rPr>
        <i/>
        <sz val="11"/>
        <color theme="1"/>
        <rFont val="Times New Roman"/>
        <family val="1"/>
      </rPr>
      <t xml:space="preserve"> et al. </t>
    </r>
    <r>
      <rPr>
        <sz val="11"/>
        <color theme="1"/>
        <rFont val="Times New Roman"/>
        <family val="1"/>
      </rPr>
      <t>(2012)</t>
    </r>
  </si>
  <si>
    <r>
      <rPr>
        <vertAlign val="superscript"/>
        <sz val="11"/>
        <color theme="1"/>
        <rFont val="Times New Roman"/>
        <family val="1"/>
      </rPr>
      <t>2</t>
    </r>
    <r>
      <rPr>
        <sz val="11"/>
        <color theme="1"/>
        <rFont val="Times New Roman"/>
        <family val="1"/>
      </rPr>
      <t>Cumulus assemblages, as defined by Namur</t>
    </r>
    <r>
      <rPr>
        <i/>
        <sz val="11"/>
        <color theme="1"/>
        <rFont val="Times New Roman"/>
        <family val="1"/>
      </rPr>
      <t xml:space="preserve"> et al.</t>
    </r>
    <r>
      <rPr>
        <sz val="11"/>
        <color theme="1"/>
        <rFont val="Times New Roman"/>
        <family val="1"/>
      </rPr>
      <t xml:space="preserve"> (2010) and following the classification of Irvine (1982):</t>
    </r>
    <r>
      <rPr>
        <i/>
        <sz val="11"/>
        <color theme="1"/>
        <rFont val="Times New Roman"/>
        <family val="1"/>
      </rPr>
      <t xml:space="preserve"> po-C</t>
    </r>
    <r>
      <rPr>
        <sz val="11"/>
        <color theme="1"/>
        <rFont val="Times New Roman"/>
        <family val="1"/>
      </rPr>
      <t xml:space="preserve"> plagioclase + olivine (troctolite); pomi-C plagioclase + olivine + Fe–Ti oxide minerals (Fe–Ti oxide-bearing troctolite); </t>
    </r>
    <r>
      <rPr>
        <i/>
        <sz val="11"/>
        <color theme="1"/>
        <rFont val="Times New Roman"/>
        <family val="1"/>
      </rPr>
      <t>pomic-C</t>
    </r>
    <r>
      <rPr>
        <sz val="11"/>
        <color theme="1"/>
        <rFont val="Times New Roman"/>
        <family val="1"/>
      </rPr>
      <t xml:space="preserve">, </t>
    </r>
    <r>
      <rPr>
        <i/>
        <sz val="11"/>
        <color theme="1"/>
        <rFont val="Times New Roman"/>
        <family val="1"/>
      </rPr>
      <t>pmic-C</t>
    </r>
    <r>
      <rPr>
        <sz val="11"/>
        <color theme="1"/>
        <rFont val="Times New Roman"/>
        <family val="1"/>
      </rPr>
      <t xml:space="preserve">, </t>
    </r>
    <r>
      <rPr>
        <i/>
        <sz val="11"/>
        <color theme="1"/>
        <rFont val="Times New Roman"/>
        <family val="1"/>
      </rPr>
      <t>pomica-C</t>
    </r>
    <r>
      <rPr>
        <sz val="11"/>
        <color theme="1"/>
        <rFont val="Times New Roman"/>
        <family val="1"/>
      </rPr>
      <t xml:space="preserve"> plagioclase + Fe–Ti oxide minerals + clinopyroxene ± olivine ± apatite (layered gabbro)</t>
    </r>
  </si>
  <si>
    <r>
      <rPr>
        <vertAlign val="superscript"/>
        <sz val="11"/>
        <color theme="1"/>
        <rFont val="Times New Roman"/>
        <family val="1"/>
      </rPr>
      <t>3</t>
    </r>
    <r>
      <rPr>
        <sz val="11"/>
        <color theme="1"/>
        <rFont val="Times New Roman"/>
        <family val="1"/>
      </rPr>
      <t xml:space="preserve">Anorthite content of plagioclases (An%). The values for the felsic rocks are from Namur </t>
    </r>
    <r>
      <rPr>
        <i/>
        <sz val="11"/>
        <color theme="1"/>
        <rFont val="Times New Roman"/>
        <family val="1"/>
      </rPr>
      <t xml:space="preserve">et al. </t>
    </r>
    <r>
      <rPr>
        <sz val="11"/>
        <color theme="1"/>
        <rFont val="Times New Roman"/>
        <family val="1"/>
      </rPr>
      <t xml:space="preserve">(2011), and values for the mafic rocks of MCUII are from Nabil (2003) and Namur </t>
    </r>
    <r>
      <rPr>
        <i/>
        <sz val="11"/>
        <color theme="1"/>
        <rFont val="Times New Roman"/>
        <family val="1"/>
      </rPr>
      <t xml:space="preserve">et al. </t>
    </r>
    <r>
      <rPr>
        <sz val="11"/>
        <color theme="1"/>
        <rFont val="Times New Roman"/>
        <family val="1"/>
      </rPr>
      <t>(2010)</t>
    </r>
  </si>
  <si>
    <r>
      <rPr>
        <vertAlign val="superscript"/>
        <sz val="11"/>
        <color theme="1"/>
        <rFont val="Times New Roman"/>
        <family val="1"/>
      </rPr>
      <t>4</t>
    </r>
    <r>
      <rPr>
        <sz val="11"/>
        <color theme="1"/>
        <rFont val="Times New Roman"/>
        <family val="1"/>
      </rPr>
      <t>Height values given in Namur</t>
    </r>
    <r>
      <rPr>
        <i/>
        <sz val="11"/>
        <color theme="1"/>
        <rFont val="Times New Roman"/>
        <family val="1"/>
      </rPr>
      <t xml:space="preserve"> et al.</t>
    </r>
    <r>
      <rPr>
        <sz val="11"/>
        <color theme="1"/>
        <rFont val="Times New Roman"/>
        <family val="1"/>
      </rPr>
      <t xml:space="preserve"> (2010) for the MCU III samples overlap with the height of MCU II samples. MCU III samples' height has been corrected as follows: corrected height (m) = height (m) from Namur </t>
    </r>
    <r>
      <rPr>
        <i/>
        <sz val="11"/>
        <color theme="1"/>
        <rFont val="Times New Roman"/>
        <family val="1"/>
      </rPr>
      <t>et al.</t>
    </r>
    <r>
      <rPr>
        <sz val="11"/>
        <color theme="1"/>
        <rFont val="Times New Roman"/>
        <family val="1"/>
      </rPr>
      <t xml:space="preserve"> (2010) + 100</t>
    </r>
  </si>
  <si>
    <r>
      <rPr>
        <vertAlign val="superscript"/>
        <sz val="11"/>
        <color theme="1"/>
        <rFont val="Times New Roman"/>
        <family val="1"/>
      </rPr>
      <t>5</t>
    </r>
    <r>
      <rPr>
        <sz val="11"/>
        <color theme="1"/>
        <rFont val="Times New Roman"/>
        <family val="1"/>
      </rPr>
      <t xml:space="preserve">Values in </t>
    </r>
    <r>
      <rPr>
        <sz val="11"/>
        <color rgb="FF00B0F0"/>
        <rFont val="Times New Roman"/>
        <family val="1"/>
      </rPr>
      <t>blue</t>
    </r>
    <r>
      <rPr>
        <sz val="11"/>
        <color theme="1"/>
        <rFont val="Times New Roman"/>
        <family val="1"/>
      </rPr>
      <t xml:space="preserve"> correspond to calculated X</t>
    </r>
    <r>
      <rPr>
        <vertAlign val="subscript"/>
        <sz val="11"/>
        <color theme="1"/>
        <rFont val="Times New Roman"/>
        <family val="1"/>
      </rPr>
      <t>F Ap</t>
    </r>
    <r>
      <rPr>
        <sz val="11"/>
        <color theme="1"/>
        <rFont val="Times New Roman"/>
        <family val="1"/>
      </rPr>
      <t xml:space="preserve"> &gt; 1 or X</t>
    </r>
    <r>
      <rPr>
        <vertAlign val="subscript"/>
        <sz val="11"/>
        <color theme="1"/>
        <rFont val="Times New Roman"/>
        <family val="1"/>
      </rPr>
      <t>H Ap</t>
    </r>
    <r>
      <rPr>
        <sz val="11"/>
        <color theme="1"/>
        <rFont val="Times New Roman"/>
        <family val="1"/>
      </rPr>
      <t xml:space="preserve"> &lt;0, which requires a correction in order to attain the stoichiometric composition of the X-site of apatite (F+Cl+OH = 1, as defined by the method of Piccoli &amp; Candela 2002)</t>
    </r>
  </si>
  <si>
    <t>Cumulus / Intercumulus</t>
  </si>
  <si>
    <r>
      <t>Fe-Ti-P</t>
    </r>
    <r>
      <rPr>
        <vertAlign val="superscript"/>
        <sz val="11"/>
        <rFont val="Times New Roman"/>
        <family val="1"/>
      </rPr>
      <t>5</t>
    </r>
  </si>
  <si>
    <t>∑REE+Y</t>
  </si>
  <si>
    <t>Ce/Ce*</t>
  </si>
  <si>
    <r>
      <t>La/Nd)</t>
    </r>
    <r>
      <rPr>
        <vertAlign val="subscript"/>
        <sz val="11"/>
        <color theme="1"/>
        <rFont val="Times New Roman"/>
        <family val="1"/>
      </rPr>
      <t>N</t>
    </r>
  </si>
  <si>
    <r>
      <t>(Gd/Yb)</t>
    </r>
    <r>
      <rPr>
        <vertAlign val="subscript"/>
        <sz val="11"/>
        <color theme="1"/>
        <rFont val="Times New Roman"/>
        <family val="1"/>
      </rPr>
      <t>N</t>
    </r>
  </si>
  <si>
    <t>ON-07-87_AL1.d</t>
  </si>
  <si>
    <t>ON-07-87_BL1.d</t>
  </si>
  <si>
    <t>ON-07-87_CL1.d</t>
  </si>
  <si>
    <t>ON-07-87_DL1.d</t>
  </si>
  <si>
    <t>ON-07-87_DL2.d</t>
  </si>
  <si>
    <t>ON-07-107_AL1.d</t>
  </si>
  <si>
    <t>ON-07-107_BL1.d</t>
  </si>
  <si>
    <t>ON-07-107_CL1.d</t>
  </si>
  <si>
    <t>ON-07-107_DL1.d</t>
  </si>
  <si>
    <t>ON-07-107_EL1.d</t>
  </si>
  <si>
    <t>ON-07-107_EL2.d</t>
  </si>
  <si>
    <t>ON-07-115_AL1.d</t>
  </si>
  <si>
    <t>ON-07-113_AL1.d</t>
  </si>
  <si>
    <t>ON-07-113_BL1.d</t>
  </si>
  <si>
    <t>ON-07-113_BL2.d</t>
  </si>
  <si>
    <t>ON-07-113_CL1.d</t>
  </si>
  <si>
    <t>ON-07-113_DL1.d</t>
  </si>
  <si>
    <t>ON-07-110_AL1.d</t>
  </si>
  <si>
    <t>ON-07-110_BL1d.d</t>
  </si>
  <si>
    <t>ON-07-110_CL1.d</t>
  </si>
  <si>
    <t>ON-07-110_DL1.d</t>
  </si>
  <si>
    <t>ON-07-110_DL2.d</t>
  </si>
  <si>
    <t>ON-07-136_AL1.d</t>
  </si>
  <si>
    <t>ON-07-136_BL1.d</t>
  </si>
  <si>
    <t>ON-07-136_CL1.d</t>
  </si>
  <si>
    <t>ON-07-136_CL2.d</t>
  </si>
  <si>
    <t>ON-07-136_DL1.d</t>
  </si>
  <si>
    <t>ON-07-136_DL2.d</t>
  </si>
  <si>
    <t>ON-07-109_AL1.d</t>
  </si>
  <si>
    <t>ON-07-109_BL1.d</t>
  </si>
  <si>
    <t>ON-07-109_CL1.d</t>
  </si>
  <si>
    <t>ON-07-109_CL2.d</t>
  </si>
  <si>
    <t>ON-07-109_DL1.d</t>
  </si>
  <si>
    <t>ON-07-109_EL1.d</t>
  </si>
  <si>
    <t>9-359_AL1.d</t>
  </si>
  <si>
    <t>9-359_AL2.d</t>
  </si>
  <si>
    <t>9-359_AL3.d</t>
  </si>
  <si>
    <t>9-359_AL4.d</t>
  </si>
  <si>
    <t>9-359_BL1.d</t>
  </si>
  <si>
    <t>9-359_BL2.d</t>
  </si>
  <si>
    <t>Namur (unpublished)</t>
  </si>
  <si>
    <t>9-380_AL1.d</t>
  </si>
  <si>
    <t>9-380_AL2.d</t>
  </si>
  <si>
    <t>9-380_AL3.d</t>
  </si>
  <si>
    <t>9-380_AL4.d</t>
  </si>
  <si>
    <t>9-380_AL5.d</t>
  </si>
  <si>
    <t>9-380_AL6.d</t>
  </si>
  <si>
    <t>9-380_AL1-2.d</t>
  </si>
  <si>
    <t>9-380_AL6-2.d</t>
  </si>
  <si>
    <t>9-380_AL7.d</t>
  </si>
  <si>
    <t>9-380_AL8.d</t>
  </si>
  <si>
    <t>9-389_AL1.d</t>
  </si>
  <si>
    <t>9-389_BL1.d</t>
  </si>
  <si>
    <t>9-389_CL1.d</t>
  </si>
  <si>
    <t>9-389_CL2.d</t>
  </si>
  <si>
    <t>9-389_DL1.d</t>
  </si>
  <si>
    <t>9-389_DL2.d</t>
  </si>
  <si>
    <t>9-410_AL1.d</t>
  </si>
  <si>
    <t>9-410_AL2.d</t>
  </si>
  <si>
    <t>9-410_AL3.d</t>
  </si>
  <si>
    <t>9-410_AL4.d</t>
  </si>
  <si>
    <t>9-410_AL5.d</t>
  </si>
  <si>
    <t>9-410_AL6.d</t>
  </si>
  <si>
    <t>9-429</t>
  </si>
  <si>
    <t>9-439_AL1.d</t>
  </si>
  <si>
    <t>9-439_AL2.d</t>
  </si>
  <si>
    <t>9-439_BL1.d</t>
  </si>
  <si>
    <t>9-439_CL1.d</t>
  </si>
  <si>
    <t>9-439_DL1.d</t>
  </si>
  <si>
    <t>9-439_EL1.d</t>
  </si>
  <si>
    <t>9-468_AL1.d</t>
  </si>
  <si>
    <t>9-468_BL1.d</t>
  </si>
  <si>
    <t>9-468_CL1.d</t>
  </si>
  <si>
    <t>9-468_DL1.d</t>
  </si>
  <si>
    <t>9-468_EL1.d</t>
  </si>
  <si>
    <t>9-468_FL1.d</t>
  </si>
  <si>
    <t>9-481_AL1.d</t>
  </si>
  <si>
    <t>9-481_AL2.d</t>
  </si>
  <si>
    <t>9-481_AL3.d</t>
  </si>
  <si>
    <t>9-481_AL4.d</t>
  </si>
  <si>
    <t>9-481_AL5.d</t>
  </si>
  <si>
    <t>9-481_AL6.d</t>
  </si>
  <si>
    <t>9-493_AL1.d</t>
  </si>
  <si>
    <t>9-493_BL1.d</t>
  </si>
  <si>
    <t>9-493_CL1.d</t>
  </si>
  <si>
    <t>9-493_DL1.d</t>
  </si>
  <si>
    <t>9-493_EL1.d</t>
  </si>
  <si>
    <t>9-493_FL1.d</t>
  </si>
  <si>
    <t>9-505_AL1.d</t>
  </si>
  <si>
    <t>9-505_AL2.d</t>
  </si>
  <si>
    <t>9-505_AL3.d</t>
  </si>
  <si>
    <t>9-505_AL4.d</t>
  </si>
  <si>
    <t>9-505_AL5.d</t>
  </si>
  <si>
    <t>9-505_AL6.d</t>
  </si>
  <si>
    <t>9-514</t>
  </si>
  <si>
    <t>9-538_AL1.d</t>
  </si>
  <si>
    <t>9-538_AL2.d</t>
  </si>
  <si>
    <t>9-538_AL3.d</t>
  </si>
  <si>
    <t>9-538_AL4.d</t>
  </si>
  <si>
    <t>9-538_AL5.d</t>
  </si>
  <si>
    <t>9-538_AL6.d</t>
  </si>
  <si>
    <t>9-772</t>
  </si>
  <si>
    <t>9-772_AL1.d</t>
  </si>
  <si>
    <t>9-772_AL2.d</t>
  </si>
  <si>
    <t>9-772_BL1.d</t>
  </si>
  <si>
    <t>9-772_CL1.d</t>
  </si>
  <si>
    <t>9-772_DL1.d</t>
  </si>
  <si>
    <t>9-852</t>
  </si>
  <si>
    <t>9-2087.5</t>
  </si>
  <si>
    <t>9-2087_AL1.d</t>
  </si>
  <si>
    <t>9-2087_BL1.d</t>
  </si>
  <si>
    <t>9-2087_BL2.d</t>
  </si>
  <si>
    <t>9-2087_CL1.d</t>
  </si>
  <si>
    <t>9-2087_DL1.d</t>
  </si>
  <si>
    <t>9-2087_DL2.d</t>
  </si>
  <si>
    <t>103.88_AL1.d</t>
  </si>
  <si>
    <t>103.88_BL1.d</t>
  </si>
  <si>
    <t>103.88_BL2.d</t>
  </si>
  <si>
    <t>103.88_CL1.d</t>
  </si>
  <si>
    <t>103.88_CL2.d</t>
  </si>
  <si>
    <t>103.88_DL1.d</t>
  </si>
  <si>
    <t>103.88_DL2.d</t>
  </si>
  <si>
    <t>103.88_EL1.d</t>
  </si>
  <si>
    <t>103.88_FL1.d</t>
  </si>
  <si>
    <t>103.88_GL1.d</t>
  </si>
  <si>
    <t>103.88_HL1.d</t>
  </si>
  <si>
    <t>103.88_IL1.d</t>
  </si>
  <si>
    <t>103.88_JL1.d</t>
  </si>
  <si>
    <t>103.88_KL1.d</t>
  </si>
  <si>
    <t>103.88_KL2.d</t>
  </si>
  <si>
    <t>157.07_AL1.d</t>
  </si>
  <si>
    <t>157.07_AL2.d</t>
  </si>
  <si>
    <t>157.07_AL3.d</t>
  </si>
  <si>
    <t>157.07_BL1.d</t>
  </si>
  <si>
    <t>157.07_CL1.d</t>
  </si>
  <si>
    <t>157.07_DL1.d</t>
  </si>
  <si>
    <t>157.07_DL2.d</t>
  </si>
  <si>
    <t>157.07_DL3.d</t>
  </si>
  <si>
    <t>157.07_EL1.d</t>
  </si>
  <si>
    <t>157.07_FL1.d</t>
  </si>
  <si>
    <t>157.07_HL1.d</t>
  </si>
  <si>
    <t>157.07_IL1.d</t>
  </si>
  <si>
    <t>157.07_JL1.d</t>
  </si>
  <si>
    <t>157.07_KL1.d</t>
  </si>
  <si>
    <t>157.07_KL2.d</t>
  </si>
  <si>
    <t>304.72_AL1.d</t>
  </si>
  <si>
    <t>304.72_BL1b.d</t>
  </si>
  <si>
    <t>304.72_CL1.d</t>
  </si>
  <si>
    <t>304.72_CL2.d</t>
  </si>
  <si>
    <t>304.72_CL3.d</t>
  </si>
  <si>
    <t>304.72_DL1.d</t>
  </si>
  <si>
    <t>304.72_EL1.d</t>
  </si>
  <si>
    <t>304.72_FL1.d</t>
  </si>
  <si>
    <t>304.72_FL2.d</t>
  </si>
  <si>
    <t>304.72_GL1.d</t>
  </si>
  <si>
    <t>304.72_HL1.d</t>
  </si>
  <si>
    <t>304.72_HL2.d</t>
  </si>
  <si>
    <t>304.72_IL1.d</t>
  </si>
  <si>
    <t>304.72_IL2.d</t>
  </si>
  <si>
    <t>304.72_IL3.d</t>
  </si>
  <si>
    <t>304.72_IL4.d</t>
  </si>
  <si>
    <t>304.72_IL5.d</t>
  </si>
  <si>
    <t>304.72_JL1.d</t>
  </si>
  <si>
    <t>304.72_JL2.d</t>
  </si>
  <si>
    <t>304.72_KL1.d</t>
  </si>
  <si>
    <t>304.72_LL1.d</t>
  </si>
  <si>
    <t>352_AL1.d</t>
  </si>
  <si>
    <t>352_AL2.d</t>
  </si>
  <si>
    <t>352_AL3.d</t>
  </si>
  <si>
    <t>352_BL1.d</t>
  </si>
  <si>
    <t>352_BL2.d</t>
  </si>
  <si>
    <t>352_BL3.d</t>
  </si>
  <si>
    <t>352_CL1.d</t>
  </si>
  <si>
    <t>352_DL1.d</t>
  </si>
  <si>
    <t>352_DL2.d</t>
  </si>
  <si>
    <t>352_DL3.d</t>
  </si>
  <si>
    <t>352_DL4.d</t>
  </si>
  <si>
    <t>352_DL5.d</t>
  </si>
  <si>
    <t>352_DL6.d</t>
  </si>
  <si>
    <t>559.16_BL2.d</t>
  </si>
  <si>
    <t>559.16_CL1.d</t>
  </si>
  <si>
    <t>559.16_CL2.d</t>
  </si>
  <si>
    <t>559.16_CL3.d</t>
  </si>
  <si>
    <t>559.16_DL1.d</t>
  </si>
  <si>
    <t>559.16_EL2.d</t>
  </si>
  <si>
    <t>559.16_FL1.d</t>
  </si>
  <si>
    <t>559.16_GL1.d</t>
  </si>
  <si>
    <t>559.16_HL1.d</t>
  </si>
  <si>
    <t>559.16_IL1.d</t>
  </si>
  <si>
    <t>559.16_JL1.d</t>
  </si>
  <si>
    <t>559.16_KL1.d</t>
  </si>
  <si>
    <t>559.16_LL1.d</t>
  </si>
  <si>
    <t>559.16_LL2.d</t>
  </si>
  <si>
    <t>559.16_LL3.d</t>
  </si>
  <si>
    <t>559.16_ML2.d</t>
  </si>
  <si>
    <t>559.16_NL1.d</t>
  </si>
  <si>
    <t>559.16_NL2.d</t>
  </si>
  <si>
    <t>1048.81_BL1.d</t>
  </si>
  <si>
    <t>1070_AL1.d</t>
  </si>
  <si>
    <t>1382_AL1.d</t>
  </si>
  <si>
    <t>1382_BL1.d</t>
  </si>
  <si>
    <t>1382_CL1.d</t>
  </si>
  <si>
    <t>1483_CL1.d</t>
  </si>
  <si>
    <t>1520_AL1.d</t>
  </si>
  <si>
    <t>South Range - Creighton</t>
  </si>
  <si>
    <t>01AV-466_AL1.d</t>
  </si>
  <si>
    <t>01AV-466_AL2.d</t>
  </si>
  <si>
    <t>01AV-466_BL1.d</t>
  </si>
  <si>
    <t>01AV-466_BL2.d</t>
  </si>
  <si>
    <t>01AV-466_DL1.d</t>
  </si>
  <si>
    <t>01AV-466_EL1.d</t>
  </si>
  <si>
    <t>01AV-466_FL1.d</t>
  </si>
  <si>
    <t>01AV-466_FL2.d</t>
  </si>
  <si>
    <t>01AV-466_GL1.d</t>
  </si>
  <si>
    <t>01AV-466_GL2.d</t>
  </si>
  <si>
    <t>North Range - Levack</t>
  </si>
  <si>
    <t>312132_AL1.d</t>
  </si>
  <si>
    <t>312132_AL2.d</t>
  </si>
  <si>
    <t>312132_CL1.d</t>
  </si>
  <si>
    <t>312132_CL2.d</t>
  </si>
  <si>
    <t>312132_CL3.d</t>
  </si>
  <si>
    <t>312132_DL1.d</t>
  </si>
  <si>
    <t>312132_DL2.d</t>
  </si>
  <si>
    <t>312132_DL3.d</t>
  </si>
  <si>
    <t>312132_EL1.d</t>
  </si>
  <si>
    <t>312132_FL1.d</t>
  </si>
  <si>
    <t>312132_FL2.d</t>
  </si>
  <si>
    <t>312133_AL1.d</t>
  </si>
  <si>
    <t>312133_AL2.d</t>
  </si>
  <si>
    <t>312133_AL3.d</t>
  </si>
  <si>
    <t>312133_BL1.d</t>
  </si>
  <si>
    <t>312133_CL1.d</t>
  </si>
  <si>
    <t>312133_CL2.d</t>
  </si>
  <si>
    <t>312133_DL1.d</t>
  </si>
  <si>
    <t>312133_EL1.d</t>
  </si>
  <si>
    <t>312133_EL2.d</t>
  </si>
  <si>
    <t>312133_FL2.d</t>
  </si>
  <si>
    <t>01AV-463_AL1.d</t>
  </si>
  <si>
    <t>01AV-463_BL1.d</t>
  </si>
  <si>
    <t>01AV-463_BL2.d</t>
  </si>
  <si>
    <t>01AV-463_CL1.d</t>
  </si>
  <si>
    <t>01AV-463_CL2.d</t>
  </si>
  <si>
    <t>01AV-463_DL1.d</t>
  </si>
  <si>
    <t>01AV-463_EL1.d</t>
  </si>
  <si>
    <t>01AV-463_FL1.d</t>
  </si>
  <si>
    <t>01AV-463_GL1.d</t>
  </si>
  <si>
    <t>01AV-463_GL2.d</t>
  </si>
  <si>
    <t>312135_AL1.d</t>
  </si>
  <si>
    <t>312135_AL2.d</t>
  </si>
  <si>
    <t>312135_BL1.d</t>
  </si>
  <si>
    <t>312135_DL1.d</t>
  </si>
  <si>
    <t>312135_EL1.d</t>
  </si>
  <si>
    <t>312136_AL1.d</t>
  </si>
  <si>
    <t>312136_AL2.d</t>
  </si>
  <si>
    <t>312136_BL1.d</t>
  </si>
  <si>
    <t>312136_CL1.d</t>
  </si>
  <si>
    <r>
      <t xml:space="preserve">*Si, F and Cl obtained by EMPA analyses (wt.%) and converted into ppm. According to the quality control of EMPA and LA-ICP-MS data (see Kieffer </t>
    </r>
    <r>
      <rPr>
        <i/>
        <sz val="11"/>
        <color theme="1"/>
        <rFont val="Times New Roman"/>
        <family val="1"/>
      </rPr>
      <t>et al.</t>
    </r>
    <r>
      <rPr>
        <sz val="11"/>
        <color theme="1"/>
        <rFont val="Times New Roman"/>
        <family val="1"/>
      </rPr>
      <t>, 2023), Si and Cl are more accurately measured  by EMPA than LA-ICP-MS.</t>
    </r>
  </si>
  <si>
    <r>
      <t xml:space="preserve">The LA-ICP-MS detection limits correspond to the average of the detection limits obtained for this element for all analyses of the project, determined on the apatite standard UQAC-APA with a 55 µm beam by the method of Longerich </t>
    </r>
    <r>
      <rPr>
        <i/>
        <sz val="11"/>
        <color theme="1"/>
        <rFont val="Times New Roman"/>
        <family val="1"/>
      </rPr>
      <t>et al.</t>
    </r>
    <r>
      <rPr>
        <sz val="11"/>
        <color theme="1"/>
        <rFont val="Times New Roman"/>
        <family val="1"/>
      </rPr>
      <t xml:space="preserve"> (1996)</t>
    </r>
  </si>
  <si>
    <r>
      <t xml:space="preserve">Reported errors  are the standard deviations of the means (i.e., the standard error; Paton </t>
    </r>
    <r>
      <rPr>
        <i/>
        <sz val="11"/>
        <color theme="1"/>
        <rFont val="Times New Roman"/>
        <family val="1"/>
      </rPr>
      <t>et al.</t>
    </r>
    <r>
      <rPr>
        <sz val="11"/>
        <color theme="1"/>
        <rFont val="Times New Roman"/>
        <family val="1"/>
      </rPr>
      <t xml:space="preserve">, 2011) </t>
    </r>
  </si>
  <si>
    <r>
      <t xml:space="preserve">RS </t>
    </r>
    <r>
      <rPr>
        <sz val="11"/>
        <color theme="1"/>
        <rFont val="Times New Roman"/>
        <family val="1"/>
      </rPr>
      <t>Rivière des Rapides section</t>
    </r>
  </si>
  <si>
    <r>
      <rPr>
        <vertAlign val="superscript"/>
        <sz val="11"/>
        <color theme="1"/>
        <rFont val="Times New Roman"/>
        <family val="1"/>
      </rPr>
      <t>1</t>
    </r>
    <r>
      <rPr>
        <sz val="11"/>
        <color theme="1"/>
        <rFont val="Times New Roman"/>
        <family val="1"/>
      </rPr>
      <t xml:space="preserve">Namur </t>
    </r>
    <r>
      <rPr>
        <i/>
        <sz val="11"/>
        <color theme="1"/>
        <rFont val="Times New Roman"/>
        <family val="1"/>
      </rPr>
      <t>et al.</t>
    </r>
    <r>
      <rPr>
        <sz val="11"/>
        <color theme="1"/>
        <rFont val="Times New Roman"/>
        <family val="1"/>
      </rPr>
      <t xml:space="preserve"> (2012)</t>
    </r>
  </si>
  <si>
    <r>
      <rPr>
        <vertAlign val="superscript"/>
        <sz val="11"/>
        <color theme="1"/>
        <rFont val="Times New Roman"/>
        <family val="1"/>
      </rPr>
      <t>2</t>
    </r>
    <r>
      <rPr>
        <sz val="11"/>
        <color theme="1"/>
        <rFont val="Times New Roman"/>
        <family val="1"/>
      </rPr>
      <t xml:space="preserve">Cumulus assemblages, as defined by Namur </t>
    </r>
    <r>
      <rPr>
        <i/>
        <sz val="11"/>
        <color theme="1"/>
        <rFont val="Times New Roman"/>
        <family val="1"/>
      </rPr>
      <t xml:space="preserve">et al. </t>
    </r>
    <r>
      <rPr>
        <sz val="11"/>
        <color theme="1"/>
        <rFont val="Times New Roman"/>
        <family val="1"/>
      </rPr>
      <t>(2010) and following the classification of Irvine (1982):</t>
    </r>
    <r>
      <rPr>
        <i/>
        <sz val="11"/>
        <color theme="1"/>
        <rFont val="Times New Roman"/>
        <family val="1"/>
      </rPr>
      <t xml:space="preserve"> po-C</t>
    </r>
    <r>
      <rPr>
        <sz val="11"/>
        <color theme="1"/>
        <rFont val="Times New Roman"/>
        <family val="1"/>
      </rPr>
      <t xml:space="preserve"> plagioclase + olivine (troctolite); pomi-C plagioclase + olivine + Fe–Ti oxide minerals (Fe–Ti oxide-bearing troctolite); </t>
    </r>
    <r>
      <rPr>
        <i/>
        <sz val="11"/>
        <color theme="1"/>
        <rFont val="Times New Roman"/>
        <family val="1"/>
      </rPr>
      <t>pomic-C</t>
    </r>
    <r>
      <rPr>
        <sz val="11"/>
        <color theme="1"/>
        <rFont val="Times New Roman"/>
        <family val="1"/>
      </rPr>
      <t xml:space="preserve">, </t>
    </r>
    <r>
      <rPr>
        <i/>
        <sz val="11"/>
        <color theme="1"/>
        <rFont val="Times New Roman"/>
        <family val="1"/>
      </rPr>
      <t>pmic-C</t>
    </r>
    <r>
      <rPr>
        <sz val="11"/>
        <color theme="1"/>
        <rFont val="Times New Roman"/>
        <family val="1"/>
      </rPr>
      <t xml:space="preserve">, </t>
    </r>
    <r>
      <rPr>
        <i/>
        <sz val="11"/>
        <color theme="1"/>
        <rFont val="Times New Roman"/>
        <family val="1"/>
      </rPr>
      <t>pomica-C</t>
    </r>
    <r>
      <rPr>
        <sz val="11"/>
        <color theme="1"/>
        <rFont val="Times New Roman"/>
        <family val="1"/>
      </rPr>
      <t xml:space="preserve"> plagioclase + Fe–Ti oxide minerals + clinopyroxene ± olivine ± apatite (layered gabbro)</t>
    </r>
  </si>
  <si>
    <r>
      <rPr>
        <vertAlign val="superscript"/>
        <sz val="11"/>
        <color theme="1"/>
        <rFont val="Times New Roman"/>
        <family val="1"/>
      </rPr>
      <t>3</t>
    </r>
    <r>
      <rPr>
        <sz val="11"/>
        <color theme="1"/>
        <rFont val="Times New Roman"/>
        <family val="1"/>
      </rPr>
      <t xml:space="preserve">Anorthite content of plagioclases (An%). The values for the felsic rocks are from Namur </t>
    </r>
    <r>
      <rPr>
        <i/>
        <sz val="11"/>
        <color theme="1"/>
        <rFont val="Times New Roman"/>
        <family val="1"/>
      </rPr>
      <t>et al.</t>
    </r>
    <r>
      <rPr>
        <sz val="11"/>
        <color theme="1"/>
        <rFont val="Times New Roman"/>
        <family val="1"/>
      </rPr>
      <t xml:space="preserve"> (2011), and values for the mafic rocks of MCUII are from Nabil (2003) and Namur </t>
    </r>
    <r>
      <rPr>
        <i/>
        <sz val="11"/>
        <color theme="1"/>
        <rFont val="Times New Roman"/>
        <family val="1"/>
      </rPr>
      <t>et al.</t>
    </r>
    <r>
      <rPr>
        <sz val="11"/>
        <color theme="1"/>
        <rFont val="Times New Roman"/>
        <family val="1"/>
      </rPr>
      <t xml:space="preserve"> (2010)</t>
    </r>
  </si>
  <si>
    <r>
      <rPr>
        <vertAlign val="superscript"/>
        <sz val="11"/>
        <color theme="1"/>
        <rFont val="Times New Roman"/>
        <family val="1"/>
      </rPr>
      <t>4</t>
    </r>
    <r>
      <rPr>
        <sz val="11"/>
        <color theme="1"/>
        <rFont val="Times New Roman"/>
        <family val="1"/>
      </rPr>
      <t xml:space="preserve">Height values given in Namur </t>
    </r>
    <r>
      <rPr>
        <i/>
        <sz val="11"/>
        <color theme="1"/>
        <rFont val="Times New Roman"/>
        <family val="1"/>
      </rPr>
      <t>et al.</t>
    </r>
    <r>
      <rPr>
        <sz val="11"/>
        <color theme="1"/>
        <rFont val="Times New Roman"/>
        <family val="1"/>
      </rPr>
      <t xml:space="preserve"> (2010) for the MCU III samples overlap with the height of MCU II samples. MCU III samples' height has been corrected as follows: corrected height (m) = height (m) from Namur </t>
    </r>
    <r>
      <rPr>
        <i/>
        <sz val="11"/>
        <color theme="1"/>
        <rFont val="Times New Roman"/>
        <family val="1"/>
      </rPr>
      <t xml:space="preserve">et al. </t>
    </r>
    <r>
      <rPr>
        <sz val="11"/>
        <color theme="1"/>
        <rFont val="Times New Roman"/>
        <family val="1"/>
      </rPr>
      <t>(2010) + 100</t>
    </r>
  </si>
  <si>
    <r>
      <rPr>
        <vertAlign val="superscript"/>
        <sz val="11"/>
        <color theme="1"/>
        <rFont val="Times New Roman"/>
        <family val="1"/>
      </rPr>
      <t>5</t>
    </r>
    <r>
      <rPr>
        <sz val="11"/>
        <color theme="1"/>
        <rFont val="Times New Roman"/>
        <family val="1"/>
      </rPr>
      <t>Fe-Ti-P-rich and -poor layers (Namur</t>
    </r>
    <r>
      <rPr>
        <i/>
        <sz val="11"/>
        <color theme="1"/>
        <rFont val="Times New Roman"/>
        <family val="1"/>
      </rPr>
      <t xml:space="preserve"> et al.</t>
    </r>
    <r>
      <rPr>
        <sz val="11"/>
        <color theme="1"/>
        <rFont val="Times New Roman"/>
        <family val="1"/>
      </rPr>
      <t>, 2012)</t>
    </r>
  </si>
  <si>
    <r>
      <t>The Sr isotope measurements of apatite were determined by laser ablation-multi collector (MC)-ICP-MS at the Norwegian Laboratory for Mineral and Materials Characterisation (MiMaC) at the Geological Survey of Norway (NGU) using a Photon Machines Analyte excite 193 nm excimer laser equipped with a HelEx II two-volume cell coupled with a Nu Plasma 3 MC-ICP-MS. The tuning parameters were a laser frequency of 10 Hz, a fluence of 4 J/cm</t>
    </r>
    <r>
      <rPr>
        <vertAlign val="superscript"/>
        <sz val="11"/>
        <color theme="1"/>
        <rFont val="Times New Roman"/>
        <family val="1"/>
      </rPr>
      <t>2</t>
    </r>
    <r>
      <rPr>
        <sz val="11"/>
        <color theme="1"/>
        <rFont val="Times New Roman"/>
        <family val="1"/>
      </rPr>
      <t xml:space="preserve">, and a spot size of 65 μm. The gas blank was measured for 40s before switching on the laser for 40s, followed by a 5s wash-out period. Ablations were carried out in a He atmosphere and sample aerosol was transported to the ICP-MS by a He carrier gas, with additional Ar added to the He-sample mixture bulb before the plasma torch. Ion beams with mass/charge ratios of 80 and 82–88, as well as the “half-masses” 82.5–87.5, were measured in static mode on Faraday cups. Data reduction was carried out using a data reduction scheme (“DRS”) in Iolite v. 4 (Paton </t>
    </r>
    <r>
      <rPr>
        <i/>
        <sz val="11"/>
        <color theme="1"/>
        <rFont val="Times New Roman"/>
        <family val="1"/>
      </rPr>
      <t>et al.</t>
    </r>
    <r>
      <rPr>
        <sz val="11"/>
        <color theme="1"/>
        <rFont val="Times New Roman"/>
        <family val="1"/>
      </rPr>
      <t xml:space="preserve">, 2011). The Kr and other gas blank interferences were subtracted using on-peak baselines. The presence of </t>
    </r>
    <r>
      <rPr>
        <vertAlign val="superscript"/>
        <sz val="11"/>
        <color theme="1"/>
        <rFont val="Times New Roman"/>
        <family val="1"/>
      </rPr>
      <t>167</t>
    </r>
    <r>
      <rPr>
        <sz val="11"/>
        <color theme="1"/>
        <rFont val="Times New Roman"/>
        <family val="1"/>
      </rPr>
      <t>Er</t>
    </r>
    <r>
      <rPr>
        <vertAlign val="superscript"/>
        <sz val="11"/>
        <color theme="1"/>
        <rFont val="Times New Roman"/>
        <family val="1"/>
      </rPr>
      <t>2+</t>
    </r>
    <r>
      <rPr>
        <sz val="11"/>
        <color theme="1"/>
        <rFont val="Times New Roman"/>
        <family val="1"/>
      </rPr>
      <t xml:space="preserve">, </t>
    </r>
    <r>
      <rPr>
        <vertAlign val="superscript"/>
        <sz val="11"/>
        <color theme="1"/>
        <rFont val="Times New Roman"/>
        <family val="1"/>
      </rPr>
      <t>171</t>
    </r>
    <r>
      <rPr>
        <sz val="11"/>
        <color theme="1"/>
        <rFont val="Times New Roman"/>
        <family val="1"/>
      </rPr>
      <t>Yb</t>
    </r>
    <r>
      <rPr>
        <vertAlign val="superscript"/>
        <sz val="11"/>
        <color theme="1"/>
        <rFont val="Times New Roman"/>
        <family val="1"/>
      </rPr>
      <t>2+</t>
    </r>
    <r>
      <rPr>
        <sz val="11"/>
        <color theme="1"/>
        <rFont val="Times New Roman"/>
        <family val="1"/>
      </rPr>
      <t xml:space="preserve"> and </t>
    </r>
    <r>
      <rPr>
        <vertAlign val="superscript"/>
        <sz val="11"/>
        <color theme="1"/>
        <rFont val="Times New Roman"/>
        <family val="1"/>
      </rPr>
      <t>173</t>
    </r>
    <r>
      <rPr>
        <sz val="11"/>
        <color theme="1"/>
        <rFont val="Times New Roman"/>
        <family val="1"/>
      </rPr>
      <t>Yb</t>
    </r>
    <r>
      <rPr>
        <vertAlign val="superscript"/>
        <sz val="11"/>
        <color theme="1"/>
        <rFont val="Times New Roman"/>
        <family val="1"/>
      </rPr>
      <t>2+</t>
    </r>
    <r>
      <rPr>
        <sz val="11"/>
        <color theme="1"/>
        <rFont val="Times New Roman"/>
        <family val="1"/>
      </rPr>
      <t xml:space="preserve"> at masses 83.5, 85.5 and 86.5 was monitored. A preliminary Sr mass bias factor was calculated using the baseline-subtracted mass/charge 88 and 86 signals and a reference</t>
    </r>
    <r>
      <rPr>
        <vertAlign val="superscript"/>
        <sz val="11"/>
        <color theme="1"/>
        <rFont val="Times New Roman"/>
        <family val="1"/>
      </rPr>
      <t xml:space="preserve"> 88</t>
    </r>
    <r>
      <rPr>
        <sz val="11"/>
        <color theme="1"/>
        <rFont val="Times New Roman"/>
        <family val="1"/>
      </rPr>
      <t>Sr/</t>
    </r>
    <r>
      <rPr>
        <vertAlign val="superscript"/>
        <sz val="11"/>
        <color theme="1"/>
        <rFont val="Times New Roman"/>
        <family val="1"/>
      </rPr>
      <t>86</t>
    </r>
    <r>
      <rPr>
        <sz val="11"/>
        <color theme="1"/>
        <rFont val="Times New Roman"/>
        <family val="1"/>
      </rPr>
      <t xml:space="preserve">Sr = 8.37520938. The CaAr interferences were subtracted from </t>
    </r>
    <r>
      <rPr>
        <vertAlign val="superscript"/>
        <sz val="11"/>
        <color theme="1"/>
        <rFont val="Times New Roman"/>
        <family val="1"/>
      </rPr>
      <t>88</t>
    </r>
    <r>
      <rPr>
        <sz val="11"/>
        <color theme="1"/>
        <rFont val="Times New Roman"/>
        <family val="1"/>
      </rPr>
      <t xml:space="preserve">Sr and </t>
    </r>
    <r>
      <rPr>
        <vertAlign val="superscript"/>
        <sz val="11"/>
        <color theme="1"/>
        <rFont val="Times New Roman"/>
        <family val="1"/>
      </rPr>
      <t>86</t>
    </r>
    <r>
      <rPr>
        <sz val="11"/>
        <color theme="1"/>
        <rFont val="Times New Roman"/>
        <family val="1"/>
      </rPr>
      <t xml:space="preserve">Sr by monitoring </t>
    </r>
    <r>
      <rPr>
        <vertAlign val="superscript"/>
        <sz val="11"/>
        <color theme="1"/>
        <rFont val="Times New Roman"/>
        <family val="1"/>
      </rPr>
      <t>82</t>
    </r>
    <r>
      <rPr>
        <sz val="11"/>
        <color theme="1"/>
        <rFont val="Times New Roman"/>
        <family val="1"/>
      </rPr>
      <t xml:space="preserve">CaAr and using the Sr bias factor. Based on the isotopic abundances of Er and Yb (Chartier </t>
    </r>
    <r>
      <rPr>
        <i/>
        <sz val="11"/>
        <color theme="1"/>
        <rFont val="Times New Roman"/>
        <family val="1"/>
      </rPr>
      <t>et al.</t>
    </r>
    <r>
      <rPr>
        <sz val="11"/>
        <color theme="1"/>
        <rFont val="Times New Roman"/>
        <family val="1"/>
      </rPr>
      <t xml:space="preserve">, 1999), the double-charged ion isobaric interference of </t>
    </r>
    <r>
      <rPr>
        <vertAlign val="superscript"/>
        <sz val="11"/>
        <color theme="1"/>
        <rFont val="Times New Roman"/>
        <family val="1"/>
      </rPr>
      <t>166</t>
    </r>
    <r>
      <rPr>
        <sz val="11"/>
        <color theme="1"/>
        <rFont val="Times New Roman"/>
        <family val="1"/>
      </rPr>
      <t>Er</t>
    </r>
    <r>
      <rPr>
        <vertAlign val="superscript"/>
        <sz val="11"/>
        <color theme="1"/>
        <rFont val="Times New Roman"/>
        <family val="1"/>
      </rPr>
      <t>2+</t>
    </r>
    <r>
      <rPr>
        <sz val="11"/>
        <color theme="1"/>
        <rFont val="Times New Roman"/>
        <family val="1"/>
      </rPr>
      <t xml:space="preserve"> (at m/z 83), </t>
    </r>
    <r>
      <rPr>
        <vertAlign val="superscript"/>
        <sz val="11"/>
        <color theme="1"/>
        <rFont val="Times New Roman"/>
        <family val="1"/>
      </rPr>
      <t>168</t>
    </r>
    <r>
      <rPr>
        <sz val="11"/>
        <color theme="1"/>
        <rFont val="Times New Roman"/>
        <family val="1"/>
      </rPr>
      <t>Er</t>
    </r>
    <r>
      <rPr>
        <vertAlign val="superscript"/>
        <sz val="11"/>
        <color theme="1"/>
        <rFont val="Times New Roman"/>
        <family val="1"/>
      </rPr>
      <t>2+</t>
    </r>
    <r>
      <rPr>
        <sz val="11"/>
        <color theme="1"/>
        <rFont val="Times New Roman"/>
        <family val="1"/>
      </rPr>
      <t xml:space="preserve"> (at m/z 84) and </t>
    </r>
    <r>
      <rPr>
        <vertAlign val="superscript"/>
        <sz val="11"/>
        <color theme="1"/>
        <rFont val="Times New Roman"/>
        <family val="1"/>
      </rPr>
      <t>170</t>
    </r>
    <r>
      <rPr>
        <sz val="11"/>
        <color theme="1"/>
        <rFont val="Times New Roman"/>
        <family val="1"/>
      </rPr>
      <t>Er</t>
    </r>
    <r>
      <rPr>
        <vertAlign val="superscript"/>
        <sz val="11"/>
        <color theme="1"/>
        <rFont val="Times New Roman"/>
        <family val="1"/>
      </rPr>
      <t>2+</t>
    </r>
    <r>
      <rPr>
        <sz val="11"/>
        <color theme="1"/>
        <rFont val="Times New Roman"/>
        <family val="1"/>
      </rPr>
      <t xml:space="preserve"> (at m/z 85) on </t>
    </r>
    <r>
      <rPr>
        <vertAlign val="superscript"/>
        <sz val="11"/>
        <color theme="1"/>
        <rFont val="Times New Roman"/>
        <family val="1"/>
      </rPr>
      <t>83</t>
    </r>
    <r>
      <rPr>
        <sz val="11"/>
        <color theme="1"/>
        <rFont val="Times New Roman"/>
        <family val="1"/>
      </rPr>
      <t>Kr</t>
    </r>
    <r>
      <rPr>
        <vertAlign val="superscript"/>
        <sz val="11"/>
        <color theme="1"/>
        <rFont val="Times New Roman"/>
        <family val="1"/>
      </rPr>
      <t>+</t>
    </r>
    <r>
      <rPr>
        <sz val="11"/>
        <color theme="1"/>
        <rFont val="Times New Roman"/>
        <family val="1"/>
      </rPr>
      <t xml:space="preserve">, </t>
    </r>
    <r>
      <rPr>
        <vertAlign val="superscript"/>
        <sz val="11"/>
        <color theme="1"/>
        <rFont val="Times New Roman"/>
        <family val="1"/>
      </rPr>
      <t>84</t>
    </r>
    <r>
      <rPr>
        <sz val="11"/>
        <color theme="1"/>
        <rFont val="Times New Roman"/>
        <family val="1"/>
      </rPr>
      <t>Sr</t>
    </r>
    <r>
      <rPr>
        <vertAlign val="superscript"/>
        <sz val="11"/>
        <color theme="1"/>
        <rFont val="Times New Roman"/>
        <family val="1"/>
      </rPr>
      <t>+</t>
    </r>
    <r>
      <rPr>
        <sz val="11"/>
        <color theme="1"/>
        <rFont val="Times New Roman"/>
        <family val="1"/>
      </rPr>
      <t xml:space="preserve"> and </t>
    </r>
    <r>
      <rPr>
        <vertAlign val="superscript"/>
        <sz val="11"/>
        <color theme="1"/>
        <rFont val="Times New Roman"/>
        <family val="1"/>
      </rPr>
      <t>85</t>
    </r>
    <r>
      <rPr>
        <sz val="11"/>
        <color theme="1"/>
        <rFont val="Times New Roman"/>
        <family val="1"/>
      </rPr>
      <t>Rb</t>
    </r>
    <r>
      <rPr>
        <vertAlign val="superscript"/>
        <sz val="11"/>
        <color theme="1"/>
        <rFont val="Times New Roman"/>
        <family val="1"/>
      </rPr>
      <t>+</t>
    </r>
    <r>
      <rPr>
        <sz val="11"/>
        <color theme="1"/>
        <rFont val="Times New Roman"/>
        <family val="1"/>
      </rPr>
      <t xml:space="preserve">, respectively, was corrected by monitoring the interference free </t>
    </r>
    <r>
      <rPr>
        <vertAlign val="superscript"/>
        <sz val="11"/>
        <color theme="1"/>
        <rFont val="Times New Roman"/>
        <family val="1"/>
      </rPr>
      <t>167</t>
    </r>
    <r>
      <rPr>
        <sz val="11"/>
        <color theme="1"/>
        <rFont val="Times New Roman"/>
        <family val="1"/>
      </rPr>
      <t>Er</t>
    </r>
    <r>
      <rPr>
        <vertAlign val="superscript"/>
        <sz val="11"/>
        <color theme="1"/>
        <rFont val="Times New Roman"/>
        <family val="1"/>
      </rPr>
      <t>2+</t>
    </r>
    <r>
      <rPr>
        <sz val="11"/>
        <color theme="1"/>
        <rFont val="Times New Roman"/>
        <family val="1"/>
      </rPr>
      <t xml:space="preserve"> (at m/z 83.5). The double-charged ion isobaric interference of </t>
    </r>
    <r>
      <rPr>
        <vertAlign val="superscript"/>
        <sz val="11"/>
        <color theme="1"/>
        <rFont val="Times New Roman"/>
        <family val="1"/>
      </rPr>
      <t>170</t>
    </r>
    <r>
      <rPr>
        <sz val="11"/>
        <color theme="1"/>
        <rFont val="Times New Roman"/>
        <family val="1"/>
      </rPr>
      <t>Yb</t>
    </r>
    <r>
      <rPr>
        <vertAlign val="superscript"/>
        <sz val="11"/>
        <color theme="1"/>
        <rFont val="Times New Roman"/>
        <family val="1"/>
      </rPr>
      <t>2+</t>
    </r>
    <r>
      <rPr>
        <sz val="11"/>
        <color theme="1"/>
        <rFont val="Times New Roman"/>
        <family val="1"/>
      </rPr>
      <t xml:space="preserve"> (at m/z 85), </t>
    </r>
    <r>
      <rPr>
        <vertAlign val="superscript"/>
        <sz val="11"/>
        <color theme="1"/>
        <rFont val="Times New Roman"/>
        <family val="1"/>
      </rPr>
      <t>172</t>
    </r>
    <r>
      <rPr>
        <sz val="11"/>
        <color theme="1"/>
        <rFont val="Times New Roman"/>
        <family val="1"/>
      </rPr>
      <t>Yb</t>
    </r>
    <r>
      <rPr>
        <vertAlign val="superscript"/>
        <sz val="11"/>
        <color theme="1"/>
        <rFont val="Times New Roman"/>
        <family val="1"/>
      </rPr>
      <t>2+</t>
    </r>
    <r>
      <rPr>
        <sz val="11"/>
        <color theme="1"/>
        <rFont val="Times New Roman"/>
        <family val="1"/>
      </rPr>
      <t xml:space="preserve"> (at m/z 86), </t>
    </r>
    <r>
      <rPr>
        <vertAlign val="superscript"/>
        <sz val="11"/>
        <color theme="1"/>
        <rFont val="Times New Roman"/>
        <family val="1"/>
      </rPr>
      <t>174</t>
    </r>
    <r>
      <rPr>
        <sz val="11"/>
        <color theme="1"/>
        <rFont val="Times New Roman"/>
        <family val="1"/>
      </rPr>
      <t>Yb</t>
    </r>
    <r>
      <rPr>
        <vertAlign val="superscript"/>
        <sz val="11"/>
        <color theme="1"/>
        <rFont val="Times New Roman"/>
        <family val="1"/>
      </rPr>
      <t>2+</t>
    </r>
    <r>
      <rPr>
        <sz val="11"/>
        <color theme="1"/>
        <rFont val="Times New Roman"/>
        <family val="1"/>
      </rPr>
      <t xml:space="preserve"> (at m/z 87) and </t>
    </r>
    <r>
      <rPr>
        <vertAlign val="superscript"/>
        <sz val="11"/>
        <color theme="1"/>
        <rFont val="Times New Roman"/>
        <family val="1"/>
      </rPr>
      <t>176</t>
    </r>
    <r>
      <rPr>
        <sz val="11"/>
        <color theme="1"/>
        <rFont val="Times New Roman"/>
        <family val="1"/>
      </rPr>
      <t>Yb</t>
    </r>
    <r>
      <rPr>
        <vertAlign val="superscript"/>
        <sz val="11"/>
        <color theme="1"/>
        <rFont val="Times New Roman"/>
        <family val="1"/>
      </rPr>
      <t>2+</t>
    </r>
    <r>
      <rPr>
        <sz val="11"/>
        <color theme="1"/>
        <rFont val="Times New Roman"/>
        <family val="1"/>
      </rPr>
      <t xml:space="preserve"> (at m/z 88) on </t>
    </r>
    <r>
      <rPr>
        <vertAlign val="superscript"/>
        <sz val="11"/>
        <color theme="1"/>
        <rFont val="Times New Roman"/>
        <family val="1"/>
      </rPr>
      <t>85</t>
    </r>
    <r>
      <rPr>
        <sz val="11"/>
        <color theme="1"/>
        <rFont val="Times New Roman"/>
        <family val="1"/>
      </rPr>
      <t>Rb</t>
    </r>
    <r>
      <rPr>
        <vertAlign val="superscript"/>
        <sz val="11"/>
        <color theme="1"/>
        <rFont val="Times New Roman"/>
        <family val="1"/>
      </rPr>
      <t>+</t>
    </r>
    <r>
      <rPr>
        <sz val="11"/>
        <color theme="1"/>
        <rFont val="Times New Roman"/>
        <family val="1"/>
      </rPr>
      <t xml:space="preserve">, </t>
    </r>
    <r>
      <rPr>
        <vertAlign val="superscript"/>
        <sz val="11"/>
        <color theme="1"/>
        <rFont val="Times New Roman"/>
        <family val="1"/>
      </rPr>
      <t>86</t>
    </r>
    <r>
      <rPr>
        <sz val="11"/>
        <color theme="1"/>
        <rFont val="Times New Roman"/>
        <family val="1"/>
      </rPr>
      <t>Sr</t>
    </r>
    <r>
      <rPr>
        <vertAlign val="superscript"/>
        <sz val="11"/>
        <color theme="1"/>
        <rFont val="Times New Roman"/>
        <family val="1"/>
      </rPr>
      <t>+</t>
    </r>
    <r>
      <rPr>
        <sz val="11"/>
        <color theme="1"/>
        <rFont val="Times New Roman"/>
        <family val="1"/>
      </rPr>
      <t xml:space="preserve">, </t>
    </r>
    <r>
      <rPr>
        <vertAlign val="superscript"/>
        <sz val="11"/>
        <color theme="1"/>
        <rFont val="Times New Roman"/>
        <family val="1"/>
      </rPr>
      <t>87</t>
    </r>
    <r>
      <rPr>
        <sz val="11"/>
        <color theme="1"/>
        <rFont val="Times New Roman"/>
        <family val="1"/>
      </rPr>
      <t>Sr</t>
    </r>
    <r>
      <rPr>
        <vertAlign val="superscript"/>
        <sz val="11"/>
        <color theme="1"/>
        <rFont val="Times New Roman"/>
        <family val="1"/>
      </rPr>
      <t>+</t>
    </r>
    <r>
      <rPr>
        <sz val="11"/>
        <color theme="1"/>
        <rFont val="Times New Roman"/>
        <family val="1"/>
      </rPr>
      <t xml:space="preserve"> and </t>
    </r>
    <r>
      <rPr>
        <vertAlign val="superscript"/>
        <sz val="11"/>
        <color theme="1"/>
        <rFont val="Times New Roman"/>
        <family val="1"/>
      </rPr>
      <t>88</t>
    </r>
    <r>
      <rPr>
        <sz val="11"/>
        <color theme="1"/>
        <rFont val="Times New Roman"/>
        <family val="1"/>
      </rPr>
      <t>Sr</t>
    </r>
    <r>
      <rPr>
        <vertAlign val="superscript"/>
        <sz val="11"/>
        <color theme="1"/>
        <rFont val="Times New Roman"/>
        <family val="1"/>
      </rPr>
      <t>+</t>
    </r>
    <r>
      <rPr>
        <sz val="11"/>
        <color theme="1"/>
        <rFont val="Times New Roman"/>
        <family val="1"/>
      </rPr>
      <t xml:space="preserve">, respectively, was corrected for by monitoring the interference-free </t>
    </r>
    <r>
      <rPr>
        <vertAlign val="superscript"/>
        <sz val="11"/>
        <color theme="1"/>
        <rFont val="Times New Roman"/>
        <family val="1"/>
      </rPr>
      <t>173</t>
    </r>
    <r>
      <rPr>
        <sz val="11"/>
        <color theme="1"/>
        <rFont val="Times New Roman"/>
        <family val="1"/>
      </rPr>
      <t>Yb</t>
    </r>
    <r>
      <rPr>
        <vertAlign val="superscript"/>
        <sz val="11"/>
        <color theme="1"/>
        <rFont val="Times New Roman"/>
        <family val="1"/>
      </rPr>
      <t>2+</t>
    </r>
    <r>
      <rPr>
        <sz val="11"/>
        <color theme="1"/>
        <rFont val="Times New Roman"/>
        <family val="1"/>
      </rPr>
      <t xml:space="preserve"> (at m/z 86.5) signal intensity (Yang </t>
    </r>
    <r>
      <rPr>
        <i/>
        <sz val="11"/>
        <color theme="1"/>
        <rFont val="Times New Roman"/>
        <family val="1"/>
      </rPr>
      <t>et al.</t>
    </r>
    <r>
      <rPr>
        <sz val="11"/>
        <color theme="1"/>
        <rFont val="Times New Roman"/>
        <family val="1"/>
      </rPr>
      <t xml:space="preserve">, 2014a). The obtained </t>
    </r>
    <r>
      <rPr>
        <vertAlign val="superscript"/>
        <sz val="11"/>
        <color theme="1"/>
        <rFont val="Times New Roman"/>
        <family val="1"/>
      </rPr>
      <t>87</t>
    </r>
    <r>
      <rPr>
        <sz val="11"/>
        <color theme="1"/>
        <rFont val="Times New Roman"/>
        <family val="1"/>
      </rPr>
      <t>Rb/</t>
    </r>
    <r>
      <rPr>
        <vertAlign val="superscript"/>
        <sz val="11"/>
        <color theme="1"/>
        <rFont val="Times New Roman"/>
        <family val="1"/>
      </rPr>
      <t>87</t>
    </r>
    <r>
      <rPr>
        <sz val="11"/>
        <color theme="1"/>
        <rFont val="Times New Roman"/>
        <family val="1"/>
      </rPr>
      <t xml:space="preserve">Sr ratio is typically less than 0.0015 during in situ apatite Sr analysis, indicating that the radiogenic </t>
    </r>
    <r>
      <rPr>
        <vertAlign val="superscript"/>
        <sz val="11"/>
        <color theme="1"/>
        <rFont val="Times New Roman"/>
        <family val="1"/>
      </rPr>
      <t>87</t>
    </r>
    <r>
      <rPr>
        <sz val="11"/>
        <color theme="1"/>
        <rFont val="Times New Roman"/>
        <family val="1"/>
      </rPr>
      <t xml:space="preserve">Sr contribution is negligible. A polyatomic interference by CaPO been documented during in situ Sr analysis by LA-MC-ICP-MS (Horstwood </t>
    </r>
    <r>
      <rPr>
        <i/>
        <sz val="11"/>
        <color theme="1"/>
        <rFont val="Times New Roman"/>
        <family val="1"/>
      </rPr>
      <t>et al.</t>
    </r>
    <r>
      <rPr>
        <sz val="11"/>
        <color theme="1"/>
        <rFont val="Times New Roman"/>
        <family val="1"/>
      </rPr>
      <t xml:space="preserve">, 2008). The resulting </t>
    </r>
    <r>
      <rPr>
        <vertAlign val="superscript"/>
        <sz val="11"/>
        <color theme="1"/>
        <rFont val="Times New Roman"/>
        <family val="1"/>
      </rPr>
      <t>87</t>
    </r>
    <r>
      <rPr>
        <sz val="11"/>
        <color theme="1"/>
        <rFont val="Times New Roman"/>
        <family val="1"/>
      </rPr>
      <t>Sr/</t>
    </r>
    <r>
      <rPr>
        <vertAlign val="superscript"/>
        <sz val="11"/>
        <color theme="1"/>
        <rFont val="Times New Roman"/>
        <family val="1"/>
      </rPr>
      <t>86</t>
    </r>
    <r>
      <rPr>
        <sz val="11"/>
        <color theme="1"/>
        <rFont val="Times New Roman"/>
        <family val="1"/>
      </rPr>
      <t xml:space="preserve">Sr ratios for a set of reference materials showed a deviation from the reference values based on the Sr signal intensity. This behaviour is likely caused by the polyatomic interference CaPO. A correction curve was applied based on the difference of the measured to the true values of all reference materials. The maximum correction factor was 1.0009. Final Sr isotope ratios were calculated using the interference-corrected Sr signals.
The reference material Madagascar (Yang </t>
    </r>
    <r>
      <rPr>
        <i/>
        <sz val="11"/>
        <color theme="1"/>
        <rFont val="Times New Roman"/>
        <family val="1"/>
      </rPr>
      <t>et al.</t>
    </r>
    <r>
      <rPr>
        <sz val="11"/>
        <color theme="1"/>
        <rFont val="Times New Roman"/>
        <family val="1"/>
      </rPr>
      <t xml:space="preserve">, 2014b), used as a calibration standard, was analysed at the beginning and end of each run, and between analyses. The reference materials DurangoDonG, McClure Mountain, Otter Lake and Sludyanka (Yang </t>
    </r>
    <r>
      <rPr>
        <i/>
        <sz val="11"/>
        <color theme="1"/>
        <rFont val="Times New Roman"/>
        <family val="1"/>
      </rPr>
      <t>et al.</t>
    </r>
    <r>
      <rPr>
        <sz val="11"/>
        <color theme="1"/>
        <rFont val="Times New Roman"/>
        <family val="1"/>
      </rPr>
      <t>, 2014b) were used to check precision and accuracy, and the results are in agreement with working values. Results for reference materials are reported in the ESM (Table S3B).</t>
    </r>
  </si>
  <si>
    <t>Reference material</t>
  </si>
  <si>
    <t>Analysis number</t>
  </si>
  <si>
    <t>Session date</t>
  </si>
  <si>
    <t>Sr signal (V)</t>
  </si>
  <si>
    <t>84Sr/86Sr</t>
  </si>
  <si>
    <t>Internal 2SE</t>
  </si>
  <si>
    <t>84Sr/88Sr</t>
  </si>
  <si>
    <t>87Rb/86Sr</t>
  </si>
  <si>
    <t>87Sr/86Sr</t>
  </si>
  <si>
    <t>DurangoDonG</t>
  </si>
  <si>
    <t>24/11/2022</t>
  </si>
  <si>
    <r>
      <t xml:space="preserve">Working value (Yang </t>
    </r>
    <r>
      <rPr>
        <i/>
        <sz val="11"/>
        <color theme="1"/>
        <rFont val="Times New Roman"/>
        <family val="1"/>
      </rPr>
      <t>et al.</t>
    </r>
    <r>
      <rPr>
        <sz val="11"/>
        <color theme="1"/>
        <rFont val="Times New Roman"/>
        <family val="1"/>
      </rPr>
      <t>, 2014b) : 0.70634(14)</t>
    </r>
  </si>
  <si>
    <t>26/11/2022</t>
  </si>
  <si>
    <t>27/11/2022</t>
  </si>
  <si>
    <t>Sludyanka</t>
  </si>
  <si>
    <t>Working value (Yang et al., 2014b) : 0.70769(15)</t>
  </si>
  <si>
    <t>Madagascar</t>
  </si>
  <si>
    <t>Working value (Yang et al., 2014b) : 0.71180(11)</t>
  </si>
  <si>
    <t>McClure Mountain</t>
  </si>
  <si>
    <t>Working value (Yang et al., 2014b) : 0.70371(07)</t>
  </si>
  <si>
    <t>Otter Lake</t>
  </si>
  <si>
    <t>Working value (Yang et al., 2014b) : 0.70419(03)</t>
  </si>
  <si>
    <t>87Sr/86Sri</t>
  </si>
  <si>
    <t>Sept-Iles MCU II - ON-07-125</t>
  </si>
  <si>
    <t>Sept-Iles - MCU II</t>
  </si>
  <si>
    <t>Sept-Iles MCU II - S9-148</t>
  </si>
  <si>
    <t>Sept-Iles MCU II - HN-99-50</t>
  </si>
  <si>
    <t>Sept-Iles MCU I - 9-389</t>
  </si>
  <si>
    <t>Sept-Iles - MCU I</t>
  </si>
  <si>
    <t>Sept-Iles MCU I - 9-410</t>
  </si>
  <si>
    <t>Sept-Iles MCU I - 9-481.5</t>
  </si>
  <si>
    <t>9-481.5</t>
  </si>
  <si>
    <t>Sept-Iles MCU I - 9-505</t>
  </si>
  <si>
    <t>Sept-Iles MCU I - 9-538</t>
  </si>
  <si>
    <t>Bushveld Northern Limb - 559.16</t>
  </si>
  <si>
    <t>Bushveld - Northern Limb</t>
  </si>
  <si>
    <t>Bushveld Northern Limb - 304.72</t>
  </si>
  <si>
    <t>304.72</t>
  </si>
  <si>
    <t>Bushveld Northern Limb - 157.07</t>
  </si>
  <si>
    <t>Sudbury North Range - 13AV-312133</t>
  </si>
  <si>
    <t>Sudbury - North Range</t>
  </si>
  <si>
    <t>Sudbury South Range - 01AV-466</t>
  </si>
  <si>
    <t>Sudbury - South Range</t>
  </si>
  <si>
    <t>Average value in whole rock from gabbro in MU</t>
  </si>
  <si>
    <r>
      <t xml:space="preserve">Dickin </t>
    </r>
    <r>
      <rPr>
        <i/>
        <sz val="11"/>
        <color theme="1"/>
        <rFont val="Times New Roman"/>
        <family val="1"/>
      </rPr>
      <t>et al.</t>
    </r>
    <r>
      <rPr>
        <sz val="11"/>
        <color theme="1"/>
        <rFont val="Times New Roman"/>
        <family val="1"/>
      </rPr>
      <t xml:space="preserve"> (1999)</t>
    </r>
  </si>
  <si>
    <t>Sudbury South Range</t>
  </si>
  <si>
    <t>Sudbury North Range</t>
  </si>
  <si>
    <t>Average value in plagioclase of UZ</t>
  </si>
  <si>
    <r>
      <t xml:space="preserve">Karykowski </t>
    </r>
    <r>
      <rPr>
        <i/>
        <sz val="11"/>
        <color theme="1"/>
        <rFont val="Times New Roman"/>
        <family val="1"/>
      </rPr>
      <t>et al.</t>
    </r>
    <r>
      <rPr>
        <sz val="11"/>
        <color theme="1"/>
        <rFont val="Times New Roman"/>
        <family val="1"/>
      </rPr>
      <t xml:space="preserve"> (2017)</t>
    </r>
  </si>
  <si>
    <t>Bushveld Northern Limb</t>
  </si>
  <si>
    <t>Average value in plagioclase of MCU I</t>
  </si>
  <si>
    <r>
      <t>Namur</t>
    </r>
    <r>
      <rPr>
        <i/>
        <sz val="11"/>
        <color theme="1"/>
        <rFont val="Times New Roman"/>
        <family val="1"/>
      </rPr>
      <t xml:space="preserve"> et al.</t>
    </r>
    <r>
      <rPr>
        <sz val="11"/>
        <color theme="1"/>
        <rFont val="Times New Roman"/>
        <family val="1"/>
      </rPr>
      <t xml:space="preserve"> (2010)</t>
    </r>
  </si>
  <si>
    <r>
      <t xml:space="preserve">Namur </t>
    </r>
    <r>
      <rPr>
        <i/>
        <sz val="11"/>
        <color theme="1"/>
        <rFont val="Times New Roman"/>
        <family val="1"/>
      </rPr>
      <t>et al.</t>
    </r>
    <r>
      <rPr>
        <sz val="11"/>
        <color theme="1"/>
        <rFont val="Times New Roman"/>
        <family val="1"/>
      </rPr>
      <t xml:space="preserve"> (2010)</t>
    </r>
  </si>
  <si>
    <t>Value in plagioclase in sample 9-389</t>
  </si>
  <si>
    <t>Average value in plagioclase of MCU II</t>
  </si>
  <si>
    <t>Comment</t>
  </si>
  <si>
    <r>
      <t>(</t>
    </r>
    <r>
      <rPr>
        <b/>
        <vertAlign val="superscript"/>
        <sz val="12"/>
        <color theme="1"/>
        <rFont val="Times New Roman"/>
        <family val="1"/>
      </rPr>
      <t>87</t>
    </r>
    <r>
      <rPr>
        <b/>
        <sz val="12"/>
        <color theme="1"/>
        <rFont val="Times New Roman"/>
        <family val="1"/>
      </rPr>
      <t>Sr/</t>
    </r>
    <r>
      <rPr>
        <b/>
        <vertAlign val="superscript"/>
        <sz val="12"/>
        <color theme="1"/>
        <rFont val="Times New Roman"/>
        <family val="1"/>
      </rPr>
      <t>86</t>
    </r>
    <r>
      <rPr>
        <b/>
        <sz val="12"/>
        <color theme="1"/>
        <rFont val="Times New Roman"/>
        <family val="1"/>
      </rPr>
      <t>Sr)</t>
    </r>
    <r>
      <rPr>
        <b/>
        <vertAlign val="subscript"/>
        <sz val="12"/>
        <color theme="1"/>
        <rFont val="Times New Roman"/>
        <family val="1"/>
      </rPr>
      <t xml:space="preserve">i
</t>
    </r>
    <r>
      <rPr>
        <b/>
        <sz val="12"/>
        <color theme="1"/>
        <rFont val="Times New Roman"/>
        <family val="1"/>
      </rPr>
      <t>(Literature)</t>
    </r>
  </si>
  <si>
    <r>
      <t>(</t>
    </r>
    <r>
      <rPr>
        <b/>
        <vertAlign val="superscript"/>
        <sz val="12"/>
        <color theme="1"/>
        <rFont val="Times New Roman"/>
        <family val="1"/>
      </rPr>
      <t>87</t>
    </r>
    <r>
      <rPr>
        <b/>
        <sz val="12"/>
        <color theme="1"/>
        <rFont val="Times New Roman"/>
        <family val="1"/>
      </rPr>
      <t>Sr/</t>
    </r>
    <r>
      <rPr>
        <b/>
        <vertAlign val="superscript"/>
        <sz val="12"/>
        <color theme="1"/>
        <rFont val="Times New Roman"/>
        <family val="1"/>
      </rPr>
      <t>86</t>
    </r>
    <r>
      <rPr>
        <b/>
        <sz val="12"/>
        <color theme="1"/>
        <rFont val="Times New Roman"/>
        <family val="1"/>
      </rPr>
      <t>Sr)</t>
    </r>
    <r>
      <rPr>
        <b/>
        <vertAlign val="subscript"/>
        <sz val="12"/>
        <color theme="1"/>
        <rFont val="Times New Roman"/>
        <family val="1"/>
      </rPr>
      <t>i</t>
    </r>
    <r>
      <rPr>
        <b/>
        <sz val="12"/>
        <color theme="1"/>
        <rFont val="Times New Roman"/>
        <family val="1"/>
      </rPr>
      <t xml:space="preserve"> in apatite
(this study)</t>
    </r>
  </si>
  <si>
    <t>Mafic layered intrusion</t>
  </si>
  <si>
    <t>Skaergaard</t>
  </si>
  <si>
    <t>Bushveld Complex</t>
  </si>
  <si>
    <t>Hongge</t>
  </si>
  <si>
    <t>Taihe</t>
  </si>
  <si>
    <t>Panzhihua</t>
  </si>
  <si>
    <t>Sudbury Igneous Complex</t>
  </si>
  <si>
    <t>Northern Limb</t>
  </si>
  <si>
    <t>Eastern Limb</t>
  </si>
  <si>
    <t>EMPA</t>
  </si>
  <si>
    <t>Source of data</t>
  </si>
  <si>
    <r>
      <t xml:space="preserve">Kieffer </t>
    </r>
    <r>
      <rPr>
        <i/>
        <sz val="11"/>
        <color theme="1"/>
        <rFont val="Times New Roman"/>
        <family val="1"/>
      </rPr>
      <t>et al.</t>
    </r>
    <r>
      <rPr>
        <sz val="11"/>
        <color theme="1"/>
        <rFont val="Times New Roman"/>
        <family val="1"/>
      </rPr>
      <t xml:space="preserve"> (2023)</t>
    </r>
  </si>
  <si>
    <r>
      <t xml:space="preserve">Brown &amp; Peckett (1977)
Sonnenthal (1992)
Perdersen </t>
    </r>
    <r>
      <rPr>
        <i/>
        <sz val="11"/>
        <color theme="1"/>
        <rFont val="Times New Roman"/>
        <family val="1"/>
      </rPr>
      <t>et al.</t>
    </r>
    <r>
      <rPr>
        <sz val="11"/>
        <color theme="1"/>
        <rFont val="Times New Roman"/>
        <family val="1"/>
      </rPr>
      <t xml:space="preserve"> (2021)</t>
    </r>
  </si>
  <si>
    <r>
      <t xml:space="preserve">Brown &amp; Peckett (1977)
Perdersen </t>
    </r>
    <r>
      <rPr>
        <i/>
        <sz val="11"/>
        <color theme="1"/>
        <rFont val="Times New Roman"/>
        <family val="1"/>
      </rPr>
      <t>et al.</t>
    </r>
    <r>
      <rPr>
        <sz val="11"/>
        <color theme="1"/>
        <rFont val="Times New Roman"/>
        <family val="1"/>
      </rPr>
      <t xml:space="preserve"> (2021)</t>
    </r>
  </si>
  <si>
    <r>
      <t xml:space="preserve">Boudreau </t>
    </r>
    <r>
      <rPr>
        <i/>
        <sz val="11"/>
        <color theme="1"/>
        <rFont val="Times New Roman"/>
        <family val="1"/>
      </rPr>
      <t>et al.</t>
    </r>
    <r>
      <rPr>
        <sz val="11"/>
        <color theme="1"/>
        <rFont val="Times New Roman"/>
        <family val="1"/>
      </rPr>
      <t xml:space="preserve"> (1986)
Willmore </t>
    </r>
    <r>
      <rPr>
        <i/>
        <sz val="11"/>
        <color theme="1"/>
        <rFont val="Times New Roman"/>
        <family val="1"/>
      </rPr>
      <t>et al.</t>
    </r>
    <r>
      <rPr>
        <sz val="11"/>
        <color theme="1"/>
        <rFont val="Times New Roman"/>
        <family val="1"/>
      </rPr>
      <t xml:space="preserve"> (2000)</t>
    </r>
  </si>
  <si>
    <r>
      <t xml:space="preserve">Boudreau </t>
    </r>
    <r>
      <rPr>
        <i/>
        <sz val="11"/>
        <color theme="1"/>
        <rFont val="Times New Roman"/>
        <family val="1"/>
      </rPr>
      <t>et al.</t>
    </r>
    <r>
      <rPr>
        <sz val="11"/>
        <color theme="1"/>
        <rFont val="Times New Roman"/>
        <family val="1"/>
      </rPr>
      <t xml:space="preserve"> (1986)
Willmore </t>
    </r>
    <r>
      <rPr>
        <i/>
        <sz val="11"/>
        <color theme="1"/>
        <rFont val="Times New Roman"/>
        <family val="1"/>
      </rPr>
      <t>et al.</t>
    </r>
    <r>
      <rPr>
        <sz val="11"/>
        <color theme="1"/>
        <rFont val="Times New Roman"/>
        <family val="1"/>
      </rPr>
      <t xml:space="preserve"> (2000)
Van Tongeren &amp; Mathez (2012)</t>
    </r>
  </si>
  <si>
    <t>Xing &amp; Wang (2017)</t>
  </si>
  <si>
    <r>
      <t>She</t>
    </r>
    <r>
      <rPr>
        <i/>
        <sz val="11"/>
        <color theme="1"/>
        <rFont val="Times New Roman"/>
        <family val="1"/>
      </rPr>
      <t xml:space="preserve"> et al.</t>
    </r>
    <r>
      <rPr>
        <sz val="11"/>
        <color theme="1"/>
        <rFont val="Times New Roman"/>
        <family val="1"/>
      </rPr>
      <t xml:space="preserve"> (2016)</t>
    </r>
  </si>
  <si>
    <r>
      <t xml:space="preserve">Pang </t>
    </r>
    <r>
      <rPr>
        <i/>
        <sz val="11"/>
        <color theme="1"/>
        <rFont val="Times New Roman"/>
        <family val="1"/>
      </rPr>
      <t xml:space="preserve">et al. </t>
    </r>
    <r>
      <rPr>
        <sz val="11"/>
        <color theme="1"/>
        <rFont val="Times New Roman"/>
        <family val="1"/>
      </rPr>
      <t>(2009)</t>
    </r>
  </si>
  <si>
    <r>
      <t xml:space="preserve">Pang </t>
    </r>
    <r>
      <rPr>
        <i/>
        <sz val="11"/>
        <color theme="1"/>
        <rFont val="Times New Roman"/>
        <family val="1"/>
      </rPr>
      <t xml:space="preserve">et al. </t>
    </r>
    <r>
      <rPr>
        <sz val="11"/>
        <color theme="1"/>
        <rFont val="Times New Roman"/>
        <family val="1"/>
      </rPr>
      <t xml:space="preserve">(2009)
Xing </t>
    </r>
    <r>
      <rPr>
        <i/>
        <sz val="11"/>
        <color theme="1"/>
        <rFont val="Times New Roman"/>
        <family val="1"/>
      </rPr>
      <t>et al.</t>
    </r>
    <r>
      <rPr>
        <sz val="11"/>
        <color theme="1"/>
        <rFont val="Times New Roman"/>
        <family val="1"/>
      </rPr>
      <t xml:space="preserve"> (2014)</t>
    </r>
  </si>
  <si>
    <r>
      <t xml:space="preserve">Warner </t>
    </r>
    <r>
      <rPr>
        <i/>
        <sz val="11"/>
        <color theme="1"/>
        <rFont val="Times New Roman"/>
        <family val="1"/>
      </rPr>
      <t>et al.</t>
    </r>
    <r>
      <rPr>
        <sz val="11"/>
        <color theme="1"/>
        <rFont val="Times New Roman"/>
        <family val="1"/>
      </rPr>
      <t xml:space="preserve"> (1998)</t>
    </r>
  </si>
  <si>
    <r>
      <t xml:space="preserve">This study
Warner </t>
    </r>
    <r>
      <rPr>
        <i/>
        <sz val="11"/>
        <color theme="1"/>
        <rFont val="Times New Roman"/>
        <family val="1"/>
      </rPr>
      <t>et al.</t>
    </r>
    <r>
      <rPr>
        <sz val="11"/>
        <color theme="1"/>
        <rFont val="Times New Roman"/>
        <family val="1"/>
      </rPr>
      <t xml:space="preserve"> (1998)</t>
    </r>
  </si>
  <si>
    <r>
      <t xml:space="preserve">Warner </t>
    </r>
    <r>
      <rPr>
        <i/>
        <sz val="11"/>
        <color theme="1"/>
        <rFont val="Times New Roman"/>
        <family val="1"/>
      </rPr>
      <t xml:space="preserve">et al. </t>
    </r>
    <r>
      <rPr>
        <sz val="11"/>
        <color theme="1"/>
        <rFont val="Times New Roman"/>
        <family val="1"/>
      </rPr>
      <t>(1998)</t>
    </r>
  </si>
  <si>
    <t>Number of samples</t>
  </si>
  <si>
    <t>EMPA (wt.%)</t>
  </si>
  <si>
    <t>Detection limits
(this study)</t>
  </si>
  <si>
    <t>Med. (n=12)</t>
  </si>
  <si>
    <t>Min</t>
  </si>
  <si>
    <t>Max</t>
  </si>
  <si>
    <t>Med. (n=60)</t>
  </si>
  <si>
    <t>Med. (n=35)</t>
  </si>
  <si>
    <t>Med. (n=156)</t>
  </si>
  <si>
    <t>Med.</t>
  </si>
  <si>
    <t>Med. (n=8)</t>
  </si>
  <si>
    <t>Med. (n=71)</t>
  </si>
  <si>
    <t xml:space="preserve">Med. </t>
  </si>
  <si>
    <t>Med. (n=)</t>
  </si>
  <si>
    <t>Med. (n=14)</t>
  </si>
  <si>
    <t>LA-ICP-MS</t>
  </si>
  <si>
    <r>
      <t xml:space="preserve">Kieffer </t>
    </r>
    <r>
      <rPr>
        <i/>
        <sz val="11"/>
        <color theme="1"/>
        <rFont val="Times New Roman"/>
        <family val="1"/>
      </rPr>
      <t xml:space="preserve">et al. </t>
    </r>
    <r>
      <rPr>
        <sz val="11"/>
        <color theme="1"/>
        <rFont val="Times New Roman"/>
        <family val="1"/>
      </rPr>
      <t>(2023)</t>
    </r>
  </si>
  <si>
    <r>
      <t xml:space="preserve">Pedersen </t>
    </r>
    <r>
      <rPr>
        <i/>
        <sz val="11"/>
        <color theme="1"/>
        <rFont val="Times New Roman"/>
        <family val="1"/>
      </rPr>
      <t>et al.</t>
    </r>
    <r>
      <rPr>
        <sz val="11"/>
        <color theme="1"/>
        <rFont val="Times New Roman"/>
        <family val="1"/>
      </rPr>
      <t xml:space="preserve"> (2021)</t>
    </r>
  </si>
  <si>
    <r>
      <t xml:space="preserve">Willmore </t>
    </r>
    <r>
      <rPr>
        <i/>
        <sz val="11"/>
        <color theme="1"/>
        <rFont val="Times New Roman"/>
        <family val="1"/>
      </rPr>
      <t xml:space="preserve">et al. </t>
    </r>
    <r>
      <rPr>
        <sz val="11"/>
        <color theme="1"/>
        <rFont val="Times New Roman"/>
        <family val="1"/>
      </rPr>
      <t>(2000)
Van Tongeren &amp; Mathez (2012)</t>
    </r>
  </si>
  <si>
    <r>
      <t xml:space="preserve">She </t>
    </r>
    <r>
      <rPr>
        <i/>
        <sz val="11"/>
        <color theme="1"/>
        <rFont val="Times New Roman"/>
        <family val="1"/>
      </rPr>
      <t>et al.</t>
    </r>
    <r>
      <rPr>
        <sz val="11"/>
        <color theme="1"/>
        <rFont val="Times New Roman"/>
        <family val="1"/>
      </rPr>
      <t xml:space="preserve"> (2016)</t>
    </r>
  </si>
  <si>
    <r>
      <t xml:space="preserve">Xing </t>
    </r>
    <r>
      <rPr>
        <i/>
        <sz val="11"/>
        <color theme="1"/>
        <rFont val="Times New Roman"/>
        <family val="1"/>
      </rPr>
      <t>et al.</t>
    </r>
    <r>
      <rPr>
        <sz val="11"/>
        <color theme="1"/>
        <rFont val="Times New Roman"/>
        <family val="1"/>
      </rPr>
      <t xml:space="preserve"> (2014)</t>
    </r>
  </si>
  <si>
    <t>LA-ICP-MS (ppm)</t>
  </si>
  <si>
    <t>Med. (n=15)</t>
  </si>
  <si>
    <t>Med. (n=103)</t>
  </si>
  <si>
    <t>Med. (n=32)</t>
  </si>
  <si>
    <t>Med. (n=181)</t>
  </si>
  <si>
    <t>Med. (n=34)</t>
  </si>
  <si>
    <t>Med. (n=69)</t>
  </si>
  <si>
    <t>Med. (n=19)</t>
  </si>
  <si>
    <t>Med. (n=20)</t>
  </si>
  <si>
    <r>
      <t>208</t>
    </r>
    <r>
      <rPr>
        <sz val="11"/>
        <color theme="1"/>
        <rFont val="Times New Roman"/>
        <family val="1"/>
      </rPr>
      <t>Pb</t>
    </r>
  </si>
  <si>
    <r>
      <t>85</t>
    </r>
    <r>
      <rPr>
        <sz val="11"/>
        <color theme="1"/>
        <rFont val="Times New Roman"/>
        <family val="1"/>
      </rPr>
      <t>Rb</t>
    </r>
  </si>
  <si>
    <r>
      <t>39</t>
    </r>
    <r>
      <rPr>
        <sz val="11"/>
        <color theme="1"/>
        <rFont val="Times New Roman"/>
        <family val="1"/>
      </rPr>
      <t>K</t>
    </r>
  </si>
  <si>
    <r>
      <t>137</t>
    </r>
    <r>
      <rPr>
        <sz val="11"/>
        <color theme="1"/>
        <rFont val="Times New Roman"/>
        <family val="1"/>
      </rPr>
      <t>Ba</t>
    </r>
  </si>
  <si>
    <r>
      <t>88</t>
    </r>
    <r>
      <rPr>
        <sz val="11"/>
        <color theme="1"/>
        <rFont val="Times New Roman"/>
        <family val="1"/>
      </rPr>
      <t>Sr</t>
    </r>
  </si>
  <si>
    <r>
      <t>23</t>
    </r>
    <r>
      <rPr>
        <sz val="11"/>
        <color theme="1"/>
        <rFont val="Times New Roman"/>
        <family val="1"/>
      </rPr>
      <t>Na</t>
    </r>
  </si>
  <si>
    <r>
      <t>139</t>
    </r>
    <r>
      <rPr>
        <sz val="11"/>
        <color theme="1"/>
        <rFont val="Times New Roman"/>
        <family val="1"/>
      </rPr>
      <t>La</t>
    </r>
  </si>
  <si>
    <r>
      <t>140</t>
    </r>
    <r>
      <rPr>
        <sz val="11"/>
        <color theme="1"/>
        <rFont val="Times New Roman"/>
        <family val="1"/>
      </rPr>
      <t>Ce</t>
    </r>
  </si>
  <si>
    <r>
      <t>141</t>
    </r>
    <r>
      <rPr>
        <sz val="11"/>
        <color theme="1"/>
        <rFont val="Times New Roman"/>
        <family val="1"/>
      </rPr>
      <t>Pr</t>
    </r>
  </si>
  <si>
    <r>
      <t>146</t>
    </r>
    <r>
      <rPr>
        <sz val="11"/>
        <color theme="1"/>
        <rFont val="Times New Roman"/>
        <family val="1"/>
      </rPr>
      <t>Nd</t>
    </r>
  </si>
  <si>
    <r>
      <t>147</t>
    </r>
    <r>
      <rPr>
        <sz val="11"/>
        <color theme="1"/>
        <rFont val="Times New Roman"/>
        <family val="1"/>
      </rPr>
      <t>Sm</t>
    </r>
  </si>
  <si>
    <r>
      <t>153</t>
    </r>
    <r>
      <rPr>
        <sz val="11"/>
        <color theme="1"/>
        <rFont val="Times New Roman"/>
        <family val="1"/>
      </rPr>
      <t>Eu</t>
    </r>
  </si>
  <si>
    <r>
      <t>157</t>
    </r>
    <r>
      <rPr>
        <sz val="11"/>
        <color theme="1"/>
        <rFont val="Times New Roman"/>
        <family val="1"/>
      </rPr>
      <t>Gd</t>
    </r>
  </si>
  <si>
    <r>
      <t>159</t>
    </r>
    <r>
      <rPr>
        <sz val="11"/>
        <color theme="1"/>
        <rFont val="Times New Roman"/>
        <family val="1"/>
      </rPr>
      <t>Tb</t>
    </r>
  </si>
  <si>
    <r>
      <t>163</t>
    </r>
    <r>
      <rPr>
        <sz val="11"/>
        <color theme="1"/>
        <rFont val="Times New Roman"/>
        <family val="1"/>
      </rPr>
      <t>Dy</t>
    </r>
  </si>
  <si>
    <r>
      <t>89</t>
    </r>
    <r>
      <rPr>
        <sz val="11"/>
        <color theme="1"/>
        <rFont val="Times New Roman"/>
        <family val="1"/>
      </rPr>
      <t>Y</t>
    </r>
  </si>
  <si>
    <r>
      <t>165</t>
    </r>
    <r>
      <rPr>
        <sz val="11"/>
        <color theme="1"/>
        <rFont val="Times New Roman"/>
        <family val="1"/>
      </rPr>
      <t>Ho</t>
    </r>
  </si>
  <si>
    <r>
      <t>166</t>
    </r>
    <r>
      <rPr>
        <sz val="11"/>
        <color theme="1"/>
        <rFont val="Times New Roman"/>
        <family val="1"/>
      </rPr>
      <t>Er</t>
    </r>
  </si>
  <si>
    <r>
      <t>169</t>
    </r>
    <r>
      <rPr>
        <sz val="11"/>
        <color theme="1"/>
        <rFont val="Times New Roman"/>
        <family val="1"/>
      </rPr>
      <t>Tm</t>
    </r>
  </si>
  <si>
    <r>
      <t>172</t>
    </r>
    <r>
      <rPr>
        <sz val="11"/>
        <color theme="1"/>
        <rFont val="Times New Roman"/>
        <family val="1"/>
      </rPr>
      <t>Yb</t>
    </r>
  </si>
  <si>
    <r>
      <t>175</t>
    </r>
    <r>
      <rPr>
        <sz val="11"/>
        <color theme="1"/>
        <rFont val="Times New Roman"/>
        <family val="1"/>
      </rPr>
      <t>Lu</t>
    </r>
  </si>
  <si>
    <r>
      <t>232</t>
    </r>
    <r>
      <rPr>
        <sz val="11"/>
        <color theme="1"/>
        <rFont val="Times New Roman"/>
        <family val="1"/>
      </rPr>
      <t>Th</t>
    </r>
  </si>
  <si>
    <r>
      <t>238</t>
    </r>
    <r>
      <rPr>
        <sz val="11"/>
        <color theme="1"/>
        <rFont val="Times New Roman"/>
        <family val="1"/>
      </rPr>
      <t>U</t>
    </r>
  </si>
  <si>
    <r>
      <t>55</t>
    </r>
    <r>
      <rPr>
        <sz val="11"/>
        <color theme="1"/>
        <rFont val="Times New Roman"/>
        <family val="1"/>
      </rPr>
      <t>Mn</t>
    </r>
  </si>
  <si>
    <r>
      <t>25</t>
    </r>
    <r>
      <rPr>
        <sz val="11"/>
        <color theme="1"/>
        <rFont val="Times New Roman"/>
        <family val="1"/>
      </rPr>
      <t>Mg</t>
    </r>
  </si>
  <si>
    <r>
      <t>90</t>
    </r>
    <r>
      <rPr>
        <sz val="11"/>
        <color theme="1"/>
        <rFont val="Times New Roman"/>
        <family val="1"/>
      </rPr>
      <t>Zr</t>
    </r>
  </si>
  <si>
    <r>
      <t>45</t>
    </r>
    <r>
      <rPr>
        <sz val="11"/>
        <color theme="1"/>
        <rFont val="Times New Roman"/>
        <family val="1"/>
      </rPr>
      <t>Sc</t>
    </r>
  </si>
  <si>
    <r>
      <t>93</t>
    </r>
    <r>
      <rPr>
        <sz val="11"/>
        <color theme="1"/>
        <rFont val="Times New Roman"/>
        <family val="1"/>
      </rPr>
      <t>Nb</t>
    </r>
  </si>
  <si>
    <r>
      <t>49</t>
    </r>
    <r>
      <rPr>
        <sz val="11"/>
        <color theme="1"/>
        <rFont val="Times New Roman"/>
        <family val="1"/>
      </rPr>
      <t>Ti</t>
    </r>
  </si>
  <si>
    <r>
      <t>51</t>
    </r>
    <r>
      <rPr>
        <sz val="11"/>
        <color theme="1"/>
        <rFont val="Times New Roman"/>
        <family val="1"/>
      </rPr>
      <t>V</t>
    </r>
  </si>
  <si>
    <r>
      <t>75</t>
    </r>
    <r>
      <rPr>
        <sz val="11"/>
        <color theme="1"/>
        <rFont val="Times New Roman"/>
        <family val="1"/>
      </rPr>
      <t>As</t>
    </r>
  </si>
  <si>
    <r>
      <t>(La/Nd)</t>
    </r>
    <r>
      <rPr>
        <vertAlign val="subscript"/>
        <sz val="11"/>
        <color theme="1"/>
        <rFont val="Times New Roman"/>
        <family val="1"/>
      </rPr>
      <t>N</t>
    </r>
  </si>
  <si>
    <r>
      <t>(</t>
    </r>
    <r>
      <rPr>
        <vertAlign val="superscript"/>
        <sz val="11"/>
        <color theme="1"/>
        <rFont val="Times New Roman"/>
        <family val="1"/>
      </rPr>
      <t>87</t>
    </r>
    <r>
      <rPr>
        <sz val="11"/>
        <color theme="1"/>
        <rFont val="Times New Roman"/>
        <family val="1"/>
      </rPr>
      <t>Sr/</t>
    </r>
    <r>
      <rPr>
        <vertAlign val="superscript"/>
        <sz val="11"/>
        <color theme="1"/>
        <rFont val="Times New Roman"/>
        <family val="1"/>
      </rPr>
      <t>86</t>
    </r>
    <r>
      <rPr>
        <sz val="11"/>
        <color theme="1"/>
        <rFont val="Times New Roman"/>
        <family val="1"/>
      </rPr>
      <t>Sr)</t>
    </r>
    <r>
      <rPr>
        <vertAlign val="subscript"/>
        <sz val="11"/>
        <color theme="1"/>
        <rFont val="Times New Roman"/>
        <family val="1"/>
      </rPr>
      <t>i</t>
    </r>
    <r>
      <rPr>
        <sz val="11"/>
        <color theme="1"/>
        <rFont val="Times New Roman"/>
        <family val="1"/>
      </rPr>
      <t xml:space="preserve"> (this study)</t>
    </r>
  </si>
  <si>
    <t>Mineral proportion (%)</t>
  </si>
  <si>
    <t>Original cotectic proportions
(Sept-Iles MCU I)</t>
  </si>
  <si>
    <t>Intercumulus apatite</t>
  </si>
  <si>
    <t>Orthopyroxene</t>
  </si>
  <si>
    <t>Re-estimation of the cotectic proportions with trapped liquid fraction</t>
  </si>
  <si>
    <r>
      <t xml:space="preserve">Charlier </t>
    </r>
    <r>
      <rPr>
        <i/>
        <sz val="11"/>
        <color theme="1"/>
        <rFont val="Times New Roman"/>
        <family val="1"/>
      </rPr>
      <t>et al.</t>
    </r>
    <r>
      <rPr>
        <sz val="11"/>
        <color theme="1"/>
        <rFont val="Times New Roman"/>
        <family val="1"/>
      </rPr>
      <t xml:space="preserve"> (2005); jotunitic, determined at Bjerkreim-Sokndal</t>
    </r>
  </si>
  <si>
    <t>Dunn &amp; Sen (1994)</t>
  </si>
  <si>
    <t>McKenzie &amp; O'Nions (1991), basalt/amph, calculated</t>
  </si>
  <si>
    <t>100 - interstitial liquid fraction</t>
  </si>
  <si>
    <r>
      <t>Bulk partition coefficients (D</t>
    </r>
    <r>
      <rPr>
        <vertAlign val="subscript"/>
        <sz val="12"/>
        <color theme="1"/>
        <rFont val="Times New Roman"/>
        <family val="1"/>
      </rPr>
      <t>bulk</t>
    </r>
    <r>
      <rPr>
        <sz val="12"/>
        <color theme="1"/>
        <rFont val="Times New Roman"/>
        <family val="1"/>
      </rPr>
      <t>)</t>
    </r>
  </si>
  <si>
    <t>Orthopyroxene (%)</t>
  </si>
  <si>
    <r>
      <t xml:space="preserve">Modelisation of </t>
    </r>
    <r>
      <rPr>
        <b/>
        <u/>
        <sz val="12"/>
        <color theme="1"/>
        <rFont val="Times New Roman"/>
        <family val="1"/>
      </rPr>
      <t>liquid</t>
    </r>
    <r>
      <rPr>
        <sz val="12"/>
        <color theme="1"/>
        <rFont val="Times New Roman"/>
        <family val="1"/>
      </rPr>
      <t xml:space="preserve"> composition</t>
    </r>
  </si>
  <si>
    <r>
      <t xml:space="preserve">Modelisation of </t>
    </r>
    <r>
      <rPr>
        <b/>
        <u/>
        <sz val="12"/>
        <color theme="1"/>
        <rFont val="Times New Roman"/>
        <family val="1"/>
      </rPr>
      <t>APATITE</t>
    </r>
    <r>
      <rPr>
        <sz val="12"/>
        <color theme="1"/>
        <rFont val="Times New Roman"/>
        <family val="1"/>
      </rPr>
      <t xml:space="preserve"> composition</t>
    </r>
  </si>
  <si>
    <r>
      <t>C</t>
    </r>
    <r>
      <rPr>
        <i/>
        <vertAlign val="superscript"/>
        <sz val="8"/>
        <color theme="1"/>
        <rFont val="Times New Roman"/>
        <family val="1"/>
      </rPr>
      <t>i</t>
    </r>
    <r>
      <rPr>
        <vertAlign val="subscript"/>
        <sz val="8"/>
        <color theme="1"/>
        <rFont val="Times New Roman"/>
        <family val="1"/>
      </rPr>
      <t>L</t>
    </r>
    <r>
      <rPr>
        <sz val="8"/>
        <color theme="1"/>
        <rFont val="Times New Roman"/>
        <family val="1"/>
      </rPr>
      <t>/C</t>
    </r>
    <r>
      <rPr>
        <i/>
        <vertAlign val="superscript"/>
        <sz val="8"/>
        <color theme="1"/>
        <rFont val="Times New Roman"/>
        <family val="1"/>
      </rPr>
      <t>i</t>
    </r>
    <r>
      <rPr>
        <vertAlign val="subscript"/>
        <sz val="8"/>
        <color theme="1"/>
        <rFont val="Times New Roman"/>
        <family val="1"/>
      </rPr>
      <t>0</t>
    </r>
    <r>
      <rPr>
        <sz val="8"/>
        <color theme="1"/>
        <rFont val="Times New Roman"/>
        <family val="1"/>
      </rPr>
      <t xml:space="preserve"> = F</t>
    </r>
    <r>
      <rPr>
        <vertAlign val="superscript"/>
        <sz val="8"/>
        <color theme="1"/>
        <rFont val="Times New Roman"/>
        <family val="1"/>
      </rPr>
      <t>(Dbulki-1)</t>
    </r>
  </si>
  <si>
    <t>(Gd/Yb)N</t>
  </si>
  <si>
    <t>(La/Nd)N</t>
  </si>
  <si>
    <r>
      <t xml:space="preserve">         →   C</t>
    </r>
    <r>
      <rPr>
        <vertAlign val="subscript"/>
        <sz val="8"/>
        <color theme="1"/>
        <rFont val="Times New Roman"/>
        <family val="1"/>
      </rPr>
      <t>L</t>
    </r>
    <r>
      <rPr>
        <sz val="8"/>
        <color theme="1"/>
        <rFont val="Times New Roman"/>
        <family val="1"/>
      </rPr>
      <t xml:space="preserve"> = C</t>
    </r>
    <r>
      <rPr>
        <vertAlign val="subscript"/>
        <sz val="8"/>
        <color theme="1"/>
        <rFont val="Times New Roman"/>
        <family val="1"/>
      </rPr>
      <t>0</t>
    </r>
    <r>
      <rPr>
        <sz val="8"/>
        <color theme="1"/>
        <rFont val="Times New Roman"/>
        <family val="1"/>
      </rPr>
      <t xml:space="preserve"> * F</t>
    </r>
    <r>
      <rPr>
        <vertAlign val="superscript"/>
        <sz val="8"/>
        <color theme="1"/>
        <rFont val="Times New Roman"/>
        <family val="1"/>
      </rPr>
      <t>(D-1)</t>
    </r>
  </si>
  <si>
    <r>
      <t>C</t>
    </r>
    <r>
      <rPr>
        <i/>
        <vertAlign val="superscript"/>
        <sz val="8"/>
        <color theme="1"/>
        <rFont val="Times New Roman"/>
        <family val="1"/>
      </rPr>
      <t>i</t>
    </r>
    <r>
      <rPr>
        <vertAlign val="subscript"/>
        <sz val="8"/>
        <color theme="1"/>
        <rFont val="Times New Roman"/>
        <family val="1"/>
      </rPr>
      <t>L</t>
    </r>
    <r>
      <rPr>
        <sz val="8"/>
        <color theme="1"/>
        <rFont val="Times New Roman"/>
        <family val="1"/>
      </rPr>
      <t xml:space="preserve">: concentration of element </t>
    </r>
    <r>
      <rPr>
        <i/>
        <sz val="8"/>
        <color theme="1"/>
        <rFont val="Times New Roman"/>
        <family val="1"/>
      </rPr>
      <t xml:space="preserve"> i </t>
    </r>
    <r>
      <rPr>
        <sz val="8"/>
        <color theme="1"/>
        <rFont val="Times New Roman"/>
        <family val="1"/>
      </rPr>
      <t>in the liquid at each step</t>
    </r>
  </si>
  <si>
    <r>
      <t>C</t>
    </r>
    <r>
      <rPr>
        <i/>
        <vertAlign val="superscript"/>
        <sz val="8"/>
        <color theme="1"/>
        <rFont val="Times New Roman"/>
        <family val="1"/>
      </rPr>
      <t>i</t>
    </r>
    <r>
      <rPr>
        <vertAlign val="subscript"/>
        <sz val="8"/>
        <color theme="1"/>
        <rFont val="Times New Roman"/>
        <family val="1"/>
      </rPr>
      <t>0</t>
    </r>
    <r>
      <rPr>
        <sz val="8"/>
        <color theme="1"/>
        <rFont val="Times New Roman"/>
        <family val="1"/>
      </rPr>
      <t xml:space="preserve">: concentration of element </t>
    </r>
    <r>
      <rPr>
        <i/>
        <sz val="8"/>
        <color theme="1"/>
        <rFont val="Times New Roman"/>
        <family val="1"/>
      </rPr>
      <t xml:space="preserve"> i </t>
    </r>
    <r>
      <rPr>
        <sz val="8"/>
        <color theme="1"/>
        <rFont val="Times New Roman"/>
        <family val="1"/>
      </rPr>
      <t>in the liquid before each step</t>
    </r>
  </si>
  <si>
    <r>
      <t>D</t>
    </r>
    <r>
      <rPr>
        <i/>
        <vertAlign val="superscript"/>
        <sz val="8"/>
        <color theme="1"/>
        <rFont val="Times New Roman"/>
        <family val="1"/>
      </rPr>
      <t>i</t>
    </r>
    <r>
      <rPr>
        <vertAlign val="subscript"/>
        <sz val="8"/>
        <color theme="1"/>
        <rFont val="Times New Roman"/>
        <family val="1"/>
      </rPr>
      <t>bulk</t>
    </r>
    <r>
      <rPr>
        <sz val="8"/>
        <color theme="1"/>
        <rFont val="Times New Roman"/>
        <family val="1"/>
      </rPr>
      <t xml:space="preserve">: bulk partition coefficient of the element </t>
    </r>
    <r>
      <rPr>
        <i/>
        <sz val="8"/>
        <color theme="1"/>
        <rFont val="Times New Roman"/>
        <family val="1"/>
      </rPr>
      <t>i</t>
    </r>
    <r>
      <rPr>
        <sz val="8"/>
        <color theme="1"/>
        <rFont val="Times New Roman"/>
        <family val="1"/>
      </rPr>
      <t xml:space="preserve"> between the liquid and the crystal mush</t>
    </r>
  </si>
  <si>
    <t xml:space="preserve"> </t>
  </si>
  <si>
    <t>Y</t>
  </si>
  <si>
    <t>Amphibole (%)</t>
  </si>
  <si>
    <t>McKenzie &amp; O'Nions (1991), basalt/amph, calculated. Y: Sisson (1994), phenocryst-matrix. Higher Kd available for mafic rock/amphibole</t>
  </si>
  <si>
    <t>Values similar to Namur et al. (2011). REE, Sr: Demaiffe and Hertogen (1981). Y: Johnson (1998), basalt/cpx, experimental</t>
  </si>
  <si>
    <t>Values similar to Namur et al. (2011). REE, Sr: Demaiffe and Hertogen (1981). Beattie (1994), basalt/ol, experimental</t>
  </si>
  <si>
    <t>Values similar to Namur et al. (2011). REE, Sr: Demaiffe and Hertogen (1981). Y: Bindeman &amp; Davis (2000), Kd high, basalt/pl, experimental</t>
  </si>
  <si>
    <r>
      <t xml:space="preserve">Charlier </t>
    </r>
    <r>
      <rPr>
        <i/>
        <sz val="11"/>
        <color theme="1"/>
        <rFont val="Times New Roman"/>
        <family val="1"/>
      </rPr>
      <t>et al.</t>
    </r>
    <r>
      <rPr>
        <sz val="11"/>
        <color theme="1"/>
        <rFont val="Times New Roman"/>
        <family val="1"/>
      </rPr>
      <t xml:space="preserve"> (2005); jotunitic, determined at Bjerkreim-Sokndal. Y: Prowatke and Klemme (2006), but for basaltic andesite composition</t>
    </r>
  </si>
  <si>
    <r>
      <t xml:space="preserve">
Développement de la chimie de l'apatite en tant qu'indicateur pétrogénétique et de provenance : implications pour l'exploration minérale
</t>
    </r>
    <r>
      <rPr>
        <sz val="8"/>
        <color theme="1"/>
        <rFont val="Arial"/>
        <family val="2"/>
      </rPr>
      <t xml:space="preserve">
</t>
    </r>
    <r>
      <rPr>
        <sz val="11"/>
        <color theme="1"/>
        <rFont val="Arial"/>
        <family val="2"/>
      </rPr>
      <t xml:space="preserve">© Marie Kieffer, 2023
</t>
    </r>
    <r>
      <rPr>
        <b/>
        <sz val="12"/>
        <color theme="1"/>
        <rFont val="Arial"/>
        <family val="2"/>
      </rPr>
      <t>ANNEXES</t>
    </r>
  </si>
  <si>
    <t>Annexe 49 - Trace element concentrations of apatites from I-, S- and A-type granites</t>
  </si>
  <si>
    <t>Annexe 48 - Major and volatile composition of apatite from I-, S- and A-type granites</t>
  </si>
  <si>
    <r>
      <t>Annexe 46 - Modelisation of the effect of amphibole crystallisation on the (Gd/Yb)</t>
    </r>
    <r>
      <rPr>
        <b/>
        <vertAlign val="subscript"/>
        <sz val="12"/>
        <color theme="1"/>
        <rFont val="Times New Roman"/>
        <family val="1"/>
      </rPr>
      <t>N</t>
    </r>
    <r>
      <rPr>
        <b/>
        <sz val="12"/>
        <color theme="1"/>
        <rFont val="Times New Roman"/>
        <family val="1"/>
      </rPr>
      <t xml:space="preserve"> ratio in cumulus apatite</t>
    </r>
  </si>
  <si>
    <r>
      <t>Annexe 45 - Modelisation of the effect of pyroxene crystallisation on the (La/Nd)</t>
    </r>
    <r>
      <rPr>
        <b/>
        <vertAlign val="subscript"/>
        <sz val="12"/>
        <color theme="1"/>
        <rFont val="Times New Roman"/>
        <family val="1"/>
      </rPr>
      <t>N</t>
    </r>
    <r>
      <rPr>
        <b/>
        <sz val="12"/>
        <color theme="1"/>
        <rFont val="Times New Roman"/>
        <family val="1"/>
      </rPr>
      <t xml:space="preserve"> ratio in cumulus apatite</t>
    </r>
  </si>
  <si>
    <t>Annexe 42 - Summary of volatile and trace element concentration in cumulus and intercumulus apatite from the mafic intrusions considered in this study</t>
  </si>
  <si>
    <r>
      <t>Annexe 41 - Comparison of (</t>
    </r>
    <r>
      <rPr>
        <b/>
        <vertAlign val="superscript"/>
        <sz val="12"/>
        <color theme="1"/>
        <rFont val="Times New Roman"/>
        <family val="1"/>
      </rPr>
      <t>87</t>
    </r>
    <r>
      <rPr>
        <b/>
        <sz val="12"/>
        <color theme="1"/>
        <rFont val="Times New Roman"/>
        <family val="1"/>
      </rPr>
      <t>Sr/</t>
    </r>
    <r>
      <rPr>
        <b/>
        <vertAlign val="superscript"/>
        <sz val="12"/>
        <color theme="1"/>
        <rFont val="Times New Roman"/>
        <family val="1"/>
      </rPr>
      <t>86</t>
    </r>
    <r>
      <rPr>
        <b/>
        <sz val="12"/>
        <color theme="1"/>
        <rFont val="Times New Roman"/>
        <family val="1"/>
      </rPr>
      <t>Sr)</t>
    </r>
    <r>
      <rPr>
        <b/>
        <vertAlign val="subscript"/>
        <sz val="12"/>
        <color theme="1"/>
        <rFont val="Times New Roman"/>
        <family val="1"/>
      </rPr>
      <t>i</t>
    </r>
    <r>
      <rPr>
        <b/>
        <sz val="12"/>
        <color theme="1"/>
        <rFont val="Times New Roman"/>
        <family val="1"/>
      </rPr>
      <t xml:space="preserve"> in apatite with (</t>
    </r>
    <r>
      <rPr>
        <b/>
        <vertAlign val="superscript"/>
        <sz val="12"/>
        <color theme="1"/>
        <rFont val="Times New Roman"/>
        <family val="1"/>
      </rPr>
      <t>87</t>
    </r>
    <r>
      <rPr>
        <b/>
        <sz val="12"/>
        <color theme="1"/>
        <rFont val="Times New Roman"/>
        <family val="1"/>
      </rPr>
      <t>Sr/</t>
    </r>
    <r>
      <rPr>
        <b/>
        <vertAlign val="superscript"/>
        <sz val="12"/>
        <color theme="1"/>
        <rFont val="Times New Roman"/>
        <family val="1"/>
      </rPr>
      <t>86</t>
    </r>
    <r>
      <rPr>
        <b/>
        <sz val="12"/>
        <color theme="1"/>
        <rFont val="Times New Roman"/>
        <family val="1"/>
      </rPr>
      <t>Sr)</t>
    </r>
    <r>
      <rPr>
        <b/>
        <vertAlign val="subscript"/>
        <sz val="12"/>
        <color theme="1"/>
        <rFont val="Times New Roman"/>
        <family val="1"/>
      </rPr>
      <t>i</t>
    </r>
    <r>
      <rPr>
        <b/>
        <sz val="12"/>
        <color theme="1"/>
        <rFont val="Times New Roman"/>
        <family val="1"/>
      </rPr>
      <t xml:space="preserve"> in whole rock and plagioclase</t>
    </r>
  </si>
  <si>
    <t>Annexe 40 - In situ Sr isotopes analyses of apatite from Sept-Iles Intrusive Suite, Bushveld Complex and Sudbury Igneous Complex</t>
  </si>
  <si>
    <t>Annexe 39 - Analyses of reference materials used in the calibration of the LA-ICP-MS and to monitor the quality of the data</t>
  </si>
  <si>
    <t>Annexe 38 - Detailed methodology for in situ Sr isotopes measurement by LA-MC-ICP-MS</t>
  </si>
  <si>
    <t>Annexe 37 - Trace element concentrations of apatites from Sept-Iles Intrusive Suite, Bushveld Complex and Sudbury Igneous Complex</t>
  </si>
  <si>
    <t>Annexe 36 - Major and volatile composition of apatite from Sept-Iles Intrusive Suite, Bushveld Complex and Sudbury Igneous Complex</t>
  </si>
  <si>
    <r>
      <t>Annexe 33 - Calculation of the average modal proportion of apatite for the bulk Critical Zone based on average whole rock P</t>
    </r>
    <r>
      <rPr>
        <b/>
        <vertAlign val="subscript"/>
        <sz val="14"/>
        <color theme="1"/>
        <rFont val="Times New Roman"/>
        <family val="1"/>
      </rPr>
      <t>2</t>
    </r>
    <r>
      <rPr>
        <b/>
        <sz val="14"/>
        <color theme="1"/>
        <rFont val="Times New Roman"/>
        <family val="1"/>
      </rPr>
      <t>O</t>
    </r>
    <r>
      <rPr>
        <b/>
        <vertAlign val="subscript"/>
        <sz val="14"/>
        <color theme="1"/>
        <rFont val="Times New Roman"/>
        <family val="1"/>
      </rPr>
      <t>5</t>
    </r>
    <r>
      <rPr>
        <b/>
        <sz val="14"/>
        <color theme="1"/>
        <rFont val="Times New Roman"/>
        <family val="1"/>
      </rPr>
      <t xml:space="preserve"> (wt.%) in drillcore S9</t>
    </r>
    <r>
      <rPr>
        <vertAlign val="superscript"/>
        <sz val="14"/>
        <color theme="1"/>
        <rFont val="Times New Roman"/>
        <family val="1"/>
      </rPr>
      <t>1</t>
    </r>
  </si>
  <si>
    <t>Annexe 32 - Melt composition calculated from apatite analyses</t>
  </si>
  <si>
    <t>Annexe 31 - Calculation of the Rayleigh fractional crystallisation model for a single melt in the MCU II of Sept-Iles Intrusive Suite and comparison with apatite analyses</t>
  </si>
  <si>
    <t>Annexe 30 - Details of the parameters used in the Rayleigh fractional crystallisation model</t>
  </si>
  <si>
    <t>Annexe 22 - Trace element concentrations of plagioclase from Sept-Iles Intrusive Suite</t>
  </si>
  <si>
    <t>Annexe 21 - Trace element concentrations of apatite from Sept-Iles Intrusive Suite</t>
  </si>
  <si>
    <t xml:space="preserve">Annexe 20 - Trace element concentrations for standard UQAC-APA analysed with different beam sizes and compared to reference values </t>
  </si>
  <si>
    <t xml:space="preserve">Annexe 19 - Trace element concentrations for standard GSD analysed with different beam sizes and compared to reference values </t>
  </si>
  <si>
    <t xml:space="preserve">Annexe 18 - Trace element concentrations for standard NIST612 analysed with different beam sizes and compared to reference values </t>
  </si>
  <si>
    <t xml:space="preserve">Annexe 17 - Trace element concentrations for standard NIST610 analysed with different beam sizes and compared to reference values </t>
  </si>
  <si>
    <t>Annexe 16 - Analyses of reference materials used in the calibration of LA-ICP-MS and to monitor the quality of the data. All values are given in ppm. As reducing the beam size does not significantly changes the results, the presented average of analyses are for a 55 µm beam size</t>
  </si>
  <si>
    <t>Annexe 15 - Analytical details for the Laser Ablation-ICP-MS analysis of apatite at LabMaTer, UQAC</t>
  </si>
  <si>
    <t>Annexe 14 - Major and volatile composition of Sept-Iles Intrusive Suite apatite</t>
  </si>
  <si>
    <t>Annexe 13 - Electron microprobe analyses of the Durango apatite reference material using optimised protocol, and comparison with reference values</t>
  </si>
  <si>
    <t>Annexe 12 - Analytical parameters for EMPA analysis of apatite</t>
  </si>
  <si>
    <t>Annexe 11 - Determination of the analytical protocol which allows an adequate F measurement</t>
  </si>
  <si>
    <t>Annexe 10 - Samples examined throughout the MCU II and the felsic part of Sept-Iles layered intrusion and samples selected for this study</t>
  </si>
  <si>
    <r>
      <rPr>
        <b/>
        <vertAlign val="superscript"/>
        <sz val="11"/>
        <color theme="1"/>
        <rFont val="Times New Roman"/>
        <family val="1"/>
      </rPr>
      <t>1</t>
    </r>
    <r>
      <rPr>
        <sz val="11"/>
        <color theme="1"/>
        <rFont val="Times New Roman"/>
        <family val="1"/>
      </rPr>
      <t xml:space="preserve">In-house apatite reference material, different from the one used for calibration (see Annexe 12)
</t>
    </r>
    <r>
      <rPr>
        <b/>
        <vertAlign val="superscript"/>
        <sz val="11"/>
        <color theme="1"/>
        <rFont val="Times New Roman"/>
        <family val="1"/>
      </rPr>
      <t>2</t>
    </r>
    <r>
      <rPr>
        <sz val="11"/>
        <color theme="1"/>
        <rFont val="Times New Roman"/>
        <family val="1"/>
      </rPr>
      <t xml:space="preserve">Accuracy calculated as the relative deviation of the average of analyses from the standard reported value (in %): (Average - Reported value) / Reported value * 100
</t>
    </r>
    <r>
      <rPr>
        <b/>
        <vertAlign val="superscript"/>
        <sz val="11"/>
        <color theme="1"/>
        <rFont val="Times New Roman"/>
        <family val="1"/>
      </rPr>
      <t>3</t>
    </r>
    <r>
      <rPr>
        <sz val="11"/>
        <color theme="1"/>
        <rFont val="Times New Roman"/>
        <family val="1"/>
      </rPr>
      <t>Precision (Relative standard deviation in %; repeatability) calculated as (1 SD/average)*100</t>
    </r>
  </si>
  <si>
    <t>Annexe 50 - Major, volatile and trace element composition of apatite from I-, S- and A-type granites (literature data)</t>
  </si>
  <si>
    <t>Probe parameters</t>
  </si>
  <si>
    <t>Analyse type</t>
  </si>
  <si>
    <t>Nb analyses</t>
  </si>
  <si>
    <r>
      <t>P</t>
    </r>
    <r>
      <rPr>
        <b/>
        <vertAlign val="subscript"/>
        <sz val="11"/>
        <rFont val="Times New Roman"/>
        <family val="1"/>
      </rPr>
      <t>2</t>
    </r>
    <r>
      <rPr>
        <b/>
        <sz val="11"/>
        <rFont val="Times New Roman"/>
        <family val="1"/>
      </rPr>
      <t>O</t>
    </r>
    <r>
      <rPr>
        <b/>
        <vertAlign val="subscript"/>
        <sz val="11"/>
        <rFont val="Times New Roman"/>
        <family val="1"/>
      </rPr>
      <t>5</t>
    </r>
  </si>
  <si>
    <r>
      <t>SiO</t>
    </r>
    <r>
      <rPr>
        <b/>
        <vertAlign val="subscript"/>
        <sz val="11"/>
        <rFont val="Times New Roman"/>
        <family val="1"/>
      </rPr>
      <t>2</t>
    </r>
  </si>
  <si>
    <t>MnO</t>
  </si>
  <si>
    <t>SrO</t>
  </si>
  <si>
    <r>
      <t>Na</t>
    </r>
    <r>
      <rPr>
        <b/>
        <vertAlign val="subscript"/>
        <sz val="11"/>
        <rFont val="Times New Roman"/>
        <family val="1"/>
      </rPr>
      <t>2</t>
    </r>
    <r>
      <rPr>
        <b/>
        <sz val="11"/>
        <rFont val="Times New Roman"/>
        <family val="1"/>
      </rPr>
      <t>O</t>
    </r>
  </si>
  <si>
    <r>
      <t>K</t>
    </r>
    <r>
      <rPr>
        <b/>
        <vertAlign val="subscript"/>
        <sz val="11"/>
        <rFont val="Times New Roman"/>
        <family val="1"/>
      </rPr>
      <t>2</t>
    </r>
    <r>
      <rPr>
        <b/>
        <sz val="11"/>
        <rFont val="Times New Roman"/>
        <family val="1"/>
      </rPr>
      <t>O</t>
    </r>
  </si>
  <si>
    <t>MgO</t>
  </si>
  <si>
    <r>
      <t>Al</t>
    </r>
    <r>
      <rPr>
        <b/>
        <vertAlign val="subscript"/>
        <sz val="11"/>
        <rFont val="Times New Roman"/>
        <family val="1"/>
      </rPr>
      <t>2</t>
    </r>
    <r>
      <rPr>
        <b/>
        <sz val="11"/>
        <rFont val="Times New Roman"/>
        <family val="1"/>
      </rPr>
      <t>O</t>
    </r>
    <r>
      <rPr>
        <b/>
        <vertAlign val="subscript"/>
        <sz val="11"/>
        <rFont val="Times New Roman"/>
        <family val="1"/>
      </rPr>
      <t>3</t>
    </r>
  </si>
  <si>
    <r>
      <t>X</t>
    </r>
    <r>
      <rPr>
        <b/>
        <vertAlign val="subscript"/>
        <sz val="11"/>
        <rFont val="Times New Roman"/>
        <family val="1"/>
      </rPr>
      <t>F Ap</t>
    </r>
  </si>
  <si>
    <r>
      <t>X</t>
    </r>
    <r>
      <rPr>
        <b/>
        <vertAlign val="subscript"/>
        <sz val="11"/>
        <rFont val="Times New Roman"/>
        <family val="1"/>
      </rPr>
      <t>Cl Ap</t>
    </r>
  </si>
  <si>
    <r>
      <t>X</t>
    </r>
    <r>
      <rPr>
        <b/>
        <vertAlign val="subscript"/>
        <sz val="11"/>
        <rFont val="Times New Roman"/>
        <family val="1"/>
      </rPr>
      <t>H Ap</t>
    </r>
  </si>
  <si>
    <r>
      <t>X</t>
    </r>
    <r>
      <rPr>
        <b/>
        <vertAlign val="subscript"/>
        <sz val="11"/>
        <color theme="1"/>
        <rFont val="Times New Roman"/>
        <family val="1"/>
      </rPr>
      <t>F Ap</t>
    </r>
  </si>
  <si>
    <r>
      <t>X</t>
    </r>
    <r>
      <rPr>
        <b/>
        <vertAlign val="subscript"/>
        <sz val="11"/>
        <color theme="1"/>
        <rFont val="Times New Roman"/>
        <family val="1"/>
      </rPr>
      <t>Cl Ap</t>
    </r>
  </si>
  <si>
    <r>
      <t>X</t>
    </r>
    <r>
      <rPr>
        <b/>
        <vertAlign val="subscript"/>
        <sz val="11"/>
        <color theme="1"/>
        <rFont val="Times New Roman"/>
        <family val="1"/>
      </rPr>
      <t>H Ap</t>
    </r>
  </si>
  <si>
    <t>Cl (EMPA)</t>
  </si>
  <si>
    <t>F (EMPA)</t>
  </si>
  <si>
    <r>
      <t>Pb</t>
    </r>
    <r>
      <rPr>
        <b/>
        <vertAlign val="superscript"/>
        <sz val="11"/>
        <color theme="1"/>
        <rFont val="Times New Roman"/>
        <family val="1"/>
      </rPr>
      <t>208</t>
    </r>
  </si>
  <si>
    <r>
      <t>Rb</t>
    </r>
    <r>
      <rPr>
        <b/>
        <vertAlign val="superscript"/>
        <sz val="11"/>
        <color theme="1"/>
        <rFont val="Times New Roman"/>
        <family val="1"/>
      </rPr>
      <t>85</t>
    </r>
  </si>
  <si>
    <r>
      <t>K</t>
    </r>
    <r>
      <rPr>
        <b/>
        <vertAlign val="superscript"/>
        <sz val="11"/>
        <color theme="1"/>
        <rFont val="Times New Roman"/>
        <family val="1"/>
      </rPr>
      <t>39</t>
    </r>
  </si>
  <si>
    <r>
      <t>Ba</t>
    </r>
    <r>
      <rPr>
        <b/>
        <vertAlign val="superscript"/>
        <sz val="11"/>
        <color theme="1"/>
        <rFont val="Times New Roman"/>
        <family val="1"/>
      </rPr>
      <t>137</t>
    </r>
  </si>
  <si>
    <r>
      <t>Sr</t>
    </r>
    <r>
      <rPr>
        <b/>
        <vertAlign val="superscript"/>
        <sz val="11"/>
        <color theme="1"/>
        <rFont val="Times New Roman"/>
        <family val="1"/>
      </rPr>
      <t>88</t>
    </r>
  </si>
  <si>
    <r>
      <t>Na</t>
    </r>
    <r>
      <rPr>
        <b/>
        <vertAlign val="superscript"/>
        <sz val="11"/>
        <color theme="1"/>
        <rFont val="Times New Roman"/>
        <family val="1"/>
      </rPr>
      <t>23</t>
    </r>
  </si>
  <si>
    <r>
      <t>La</t>
    </r>
    <r>
      <rPr>
        <b/>
        <vertAlign val="superscript"/>
        <sz val="11"/>
        <color theme="1"/>
        <rFont val="Times New Roman"/>
        <family val="1"/>
      </rPr>
      <t>139</t>
    </r>
  </si>
  <si>
    <r>
      <t>Ce</t>
    </r>
    <r>
      <rPr>
        <b/>
        <vertAlign val="superscript"/>
        <sz val="11"/>
        <color theme="1"/>
        <rFont val="Times New Roman"/>
        <family val="1"/>
      </rPr>
      <t>140</t>
    </r>
  </si>
  <si>
    <r>
      <t>Pr</t>
    </r>
    <r>
      <rPr>
        <b/>
        <vertAlign val="superscript"/>
        <sz val="11"/>
        <color theme="1"/>
        <rFont val="Times New Roman"/>
        <family val="1"/>
      </rPr>
      <t>141</t>
    </r>
  </si>
  <si>
    <r>
      <t>Nd</t>
    </r>
    <r>
      <rPr>
        <b/>
        <vertAlign val="superscript"/>
        <sz val="11"/>
        <color theme="1"/>
        <rFont val="Times New Roman"/>
        <family val="1"/>
      </rPr>
      <t>146</t>
    </r>
  </si>
  <si>
    <r>
      <t>Sm</t>
    </r>
    <r>
      <rPr>
        <b/>
        <vertAlign val="superscript"/>
        <sz val="11"/>
        <color theme="1"/>
        <rFont val="Times New Roman"/>
        <family val="1"/>
      </rPr>
      <t>147</t>
    </r>
  </si>
  <si>
    <r>
      <t>Eu</t>
    </r>
    <r>
      <rPr>
        <b/>
        <vertAlign val="superscript"/>
        <sz val="11"/>
        <color theme="1"/>
        <rFont val="Times New Roman"/>
        <family val="1"/>
      </rPr>
      <t>153</t>
    </r>
  </si>
  <si>
    <r>
      <t>Gd</t>
    </r>
    <r>
      <rPr>
        <b/>
        <vertAlign val="superscript"/>
        <sz val="11"/>
        <color theme="1"/>
        <rFont val="Times New Roman"/>
        <family val="1"/>
      </rPr>
      <t>157</t>
    </r>
  </si>
  <si>
    <r>
      <t>Tb</t>
    </r>
    <r>
      <rPr>
        <b/>
        <vertAlign val="superscript"/>
        <sz val="11"/>
        <color theme="1"/>
        <rFont val="Times New Roman"/>
        <family val="1"/>
      </rPr>
      <t>159</t>
    </r>
  </si>
  <si>
    <r>
      <t>Dy</t>
    </r>
    <r>
      <rPr>
        <b/>
        <vertAlign val="superscript"/>
        <sz val="11"/>
        <color theme="1"/>
        <rFont val="Times New Roman"/>
        <family val="1"/>
      </rPr>
      <t>163</t>
    </r>
  </si>
  <si>
    <r>
      <t>Y</t>
    </r>
    <r>
      <rPr>
        <b/>
        <vertAlign val="superscript"/>
        <sz val="11"/>
        <color theme="1"/>
        <rFont val="Times New Roman"/>
        <family val="1"/>
      </rPr>
      <t>89</t>
    </r>
  </si>
  <si>
    <r>
      <t>Ho</t>
    </r>
    <r>
      <rPr>
        <b/>
        <vertAlign val="superscript"/>
        <sz val="11"/>
        <color theme="1"/>
        <rFont val="Times New Roman"/>
        <family val="1"/>
      </rPr>
      <t>165</t>
    </r>
  </si>
  <si>
    <r>
      <t>Er</t>
    </r>
    <r>
      <rPr>
        <b/>
        <vertAlign val="superscript"/>
        <sz val="11"/>
        <color theme="1"/>
        <rFont val="Times New Roman"/>
        <family val="1"/>
      </rPr>
      <t>166</t>
    </r>
  </si>
  <si>
    <r>
      <t>Tm</t>
    </r>
    <r>
      <rPr>
        <b/>
        <vertAlign val="superscript"/>
        <sz val="11"/>
        <color theme="1"/>
        <rFont val="Times New Roman"/>
        <family val="1"/>
      </rPr>
      <t>169</t>
    </r>
  </si>
  <si>
    <r>
      <t>Yb</t>
    </r>
    <r>
      <rPr>
        <b/>
        <vertAlign val="superscript"/>
        <sz val="11"/>
        <color theme="1"/>
        <rFont val="Times New Roman"/>
        <family val="1"/>
      </rPr>
      <t>172</t>
    </r>
  </si>
  <si>
    <r>
      <t>Lu</t>
    </r>
    <r>
      <rPr>
        <b/>
        <vertAlign val="superscript"/>
        <sz val="11"/>
        <color theme="1"/>
        <rFont val="Times New Roman"/>
        <family val="1"/>
      </rPr>
      <t>175</t>
    </r>
  </si>
  <si>
    <r>
      <t>Th</t>
    </r>
    <r>
      <rPr>
        <b/>
        <vertAlign val="superscript"/>
        <sz val="11"/>
        <color theme="1"/>
        <rFont val="Times New Roman"/>
        <family val="1"/>
      </rPr>
      <t>232</t>
    </r>
  </si>
  <si>
    <r>
      <t>U</t>
    </r>
    <r>
      <rPr>
        <b/>
        <vertAlign val="superscript"/>
        <sz val="11"/>
        <color theme="1"/>
        <rFont val="Times New Roman"/>
        <family val="1"/>
      </rPr>
      <t>238</t>
    </r>
  </si>
  <si>
    <r>
      <t>Mn</t>
    </r>
    <r>
      <rPr>
        <b/>
        <vertAlign val="superscript"/>
        <sz val="11"/>
        <color theme="1"/>
        <rFont val="Times New Roman"/>
        <family val="1"/>
      </rPr>
      <t>55</t>
    </r>
  </si>
  <si>
    <r>
      <t>Mg</t>
    </r>
    <r>
      <rPr>
        <b/>
        <vertAlign val="superscript"/>
        <sz val="11"/>
        <color theme="1"/>
        <rFont val="Times New Roman"/>
        <family val="1"/>
      </rPr>
      <t>25</t>
    </r>
  </si>
  <si>
    <r>
      <t>Zr</t>
    </r>
    <r>
      <rPr>
        <b/>
        <vertAlign val="superscript"/>
        <sz val="11"/>
        <color theme="1"/>
        <rFont val="Times New Roman"/>
        <family val="1"/>
      </rPr>
      <t>90</t>
    </r>
  </si>
  <si>
    <r>
      <t>Sc</t>
    </r>
    <r>
      <rPr>
        <b/>
        <vertAlign val="superscript"/>
        <sz val="11"/>
        <color theme="1"/>
        <rFont val="Times New Roman"/>
        <family val="1"/>
      </rPr>
      <t>45</t>
    </r>
  </si>
  <si>
    <r>
      <t>Nb</t>
    </r>
    <r>
      <rPr>
        <b/>
        <vertAlign val="superscript"/>
        <sz val="11"/>
        <color theme="1"/>
        <rFont val="Times New Roman"/>
        <family val="1"/>
      </rPr>
      <t>93</t>
    </r>
  </si>
  <si>
    <r>
      <t>Ti</t>
    </r>
    <r>
      <rPr>
        <b/>
        <vertAlign val="superscript"/>
        <sz val="11"/>
        <color theme="1"/>
        <rFont val="Times New Roman"/>
        <family val="1"/>
      </rPr>
      <t>49</t>
    </r>
  </si>
  <si>
    <r>
      <t>V</t>
    </r>
    <r>
      <rPr>
        <b/>
        <vertAlign val="superscript"/>
        <sz val="11"/>
        <color theme="1"/>
        <rFont val="Times New Roman"/>
        <family val="1"/>
      </rPr>
      <t>51</t>
    </r>
  </si>
  <si>
    <r>
      <t>As</t>
    </r>
    <r>
      <rPr>
        <b/>
        <vertAlign val="superscript"/>
        <sz val="11"/>
        <color theme="1"/>
        <rFont val="Times New Roman"/>
        <family val="1"/>
      </rPr>
      <t>75</t>
    </r>
  </si>
  <si>
    <t>Si (EMPA)</t>
  </si>
  <si>
    <t>I-TYPE</t>
  </si>
  <si>
    <t>Piccoli and Candela (1994)</t>
  </si>
  <si>
    <t>Gr - I-type</t>
  </si>
  <si>
    <t>Tuolumne Intrusive Suite</t>
  </si>
  <si>
    <t>Kuna Crest</t>
  </si>
  <si>
    <t>Granodiorite - Quartz-diorite</t>
  </si>
  <si>
    <t>Representative</t>
  </si>
  <si>
    <t>Half Dome Equigranular</t>
  </si>
  <si>
    <t>Half Dome Porphyry</t>
  </si>
  <si>
    <t>Belousova et al. (2001)</t>
  </si>
  <si>
    <t>Gr - I-type "anorogenic"</t>
  </si>
  <si>
    <t>Mount Isa Inlier</t>
  </si>
  <si>
    <t>Sybella Batholith - Queen Elizabeth Granite</t>
  </si>
  <si>
    <t>? keV - ? nA - ? µm</t>
  </si>
  <si>
    <t>Kalkadoon Batholith - Kalkadoon Granodiorite</t>
  </si>
  <si>
    <t>Monzogranite</t>
  </si>
  <si>
    <t>Naraku Batholith - Malakoff Granite</t>
  </si>
  <si>
    <t>Squirrel Hills Granite</t>
  </si>
  <si>
    <t>Williams Batholith - Wimberu Granite</t>
  </si>
  <si>
    <t>Diorite</t>
  </si>
  <si>
    <t>Mt angelay Granite</t>
  </si>
  <si>
    <t>Spicer (2001)</t>
  </si>
  <si>
    <t>Vredenburg batholith</t>
  </si>
  <si>
    <t>Monzogranite / granite / alkali feldspar granite</t>
  </si>
  <si>
    <t>15 keV - 20 nA - 1 µm</t>
  </si>
  <si>
    <t>Spot</t>
  </si>
  <si>
    <t>VR8</t>
  </si>
  <si>
    <t>VR7</t>
  </si>
  <si>
    <t>VR1</t>
  </si>
  <si>
    <t>VR9</t>
  </si>
  <si>
    <t>VR5</t>
  </si>
  <si>
    <t>55-1</t>
  </si>
  <si>
    <t>55</t>
  </si>
  <si>
    <t>Riviera pluton</t>
  </si>
  <si>
    <t>Riviera Skarn</t>
  </si>
  <si>
    <t>98016/3</t>
  </si>
  <si>
    <t>94324/1-1core</t>
  </si>
  <si>
    <t>43/1-2core</t>
  </si>
  <si>
    <t>98027/1-1</t>
  </si>
  <si>
    <t>17</t>
  </si>
  <si>
    <t>53</t>
  </si>
  <si>
    <t>29</t>
  </si>
  <si>
    <t>26</t>
  </si>
  <si>
    <t>Hsieh et al. (2008)</t>
  </si>
  <si>
    <t>Nanling mountains</t>
  </si>
  <si>
    <t>Fuzhou-Zhangzhou Complexes (FZC) - Zudi</t>
  </si>
  <si>
    <t>15 keV - 6 nA - 8-10 µm</t>
  </si>
  <si>
    <t>93ZUD01-6</t>
  </si>
  <si>
    <t xml:space="preserve"> 40-60</t>
  </si>
  <si>
    <t>93ZUD01-1</t>
  </si>
  <si>
    <t>Fuzhou-Zhangzhou Complexes (FZC) - Danyang</t>
  </si>
  <si>
    <t>92BD01-3</t>
  </si>
  <si>
    <t>92BD01-1</t>
  </si>
  <si>
    <t>Cao et al. (2012)</t>
  </si>
  <si>
    <t>Central Kazakhstan</t>
  </si>
  <si>
    <t>Aktogai porphyry Cu-Mo deposit</t>
  </si>
  <si>
    <t>15 keV - 10 nA - ? µm</t>
  </si>
  <si>
    <t>A1-1</t>
  </si>
  <si>
    <t>40 to 60</t>
  </si>
  <si>
    <t>East Kounrad Mo-W deposit</t>
  </si>
  <si>
    <t>Syenogranite</t>
  </si>
  <si>
    <t>Ek-1</t>
  </si>
  <si>
    <t>Zhanet Mo-W deposit</t>
  </si>
  <si>
    <t>Syenogranite porphyry</t>
  </si>
  <si>
    <t>Zh-2-1</t>
  </si>
  <si>
    <t>Zh-2-10</t>
  </si>
  <si>
    <t>Sayak-I skarn Cu deposit</t>
  </si>
  <si>
    <t>S1-1</t>
  </si>
  <si>
    <t>Akshatau W-Mo depost</t>
  </si>
  <si>
    <t>Ash-1</t>
  </si>
  <si>
    <t>Akzhal skarn Pb-Zn deposit</t>
  </si>
  <si>
    <t>Diorite-porphyry</t>
  </si>
  <si>
    <t>Ak-3</t>
  </si>
  <si>
    <t>Laurent et al. (2017)</t>
  </si>
  <si>
    <t>Matok Pluton</t>
  </si>
  <si>
    <t>30-43</t>
  </si>
  <si>
    <t>MAT-13</t>
  </si>
  <si>
    <t>Azadbakht et al. (2018)</t>
  </si>
  <si>
    <t>New Brunswick</t>
  </si>
  <si>
    <t>Mount Douglas (Dmd1)</t>
  </si>
  <si>
    <t>Bt granite</t>
  </si>
  <si>
    <t>15 keV - 30 nA - ? µm</t>
  </si>
  <si>
    <t>WX85NB-198</t>
  </si>
  <si>
    <t>WX85NB-220</t>
  </si>
  <si>
    <t>Nicholas Denys</t>
  </si>
  <si>
    <t>WX85NB-47</t>
  </si>
  <si>
    <t>Magaguadavic</t>
  </si>
  <si>
    <t>WX85NB-196</t>
  </si>
  <si>
    <t>Hawkshaw</t>
  </si>
  <si>
    <t>WX85NB-11</t>
  </si>
  <si>
    <t>Dungarvon</t>
  </si>
  <si>
    <t>WX85NB-226</t>
  </si>
  <si>
    <t>WX85NB-225</t>
  </si>
  <si>
    <t>Beech Hill</t>
  </si>
  <si>
    <t>WX85NB-188</t>
  </si>
  <si>
    <t>Utopia</t>
  </si>
  <si>
    <t>WX85NB-189</t>
  </si>
  <si>
    <t>Bouzari et al. (2018)</t>
  </si>
  <si>
    <t>Chataway</t>
  </si>
  <si>
    <t>granodiorite</t>
  </si>
  <si>
    <t>15 keV - 10 nA - 10 µm</t>
  </si>
  <si>
    <t>2238899 P10-10-16-1</t>
  </si>
  <si>
    <t>Granite Mountain</t>
  </si>
  <si>
    <t>Burgess Creek</t>
  </si>
  <si>
    <t>tonalite</t>
  </si>
  <si>
    <t>13PSC-144 P10-11a-1</t>
  </si>
  <si>
    <t>13PSC-144</t>
  </si>
  <si>
    <t>Takomkane Batholith</t>
  </si>
  <si>
    <t>Woodjam Creek</t>
  </si>
  <si>
    <t>qtz monzonite</t>
  </si>
  <si>
    <t>10FB-01 P11-06a-2</t>
  </si>
  <si>
    <t>10FB-01</t>
  </si>
  <si>
    <t>Wang et al. (2018)</t>
  </si>
  <si>
    <t>Jiuhuashan</t>
  </si>
  <si>
    <t>15 keV - 20 nA - 10 µm</t>
  </si>
  <si>
    <t>23-2</t>
  </si>
  <si>
    <t>27-1</t>
  </si>
  <si>
    <t>26-1</t>
  </si>
  <si>
    <t>Xie et al. (2018)</t>
  </si>
  <si>
    <t>Tongling - Fenghuangshan</t>
  </si>
  <si>
    <t>15 keV - 20 nA - 5 µm</t>
  </si>
  <si>
    <t>FHS2</t>
  </si>
  <si>
    <t>Tongling - Jiguanshan</t>
  </si>
  <si>
    <t>JKL1</t>
  </si>
  <si>
    <t>Tongling - Tongguanshan</t>
  </si>
  <si>
    <t>Quartz monzodiorite</t>
  </si>
  <si>
    <t>TGS14</t>
  </si>
  <si>
    <t>Tongling - Dongguashan</t>
  </si>
  <si>
    <t>DGS68</t>
  </si>
  <si>
    <t>DGS68-01</t>
  </si>
  <si>
    <t>Tongling - Chaoshan</t>
  </si>
  <si>
    <t>Pyroxene diorite/monzodiorite</t>
  </si>
  <si>
    <t>CS1</t>
  </si>
  <si>
    <t>Du et al. (2019)</t>
  </si>
  <si>
    <t>Luanchuan</t>
  </si>
  <si>
    <t>Nannihu</t>
  </si>
  <si>
    <t>Granite porphyry</t>
  </si>
  <si>
    <t>15 keV - 12 nA - 3 µm</t>
  </si>
  <si>
    <t>NNH-13</t>
  </si>
  <si>
    <t>35-60</t>
  </si>
  <si>
    <t>HSM05-7</t>
  </si>
  <si>
    <t>Huangbeiliing</t>
  </si>
  <si>
    <t>SHB39</t>
  </si>
  <si>
    <t>SHB39-1</t>
  </si>
  <si>
    <t>Qu et al. (2019)</t>
  </si>
  <si>
    <t>Great Xing’an Range</t>
  </si>
  <si>
    <t>Linchangdong</t>
  </si>
  <si>
    <t>17LCD-03</t>
  </si>
  <si>
    <t>30-40</t>
  </si>
  <si>
    <t>Zafar et al. (2019)</t>
  </si>
  <si>
    <t>Kukaazi granite</t>
  </si>
  <si>
    <t>(Pb-Zn-Cu-W skarn)</t>
  </si>
  <si>
    <t>25 keV - 10 nA - 10 µm defocused</t>
  </si>
  <si>
    <t>YL-165</t>
  </si>
  <si>
    <t>YL-YT-1</t>
  </si>
  <si>
    <t>YL-YT-2</t>
  </si>
  <si>
    <t>Xing et al. (2020)</t>
  </si>
  <si>
    <t>Huojihe Porphyry Mo deposit</t>
  </si>
  <si>
    <t>Biotite monzogranite</t>
  </si>
  <si>
    <t>ZK0702-2</t>
  </si>
  <si>
    <t>ZK0728</t>
  </si>
  <si>
    <t>ZK0728-1</t>
  </si>
  <si>
    <t>ZK0710-1</t>
  </si>
  <si>
    <t>#ZK0702-1</t>
  </si>
  <si>
    <t>#ZK0728-1</t>
  </si>
  <si>
    <t>#ZK0710-1</t>
  </si>
  <si>
    <t>*ZK0702-1</t>
  </si>
  <si>
    <t>*ZK0728-1</t>
  </si>
  <si>
    <t>*ZK0710-1</t>
  </si>
  <si>
    <t>Yang et al. (2020)</t>
  </si>
  <si>
    <t>Huangbeiling</t>
  </si>
  <si>
    <t>HBL-10</t>
  </si>
  <si>
    <t>Johnson Porphyry</t>
  </si>
  <si>
    <t>Broska et al. (2004)</t>
  </si>
  <si>
    <t>Western Carpathians</t>
  </si>
  <si>
    <t>15 keV - 20 nA - 2 µm</t>
  </si>
  <si>
    <t>Broska et al. (2005)</t>
  </si>
  <si>
    <t>Tribec Mts.</t>
  </si>
  <si>
    <t>Leucogranodiorite</t>
  </si>
  <si>
    <t>15 keV - 100 nA - ? µm</t>
  </si>
  <si>
    <t>T-33</t>
  </si>
  <si>
    <t>Chu et al. (2009)</t>
  </si>
  <si>
    <t>Gangdese Batholith</t>
  </si>
  <si>
    <t>Granitoïds</t>
  </si>
  <si>
    <t>ST134A</t>
  </si>
  <si>
    <t>Fuzhou-Zhangzhou Complexes (FZC) - Changtai</t>
  </si>
  <si>
    <t>93CHT01-8</t>
  </si>
  <si>
    <t>93CHT01-1</t>
  </si>
  <si>
    <t>Fuzhou-Zhangzhou Complexes (FZC) - Fuzhou</t>
  </si>
  <si>
    <t>92KS01-7</t>
  </si>
  <si>
    <t>92KS01-1</t>
  </si>
  <si>
    <t>Fuzhou-Zhangzhou Complexes (FZC) - Yanqian</t>
  </si>
  <si>
    <t>93YAN01-6</t>
  </si>
  <si>
    <t>93YAN01-1</t>
  </si>
  <si>
    <t>Fuzhou-Zhangzhou Complexes (FZC) - Lianjiang</t>
  </si>
  <si>
    <t>92GT01-3</t>
  </si>
  <si>
    <t>92GT01-1</t>
  </si>
  <si>
    <t>Gr - I- to S-type</t>
  </si>
  <si>
    <t>Quartz diorite porphyry</t>
  </si>
  <si>
    <t>A2-7-5</t>
  </si>
  <si>
    <t>Granodiorite-porphyry</t>
  </si>
  <si>
    <t>A2-6</t>
  </si>
  <si>
    <t>Mean + std dev</t>
  </si>
  <si>
    <t>Mount LaTour</t>
  </si>
  <si>
    <t>WX85NB-254</t>
  </si>
  <si>
    <t>Lost Lake</t>
  </si>
  <si>
    <t>Bt-Ms granite</t>
  </si>
  <si>
    <t>WX85NB-161</t>
  </si>
  <si>
    <t>Lake George</t>
  </si>
  <si>
    <t>Bt granite to granodiorite</t>
  </si>
  <si>
    <t>LG</t>
  </si>
  <si>
    <t>Papineau Falls</t>
  </si>
  <si>
    <t>WX85NB-46</t>
  </si>
  <si>
    <t>Gr -I -type</t>
  </si>
  <si>
    <t>Allandale</t>
  </si>
  <si>
    <t>Ms-Bt granite</t>
  </si>
  <si>
    <t>WX85NB-38</t>
  </si>
  <si>
    <t>Aplite</t>
  </si>
  <si>
    <t>aplite</t>
  </si>
  <si>
    <t>15FB-13 P18-05b-4-3</t>
  </si>
  <si>
    <t xml:space="preserve">15FB-13 </t>
  </si>
  <si>
    <t>Buster Lake</t>
  </si>
  <si>
    <t>gabbro</t>
  </si>
  <si>
    <t>15FB-33 P03-02a-2</t>
  </si>
  <si>
    <t>15FB-33</t>
  </si>
  <si>
    <t>Luanshuan</t>
  </si>
  <si>
    <t>Shagfanggou</t>
  </si>
  <si>
    <t>SFG02</t>
  </si>
  <si>
    <t>NNH-13-3</t>
  </si>
  <si>
    <t>Yuku</t>
  </si>
  <si>
    <t>YK-1</t>
  </si>
  <si>
    <t>SBG08-4</t>
  </si>
  <si>
    <t>Shibaogou</t>
  </si>
  <si>
    <t>SBG08</t>
  </si>
  <si>
    <t>YK-1-2</t>
  </si>
  <si>
    <t>Huoshenmiao</t>
  </si>
  <si>
    <t>Quartz-diorite</t>
  </si>
  <si>
    <t>HSM05</t>
  </si>
  <si>
    <t>SFG02-5</t>
  </si>
  <si>
    <t>Duan et al. (2019)</t>
  </si>
  <si>
    <t>Zhuxiling</t>
  </si>
  <si>
    <t>Granodiorite porphyry</t>
  </si>
  <si>
    <t>15 keV - 10 nA - 5 µm</t>
  </si>
  <si>
    <t>ZXL-378-41</t>
  </si>
  <si>
    <t>ZXL-G2-3</t>
  </si>
  <si>
    <t>ZXLG2-1</t>
  </si>
  <si>
    <t>ZXL-G1-4</t>
  </si>
  <si>
    <t>Chaihezhen</t>
  </si>
  <si>
    <t xml:space="preserve">17CHZ-13 </t>
  </si>
  <si>
    <t>17CHZ-13</t>
  </si>
  <si>
    <t>Jiajiagou</t>
  </si>
  <si>
    <t>17JJG-10</t>
  </si>
  <si>
    <t xml:space="preserve">17JJG-10 </t>
  </si>
  <si>
    <t>22-1</t>
  </si>
  <si>
    <t>ZK0701-2</t>
  </si>
  <si>
    <t>#ZK0701-2</t>
  </si>
  <si>
    <t>*ZK0701-2</t>
  </si>
  <si>
    <t>Luanchuan granitoids</t>
  </si>
  <si>
    <t>SBG-2</t>
  </si>
  <si>
    <t>Porphyritic granite</t>
  </si>
  <si>
    <t>NNH-3</t>
  </si>
  <si>
    <t>Shangfanggou</t>
  </si>
  <si>
    <t>SFG-4</t>
  </si>
  <si>
    <t>YK-11</t>
  </si>
  <si>
    <t>Zhang et al. (2020)</t>
  </si>
  <si>
    <t>Pingtan intrusive complex</t>
  </si>
  <si>
    <t>17PT14</t>
  </si>
  <si>
    <t>17PT15</t>
  </si>
  <si>
    <t>17PT16</t>
  </si>
  <si>
    <t>Gr - I-type mafic</t>
  </si>
  <si>
    <t>T153</t>
  </si>
  <si>
    <r>
      <t>ST129A</t>
    </r>
    <r>
      <rPr>
        <sz val="12"/>
        <rFont val="Arial"/>
        <family val="2"/>
      </rPr>
      <t/>
    </r>
  </si>
  <si>
    <r>
      <t>ST147A</t>
    </r>
    <r>
      <rPr>
        <sz val="12"/>
        <rFont val="Arial"/>
        <family val="2"/>
      </rPr>
      <t/>
    </r>
  </si>
  <si>
    <t xml:space="preserve">Gangdese Batholith </t>
  </si>
  <si>
    <t>T036C</t>
  </si>
  <si>
    <t>T044E</t>
  </si>
  <si>
    <t>ET021E</t>
  </si>
  <si>
    <t>ST129A</t>
  </si>
  <si>
    <t>ST141A</t>
  </si>
  <si>
    <r>
      <t>ST141A</t>
    </r>
    <r>
      <rPr>
        <sz val="12"/>
        <rFont val="Arial"/>
        <family val="2"/>
      </rPr>
      <t/>
    </r>
  </si>
  <si>
    <t>ST143A</t>
  </si>
  <si>
    <t>ST144A</t>
  </si>
  <si>
    <r>
      <t>ST144A</t>
    </r>
    <r>
      <rPr>
        <sz val="12"/>
        <rFont val="Arial"/>
        <family val="2"/>
      </rPr>
      <t/>
    </r>
  </si>
  <si>
    <t>ST147A</t>
  </si>
  <si>
    <t>ST150A</t>
  </si>
  <si>
    <t>ST152A</t>
  </si>
  <si>
    <t>Qian et al. (2019)</t>
  </si>
  <si>
    <t>Southern Anhui Province - Langqiao Batholith</t>
  </si>
  <si>
    <t>LQ</t>
  </si>
  <si>
    <t>Southern Anhui Province - Jingde Batholith</t>
  </si>
  <si>
    <t>JD</t>
  </si>
  <si>
    <t>Southern Anhui Province - Qingyang Batholith</t>
  </si>
  <si>
    <t>QY</t>
  </si>
  <si>
    <t>Southern Anhui Province - Pailou Stock</t>
  </si>
  <si>
    <t>PL</t>
  </si>
  <si>
    <t>ST104A</t>
  </si>
  <si>
    <t>ST146A</t>
  </si>
  <si>
    <t>T024</t>
  </si>
  <si>
    <t>T027</t>
  </si>
  <si>
    <t>ET026I</t>
  </si>
  <si>
    <r>
      <t>ET026I</t>
    </r>
    <r>
      <rPr>
        <sz val="12"/>
        <rFont val="Arial"/>
        <family val="2"/>
      </rPr>
      <t/>
    </r>
  </si>
  <si>
    <t>ST043A</t>
  </si>
  <si>
    <t>T148A</t>
  </si>
  <si>
    <t>T150</t>
  </si>
  <si>
    <r>
      <t>T150</t>
    </r>
    <r>
      <rPr>
        <sz val="12"/>
        <rFont val="Arial"/>
        <family val="2"/>
      </rPr>
      <t/>
    </r>
  </si>
  <si>
    <r>
      <t>ST134A</t>
    </r>
    <r>
      <rPr>
        <sz val="12"/>
        <rFont val="Arial"/>
        <family val="2"/>
      </rPr>
      <t/>
    </r>
  </si>
  <si>
    <t>Szopa (2013)</t>
  </si>
  <si>
    <t>Gr - between mafic I- to felsic S-type</t>
  </si>
  <si>
    <t>Western Tatra Mountains intrusion</t>
  </si>
  <si>
    <t>Cumulative Ap-enriched granitoïds</t>
  </si>
  <si>
    <t>15 keV - 20 nA - ? µm</t>
  </si>
  <si>
    <t>Gr - S-type</t>
  </si>
  <si>
    <t>Haelkraal</t>
  </si>
  <si>
    <t>54-1</t>
  </si>
  <si>
    <t>Kanonkop pluton</t>
  </si>
  <si>
    <t>KK8/6</t>
  </si>
  <si>
    <t>kk8</t>
  </si>
  <si>
    <t>KK10/1</t>
  </si>
  <si>
    <t>kk10</t>
  </si>
  <si>
    <t>KK15/1</t>
  </si>
  <si>
    <t>KK17/2</t>
  </si>
  <si>
    <t>KK19/5</t>
  </si>
  <si>
    <t>Gr - Ss-type</t>
  </si>
  <si>
    <t>Broska and Petrik (2008)</t>
  </si>
  <si>
    <t>Western Carpathians - several intrusions</t>
  </si>
  <si>
    <t>BGS-8</t>
  </si>
  <si>
    <t>GK-8</t>
  </si>
  <si>
    <t>Darongshan (DRS) - Jiuzhou batholith</t>
  </si>
  <si>
    <t>22GX12-5</t>
  </si>
  <si>
    <t>Darongshan (DRS) - Taima batholith</t>
  </si>
  <si>
    <t>22GX01-2</t>
  </si>
  <si>
    <t>Darongshan (DRS) - Pubai batholith</t>
  </si>
  <si>
    <t>22GX13-5</t>
  </si>
  <si>
    <t>22GX13-3</t>
  </si>
  <si>
    <t>22GX16-2</t>
  </si>
  <si>
    <t>22GX16-1</t>
  </si>
  <si>
    <t>Darongshan (DRS) - Nadong batholith</t>
  </si>
  <si>
    <t>22GX07-2</t>
  </si>
  <si>
    <t>22GX07-1</t>
  </si>
  <si>
    <t>22GX03-3</t>
  </si>
  <si>
    <t>22GX03-1</t>
  </si>
  <si>
    <t>22GX04-2</t>
  </si>
  <si>
    <t>Northern magmatic belt</t>
  </si>
  <si>
    <t>T006C</t>
  </si>
  <si>
    <r>
      <t>T006C</t>
    </r>
    <r>
      <rPr>
        <sz val="12"/>
        <rFont val="Arial"/>
        <family val="2"/>
      </rPr>
      <t/>
    </r>
  </si>
  <si>
    <t>T048C</t>
  </si>
  <si>
    <t>T125A</t>
  </si>
  <si>
    <t>T138A</t>
  </si>
  <si>
    <r>
      <t>T138A</t>
    </r>
    <r>
      <rPr>
        <sz val="12"/>
        <rFont val="Arial"/>
        <family val="2"/>
      </rPr>
      <t/>
    </r>
  </si>
  <si>
    <t>T170A</t>
  </si>
  <si>
    <t>T172A</t>
  </si>
  <si>
    <t>Miles et al. (2013)</t>
  </si>
  <si>
    <t>Gr - S-type (?)</t>
  </si>
  <si>
    <t>Criffell pluton</t>
  </si>
  <si>
    <t>15 keV - 5 nA - 15 µm</t>
  </si>
  <si>
    <t>21A</t>
  </si>
  <si>
    <t>22A</t>
  </si>
  <si>
    <t>08A</t>
  </si>
  <si>
    <t>Jiao et al. (2015)</t>
  </si>
  <si>
    <t>Darongshan</t>
  </si>
  <si>
    <t>10 keV - 20 nA - 5 µm</t>
  </si>
  <si>
    <t>Jiuzhou</t>
  </si>
  <si>
    <t>Crd-bearing charnokite</t>
  </si>
  <si>
    <t>Taima</t>
  </si>
  <si>
    <t>Banba</t>
  </si>
  <si>
    <t>Pophyritic rhyolite</t>
  </si>
  <si>
    <t>Long Lake</t>
  </si>
  <si>
    <t>Bt leucogranite</t>
  </si>
  <si>
    <t>DS06-077</t>
  </si>
  <si>
    <t>Liu et al. (2020)</t>
  </si>
  <si>
    <t>Malay Peninsula</t>
  </si>
  <si>
    <t>Bandi Sn mine</t>
  </si>
  <si>
    <t>Medium-grained Bt granite</t>
  </si>
  <si>
    <t>20 keV - 10 nA - 10 µm</t>
  </si>
  <si>
    <t xml:space="preserve">	CR-1</t>
  </si>
  <si>
    <t>Kajang Kemaman granite</t>
  </si>
  <si>
    <t xml:space="preserve">	KT-2(1)</t>
  </si>
  <si>
    <t>Berkelah granite</t>
  </si>
  <si>
    <t>Medium-grained biotite granite</t>
  </si>
  <si>
    <t xml:space="preserve">	LB-1</t>
  </si>
  <si>
    <t>Gambang granite</t>
  </si>
  <si>
    <t>Medium–coarse-grained biotite granite</t>
  </si>
  <si>
    <t xml:space="preserve">	LM-8</t>
  </si>
  <si>
    <t>Kulim granite</t>
  </si>
  <si>
    <t xml:space="preserve">	PK-4</t>
  </si>
  <si>
    <t>Sintok Sn mine</t>
  </si>
  <si>
    <t xml:space="preserve">	SK-10(1)</t>
  </si>
  <si>
    <t xml:space="preserve">	SK-10(2)</t>
  </si>
  <si>
    <t>Roda-Robles et al. (2022)</t>
  </si>
  <si>
    <t>Central Iberian Zone</t>
  </si>
  <si>
    <t>Puentemocha</t>
  </si>
  <si>
    <t>S1 granite</t>
  </si>
  <si>
    <t>Pinilla de Fermoselle</t>
  </si>
  <si>
    <t>Navalmoral de la Mata</t>
  </si>
  <si>
    <t>S2 granite</t>
  </si>
  <si>
    <t>Guarda-Sabugal</t>
  </si>
  <si>
    <t>Sierra–Bermeja</t>
  </si>
  <si>
    <t>Belvís de Monroy</t>
  </si>
  <si>
    <t>Leucogranite</t>
  </si>
  <si>
    <t>Valdeverdeja</t>
  </si>
  <si>
    <t>Castillejo de Dos Casas</t>
  </si>
  <si>
    <t>B-rich leucogranites</t>
  </si>
  <si>
    <t>-</t>
  </si>
  <si>
    <t>Highly fractionated leucogranites</t>
  </si>
  <si>
    <t>Zhang et al. (2023)</t>
  </si>
  <si>
    <t>Zhuxi biotite granite</t>
  </si>
  <si>
    <t>Biotite granite</t>
  </si>
  <si>
    <t>32-44</t>
  </si>
  <si>
    <t>2203*</t>
  </si>
  <si>
    <t>2290*</t>
  </si>
  <si>
    <t>Birski et al. (2019)</t>
  </si>
  <si>
    <t>Gr - S-type (KCG)</t>
  </si>
  <si>
    <t>Strzegom-Sobotka Massif</t>
  </si>
  <si>
    <t>Wiesnica quarry</t>
  </si>
  <si>
    <t>Hbl-Bt granite</t>
  </si>
  <si>
    <t>15 keV - 10 nA - 8 µm</t>
  </si>
  <si>
    <t xml:space="preserve"> 31/5</t>
  </si>
  <si>
    <t xml:space="preserve"> 31/6</t>
  </si>
  <si>
    <t>Zimnik quarry</t>
  </si>
  <si>
    <t xml:space="preserve"> 66/6</t>
  </si>
  <si>
    <t xml:space="preserve"> 66/7</t>
  </si>
  <si>
    <t>Paszowice quarry</t>
  </si>
  <si>
    <t xml:space="preserve"> 90/1</t>
  </si>
  <si>
    <t xml:space="preserve"> 90/6</t>
  </si>
  <si>
    <t xml:space="preserve"> 92/3</t>
  </si>
  <si>
    <t xml:space="preserve"> 92/6</t>
  </si>
  <si>
    <t>Kostrza Kware quarry</t>
  </si>
  <si>
    <t xml:space="preserve"> 103/3</t>
  </si>
  <si>
    <t>Wushan</t>
  </si>
  <si>
    <t>Wushan-S</t>
  </si>
  <si>
    <t>SG1-31</t>
  </si>
  <si>
    <t>S310-G6-01</t>
  </si>
  <si>
    <t>S310G6-26</t>
  </si>
  <si>
    <t>Wushan-N</t>
  </si>
  <si>
    <t>G5-16</t>
  </si>
  <si>
    <t>G3-2</t>
  </si>
  <si>
    <t>Li et al. (2014)</t>
  </si>
  <si>
    <t>Gr - A-type</t>
  </si>
  <si>
    <t>Haiyang massif</t>
  </si>
  <si>
    <t>K-feldspar granite</t>
  </si>
  <si>
    <t>HY01</t>
  </si>
  <si>
    <t>Huayuangong</t>
  </si>
  <si>
    <t>Quartz syenite</t>
  </si>
  <si>
    <t>36-1</t>
  </si>
  <si>
    <t>Richard (2019)</t>
  </si>
  <si>
    <t>Drammen batholith</t>
  </si>
  <si>
    <t>Cumulophyric Granite</t>
  </si>
  <si>
    <t>15-25</t>
  </si>
  <si>
    <t>Cm (13)</t>
  </si>
  <si>
    <t>Cm (25)</t>
  </si>
  <si>
    <t>Cm (12)</t>
  </si>
  <si>
    <t>Finnemarka batholith</t>
  </si>
  <si>
    <t>Quartz Monzodiorite</t>
  </si>
  <si>
    <t>Q MD (113)</t>
  </si>
  <si>
    <t>Q MD (112)</t>
  </si>
  <si>
    <t>Quartz Monzosyenite</t>
  </si>
  <si>
    <t>Q MS (114)</t>
  </si>
  <si>
    <t>Q MS (115a)</t>
  </si>
  <si>
    <t>Q MS (115b)</t>
  </si>
  <si>
    <t>Q MS (116)</t>
  </si>
  <si>
    <t>Medium-Coarse Grained Granite</t>
  </si>
  <si>
    <t>MCG (103)</t>
  </si>
  <si>
    <t>MCG (105)</t>
  </si>
  <si>
    <t>Yu et al. (2019)</t>
  </si>
  <si>
    <t>Xiangshan complex</t>
  </si>
  <si>
    <t>Porphyritic lava</t>
  </si>
  <si>
    <t>15 keV - 20 nA - 20 µm</t>
  </si>
  <si>
    <t>LJL-52</t>
  </si>
  <si>
    <t>4.37</t>
  </si>
  <si>
    <t>67.0</t>
  </si>
  <si>
    <t>59.7</t>
  </si>
  <si>
    <t>57.4</t>
  </si>
  <si>
    <t>14.7</t>
  </si>
  <si>
    <t>80.4</t>
  </si>
  <si>
    <t>9.30</t>
  </si>
  <si>
    <t>Granite Porphyry</t>
  </si>
  <si>
    <t>11XS-04</t>
  </si>
  <si>
    <t>3.68</t>
  </si>
  <si>
    <t>38.9</t>
  </si>
  <si>
    <t>33.5</t>
  </si>
  <si>
    <t>72.2</t>
  </si>
  <si>
    <t>7.8</t>
  </si>
  <si>
    <t>41.3</t>
  </si>
  <si>
    <t>4.79</t>
  </si>
  <si>
    <t>SZ-09</t>
  </si>
  <si>
    <t>4.38</t>
  </si>
  <si>
    <t>77.1</t>
  </si>
  <si>
    <t>50.9</t>
  </si>
  <si>
    <t>43.5</t>
  </si>
  <si>
    <t>93.4</t>
  </si>
  <si>
    <t>9.9</t>
  </si>
  <si>
    <t>52.5</t>
  </si>
  <si>
    <t>6.14</t>
  </si>
  <si>
    <t>11XS-1</t>
  </si>
  <si>
    <t>3.96</t>
  </si>
  <si>
    <t>67.9</t>
  </si>
  <si>
    <t>45.5</t>
  </si>
  <si>
    <t>39.2</t>
  </si>
  <si>
    <t>84.5</t>
  </si>
  <si>
    <t>9.1</t>
  </si>
  <si>
    <t>48.3</t>
  </si>
  <si>
    <t>5.65</t>
  </si>
  <si>
    <t>Quartz monzonite porphyry</t>
  </si>
  <si>
    <t>11XS-31</t>
  </si>
  <si>
    <t>4.05</t>
  </si>
  <si>
    <t>8.48</t>
  </si>
  <si>
    <t>42.6</t>
  </si>
  <si>
    <t>36.8</t>
  </si>
  <si>
    <t>79.5</t>
  </si>
  <si>
    <t>8.59</t>
  </si>
  <si>
    <t>5.33</t>
  </si>
  <si>
    <t>11XS-32</t>
  </si>
  <si>
    <t>4.51</t>
  </si>
  <si>
    <t>6.43</t>
  </si>
  <si>
    <t>28.9</t>
  </si>
  <si>
    <t>62.2</t>
  </si>
  <si>
    <t>6.70</t>
  </si>
  <si>
    <t>35.5</t>
  </si>
  <si>
    <t>4.12</t>
  </si>
  <si>
    <t>11XS-33</t>
  </si>
  <si>
    <t>3.83</t>
  </si>
  <si>
    <t>8.61</t>
  </si>
  <si>
    <t>31.0</t>
  </si>
  <si>
    <t>26.5</t>
  </si>
  <si>
    <t>57.1</t>
  </si>
  <si>
    <t>6.06</t>
  </si>
  <si>
    <t>32.1</t>
  </si>
  <si>
    <t>3.75</t>
  </si>
  <si>
    <t>Quenched enclave</t>
  </si>
  <si>
    <t>11XS-10</t>
  </si>
  <si>
    <t>11XS-11</t>
  </si>
  <si>
    <t>HY18</t>
  </si>
  <si>
    <t>23-1</t>
  </si>
  <si>
    <t>Miarolitic syenogranite</t>
  </si>
  <si>
    <t>33-1</t>
  </si>
  <si>
    <t>CG Equigranular Granite</t>
  </si>
  <si>
    <t>CG eq (7)</t>
  </si>
  <si>
    <t>CG eq (17)</t>
  </si>
  <si>
    <t>CG eq (20)</t>
  </si>
  <si>
    <t>CG eq (23)</t>
  </si>
  <si>
    <t>Microcrystalline Qtz-Fsp Porphyry</t>
  </si>
  <si>
    <t>MP (2)</t>
  </si>
  <si>
    <t>MP (3)</t>
  </si>
  <si>
    <t>MP (10)</t>
  </si>
  <si>
    <t>Coarse Grained Oligoclase Granite</t>
  </si>
  <si>
    <t>CG O (4)</t>
  </si>
  <si>
    <t>CG O (5)</t>
  </si>
  <si>
    <t>Fine Grained Porphyry</t>
  </si>
  <si>
    <t>FG P (6)</t>
  </si>
  <si>
    <t>M-C (14)</t>
  </si>
  <si>
    <t>Rapakivi Granite</t>
  </si>
  <si>
    <t>Rap (18)</t>
  </si>
  <si>
    <t>Rap (19)</t>
  </si>
  <si>
    <t>Coarse Grained Granite</t>
  </si>
  <si>
    <t>CG (107)</t>
  </si>
  <si>
    <t>CG (108)</t>
  </si>
  <si>
    <t>CG (109)</t>
  </si>
  <si>
    <t>Rhyolite</t>
  </si>
  <si>
    <t>NTS-53</t>
  </si>
  <si>
    <t>5.31</t>
  </si>
  <si>
    <t>49.0</t>
  </si>
  <si>
    <t>43.7</t>
  </si>
  <si>
    <t>61.1</t>
  </si>
  <si>
    <t>19.5</t>
  </si>
  <si>
    <t>15.1</t>
  </si>
  <si>
    <t>NTS-52</t>
  </si>
  <si>
    <t>5.53</t>
  </si>
  <si>
    <t>49.9</t>
  </si>
  <si>
    <t>49.5</t>
  </si>
  <si>
    <t>56.4</t>
  </si>
  <si>
    <t>19.0</t>
  </si>
  <si>
    <t>99.8</t>
  </si>
  <si>
    <t>15.0</t>
  </si>
  <si>
    <t>11XS-07</t>
  </si>
  <si>
    <t>4.20</t>
  </si>
  <si>
    <t>49.1</t>
  </si>
  <si>
    <t>67.6</t>
  </si>
  <si>
    <t>22.7</t>
  </si>
  <si>
    <t>16.4</t>
  </si>
  <si>
    <t>LJL-54</t>
  </si>
  <si>
    <t>3.99</t>
  </si>
  <si>
    <t>39.1</t>
  </si>
  <si>
    <t>54.0</t>
  </si>
  <si>
    <t>75.0</t>
  </si>
  <si>
    <t>24.6</t>
  </si>
  <si>
    <t>19.2</t>
  </si>
  <si>
    <t>NTS-07</t>
  </si>
  <si>
    <t>5.13</t>
  </si>
  <si>
    <t>59.6</t>
  </si>
  <si>
    <t>51.0</t>
  </si>
  <si>
    <t>11.6</t>
  </si>
  <si>
    <t>61.4</t>
  </si>
  <si>
    <t>7.19</t>
  </si>
  <si>
    <t>Quan et al. (2023)</t>
  </si>
  <si>
    <t>Huanren pluton</t>
  </si>
  <si>
    <t>21L01-1</t>
  </si>
  <si>
    <t>21L02-1</t>
  </si>
  <si>
    <t>Yang et al. (2023)</t>
  </si>
  <si>
    <t>Huangmeijan</t>
  </si>
  <si>
    <t>Fine-grained syenite porphyry</t>
  </si>
  <si>
    <t>LZ-A-01-18</t>
  </si>
  <si>
    <t>LZ-A-01-10</t>
  </si>
  <si>
    <t>Coarse-grained syenite porphyry</t>
  </si>
  <si>
    <t>LZ-A-02-01</t>
  </si>
  <si>
    <t>LZ-A-01-11</t>
  </si>
  <si>
    <t>Peralkaline</t>
  </si>
  <si>
    <t>Klipberg alkali granite</t>
  </si>
  <si>
    <t>AL7S7</t>
  </si>
  <si>
    <t>AL7S5/</t>
  </si>
  <si>
    <t>AL7S6</t>
  </si>
  <si>
    <t>Alexanderfontein</t>
  </si>
  <si>
    <t>Breccia</t>
  </si>
  <si>
    <t>AL7S8</t>
  </si>
  <si>
    <t>87093/3</t>
  </si>
  <si>
    <t>AL7S14</t>
  </si>
  <si>
    <t>82-1</t>
  </si>
  <si>
    <t>82-2</t>
  </si>
  <si>
    <t>Abdel-Karim et al. (2021)</t>
  </si>
  <si>
    <t>Maladob ring complex</t>
  </si>
  <si>
    <t>Peralkaline granite</t>
  </si>
  <si>
    <t>19 keV - 20 nA - ? µm</t>
  </si>
  <si>
    <t>20 keV - 20 nA - ? µm</t>
  </si>
  <si>
    <r>
      <t>Mole fractions calculated using the method of Piccoli and Candela (2002), corrected</t>
    </r>
    <r>
      <rPr>
        <vertAlign val="superscript"/>
        <sz val="11"/>
        <color theme="1"/>
        <rFont val="Times New Roman"/>
        <family val="1"/>
      </rPr>
      <t>1</t>
    </r>
  </si>
  <si>
    <t>LA-ICP-MS ANALYSES</t>
  </si>
  <si>
    <t>EMPA ANALYSES</t>
  </si>
  <si>
    <t>I-TYPE MAFIC</t>
  </si>
  <si>
    <t xml:space="preserve">S-TYPE </t>
  </si>
  <si>
    <t xml:space="preserve">A-TYPE </t>
  </si>
  <si>
    <r>
      <t>Annexe 10</t>
    </r>
    <r>
      <rPr>
        <sz val="10"/>
        <color theme="1"/>
        <rFont val="Arial"/>
        <family val="2"/>
      </rPr>
      <t xml:space="preserve"> – Samples examined throughout the MCU II and the felsic part of Sept-Iles layered intrusion and samples selected for this study</t>
    </r>
    <r>
      <rPr>
        <b/>
        <sz val="10"/>
        <color theme="1"/>
        <rFont val="Arial"/>
        <family val="2"/>
      </rPr>
      <t xml:space="preserve">
</t>
    </r>
    <r>
      <rPr>
        <b/>
        <sz val="2"/>
        <color theme="1"/>
        <rFont val="Arial"/>
        <family val="2"/>
      </rPr>
      <t xml:space="preserve">
</t>
    </r>
    <r>
      <rPr>
        <b/>
        <sz val="10"/>
        <color theme="1"/>
        <rFont val="Arial"/>
        <family val="2"/>
      </rPr>
      <t xml:space="preserve">Annexe 11 </t>
    </r>
    <r>
      <rPr>
        <sz val="10"/>
        <color theme="1"/>
        <rFont val="Arial"/>
        <family val="2"/>
      </rPr>
      <t xml:space="preserve">– Determination of the analytical protocol which allows an adequate F measurement
</t>
    </r>
    <r>
      <rPr>
        <sz val="2"/>
        <color theme="1"/>
        <rFont val="Arial"/>
        <family val="2"/>
      </rPr>
      <t xml:space="preserve">
</t>
    </r>
    <r>
      <rPr>
        <b/>
        <sz val="10"/>
        <color theme="1"/>
        <rFont val="Arial"/>
        <family val="2"/>
      </rPr>
      <t>Annexe 12</t>
    </r>
    <r>
      <rPr>
        <sz val="10"/>
        <color theme="1"/>
        <rFont val="Arial"/>
        <family val="2"/>
      </rPr>
      <t xml:space="preserve"> – Analytical parameters for EMPA analysis of apatite</t>
    </r>
    <r>
      <rPr>
        <b/>
        <sz val="10"/>
        <color theme="1"/>
        <rFont val="Arial"/>
        <family val="2"/>
      </rPr>
      <t xml:space="preserve">
</t>
    </r>
    <r>
      <rPr>
        <b/>
        <sz val="2"/>
        <color theme="1"/>
        <rFont val="Arial"/>
        <family val="2"/>
      </rPr>
      <t xml:space="preserve">
</t>
    </r>
    <r>
      <rPr>
        <b/>
        <sz val="10"/>
        <color theme="1"/>
        <rFont val="Arial"/>
        <family val="2"/>
      </rPr>
      <t xml:space="preserve">Annexe 13 – </t>
    </r>
    <r>
      <rPr>
        <sz val="10"/>
        <color theme="1"/>
        <rFont val="Arial"/>
        <family val="2"/>
      </rPr>
      <t>Electron microprobe analyses of the Durango apatite reference material using optimised protocol, and comparison with reference values</t>
    </r>
    <r>
      <rPr>
        <b/>
        <sz val="10"/>
        <color theme="1"/>
        <rFont val="Arial"/>
        <family val="2"/>
      </rPr>
      <t xml:space="preserve">
</t>
    </r>
    <r>
      <rPr>
        <b/>
        <sz val="2"/>
        <color theme="1"/>
        <rFont val="Arial"/>
        <family val="2"/>
      </rPr>
      <t xml:space="preserve">
</t>
    </r>
    <r>
      <rPr>
        <b/>
        <sz val="10"/>
        <color theme="1"/>
        <rFont val="Arial"/>
        <family val="2"/>
      </rPr>
      <t>Annexe 14</t>
    </r>
    <r>
      <rPr>
        <sz val="10"/>
        <color theme="1"/>
        <rFont val="Arial"/>
        <family val="2"/>
      </rPr>
      <t xml:space="preserve"> – Major and volatile composition of Sept-Iles Intrusive Suite apatite
</t>
    </r>
    <r>
      <rPr>
        <sz val="2"/>
        <color theme="1"/>
        <rFont val="Arial"/>
        <family val="2"/>
      </rPr>
      <t xml:space="preserve">
</t>
    </r>
    <r>
      <rPr>
        <b/>
        <sz val="10"/>
        <color theme="1"/>
        <rFont val="Arial"/>
        <family val="2"/>
      </rPr>
      <t>Annexe 15</t>
    </r>
    <r>
      <rPr>
        <sz val="10"/>
        <color theme="1"/>
        <rFont val="Arial"/>
        <family val="2"/>
      </rPr>
      <t xml:space="preserve"> – Analytical details for the Laser Ablation-ICP-MS analysis of apatite at LabMaTer, UQAC
</t>
    </r>
    <r>
      <rPr>
        <sz val="2"/>
        <color theme="1"/>
        <rFont val="Arial"/>
        <family val="2"/>
      </rPr>
      <t xml:space="preserve">
</t>
    </r>
    <r>
      <rPr>
        <b/>
        <sz val="10"/>
        <color theme="1"/>
        <rFont val="Arial"/>
        <family val="2"/>
      </rPr>
      <t>Annexe 16</t>
    </r>
    <r>
      <rPr>
        <sz val="10"/>
        <color theme="1"/>
        <rFont val="Arial"/>
        <family val="2"/>
      </rPr>
      <t xml:space="preserve"> – Analyses of reference materials used in the calibration of LA-ICP-MS and to monitor the quality of the data
</t>
    </r>
    <r>
      <rPr>
        <sz val="2"/>
        <color theme="1"/>
        <rFont val="Arial"/>
        <family val="2"/>
      </rPr>
      <t xml:space="preserve">
</t>
    </r>
    <r>
      <rPr>
        <b/>
        <sz val="10"/>
        <color theme="1"/>
        <rFont val="Arial"/>
        <family val="2"/>
      </rPr>
      <t>Annexe 17</t>
    </r>
    <r>
      <rPr>
        <sz val="10"/>
        <color theme="1"/>
        <rFont val="Arial"/>
        <family val="2"/>
      </rPr>
      <t xml:space="preserve"> – Trace element concentrations for standard NIST610 analysed with different beam sizes and compared to reference values
</t>
    </r>
    <r>
      <rPr>
        <sz val="2"/>
        <color theme="1"/>
        <rFont val="Arial"/>
        <family val="2"/>
      </rPr>
      <t xml:space="preserve">
</t>
    </r>
    <r>
      <rPr>
        <b/>
        <sz val="10"/>
        <color theme="1"/>
        <rFont val="Arial"/>
        <family val="2"/>
      </rPr>
      <t xml:space="preserve">Annexe 18 </t>
    </r>
    <r>
      <rPr>
        <sz val="10"/>
        <color theme="1"/>
        <rFont val="Arial"/>
        <family val="2"/>
      </rPr>
      <t xml:space="preserve">– Trace element concentrations for standard NIST612 analysed with different beam sizes and compared to reference values
</t>
    </r>
    <r>
      <rPr>
        <sz val="2"/>
        <color theme="1"/>
        <rFont val="Arial"/>
        <family val="2"/>
      </rPr>
      <t xml:space="preserve">
</t>
    </r>
    <r>
      <rPr>
        <b/>
        <sz val="10"/>
        <color theme="1"/>
        <rFont val="Arial"/>
        <family val="2"/>
      </rPr>
      <t xml:space="preserve">Annexe 19 </t>
    </r>
    <r>
      <rPr>
        <sz val="10"/>
        <color theme="1"/>
        <rFont val="Arial"/>
        <family val="2"/>
      </rPr>
      <t xml:space="preserve">– Trace element concentrations for standard GSD analysed with different beam sizes and compared to reference values
</t>
    </r>
    <r>
      <rPr>
        <sz val="2"/>
        <color theme="1"/>
        <rFont val="Arial"/>
        <family val="2"/>
      </rPr>
      <t xml:space="preserve">
</t>
    </r>
    <r>
      <rPr>
        <b/>
        <sz val="10"/>
        <color theme="1"/>
        <rFont val="Arial"/>
        <family val="2"/>
      </rPr>
      <t xml:space="preserve">Annexe 20 </t>
    </r>
    <r>
      <rPr>
        <sz val="10"/>
        <color theme="1"/>
        <rFont val="Arial"/>
        <family val="2"/>
      </rPr>
      <t xml:space="preserve">– Trace element concentrations for standard UAQC-APA analysed with different beam sizes and compared to reference values
</t>
    </r>
    <r>
      <rPr>
        <sz val="2"/>
        <color theme="1"/>
        <rFont val="Arial"/>
        <family val="2"/>
      </rPr>
      <t xml:space="preserve">
</t>
    </r>
    <r>
      <rPr>
        <b/>
        <sz val="10"/>
        <color theme="1"/>
        <rFont val="Arial"/>
        <family val="2"/>
      </rPr>
      <t xml:space="preserve">Annexe 21 </t>
    </r>
    <r>
      <rPr>
        <sz val="10"/>
        <color theme="1"/>
        <rFont val="Arial"/>
        <family val="2"/>
      </rPr>
      <t xml:space="preserve">– Trace element concentrations of apatite from Sept-Iles Intrusive Suite
</t>
    </r>
    <r>
      <rPr>
        <sz val="2"/>
        <color theme="1"/>
        <rFont val="Arial"/>
        <family val="2"/>
      </rPr>
      <t xml:space="preserve">
</t>
    </r>
    <r>
      <rPr>
        <b/>
        <sz val="10"/>
        <color theme="1"/>
        <rFont val="Arial"/>
        <family val="2"/>
      </rPr>
      <t xml:space="preserve">Annexe 22 </t>
    </r>
    <r>
      <rPr>
        <sz val="10"/>
        <color theme="1"/>
        <rFont val="Arial"/>
        <family val="2"/>
      </rPr>
      <t xml:space="preserve">– Trace element concentrations of plagioclase from Sept-Iles Intrusive Suite
</t>
    </r>
    <r>
      <rPr>
        <sz val="2"/>
        <color theme="1"/>
        <rFont val="Arial"/>
        <family val="2"/>
      </rPr>
      <t xml:space="preserve">
</t>
    </r>
    <r>
      <rPr>
        <b/>
        <sz val="10"/>
        <color theme="1"/>
        <rFont val="Arial"/>
        <family val="2"/>
      </rPr>
      <t xml:space="preserve">Annexe 30 </t>
    </r>
    <r>
      <rPr>
        <sz val="10"/>
        <color theme="1"/>
        <rFont val="Arial"/>
        <family val="2"/>
      </rPr>
      <t xml:space="preserve">– Details of the parameters used in the Rayleigh fractional crystallisation model
</t>
    </r>
    <r>
      <rPr>
        <sz val="2"/>
        <color theme="1"/>
        <rFont val="Arial"/>
        <family val="2"/>
      </rPr>
      <t xml:space="preserve">
</t>
    </r>
    <r>
      <rPr>
        <b/>
        <sz val="10"/>
        <color theme="1"/>
        <rFont val="Arial"/>
        <family val="2"/>
      </rPr>
      <t xml:space="preserve">Annexe 31 </t>
    </r>
    <r>
      <rPr>
        <sz val="10"/>
        <color theme="1"/>
        <rFont val="Arial"/>
        <family val="2"/>
      </rPr>
      <t xml:space="preserve">– Calculation of the Rayleigh fractional crystallisation model for a single melt in the MCU II of Sept-Iles Intrusive Suite and comparison with apatite analyses
</t>
    </r>
    <r>
      <rPr>
        <sz val="2"/>
        <color theme="1"/>
        <rFont val="Arial"/>
        <family val="2"/>
      </rPr>
      <t xml:space="preserve">
</t>
    </r>
    <r>
      <rPr>
        <b/>
        <sz val="10"/>
        <color theme="1"/>
        <rFont val="Arial"/>
        <family val="2"/>
      </rPr>
      <t xml:space="preserve">Annexe 32 </t>
    </r>
    <r>
      <rPr>
        <sz val="10"/>
        <color theme="1"/>
        <rFont val="Arial"/>
        <family val="2"/>
      </rPr>
      <t>– Melt composition calculated from apatite analyses</t>
    </r>
    <r>
      <rPr>
        <b/>
        <sz val="10"/>
        <color theme="1"/>
        <rFont val="Arial"/>
        <family val="2"/>
      </rPr>
      <t xml:space="preserve">
</t>
    </r>
    <r>
      <rPr>
        <b/>
        <sz val="2"/>
        <color theme="1"/>
        <rFont val="Arial"/>
        <family val="2"/>
      </rPr>
      <t xml:space="preserve">
</t>
    </r>
    <r>
      <rPr>
        <b/>
        <sz val="10"/>
        <color theme="1"/>
        <rFont val="Arial"/>
        <family val="2"/>
      </rPr>
      <t xml:space="preserve">Annexe 33 – </t>
    </r>
    <r>
      <rPr>
        <sz val="10"/>
        <color theme="1"/>
        <rFont val="Arial"/>
        <family val="2"/>
      </rPr>
      <t>Calculation of the average modal proportion of apatite for the bulk Critical Zone based on average whole rock P</t>
    </r>
    <r>
      <rPr>
        <vertAlign val="subscript"/>
        <sz val="10"/>
        <color theme="1"/>
        <rFont val="Arial"/>
        <family val="2"/>
      </rPr>
      <t>2</t>
    </r>
    <r>
      <rPr>
        <sz val="10"/>
        <color theme="1"/>
        <rFont val="Arial"/>
        <family val="2"/>
      </rPr>
      <t>O</t>
    </r>
    <r>
      <rPr>
        <vertAlign val="subscript"/>
        <sz val="10"/>
        <color theme="1"/>
        <rFont val="Arial"/>
        <family val="2"/>
      </rPr>
      <t>5</t>
    </r>
    <r>
      <rPr>
        <sz val="10"/>
        <color theme="1"/>
        <rFont val="Arial"/>
        <family val="2"/>
      </rPr>
      <t xml:space="preserve"> (wt.%) in drillcore S9</t>
    </r>
    <r>
      <rPr>
        <b/>
        <sz val="10"/>
        <color theme="1"/>
        <rFont val="Arial"/>
        <family val="2"/>
      </rPr>
      <t xml:space="preserve">
</t>
    </r>
    <r>
      <rPr>
        <b/>
        <sz val="2"/>
        <color theme="1"/>
        <rFont val="Arial"/>
        <family val="2"/>
      </rPr>
      <t xml:space="preserve">
</t>
    </r>
    <r>
      <rPr>
        <b/>
        <sz val="10"/>
        <color theme="1"/>
        <rFont val="Arial"/>
        <family val="2"/>
      </rPr>
      <t xml:space="preserve">Annexe 36 </t>
    </r>
    <r>
      <rPr>
        <sz val="10"/>
        <color theme="1"/>
        <rFont val="Arial"/>
        <family val="2"/>
      </rPr>
      <t>– Major and volatile composition of apatite from Sept-Iles Intrusive Suite, Bushveld Complex and Sudbury Igneous Complex</t>
    </r>
    <r>
      <rPr>
        <b/>
        <sz val="10"/>
        <color theme="1"/>
        <rFont val="Arial"/>
        <family val="2"/>
      </rPr>
      <t xml:space="preserve">
</t>
    </r>
    <r>
      <rPr>
        <b/>
        <sz val="2"/>
        <color theme="1"/>
        <rFont val="Arial"/>
        <family val="2"/>
      </rPr>
      <t xml:space="preserve">
</t>
    </r>
    <r>
      <rPr>
        <b/>
        <sz val="10"/>
        <color theme="1"/>
        <rFont val="Arial"/>
        <family val="2"/>
      </rPr>
      <t xml:space="preserve">Annexe 37 </t>
    </r>
    <r>
      <rPr>
        <sz val="10"/>
        <color theme="1"/>
        <rFont val="Arial"/>
        <family val="2"/>
      </rPr>
      <t>– Trace element concentrations of apatites from Sept-Iles Intrusive Suite, Bushveld Complex and Sudbury Igneous Complex</t>
    </r>
    <r>
      <rPr>
        <b/>
        <sz val="10"/>
        <color theme="1"/>
        <rFont val="Arial"/>
        <family val="2"/>
      </rPr>
      <t xml:space="preserve">
</t>
    </r>
    <r>
      <rPr>
        <b/>
        <sz val="2"/>
        <color theme="1"/>
        <rFont val="Arial"/>
        <family val="2"/>
      </rPr>
      <t xml:space="preserve">
</t>
    </r>
    <r>
      <rPr>
        <b/>
        <sz val="10"/>
        <color theme="1"/>
        <rFont val="Arial"/>
        <family val="2"/>
      </rPr>
      <t xml:space="preserve">Annexe 38 – </t>
    </r>
    <r>
      <rPr>
        <sz val="10"/>
        <color theme="1"/>
        <rFont val="Arial"/>
        <family val="2"/>
      </rPr>
      <t xml:space="preserve">Detailed methodology for in situ Sr isotopes measurement by LA-MC-ICP-MS
</t>
    </r>
    <r>
      <rPr>
        <b/>
        <sz val="2"/>
        <color theme="1"/>
        <rFont val="Arial"/>
        <family val="2"/>
      </rPr>
      <t xml:space="preserve">
</t>
    </r>
    <r>
      <rPr>
        <b/>
        <sz val="10"/>
        <color theme="1"/>
        <rFont val="Arial"/>
        <family val="2"/>
      </rPr>
      <t xml:space="preserve">Annexe 39 </t>
    </r>
    <r>
      <rPr>
        <sz val="10"/>
        <color theme="1"/>
        <rFont val="Arial"/>
        <family val="2"/>
      </rPr>
      <t>– Analyses of reference materials used in the calibration of the LA-ICP-MS and to monitor the quality of the data</t>
    </r>
    <r>
      <rPr>
        <b/>
        <sz val="10"/>
        <color theme="1"/>
        <rFont val="Arial"/>
        <family val="2"/>
      </rPr>
      <t xml:space="preserve">
</t>
    </r>
    <r>
      <rPr>
        <b/>
        <sz val="2"/>
        <color theme="1"/>
        <rFont val="Arial"/>
        <family val="2"/>
      </rPr>
      <t xml:space="preserve">
</t>
    </r>
    <r>
      <rPr>
        <b/>
        <sz val="10"/>
        <color theme="1"/>
        <rFont val="Arial"/>
        <family val="2"/>
      </rPr>
      <t xml:space="preserve">Annexe 40 </t>
    </r>
    <r>
      <rPr>
        <sz val="10"/>
        <color theme="1"/>
        <rFont val="Arial"/>
        <family val="2"/>
      </rPr>
      <t>– In situ Sr isotopes analyses of apatite from Sept-Iles Intrusive Suite, Bushveld Complex and Sudbury Igneous Complex</t>
    </r>
    <r>
      <rPr>
        <b/>
        <sz val="10"/>
        <color theme="1"/>
        <rFont val="Arial"/>
        <family val="2"/>
      </rPr>
      <t xml:space="preserve">
</t>
    </r>
    <r>
      <rPr>
        <b/>
        <sz val="2"/>
        <color theme="1"/>
        <rFont val="Arial"/>
        <family val="2"/>
      </rPr>
      <t xml:space="preserve">
</t>
    </r>
    <r>
      <rPr>
        <b/>
        <sz val="10"/>
        <color theme="1"/>
        <rFont val="Arial"/>
        <family val="2"/>
      </rPr>
      <t xml:space="preserve">Annexe 41 </t>
    </r>
    <r>
      <rPr>
        <sz val="10"/>
        <color theme="1"/>
        <rFont val="Arial"/>
        <family val="2"/>
      </rPr>
      <t>– Comparison of (</t>
    </r>
    <r>
      <rPr>
        <vertAlign val="superscript"/>
        <sz val="10"/>
        <color theme="1"/>
        <rFont val="Arial"/>
        <family val="2"/>
      </rPr>
      <t>87</t>
    </r>
    <r>
      <rPr>
        <sz val="10"/>
        <color theme="1"/>
        <rFont val="Arial"/>
        <family val="2"/>
      </rPr>
      <t>Sr/</t>
    </r>
    <r>
      <rPr>
        <vertAlign val="superscript"/>
        <sz val="10"/>
        <color theme="1"/>
        <rFont val="Arial"/>
        <family val="2"/>
      </rPr>
      <t>86</t>
    </r>
    <r>
      <rPr>
        <sz val="10"/>
        <color theme="1"/>
        <rFont val="Arial"/>
        <family val="2"/>
      </rPr>
      <t>Sr)</t>
    </r>
    <r>
      <rPr>
        <vertAlign val="subscript"/>
        <sz val="10"/>
        <color theme="1"/>
        <rFont val="Arial"/>
        <family val="2"/>
      </rPr>
      <t>i</t>
    </r>
    <r>
      <rPr>
        <sz val="10"/>
        <color theme="1"/>
        <rFont val="Arial"/>
        <family val="2"/>
      </rPr>
      <t xml:space="preserve"> in apatite with (</t>
    </r>
    <r>
      <rPr>
        <vertAlign val="superscript"/>
        <sz val="10"/>
        <color theme="1"/>
        <rFont val="Arial"/>
        <family val="2"/>
      </rPr>
      <t>87</t>
    </r>
    <r>
      <rPr>
        <sz val="10"/>
        <color theme="1"/>
        <rFont val="Arial"/>
        <family val="2"/>
      </rPr>
      <t>Sr/</t>
    </r>
    <r>
      <rPr>
        <vertAlign val="superscript"/>
        <sz val="10"/>
        <color theme="1"/>
        <rFont val="Arial"/>
        <family val="2"/>
      </rPr>
      <t>86</t>
    </r>
    <r>
      <rPr>
        <sz val="10"/>
        <color theme="1"/>
        <rFont val="Arial"/>
        <family val="2"/>
      </rPr>
      <t>Sr)</t>
    </r>
    <r>
      <rPr>
        <vertAlign val="subscript"/>
        <sz val="10"/>
        <color theme="1"/>
        <rFont val="Arial"/>
        <family val="2"/>
      </rPr>
      <t>i</t>
    </r>
    <r>
      <rPr>
        <sz val="10"/>
        <color theme="1"/>
        <rFont val="Arial"/>
        <family val="2"/>
      </rPr>
      <t xml:space="preserve"> in whole rock and plagioclase</t>
    </r>
    <r>
      <rPr>
        <b/>
        <sz val="10"/>
        <color theme="1"/>
        <rFont val="Arial"/>
        <family val="2"/>
      </rPr>
      <t xml:space="preserve">
</t>
    </r>
    <r>
      <rPr>
        <b/>
        <sz val="2"/>
        <color theme="1"/>
        <rFont val="Arial"/>
        <family val="2"/>
      </rPr>
      <t xml:space="preserve">
</t>
    </r>
    <r>
      <rPr>
        <b/>
        <sz val="10"/>
        <color theme="1"/>
        <rFont val="Arial"/>
        <family val="2"/>
      </rPr>
      <t xml:space="preserve">Annexe 42 </t>
    </r>
    <r>
      <rPr>
        <sz val="10"/>
        <color theme="1"/>
        <rFont val="Arial"/>
        <family val="2"/>
      </rPr>
      <t>– Summary of volatile and trace element concentration in cumulus and intercumulus apatite from the mafic intrusions considered in this study</t>
    </r>
    <r>
      <rPr>
        <b/>
        <sz val="10"/>
        <color theme="1"/>
        <rFont val="Arial"/>
        <family val="2"/>
      </rPr>
      <t xml:space="preserve">
</t>
    </r>
    <r>
      <rPr>
        <b/>
        <sz val="2"/>
        <color theme="1"/>
        <rFont val="Arial"/>
        <family val="2"/>
      </rPr>
      <t xml:space="preserve">
</t>
    </r>
    <r>
      <rPr>
        <b/>
        <sz val="10"/>
        <color theme="1"/>
        <rFont val="Arial"/>
        <family val="2"/>
      </rPr>
      <t xml:space="preserve">Annexe 45 </t>
    </r>
    <r>
      <rPr>
        <sz val="10"/>
        <color theme="1"/>
        <rFont val="Arial"/>
        <family val="2"/>
      </rPr>
      <t>– Modelisation of the effect of pyroxene crystallisation on the (La/Nd)</t>
    </r>
    <r>
      <rPr>
        <vertAlign val="subscript"/>
        <sz val="10"/>
        <color theme="1"/>
        <rFont val="Arial"/>
        <family val="2"/>
      </rPr>
      <t>N</t>
    </r>
    <r>
      <rPr>
        <sz val="10"/>
        <color theme="1"/>
        <rFont val="Arial"/>
        <family val="2"/>
      </rPr>
      <t xml:space="preserve"> ratio in cumulus apatite
</t>
    </r>
    <r>
      <rPr>
        <b/>
        <sz val="2"/>
        <color theme="1"/>
        <rFont val="Arial"/>
        <family val="2"/>
      </rPr>
      <t xml:space="preserve">
</t>
    </r>
    <r>
      <rPr>
        <b/>
        <sz val="10"/>
        <color theme="1"/>
        <rFont val="Arial"/>
        <family val="2"/>
      </rPr>
      <t xml:space="preserve">Annexe 46 </t>
    </r>
    <r>
      <rPr>
        <sz val="10"/>
        <color theme="1"/>
        <rFont val="Arial"/>
        <family val="2"/>
      </rPr>
      <t>– Modelisation of the effect of amphibole crystallisation on the (Gd/Yb)</t>
    </r>
    <r>
      <rPr>
        <vertAlign val="subscript"/>
        <sz val="10"/>
        <color theme="1"/>
        <rFont val="Arial"/>
        <family val="2"/>
      </rPr>
      <t>N</t>
    </r>
    <r>
      <rPr>
        <sz val="10"/>
        <color theme="1"/>
        <rFont val="Arial"/>
        <family val="2"/>
      </rPr>
      <t xml:space="preserve"> ratio in cumulus apatite</t>
    </r>
    <r>
      <rPr>
        <b/>
        <sz val="10"/>
        <color theme="1"/>
        <rFont val="Arial"/>
        <family val="2"/>
      </rPr>
      <t xml:space="preserve">
</t>
    </r>
    <r>
      <rPr>
        <b/>
        <sz val="2"/>
        <color theme="1"/>
        <rFont val="Arial"/>
        <family val="2"/>
      </rPr>
      <t xml:space="preserve">
</t>
    </r>
    <r>
      <rPr>
        <b/>
        <sz val="10"/>
        <color theme="1"/>
        <rFont val="Arial"/>
        <family val="2"/>
      </rPr>
      <t xml:space="preserve">Annexe 48 </t>
    </r>
    <r>
      <rPr>
        <sz val="10"/>
        <color theme="1"/>
        <rFont val="Arial"/>
        <family val="2"/>
      </rPr>
      <t>– Major and volatile composition of apatite from I-, S- and A-type granites</t>
    </r>
    <r>
      <rPr>
        <b/>
        <sz val="10"/>
        <color theme="1"/>
        <rFont val="Arial"/>
        <family val="2"/>
      </rPr>
      <t xml:space="preserve">
</t>
    </r>
    <r>
      <rPr>
        <b/>
        <sz val="2"/>
        <color theme="1"/>
        <rFont val="Arial"/>
        <family val="2"/>
      </rPr>
      <t xml:space="preserve">
</t>
    </r>
    <r>
      <rPr>
        <b/>
        <sz val="10"/>
        <color theme="1"/>
        <rFont val="Arial"/>
        <family val="2"/>
      </rPr>
      <t xml:space="preserve">Annexe 49 </t>
    </r>
    <r>
      <rPr>
        <sz val="10"/>
        <color theme="1"/>
        <rFont val="Arial"/>
        <family val="2"/>
      </rPr>
      <t xml:space="preserve">– Trace element concentrations of apatites from I-, S- and A-type granites
</t>
    </r>
    <r>
      <rPr>
        <sz val="2"/>
        <color theme="1"/>
        <rFont val="Arial"/>
        <family val="2"/>
      </rPr>
      <t xml:space="preserve">
</t>
    </r>
    <r>
      <rPr>
        <b/>
        <sz val="10"/>
        <color theme="1"/>
        <rFont val="Arial"/>
        <family val="2"/>
      </rPr>
      <t>Annexe 50</t>
    </r>
    <r>
      <rPr>
        <sz val="10"/>
        <color theme="1"/>
        <rFont val="Arial"/>
        <family val="2"/>
      </rPr>
      <t xml:space="preserve"> – Major, volatile and trace element composition of apatite from I-, S- and A-type granites (literature data)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</si>
</sst>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 #,##0.00_)_ ;_ * \(#,##0.00\)_ ;_ * &quot;-&quot;??_)_ ;_ @_ "/>
    <numFmt numFmtId="165" formatCode="0.0"/>
    <numFmt numFmtId="166" formatCode="0.000"/>
    <numFmt numFmtId="167" formatCode="0.0000"/>
    <numFmt numFmtId="168" formatCode="0.00000"/>
    <numFmt numFmtId="169" formatCode="0.000000"/>
    <numFmt numFmtId="170" formatCode="yyyy\-mm\-dd\ hh:mm:ss.000"/>
    <numFmt numFmtId="171" formatCode="0.0000000"/>
    <numFmt numFmtId="172" formatCode="0.00_ "/>
    <numFmt numFmtId="173" formatCode="0.0_ "/>
  </numFmts>
  <fonts count="99">
    <font>
      <sz val="11"/>
      <color theme="1"/>
      <name val="Calibri"/>
      <family val="2"/>
      <scheme val="minor"/>
    </font>
    <font>
      <sz val="11"/>
      <color theme="1"/>
      <name val="Times New Roman"/>
      <family val="1"/>
    </font>
    <font>
      <b/>
      <sz val="11"/>
      <color theme="1"/>
      <name val="Times New Roman"/>
      <family val="1"/>
    </font>
    <font>
      <vertAlign val="superscript"/>
      <sz val="11"/>
      <color theme="1"/>
      <name val="Times New Roman"/>
      <family val="1"/>
    </font>
    <font>
      <i/>
      <sz val="11"/>
      <color theme="1"/>
      <name val="Times New Roman"/>
      <family val="1"/>
    </font>
    <font>
      <i/>
      <u/>
      <sz val="11"/>
      <color theme="1"/>
      <name val="Times New Roman"/>
      <family val="1"/>
    </font>
    <font>
      <b/>
      <sz val="11"/>
      <name val="Times New Roman"/>
      <family val="1"/>
    </font>
    <font>
      <sz val="11"/>
      <name val="Times New Roman"/>
      <family val="1"/>
    </font>
    <font>
      <sz val="11"/>
      <name val="Calibri"/>
      <family val="2"/>
    </font>
    <font>
      <vertAlign val="superscript"/>
      <sz val="11"/>
      <name val="Times New Roman"/>
      <family val="1"/>
    </font>
    <font>
      <b/>
      <sz val="12"/>
      <color theme="1"/>
      <name val="Times New Roman"/>
      <family val="1"/>
    </font>
    <font>
      <b/>
      <sz val="11"/>
      <color theme="1"/>
      <name val="Calibri"/>
      <family val="2"/>
      <scheme val="minor"/>
    </font>
    <font>
      <sz val="11"/>
      <color rgb="FF000000"/>
      <name val="Times New Roman"/>
      <family val="1"/>
    </font>
    <font>
      <b/>
      <sz val="11"/>
      <color rgb="FF000000"/>
      <name val="Times New Roman"/>
      <family val="1"/>
    </font>
    <font>
      <i/>
      <sz val="11"/>
      <name val="Times New Roman"/>
      <family val="1"/>
    </font>
    <font>
      <b/>
      <sz val="14"/>
      <color theme="1"/>
      <name val="Times New Roman"/>
      <family val="1"/>
    </font>
    <font>
      <sz val="12"/>
      <color theme="1"/>
      <name val="Times New Roman"/>
      <family val="1"/>
    </font>
    <font>
      <sz val="11"/>
      <color rgb="FFFF0000"/>
      <name val="Times New Roman"/>
      <family val="1"/>
    </font>
    <font>
      <b/>
      <sz val="11"/>
      <color rgb="FF00B050"/>
      <name val="Times New Roman"/>
      <family val="1"/>
    </font>
    <font>
      <b/>
      <sz val="11"/>
      <color rgb="FFFF0000"/>
      <name val="Times New Roman"/>
      <family val="1"/>
    </font>
    <font>
      <sz val="11"/>
      <color rgb="FF00B050"/>
      <name val="Times New Roman"/>
      <family val="1"/>
    </font>
    <font>
      <b/>
      <vertAlign val="superscript"/>
      <sz val="11"/>
      <color theme="1"/>
      <name val="Times New Roman"/>
      <family val="1"/>
    </font>
    <font>
      <vertAlign val="subscript"/>
      <sz val="11"/>
      <color theme="1"/>
      <name val="Times New Roman"/>
      <family val="1"/>
    </font>
    <font>
      <b/>
      <sz val="14"/>
      <name val="Times New Roman"/>
      <family val="1"/>
    </font>
    <font>
      <strike/>
      <sz val="11"/>
      <color theme="1"/>
      <name val="Times New Roman"/>
      <family val="1"/>
    </font>
    <font>
      <b/>
      <sz val="12"/>
      <name val="Times New Roman"/>
      <family val="1"/>
    </font>
    <font>
      <b/>
      <vertAlign val="subscript"/>
      <sz val="11"/>
      <color theme="1"/>
      <name val="Times New Roman"/>
      <family val="1"/>
    </font>
    <font>
      <sz val="11"/>
      <color rgb="FF00B0F0"/>
      <name val="Times New Roman"/>
      <family val="1"/>
    </font>
    <font>
      <sz val="11"/>
      <color theme="9" tint="-0.249977111117893"/>
      <name val="Times New Roman"/>
      <family val="1"/>
    </font>
    <font>
      <b/>
      <sz val="14"/>
      <color rgb="FFFF0000"/>
      <name val="Times New Roman"/>
      <family val="1"/>
    </font>
    <font>
      <sz val="14"/>
      <color theme="1"/>
      <name val="Times New Roman"/>
      <family val="1"/>
    </font>
    <font>
      <sz val="8"/>
      <name val="Calibri"/>
      <family val="2"/>
      <scheme val="minor"/>
    </font>
    <font>
      <b/>
      <i/>
      <sz val="11"/>
      <color theme="1"/>
      <name val="Times New Roman"/>
      <family val="1"/>
    </font>
    <font>
      <b/>
      <i/>
      <vertAlign val="superscript"/>
      <sz val="11"/>
      <color theme="1"/>
      <name val="Times New Roman"/>
      <family val="1"/>
    </font>
    <font>
      <i/>
      <sz val="14"/>
      <color theme="1"/>
      <name val="Times New Roman"/>
      <family val="1"/>
    </font>
    <font>
      <b/>
      <i/>
      <sz val="14"/>
      <color rgb="FFFF0000"/>
      <name val="Times New Roman"/>
      <family val="1"/>
    </font>
    <font>
      <i/>
      <sz val="14"/>
      <color rgb="FFFF0000"/>
      <name val="Times New Roman"/>
      <family val="1"/>
    </font>
    <font>
      <i/>
      <sz val="12"/>
      <color theme="1"/>
      <name val="Times New Roman"/>
      <family val="1"/>
    </font>
    <font>
      <i/>
      <sz val="12"/>
      <name val="Times New Roman"/>
      <family val="1"/>
    </font>
    <font>
      <b/>
      <i/>
      <sz val="12"/>
      <color rgb="FFFF0000"/>
      <name val="Times New Roman"/>
      <family val="1"/>
    </font>
    <font>
      <i/>
      <sz val="12"/>
      <color rgb="FFFF0000"/>
      <name val="Times New Roman"/>
      <family val="1"/>
    </font>
    <font>
      <b/>
      <i/>
      <sz val="12"/>
      <color theme="1"/>
      <name val="Times New Roman"/>
      <family val="1"/>
    </font>
    <font>
      <strike/>
      <sz val="11"/>
      <color rgb="FFFF0000"/>
      <name val="Times New Roman"/>
      <family val="1"/>
    </font>
    <font>
      <b/>
      <i/>
      <sz val="11"/>
      <name val="Times New Roman"/>
      <family val="1"/>
    </font>
    <font>
      <i/>
      <sz val="14"/>
      <name val="Times New Roman"/>
      <family val="1"/>
    </font>
    <font>
      <sz val="14"/>
      <name val="Times New Roman"/>
      <family val="1"/>
    </font>
    <font>
      <b/>
      <i/>
      <sz val="14"/>
      <name val="Times New Roman"/>
      <family val="1"/>
    </font>
    <font>
      <b/>
      <i/>
      <sz val="12"/>
      <name val="Times New Roman"/>
      <family val="1"/>
    </font>
    <font>
      <i/>
      <sz val="8"/>
      <color theme="0" tint="-0.499984740745262"/>
      <name val="Times New Roman"/>
      <family val="1"/>
    </font>
    <font>
      <i/>
      <sz val="8"/>
      <color theme="1"/>
      <name val="Times New Roman"/>
      <family val="1"/>
    </font>
    <font>
      <i/>
      <sz val="11"/>
      <color theme="9" tint="-0.249977111117893"/>
      <name val="Times New Roman"/>
      <family val="1"/>
    </font>
    <font>
      <sz val="8"/>
      <color theme="0" tint="-0.499984740745262"/>
      <name val="Times New Roman"/>
      <family val="1"/>
    </font>
    <font>
      <i/>
      <sz val="8"/>
      <name val="Times New Roman"/>
      <family val="1"/>
    </font>
    <font>
      <i/>
      <sz val="9"/>
      <color theme="0" tint="-0.499984740745262"/>
      <name val="Times New Roman"/>
      <family val="1"/>
    </font>
    <font>
      <b/>
      <sz val="11"/>
      <color theme="6" tint="-0.249977111117893"/>
      <name val="Times New Roman"/>
      <family val="1"/>
    </font>
    <font>
      <u/>
      <sz val="11"/>
      <color theme="1"/>
      <name val="Times New Roman"/>
      <family val="1"/>
    </font>
    <font>
      <b/>
      <vertAlign val="subscript"/>
      <sz val="12"/>
      <color theme="1"/>
      <name val="Times New Roman"/>
      <family val="1"/>
    </font>
    <font>
      <sz val="11"/>
      <color theme="1"/>
      <name val="Calibri"/>
      <family val="2"/>
    </font>
    <font>
      <i/>
      <vertAlign val="superscript"/>
      <sz val="11"/>
      <color theme="1"/>
      <name val="Times New Roman"/>
      <family val="1"/>
    </font>
    <font>
      <sz val="10"/>
      <color theme="1"/>
      <name val="Times New Roman"/>
      <family val="1"/>
    </font>
    <font>
      <b/>
      <sz val="11"/>
      <name val="Calibri"/>
      <family val="2"/>
      <scheme val="minor"/>
    </font>
    <font>
      <b/>
      <vertAlign val="subscript"/>
      <sz val="14"/>
      <color theme="1"/>
      <name val="Times New Roman"/>
      <family val="1"/>
    </font>
    <font>
      <sz val="8"/>
      <color theme="1"/>
      <name val="Calibri"/>
      <family val="2"/>
      <scheme val="minor"/>
    </font>
    <font>
      <vertAlign val="superscript"/>
      <sz val="14"/>
      <color theme="1"/>
      <name val="Times New Roman"/>
      <family val="1"/>
    </font>
    <font>
      <sz val="11"/>
      <color theme="1"/>
      <name val="Calibri"/>
      <family val="2"/>
      <scheme val="minor"/>
    </font>
    <font>
      <sz val="8"/>
      <color theme="1"/>
      <name val="Times New Roman"/>
      <family val="1"/>
    </font>
    <font>
      <i/>
      <sz val="11"/>
      <color theme="5"/>
      <name val="Times New Roman"/>
      <family val="1"/>
    </font>
    <font>
      <sz val="11"/>
      <color theme="5"/>
      <name val="Times New Roman"/>
      <family val="1"/>
    </font>
    <font>
      <i/>
      <sz val="11"/>
      <color theme="9" tint="-0.249977111117893"/>
      <name val="Calibri"/>
      <family val="2"/>
      <scheme val="minor"/>
    </font>
    <font>
      <i/>
      <sz val="8"/>
      <color theme="0" tint="-0.499984740745262"/>
      <name val="Calibri"/>
      <family val="2"/>
      <scheme val="minor"/>
    </font>
    <font>
      <i/>
      <sz val="8"/>
      <color theme="1"/>
      <name val="Calibri"/>
      <family val="2"/>
      <scheme val="minor"/>
    </font>
    <font>
      <sz val="12"/>
      <name val="Times New Roman"/>
      <family val="1"/>
    </font>
    <font>
      <b/>
      <sz val="11"/>
      <name val="Calibri"/>
      <family val="2"/>
    </font>
    <font>
      <sz val="12"/>
      <color rgb="FFFF0000"/>
      <name val="Times New Roman"/>
      <family val="1"/>
    </font>
    <font>
      <b/>
      <vertAlign val="superscript"/>
      <sz val="12"/>
      <color theme="1"/>
      <name val="Times New Roman"/>
      <family val="1"/>
    </font>
    <font>
      <i/>
      <sz val="8"/>
      <color theme="0" tint="-0.34998626667073579"/>
      <name val="Times New Roman"/>
      <family val="1"/>
    </font>
    <font>
      <sz val="8"/>
      <color theme="0" tint="-0.34998626667073579"/>
      <name val="Times New Roman"/>
      <family val="1"/>
    </font>
    <font>
      <b/>
      <i/>
      <sz val="8"/>
      <color theme="0" tint="-0.34998626667073579"/>
      <name val="Times New Roman"/>
      <family val="1"/>
    </font>
    <font>
      <b/>
      <i/>
      <sz val="10"/>
      <color theme="1"/>
      <name val="Times New Roman"/>
      <family val="1"/>
    </font>
    <font>
      <vertAlign val="superscript"/>
      <sz val="10"/>
      <color theme="1"/>
      <name val="Times New Roman"/>
      <family val="1"/>
    </font>
    <font>
      <vertAlign val="subscript"/>
      <sz val="12"/>
      <color theme="1"/>
      <name val="Times New Roman"/>
      <family val="1"/>
    </font>
    <font>
      <b/>
      <u/>
      <sz val="12"/>
      <color theme="1"/>
      <name val="Times New Roman"/>
      <family val="1"/>
    </font>
    <font>
      <i/>
      <vertAlign val="superscript"/>
      <sz val="8"/>
      <color theme="1"/>
      <name val="Times New Roman"/>
      <family val="1"/>
    </font>
    <font>
      <vertAlign val="subscript"/>
      <sz val="8"/>
      <color theme="1"/>
      <name val="Times New Roman"/>
      <family val="1"/>
    </font>
    <font>
      <vertAlign val="superscript"/>
      <sz val="8"/>
      <color theme="1"/>
      <name val="Times New Roman"/>
      <family val="1"/>
    </font>
    <font>
      <sz val="11"/>
      <color theme="1"/>
      <name val="Arial"/>
      <family val="2"/>
    </font>
    <font>
      <b/>
      <sz val="12"/>
      <color theme="1"/>
      <name val="Arial"/>
      <family val="2"/>
    </font>
    <font>
      <sz val="8"/>
      <color theme="1"/>
      <name val="Arial"/>
      <family val="2"/>
    </font>
    <font>
      <b/>
      <sz val="10"/>
      <color theme="1"/>
      <name val="Arial"/>
      <family val="2"/>
    </font>
    <font>
      <sz val="10"/>
      <color theme="1"/>
      <name val="Arial"/>
      <family val="2"/>
    </font>
    <font>
      <b/>
      <sz val="2"/>
      <color theme="1"/>
      <name val="Arial"/>
      <family val="2"/>
    </font>
    <font>
      <sz val="2"/>
      <color theme="1"/>
      <name val="Arial"/>
      <family val="2"/>
    </font>
    <font>
      <vertAlign val="subscript"/>
      <sz val="10"/>
      <color theme="1"/>
      <name val="Arial"/>
      <family val="2"/>
    </font>
    <font>
      <vertAlign val="superscript"/>
      <sz val="10"/>
      <color theme="1"/>
      <name val="Arial"/>
      <family val="2"/>
    </font>
    <font>
      <b/>
      <vertAlign val="subscript"/>
      <sz val="11"/>
      <name val="Times New Roman"/>
      <family val="1"/>
    </font>
    <font>
      <sz val="12"/>
      <name val="新細明體"/>
      <family val="1"/>
      <charset val="136"/>
    </font>
    <font>
      <sz val="12"/>
      <name val="Arial"/>
      <family val="2"/>
    </font>
    <font>
      <sz val="10"/>
      <name val="Arial"/>
      <family val="2"/>
    </font>
    <font>
      <sz val="12"/>
      <name val="宋体"/>
      <charset val="134"/>
    </font>
  </fonts>
  <fills count="15">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0" tint="-0.249977111117893"/>
        <bgColor indexed="64"/>
      </patternFill>
    </fill>
    <fill>
      <patternFill patternType="solid">
        <fgColor rgb="FF92D050"/>
        <bgColor indexed="64"/>
      </patternFill>
    </fill>
    <fill>
      <patternFill patternType="solid">
        <fgColor rgb="FFFFC000"/>
        <bgColor indexed="64"/>
      </patternFill>
    </fill>
    <fill>
      <patternFill patternType="solid">
        <fgColor rgb="FFCCFF66"/>
        <bgColor indexed="64"/>
      </patternFill>
    </fill>
    <fill>
      <patternFill patternType="solid">
        <fgColor theme="5" tint="0.59999389629810485"/>
        <bgColor indexed="64"/>
      </patternFill>
    </fill>
    <fill>
      <patternFill patternType="solid">
        <fgColor theme="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9" tint="0.79998168889431442"/>
        <bgColor indexed="64"/>
      </patternFill>
    </fill>
  </fills>
  <borders count="39">
    <border>
      <left/>
      <right/>
      <top/>
      <bottom/>
      <diagonal/>
    </border>
    <border>
      <left/>
      <right/>
      <top/>
      <bottom style="medium">
        <color indexed="64"/>
      </bottom>
      <diagonal/>
    </border>
    <border>
      <left/>
      <right/>
      <top style="medium">
        <color indexed="64"/>
      </top>
      <bottom/>
      <diagonal/>
    </border>
    <border>
      <left/>
      <right/>
      <top/>
      <bottom style="double">
        <color indexed="64"/>
      </bottom>
      <diagonal/>
    </border>
    <border>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medium">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style="medium">
        <color indexed="64"/>
      </bottom>
      <diagonal/>
    </border>
    <border>
      <left/>
      <right/>
      <top style="thin">
        <color indexed="64"/>
      </top>
      <bottom style="medium">
        <color indexed="64"/>
      </bottom>
      <diagonal/>
    </border>
    <border>
      <left/>
      <right/>
      <top/>
      <bottom style="dotted">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top/>
      <bottom style="dotted">
        <color indexed="64"/>
      </bottom>
      <diagonal/>
    </border>
  </borders>
  <cellStyleXfs count="9">
    <xf numFmtId="0" fontId="0" fillId="0" borderId="0"/>
    <xf numFmtId="0" fontId="8" fillId="0" borderId="0"/>
    <xf numFmtId="0" fontId="8" fillId="0" borderId="0"/>
    <xf numFmtId="0" fontId="8" fillId="0" borderId="0"/>
    <xf numFmtId="0" fontId="8" fillId="0" borderId="0"/>
    <xf numFmtId="164" fontId="64" fillId="0" borderId="0" applyFont="0" applyFill="0" applyBorder="0" applyAlignment="0" applyProtection="0"/>
    <xf numFmtId="0" fontId="95" fillId="0" borderId="0"/>
    <xf numFmtId="0" fontId="97" fillId="0" borderId="0"/>
    <xf numFmtId="0" fontId="98" fillId="0" borderId="0">
      <alignment vertical="center"/>
    </xf>
  </cellStyleXfs>
  <cellXfs count="1122">
    <xf numFmtId="0" fontId="0" fillId="0" borderId="0" xfId="0"/>
    <xf numFmtId="0" fontId="1" fillId="0" borderId="0" xfId="0" applyFont="1"/>
    <xf numFmtId="0" fontId="2" fillId="0" borderId="0" xfId="0" applyFont="1" applyAlignment="1">
      <alignment horizontal="center"/>
    </xf>
    <xf numFmtId="0" fontId="1" fillId="0" borderId="0" xfId="0" applyFont="1" applyAlignment="1">
      <alignment horizontal="left"/>
    </xf>
    <xf numFmtId="0" fontId="1" fillId="0" borderId="0" xfId="0" applyFont="1" applyFill="1"/>
    <xf numFmtId="0" fontId="4" fillId="0" borderId="0" xfId="0" applyFont="1"/>
    <xf numFmtId="0" fontId="2" fillId="2" borderId="1" xfId="0" applyFont="1" applyFill="1" applyBorder="1" applyAlignment="1">
      <alignment horizontal="center"/>
    </xf>
    <xf numFmtId="0" fontId="1" fillId="0" borderId="1" xfId="0" applyFont="1" applyBorder="1" applyAlignment="1">
      <alignment horizontal="center"/>
    </xf>
    <xf numFmtId="0" fontId="2" fillId="0" borderId="1" xfId="0" applyFont="1" applyBorder="1" applyAlignment="1">
      <alignment horizontal="right"/>
    </xf>
    <xf numFmtId="0" fontId="1" fillId="0" borderId="1" xfId="0" applyFont="1" applyBorder="1"/>
    <xf numFmtId="0" fontId="4" fillId="2" borderId="0" xfId="0" applyFont="1" applyFill="1" applyAlignment="1">
      <alignment horizontal="center"/>
    </xf>
    <xf numFmtId="0" fontId="4" fillId="0" borderId="0" xfId="0" applyFont="1" applyAlignment="1">
      <alignment horizontal="center"/>
    </xf>
    <xf numFmtId="0" fontId="4" fillId="0" borderId="0" xfId="0" applyFont="1" applyAlignment="1">
      <alignment horizontal="right"/>
    </xf>
    <xf numFmtId="0" fontId="2" fillId="2" borderId="0" xfId="0" applyFont="1" applyFill="1" applyAlignment="1">
      <alignment horizontal="center"/>
    </xf>
    <xf numFmtId="0" fontId="1" fillId="0" borderId="0" xfId="0" applyFont="1" applyAlignment="1">
      <alignment horizontal="center"/>
    </xf>
    <xf numFmtId="0" fontId="2" fillId="0" borderId="0" xfId="0" applyFont="1" applyAlignment="1">
      <alignment horizontal="right"/>
    </xf>
    <xf numFmtId="0" fontId="2" fillId="0" borderId="0" xfId="0" applyFont="1"/>
    <xf numFmtId="0" fontId="1" fillId="0" borderId="0" xfId="0" applyFont="1" applyBorder="1" applyAlignment="1">
      <alignment horizontal="center"/>
    </xf>
    <xf numFmtId="49" fontId="7" fillId="0" borderId="0" xfId="0" applyNumberFormat="1" applyFont="1" applyFill="1" applyBorder="1"/>
    <xf numFmtId="49" fontId="6" fillId="0" borderId="0" xfId="0" applyNumberFormat="1" applyFont="1" applyFill="1" applyBorder="1"/>
    <xf numFmtId="0" fontId="2" fillId="2" borderId="0" xfId="0" applyFont="1" applyFill="1" applyBorder="1" applyAlignment="1">
      <alignment horizontal="center"/>
    </xf>
    <xf numFmtId="0" fontId="1" fillId="0" borderId="0" xfId="0" applyFont="1" applyFill="1" applyBorder="1" applyAlignment="1">
      <alignment horizontal="center"/>
    </xf>
    <xf numFmtId="0" fontId="1" fillId="0" borderId="2" xfId="0" applyFont="1" applyBorder="1" applyAlignment="1">
      <alignment horizontal="right"/>
    </xf>
    <xf numFmtId="0" fontId="2" fillId="0" borderId="1" xfId="0" applyFont="1" applyBorder="1" applyAlignment="1">
      <alignment horizontal="center"/>
    </xf>
    <xf numFmtId="0" fontId="1" fillId="0" borderId="1" xfId="0" applyFont="1" applyFill="1" applyBorder="1"/>
    <xf numFmtId="0" fontId="7" fillId="0" borderId="1" xfId="0" applyFont="1" applyFill="1" applyBorder="1" applyAlignment="1">
      <alignment horizontal="left"/>
    </xf>
    <xf numFmtId="49" fontId="7" fillId="0" borderId="1" xfId="0" applyNumberFormat="1" applyFont="1" applyFill="1" applyBorder="1"/>
    <xf numFmtId="0" fontId="2" fillId="0" borderId="0" xfId="0" applyFont="1" applyBorder="1" applyAlignment="1">
      <alignment horizontal="center"/>
    </xf>
    <xf numFmtId="0" fontId="1" fillId="0" borderId="0" xfId="0" applyFont="1" applyBorder="1"/>
    <xf numFmtId="0" fontId="7" fillId="0" borderId="0" xfId="0" applyFont="1" applyFill="1" applyBorder="1" applyAlignment="1">
      <alignment horizontal="left"/>
    </xf>
    <xf numFmtId="0" fontId="1" fillId="0" borderId="0" xfId="0" applyFont="1" applyFill="1" applyBorder="1"/>
    <xf numFmtId="0" fontId="7" fillId="0" borderId="0" xfId="0" applyFont="1" applyFill="1" applyAlignment="1">
      <alignment horizontal="left"/>
    </xf>
    <xf numFmtId="49" fontId="7" fillId="0" borderId="0" xfId="0" applyNumberFormat="1" applyFont="1" applyFill="1"/>
    <xf numFmtId="49" fontId="7" fillId="0" borderId="0" xfId="0" applyNumberFormat="1" applyFont="1"/>
    <xf numFmtId="1" fontId="7" fillId="0" borderId="0" xfId="0" applyNumberFormat="1" applyFont="1" applyFill="1" applyAlignment="1">
      <alignment horizontal="left"/>
    </xf>
    <xf numFmtId="1" fontId="7" fillId="0" borderId="0" xfId="0" applyNumberFormat="1" applyFont="1" applyFill="1" applyBorder="1" applyAlignment="1">
      <alignment horizontal="left"/>
    </xf>
    <xf numFmtId="49" fontId="7" fillId="0" borderId="0" xfId="0" applyNumberFormat="1" applyFont="1" applyBorder="1"/>
    <xf numFmtId="0" fontId="2" fillId="0" borderId="0" xfId="0" applyFont="1" applyFill="1" applyBorder="1" applyAlignment="1">
      <alignment horizontal="center"/>
    </xf>
    <xf numFmtId="1" fontId="7" fillId="0" borderId="0" xfId="0" quotePrefix="1" applyNumberFormat="1" applyFont="1" applyFill="1" applyAlignment="1">
      <alignment horizontal="left"/>
    </xf>
    <xf numFmtId="49" fontId="6" fillId="0" borderId="0" xfId="0" applyNumberFormat="1" applyFont="1" applyFill="1"/>
    <xf numFmtId="0" fontId="1" fillId="0" borderId="0" xfId="0" quotePrefix="1" applyFont="1" applyAlignment="1">
      <alignment horizontal="left"/>
    </xf>
    <xf numFmtId="0" fontId="1" fillId="0" borderId="0" xfId="0" quotePrefix="1" applyFont="1"/>
    <xf numFmtId="0" fontId="7" fillId="0" borderId="0" xfId="1" applyFont="1"/>
    <xf numFmtId="1" fontId="7" fillId="0" borderId="0" xfId="1" quotePrefix="1" applyNumberFormat="1" applyFont="1" applyFill="1" applyAlignment="1">
      <alignment horizontal="left"/>
    </xf>
    <xf numFmtId="0" fontId="7" fillId="0" borderId="0" xfId="0" applyFont="1" applyFill="1" applyBorder="1" applyAlignment="1">
      <alignment horizontal="left" vertical="center"/>
    </xf>
    <xf numFmtId="0" fontId="6" fillId="0" borderId="0" xfId="0" applyFont="1" applyFill="1" applyBorder="1" applyAlignment="1">
      <alignment vertical="center"/>
    </xf>
    <xf numFmtId="0" fontId="1" fillId="0" borderId="0" xfId="0" applyFont="1" applyBorder="1" applyAlignment="1">
      <alignment horizontal="left"/>
    </xf>
    <xf numFmtId="0" fontId="2" fillId="0" borderId="0" xfId="0" applyFont="1" applyFill="1" applyBorder="1"/>
    <xf numFmtId="165" fontId="7" fillId="0" borderId="0" xfId="0" applyNumberFormat="1" applyFont="1" applyFill="1" applyBorder="1" applyAlignment="1">
      <alignment horizontal="left"/>
    </xf>
    <xf numFmtId="165" fontId="7" fillId="0" borderId="0" xfId="0" applyNumberFormat="1" applyFont="1" applyFill="1" applyAlignment="1">
      <alignment horizontal="left"/>
    </xf>
    <xf numFmtId="0" fontId="7" fillId="0" borderId="0" xfId="0" applyFont="1" applyFill="1"/>
    <xf numFmtId="0" fontId="6" fillId="0" borderId="0" xfId="0" applyFont="1" applyFill="1"/>
    <xf numFmtId="165" fontId="7" fillId="0" borderId="0" xfId="0" quotePrefix="1" applyNumberFormat="1" applyFont="1" applyFill="1" applyAlignment="1">
      <alignment horizontal="left"/>
    </xf>
    <xf numFmtId="165" fontId="7" fillId="0" borderId="0" xfId="0" quotePrefix="1" applyNumberFormat="1" applyFont="1" applyFill="1" applyBorder="1" applyAlignment="1">
      <alignment horizontal="left"/>
    </xf>
    <xf numFmtId="0" fontId="6" fillId="0" borderId="0" xfId="0" applyFont="1" applyFill="1" applyBorder="1"/>
    <xf numFmtId="1" fontId="7" fillId="0" borderId="0" xfId="1" applyNumberFormat="1" applyFont="1" applyFill="1" applyAlignment="1">
      <alignment horizontal="left"/>
    </xf>
    <xf numFmtId="0" fontId="2" fillId="0" borderId="3" xfId="0" applyFont="1" applyBorder="1" applyAlignment="1">
      <alignment horizontal="center"/>
    </xf>
    <xf numFmtId="0" fontId="1" fillId="0" borderId="3" xfId="0" applyFont="1" applyBorder="1"/>
    <xf numFmtId="0" fontId="7" fillId="0" borderId="3" xfId="0" quotePrefix="1" applyFont="1" applyFill="1" applyBorder="1" applyAlignment="1">
      <alignment horizontal="left" vertical="center"/>
    </xf>
    <xf numFmtId="0" fontId="7" fillId="0" borderId="0" xfId="0" quotePrefix="1" applyFont="1" applyFill="1" applyBorder="1" applyAlignment="1">
      <alignment horizontal="left" vertical="center"/>
    </xf>
    <xf numFmtId="0" fontId="2" fillId="0" borderId="0" xfId="0" applyFont="1" applyBorder="1"/>
    <xf numFmtId="0" fontId="1" fillId="0" borderId="0" xfId="0" applyFont="1" applyAlignment="1">
      <alignment horizontal="left" vertical="center"/>
    </xf>
    <xf numFmtId="0" fontId="1" fillId="0" borderId="4" xfId="0" applyFont="1" applyBorder="1" applyAlignment="1">
      <alignment horizontal="center" vertical="center" wrapText="1"/>
    </xf>
    <xf numFmtId="0" fontId="1" fillId="0" borderId="4" xfId="0" applyFont="1" applyBorder="1" applyAlignment="1">
      <alignment horizontal="left" vertical="center"/>
    </xf>
    <xf numFmtId="0" fontId="7" fillId="0" borderId="4" xfId="0" applyFont="1" applyFill="1" applyBorder="1" applyAlignment="1">
      <alignment horizontal="center" vertical="center" wrapText="1"/>
    </xf>
    <xf numFmtId="0" fontId="7" fillId="0" borderId="4" xfId="0" applyFont="1" applyFill="1" applyBorder="1" applyAlignment="1">
      <alignment horizontal="left" vertical="center"/>
    </xf>
    <xf numFmtId="0" fontId="7" fillId="0" borderId="4" xfId="0" applyFont="1" applyFill="1" applyBorder="1" applyAlignment="1">
      <alignment horizontal="left" vertical="center" wrapText="1"/>
    </xf>
    <xf numFmtId="0" fontId="2" fillId="0" borderId="4" xfId="0" applyFont="1" applyBorder="1" applyAlignment="1">
      <alignment horizontal="center"/>
    </xf>
    <xf numFmtId="0" fontId="1" fillId="0" borderId="4" xfId="0" applyFont="1" applyBorder="1"/>
    <xf numFmtId="0" fontId="1" fillId="0" borderId="4" xfId="0" applyFont="1" applyBorder="1" applyAlignment="1">
      <alignment horizontal="left"/>
    </xf>
    <xf numFmtId="0" fontId="1" fillId="0" borderId="4" xfId="0" applyFont="1" applyFill="1" applyBorder="1"/>
    <xf numFmtId="0" fontId="10" fillId="0" borderId="0" xfId="0" applyFont="1"/>
    <xf numFmtId="0" fontId="0" fillId="0" borderId="0" xfId="0"/>
    <xf numFmtId="0" fontId="1" fillId="0" borderId="0" xfId="0" applyFont="1"/>
    <xf numFmtId="0" fontId="2" fillId="0" borderId="1" xfId="0" applyFont="1" applyBorder="1" applyAlignment="1">
      <alignment horizontal="center" vertical="center"/>
    </xf>
    <xf numFmtId="0" fontId="1" fillId="0" borderId="1" xfId="0" applyFont="1" applyBorder="1"/>
    <xf numFmtId="0" fontId="2" fillId="0" borderId="1" xfId="0" applyFont="1" applyBorder="1" applyAlignment="1">
      <alignment horizontal="center" vertical="center" wrapText="1"/>
    </xf>
    <xf numFmtId="0" fontId="1" fillId="0" borderId="0" xfId="0" applyFont="1" applyAlignment="1">
      <alignment horizontal="left"/>
    </xf>
    <xf numFmtId="0" fontId="1" fillId="0" borderId="1" xfId="0" applyFont="1" applyBorder="1" applyAlignment="1">
      <alignment horizontal="left" vertical="top" wrapText="1"/>
    </xf>
    <xf numFmtId="0" fontId="1" fillId="0" borderId="1" xfId="0" applyFont="1" applyBorder="1" applyAlignment="1">
      <alignment vertical="top" wrapText="1"/>
    </xf>
    <xf numFmtId="0" fontId="15" fillId="0" borderId="0" xfId="0" applyFont="1"/>
    <xf numFmtId="166" fontId="0" fillId="0" borderId="0" xfId="0" applyNumberFormat="1" applyAlignment="1">
      <alignment horizontal="right"/>
    </xf>
    <xf numFmtId="0" fontId="11" fillId="0" borderId="1" xfId="0" applyFont="1" applyBorder="1"/>
    <xf numFmtId="0" fontId="0" fillId="0" borderId="1" xfId="0" applyBorder="1"/>
    <xf numFmtId="0" fontId="0" fillId="0" borderId="1" xfId="0" applyBorder="1" applyAlignment="1">
      <alignment horizontal="right"/>
    </xf>
    <xf numFmtId="166" fontId="2" fillId="0" borderId="0" xfId="0" applyNumberFormat="1" applyFont="1"/>
    <xf numFmtId="2" fontId="2" fillId="0" borderId="0" xfId="0" applyNumberFormat="1" applyFont="1" applyAlignment="1">
      <alignment horizontal="right"/>
    </xf>
    <xf numFmtId="166" fontId="1" fillId="0" borderId="0" xfId="0" applyNumberFormat="1" applyFont="1" applyAlignment="1">
      <alignment horizontal="right"/>
    </xf>
    <xf numFmtId="166" fontId="1" fillId="0" borderId="1" xfId="0" applyNumberFormat="1" applyFont="1" applyBorder="1" applyAlignment="1">
      <alignment horizontal="right"/>
    </xf>
    <xf numFmtId="2" fontId="1" fillId="0" borderId="0" xfId="0" applyNumberFormat="1" applyFont="1" applyAlignment="1">
      <alignment horizontal="right"/>
    </xf>
    <xf numFmtId="2" fontId="1" fillId="0" borderId="4" xfId="0" applyNumberFormat="1" applyFont="1" applyBorder="1" applyAlignment="1">
      <alignment horizontal="right"/>
    </xf>
    <xf numFmtId="2" fontId="18" fillId="0" borderId="0" xfId="0" applyNumberFormat="1" applyFont="1" applyAlignment="1">
      <alignment horizontal="right"/>
    </xf>
    <xf numFmtId="0" fontId="2" fillId="0" borderId="0" xfId="0" applyFont="1" applyAlignment="1">
      <alignment horizontal="left" vertical="top"/>
    </xf>
    <xf numFmtId="0" fontId="2" fillId="0" borderId="1" xfId="0" applyFont="1" applyBorder="1" applyAlignment="1">
      <alignment horizontal="left" vertical="top"/>
    </xf>
    <xf numFmtId="2" fontId="18" fillId="0" borderId="1" xfId="0" applyNumberFormat="1" applyFont="1" applyBorder="1" applyAlignment="1">
      <alignment horizontal="right"/>
    </xf>
    <xf numFmtId="2" fontId="1" fillId="0" borderId="1" xfId="0" applyNumberFormat="1" applyFont="1" applyBorder="1" applyAlignment="1">
      <alignment horizontal="right"/>
    </xf>
    <xf numFmtId="2" fontId="19" fillId="0" borderId="0" xfId="0" applyNumberFormat="1" applyFont="1" applyAlignment="1">
      <alignment horizontal="right"/>
    </xf>
    <xf numFmtId="2" fontId="19" fillId="0" borderId="1" xfId="0" applyNumberFormat="1" applyFont="1" applyBorder="1" applyAlignment="1">
      <alignment horizontal="right"/>
    </xf>
    <xf numFmtId="0" fontId="2" fillId="3" borderId="0" xfId="0" applyFont="1" applyFill="1"/>
    <xf numFmtId="0" fontId="1" fillId="3" borderId="0" xfId="0" applyFont="1" applyFill="1"/>
    <xf numFmtId="2" fontId="1" fillId="3" borderId="0" xfId="0" applyNumberFormat="1" applyFont="1" applyFill="1" applyAlignment="1">
      <alignment horizontal="right"/>
    </xf>
    <xf numFmtId="0" fontId="6" fillId="3" borderId="0" xfId="0" applyFont="1" applyFill="1"/>
    <xf numFmtId="0" fontId="1" fillId="3" borderId="4" xfId="0" applyFont="1" applyFill="1" applyBorder="1"/>
    <xf numFmtId="2" fontId="1" fillId="3" borderId="4" xfId="0" applyNumberFormat="1" applyFont="1" applyFill="1" applyBorder="1" applyAlignment="1">
      <alignment horizontal="right"/>
    </xf>
    <xf numFmtId="2" fontId="18" fillId="3" borderId="0" xfId="0" applyNumberFormat="1" applyFont="1" applyFill="1" applyAlignment="1">
      <alignment horizontal="right"/>
    </xf>
    <xf numFmtId="2" fontId="1" fillId="3" borderId="1" xfId="0" applyNumberFormat="1" applyFont="1" applyFill="1" applyBorder="1" applyAlignment="1">
      <alignment horizontal="right"/>
    </xf>
    <xf numFmtId="0" fontId="0" fillId="0" borderId="0" xfId="0" applyAlignment="1">
      <alignment horizontal="right"/>
    </xf>
    <xf numFmtId="0" fontId="2" fillId="3" borderId="1" xfId="0" applyFont="1" applyFill="1" applyBorder="1" applyAlignment="1">
      <alignment horizontal="left" vertical="top"/>
    </xf>
    <xf numFmtId="2" fontId="18" fillId="3" borderId="1" xfId="0" applyNumberFormat="1" applyFont="1" applyFill="1" applyBorder="1" applyAlignment="1">
      <alignment horizontal="right"/>
    </xf>
    <xf numFmtId="0" fontId="2" fillId="3" borderId="0" xfId="0" applyFont="1" applyFill="1" applyBorder="1" applyAlignment="1">
      <alignment horizontal="left" vertical="top"/>
    </xf>
    <xf numFmtId="0" fontId="0" fillId="0" borderId="0" xfId="0" applyAlignment="1">
      <alignment vertical="center"/>
    </xf>
    <xf numFmtId="0" fontId="16" fillId="0" borderId="0" xfId="0" applyFont="1"/>
    <xf numFmtId="0" fontId="6" fillId="0" borderId="0" xfId="0" applyFont="1"/>
    <xf numFmtId="0" fontId="1" fillId="0" borderId="0" xfId="0" applyFont="1" applyAlignment="1">
      <alignment horizontal="right"/>
    </xf>
    <xf numFmtId="0" fontId="1" fillId="0" borderId="1" xfId="0" applyFont="1" applyBorder="1" applyAlignment="1">
      <alignment horizontal="right"/>
    </xf>
    <xf numFmtId="0" fontId="1" fillId="0" borderId="4" xfId="0" applyFont="1" applyBorder="1" applyAlignment="1">
      <alignment horizontal="right"/>
    </xf>
    <xf numFmtId="166" fontId="1" fillId="0" borderId="14" xfId="0" applyNumberFormat="1" applyFont="1" applyBorder="1" applyAlignment="1">
      <alignment vertical="center"/>
    </xf>
    <xf numFmtId="2" fontId="1" fillId="0" borderId="0" xfId="0" applyNumberFormat="1" applyFont="1" applyAlignment="1">
      <alignment vertical="center"/>
    </xf>
    <xf numFmtId="2" fontId="1" fillId="0" borderId="0" xfId="0" applyNumberFormat="1" applyFont="1"/>
    <xf numFmtId="166" fontId="1" fillId="0" borderId="0" xfId="0" applyNumberFormat="1" applyFont="1" applyAlignment="1">
      <alignment horizontal="right" vertical="center"/>
    </xf>
    <xf numFmtId="2" fontId="1" fillId="0" borderId="0" xfId="0" applyNumberFormat="1" applyFont="1" applyAlignment="1">
      <alignment horizontal="right" vertical="center"/>
    </xf>
    <xf numFmtId="166" fontId="1" fillId="0" borderId="1" xfId="0" applyNumberFormat="1" applyFont="1" applyBorder="1" applyAlignment="1">
      <alignment horizontal="right" vertical="center"/>
    </xf>
    <xf numFmtId="0" fontId="23" fillId="0" borderId="0" xfId="0" applyFont="1"/>
    <xf numFmtId="0" fontId="1" fillId="0" borderId="4" xfId="0" applyFont="1" applyBorder="1" applyAlignment="1">
      <alignment horizontal="right" vertical="center"/>
    </xf>
    <xf numFmtId="0" fontId="1" fillId="0" borderId="15" xfId="0" applyFont="1" applyBorder="1" applyAlignment="1">
      <alignment horizontal="right" vertical="center"/>
    </xf>
    <xf numFmtId="166" fontId="1" fillId="0" borderId="15" xfId="0" applyNumberFormat="1" applyFont="1" applyBorder="1" applyAlignment="1">
      <alignment vertical="center"/>
    </xf>
    <xf numFmtId="166" fontId="24" fillId="0" borderId="15" xfId="0" applyNumberFormat="1" applyFont="1" applyBorder="1" applyAlignment="1">
      <alignment vertical="center"/>
    </xf>
    <xf numFmtId="2" fontId="4" fillId="0" borderId="1" xfId="0" applyNumberFormat="1" applyFont="1" applyBorder="1" applyAlignment="1">
      <alignment vertical="center"/>
    </xf>
    <xf numFmtId="2" fontId="4" fillId="0" borderId="1" xfId="0" applyNumberFormat="1" applyFont="1" applyBorder="1" applyAlignment="1">
      <alignment horizontal="right" vertical="center"/>
    </xf>
    <xf numFmtId="2" fontId="1" fillId="0" borderId="1" xfId="0" applyNumberFormat="1" applyFont="1" applyBorder="1" applyAlignment="1">
      <alignment vertical="center"/>
    </xf>
    <xf numFmtId="2" fontId="1" fillId="0" borderId="2" xfId="0" applyNumberFormat="1" applyFont="1" applyBorder="1"/>
    <xf numFmtId="2" fontId="1" fillId="0" borderId="4" xfId="0" applyNumberFormat="1" applyFont="1" applyBorder="1"/>
    <xf numFmtId="0" fontId="2" fillId="0" borderId="0" xfId="0" applyFont="1" applyAlignment="1">
      <alignment horizontal="right" vertical="top"/>
    </xf>
    <xf numFmtId="0" fontId="2" fillId="0" borderId="1" xfId="0" applyFont="1" applyBorder="1" applyAlignment="1">
      <alignment horizontal="right" vertical="top"/>
    </xf>
    <xf numFmtId="2" fontId="1" fillId="0" borderId="1" xfId="0" applyNumberFormat="1" applyFont="1" applyBorder="1"/>
    <xf numFmtId="2" fontId="7" fillId="0" borderId="0" xfId="0" applyNumberFormat="1" applyFont="1"/>
    <xf numFmtId="2" fontId="7" fillId="0" borderId="1" xfId="0" applyNumberFormat="1" applyFont="1" applyBorder="1"/>
    <xf numFmtId="0" fontId="1" fillId="0" borderId="0" xfId="0" applyFont="1" applyAlignment="1">
      <alignment wrapText="1"/>
    </xf>
    <xf numFmtId="2" fontId="16" fillId="0" borderId="0" xfId="0" applyNumberFormat="1" applyFont="1"/>
    <xf numFmtId="166" fontId="1" fillId="0" borderId="0" xfId="0" applyNumberFormat="1" applyFont="1"/>
    <xf numFmtId="0" fontId="7" fillId="0" borderId="1" xfId="0" applyFont="1" applyBorder="1" applyAlignment="1">
      <alignment horizontal="center" vertical="center"/>
    </xf>
    <xf numFmtId="0" fontId="2" fillId="0" borderId="1" xfId="0" applyFont="1" applyBorder="1" applyAlignment="1">
      <alignment horizontal="right" vertical="center"/>
    </xf>
    <xf numFmtId="0" fontId="6" fillId="0" borderId="1" xfId="0" applyFont="1" applyBorder="1" applyAlignment="1">
      <alignment horizontal="center" vertical="center"/>
    </xf>
    <xf numFmtId="0" fontId="7" fillId="0" borderId="0" xfId="0" applyFont="1" applyAlignment="1">
      <alignment vertical="center"/>
    </xf>
    <xf numFmtId="166" fontId="1" fillId="0" borderId="4" xfId="0" applyNumberFormat="1" applyFont="1" applyBorder="1" applyAlignment="1">
      <alignment vertical="center"/>
    </xf>
    <xf numFmtId="0" fontId="6" fillId="0" borderId="0" xfId="0" applyFont="1" applyAlignment="1">
      <alignment horizontal="center" vertical="center"/>
    </xf>
    <xf numFmtId="0" fontId="7" fillId="0" borderId="1" xfId="0" applyFont="1" applyBorder="1" applyAlignment="1">
      <alignment vertical="center"/>
    </xf>
    <xf numFmtId="0" fontId="7" fillId="0" borderId="1" xfId="0" applyFont="1" applyBorder="1" applyAlignment="1">
      <alignment vertical="center" wrapText="1"/>
    </xf>
    <xf numFmtId="0" fontId="1" fillId="0" borderId="1" xfId="0" applyFont="1" applyBorder="1" applyAlignment="1">
      <alignment vertical="center"/>
    </xf>
    <xf numFmtId="0" fontId="1" fillId="0" borderId="1" xfId="0" applyFont="1" applyBorder="1" applyAlignment="1">
      <alignment horizontal="center" vertical="center"/>
    </xf>
    <xf numFmtId="0" fontId="1" fillId="0" borderId="1" xfId="0" applyFont="1" applyBorder="1" applyAlignment="1">
      <alignment horizontal="center" vertical="center" wrapText="1"/>
    </xf>
    <xf numFmtId="166" fontId="1" fillId="0" borderId="1" xfId="0" applyNumberFormat="1" applyFont="1" applyBorder="1" applyAlignment="1">
      <alignment vertical="center"/>
    </xf>
    <xf numFmtId="0" fontId="1" fillId="0" borderId="1" xfId="0" applyFont="1" applyBorder="1" applyAlignment="1">
      <alignment horizontal="right" vertical="center"/>
    </xf>
    <xf numFmtId="0" fontId="1" fillId="0" borderId="0" xfId="0" applyFont="1" applyAlignment="1">
      <alignment vertical="center"/>
    </xf>
    <xf numFmtId="0" fontId="1" fillId="0" borderId="0" xfId="0" applyFont="1" applyAlignment="1">
      <alignment horizontal="right" vertical="center"/>
    </xf>
    <xf numFmtId="166" fontId="1" fillId="0" borderId="0" xfId="0" applyNumberFormat="1" applyFont="1" applyAlignment="1">
      <alignment vertical="center"/>
    </xf>
    <xf numFmtId="0" fontId="7" fillId="0" borderId="0" xfId="0" quotePrefix="1" applyFont="1" applyAlignment="1">
      <alignment vertical="center"/>
    </xf>
    <xf numFmtId="0" fontId="7" fillId="0" borderId="0" xfId="0" applyFont="1" applyAlignment="1">
      <alignment horizontal="right" vertical="center"/>
    </xf>
    <xf numFmtId="2" fontId="17" fillId="0" borderId="0" xfId="0" applyNumberFormat="1" applyFont="1"/>
    <xf numFmtId="2" fontId="6" fillId="0" borderId="0" xfId="0" applyNumberFormat="1" applyFont="1"/>
    <xf numFmtId="2" fontId="18" fillId="0" borderId="0" xfId="0" applyNumberFormat="1" applyFont="1"/>
    <xf numFmtId="2" fontId="27" fillId="0" borderId="0" xfId="0" applyNumberFormat="1" applyFont="1"/>
    <xf numFmtId="0" fontId="1" fillId="0" borderId="3" xfId="0" quotePrefix="1" applyFont="1" applyBorder="1"/>
    <xf numFmtId="0" fontId="7" fillId="0" borderId="3" xfId="0" applyFont="1" applyBorder="1" applyAlignment="1">
      <alignment vertical="center"/>
    </xf>
    <xf numFmtId="0" fontId="7" fillId="0" borderId="3" xfId="0" quotePrefix="1" applyFont="1" applyBorder="1" applyAlignment="1">
      <alignment vertical="center"/>
    </xf>
    <xf numFmtId="0" fontId="7" fillId="0" borderId="3" xfId="0" applyFont="1" applyBorder="1" applyAlignment="1">
      <alignment horizontal="right" vertical="center"/>
    </xf>
    <xf numFmtId="2" fontId="1" fillId="0" borderId="3" xfId="0" applyNumberFormat="1" applyFont="1" applyBorder="1"/>
    <xf numFmtId="2" fontId="17" fillId="0" borderId="3" xfId="0" applyNumberFormat="1" applyFont="1" applyBorder="1"/>
    <xf numFmtId="2" fontId="7" fillId="0" borderId="3" xfId="0" applyNumberFormat="1" applyFont="1" applyBorder="1"/>
    <xf numFmtId="2" fontId="6" fillId="0" borderId="3" xfId="0" applyNumberFormat="1" applyFont="1" applyBorder="1"/>
    <xf numFmtId="2" fontId="18" fillId="0" borderId="3" xfId="0" applyNumberFormat="1" applyFont="1" applyBorder="1"/>
    <xf numFmtId="166" fontId="1" fillId="0" borderId="3" xfId="0" applyNumberFormat="1" applyFont="1" applyBorder="1"/>
    <xf numFmtId="0" fontId="14" fillId="0" borderId="0" xfId="0" applyFont="1" applyAlignment="1">
      <alignment vertical="center"/>
    </xf>
    <xf numFmtId="0" fontId="2" fillId="0" borderId="0" xfId="0" quotePrefix="1" applyFont="1"/>
    <xf numFmtId="165" fontId="7" fillId="0" borderId="0" xfId="0" applyNumberFormat="1" applyFont="1" applyAlignment="1">
      <alignment vertical="center"/>
    </xf>
    <xf numFmtId="0" fontId="1" fillId="0" borderId="1" xfId="0" quotePrefix="1" applyFont="1" applyBorder="1"/>
    <xf numFmtId="2" fontId="17" fillId="0" borderId="1" xfId="0" applyNumberFormat="1" applyFont="1" applyBorder="1"/>
    <xf numFmtId="2" fontId="6" fillId="0" borderId="1" xfId="0" applyNumberFormat="1" applyFont="1" applyBorder="1"/>
    <xf numFmtId="2" fontId="18" fillId="0" borderId="1" xfId="0" applyNumberFormat="1" applyFont="1" applyBorder="1"/>
    <xf numFmtId="166" fontId="1" fillId="0" borderId="1" xfId="0" applyNumberFormat="1" applyFont="1" applyBorder="1"/>
    <xf numFmtId="166" fontId="28" fillId="0" borderId="0" xfId="0" applyNumberFormat="1" applyFont="1"/>
    <xf numFmtId="166" fontId="17" fillId="0" borderId="0" xfId="0" applyNumberFormat="1" applyFont="1"/>
    <xf numFmtId="166" fontId="18" fillId="0" borderId="0" xfId="0" applyNumberFormat="1" applyFont="1"/>
    <xf numFmtId="0" fontId="29" fillId="0" borderId="0" xfId="0" applyFont="1"/>
    <xf numFmtId="0" fontId="17" fillId="0" borderId="0" xfId="0" applyFont="1"/>
    <xf numFmtId="0" fontId="1" fillId="0" borderId="0" xfId="0" applyFont="1" applyAlignment="1">
      <alignment vertical="top"/>
    </xf>
    <xf numFmtId="0" fontId="2" fillId="0" borderId="1" xfId="0" applyFont="1" applyBorder="1"/>
    <xf numFmtId="0" fontId="2" fillId="0" borderId="0" xfId="0" applyFont="1" applyAlignment="1">
      <alignment horizontal="right" vertical="center"/>
    </xf>
    <xf numFmtId="0" fontId="2" fillId="0" borderId="0" xfId="0" applyFont="1" applyAlignment="1">
      <alignment horizontal="left" vertical="center"/>
    </xf>
    <xf numFmtId="0" fontId="16" fillId="0" borderId="0" xfId="0" applyFont="1" applyAlignment="1">
      <alignment horizontal="left" vertical="center"/>
    </xf>
    <xf numFmtId="0" fontId="2" fillId="0" borderId="0" xfId="0" applyFont="1" applyAlignment="1">
      <alignment horizontal="center" vertical="center"/>
    </xf>
    <xf numFmtId="0" fontId="1" fillId="0" borderId="0" xfId="0" applyFont="1" applyAlignment="1">
      <alignment horizontal="center" vertical="center"/>
    </xf>
    <xf numFmtId="0" fontId="2" fillId="0" borderId="4" xfId="0" applyFont="1" applyBorder="1" applyAlignment="1">
      <alignment horizontal="center" vertical="center"/>
    </xf>
    <xf numFmtId="0" fontId="1" fillId="0" borderId="4" xfId="0" applyFont="1" applyBorder="1" applyAlignment="1">
      <alignment horizontal="center" vertical="center"/>
    </xf>
    <xf numFmtId="0" fontId="2" fillId="0" borderId="4" xfId="0" applyFont="1" applyBorder="1" applyAlignment="1">
      <alignment horizontal="right" vertical="center"/>
    </xf>
    <xf numFmtId="0" fontId="32" fillId="0" borderId="0" xfId="0" applyFont="1" applyAlignment="1">
      <alignment horizontal="right"/>
    </xf>
    <xf numFmtId="1" fontId="32" fillId="0" borderId="0" xfId="0" applyNumberFormat="1" applyFont="1"/>
    <xf numFmtId="1" fontId="4" fillId="0" borderId="0" xfId="0" applyNumberFormat="1" applyFont="1"/>
    <xf numFmtId="0" fontId="14" fillId="0" borderId="0" xfId="0" applyFont="1" applyAlignment="1">
      <alignment horizontal="right" vertical="center" wrapText="1"/>
    </xf>
    <xf numFmtId="165" fontId="32" fillId="0" borderId="0" xfId="0" applyNumberFormat="1" applyFont="1"/>
    <xf numFmtId="165" fontId="4" fillId="0" borderId="0" xfId="0" applyNumberFormat="1" applyFont="1"/>
    <xf numFmtId="0" fontId="4" fillId="0" borderId="0" xfId="0" quotePrefix="1" applyFont="1" applyAlignment="1">
      <alignment horizontal="right"/>
    </xf>
    <xf numFmtId="1" fontId="2" fillId="0" borderId="0" xfId="0" applyNumberFormat="1" applyFont="1"/>
    <xf numFmtId="1" fontId="1" fillId="0" borderId="0" xfId="0" applyNumberFormat="1" applyFont="1"/>
    <xf numFmtId="0" fontId="7" fillId="0" borderId="0" xfId="0" applyFont="1" applyAlignment="1">
      <alignment horizontal="right" vertical="center" wrapText="1"/>
    </xf>
    <xf numFmtId="2" fontId="2" fillId="0" borderId="0" xfId="0" applyNumberFormat="1" applyFont="1"/>
    <xf numFmtId="165" fontId="2" fillId="0" borderId="0" xfId="0" applyNumberFormat="1" applyFont="1"/>
    <xf numFmtId="165" fontId="1" fillId="0" borderId="0" xfId="0" applyNumberFormat="1" applyFont="1"/>
    <xf numFmtId="0" fontId="14" fillId="0" borderId="0" xfId="0" quotePrefix="1" applyFont="1" applyAlignment="1">
      <alignment horizontal="right"/>
    </xf>
    <xf numFmtId="0" fontId="7" fillId="0" borderId="0" xfId="0" quotePrefix="1" applyFont="1" applyAlignment="1">
      <alignment horizontal="right"/>
    </xf>
    <xf numFmtId="2" fontId="32" fillId="0" borderId="0" xfId="0" applyNumberFormat="1" applyFont="1"/>
    <xf numFmtId="2" fontId="4" fillId="0" borderId="0" xfId="0" applyNumberFormat="1" applyFont="1"/>
    <xf numFmtId="0" fontId="7" fillId="0" borderId="0" xfId="0" applyFont="1" applyAlignment="1">
      <alignment horizontal="right"/>
    </xf>
    <xf numFmtId="165" fontId="2" fillId="0" borderId="1" xfId="0" applyNumberFormat="1" applyFont="1" applyBorder="1"/>
    <xf numFmtId="165" fontId="1" fillId="0" borderId="1" xfId="0" applyNumberFormat="1" applyFont="1" applyBorder="1"/>
    <xf numFmtId="0" fontId="7" fillId="0" borderId="1" xfId="0" applyFont="1" applyBorder="1" applyAlignment="1">
      <alignment horizontal="right" vertical="center" wrapText="1"/>
    </xf>
    <xf numFmtId="2" fontId="2" fillId="0" borderId="1" xfId="0" applyNumberFormat="1" applyFont="1" applyBorder="1"/>
    <xf numFmtId="1" fontId="2" fillId="0" borderId="1" xfId="0" applyNumberFormat="1" applyFont="1" applyBorder="1"/>
    <xf numFmtId="1" fontId="1" fillId="0" borderId="1" xfId="0" applyNumberFormat="1" applyFont="1" applyBorder="1"/>
    <xf numFmtId="0" fontId="7" fillId="0" borderId="1" xfId="0" applyFont="1" applyBorder="1" applyAlignment="1">
      <alignment horizontal="right"/>
    </xf>
    <xf numFmtId="0" fontId="15" fillId="0" borderId="0" xfId="0" applyFont="1" applyAlignment="1">
      <alignment horizontal="center"/>
    </xf>
    <xf numFmtId="0" fontId="4" fillId="0" borderId="1" xfId="0" applyFont="1" applyBorder="1" applyAlignment="1">
      <alignment vertical="center"/>
    </xf>
    <xf numFmtId="0" fontId="30" fillId="0" borderId="0" xfId="0" applyFont="1"/>
    <xf numFmtId="9" fontId="34" fillId="0" borderId="0" xfId="0" applyNumberFormat="1" applyFont="1" applyAlignment="1">
      <alignment horizontal="center"/>
    </xf>
    <xf numFmtId="0" fontId="35" fillId="0" borderId="0" xfId="0" applyFont="1" applyAlignment="1">
      <alignment horizontal="center"/>
    </xf>
    <xf numFmtId="0" fontId="36" fillId="0" borderId="0" xfId="0" applyFont="1" applyAlignment="1">
      <alignment horizontal="center"/>
    </xf>
    <xf numFmtId="0" fontId="10" fillId="0" borderId="0" xfId="0" applyFont="1" applyAlignment="1">
      <alignment horizontal="right"/>
    </xf>
    <xf numFmtId="9" fontId="37" fillId="0" borderId="0" xfId="0" quotePrefix="1" applyNumberFormat="1" applyFont="1" applyAlignment="1">
      <alignment horizontal="right"/>
    </xf>
    <xf numFmtId="9" fontId="38" fillId="0" borderId="0" xfId="0" applyNumberFormat="1" applyFont="1" applyAlignment="1">
      <alignment horizontal="right"/>
    </xf>
    <xf numFmtId="0" fontId="39" fillId="0" borderId="0" xfId="0" applyFont="1" applyAlignment="1">
      <alignment horizontal="right"/>
    </xf>
    <xf numFmtId="0" fontId="40" fillId="0" borderId="0" xfId="0" applyFont="1" applyAlignment="1">
      <alignment horizontal="right"/>
    </xf>
    <xf numFmtId="0" fontId="16" fillId="0" borderId="0" xfId="0" applyFont="1" applyAlignment="1">
      <alignment horizontal="right"/>
    </xf>
    <xf numFmtId="9" fontId="10" fillId="0" borderId="0" xfId="0" applyNumberFormat="1" applyFont="1" applyAlignment="1">
      <alignment horizontal="right"/>
    </xf>
    <xf numFmtId="0" fontId="37" fillId="0" borderId="0" xfId="0" applyFont="1" applyAlignment="1">
      <alignment horizontal="right"/>
    </xf>
    <xf numFmtId="0" fontId="37" fillId="0" borderId="1" xfId="0" applyFont="1" applyBorder="1" applyAlignment="1">
      <alignment horizontal="right"/>
    </xf>
    <xf numFmtId="9" fontId="41" fillId="0" borderId="1" xfId="0" applyNumberFormat="1" applyFont="1" applyBorder="1" applyAlignment="1">
      <alignment horizontal="right"/>
    </xf>
    <xf numFmtId="0" fontId="37" fillId="0" borderId="1" xfId="0" applyFont="1" applyBorder="1"/>
    <xf numFmtId="0" fontId="7" fillId="0" borderId="4" xfId="0" applyFont="1" applyBorder="1"/>
    <xf numFmtId="0" fontId="14" fillId="0" borderId="4" xfId="0" applyFont="1" applyBorder="1" applyAlignment="1">
      <alignment horizontal="right"/>
    </xf>
    <xf numFmtId="0" fontId="7" fillId="0" borderId="0" xfId="0" applyFont="1"/>
    <xf numFmtId="0" fontId="14" fillId="0" borderId="0" xfId="0" applyFont="1" applyAlignment="1">
      <alignment horizontal="right"/>
    </xf>
    <xf numFmtId="166" fontId="1" fillId="5" borderId="4" xfId="0" applyNumberFormat="1" applyFont="1" applyFill="1" applyBorder="1"/>
    <xf numFmtId="2" fontId="1" fillId="6" borderId="0" xfId="0" applyNumberFormat="1" applyFont="1" applyFill="1"/>
    <xf numFmtId="0" fontId="2" fillId="0" borderId="4" xfId="0" applyFont="1" applyBorder="1" applyAlignment="1">
      <alignment horizontal="right"/>
    </xf>
    <xf numFmtId="2" fontId="2" fillId="0" borderId="4" xfId="0" applyNumberFormat="1" applyFont="1" applyBorder="1"/>
    <xf numFmtId="2" fontId="4" fillId="0" borderId="4" xfId="0" applyNumberFormat="1" applyFont="1" applyBorder="1"/>
    <xf numFmtId="0" fontId="1" fillId="0" borderId="14" xfId="0" applyFont="1" applyBorder="1"/>
    <xf numFmtId="2" fontId="6" fillId="0" borderId="0" xfId="1" applyNumberFormat="1" applyFont="1"/>
    <xf numFmtId="2" fontId="14" fillId="0" borderId="0" xfId="1" applyNumberFormat="1" applyFont="1"/>
    <xf numFmtId="2" fontId="6" fillId="0" borderId="0" xfId="1" applyNumberFormat="1" applyFont="1" applyAlignment="1">
      <alignment horizontal="right"/>
    </xf>
    <xf numFmtId="2" fontId="6" fillId="4" borderId="0" xfId="1" applyNumberFormat="1" applyFont="1" applyFill="1" applyAlignment="1">
      <alignment horizontal="right"/>
    </xf>
    <xf numFmtId="0" fontId="7" fillId="0" borderId="4" xfId="1" applyFont="1" applyBorder="1"/>
    <xf numFmtId="2" fontId="6" fillId="0" borderId="4" xfId="1" applyNumberFormat="1" applyFont="1" applyBorder="1"/>
    <xf numFmtId="2" fontId="14" fillId="0" borderId="4" xfId="1" applyNumberFormat="1" applyFont="1" applyBorder="1"/>
    <xf numFmtId="2" fontId="6" fillId="0" borderId="4" xfId="1" applyNumberFormat="1" applyFont="1" applyBorder="1" applyAlignment="1">
      <alignment horizontal="right"/>
    </xf>
    <xf numFmtId="2" fontId="14" fillId="0" borderId="0" xfId="1" applyNumberFormat="1" applyFont="1" applyAlignment="1">
      <alignment horizontal="right"/>
    </xf>
    <xf numFmtId="2" fontId="14" fillId="0" borderId="4" xfId="1" applyNumberFormat="1" applyFont="1" applyBorder="1" applyAlignment="1">
      <alignment horizontal="right"/>
    </xf>
    <xf numFmtId="2" fontId="2" fillId="0" borderId="14" xfId="0" applyNumberFormat="1" applyFont="1" applyBorder="1" applyAlignment="1">
      <alignment horizontal="right"/>
    </xf>
    <xf numFmtId="2" fontId="4" fillId="0" borderId="14" xfId="0" applyNumberFormat="1" applyFont="1" applyBorder="1" applyAlignment="1">
      <alignment horizontal="right"/>
    </xf>
    <xf numFmtId="2" fontId="4" fillId="0" borderId="0" xfId="0" applyNumberFormat="1" applyFont="1" applyAlignment="1">
      <alignment horizontal="right"/>
    </xf>
    <xf numFmtId="2" fontId="2" fillId="0" borderId="4" xfId="0" applyNumberFormat="1" applyFont="1" applyBorder="1" applyAlignment="1">
      <alignment horizontal="right"/>
    </xf>
    <xf numFmtId="2" fontId="4" fillId="0" borderId="4" xfId="0" applyNumberFormat="1" applyFont="1" applyBorder="1" applyAlignment="1">
      <alignment horizontal="right"/>
    </xf>
    <xf numFmtId="2" fontId="6" fillId="0" borderId="0" xfId="2" applyNumberFormat="1" applyFont="1"/>
    <xf numFmtId="2" fontId="14" fillId="0" borderId="0" xfId="2" applyNumberFormat="1" applyFont="1"/>
    <xf numFmtId="0" fontId="7" fillId="0" borderId="1" xfId="1" applyFont="1" applyBorder="1"/>
    <xf numFmtId="2" fontId="6" fillId="0" borderId="1" xfId="2" applyNumberFormat="1" applyFont="1" applyBorder="1"/>
    <xf numFmtId="2" fontId="14" fillId="0" borderId="1" xfId="2" applyNumberFormat="1" applyFont="1" applyBorder="1"/>
    <xf numFmtId="166" fontId="1" fillId="5" borderId="13" xfId="0" applyNumberFormat="1" applyFont="1" applyFill="1" applyBorder="1"/>
    <xf numFmtId="0" fontId="1" fillId="0" borderId="13" xfId="0" applyFont="1" applyBorder="1"/>
    <xf numFmtId="2" fontId="1" fillId="7" borderId="0" xfId="0" applyNumberFormat="1" applyFont="1" applyFill="1"/>
    <xf numFmtId="2" fontId="2" fillId="4" borderId="0" xfId="0" applyNumberFormat="1" applyFont="1" applyFill="1"/>
    <xf numFmtId="0" fontId="7" fillId="0" borderId="1" xfId="2" applyFont="1" applyBorder="1"/>
    <xf numFmtId="2" fontId="1" fillId="4" borderId="0" xfId="0" applyNumberFormat="1" applyFont="1" applyFill="1"/>
    <xf numFmtId="2" fontId="2" fillId="7" borderId="0" xfId="0" applyNumberFormat="1" applyFont="1" applyFill="1" applyAlignment="1">
      <alignment horizontal="right"/>
    </xf>
    <xf numFmtId="2" fontId="6" fillId="7" borderId="0" xfId="1" applyNumberFormat="1" applyFont="1" applyFill="1" applyAlignment="1">
      <alignment horizontal="right"/>
    </xf>
    <xf numFmtId="2" fontId="6" fillId="4" borderId="0" xfId="1" applyNumberFormat="1" applyFont="1" applyFill="1"/>
    <xf numFmtId="2" fontId="2" fillId="4" borderId="4" xfId="0" applyNumberFormat="1" applyFont="1" applyFill="1" applyBorder="1"/>
    <xf numFmtId="2" fontId="2" fillId="7" borderId="4" xfId="0" applyNumberFormat="1" applyFont="1" applyFill="1" applyBorder="1"/>
    <xf numFmtId="0" fontId="42" fillId="0" borderId="0" xfId="0" applyFont="1"/>
    <xf numFmtId="0" fontId="6" fillId="0" borderId="0" xfId="0" applyFont="1" applyAlignment="1">
      <alignment horizontal="right"/>
    </xf>
    <xf numFmtId="0" fontId="6" fillId="0" borderId="0" xfId="0" applyFont="1" applyAlignment="1">
      <alignment horizontal="right" vertical="center" wrapText="1"/>
    </xf>
    <xf numFmtId="0" fontId="43" fillId="0" borderId="0" xfId="0" applyFont="1" applyAlignment="1">
      <alignment horizontal="right"/>
    </xf>
    <xf numFmtId="0" fontId="43" fillId="0" borderId="0" xfId="0" applyFont="1" applyAlignment="1">
      <alignment horizontal="right" vertical="center" wrapText="1"/>
    </xf>
    <xf numFmtId="0" fontId="14" fillId="0" borderId="1" xfId="0" applyFont="1" applyBorder="1" applyAlignment="1">
      <alignment horizontal="right"/>
    </xf>
    <xf numFmtId="0" fontId="14" fillId="0" borderId="1" xfId="0" applyFont="1" applyBorder="1" applyAlignment="1">
      <alignment horizontal="right" vertical="center" wrapText="1"/>
    </xf>
    <xf numFmtId="0" fontId="7" fillId="0" borderId="13" xfId="0" applyFont="1" applyBorder="1"/>
    <xf numFmtId="0" fontId="14" fillId="0" borderId="13" xfId="0" applyFont="1" applyBorder="1" applyAlignment="1">
      <alignment horizontal="right"/>
    </xf>
    <xf numFmtId="0" fontId="2" fillId="0" borderId="14" xfId="0" applyFont="1" applyBorder="1" applyAlignment="1">
      <alignment horizontal="right"/>
    </xf>
    <xf numFmtId="2" fontId="1" fillId="6" borderId="14" xfId="0" applyNumberFormat="1" applyFont="1" applyFill="1" applyBorder="1"/>
    <xf numFmtId="2" fontId="1" fillId="4" borderId="14" xfId="0" applyNumberFormat="1" applyFont="1" applyFill="1" applyBorder="1"/>
    <xf numFmtId="2" fontId="1" fillId="7" borderId="14" xfId="0" applyNumberFormat="1" applyFont="1" applyFill="1" applyBorder="1"/>
    <xf numFmtId="0" fontId="4" fillId="0" borderId="4" xfId="0" applyFont="1" applyBorder="1"/>
    <xf numFmtId="2" fontId="1" fillId="4" borderId="4" xfId="0" applyNumberFormat="1" applyFont="1" applyFill="1" applyBorder="1"/>
    <xf numFmtId="2" fontId="1" fillId="7" borderId="4" xfId="0" applyNumberFormat="1" applyFont="1" applyFill="1" applyBorder="1"/>
    <xf numFmtId="2" fontId="2" fillId="4" borderId="0" xfId="0" applyNumberFormat="1" applyFont="1" applyFill="1" applyAlignment="1">
      <alignment horizontal="right"/>
    </xf>
    <xf numFmtId="2" fontId="2" fillId="4" borderId="4" xfId="0" applyNumberFormat="1" applyFont="1" applyFill="1" applyBorder="1" applyAlignment="1">
      <alignment horizontal="right"/>
    </xf>
    <xf numFmtId="2" fontId="2" fillId="7" borderId="0" xfId="0" applyNumberFormat="1" applyFont="1" applyFill="1"/>
    <xf numFmtId="2" fontId="14" fillId="0" borderId="0" xfId="0" applyNumberFormat="1" applyFont="1"/>
    <xf numFmtId="2" fontId="7" fillId="0" borderId="4" xfId="0" applyNumberFormat="1" applyFont="1" applyBorder="1"/>
    <xf numFmtId="2" fontId="14" fillId="0" borderId="4" xfId="0" applyNumberFormat="1" applyFont="1" applyBorder="1"/>
    <xf numFmtId="2" fontId="6" fillId="4" borderId="4" xfId="1" applyNumberFormat="1" applyFont="1" applyFill="1" applyBorder="1" applyAlignment="1">
      <alignment horizontal="right"/>
    </xf>
    <xf numFmtId="2" fontId="6" fillId="7" borderId="0" xfId="1" applyNumberFormat="1" applyFont="1" applyFill="1"/>
    <xf numFmtId="2" fontId="7" fillId="4" borderId="0" xfId="1" applyNumberFormat="1" applyFont="1" applyFill="1"/>
    <xf numFmtId="2" fontId="6" fillId="4" borderId="4" xfId="1" applyNumberFormat="1" applyFont="1" applyFill="1" applyBorder="1"/>
    <xf numFmtId="2" fontId="7" fillId="0" borderId="0" xfId="2" applyNumberFormat="1" applyFont="1"/>
    <xf numFmtId="2" fontId="6" fillId="7" borderId="0" xfId="2" applyNumberFormat="1" applyFont="1" applyFill="1"/>
    <xf numFmtId="2" fontId="6" fillId="4" borderId="0" xfId="2" applyNumberFormat="1" applyFont="1" applyFill="1"/>
    <xf numFmtId="2" fontId="6" fillId="0" borderId="4" xfId="2" applyNumberFormat="1" applyFont="1" applyBorder="1"/>
    <xf numFmtId="2" fontId="14" fillId="0" borderId="4" xfId="2" applyNumberFormat="1" applyFont="1" applyBorder="1"/>
    <xf numFmtId="2" fontId="7" fillId="0" borderId="4" xfId="2" applyNumberFormat="1" applyFont="1" applyBorder="1"/>
    <xf numFmtId="2" fontId="6" fillId="4" borderId="4" xfId="2" applyNumberFormat="1" applyFont="1" applyFill="1" applyBorder="1"/>
    <xf numFmtId="2" fontId="4" fillId="0" borderId="14" xfId="0" applyNumberFormat="1" applyFont="1" applyBorder="1"/>
    <xf numFmtId="2" fontId="7" fillId="0" borderId="0" xfId="1" applyNumberFormat="1" applyFont="1"/>
    <xf numFmtId="2" fontId="6" fillId="4" borderId="1" xfId="2" applyNumberFormat="1" applyFont="1" applyFill="1" applyBorder="1"/>
    <xf numFmtId="2" fontId="7" fillId="0" borderId="1" xfId="2" applyNumberFormat="1" applyFont="1" applyBorder="1"/>
    <xf numFmtId="2" fontId="6" fillId="0" borderId="1" xfId="2" applyNumberFormat="1" applyFont="1" applyBorder="1" applyAlignment="1">
      <alignment horizontal="right"/>
    </xf>
    <xf numFmtId="2" fontId="6" fillId="4" borderId="1" xfId="2" applyNumberFormat="1" applyFont="1" applyFill="1" applyBorder="1" applyAlignment="1">
      <alignment horizontal="right"/>
    </xf>
    <xf numFmtId="2" fontId="4" fillId="0" borderId="1" xfId="0" applyNumberFormat="1" applyFont="1" applyBorder="1"/>
    <xf numFmtId="2" fontId="2" fillId="4" borderId="1" xfId="0" applyNumberFormat="1" applyFont="1" applyFill="1" applyBorder="1"/>
    <xf numFmtId="2" fontId="2" fillId="7" borderId="1" xfId="0" applyNumberFormat="1" applyFont="1" applyFill="1" applyBorder="1"/>
    <xf numFmtId="2" fontId="2" fillId="4" borderId="1" xfId="0" applyNumberFormat="1" applyFont="1" applyFill="1" applyBorder="1" applyAlignment="1">
      <alignment horizontal="right"/>
    </xf>
    <xf numFmtId="0" fontId="44" fillId="0" borderId="0" xfId="0" applyFont="1" applyAlignment="1">
      <alignment horizontal="center"/>
    </xf>
    <xf numFmtId="0" fontId="45" fillId="0" borderId="0" xfId="0" applyFont="1" applyAlignment="1">
      <alignment horizontal="center"/>
    </xf>
    <xf numFmtId="0" fontId="23" fillId="0" borderId="0" xfId="0" applyFont="1" applyAlignment="1">
      <alignment horizontal="center"/>
    </xf>
    <xf numFmtId="0" fontId="46" fillId="0" borderId="0" xfId="0" applyFont="1" applyAlignment="1">
      <alignment horizontal="center"/>
    </xf>
    <xf numFmtId="0" fontId="25" fillId="0" borderId="0" xfId="0" applyFont="1" applyAlignment="1">
      <alignment horizontal="right"/>
    </xf>
    <xf numFmtId="0" fontId="25" fillId="0" borderId="0" xfId="0" applyFont="1" applyAlignment="1">
      <alignment horizontal="right" vertical="center" wrapText="1"/>
    </xf>
    <xf numFmtId="0" fontId="47" fillId="0" borderId="0" xfId="0" applyFont="1" applyAlignment="1">
      <alignment horizontal="right"/>
    </xf>
    <xf numFmtId="2" fontId="2" fillId="0" borderId="14" xfId="0" applyNumberFormat="1" applyFont="1" applyBorder="1"/>
    <xf numFmtId="2" fontId="2" fillId="4" borderId="14" xfId="0" applyNumberFormat="1" applyFont="1" applyFill="1" applyBorder="1"/>
    <xf numFmtId="2" fontId="1" fillId="0" borderId="14" xfId="0" applyNumberFormat="1" applyFont="1" applyBorder="1"/>
    <xf numFmtId="2" fontId="2" fillId="7" borderId="14" xfId="0" applyNumberFormat="1" applyFont="1" applyFill="1" applyBorder="1"/>
    <xf numFmtId="2" fontId="7" fillId="0" borderId="4" xfId="1" applyNumberFormat="1" applyFont="1" applyBorder="1"/>
    <xf numFmtId="2" fontId="6" fillId="7" borderId="4" xfId="1" applyNumberFormat="1" applyFont="1" applyFill="1" applyBorder="1"/>
    <xf numFmtId="2" fontId="7" fillId="0" borderId="0" xfId="1" applyNumberFormat="1" applyFont="1" applyAlignment="1">
      <alignment horizontal="right"/>
    </xf>
    <xf numFmtId="2" fontId="7" fillId="0" borderId="4" xfId="1" applyNumberFormat="1" applyFont="1" applyBorder="1" applyAlignment="1">
      <alignment horizontal="right"/>
    </xf>
    <xf numFmtId="2" fontId="6" fillId="7" borderId="4" xfId="1" applyNumberFormat="1" applyFont="1" applyFill="1" applyBorder="1" applyAlignment="1">
      <alignment horizontal="right"/>
    </xf>
    <xf numFmtId="166" fontId="4" fillId="0" borderId="0" xfId="0" applyNumberFormat="1" applyFont="1"/>
    <xf numFmtId="2" fontId="1" fillId="4" borderId="0" xfId="0" applyNumberFormat="1" applyFont="1" applyFill="1" applyAlignment="1">
      <alignment horizontal="right"/>
    </xf>
    <xf numFmtId="2" fontId="1" fillId="4" borderId="14" xfId="0" applyNumberFormat="1" applyFont="1" applyFill="1" applyBorder="1" applyAlignment="1">
      <alignment horizontal="right"/>
    </xf>
    <xf numFmtId="2" fontId="1" fillId="0" borderId="14" xfId="0" applyNumberFormat="1" applyFont="1" applyBorder="1" applyAlignment="1">
      <alignment horizontal="right"/>
    </xf>
    <xf numFmtId="2" fontId="2" fillId="4" borderId="14" xfId="0" applyNumberFormat="1" applyFont="1" applyFill="1" applyBorder="1" applyAlignment="1">
      <alignment horizontal="right"/>
    </xf>
    <xf numFmtId="2" fontId="1" fillId="4" borderId="4" xfId="0" applyNumberFormat="1" applyFont="1" applyFill="1" applyBorder="1" applyAlignment="1">
      <alignment horizontal="right"/>
    </xf>
    <xf numFmtId="2" fontId="7" fillId="4" borderId="0" xfId="1" applyNumberFormat="1" applyFont="1" applyFill="1" applyAlignment="1">
      <alignment horizontal="right"/>
    </xf>
    <xf numFmtId="0" fontId="7" fillId="0" borderId="0" xfId="2" applyFont="1"/>
    <xf numFmtId="2" fontId="6" fillId="4" borderId="0" xfId="2" applyNumberFormat="1" applyFont="1" applyFill="1" applyAlignment="1">
      <alignment horizontal="right"/>
    </xf>
    <xf numFmtId="0" fontId="7" fillId="0" borderId="4" xfId="2" applyFont="1" applyBorder="1"/>
    <xf numFmtId="2" fontId="6" fillId="4" borderId="4" xfId="2" applyNumberFormat="1" applyFont="1" applyFill="1" applyBorder="1" applyAlignment="1">
      <alignment horizontal="right"/>
    </xf>
    <xf numFmtId="2" fontId="1" fillId="4" borderId="1" xfId="0" applyNumberFormat="1" applyFont="1" applyFill="1" applyBorder="1" applyAlignment="1">
      <alignment horizontal="right"/>
    </xf>
    <xf numFmtId="0" fontId="15" fillId="0" borderId="1" xfId="0" applyFont="1" applyBorder="1"/>
    <xf numFmtId="0" fontId="7" fillId="0" borderId="4" xfId="0" applyFont="1" applyBorder="1" applyAlignment="1">
      <alignment vertical="center" wrapText="1"/>
    </xf>
    <xf numFmtId="0" fontId="7" fillId="0" borderId="4" xfId="0" applyFont="1" applyBorder="1" applyAlignment="1">
      <alignment vertical="center"/>
    </xf>
    <xf numFmtId="0" fontId="7" fillId="0" borderId="4" xfId="0" applyFont="1" applyBorder="1" applyAlignment="1">
      <alignment horizontal="center" vertical="center" wrapText="1"/>
    </xf>
    <xf numFmtId="2" fontId="7" fillId="0" borderId="1" xfId="0" applyNumberFormat="1" applyFont="1" applyBorder="1" applyAlignment="1">
      <alignment horizontal="center" vertical="center" wrapText="1"/>
    </xf>
    <xf numFmtId="1" fontId="7" fillId="0" borderId="1" xfId="0" applyNumberFormat="1" applyFont="1" applyBorder="1" applyAlignment="1">
      <alignment horizontal="center" vertical="center" wrapText="1"/>
    </xf>
    <xf numFmtId="1" fontId="1" fillId="0" borderId="1" xfId="0" applyNumberFormat="1" applyFont="1" applyBorder="1" applyAlignment="1">
      <alignment horizontal="center" vertical="center" wrapText="1"/>
    </xf>
    <xf numFmtId="0" fontId="48" fillId="0" borderId="1" xfId="0" applyFont="1" applyBorder="1" applyAlignment="1">
      <alignment horizontal="center" vertical="center" wrapText="1"/>
    </xf>
    <xf numFmtId="0" fontId="49" fillId="0" borderId="1" xfId="0" applyFont="1" applyBorder="1" applyAlignment="1">
      <alignment horizontal="center" vertical="center" wrapText="1"/>
    </xf>
    <xf numFmtId="0" fontId="0" fillId="0" borderId="1" xfId="0" applyBorder="1" applyAlignment="1">
      <alignment horizontal="center" vertical="center" wrapText="1"/>
    </xf>
    <xf numFmtId="0" fontId="0" fillId="0" borderId="0" xfId="0" applyAlignment="1">
      <alignment horizontal="center" vertical="center" wrapText="1"/>
    </xf>
    <xf numFmtId="0" fontId="7" fillId="0" borderId="13" xfId="0" applyFont="1" applyBorder="1" applyAlignment="1">
      <alignment vertical="center"/>
    </xf>
    <xf numFmtId="0" fontId="1" fillId="0" borderId="13" xfId="0" applyFont="1" applyBorder="1" applyAlignment="1">
      <alignment horizontal="center" vertical="center"/>
    </xf>
    <xf numFmtId="0" fontId="7" fillId="0" borderId="13" xfId="0" applyFont="1" applyBorder="1" applyAlignment="1">
      <alignment horizontal="center" vertical="center"/>
    </xf>
    <xf numFmtId="0" fontId="1" fillId="0" borderId="13" xfId="0" applyFont="1" applyBorder="1" applyAlignment="1">
      <alignment horizontal="center" vertical="center" wrapText="1"/>
    </xf>
    <xf numFmtId="1" fontId="1" fillId="0" borderId="13" xfId="0" applyNumberFormat="1" applyFont="1" applyBorder="1" applyAlignment="1">
      <alignment horizontal="right" vertical="center"/>
    </xf>
    <xf numFmtId="1" fontId="7" fillId="0" borderId="13" xfId="0" applyNumberFormat="1" applyFont="1" applyBorder="1" applyAlignment="1">
      <alignment horizontal="right" vertical="center" wrapText="1"/>
    </xf>
    <xf numFmtId="1" fontId="7" fillId="0" borderId="13" xfId="0" applyNumberFormat="1" applyFont="1" applyBorder="1" applyAlignment="1">
      <alignment horizontal="right" vertical="center"/>
    </xf>
    <xf numFmtId="0" fontId="0" fillId="0" borderId="13" xfId="0" applyBorder="1" applyAlignment="1">
      <alignment horizontal="center" vertical="center" wrapText="1"/>
    </xf>
    <xf numFmtId="2" fontId="1" fillId="0" borderId="13" xfId="0" applyNumberFormat="1" applyFont="1" applyBorder="1" applyAlignment="1">
      <alignment horizontal="right" vertical="center" wrapText="1"/>
    </xf>
    <xf numFmtId="2" fontId="48" fillId="0" borderId="13" xfId="0" applyNumberFormat="1" applyFont="1" applyBorder="1" applyAlignment="1">
      <alignment horizontal="right" vertical="center" wrapText="1"/>
    </xf>
    <xf numFmtId="2" fontId="49" fillId="0" borderId="13" xfId="0" applyNumberFormat="1" applyFont="1" applyBorder="1" applyAlignment="1">
      <alignment horizontal="right" vertical="center" wrapText="1"/>
    </xf>
    <xf numFmtId="0" fontId="6" fillId="0" borderId="0" xfId="0" applyFont="1" applyAlignment="1">
      <alignment vertical="center"/>
    </xf>
    <xf numFmtId="0" fontId="7" fillId="0" borderId="0" xfId="0" applyFont="1" applyAlignment="1">
      <alignment horizontal="center" vertical="center"/>
    </xf>
    <xf numFmtId="0" fontId="1" fillId="0" borderId="0" xfId="0" applyFont="1" applyAlignment="1">
      <alignment horizontal="center" vertical="center" wrapText="1"/>
    </xf>
    <xf numFmtId="1" fontId="7" fillId="0" borderId="0" xfId="0" applyNumberFormat="1" applyFont="1" applyAlignment="1">
      <alignment horizontal="center" vertical="center" wrapText="1"/>
    </xf>
    <xf numFmtId="1" fontId="1" fillId="0" borderId="0" xfId="0" applyNumberFormat="1" applyFont="1" applyAlignment="1">
      <alignment horizontal="center" vertical="center" wrapText="1"/>
    </xf>
    <xf numFmtId="0" fontId="2" fillId="0" borderId="0" xfId="0" applyFont="1" applyAlignment="1">
      <alignment horizontal="center" vertical="center" wrapText="1"/>
    </xf>
    <xf numFmtId="0" fontId="48" fillId="0" borderId="0" xfId="0" applyFont="1" applyAlignment="1">
      <alignment horizontal="center" vertical="center" wrapText="1"/>
    </xf>
    <xf numFmtId="0" fontId="49" fillId="0" borderId="0" xfId="0" applyFont="1" applyAlignment="1">
      <alignment horizontal="center" vertical="center" wrapText="1"/>
    </xf>
    <xf numFmtId="1" fontId="7" fillId="0" borderId="0" xfId="0" applyNumberFormat="1" applyFont="1"/>
    <xf numFmtId="2" fontId="48" fillId="0" borderId="0" xfId="0" applyNumberFormat="1" applyFont="1" applyAlignment="1">
      <alignment horizontal="right"/>
    </xf>
    <xf numFmtId="2" fontId="50" fillId="0" borderId="0" xfId="0" applyNumberFormat="1" applyFont="1" applyAlignment="1">
      <alignment horizontal="right"/>
    </xf>
    <xf numFmtId="2" fontId="49" fillId="0" borderId="0" xfId="0" applyNumberFormat="1" applyFont="1" applyAlignment="1">
      <alignment horizontal="right"/>
    </xf>
    <xf numFmtId="2" fontId="50" fillId="0" borderId="0" xfId="1" applyNumberFormat="1" applyFont="1"/>
    <xf numFmtId="2" fontId="51" fillId="0" borderId="0" xfId="1" applyNumberFormat="1" applyFont="1"/>
    <xf numFmtId="2" fontId="48" fillId="0" borderId="0" xfId="1" applyNumberFormat="1" applyFont="1"/>
    <xf numFmtId="2" fontId="48" fillId="0" borderId="0" xfId="0" applyNumberFormat="1" applyFont="1"/>
    <xf numFmtId="2" fontId="49" fillId="0" borderId="0" xfId="0" applyNumberFormat="1" applyFont="1"/>
    <xf numFmtId="166" fontId="7" fillId="0" borderId="0" xfId="0" applyNumberFormat="1" applyFont="1"/>
    <xf numFmtId="1" fontId="7" fillId="0" borderId="3" xfId="0" applyNumberFormat="1" applyFont="1" applyBorder="1"/>
    <xf numFmtId="1" fontId="1" fillId="0" borderId="3" xfId="0" applyNumberFormat="1" applyFont="1" applyBorder="1"/>
    <xf numFmtId="2" fontId="1" fillId="0" borderId="3" xfId="0" applyNumberFormat="1" applyFont="1" applyBorder="1" applyAlignment="1">
      <alignment horizontal="right"/>
    </xf>
    <xf numFmtId="2" fontId="48" fillId="0" borderId="3" xfId="0" applyNumberFormat="1" applyFont="1" applyBorder="1" applyAlignment="1">
      <alignment horizontal="right"/>
    </xf>
    <xf numFmtId="2" fontId="50" fillId="0" borderId="3" xfId="0" applyNumberFormat="1" applyFont="1" applyBorder="1" applyAlignment="1">
      <alignment horizontal="right"/>
    </xf>
    <xf numFmtId="2" fontId="49" fillId="0" borderId="3" xfId="0" applyNumberFormat="1" applyFont="1" applyBorder="1" applyAlignment="1">
      <alignment horizontal="right"/>
    </xf>
    <xf numFmtId="0" fontId="0" fillId="0" borderId="3" xfId="0" applyBorder="1"/>
    <xf numFmtId="165" fontId="1" fillId="0" borderId="3" xfId="0" applyNumberFormat="1" applyFont="1" applyBorder="1"/>
    <xf numFmtId="0" fontId="6" fillId="0" borderId="0" xfId="0" quotePrefix="1" applyFont="1" applyAlignment="1">
      <alignment vertical="center"/>
    </xf>
    <xf numFmtId="0" fontId="1" fillId="0" borderId="0" xfId="0" quotePrefix="1" applyFont="1" applyAlignment="1">
      <alignment horizontal="right"/>
    </xf>
    <xf numFmtId="2" fontId="52" fillId="0" borderId="0" xfId="0" applyNumberFormat="1" applyFont="1" applyAlignment="1">
      <alignment horizontal="right"/>
    </xf>
    <xf numFmtId="2" fontId="7" fillId="0" borderId="0" xfId="0" applyNumberFormat="1" applyFont="1" applyAlignment="1">
      <alignment horizontal="right"/>
    </xf>
    <xf numFmtId="2" fontId="14" fillId="0" borderId="0" xfId="0" applyNumberFormat="1" applyFont="1" applyAlignment="1">
      <alignment horizontal="right"/>
    </xf>
    <xf numFmtId="2" fontId="0" fillId="0" borderId="0" xfId="0" applyNumberFormat="1"/>
    <xf numFmtId="165" fontId="1" fillId="0" borderId="0" xfId="0" quotePrefix="1" applyNumberFormat="1" applyFont="1" applyAlignment="1">
      <alignment horizontal="right"/>
    </xf>
    <xf numFmtId="2" fontId="1" fillId="0" borderId="0" xfId="0" quotePrefix="1" applyNumberFormat="1" applyFont="1" applyAlignment="1">
      <alignment horizontal="left"/>
    </xf>
    <xf numFmtId="2" fontId="1" fillId="0" borderId="1" xfId="0" quotePrefix="1" applyNumberFormat="1" applyFont="1" applyBorder="1" applyAlignment="1">
      <alignment horizontal="left"/>
    </xf>
    <xf numFmtId="2" fontId="50" fillId="0" borderId="1" xfId="0" applyNumberFormat="1" applyFont="1" applyBorder="1" applyAlignment="1">
      <alignment horizontal="right"/>
    </xf>
    <xf numFmtId="2" fontId="48" fillId="0" borderId="1" xfId="0" applyNumberFormat="1" applyFont="1" applyBorder="1" applyAlignment="1">
      <alignment horizontal="right"/>
    </xf>
    <xf numFmtId="2" fontId="49" fillId="0" borderId="1" xfId="0" applyNumberFormat="1" applyFont="1" applyBorder="1" applyAlignment="1">
      <alignment horizontal="right"/>
    </xf>
    <xf numFmtId="1" fontId="0" fillId="0" borderId="0" xfId="0" applyNumberFormat="1"/>
    <xf numFmtId="0" fontId="7" fillId="0" borderId="1" xfId="0" applyFont="1" applyBorder="1" applyAlignment="1">
      <alignment horizontal="center" vertical="center" wrapText="1"/>
    </xf>
    <xf numFmtId="0" fontId="6" fillId="0" borderId="4" xfId="3" applyFont="1" applyBorder="1" applyAlignment="1">
      <alignment horizontal="center" vertical="center"/>
    </xf>
    <xf numFmtId="0" fontId="53" fillId="0" borderId="4" xfId="3" applyFont="1" applyBorder="1" applyAlignment="1">
      <alignment horizontal="center" vertical="center"/>
    </xf>
    <xf numFmtId="0" fontId="48" fillId="0" borderId="4" xfId="3" applyFont="1" applyBorder="1" applyAlignment="1">
      <alignment horizontal="center" vertical="center"/>
    </xf>
    <xf numFmtId="0" fontId="7" fillId="0" borderId="13" xfId="0" applyFont="1" applyBorder="1" applyAlignment="1">
      <alignment horizontal="center"/>
    </xf>
    <xf numFmtId="0" fontId="7" fillId="0" borderId="0" xfId="0" applyFont="1" applyAlignment="1">
      <alignment horizontal="center"/>
    </xf>
    <xf numFmtId="0" fontId="7" fillId="0" borderId="0" xfId="3" applyFont="1"/>
    <xf numFmtId="2" fontId="7" fillId="0" borderId="0" xfId="4" applyNumberFormat="1" applyFont="1"/>
    <xf numFmtId="2" fontId="53" fillId="0" borderId="0" xfId="4" applyNumberFormat="1" applyFont="1"/>
    <xf numFmtId="2" fontId="48" fillId="0" borderId="0" xfId="4" applyNumberFormat="1" applyFont="1"/>
    <xf numFmtId="2" fontId="50" fillId="0" borderId="0" xfId="4" applyNumberFormat="1" applyFont="1"/>
    <xf numFmtId="0" fontId="7" fillId="0" borderId="0" xfId="3" quotePrefix="1" applyFont="1"/>
    <xf numFmtId="2" fontId="50" fillId="0" borderId="0" xfId="0" applyNumberFormat="1" applyFont="1"/>
    <xf numFmtId="0" fontId="1" fillId="0" borderId="0" xfId="0" applyFont="1" applyAlignment="1">
      <alignment horizontal="left" vertical="top" wrapText="1"/>
    </xf>
    <xf numFmtId="0" fontId="1" fillId="0" borderId="0" xfId="0" applyFont="1" applyAlignment="1">
      <alignment vertical="top" wrapText="1"/>
    </xf>
    <xf numFmtId="0" fontId="1" fillId="0" borderId="0" xfId="0" applyFont="1" applyAlignment="1">
      <alignment vertical="center" wrapText="1"/>
    </xf>
    <xf numFmtId="0" fontId="1" fillId="0" borderId="4" xfId="0" applyFont="1" applyBorder="1" applyAlignment="1">
      <alignment horizontal="left" vertical="top" wrapText="1"/>
    </xf>
    <xf numFmtId="0" fontId="1" fillId="0" borderId="4" xfId="0" applyFont="1" applyBorder="1" applyAlignment="1">
      <alignment vertical="center" wrapText="1"/>
    </xf>
    <xf numFmtId="0" fontId="12" fillId="0" borderId="4" xfId="0" applyFont="1" applyBorder="1" applyAlignment="1">
      <alignment horizontal="right" vertical="center" wrapText="1"/>
    </xf>
    <xf numFmtId="0" fontId="13" fillId="0" borderId="0" xfId="0" applyFont="1" applyBorder="1" applyAlignment="1">
      <alignment horizontal="right" vertical="center" wrapText="1"/>
    </xf>
    <xf numFmtId="0" fontId="12" fillId="0" borderId="0" xfId="0" applyFont="1" applyBorder="1" applyAlignment="1">
      <alignment horizontal="right" vertical="center" wrapText="1"/>
    </xf>
    <xf numFmtId="0" fontId="1" fillId="0" borderId="19" xfId="0" applyFont="1" applyBorder="1" applyAlignment="1">
      <alignment vertical="center" wrapText="1"/>
    </xf>
    <xf numFmtId="0" fontId="1" fillId="0" borderId="1" xfId="0" applyFont="1" applyBorder="1" applyAlignment="1">
      <alignment wrapText="1"/>
    </xf>
    <xf numFmtId="0" fontId="1" fillId="0" borderId="16" xfId="0" applyFont="1" applyBorder="1" applyAlignment="1">
      <alignment horizontal="center" vertical="center" wrapText="1"/>
    </xf>
    <xf numFmtId="0" fontId="1" fillId="0" borderId="21" xfId="0" applyFont="1" applyBorder="1" applyAlignment="1">
      <alignment vertical="center" wrapText="1"/>
    </xf>
    <xf numFmtId="0" fontId="1" fillId="0" borderId="25" xfId="0" applyFont="1" applyBorder="1" applyAlignment="1">
      <alignment horizontal="left" vertical="center"/>
    </xf>
    <xf numFmtId="0" fontId="2" fillId="0" borderId="11" xfId="0" applyFont="1" applyBorder="1" applyAlignment="1">
      <alignment horizontal="center" vertical="center"/>
    </xf>
    <xf numFmtId="0" fontId="1" fillId="0" borderId="17" xfId="0" applyFont="1" applyBorder="1" applyAlignment="1">
      <alignment horizontal="center" wrapText="1"/>
    </xf>
    <xf numFmtId="0" fontId="1" fillId="0" borderId="8" xfId="0" applyFont="1" applyBorder="1" applyAlignment="1">
      <alignment wrapText="1"/>
    </xf>
    <xf numFmtId="0" fontId="1" fillId="0" borderId="7" xfId="0" applyFont="1" applyBorder="1"/>
    <xf numFmtId="0" fontId="2" fillId="0" borderId="17" xfId="0" applyFont="1" applyBorder="1"/>
    <xf numFmtId="0" fontId="2" fillId="0" borderId="27" xfId="0" applyFont="1" applyBorder="1" applyAlignment="1">
      <alignment horizontal="right"/>
    </xf>
    <xf numFmtId="0" fontId="1" fillId="0" borderId="17" xfId="0" applyFont="1" applyBorder="1" applyAlignment="1">
      <alignment horizontal="center"/>
    </xf>
    <xf numFmtId="0" fontId="1" fillId="0" borderId="17" xfId="0" applyFont="1" applyBorder="1"/>
    <xf numFmtId="0" fontId="1" fillId="0" borderId="27" xfId="0" applyFont="1" applyBorder="1"/>
    <xf numFmtId="165" fontId="1" fillId="0" borderId="17" xfId="0" applyNumberFormat="1" applyFont="1" applyBorder="1"/>
    <xf numFmtId="2" fontId="1" fillId="0" borderId="27" xfId="0" applyNumberFormat="1" applyFont="1" applyBorder="1"/>
    <xf numFmtId="0" fontId="1" fillId="0" borderId="19" xfId="0" applyFont="1" applyBorder="1" applyAlignment="1">
      <alignment horizontal="center"/>
    </xf>
    <xf numFmtId="0" fontId="1" fillId="0" borderId="22" xfId="0" applyFont="1" applyBorder="1"/>
    <xf numFmtId="0" fontId="4" fillId="0" borderId="9" xfId="0" applyFont="1" applyBorder="1" applyAlignment="1">
      <alignment horizontal="right"/>
    </xf>
    <xf numFmtId="0" fontId="4" fillId="0" borderId="1" xfId="0" applyFont="1" applyBorder="1" applyAlignment="1">
      <alignment horizontal="right"/>
    </xf>
    <xf numFmtId="0" fontId="4" fillId="0" borderId="28" xfId="0" applyFont="1" applyBorder="1" applyAlignment="1">
      <alignment horizontal="right"/>
    </xf>
    <xf numFmtId="0" fontId="4" fillId="0" borderId="29" xfId="0" applyFont="1" applyBorder="1" applyAlignment="1">
      <alignment horizontal="right"/>
    </xf>
    <xf numFmtId="0" fontId="1" fillId="0" borderId="16" xfId="0" applyFont="1" applyBorder="1"/>
    <xf numFmtId="0" fontId="1" fillId="0" borderId="30" xfId="0" quotePrefix="1" applyFont="1" applyBorder="1" applyAlignment="1">
      <alignment horizontal="right"/>
    </xf>
    <xf numFmtId="166" fontId="1" fillId="0" borderId="31" xfId="0" applyNumberFormat="1" applyFont="1" applyBorder="1" applyAlignment="1">
      <alignment horizontal="right"/>
    </xf>
    <xf numFmtId="0" fontId="1" fillId="0" borderId="19" xfId="0" applyFont="1" applyBorder="1"/>
    <xf numFmtId="0" fontId="1" fillId="0" borderId="12" xfId="0" applyFont="1" applyBorder="1"/>
    <xf numFmtId="0" fontId="2" fillId="2" borderId="24" xfId="0" applyFont="1" applyFill="1" applyBorder="1"/>
    <xf numFmtId="0" fontId="2" fillId="2" borderId="15" xfId="0" applyFont="1" applyFill="1" applyBorder="1"/>
    <xf numFmtId="0" fontId="2" fillId="2" borderId="26" xfId="0" applyFont="1" applyFill="1" applyBorder="1"/>
    <xf numFmtId="0" fontId="1" fillId="0" borderId="25" xfId="0" applyFont="1" applyBorder="1"/>
    <xf numFmtId="0" fontId="2" fillId="0" borderId="11" xfId="0" applyFont="1" applyBorder="1" applyAlignment="1">
      <alignment horizontal="center"/>
    </xf>
    <xf numFmtId="0" fontId="2" fillId="0" borderId="24" xfId="0" applyFont="1" applyBorder="1" applyAlignment="1">
      <alignment horizontal="right"/>
    </xf>
    <xf numFmtId="0" fontId="2" fillId="0" borderId="15" xfId="0" applyFont="1" applyBorder="1" applyAlignment="1">
      <alignment horizontal="right"/>
    </xf>
    <xf numFmtId="0" fontId="2" fillId="0" borderId="26" xfId="0" applyFont="1" applyBorder="1" applyAlignment="1">
      <alignment horizontal="right"/>
    </xf>
    <xf numFmtId="0" fontId="32" fillId="0" borderId="0" xfId="0" applyFont="1" applyAlignment="1">
      <alignment horizontal="left"/>
    </xf>
    <xf numFmtId="1" fontId="2" fillId="0" borderId="0" xfId="0" applyNumberFormat="1" applyFont="1" applyAlignment="1">
      <alignment horizontal="right"/>
    </xf>
    <xf numFmtId="1" fontId="2" fillId="0" borderId="18" xfId="0" applyNumberFormat="1" applyFont="1" applyBorder="1" applyAlignment="1">
      <alignment horizontal="right"/>
    </xf>
    <xf numFmtId="1" fontId="2" fillId="0" borderId="17" xfId="0" applyNumberFormat="1" applyFont="1" applyBorder="1" applyAlignment="1">
      <alignment horizontal="right"/>
    </xf>
    <xf numFmtId="2" fontId="2" fillId="0" borderId="27" xfId="0" applyNumberFormat="1" applyFont="1" applyBorder="1" applyAlignment="1">
      <alignment horizontal="right"/>
    </xf>
    <xf numFmtId="0" fontId="1" fillId="8" borderId="17" xfId="0" applyFont="1" applyFill="1" applyBorder="1"/>
    <xf numFmtId="0" fontId="1" fillId="8" borderId="0" xfId="0" applyFont="1" applyFill="1"/>
    <xf numFmtId="0" fontId="1" fillId="8" borderId="18" xfId="0" applyFont="1" applyFill="1" applyBorder="1"/>
    <xf numFmtId="165" fontId="1" fillId="0" borderId="0" xfId="0" applyNumberFormat="1" applyFont="1" applyAlignment="1">
      <alignment horizontal="right"/>
    </xf>
    <xf numFmtId="165" fontId="1" fillId="0" borderId="18" xfId="0" applyNumberFormat="1" applyFont="1" applyBorder="1" applyAlignment="1">
      <alignment horizontal="right"/>
    </xf>
    <xf numFmtId="165" fontId="1" fillId="0" borderId="17" xfId="0" applyNumberFormat="1" applyFont="1" applyBorder="1" applyAlignment="1">
      <alignment horizontal="right"/>
    </xf>
    <xf numFmtId="165" fontId="1" fillId="0" borderId="27" xfId="0" applyNumberFormat="1" applyFont="1" applyBorder="1" applyAlignment="1">
      <alignment horizontal="right"/>
    </xf>
    <xf numFmtId="0" fontId="1" fillId="0" borderId="18" xfId="0" applyFont="1" applyBorder="1"/>
    <xf numFmtId="0" fontId="55" fillId="0" borderId="23" xfId="0" applyFont="1" applyBorder="1"/>
    <xf numFmtId="165" fontId="18" fillId="0" borderId="4" xfId="0" applyNumberFormat="1" applyFont="1" applyBorder="1"/>
    <xf numFmtId="165" fontId="18" fillId="0" borderId="19" xfId="0" applyNumberFormat="1" applyFont="1" applyBorder="1"/>
    <xf numFmtId="2" fontId="54" fillId="0" borderId="12" xfId="0" applyNumberFormat="1" applyFont="1" applyBorder="1"/>
    <xf numFmtId="0" fontId="1" fillId="0" borderId="20" xfId="0" applyFont="1" applyBorder="1"/>
    <xf numFmtId="2" fontId="4" fillId="0" borderId="1" xfId="0" applyNumberFormat="1" applyFont="1" applyBorder="1" applyAlignment="1">
      <alignment horizontal="right"/>
    </xf>
    <xf numFmtId="2" fontId="4" fillId="0" borderId="28" xfId="0" applyNumberFormat="1" applyFont="1" applyBorder="1" applyAlignment="1">
      <alignment horizontal="right"/>
    </xf>
    <xf numFmtId="2" fontId="1" fillId="0" borderId="19" xfId="0" applyNumberFormat="1" applyFont="1" applyBorder="1"/>
    <xf numFmtId="1" fontId="1" fillId="0" borderId="14" xfId="0" applyNumberFormat="1" applyFont="1" applyBorder="1"/>
    <xf numFmtId="2" fontId="1" fillId="0" borderId="16" xfId="0" applyNumberFormat="1" applyFont="1" applyBorder="1"/>
    <xf numFmtId="1" fontId="1" fillId="0" borderId="4" xfId="0" applyNumberFormat="1" applyFont="1" applyBorder="1"/>
    <xf numFmtId="2" fontId="1" fillId="0" borderId="17" xfId="0" applyNumberFormat="1" applyFont="1" applyBorder="1"/>
    <xf numFmtId="0" fontId="1" fillId="0" borderId="0" xfId="0" applyFont="1" applyAlignment="1">
      <alignment horizontal="right" vertical="center" textRotation="90"/>
    </xf>
    <xf numFmtId="0" fontId="10" fillId="0" borderId="0" xfId="0" applyFont="1" applyAlignment="1">
      <alignment vertical="center"/>
    </xf>
    <xf numFmtId="0" fontId="1" fillId="0" borderId="15" xfId="0" applyFont="1" applyBorder="1" applyAlignment="1">
      <alignment horizontal="right"/>
    </xf>
    <xf numFmtId="0" fontId="1" fillId="0" borderId="15" xfId="0" applyFont="1" applyBorder="1"/>
    <xf numFmtId="165" fontId="1" fillId="0" borderId="14" xfId="0" applyNumberFormat="1" applyFont="1" applyBorder="1"/>
    <xf numFmtId="1" fontId="1" fillId="0" borderId="0" xfId="0" applyNumberFormat="1" applyFont="1" applyAlignment="1">
      <alignment horizontal="left"/>
    </xf>
    <xf numFmtId="165" fontId="1" fillId="0" borderId="4" xfId="0" applyNumberFormat="1" applyFont="1" applyBorder="1"/>
    <xf numFmtId="1" fontId="1" fillId="0" borderId="4" xfId="0" applyNumberFormat="1" applyFont="1" applyBorder="1" applyAlignment="1">
      <alignment horizontal="left"/>
    </xf>
    <xf numFmtId="0" fontId="2" fillId="2" borderId="0" xfId="0" applyFont="1" applyFill="1"/>
    <xf numFmtId="0" fontId="15" fillId="0" borderId="0" xfId="0" applyFont="1" applyAlignment="1">
      <alignment vertical="center" textRotation="90"/>
    </xf>
    <xf numFmtId="2" fontId="59" fillId="0" borderId="0" xfId="0" applyNumberFormat="1" applyFont="1" applyAlignment="1">
      <alignment horizontal="right"/>
    </xf>
    <xf numFmtId="2" fontId="59" fillId="0" borderId="4" xfId="0" applyNumberFormat="1" applyFont="1" applyBorder="1" applyAlignment="1">
      <alignment horizontal="right"/>
    </xf>
    <xf numFmtId="0" fontId="1" fillId="0" borderId="4" xfId="0" quotePrefix="1" applyFont="1" applyBorder="1"/>
    <xf numFmtId="49" fontId="1" fillId="0" borderId="0" xfId="0" applyNumberFormat="1" applyFont="1" applyAlignment="1">
      <alignment horizontal="right"/>
    </xf>
    <xf numFmtId="0" fontId="7" fillId="0" borderId="4" xfId="0" applyFont="1" applyBorder="1" applyAlignment="1">
      <alignment horizontal="center" vertical="center"/>
    </xf>
    <xf numFmtId="0" fontId="1" fillId="8" borderId="24" xfId="0" applyFont="1" applyFill="1" applyBorder="1" applyAlignment="1">
      <alignment vertical="center"/>
    </xf>
    <xf numFmtId="0" fontId="1" fillId="8" borderId="15" xfId="0" applyFont="1" applyFill="1" applyBorder="1" applyAlignment="1">
      <alignment vertical="center"/>
    </xf>
    <xf numFmtId="0" fontId="1" fillId="8" borderId="26" xfId="0" applyFont="1" applyFill="1" applyBorder="1" applyAlignment="1">
      <alignment vertical="center"/>
    </xf>
    <xf numFmtId="0" fontId="1" fillId="8" borderId="0" xfId="0" applyFont="1" applyFill="1" applyAlignment="1">
      <alignment vertical="center"/>
    </xf>
    <xf numFmtId="0" fontId="0" fillId="8" borderId="0" xfId="0" applyFill="1" applyAlignment="1">
      <alignment vertical="center"/>
    </xf>
    <xf numFmtId="165" fontId="7" fillId="0" borderId="4" xfId="0" applyNumberFormat="1" applyFont="1" applyBorder="1" applyAlignment="1">
      <alignment vertical="center"/>
    </xf>
    <xf numFmtId="0" fontId="7" fillId="0" borderId="4" xfId="0" quotePrefix="1" applyFont="1" applyBorder="1" applyAlignment="1">
      <alignment vertical="center"/>
    </xf>
    <xf numFmtId="2" fontId="1" fillId="0" borderId="15" xfId="0" applyNumberFormat="1" applyFont="1" applyBorder="1"/>
    <xf numFmtId="0" fontId="60" fillId="0" borderId="0" xfId="0" applyFont="1" applyAlignment="1">
      <alignment horizontal="right"/>
    </xf>
    <xf numFmtId="0" fontId="6" fillId="2" borderId="4" xfId="0" applyFont="1" applyFill="1" applyBorder="1" applyAlignment="1">
      <alignment vertical="center"/>
    </xf>
    <xf numFmtId="0" fontId="0" fillId="2" borderId="4" xfId="0" applyFill="1" applyBorder="1"/>
    <xf numFmtId="0" fontId="0" fillId="0" borderId="4" xfId="0" applyBorder="1"/>
    <xf numFmtId="2" fontId="0" fillId="0" borderId="0" xfId="0" applyNumberFormat="1" applyAlignment="1">
      <alignment horizontal="right"/>
    </xf>
    <xf numFmtId="2" fontId="13" fillId="0" borderId="17" xfId="0" applyNumberFormat="1" applyFont="1" applyBorder="1" applyAlignment="1">
      <alignment horizontal="right" vertical="center" wrapText="1"/>
    </xf>
    <xf numFmtId="2" fontId="13" fillId="0" borderId="0" xfId="0" applyNumberFormat="1" applyFont="1" applyBorder="1" applyAlignment="1">
      <alignment horizontal="right" vertical="center" wrapText="1"/>
    </xf>
    <xf numFmtId="0" fontId="13" fillId="0" borderId="17" xfId="0" applyNumberFormat="1" applyFont="1" applyBorder="1" applyAlignment="1">
      <alignment horizontal="right" vertical="center" wrapText="1"/>
    </xf>
    <xf numFmtId="0" fontId="12" fillId="0" borderId="17" xfId="0" applyNumberFormat="1" applyFont="1" applyBorder="1" applyAlignment="1">
      <alignment horizontal="right" vertical="center" wrapText="1"/>
    </xf>
    <xf numFmtId="0" fontId="12" fillId="0" borderId="19" xfId="0" applyNumberFormat="1" applyFont="1" applyBorder="1" applyAlignment="1">
      <alignment horizontal="right" vertical="center" wrapText="1"/>
    </xf>
    <xf numFmtId="165" fontId="12" fillId="0" borderId="19" xfId="0" applyNumberFormat="1" applyFont="1" applyBorder="1" applyAlignment="1">
      <alignment horizontal="right" vertical="center" wrapText="1"/>
    </xf>
    <xf numFmtId="165" fontId="12" fillId="0" borderId="0" xfId="0" applyNumberFormat="1" applyFont="1" applyBorder="1" applyAlignment="1">
      <alignment horizontal="right" vertical="center" wrapText="1"/>
    </xf>
    <xf numFmtId="165" fontId="12" fillId="0" borderId="4" xfId="0" applyNumberFormat="1" applyFont="1" applyBorder="1" applyAlignment="1">
      <alignment horizontal="right" vertical="center" wrapText="1"/>
    </xf>
    <xf numFmtId="0" fontId="4" fillId="0" borderId="0" xfId="0" applyFont="1" applyAlignment="1">
      <alignment horizontal="right"/>
    </xf>
    <xf numFmtId="0" fontId="62" fillId="0" borderId="0" xfId="0" applyFont="1" applyAlignment="1">
      <alignment vertical="center"/>
    </xf>
    <xf numFmtId="0" fontId="0" fillId="0" borderId="0" xfId="0" applyBorder="1"/>
    <xf numFmtId="0" fontId="0" fillId="0" borderId="0" xfId="0" applyAlignment="1">
      <alignment horizontal="right" vertical="center"/>
    </xf>
    <xf numFmtId="0" fontId="16" fillId="0" borderId="4" xfId="0" applyFont="1" applyBorder="1" applyAlignment="1">
      <alignment horizontal="right"/>
    </xf>
    <xf numFmtId="0" fontId="1" fillId="0" borderId="32" xfId="0" applyFont="1" applyBorder="1" applyAlignment="1">
      <alignment horizontal="right" vertical="center"/>
    </xf>
    <xf numFmtId="0" fontId="1" fillId="0" borderId="32" xfId="0" applyFont="1" applyBorder="1" applyAlignment="1">
      <alignment horizontal="right" vertical="center" wrapText="1"/>
    </xf>
    <xf numFmtId="16" fontId="1" fillId="0" borderId="0" xfId="0" quotePrefix="1" applyNumberFormat="1" applyFont="1" applyAlignment="1">
      <alignment horizontal="right"/>
    </xf>
    <xf numFmtId="16" fontId="1" fillId="0" borderId="4" xfId="0" quotePrefix="1" applyNumberFormat="1" applyFont="1" applyBorder="1" applyAlignment="1">
      <alignment horizontal="right"/>
    </xf>
    <xf numFmtId="0" fontId="1" fillId="0" borderId="4" xfId="0" quotePrefix="1" applyFont="1" applyBorder="1" applyAlignment="1">
      <alignment horizontal="right"/>
    </xf>
    <xf numFmtId="0" fontId="1" fillId="9" borderId="0" xfId="0" applyFont="1" applyFill="1"/>
    <xf numFmtId="0" fontId="1" fillId="9" borderId="4" xfId="0" applyFont="1" applyFill="1" applyBorder="1"/>
    <xf numFmtId="0" fontId="1" fillId="0" borderId="33" xfId="0" applyFont="1" applyBorder="1"/>
    <xf numFmtId="0" fontId="4" fillId="0" borderId="33" xfId="0" applyFont="1" applyBorder="1" applyAlignment="1">
      <alignment horizontal="right"/>
    </xf>
    <xf numFmtId="165" fontId="4" fillId="0" borderId="33" xfId="0" applyNumberFormat="1" applyFont="1" applyBorder="1"/>
    <xf numFmtId="0" fontId="2" fillId="0" borderId="5" xfId="0" applyFont="1" applyBorder="1" applyAlignment="1">
      <alignment horizontal="right" vertical="center"/>
    </xf>
    <xf numFmtId="0" fontId="2" fillId="0" borderId="2" xfId="0" applyFont="1" applyBorder="1" applyAlignment="1">
      <alignment horizontal="right" vertical="center"/>
    </xf>
    <xf numFmtId="2" fontId="2" fillId="0" borderId="6" xfId="0" applyNumberFormat="1" applyFont="1" applyBorder="1"/>
    <xf numFmtId="2" fontId="32" fillId="0" borderId="22" xfId="0" applyNumberFormat="1" applyFont="1" applyBorder="1" applyAlignment="1">
      <alignment horizontal="right"/>
    </xf>
    <xf numFmtId="0" fontId="2" fillId="2" borderId="7" xfId="0" applyFont="1" applyFill="1" applyBorder="1" applyAlignment="1">
      <alignment horizontal="right" vertical="center"/>
    </xf>
    <xf numFmtId="0" fontId="2" fillId="2" borderId="0" xfId="0" applyFont="1" applyFill="1" applyAlignment="1">
      <alignment horizontal="right" vertical="center"/>
    </xf>
    <xf numFmtId="2" fontId="2" fillId="2" borderId="8" xfId="0" applyNumberFormat="1" applyFont="1" applyFill="1" applyBorder="1"/>
    <xf numFmtId="0" fontId="1" fillId="2" borderId="9" xfId="0" applyFont="1" applyFill="1" applyBorder="1" applyAlignment="1">
      <alignment horizontal="right" vertical="center"/>
    </xf>
    <xf numFmtId="0" fontId="2" fillId="2" borderId="1" xfId="0" applyFont="1" applyFill="1" applyBorder="1" applyAlignment="1">
      <alignment horizontal="right" vertical="center"/>
    </xf>
    <xf numFmtId="2" fontId="2" fillId="2" borderId="10" xfId="0" applyNumberFormat="1" applyFont="1" applyFill="1" applyBorder="1"/>
    <xf numFmtId="0" fontId="4" fillId="0" borderId="0" xfId="0" applyFont="1" applyAlignment="1"/>
    <xf numFmtId="0" fontId="4" fillId="0" borderId="0" xfId="0" applyFont="1" applyFill="1"/>
    <xf numFmtId="0" fontId="6" fillId="0" borderId="1" xfId="0" quotePrefix="1" applyFont="1" applyBorder="1" applyAlignment="1">
      <alignment vertical="center"/>
    </xf>
    <xf numFmtId="0" fontId="7" fillId="0" borderId="1" xfId="3" applyFont="1" applyBorder="1"/>
    <xf numFmtId="0" fontId="7" fillId="0" borderId="1" xfId="3" quotePrefix="1" applyFont="1" applyBorder="1"/>
    <xf numFmtId="2" fontId="7" fillId="0" borderId="1" xfId="4" applyNumberFormat="1" applyFont="1" applyBorder="1"/>
    <xf numFmtId="2" fontId="53" fillId="0" borderId="1" xfId="4" applyNumberFormat="1" applyFont="1" applyBorder="1"/>
    <xf numFmtId="2" fontId="48" fillId="0" borderId="1" xfId="4" applyNumberFormat="1" applyFont="1" applyBorder="1"/>
    <xf numFmtId="2" fontId="50" fillId="0" borderId="1" xfId="4" applyNumberFormat="1" applyFont="1" applyBorder="1"/>
    <xf numFmtId="0" fontId="4" fillId="0" borderId="0" xfId="0" applyFont="1" applyAlignment="1">
      <alignment horizontal="right"/>
    </xf>
    <xf numFmtId="0" fontId="2" fillId="0" borderId="0" xfId="0" applyFont="1" applyAlignment="1">
      <alignment horizontal="right"/>
    </xf>
    <xf numFmtId="0" fontId="1" fillId="0" borderId="0" xfId="0" applyFont="1" applyAlignment="1">
      <alignment horizontal="left" vertical="center"/>
    </xf>
    <xf numFmtId="0" fontId="1" fillId="0" borderId="0" xfId="0" applyFont="1" applyAlignment="1">
      <alignment horizontal="center"/>
    </xf>
    <xf numFmtId="0" fontId="1" fillId="0" borderId="4" xfId="0" applyFont="1" applyBorder="1" applyAlignment="1">
      <alignment horizontal="center"/>
    </xf>
    <xf numFmtId="0" fontId="1" fillId="0" borderId="0" xfId="0" applyFont="1" applyAlignment="1">
      <alignment horizontal="left" vertical="top"/>
    </xf>
    <xf numFmtId="0" fontId="1" fillId="0" borderId="0" xfId="0" applyFont="1" applyAlignment="1">
      <alignment horizontal="center" wrapText="1"/>
    </xf>
    <xf numFmtId="0" fontId="1" fillId="0" borderId="0" xfId="0" applyFont="1" applyAlignment="1">
      <alignment horizontal="center" vertical="center"/>
    </xf>
    <xf numFmtId="0" fontId="1" fillId="0" borderId="14" xfId="0" applyFont="1" applyBorder="1" applyAlignment="1">
      <alignment horizontal="left" vertical="center"/>
    </xf>
    <xf numFmtId="0" fontId="1" fillId="0" borderId="4" xfId="0" applyFont="1" applyBorder="1" applyAlignment="1">
      <alignment horizontal="left" vertical="center"/>
    </xf>
    <xf numFmtId="0" fontId="1" fillId="0" borderId="4" xfId="0" applyFont="1" applyBorder="1" applyAlignment="1">
      <alignment horizontal="right" vertical="center"/>
    </xf>
    <xf numFmtId="0" fontId="1" fillId="0" borderId="0" xfId="0" applyFont="1" applyAlignment="1">
      <alignment horizontal="center" vertical="center" wrapText="1"/>
    </xf>
    <xf numFmtId="0" fontId="1" fillId="0" borderId="4" xfId="0" applyFont="1" applyBorder="1" applyAlignment="1">
      <alignment horizontal="center" vertical="center"/>
    </xf>
    <xf numFmtId="0" fontId="2" fillId="2" borderId="0" xfId="0" applyFont="1" applyFill="1" applyAlignment="1">
      <alignment horizontal="left"/>
    </xf>
    <xf numFmtId="2" fontId="7" fillId="0" borderId="0" xfId="0" applyNumberFormat="1" applyFont="1" applyAlignment="1">
      <alignment horizontal="right" vertical="center" wrapText="1"/>
    </xf>
    <xf numFmtId="2" fontId="17" fillId="0" borderId="4" xfId="0" applyNumberFormat="1" applyFont="1" applyBorder="1"/>
    <xf numFmtId="166" fontId="1" fillId="0" borderId="4" xfId="0" applyNumberFormat="1" applyFont="1" applyBorder="1"/>
    <xf numFmtId="2" fontId="7" fillId="0" borderId="4" xfId="0" applyNumberFormat="1" applyFont="1" applyBorder="1" applyAlignment="1">
      <alignment horizontal="right" vertical="center" wrapText="1"/>
    </xf>
    <xf numFmtId="0" fontId="7" fillId="0" borderId="1" xfId="0" applyFont="1" applyBorder="1" applyAlignment="1">
      <alignment horizontal="right" vertical="center"/>
    </xf>
    <xf numFmtId="0" fontId="65" fillId="0" borderId="0" xfId="0" applyFont="1"/>
    <xf numFmtId="0" fontId="65" fillId="0" borderId="1" xfId="0" applyFont="1" applyBorder="1"/>
    <xf numFmtId="0" fontId="2" fillId="10" borderId="1" xfId="0" applyFont="1" applyFill="1" applyBorder="1" applyAlignment="1">
      <alignment horizontal="left" vertical="center"/>
    </xf>
    <xf numFmtId="0" fontId="2" fillId="10" borderId="1" xfId="0" applyFont="1" applyFill="1" applyBorder="1" applyAlignment="1">
      <alignment horizontal="center" vertical="center"/>
    </xf>
    <xf numFmtId="0" fontId="2" fillId="10" borderId="1" xfId="0" applyFont="1" applyFill="1" applyBorder="1" applyAlignment="1">
      <alignment horizontal="right" vertical="center"/>
    </xf>
    <xf numFmtId="0" fontId="2" fillId="10" borderId="1" xfId="0" applyFont="1" applyFill="1" applyBorder="1" applyAlignment="1">
      <alignment vertical="center"/>
    </xf>
    <xf numFmtId="0" fontId="2" fillId="0" borderId="1" xfId="0" applyFont="1" applyBorder="1" applyAlignment="1">
      <alignment horizontal="right" vertical="center" wrapText="1"/>
    </xf>
    <xf numFmtId="0" fontId="2" fillId="0" borderId="0" xfId="0" applyFont="1" applyAlignment="1">
      <alignment horizontal="right" vertical="center" wrapText="1"/>
    </xf>
    <xf numFmtId="0" fontId="48" fillId="0" borderId="0" xfId="0" applyFont="1" applyAlignment="1">
      <alignment horizontal="right" vertical="center" wrapText="1"/>
    </xf>
    <xf numFmtId="0" fontId="49" fillId="0" borderId="0" xfId="0" applyFont="1" applyAlignment="1">
      <alignment horizontal="right" vertical="center" wrapText="1"/>
    </xf>
    <xf numFmtId="0" fontId="48" fillId="0" borderId="1" xfId="0" applyFont="1" applyBorder="1" applyAlignment="1">
      <alignment horizontal="right" vertical="center" wrapText="1"/>
    </xf>
    <xf numFmtId="2" fontId="66" fillId="0" borderId="0" xfId="0" applyNumberFormat="1" applyFont="1" applyAlignment="1">
      <alignment horizontal="right"/>
    </xf>
    <xf numFmtId="0" fontId="1" fillId="0" borderId="34" xfId="0" applyFont="1" applyBorder="1"/>
    <xf numFmtId="0" fontId="1" fillId="0" borderId="34" xfId="0" applyFont="1" applyBorder="1" applyAlignment="1">
      <alignment horizontal="right"/>
    </xf>
    <xf numFmtId="2" fontId="1" fillId="0" borderId="34" xfId="0" applyNumberFormat="1" applyFont="1" applyBorder="1" applyAlignment="1">
      <alignment horizontal="right"/>
    </xf>
    <xf numFmtId="2" fontId="48" fillId="0" borderId="34" xfId="0" applyNumberFormat="1" applyFont="1" applyBorder="1" applyAlignment="1">
      <alignment horizontal="right"/>
    </xf>
    <xf numFmtId="2" fontId="66" fillId="0" borderId="34" xfId="0" applyNumberFormat="1" applyFont="1" applyBorder="1" applyAlignment="1">
      <alignment horizontal="right"/>
    </xf>
    <xf numFmtId="2" fontId="49" fillId="0" borderId="34" xfId="0" applyNumberFormat="1" applyFont="1" applyBorder="1" applyAlignment="1">
      <alignment horizontal="right"/>
    </xf>
    <xf numFmtId="2" fontId="66" fillId="0" borderId="4" xfId="0" applyNumberFormat="1" applyFont="1" applyBorder="1" applyAlignment="1">
      <alignment horizontal="right"/>
    </xf>
    <xf numFmtId="2" fontId="48" fillId="0" borderId="4" xfId="0" applyNumberFormat="1" applyFont="1" applyBorder="1" applyAlignment="1">
      <alignment horizontal="right"/>
    </xf>
    <xf numFmtId="2" fontId="49" fillId="0" borderId="4" xfId="0" applyNumberFormat="1" applyFont="1" applyBorder="1" applyAlignment="1">
      <alignment horizontal="right"/>
    </xf>
    <xf numFmtId="0" fontId="17" fillId="0" borderId="0" xfId="0" applyFont="1" applyAlignment="1">
      <alignment vertical="center" wrapText="1"/>
    </xf>
    <xf numFmtId="2" fontId="67" fillId="0" borderId="0" xfId="0" applyNumberFormat="1" applyFont="1" applyAlignment="1">
      <alignment horizontal="right"/>
    </xf>
    <xf numFmtId="2" fontId="66" fillId="0" borderId="1" xfId="0" applyNumberFormat="1" applyFont="1" applyBorder="1" applyAlignment="1">
      <alignment horizontal="right"/>
    </xf>
    <xf numFmtId="2" fontId="16" fillId="0" borderId="0" xfId="0" applyNumberFormat="1" applyFont="1" applyAlignment="1">
      <alignment horizontal="right"/>
    </xf>
    <xf numFmtId="0" fontId="7" fillId="0" borderId="2" xfId="0" applyFont="1" applyBorder="1" applyAlignment="1">
      <alignment vertical="center"/>
    </xf>
    <xf numFmtId="2" fontId="28" fillId="0" borderId="0" xfId="0" applyNumberFormat="1" applyFont="1"/>
    <xf numFmtId="0" fontId="7" fillId="0" borderId="4" xfId="0" applyFont="1" applyBorder="1" applyAlignment="1">
      <alignment horizontal="right" vertical="center"/>
    </xf>
    <xf numFmtId="2" fontId="28" fillId="0" borderId="4" xfId="0" applyNumberFormat="1" applyFont="1" applyBorder="1"/>
    <xf numFmtId="2" fontId="18" fillId="0" borderId="4" xfId="0" applyNumberFormat="1" applyFont="1" applyBorder="1"/>
    <xf numFmtId="2" fontId="7" fillId="0" borderId="14" xfId="0" applyNumberFormat="1" applyFont="1" applyBorder="1"/>
    <xf numFmtId="0" fontId="7" fillId="0" borderId="0" xfId="0" quotePrefix="1" applyFont="1" applyAlignment="1">
      <alignment horizontal="right" vertical="center"/>
    </xf>
    <xf numFmtId="2" fontId="6" fillId="0" borderId="4" xfId="0" applyNumberFormat="1" applyFont="1" applyBorder="1"/>
    <xf numFmtId="166" fontId="18" fillId="0" borderId="4" xfId="0" applyNumberFormat="1" applyFont="1" applyBorder="1"/>
    <xf numFmtId="0" fontId="7" fillId="0" borderId="0" xfId="0" applyFont="1" applyAlignment="1">
      <alignment horizontal="left" vertical="center"/>
    </xf>
    <xf numFmtId="0" fontId="7" fillId="0" borderId="4" xfId="0" applyFont="1" applyBorder="1" applyAlignment="1">
      <alignment horizontal="left" vertical="center"/>
    </xf>
    <xf numFmtId="0" fontId="7" fillId="0" borderId="14" xfId="0" applyFont="1" applyBorder="1" applyAlignment="1">
      <alignment vertical="center"/>
    </xf>
    <xf numFmtId="0" fontId="1" fillId="0" borderId="13" xfId="0" applyFont="1" applyBorder="1" applyAlignment="1">
      <alignment horizontal="right" vertical="center" wrapText="1"/>
    </xf>
    <xf numFmtId="1" fontId="1" fillId="0" borderId="0" xfId="0" applyNumberFormat="1" applyFont="1" applyAlignment="1">
      <alignment horizontal="right"/>
    </xf>
    <xf numFmtId="1" fontId="1" fillId="0" borderId="4" xfId="0" applyNumberFormat="1" applyFont="1" applyBorder="1" applyAlignment="1">
      <alignment horizontal="right"/>
    </xf>
    <xf numFmtId="2" fontId="50" fillId="0" borderId="4" xfId="0" applyNumberFormat="1" applyFont="1" applyBorder="1" applyAlignment="1">
      <alignment horizontal="right"/>
    </xf>
    <xf numFmtId="1" fontId="28" fillId="0" borderId="0" xfId="0" applyNumberFormat="1" applyFont="1"/>
    <xf numFmtId="17" fontId="1" fillId="0" borderId="0" xfId="0" applyNumberFormat="1" applyFont="1"/>
    <xf numFmtId="17" fontId="1" fillId="0" borderId="4" xfId="0" applyNumberFormat="1" applyFont="1" applyBorder="1"/>
    <xf numFmtId="167" fontId="0" fillId="0" borderId="4" xfId="0" applyNumberFormat="1" applyBorder="1"/>
    <xf numFmtId="0" fontId="7" fillId="0" borderId="0" xfId="0" applyFont="1" applyAlignment="1">
      <alignment horizontal="left"/>
    </xf>
    <xf numFmtId="2" fontId="1" fillId="0" borderId="0" xfId="0" applyNumberFormat="1" applyFont="1" applyAlignment="1">
      <alignment horizontal="left"/>
    </xf>
    <xf numFmtId="2" fontId="51" fillId="0" borderId="0" xfId="0" applyNumberFormat="1" applyFont="1"/>
    <xf numFmtId="2" fontId="1" fillId="0" borderId="4" xfId="0" applyNumberFormat="1" applyFont="1" applyBorder="1" applyAlignment="1">
      <alignment horizontal="left"/>
    </xf>
    <xf numFmtId="2" fontId="50" fillId="0" borderId="4" xfId="0" applyNumberFormat="1" applyFont="1" applyBorder="1"/>
    <xf numFmtId="2" fontId="48" fillId="0" borderId="4" xfId="0" applyNumberFormat="1" applyFont="1" applyBorder="1"/>
    <xf numFmtId="2" fontId="50" fillId="0" borderId="4" xfId="1" applyNumberFormat="1" applyFont="1" applyBorder="1"/>
    <xf numFmtId="2" fontId="1" fillId="0" borderId="0" xfId="0" quotePrefix="1" applyNumberFormat="1" applyFont="1" applyAlignment="1">
      <alignment horizontal="right"/>
    </xf>
    <xf numFmtId="2" fontId="68" fillId="0" borderId="0" xfId="0" applyNumberFormat="1" applyFont="1" applyAlignment="1">
      <alignment horizontal="right"/>
    </xf>
    <xf numFmtId="2" fontId="69" fillId="0" borderId="0" xfId="0" applyNumberFormat="1" applyFont="1" applyAlignment="1">
      <alignment horizontal="right"/>
    </xf>
    <xf numFmtId="2" fontId="70" fillId="0" borderId="0" xfId="0" applyNumberFormat="1" applyFont="1" applyAlignment="1">
      <alignment horizontal="right"/>
    </xf>
    <xf numFmtId="2" fontId="1" fillId="0" borderId="4" xfId="0" quotePrefix="1" applyNumberFormat="1" applyFont="1" applyBorder="1" applyAlignment="1">
      <alignment horizontal="right"/>
    </xf>
    <xf numFmtId="2" fontId="68" fillId="0" borderId="4" xfId="0" applyNumberFormat="1" applyFont="1" applyBorder="1" applyAlignment="1">
      <alignment horizontal="right"/>
    </xf>
    <xf numFmtId="2" fontId="69" fillId="0" borderId="4" xfId="0" applyNumberFormat="1" applyFont="1" applyBorder="1" applyAlignment="1">
      <alignment horizontal="right"/>
    </xf>
    <xf numFmtId="2" fontId="0" fillId="0" borderId="4" xfId="0" applyNumberFormat="1" applyBorder="1" applyAlignment="1">
      <alignment horizontal="right"/>
    </xf>
    <xf numFmtId="2" fontId="70" fillId="0" borderId="4" xfId="0" applyNumberFormat="1" applyFont="1" applyBorder="1" applyAlignment="1">
      <alignment horizontal="right"/>
    </xf>
    <xf numFmtId="0" fontId="0" fillId="0" borderId="0" xfId="0" quotePrefix="1" applyAlignment="1">
      <alignment horizontal="right"/>
    </xf>
    <xf numFmtId="0" fontId="0" fillId="0" borderId="0" xfId="0" applyAlignment="1">
      <alignment vertical="top" wrapText="1"/>
    </xf>
    <xf numFmtId="0" fontId="6" fillId="0" borderId="0" xfId="0" applyFont="1" applyAlignment="1">
      <alignment horizontal="center"/>
    </xf>
    <xf numFmtId="0" fontId="25" fillId="0" borderId="0" xfId="0" applyFont="1" applyAlignment="1">
      <alignment horizontal="center" vertical="center"/>
    </xf>
    <xf numFmtId="0" fontId="25" fillId="0" borderId="0" xfId="0" applyFont="1"/>
    <xf numFmtId="0" fontId="1" fillId="0" borderId="1" xfId="0" applyFont="1" applyBorder="1" applyAlignment="1">
      <alignment horizontal="left"/>
    </xf>
    <xf numFmtId="0" fontId="6" fillId="0" borderId="1" xfId="0" applyFont="1" applyBorder="1"/>
    <xf numFmtId="0" fontId="6" fillId="0" borderId="1" xfId="0" applyFont="1" applyBorder="1" applyAlignment="1">
      <alignment horizontal="center"/>
    </xf>
    <xf numFmtId="0" fontId="25" fillId="0" borderId="1" xfId="0" applyFont="1" applyBorder="1" applyAlignment="1">
      <alignment horizontal="center" vertical="center"/>
    </xf>
    <xf numFmtId="0" fontId="25" fillId="0" borderId="1" xfId="0" applyFont="1" applyBorder="1"/>
    <xf numFmtId="0" fontId="6" fillId="0" borderId="4" xfId="0" applyFont="1" applyBorder="1" applyAlignment="1">
      <alignment horizontal="left" vertical="center"/>
    </xf>
    <xf numFmtId="0" fontId="25" fillId="0" borderId="4" xfId="0" applyFont="1" applyBorder="1" applyAlignment="1">
      <alignment horizontal="center" vertical="center"/>
    </xf>
    <xf numFmtId="0" fontId="71" fillId="0" borderId="4" xfId="0" applyFont="1" applyBorder="1" applyAlignment="1">
      <alignment horizontal="center" vertical="center"/>
    </xf>
    <xf numFmtId="0" fontId="6" fillId="0" borderId="0" xfId="0" applyFont="1" applyAlignment="1">
      <alignment horizontal="left" vertical="center"/>
    </xf>
    <xf numFmtId="49" fontId="1" fillId="0" borderId="0" xfId="0" applyNumberFormat="1" applyFont="1" applyAlignment="1">
      <alignment horizontal="center"/>
    </xf>
    <xf numFmtId="165" fontId="1" fillId="0" borderId="0" xfId="0" applyNumberFormat="1" applyFont="1" applyAlignment="1">
      <alignment horizontal="center"/>
    </xf>
    <xf numFmtId="167" fontId="1" fillId="0" borderId="0" xfId="0" applyNumberFormat="1" applyFont="1" applyAlignment="1">
      <alignment horizontal="center"/>
    </xf>
    <xf numFmtId="168" fontId="1" fillId="0" borderId="0" xfId="0" applyNumberFormat="1" applyFont="1" applyAlignment="1">
      <alignment horizontal="center"/>
    </xf>
    <xf numFmtId="169" fontId="1" fillId="0" borderId="0" xfId="0" applyNumberFormat="1" applyFont="1" applyAlignment="1">
      <alignment horizontal="center"/>
    </xf>
    <xf numFmtId="169" fontId="25" fillId="0" borderId="0" xfId="0" applyNumberFormat="1" applyFont="1" applyAlignment="1">
      <alignment horizontal="center" vertical="center"/>
    </xf>
    <xf numFmtId="169" fontId="25" fillId="0" borderId="0" xfId="0" applyNumberFormat="1" applyFont="1" applyAlignment="1">
      <alignment horizontal="center"/>
    </xf>
    <xf numFmtId="169" fontId="1" fillId="0" borderId="0" xfId="5" applyNumberFormat="1" applyFont="1" applyFill="1"/>
    <xf numFmtId="169" fontId="1" fillId="0" borderId="0" xfId="0" applyNumberFormat="1" applyFont="1"/>
    <xf numFmtId="169" fontId="6" fillId="0" borderId="0" xfId="0" applyNumberFormat="1" applyFont="1" applyAlignment="1">
      <alignment horizontal="center"/>
    </xf>
    <xf numFmtId="49" fontId="1" fillId="0" borderId="4" xfId="0" applyNumberFormat="1" applyFont="1" applyBorder="1" applyAlignment="1">
      <alignment horizontal="center"/>
    </xf>
    <xf numFmtId="165" fontId="1" fillId="0" borderId="4" xfId="0" applyNumberFormat="1" applyFont="1" applyBorder="1" applyAlignment="1">
      <alignment horizontal="center"/>
    </xf>
    <xf numFmtId="167" fontId="1" fillId="0" borderId="4" xfId="0" applyNumberFormat="1" applyFont="1" applyBorder="1" applyAlignment="1">
      <alignment horizontal="center"/>
    </xf>
    <xf numFmtId="168" fontId="1" fillId="0" borderId="4" xfId="0" applyNumberFormat="1" applyFont="1" applyBorder="1" applyAlignment="1">
      <alignment horizontal="center"/>
    </xf>
    <xf numFmtId="169" fontId="1" fillId="0" borderId="4" xfId="0" applyNumberFormat="1" applyFont="1" applyBorder="1" applyAlignment="1">
      <alignment horizontal="center"/>
    </xf>
    <xf numFmtId="169" fontId="25" fillId="0" borderId="4" xfId="0" applyNumberFormat="1" applyFont="1" applyBorder="1" applyAlignment="1">
      <alignment horizontal="center" vertical="center"/>
    </xf>
    <xf numFmtId="169" fontId="25" fillId="0" borderId="4" xfId="0" applyNumberFormat="1" applyFont="1" applyBorder="1" applyAlignment="1">
      <alignment horizontal="center"/>
    </xf>
    <xf numFmtId="169" fontId="1" fillId="0" borderId="4" xfId="5" applyNumberFormat="1" applyFont="1" applyFill="1" applyBorder="1"/>
    <xf numFmtId="169" fontId="25" fillId="0" borderId="0" xfId="5" applyNumberFormat="1" applyFont="1" applyFill="1" applyAlignment="1">
      <alignment horizontal="center" vertical="center"/>
    </xf>
    <xf numFmtId="0" fontId="7" fillId="0" borderId="4" xfId="0" applyFont="1" applyBorder="1" applyAlignment="1">
      <alignment horizontal="left"/>
    </xf>
    <xf numFmtId="169" fontId="25" fillId="0" borderId="4" xfId="5" applyNumberFormat="1" applyFont="1" applyFill="1" applyBorder="1" applyAlignment="1">
      <alignment horizontal="center" vertical="center"/>
    </xf>
    <xf numFmtId="168" fontId="7" fillId="0" borderId="0" xfId="0" applyNumberFormat="1" applyFont="1" applyAlignment="1">
      <alignment horizontal="center"/>
    </xf>
    <xf numFmtId="0" fontId="7" fillId="0" borderId="1" xfId="0" applyFont="1" applyBorder="1" applyAlignment="1">
      <alignment horizontal="left"/>
    </xf>
    <xf numFmtId="49" fontId="1" fillId="0" borderId="1" xfId="0" applyNumberFormat="1" applyFont="1" applyBorder="1" applyAlignment="1">
      <alignment horizontal="center"/>
    </xf>
    <xf numFmtId="165" fontId="1" fillId="0" borderId="1" xfId="0" applyNumberFormat="1" applyFont="1" applyBorder="1" applyAlignment="1">
      <alignment horizontal="center"/>
    </xf>
    <xf numFmtId="167" fontId="1" fillId="0" borderId="1" xfId="0" applyNumberFormat="1" applyFont="1" applyBorder="1" applyAlignment="1">
      <alignment horizontal="center"/>
    </xf>
    <xf numFmtId="168" fontId="1" fillId="0" borderId="1" xfId="0" applyNumberFormat="1" applyFont="1" applyBorder="1" applyAlignment="1">
      <alignment horizontal="center"/>
    </xf>
    <xf numFmtId="169" fontId="1" fillId="0" borderId="1" xfId="0" applyNumberFormat="1" applyFont="1" applyBorder="1" applyAlignment="1">
      <alignment horizontal="center"/>
    </xf>
    <xf numFmtId="169" fontId="25" fillId="0" borderId="1" xfId="0" applyNumberFormat="1" applyFont="1" applyBorder="1" applyAlignment="1">
      <alignment horizontal="center" vertical="center"/>
    </xf>
    <xf numFmtId="169" fontId="25" fillId="0" borderId="1" xfId="0" applyNumberFormat="1" applyFont="1" applyBorder="1" applyAlignment="1">
      <alignment horizontal="center"/>
    </xf>
    <xf numFmtId="169" fontId="1" fillId="0" borderId="1" xfId="5" applyNumberFormat="1" applyFont="1" applyFill="1" applyBorder="1"/>
    <xf numFmtId="170" fontId="1" fillId="0" borderId="0" xfId="0" applyNumberFormat="1" applyFont="1"/>
    <xf numFmtId="167" fontId="6" fillId="0" borderId="0" xfId="0" applyNumberFormat="1" applyFont="1" applyAlignment="1">
      <alignment horizontal="center"/>
    </xf>
    <xf numFmtId="168" fontId="6" fillId="0" borderId="0" xfId="0" applyNumberFormat="1" applyFont="1" applyAlignment="1">
      <alignment horizontal="center"/>
    </xf>
    <xf numFmtId="0" fontId="16" fillId="0" borderId="0" xfId="0" applyFont="1" applyAlignment="1">
      <alignment horizontal="left"/>
    </xf>
    <xf numFmtId="0" fontId="16" fillId="0" borderId="0" xfId="0" applyFont="1" applyAlignment="1">
      <alignment horizontal="center"/>
    </xf>
    <xf numFmtId="0" fontId="72" fillId="0" borderId="0" xfId="0" applyFont="1"/>
    <xf numFmtId="0" fontId="72" fillId="0" borderId="0" xfId="0" applyFont="1" applyAlignment="1">
      <alignment horizontal="center"/>
    </xf>
    <xf numFmtId="0" fontId="73" fillId="0" borderId="0" xfId="0" applyFont="1" applyAlignment="1">
      <alignment horizontal="center" vertical="center"/>
    </xf>
    <xf numFmtId="0" fontId="73" fillId="0" borderId="0" xfId="0" applyFont="1" applyAlignment="1">
      <alignment horizontal="center"/>
    </xf>
    <xf numFmtId="0" fontId="16" fillId="0" borderId="1" xfId="0" applyFont="1" applyBorder="1" applyAlignment="1">
      <alignment horizontal="center" vertical="center"/>
    </xf>
    <xf numFmtId="0" fontId="72" fillId="0" borderId="1" xfId="0" applyFont="1" applyBorder="1"/>
    <xf numFmtId="0" fontId="72" fillId="0" borderId="1" xfId="0" applyFont="1" applyBorder="1" applyAlignment="1">
      <alignment horizontal="center"/>
    </xf>
    <xf numFmtId="0" fontId="73" fillId="0" borderId="1" xfId="0" applyFont="1" applyBorder="1" applyAlignment="1">
      <alignment horizontal="center" vertical="center"/>
    </xf>
    <xf numFmtId="0" fontId="73" fillId="0" borderId="1" xfId="0" applyFont="1" applyBorder="1" applyAlignment="1">
      <alignment horizontal="center"/>
    </xf>
    <xf numFmtId="0" fontId="25" fillId="0" borderId="4" xfId="0" applyFont="1" applyBorder="1" applyAlignment="1">
      <alignment horizontal="left" vertical="center"/>
    </xf>
    <xf numFmtId="0" fontId="10" fillId="2" borderId="0" xfId="0" applyFont="1" applyFill="1" applyAlignment="1">
      <alignment horizontal="left" vertical="center"/>
    </xf>
    <xf numFmtId="169" fontId="1" fillId="2" borderId="0" xfId="5" applyNumberFormat="1" applyFont="1" applyFill="1"/>
    <xf numFmtId="0" fontId="1" fillId="2" borderId="0" xfId="0" applyFont="1" applyFill="1"/>
    <xf numFmtId="0" fontId="7" fillId="0" borderId="0" xfId="0" applyFont="1" applyAlignment="1">
      <alignment horizontal="left" vertical="center" wrapText="1"/>
    </xf>
    <xf numFmtId="167" fontId="0" fillId="0" borderId="0" xfId="0" applyNumberFormat="1" applyAlignment="1">
      <alignment horizontal="center"/>
    </xf>
    <xf numFmtId="168" fontId="0" fillId="0" borderId="0" xfId="0" applyNumberFormat="1" applyAlignment="1">
      <alignment horizontal="center"/>
    </xf>
    <xf numFmtId="169" fontId="71" fillId="0" borderId="0" xfId="0" applyNumberFormat="1" applyFont="1" applyAlignment="1">
      <alignment horizontal="center" vertical="center"/>
    </xf>
    <xf numFmtId="169" fontId="71" fillId="0" borderId="0" xfId="0" applyNumberFormat="1" applyFont="1" applyAlignment="1">
      <alignment horizontal="center"/>
    </xf>
    <xf numFmtId="0" fontId="16" fillId="0" borderId="0" xfId="0" applyFont="1" applyAlignment="1">
      <alignment horizontal="center" vertical="center"/>
    </xf>
    <xf numFmtId="169" fontId="17" fillId="0" borderId="0" xfId="5" applyNumberFormat="1" applyFont="1" applyFill="1"/>
    <xf numFmtId="0" fontId="17" fillId="0" borderId="0" xfId="0" applyFont="1" applyAlignment="1">
      <alignment horizontal="left" vertical="center" wrapText="1"/>
    </xf>
    <xf numFmtId="0" fontId="17" fillId="0" borderId="0" xfId="0" applyFont="1" applyAlignment="1">
      <alignment horizontal="left"/>
    </xf>
    <xf numFmtId="0" fontId="17" fillId="0" borderId="0" xfId="0" applyFont="1" applyAlignment="1">
      <alignment horizontal="center"/>
    </xf>
    <xf numFmtId="170" fontId="17" fillId="0" borderId="0" xfId="0" applyNumberFormat="1" applyFont="1"/>
    <xf numFmtId="169" fontId="73" fillId="0" borderId="0" xfId="0" applyNumberFormat="1" applyFont="1" applyAlignment="1">
      <alignment horizontal="center" vertical="center"/>
    </xf>
    <xf numFmtId="169" fontId="73" fillId="0" borderId="0" xfId="0" applyNumberFormat="1" applyFont="1" applyAlignment="1">
      <alignment horizontal="center"/>
    </xf>
    <xf numFmtId="0" fontId="73" fillId="0" borderId="4" xfId="0" applyFont="1" applyBorder="1" applyAlignment="1">
      <alignment horizontal="center" vertical="center"/>
    </xf>
    <xf numFmtId="169" fontId="17" fillId="0" borderId="4" xfId="5" applyNumberFormat="1" applyFont="1" applyFill="1" applyBorder="1"/>
    <xf numFmtId="0" fontId="17" fillId="0" borderId="4" xfId="0" applyFont="1" applyBorder="1"/>
    <xf numFmtId="0" fontId="17" fillId="0" borderId="4" xfId="0" applyFont="1" applyBorder="1" applyAlignment="1">
      <alignment horizontal="left" vertical="center" wrapText="1"/>
    </xf>
    <xf numFmtId="0" fontId="7" fillId="0" borderId="4" xfId="0" applyFont="1" applyBorder="1" applyAlignment="1">
      <alignment horizontal="left" vertical="center" wrapText="1"/>
    </xf>
    <xf numFmtId="0" fontId="17" fillId="0" borderId="4" xfId="0" applyFont="1" applyBorder="1" applyAlignment="1">
      <alignment horizontal="left"/>
    </xf>
    <xf numFmtId="0" fontId="17" fillId="0" borderId="4" xfId="0" applyFont="1" applyBorder="1" applyAlignment="1">
      <alignment horizontal="center"/>
    </xf>
    <xf numFmtId="170" fontId="17" fillId="0" borderId="4" xfId="0" applyNumberFormat="1" applyFont="1" applyBorder="1"/>
    <xf numFmtId="167" fontId="0" fillId="0" borderId="4" xfId="0" applyNumberFormat="1" applyBorder="1" applyAlignment="1">
      <alignment horizontal="center"/>
    </xf>
    <xf numFmtId="168" fontId="0" fillId="0" borderId="4" xfId="0" applyNumberFormat="1" applyBorder="1" applyAlignment="1">
      <alignment horizontal="center"/>
    </xf>
    <xf numFmtId="169" fontId="73" fillId="0" borderId="4" xfId="0" applyNumberFormat="1" applyFont="1" applyBorder="1" applyAlignment="1">
      <alignment horizontal="center" vertical="center"/>
    </xf>
    <xf numFmtId="169" fontId="73" fillId="0" borderId="4" xfId="0" applyNumberFormat="1" applyFont="1" applyBorder="1" applyAlignment="1">
      <alignment horizontal="center"/>
    </xf>
    <xf numFmtId="167" fontId="72" fillId="0" borderId="0" xfId="0" applyNumberFormat="1" applyFont="1" applyAlignment="1">
      <alignment horizontal="center"/>
    </xf>
    <xf numFmtId="168" fontId="72" fillId="0" borderId="0" xfId="0" applyNumberFormat="1" applyFont="1" applyAlignment="1">
      <alignment horizontal="center"/>
    </xf>
    <xf numFmtId="167" fontId="72" fillId="0" borderId="4" xfId="0" applyNumberFormat="1" applyFont="1" applyBorder="1" applyAlignment="1">
      <alignment horizontal="center"/>
    </xf>
    <xf numFmtId="168" fontId="72" fillId="0" borderId="4" xfId="0" applyNumberFormat="1" applyFont="1" applyBorder="1" applyAlignment="1">
      <alignment horizontal="center"/>
    </xf>
    <xf numFmtId="169" fontId="0" fillId="0" borderId="0" xfId="0" applyNumberFormat="1" applyAlignment="1">
      <alignment horizontal="center"/>
    </xf>
    <xf numFmtId="169" fontId="0" fillId="0" borderId="4" xfId="0" applyNumberFormat="1" applyBorder="1" applyAlignment="1">
      <alignment horizontal="center"/>
    </xf>
    <xf numFmtId="169" fontId="17" fillId="2" borderId="0" xfId="0" applyNumberFormat="1" applyFont="1" applyFill="1" applyAlignment="1">
      <alignment horizontal="center"/>
    </xf>
    <xf numFmtId="169" fontId="1" fillId="2" borderId="0" xfId="0" applyNumberFormat="1" applyFont="1" applyFill="1" applyAlignment="1">
      <alignment horizontal="center"/>
    </xf>
    <xf numFmtId="169" fontId="17" fillId="0" borderId="4" xfId="0" applyNumberFormat="1" applyFont="1" applyBorder="1" applyAlignment="1">
      <alignment horizontal="center"/>
    </xf>
    <xf numFmtId="169" fontId="17" fillId="0" borderId="0" xfId="0" applyNumberFormat="1" applyFont="1" applyAlignment="1">
      <alignment horizontal="center"/>
    </xf>
    <xf numFmtId="169" fontId="17" fillId="0" borderId="1" xfId="5" applyNumberFormat="1" applyFont="1" applyFill="1" applyBorder="1"/>
    <xf numFmtId="0" fontId="17" fillId="0" borderId="1" xfId="0" applyFont="1" applyBorder="1"/>
    <xf numFmtId="169" fontId="17" fillId="0" borderId="1" xfId="0" applyNumberFormat="1" applyFont="1" applyBorder="1" applyAlignment="1">
      <alignment horizontal="center"/>
    </xf>
    <xf numFmtId="0" fontId="17" fillId="0" borderId="1" xfId="0" applyFont="1" applyBorder="1" applyAlignment="1">
      <alignment horizontal="left" vertical="center" wrapText="1"/>
    </xf>
    <xf numFmtId="0" fontId="17" fillId="0" borderId="1" xfId="0" applyFont="1" applyBorder="1" applyAlignment="1">
      <alignment horizontal="left"/>
    </xf>
    <xf numFmtId="0" fontId="17" fillId="0" borderId="1" xfId="0" applyFont="1" applyBorder="1" applyAlignment="1">
      <alignment horizontal="center"/>
    </xf>
    <xf numFmtId="170" fontId="17" fillId="0" borderId="1" xfId="0" applyNumberFormat="1" applyFont="1" applyBorder="1"/>
    <xf numFmtId="167" fontId="0" fillId="0" borderId="1" xfId="0" applyNumberFormat="1" applyBorder="1" applyAlignment="1">
      <alignment horizontal="center"/>
    </xf>
    <xf numFmtId="168" fontId="0" fillId="0" borderId="1" xfId="0" applyNumberFormat="1" applyBorder="1" applyAlignment="1">
      <alignment horizontal="center"/>
    </xf>
    <xf numFmtId="169" fontId="0" fillId="0" borderId="1" xfId="0" applyNumberFormat="1" applyBorder="1" applyAlignment="1">
      <alignment horizontal="center"/>
    </xf>
    <xf numFmtId="169" fontId="73" fillId="0" borderId="1" xfId="0" applyNumberFormat="1" applyFont="1" applyBorder="1" applyAlignment="1">
      <alignment horizontal="center" vertical="center"/>
    </xf>
    <xf numFmtId="169" fontId="73" fillId="0" borderId="1" xfId="0" applyNumberFormat="1" applyFont="1" applyBorder="1" applyAlignment="1">
      <alignment horizontal="center"/>
    </xf>
    <xf numFmtId="169" fontId="17" fillId="0" borderId="0" xfId="0" applyNumberFormat="1" applyFont="1" applyAlignment="1">
      <alignment horizontal="center" vertical="center"/>
    </xf>
    <xf numFmtId="169" fontId="1" fillId="0" borderId="0" xfId="5" applyNumberFormat="1" applyFont="1" applyFill="1" applyBorder="1"/>
    <xf numFmtId="169" fontId="71" fillId="0" borderId="4" xfId="0" applyNumberFormat="1" applyFont="1" applyBorder="1" applyAlignment="1">
      <alignment horizontal="center" vertical="center"/>
    </xf>
    <xf numFmtId="169" fontId="71" fillId="0" borderId="4" xfId="0" applyNumberFormat="1" applyFont="1" applyBorder="1" applyAlignment="1">
      <alignment horizontal="center"/>
    </xf>
    <xf numFmtId="0" fontId="16" fillId="0" borderId="4" xfId="0" applyFont="1" applyBorder="1" applyAlignment="1">
      <alignment horizontal="center" vertical="center"/>
    </xf>
    <xf numFmtId="0" fontId="7" fillId="0" borderId="4" xfId="0" applyFont="1" applyBorder="1" applyAlignment="1">
      <alignment horizontal="right"/>
    </xf>
    <xf numFmtId="0" fontId="7" fillId="0" borderId="4" xfId="0" applyFont="1" applyBorder="1" applyAlignment="1">
      <alignment horizontal="center"/>
    </xf>
    <xf numFmtId="170" fontId="1" fillId="0" borderId="4" xfId="0" applyNumberFormat="1" applyFont="1" applyBorder="1"/>
    <xf numFmtId="0" fontId="17" fillId="0" borderId="1" xfId="0" applyFont="1" applyBorder="1" applyAlignment="1">
      <alignment horizontal="right"/>
    </xf>
    <xf numFmtId="169" fontId="2" fillId="2" borderId="0" xfId="5" applyNumberFormat="1" applyFont="1" applyFill="1" applyAlignment="1">
      <alignment horizontal="left"/>
    </xf>
    <xf numFmtId="169" fontId="19" fillId="2" borderId="0" xfId="0" applyNumberFormat="1" applyFont="1" applyFill="1" applyAlignment="1">
      <alignment horizontal="left"/>
    </xf>
    <xf numFmtId="169" fontId="2" fillId="2" borderId="0" xfId="0" applyNumberFormat="1" applyFont="1" applyFill="1" applyAlignment="1">
      <alignment horizontal="left"/>
    </xf>
    <xf numFmtId="169" fontId="72" fillId="0" borderId="0" xfId="0" applyNumberFormat="1" applyFont="1" applyAlignment="1">
      <alignment horizontal="center"/>
    </xf>
    <xf numFmtId="0" fontId="0" fillId="0" borderId="0" xfId="0" applyAlignment="1">
      <alignment horizontal="center"/>
    </xf>
    <xf numFmtId="169" fontId="1" fillId="0" borderId="28" xfId="0" applyNumberFormat="1" applyFont="1" applyBorder="1" applyAlignment="1">
      <alignment horizontal="center"/>
    </xf>
    <xf numFmtId="169" fontId="1" fillId="0" borderId="24" xfId="0" applyNumberFormat="1" applyFont="1" applyBorder="1" applyAlignment="1">
      <alignment horizontal="center"/>
    </xf>
    <xf numFmtId="169" fontId="1" fillId="0" borderId="15" xfId="0" applyNumberFormat="1" applyFont="1" applyBorder="1" applyAlignment="1">
      <alignment horizontal="center"/>
    </xf>
    <xf numFmtId="0" fontId="1" fillId="0" borderId="15" xfId="0" applyFont="1" applyBorder="1" applyAlignment="1">
      <alignment horizontal="left"/>
    </xf>
    <xf numFmtId="169" fontId="1" fillId="0" borderId="19" xfId="0" applyNumberFormat="1" applyFont="1" applyBorder="1" applyAlignment="1">
      <alignment horizontal="center"/>
    </xf>
    <xf numFmtId="169" fontId="1" fillId="0" borderId="17" xfId="0" applyNumberFormat="1" applyFont="1" applyBorder="1" applyAlignment="1">
      <alignment horizontal="center"/>
    </xf>
    <xf numFmtId="0" fontId="2" fillId="0" borderId="4" xfId="0" applyFont="1" applyBorder="1"/>
    <xf numFmtId="0" fontId="10" fillId="0" borderId="4" xfId="0" applyFont="1" applyBorder="1"/>
    <xf numFmtId="0" fontId="10" fillId="0" borderId="19" xfId="0" applyFont="1" applyBorder="1" applyAlignment="1">
      <alignment horizontal="center" wrapText="1"/>
    </xf>
    <xf numFmtId="0" fontId="10" fillId="0" borderId="4" xfId="0" applyFont="1" applyBorder="1" applyAlignment="1">
      <alignment horizontal="center" wrapText="1"/>
    </xf>
    <xf numFmtId="0" fontId="6" fillId="0" borderId="4" xfId="0" applyFont="1" applyBorder="1" applyAlignment="1">
      <alignment horizontal="left" vertical="center" wrapText="1"/>
    </xf>
    <xf numFmtId="0" fontId="59" fillId="0" borderId="0" xfId="0" applyFont="1"/>
    <xf numFmtId="0" fontId="75" fillId="0" borderId="0" xfId="0" applyFont="1" applyAlignment="1">
      <alignment horizontal="right"/>
    </xf>
    <xf numFmtId="0" fontId="75" fillId="0" borderId="0" xfId="0" applyFont="1"/>
    <xf numFmtId="0" fontId="76" fillId="0" borderId="0" xfId="0" applyFont="1"/>
    <xf numFmtId="0" fontId="59" fillId="0" borderId="1" xfId="0" applyFont="1" applyBorder="1"/>
    <xf numFmtId="0" fontId="75" fillId="0" borderId="1" xfId="0" applyFont="1" applyBorder="1" applyAlignment="1">
      <alignment horizontal="right"/>
    </xf>
    <xf numFmtId="0" fontId="75" fillId="0" borderId="1" xfId="0" applyFont="1" applyBorder="1"/>
    <xf numFmtId="0" fontId="76" fillId="0" borderId="1" xfId="0" applyFont="1" applyBorder="1"/>
    <xf numFmtId="0" fontId="77" fillId="0" borderId="0" xfId="0" applyFont="1" applyAlignment="1">
      <alignment horizontal="right"/>
    </xf>
    <xf numFmtId="0" fontId="77" fillId="0" borderId="0" xfId="0" applyFont="1" applyAlignment="1">
      <alignment horizontal="left"/>
    </xf>
    <xf numFmtId="0" fontId="78" fillId="0" borderId="0" xfId="0" applyFont="1" applyAlignment="1">
      <alignment horizontal="left"/>
    </xf>
    <xf numFmtId="0" fontId="1" fillId="0" borderId="4" xfId="0" applyFont="1" applyBorder="1" applyAlignment="1">
      <alignment horizontal="left" vertical="top"/>
    </xf>
    <xf numFmtId="0" fontId="59" fillId="0" borderId="0" xfId="0" applyFont="1" applyAlignment="1">
      <alignment horizontal="left" vertical="top"/>
    </xf>
    <xf numFmtId="0" fontId="2" fillId="2" borderId="0" xfId="0" applyFont="1" applyFill="1" applyAlignment="1">
      <alignment horizontal="left" vertical="top"/>
    </xf>
    <xf numFmtId="0" fontId="1" fillId="2" borderId="0" xfId="0" applyFont="1" applyFill="1" applyAlignment="1">
      <alignment horizontal="left" vertical="top"/>
    </xf>
    <xf numFmtId="0" fontId="75" fillId="2" borderId="0" xfId="0" applyFont="1" applyFill="1" applyAlignment="1">
      <alignment horizontal="right" vertical="top"/>
    </xf>
    <xf numFmtId="0" fontId="76" fillId="2" borderId="0" xfId="0" applyFont="1" applyFill="1" applyAlignment="1">
      <alignment horizontal="left" vertical="top"/>
    </xf>
    <xf numFmtId="0" fontId="1" fillId="0" borderId="0" xfId="0" applyFont="1" applyAlignment="1">
      <alignment horizontal="right" vertical="top" wrapText="1"/>
    </xf>
    <xf numFmtId="0" fontId="76" fillId="0" borderId="0" xfId="0" applyFont="1" applyAlignment="1">
      <alignment horizontal="right"/>
    </xf>
    <xf numFmtId="0" fontId="59" fillId="0" borderId="0" xfId="0" applyFont="1" applyAlignment="1">
      <alignment horizontal="right"/>
    </xf>
    <xf numFmtId="2" fontId="75" fillId="0" borderId="0" xfId="0" applyNumberFormat="1" applyFont="1" applyAlignment="1">
      <alignment horizontal="right"/>
    </xf>
    <xf numFmtId="2" fontId="75" fillId="0" borderId="0" xfId="0" applyNumberFormat="1" applyFont="1"/>
    <xf numFmtId="165" fontId="75" fillId="0" borderId="0" xfId="0" applyNumberFormat="1" applyFont="1" applyAlignment="1">
      <alignment horizontal="right"/>
    </xf>
    <xf numFmtId="2" fontId="76" fillId="0" borderId="0" xfId="0" applyNumberFormat="1" applyFont="1"/>
    <xf numFmtId="166" fontId="75" fillId="0" borderId="0" xfId="0" applyNumberFormat="1" applyFont="1" applyAlignment="1">
      <alignment horizontal="right"/>
    </xf>
    <xf numFmtId="166" fontId="76" fillId="0" borderId="0" xfId="0" applyNumberFormat="1" applyFont="1"/>
    <xf numFmtId="2" fontId="75" fillId="0" borderId="4" xfId="0" applyNumberFormat="1" applyFont="1" applyBorder="1" applyAlignment="1">
      <alignment horizontal="right"/>
    </xf>
    <xf numFmtId="2" fontId="75" fillId="0" borderId="4" xfId="0" applyNumberFormat="1" applyFont="1" applyBorder="1"/>
    <xf numFmtId="2" fontId="76" fillId="0" borderId="4" xfId="0" applyNumberFormat="1" applyFont="1" applyBorder="1"/>
    <xf numFmtId="0" fontId="77" fillId="2" borderId="0" xfId="0" applyFont="1" applyFill="1" applyAlignment="1">
      <alignment horizontal="right"/>
    </xf>
    <xf numFmtId="0" fontId="77" fillId="2" borderId="0" xfId="0" applyFont="1" applyFill="1"/>
    <xf numFmtId="0" fontId="75" fillId="2" borderId="0" xfId="0" applyFont="1" applyFill="1" applyAlignment="1">
      <alignment horizontal="right"/>
    </xf>
    <xf numFmtId="2" fontId="1" fillId="2" borderId="0" xfId="0" applyNumberFormat="1" applyFont="1" applyFill="1"/>
    <xf numFmtId="2" fontId="75" fillId="2" borderId="0" xfId="0" applyNumberFormat="1" applyFont="1" applyFill="1" applyAlignment="1">
      <alignment horizontal="right"/>
    </xf>
    <xf numFmtId="0" fontId="76" fillId="2" borderId="0" xfId="0" applyFont="1" applyFill="1"/>
    <xf numFmtId="0" fontId="59" fillId="0" borderId="0" xfId="0" applyFont="1" applyAlignment="1">
      <alignment vertical="top"/>
    </xf>
    <xf numFmtId="2" fontId="3" fillId="0" borderId="0" xfId="0" applyNumberFormat="1" applyFont="1"/>
    <xf numFmtId="2" fontId="59" fillId="0" borderId="0" xfId="0" applyNumberFormat="1" applyFont="1"/>
    <xf numFmtId="2" fontId="3" fillId="0" borderId="0" xfId="0" applyNumberFormat="1" applyFont="1" applyAlignment="1">
      <alignment vertical="center"/>
    </xf>
    <xf numFmtId="2" fontId="3" fillId="0" borderId="4" xfId="0" applyNumberFormat="1" applyFont="1" applyBorder="1"/>
    <xf numFmtId="2" fontId="1" fillId="0" borderId="4" xfId="0" applyNumberFormat="1" applyFont="1" applyBorder="1" applyAlignment="1">
      <alignment vertical="center"/>
    </xf>
    <xf numFmtId="2" fontId="79" fillId="0" borderId="0" xfId="0" applyNumberFormat="1" applyFont="1" applyAlignment="1">
      <alignment vertical="center"/>
    </xf>
    <xf numFmtId="2" fontId="75" fillId="0" borderId="0" xfId="0" applyNumberFormat="1" applyFont="1" applyAlignment="1">
      <alignment horizontal="right" vertical="center"/>
    </xf>
    <xf numFmtId="2" fontId="59" fillId="0" borderId="4" xfId="0" applyNumberFormat="1" applyFont="1" applyBorder="1"/>
    <xf numFmtId="0" fontId="59" fillId="0" borderId="33" xfId="0" applyFont="1" applyBorder="1"/>
    <xf numFmtId="0" fontId="75" fillId="0" borderId="33" xfId="0" applyFont="1" applyBorder="1" applyAlignment="1">
      <alignment horizontal="right"/>
    </xf>
    <xf numFmtId="169" fontId="1" fillId="0" borderId="33" xfId="0" applyNumberFormat="1" applyFont="1" applyBorder="1"/>
    <xf numFmtId="169" fontId="75" fillId="0" borderId="33" xfId="0" applyNumberFormat="1" applyFont="1" applyBorder="1" applyAlignment="1">
      <alignment horizontal="right"/>
    </xf>
    <xf numFmtId="0" fontId="75" fillId="0" borderId="33" xfId="0" applyFont="1" applyBorder="1"/>
    <xf numFmtId="169" fontId="59" fillId="0" borderId="1" xfId="0" applyNumberFormat="1" applyFont="1" applyBorder="1"/>
    <xf numFmtId="169" fontId="75" fillId="0" borderId="1" xfId="0" applyNumberFormat="1" applyFont="1" applyBorder="1" applyAlignment="1">
      <alignment horizontal="right"/>
    </xf>
    <xf numFmtId="171" fontId="59" fillId="0" borderId="1" xfId="0" applyNumberFormat="1" applyFont="1" applyBorder="1"/>
    <xf numFmtId="171" fontId="75" fillId="0" borderId="1" xfId="0" applyNumberFormat="1" applyFont="1" applyBorder="1" applyAlignment="1">
      <alignment horizontal="right"/>
    </xf>
    <xf numFmtId="0" fontId="76" fillId="0" borderId="33" xfId="0" applyFont="1" applyBorder="1"/>
    <xf numFmtId="168" fontId="59" fillId="0" borderId="33" xfId="0" applyNumberFormat="1" applyFont="1" applyBorder="1"/>
    <xf numFmtId="168" fontId="76" fillId="0" borderId="33" xfId="0" applyNumberFormat="1" applyFont="1" applyBorder="1"/>
    <xf numFmtId="0" fontId="1" fillId="0" borderId="5" xfId="0" applyFont="1" applyBorder="1"/>
    <xf numFmtId="0" fontId="1" fillId="0" borderId="8" xfId="0" applyFont="1" applyBorder="1" applyAlignment="1">
      <alignment horizontal="center" vertical="center" wrapText="1"/>
    </xf>
    <xf numFmtId="0" fontId="1" fillId="0" borderId="7" xfId="0" applyFont="1" applyBorder="1" applyAlignment="1">
      <alignment horizontal="right"/>
    </xf>
    <xf numFmtId="2" fontId="1" fillId="0" borderId="8" xfId="0" applyNumberFormat="1" applyFont="1" applyBorder="1"/>
    <xf numFmtId="0" fontId="2" fillId="2" borderId="7" xfId="0" applyFont="1" applyFill="1" applyBorder="1" applyAlignment="1">
      <alignment horizontal="right"/>
    </xf>
    <xf numFmtId="165" fontId="2" fillId="2" borderId="0" xfId="0" applyNumberFormat="1" applyFont="1" applyFill="1"/>
    <xf numFmtId="0" fontId="1" fillId="0" borderId="8" xfId="0" applyFont="1" applyBorder="1"/>
    <xf numFmtId="0" fontId="1" fillId="0" borderId="10" xfId="0" applyFont="1" applyBorder="1"/>
    <xf numFmtId="0" fontId="1" fillId="0" borderId="35" xfId="0" applyFont="1" applyBorder="1"/>
    <xf numFmtId="0" fontId="1" fillId="0" borderId="36" xfId="0" applyFont="1" applyBorder="1"/>
    <xf numFmtId="2" fontId="2" fillId="2" borderId="0" xfId="0" applyNumberFormat="1" applyFont="1" applyFill="1"/>
    <xf numFmtId="0" fontId="2" fillId="0" borderId="7" xfId="0" applyFont="1" applyBorder="1" applyAlignment="1">
      <alignment horizontal="right"/>
    </xf>
    <xf numFmtId="2" fontId="2" fillId="0" borderId="8" xfId="0" applyNumberFormat="1" applyFont="1" applyBorder="1"/>
    <xf numFmtId="0" fontId="1" fillId="0" borderId="23" xfId="0" applyFont="1" applyBorder="1" applyAlignment="1">
      <alignment horizontal="right"/>
    </xf>
    <xf numFmtId="0" fontId="65" fillId="0" borderId="0" xfId="0" applyFont="1" applyAlignment="1">
      <alignment horizontal="right"/>
    </xf>
    <xf numFmtId="0" fontId="65" fillId="0" borderId="0" xfId="0" applyFont="1" applyAlignment="1">
      <alignment horizontal="left"/>
    </xf>
    <xf numFmtId="2" fontId="1" fillId="11" borderId="0" xfId="0" applyNumberFormat="1" applyFont="1" applyFill="1"/>
    <xf numFmtId="2" fontId="1" fillId="12" borderId="4" xfId="0" applyNumberFormat="1" applyFont="1" applyFill="1" applyBorder="1"/>
    <xf numFmtId="165" fontId="1" fillId="12" borderId="4" xfId="0" applyNumberFormat="1" applyFont="1" applyFill="1" applyBorder="1"/>
    <xf numFmtId="1" fontId="1" fillId="12" borderId="4" xfId="0" applyNumberFormat="1" applyFont="1" applyFill="1" applyBorder="1"/>
    <xf numFmtId="165" fontId="1" fillId="11" borderId="0" xfId="0" applyNumberFormat="1" applyFont="1" applyFill="1"/>
    <xf numFmtId="1" fontId="1" fillId="11" borderId="0" xfId="0" applyNumberFormat="1" applyFont="1" applyFill="1"/>
    <xf numFmtId="0" fontId="32" fillId="0" borderId="0" xfId="0" applyFont="1"/>
    <xf numFmtId="0" fontId="2" fillId="2" borderId="8" xfId="0" applyFont="1" applyFill="1" applyBorder="1"/>
    <xf numFmtId="1" fontId="2" fillId="2" borderId="0" xfId="0" applyNumberFormat="1" applyFont="1" applyFill="1"/>
    <xf numFmtId="0" fontId="88" fillId="0" borderId="0" xfId="0" applyFont="1" applyAlignment="1">
      <alignment vertical="top" wrapText="1"/>
    </xf>
    <xf numFmtId="0" fontId="88" fillId="0" borderId="0" xfId="0" applyFont="1" applyBorder="1" applyAlignment="1">
      <alignment vertical="top" wrapText="1"/>
    </xf>
    <xf numFmtId="2" fontId="1" fillId="0" borderId="0" xfId="0" applyNumberFormat="1" applyFont="1" applyAlignment="1">
      <alignment horizontal="right" vertical="center"/>
    </xf>
    <xf numFmtId="0" fontId="1" fillId="0" borderId="0" xfId="0" applyFont="1" applyAlignment="1">
      <alignment horizontal="left"/>
    </xf>
    <xf numFmtId="0" fontId="2" fillId="10" borderId="1" xfId="0" applyFont="1" applyFill="1" applyBorder="1" applyAlignment="1">
      <alignment horizontal="left"/>
    </xf>
    <xf numFmtId="0" fontId="2" fillId="10" borderId="1" xfId="0" applyFont="1" applyFill="1" applyBorder="1"/>
    <xf numFmtId="0" fontId="2" fillId="10" borderId="1" xfId="0" applyFont="1" applyFill="1" applyBorder="1" applyAlignment="1">
      <alignment horizontal="center"/>
    </xf>
    <xf numFmtId="0" fontId="2" fillId="13" borderId="1" xfId="0" applyFont="1" applyFill="1" applyBorder="1" applyAlignment="1">
      <alignment horizontal="left"/>
    </xf>
    <xf numFmtId="0" fontId="2" fillId="13" borderId="1" xfId="0" applyFont="1" applyFill="1" applyBorder="1" applyAlignment="1">
      <alignment horizontal="right"/>
    </xf>
    <xf numFmtId="166" fontId="6" fillId="13" borderId="1" xfId="0" applyNumberFormat="1" applyFont="1" applyFill="1" applyBorder="1" applyAlignment="1">
      <alignment horizontal="center" vertical="center"/>
    </xf>
    <xf numFmtId="166" fontId="2" fillId="13" borderId="1" xfId="0" applyNumberFormat="1" applyFont="1" applyFill="1" applyBorder="1" applyAlignment="1">
      <alignment horizontal="center" vertical="center"/>
    </xf>
    <xf numFmtId="0" fontId="2" fillId="14" borderId="1" xfId="0" applyFont="1" applyFill="1" applyBorder="1" applyAlignment="1">
      <alignment horizontal="right" vertical="top"/>
    </xf>
    <xf numFmtId="0" fontId="2" fillId="14" borderId="1" xfId="0" applyFont="1" applyFill="1" applyBorder="1" applyAlignment="1">
      <alignment horizontal="center" vertical="top"/>
    </xf>
    <xf numFmtId="0" fontId="2" fillId="14" borderId="1" xfId="0" applyFont="1" applyFill="1" applyBorder="1" applyAlignment="1">
      <alignment horizontal="right"/>
    </xf>
    <xf numFmtId="2" fontId="2" fillId="14" borderId="1" xfId="0" applyNumberFormat="1" applyFont="1" applyFill="1" applyBorder="1" applyAlignment="1">
      <alignment horizontal="right"/>
    </xf>
    <xf numFmtId="0" fontId="1" fillId="10" borderId="0" xfId="0" applyFont="1" applyFill="1"/>
    <xf numFmtId="0" fontId="7" fillId="0" borderId="0" xfId="0" applyFont="1" applyAlignment="1">
      <alignment horizontal="left" vertical="top"/>
    </xf>
    <xf numFmtId="166" fontId="12" fillId="0" borderId="0" xfId="0" applyNumberFormat="1" applyFont="1" applyAlignment="1">
      <alignment horizontal="right" vertical="center" wrapText="1"/>
    </xf>
    <xf numFmtId="166" fontId="1" fillId="0" borderId="0" xfId="0" applyNumberFormat="1" applyFont="1" applyAlignment="1">
      <alignment horizontal="right" vertical="center" wrapText="1"/>
    </xf>
    <xf numFmtId="1" fontId="7" fillId="0" borderId="0" xfId="0" applyNumberFormat="1" applyFont="1" applyAlignment="1">
      <alignment horizontal="right" vertical="top"/>
    </xf>
    <xf numFmtId="166" fontId="7" fillId="0" borderId="0" xfId="0" applyNumberFormat="1" applyFont="1" applyAlignment="1">
      <alignment vertical="top"/>
    </xf>
    <xf numFmtId="0" fontId="7" fillId="0" borderId="0" xfId="0" applyFont="1" applyAlignment="1">
      <alignment horizontal="right" vertical="top"/>
    </xf>
    <xf numFmtId="2" fontId="7" fillId="0" borderId="0" xfId="0" applyNumberFormat="1" applyFont="1" applyAlignment="1">
      <alignment horizontal="right" vertical="top"/>
    </xf>
    <xf numFmtId="166" fontId="27" fillId="0" borderId="0" xfId="0" applyNumberFormat="1" applyFont="1" applyAlignment="1">
      <alignment horizontal="right" vertical="center" wrapText="1"/>
    </xf>
    <xf numFmtId="0" fontId="7" fillId="0" borderId="0" xfId="6" applyFont="1" applyAlignment="1">
      <alignment horizontal="right"/>
    </xf>
    <xf numFmtId="0" fontId="7" fillId="0" borderId="0" xfId="6" applyFont="1" applyAlignment="1">
      <alignment horizontal="right" vertical="center"/>
    </xf>
    <xf numFmtId="0" fontId="7" fillId="10" borderId="0" xfId="0" applyFont="1" applyFill="1"/>
    <xf numFmtId="166" fontId="7" fillId="0" borderId="0" xfId="0" applyNumberFormat="1" applyFont="1" applyAlignment="1">
      <alignment horizontal="right"/>
    </xf>
    <xf numFmtId="166" fontId="7" fillId="0" borderId="0" xfId="0" applyNumberFormat="1" applyFont="1" applyAlignment="1">
      <alignment horizontal="right" vertical="center"/>
    </xf>
    <xf numFmtId="0" fontId="12" fillId="0" borderId="0" xfId="0" applyFont="1" applyAlignment="1">
      <alignment horizontal="right" vertical="center"/>
    </xf>
    <xf numFmtId="172" fontId="1" fillId="0" borderId="0" xfId="0" applyNumberFormat="1" applyFont="1" applyAlignment="1">
      <alignment horizontal="left" vertical="center"/>
    </xf>
    <xf numFmtId="166" fontId="7" fillId="0" borderId="0" xfId="6" applyNumberFormat="1" applyFont="1" applyAlignment="1">
      <alignment vertical="center"/>
    </xf>
    <xf numFmtId="2" fontId="7" fillId="0" borderId="0" xfId="0" applyNumberFormat="1" applyFont="1" applyAlignment="1">
      <alignment horizontal="right" vertical="center"/>
    </xf>
    <xf numFmtId="2" fontId="17" fillId="0" borderId="0" xfId="0" applyNumberFormat="1" applyFont="1" applyAlignment="1">
      <alignment horizontal="right"/>
    </xf>
    <xf numFmtId="0" fontId="1" fillId="10" borderId="34" xfId="0" applyFont="1" applyFill="1" applyBorder="1"/>
    <xf numFmtId="0" fontId="1" fillId="0" borderId="34" xfId="0" applyFont="1" applyBorder="1" applyAlignment="1">
      <alignment horizontal="left"/>
    </xf>
    <xf numFmtId="0" fontId="1" fillId="0" borderId="34" xfId="0" quotePrefix="1" applyFont="1" applyBorder="1" applyAlignment="1">
      <alignment horizontal="left"/>
    </xf>
    <xf numFmtId="166" fontId="12" fillId="0" borderId="34" xfId="0" applyNumberFormat="1" applyFont="1" applyBorder="1" applyAlignment="1">
      <alignment horizontal="right" vertical="center" wrapText="1"/>
    </xf>
    <xf numFmtId="166" fontId="1" fillId="0" borderId="34" xfId="0" applyNumberFormat="1" applyFont="1" applyBorder="1" applyAlignment="1">
      <alignment horizontal="right" vertical="center" wrapText="1"/>
    </xf>
    <xf numFmtId="1" fontId="7" fillId="0" borderId="34" xfId="0" applyNumberFormat="1" applyFont="1" applyBorder="1" applyAlignment="1">
      <alignment horizontal="right" vertical="top"/>
    </xf>
    <xf numFmtId="1" fontId="1" fillId="0" borderId="34" xfId="0" applyNumberFormat="1" applyFont="1" applyBorder="1" applyAlignment="1">
      <alignment horizontal="right"/>
    </xf>
    <xf numFmtId="0" fontId="1" fillId="10" borderId="1" xfId="0" applyFont="1" applyFill="1" applyBorder="1"/>
    <xf numFmtId="166" fontId="12" fillId="0" borderId="1" xfId="0" applyNumberFormat="1" applyFont="1" applyBorder="1" applyAlignment="1">
      <alignment horizontal="right" vertical="center" wrapText="1"/>
    </xf>
    <xf numFmtId="166" fontId="1" fillId="0" borderId="1" xfId="0" applyNumberFormat="1" applyFont="1" applyBorder="1" applyAlignment="1">
      <alignment horizontal="right" vertical="center" wrapText="1"/>
    </xf>
    <xf numFmtId="1" fontId="7" fillId="0" borderId="1" xfId="0" applyNumberFormat="1" applyFont="1" applyBorder="1" applyAlignment="1">
      <alignment horizontal="right" vertical="top"/>
    </xf>
    <xf numFmtId="1" fontId="1" fillId="0" borderId="1" xfId="0" applyNumberFormat="1" applyFont="1" applyBorder="1" applyAlignment="1">
      <alignment horizontal="right"/>
    </xf>
    <xf numFmtId="0" fontId="7" fillId="0" borderId="0" xfId="0" quotePrefix="1" applyFont="1" applyAlignment="1">
      <alignment horizontal="left" vertical="top"/>
    </xf>
    <xf numFmtId="0" fontId="7" fillId="0" borderId="0" xfId="7" applyFont="1" applyAlignment="1">
      <alignment horizontal="right"/>
    </xf>
    <xf numFmtId="166" fontId="7" fillId="0" borderId="0" xfId="7" applyNumberFormat="1" applyFont="1" applyAlignment="1">
      <alignment horizontal="right" vertical="center"/>
    </xf>
    <xf numFmtId="0" fontId="7" fillId="0" borderId="0" xfId="7" applyFont="1" applyAlignment="1">
      <alignment horizontal="right" vertical="center"/>
    </xf>
    <xf numFmtId="166" fontId="7" fillId="0" borderId="0" xfId="0" applyNumberFormat="1" applyFont="1" applyAlignment="1">
      <alignment horizontal="right" vertical="top"/>
    </xf>
    <xf numFmtId="166" fontId="27" fillId="0" borderId="0" xfId="0" applyNumberFormat="1" applyFont="1"/>
    <xf numFmtId="0" fontId="7" fillId="10" borderId="1" xfId="0" applyFont="1" applyFill="1" applyBorder="1"/>
    <xf numFmtId="1" fontId="7" fillId="0" borderId="1" xfId="0" applyNumberFormat="1" applyFont="1" applyBorder="1"/>
    <xf numFmtId="0" fontId="7" fillId="0" borderId="0" xfId="8" applyFont="1" applyAlignment="1">
      <alignment horizontal="right" vertical="center"/>
    </xf>
    <xf numFmtId="173" fontId="1" fillId="0" borderId="0" xfId="0" applyNumberFormat="1" applyFont="1" applyAlignment="1">
      <alignment horizontal="left" vertical="center"/>
    </xf>
    <xf numFmtId="0" fontId="1" fillId="0" borderId="34" xfId="0" applyFont="1" applyBorder="1" applyAlignment="1">
      <alignment horizontal="right" vertical="center"/>
    </xf>
    <xf numFmtId="0" fontId="1" fillId="0" borderId="1" xfId="0" quotePrefix="1" applyFont="1" applyBorder="1" applyAlignment="1">
      <alignment horizontal="left"/>
    </xf>
    <xf numFmtId="0" fontId="1" fillId="13" borderId="0" xfId="0" applyFont="1" applyFill="1"/>
    <xf numFmtId="0" fontId="10" fillId="5" borderId="0" xfId="0" applyFont="1" applyFill="1" applyAlignment="1">
      <alignment horizontal="left"/>
    </xf>
    <xf numFmtId="0" fontId="10" fillId="5" borderId="0" xfId="0" applyFont="1" applyFill="1"/>
    <xf numFmtId="0" fontId="10" fillId="5" borderId="0" xfId="0" applyFont="1" applyFill="1" applyAlignment="1">
      <alignment horizontal="center"/>
    </xf>
    <xf numFmtId="0" fontId="10" fillId="5" borderId="0" xfId="0" applyFont="1" applyFill="1" applyAlignment="1">
      <alignment horizontal="right"/>
    </xf>
    <xf numFmtId="166" fontId="25" fillId="5" borderId="0" xfId="0" applyNumberFormat="1" applyFont="1" applyFill="1" applyAlignment="1">
      <alignment horizontal="center" vertical="center"/>
    </xf>
    <xf numFmtId="166" fontId="10" fillId="5" borderId="0" xfId="0" applyNumberFormat="1" applyFont="1" applyFill="1" applyAlignment="1">
      <alignment horizontal="center" vertical="center"/>
    </xf>
    <xf numFmtId="0" fontId="10" fillId="5" borderId="0" xfId="0" applyFont="1" applyFill="1" applyAlignment="1">
      <alignment horizontal="right" vertical="top"/>
    </xf>
    <xf numFmtId="2" fontId="10" fillId="5" borderId="0" xfId="0" applyNumberFormat="1" applyFont="1" applyFill="1" applyAlignment="1">
      <alignment horizontal="right"/>
    </xf>
    <xf numFmtId="0" fontId="16" fillId="5" borderId="0" xfId="0" applyFont="1" applyFill="1" applyAlignment="1">
      <alignment horizontal="right"/>
    </xf>
    <xf numFmtId="0" fontId="0" fillId="13" borderId="0" xfId="0" applyFill="1"/>
    <xf numFmtId="0" fontId="15" fillId="5" borderId="0" xfId="0" applyFont="1" applyFill="1" applyAlignment="1">
      <alignment horizontal="left" vertical="center"/>
    </xf>
    <xf numFmtId="0" fontId="1" fillId="10" borderId="0" xfId="0" applyFont="1" applyFill="1" applyBorder="1"/>
    <xf numFmtId="0" fontId="1" fillId="0" borderId="0" xfId="0" quotePrefix="1" applyFont="1" applyBorder="1" applyAlignment="1">
      <alignment horizontal="left"/>
    </xf>
    <xf numFmtId="0" fontId="7" fillId="0" borderId="0" xfId="0" applyFont="1" applyBorder="1" applyAlignment="1">
      <alignment horizontal="left" vertical="top"/>
    </xf>
    <xf numFmtId="0" fontId="1" fillId="0" borderId="0" xfId="0" applyFont="1" applyBorder="1" applyAlignment="1">
      <alignment horizontal="right"/>
    </xf>
    <xf numFmtId="166" fontId="12" fillId="0" borderId="0" xfId="0" applyNumberFormat="1" applyFont="1" applyBorder="1" applyAlignment="1">
      <alignment horizontal="right" vertical="center" wrapText="1"/>
    </xf>
    <xf numFmtId="166" fontId="1" fillId="0" borderId="0" xfId="0" applyNumberFormat="1" applyFont="1" applyBorder="1" applyAlignment="1">
      <alignment horizontal="right" vertical="center" wrapText="1"/>
    </xf>
    <xf numFmtId="1" fontId="7" fillId="0" borderId="0" xfId="0" applyNumberFormat="1" applyFont="1" applyBorder="1" applyAlignment="1">
      <alignment horizontal="right" vertical="top"/>
    </xf>
    <xf numFmtId="2" fontId="1" fillId="0" borderId="0" xfId="0" applyNumberFormat="1" applyFont="1" applyBorder="1" applyAlignment="1">
      <alignment horizontal="right"/>
    </xf>
    <xf numFmtId="1" fontId="1" fillId="0" borderId="0" xfId="0" applyNumberFormat="1" applyFont="1" applyBorder="1" applyAlignment="1">
      <alignment horizontal="right"/>
    </xf>
    <xf numFmtId="166" fontId="7" fillId="0" borderId="34" xfId="0" applyNumberFormat="1" applyFont="1" applyBorder="1" applyAlignment="1">
      <alignment horizontal="right" vertical="center"/>
    </xf>
    <xf numFmtId="2" fontId="7" fillId="0" borderId="34" xfId="0" applyNumberFormat="1" applyFont="1" applyBorder="1" applyAlignment="1">
      <alignment horizontal="right" vertical="center"/>
    </xf>
    <xf numFmtId="0" fontId="10" fillId="5" borderId="0" xfId="0" applyFont="1" applyFill="1" applyAlignment="1">
      <alignment horizontal="right" vertical="center"/>
    </xf>
    <xf numFmtId="0" fontId="10" fillId="5" borderId="0" xfId="0" applyFont="1" applyFill="1" applyAlignment="1">
      <alignment vertical="center"/>
    </xf>
    <xf numFmtId="0" fontId="10" fillId="5" borderId="0" xfId="0" applyFont="1" applyFill="1" applyAlignment="1">
      <alignment horizontal="center" vertical="center"/>
    </xf>
    <xf numFmtId="0" fontId="10" fillId="5" borderId="0" xfId="0" applyFont="1" applyFill="1" applyAlignment="1">
      <alignment horizontal="left" vertical="center"/>
    </xf>
    <xf numFmtId="2" fontId="10" fillId="5" borderId="0" xfId="0" applyNumberFormat="1" applyFont="1" applyFill="1" applyAlignment="1">
      <alignment horizontal="right" vertical="center"/>
    </xf>
    <xf numFmtId="0" fontId="16" fillId="5" borderId="0" xfId="0" applyFont="1" applyFill="1" applyAlignment="1">
      <alignment horizontal="right" vertical="center"/>
    </xf>
    <xf numFmtId="0" fontId="0" fillId="10" borderId="0" xfId="0" applyFill="1"/>
    <xf numFmtId="0" fontId="7" fillId="0" borderId="0" xfId="0" applyFont="1" applyBorder="1" applyAlignment="1">
      <alignment horizontal="left" vertical="center"/>
    </xf>
    <xf numFmtId="0" fontId="1" fillId="0" borderId="0" xfId="0" applyFont="1" applyBorder="1" applyAlignment="1">
      <alignment horizontal="right" vertical="center"/>
    </xf>
    <xf numFmtId="16" fontId="1" fillId="0" borderId="0" xfId="0" applyNumberFormat="1" applyFont="1" applyBorder="1" applyAlignment="1">
      <alignment horizontal="right"/>
    </xf>
    <xf numFmtId="166" fontId="1" fillId="0" borderId="0" xfId="0" applyNumberFormat="1" applyFont="1" applyBorder="1" applyAlignment="1">
      <alignment horizontal="right" vertical="center"/>
    </xf>
    <xf numFmtId="166" fontId="1" fillId="0" borderId="0" xfId="0" applyNumberFormat="1" applyFont="1" applyBorder="1" applyAlignment="1">
      <alignment horizontal="right"/>
    </xf>
    <xf numFmtId="166" fontId="27" fillId="0" borderId="0" xfId="0" applyNumberFormat="1" applyFont="1" applyBorder="1" applyAlignment="1">
      <alignment horizontal="right" vertical="center" wrapText="1"/>
    </xf>
    <xf numFmtId="0" fontId="1" fillId="0" borderId="0" xfId="0" applyFont="1" applyFill="1" applyBorder="1" applyAlignment="1">
      <alignment horizontal="left"/>
    </xf>
    <xf numFmtId="0" fontId="1" fillId="0" borderId="0" xfId="0" applyFont="1" applyFill="1" applyBorder="1" applyAlignment="1">
      <alignment horizontal="right"/>
    </xf>
    <xf numFmtId="166" fontId="1" fillId="0" borderId="0" xfId="0" applyNumberFormat="1" applyFont="1" applyFill="1" applyBorder="1" applyAlignment="1">
      <alignment horizontal="right"/>
    </xf>
    <xf numFmtId="166" fontId="12" fillId="0" borderId="0" xfId="0" applyNumberFormat="1" applyFont="1" applyFill="1" applyBorder="1" applyAlignment="1">
      <alignment horizontal="right" vertical="center" wrapText="1"/>
    </xf>
    <xf numFmtId="166" fontId="7" fillId="0" borderId="0" xfId="0" applyNumberFormat="1" applyFont="1" applyFill="1" applyBorder="1"/>
    <xf numFmtId="166" fontId="1" fillId="0" borderId="0" xfId="0" applyNumberFormat="1" applyFont="1" applyFill="1" applyBorder="1" applyAlignment="1">
      <alignment horizontal="right" vertical="center" wrapText="1"/>
    </xf>
    <xf numFmtId="1" fontId="1" fillId="0" borderId="0" xfId="0" applyNumberFormat="1" applyFont="1" applyFill="1" applyBorder="1"/>
    <xf numFmtId="2" fontId="1" fillId="0" borderId="0" xfId="0" applyNumberFormat="1" applyFont="1" applyFill="1" applyBorder="1" applyAlignment="1">
      <alignment horizontal="right"/>
    </xf>
    <xf numFmtId="1" fontId="1" fillId="0" borderId="0" xfId="0" applyNumberFormat="1" applyFont="1" applyFill="1" applyBorder="1" applyAlignment="1">
      <alignment horizontal="right"/>
    </xf>
    <xf numFmtId="0" fontId="0" fillId="0" borderId="0" xfId="0" applyFill="1" applyBorder="1"/>
    <xf numFmtId="0" fontId="7" fillId="10" borderId="0" xfId="0" applyFont="1" applyFill="1" applyBorder="1"/>
    <xf numFmtId="173" fontId="1" fillId="0" borderId="0" xfId="0" applyNumberFormat="1" applyFont="1" applyBorder="1" applyAlignment="1">
      <alignment horizontal="left" vertical="center"/>
    </xf>
    <xf numFmtId="0" fontId="7" fillId="0" borderId="0" xfId="8" applyFont="1" applyBorder="1" applyAlignment="1">
      <alignment horizontal="right" vertical="center"/>
    </xf>
    <xf numFmtId="0" fontId="15" fillId="14" borderId="17" xfId="0" applyFont="1" applyFill="1" applyBorder="1" applyAlignment="1">
      <alignment horizontal="left"/>
    </xf>
    <xf numFmtId="0" fontId="1" fillId="14" borderId="17" xfId="0" applyFont="1" applyFill="1" applyBorder="1" applyAlignment="1">
      <alignment horizontal="right"/>
    </xf>
    <xf numFmtId="0" fontId="2" fillId="14" borderId="28" xfId="0" applyFont="1" applyFill="1" applyBorder="1" applyAlignment="1">
      <alignment horizontal="right" vertical="top"/>
    </xf>
    <xf numFmtId="0" fontId="10" fillId="5" borderId="17" xfId="0" applyFont="1" applyFill="1" applyBorder="1" applyAlignment="1">
      <alignment horizontal="right" vertical="center"/>
    </xf>
    <xf numFmtId="0" fontId="1" fillId="0" borderId="17" xfId="0" applyFont="1" applyBorder="1" applyAlignment="1">
      <alignment horizontal="right"/>
    </xf>
    <xf numFmtId="0" fontId="1" fillId="0" borderId="17" xfId="0" quotePrefix="1" applyFont="1" applyBorder="1" applyAlignment="1">
      <alignment horizontal="right"/>
    </xf>
    <xf numFmtId="0" fontId="1" fillId="0" borderId="38" xfId="0" applyFont="1" applyBorder="1" applyAlignment="1">
      <alignment horizontal="right"/>
    </xf>
    <xf numFmtId="0" fontId="1" fillId="0" borderId="28" xfId="0" applyFont="1" applyBorder="1" applyAlignment="1">
      <alignment horizontal="right"/>
    </xf>
    <xf numFmtId="0" fontId="10" fillId="5" borderId="17" xfId="0" applyFont="1" applyFill="1" applyBorder="1" applyAlignment="1">
      <alignment horizontal="right" vertical="top"/>
    </xf>
    <xf numFmtId="0" fontId="1" fillId="0" borderId="17" xfId="0" quotePrefix="1" applyFont="1" applyFill="1" applyBorder="1" applyAlignment="1">
      <alignment horizontal="right"/>
    </xf>
    <xf numFmtId="0" fontId="1" fillId="0" borderId="0" xfId="0" applyFont="1" applyFill="1" applyAlignment="1">
      <alignment horizontal="left"/>
    </xf>
    <xf numFmtId="0" fontId="1" fillId="0" borderId="0" xfId="0" quotePrefix="1" applyFont="1" applyFill="1" applyAlignment="1">
      <alignment horizontal="left"/>
    </xf>
    <xf numFmtId="172" fontId="1" fillId="0" borderId="0" xfId="0" applyNumberFormat="1" applyFont="1" applyFill="1" applyAlignment="1">
      <alignment horizontal="left" vertical="center"/>
    </xf>
    <xf numFmtId="0" fontId="1" fillId="0" borderId="0" xfId="0" applyFont="1" applyFill="1" applyAlignment="1">
      <alignment horizontal="right" vertical="center"/>
    </xf>
    <xf numFmtId="0" fontId="7" fillId="0" borderId="0" xfId="8" applyFont="1" applyFill="1" applyAlignment="1">
      <alignment horizontal="right" vertical="center"/>
    </xf>
    <xf numFmtId="166" fontId="1" fillId="0" borderId="0" xfId="0" applyNumberFormat="1" applyFont="1" applyFill="1" applyAlignment="1">
      <alignment horizontal="right" vertical="center"/>
    </xf>
    <xf numFmtId="166" fontId="1" fillId="0" borderId="0" xfId="0" applyNumberFormat="1" applyFont="1" applyFill="1" applyAlignment="1">
      <alignment horizontal="right"/>
    </xf>
    <xf numFmtId="166" fontId="12" fillId="0" borderId="0" xfId="0" applyNumberFormat="1" applyFont="1" applyFill="1" applyAlignment="1">
      <alignment horizontal="right" vertical="center" wrapText="1"/>
    </xf>
    <xf numFmtId="166" fontId="1" fillId="0" borderId="0" xfId="0" applyNumberFormat="1" applyFont="1" applyFill="1" applyAlignment="1">
      <alignment horizontal="right" vertical="center" wrapText="1"/>
    </xf>
    <xf numFmtId="0" fontId="1" fillId="0" borderId="17" xfId="0" applyFont="1" applyFill="1" applyBorder="1" applyAlignment="1">
      <alignment horizontal="right"/>
    </xf>
    <xf numFmtId="0" fontId="1" fillId="0" borderId="0" xfId="0" applyFont="1" applyFill="1" applyAlignment="1">
      <alignment horizontal="right"/>
    </xf>
    <xf numFmtId="1" fontId="7" fillId="0" borderId="0" xfId="0" applyNumberFormat="1" applyFont="1" applyFill="1" applyAlignment="1">
      <alignment horizontal="right" vertical="top"/>
    </xf>
    <xf numFmtId="2" fontId="1" fillId="0" borderId="0" xfId="0" applyNumberFormat="1" applyFont="1" applyFill="1" applyAlignment="1">
      <alignment horizontal="right" vertical="center"/>
    </xf>
    <xf numFmtId="2" fontId="1" fillId="0" borderId="0" xfId="0" applyNumberFormat="1" applyFont="1" applyFill="1" applyAlignment="1">
      <alignment horizontal="right"/>
    </xf>
    <xf numFmtId="1" fontId="1" fillId="0" borderId="0" xfId="0" applyNumberFormat="1" applyFont="1" applyFill="1" applyAlignment="1">
      <alignment horizontal="right"/>
    </xf>
    <xf numFmtId="0" fontId="0" fillId="0" borderId="0" xfId="0" applyFill="1"/>
    <xf numFmtId="166" fontId="1" fillId="0" borderId="0" xfId="0" applyNumberFormat="1" applyFont="1" applyBorder="1"/>
    <xf numFmtId="0" fontId="15" fillId="13" borderId="17" xfId="0" applyFont="1" applyFill="1" applyBorder="1" applyAlignment="1">
      <alignment horizontal="left"/>
    </xf>
    <xf numFmtId="0" fontId="0" fillId="13" borderId="17" xfId="0" applyFill="1" applyBorder="1"/>
    <xf numFmtId="0" fontId="2" fillId="13" borderId="28" xfId="0" applyFont="1" applyFill="1" applyBorder="1" applyAlignment="1">
      <alignment horizontal="left"/>
    </xf>
    <xf numFmtId="0" fontId="10" fillId="5" borderId="17" xfId="0" applyFont="1" applyFill="1" applyBorder="1" applyAlignment="1">
      <alignment horizontal="left" vertical="center"/>
    </xf>
    <xf numFmtId="0" fontId="1" fillId="0" borderId="17" xfId="0" applyFont="1" applyBorder="1" applyAlignment="1">
      <alignment horizontal="left"/>
    </xf>
    <xf numFmtId="0" fontId="1" fillId="0" borderId="38" xfId="0" applyFont="1" applyBorder="1" applyAlignment="1">
      <alignment horizontal="left"/>
    </xf>
    <xf numFmtId="0" fontId="1" fillId="0" borderId="28" xfId="0" applyFont="1" applyBorder="1" applyAlignment="1">
      <alignment horizontal="left"/>
    </xf>
    <xf numFmtId="0" fontId="10" fillId="5" borderId="17" xfId="0" applyFont="1" applyFill="1" applyBorder="1" applyAlignment="1">
      <alignment horizontal="left"/>
    </xf>
    <xf numFmtId="0" fontId="1" fillId="0" borderId="17" xfId="0" applyFont="1" applyFill="1" applyBorder="1" applyAlignment="1">
      <alignment horizontal="left"/>
    </xf>
    <xf numFmtId="0" fontId="0" fillId="14" borderId="0" xfId="0" applyFill="1"/>
    <xf numFmtId="0" fontId="0" fillId="0" borderId="17" xfId="0" applyBorder="1"/>
    <xf numFmtId="0" fontId="0" fillId="0" borderId="17" xfId="0" applyBorder="1" applyAlignment="1">
      <alignment vertical="center"/>
    </xf>
    <xf numFmtId="0" fontId="0" fillId="0" borderId="17" xfId="0" applyFill="1" applyBorder="1"/>
    <xf numFmtId="0" fontId="85" fillId="0" borderId="16" xfId="0" applyFont="1" applyBorder="1" applyAlignment="1">
      <alignment horizontal="center" vertical="center" wrapText="1"/>
    </xf>
    <xf numFmtId="0" fontId="85" fillId="0" borderId="14" xfId="0" applyFont="1" applyBorder="1" applyAlignment="1">
      <alignment horizontal="center" vertical="center" wrapText="1"/>
    </xf>
    <xf numFmtId="0" fontId="85" fillId="0" borderId="37" xfId="0" applyFont="1" applyBorder="1" applyAlignment="1">
      <alignment horizontal="center" vertical="center" wrapText="1"/>
    </xf>
    <xf numFmtId="0" fontId="85" fillId="0" borderId="17" xfId="0" applyFont="1" applyBorder="1" applyAlignment="1">
      <alignment horizontal="center" vertical="center" wrapText="1"/>
    </xf>
    <xf numFmtId="0" fontId="85" fillId="0" borderId="0" xfId="0" applyFont="1" applyBorder="1" applyAlignment="1">
      <alignment horizontal="center" vertical="center" wrapText="1"/>
    </xf>
    <xf numFmtId="0" fontId="85" fillId="0" borderId="18" xfId="0" applyFont="1" applyBorder="1" applyAlignment="1">
      <alignment horizontal="center" vertical="center" wrapText="1"/>
    </xf>
    <xf numFmtId="0" fontId="85" fillId="0" borderId="19" xfId="0" applyFont="1" applyBorder="1" applyAlignment="1">
      <alignment horizontal="center" vertical="center" wrapText="1"/>
    </xf>
    <xf numFmtId="0" fontId="85" fillId="0" borderId="4" xfId="0" applyFont="1" applyBorder="1" applyAlignment="1">
      <alignment horizontal="center" vertical="center" wrapText="1"/>
    </xf>
    <xf numFmtId="0" fontId="85" fillId="0" borderId="20" xfId="0" applyFont="1" applyBorder="1" applyAlignment="1">
      <alignment horizontal="center" vertical="center" wrapText="1"/>
    </xf>
    <xf numFmtId="0" fontId="88" fillId="0" borderId="16" xfId="0" applyFont="1" applyBorder="1" applyAlignment="1">
      <alignment horizontal="left" vertical="top" wrapText="1"/>
    </xf>
    <xf numFmtId="0" fontId="88" fillId="0" borderId="14" xfId="0" applyFont="1" applyBorder="1" applyAlignment="1">
      <alignment horizontal="left" vertical="top" wrapText="1"/>
    </xf>
    <xf numFmtId="0" fontId="88" fillId="0" borderId="37" xfId="0" applyFont="1" applyBorder="1" applyAlignment="1">
      <alignment horizontal="left" vertical="top" wrapText="1"/>
    </xf>
    <xf numFmtId="0" fontId="88" fillId="0" borderId="17" xfId="0" applyFont="1" applyBorder="1" applyAlignment="1">
      <alignment horizontal="left" vertical="top" wrapText="1"/>
    </xf>
    <xf numFmtId="0" fontId="88" fillId="0" borderId="0" xfId="0" applyFont="1" applyBorder="1" applyAlignment="1">
      <alignment horizontal="left" vertical="top" wrapText="1"/>
    </xf>
    <xf numFmtId="0" fontId="88" fillId="0" borderId="18" xfId="0" applyFont="1" applyBorder="1" applyAlignment="1">
      <alignment horizontal="left" vertical="top" wrapText="1"/>
    </xf>
    <xf numFmtId="0" fontId="88" fillId="0" borderId="19" xfId="0" applyFont="1" applyBorder="1" applyAlignment="1">
      <alignment horizontal="left" vertical="top" wrapText="1"/>
    </xf>
    <xf numFmtId="0" fontId="88" fillId="0" borderId="4" xfId="0" applyFont="1" applyBorder="1" applyAlignment="1">
      <alignment horizontal="left" vertical="top" wrapText="1"/>
    </xf>
    <xf numFmtId="0" fontId="88" fillId="0" borderId="20" xfId="0" applyFont="1" applyBorder="1" applyAlignment="1">
      <alignment horizontal="left" vertical="top" wrapText="1"/>
    </xf>
    <xf numFmtId="0" fontId="4" fillId="0" borderId="0" xfId="0" applyFont="1" applyAlignment="1">
      <alignment horizontal="right"/>
    </xf>
    <xf numFmtId="0" fontId="2" fillId="0" borderId="1" xfId="0" applyFont="1" applyBorder="1" applyAlignment="1">
      <alignment horizontal="right"/>
    </xf>
    <xf numFmtId="0" fontId="1" fillId="0" borderId="2" xfId="0" applyFont="1" applyBorder="1" applyAlignment="1">
      <alignment horizontal="right"/>
    </xf>
    <xf numFmtId="49" fontId="6" fillId="0" borderId="0" xfId="0" applyNumberFormat="1" applyFont="1" applyFill="1" applyBorder="1" applyAlignment="1">
      <alignment horizontal="right"/>
    </xf>
    <xf numFmtId="0" fontId="2" fillId="0" borderId="0" xfId="0" applyFont="1" applyAlignment="1">
      <alignment horizontal="right"/>
    </xf>
    <xf numFmtId="0" fontId="2" fillId="0" borderId="0" xfId="0" applyFont="1" applyAlignment="1">
      <alignment horizontal="left" vertical="center"/>
    </xf>
    <xf numFmtId="0" fontId="2" fillId="0" borderId="1" xfId="0" applyFont="1" applyBorder="1" applyAlignment="1">
      <alignment horizontal="left" vertical="center"/>
    </xf>
    <xf numFmtId="0" fontId="17" fillId="0" borderId="0" xfId="0" applyFont="1" applyAlignment="1">
      <alignment horizontal="left" vertical="top" wrapText="1"/>
    </xf>
    <xf numFmtId="0" fontId="17" fillId="0" borderId="1" xfId="0" applyFont="1" applyBorder="1" applyAlignment="1">
      <alignment horizontal="left" vertical="top" wrapText="1"/>
    </xf>
    <xf numFmtId="0" fontId="17" fillId="0" borderId="0" xfId="0" applyFont="1" applyAlignment="1">
      <alignment horizontal="center" vertical="top"/>
    </xf>
    <xf numFmtId="0" fontId="17" fillId="0" borderId="1" xfId="0" applyFont="1" applyBorder="1" applyAlignment="1">
      <alignment horizontal="center" vertical="top"/>
    </xf>
    <xf numFmtId="0" fontId="20" fillId="3" borderId="0" xfId="0" applyFont="1" applyFill="1" applyAlignment="1">
      <alignment horizontal="left" vertical="top" wrapText="1"/>
    </xf>
    <xf numFmtId="0" fontId="20" fillId="3" borderId="1" xfId="0" applyFont="1" applyFill="1" applyBorder="1" applyAlignment="1">
      <alignment horizontal="left" vertical="top" wrapText="1"/>
    </xf>
    <xf numFmtId="0" fontId="1" fillId="0" borderId="0" xfId="0" applyFont="1" applyAlignment="1">
      <alignment horizontal="left" vertical="center" wrapText="1"/>
    </xf>
    <xf numFmtId="0" fontId="1" fillId="0" borderId="0" xfId="0" applyFont="1" applyAlignment="1">
      <alignment horizontal="left" vertical="center"/>
    </xf>
    <xf numFmtId="0" fontId="1" fillId="0" borderId="2" xfId="0" applyFont="1" applyBorder="1" applyAlignment="1">
      <alignment horizontal="center"/>
    </xf>
    <xf numFmtId="0" fontId="1" fillId="0" borderId="0" xfId="0" applyFont="1" applyAlignment="1">
      <alignment horizontal="center"/>
    </xf>
    <xf numFmtId="0" fontId="1" fillId="0" borderId="4" xfId="0" applyFont="1" applyBorder="1" applyAlignment="1">
      <alignment horizontal="center"/>
    </xf>
    <xf numFmtId="0" fontId="1" fillId="0" borderId="2" xfId="0" applyFont="1" applyBorder="1" applyAlignment="1">
      <alignment horizontal="center" wrapText="1"/>
    </xf>
    <xf numFmtId="0" fontId="1" fillId="0" borderId="4" xfId="0" applyFont="1" applyBorder="1" applyAlignment="1">
      <alignment horizontal="center" wrapText="1"/>
    </xf>
    <xf numFmtId="0" fontId="1" fillId="0" borderId="13" xfId="0" applyFont="1" applyBorder="1" applyAlignment="1">
      <alignment horizontal="center"/>
    </xf>
    <xf numFmtId="2" fontId="1" fillId="0" borderId="0" xfId="0" applyNumberFormat="1" applyFont="1" applyAlignment="1">
      <alignment horizontal="right" vertical="center"/>
    </xf>
    <xf numFmtId="2" fontId="1" fillId="0" borderId="1" xfId="0" applyNumberFormat="1" applyFont="1" applyBorder="1" applyAlignment="1">
      <alignment horizontal="right" vertical="center"/>
    </xf>
    <xf numFmtId="0" fontId="1" fillId="0" borderId="13" xfId="0" applyFont="1" applyBorder="1" applyAlignment="1">
      <alignment horizontal="right" vertical="center"/>
    </xf>
    <xf numFmtId="166" fontId="4" fillId="0" borderId="1" xfId="0" applyNumberFormat="1" applyFont="1" applyBorder="1" applyAlignment="1">
      <alignment horizontal="right" vertical="center"/>
    </xf>
    <xf numFmtId="2" fontId="4" fillId="0" borderId="1" xfId="0" applyNumberFormat="1" applyFont="1" applyBorder="1" applyAlignment="1">
      <alignment horizontal="center" vertical="center"/>
    </xf>
    <xf numFmtId="0" fontId="2" fillId="0" borderId="2" xfId="0" applyFont="1" applyBorder="1" applyAlignment="1">
      <alignment horizontal="left" vertical="top" wrapText="1"/>
    </xf>
    <xf numFmtId="0" fontId="2" fillId="0" borderId="0" xfId="0" applyFont="1" applyAlignment="1">
      <alignment horizontal="left" vertical="top" wrapText="1"/>
    </xf>
    <xf numFmtId="0" fontId="2" fillId="0" borderId="1" xfId="0" applyFont="1" applyBorder="1" applyAlignment="1">
      <alignment horizontal="left" vertical="top" wrapText="1"/>
    </xf>
    <xf numFmtId="2" fontId="1" fillId="0" borderId="14" xfId="0" applyNumberFormat="1" applyFont="1" applyBorder="1" applyAlignment="1">
      <alignment horizontal="center"/>
    </xf>
    <xf numFmtId="2" fontId="1" fillId="0" borderId="0" xfId="0" applyNumberFormat="1" applyFont="1" applyAlignment="1">
      <alignment horizontal="center"/>
    </xf>
    <xf numFmtId="2" fontId="1" fillId="0" borderId="1" xfId="0" applyNumberFormat="1" applyFont="1" applyBorder="1" applyAlignment="1">
      <alignment horizontal="center"/>
    </xf>
    <xf numFmtId="0" fontId="1" fillId="0" borderId="0" xfId="0" applyFont="1" applyAlignment="1">
      <alignment horizontal="left" vertical="top" wrapText="1"/>
    </xf>
    <xf numFmtId="0" fontId="1" fillId="0" borderId="0" xfId="0" applyFont="1" applyAlignment="1">
      <alignment horizontal="left" vertical="top"/>
    </xf>
    <xf numFmtId="2" fontId="7" fillId="0" borderId="0" xfId="0" applyNumberFormat="1" applyFont="1" applyAlignment="1">
      <alignment horizontal="center"/>
    </xf>
    <xf numFmtId="2" fontId="7" fillId="0" borderId="1" xfId="0" applyNumberFormat="1" applyFont="1" applyBorder="1" applyAlignment="1">
      <alignment horizontal="center"/>
    </xf>
    <xf numFmtId="0" fontId="1" fillId="0" borderId="0" xfId="0" applyFont="1" applyAlignment="1">
      <alignment horizontal="center" wrapText="1"/>
    </xf>
    <xf numFmtId="0" fontId="1" fillId="0" borderId="0" xfId="0" applyFont="1" applyAlignment="1">
      <alignment horizontal="center" vertical="center"/>
    </xf>
    <xf numFmtId="0" fontId="15" fillId="0" borderId="0" xfId="0" applyFont="1" applyAlignment="1">
      <alignment horizontal="left" vertical="top" wrapText="1"/>
    </xf>
    <xf numFmtId="0" fontId="16" fillId="0" borderId="0" xfId="0" applyFont="1" applyAlignment="1">
      <alignment horizontal="left" vertical="center"/>
    </xf>
    <xf numFmtId="0" fontId="1" fillId="5" borderId="13" xfId="0" applyFont="1" applyFill="1" applyBorder="1" applyAlignment="1">
      <alignment horizontal="right"/>
    </xf>
    <xf numFmtId="0" fontId="1" fillId="0" borderId="1" xfId="0" applyFont="1" applyBorder="1" applyAlignment="1">
      <alignment horizontal="left" vertical="center" wrapText="1"/>
    </xf>
    <xf numFmtId="0" fontId="2" fillId="0" borderId="0" xfId="0" applyFont="1" applyAlignment="1">
      <alignment horizontal="left"/>
    </xf>
    <xf numFmtId="0" fontId="1" fillId="5" borderId="4" xfId="0" applyFont="1" applyFill="1" applyBorder="1" applyAlignment="1">
      <alignment horizontal="right"/>
    </xf>
    <xf numFmtId="0" fontId="1" fillId="0" borderId="14" xfId="0" applyFont="1" applyBorder="1" applyAlignment="1">
      <alignment horizontal="left" vertical="center"/>
    </xf>
    <xf numFmtId="0" fontId="1" fillId="0" borderId="0" xfId="0" applyFont="1" applyAlignment="1">
      <alignment horizontal="left" wrapText="1"/>
    </xf>
    <xf numFmtId="0" fontId="1" fillId="0" borderId="14" xfId="0" applyFont="1" applyBorder="1" applyAlignment="1">
      <alignment horizontal="center" vertical="center" wrapText="1"/>
    </xf>
    <xf numFmtId="0" fontId="1" fillId="0" borderId="4"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9" xfId="0" applyFont="1" applyBorder="1" applyAlignment="1">
      <alignment horizontal="center" vertical="center" wrapText="1"/>
    </xf>
    <xf numFmtId="0" fontId="2" fillId="0" borderId="0" xfId="0" applyFont="1" applyAlignment="1">
      <alignment horizontal="center" vertical="center"/>
    </xf>
    <xf numFmtId="0" fontId="2" fillId="0" borderId="4" xfId="0" applyFont="1" applyBorder="1" applyAlignment="1">
      <alignment horizontal="center" vertical="center"/>
    </xf>
    <xf numFmtId="0" fontId="2" fillId="0" borderId="15" xfId="0" applyFont="1" applyBorder="1" applyAlignment="1">
      <alignment horizontal="center" vertical="center"/>
    </xf>
    <xf numFmtId="0" fontId="2" fillId="0" borderId="26" xfId="0" applyFont="1" applyBorder="1" applyAlignment="1">
      <alignment horizontal="center" vertical="center"/>
    </xf>
    <xf numFmtId="0" fontId="2" fillId="0" borderId="24" xfId="0" applyFont="1" applyBorder="1" applyAlignment="1">
      <alignment horizontal="center" vertical="center"/>
    </xf>
    <xf numFmtId="0" fontId="1" fillId="0" borderId="24" xfId="0" applyFont="1" applyBorder="1" applyAlignment="1">
      <alignment horizontal="center"/>
    </xf>
    <xf numFmtId="0" fontId="1" fillId="0" borderId="15" xfId="0" applyFont="1" applyBorder="1" applyAlignment="1">
      <alignment horizontal="center"/>
    </xf>
    <xf numFmtId="0" fontId="1" fillId="0" borderId="26" xfId="0" applyFont="1" applyBorder="1" applyAlignment="1">
      <alignment horizontal="center"/>
    </xf>
    <xf numFmtId="0" fontId="2" fillId="0" borderId="15" xfId="0" applyFont="1" applyBorder="1" applyAlignment="1">
      <alignment horizontal="center"/>
    </xf>
    <xf numFmtId="0" fontId="2" fillId="0" borderId="24" xfId="0" applyFont="1" applyBorder="1" applyAlignment="1">
      <alignment horizontal="center"/>
    </xf>
    <xf numFmtId="0" fontId="2" fillId="0" borderId="26" xfId="0" applyFont="1" applyBorder="1" applyAlignment="1">
      <alignment horizontal="center"/>
    </xf>
    <xf numFmtId="0" fontId="10" fillId="2" borderId="24" xfId="0" applyFont="1" applyFill="1" applyBorder="1" applyAlignment="1">
      <alignment horizontal="center"/>
    </xf>
    <xf numFmtId="0" fontId="10" fillId="2" borderId="15" xfId="0" applyFont="1" applyFill="1" applyBorder="1" applyAlignment="1">
      <alignment horizontal="center"/>
    </xf>
    <xf numFmtId="0" fontId="10" fillId="2" borderId="26" xfId="0" applyFont="1" applyFill="1" applyBorder="1" applyAlignment="1">
      <alignment horizontal="center"/>
    </xf>
    <xf numFmtId="0" fontId="1" fillId="0" borderId="14" xfId="0" applyFont="1" applyBorder="1" applyAlignment="1">
      <alignment horizontal="right" vertical="center" textRotation="90"/>
    </xf>
    <xf numFmtId="0" fontId="1" fillId="0" borderId="0" xfId="0" applyFont="1" applyAlignment="1">
      <alignment horizontal="right" vertical="center" textRotation="90"/>
    </xf>
    <xf numFmtId="0" fontId="1" fillId="0" borderId="4" xfId="0" applyFont="1" applyBorder="1" applyAlignment="1">
      <alignment horizontal="right" vertical="center" textRotation="90"/>
    </xf>
    <xf numFmtId="0" fontId="1" fillId="0" borderId="0" xfId="0" applyFont="1" applyAlignment="1">
      <alignment horizontal="center" vertical="center" wrapText="1"/>
    </xf>
    <xf numFmtId="0" fontId="16" fillId="2" borderId="24" xfId="0" applyFont="1" applyFill="1" applyBorder="1" applyAlignment="1">
      <alignment horizontal="center"/>
    </xf>
    <xf numFmtId="0" fontId="16" fillId="2" borderId="15" xfId="0" applyFont="1" applyFill="1" applyBorder="1" applyAlignment="1">
      <alignment horizontal="center"/>
    </xf>
    <xf numFmtId="0" fontId="16" fillId="2" borderId="26" xfId="0" applyFont="1" applyFill="1" applyBorder="1" applyAlignment="1">
      <alignment horizontal="center"/>
    </xf>
    <xf numFmtId="0" fontId="1" fillId="0" borderId="15" xfId="0" applyFont="1" applyBorder="1" applyAlignment="1">
      <alignment horizontal="right" vertical="center"/>
    </xf>
    <xf numFmtId="0" fontId="2" fillId="0" borderId="14" xfId="0" applyFont="1" applyBorder="1" applyAlignment="1">
      <alignment horizontal="center" vertical="center" wrapText="1"/>
    </xf>
    <xf numFmtId="0" fontId="2" fillId="0" borderId="0" xfId="0" applyFont="1" applyAlignment="1">
      <alignment horizontal="center" vertical="center" wrapText="1"/>
    </xf>
    <xf numFmtId="0" fontId="2" fillId="0" borderId="4" xfId="0" applyFont="1" applyBorder="1" applyAlignment="1">
      <alignment horizontal="center" vertical="center" wrapText="1"/>
    </xf>
    <xf numFmtId="1" fontId="1" fillId="0" borderId="0" xfId="0" applyNumberFormat="1" applyFont="1" applyAlignment="1">
      <alignment horizontal="center" vertical="center"/>
    </xf>
    <xf numFmtId="1" fontId="1" fillId="0" borderId="4" xfId="0" applyNumberFormat="1" applyFont="1" applyBorder="1" applyAlignment="1">
      <alignment horizontal="center" vertical="center"/>
    </xf>
    <xf numFmtId="1" fontId="1" fillId="0" borderId="14" xfId="0" applyNumberFormat="1" applyFont="1" applyBorder="1" applyAlignment="1">
      <alignment horizontal="center" vertical="center"/>
    </xf>
    <xf numFmtId="0" fontId="1" fillId="0" borderId="14" xfId="0" applyFont="1" applyBorder="1" applyAlignment="1">
      <alignment horizontal="center" vertical="center"/>
    </xf>
    <xf numFmtId="0" fontId="1" fillId="0" borderId="4" xfId="0" applyFont="1" applyBorder="1" applyAlignment="1">
      <alignment horizontal="center" vertical="center"/>
    </xf>
    <xf numFmtId="0" fontId="1" fillId="0" borderId="4" xfId="0" applyFont="1" applyBorder="1" applyAlignment="1">
      <alignment horizontal="right" vertical="center"/>
    </xf>
    <xf numFmtId="0" fontId="1" fillId="0" borderId="4" xfId="0" applyFont="1" applyBorder="1" applyAlignment="1">
      <alignment horizontal="left" vertical="center"/>
    </xf>
    <xf numFmtId="0" fontId="1" fillId="2" borderId="14" xfId="0" applyFont="1" applyFill="1" applyBorder="1" applyAlignment="1">
      <alignment horizontal="left" vertical="top" wrapText="1"/>
    </xf>
    <xf numFmtId="0" fontId="1" fillId="2" borderId="0" xfId="0" applyFont="1" applyFill="1" applyAlignment="1">
      <alignment horizontal="left" vertical="top" wrapText="1"/>
    </xf>
    <xf numFmtId="0" fontId="1" fillId="2" borderId="4" xfId="0" applyFont="1" applyFill="1" applyBorder="1" applyAlignment="1">
      <alignment horizontal="left" vertical="top" wrapText="1"/>
    </xf>
    <xf numFmtId="0" fontId="2" fillId="2" borderId="0" xfId="0" applyFont="1" applyFill="1" applyAlignment="1">
      <alignment horizontal="left"/>
    </xf>
    <xf numFmtId="0" fontId="2" fillId="2" borderId="18" xfId="0" applyFont="1" applyFill="1" applyBorder="1" applyAlignment="1">
      <alignment horizontal="left"/>
    </xf>
    <xf numFmtId="0" fontId="6" fillId="2" borderId="14" xfId="0" applyFont="1" applyFill="1" applyBorder="1" applyAlignment="1">
      <alignment horizontal="left" vertical="center"/>
    </xf>
    <xf numFmtId="0" fontId="32" fillId="0" borderId="23" xfId="0" applyFont="1" applyBorder="1" applyAlignment="1">
      <alignment horizontal="right" vertical="center"/>
    </xf>
    <xf numFmtId="0" fontId="32" fillId="0" borderId="4" xfId="0" applyFont="1" applyBorder="1" applyAlignment="1">
      <alignment horizontal="right" vertical="center"/>
    </xf>
    <xf numFmtId="0" fontId="10" fillId="0" borderId="0" xfId="0" applyFont="1" applyAlignment="1">
      <alignment horizontal="left"/>
    </xf>
    <xf numFmtId="0" fontId="10" fillId="0" borderId="2" xfId="0" applyFont="1" applyBorder="1" applyAlignment="1">
      <alignment horizontal="left"/>
    </xf>
    <xf numFmtId="0" fontId="32" fillId="0" borderId="0" xfId="0" applyFont="1" applyAlignment="1">
      <alignment horizontal="left"/>
    </xf>
    <xf numFmtId="0" fontId="1" fillId="0" borderId="4" xfId="0" applyFont="1" applyBorder="1" applyAlignment="1">
      <alignment horizontal="left" vertical="top"/>
    </xf>
    <xf numFmtId="0" fontId="1" fillId="0" borderId="0" xfId="0" applyFont="1" applyAlignment="1">
      <alignment horizontal="left"/>
    </xf>
    <xf numFmtId="0" fontId="2" fillId="0" borderId="2" xfId="0" applyFont="1" applyBorder="1" applyAlignment="1">
      <alignment horizontal="center"/>
    </xf>
    <xf numFmtId="0" fontId="2" fillId="0" borderId="6" xfId="0" applyFont="1" applyBorder="1" applyAlignment="1">
      <alignment horizontal="center"/>
    </xf>
    <xf numFmtId="0" fontId="16" fillId="0" borderId="0" xfId="0" applyFont="1" applyAlignment="1">
      <alignment horizontal="center"/>
    </xf>
    <xf numFmtId="0" fontId="16" fillId="0" borderId="4" xfId="0" applyFont="1" applyBorder="1" applyAlignment="1">
      <alignment horizontal="center" vertical="center"/>
    </xf>
    <xf numFmtId="0" fontId="1" fillId="13" borderId="0" xfId="0" applyFont="1" applyFill="1" applyAlignment="1">
      <alignment horizontal="center" wrapText="1"/>
    </xf>
  </cellXfs>
  <cellStyles count="9">
    <cellStyle name="Milliers" xfId="5" builtinId="3"/>
    <cellStyle name="Normal" xfId="0" builtinId="0"/>
    <cellStyle name="Normal 2" xfId="1" xr:uid="{00000000-0005-0000-0000-000001000000}"/>
    <cellStyle name="Normal 2 2 3" xfId="3" xr:uid="{901EC222-48C9-4232-B7FB-BD79CB656CB7}"/>
    <cellStyle name="Normal 2 4" xfId="4" xr:uid="{616F6187-005A-4094-B8DC-1000D2FFAE76}"/>
    <cellStyle name="Normal 3" xfId="2" xr:uid="{6516553F-81BD-4AD3-A81F-FBD5C9C91972}"/>
    <cellStyle name="一般_Apatite-003_004" xfId="7" xr:uid="{0E978DD5-A549-499E-9BB0-0145958FA02C}"/>
    <cellStyle name="一般_EPMA" xfId="6" xr:uid="{DBA8A54E-F397-4E6E-85D4-EE3E7F29E7AF}"/>
    <cellStyle name="常规 2" xfId="8" xr:uid="{419643A2-D8F6-47D8-AC9C-D85AA888C5B3}"/>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9.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errBars>
            <c:errDir val="y"/>
            <c:errBarType val="both"/>
            <c:errValType val="cust"/>
            <c:noEndCap val="0"/>
            <c:plus>
              <c:numLit>
                <c:formatCode>General</c:formatCode>
                <c:ptCount val="27"/>
                <c:pt idx="0">
                  <c:v>1369.1321019437225</c:v>
                </c:pt>
                <c:pt idx="1">
                  <c:v>1008.4337789088991</c:v>
                </c:pt>
                <c:pt idx="2">
                  <c:v>2148.8700289550502</c:v>
                </c:pt>
                <c:pt idx="3">
                  <c:v>1696.1427712708437</c:v>
                </c:pt>
                <c:pt idx="4">
                  <c:v>968.21135363265751</c:v>
                </c:pt>
                <c:pt idx="5">
                  <c:v>866.97592322943899</c:v>
                </c:pt>
                <c:pt idx="6">
                  <c:v>2411.0000440366766</c:v>
                </c:pt>
                <c:pt idx="7">
                  <c:v>646.91248202880945</c:v>
                </c:pt>
                <c:pt idx="8">
                  <c:v>907.54727536663995</c:v>
                </c:pt>
                <c:pt idx="9">
                  <c:v>139.20521105753599</c:v>
                </c:pt>
                <c:pt idx="10">
                  <c:v>1408.6969812223899</c:v>
                </c:pt>
                <c:pt idx="11">
                  <c:v>702.28526719834986</c:v>
                </c:pt>
                <c:pt idx="12">
                  <c:v>1619.3084385140339</c:v>
                </c:pt>
                <c:pt idx="13">
                  <c:v>1115.3825570634842</c:v>
                </c:pt>
                <c:pt idx="14">
                  <c:v>1203.130263246986</c:v>
                </c:pt>
                <c:pt idx="15">
                  <c:v>297.13746326847007</c:v>
                </c:pt>
                <c:pt idx="16">
                  <c:v>1161.2511034834999</c:v>
                </c:pt>
                <c:pt idx="17">
                  <c:v>190.06649666055901</c:v>
                </c:pt>
                <c:pt idx="18">
                  <c:v>88.057060956209597</c:v>
                </c:pt>
                <c:pt idx="19">
                  <c:v>4510.7096074152796</c:v>
                </c:pt>
                <c:pt idx="20">
                  <c:v>521.43083783206782</c:v>
                </c:pt>
                <c:pt idx="21">
                  <c:v>1349.4480767253103</c:v>
                </c:pt>
                <c:pt idx="22">
                  <c:v>1038.8890029826923</c:v>
                </c:pt>
                <c:pt idx="23">
                  <c:v>518.28092152611987</c:v>
                </c:pt>
                <c:pt idx="24">
                  <c:v>339.56667659023594</c:v>
                </c:pt>
                <c:pt idx="25">
                  <c:v>206.15010393335055</c:v>
                </c:pt>
                <c:pt idx="26">
                  <c:v>282.69252734359623</c:v>
                </c:pt>
              </c:numLit>
            </c:plus>
            <c:minus>
              <c:numLit>
                <c:formatCode>General</c:formatCode>
                <c:ptCount val="27"/>
                <c:pt idx="0">
                  <c:v>1369.1321019437225</c:v>
                </c:pt>
                <c:pt idx="1">
                  <c:v>1008.4337789088991</c:v>
                </c:pt>
                <c:pt idx="2">
                  <c:v>2148.8700289550502</c:v>
                </c:pt>
                <c:pt idx="3">
                  <c:v>1696.1427712708437</c:v>
                </c:pt>
                <c:pt idx="4">
                  <c:v>968.21135363265751</c:v>
                </c:pt>
                <c:pt idx="5">
                  <c:v>866.97592322943899</c:v>
                </c:pt>
                <c:pt idx="6">
                  <c:v>2411.0000440366766</c:v>
                </c:pt>
                <c:pt idx="7">
                  <c:v>646.91248202880945</c:v>
                </c:pt>
                <c:pt idx="8">
                  <c:v>907.54727536663995</c:v>
                </c:pt>
                <c:pt idx="9">
                  <c:v>139.20521105753599</c:v>
                </c:pt>
                <c:pt idx="10">
                  <c:v>1408.6969812223899</c:v>
                </c:pt>
                <c:pt idx="11">
                  <c:v>702.28526719834986</c:v>
                </c:pt>
                <c:pt idx="12">
                  <c:v>1619.3084385140339</c:v>
                </c:pt>
                <c:pt idx="13">
                  <c:v>1115.3825570634842</c:v>
                </c:pt>
                <c:pt idx="14">
                  <c:v>1203.130263246986</c:v>
                </c:pt>
                <c:pt idx="15">
                  <c:v>297.13746326847007</c:v>
                </c:pt>
                <c:pt idx="16">
                  <c:v>1161.2511034834999</c:v>
                </c:pt>
                <c:pt idx="17">
                  <c:v>190.06649666055901</c:v>
                </c:pt>
                <c:pt idx="18">
                  <c:v>88.057060956209597</c:v>
                </c:pt>
                <c:pt idx="19">
                  <c:v>4510.7096074152796</c:v>
                </c:pt>
                <c:pt idx="20">
                  <c:v>521.43083783206782</c:v>
                </c:pt>
                <c:pt idx="21">
                  <c:v>1349.4480767253103</c:v>
                </c:pt>
                <c:pt idx="22">
                  <c:v>1038.8890029826923</c:v>
                </c:pt>
                <c:pt idx="23">
                  <c:v>518.28092152611987</c:v>
                </c:pt>
                <c:pt idx="24">
                  <c:v>339.56667659023594</c:v>
                </c:pt>
                <c:pt idx="25">
                  <c:v>206.15010393335055</c:v>
                </c:pt>
                <c:pt idx="26">
                  <c:v>282.69252734359623</c:v>
                </c:pt>
              </c:numLit>
            </c:minus>
          </c:errBars>
          <c:yVal>
            <c:numLit>
              <c:formatCode>General</c:formatCode>
              <c:ptCount val="27"/>
              <c:pt idx="0">
                <c:v>5951.0006876601947</c:v>
              </c:pt>
              <c:pt idx="1">
                <c:v>5499.2768050117875</c:v>
              </c:pt>
              <c:pt idx="2">
                <c:v>10460.042245529799</c:v>
              </c:pt>
              <c:pt idx="3">
                <c:v>6563.3525386491438</c:v>
              </c:pt>
              <c:pt idx="4">
                <c:v>8136.9057321775808</c:v>
              </c:pt>
              <c:pt idx="5">
                <c:v>5814.2525042208299</c:v>
              </c:pt>
              <c:pt idx="6">
                <c:v>11237.300061232818</c:v>
              </c:pt>
              <c:pt idx="7">
                <c:v>2827.3792085790747</c:v>
              </c:pt>
              <c:pt idx="8">
                <c:v>3226.2596879150701</c:v>
              </c:pt>
              <c:pt idx="9">
                <c:v>2777.7160703725799</c:v>
              </c:pt>
              <c:pt idx="10">
                <c:v>9386.2559481683002</c:v>
              </c:pt>
              <c:pt idx="11">
                <c:v>4624.5269531356089</c:v>
              </c:pt>
              <c:pt idx="12">
                <c:v>10705.503028536503</c:v>
              </c:pt>
              <c:pt idx="13">
                <c:v>8331.0887403081579</c:v>
              </c:pt>
              <c:pt idx="14">
                <c:v>8566.757780977845</c:v>
              </c:pt>
              <c:pt idx="15">
                <c:v>3627.4666406934111</c:v>
              </c:pt>
              <c:pt idx="16">
                <c:v>4275.64152122828</c:v>
              </c:pt>
              <c:pt idx="17">
                <c:v>3307.9864690494901</c:v>
              </c:pt>
              <c:pt idx="18">
                <c:v>3570.1319255264002</c:v>
              </c:pt>
              <c:pt idx="19">
                <c:v>8274.3846818680995</c:v>
              </c:pt>
              <c:pt idx="20">
                <c:v>3674.0394071442724</c:v>
              </c:pt>
              <c:pt idx="21">
                <c:v>6483.2736562523005</c:v>
              </c:pt>
              <c:pt idx="22">
                <c:v>4227.8536474754419</c:v>
              </c:pt>
              <c:pt idx="23">
                <c:v>3261.8110616411682</c:v>
              </c:pt>
              <c:pt idx="24">
                <c:v>2134.9873915184644</c:v>
              </c:pt>
              <c:pt idx="25">
                <c:v>2254.485818235029</c:v>
              </c:pt>
              <c:pt idx="26">
                <c:v>2277.0037095137932</c:v>
              </c:pt>
            </c:numLit>
          </c:yVal>
          <c:smooth val="0"/>
          <c:extLst>
            <c:ext xmlns:c16="http://schemas.microsoft.com/office/drawing/2014/chart" uri="{C3380CC4-5D6E-409C-BE32-E72D297353CC}">
              <c16:uniqueId val="{00000000-2F4B-4FE1-A80E-152338974CC8}"/>
            </c:ext>
          </c:extLst>
        </c:ser>
        <c:dLbls>
          <c:showLegendKey val="0"/>
          <c:showVal val="0"/>
          <c:showCatName val="0"/>
          <c:showSerName val="0"/>
          <c:showPercent val="0"/>
          <c:showBubbleSize val="0"/>
        </c:dLbls>
        <c:axId val="142214848"/>
        <c:axId val="142215424"/>
      </c:scatterChart>
      <c:valAx>
        <c:axId val="142214848"/>
        <c:scaling>
          <c:orientation val="minMax"/>
        </c:scaling>
        <c:delete val="0"/>
        <c:axPos val="b"/>
        <c:majorTickMark val="out"/>
        <c:minorTickMark val="none"/>
        <c:tickLblPos val="nextTo"/>
        <c:crossAx val="142215424"/>
        <c:crosses val="autoZero"/>
        <c:crossBetween val="midCat"/>
      </c:valAx>
      <c:valAx>
        <c:axId val="142215424"/>
        <c:scaling>
          <c:orientation val="minMax"/>
        </c:scaling>
        <c:delete val="0"/>
        <c:axPos val="l"/>
        <c:numFmt formatCode="General" sourceLinked="1"/>
        <c:majorTickMark val="out"/>
        <c:minorTickMark val="none"/>
        <c:tickLblPos val="nextTo"/>
        <c:crossAx val="142214848"/>
        <c:crosses val="autoZero"/>
        <c:crossBetween val="midCat"/>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Modelisation of liquid composition</a:t>
            </a:r>
          </a:p>
        </c:rich>
      </c:tx>
      <c:overlay val="0"/>
    </c:title>
    <c:autoTitleDeleted val="0"/>
    <c:plotArea>
      <c:layout>
        <c:manualLayout>
          <c:layoutTarget val="inner"/>
          <c:xMode val="edge"/>
          <c:yMode val="edge"/>
          <c:x val="0.16380972731190149"/>
          <c:y val="0.11559443848676015"/>
          <c:w val="0.66899860041239756"/>
          <c:h val="0.74063965135555399"/>
        </c:manualLayout>
      </c:layout>
      <c:scatterChart>
        <c:scatterStyle val="smoothMarker"/>
        <c:varyColors val="0"/>
        <c:ser>
          <c:idx val="0"/>
          <c:order val="0"/>
          <c:tx>
            <c:v>Intercumulus</c:v>
          </c:tx>
          <c:spPr>
            <a:ln w="12700">
              <a:solidFill>
                <a:schemeClr val="tx1"/>
              </a:solidFill>
            </a:ln>
          </c:spPr>
          <c:marker>
            <c:symbol val="square"/>
            <c:size val="4"/>
            <c:spPr>
              <a:solidFill>
                <a:schemeClr val="bg1"/>
              </a:solidFill>
              <a:ln>
                <a:solidFill>
                  <a:schemeClr val="tx1"/>
                </a:solidFill>
              </a:ln>
            </c:spPr>
          </c:marker>
          <c:xVal>
            <c:numLit>
              <c:formatCode>General</c:formatCode>
              <c:ptCount val="8"/>
              <c:pt idx="0">
                <c:v>1</c:v>
              </c:pt>
              <c:pt idx="1">
                <c:v>0.95</c:v>
              </c:pt>
              <c:pt idx="2">
                <c:v>0.9</c:v>
              </c:pt>
              <c:pt idx="3">
                <c:v>0.85</c:v>
              </c:pt>
              <c:pt idx="4">
                <c:v>0.8</c:v>
              </c:pt>
              <c:pt idx="5">
                <c:v>0.75</c:v>
              </c:pt>
              <c:pt idx="6">
                <c:v>0.7</c:v>
              </c:pt>
              <c:pt idx="7">
                <c:v>0.65</c:v>
              </c:pt>
            </c:numLit>
          </c:xVal>
          <c:yVal>
            <c:numLit>
              <c:formatCode>General</c:formatCode>
              <c:ptCount val="8"/>
              <c:pt idx="0">
                <c:v>223.90799999999999</c:v>
              </c:pt>
              <c:pt idx="1">
                <c:v>234.23298679561017</c:v>
              </c:pt>
              <c:pt idx="2">
                <c:v>256.96249562707385</c:v>
              </c:pt>
              <c:pt idx="3">
                <c:v>296.43335578785633</c:v>
              </c:pt>
              <c:pt idx="4">
                <c:v>360.71335169660887</c:v>
              </c:pt>
              <c:pt idx="5">
                <c:v>464.61635678479269</c:v>
              </c:pt>
              <c:pt idx="6">
                <c:v>635.99675627356237</c:v>
              </c:pt>
              <c:pt idx="7">
                <c:v>929.46017330020061</c:v>
              </c:pt>
            </c:numLit>
          </c:yVal>
          <c:smooth val="1"/>
          <c:extLst>
            <c:ext xmlns:c16="http://schemas.microsoft.com/office/drawing/2014/chart" uri="{C3380CC4-5D6E-409C-BE32-E72D297353CC}">
              <c16:uniqueId val="{00000000-9A1C-4710-8FE4-A6E8C964B22E}"/>
            </c:ext>
          </c:extLst>
        </c:ser>
        <c:ser>
          <c:idx val="1"/>
          <c:order val="1"/>
          <c:tx>
            <c:v>1.0 % apatite</c:v>
          </c:tx>
          <c:spPr>
            <a:ln w="12700">
              <a:solidFill>
                <a:schemeClr val="bg1">
                  <a:lumMod val="65000"/>
                </a:schemeClr>
              </a:solidFill>
            </a:ln>
          </c:spPr>
          <c:marker>
            <c:symbol val="square"/>
            <c:size val="4"/>
            <c:spPr>
              <a:solidFill>
                <a:schemeClr val="bg1">
                  <a:lumMod val="75000"/>
                </a:schemeClr>
              </a:solidFill>
              <a:ln>
                <a:solidFill>
                  <a:schemeClr val="bg1">
                    <a:lumMod val="65000"/>
                  </a:schemeClr>
                </a:solidFill>
              </a:ln>
            </c:spPr>
          </c:marker>
          <c:xVal>
            <c:numLit>
              <c:formatCode>General</c:formatCode>
              <c:ptCount val="8"/>
              <c:pt idx="0">
                <c:v>0.64</c:v>
              </c:pt>
              <c:pt idx="1">
                <c:v>0.63</c:v>
              </c:pt>
              <c:pt idx="2">
                <c:v>0.62</c:v>
              </c:pt>
              <c:pt idx="3">
                <c:v>0.61</c:v>
              </c:pt>
              <c:pt idx="4">
                <c:v>0.6</c:v>
              </c:pt>
              <c:pt idx="5">
                <c:v>0.55000000000000004</c:v>
              </c:pt>
              <c:pt idx="6">
                <c:v>0.5</c:v>
              </c:pt>
              <c:pt idx="7">
                <c:v>0.45</c:v>
              </c:pt>
            </c:numLit>
          </c:xVal>
          <c:yVal>
            <c:numLit>
              <c:formatCode>General</c:formatCode>
              <c:ptCount val="8"/>
              <c:pt idx="0">
                <c:v>1352.3041104872027</c:v>
              </c:pt>
              <c:pt idx="1">
                <c:v>1994.0779848636364</c:v>
              </c:pt>
              <c:pt idx="2">
                <c:v>2980.7391276595154</c:v>
              </c:pt>
              <c:pt idx="3">
                <c:v>4517.6506819934739</c:v>
              </c:pt>
              <c:pt idx="4">
                <c:v>6943.9103843621488</c:v>
              </c:pt>
              <c:pt idx="5">
                <c:v>11485.959594744456</c:v>
              </c:pt>
              <c:pt idx="6">
                <c:v>20590.082011244838</c:v>
              </c:pt>
              <c:pt idx="7">
                <c:v>40343.542217011513</c:v>
              </c:pt>
            </c:numLit>
          </c:yVal>
          <c:smooth val="1"/>
          <c:extLst>
            <c:ext xmlns:c16="http://schemas.microsoft.com/office/drawing/2014/chart" uri="{C3380CC4-5D6E-409C-BE32-E72D297353CC}">
              <c16:uniqueId val="{00000001-9A1C-4710-8FE4-A6E8C964B22E}"/>
            </c:ext>
          </c:extLst>
        </c:ser>
        <c:ser>
          <c:idx val="2"/>
          <c:order val="2"/>
          <c:tx>
            <c:v>4.9 % apatite</c:v>
          </c:tx>
          <c:spPr>
            <a:ln w="12700">
              <a:solidFill>
                <a:schemeClr val="bg1">
                  <a:lumMod val="65000"/>
                </a:schemeClr>
              </a:solidFill>
            </a:ln>
          </c:spPr>
          <c:marker>
            <c:symbol val="diamond"/>
            <c:size val="5"/>
            <c:spPr>
              <a:solidFill>
                <a:schemeClr val="bg1">
                  <a:lumMod val="75000"/>
                </a:schemeClr>
              </a:solidFill>
              <a:ln>
                <a:solidFill>
                  <a:schemeClr val="bg1">
                    <a:lumMod val="65000"/>
                  </a:schemeClr>
                </a:solidFill>
              </a:ln>
            </c:spPr>
          </c:marker>
          <c:xVal>
            <c:numLit>
              <c:formatCode>General</c:formatCode>
              <c:ptCount val="8"/>
              <c:pt idx="0">
                <c:v>0.64</c:v>
              </c:pt>
              <c:pt idx="1">
                <c:v>0.63</c:v>
              </c:pt>
              <c:pt idx="2">
                <c:v>0.62</c:v>
              </c:pt>
              <c:pt idx="3">
                <c:v>0.61</c:v>
              </c:pt>
              <c:pt idx="4">
                <c:v>0.6</c:v>
              </c:pt>
              <c:pt idx="5">
                <c:v>0.55000000000000004</c:v>
              </c:pt>
              <c:pt idx="6">
                <c:v>0.5</c:v>
              </c:pt>
              <c:pt idx="7">
                <c:v>0.45</c:v>
              </c:pt>
            </c:numLit>
          </c:xVal>
          <c:yVal>
            <c:numLit>
              <c:formatCode>General</c:formatCode>
              <c:ptCount val="8"/>
              <c:pt idx="0">
                <c:v>1246.2401716531128</c:v>
              </c:pt>
              <c:pt idx="1">
                <c:v>1689.2954743719904</c:v>
              </c:pt>
              <c:pt idx="2">
                <c:v>2315.4460713309941</c:v>
              </c:pt>
              <c:pt idx="3">
                <c:v>3209.8463782455397</c:v>
              </c:pt>
              <c:pt idx="4">
                <c:v>4501.4550974628419</c:v>
              </c:pt>
              <c:pt idx="5">
                <c:v>6692.4864952551134</c:v>
              </c:pt>
              <c:pt idx="6">
                <c:v>10610.65636568073</c:v>
              </c:pt>
              <c:pt idx="7">
                <c:v>18068.488447487533</c:v>
              </c:pt>
            </c:numLit>
          </c:yVal>
          <c:smooth val="1"/>
          <c:extLst>
            <c:ext xmlns:c16="http://schemas.microsoft.com/office/drawing/2014/chart" uri="{C3380CC4-5D6E-409C-BE32-E72D297353CC}">
              <c16:uniqueId val="{00000002-9A1C-4710-8FE4-A6E8C964B22E}"/>
            </c:ext>
          </c:extLst>
        </c:ser>
        <c:ser>
          <c:idx val="3"/>
          <c:order val="3"/>
          <c:tx>
            <c:v>7.8 % apatite</c:v>
          </c:tx>
          <c:spPr>
            <a:ln w="12700">
              <a:solidFill>
                <a:schemeClr val="tx1">
                  <a:lumMod val="85000"/>
                  <a:lumOff val="15000"/>
                </a:schemeClr>
              </a:solidFill>
            </a:ln>
          </c:spPr>
          <c:marker>
            <c:symbol val="x"/>
            <c:size val="4"/>
            <c:spPr>
              <a:ln>
                <a:solidFill>
                  <a:schemeClr val="tx1">
                    <a:lumMod val="85000"/>
                    <a:lumOff val="15000"/>
                  </a:schemeClr>
                </a:solidFill>
              </a:ln>
            </c:spPr>
          </c:marker>
          <c:xVal>
            <c:numLit>
              <c:formatCode>General</c:formatCode>
              <c:ptCount val="8"/>
              <c:pt idx="0">
                <c:v>0.64</c:v>
              </c:pt>
              <c:pt idx="1">
                <c:v>0.63</c:v>
              </c:pt>
              <c:pt idx="2">
                <c:v>0.62</c:v>
              </c:pt>
              <c:pt idx="3">
                <c:v>0.61</c:v>
              </c:pt>
              <c:pt idx="4">
                <c:v>0.6</c:v>
              </c:pt>
              <c:pt idx="5">
                <c:v>0.55000000000000004</c:v>
              </c:pt>
              <c:pt idx="6">
                <c:v>0.5</c:v>
              </c:pt>
              <c:pt idx="7">
                <c:v>0.45</c:v>
              </c:pt>
            </c:numLit>
          </c:xVal>
          <c:yVal>
            <c:numLit>
              <c:formatCode>General</c:formatCode>
              <c:ptCount val="8"/>
              <c:pt idx="0">
                <c:v>1172.406231629403</c:v>
              </c:pt>
              <c:pt idx="1">
                <c:v>1492.8328696441374</c:v>
              </c:pt>
              <c:pt idx="2">
                <c:v>1919.2828478073307</c:v>
              </c:pt>
              <c:pt idx="3">
                <c:v>2492.1509841893335</c:v>
              </c:pt>
              <c:pt idx="4">
                <c:v>3269.1443023463312</c:v>
              </c:pt>
              <c:pt idx="5">
                <c:v>4499.6260333523614</c:v>
              </c:pt>
              <c:pt idx="6">
                <c:v>6533.0332526121201</c:v>
              </c:pt>
              <c:pt idx="7">
                <c:v>10071.221951505499</c:v>
              </c:pt>
            </c:numLit>
          </c:yVal>
          <c:smooth val="1"/>
          <c:extLst>
            <c:ext xmlns:c16="http://schemas.microsoft.com/office/drawing/2014/chart" uri="{C3380CC4-5D6E-409C-BE32-E72D297353CC}">
              <c16:uniqueId val="{00000003-9A1C-4710-8FE4-A6E8C964B22E}"/>
            </c:ext>
          </c:extLst>
        </c:ser>
        <c:ser>
          <c:idx val="4"/>
          <c:order val="4"/>
          <c:tx>
            <c:v>9.8 % apatite</c:v>
          </c:tx>
          <c:spPr>
            <a:ln w="12700">
              <a:solidFill>
                <a:schemeClr val="tx1">
                  <a:lumMod val="85000"/>
                  <a:lumOff val="15000"/>
                </a:schemeClr>
              </a:solidFill>
            </a:ln>
          </c:spPr>
          <c:marker>
            <c:symbol val="triangle"/>
            <c:size val="5"/>
            <c:spPr>
              <a:solidFill>
                <a:schemeClr val="tx1">
                  <a:lumMod val="50000"/>
                  <a:lumOff val="50000"/>
                </a:schemeClr>
              </a:solidFill>
              <a:ln>
                <a:solidFill>
                  <a:schemeClr val="tx1">
                    <a:lumMod val="85000"/>
                    <a:lumOff val="15000"/>
                  </a:schemeClr>
                </a:solidFill>
              </a:ln>
            </c:spPr>
          </c:marker>
          <c:xVal>
            <c:numLit>
              <c:formatCode>General</c:formatCode>
              <c:ptCount val="8"/>
              <c:pt idx="0">
                <c:v>0.64</c:v>
              </c:pt>
              <c:pt idx="1">
                <c:v>0.63</c:v>
              </c:pt>
              <c:pt idx="2">
                <c:v>0.62</c:v>
              </c:pt>
              <c:pt idx="3">
                <c:v>0.61</c:v>
              </c:pt>
              <c:pt idx="4">
                <c:v>0.6</c:v>
              </c:pt>
              <c:pt idx="5">
                <c:v>0.55000000000000004</c:v>
              </c:pt>
              <c:pt idx="6">
                <c:v>0.5</c:v>
              </c:pt>
              <c:pt idx="7">
                <c:v>0.45</c:v>
              </c:pt>
            </c:numLit>
          </c:xVal>
          <c:yVal>
            <c:numLit>
              <c:formatCode>General</c:formatCode>
              <c:ptCount val="8"/>
              <c:pt idx="0">
                <c:v>1125.7299560062929</c:v>
              </c:pt>
              <c:pt idx="1">
                <c:v>1375.2245868652417</c:v>
              </c:pt>
              <c:pt idx="2">
                <c:v>1695.025269673871</c:v>
              </c:pt>
              <c:pt idx="3">
                <c:v>2108.4998143540984</c:v>
              </c:pt>
              <c:pt idx="4">
                <c:v>2647.9028832794806</c:v>
              </c:pt>
              <c:pt idx="5">
                <c:v>3466.6600797867</c:v>
              </c:pt>
              <c:pt idx="6">
                <c:v>4755.7277770099627</c:v>
              </c:pt>
              <c:pt idx="7">
                <c:v>6879.394030584238</c:v>
              </c:pt>
            </c:numLit>
          </c:yVal>
          <c:smooth val="1"/>
          <c:extLst>
            <c:ext xmlns:c16="http://schemas.microsoft.com/office/drawing/2014/chart" uri="{C3380CC4-5D6E-409C-BE32-E72D297353CC}">
              <c16:uniqueId val="{00000004-9A1C-4710-8FE4-A6E8C964B22E}"/>
            </c:ext>
          </c:extLst>
        </c:ser>
        <c:ser>
          <c:idx val="5"/>
          <c:order val="5"/>
          <c:tx>
            <c:v>14.6 % apatite</c:v>
          </c:tx>
          <c:spPr>
            <a:ln w="12700">
              <a:solidFill>
                <a:schemeClr val="tx1">
                  <a:lumMod val="85000"/>
                  <a:lumOff val="15000"/>
                </a:schemeClr>
              </a:solidFill>
            </a:ln>
          </c:spPr>
          <c:marker>
            <c:symbol val="diamond"/>
            <c:size val="5"/>
            <c:spPr>
              <a:solidFill>
                <a:schemeClr val="tx1">
                  <a:lumMod val="50000"/>
                  <a:lumOff val="50000"/>
                </a:schemeClr>
              </a:solidFill>
              <a:ln>
                <a:solidFill>
                  <a:schemeClr val="tx1">
                    <a:lumMod val="85000"/>
                    <a:lumOff val="15000"/>
                  </a:schemeClr>
                </a:solidFill>
              </a:ln>
            </c:spPr>
          </c:marker>
          <c:xVal>
            <c:numLit>
              <c:formatCode>General</c:formatCode>
              <c:ptCount val="8"/>
              <c:pt idx="0">
                <c:v>0.64</c:v>
              </c:pt>
              <c:pt idx="1">
                <c:v>0.63</c:v>
              </c:pt>
              <c:pt idx="2">
                <c:v>0.62</c:v>
              </c:pt>
              <c:pt idx="3">
                <c:v>0.61</c:v>
              </c:pt>
              <c:pt idx="4">
                <c:v>0.6</c:v>
              </c:pt>
              <c:pt idx="5">
                <c:v>0.55000000000000004</c:v>
              </c:pt>
              <c:pt idx="6">
                <c:v>0.5</c:v>
              </c:pt>
              <c:pt idx="7">
                <c:v>0.45</c:v>
              </c:pt>
            </c:numLit>
          </c:xVal>
          <c:yVal>
            <c:numLit>
              <c:formatCode>General</c:formatCode>
              <c:ptCount val="8"/>
              <c:pt idx="0">
                <c:v>1017.3243071523201</c:v>
              </c:pt>
              <c:pt idx="1">
                <c:v>1121.5942979585525</c:v>
              </c:pt>
              <c:pt idx="2">
                <c:v>1246.110955944675</c:v>
              </c:pt>
              <c:pt idx="3">
                <c:v>1395.805198911446</c:v>
              </c:pt>
              <c:pt idx="4">
                <c:v>1577.0617897990167</c:v>
              </c:pt>
              <c:pt idx="5">
                <c:v>1830.6113629003501</c:v>
              </c:pt>
              <c:pt idx="6">
                <c:v>2194.085144705833</c:v>
              </c:pt>
              <c:pt idx="7">
                <c:v>2732.5757616274764</c:v>
              </c:pt>
            </c:numLit>
          </c:yVal>
          <c:smooth val="1"/>
          <c:extLst>
            <c:ext xmlns:c16="http://schemas.microsoft.com/office/drawing/2014/chart" uri="{C3380CC4-5D6E-409C-BE32-E72D297353CC}">
              <c16:uniqueId val="{00000005-9A1C-4710-8FE4-A6E8C964B22E}"/>
            </c:ext>
          </c:extLst>
        </c:ser>
        <c:ser>
          <c:idx val="6"/>
          <c:order val="6"/>
          <c:tx>
            <c:v>19.5 % apatite</c:v>
          </c:tx>
          <c:spPr>
            <a:ln w="12700">
              <a:solidFill>
                <a:schemeClr val="tx1">
                  <a:lumMod val="85000"/>
                  <a:lumOff val="15000"/>
                </a:schemeClr>
              </a:solidFill>
            </a:ln>
          </c:spPr>
          <c:marker>
            <c:symbol val="circle"/>
            <c:size val="5"/>
            <c:spPr>
              <a:solidFill>
                <a:schemeClr val="tx1">
                  <a:lumMod val="50000"/>
                  <a:lumOff val="50000"/>
                </a:schemeClr>
              </a:solidFill>
              <a:ln>
                <a:solidFill>
                  <a:schemeClr val="tx1">
                    <a:lumMod val="85000"/>
                    <a:lumOff val="15000"/>
                  </a:schemeClr>
                </a:solidFill>
              </a:ln>
            </c:spPr>
          </c:marker>
          <c:xVal>
            <c:numRef>
              <c:f>'Kd2'!#REF!</c:f>
            </c:numRef>
          </c:xVal>
          <c:yVal>
            <c:numRef>
              <c:f>'Kd2'!#REF!</c:f>
              <c:numCache>
                <c:formatCode>General</c:formatCode>
                <c:ptCount val="1"/>
                <c:pt idx="0">
                  <c:v>1</c:v>
                </c:pt>
              </c:numCache>
            </c:numRef>
          </c:yVal>
          <c:smooth val="1"/>
          <c:extLst>
            <c:ext xmlns:c16="http://schemas.microsoft.com/office/drawing/2014/chart" uri="{C3380CC4-5D6E-409C-BE32-E72D297353CC}">
              <c16:uniqueId val="{00000006-9A1C-4710-8FE4-A6E8C964B22E}"/>
            </c:ext>
          </c:extLst>
        </c:ser>
        <c:dLbls>
          <c:showLegendKey val="0"/>
          <c:showVal val="0"/>
          <c:showCatName val="0"/>
          <c:showSerName val="0"/>
          <c:showPercent val="0"/>
          <c:showBubbleSize val="0"/>
        </c:dLbls>
        <c:axId val="133771200"/>
        <c:axId val="133771776"/>
      </c:scatterChart>
      <c:valAx>
        <c:axId val="133771200"/>
        <c:scaling>
          <c:orientation val="maxMin"/>
          <c:max val="1"/>
          <c:min val="0.4"/>
        </c:scaling>
        <c:delete val="0"/>
        <c:axPos val="b"/>
        <c:title>
          <c:tx>
            <c:rich>
              <a:bodyPr/>
              <a:lstStyle/>
              <a:p>
                <a:pPr>
                  <a:defRPr/>
                </a:pPr>
                <a:r>
                  <a:rPr lang="en-US"/>
                  <a:t>F</a:t>
                </a:r>
              </a:p>
            </c:rich>
          </c:tx>
          <c:overlay val="0"/>
        </c:title>
        <c:numFmt formatCode="General" sourceLinked="1"/>
        <c:majorTickMark val="out"/>
        <c:minorTickMark val="none"/>
        <c:tickLblPos val="nextTo"/>
        <c:crossAx val="133771776"/>
        <c:crosses val="autoZero"/>
        <c:crossBetween val="midCat"/>
        <c:majorUnit val="5.000000000000001E-2"/>
        <c:minorUnit val="5.000000000000001E-2"/>
      </c:valAx>
      <c:valAx>
        <c:axId val="133771776"/>
        <c:scaling>
          <c:logBase val="10"/>
          <c:orientation val="minMax"/>
        </c:scaling>
        <c:delete val="0"/>
        <c:axPos val="r"/>
        <c:title>
          <c:tx>
            <c:rich>
              <a:bodyPr rot="-5400000" vert="horz"/>
              <a:lstStyle/>
              <a:p>
                <a:pPr>
                  <a:defRPr/>
                </a:pPr>
                <a:r>
                  <a:rPr lang="en-US">
                    <a:latin typeface="Calibri"/>
                    <a:cs typeface="Calibri"/>
                  </a:rPr>
                  <a:t>∑</a:t>
                </a:r>
                <a:r>
                  <a:rPr lang="en-US"/>
                  <a:t>REE (ppm) in liquid</a:t>
                </a:r>
              </a:p>
            </c:rich>
          </c:tx>
          <c:layout>
            <c:manualLayout>
              <c:xMode val="edge"/>
              <c:yMode val="edge"/>
              <c:x val="1.1460521301865714E-2"/>
              <c:y val="0.41093370753355296"/>
            </c:manualLayout>
          </c:layout>
          <c:overlay val="0"/>
        </c:title>
        <c:numFmt formatCode="0.E+00" sourceLinked="0"/>
        <c:majorTickMark val="in"/>
        <c:minorTickMark val="none"/>
        <c:tickLblPos val="high"/>
        <c:crossAx val="133771200"/>
        <c:crossesAt val="1"/>
        <c:crossBetween val="midCat"/>
      </c:valAx>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Estimation of apatite composition</a:t>
            </a:r>
          </a:p>
        </c:rich>
      </c:tx>
      <c:overlay val="0"/>
    </c:title>
    <c:autoTitleDeleted val="0"/>
    <c:plotArea>
      <c:layout>
        <c:manualLayout>
          <c:layoutTarget val="inner"/>
          <c:xMode val="edge"/>
          <c:yMode val="edge"/>
          <c:x val="0.16380972731190149"/>
          <c:y val="0.11559443848676015"/>
          <c:w val="0.66899860041239756"/>
          <c:h val="0.74063965135555399"/>
        </c:manualLayout>
      </c:layout>
      <c:scatterChart>
        <c:scatterStyle val="smoothMarker"/>
        <c:varyColors val="0"/>
        <c:ser>
          <c:idx val="0"/>
          <c:order val="0"/>
          <c:tx>
            <c:v>Intercumulus</c:v>
          </c:tx>
          <c:spPr>
            <a:ln w="12700">
              <a:solidFill>
                <a:schemeClr val="tx1"/>
              </a:solidFill>
            </a:ln>
          </c:spPr>
          <c:marker>
            <c:symbol val="square"/>
            <c:size val="4"/>
            <c:spPr>
              <a:solidFill>
                <a:schemeClr val="bg1"/>
              </a:solidFill>
              <a:ln>
                <a:solidFill>
                  <a:schemeClr val="tx1"/>
                </a:solidFill>
              </a:ln>
            </c:spPr>
          </c:marker>
          <c:xVal>
            <c:numLit>
              <c:formatCode>General</c:formatCode>
              <c:ptCount val="8"/>
              <c:pt idx="0">
                <c:v>1</c:v>
              </c:pt>
              <c:pt idx="1">
                <c:v>0.95</c:v>
              </c:pt>
              <c:pt idx="2">
                <c:v>0.9</c:v>
              </c:pt>
              <c:pt idx="3">
                <c:v>0.85</c:v>
              </c:pt>
              <c:pt idx="4">
                <c:v>0.8</c:v>
              </c:pt>
              <c:pt idx="5">
                <c:v>0.75</c:v>
              </c:pt>
              <c:pt idx="6">
                <c:v>0.7</c:v>
              </c:pt>
              <c:pt idx="7">
                <c:v>0.65</c:v>
              </c:pt>
            </c:numLit>
          </c:xVal>
          <c:yVal>
            <c:numLit>
              <c:formatCode>General</c:formatCode>
              <c:ptCount val="8"/>
              <c:pt idx="0">
                <c:v>1120.1324000000002</c:v>
              </c:pt>
              <c:pt idx="1">
                <c:v>1171.8395866626718</c:v>
              </c:pt>
              <c:pt idx="2">
                <c:v>1285.6725357184025</c:v>
              </c:pt>
              <c:pt idx="3">
                <c:v>1483.3610534441282</c:v>
              </c:pt>
              <c:pt idx="4">
                <c:v>1805.3319231749858</c:v>
              </c:pt>
              <c:pt idx="5">
                <c:v>2325.8208573885445</c:v>
              </c:pt>
              <c:pt idx="6">
                <c:v>3184.4212374816152</c:v>
              </c:pt>
              <c:pt idx="7">
                <c:v>4654.8057176643706</c:v>
              </c:pt>
            </c:numLit>
          </c:yVal>
          <c:smooth val="1"/>
          <c:extLst>
            <c:ext xmlns:c16="http://schemas.microsoft.com/office/drawing/2014/chart" uri="{C3380CC4-5D6E-409C-BE32-E72D297353CC}">
              <c16:uniqueId val="{00000000-063A-4C35-B109-AEB5CB323FC6}"/>
            </c:ext>
          </c:extLst>
        </c:ser>
        <c:ser>
          <c:idx val="1"/>
          <c:order val="1"/>
          <c:tx>
            <c:v>1 % apatite</c:v>
          </c:tx>
          <c:spPr>
            <a:ln w="12700">
              <a:solidFill>
                <a:schemeClr val="bg1">
                  <a:lumMod val="65000"/>
                </a:schemeClr>
              </a:solidFill>
            </a:ln>
          </c:spPr>
          <c:marker>
            <c:symbol val="square"/>
            <c:size val="4"/>
            <c:spPr>
              <a:solidFill>
                <a:schemeClr val="bg1">
                  <a:lumMod val="75000"/>
                </a:schemeClr>
              </a:solidFill>
              <a:ln>
                <a:solidFill>
                  <a:schemeClr val="bg1">
                    <a:lumMod val="65000"/>
                  </a:schemeClr>
                </a:solidFill>
              </a:ln>
            </c:spPr>
          </c:marker>
          <c:xVal>
            <c:numLit>
              <c:formatCode>General</c:formatCode>
              <c:ptCount val="8"/>
              <c:pt idx="0">
                <c:v>0.64</c:v>
              </c:pt>
              <c:pt idx="1">
                <c:v>0.63</c:v>
              </c:pt>
              <c:pt idx="2">
                <c:v>0.62</c:v>
              </c:pt>
              <c:pt idx="3">
                <c:v>0.61</c:v>
              </c:pt>
              <c:pt idx="4">
                <c:v>0.6</c:v>
              </c:pt>
              <c:pt idx="5">
                <c:v>0.55000000000000004</c:v>
              </c:pt>
              <c:pt idx="6">
                <c:v>0.5</c:v>
              </c:pt>
              <c:pt idx="7">
                <c:v>0.45</c:v>
              </c:pt>
            </c:numLit>
          </c:xVal>
          <c:yVal>
            <c:numLit>
              <c:formatCode>General</c:formatCode>
              <c:ptCount val="8"/>
              <c:pt idx="0">
                <c:v>6768.3016467127663</c:v>
              </c:pt>
              <c:pt idx="1">
                <c:v>9973.7375329225379</c:v>
              </c:pt>
              <c:pt idx="2">
                <c:v>14897.959594061513</c:v>
              </c:pt>
              <c:pt idx="3">
                <c:v>22562.113051239718</c:v>
              </c:pt>
              <c:pt idx="4">
                <c:v>34650.820560063192</c:v>
              </c:pt>
              <c:pt idx="5">
                <c:v>57259.379605934591</c:v>
              </c:pt>
              <c:pt idx="6">
                <c:v>102524.22956795609</c:v>
              </c:pt>
              <c:pt idx="7">
                <c:v>200604.84987468953</c:v>
              </c:pt>
            </c:numLit>
          </c:yVal>
          <c:smooth val="1"/>
          <c:extLst>
            <c:ext xmlns:c16="http://schemas.microsoft.com/office/drawing/2014/chart" uri="{C3380CC4-5D6E-409C-BE32-E72D297353CC}">
              <c16:uniqueId val="{00000001-063A-4C35-B109-AEB5CB323FC6}"/>
            </c:ext>
          </c:extLst>
        </c:ser>
        <c:ser>
          <c:idx val="2"/>
          <c:order val="2"/>
          <c:tx>
            <c:v>5 % apatite</c:v>
          </c:tx>
          <c:spPr>
            <a:ln w="12700">
              <a:solidFill>
                <a:schemeClr val="bg1">
                  <a:lumMod val="65000"/>
                </a:schemeClr>
              </a:solidFill>
            </a:ln>
          </c:spPr>
          <c:marker>
            <c:symbol val="diamond"/>
            <c:size val="5"/>
            <c:spPr>
              <a:solidFill>
                <a:schemeClr val="bg1">
                  <a:lumMod val="75000"/>
                </a:schemeClr>
              </a:solidFill>
              <a:ln>
                <a:solidFill>
                  <a:schemeClr val="bg1">
                    <a:lumMod val="65000"/>
                  </a:schemeClr>
                </a:solidFill>
              </a:ln>
            </c:spPr>
          </c:marker>
          <c:xVal>
            <c:numLit>
              <c:formatCode>General</c:formatCode>
              <c:ptCount val="8"/>
              <c:pt idx="0">
                <c:v>0.64</c:v>
              </c:pt>
              <c:pt idx="1">
                <c:v>0.63</c:v>
              </c:pt>
              <c:pt idx="2">
                <c:v>0.62</c:v>
              </c:pt>
              <c:pt idx="3">
                <c:v>0.61</c:v>
              </c:pt>
              <c:pt idx="4">
                <c:v>0.6</c:v>
              </c:pt>
              <c:pt idx="5">
                <c:v>0.55000000000000004</c:v>
              </c:pt>
              <c:pt idx="6">
                <c:v>0.5</c:v>
              </c:pt>
              <c:pt idx="7">
                <c:v>0.45</c:v>
              </c:pt>
            </c:numLit>
          </c:xVal>
          <c:yVal>
            <c:numLit>
              <c:formatCode>General</c:formatCode>
              <c:ptCount val="8"/>
              <c:pt idx="0">
                <c:v>6217.3472657686025</c:v>
              </c:pt>
              <c:pt idx="1">
                <c:v>8394.0383995406173</c:v>
              </c:pt>
              <c:pt idx="2">
                <c:v>11457.526103465201</c:v>
              </c:pt>
              <c:pt idx="3">
                <c:v>15814.659300248088</c:v>
              </c:pt>
              <c:pt idx="4">
                <c:v>22078.839297436112</c:v>
              </c:pt>
              <c:pt idx="5">
                <c:v>32652.535387569562</c:v>
              </c:pt>
              <c:pt idx="6">
                <c:v>51452.068219440029</c:v>
              </c:pt>
              <c:pt idx="7">
                <c:v>86996.113993451756</c:v>
              </c:pt>
            </c:numLit>
          </c:yVal>
          <c:smooth val="1"/>
          <c:extLst>
            <c:ext xmlns:c16="http://schemas.microsoft.com/office/drawing/2014/chart" uri="{C3380CC4-5D6E-409C-BE32-E72D297353CC}">
              <c16:uniqueId val="{00000002-063A-4C35-B109-AEB5CB323FC6}"/>
            </c:ext>
          </c:extLst>
        </c:ser>
        <c:ser>
          <c:idx val="3"/>
          <c:order val="3"/>
          <c:tx>
            <c:v>8 % apatite</c:v>
          </c:tx>
          <c:spPr>
            <a:ln w="12700">
              <a:solidFill>
                <a:schemeClr val="tx1">
                  <a:lumMod val="85000"/>
                  <a:lumOff val="15000"/>
                </a:schemeClr>
              </a:solidFill>
            </a:ln>
          </c:spPr>
          <c:marker>
            <c:symbol val="x"/>
            <c:size val="4"/>
            <c:spPr>
              <a:ln>
                <a:solidFill>
                  <a:schemeClr val="tx1">
                    <a:lumMod val="85000"/>
                    <a:lumOff val="15000"/>
                  </a:schemeClr>
                </a:solidFill>
              </a:ln>
            </c:spPr>
          </c:marker>
          <c:xVal>
            <c:numLit>
              <c:formatCode>General</c:formatCode>
              <c:ptCount val="8"/>
              <c:pt idx="0">
                <c:v>0.64</c:v>
              </c:pt>
              <c:pt idx="1">
                <c:v>0.63</c:v>
              </c:pt>
              <c:pt idx="2">
                <c:v>0.62</c:v>
              </c:pt>
              <c:pt idx="3">
                <c:v>0.61</c:v>
              </c:pt>
              <c:pt idx="4">
                <c:v>0.6</c:v>
              </c:pt>
              <c:pt idx="5">
                <c:v>0.55000000000000004</c:v>
              </c:pt>
              <c:pt idx="6">
                <c:v>0.5</c:v>
              </c:pt>
              <c:pt idx="7">
                <c:v>0.45</c:v>
              </c:pt>
            </c:numLit>
          </c:xVal>
          <c:yVal>
            <c:numLit>
              <c:formatCode>General</c:formatCode>
              <c:ptCount val="8"/>
              <c:pt idx="0">
                <c:v>5834.8114553092355</c:v>
              </c:pt>
              <c:pt idx="1">
                <c:v>7381.1854151024736</c:v>
              </c:pt>
              <c:pt idx="2">
                <c:v>9425.5671517923929</c:v>
              </c:pt>
              <c:pt idx="3">
                <c:v>12152.987580262161</c:v>
              </c:pt>
              <c:pt idx="4">
                <c:v>15825.920267085863</c:v>
              </c:pt>
              <c:pt idx="5">
                <c:v>21596.567527602852</c:v>
              </c:pt>
              <c:pt idx="6">
                <c:v>31044.880849662106</c:v>
              </c:pt>
              <c:pt idx="7">
                <c:v>47310.083272825752</c:v>
              </c:pt>
            </c:numLit>
          </c:yVal>
          <c:smooth val="1"/>
          <c:extLst>
            <c:ext xmlns:c16="http://schemas.microsoft.com/office/drawing/2014/chart" uri="{C3380CC4-5D6E-409C-BE32-E72D297353CC}">
              <c16:uniqueId val="{00000003-063A-4C35-B109-AEB5CB323FC6}"/>
            </c:ext>
          </c:extLst>
        </c:ser>
        <c:ser>
          <c:idx val="4"/>
          <c:order val="4"/>
          <c:tx>
            <c:v>10 % apatite</c:v>
          </c:tx>
          <c:spPr>
            <a:ln w="12700">
              <a:solidFill>
                <a:schemeClr val="tx1">
                  <a:lumMod val="85000"/>
                  <a:lumOff val="15000"/>
                </a:schemeClr>
              </a:solidFill>
            </a:ln>
          </c:spPr>
          <c:marker>
            <c:symbol val="triangle"/>
            <c:size val="5"/>
            <c:spPr>
              <a:solidFill>
                <a:schemeClr val="tx1">
                  <a:lumMod val="50000"/>
                  <a:lumOff val="50000"/>
                </a:schemeClr>
              </a:solidFill>
              <a:ln>
                <a:solidFill>
                  <a:schemeClr val="tx1">
                    <a:lumMod val="85000"/>
                    <a:lumOff val="15000"/>
                  </a:schemeClr>
                </a:solidFill>
              </a:ln>
            </c:spPr>
          </c:marker>
          <c:xVal>
            <c:numLit>
              <c:formatCode>General</c:formatCode>
              <c:ptCount val="8"/>
              <c:pt idx="0">
                <c:v>0.64</c:v>
              </c:pt>
              <c:pt idx="1">
                <c:v>0.63</c:v>
              </c:pt>
              <c:pt idx="2">
                <c:v>0.62</c:v>
              </c:pt>
              <c:pt idx="3">
                <c:v>0.61</c:v>
              </c:pt>
              <c:pt idx="4">
                <c:v>0.6</c:v>
              </c:pt>
              <c:pt idx="5">
                <c:v>0.55000000000000004</c:v>
              </c:pt>
              <c:pt idx="6">
                <c:v>0.5</c:v>
              </c:pt>
              <c:pt idx="7">
                <c:v>0.45</c:v>
              </c:pt>
            </c:numLit>
          </c:xVal>
          <c:yVal>
            <c:numLit>
              <c:formatCode>General</c:formatCode>
              <c:ptCount val="8"/>
              <c:pt idx="0">
                <c:v>5593.4315267183019</c:v>
              </c:pt>
              <c:pt idx="1">
                <c:v>6777.1830693640932</c:v>
              </c:pt>
              <c:pt idx="2">
                <c:v>8282.1008297203862</c:v>
              </c:pt>
              <c:pt idx="3">
                <c:v>10211.349456741984</c:v>
              </c:pt>
              <c:pt idx="4">
                <c:v>12706.109537682329</c:v>
              </c:pt>
              <c:pt idx="5">
                <c:v>16456.040096758425</c:v>
              </c:pt>
              <c:pt idx="6">
                <c:v>22292.974900952402</c:v>
              </c:pt>
              <c:pt idx="7">
                <c:v>31782.503355628214</c:v>
              </c:pt>
            </c:numLit>
          </c:yVal>
          <c:smooth val="1"/>
          <c:extLst>
            <c:ext xmlns:c16="http://schemas.microsoft.com/office/drawing/2014/chart" uri="{C3380CC4-5D6E-409C-BE32-E72D297353CC}">
              <c16:uniqueId val="{00000004-063A-4C35-B109-AEB5CB323FC6}"/>
            </c:ext>
          </c:extLst>
        </c:ser>
        <c:ser>
          <c:idx val="5"/>
          <c:order val="5"/>
          <c:tx>
            <c:v>15 % apatite</c:v>
          </c:tx>
          <c:spPr>
            <a:ln w="12700">
              <a:solidFill>
                <a:schemeClr val="tx1">
                  <a:lumMod val="85000"/>
                  <a:lumOff val="15000"/>
                </a:schemeClr>
              </a:solidFill>
            </a:ln>
          </c:spPr>
          <c:marker>
            <c:symbol val="diamond"/>
            <c:size val="5"/>
            <c:spPr>
              <a:solidFill>
                <a:schemeClr val="tx1">
                  <a:lumMod val="50000"/>
                  <a:lumOff val="50000"/>
                </a:schemeClr>
              </a:solidFill>
              <a:ln>
                <a:solidFill>
                  <a:schemeClr val="tx1">
                    <a:lumMod val="85000"/>
                    <a:lumOff val="15000"/>
                  </a:schemeClr>
                </a:solidFill>
              </a:ln>
            </c:spPr>
          </c:marker>
          <c:xVal>
            <c:numLit>
              <c:formatCode>General</c:formatCode>
              <c:ptCount val="8"/>
              <c:pt idx="0">
                <c:v>0.64</c:v>
              </c:pt>
              <c:pt idx="1">
                <c:v>0.63</c:v>
              </c:pt>
              <c:pt idx="2">
                <c:v>0.62</c:v>
              </c:pt>
              <c:pt idx="3">
                <c:v>0.61</c:v>
              </c:pt>
              <c:pt idx="4">
                <c:v>0.6</c:v>
              </c:pt>
              <c:pt idx="5">
                <c:v>0.55000000000000004</c:v>
              </c:pt>
              <c:pt idx="6">
                <c:v>0.5</c:v>
              </c:pt>
              <c:pt idx="7">
                <c:v>0.45</c:v>
              </c:pt>
            </c:numLit>
          </c:xVal>
          <c:yVal>
            <c:numLit>
              <c:formatCode>General</c:formatCode>
              <c:ptCount val="8"/>
              <c:pt idx="0">
                <c:v>5034.2746736951403</c:v>
              </c:pt>
              <c:pt idx="1">
                <c:v>5481.429918390525</c:v>
              </c:pt>
              <c:pt idx="2">
                <c:v>6011.3208177686483</c:v>
              </c:pt>
              <c:pt idx="3">
                <c:v>6643.0503953914567</c:v>
              </c:pt>
              <c:pt idx="4">
                <c:v>7401.0585310151146</c:v>
              </c:pt>
              <c:pt idx="5">
                <c:v>8450.2269316625261</c:v>
              </c:pt>
              <c:pt idx="6">
                <c:v>9934.7827382861888</c:v>
              </c:pt>
              <c:pt idx="7">
                <c:v>12099.259254632314</c:v>
              </c:pt>
            </c:numLit>
          </c:yVal>
          <c:smooth val="1"/>
          <c:extLst>
            <c:ext xmlns:c16="http://schemas.microsoft.com/office/drawing/2014/chart" uri="{C3380CC4-5D6E-409C-BE32-E72D297353CC}">
              <c16:uniqueId val="{00000005-063A-4C35-B109-AEB5CB323FC6}"/>
            </c:ext>
          </c:extLst>
        </c:ser>
        <c:dLbls>
          <c:showLegendKey val="0"/>
          <c:showVal val="0"/>
          <c:showCatName val="0"/>
          <c:showSerName val="0"/>
          <c:showPercent val="0"/>
          <c:showBubbleSize val="0"/>
        </c:dLbls>
        <c:axId val="133774080"/>
        <c:axId val="133774656"/>
      </c:scatterChart>
      <c:valAx>
        <c:axId val="133774080"/>
        <c:scaling>
          <c:orientation val="maxMin"/>
          <c:max val="1"/>
          <c:min val="0.4"/>
        </c:scaling>
        <c:delete val="0"/>
        <c:axPos val="b"/>
        <c:title>
          <c:tx>
            <c:rich>
              <a:bodyPr/>
              <a:lstStyle/>
              <a:p>
                <a:pPr>
                  <a:defRPr/>
                </a:pPr>
                <a:r>
                  <a:rPr lang="en-US"/>
                  <a:t>F</a:t>
                </a:r>
              </a:p>
            </c:rich>
          </c:tx>
          <c:overlay val="0"/>
        </c:title>
        <c:numFmt formatCode="General" sourceLinked="1"/>
        <c:majorTickMark val="out"/>
        <c:minorTickMark val="none"/>
        <c:tickLblPos val="nextTo"/>
        <c:crossAx val="133774656"/>
        <c:crosses val="autoZero"/>
        <c:crossBetween val="midCat"/>
        <c:majorUnit val="5.000000000000001E-2"/>
        <c:minorUnit val="5.000000000000001E-2"/>
      </c:valAx>
      <c:valAx>
        <c:axId val="133774656"/>
        <c:scaling>
          <c:logBase val="10"/>
          <c:orientation val="minMax"/>
        </c:scaling>
        <c:delete val="0"/>
        <c:axPos val="r"/>
        <c:title>
          <c:tx>
            <c:rich>
              <a:bodyPr rot="-5400000" vert="horz"/>
              <a:lstStyle/>
              <a:p>
                <a:pPr>
                  <a:defRPr/>
                </a:pPr>
                <a:r>
                  <a:rPr lang="en-US">
                    <a:latin typeface="Calibri"/>
                    <a:cs typeface="Calibri"/>
                  </a:rPr>
                  <a:t>∑</a:t>
                </a:r>
                <a:r>
                  <a:rPr lang="en-US"/>
                  <a:t>REE (ppm) in apatite</a:t>
                </a:r>
              </a:p>
            </c:rich>
          </c:tx>
          <c:layout>
            <c:manualLayout>
              <c:xMode val="edge"/>
              <c:yMode val="edge"/>
              <c:x val="1.1460521301865714E-2"/>
              <c:y val="0.41093370753355296"/>
            </c:manualLayout>
          </c:layout>
          <c:overlay val="0"/>
        </c:title>
        <c:numFmt formatCode="0.E+00" sourceLinked="0"/>
        <c:majorTickMark val="in"/>
        <c:minorTickMark val="none"/>
        <c:tickLblPos val="high"/>
        <c:crossAx val="133774080"/>
        <c:crossesAt val="1"/>
        <c:crossBetween val="midCat"/>
      </c:valAx>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Modelisation of liquid composition</a:t>
            </a:r>
          </a:p>
        </c:rich>
      </c:tx>
      <c:overlay val="0"/>
    </c:title>
    <c:autoTitleDeleted val="0"/>
    <c:plotArea>
      <c:layout>
        <c:manualLayout>
          <c:layoutTarget val="inner"/>
          <c:xMode val="edge"/>
          <c:yMode val="edge"/>
          <c:x val="0.16380972731190149"/>
          <c:y val="0.11559443848676015"/>
          <c:w val="0.66899860041239756"/>
          <c:h val="0.74063965135555399"/>
        </c:manualLayout>
      </c:layout>
      <c:scatterChart>
        <c:scatterStyle val="smoothMarker"/>
        <c:varyColors val="0"/>
        <c:ser>
          <c:idx val="0"/>
          <c:order val="0"/>
          <c:tx>
            <c:v>Intercumulus</c:v>
          </c:tx>
          <c:spPr>
            <a:ln w="12700">
              <a:solidFill>
                <a:schemeClr val="tx1"/>
              </a:solidFill>
            </a:ln>
          </c:spPr>
          <c:marker>
            <c:symbol val="square"/>
            <c:size val="4"/>
            <c:spPr>
              <a:solidFill>
                <a:schemeClr val="bg1"/>
              </a:solidFill>
              <a:ln>
                <a:solidFill>
                  <a:schemeClr val="tx1"/>
                </a:solidFill>
              </a:ln>
            </c:spPr>
          </c:marker>
          <c:xVal>
            <c:numLit>
              <c:formatCode>General</c:formatCode>
              <c:ptCount val="8"/>
              <c:pt idx="0">
                <c:v>1</c:v>
              </c:pt>
              <c:pt idx="1">
                <c:v>0.95</c:v>
              </c:pt>
              <c:pt idx="2">
                <c:v>0.9</c:v>
              </c:pt>
              <c:pt idx="3">
                <c:v>0.85</c:v>
              </c:pt>
              <c:pt idx="4">
                <c:v>0.8</c:v>
              </c:pt>
              <c:pt idx="5">
                <c:v>0.75</c:v>
              </c:pt>
              <c:pt idx="6">
                <c:v>0.7</c:v>
              </c:pt>
              <c:pt idx="7">
                <c:v>0.65</c:v>
              </c:pt>
            </c:numLit>
          </c:xVal>
          <c:yVal>
            <c:numLit>
              <c:formatCode>General</c:formatCode>
              <c:ptCount val="8"/>
              <c:pt idx="0">
                <c:v>511</c:v>
              </c:pt>
              <c:pt idx="1">
                <c:v>506.40327164102405</c:v>
              </c:pt>
              <c:pt idx="2">
                <c:v>497.09051659216635</c:v>
              </c:pt>
              <c:pt idx="3">
                <c:v>483.06027163253498</c:v>
              </c:pt>
              <c:pt idx="4">
                <c:v>464.43916653969382</c:v>
              </c:pt>
              <c:pt idx="5">
                <c:v>441.48766774962138</c:v>
              </c:pt>
              <c:pt idx="6">
                <c:v>414.60042474207359</c:v>
              </c:pt>
              <c:pt idx="7">
                <c:v>384.30053021773864</c:v>
              </c:pt>
            </c:numLit>
          </c:yVal>
          <c:smooth val="1"/>
          <c:extLst>
            <c:ext xmlns:c16="http://schemas.microsoft.com/office/drawing/2014/chart" uri="{C3380CC4-5D6E-409C-BE32-E72D297353CC}">
              <c16:uniqueId val="{00000000-1934-4783-B19C-3592DE275E6B}"/>
            </c:ext>
          </c:extLst>
        </c:ser>
        <c:ser>
          <c:idx val="1"/>
          <c:order val="1"/>
          <c:tx>
            <c:v>1.0 % apatite</c:v>
          </c:tx>
          <c:spPr>
            <a:ln w="12700">
              <a:solidFill>
                <a:schemeClr val="bg1">
                  <a:lumMod val="65000"/>
                </a:schemeClr>
              </a:solidFill>
            </a:ln>
          </c:spPr>
          <c:marker>
            <c:symbol val="square"/>
            <c:size val="4"/>
            <c:spPr>
              <a:solidFill>
                <a:schemeClr val="bg1">
                  <a:lumMod val="75000"/>
                </a:schemeClr>
              </a:solidFill>
              <a:ln>
                <a:solidFill>
                  <a:schemeClr val="bg1">
                    <a:lumMod val="65000"/>
                  </a:schemeClr>
                </a:solidFill>
              </a:ln>
            </c:spPr>
          </c:marker>
          <c:xVal>
            <c:numLit>
              <c:formatCode>General</c:formatCode>
              <c:ptCount val="8"/>
              <c:pt idx="0">
                <c:v>0.64</c:v>
              </c:pt>
              <c:pt idx="1">
                <c:v>0.63</c:v>
              </c:pt>
              <c:pt idx="2">
                <c:v>0.62</c:v>
              </c:pt>
              <c:pt idx="3">
                <c:v>0.61</c:v>
              </c:pt>
              <c:pt idx="4">
                <c:v>0.6</c:v>
              </c:pt>
              <c:pt idx="5">
                <c:v>0.55000000000000004</c:v>
              </c:pt>
              <c:pt idx="6">
                <c:v>0.5</c:v>
              </c:pt>
              <c:pt idx="7">
                <c:v>0.45</c:v>
              </c:pt>
            </c:numLit>
          </c:xVal>
          <c:yVal>
            <c:numLit>
              <c:formatCode>General</c:formatCode>
              <c:ptCount val="8"/>
              <c:pt idx="0">
                <c:v>357.49823042475441</c:v>
              </c:pt>
              <c:pt idx="1">
                <c:v>331.71788250617755</c:v>
              </c:pt>
              <c:pt idx="2">
                <c:v>306.99989017659863</c:v>
              </c:pt>
              <c:pt idx="3">
                <c:v>283.3763482222343</c:v>
              </c:pt>
              <c:pt idx="4">
                <c:v>260.87118623513459</c:v>
              </c:pt>
              <c:pt idx="5">
                <c:v>236.79210722269042</c:v>
              </c:pt>
              <c:pt idx="6">
                <c:v>211.64260183421786</c:v>
              </c:pt>
              <c:pt idx="7">
                <c:v>185.9630509870741</c:v>
              </c:pt>
            </c:numLit>
          </c:yVal>
          <c:smooth val="1"/>
          <c:extLst>
            <c:ext xmlns:c16="http://schemas.microsoft.com/office/drawing/2014/chart" uri="{C3380CC4-5D6E-409C-BE32-E72D297353CC}">
              <c16:uniqueId val="{00000001-1934-4783-B19C-3592DE275E6B}"/>
            </c:ext>
          </c:extLst>
        </c:ser>
        <c:ser>
          <c:idx val="2"/>
          <c:order val="2"/>
          <c:tx>
            <c:v>4.9 % apatite</c:v>
          </c:tx>
          <c:spPr>
            <a:ln w="12700">
              <a:solidFill>
                <a:schemeClr val="bg1">
                  <a:lumMod val="65000"/>
                </a:schemeClr>
              </a:solidFill>
            </a:ln>
          </c:spPr>
          <c:marker>
            <c:symbol val="diamond"/>
            <c:size val="5"/>
            <c:spPr>
              <a:solidFill>
                <a:schemeClr val="bg1">
                  <a:lumMod val="75000"/>
                </a:schemeClr>
              </a:solidFill>
              <a:ln>
                <a:solidFill>
                  <a:schemeClr val="bg1">
                    <a:lumMod val="65000"/>
                  </a:schemeClr>
                </a:solidFill>
              </a:ln>
            </c:spPr>
          </c:marker>
          <c:xVal>
            <c:numLit>
              <c:formatCode>General</c:formatCode>
              <c:ptCount val="8"/>
              <c:pt idx="0">
                <c:v>0.64</c:v>
              </c:pt>
              <c:pt idx="1">
                <c:v>0.63</c:v>
              </c:pt>
              <c:pt idx="2">
                <c:v>0.62</c:v>
              </c:pt>
              <c:pt idx="3">
                <c:v>0.61</c:v>
              </c:pt>
              <c:pt idx="4">
                <c:v>0.6</c:v>
              </c:pt>
              <c:pt idx="5">
                <c:v>0.55000000000000004</c:v>
              </c:pt>
              <c:pt idx="6">
                <c:v>0.5</c:v>
              </c:pt>
              <c:pt idx="7">
                <c:v>0.45</c:v>
              </c:pt>
            </c:numLit>
          </c:xVal>
          <c:yVal>
            <c:numLit>
              <c:formatCode>General</c:formatCode>
              <c:ptCount val="8"/>
              <c:pt idx="0">
                <c:v>369.00824905290165</c:v>
              </c:pt>
              <c:pt idx="1">
                <c:v>353.81714517247707</c:v>
              </c:pt>
              <c:pt idx="2">
                <c:v>338.75789399752421</c:v>
              </c:pt>
              <c:pt idx="3">
                <c:v>323.8600992482572</c:v>
              </c:pt>
              <c:pt idx="4">
                <c:v>309.15218071807152</c:v>
              </c:pt>
              <c:pt idx="5">
                <c:v>292.78508820971319</c:v>
              </c:pt>
              <c:pt idx="6">
                <c:v>274.89031489467345</c:v>
              </c:pt>
              <c:pt idx="7">
                <c:v>255.6269466248113</c:v>
              </c:pt>
            </c:numLit>
          </c:yVal>
          <c:smooth val="1"/>
          <c:extLst>
            <c:ext xmlns:c16="http://schemas.microsoft.com/office/drawing/2014/chart" uri="{C3380CC4-5D6E-409C-BE32-E72D297353CC}">
              <c16:uniqueId val="{00000002-1934-4783-B19C-3592DE275E6B}"/>
            </c:ext>
          </c:extLst>
        </c:ser>
        <c:ser>
          <c:idx val="3"/>
          <c:order val="3"/>
          <c:tx>
            <c:v>7.8 % apatite</c:v>
          </c:tx>
          <c:spPr>
            <a:ln w="12700">
              <a:solidFill>
                <a:schemeClr val="tx1">
                  <a:lumMod val="85000"/>
                  <a:lumOff val="15000"/>
                </a:schemeClr>
              </a:solidFill>
            </a:ln>
          </c:spPr>
          <c:marker>
            <c:symbol val="x"/>
            <c:size val="4"/>
            <c:spPr>
              <a:ln>
                <a:solidFill>
                  <a:schemeClr val="tx1">
                    <a:lumMod val="85000"/>
                    <a:lumOff val="15000"/>
                  </a:schemeClr>
                </a:solidFill>
              </a:ln>
            </c:spPr>
          </c:marker>
          <c:xVal>
            <c:numLit>
              <c:formatCode>General</c:formatCode>
              <c:ptCount val="8"/>
              <c:pt idx="0">
                <c:v>0.64</c:v>
              </c:pt>
              <c:pt idx="1">
                <c:v>0.63</c:v>
              </c:pt>
              <c:pt idx="2">
                <c:v>0.62</c:v>
              </c:pt>
              <c:pt idx="3">
                <c:v>0.61</c:v>
              </c:pt>
              <c:pt idx="4">
                <c:v>0.6</c:v>
              </c:pt>
              <c:pt idx="5">
                <c:v>0.55000000000000004</c:v>
              </c:pt>
              <c:pt idx="6">
                <c:v>0.5</c:v>
              </c:pt>
              <c:pt idx="7">
                <c:v>0.45</c:v>
              </c:pt>
            </c:numLit>
          </c:xVal>
          <c:yVal>
            <c:numLit>
              <c:formatCode>General</c:formatCode>
              <c:ptCount val="8"/>
              <c:pt idx="0">
                <c:v>377.88330799926695</c:v>
              </c:pt>
              <c:pt idx="1">
                <c:v>371.3525121287625</c:v>
              </c:pt>
              <c:pt idx="2">
                <c:v>364.71432987568011</c:v>
              </c:pt>
              <c:pt idx="3">
                <c:v>357.97510782313282</c:v>
              </c:pt>
              <c:pt idx="4">
                <c:v>351.14134253500515</c:v>
              </c:pt>
              <c:pt idx="5">
                <c:v>343.30905049869659</c:v>
              </c:pt>
              <c:pt idx="6">
                <c:v>334.4465335310573</c:v>
              </c:pt>
              <c:pt idx="7">
                <c:v>324.52010654472537</c:v>
              </c:pt>
            </c:numLit>
          </c:yVal>
          <c:smooth val="1"/>
          <c:extLst>
            <c:ext xmlns:c16="http://schemas.microsoft.com/office/drawing/2014/chart" uri="{C3380CC4-5D6E-409C-BE32-E72D297353CC}">
              <c16:uniqueId val="{00000003-1934-4783-B19C-3592DE275E6B}"/>
            </c:ext>
          </c:extLst>
        </c:ser>
        <c:ser>
          <c:idx val="4"/>
          <c:order val="4"/>
          <c:tx>
            <c:v>9.8 % apatite</c:v>
          </c:tx>
          <c:spPr>
            <a:ln w="12700">
              <a:solidFill>
                <a:schemeClr val="tx1">
                  <a:lumMod val="85000"/>
                  <a:lumOff val="15000"/>
                </a:schemeClr>
              </a:solidFill>
            </a:ln>
          </c:spPr>
          <c:marker>
            <c:symbol val="triangle"/>
            <c:size val="5"/>
            <c:spPr>
              <a:solidFill>
                <a:schemeClr val="tx1">
                  <a:lumMod val="50000"/>
                  <a:lumOff val="50000"/>
                </a:schemeClr>
              </a:solidFill>
              <a:ln>
                <a:solidFill>
                  <a:schemeClr val="tx1">
                    <a:lumMod val="85000"/>
                    <a:lumOff val="15000"/>
                  </a:schemeClr>
                </a:solidFill>
              </a:ln>
            </c:spPr>
          </c:marker>
          <c:xVal>
            <c:numLit>
              <c:formatCode>General</c:formatCode>
              <c:ptCount val="8"/>
              <c:pt idx="0">
                <c:v>0.64</c:v>
              </c:pt>
              <c:pt idx="1">
                <c:v>0.63</c:v>
              </c:pt>
              <c:pt idx="2">
                <c:v>0.62</c:v>
              </c:pt>
              <c:pt idx="3">
                <c:v>0.61</c:v>
              </c:pt>
              <c:pt idx="4">
                <c:v>0.6</c:v>
              </c:pt>
              <c:pt idx="5">
                <c:v>0.55000000000000004</c:v>
              </c:pt>
              <c:pt idx="6">
                <c:v>0.5</c:v>
              </c:pt>
              <c:pt idx="7">
                <c:v>0.45</c:v>
              </c:pt>
            </c:numLit>
          </c:xVal>
          <c:yVal>
            <c:numLit>
              <c:formatCode>General</c:formatCode>
              <c:ptCount val="8"/>
              <c:pt idx="0">
                <c:v>383.91828570727796</c:v>
              </c:pt>
              <c:pt idx="1">
                <c:v>383.52295329889193</c:v>
              </c:pt>
              <c:pt idx="2">
                <c:v>383.11435895455924</c:v>
              </c:pt>
              <c:pt idx="3">
                <c:v>382.69232392133728</c:v>
              </c:pt>
              <c:pt idx="4">
                <c:v>382.25666449199463</c:v>
              </c:pt>
              <c:pt idx="5">
                <c:v>381.74742693372519</c:v>
              </c:pt>
              <c:pt idx="6">
                <c:v>381.15785335602527</c:v>
              </c:pt>
              <c:pt idx="7">
                <c:v>380.47979135096125</c:v>
              </c:pt>
            </c:numLit>
          </c:yVal>
          <c:smooth val="1"/>
          <c:extLst>
            <c:ext xmlns:c16="http://schemas.microsoft.com/office/drawing/2014/chart" uri="{C3380CC4-5D6E-409C-BE32-E72D297353CC}">
              <c16:uniqueId val="{00000004-1934-4783-B19C-3592DE275E6B}"/>
            </c:ext>
          </c:extLst>
        </c:ser>
        <c:ser>
          <c:idx val="5"/>
          <c:order val="5"/>
          <c:tx>
            <c:v>14.6 % apatite</c:v>
          </c:tx>
          <c:spPr>
            <a:ln w="12700">
              <a:solidFill>
                <a:schemeClr val="tx1">
                  <a:lumMod val="85000"/>
                  <a:lumOff val="15000"/>
                </a:schemeClr>
              </a:solidFill>
            </a:ln>
          </c:spPr>
          <c:marker>
            <c:symbol val="diamond"/>
            <c:size val="5"/>
            <c:spPr>
              <a:solidFill>
                <a:schemeClr val="tx1">
                  <a:lumMod val="50000"/>
                  <a:lumOff val="50000"/>
                </a:schemeClr>
              </a:solidFill>
              <a:ln>
                <a:solidFill>
                  <a:schemeClr val="tx1">
                    <a:lumMod val="85000"/>
                    <a:lumOff val="15000"/>
                  </a:schemeClr>
                </a:solidFill>
              </a:ln>
            </c:spPr>
          </c:marker>
          <c:xVal>
            <c:numLit>
              <c:formatCode>General</c:formatCode>
              <c:ptCount val="8"/>
              <c:pt idx="0">
                <c:v>0.64</c:v>
              </c:pt>
              <c:pt idx="1">
                <c:v>0.63</c:v>
              </c:pt>
              <c:pt idx="2">
                <c:v>0.62</c:v>
              </c:pt>
              <c:pt idx="3">
                <c:v>0.61</c:v>
              </c:pt>
              <c:pt idx="4">
                <c:v>0.6</c:v>
              </c:pt>
              <c:pt idx="5">
                <c:v>0.55000000000000004</c:v>
              </c:pt>
              <c:pt idx="6">
                <c:v>0.5</c:v>
              </c:pt>
              <c:pt idx="7">
                <c:v>0.45</c:v>
              </c:pt>
            </c:numLit>
          </c:xVal>
          <c:yVal>
            <c:numLit>
              <c:formatCode>General</c:formatCode>
              <c:ptCount val="8"/>
              <c:pt idx="0">
                <c:v>399.43077283154321</c:v>
              </c:pt>
              <c:pt idx="1">
                <c:v>415.72280403596994</c:v>
              </c:pt>
              <c:pt idx="2">
                <c:v>433.27879479093559</c:v>
              </c:pt>
              <c:pt idx="3">
                <c:v>452.21197402292154</c:v>
              </c:pt>
              <c:pt idx="4">
                <c:v>472.64799235493075</c:v>
              </c:pt>
              <c:pt idx="5">
                <c:v>497.74084760128534</c:v>
              </c:pt>
              <c:pt idx="6">
                <c:v>528.50646713631534</c:v>
              </c:pt>
              <c:pt idx="7">
                <c:v>566.31303365268866</c:v>
              </c:pt>
            </c:numLit>
          </c:yVal>
          <c:smooth val="1"/>
          <c:extLst>
            <c:ext xmlns:c16="http://schemas.microsoft.com/office/drawing/2014/chart" uri="{C3380CC4-5D6E-409C-BE32-E72D297353CC}">
              <c16:uniqueId val="{00000005-1934-4783-B19C-3592DE275E6B}"/>
            </c:ext>
          </c:extLst>
        </c:ser>
        <c:ser>
          <c:idx val="6"/>
          <c:order val="6"/>
          <c:tx>
            <c:v>19.5 % apatite</c:v>
          </c:tx>
          <c:spPr>
            <a:ln w="12700">
              <a:solidFill>
                <a:schemeClr val="tx1">
                  <a:lumMod val="85000"/>
                  <a:lumOff val="15000"/>
                </a:schemeClr>
              </a:solidFill>
            </a:ln>
          </c:spPr>
          <c:marker>
            <c:symbol val="circle"/>
            <c:size val="5"/>
            <c:spPr>
              <a:solidFill>
                <a:schemeClr val="tx1">
                  <a:lumMod val="50000"/>
                  <a:lumOff val="50000"/>
                </a:schemeClr>
              </a:solidFill>
              <a:ln>
                <a:solidFill>
                  <a:schemeClr val="tx1">
                    <a:lumMod val="85000"/>
                    <a:lumOff val="15000"/>
                  </a:schemeClr>
                </a:solidFill>
              </a:ln>
            </c:spPr>
          </c:marker>
          <c:xVal>
            <c:numRef>
              <c:f>'Kd2'!#REF!</c:f>
            </c:numRef>
          </c:xVal>
          <c:yVal>
            <c:numRef>
              <c:f>'Kd2'!#REF!</c:f>
              <c:numCache>
                <c:formatCode>General</c:formatCode>
                <c:ptCount val="1"/>
                <c:pt idx="0">
                  <c:v>1</c:v>
                </c:pt>
              </c:numCache>
            </c:numRef>
          </c:yVal>
          <c:smooth val="1"/>
          <c:extLst>
            <c:ext xmlns:c16="http://schemas.microsoft.com/office/drawing/2014/chart" uri="{C3380CC4-5D6E-409C-BE32-E72D297353CC}">
              <c16:uniqueId val="{00000006-1934-4783-B19C-3592DE275E6B}"/>
            </c:ext>
          </c:extLst>
        </c:ser>
        <c:dLbls>
          <c:showLegendKey val="0"/>
          <c:showVal val="0"/>
          <c:showCatName val="0"/>
          <c:showSerName val="0"/>
          <c:showPercent val="0"/>
          <c:showBubbleSize val="0"/>
        </c:dLbls>
        <c:axId val="132654784"/>
        <c:axId val="132655360"/>
      </c:scatterChart>
      <c:valAx>
        <c:axId val="132654784"/>
        <c:scaling>
          <c:orientation val="maxMin"/>
          <c:max val="1"/>
          <c:min val="0.4"/>
        </c:scaling>
        <c:delete val="0"/>
        <c:axPos val="b"/>
        <c:title>
          <c:tx>
            <c:rich>
              <a:bodyPr/>
              <a:lstStyle/>
              <a:p>
                <a:pPr>
                  <a:defRPr/>
                </a:pPr>
                <a:r>
                  <a:rPr lang="en-US"/>
                  <a:t>F</a:t>
                </a:r>
              </a:p>
            </c:rich>
          </c:tx>
          <c:overlay val="0"/>
        </c:title>
        <c:numFmt formatCode="General" sourceLinked="1"/>
        <c:majorTickMark val="out"/>
        <c:minorTickMark val="none"/>
        <c:tickLblPos val="nextTo"/>
        <c:crossAx val="132655360"/>
        <c:crosses val="autoZero"/>
        <c:crossBetween val="midCat"/>
        <c:majorUnit val="5.000000000000001E-2"/>
        <c:minorUnit val="5.000000000000001E-2"/>
      </c:valAx>
      <c:valAx>
        <c:axId val="132655360"/>
        <c:scaling>
          <c:logBase val="10"/>
          <c:orientation val="minMax"/>
          <c:min val="100"/>
        </c:scaling>
        <c:delete val="0"/>
        <c:axPos val="r"/>
        <c:title>
          <c:tx>
            <c:rich>
              <a:bodyPr rot="-5400000" vert="horz"/>
              <a:lstStyle/>
              <a:p>
                <a:pPr>
                  <a:defRPr/>
                </a:pPr>
                <a:r>
                  <a:rPr lang="en-US">
                    <a:latin typeface="Calibri"/>
                    <a:cs typeface="Calibri"/>
                  </a:rPr>
                  <a:t>Sr </a:t>
                </a:r>
                <a:r>
                  <a:rPr lang="en-US"/>
                  <a:t>(ppm) in liquid</a:t>
                </a:r>
              </a:p>
            </c:rich>
          </c:tx>
          <c:layout>
            <c:manualLayout>
              <c:xMode val="edge"/>
              <c:yMode val="edge"/>
              <c:x val="1.1460521301865714E-2"/>
              <c:y val="0.41093370753355296"/>
            </c:manualLayout>
          </c:layout>
          <c:overlay val="0"/>
        </c:title>
        <c:numFmt formatCode="#,##0" sourceLinked="0"/>
        <c:majorTickMark val="in"/>
        <c:minorTickMark val="none"/>
        <c:tickLblPos val="high"/>
        <c:crossAx val="132654784"/>
        <c:crossesAt val="1"/>
        <c:crossBetween val="midCat"/>
      </c:valAx>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Estimation of apatite composition</a:t>
            </a:r>
          </a:p>
        </c:rich>
      </c:tx>
      <c:overlay val="0"/>
    </c:title>
    <c:autoTitleDeleted val="0"/>
    <c:plotArea>
      <c:layout>
        <c:manualLayout>
          <c:layoutTarget val="inner"/>
          <c:xMode val="edge"/>
          <c:yMode val="edge"/>
          <c:x val="0.16380972731190149"/>
          <c:y val="0.11559443848676015"/>
          <c:w val="0.66899860041239756"/>
          <c:h val="0.74063965135555399"/>
        </c:manualLayout>
      </c:layout>
      <c:scatterChart>
        <c:scatterStyle val="smoothMarker"/>
        <c:varyColors val="0"/>
        <c:ser>
          <c:idx val="0"/>
          <c:order val="0"/>
          <c:tx>
            <c:v>Intercumulus</c:v>
          </c:tx>
          <c:spPr>
            <a:ln w="12700">
              <a:solidFill>
                <a:schemeClr val="tx1"/>
              </a:solidFill>
            </a:ln>
          </c:spPr>
          <c:marker>
            <c:symbol val="square"/>
            <c:size val="4"/>
            <c:spPr>
              <a:solidFill>
                <a:schemeClr val="bg1"/>
              </a:solidFill>
              <a:ln>
                <a:solidFill>
                  <a:schemeClr val="tx1"/>
                </a:solidFill>
              </a:ln>
            </c:spPr>
          </c:marker>
          <c:xVal>
            <c:numLit>
              <c:formatCode>General</c:formatCode>
              <c:ptCount val="8"/>
              <c:pt idx="0">
                <c:v>1</c:v>
              </c:pt>
              <c:pt idx="1">
                <c:v>0.95</c:v>
              </c:pt>
              <c:pt idx="2">
                <c:v>0.9</c:v>
              </c:pt>
              <c:pt idx="3">
                <c:v>0.85</c:v>
              </c:pt>
              <c:pt idx="4">
                <c:v>0.8</c:v>
              </c:pt>
              <c:pt idx="5">
                <c:v>0.75</c:v>
              </c:pt>
              <c:pt idx="6">
                <c:v>0.7</c:v>
              </c:pt>
              <c:pt idx="7">
                <c:v>0.65</c:v>
              </c:pt>
            </c:numLit>
          </c:xVal>
          <c:yVal>
            <c:numLit>
              <c:formatCode>General</c:formatCode>
              <c:ptCount val="8"/>
              <c:pt idx="0">
                <c:v>1124.2</c:v>
              </c:pt>
              <c:pt idx="1">
                <c:v>1114.087197610253</c:v>
              </c:pt>
              <c:pt idx="2">
                <c:v>1093.599136502766</c:v>
              </c:pt>
              <c:pt idx="3">
                <c:v>1062.7325975915771</c:v>
              </c:pt>
              <c:pt idx="4">
                <c:v>1021.7661663873265</c:v>
              </c:pt>
              <c:pt idx="5">
                <c:v>971.27286904916707</c:v>
              </c:pt>
              <c:pt idx="6">
                <c:v>912.12093443256197</c:v>
              </c:pt>
              <c:pt idx="7">
                <c:v>845.46116647902511</c:v>
              </c:pt>
            </c:numLit>
          </c:yVal>
          <c:smooth val="1"/>
          <c:extLst>
            <c:ext xmlns:c16="http://schemas.microsoft.com/office/drawing/2014/chart" uri="{C3380CC4-5D6E-409C-BE32-E72D297353CC}">
              <c16:uniqueId val="{00000000-A4E5-4403-86F0-6DC32A70F4E8}"/>
            </c:ext>
          </c:extLst>
        </c:ser>
        <c:ser>
          <c:idx val="1"/>
          <c:order val="1"/>
          <c:tx>
            <c:v>1 % apatite</c:v>
          </c:tx>
          <c:spPr>
            <a:ln w="12700">
              <a:solidFill>
                <a:schemeClr val="bg1">
                  <a:lumMod val="65000"/>
                </a:schemeClr>
              </a:solidFill>
            </a:ln>
          </c:spPr>
          <c:marker>
            <c:symbol val="square"/>
            <c:size val="4"/>
            <c:spPr>
              <a:solidFill>
                <a:schemeClr val="bg1">
                  <a:lumMod val="75000"/>
                </a:schemeClr>
              </a:solidFill>
              <a:ln>
                <a:solidFill>
                  <a:schemeClr val="bg1">
                    <a:lumMod val="65000"/>
                  </a:schemeClr>
                </a:solidFill>
              </a:ln>
            </c:spPr>
          </c:marker>
          <c:xVal>
            <c:numLit>
              <c:formatCode>General</c:formatCode>
              <c:ptCount val="8"/>
              <c:pt idx="0">
                <c:v>0.64</c:v>
              </c:pt>
              <c:pt idx="1">
                <c:v>0.63</c:v>
              </c:pt>
              <c:pt idx="2">
                <c:v>0.62</c:v>
              </c:pt>
              <c:pt idx="3">
                <c:v>0.61</c:v>
              </c:pt>
              <c:pt idx="4">
                <c:v>0.6</c:v>
              </c:pt>
              <c:pt idx="5">
                <c:v>0.55000000000000004</c:v>
              </c:pt>
              <c:pt idx="6">
                <c:v>0.5</c:v>
              </c:pt>
              <c:pt idx="7">
                <c:v>0.45</c:v>
              </c:pt>
            </c:numLit>
          </c:xVal>
          <c:yVal>
            <c:numLit>
              <c:formatCode>General</c:formatCode>
              <c:ptCount val="8"/>
              <c:pt idx="0">
                <c:v>786.49610693445982</c:v>
              </c:pt>
              <c:pt idx="1">
                <c:v>729.77934151359068</c:v>
              </c:pt>
              <c:pt idx="2">
                <c:v>675.39975838851706</c:v>
              </c:pt>
              <c:pt idx="3">
                <c:v>623.42796608891547</c:v>
              </c:pt>
              <c:pt idx="4">
                <c:v>573.91660971729618</c:v>
              </c:pt>
              <c:pt idx="5">
                <c:v>520.94263588991896</c:v>
              </c:pt>
              <c:pt idx="6">
                <c:v>465.61372403527935</c:v>
              </c:pt>
              <c:pt idx="7">
                <c:v>409.11871217156306</c:v>
              </c:pt>
            </c:numLit>
          </c:yVal>
          <c:smooth val="1"/>
          <c:extLst>
            <c:ext xmlns:c16="http://schemas.microsoft.com/office/drawing/2014/chart" uri="{C3380CC4-5D6E-409C-BE32-E72D297353CC}">
              <c16:uniqueId val="{00000001-A4E5-4403-86F0-6DC32A70F4E8}"/>
            </c:ext>
          </c:extLst>
        </c:ser>
        <c:ser>
          <c:idx val="2"/>
          <c:order val="2"/>
          <c:tx>
            <c:v>5 % apatite</c:v>
          </c:tx>
          <c:spPr>
            <a:ln w="12700">
              <a:solidFill>
                <a:schemeClr val="bg1">
                  <a:lumMod val="65000"/>
                </a:schemeClr>
              </a:solidFill>
            </a:ln>
          </c:spPr>
          <c:marker>
            <c:symbol val="diamond"/>
            <c:size val="5"/>
            <c:spPr>
              <a:solidFill>
                <a:schemeClr val="bg1">
                  <a:lumMod val="75000"/>
                </a:schemeClr>
              </a:solidFill>
              <a:ln>
                <a:solidFill>
                  <a:schemeClr val="bg1">
                    <a:lumMod val="65000"/>
                  </a:schemeClr>
                </a:solidFill>
              </a:ln>
            </c:spPr>
          </c:marker>
          <c:xVal>
            <c:numLit>
              <c:formatCode>General</c:formatCode>
              <c:ptCount val="8"/>
              <c:pt idx="0">
                <c:v>0.64</c:v>
              </c:pt>
              <c:pt idx="1">
                <c:v>0.63</c:v>
              </c:pt>
              <c:pt idx="2">
                <c:v>0.62</c:v>
              </c:pt>
              <c:pt idx="3">
                <c:v>0.61</c:v>
              </c:pt>
              <c:pt idx="4">
                <c:v>0.6</c:v>
              </c:pt>
              <c:pt idx="5">
                <c:v>0.55000000000000004</c:v>
              </c:pt>
              <c:pt idx="6">
                <c:v>0.5</c:v>
              </c:pt>
              <c:pt idx="7">
                <c:v>0.45</c:v>
              </c:pt>
            </c:numLit>
          </c:xVal>
          <c:yVal>
            <c:numLit>
              <c:formatCode>General</c:formatCode>
              <c:ptCount val="8"/>
              <c:pt idx="0">
                <c:v>811.81814791638374</c:v>
              </c:pt>
              <c:pt idx="1">
                <c:v>778.39771937944965</c:v>
              </c:pt>
              <c:pt idx="2">
                <c:v>745.26736679455337</c:v>
              </c:pt>
              <c:pt idx="3">
                <c:v>712.49221834616594</c:v>
              </c:pt>
              <c:pt idx="4">
                <c:v>680.13479757975745</c:v>
              </c:pt>
              <c:pt idx="5">
                <c:v>644.1271940613691</c:v>
              </c:pt>
              <c:pt idx="6">
                <c:v>604.75869276828166</c:v>
              </c:pt>
              <c:pt idx="7">
                <c:v>562.37928257458486</c:v>
              </c:pt>
            </c:numLit>
          </c:yVal>
          <c:smooth val="1"/>
          <c:extLst>
            <c:ext xmlns:c16="http://schemas.microsoft.com/office/drawing/2014/chart" uri="{C3380CC4-5D6E-409C-BE32-E72D297353CC}">
              <c16:uniqueId val="{00000002-A4E5-4403-86F0-6DC32A70F4E8}"/>
            </c:ext>
          </c:extLst>
        </c:ser>
        <c:ser>
          <c:idx val="3"/>
          <c:order val="3"/>
          <c:tx>
            <c:v>8 % apatite</c:v>
          </c:tx>
          <c:spPr>
            <a:ln w="12700">
              <a:solidFill>
                <a:schemeClr val="tx1">
                  <a:lumMod val="85000"/>
                  <a:lumOff val="15000"/>
                </a:schemeClr>
              </a:solidFill>
            </a:ln>
          </c:spPr>
          <c:marker>
            <c:symbol val="x"/>
            <c:size val="4"/>
            <c:spPr>
              <a:ln>
                <a:solidFill>
                  <a:schemeClr val="tx1">
                    <a:lumMod val="85000"/>
                    <a:lumOff val="15000"/>
                  </a:schemeClr>
                </a:solidFill>
              </a:ln>
            </c:spPr>
          </c:marker>
          <c:xVal>
            <c:numLit>
              <c:formatCode>General</c:formatCode>
              <c:ptCount val="8"/>
              <c:pt idx="0">
                <c:v>0.64</c:v>
              </c:pt>
              <c:pt idx="1">
                <c:v>0.63</c:v>
              </c:pt>
              <c:pt idx="2">
                <c:v>0.62</c:v>
              </c:pt>
              <c:pt idx="3">
                <c:v>0.61</c:v>
              </c:pt>
              <c:pt idx="4">
                <c:v>0.6</c:v>
              </c:pt>
              <c:pt idx="5">
                <c:v>0.55000000000000004</c:v>
              </c:pt>
              <c:pt idx="6">
                <c:v>0.5</c:v>
              </c:pt>
              <c:pt idx="7">
                <c:v>0.45</c:v>
              </c:pt>
            </c:numLit>
          </c:xVal>
          <c:yVal>
            <c:numLit>
              <c:formatCode>General</c:formatCode>
              <c:ptCount val="8"/>
              <c:pt idx="0">
                <c:v>831.34327759838732</c:v>
              </c:pt>
              <c:pt idx="1">
                <c:v>816.97552668327751</c:v>
              </c:pt>
              <c:pt idx="2">
                <c:v>802.37152572649632</c:v>
              </c:pt>
              <c:pt idx="3">
                <c:v>787.54523721089231</c:v>
              </c:pt>
              <c:pt idx="4">
                <c:v>772.51095357701138</c:v>
              </c:pt>
              <c:pt idx="5">
                <c:v>755.27991109713253</c:v>
              </c:pt>
              <c:pt idx="6">
                <c:v>735.78237376832612</c:v>
              </c:pt>
              <c:pt idx="7">
                <c:v>713.94423439839591</c:v>
              </c:pt>
            </c:numLit>
          </c:yVal>
          <c:smooth val="1"/>
          <c:extLst>
            <c:ext xmlns:c16="http://schemas.microsoft.com/office/drawing/2014/chart" uri="{C3380CC4-5D6E-409C-BE32-E72D297353CC}">
              <c16:uniqueId val="{00000003-A4E5-4403-86F0-6DC32A70F4E8}"/>
            </c:ext>
          </c:extLst>
        </c:ser>
        <c:ser>
          <c:idx val="4"/>
          <c:order val="4"/>
          <c:tx>
            <c:v>10 % apatite</c:v>
          </c:tx>
          <c:spPr>
            <a:ln w="12700">
              <a:solidFill>
                <a:schemeClr val="tx1">
                  <a:lumMod val="85000"/>
                  <a:lumOff val="15000"/>
                </a:schemeClr>
              </a:solidFill>
            </a:ln>
          </c:spPr>
          <c:marker>
            <c:symbol val="triangle"/>
            <c:size val="5"/>
            <c:spPr>
              <a:solidFill>
                <a:schemeClr val="tx1">
                  <a:lumMod val="50000"/>
                  <a:lumOff val="50000"/>
                </a:schemeClr>
              </a:solidFill>
              <a:ln>
                <a:solidFill>
                  <a:schemeClr val="tx1">
                    <a:lumMod val="85000"/>
                    <a:lumOff val="15000"/>
                  </a:schemeClr>
                </a:solidFill>
              </a:ln>
            </c:spPr>
          </c:marker>
          <c:xVal>
            <c:numLit>
              <c:formatCode>General</c:formatCode>
              <c:ptCount val="8"/>
              <c:pt idx="0">
                <c:v>0.64</c:v>
              </c:pt>
              <c:pt idx="1">
                <c:v>0.63</c:v>
              </c:pt>
              <c:pt idx="2">
                <c:v>0.62</c:v>
              </c:pt>
              <c:pt idx="3">
                <c:v>0.61</c:v>
              </c:pt>
              <c:pt idx="4">
                <c:v>0.6</c:v>
              </c:pt>
              <c:pt idx="5">
                <c:v>0.55000000000000004</c:v>
              </c:pt>
              <c:pt idx="6">
                <c:v>0.5</c:v>
              </c:pt>
              <c:pt idx="7">
                <c:v>0.45</c:v>
              </c:pt>
            </c:numLit>
          </c:xVal>
          <c:yVal>
            <c:numLit>
              <c:formatCode>General</c:formatCode>
              <c:ptCount val="8"/>
              <c:pt idx="0">
                <c:v>844.62022855601163</c:v>
              </c:pt>
              <c:pt idx="1">
                <c:v>843.7504972575623</c:v>
              </c:pt>
              <c:pt idx="2">
                <c:v>842.85158970003033</c:v>
              </c:pt>
              <c:pt idx="3">
                <c:v>841.92311262694204</c:v>
              </c:pt>
              <c:pt idx="4">
                <c:v>840.96466188238821</c:v>
              </c:pt>
              <c:pt idx="5">
                <c:v>839.84433925419546</c:v>
              </c:pt>
              <c:pt idx="6">
                <c:v>838.54727738325562</c:v>
              </c:pt>
              <c:pt idx="7">
                <c:v>837.05554097211484</c:v>
              </c:pt>
            </c:numLit>
          </c:yVal>
          <c:smooth val="1"/>
          <c:extLst>
            <c:ext xmlns:c16="http://schemas.microsoft.com/office/drawing/2014/chart" uri="{C3380CC4-5D6E-409C-BE32-E72D297353CC}">
              <c16:uniqueId val="{00000004-A4E5-4403-86F0-6DC32A70F4E8}"/>
            </c:ext>
          </c:extLst>
        </c:ser>
        <c:ser>
          <c:idx val="5"/>
          <c:order val="5"/>
          <c:tx>
            <c:v>15 % apatite</c:v>
          </c:tx>
          <c:spPr>
            <a:ln w="12700">
              <a:solidFill>
                <a:schemeClr val="tx1">
                  <a:lumMod val="85000"/>
                  <a:lumOff val="15000"/>
                </a:schemeClr>
              </a:solidFill>
            </a:ln>
          </c:spPr>
          <c:marker>
            <c:symbol val="diamond"/>
            <c:size val="5"/>
            <c:spPr>
              <a:solidFill>
                <a:schemeClr val="tx1">
                  <a:lumMod val="50000"/>
                  <a:lumOff val="50000"/>
                </a:schemeClr>
              </a:solidFill>
              <a:ln>
                <a:solidFill>
                  <a:schemeClr val="tx1">
                    <a:lumMod val="85000"/>
                    <a:lumOff val="15000"/>
                  </a:schemeClr>
                </a:solidFill>
              </a:ln>
            </c:spPr>
          </c:marker>
          <c:xVal>
            <c:numLit>
              <c:formatCode>General</c:formatCode>
              <c:ptCount val="8"/>
              <c:pt idx="0">
                <c:v>0.64</c:v>
              </c:pt>
              <c:pt idx="1">
                <c:v>0.63</c:v>
              </c:pt>
              <c:pt idx="2">
                <c:v>0.62</c:v>
              </c:pt>
              <c:pt idx="3">
                <c:v>0.61</c:v>
              </c:pt>
              <c:pt idx="4">
                <c:v>0.6</c:v>
              </c:pt>
              <c:pt idx="5">
                <c:v>0.55000000000000004</c:v>
              </c:pt>
              <c:pt idx="6">
                <c:v>0.5</c:v>
              </c:pt>
              <c:pt idx="7">
                <c:v>0.45</c:v>
              </c:pt>
            </c:numLit>
          </c:xVal>
          <c:yVal>
            <c:numLit>
              <c:formatCode>General</c:formatCode>
              <c:ptCount val="8"/>
              <c:pt idx="0">
                <c:v>878.74770022939515</c:v>
              </c:pt>
              <c:pt idx="1">
                <c:v>914.5901688791339</c:v>
              </c:pt>
              <c:pt idx="2">
                <c:v>953.2133485400584</c:v>
              </c:pt>
              <c:pt idx="3">
                <c:v>994.86634285042749</c:v>
              </c:pt>
              <c:pt idx="4">
                <c:v>1039.8255831808478</c:v>
              </c:pt>
              <c:pt idx="5">
                <c:v>1095.0298647228278</c:v>
              </c:pt>
              <c:pt idx="6">
                <c:v>1162.7142276998939</c:v>
              </c:pt>
              <c:pt idx="7">
                <c:v>1245.8886740359151</c:v>
              </c:pt>
            </c:numLit>
          </c:yVal>
          <c:smooth val="1"/>
          <c:extLst>
            <c:ext xmlns:c16="http://schemas.microsoft.com/office/drawing/2014/chart" uri="{C3380CC4-5D6E-409C-BE32-E72D297353CC}">
              <c16:uniqueId val="{00000005-A4E5-4403-86F0-6DC32A70F4E8}"/>
            </c:ext>
          </c:extLst>
        </c:ser>
        <c:dLbls>
          <c:showLegendKey val="0"/>
          <c:showVal val="0"/>
          <c:showCatName val="0"/>
          <c:showSerName val="0"/>
          <c:showPercent val="0"/>
          <c:showBubbleSize val="0"/>
        </c:dLbls>
        <c:axId val="132657664"/>
        <c:axId val="132658240"/>
      </c:scatterChart>
      <c:valAx>
        <c:axId val="132657664"/>
        <c:scaling>
          <c:orientation val="maxMin"/>
          <c:max val="1"/>
          <c:min val="0.4"/>
        </c:scaling>
        <c:delete val="0"/>
        <c:axPos val="b"/>
        <c:title>
          <c:tx>
            <c:rich>
              <a:bodyPr/>
              <a:lstStyle/>
              <a:p>
                <a:pPr>
                  <a:defRPr/>
                </a:pPr>
                <a:r>
                  <a:rPr lang="en-US"/>
                  <a:t>F</a:t>
                </a:r>
              </a:p>
            </c:rich>
          </c:tx>
          <c:overlay val="0"/>
        </c:title>
        <c:numFmt formatCode="General" sourceLinked="1"/>
        <c:majorTickMark val="out"/>
        <c:minorTickMark val="none"/>
        <c:tickLblPos val="nextTo"/>
        <c:crossAx val="132658240"/>
        <c:crosses val="autoZero"/>
        <c:crossBetween val="midCat"/>
        <c:majorUnit val="5.000000000000001E-2"/>
        <c:minorUnit val="5.000000000000001E-2"/>
      </c:valAx>
      <c:valAx>
        <c:axId val="132658240"/>
        <c:scaling>
          <c:logBase val="10"/>
          <c:orientation val="minMax"/>
          <c:min val="100"/>
        </c:scaling>
        <c:delete val="0"/>
        <c:axPos val="r"/>
        <c:title>
          <c:tx>
            <c:rich>
              <a:bodyPr rot="-5400000" vert="horz"/>
              <a:lstStyle/>
              <a:p>
                <a:pPr>
                  <a:defRPr/>
                </a:pPr>
                <a:r>
                  <a:rPr lang="en-US">
                    <a:latin typeface="Calibri"/>
                    <a:cs typeface="Calibri"/>
                  </a:rPr>
                  <a:t>Sr </a:t>
                </a:r>
                <a:r>
                  <a:rPr lang="en-US"/>
                  <a:t>(ppm) in apatite</a:t>
                </a:r>
              </a:p>
            </c:rich>
          </c:tx>
          <c:layout>
            <c:manualLayout>
              <c:xMode val="edge"/>
              <c:yMode val="edge"/>
              <c:x val="1.1460521301865714E-2"/>
              <c:y val="0.41093370753355296"/>
            </c:manualLayout>
          </c:layout>
          <c:overlay val="0"/>
        </c:title>
        <c:numFmt formatCode="#,##0" sourceLinked="0"/>
        <c:majorTickMark val="in"/>
        <c:minorTickMark val="none"/>
        <c:tickLblPos val="high"/>
        <c:crossAx val="132657664"/>
        <c:crossesAt val="1"/>
        <c:crossBetween val="midCat"/>
      </c:valAx>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F = 0.64</a:t>
            </a:r>
          </a:p>
        </c:rich>
      </c:tx>
      <c:overlay val="1"/>
    </c:title>
    <c:autoTitleDeleted val="0"/>
    <c:plotArea>
      <c:layout>
        <c:manualLayout>
          <c:layoutTarget val="inner"/>
          <c:xMode val="edge"/>
          <c:yMode val="edge"/>
          <c:x val="0.16180433767230504"/>
          <c:y val="8.2790600393700786E-2"/>
          <c:w val="0.67446441502269194"/>
          <c:h val="0.76997933070866154"/>
        </c:manualLayout>
      </c:layout>
      <c:scatterChart>
        <c:scatterStyle val="lineMarker"/>
        <c:varyColors val="0"/>
        <c:ser>
          <c:idx val="0"/>
          <c:order val="0"/>
          <c:tx>
            <c:v>Data MIN</c:v>
          </c:tx>
          <c:spPr>
            <a:ln w="19050">
              <a:solidFill>
                <a:srgbClr val="C00000"/>
              </a:solidFill>
            </a:ln>
          </c:spPr>
          <c:marker>
            <c:symbol val="none"/>
          </c:marker>
          <c:yVal>
            <c:numLit>
              <c:formatCode>General</c:formatCode>
              <c:ptCount val="15"/>
              <c:pt idx="0">
                <c:v>811.55943082126169</c:v>
              </c:pt>
              <c:pt idx="1">
                <c:v>882.9302341254878</c:v>
              </c:pt>
              <c:pt idx="2">
                <c:v>882.79606297429962</c:v>
              </c:pt>
              <c:pt idx="3">
                <c:v>954.90092015550545</c:v>
              </c:pt>
              <c:pt idx="4">
                <c:v>676.61595233818923</c:v>
              </c:pt>
              <c:pt idx="5">
                <c:v>330.04834504559147</c:v>
              </c:pt>
              <c:pt idx="6">
                <c:v>503.51604964315078</c:v>
              </c:pt>
              <c:pt idx="7">
                <c:v>315.6109646605799</c:v>
              </c:pt>
              <c:pt idx="8">
                <c:v>216.91936723489508</c:v>
              </c:pt>
              <c:pt idx="9">
                <c:v>170.2654699104373</c:v>
              </c:pt>
              <c:pt idx="10">
                <c:v>122.39468775568012</c:v>
              </c:pt>
              <c:pt idx="11">
                <c:v>80.248079821634704</c:v>
              </c:pt>
              <c:pt idx="12">
                <c:v>59.066281856301735</c:v>
              </c:pt>
              <c:pt idx="13">
                <c:v>54.60730056752886</c:v>
              </c:pt>
              <c:pt idx="14">
                <c:v>50.876068396664685</c:v>
              </c:pt>
            </c:numLit>
          </c:yVal>
          <c:smooth val="0"/>
          <c:extLst>
            <c:ext xmlns:c16="http://schemas.microsoft.com/office/drawing/2014/chart" uri="{C3380CC4-5D6E-409C-BE32-E72D297353CC}">
              <c16:uniqueId val="{00000000-6183-4AD2-9766-EE053793A523}"/>
            </c:ext>
          </c:extLst>
        </c:ser>
        <c:ser>
          <c:idx val="1"/>
          <c:order val="1"/>
          <c:tx>
            <c:v>Data MAX</c:v>
          </c:tx>
          <c:spPr>
            <a:ln w="19050">
              <a:solidFill>
                <a:srgbClr val="C00000"/>
              </a:solidFill>
            </a:ln>
          </c:spPr>
          <c:marker>
            <c:symbol val="none"/>
          </c:marker>
          <c:yVal>
            <c:numLit>
              <c:formatCode>General</c:formatCode>
              <c:ptCount val="15"/>
              <c:pt idx="0">
                <c:v>4879.3706256992846</c:v>
              </c:pt>
              <c:pt idx="1">
                <c:v>4787.1824164071995</c:v>
              </c:pt>
              <c:pt idx="2">
                <c:v>4451.3355341407751</c:v>
              </c:pt>
              <c:pt idx="3">
                <c:v>4132.6541566379319</c:v>
              </c:pt>
              <c:pt idx="4">
                <c:v>2874.6090050299076</c:v>
              </c:pt>
              <c:pt idx="5">
                <c:v>1101.9238451154854</c:v>
              </c:pt>
              <c:pt idx="6">
                <c:v>2076.2691476058185</c:v>
              </c:pt>
              <c:pt idx="7">
                <c:v>1452.5373448594544</c:v>
              </c:pt>
              <c:pt idx="8">
                <c:v>1168.596536636742</c:v>
              </c:pt>
              <c:pt idx="9">
                <c:v>943.68370943830428</c:v>
              </c:pt>
              <c:pt idx="10">
                <c:v>800.46544051051865</c:v>
              </c:pt>
              <c:pt idx="11">
                <c:v>599.38981073814716</c:v>
              </c:pt>
              <c:pt idx="12">
                <c:v>436.02175440521239</c:v>
              </c:pt>
              <c:pt idx="13">
                <c:v>400.48930632529897</c:v>
              </c:pt>
              <c:pt idx="14">
                <c:v>111.01961635571875</c:v>
              </c:pt>
            </c:numLit>
          </c:yVal>
          <c:smooth val="0"/>
          <c:extLst>
            <c:ext xmlns:c16="http://schemas.microsoft.com/office/drawing/2014/chart" uri="{C3380CC4-5D6E-409C-BE32-E72D297353CC}">
              <c16:uniqueId val="{00000001-6183-4AD2-9766-EE053793A523}"/>
            </c:ext>
          </c:extLst>
        </c:ser>
        <c:ser>
          <c:idx val="2"/>
          <c:order val="2"/>
          <c:tx>
            <c:v>1 % apatite</c:v>
          </c:tx>
          <c:spPr>
            <a:ln w="12700">
              <a:solidFill>
                <a:schemeClr val="bg1">
                  <a:lumMod val="65000"/>
                </a:schemeClr>
              </a:solidFill>
            </a:ln>
          </c:spPr>
          <c:marker>
            <c:symbol val="square"/>
            <c:size val="4"/>
            <c:spPr>
              <a:solidFill>
                <a:schemeClr val="bg1">
                  <a:lumMod val="75000"/>
                </a:schemeClr>
              </a:solidFill>
              <a:ln>
                <a:solidFill>
                  <a:schemeClr val="bg1">
                    <a:lumMod val="65000"/>
                  </a:schemeClr>
                </a:solidFill>
              </a:ln>
            </c:spPr>
          </c:marker>
          <c:yVal>
            <c:numLit>
              <c:formatCode>General</c:formatCode>
              <c:ptCount val="15"/>
              <c:pt idx="0">
                <c:v>3761.0810924986263</c:v>
              </c:pt>
              <c:pt idx="1">
                <c:v>3730.0765468994778</c:v>
              </c:pt>
              <c:pt idx="2">
                <c:v>3968.2263628943251</c:v>
              </c:pt>
              <c:pt idx="3">
                <c:v>3746.7082977230048</c:v>
              </c:pt>
              <c:pt idx="4">
                <c:v>2657.0999908713461</c:v>
              </c:pt>
              <c:pt idx="5">
                <c:v>611.87090953949587</c:v>
              </c:pt>
              <c:pt idx="6">
                <c:v>2142.0699611052887</c:v>
              </c:pt>
              <c:pt idx="7">
                <c:v>1434.608532655408</c:v>
              </c:pt>
              <c:pt idx="8">
                <c:v>1236.7909809914427</c:v>
              </c:pt>
              <c:pt idx="9">
                <c:v>993.88781821649923</c:v>
              </c:pt>
              <c:pt idx="10">
                <c:v>820.85670180444902</c:v>
              </c:pt>
              <c:pt idx="11">
                <c:v>576.54321929150535</c:v>
              </c:pt>
              <c:pt idx="12">
                <c:v>561.54374016990846</c:v>
              </c:pt>
              <c:pt idx="13">
                <c:v>391.37791419824561</c:v>
              </c:pt>
              <c:pt idx="14">
                <c:v>108.48222164613239</c:v>
              </c:pt>
            </c:numLit>
          </c:yVal>
          <c:smooth val="0"/>
          <c:extLst>
            <c:ext xmlns:c16="http://schemas.microsoft.com/office/drawing/2014/chart" uri="{C3380CC4-5D6E-409C-BE32-E72D297353CC}">
              <c16:uniqueId val="{00000002-6183-4AD2-9766-EE053793A523}"/>
            </c:ext>
          </c:extLst>
        </c:ser>
        <c:ser>
          <c:idx val="3"/>
          <c:order val="3"/>
          <c:tx>
            <c:v>5 % apatite</c:v>
          </c:tx>
          <c:spPr>
            <a:ln w="12700">
              <a:solidFill>
                <a:schemeClr val="bg1">
                  <a:lumMod val="65000"/>
                </a:schemeClr>
              </a:solidFill>
            </a:ln>
          </c:spPr>
          <c:marker>
            <c:symbol val="diamond"/>
            <c:size val="5"/>
            <c:spPr>
              <a:solidFill>
                <a:schemeClr val="bg1">
                  <a:lumMod val="75000"/>
                </a:schemeClr>
              </a:solidFill>
              <a:ln>
                <a:solidFill>
                  <a:schemeClr val="bg1">
                    <a:lumMod val="65000"/>
                  </a:schemeClr>
                </a:solidFill>
              </a:ln>
            </c:spPr>
          </c:marker>
          <c:yVal>
            <c:numLit>
              <c:formatCode>General</c:formatCode>
              <c:ptCount val="15"/>
              <c:pt idx="0">
                <c:v>3531.9369290356926</c:v>
              </c:pt>
              <c:pt idx="1">
                <c:v>3454.0289473574708</c:v>
              </c:pt>
              <c:pt idx="2">
                <c:v>3630.9112800323687</c:v>
              </c:pt>
              <c:pt idx="3">
                <c:v>3393.4632409366382</c:v>
              </c:pt>
              <c:pt idx="4">
                <c:v>2381.7286163810008</c:v>
              </c:pt>
              <c:pt idx="5">
                <c:v>587.28703007278091</c:v>
              </c:pt>
              <c:pt idx="6">
                <c:v>1913.6883072520091</c:v>
              </c:pt>
              <c:pt idx="7">
                <c:v>1297.2946565175148</c:v>
              </c:pt>
              <c:pt idx="8">
                <c:v>1134.0651335629254</c:v>
              </c:pt>
              <c:pt idx="9">
                <c:v>922.38159122130662</c:v>
              </c:pt>
              <c:pt idx="10">
                <c:v>769.70746949694706</c:v>
              </c:pt>
              <c:pt idx="11">
                <c:v>546.20718879385538</c:v>
              </c:pt>
              <c:pt idx="12">
                <c:v>538.41202915549979</c:v>
              </c:pt>
              <c:pt idx="13">
                <c:v>378.45075557440947</c:v>
              </c:pt>
              <c:pt idx="14">
                <c:v>111.97491695398396</c:v>
              </c:pt>
            </c:numLit>
          </c:yVal>
          <c:smooth val="0"/>
          <c:extLst>
            <c:ext xmlns:c16="http://schemas.microsoft.com/office/drawing/2014/chart" uri="{C3380CC4-5D6E-409C-BE32-E72D297353CC}">
              <c16:uniqueId val="{00000003-6183-4AD2-9766-EE053793A523}"/>
            </c:ext>
          </c:extLst>
        </c:ser>
        <c:ser>
          <c:idx val="4"/>
          <c:order val="4"/>
          <c:tx>
            <c:v>8 % apatite</c:v>
          </c:tx>
          <c:spPr>
            <a:ln w="12700">
              <a:solidFill>
                <a:schemeClr val="tx1">
                  <a:lumMod val="85000"/>
                  <a:lumOff val="15000"/>
                </a:schemeClr>
              </a:solidFill>
            </a:ln>
          </c:spPr>
          <c:marker>
            <c:symbol val="x"/>
            <c:size val="5"/>
            <c:spPr>
              <a:ln>
                <a:solidFill>
                  <a:schemeClr val="tx1">
                    <a:lumMod val="85000"/>
                    <a:lumOff val="15000"/>
                  </a:schemeClr>
                </a:solidFill>
              </a:ln>
            </c:spPr>
          </c:marker>
          <c:yVal>
            <c:numLit>
              <c:formatCode>General</c:formatCode>
              <c:ptCount val="15"/>
              <c:pt idx="0">
                <c:v>3369.2878927374513</c:v>
              </c:pt>
              <c:pt idx="1">
                <c:v>3260.4845338266191</c:v>
              </c:pt>
              <c:pt idx="2">
                <c:v>3396.8786828253469</c:v>
              </c:pt>
              <c:pt idx="3">
                <c:v>3150.5624994934133</c:v>
              </c:pt>
              <c:pt idx="4">
                <c:v>2194.0956547560404</c:v>
              </c:pt>
              <c:pt idx="5">
                <c:v>569.49952049553099</c:v>
              </c:pt>
              <c:pt idx="6">
                <c:v>1758.5283232054987</c:v>
              </c:pt>
              <c:pt idx="7">
                <c:v>1203.0053092411388</c:v>
              </c:pt>
              <c:pt idx="8">
                <c:v>1062.6598326124499</c:v>
              </c:pt>
              <c:pt idx="9">
                <c:v>872.14876700504715</c:v>
              </c:pt>
              <c:pt idx="10">
                <c:v>733.44823150248033</c:v>
              </c:pt>
              <c:pt idx="11">
                <c:v>524.50733854827865</c:v>
              </c:pt>
              <c:pt idx="12">
                <c:v>521.69073906576568</c:v>
              </c:pt>
              <c:pt idx="13">
                <c:v>369.03637306921581</c:v>
              </c:pt>
              <c:pt idx="14">
                <c:v>114.66803828943273</c:v>
              </c:pt>
            </c:numLit>
          </c:yVal>
          <c:smooth val="0"/>
          <c:extLst>
            <c:ext xmlns:c16="http://schemas.microsoft.com/office/drawing/2014/chart" uri="{C3380CC4-5D6E-409C-BE32-E72D297353CC}">
              <c16:uniqueId val="{00000004-6183-4AD2-9766-EE053793A523}"/>
            </c:ext>
          </c:extLst>
        </c:ser>
        <c:ser>
          <c:idx val="5"/>
          <c:order val="5"/>
          <c:tx>
            <c:v>10 % apatite</c:v>
          </c:tx>
          <c:spPr>
            <a:ln w="12700">
              <a:solidFill>
                <a:schemeClr val="tx1">
                  <a:lumMod val="85000"/>
                  <a:lumOff val="15000"/>
                </a:schemeClr>
              </a:solidFill>
            </a:ln>
          </c:spPr>
          <c:marker>
            <c:symbol val="triangle"/>
            <c:size val="5"/>
            <c:spPr>
              <a:solidFill>
                <a:schemeClr val="tx1">
                  <a:lumMod val="65000"/>
                  <a:lumOff val="35000"/>
                </a:schemeClr>
              </a:solidFill>
              <a:ln>
                <a:solidFill>
                  <a:schemeClr val="tx1">
                    <a:lumMod val="85000"/>
                    <a:lumOff val="15000"/>
                  </a:schemeClr>
                </a:solidFill>
              </a:ln>
            </c:spPr>
          </c:marker>
          <c:yVal>
            <c:numLit>
              <c:formatCode>General</c:formatCode>
              <c:ptCount val="15"/>
              <c:pt idx="0">
                <c:v>3265.0380177573229</c:v>
              </c:pt>
              <c:pt idx="1">
                <c:v>3137.5182365800833</c:v>
              </c:pt>
              <c:pt idx="2">
                <c:v>3249.2986956755194</c:v>
              </c:pt>
              <c:pt idx="3">
                <c:v>2998.3666098240806</c:v>
              </c:pt>
              <c:pt idx="4">
                <c:v>2077.2929431670914</c:v>
              </c:pt>
              <c:pt idx="5">
                <c:v>557.94149878096607</c:v>
              </c:pt>
              <c:pt idx="6">
                <c:v>1662.1420767193215</c:v>
              </c:pt>
              <c:pt idx="7">
                <c:v>1143.9845360431707</c:v>
              </c:pt>
              <c:pt idx="8">
                <c:v>1017.5719091505429</c:v>
              </c:pt>
              <c:pt idx="9">
                <c:v>840.189405102058</c:v>
              </c:pt>
              <c:pt idx="10">
                <c:v>710.22939371926623</c:v>
              </c:pt>
              <c:pt idx="11">
                <c:v>510.52185711670887</c:v>
              </c:pt>
              <c:pt idx="12">
                <c:v>510.8327226599489</c:v>
              </c:pt>
              <c:pt idx="13">
                <c:v>362.89058804098335</c:v>
              </c:pt>
              <c:pt idx="14">
                <c:v>116.4993418697947</c:v>
              </c:pt>
            </c:numLit>
          </c:yVal>
          <c:smooth val="0"/>
          <c:extLst>
            <c:ext xmlns:c16="http://schemas.microsoft.com/office/drawing/2014/chart" uri="{C3380CC4-5D6E-409C-BE32-E72D297353CC}">
              <c16:uniqueId val="{00000005-6183-4AD2-9766-EE053793A523}"/>
            </c:ext>
          </c:extLst>
        </c:ser>
        <c:ser>
          <c:idx val="6"/>
          <c:order val="6"/>
          <c:tx>
            <c:v>15 % apatite</c:v>
          </c:tx>
          <c:spPr>
            <a:ln w="12700">
              <a:solidFill>
                <a:schemeClr val="tx1">
                  <a:lumMod val="85000"/>
                  <a:lumOff val="15000"/>
                </a:schemeClr>
              </a:solidFill>
            </a:ln>
          </c:spPr>
          <c:marker>
            <c:symbol val="diamond"/>
            <c:size val="5"/>
            <c:spPr>
              <a:solidFill>
                <a:schemeClr val="tx1">
                  <a:lumMod val="65000"/>
                  <a:lumOff val="35000"/>
                </a:schemeClr>
              </a:solidFill>
              <a:ln>
                <a:solidFill>
                  <a:schemeClr val="tx1">
                    <a:lumMod val="85000"/>
                    <a:lumOff val="15000"/>
                  </a:schemeClr>
                </a:solidFill>
              </a:ln>
            </c:spPr>
          </c:marker>
          <c:yVal>
            <c:numLit>
              <c:formatCode>General</c:formatCode>
              <c:ptCount val="15"/>
              <c:pt idx="0">
                <c:v>3018.3079345958868</c:v>
              </c:pt>
              <c:pt idx="1">
                <c:v>2850.0110551777029</c:v>
              </c:pt>
              <c:pt idx="2">
                <c:v>2907.7939942461248</c:v>
              </c:pt>
              <c:pt idx="3">
                <c:v>2649.2705795235142</c:v>
              </c:pt>
              <c:pt idx="4">
                <c:v>1811.7706366935254</c:v>
              </c:pt>
              <c:pt idx="5">
                <c:v>530.06230364626344</c:v>
              </c:pt>
              <c:pt idx="6">
                <c:v>1443.6605338138818</c:v>
              </c:pt>
              <c:pt idx="7">
                <c:v>1008.7921137507898</c:v>
              </c:pt>
              <c:pt idx="8">
                <c:v>913.04507972938802</c:v>
              </c:pt>
              <c:pt idx="9">
                <c:v>765.32125441820483</c:v>
              </c:pt>
              <c:pt idx="10">
                <c:v>655.34740364740276</c:v>
              </c:pt>
              <c:pt idx="11">
                <c:v>477.16795373826352</c:v>
              </c:pt>
              <c:pt idx="12">
                <c:v>484.66612261519646</c:v>
              </c:pt>
              <c:pt idx="13">
                <c:v>347.97018356814561</c:v>
              </c:pt>
              <c:pt idx="14">
                <c:v>121.20657934198553</c:v>
              </c:pt>
            </c:numLit>
          </c:yVal>
          <c:smooth val="0"/>
          <c:extLst>
            <c:ext xmlns:c16="http://schemas.microsoft.com/office/drawing/2014/chart" uri="{C3380CC4-5D6E-409C-BE32-E72D297353CC}">
              <c16:uniqueId val="{00000006-6183-4AD2-9766-EE053793A523}"/>
            </c:ext>
          </c:extLst>
        </c:ser>
        <c:dLbls>
          <c:showLegendKey val="0"/>
          <c:showVal val="0"/>
          <c:showCatName val="0"/>
          <c:showSerName val="0"/>
          <c:showPercent val="0"/>
          <c:showBubbleSize val="0"/>
        </c:dLbls>
        <c:axId val="132660544"/>
        <c:axId val="135200768"/>
      </c:scatterChart>
      <c:valAx>
        <c:axId val="132660544"/>
        <c:scaling>
          <c:orientation val="minMax"/>
        </c:scaling>
        <c:delete val="0"/>
        <c:axPos val="b"/>
        <c:majorTickMark val="out"/>
        <c:minorTickMark val="none"/>
        <c:tickLblPos val="nextTo"/>
        <c:txPr>
          <a:bodyPr/>
          <a:lstStyle/>
          <a:p>
            <a:pPr>
              <a:defRPr>
                <a:solidFill>
                  <a:schemeClr val="bg1"/>
                </a:solidFill>
              </a:defRPr>
            </a:pPr>
            <a:endParaRPr lang="fr-FR"/>
          </a:p>
        </c:txPr>
        <c:crossAx val="135200768"/>
        <c:crosses val="autoZero"/>
        <c:crossBetween val="midCat"/>
        <c:majorUnit val="1"/>
      </c:valAx>
      <c:valAx>
        <c:axId val="135200768"/>
        <c:scaling>
          <c:logBase val="10"/>
          <c:orientation val="minMax"/>
          <c:max val="100000"/>
          <c:min val="10"/>
        </c:scaling>
        <c:delete val="0"/>
        <c:axPos val="l"/>
        <c:title>
          <c:tx>
            <c:rich>
              <a:bodyPr rot="-5400000" vert="horz"/>
              <a:lstStyle/>
              <a:p>
                <a:pPr>
                  <a:defRPr/>
                </a:pPr>
                <a:r>
                  <a:rPr lang="en-US"/>
                  <a:t>Apatite / chondrite</a:t>
                </a:r>
              </a:p>
            </c:rich>
          </c:tx>
          <c:overlay val="0"/>
        </c:title>
        <c:numFmt formatCode="0.00E+00" sourceLinked="0"/>
        <c:majorTickMark val="out"/>
        <c:minorTickMark val="none"/>
        <c:tickLblPos val="nextTo"/>
        <c:crossAx val="132660544"/>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F = 0.60</a:t>
            </a:r>
          </a:p>
        </c:rich>
      </c:tx>
      <c:overlay val="1"/>
    </c:title>
    <c:autoTitleDeleted val="0"/>
    <c:plotArea>
      <c:layout>
        <c:manualLayout>
          <c:layoutTarget val="inner"/>
          <c:xMode val="edge"/>
          <c:yMode val="edge"/>
          <c:x val="0.16180433767230504"/>
          <c:y val="8.2790600393700786E-2"/>
          <c:w val="0.67446441502269194"/>
          <c:h val="0.76997933070866154"/>
        </c:manualLayout>
      </c:layout>
      <c:scatterChart>
        <c:scatterStyle val="lineMarker"/>
        <c:varyColors val="0"/>
        <c:ser>
          <c:idx val="0"/>
          <c:order val="0"/>
          <c:tx>
            <c:v>Data MIN</c:v>
          </c:tx>
          <c:spPr>
            <a:ln w="19050">
              <a:solidFill>
                <a:srgbClr val="C00000"/>
              </a:solidFill>
            </a:ln>
          </c:spPr>
          <c:marker>
            <c:symbol val="none"/>
          </c:marker>
          <c:yVal>
            <c:numLit>
              <c:formatCode>General</c:formatCode>
              <c:ptCount val="15"/>
              <c:pt idx="0">
                <c:v>811.55943082126169</c:v>
              </c:pt>
              <c:pt idx="1">
                <c:v>882.9302341254878</c:v>
              </c:pt>
              <c:pt idx="2">
                <c:v>882.79606297429962</c:v>
              </c:pt>
              <c:pt idx="3">
                <c:v>954.90092015550545</c:v>
              </c:pt>
              <c:pt idx="4">
                <c:v>676.61595233818923</c:v>
              </c:pt>
              <c:pt idx="5">
                <c:v>330.04834504559147</c:v>
              </c:pt>
              <c:pt idx="6">
                <c:v>503.51604964315078</c:v>
              </c:pt>
              <c:pt idx="7">
                <c:v>315.6109646605799</c:v>
              </c:pt>
              <c:pt idx="8">
                <c:v>216.91936723489508</c:v>
              </c:pt>
              <c:pt idx="9">
                <c:v>170.2654699104373</c:v>
              </c:pt>
              <c:pt idx="10">
                <c:v>122.39468775568012</c:v>
              </c:pt>
              <c:pt idx="11">
                <c:v>80.248079821634704</c:v>
              </c:pt>
              <c:pt idx="12">
                <c:v>59.066281856301735</c:v>
              </c:pt>
              <c:pt idx="13">
                <c:v>54.60730056752886</c:v>
              </c:pt>
              <c:pt idx="14">
                <c:v>50.876068396664685</c:v>
              </c:pt>
            </c:numLit>
          </c:yVal>
          <c:smooth val="0"/>
          <c:extLst>
            <c:ext xmlns:c16="http://schemas.microsoft.com/office/drawing/2014/chart" uri="{C3380CC4-5D6E-409C-BE32-E72D297353CC}">
              <c16:uniqueId val="{00000000-2BD5-4B2D-A187-B35266C27C56}"/>
            </c:ext>
          </c:extLst>
        </c:ser>
        <c:ser>
          <c:idx val="1"/>
          <c:order val="1"/>
          <c:tx>
            <c:v>Data MAX</c:v>
          </c:tx>
          <c:spPr>
            <a:ln w="19050">
              <a:solidFill>
                <a:srgbClr val="C00000"/>
              </a:solidFill>
            </a:ln>
          </c:spPr>
          <c:marker>
            <c:symbol val="none"/>
          </c:marker>
          <c:yVal>
            <c:numLit>
              <c:formatCode>General</c:formatCode>
              <c:ptCount val="15"/>
              <c:pt idx="0">
                <c:v>4879.3706256992846</c:v>
              </c:pt>
              <c:pt idx="1">
                <c:v>4787.1824164071995</c:v>
              </c:pt>
              <c:pt idx="2">
                <c:v>4451.3355341407751</c:v>
              </c:pt>
              <c:pt idx="3">
                <c:v>4132.6541566379319</c:v>
              </c:pt>
              <c:pt idx="4">
                <c:v>2874.6090050299076</c:v>
              </c:pt>
              <c:pt idx="5">
                <c:v>1101.9238451154854</c:v>
              </c:pt>
              <c:pt idx="6">
                <c:v>2076.2691476058185</c:v>
              </c:pt>
              <c:pt idx="7">
                <c:v>1452.5373448594544</c:v>
              </c:pt>
              <c:pt idx="8">
                <c:v>1168.596536636742</c:v>
              </c:pt>
              <c:pt idx="9">
                <c:v>943.68370943830428</c:v>
              </c:pt>
              <c:pt idx="10">
                <c:v>800.46544051051865</c:v>
              </c:pt>
              <c:pt idx="11">
                <c:v>599.38981073814716</c:v>
              </c:pt>
              <c:pt idx="12">
                <c:v>436.02175440521239</c:v>
              </c:pt>
              <c:pt idx="13">
                <c:v>400.48930632529897</c:v>
              </c:pt>
              <c:pt idx="14">
                <c:v>111.01961635571875</c:v>
              </c:pt>
            </c:numLit>
          </c:yVal>
          <c:smooth val="0"/>
          <c:extLst>
            <c:ext xmlns:c16="http://schemas.microsoft.com/office/drawing/2014/chart" uri="{C3380CC4-5D6E-409C-BE32-E72D297353CC}">
              <c16:uniqueId val="{00000001-2BD5-4B2D-A187-B35266C27C56}"/>
            </c:ext>
          </c:extLst>
        </c:ser>
        <c:ser>
          <c:idx val="2"/>
          <c:order val="2"/>
          <c:tx>
            <c:v>1 % apatite</c:v>
          </c:tx>
          <c:spPr>
            <a:ln w="12700">
              <a:solidFill>
                <a:schemeClr val="bg1">
                  <a:lumMod val="65000"/>
                </a:schemeClr>
              </a:solidFill>
            </a:ln>
          </c:spPr>
          <c:marker>
            <c:symbol val="square"/>
            <c:size val="4"/>
            <c:spPr>
              <a:solidFill>
                <a:schemeClr val="bg1">
                  <a:lumMod val="75000"/>
                </a:schemeClr>
              </a:solidFill>
              <a:ln>
                <a:solidFill>
                  <a:schemeClr val="bg1">
                    <a:lumMod val="65000"/>
                  </a:schemeClr>
                </a:solidFill>
              </a:ln>
            </c:spPr>
          </c:marker>
          <c:yVal>
            <c:numLit>
              <c:formatCode>General</c:formatCode>
              <c:ptCount val="15"/>
              <c:pt idx="0">
                <c:v>19825.39256700367</c:v>
              </c:pt>
              <c:pt idx="1">
                <c:v>19475.846900881563</c:v>
              </c:pt>
              <c:pt idx="2">
                <c:v>20340.942549608193</c:v>
              </c:pt>
              <c:pt idx="3">
                <c:v>18876.278705395205</c:v>
              </c:pt>
              <c:pt idx="4">
                <c:v>13226.512264471081</c:v>
              </c:pt>
              <c:pt idx="5">
                <c:v>1634.8020428513698</c:v>
              </c:pt>
              <c:pt idx="6">
                <c:v>10562.029354929387</c:v>
              </c:pt>
              <c:pt idx="7">
                <c:v>7156.4223661473088</c:v>
              </c:pt>
              <c:pt idx="8">
                <c:v>6243.3091395336824</c:v>
              </c:pt>
              <c:pt idx="9">
                <c:v>5075.3430251531736</c:v>
              </c:pt>
              <c:pt idx="10">
                <c:v>4230.7150129308193</c:v>
              </c:pt>
              <c:pt idx="11">
                <c:v>2997.6416763660432</c:v>
              </c:pt>
              <c:pt idx="12">
                <c:v>2948.5046979647068</c:v>
              </c:pt>
              <c:pt idx="13">
                <c:v>2074.0849562768285</c:v>
              </c:pt>
              <c:pt idx="14">
                <c:v>79.160911685144299</c:v>
              </c:pt>
            </c:numLit>
          </c:yVal>
          <c:smooth val="0"/>
          <c:extLst>
            <c:ext xmlns:c16="http://schemas.microsoft.com/office/drawing/2014/chart" uri="{C3380CC4-5D6E-409C-BE32-E72D297353CC}">
              <c16:uniqueId val="{00000002-2BD5-4B2D-A187-B35266C27C56}"/>
            </c:ext>
          </c:extLst>
        </c:ser>
        <c:ser>
          <c:idx val="3"/>
          <c:order val="3"/>
          <c:tx>
            <c:v>5 % apatite</c:v>
          </c:tx>
          <c:spPr>
            <a:ln w="12700">
              <a:solidFill>
                <a:schemeClr val="bg1">
                  <a:lumMod val="65000"/>
                </a:schemeClr>
              </a:solidFill>
            </a:ln>
          </c:spPr>
          <c:marker>
            <c:symbol val="diamond"/>
            <c:size val="5"/>
            <c:spPr>
              <a:solidFill>
                <a:schemeClr val="bg1">
                  <a:lumMod val="75000"/>
                </a:schemeClr>
              </a:solidFill>
              <a:ln>
                <a:solidFill>
                  <a:schemeClr val="bg1">
                    <a:lumMod val="65000"/>
                  </a:schemeClr>
                </a:solidFill>
              </a:ln>
            </c:spPr>
          </c:marker>
          <c:yVal>
            <c:numLit>
              <c:formatCode>General</c:formatCode>
              <c:ptCount val="15"/>
              <c:pt idx="0">
                <c:v>14155.75157176886</c:v>
              </c:pt>
              <c:pt idx="1">
                <c:v>12899.198891014688</c:v>
              </c:pt>
              <c:pt idx="2">
                <c:v>12636.635382923385</c:v>
              </c:pt>
              <c:pt idx="3">
                <c:v>11103.500082616218</c:v>
              </c:pt>
              <c:pt idx="4">
                <c:v>7359.1466285049182</c:v>
              </c:pt>
              <c:pt idx="5">
                <c:v>1312.2950572507762</c:v>
              </c:pt>
              <c:pt idx="6">
                <c:v>5772.6671015497614</c:v>
              </c:pt>
              <c:pt idx="7">
                <c:v>4174.0005654756569</c:v>
              </c:pt>
              <c:pt idx="8">
                <c:v>3923.0016140983776</c:v>
              </c:pt>
              <c:pt idx="9">
                <c:v>3401.7548539969011</c:v>
              </c:pt>
              <c:pt idx="10">
                <c:v>2996.9898378425619</c:v>
              </c:pt>
              <c:pt idx="11">
                <c:v>2243.8259393018661</c:v>
              </c:pt>
              <c:pt idx="12">
                <c:v>2353.4565465475393</c:v>
              </c:pt>
              <c:pt idx="13">
                <c:v>1732.4502534071121</c:v>
              </c:pt>
              <c:pt idx="14">
                <c:v>93.811696217897577</c:v>
              </c:pt>
            </c:numLit>
          </c:yVal>
          <c:smooth val="0"/>
          <c:extLst>
            <c:ext xmlns:c16="http://schemas.microsoft.com/office/drawing/2014/chart" uri="{C3380CC4-5D6E-409C-BE32-E72D297353CC}">
              <c16:uniqueId val="{00000003-2BD5-4B2D-A187-B35266C27C56}"/>
            </c:ext>
          </c:extLst>
        </c:ser>
        <c:ser>
          <c:idx val="4"/>
          <c:order val="4"/>
          <c:tx>
            <c:v>8 % apatite</c:v>
          </c:tx>
          <c:spPr>
            <a:ln w="12700">
              <a:solidFill>
                <a:schemeClr val="tx1">
                  <a:lumMod val="85000"/>
                  <a:lumOff val="15000"/>
                </a:schemeClr>
              </a:solidFill>
            </a:ln>
          </c:spPr>
          <c:marker>
            <c:symbol val="x"/>
            <c:size val="5"/>
            <c:spPr>
              <a:ln>
                <a:solidFill>
                  <a:schemeClr val="tx1">
                    <a:lumMod val="85000"/>
                    <a:lumOff val="15000"/>
                  </a:schemeClr>
                </a:solidFill>
              </a:ln>
            </c:spPr>
          </c:marker>
          <c:yVal>
            <c:numLit>
              <c:formatCode>General</c:formatCode>
              <c:ptCount val="15"/>
              <c:pt idx="0">
                <c:v>10995.532963084213</c:v>
              </c:pt>
              <c:pt idx="1">
                <c:v>9470.2736747557519</c:v>
              </c:pt>
              <c:pt idx="2">
                <c:v>8842.5340446303235</c:v>
              </c:pt>
              <c:pt idx="3">
                <c:v>7457.9168924595288</c:v>
              </c:pt>
              <c:pt idx="4">
                <c:v>4740.9354701770226</c:v>
              </c:pt>
              <c:pt idx="5">
                <c:v>1112.9002348564295</c:v>
              </c:pt>
              <c:pt idx="6">
                <c:v>3669.428000623589</c:v>
              </c:pt>
              <c:pt idx="7">
                <c:v>2785.7677602185386</c:v>
              </c:pt>
              <c:pt idx="8">
                <c:v>2768.670173619224</c:v>
              </c:pt>
              <c:pt idx="9">
                <c:v>2519.887910677061</c:v>
              </c:pt>
              <c:pt idx="10">
                <c:v>2314.1360846079906</c:v>
              </c:pt>
              <c:pt idx="11">
                <c:v>1805.7027061038684</c:v>
              </c:pt>
              <c:pt idx="12">
                <c:v>1987.3961950472385</c:v>
              </c:pt>
              <c:pt idx="13">
                <c:v>1513.688273308265</c:v>
              </c:pt>
              <c:pt idx="14">
                <c:v>106.55323497613951</c:v>
              </c:pt>
            </c:numLit>
          </c:yVal>
          <c:smooth val="0"/>
          <c:extLst>
            <c:ext xmlns:c16="http://schemas.microsoft.com/office/drawing/2014/chart" uri="{C3380CC4-5D6E-409C-BE32-E72D297353CC}">
              <c16:uniqueId val="{00000004-2BD5-4B2D-A187-B35266C27C56}"/>
            </c:ext>
          </c:extLst>
        </c:ser>
        <c:ser>
          <c:idx val="5"/>
          <c:order val="5"/>
          <c:tx>
            <c:v>10 % apatite</c:v>
          </c:tx>
          <c:spPr>
            <a:ln w="12700">
              <a:solidFill>
                <a:schemeClr val="tx1">
                  <a:lumMod val="85000"/>
                  <a:lumOff val="15000"/>
                </a:schemeClr>
              </a:solidFill>
            </a:ln>
          </c:spPr>
          <c:marker>
            <c:symbol val="triangle"/>
            <c:size val="5"/>
            <c:spPr>
              <a:solidFill>
                <a:schemeClr val="tx1">
                  <a:lumMod val="65000"/>
                  <a:lumOff val="35000"/>
                </a:schemeClr>
              </a:solidFill>
              <a:ln>
                <a:solidFill>
                  <a:schemeClr val="tx1">
                    <a:lumMod val="85000"/>
                    <a:lumOff val="15000"/>
                  </a:schemeClr>
                </a:solidFill>
              </a:ln>
            </c:spPr>
          </c:marker>
          <c:yVal>
            <c:numLit>
              <c:formatCode>General</c:formatCode>
              <c:ptCount val="15"/>
              <c:pt idx="0">
                <c:v>9291.2009519025505</c:v>
              </c:pt>
              <c:pt idx="1">
                <c:v>7707.1839251938745</c:v>
              </c:pt>
              <c:pt idx="2">
                <c:v>6969.5851957036748</c:v>
              </c:pt>
              <c:pt idx="3">
                <c:v>5719.9113645385678</c:v>
              </c:pt>
              <c:pt idx="4">
                <c:v>3536.3488696880477</c:v>
              </c:pt>
              <c:pt idx="5">
                <c:v>997.10155770859342</c:v>
              </c:pt>
              <c:pt idx="6">
                <c:v>2712.76980129704</c:v>
              </c:pt>
              <c:pt idx="7">
                <c:v>2127.517678798903</c:v>
              </c:pt>
              <c:pt idx="8">
                <c:v>2194.6892971044631</c:v>
              </c:pt>
              <c:pt idx="9">
                <c:v>2063.003807582008</c:v>
              </c:pt>
              <c:pt idx="10">
                <c:v>1947.7115684656726</c:v>
              </c:pt>
              <c:pt idx="11">
                <c:v>1562.2515778454317</c:v>
              </c:pt>
              <c:pt idx="12">
                <c:v>1775.5652386677984</c:v>
              </c:pt>
              <c:pt idx="13">
                <c:v>1383.4184460201373</c:v>
              </c:pt>
              <c:pt idx="14">
                <c:v>115.99512577688114</c:v>
              </c:pt>
            </c:numLit>
          </c:yVal>
          <c:smooth val="0"/>
          <c:extLst>
            <c:ext xmlns:c16="http://schemas.microsoft.com/office/drawing/2014/chart" uri="{C3380CC4-5D6E-409C-BE32-E72D297353CC}">
              <c16:uniqueId val="{00000005-2BD5-4B2D-A187-B35266C27C56}"/>
            </c:ext>
          </c:extLst>
        </c:ser>
        <c:ser>
          <c:idx val="6"/>
          <c:order val="6"/>
          <c:tx>
            <c:v>15 % apatite</c:v>
          </c:tx>
          <c:spPr>
            <a:ln w="12700">
              <a:solidFill>
                <a:schemeClr val="tx1">
                  <a:lumMod val="85000"/>
                  <a:lumOff val="15000"/>
                </a:schemeClr>
              </a:solidFill>
            </a:ln>
          </c:spPr>
          <c:marker>
            <c:symbol val="diamond"/>
            <c:size val="5"/>
            <c:spPr>
              <a:solidFill>
                <a:schemeClr val="tx1">
                  <a:lumMod val="65000"/>
                  <a:lumOff val="35000"/>
                </a:schemeClr>
              </a:solidFill>
              <a:ln>
                <a:solidFill>
                  <a:schemeClr val="tx1">
                    <a:lumMod val="85000"/>
                    <a:lumOff val="15000"/>
                  </a:schemeClr>
                </a:solidFill>
              </a:ln>
            </c:spPr>
          </c:marker>
          <c:yVal>
            <c:numLit>
              <c:formatCode>General</c:formatCode>
              <c:ptCount val="15"/>
              <c:pt idx="0">
                <c:v>6098.3279263530985</c:v>
              </c:pt>
              <c:pt idx="1">
                <c:v>4604.9901671137204</c:v>
              </c:pt>
              <c:pt idx="2">
                <c:v>3843.9914050075504</c:v>
              </c:pt>
              <c:pt idx="3">
                <c:v>2946.5831291702507</c:v>
              </c:pt>
              <c:pt idx="4">
                <c:v>1699.3496609653218</c:v>
              </c:pt>
              <c:pt idx="5">
                <c:v>757.61278752946794</c:v>
              </c:pt>
              <c:pt idx="6">
                <c:v>1274.821475995647</c:v>
              </c:pt>
              <c:pt idx="7">
                <c:v>1084.4108434101436</c:v>
              </c:pt>
              <c:pt idx="8">
                <c:v>1227.7999309291365</c:v>
              </c:pt>
              <c:pt idx="9">
                <c:v>1251.1144667280414</c:v>
              </c:pt>
              <c:pt idx="10">
                <c:v>1265.7968692566174</c:v>
              </c:pt>
              <c:pt idx="11">
                <c:v>1087.7091443375994</c:v>
              </c:pt>
              <c:pt idx="12">
                <c:v>1339.575154421382</c:v>
              </c:pt>
              <c:pt idx="13">
                <c:v>1104.7050805787455</c:v>
              </c:pt>
              <c:pt idx="14">
                <c:v>143.42421836977212</c:v>
              </c:pt>
            </c:numLit>
          </c:yVal>
          <c:smooth val="0"/>
          <c:extLst>
            <c:ext xmlns:c16="http://schemas.microsoft.com/office/drawing/2014/chart" uri="{C3380CC4-5D6E-409C-BE32-E72D297353CC}">
              <c16:uniqueId val="{00000006-2BD5-4B2D-A187-B35266C27C56}"/>
            </c:ext>
          </c:extLst>
        </c:ser>
        <c:dLbls>
          <c:showLegendKey val="0"/>
          <c:showVal val="0"/>
          <c:showCatName val="0"/>
          <c:showSerName val="0"/>
          <c:showPercent val="0"/>
          <c:showBubbleSize val="0"/>
        </c:dLbls>
        <c:axId val="135203072"/>
        <c:axId val="135203648"/>
      </c:scatterChart>
      <c:valAx>
        <c:axId val="135203072"/>
        <c:scaling>
          <c:orientation val="minMax"/>
        </c:scaling>
        <c:delete val="0"/>
        <c:axPos val="b"/>
        <c:majorTickMark val="out"/>
        <c:minorTickMark val="none"/>
        <c:tickLblPos val="nextTo"/>
        <c:txPr>
          <a:bodyPr/>
          <a:lstStyle/>
          <a:p>
            <a:pPr>
              <a:defRPr>
                <a:solidFill>
                  <a:schemeClr val="bg1"/>
                </a:solidFill>
              </a:defRPr>
            </a:pPr>
            <a:endParaRPr lang="fr-FR"/>
          </a:p>
        </c:txPr>
        <c:crossAx val="135203648"/>
        <c:crosses val="autoZero"/>
        <c:crossBetween val="midCat"/>
        <c:majorUnit val="1"/>
      </c:valAx>
      <c:valAx>
        <c:axId val="135203648"/>
        <c:scaling>
          <c:logBase val="10"/>
          <c:orientation val="minMax"/>
          <c:min val="10"/>
        </c:scaling>
        <c:delete val="0"/>
        <c:axPos val="l"/>
        <c:title>
          <c:tx>
            <c:rich>
              <a:bodyPr rot="-5400000" vert="horz"/>
              <a:lstStyle/>
              <a:p>
                <a:pPr>
                  <a:defRPr/>
                </a:pPr>
                <a:r>
                  <a:rPr lang="en-US"/>
                  <a:t>Apatite / chondrite</a:t>
                </a:r>
              </a:p>
            </c:rich>
          </c:tx>
          <c:overlay val="0"/>
        </c:title>
        <c:numFmt formatCode="0.00E+00" sourceLinked="0"/>
        <c:majorTickMark val="out"/>
        <c:minorTickMark val="none"/>
        <c:tickLblPos val="nextTo"/>
        <c:crossAx val="135203072"/>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Modelled</a:t>
            </a:r>
            <a:r>
              <a:rPr lang="fr-FR" baseline="0"/>
              <a:t> liquid composition (F = 0.60)</a:t>
            </a:r>
            <a:endParaRPr lang="fr-FR"/>
          </a:p>
        </c:rich>
      </c:tx>
      <c:overlay val="1"/>
    </c:title>
    <c:autoTitleDeleted val="0"/>
    <c:plotArea>
      <c:layout>
        <c:manualLayout>
          <c:layoutTarget val="inner"/>
          <c:xMode val="edge"/>
          <c:yMode val="edge"/>
          <c:x val="0.12203149030923238"/>
          <c:y val="5.1400554097404488E-2"/>
          <c:w val="0.58336693180223631"/>
          <c:h val="0.8326195683872849"/>
        </c:manualLayout>
      </c:layout>
      <c:scatterChart>
        <c:scatterStyle val="lineMarker"/>
        <c:varyColors val="0"/>
        <c:ser>
          <c:idx val="0"/>
          <c:order val="0"/>
          <c:tx>
            <c:v>Dolerite MIN</c:v>
          </c:tx>
          <c:spPr>
            <a:ln w="19050">
              <a:solidFill>
                <a:srgbClr val="00B0F0"/>
              </a:solidFill>
            </a:ln>
          </c:spPr>
          <c:marker>
            <c:symbol val="none"/>
          </c:marker>
          <c:yVal>
            <c:numLit>
              <c:formatCode>General</c:formatCode>
              <c:ptCount val="15"/>
              <c:pt idx="0">
                <c:v>113.9240506329114</c:v>
              </c:pt>
              <c:pt idx="1">
                <c:v>91.843393148450247</c:v>
              </c:pt>
              <c:pt idx="2">
                <c:v>84.590517241379317</c:v>
              </c:pt>
              <c:pt idx="3">
                <c:v>71.553610503282286</c:v>
              </c:pt>
              <c:pt idx="4">
                <c:v>47.770270270270274</c:v>
              </c:pt>
              <c:pt idx="5">
                <c:v>37.122557726465359</c:v>
              </c:pt>
              <c:pt idx="6">
                <c:v>37.437185929648237</c:v>
              </c:pt>
              <c:pt idx="7">
                <c:v>36.288088642659282</c:v>
              </c:pt>
              <c:pt idx="8">
                <c:v>24.59349593495935</c:v>
              </c:pt>
              <c:pt idx="9">
                <c:v>20.512820512820515</c:v>
              </c:pt>
              <c:pt idx="10">
                <c:v>16.5625</c:v>
              </c:pt>
              <c:pt idx="11">
                <c:v>13.117408906882591</c:v>
              </c:pt>
              <c:pt idx="12">
                <c:v>14.720496894409939</c:v>
              </c:pt>
              <c:pt idx="13">
                <c:v>10.772357723577237</c:v>
              </c:pt>
              <c:pt idx="14">
                <c:v>53.793103448275865</c:v>
              </c:pt>
            </c:numLit>
          </c:yVal>
          <c:smooth val="0"/>
          <c:extLst>
            <c:ext xmlns:c16="http://schemas.microsoft.com/office/drawing/2014/chart" uri="{C3380CC4-5D6E-409C-BE32-E72D297353CC}">
              <c16:uniqueId val="{00000000-A62F-47B8-94EF-D5381633EED4}"/>
            </c:ext>
          </c:extLst>
        </c:ser>
        <c:ser>
          <c:idx val="1"/>
          <c:order val="1"/>
          <c:tx>
            <c:v>Dolerite MAX</c:v>
          </c:tx>
          <c:spPr>
            <a:ln w="19050">
              <a:solidFill>
                <a:srgbClr val="00B0F0"/>
              </a:solidFill>
            </a:ln>
          </c:spPr>
          <c:marker>
            <c:symbol val="none"/>
          </c:marker>
          <c:yVal>
            <c:numLit>
              <c:formatCode>General</c:formatCode>
              <c:ptCount val="15"/>
              <c:pt idx="0">
                <c:v>243.45991561181438</c:v>
              </c:pt>
              <c:pt idx="1">
                <c:v>200.652528548124</c:v>
              </c:pt>
              <c:pt idx="2">
                <c:v>172.41379310344828</c:v>
              </c:pt>
              <c:pt idx="3">
                <c:v>140.48140043763675</c:v>
              </c:pt>
              <c:pt idx="4">
                <c:v>107.43243243243244</c:v>
              </c:pt>
              <c:pt idx="5">
                <c:v>86.500888099467133</c:v>
              </c:pt>
              <c:pt idx="6">
                <c:v>75.879396984924611</c:v>
              </c:pt>
              <c:pt idx="7">
                <c:v>73.40720221606648</c:v>
              </c:pt>
              <c:pt idx="8">
                <c:v>56.91056910569106</c:v>
              </c:pt>
              <c:pt idx="9">
                <c:v>54.395604395604394</c:v>
              </c:pt>
              <c:pt idx="10">
                <c:v>53.125</c:v>
              </c:pt>
              <c:pt idx="11">
                <c:v>45.344129554655872</c:v>
              </c:pt>
              <c:pt idx="12">
                <c:v>48.944099378881987</c:v>
              </c:pt>
              <c:pt idx="13">
                <c:v>48.780487804878049</c:v>
              </c:pt>
              <c:pt idx="14">
                <c:v>116.96551724137932</c:v>
              </c:pt>
            </c:numLit>
          </c:yVal>
          <c:smooth val="0"/>
          <c:extLst>
            <c:ext xmlns:c16="http://schemas.microsoft.com/office/drawing/2014/chart" uri="{C3380CC4-5D6E-409C-BE32-E72D297353CC}">
              <c16:uniqueId val="{00000001-A62F-47B8-94EF-D5381633EED4}"/>
            </c:ext>
          </c:extLst>
        </c:ser>
        <c:ser>
          <c:idx val="2"/>
          <c:order val="2"/>
          <c:tx>
            <c:v>1 % apatite</c:v>
          </c:tx>
          <c:spPr>
            <a:ln w="19050">
              <a:solidFill>
                <a:schemeClr val="bg1">
                  <a:lumMod val="65000"/>
                </a:schemeClr>
              </a:solidFill>
            </a:ln>
          </c:spPr>
          <c:marker>
            <c:symbol val="square"/>
            <c:size val="4"/>
            <c:spPr>
              <a:solidFill>
                <a:schemeClr val="bg1">
                  <a:lumMod val="75000"/>
                </a:schemeClr>
              </a:solidFill>
              <a:ln>
                <a:solidFill>
                  <a:schemeClr val="bg1">
                    <a:lumMod val="50000"/>
                  </a:schemeClr>
                </a:solidFill>
              </a:ln>
            </c:spPr>
          </c:marker>
          <c:yVal>
            <c:numLit>
              <c:formatCode>General</c:formatCode>
              <c:ptCount val="15"/>
              <c:pt idx="0">
                <c:v>5083.4339915394021</c:v>
              </c:pt>
              <c:pt idx="1">
                <c:v>4143.7972129535237</c:v>
              </c:pt>
              <c:pt idx="2">
                <c:v>3766.8412128904056</c:v>
              </c:pt>
              <c:pt idx="3">
                <c:v>3146.0464508992009</c:v>
              </c:pt>
              <c:pt idx="4">
                <c:v>2004.0170097683458</c:v>
              </c:pt>
              <c:pt idx="5">
                <c:v>419.18001098753075</c:v>
              </c:pt>
              <c:pt idx="6">
                <c:v>1553.2396110190275</c:v>
              </c:pt>
              <c:pt idx="7">
                <c:v>1173.1839944503786</c:v>
              </c:pt>
              <c:pt idx="8">
                <c:v>1177.9828565157893</c:v>
              </c:pt>
              <c:pt idx="9">
                <c:v>1103.33544025069</c:v>
              </c:pt>
              <c:pt idx="10">
                <c:v>1057.6787532327048</c:v>
              </c:pt>
              <c:pt idx="11">
                <c:v>881.65931657824808</c:v>
              </c:pt>
              <c:pt idx="12">
                <c:v>1092.0387770239654</c:v>
              </c:pt>
              <c:pt idx="13">
                <c:v>942.76588921674022</c:v>
              </c:pt>
              <c:pt idx="14">
                <c:v>35.982232584156492</c:v>
              </c:pt>
            </c:numLit>
          </c:yVal>
          <c:smooth val="0"/>
          <c:extLst>
            <c:ext xmlns:c16="http://schemas.microsoft.com/office/drawing/2014/chart" uri="{C3380CC4-5D6E-409C-BE32-E72D297353CC}">
              <c16:uniqueId val="{00000002-A62F-47B8-94EF-D5381633EED4}"/>
            </c:ext>
          </c:extLst>
        </c:ser>
        <c:ser>
          <c:idx val="3"/>
          <c:order val="3"/>
          <c:tx>
            <c:v>5 % apatite</c:v>
          </c:tx>
          <c:spPr>
            <a:ln w="12700">
              <a:solidFill>
                <a:schemeClr val="bg1">
                  <a:lumMod val="65000"/>
                </a:schemeClr>
              </a:solidFill>
            </a:ln>
          </c:spPr>
          <c:marker>
            <c:symbol val="diamond"/>
            <c:size val="6"/>
            <c:spPr>
              <a:solidFill>
                <a:schemeClr val="bg1">
                  <a:lumMod val="75000"/>
                </a:schemeClr>
              </a:solidFill>
              <a:ln>
                <a:solidFill>
                  <a:schemeClr val="bg1">
                    <a:lumMod val="50000"/>
                  </a:schemeClr>
                </a:solidFill>
              </a:ln>
            </c:spPr>
          </c:marker>
          <c:yVal>
            <c:numLit>
              <c:formatCode>General</c:formatCode>
              <c:ptCount val="15"/>
              <c:pt idx="0">
                <c:v>3629.6798901971438</c:v>
              </c:pt>
              <c:pt idx="1">
                <c:v>2744.5104023435506</c:v>
              </c:pt>
              <c:pt idx="2">
                <c:v>2340.1176635043307</c:v>
              </c:pt>
              <c:pt idx="3">
                <c:v>1850.5833471027029</c:v>
              </c:pt>
              <c:pt idx="4">
                <c:v>1115.0222164401393</c:v>
              </c:pt>
              <c:pt idx="5">
                <c:v>336.48591211558363</c:v>
              </c:pt>
              <c:pt idx="6">
                <c:v>848.92163258084724</c:v>
              </c:pt>
              <c:pt idx="7">
                <c:v>684.26238778289462</c:v>
              </c:pt>
              <c:pt idx="8">
                <c:v>740.1889837921467</c:v>
              </c:pt>
              <c:pt idx="9">
                <c:v>739.51192478193514</c:v>
              </c:pt>
              <c:pt idx="10">
                <c:v>749.24745946064047</c:v>
              </c:pt>
              <c:pt idx="11">
                <c:v>659.94880567701944</c:v>
              </c:pt>
              <c:pt idx="12">
                <c:v>871.65057279538485</c:v>
              </c:pt>
              <c:pt idx="13">
                <c:v>787.47738791232359</c:v>
              </c:pt>
              <c:pt idx="14">
                <c:v>42.641680099044351</c:v>
              </c:pt>
            </c:numLit>
          </c:yVal>
          <c:smooth val="0"/>
          <c:extLst>
            <c:ext xmlns:c16="http://schemas.microsoft.com/office/drawing/2014/chart" uri="{C3380CC4-5D6E-409C-BE32-E72D297353CC}">
              <c16:uniqueId val="{00000003-A62F-47B8-94EF-D5381633EED4}"/>
            </c:ext>
          </c:extLst>
        </c:ser>
        <c:ser>
          <c:idx val="4"/>
          <c:order val="4"/>
          <c:tx>
            <c:v>8 % apatite</c:v>
          </c:tx>
          <c:spPr>
            <a:ln w="12700">
              <a:solidFill>
                <a:schemeClr val="tx1">
                  <a:lumMod val="85000"/>
                  <a:lumOff val="15000"/>
                </a:schemeClr>
              </a:solidFill>
            </a:ln>
          </c:spPr>
          <c:marker>
            <c:symbol val="x"/>
            <c:size val="5"/>
            <c:spPr>
              <a:ln>
                <a:solidFill>
                  <a:schemeClr val="tx1">
                    <a:lumMod val="85000"/>
                    <a:lumOff val="15000"/>
                  </a:schemeClr>
                </a:solidFill>
              </a:ln>
            </c:spPr>
          </c:marker>
          <c:yVal>
            <c:numLit>
              <c:formatCode>General</c:formatCode>
              <c:ptCount val="15"/>
              <c:pt idx="0">
                <c:v>2819.3674264318502</c:v>
              </c:pt>
              <c:pt idx="1">
                <c:v>2014.9518456927128</c:v>
              </c:pt>
              <c:pt idx="2">
                <c:v>1637.506304561171</c:v>
              </c:pt>
              <c:pt idx="3">
                <c:v>1242.9861487432549</c:v>
              </c:pt>
              <c:pt idx="4">
                <c:v>718.32355608742762</c:v>
              </c:pt>
              <c:pt idx="5">
                <c:v>285.35903457857165</c:v>
              </c:pt>
              <c:pt idx="6">
                <c:v>539.62176479758659</c:v>
              </c:pt>
              <c:pt idx="7">
                <c:v>456.68323938008837</c:v>
              </c:pt>
              <c:pt idx="8">
                <c:v>522.39059879607998</c:v>
              </c:pt>
              <c:pt idx="9">
                <c:v>547.80171971240463</c:v>
              </c:pt>
              <c:pt idx="10">
                <c:v>578.53402115199765</c:v>
              </c:pt>
              <c:pt idx="11">
                <c:v>531.08903120702018</c:v>
              </c:pt>
              <c:pt idx="12">
                <c:v>736.07266483231058</c:v>
              </c:pt>
              <c:pt idx="13">
                <c:v>688.04012423102949</c:v>
              </c:pt>
              <c:pt idx="14">
                <c:v>48.433288625517953</c:v>
              </c:pt>
            </c:numLit>
          </c:yVal>
          <c:smooth val="0"/>
          <c:extLst>
            <c:ext xmlns:c16="http://schemas.microsoft.com/office/drawing/2014/chart" uri="{C3380CC4-5D6E-409C-BE32-E72D297353CC}">
              <c16:uniqueId val="{00000004-A62F-47B8-94EF-D5381633EED4}"/>
            </c:ext>
          </c:extLst>
        </c:ser>
        <c:ser>
          <c:idx val="5"/>
          <c:order val="5"/>
          <c:tx>
            <c:v>10 % apatite</c:v>
          </c:tx>
          <c:spPr>
            <a:ln w="12700">
              <a:solidFill>
                <a:schemeClr val="tx1">
                  <a:lumMod val="85000"/>
                  <a:lumOff val="15000"/>
                </a:schemeClr>
              </a:solidFill>
            </a:ln>
          </c:spPr>
          <c:marker>
            <c:symbol val="triangle"/>
            <c:size val="5"/>
            <c:spPr>
              <a:solidFill>
                <a:schemeClr val="tx1">
                  <a:lumMod val="85000"/>
                  <a:lumOff val="15000"/>
                </a:schemeClr>
              </a:solidFill>
              <a:ln>
                <a:solidFill>
                  <a:schemeClr val="tx1">
                    <a:lumMod val="85000"/>
                    <a:lumOff val="15000"/>
                  </a:schemeClr>
                </a:solidFill>
              </a:ln>
            </c:spPr>
          </c:marker>
          <c:yVal>
            <c:numLit>
              <c:formatCode>General</c:formatCode>
              <c:ptCount val="15"/>
              <c:pt idx="0">
                <c:v>2382.3592184365516</c:v>
              </c:pt>
              <c:pt idx="1">
                <c:v>1639.8263670625265</c:v>
              </c:pt>
              <c:pt idx="2">
                <c:v>1290.66392513031</c:v>
              </c:pt>
              <c:pt idx="3">
                <c:v>953.31856075642793</c:v>
              </c:pt>
              <c:pt idx="4">
                <c:v>535.81043480121934</c:v>
              </c:pt>
              <c:pt idx="5">
                <c:v>255.66706607912653</c:v>
              </c:pt>
              <c:pt idx="6">
                <c:v>398.93673548485879</c:v>
              </c:pt>
              <c:pt idx="7">
                <c:v>348.77338996703332</c:v>
              </c:pt>
              <c:pt idx="8">
                <c:v>414.09232020838925</c:v>
              </c:pt>
              <c:pt idx="9">
                <c:v>448.47908860478435</c:v>
              </c:pt>
              <c:pt idx="10">
                <c:v>486.92789211641815</c:v>
              </c:pt>
              <c:pt idx="11">
                <c:v>459.48575818983284</c:v>
              </c:pt>
              <c:pt idx="12">
                <c:v>657.61675506214749</c:v>
              </c:pt>
              <c:pt idx="13">
                <c:v>628.82656637278967</c:v>
              </c:pt>
              <c:pt idx="14">
                <c:v>52.725057171309601</c:v>
              </c:pt>
            </c:numLit>
          </c:yVal>
          <c:smooth val="0"/>
          <c:extLst>
            <c:ext xmlns:c16="http://schemas.microsoft.com/office/drawing/2014/chart" uri="{C3380CC4-5D6E-409C-BE32-E72D297353CC}">
              <c16:uniqueId val="{00000005-A62F-47B8-94EF-D5381633EED4}"/>
            </c:ext>
          </c:extLst>
        </c:ser>
        <c:ser>
          <c:idx val="6"/>
          <c:order val="6"/>
          <c:tx>
            <c:v>15 % apatite</c:v>
          </c:tx>
          <c:spPr>
            <a:ln w="19050">
              <a:solidFill>
                <a:schemeClr val="tx1">
                  <a:lumMod val="85000"/>
                  <a:lumOff val="15000"/>
                </a:schemeClr>
              </a:solidFill>
            </a:ln>
          </c:spPr>
          <c:marker>
            <c:symbol val="diamond"/>
            <c:size val="5"/>
            <c:spPr>
              <a:solidFill>
                <a:schemeClr val="tx1">
                  <a:lumMod val="75000"/>
                  <a:lumOff val="25000"/>
                </a:schemeClr>
              </a:solidFill>
              <a:ln>
                <a:solidFill>
                  <a:schemeClr val="tx1">
                    <a:lumMod val="85000"/>
                    <a:lumOff val="15000"/>
                  </a:schemeClr>
                </a:solidFill>
              </a:ln>
            </c:spPr>
          </c:marker>
          <c:yVal>
            <c:numLit>
              <c:formatCode>General</c:formatCode>
              <c:ptCount val="15"/>
              <c:pt idx="0">
                <c:v>1563.6738272700252</c:v>
              </c:pt>
              <c:pt idx="1">
                <c:v>979.78514193908939</c:v>
              </c:pt>
              <c:pt idx="2">
                <c:v>711.85026018658345</c:v>
              </c:pt>
              <c:pt idx="3">
                <c:v>491.09718819504178</c:v>
              </c:pt>
              <c:pt idx="4">
                <c:v>257.47722135838211</c:v>
              </c:pt>
              <c:pt idx="5">
                <c:v>194.25968911011998</c:v>
              </c:pt>
              <c:pt idx="6">
                <c:v>187.47374646994808</c:v>
              </c:pt>
              <c:pt idx="7">
                <c:v>177.77226941149897</c:v>
              </c:pt>
              <c:pt idx="8">
                <c:v>231.66036432625216</c:v>
              </c:pt>
              <c:pt idx="9">
                <c:v>271.98140581044379</c:v>
              </c:pt>
              <c:pt idx="10">
                <c:v>316.44921731415434</c:v>
              </c:pt>
              <c:pt idx="11">
                <c:v>319.91445421694101</c:v>
              </c:pt>
              <c:pt idx="12">
                <c:v>496.13894608199331</c:v>
              </c:pt>
              <c:pt idx="13">
                <c:v>502.13867299033888</c:v>
              </c:pt>
              <c:pt idx="14">
                <c:v>65.192826531714587</c:v>
              </c:pt>
            </c:numLit>
          </c:yVal>
          <c:smooth val="0"/>
          <c:extLst>
            <c:ext xmlns:c16="http://schemas.microsoft.com/office/drawing/2014/chart" uri="{C3380CC4-5D6E-409C-BE32-E72D297353CC}">
              <c16:uniqueId val="{00000006-A62F-47B8-94EF-D5381633EED4}"/>
            </c:ext>
          </c:extLst>
        </c:ser>
        <c:ser>
          <c:idx val="10"/>
          <c:order val="7"/>
          <c:tx>
            <c:v>Analyses -poor MIN</c:v>
          </c:tx>
          <c:spPr>
            <a:ln w="25400">
              <a:solidFill>
                <a:srgbClr val="FFC000"/>
              </a:solidFill>
              <a:prstDash val="sysDash"/>
            </a:ln>
          </c:spPr>
          <c:marker>
            <c:symbol val="none"/>
          </c:marker>
          <c:yVal>
            <c:numLit>
              <c:formatCode>General</c:formatCode>
              <c:ptCount val="15"/>
              <c:pt idx="0">
                <c:v>526.35393844712598</c:v>
              </c:pt>
              <c:pt idx="1">
                <c:v>450.75098784769779</c:v>
              </c:pt>
              <c:pt idx="2">
                <c:v>369.57574014150549</c:v>
              </c:pt>
              <c:pt idx="3">
                <c:v>314.35788414423052</c:v>
              </c:pt>
              <c:pt idx="4">
                <c:v>193.80996933556182</c:v>
              </c:pt>
              <c:pt idx="5">
                <c:v>142.34943367156293</c:v>
              </c:pt>
              <c:pt idx="6">
                <c:v>137.98081417544904</c:v>
              </c:pt>
              <c:pt idx="7">
                <c:v>101.83475031544243</c:v>
              </c:pt>
              <c:pt idx="8">
                <c:v>93.762252772287511</c:v>
              </c:pt>
              <c:pt idx="9">
                <c:v>86.992718051768236</c:v>
              </c:pt>
              <c:pt idx="10">
                <c:v>84.664340858523332</c:v>
              </c:pt>
              <c:pt idx="11">
                <c:v>68.859165626283968</c:v>
              </c:pt>
              <c:pt idx="12">
                <c:v>67.94857501871131</c:v>
              </c:pt>
              <c:pt idx="13">
                <c:v>73.872683502805785</c:v>
              </c:pt>
              <c:pt idx="14">
                <c:v>27.536785375136532</c:v>
              </c:pt>
            </c:numLit>
          </c:yVal>
          <c:smooth val="0"/>
          <c:extLst>
            <c:ext xmlns:c16="http://schemas.microsoft.com/office/drawing/2014/chart" uri="{C3380CC4-5D6E-409C-BE32-E72D297353CC}">
              <c16:uniqueId val="{00000007-A62F-47B8-94EF-D5381633EED4}"/>
            </c:ext>
          </c:extLst>
        </c:ser>
        <c:ser>
          <c:idx val="11"/>
          <c:order val="8"/>
          <c:tx>
            <c:v>Analyses -poor MAX</c:v>
          </c:tx>
          <c:spPr>
            <a:ln w="25400">
              <a:solidFill>
                <a:srgbClr val="FFC000"/>
              </a:solidFill>
              <a:prstDash val="sysDash"/>
            </a:ln>
          </c:spPr>
          <c:marker>
            <c:symbol val="none"/>
          </c:marker>
          <c:yVal>
            <c:numLit>
              <c:formatCode>General</c:formatCode>
              <c:ptCount val="15"/>
              <c:pt idx="0">
                <c:v>1131.0524195593587</c:v>
              </c:pt>
              <c:pt idx="1">
                <c:v>909.53407937751797</c:v>
              </c:pt>
              <c:pt idx="2">
                <c:v>749.84044270886454</c:v>
              </c:pt>
              <c:pt idx="3">
                <c:v>659.54119794789256</c:v>
              </c:pt>
              <c:pt idx="4">
                <c:v>420.81629672046643</c:v>
              </c:pt>
              <c:pt idx="5">
                <c:v>258.71715842466404</c:v>
              </c:pt>
              <c:pt idx="6">
                <c:v>286.64992109687944</c:v>
              </c:pt>
              <c:pt idx="7">
                <c:v>220.46243049738496</c:v>
              </c:pt>
              <c:pt idx="8">
                <c:v>204.48115931982738</c:v>
              </c:pt>
              <c:pt idx="9">
                <c:v>191.38232350261219</c:v>
              </c:pt>
              <c:pt idx="10">
                <c:v>188.19192674914595</c:v>
              </c:pt>
              <c:pt idx="11">
                <c:v>155.14797507251998</c:v>
              </c:pt>
              <c:pt idx="12">
                <c:v>152.07699696204872</c:v>
              </c:pt>
              <c:pt idx="13">
                <c:v>164.60151623434453</c:v>
              </c:pt>
              <c:pt idx="14">
                <c:v>41.405244956112853</c:v>
              </c:pt>
            </c:numLit>
          </c:yVal>
          <c:smooth val="0"/>
          <c:extLst>
            <c:ext xmlns:c16="http://schemas.microsoft.com/office/drawing/2014/chart" uri="{C3380CC4-5D6E-409C-BE32-E72D297353CC}">
              <c16:uniqueId val="{00000008-A62F-47B8-94EF-D5381633EED4}"/>
            </c:ext>
          </c:extLst>
        </c:ser>
        <c:ser>
          <c:idx val="12"/>
          <c:order val="9"/>
          <c:tx>
            <c:v>Analyses -rich MIN</c:v>
          </c:tx>
          <c:spPr>
            <a:ln w="25400">
              <a:solidFill>
                <a:srgbClr val="FF0000"/>
              </a:solidFill>
              <a:prstDash val="sysDash"/>
            </a:ln>
          </c:spPr>
          <c:marker>
            <c:symbol val="none"/>
          </c:marker>
          <c:yVal>
            <c:numLit>
              <c:formatCode>General</c:formatCode>
              <c:ptCount val="15"/>
              <c:pt idx="0">
                <c:v>243.885908203729</c:v>
              </c:pt>
              <c:pt idx="1">
                <c:v>218.05919748051244</c:v>
              </c:pt>
              <c:pt idx="2">
                <c:v>192.93280126114044</c:v>
              </c:pt>
              <c:pt idx="3">
                <c:v>188.67290323244086</c:v>
              </c:pt>
              <c:pt idx="4">
                <c:v>128.59302257188565</c:v>
              </c:pt>
              <c:pt idx="5">
                <c:v>177.70039077514843</c:v>
              </c:pt>
              <c:pt idx="6">
                <c:v>95.06449780931051</c:v>
              </c:pt>
              <c:pt idx="7">
                <c:v>67.983294908559856</c:v>
              </c:pt>
              <c:pt idx="8">
                <c:v>60.334445438348737</c:v>
              </c:pt>
              <c:pt idx="9">
                <c:v>52.671637139756555</c:v>
              </c:pt>
              <c:pt idx="10">
                <c:v>47.70036550158386</c:v>
              </c:pt>
              <c:pt idx="11">
                <c:v>38.426596422164707</c:v>
              </c:pt>
              <c:pt idx="12">
                <c:v>39.927155599279956</c:v>
              </c:pt>
              <c:pt idx="13">
                <c:v>40.285839910764963</c:v>
              </c:pt>
              <c:pt idx="14">
                <c:v>30.603926170554615</c:v>
              </c:pt>
            </c:numLit>
          </c:yVal>
          <c:smooth val="0"/>
          <c:extLst>
            <c:ext xmlns:c16="http://schemas.microsoft.com/office/drawing/2014/chart" uri="{C3380CC4-5D6E-409C-BE32-E72D297353CC}">
              <c16:uniqueId val="{00000009-A62F-47B8-94EF-D5381633EED4}"/>
            </c:ext>
          </c:extLst>
        </c:ser>
        <c:ser>
          <c:idx val="13"/>
          <c:order val="10"/>
          <c:tx>
            <c:v>Analyses -rich MAX</c:v>
          </c:tx>
          <c:spPr>
            <a:ln w="25400">
              <a:solidFill>
                <a:srgbClr val="FF0000"/>
              </a:solidFill>
              <a:prstDash val="sysDash"/>
            </a:ln>
          </c:spPr>
          <c:marker>
            <c:symbol val="none"/>
          </c:marker>
          <c:yVal>
            <c:numLit>
              <c:formatCode>General</c:formatCode>
              <c:ptCount val="15"/>
              <c:pt idx="0">
                <c:v>840.04254916230343</c:v>
              </c:pt>
              <c:pt idx="1">
                <c:v>693.28188021245649</c:v>
              </c:pt>
              <c:pt idx="2">
                <c:v>572.90386923646213</c:v>
              </c:pt>
              <c:pt idx="3">
                <c:v>501.00018807138133</c:v>
              </c:pt>
              <c:pt idx="4">
                <c:v>295.25353095118788</c:v>
              </c:pt>
              <c:pt idx="5">
                <c:v>261.33225851435247</c:v>
              </c:pt>
              <c:pt idx="6">
                <c:v>200.44445641280913</c:v>
              </c:pt>
              <c:pt idx="7">
                <c:v>147.57016070211998</c:v>
              </c:pt>
              <c:pt idx="8">
                <c:v>126.18680095746102</c:v>
              </c:pt>
              <c:pt idx="9">
                <c:v>111.77071096058019</c:v>
              </c:pt>
              <c:pt idx="10">
                <c:v>100.89243912646674</c:v>
              </c:pt>
              <c:pt idx="11">
                <c:v>82.316167332941163</c:v>
              </c:pt>
              <c:pt idx="12">
                <c:v>82.209138504317096</c:v>
              </c:pt>
              <c:pt idx="13">
                <c:v>85.013537147752857</c:v>
              </c:pt>
              <c:pt idx="14">
                <c:v>48.676592375908918</c:v>
              </c:pt>
            </c:numLit>
          </c:yVal>
          <c:smooth val="0"/>
          <c:extLst>
            <c:ext xmlns:c16="http://schemas.microsoft.com/office/drawing/2014/chart" uri="{C3380CC4-5D6E-409C-BE32-E72D297353CC}">
              <c16:uniqueId val="{0000000A-A62F-47B8-94EF-D5381633EED4}"/>
            </c:ext>
          </c:extLst>
        </c:ser>
        <c:ser>
          <c:idx val="7"/>
          <c:order val="11"/>
          <c:tx>
            <c:v>Modelled liquid (Tollari et al. 2008)</c:v>
          </c:tx>
          <c:spPr>
            <a:ln w="19050">
              <a:solidFill>
                <a:srgbClr val="00B050"/>
              </a:solidFill>
            </a:ln>
          </c:spPr>
          <c:marker>
            <c:symbol val="none"/>
          </c:marker>
          <c:yVal>
            <c:numRef>
              <c:f>'A31'!$K$244:$Y$244</c:f>
              <c:numCache>
                <c:formatCode>0.00</c:formatCode>
                <c:ptCount val="15"/>
                <c:pt idx="0">
                  <c:v>215.52742616033757</c:v>
                </c:pt>
                <c:pt idx="1">
                  <c:v>192.87112561174553</c:v>
                </c:pt>
                <c:pt idx="2">
                  <c:v>168.75</c:v>
                </c:pt>
                <c:pt idx="3">
                  <c:v>157.81181619256017</c:v>
                </c:pt>
                <c:pt idx="4">
                  <c:v>111.01351351351352</c:v>
                </c:pt>
                <c:pt idx="5">
                  <c:v>80.994671403197145</c:v>
                </c:pt>
                <c:pt idx="6">
                  <c:v>79.447236180904525</c:v>
                </c:pt>
                <c:pt idx="7">
                  <c:v>65.65096952908587</c:v>
                </c:pt>
                <c:pt idx="8">
                  <c:v>53.048780487804883</c:v>
                </c:pt>
                <c:pt idx="9">
                  <c:v>45.421245421245416</c:v>
                </c:pt>
                <c:pt idx="10">
                  <c:v>38.8125</c:v>
                </c:pt>
                <c:pt idx="11">
                  <c:v>36.437246963562757</c:v>
                </c:pt>
                <c:pt idx="12">
                  <c:v>33.788819875776397</c:v>
                </c:pt>
                <c:pt idx="13">
                  <c:v>32.926829268292686</c:v>
                </c:pt>
                <c:pt idx="14">
                  <c:v>49.565517241379311</c:v>
                </c:pt>
              </c:numCache>
            </c:numRef>
          </c:yVal>
          <c:smooth val="0"/>
          <c:extLst>
            <c:ext xmlns:c16="http://schemas.microsoft.com/office/drawing/2014/chart" uri="{C3380CC4-5D6E-409C-BE32-E72D297353CC}">
              <c16:uniqueId val="{00000000-1F16-42BC-A838-36B08CEC9E9A}"/>
            </c:ext>
          </c:extLst>
        </c:ser>
        <c:dLbls>
          <c:showLegendKey val="0"/>
          <c:showVal val="0"/>
          <c:showCatName val="0"/>
          <c:showSerName val="0"/>
          <c:showPercent val="0"/>
          <c:showBubbleSize val="0"/>
        </c:dLbls>
        <c:axId val="135618560"/>
        <c:axId val="135619136"/>
      </c:scatterChart>
      <c:valAx>
        <c:axId val="135618560"/>
        <c:scaling>
          <c:orientation val="minMax"/>
          <c:max val="16"/>
          <c:min val="0"/>
        </c:scaling>
        <c:delete val="0"/>
        <c:axPos val="b"/>
        <c:majorTickMark val="out"/>
        <c:minorTickMark val="none"/>
        <c:tickLblPos val="nextTo"/>
        <c:txPr>
          <a:bodyPr/>
          <a:lstStyle/>
          <a:p>
            <a:pPr>
              <a:defRPr>
                <a:solidFill>
                  <a:schemeClr val="bg1"/>
                </a:solidFill>
              </a:defRPr>
            </a:pPr>
            <a:endParaRPr lang="fr-FR"/>
          </a:p>
        </c:txPr>
        <c:crossAx val="135619136"/>
        <c:crosses val="autoZero"/>
        <c:crossBetween val="midCat"/>
        <c:majorUnit val="1"/>
      </c:valAx>
      <c:valAx>
        <c:axId val="135619136"/>
        <c:scaling>
          <c:logBase val="10"/>
          <c:orientation val="minMax"/>
          <c:min val="1"/>
        </c:scaling>
        <c:delete val="0"/>
        <c:axPos val="l"/>
        <c:title>
          <c:tx>
            <c:rich>
              <a:bodyPr rot="-5400000" vert="horz"/>
              <a:lstStyle/>
              <a:p>
                <a:pPr>
                  <a:defRPr/>
                </a:pPr>
                <a:r>
                  <a:rPr lang="en-US"/>
                  <a:t>Liquid / Chondrite</a:t>
                </a:r>
              </a:p>
            </c:rich>
          </c:tx>
          <c:overlay val="0"/>
        </c:title>
        <c:numFmt formatCode="General" sourceLinked="1"/>
        <c:majorTickMark val="out"/>
        <c:minorTickMark val="none"/>
        <c:tickLblPos val="nextTo"/>
        <c:crossAx val="135618560"/>
        <c:crosses val="autoZero"/>
        <c:crossBetween val="midCat"/>
      </c:valAx>
    </c:plotArea>
    <c:legend>
      <c:legendPos val="r"/>
      <c:layout>
        <c:manualLayout>
          <c:xMode val="edge"/>
          <c:yMode val="edge"/>
          <c:x val="0.77483762672272971"/>
          <c:y val="0.1034033754730885"/>
          <c:w val="0.2251624019437295"/>
          <c:h val="0.68165961839136069"/>
        </c:manualLayout>
      </c:layout>
      <c:overlay val="0"/>
    </c:legend>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74384398531381"/>
          <c:y val="2.6837447864367342E-2"/>
          <c:w val="0.81356888081297529"/>
          <c:h val="0.8648287849590417"/>
        </c:manualLayout>
      </c:layout>
      <c:scatterChart>
        <c:scatterStyle val="lineMarker"/>
        <c:varyColors val="0"/>
        <c:ser>
          <c:idx val="0"/>
          <c:order val="0"/>
          <c:tx>
            <c:v>Sept-Iles MCU II</c:v>
          </c:tx>
          <c:spPr>
            <a:ln w="25400" cap="rnd">
              <a:noFill/>
              <a:round/>
            </a:ln>
            <a:effectLst/>
          </c:spPr>
          <c:marker>
            <c:symbol val="square"/>
            <c:size val="7"/>
            <c:spPr>
              <a:solidFill>
                <a:srgbClr val="0070C0"/>
              </a:solidFill>
              <a:ln w="6350">
                <a:solidFill>
                  <a:schemeClr val="tx1"/>
                </a:solidFill>
              </a:ln>
              <a:effectLst/>
            </c:spPr>
          </c:marker>
          <c:xVal>
            <c:numRef>
              <c:f>'A41'!$D$5:$D$7</c:f>
              <c:numCache>
                <c:formatCode>0.000000</c:formatCode>
                <c:ptCount val="3"/>
                <c:pt idx="0">
                  <c:v>0.70447800000000005</c:v>
                </c:pt>
                <c:pt idx="1">
                  <c:v>0.70425099999999996</c:v>
                </c:pt>
                <c:pt idx="2">
                  <c:v>0.704592</c:v>
                </c:pt>
              </c:numCache>
            </c:numRef>
          </c:xVal>
          <c:yVal>
            <c:numRef>
              <c:f>'A41'!$E$5:$E$7</c:f>
              <c:numCache>
                <c:formatCode>0.000000</c:formatCode>
                <c:ptCount val="3"/>
                <c:pt idx="0">
                  <c:v>0.70415059999999996</c:v>
                </c:pt>
                <c:pt idx="1">
                  <c:v>0.70415059999999996</c:v>
                </c:pt>
                <c:pt idx="2">
                  <c:v>0.70415059999999996</c:v>
                </c:pt>
              </c:numCache>
            </c:numRef>
          </c:yVal>
          <c:smooth val="0"/>
          <c:extLst>
            <c:ext xmlns:c16="http://schemas.microsoft.com/office/drawing/2014/chart" uri="{C3380CC4-5D6E-409C-BE32-E72D297353CC}">
              <c16:uniqueId val="{00000000-B436-45C3-96E1-7DBBD3348417}"/>
            </c:ext>
          </c:extLst>
        </c:ser>
        <c:ser>
          <c:idx val="1"/>
          <c:order val="1"/>
          <c:tx>
            <c:v>Sept-Iles MCU I</c:v>
          </c:tx>
          <c:spPr>
            <a:ln w="25400" cap="rnd">
              <a:noFill/>
              <a:round/>
            </a:ln>
            <a:effectLst/>
          </c:spPr>
          <c:marker>
            <c:symbol val="diamond"/>
            <c:size val="8"/>
            <c:spPr>
              <a:solidFill>
                <a:srgbClr val="00B0F0"/>
              </a:solidFill>
              <a:ln w="6350">
                <a:solidFill>
                  <a:schemeClr val="tx1"/>
                </a:solidFill>
              </a:ln>
              <a:effectLst/>
            </c:spPr>
          </c:marker>
          <c:xVal>
            <c:numRef>
              <c:f>'A41'!$D$8:$D$12</c:f>
              <c:numCache>
                <c:formatCode>0.000000</c:formatCode>
                <c:ptCount val="5"/>
                <c:pt idx="0">
                  <c:v>0.70401000000000002</c:v>
                </c:pt>
                <c:pt idx="1">
                  <c:v>0.70386800000000005</c:v>
                </c:pt>
                <c:pt idx="2">
                  <c:v>0.70389199999999996</c:v>
                </c:pt>
                <c:pt idx="3">
                  <c:v>0.70385699999999995</c:v>
                </c:pt>
                <c:pt idx="4">
                  <c:v>0.70386300000000002</c:v>
                </c:pt>
              </c:numCache>
            </c:numRef>
          </c:xVal>
          <c:yVal>
            <c:numRef>
              <c:f>'A41'!$E$8:$E$12</c:f>
              <c:numCache>
                <c:formatCode>0.000000</c:formatCode>
                <c:ptCount val="5"/>
                <c:pt idx="0">
                  <c:v>0.70404599999999995</c:v>
                </c:pt>
                <c:pt idx="1">
                  <c:v>0.70385814285714277</c:v>
                </c:pt>
                <c:pt idx="2">
                  <c:v>0.70385814285714277</c:v>
                </c:pt>
                <c:pt idx="3">
                  <c:v>0.70385814285714277</c:v>
                </c:pt>
                <c:pt idx="4">
                  <c:v>0.70385814285714277</c:v>
                </c:pt>
              </c:numCache>
            </c:numRef>
          </c:yVal>
          <c:smooth val="0"/>
          <c:extLst>
            <c:ext xmlns:c16="http://schemas.microsoft.com/office/drawing/2014/chart" uri="{C3380CC4-5D6E-409C-BE32-E72D297353CC}">
              <c16:uniqueId val="{00000001-B436-45C3-96E1-7DBBD3348417}"/>
            </c:ext>
          </c:extLst>
        </c:ser>
        <c:ser>
          <c:idx val="2"/>
          <c:order val="2"/>
          <c:tx>
            <c:v>Bushveld Northern Limb</c:v>
          </c:tx>
          <c:spPr>
            <a:ln w="25400" cap="rnd">
              <a:noFill/>
              <a:round/>
            </a:ln>
            <a:effectLst/>
          </c:spPr>
          <c:marker>
            <c:symbol val="diamond"/>
            <c:size val="8"/>
            <c:spPr>
              <a:solidFill>
                <a:srgbClr val="C00000"/>
              </a:solidFill>
              <a:ln w="9525">
                <a:solidFill>
                  <a:schemeClr val="tx1"/>
                </a:solidFill>
              </a:ln>
              <a:effectLst/>
            </c:spPr>
          </c:marker>
          <c:xVal>
            <c:numRef>
              <c:f>'A41'!$D$13:$D$15</c:f>
              <c:numCache>
                <c:formatCode>0.000000</c:formatCode>
                <c:ptCount val="3"/>
                <c:pt idx="0">
                  <c:v>0.70740000000000003</c:v>
                </c:pt>
                <c:pt idx="1">
                  <c:v>0.70767899999999995</c:v>
                </c:pt>
                <c:pt idx="2">
                  <c:v>0.70748999999999995</c:v>
                </c:pt>
              </c:numCache>
            </c:numRef>
          </c:xVal>
          <c:yVal>
            <c:numRef>
              <c:f>'A41'!$E$13:$E$15</c:f>
              <c:numCache>
                <c:formatCode>0.000000</c:formatCode>
                <c:ptCount val="3"/>
                <c:pt idx="0">
                  <c:v>0.70746214285714304</c:v>
                </c:pt>
                <c:pt idx="1">
                  <c:v>0.70746214285714304</c:v>
                </c:pt>
                <c:pt idx="2">
                  <c:v>0.70746214285714304</c:v>
                </c:pt>
              </c:numCache>
            </c:numRef>
          </c:yVal>
          <c:smooth val="0"/>
          <c:extLst>
            <c:ext xmlns:c16="http://schemas.microsoft.com/office/drawing/2014/chart" uri="{C3380CC4-5D6E-409C-BE32-E72D297353CC}">
              <c16:uniqueId val="{00000002-B436-45C3-96E1-7DBBD3348417}"/>
            </c:ext>
          </c:extLst>
        </c:ser>
        <c:ser>
          <c:idx val="3"/>
          <c:order val="3"/>
          <c:tx>
            <c:v>Sudbury North Range</c:v>
          </c:tx>
          <c:spPr>
            <a:ln w="25400" cap="rnd">
              <a:noFill/>
              <a:round/>
            </a:ln>
            <a:effectLst/>
          </c:spPr>
          <c:marker>
            <c:symbol val="triangle"/>
            <c:size val="8"/>
            <c:spPr>
              <a:solidFill>
                <a:schemeClr val="accent5">
                  <a:lumMod val="40000"/>
                  <a:lumOff val="60000"/>
                </a:schemeClr>
              </a:solidFill>
              <a:ln w="6350">
                <a:solidFill>
                  <a:schemeClr val="tx1"/>
                </a:solidFill>
              </a:ln>
              <a:effectLst/>
            </c:spPr>
          </c:marker>
          <c:xVal>
            <c:numRef>
              <c:f>'A41'!$D$16</c:f>
              <c:numCache>
                <c:formatCode>0.000000</c:formatCode>
                <c:ptCount val="1"/>
                <c:pt idx="0">
                  <c:v>0.70667000000000002</c:v>
                </c:pt>
              </c:numCache>
            </c:numRef>
          </c:xVal>
          <c:yVal>
            <c:numRef>
              <c:f>'A41'!$E$16</c:f>
              <c:numCache>
                <c:formatCode>0.000000</c:formatCode>
                <c:ptCount val="1"/>
                <c:pt idx="0">
                  <c:v>0.70669999999999999</c:v>
                </c:pt>
              </c:numCache>
            </c:numRef>
          </c:yVal>
          <c:smooth val="0"/>
          <c:extLst>
            <c:ext xmlns:c16="http://schemas.microsoft.com/office/drawing/2014/chart" uri="{C3380CC4-5D6E-409C-BE32-E72D297353CC}">
              <c16:uniqueId val="{00000003-B436-45C3-96E1-7DBBD3348417}"/>
            </c:ext>
          </c:extLst>
        </c:ser>
        <c:ser>
          <c:idx val="4"/>
          <c:order val="4"/>
          <c:tx>
            <c:v>Sudbury South Range</c:v>
          </c:tx>
          <c:spPr>
            <a:ln w="25400" cap="rnd">
              <a:noFill/>
              <a:round/>
            </a:ln>
            <a:effectLst/>
          </c:spPr>
          <c:marker>
            <c:symbol val="triangle"/>
            <c:size val="8"/>
            <c:spPr>
              <a:solidFill>
                <a:schemeClr val="accent6">
                  <a:lumMod val="40000"/>
                  <a:lumOff val="60000"/>
                </a:schemeClr>
              </a:solidFill>
              <a:ln w="6350">
                <a:solidFill>
                  <a:schemeClr val="tx1"/>
                </a:solidFill>
              </a:ln>
              <a:effectLst/>
            </c:spPr>
          </c:marker>
          <c:xVal>
            <c:numRef>
              <c:f>'A41'!$D$17</c:f>
              <c:numCache>
                <c:formatCode>0.000000</c:formatCode>
                <c:ptCount val="1"/>
                <c:pt idx="0">
                  <c:v>0.70698000000000005</c:v>
                </c:pt>
              </c:numCache>
            </c:numRef>
          </c:xVal>
          <c:yVal>
            <c:numRef>
              <c:f>'A41'!$E$17</c:f>
              <c:numCache>
                <c:formatCode>0.000000</c:formatCode>
                <c:ptCount val="1"/>
                <c:pt idx="0">
                  <c:v>0.70674999999999999</c:v>
                </c:pt>
              </c:numCache>
            </c:numRef>
          </c:yVal>
          <c:smooth val="0"/>
          <c:extLst>
            <c:ext xmlns:c16="http://schemas.microsoft.com/office/drawing/2014/chart" uri="{C3380CC4-5D6E-409C-BE32-E72D297353CC}">
              <c16:uniqueId val="{00000004-B436-45C3-96E1-7DBBD3348417}"/>
            </c:ext>
          </c:extLst>
        </c:ser>
        <c:dLbls>
          <c:showLegendKey val="0"/>
          <c:showVal val="0"/>
          <c:showCatName val="0"/>
          <c:showSerName val="0"/>
          <c:showPercent val="0"/>
          <c:showBubbleSize val="0"/>
        </c:dLbls>
        <c:axId val="1402420223"/>
        <c:axId val="1402425631"/>
      </c:scatterChart>
      <c:valAx>
        <c:axId val="1402420223"/>
        <c:scaling>
          <c:orientation val="minMax"/>
        </c:scaling>
        <c:delete val="0"/>
        <c:axPos val="b"/>
        <c:majorGridlines>
          <c:spPr>
            <a:ln w="9525" cap="flat" cmpd="sng" algn="ctr">
              <a:solidFill>
                <a:schemeClr val="bg1">
                  <a:lumMod val="95000"/>
                </a:schemeClr>
              </a:solidFill>
              <a:round/>
            </a:ln>
            <a:effectLst/>
          </c:spPr>
        </c:majorGridlines>
        <c:title>
          <c:tx>
            <c:rich>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fr-CA" sz="1100" b="1"/>
                  <a:t>(</a:t>
                </a:r>
                <a:r>
                  <a:rPr lang="fr-CA" sz="1100" b="1" baseline="30000"/>
                  <a:t>87</a:t>
                </a:r>
                <a:r>
                  <a:rPr lang="fr-CA" sz="1100" b="1"/>
                  <a:t>Sr/</a:t>
                </a:r>
                <a:r>
                  <a:rPr lang="fr-CA" sz="1100" b="1" baseline="30000"/>
                  <a:t>86</a:t>
                </a:r>
                <a:r>
                  <a:rPr lang="fr-CA" sz="1100" b="1"/>
                  <a:t>Sr)</a:t>
                </a:r>
                <a:r>
                  <a:rPr lang="fr-CA" sz="1100" b="1" baseline="-25000"/>
                  <a:t>i</a:t>
                </a:r>
                <a:r>
                  <a:rPr lang="fr-CA" sz="1100" b="1" baseline="0"/>
                  <a:t> in apatite (this study)</a:t>
                </a:r>
                <a:endParaRPr lang="fr-CA" sz="1100" b="1"/>
              </a:p>
            </c:rich>
          </c:tx>
          <c:layout>
            <c:manualLayout>
              <c:xMode val="edge"/>
              <c:yMode val="edge"/>
              <c:x val="0.40089399688548683"/>
              <c:y val="0.94708354229755143"/>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fr-FR"/>
            </a:p>
          </c:txPr>
        </c:title>
        <c:numFmt formatCode="0.00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fr-FR"/>
          </a:p>
        </c:txPr>
        <c:crossAx val="1402425631"/>
        <c:crosses val="autoZero"/>
        <c:crossBetween val="midCat"/>
      </c:valAx>
      <c:valAx>
        <c:axId val="1402425631"/>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fr-CA" sz="1100" b="1" i="0" baseline="0">
                    <a:effectLst/>
                    <a:latin typeface="Times New Roman" panose="02020603050405020304" pitchFamily="18" charset="0"/>
                    <a:cs typeface="Times New Roman" panose="02020603050405020304" pitchFamily="18" charset="0"/>
                  </a:rPr>
                  <a:t>(</a:t>
                </a:r>
                <a:r>
                  <a:rPr lang="fr-CA" sz="1100" b="1" i="0" baseline="30000">
                    <a:effectLst/>
                    <a:latin typeface="Times New Roman" panose="02020603050405020304" pitchFamily="18" charset="0"/>
                    <a:cs typeface="Times New Roman" panose="02020603050405020304" pitchFamily="18" charset="0"/>
                  </a:rPr>
                  <a:t>87</a:t>
                </a:r>
                <a:r>
                  <a:rPr lang="fr-CA" sz="1100" b="1" i="0" baseline="0">
                    <a:effectLst/>
                    <a:latin typeface="Times New Roman" panose="02020603050405020304" pitchFamily="18" charset="0"/>
                    <a:cs typeface="Times New Roman" panose="02020603050405020304" pitchFamily="18" charset="0"/>
                  </a:rPr>
                  <a:t>Sr/</a:t>
                </a:r>
                <a:r>
                  <a:rPr lang="fr-CA" sz="1100" b="1" i="0" baseline="30000">
                    <a:effectLst/>
                    <a:latin typeface="Times New Roman" panose="02020603050405020304" pitchFamily="18" charset="0"/>
                    <a:cs typeface="Times New Roman" panose="02020603050405020304" pitchFamily="18" charset="0"/>
                  </a:rPr>
                  <a:t>86</a:t>
                </a:r>
                <a:r>
                  <a:rPr lang="fr-CA" sz="1100" b="1" i="0" baseline="0">
                    <a:effectLst/>
                    <a:latin typeface="Times New Roman" panose="02020603050405020304" pitchFamily="18" charset="0"/>
                    <a:cs typeface="Times New Roman" panose="02020603050405020304" pitchFamily="18" charset="0"/>
                  </a:rPr>
                  <a:t>Sr)</a:t>
                </a:r>
                <a:r>
                  <a:rPr lang="fr-CA" sz="1100" b="1" i="0" baseline="-25000">
                    <a:effectLst/>
                    <a:latin typeface="Times New Roman" panose="02020603050405020304" pitchFamily="18" charset="0"/>
                    <a:cs typeface="Times New Roman" panose="02020603050405020304" pitchFamily="18" charset="0"/>
                  </a:rPr>
                  <a:t>i</a:t>
                </a:r>
                <a:r>
                  <a:rPr lang="fr-CA" sz="1100" b="1" i="0" baseline="0">
                    <a:effectLst/>
                    <a:latin typeface="Times New Roman" panose="02020603050405020304" pitchFamily="18" charset="0"/>
                    <a:cs typeface="Times New Roman" panose="02020603050405020304" pitchFamily="18" charset="0"/>
                  </a:rPr>
                  <a:t> in plagioclase or whole rock (literature)</a:t>
                </a:r>
                <a:endParaRPr lang="fr-CA" sz="1100" b="1">
                  <a:effectLst/>
                  <a:latin typeface="Times New Roman" panose="02020603050405020304" pitchFamily="18" charset="0"/>
                  <a:cs typeface="Times New Roman" panose="02020603050405020304" pitchFamily="18" charset="0"/>
                </a:endParaRPr>
              </a:p>
            </c:rich>
          </c:tx>
          <c:layout>
            <c:manualLayout>
              <c:xMode val="edge"/>
              <c:yMode val="edge"/>
              <c:x val="1.5039444855717824E-2"/>
              <c:y val="0.11900707692151821"/>
            </c:manualLayout>
          </c:layout>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fr-FR"/>
            </a:p>
          </c:txPr>
        </c:title>
        <c:numFmt formatCode="0.00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fr-FR"/>
          </a:p>
        </c:txPr>
        <c:crossAx val="1402420223"/>
        <c:crosses val="autoZero"/>
        <c:crossBetween val="midCat"/>
      </c:valAx>
      <c:spPr>
        <a:noFill/>
        <a:ln>
          <a:noFill/>
        </a:ln>
        <a:effectLst/>
      </c:spPr>
    </c:plotArea>
    <c:legend>
      <c:legendPos val="r"/>
      <c:legendEntry>
        <c:idx val="0"/>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fr-FR"/>
          </a:p>
        </c:txPr>
      </c:legendEntry>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fr-FR"/>
          </a:p>
        </c:txPr>
      </c:legendEntry>
      <c:legendEntry>
        <c:idx val="2"/>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fr-FR"/>
          </a:p>
        </c:txPr>
      </c:legendEntry>
      <c:legendEntry>
        <c:idx val="3"/>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fr-FR"/>
          </a:p>
        </c:txPr>
      </c:legendEntry>
      <c:legendEntry>
        <c:idx val="4"/>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fr-FR"/>
          </a:p>
        </c:txPr>
      </c:legendEntry>
      <c:layout>
        <c:manualLayout>
          <c:xMode val="edge"/>
          <c:yMode val="edge"/>
          <c:x val="0.70325678649500289"/>
          <c:y val="0.57277670331442032"/>
          <c:w val="0.22802959518639557"/>
          <c:h val="0.29182307321775824"/>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13.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7" Type="http://schemas.openxmlformats.org/officeDocument/2006/relationships/chart" Target="../charts/chart8.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5</xdr:col>
      <xdr:colOff>114300</xdr:colOff>
      <xdr:row>2</xdr:row>
      <xdr:rowOff>38100</xdr:rowOff>
    </xdr:from>
    <xdr:to>
      <xdr:col>6</xdr:col>
      <xdr:colOff>755015</xdr:colOff>
      <xdr:row>6</xdr:row>
      <xdr:rowOff>148590</xdr:rowOff>
    </xdr:to>
    <xdr:pic>
      <xdr:nvPicPr>
        <xdr:cNvPr id="2" name="Image 1" descr="Documents officiels – UQAC">
          <a:extLst>
            <a:ext uri="{FF2B5EF4-FFF2-40B4-BE49-F238E27FC236}">
              <a16:creationId xmlns:a16="http://schemas.microsoft.com/office/drawing/2014/main" id="{3B5B09A6-DADC-4B75-BCA7-F87CE819854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24300" y="419100"/>
          <a:ext cx="1459865" cy="872490"/>
        </a:xfrm>
        <a:prstGeom prst="rect">
          <a:avLst/>
        </a:prstGeom>
        <a:noFill/>
        <a:ln>
          <a:noFill/>
        </a:ln>
      </xdr:spPr>
    </xdr:pic>
    <xdr:clientData/>
  </xdr:twoCellAnchor>
</xdr:wsDr>
</file>

<file path=xl/drawings/drawing10.xml><?xml version="1.0" encoding="utf-8"?>
<c:userShapes xmlns:c="http://schemas.openxmlformats.org/drawingml/2006/chart">
  <cdr:relSizeAnchor xmlns:cdr="http://schemas.openxmlformats.org/drawingml/2006/chartDrawing">
    <cdr:from>
      <cdr:x>0.14071</cdr:x>
      <cdr:y>0.89126</cdr:y>
    </cdr:from>
    <cdr:to>
      <cdr:x>0.76946</cdr:x>
      <cdr:y>0.97128</cdr:y>
    </cdr:to>
    <cdr:sp macro="" textlink="">
      <cdr:nvSpPr>
        <cdr:cNvPr id="2" name="ZoneTexte 1"/>
        <cdr:cNvSpPr txBox="1"/>
      </cdr:nvSpPr>
      <cdr:spPr>
        <a:xfrm xmlns:a="http://schemas.openxmlformats.org/drawingml/2006/main">
          <a:off x="994800" y="3612656"/>
          <a:ext cx="4445053" cy="32435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a:t>La     Ce     Pr      Nd    Sm    Eu     Gd    Tb      Dy     Ho     Er     Tm     Yb     Lu     Sr</a:t>
          </a:r>
        </a:p>
      </cdr:txBody>
    </cdr:sp>
  </cdr:relSizeAnchor>
</c:userShapes>
</file>

<file path=xl/drawings/drawing11.xml><?xml version="1.0" encoding="utf-8"?>
<xdr:wsDr xmlns:xdr="http://schemas.openxmlformats.org/drawingml/2006/spreadsheetDrawing" xmlns:a="http://schemas.openxmlformats.org/drawingml/2006/main">
  <xdr:twoCellAnchor>
    <xdr:from>
      <xdr:col>13</xdr:col>
      <xdr:colOff>259443</xdr:colOff>
      <xdr:row>6</xdr:row>
      <xdr:rowOff>185057</xdr:rowOff>
    </xdr:from>
    <xdr:to>
      <xdr:col>17</xdr:col>
      <xdr:colOff>529518</xdr:colOff>
      <xdr:row>8</xdr:row>
      <xdr:rowOff>27184</xdr:rowOff>
    </xdr:to>
    <xdr:sp macro="" textlink="">
      <xdr:nvSpPr>
        <xdr:cNvPr id="2" name="TextBox 2">
          <a:extLst>
            <a:ext uri="{FF2B5EF4-FFF2-40B4-BE49-F238E27FC236}">
              <a16:creationId xmlns:a16="http://schemas.microsoft.com/office/drawing/2014/main" id="{78F98999-BDB4-4C54-AF5A-7C0CD5965BFF}"/>
            </a:ext>
          </a:extLst>
        </xdr:cNvPr>
        <xdr:cNvSpPr txBox="1"/>
      </xdr:nvSpPr>
      <xdr:spPr>
        <a:xfrm>
          <a:off x="17966418" y="1442357"/>
          <a:ext cx="3937200" cy="242177"/>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GB" sz="1100">
              <a:latin typeface="Arial" panose="020B0604020202020204" pitchFamily="34" charset="0"/>
            </a:rPr>
            <a:t>Mean = 0.706340±0.000044  [0.0062%]  2</a:t>
          </a:r>
          <a:r>
            <a:rPr lang="en-GB" sz="1100">
              <a:latin typeface="Symbol" panose="05050102010706020507" pitchFamily="18" charset="2"/>
            </a:rPr>
            <a:t>s; </a:t>
          </a:r>
          <a:r>
            <a:rPr lang="en-GB" sz="1100">
              <a:latin typeface="Arial" panose="020B0604020202020204" pitchFamily="34" charset="0"/>
            </a:rPr>
            <a:t>MSWD = 0.20</a:t>
          </a:r>
        </a:p>
      </xdr:txBody>
    </xdr:sp>
    <xdr:clientData/>
  </xdr:twoCellAnchor>
  <xdr:twoCellAnchor>
    <xdr:from>
      <xdr:col>13</xdr:col>
      <xdr:colOff>263525</xdr:colOff>
      <xdr:row>49</xdr:row>
      <xdr:rowOff>16330</xdr:rowOff>
    </xdr:from>
    <xdr:to>
      <xdr:col>17</xdr:col>
      <xdr:colOff>611955</xdr:colOff>
      <xdr:row>50</xdr:row>
      <xdr:rowOff>44905</xdr:rowOff>
    </xdr:to>
    <xdr:sp macro="" textlink="">
      <xdr:nvSpPr>
        <xdr:cNvPr id="3" name="TextBox 3">
          <a:extLst>
            <a:ext uri="{FF2B5EF4-FFF2-40B4-BE49-F238E27FC236}">
              <a16:creationId xmlns:a16="http://schemas.microsoft.com/office/drawing/2014/main" id="{D6066F86-5435-440F-9830-80D857C6BE80}"/>
            </a:ext>
          </a:extLst>
        </xdr:cNvPr>
        <xdr:cNvSpPr txBox="1"/>
      </xdr:nvSpPr>
      <xdr:spPr>
        <a:xfrm>
          <a:off x="17970500" y="9855655"/>
          <a:ext cx="4015555" cy="22860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noAutofit/>
        </a:bodyPr>
        <a:lstStyle/>
        <a:p>
          <a:r>
            <a:rPr lang="en-GB" sz="1100">
              <a:latin typeface="Arial" panose="020B0604020202020204" pitchFamily="34" charset="0"/>
            </a:rPr>
            <a:t>Mean = 0.707678±0.000020  [0.0028%]  2</a:t>
          </a:r>
          <a:r>
            <a:rPr lang="en-GB" sz="1100">
              <a:latin typeface="Symbol" panose="05050102010706020507" pitchFamily="18" charset="2"/>
            </a:rPr>
            <a:t>s; </a:t>
          </a:r>
          <a:r>
            <a:rPr lang="en-GB" sz="1100">
              <a:latin typeface="Arial" panose="020B0604020202020204" pitchFamily="34" charset="0"/>
            </a:rPr>
            <a:t>MSWD = 0.22</a:t>
          </a:r>
        </a:p>
      </xdr:txBody>
    </xdr:sp>
    <xdr:clientData/>
  </xdr:twoCellAnchor>
  <xdr:twoCellAnchor>
    <xdr:from>
      <xdr:col>13</xdr:col>
      <xdr:colOff>227560</xdr:colOff>
      <xdr:row>96</xdr:row>
      <xdr:rowOff>200025</xdr:rowOff>
    </xdr:from>
    <xdr:to>
      <xdr:col>17</xdr:col>
      <xdr:colOff>547415</xdr:colOff>
      <xdr:row>98</xdr:row>
      <xdr:rowOff>62593</xdr:rowOff>
    </xdr:to>
    <xdr:sp macro="" textlink="">
      <xdr:nvSpPr>
        <xdr:cNvPr id="4" name="TextBox 6">
          <a:extLst>
            <a:ext uri="{FF2B5EF4-FFF2-40B4-BE49-F238E27FC236}">
              <a16:creationId xmlns:a16="http://schemas.microsoft.com/office/drawing/2014/main" id="{DB072704-0F66-4704-B3FE-C2A509805EA9}"/>
            </a:ext>
          </a:extLst>
        </xdr:cNvPr>
        <xdr:cNvSpPr txBox="1"/>
      </xdr:nvSpPr>
      <xdr:spPr>
        <a:xfrm>
          <a:off x="17934535" y="19440525"/>
          <a:ext cx="3986980" cy="262618"/>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noAutofit/>
        </a:bodyPr>
        <a:lstStyle/>
        <a:p>
          <a:r>
            <a:rPr lang="en-GB" sz="1100">
              <a:latin typeface="Arial" panose="020B0604020202020204" pitchFamily="34" charset="0"/>
            </a:rPr>
            <a:t>Mean = 0.711809±0.000012  [0.0017%]  2</a:t>
          </a:r>
          <a:r>
            <a:rPr lang="en-GB" sz="1100">
              <a:latin typeface="Symbol" panose="05050102010706020507" pitchFamily="18" charset="2"/>
            </a:rPr>
            <a:t>s;</a:t>
          </a:r>
          <a:r>
            <a:rPr lang="en-GB" sz="1100" baseline="0">
              <a:latin typeface="Symbol" panose="05050102010706020507" pitchFamily="18" charset="2"/>
            </a:rPr>
            <a:t> </a:t>
          </a:r>
          <a:r>
            <a:rPr lang="en-GB" sz="1100">
              <a:latin typeface="Arial" panose="020B0604020202020204" pitchFamily="34" charset="0"/>
            </a:rPr>
            <a:t>MSWD = 0.13</a:t>
          </a:r>
        </a:p>
      </xdr:txBody>
    </xdr:sp>
    <xdr:clientData/>
  </xdr:twoCellAnchor>
  <xdr:twoCellAnchor>
    <xdr:from>
      <xdr:col>13</xdr:col>
      <xdr:colOff>249998</xdr:colOff>
      <xdr:row>144</xdr:row>
      <xdr:rowOff>10885</xdr:rowOff>
    </xdr:from>
    <xdr:to>
      <xdr:col>17</xdr:col>
      <xdr:colOff>434832</xdr:colOff>
      <xdr:row>145</xdr:row>
      <xdr:rowOff>100692</xdr:rowOff>
    </xdr:to>
    <xdr:sp macro="" textlink="">
      <xdr:nvSpPr>
        <xdr:cNvPr id="5" name="TextBox 7">
          <a:extLst>
            <a:ext uri="{FF2B5EF4-FFF2-40B4-BE49-F238E27FC236}">
              <a16:creationId xmlns:a16="http://schemas.microsoft.com/office/drawing/2014/main" id="{0827B356-4684-45F0-8884-9662614BC701}"/>
            </a:ext>
          </a:extLst>
        </xdr:cNvPr>
        <xdr:cNvSpPr txBox="1"/>
      </xdr:nvSpPr>
      <xdr:spPr>
        <a:xfrm>
          <a:off x="17956973" y="28852585"/>
          <a:ext cx="3851959" cy="289832"/>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noAutofit/>
        </a:bodyPr>
        <a:lstStyle/>
        <a:p>
          <a:r>
            <a:rPr lang="en-GB" sz="1100">
              <a:latin typeface="Arial" panose="020B0604020202020204" pitchFamily="34" charset="0"/>
            </a:rPr>
            <a:t>Mean = 0.7036803±0.0000088  [0.0013%]  2</a:t>
          </a:r>
          <a:r>
            <a:rPr lang="en-GB" sz="1100">
              <a:latin typeface="Symbol" panose="05050102010706020507" pitchFamily="18" charset="2"/>
            </a:rPr>
            <a:t>s; </a:t>
          </a:r>
          <a:r>
            <a:rPr lang="en-GB" sz="1100">
              <a:latin typeface="Arial" panose="020B0604020202020204" pitchFamily="34" charset="0"/>
            </a:rPr>
            <a:t>MSWD = 1.01</a:t>
          </a:r>
        </a:p>
      </xdr:txBody>
    </xdr:sp>
    <xdr:clientData/>
  </xdr:twoCellAnchor>
  <xdr:twoCellAnchor>
    <xdr:from>
      <xdr:col>13</xdr:col>
      <xdr:colOff>193727</xdr:colOff>
      <xdr:row>190</xdr:row>
      <xdr:rowOff>29936</xdr:rowOff>
    </xdr:from>
    <xdr:to>
      <xdr:col>16</xdr:col>
      <xdr:colOff>680357</xdr:colOff>
      <xdr:row>193</xdr:row>
      <xdr:rowOff>24518</xdr:rowOff>
    </xdr:to>
    <xdr:sp macro="" textlink="">
      <xdr:nvSpPr>
        <xdr:cNvPr id="6" name="TextBox 8">
          <a:extLst>
            <a:ext uri="{FF2B5EF4-FFF2-40B4-BE49-F238E27FC236}">
              <a16:creationId xmlns:a16="http://schemas.microsoft.com/office/drawing/2014/main" id="{B18F923D-907D-4EA8-AA0A-89C39245866C}"/>
            </a:ext>
          </a:extLst>
        </xdr:cNvPr>
        <xdr:cNvSpPr txBox="1"/>
      </xdr:nvSpPr>
      <xdr:spPr>
        <a:xfrm>
          <a:off x="17900702" y="38072786"/>
          <a:ext cx="3267930" cy="594657"/>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square" lIns="25400" tIns="25400" rIns="25400" bIns="25400" rtlCol="0" anchor="t">
          <a:spAutoFit/>
        </a:bodyPr>
        <a:lstStyle/>
        <a:p>
          <a:r>
            <a:rPr lang="en-GB" sz="1100">
              <a:latin typeface="Arial" panose="020B0604020202020204" pitchFamily="34" charset="0"/>
            </a:rPr>
            <a:t>Mean = 0.704211±0.000014  [0.0020%]  2</a:t>
          </a:r>
          <a:r>
            <a:rPr lang="en-GB" sz="1100">
              <a:latin typeface="Symbol" panose="05050102010706020507" pitchFamily="18" charset="2"/>
            </a:rPr>
            <a:t>s</a:t>
          </a:r>
          <a:r>
            <a:rPr lang="en-GB" sz="1100">
              <a:latin typeface="Arial" panose="020B0604020202020204" pitchFamily="34" charset="0"/>
            </a:rPr>
            <a:t>
Wtd by data-pt errs only, 0 of 44 rej.
MSWD = 0.37, probability = 1.000</a:t>
          </a:r>
        </a:p>
      </xdr:txBody>
    </xdr:sp>
    <xdr:clientData/>
  </xdr:twoCellAnchor>
  <xdr:twoCellAnchor editAs="oneCell">
    <xdr:from>
      <xdr:col>13</xdr:col>
      <xdr:colOff>238125</xdr:colOff>
      <xdr:row>9</xdr:row>
      <xdr:rowOff>68035</xdr:rowOff>
    </xdr:from>
    <xdr:to>
      <xdr:col>21</xdr:col>
      <xdr:colOff>161690</xdr:colOff>
      <xdr:row>31</xdr:row>
      <xdr:rowOff>197035</xdr:rowOff>
    </xdr:to>
    <xdr:pic>
      <xdr:nvPicPr>
        <xdr:cNvPr id="7" name="Image 6">
          <a:extLst>
            <a:ext uri="{FF2B5EF4-FFF2-40B4-BE49-F238E27FC236}">
              <a16:creationId xmlns:a16="http://schemas.microsoft.com/office/drawing/2014/main" id="{B4715799-1E12-45E9-83D6-7134B54B3D2F}"/>
            </a:ext>
          </a:extLst>
        </xdr:cNvPr>
        <xdr:cNvPicPr>
          <a:picLocks noChangeAspect="1"/>
        </xdr:cNvPicPr>
      </xdr:nvPicPr>
      <xdr:blipFill>
        <a:blip xmlns:r="http://schemas.openxmlformats.org/officeDocument/2006/relationships" r:embed="rId1"/>
        <a:stretch>
          <a:fillRect/>
        </a:stretch>
      </xdr:blipFill>
      <xdr:spPr>
        <a:xfrm>
          <a:off x="17945100" y="1925410"/>
          <a:ext cx="6572015" cy="4510500"/>
        </a:xfrm>
        <a:prstGeom prst="rect">
          <a:avLst/>
        </a:prstGeom>
      </xdr:spPr>
    </xdr:pic>
    <xdr:clientData/>
  </xdr:twoCellAnchor>
  <xdr:twoCellAnchor editAs="oneCell">
    <xdr:from>
      <xdr:col>13</xdr:col>
      <xdr:colOff>285750</xdr:colOff>
      <xdr:row>51</xdr:row>
      <xdr:rowOff>57832</xdr:rowOff>
    </xdr:from>
    <xdr:to>
      <xdr:col>21</xdr:col>
      <xdr:colOff>200402</xdr:colOff>
      <xdr:row>74</xdr:row>
      <xdr:rowOff>413</xdr:rowOff>
    </xdr:to>
    <xdr:pic>
      <xdr:nvPicPr>
        <xdr:cNvPr id="8" name="Image 7">
          <a:extLst>
            <a:ext uri="{FF2B5EF4-FFF2-40B4-BE49-F238E27FC236}">
              <a16:creationId xmlns:a16="http://schemas.microsoft.com/office/drawing/2014/main" id="{A78C0AF3-3317-463A-91F0-96F27B4CE985}"/>
            </a:ext>
          </a:extLst>
        </xdr:cNvPr>
        <xdr:cNvPicPr>
          <a:picLocks noChangeAspect="1"/>
        </xdr:cNvPicPr>
      </xdr:nvPicPr>
      <xdr:blipFill>
        <a:blip xmlns:r="http://schemas.openxmlformats.org/officeDocument/2006/relationships" r:embed="rId2"/>
        <a:stretch>
          <a:fillRect/>
        </a:stretch>
      </xdr:blipFill>
      <xdr:spPr>
        <a:xfrm>
          <a:off x="17992725" y="10297207"/>
          <a:ext cx="6563102" cy="4543156"/>
        </a:xfrm>
        <a:prstGeom prst="rect">
          <a:avLst/>
        </a:prstGeom>
      </xdr:spPr>
    </xdr:pic>
    <xdr:clientData/>
  </xdr:twoCellAnchor>
  <xdr:twoCellAnchor editAs="oneCell">
    <xdr:from>
      <xdr:col>13</xdr:col>
      <xdr:colOff>295956</xdr:colOff>
      <xdr:row>99</xdr:row>
      <xdr:rowOff>122464</xdr:rowOff>
    </xdr:from>
    <xdr:to>
      <xdr:col>21</xdr:col>
      <xdr:colOff>210609</xdr:colOff>
      <xdr:row>122</xdr:row>
      <xdr:rowOff>47356</xdr:rowOff>
    </xdr:to>
    <xdr:pic>
      <xdr:nvPicPr>
        <xdr:cNvPr id="9" name="Image 8">
          <a:extLst>
            <a:ext uri="{FF2B5EF4-FFF2-40B4-BE49-F238E27FC236}">
              <a16:creationId xmlns:a16="http://schemas.microsoft.com/office/drawing/2014/main" id="{EFBB3080-97C8-4BDB-AA87-E754773ECF27}"/>
            </a:ext>
          </a:extLst>
        </xdr:cNvPr>
        <xdr:cNvPicPr>
          <a:picLocks noChangeAspect="1"/>
        </xdr:cNvPicPr>
      </xdr:nvPicPr>
      <xdr:blipFill>
        <a:blip xmlns:r="http://schemas.openxmlformats.org/officeDocument/2006/relationships" r:embed="rId3"/>
        <a:stretch>
          <a:fillRect/>
        </a:stretch>
      </xdr:blipFill>
      <xdr:spPr>
        <a:xfrm>
          <a:off x="18002931" y="19963039"/>
          <a:ext cx="6563103" cy="4525467"/>
        </a:xfrm>
        <a:prstGeom prst="rect">
          <a:avLst/>
        </a:prstGeom>
      </xdr:spPr>
    </xdr:pic>
    <xdr:clientData/>
  </xdr:twoCellAnchor>
  <xdr:twoCellAnchor editAs="oneCell">
    <xdr:from>
      <xdr:col>13</xdr:col>
      <xdr:colOff>302759</xdr:colOff>
      <xdr:row>146</xdr:row>
      <xdr:rowOff>108857</xdr:rowOff>
    </xdr:from>
    <xdr:to>
      <xdr:col>21</xdr:col>
      <xdr:colOff>217411</xdr:colOff>
      <xdr:row>169</xdr:row>
      <xdr:rowOff>33751</xdr:rowOff>
    </xdr:to>
    <xdr:pic>
      <xdr:nvPicPr>
        <xdr:cNvPr id="10" name="Image 9">
          <a:extLst>
            <a:ext uri="{FF2B5EF4-FFF2-40B4-BE49-F238E27FC236}">
              <a16:creationId xmlns:a16="http://schemas.microsoft.com/office/drawing/2014/main" id="{18B3D165-76A5-40BD-BE87-336DFA16703C}"/>
            </a:ext>
          </a:extLst>
        </xdr:cNvPr>
        <xdr:cNvPicPr>
          <a:picLocks noChangeAspect="1"/>
        </xdr:cNvPicPr>
      </xdr:nvPicPr>
      <xdr:blipFill>
        <a:blip xmlns:r="http://schemas.openxmlformats.org/officeDocument/2006/relationships" r:embed="rId4"/>
        <a:stretch>
          <a:fillRect/>
        </a:stretch>
      </xdr:blipFill>
      <xdr:spPr>
        <a:xfrm>
          <a:off x="18009734" y="29350607"/>
          <a:ext cx="6563102" cy="4525469"/>
        </a:xfrm>
        <a:prstGeom prst="rect">
          <a:avLst/>
        </a:prstGeom>
      </xdr:spPr>
    </xdr:pic>
    <xdr:clientData/>
  </xdr:twoCellAnchor>
  <xdr:twoCellAnchor editAs="oneCell">
    <xdr:from>
      <xdr:col>13</xdr:col>
      <xdr:colOff>323170</xdr:colOff>
      <xdr:row>193</xdr:row>
      <xdr:rowOff>129267</xdr:rowOff>
    </xdr:from>
    <xdr:to>
      <xdr:col>21</xdr:col>
      <xdr:colOff>237822</xdr:colOff>
      <xdr:row>216</xdr:row>
      <xdr:rowOff>54160</xdr:rowOff>
    </xdr:to>
    <xdr:pic>
      <xdr:nvPicPr>
        <xdr:cNvPr id="11" name="Image 10">
          <a:extLst>
            <a:ext uri="{FF2B5EF4-FFF2-40B4-BE49-F238E27FC236}">
              <a16:creationId xmlns:a16="http://schemas.microsoft.com/office/drawing/2014/main" id="{A4EB5EAE-197A-421B-B07D-60792090A84B}"/>
            </a:ext>
          </a:extLst>
        </xdr:cNvPr>
        <xdr:cNvPicPr>
          <a:picLocks noChangeAspect="1"/>
        </xdr:cNvPicPr>
      </xdr:nvPicPr>
      <xdr:blipFill>
        <a:blip xmlns:r="http://schemas.openxmlformats.org/officeDocument/2006/relationships" r:embed="rId5"/>
        <a:stretch>
          <a:fillRect/>
        </a:stretch>
      </xdr:blipFill>
      <xdr:spPr>
        <a:xfrm>
          <a:off x="18030145" y="38772192"/>
          <a:ext cx="6563102" cy="452546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54242</xdr:colOff>
      <xdr:row>274</xdr:row>
      <xdr:rowOff>80434</xdr:rowOff>
    </xdr:from>
    <xdr:to>
      <xdr:col>4</xdr:col>
      <xdr:colOff>763863</xdr:colOff>
      <xdr:row>275</xdr:row>
      <xdr:rowOff>105502</xdr:rowOff>
    </xdr:to>
    <xdr:sp macro="" textlink="">
      <xdr:nvSpPr>
        <xdr:cNvPr id="2" name="TextBox 9">
          <a:extLst>
            <a:ext uri="{FF2B5EF4-FFF2-40B4-BE49-F238E27FC236}">
              <a16:creationId xmlns:a16="http://schemas.microsoft.com/office/drawing/2014/main" id="{CC8C61A3-1D82-4CCD-8B5B-0A08D1B7F2BF}"/>
            </a:ext>
          </a:extLst>
        </xdr:cNvPr>
        <xdr:cNvSpPr txBox="1"/>
      </xdr:nvSpPr>
      <xdr:spPr>
        <a:xfrm>
          <a:off x="330467" y="55163509"/>
          <a:ext cx="3490921" cy="244143"/>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GB" sz="1100">
              <a:latin typeface="Arial" panose="020B0604020202020204" pitchFamily="34" charset="0"/>
            </a:rPr>
            <a:t>Mean = 0.70698±0.00014  [0.020%]  2</a:t>
          </a:r>
          <a:r>
            <a:rPr lang="en-GB" sz="1100">
              <a:latin typeface="Symbol" panose="05050102010706020507" pitchFamily="18" charset="2"/>
            </a:rPr>
            <a:t>s; </a:t>
          </a:r>
          <a:r>
            <a:rPr lang="en-GB" sz="1100">
              <a:latin typeface="Arial" panose="020B0604020202020204" pitchFamily="34" charset="0"/>
            </a:rPr>
            <a:t>MSWD = 0.53</a:t>
          </a:r>
        </a:p>
      </xdr:txBody>
    </xdr:sp>
    <xdr:clientData/>
  </xdr:twoCellAnchor>
  <xdr:twoCellAnchor>
    <xdr:from>
      <xdr:col>1</xdr:col>
      <xdr:colOff>54242</xdr:colOff>
      <xdr:row>231</xdr:row>
      <xdr:rowOff>127435</xdr:rowOff>
    </xdr:from>
    <xdr:to>
      <xdr:col>5</xdr:col>
      <xdr:colOff>64828</xdr:colOff>
      <xdr:row>232</xdr:row>
      <xdr:rowOff>173670</xdr:rowOff>
    </xdr:to>
    <xdr:sp macro="" textlink="">
      <xdr:nvSpPr>
        <xdr:cNvPr id="3" name="TextBox 10">
          <a:extLst>
            <a:ext uri="{FF2B5EF4-FFF2-40B4-BE49-F238E27FC236}">
              <a16:creationId xmlns:a16="http://schemas.microsoft.com/office/drawing/2014/main" id="{BAF1EBFF-9A71-463F-827B-F41336428EE2}"/>
            </a:ext>
          </a:extLst>
        </xdr:cNvPr>
        <xdr:cNvSpPr txBox="1"/>
      </xdr:nvSpPr>
      <xdr:spPr>
        <a:xfrm>
          <a:off x="330467" y="46590385"/>
          <a:ext cx="3677711" cy="24626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GB" sz="1100">
              <a:latin typeface="Arial" panose="020B0604020202020204" pitchFamily="34" charset="0"/>
            </a:rPr>
            <a:t>Mean = 0.70749±0.00011  [0.016%]  2</a:t>
          </a:r>
          <a:r>
            <a:rPr lang="en-GB" sz="1100">
              <a:latin typeface="Symbol" panose="05050102010706020507" pitchFamily="18" charset="2"/>
            </a:rPr>
            <a:t>s; </a:t>
          </a:r>
          <a:r>
            <a:rPr lang="en-GB" sz="1100">
              <a:latin typeface="Arial" panose="020B0604020202020204" pitchFamily="34" charset="0"/>
            </a:rPr>
            <a:t>MSWD = 0.52</a:t>
          </a:r>
        </a:p>
      </xdr:txBody>
    </xdr:sp>
    <xdr:clientData/>
  </xdr:twoCellAnchor>
  <xdr:twoCellAnchor>
    <xdr:from>
      <xdr:col>1</xdr:col>
      <xdr:colOff>54242</xdr:colOff>
      <xdr:row>207</xdr:row>
      <xdr:rowOff>163285</xdr:rowOff>
    </xdr:from>
    <xdr:to>
      <xdr:col>5</xdr:col>
      <xdr:colOff>221794</xdr:colOff>
      <xdr:row>208</xdr:row>
      <xdr:rowOff>177398</xdr:rowOff>
    </xdr:to>
    <xdr:sp macro="" textlink="">
      <xdr:nvSpPr>
        <xdr:cNvPr id="4" name="TextBox 11">
          <a:extLst>
            <a:ext uri="{FF2B5EF4-FFF2-40B4-BE49-F238E27FC236}">
              <a16:creationId xmlns:a16="http://schemas.microsoft.com/office/drawing/2014/main" id="{D817387A-68CC-4612-89A9-246446FCB495}"/>
            </a:ext>
          </a:extLst>
        </xdr:cNvPr>
        <xdr:cNvSpPr txBox="1"/>
      </xdr:nvSpPr>
      <xdr:spPr>
        <a:xfrm>
          <a:off x="330467" y="41825635"/>
          <a:ext cx="3834677" cy="214138"/>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GB" sz="1100">
              <a:latin typeface="Arial" panose="020B0604020202020204" pitchFamily="34" charset="0"/>
            </a:rPr>
            <a:t>Mean = 0.707679±0.000090  [0.013%]  2</a:t>
          </a:r>
          <a:r>
            <a:rPr lang="en-GB" sz="1100">
              <a:latin typeface="Symbol" panose="05050102010706020507" pitchFamily="18" charset="2"/>
            </a:rPr>
            <a:t>s; </a:t>
          </a:r>
          <a:r>
            <a:rPr lang="en-GB" sz="1100">
              <a:latin typeface="Arial" panose="020B0604020202020204" pitchFamily="34" charset="0"/>
            </a:rPr>
            <a:t>MSWD = 0.24</a:t>
          </a:r>
        </a:p>
      </xdr:txBody>
    </xdr:sp>
    <xdr:clientData/>
  </xdr:twoCellAnchor>
  <xdr:twoCellAnchor>
    <xdr:from>
      <xdr:col>1</xdr:col>
      <xdr:colOff>54242</xdr:colOff>
      <xdr:row>255</xdr:row>
      <xdr:rowOff>152693</xdr:rowOff>
    </xdr:from>
    <xdr:to>
      <xdr:col>5</xdr:col>
      <xdr:colOff>132148</xdr:colOff>
      <xdr:row>257</xdr:row>
      <xdr:rowOff>1019</xdr:rowOff>
    </xdr:to>
    <xdr:sp macro="" textlink="">
      <xdr:nvSpPr>
        <xdr:cNvPr id="5" name="TextBox 13">
          <a:extLst>
            <a:ext uri="{FF2B5EF4-FFF2-40B4-BE49-F238E27FC236}">
              <a16:creationId xmlns:a16="http://schemas.microsoft.com/office/drawing/2014/main" id="{71BD5E1B-C332-455F-A1D6-DF9B1AB6045E}"/>
            </a:ext>
          </a:extLst>
        </xdr:cNvPr>
        <xdr:cNvSpPr txBox="1"/>
      </xdr:nvSpPr>
      <xdr:spPr>
        <a:xfrm>
          <a:off x="330467" y="51425768"/>
          <a:ext cx="3745031" cy="248376"/>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square" lIns="25400" tIns="25400" rIns="25400" bIns="25400" rtlCol="0" anchor="t">
          <a:spAutoFit/>
        </a:bodyPr>
        <a:lstStyle/>
        <a:p>
          <a:r>
            <a:rPr lang="en-GB" sz="1100">
              <a:latin typeface="Arial" panose="020B0604020202020204" pitchFamily="34" charset="0"/>
            </a:rPr>
            <a:t>Mean = 0.70667±0.00017  [0.024%]  2</a:t>
          </a:r>
          <a:r>
            <a:rPr lang="en-GB" sz="1100">
              <a:latin typeface="Symbol" panose="05050102010706020507" pitchFamily="18" charset="2"/>
            </a:rPr>
            <a:t>s; </a:t>
          </a:r>
          <a:r>
            <a:rPr lang="en-GB" sz="1100">
              <a:latin typeface="Arial" panose="020B0604020202020204" pitchFamily="34" charset="0"/>
            </a:rPr>
            <a:t>MSWD = 0.19</a:t>
          </a:r>
        </a:p>
      </xdr:txBody>
    </xdr:sp>
    <xdr:clientData/>
  </xdr:twoCellAnchor>
  <xdr:twoCellAnchor>
    <xdr:from>
      <xdr:col>1</xdr:col>
      <xdr:colOff>54242</xdr:colOff>
      <xdr:row>182</xdr:row>
      <xdr:rowOff>48834</xdr:rowOff>
    </xdr:from>
    <xdr:to>
      <xdr:col>5</xdr:col>
      <xdr:colOff>150269</xdr:colOff>
      <xdr:row>183</xdr:row>
      <xdr:rowOff>98245</xdr:rowOff>
    </xdr:to>
    <xdr:sp macro="" textlink="">
      <xdr:nvSpPr>
        <xdr:cNvPr id="6" name="TextBox 14">
          <a:extLst>
            <a:ext uri="{FF2B5EF4-FFF2-40B4-BE49-F238E27FC236}">
              <a16:creationId xmlns:a16="http://schemas.microsoft.com/office/drawing/2014/main" id="{C37BA760-8C45-42FD-B66D-DE3232F26957}"/>
            </a:ext>
          </a:extLst>
        </xdr:cNvPr>
        <xdr:cNvSpPr txBox="1"/>
      </xdr:nvSpPr>
      <xdr:spPr>
        <a:xfrm>
          <a:off x="330467" y="36710559"/>
          <a:ext cx="3763152" cy="249436"/>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GB" sz="1100">
              <a:latin typeface="Arial" panose="020B0604020202020204" pitchFamily="34" charset="0"/>
            </a:rPr>
            <a:t>Mean = 0.70740±0.00015  [0.021%]  2</a:t>
          </a:r>
          <a:r>
            <a:rPr lang="en-GB" sz="1100">
              <a:latin typeface="Symbol" panose="05050102010706020507" pitchFamily="18" charset="2"/>
            </a:rPr>
            <a:t>s</a:t>
          </a:r>
          <a:r>
            <a:rPr lang="en-GB" sz="1100">
              <a:latin typeface="Arial" panose="020B0604020202020204" pitchFamily="34" charset="0"/>
            </a:rPr>
            <a:t>;</a:t>
          </a:r>
          <a:r>
            <a:rPr lang="en-GB" sz="1100" baseline="0">
              <a:latin typeface="Arial" panose="020B0604020202020204" pitchFamily="34" charset="0"/>
            </a:rPr>
            <a:t> </a:t>
          </a:r>
          <a:r>
            <a:rPr lang="en-GB" sz="1100">
              <a:latin typeface="Arial" panose="020B0604020202020204" pitchFamily="34" charset="0"/>
            </a:rPr>
            <a:t>MSWD = 0.14</a:t>
          </a:r>
        </a:p>
      </xdr:txBody>
    </xdr:sp>
    <xdr:clientData/>
  </xdr:twoCellAnchor>
  <xdr:twoCellAnchor>
    <xdr:from>
      <xdr:col>1</xdr:col>
      <xdr:colOff>54242</xdr:colOff>
      <xdr:row>74</xdr:row>
      <xdr:rowOff>130549</xdr:rowOff>
    </xdr:from>
    <xdr:to>
      <xdr:col>5</xdr:col>
      <xdr:colOff>64828</xdr:colOff>
      <xdr:row>75</xdr:row>
      <xdr:rowOff>176785</xdr:rowOff>
    </xdr:to>
    <xdr:sp macro="" textlink="">
      <xdr:nvSpPr>
        <xdr:cNvPr id="7" name="TextBox 15">
          <a:extLst>
            <a:ext uri="{FF2B5EF4-FFF2-40B4-BE49-F238E27FC236}">
              <a16:creationId xmlns:a16="http://schemas.microsoft.com/office/drawing/2014/main" id="{E0957F74-B1D1-4023-8010-11466DB7F4C0}"/>
            </a:ext>
          </a:extLst>
        </xdr:cNvPr>
        <xdr:cNvSpPr txBox="1"/>
      </xdr:nvSpPr>
      <xdr:spPr>
        <a:xfrm>
          <a:off x="330467" y="15180049"/>
          <a:ext cx="3677711" cy="246261"/>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GB" sz="1100">
              <a:latin typeface="Arial" panose="020B0604020202020204" pitchFamily="34" charset="0"/>
            </a:rPr>
            <a:t>Mean = 0.70401±0.00012  [0.016%]  2</a:t>
          </a:r>
          <a:r>
            <a:rPr lang="en-GB" sz="1100">
              <a:latin typeface="Symbol" panose="05050102010706020507" pitchFamily="18" charset="2"/>
            </a:rPr>
            <a:t>s; </a:t>
          </a:r>
          <a:r>
            <a:rPr lang="en-GB" sz="1100">
              <a:latin typeface="Arial" panose="020B0604020202020204" pitchFamily="34" charset="0"/>
            </a:rPr>
            <a:t>MSWD = 0.34</a:t>
          </a:r>
        </a:p>
      </xdr:txBody>
    </xdr:sp>
    <xdr:clientData/>
  </xdr:twoCellAnchor>
  <xdr:twoCellAnchor>
    <xdr:from>
      <xdr:col>1</xdr:col>
      <xdr:colOff>54242</xdr:colOff>
      <xdr:row>135</xdr:row>
      <xdr:rowOff>81403</xdr:rowOff>
    </xdr:from>
    <xdr:to>
      <xdr:col>5</xdr:col>
      <xdr:colOff>374097</xdr:colOff>
      <xdr:row>136</xdr:row>
      <xdr:rowOff>130813</xdr:rowOff>
    </xdr:to>
    <xdr:sp macro="" textlink="">
      <xdr:nvSpPr>
        <xdr:cNvPr id="8" name="TextBox 16">
          <a:extLst>
            <a:ext uri="{FF2B5EF4-FFF2-40B4-BE49-F238E27FC236}">
              <a16:creationId xmlns:a16="http://schemas.microsoft.com/office/drawing/2014/main" id="{A319E740-417C-403B-AD69-225D7766894C}"/>
            </a:ext>
          </a:extLst>
        </xdr:cNvPr>
        <xdr:cNvSpPr txBox="1"/>
      </xdr:nvSpPr>
      <xdr:spPr>
        <a:xfrm>
          <a:off x="330467" y="27332428"/>
          <a:ext cx="3986980" cy="249435"/>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GB" sz="1100">
              <a:latin typeface="Arial" panose="020B0604020202020204" pitchFamily="34" charset="0"/>
            </a:rPr>
            <a:t>Mean = 0.703857±0.000049  [0.0070%]  2</a:t>
          </a:r>
          <a:r>
            <a:rPr lang="en-GB" sz="1100">
              <a:latin typeface="Symbol" panose="05050102010706020507" pitchFamily="18" charset="2"/>
            </a:rPr>
            <a:t>s; </a:t>
          </a:r>
          <a:r>
            <a:rPr lang="en-GB" sz="1100">
              <a:latin typeface="Arial" panose="020B0604020202020204" pitchFamily="34" charset="0"/>
            </a:rPr>
            <a:t>MSWD = 0.67</a:t>
          </a:r>
        </a:p>
      </xdr:txBody>
    </xdr:sp>
    <xdr:clientData/>
  </xdr:twoCellAnchor>
  <xdr:twoCellAnchor>
    <xdr:from>
      <xdr:col>1</xdr:col>
      <xdr:colOff>54242</xdr:colOff>
      <xdr:row>92</xdr:row>
      <xdr:rowOff>132575</xdr:rowOff>
    </xdr:from>
    <xdr:to>
      <xdr:col>5</xdr:col>
      <xdr:colOff>55215</xdr:colOff>
      <xdr:row>93</xdr:row>
      <xdr:rowOff>181986</xdr:rowOff>
    </xdr:to>
    <xdr:sp macro="" textlink="">
      <xdr:nvSpPr>
        <xdr:cNvPr id="9" name="TextBox 17">
          <a:extLst>
            <a:ext uri="{FF2B5EF4-FFF2-40B4-BE49-F238E27FC236}">
              <a16:creationId xmlns:a16="http://schemas.microsoft.com/office/drawing/2014/main" id="{D65112BE-C4C6-4BB8-AAE0-41B04D25771B}"/>
            </a:ext>
          </a:extLst>
        </xdr:cNvPr>
        <xdr:cNvSpPr txBox="1"/>
      </xdr:nvSpPr>
      <xdr:spPr>
        <a:xfrm>
          <a:off x="330467" y="18782525"/>
          <a:ext cx="3668098" cy="249436"/>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GB" sz="1100">
              <a:latin typeface="Arial" panose="020B0604020202020204" pitchFamily="34" charset="0"/>
            </a:rPr>
            <a:t>Mean = 0.703868±0.000052  [0.0074%]  2</a:t>
          </a:r>
          <a:r>
            <a:rPr lang="en-GB" sz="1100">
              <a:latin typeface="Symbol" panose="05050102010706020507" pitchFamily="18" charset="2"/>
            </a:rPr>
            <a:t>s; </a:t>
          </a:r>
          <a:r>
            <a:rPr lang="en-GB" sz="1100">
              <a:latin typeface="Arial" panose="020B0604020202020204" pitchFamily="34" charset="0"/>
            </a:rPr>
            <a:t>MSWD = 0.26</a:t>
          </a:r>
        </a:p>
      </xdr:txBody>
    </xdr:sp>
    <xdr:clientData/>
  </xdr:twoCellAnchor>
  <xdr:twoCellAnchor>
    <xdr:from>
      <xdr:col>1</xdr:col>
      <xdr:colOff>54242</xdr:colOff>
      <xdr:row>112</xdr:row>
      <xdr:rowOff>155948</xdr:rowOff>
    </xdr:from>
    <xdr:to>
      <xdr:col>5</xdr:col>
      <xdr:colOff>299653</xdr:colOff>
      <xdr:row>114</xdr:row>
      <xdr:rowOff>1251</xdr:rowOff>
    </xdr:to>
    <xdr:sp macro="" textlink="">
      <xdr:nvSpPr>
        <xdr:cNvPr id="10" name="TextBox 18">
          <a:extLst>
            <a:ext uri="{FF2B5EF4-FFF2-40B4-BE49-F238E27FC236}">
              <a16:creationId xmlns:a16="http://schemas.microsoft.com/office/drawing/2014/main" id="{974E201C-3E10-434B-AF0E-767DCD3619EE}"/>
            </a:ext>
          </a:extLst>
        </xdr:cNvPr>
        <xdr:cNvSpPr txBox="1"/>
      </xdr:nvSpPr>
      <xdr:spPr>
        <a:xfrm>
          <a:off x="330467" y="22806398"/>
          <a:ext cx="3912536" cy="245353"/>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GB" sz="1100">
              <a:latin typeface="Arial" panose="020B0604020202020204" pitchFamily="34" charset="0"/>
            </a:rPr>
            <a:t>Mean = 0.703892±0.000051  [0.0073%]  2</a:t>
          </a:r>
          <a:r>
            <a:rPr lang="en-GB" sz="1100">
              <a:latin typeface="Symbol" panose="05050102010706020507" pitchFamily="18" charset="2"/>
            </a:rPr>
            <a:t>s</a:t>
          </a:r>
          <a:r>
            <a:rPr lang="en-GB" sz="1100">
              <a:latin typeface="Arial" panose="020B0604020202020204" pitchFamily="34" charset="0"/>
            </a:rPr>
            <a:t>;</a:t>
          </a:r>
          <a:r>
            <a:rPr lang="en-GB" sz="1100" baseline="0">
              <a:latin typeface="Arial" panose="020B0604020202020204" pitchFamily="34" charset="0"/>
            </a:rPr>
            <a:t> </a:t>
          </a:r>
          <a:r>
            <a:rPr lang="en-GB" sz="1100">
              <a:latin typeface="Arial" panose="020B0604020202020204" pitchFamily="34" charset="0"/>
            </a:rPr>
            <a:t>MSWD = 0.72</a:t>
          </a:r>
        </a:p>
      </xdr:txBody>
    </xdr:sp>
    <xdr:clientData/>
  </xdr:twoCellAnchor>
  <xdr:twoCellAnchor>
    <xdr:from>
      <xdr:col>1</xdr:col>
      <xdr:colOff>54242</xdr:colOff>
      <xdr:row>159</xdr:row>
      <xdr:rowOff>98673</xdr:rowOff>
    </xdr:from>
    <xdr:to>
      <xdr:col>5</xdr:col>
      <xdr:colOff>303452</xdr:colOff>
      <xdr:row>160</xdr:row>
      <xdr:rowOff>144908</xdr:rowOff>
    </xdr:to>
    <xdr:sp macro="" textlink="">
      <xdr:nvSpPr>
        <xdr:cNvPr id="11" name="TextBox 19">
          <a:extLst>
            <a:ext uri="{FF2B5EF4-FFF2-40B4-BE49-F238E27FC236}">
              <a16:creationId xmlns:a16="http://schemas.microsoft.com/office/drawing/2014/main" id="{0F3973EE-84BB-4E2F-8008-AB7FBFB8F0B4}"/>
            </a:ext>
          </a:extLst>
        </xdr:cNvPr>
        <xdr:cNvSpPr txBox="1"/>
      </xdr:nvSpPr>
      <xdr:spPr>
        <a:xfrm>
          <a:off x="330467" y="32150298"/>
          <a:ext cx="3916335" cy="246260"/>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GB" sz="1100">
              <a:latin typeface="Arial" panose="020B0604020202020204" pitchFamily="34" charset="0"/>
            </a:rPr>
            <a:t>Mean = 0.703863±0.000056  [0.0079%]  2</a:t>
          </a:r>
          <a:r>
            <a:rPr lang="en-GB" sz="1100">
              <a:latin typeface="Symbol" panose="05050102010706020507" pitchFamily="18" charset="2"/>
            </a:rPr>
            <a:t>s; </a:t>
          </a:r>
          <a:r>
            <a:rPr lang="en-GB" sz="1100">
              <a:latin typeface="Arial" panose="020B0604020202020204" pitchFamily="34" charset="0"/>
            </a:rPr>
            <a:t>MSWD = 0.24</a:t>
          </a:r>
        </a:p>
      </xdr:txBody>
    </xdr:sp>
    <xdr:clientData/>
  </xdr:twoCellAnchor>
  <xdr:twoCellAnchor>
    <xdr:from>
      <xdr:col>1</xdr:col>
      <xdr:colOff>54242</xdr:colOff>
      <xdr:row>50</xdr:row>
      <xdr:rowOff>112699</xdr:rowOff>
    </xdr:from>
    <xdr:to>
      <xdr:col>5</xdr:col>
      <xdr:colOff>374097</xdr:colOff>
      <xdr:row>51</xdr:row>
      <xdr:rowOff>162111</xdr:rowOff>
    </xdr:to>
    <xdr:sp macro="" textlink="">
      <xdr:nvSpPr>
        <xdr:cNvPr id="12" name="TextBox 20">
          <a:extLst>
            <a:ext uri="{FF2B5EF4-FFF2-40B4-BE49-F238E27FC236}">
              <a16:creationId xmlns:a16="http://schemas.microsoft.com/office/drawing/2014/main" id="{743B2EC7-1D02-4E2E-8DB1-BEF34287838D}"/>
            </a:ext>
          </a:extLst>
        </xdr:cNvPr>
        <xdr:cNvSpPr txBox="1"/>
      </xdr:nvSpPr>
      <xdr:spPr>
        <a:xfrm>
          <a:off x="330467" y="10361599"/>
          <a:ext cx="3986980" cy="249437"/>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GB" sz="1100">
              <a:latin typeface="Arial" panose="020B0604020202020204" pitchFamily="34" charset="0"/>
            </a:rPr>
            <a:t>Mean = 0.704592±0.000047  [0.0066%]  2</a:t>
          </a:r>
          <a:r>
            <a:rPr lang="en-GB" sz="1100">
              <a:latin typeface="Symbol" panose="05050102010706020507" pitchFamily="18" charset="2"/>
            </a:rPr>
            <a:t>s; </a:t>
          </a:r>
          <a:r>
            <a:rPr lang="en-GB" sz="1100">
              <a:latin typeface="Arial" panose="020B0604020202020204" pitchFamily="34" charset="0"/>
            </a:rPr>
            <a:t>MSWD = 0.47</a:t>
          </a:r>
        </a:p>
      </xdr:txBody>
    </xdr:sp>
    <xdr:clientData/>
  </xdr:twoCellAnchor>
  <xdr:twoCellAnchor>
    <xdr:from>
      <xdr:col>1</xdr:col>
      <xdr:colOff>54242</xdr:colOff>
      <xdr:row>5</xdr:row>
      <xdr:rowOff>109312</xdr:rowOff>
    </xdr:from>
    <xdr:to>
      <xdr:col>5</xdr:col>
      <xdr:colOff>224969</xdr:colOff>
      <xdr:row>6</xdr:row>
      <xdr:rowOff>158722</xdr:rowOff>
    </xdr:to>
    <xdr:sp macro="" textlink="">
      <xdr:nvSpPr>
        <xdr:cNvPr id="13" name="TextBox 21">
          <a:extLst>
            <a:ext uri="{FF2B5EF4-FFF2-40B4-BE49-F238E27FC236}">
              <a16:creationId xmlns:a16="http://schemas.microsoft.com/office/drawing/2014/main" id="{56033C42-2881-4982-AF57-E293EA154493}"/>
            </a:ext>
          </a:extLst>
        </xdr:cNvPr>
        <xdr:cNvSpPr txBox="1"/>
      </xdr:nvSpPr>
      <xdr:spPr>
        <a:xfrm>
          <a:off x="330467" y="1357087"/>
          <a:ext cx="3837852" cy="249435"/>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GB" sz="1100">
              <a:latin typeface="Arial" panose="020B0604020202020204" pitchFamily="34" charset="0"/>
            </a:rPr>
            <a:t>Mean = 0.704478±0.000086  [0.012%]  2</a:t>
          </a:r>
          <a:r>
            <a:rPr lang="en-GB" sz="1100">
              <a:latin typeface="Symbol" panose="05050102010706020507" pitchFamily="18" charset="2"/>
            </a:rPr>
            <a:t>s; </a:t>
          </a:r>
          <a:r>
            <a:rPr lang="en-GB" sz="1100">
              <a:latin typeface="Arial" panose="020B0604020202020204" pitchFamily="34" charset="0"/>
            </a:rPr>
            <a:t>MSWD = 0.51</a:t>
          </a:r>
        </a:p>
      </xdr:txBody>
    </xdr:sp>
    <xdr:clientData/>
  </xdr:twoCellAnchor>
  <xdr:twoCellAnchor>
    <xdr:from>
      <xdr:col>1</xdr:col>
      <xdr:colOff>54242</xdr:colOff>
      <xdr:row>24</xdr:row>
      <xdr:rowOff>90431</xdr:rowOff>
    </xdr:from>
    <xdr:to>
      <xdr:col>5</xdr:col>
      <xdr:colOff>374097</xdr:colOff>
      <xdr:row>25</xdr:row>
      <xdr:rowOff>139841</xdr:rowOff>
    </xdr:to>
    <xdr:sp macro="" textlink="">
      <xdr:nvSpPr>
        <xdr:cNvPr id="14" name="TextBox 22">
          <a:extLst>
            <a:ext uri="{FF2B5EF4-FFF2-40B4-BE49-F238E27FC236}">
              <a16:creationId xmlns:a16="http://schemas.microsoft.com/office/drawing/2014/main" id="{735510C0-A9EE-4242-8A56-EDE2C4A48185}"/>
            </a:ext>
          </a:extLst>
        </xdr:cNvPr>
        <xdr:cNvSpPr txBox="1"/>
      </xdr:nvSpPr>
      <xdr:spPr>
        <a:xfrm>
          <a:off x="330467" y="5138681"/>
          <a:ext cx="3986980" cy="249435"/>
        </a:xfrm>
        <a:prstGeom prst="roundRect">
          <a:avLst/>
        </a:prstGeom>
        <a:solidFill>
          <a:srgbClr val="FFFFCC"/>
        </a:solidFill>
        <a:ln w="1" cmpd="sng">
          <a:solidFill>
            <a:schemeClr val="lt1">
              <a:shade val="50000"/>
            </a:schemeClr>
          </a:solidFill>
        </a:ln>
        <a:effectLst>
          <a:outerShdw blurRad="63500" dist="37357" dir="2700000" rotWithShape="0">
            <a:scrgbClr r="0" g="0" b="0"/>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none" lIns="25400" tIns="25400" rIns="25400" bIns="25400" rtlCol="0" anchor="t">
          <a:spAutoFit/>
        </a:bodyPr>
        <a:lstStyle/>
        <a:p>
          <a:r>
            <a:rPr lang="en-GB" sz="1100">
              <a:latin typeface="Arial" panose="020B0604020202020204" pitchFamily="34" charset="0"/>
            </a:rPr>
            <a:t>Mean = 0.704251±0.000053  [0.0076%]  2</a:t>
          </a:r>
          <a:r>
            <a:rPr lang="en-GB" sz="1100">
              <a:latin typeface="Symbol" panose="05050102010706020507" pitchFamily="18" charset="2"/>
            </a:rPr>
            <a:t>s; </a:t>
          </a:r>
          <a:r>
            <a:rPr lang="en-GB" sz="1100">
              <a:latin typeface="Arial" panose="020B0604020202020204" pitchFamily="34" charset="0"/>
            </a:rPr>
            <a:t>MSWD = 0.18</a:t>
          </a:r>
        </a:p>
      </xdr:txBody>
    </xdr:sp>
    <xdr:clientData/>
  </xdr:twoCellAnchor>
  <xdr:oneCellAnchor>
    <xdr:from>
      <xdr:col>1</xdr:col>
      <xdr:colOff>54243</xdr:colOff>
      <xdr:row>276</xdr:row>
      <xdr:rowOff>15271</xdr:rowOff>
    </xdr:from>
    <xdr:ext cx="4092068" cy="2677129"/>
    <xdr:pic>
      <xdr:nvPicPr>
        <xdr:cNvPr id="15" name="Image 59">
          <a:extLst>
            <a:ext uri="{FF2B5EF4-FFF2-40B4-BE49-F238E27FC236}">
              <a16:creationId xmlns:a16="http://schemas.microsoft.com/office/drawing/2014/main" id="{384E86E2-FFFA-4005-9D27-BAAD03FC03FE}"/>
            </a:ext>
          </a:extLst>
        </xdr:cNvPr>
        <xdr:cNvPicPr>
          <a:picLocks noChangeAspect="1"/>
        </xdr:cNvPicPr>
      </xdr:nvPicPr>
      <xdr:blipFill>
        <a:blip xmlns:r="http://schemas.openxmlformats.org/officeDocument/2006/relationships" r:embed="rId1"/>
        <a:stretch>
          <a:fillRect/>
        </a:stretch>
      </xdr:blipFill>
      <xdr:spPr>
        <a:xfrm>
          <a:off x="330468" y="55536496"/>
          <a:ext cx="4092068" cy="2677129"/>
        </a:xfrm>
        <a:prstGeom prst="rect">
          <a:avLst/>
        </a:prstGeom>
      </xdr:spPr>
    </xdr:pic>
    <xdr:clientData/>
  </xdr:oneCellAnchor>
  <xdr:oneCellAnchor>
    <xdr:from>
      <xdr:col>1</xdr:col>
      <xdr:colOff>54242</xdr:colOff>
      <xdr:row>233</xdr:row>
      <xdr:rowOff>107345</xdr:rowOff>
    </xdr:from>
    <xdr:ext cx="5502703" cy="3600000"/>
    <xdr:pic>
      <xdr:nvPicPr>
        <xdr:cNvPr id="16" name="Image 60">
          <a:extLst>
            <a:ext uri="{FF2B5EF4-FFF2-40B4-BE49-F238E27FC236}">
              <a16:creationId xmlns:a16="http://schemas.microsoft.com/office/drawing/2014/main" id="{9B81E042-82B7-4091-B67F-CD89E5B5651C}"/>
            </a:ext>
          </a:extLst>
        </xdr:cNvPr>
        <xdr:cNvPicPr>
          <a:picLocks noChangeAspect="1"/>
        </xdr:cNvPicPr>
      </xdr:nvPicPr>
      <xdr:blipFill>
        <a:blip xmlns:r="http://schemas.openxmlformats.org/officeDocument/2006/relationships" r:embed="rId2"/>
        <a:stretch>
          <a:fillRect/>
        </a:stretch>
      </xdr:blipFill>
      <xdr:spPr>
        <a:xfrm>
          <a:off x="330467" y="46970345"/>
          <a:ext cx="5502703" cy="3600000"/>
        </a:xfrm>
        <a:prstGeom prst="rect">
          <a:avLst/>
        </a:prstGeom>
      </xdr:spPr>
    </xdr:pic>
    <xdr:clientData/>
  </xdr:oneCellAnchor>
  <xdr:oneCellAnchor>
    <xdr:from>
      <xdr:col>1</xdr:col>
      <xdr:colOff>54242</xdr:colOff>
      <xdr:row>209</xdr:row>
      <xdr:rowOff>71060</xdr:rowOff>
    </xdr:from>
    <xdr:ext cx="5502703" cy="3600000"/>
    <xdr:pic>
      <xdr:nvPicPr>
        <xdr:cNvPr id="17" name="Image 61">
          <a:extLst>
            <a:ext uri="{FF2B5EF4-FFF2-40B4-BE49-F238E27FC236}">
              <a16:creationId xmlns:a16="http://schemas.microsoft.com/office/drawing/2014/main" id="{0023B632-02D2-4CAE-A8A1-3B8A24FABB7D}"/>
            </a:ext>
          </a:extLst>
        </xdr:cNvPr>
        <xdr:cNvPicPr>
          <a:picLocks noChangeAspect="1"/>
        </xdr:cNvPicPr>
      </xdr:nvPicPr>
      <xdr:blipFill>
        <a:blip xmlns:r="http://schemas.openxmlformats.org/officeDocument/2006/relationships" r:embed="rId3"/>
        <a:stretch>
          <a:fillRect/>
        </a:stretch>
      </xdr:blipFill>
      <xdr:spPr>
        <a:xfrm>
          <a:off x="330467" y="42133460"/>
          <a:ext cx="5502703" cy="3600000"/>
        </a:xfrm>
        <a:prstGeom prst="rect">
          <a:avLst/>
        </a:prstGeom>
      </xdr:spPr>
    </xdr:pic>
    <xdr:clientData/>
  </xdr:oneCellAnchor>
  <xdr:oneCellAnchor>
    <xdr:from>
      <xdr:col>1</xdr:col>
      <xdr:colOff>54243</xdr:colOff>
      <xdr:row>257</xdr:row>
      <xdr:rowOff>190500</xdr:rowOff>
    </xdr:from>
    <xdr:ext cx="4022458" cy="2631588"/>
    <xdr:pic>
      <xdr:nvPicPr>
        <xdr:cNvPr id="18" name="Image 62">
          <a:extLst>
            <a:ext uri="{FF2B5EF4-FFF2-40B4-BE49-F238E27FC236}">
              <a16:creationId xmlns:a16="http://schemas.microsoft.com/office/drawing/2014/main" id="{AB3A7B36-6CF7-453A-9693-1DA2014820AD}"/>
            </a:ext>
          </a:extLst>
        </xdr:cNvPr>
        <xdr:cNvPicPr>
          <a:picLocks noChangeAspect="1"/>
        </xdr:cNvPicPr>
      </xdr:nvPicPr>
      <xdr:blipFill>
        <a:blip xmlns:r="http://schemas.openxmlformats.org/officeDocument/2006/relationships" r:embed="rId4"/>
        <a:stretch>
          <a:fillRect/>
        </a:stretch>
      </xdr:blipFill>
      <xdr:spPr>
        <a:xfrm>
          <a:off x="330468" y="51863625"/>
          <a:ext cx="4022458" cy="2631588"/>
        </a:xfrm>
        <a:prstGeom prst="rect">
          <a:avLst/>
        </a:prstGeom>
      </xdr:spPr>
    </xdr:pic>
    <xdr:clientData/>
  </xdr:oneCellAnchor>
  <xdr:oneCellAnchor>
    <xdr:from>
      <xdr:col>1</xdr:col>
      <xdr:colOff>54242</xdr:colOff>
      <xdr:row>184</xdr:row>
      <xdr:rowOff>48381</xdr:rowOff>
    </xdr:from>
    <xdr:ext cx="5502703" cy="3600000"/>
    <xdr:pic>
      <xdr:nvPicPr>
        <xdr:cNvPr id="19" name="Image 63">
          <a:extLst>
            <a:ext uri="{FF2B5EF4-FFF2-40B4-BE49-F238E27FC236}">
              <a16:creationId xmlns:a16="http://schemas.microsoft.com/office/drawing/2014/main" id="{62A7F0C3-56FA-4EAE-9E3A-83ADE9B675B9}"/>
            </a:ext>
          </a:extLst>
        </xdr:cNvPr>
        <xdr:cNvPicPr>
          <a:picLocks noChangeAspect="1"/>
        </xdr:cNvPicPr>
      </xdr:nvPicPr>
      <xdr:blipFill>
        <a:blip xmlns:r="http://schemas.openxmlformats.org/officeDocument/2006/relationships" r:embed="rId5"/>
        <a:stretch>
          <a:fillRect/>
        </a:stretch>
      </xdr:blipFill>
      <xdr:spPr>
        <a:xfrm>
          <a:off x="330467" y="37110156"/>
          <a:ext cx="5502703" cy="3600000"/>
        </a:xfrm>
        <a:prstGeom prst="rect">
          <a:avLst/>
        </a:prstGeom>
      </xdr:spPr>
    </xdr:pic>
    <xdr:clientData/>
  </xdr:oneCellAnchor>
  <xdr:oneCellAnchor>
    <xdr:from>
      <xdr:col>1</xdr:col>
      <xdr:colOff>54243</xdr:colOff>
      <xdr:row>76</xdr:row>
      <xdr:rowOff>84818</xdr:rowOff>
    </xdr:from>
    <xdr:ext cx="4212958" cy="2756218"/>
    <xdr:pic>
      <xdr:nvPicPr>
        <xdr:cNvPr id="20" name="Image 64">
          <a:extLst>
            <a:ext uri="{FF2B5EF4-FFF2-40B4-BE49-F238E27FC236}">
              <a16:creationId xmlns:a16="http://schemas.microsoft.com/office/drawing/2014/main" id="{0815F3E9-E49B-4147-95AC-C999FD633335}"/>
            </a:ext>
          </a:extLst>
        </xdr:cNvPr>
        <xdr:cNvPicPr>
          <a:picLocks noChangeAspect="1"/>
        </xdr:cNvPicPr>
      </xdr:nvPicPr>
      <xdr:blipFill>
        <a:blip xmlns:r="http://schemas.openxmlformats.org/officeDocument/2006/relationships" r:embed="rId6"/>
        <a:stretch>
          <a:fillRect/>
        </a:stretch>
      </xdr:blipFill>
      <xdr:spPr>
        <a:xfrm>
          <a:off x="330468" y="15534368"/>
          <a:ext cx="4212958" cy="2756218"/>
        </a:xfrm>
        <a:prstGeom prst="rect">
          <a:avLst/>
        </a:prstGeom>
      </xdr:spPr>
    </xdr:pic>
    <xdr:clientData/>
  </xdr:oneCellAnchor>
  <xdr:oneCellAnchor>
    <xdr:from>
      <xdr:col>1</xdr:col>
      <xdr:colOff>54242</xdr:colOff>
      <xdr:row>137</xdr:row>
      <xdr:rowOff>136072</xdr:rowOff>
    </xdr:from>
    <xdr:ext cx="5502703" cy="3600000"/>
    <xdr:pic>
      <xdr:nvPicPr>
        <xdr:cNvPr id="21" name="Image 65">
          <a:extLst>
            <a:ext uri="{FF2B5EF4-FFF2-40B4-BE49-F238E27FC236}">
              <a16:creationId xmlns:a16="http://schemas.microsoft.com/office/drawing/2014/main" id="{15A0C5D2-41F2-4D3D-973C-80F6485A23DE}"/>
            </a:ext>
          </a:extLst>
        </xdr:cNvPr>
        <xdr:cNvPicPr>
          <a:picLocks noChangeAspect="1"/>
        </xdr:cNvPicPr>
      </xdr:nvPicPr>
      <xdr:blipFill>
        <a:blip xmlns:r="http://schemas.openxmlformats.org/officeDocument/2006/relationships" r:embed="rId7"/>
        <a:stretch>
          <a:fillRect/>
        </a:stretch>
      </xdr:blipFill>
      <xdr:spPr>
        <a:xfrm>
          <a:off x="330467" y="27787147"/>
          <a:ext cx="5502703" cy="3600000"/>
        </a:xfrm>
        <a:prstGeom prst="rect">
          <a:avLst/>
        </a:prstGeom>
      </xdr:spPr>
    </xdr:pic>
    <xdr:clientData/>
  </xdr:oneCellAnchor>
  <xdr:oneCellAnchor>
    <xdr:from>
      <xdr:col>1</xdr:col>
      <xdr:colOff>54243</xdr:colOff>
      <xdr:row>94</xdr:row>
      <xdr:rowOff>71211</xdr:rowOff>
    </xdr:from>
    <xdr:ext cx="4715112" cy="3084739"/>
    <xdr:pic>
      <xdr:nvPicPr>
        <xdr:cNvPr id="22" name="Image 66">
          <a:extLst>
            <a:ext uri="{FF2B5EF4-FFF2-40B4-BE49-F238E27FC236}">
              <a16:creationId xmlns:a16="http://schemas.microsoft.com/office/drawing/2014/main" id="{F374F6BB-91E9-4F6C-AE05-D8A185E4B373}"/>
            </a:ext>
          </a:extLst>
        </xdr:cNvPr>
        <xdr:cNvPicPr>
          <a:picLocks noChangeAspect="1"/>
        </xdr:cNvPicPr>
      </xdr:nvPicPr>
      <xdr:blipFill>
        <a:blip xmlns:r="http://schemas.openxmlformats.org/officeDocument/2006/relationships" r:embed="rId8"/>
        <a:stretch>
          <a:fillRect/>
        </a:stretch>
      </xdr:blipFill>
      <xdr:spPr>
        <a:xfrm>
          <a:off x="330468" y="19121211"/>
          <a:ext cx="4715112" cy="3084739"/>
        </a:xfrm>
        <a:prstGeom prst="rect">
          <a:avLst/>
        </a:prstGeom>
      </xdr:spPr>
    </xdr:pic>
    <xdr:clientData/>
  </xdr:oneCellAnchor>
  <xdr:oneCellAnchor>
    <xdr:from>
      <xdr:col>1</xdr:col>
      <xdr:colOff>54242</xdr:colOff>
      <xdr:row>114</xdr:row>
      <xdr:rowOff>95251</xdr:rowOff>
    </xdr:from>
    <xdr:ext cx="5502703" cy="3600000"/>
    <xdr:pic>
      <xdr:nvPicPr>
        <xdr:cNvPr id="23" name="Image 67">
          <a:extLst>
            <a:ext uri="{FF2B5EF4-FFF2-40B4-BE49-F238E27FC236}">
              <a16:creationId xmlns:a16="http://schemas.microsoft.com/office/drawing/2014/main" id="{BC509D7F-0F03-4A37-B522-B761F8D12DE4}"/>
            </a:ext>
          </a:extLst>
        </xdr:cNvPr>
        <xdr:cNvPicPr>
          <a:picLocks noChangeAspect="1"/>
        </xdr:cNvPicPr>
      </xdr:nvPicPr>
      <xdr:blipFill>
        <a:blip xmlns:r="http://schemas.openxmlformats.org/officeDocument/2006/relationships" r:embed="rId9"/>
        <a:stretch>
          <a:fillRect/>
        </a:stretch>
      </xdr:blipFill>
      <xdr:spPr>
        <a:xfrm>
          <a:off x="330467" y="23145751"/>
          <a:ext cx="5502703" cy="3600000"/>
        </a:xfrm>
        <a:prstGeom prst="rect">
          <a:avLst/>
        </a:prstGeom>
      </xdr:spPr>
    </xdr:pic>
    <xdr:clientData/>
  </xdr:oneCellAnchor>
  <xdr:oneCellAnchor>
    <xdr:from>
      <xdr:col>1</xdr:col>
      <xdr:colOff>54242</xdr:colOff>
      <xdr:row>161</xdr:row>
      <xdr:rowOff>62440</xdr:rowOff>
    </xdr:from>
    <xdr:ext cx="5502703" cy="3600000"/>
    <xdr:pic>
      <xdr:nvPicPr>
        <xdr:cNvPr id="24" name="Image 68">
          <a:extLst>
            <a:ext uri="{FF2B5EF4-FFF2-40B4-BE49-F238E27FC236}">
              <a16:creationId xmlns:a16="http://schemas.microsoft.com/office/drawing/2014/main" id="{B4D66DBA-3D2E-48C4-B49B-7437697EC8FD}"/>
            </a:ext>
          </a:extLst>
        </xdr:cNvPr>
        <xdr:cNvPicPr>
          <a:picLocks noChangeAspect="1"/>
        </xdr:cNvPicPr>
      </xdr:nvPicPr>
      <xdr:blipFill>
        <a:blip xmlns:r="http://schemas.openxmlformats.org/officeDocument/2006/relationships" r:embed="rId10"/>
        <a:stretch>
          <a:fillRect/>
        </a:stretch>
      </xdr:blipFill>
      <xdr:spPr>
        <a:xfrm>
          <a:off x="330467" y="32514115"/>
          <a:ext cx="5502703" cy="3600000"/>
        </a:xfrm>
        <a:prstGeom prst="rect">
          <a:avLst/>
        </a:prstGeom>
      </xdr:spPr>
    </xdr:pic>
    <xdr:clientData/>
  </xdr:oneCellAnchor>
  <xdr:oneCellAnchor>
    <xdr:from>
      <xdr:col>1</xdr:col>
      <xdr:colOff>54242</xdr:colOff>
      <xdr:row>52</xdr:row>
      <xdr:rowOff>136072</xdr:rowOff>
    </xdr:from>
    <xdr:ext cx="5502703" cy="3600000"/>
    <xdr:pic>
      <xdr:nvPicPr>
        <xdr:cNvPr id="25" name="Image 69">
          <a:extLst>
            <a:ext uri="{FF2B5EF4-FFF2-40B4-BE49-F238E27FC236}">
              <a16:creationId xmlns:a16="http://schemas.microsoft.com/office/drawing/2014/main" id="{FF74ECEA-FDA0-4AFD-8ABE-FB76958D3A81}"/>
            </a:ext>
          </a:extLst>
        </xdr:cNvPr>
        <xdr:cNvPicPr>
          <a:picLocks noChangeAspect="1"/>
        </xdr:cNvPicPr>
      </xdr:nvPicPr>
      <xdr:blipFill>
        <a:blip xmlns:r="http://schemas.openxmlformats.org/officeDocument/2006/relationships" r:embed="rId11"/>
        <a:stretch>
          <a:fillRect/>
        </a:stretch>
      </xdr:blipFill>
      <xdr:spPr>
        <a:xfrm>
          <a:off x="330467" y="10785022"/>
          <a:ext cx="5502703" cy="3600000"/>
        </a:xfrm>
        <a:prstGeom prst="rect">
          <a:avLst/>
        </a:prstGeom>
      </xdr:spPr>
    </xdr:pic>
    <xdr:clientData/>
  </xdr:oneCellAnchor>
  <xdr:oneCellAnchor>
    <xdr:from>
      <xdr:col>1</xdr:col>
      <xdr:colOff>54242</xdr:colOff>
      <xdr:row>7</xdr:row>
      <xdr:rowOff>136072</xdr:rowOff>
    </xdr:from>
    <xdr:ext cx="4450965" cy="2911928"/>
    <xdr:pic>
      <xdr:nvPicPr>
        <xdr:cNvPr id="26" name="Image 70">
          <a:extLst>
            <a:ext uri="{FF2B5EF4-FFF2-40B4-BE49-F238E27FC236}">
              <a16:creationId xmlns:a16="http://schemas.microsoft.com/office/drawing/2014/main" id="{CC77D480-662C-49E1-804A-BA48CF437DF1}"/>
            </a:ext>
          </a:extLst>
        </xdr:cNvPr>
        <xdr:cNvPicPr>
          <a:picLocks noChangeAspect="1"/>
        </xdr:cNvPicPr>
      </xdr:nvPicPr>
      <xdr:blipFill>
        <a:blip xmlns:r="http://schemas.openxmlformats.org/officeDocument/2006/relationships" r:embed="rId12"/>
        <a:stretch>
          <a:fillRect/>
        </a:stretch>
      </xdr:blipFill>
      <xdr:spPr>
        <a:xfrm>
          <a:off x="330467" y="1783897"/>
          <a:ext cx="4450965" cy="2911928"/>
        </a:xfrm>
        <a:prstGeom prst="rect">
          <a:avLst/>
        </a:prstGeom>
      </xdr:spPr>
    </xdr:pic>
    <xdr:clientData/>
  </xdr:oneCellAnchor>
  <xdr:oneCellAnchor>
    <xdr:from>
      <xdr:col>1</xdr:col>
      <xdr:colOff>54242</xdr:colOff>
      <xdr:row>26</xdr:row>
      <xdr:rowOff>66524</xdr:rowOff>
    </xdr:from>
    <xdr:ext cx="5502703" cy="3600000"/>
    <xdr:pic>
      <xdr:nvPicPr>
        <xdr:cNvPr id="27" name="Image 71">
          <a:extLst>
            <a:ext uri="{FF2B5EF4-FFF2-40B4-BE49-F238E27FC236}">
              <a16:creationId xmlns:a16="http://schemas.microsoft.com/office/drawing/2014/main" id="{C77407FA-8C4E-417A-82FA-015372F05EAB}"/>
            </a:ext>
          </a:extLst>
        </xdr:cNvPr>
        <xdr:cNvPicPr>
          <a:picLocks noChangeAspect="1"/>
        </xdr:cNvPicPr>
      </xdr:nvPicPr>
      <xdr:blipFill>
        <a:blip xmlns:r="http://schemas.openxmlformats.org/officeDocument/2006/relationships" r:embed="rId13"/>
        <a:stretch>
          <a:fillRect/>
        </a:stretch>
      </xdr:blipFill>
      <xdr:spPr>
        <a:xfrm>
          <a:off x="330467" y="5514824"/>
          <a:ext cx="5502703" cy="3600000"/>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xdr:from>
      <xdr:col>1</xdr:col>
      <xdr:colOff>354542</xdr:colOff>
      <xdr:row>17</xdr:row>
      <xdr:rowOff>137582</xdr:rowOff>
    </xdr:from>
    <xdr:to>
      <xdr:col>6</xdr:col>
      <xdr:colOff>830792</xdr:colOff>
      <xdr:row>41</xdr:row>
      <xdr:rowOff>105833</xdr:rowOff>
    </xdr:to>
    <xdr:graphicFrame macro="">
      <xdr:nvGraphicFramePr>
        <xdr:cNvPr id="2" name="Graphique 1">
          <a:extLst>
            <a:ext uri="{FF2B5EF4-FFF2-40B4-BE49-F238E27FC236}">
              <a16:creationId xmlns:a16="http://schemas.microsoft.com/office/drawing/2014/main" id="{F684C470-5B61-44B1-BA83-1D606D626A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1266826</xdr:colOff>
      <xdr:row>18</xdr:row>
      <xdr:rowOff>57150</xdr:rowOff>
    </xdr:from>
    <xdr:to>
      <xdr:col>6</xdr:col>
      <xdr:colOff>466725</xdr:colOff>
      <xdr:row>39</xdr:row>
      <xdr:rowOff>0</xdr:rowOff>
    </xdr:to>
    <xdr:cxnSp macro="">
      <xdr:nvCxnSpPr>
        <xdr:cNvPr id="3" name="Connecteur droit 2">
          <a:extLst>
            <a:ext uri="{FF2B5EF4-FFF2-40B4-BE49-F238E27FC236}">
              <a16:creationId xmlns:a16="http://schemas.microsoft.com/office/drawing/2014/main" id="{E8336DC2-3509-4935-A6B1-5040EBFAAB41}"/>
            </a:ext>
          </a:extLst>
        </xdr:cNvPr>
        <xdr:cNvCxnSpPr/>
      </xdr:nvCxnSpPr>
      <xdr:spPr>
        <a:xfrm flipH="1">
          <a:off x="1524001" y="3486150"/>
          <a:ext cx="3514724" cy="3943350"/>
        </a:xfrm>
        <a:prstGeom prst="line">
          <a:avLst/>
        </a:prstGeom>
        <a:ln>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1362075</xdr:colOff>
      <xdr:row>27</xdr:row>
      <xdr:rowOff>76200</xdr:rowOff>
    </xdr:from>
    <xdr:ext cx="365421" cy="264560"/>
    <xdr:sp macro="" textlink="">
      <xdr:nvSpPr>
        <xdr:cNvPr id="4" name="ZoneTexte 3">
          <a:extLst>
            <a:ext uri="{FF2B5EF4-FFF2-40B4-BE49-F238E27FC236}">
              <a16:creationId xmlns:a16="http://schemas.microsoft.com/office/drawing/2014/main" id="{785D0912-565A-45DE-BD04-4A82879769C0}"/>
            </a:ext>
          </a:extLst>
        </xdr:cNvPr>
        <xdr:cNvSpPr txBox="1"/>
      </xdr:nvSpPr>
      <xdr:spPr>
        <a:xfrm rot="19429552">
          <a:off x="3048000" y="5219700"/>
          <a:ext cx="36542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CA" sz="1100">
              <a:latin typeface="Times New Roman" panose="02020603050405020304" pitchFamily="18" charset="0"/>
              <a:cs typeface="Times New Roman" panose="02020603050405020304" pitchFamily="18" charset="0"/>
            </a:rPr>
            <a:t>1:1</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113</xdr:col>
      <xdr:colOff>412749</xdr:colOff>
      <xdr:row>16</xdr:row>
      <xdr:rowOff>99483</xdr:rowOff>
    </xdr:from>
    <xdr:to>
      <xdr:col>127</xdr:col>
      <xdr:colOff>253999</xdr:colOff>
      <xdr:row>30</xdr:row>
      <xdr:rowOff>175683</xdr:rowOff>
    </xdr:to>
    <xdr:graphicFrame macro="">
      <xdr:nvGraphicFramePr>
        <xdr:cNvPr id="2" name="Graphique 1">
          <a:extLst>
            <a:ext uri="{FF2B5EF4-FFF2-40B4-BE49-F238E27FC236}">
              <a16:creationId xmlns:a16="http://schemas.microsoft.com/office/drawing/2014/main" id="{10F21C4F-F7B4-49E7-89F9-052EC669E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29</xdr:col>
      <xdr:colOff>9525</xdr:colOff>
      <xdr:row>43</xdr:row>
      <xdr:rowOff>9524</xdr:rowOff>
    </xdr:from>
    <xdr:to>
      <xdr:col>40</xdr:col>
      <xdr:colOff>323850</xdr:colOff>
      <xdr:row>63</xdr:row>
      <xdr:rowOff>47625</xdr:rowOff>
    </xdr:to>
    <xdr:graphicFrame macro="">
      <xdr:nvGraphicFramePr>
        <xdr:cNvPr id="2" name="Graphique 1">
          <a:extLst>
            <a:ext uri="{FF2B5EF4-FFF2-40B4-BE49-F238E27FC236}">
              <a16:creationId xmlns:a16="http://schemas.microsoft.com/office/drawing/2014/main" id="{4D4D0FA6-C30D-46AA-B57F-102213FCC8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571500</xdr:colOff>
      <xdr:row>95</xdr:row>
      <xdr:rowOff>171450</xdr:rowOff>
    </xdr:from>
    <xdr:to>
      <xdr:col>40</xdr:col>
      <xdr:colOff>276225</xdr:colOff>
      <xdr:row>117</xdr:row>
      <xdr:rowOff>66676</xdr:rowOff>
    </xdr:to>
    <xdr:graphicFrame macro="">
      <xdr:nvGraphicFramePr>
        <xdr:cNvPr id="3" name="Graphique 2">
          <a:extLst>
            <a:ext uri="{FF2B5EF4-FFF2-40B4-BE49-F238E27FC236}">
              <a16:creationId xmlns:a16="http://schemas.microsoft.com/office/drawing/2014/main" id="{A26AE82F-5571-4F73-95BD-73D6BA56E6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0</xdr:colOff>
      <xdr:row>64</xdr:row>
      <xdr:rowOff>0</xdr:rowOff>
    </xdr:from>
    <xdr:to>
      <xdr:col>40</xdr:col>
      <xdr:colOff>314325</xdr:colOff>
      <xdr:row>85</xdr:row>
      <xdr:rowOff>133351</xdr:rowOff>
    </xdr:to>
    <xdr:graphicFrame macro="">
      <xdr:nvGraphicFramePr>
        <xdr:cNvPr id="4" name="Graphique 3">
          <a:extLst>
            <a:ext uri="{FF2B5EF4-FFF2-40B4-BE49-F238E27FC236}">
              <a16:creationId xmlns:a16="http://schemas.microsoft.com/office/drawing/2014/main" id="{9C15FB4D-01B3-4204-B404-04034346DF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0</xdr:colOff>
      <xdr:row>118</xdr:row>
      <xdr:rowOff>0</xdr:rowOff>
    </xdr:from>
    <xdr:to>
      <xdr:col>40</xdr:col>
      <xdr:colOff>314325</xdr:colOff>
      <xdr:row>139</xdr:row>
      <xdr:rowOff>104776</xdr:rowOff>
    </xdr:to>
    <xdr:graphicFrame macro="">
      <xdr:nvGraphicFramePr>
        <xdr:cNvPr id="5" name="Graphique 4">
          <a:extLst>
            <a:ext uri="{FF2B5EF4-FFF2-40B4-BE49-F238E27FC236}">
              <a16:creationId xmlns:a16="http://schemas.microsoft.com/office/drawing/2014/main" id="{B193FFD1-B9CC-4788-BBE6-B855EF3D73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29</xdr:col>
      <xdr:colOff>21167</xdr:colOff>
      <xdr:row>147</xdr:row>
      <xdr:rowOff>74082</xdr:rowOff>
    </xdr:from>
    <xdr:to>
      <xdr:col>40</xdr:col>
      <xdr:colOff>349250</xdr:colOff>
      <xdr:row>167</xdr:row>
      <xdr:rowOff>158749</xdr:rowOff>
    </xdr:to>
    <xdr:graphicFrame macro="">
      <xdr:nvGraphicFramePr>
        <xdr:cNvPr id="6" name="Graphique 5">
          <a:extLst>
            <a:ext uri="{FF2B5EF4-FFF2-40B4-BE49-F238E27FC236}">
              <a16:creationId xmlns:a16="http://schemas.microsoft.com/office/drawing/2014/main" id="{59E23073-9AF4-491D-9836-E29775D54F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40</xdr:col>
      <xdr:colOff>560917</xdr:colOff>
      <xdr:row>147</xdr:row>
      <xdr:rowOff>63500</xdr:rowOff>
    </xdr:from>
    <xdr:to>
      <xdr:col>52</xdr:col>
      <xdr:colOff>275167</xdr:colOff>
      <xdr:row>167</xdr:row>
      <xdr:rowOff>127000</xdr:rowOff>
    </xdr:to>
    <xdr:graphicFrame macro="">
      <xdr:nvGraphicFramePr>
        <xdr:cNvPr id="7" name="Graphique 6">
          <a:extLst>
            <a:ext uri="{FF2B5EF4-FFF2-40B4-BE49-F238E27FC236}">
              <a16:creationId xmlns:a16="http://schemas.microsoft.com/office/drawing/2014/main" id="{691F7001-1404-433A-8C11-7F72DCE5F0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29</xdr:col>
      <xdr:colOff>10583</xdr:colOff>
      <xdr:row>172</xdr:row>
      <xdr:rowOff>1</xdr:rowOff>
    </xdr:from>
    <xdr:to>
      <xdr:col>42</xdr:col>
      <xdr:colOff>409575</xdr:colOff>
      <xdr:row>193</xdr:row>
      <xdr:rowOff>42334</xdr:rowOff>
    </xdr:to>
    <xdr:graphicFrame macro="">
      <xdr:nvGraphicFramePr>
        <xdr:cNvPr id="8" name="Graphique 7">
          <a:extLst>
            <a:ext uri="{FF2B5EF4-FFF2-40B4-BE49-F238E27FC236}">
              <a16:creationId xmlns:a16="http://schemas.microsoft.com/office/drawing/2014/main" id="{F446E9F4-8863-4FB0-9998-77EF674898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0.55426</cdr:x>
      <cdr:y>0.13146</cdr:y>
    </cdr:from>
    <cdr:to>
      <cdr:x>0.55426</cdr:x>
      <cdr:y>0.85817</cdr:y>
    </cdr:to>
    <cdr:cxnSp macro="">
      <cdr:nvCxnSpPr>
        <cdr:cNvPr id="2" name="Connecteur droit 1">
          <a:extLst xmlns:a="http://schemas.openxmlformats.org/drawingml/2006/main">
            <a:ext uri="{FF2B5EF4-FFF2-40B4-BE49-F238E27FC236}">
              <a16:creationId xmlns:a16="http://schemas.microsoft.com/office/drawing/2014/main" id="{A8AED3CC-8F74-458E-92C8-03B330FBD910}"/>
            </a:ext>
          </a:extLst>
        </cdr:cNvPr>
        <cdr:cNvCxnSpPr/>
      </cdr:nvCxnSpPr>
      <cdr:spPr>
        <a:xfrm xmlns:a="http://schemas.openxmlformats.org/drawingml/2006/main">
          <a:off x="3890887" y="543446"/>
          <a:ext cx="0" cy="3004081"/>
        </a:xfrm>
        <a:prstGeom xmlns:a="http://schemas.openxmlformats.org/drawingml/2006/main" prst="line">
          <a:avLst/>
        </a:prstGeom>
        <a:ln xmlns:a="http://schemas.openxmlformats.org/drawingml/2006/main">
          <a:solidFill>
            <a:srgbClr val="C0000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0.27454</cdr:x>
      <cdr:y>0.11828</cdr:y>
    </cdr:from>
    <cdr:to>
      <cdr:x>0.46785</cdr:x>
      <cdr:y>0.18806</cdr:y>
    </cdr:to>
    <cdr:sp macro="" textlink="">
      <cdr:nvSpPr>
        <cdr:cNvPr id="3" name="ZoneTexte 3"/>
        <cdr:cNvSpPr txBox="1"/>
      </cdr:nvSpPr>
      <cdr:spPr>
        <a:xfrm xmlns:a="http://schemas.openxmlformats.org/drawingml/2006/main">
          <a:off x="1927225" y="488950"/>
          <a:ext cx="1357077" cy="28845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a:solidFill>
                <a:srgbClr val="C00000"/>
              </a:solidFill>
            </a:rPr>
            <a:t>Intercumulus apatite</a:t>
          </a:r>
        </a:p>
      </cdr:txBody>
    </cdr:sp>
  </cdr:relSizeAnchor>
  <cdr:relSizeAnchor xmlns:cdr="http://schemas.openxmlformats.org/drawingml/2006/chartDrawing">
    <cdr:from>
      <cdr:x>0.56314</cdr:x>
      <cdr:y>0.11828</cdr:y>
    </cdr:from>
    <cdr:to>
      <cdr:x>0.75646</cdr:x>
      <cdr:y>0.18806</cdr:y>
    </cdr:to>
    <cdr:sp macro="" textlink="">
      <cdr:nvSpPr>
        <cdr:cNvPr id="4" name="ZoneTexte 1"/>
        <cdr:cNvSpPr txBox="1"/>
      </cdr:nvSpPr>
      <cdr:spPr>
        <a:xfrm xmlns:a="http://schemas.openxmlformats.org/drawingml/2006/main">
          <a:off x="3953181" y="488950"/>
          <a:ext cx="1357077" cy="28845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a:solidFill>
                <a:srgbClr val="C00000"/>
              </a:solidFill>
            </a:rPr>
            <a:t>Cumulus apatite</a:t>
          </a:r>
        </a:p>
      </cdr:txBody>
    </cdr:sp>
  </cdr:relSizeAnchor>
</c:userShapes>
</file>

<file path=xl/drawings/drawing5.xml><?xml version="1.0" encoding="utf-8"?>
<c:userShapes xmlns:c="http://schemas.openxmlformats.org/drawingml/2006/chart">
  <cdr:relSizeAnchor xmlns:cdr="http://schemas.openxmlformats.org/drawingml/2006/chartDrawing">
    <cdr:from>
      <cdr:x>0.55426</cdr:x>
      <cdr:y>0.13006</cdr:y>
    </cdr:from>
    <cdr:to>
      <cdr:x>0.55426</cdr:x>
      <cdr:y>0.86182</cdr:y>
    </cdr:to>
    <cdr:cxnSp macro="">
      <cdr:nvCxnSpPr>
        <cdr:cNvPr id="2" name="Connecteur droit 1">
          <a:extLst xmlns:a="http://schemas.openxmlformats.org/drawingml/2006/main">
            <a:ext uri="{FF2B5EF4-FFF2-40B4-BE49-F238E27FC236}">
              <a16:creationId xmlns:a16="http://schemas.microsoft.com/office/drawing/2014/main" id="{E49306E5-ED29-4B06-84A2-9A416C782870}"/>
            </a:ext>
          </a:extLst>
        </cdr:cNvPr>
        <cdr:cNvCxnSpPr/>
      </cdr:nvCxnSpPr>
      <cdr:spPr>
        <a:xfrm xmlns:a="http://schemas.openxmlformats.org/drawingml/2006/main">
          <a:off x="3890887" y="533921"/>
          <a:ext cx="0" cy="3004081"/>
        </a:xfrm>
        <a:prstGeom xmlns:a="http://schemas.openxmlformats.org/drawingml/2006/main" prst="line">
          <a:avLst/>
        </a:prstGeom>
        <a:ln xmlns:a="http://schemas.openxmlformats.org/drawingml/2006/main">
          <a:solidFill>
            <a:srgbClr val="C0000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0.27454</cdr:x>
      <cdr:y>0.11678</cdr:y>
    </cdr:from>
    <cdr:to>
      <cdr:x>0.46785</cdr:x>
      <cdr:y>0.18705</cdr:y>
    </cdr:to>
    <cdr:sp macro="" textlink="">
      <cdr:nvSpPr>
        <cdr:cNvPr id="3" name="ZoneTexte 3"/>
        <cdr:cNvSpPr txBox="1"/>
      </cdr:nvSpPr>
      <cdr:spPr>
        <a:xfrm xmlns:a="http://schemas.openxmlformats.org/drawingml/2006/main">
          <a:off x="1927225" y="479425"/>
          <a:ext cx="1357077" cy="28845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a:solidFill>
                <a:srgbClr val="C00000"/>
              </a:solidFill>
            </a:rPr>
            <a:t>Intercumulus apatite</a:t>
          </a:r>
        </a:p>
      </cdr:txBody>
    </cdr:sp>
  </cdr:relSizeAnchor>
  <cdr:relSizeAnchor xmlns:cdr="http://schemas.openxmlformats.org/drawingml/2006/chartDrawing">
    <cdr:from>
      <cdr:x>0.56314</cdr:x>
      <cdr:y>0.11678</cdr:y>
    </cdr:from>
    <cdr:to>
      <cdr:x>0.75646</cdr:x>
      <cdr:y>0.18705</cdr:y>
    </cdr:to>
    <cdr:sp macro="" textlink="">
      <cdr:nvSpPr>
        <cdr:cNvPr id="4" name="ZoneTexte 1"/>
        <cdr:cNvSpPr txBox="1"/>
      </cdr:nvSpPr>
      <cdr:spPr>
        <a:xfrm xmlns:a="http://schemas.openxmlformats.org/drawingml/2006/main">
          <a:off x="3953181" y="479425"/>
          <a:ext cx="1357077" cy="28845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a:solidFill>
                <a:srgbClr val="C00000"/>
              </a:solidFill>
            </a:rPr>
            <a:t>Cumulus apatite</a:t>
          </a:r>
        </a:p>
      </cdr:txBody>
    </cdr:sp>
  </cdr:relSizeAnchor>
</c:userShapes>
</file>

<file path=xl/drawings/drawing6.xml><?xml version="1.0" encoding="utf-8"?>
<c:userShapes xmlns:c="http://schemas.openxmlformats.org/drawingml/2006/chart">
  <cdr:relSizeAnchor xmlns:cdr="http://schemas.openxmlformats.org/drawingml/2006/chartDrawing">
    <cdr:from>
      <cdr:x>0.55426</cdr:x>
      <cdr:y>0.13146</cdr:y>
    </cdr:from>
    <cdr:to>
      <cdr:x>0.55426</cdr:x>
      <cdr:y>0.85817</cdr:y>
    </cdr:to>
    <cdr:cxnSp macro="">
      <cdr:nvCxnSpPr>
        <cdr:cNvPr id="2" name="Connecteur droit 1">
          <a:extLst xmlns:a="http://schemas.openxmlformats.org/drawingml/2006/main">
            <a:ext uri="{FF2B5EF4-FFF2-40B4-BE49-F238E27FC236}">
              <a16:creationId xmlns:a16="http://schemas.microsoft.com/office/drawing/2014/main" id="{8A36CA7D-E4EB-4F5D-8967-99BC3893D49F}"/>
            </a:ext>
          </a:extLst>
        </cdr:cNvPr>
        <cdr:cNvCxnSpPr/>
      </cdr:nvCxnSpPr>
      <cdr:spPr>
        <a:xfrm xmlns:a="http://schemas.openxmlformats.org/drawingml/2006/main">
          <a:off x="3890887" y="543446"/>
          <a:ext cx="0" cy="3004081"/>
        </a:xfrm>
        <a:prstGeom xmlns:a="http://schemas.openxmlformats.org/drawingml/2006/main" prst="line">
          <a:avLst/>
        </a:prstGeom>
        <a:ln xmlns:a="http://schemas.openxmlformats.org/drawingml/2006/main">
          <a:solidFill>
            <a:srgbClr val="C0000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0.27454</cdr:x>
      <cdr:y>0.11828</cdr:y>
    </cdr:from>
    <cdr:to>
      <cdr:x>0.46785</cdr:x>
      <cdr:y>0.18806</cdr:y>
    </cdr:to>
    <cdr:sp macro="" textlink="">
      <cdr:nvSpPr>
        <cdr:cNvPr id="3" name="ZoneTexte 3"/>
        <cdr:cNvSpPr txBox="1"/>
      </cdr:nvSpPr>
      <cdr:spPr>
        <a:xfrm xmlns:a="http://schemas.openxmlformats.org/drawingml/2006/main">
          <a:off x="1927225" y="488950"/>
          <a:ext cx="1357077" cy="28845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a:solidFill>
                <a:srgbClr val="C00000"/>
              </a:solidFill>
            </a:rPr>
            <a:t>Intercumulus apatite</a:t>
          </a:r>
        </a:p>
      </cdr:txBody>
    </cdr:sp>
  </cdr:relSizeAnchor>
  <cdr:relSizeAnchor xmlns:cdr="http://schemas.openxmlformats.org/drawingml/2006/chartDrawing">
    <cdr:from>
      <cdr:x>0.56314</cdr:x>
      <cdr:y>0.11828</cdr:y>
    </cdr:from>
    <cdr:to>
      <cdr:x>0.75646</cdr:x>
      <cdr:y>0.18806</cdr:y>
    </cdr:to>
    <cdr:sp macro="" textlink="">
      <cdr:nvSpPr>
        <cdr:cNvPr id="4" name="ZoneTexte 1"/>
        <cdr:cNvSpPr txBox="1"/>
      </cdr:nvSpPr>
      <cdr:spPr>
        <a:xfrm xmlns:a="http://schemas.openxmlformats.org/drawingml/2006/main">
          <a:off x="3953181" y="488950"/>
          <a:ext cx="1357077" cy="28845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a:solidFill>
                <a:srgbClr val="C00000"/>
              </a:solidFill>
            </a:rPr>
            <a:t>Cumulus apatite</a:t>
          </a:r>
        </a:p>
      </cdr:txBody>
    </cdr:sp>
  </cdr:relSizeAnchor>
</c:userShapes>
</file>

<file path=xl/drawings/drawing7.xml><?xml version="1.0" encoding="utf-8"?>
<c:userShapes xmlns:c="http://schemas.openxmlformats.org/drawingml/2006/chart">
  <cdr:relSizeAnchor xmlns:cdr="http://schemas.openxmlformats.org/drawingml/2006/chartDrawing">
    <cdr:from>
      <cdr:x>0.55426</cdr:x>
      <cdr:y>0.13006</cdr:y>
    </cdr:from>
    <cdr:to>
      <cdr:x>0.55426</cdr:x>
      <cdr:y>0.86182</cdr:y>
    </cdr:to>
    <cdr:cxnSp macro="">
      <cdr:nvCxnSpPr>
        <cdr:cNvPr id="2" name="Connecteur droit 1">
          <a:extLst xmlns:a="http://schemas.openxmlformats.org/drawingml/2006/main">
            <a:ext uri="{FF2B5EF4-FFF2-40B4-BE49-F238E27FC236}">
              <a16:creationId xmlns:a16="http://schemas.microsoft.com/office/drawing/2014/main" id="{8BFF08C7-51EA-46A8-AAC1-5BAD471561D0}"/>
            </a:ext>
          </a:extLst>
        </cdr:cNvPr>
        <cdr:cNvCxnSpPr/>
      </cdr:nvCxnSpPr>
      <cdr:spPr>
        <a:xfrm xmlns:a="http://schemas.openxmlformats.org/drawingml/2006/main">
          <a:off x="3890887" y="533921"/>
          <a:ext cx="0" cy="3004081"/>
        </a:xfrm>
        <a:prstGeom xmlns:a="http://schemas.openxmlformats.org/drawingml/2006/main" prst="line">
          <a:avLst/>
        </a:prstGeom>
        <a:ln xmlns:a="http://schemas.openxmlformats.org/drawingml/2006/main">
          <a:solidFill>
            <a:srgbClr val="C0000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0.27454</cdr:x>
      <cdr:y>0.11678</cdr:y>
    </cdr:from>
    <cdr:to>
      <cdr:x>0.46785</cdr:x>
      <cdr:y>0.18705</cdr:y>
    </cdr:to>
    <cdr:sp macro="" textlink="">
      <cdr:nvSpPr>
        <cdr:cNvPr id="3" name="ZoneTexte 3"/>
        <cdr:cNvSpPr txBox="1"/>
      </cdr:nvSpPr>
      <cdr:spPr>
        <a:xfrm xmlns:a="http://schemas.openxmlformats.org/drawingml/2006/main">
          <a:off x="1927225" y="479425"/>
          <a:ext cx="1357077" cy="28845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a:solidFill>
                <a:srgbClr val="C00000"/>
              </a:solidFill>
            </a:rPr>
            <a:t>Intercumulus apatite</a:t>
          </a:r>
        </a:p>
      </cdr:txBody>
    </cdr:sp>
  </cdr:relSizeAnchor>
  <cdr:relSizeAnchor xmlns:cdr="http://schemas.openxmlformats.org/drawingml/2006/chartDrawing">
    <cdr:from>
      <cdr:x>0.56314</cdr:x>
      <cdr:y>0.11678</cdr:y>
    </cdr:from>
    <cdr:to>
      <cdr:x>0.75646</cdr:x>
      <cdr:y>0.18705</cdr:y>
    </cdr:to>
    <cdr:sp macro="" textlink="">
      <cdr:nvSpPr>
        <cdr:cNvPr id="4" name="ZoneTexte 1"/>
        <cdr:cNvSpPr txBox="1"/>
      </cdr:nvSpPr>
      <cdr:spPr>
        <a:xfrm xmlns:a="http://schemas.openxmlformats.org/drawingml/2006/main">
          <a:off x="3953181" y="479425"/>
          <a:ext cx="1357077" cy="28845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a:solidFill>
                <a:srgbClr val="C00000"/>
              </a:solidFill>
            </a:rPr>
            <a:t>Cumulus apatite</a:t>
          </a:r>
        </a:p>
      </cdr:txBody>
    </cdr:sp>
  </cdr:relSizeAnchor>
</c:userShapes>
</file>

<file path=xl/drawings/drawing8.xml><?xml version="1.0" encoding="utf-8"?>
<c:userShapes xmlns:c="http://schemas.openxmlformats.org/drawingml/2006/chart">
  <cdr:relSizeAnchor xmlns:cdr="http://schemas.openxmlformats.org/drawingml/2006/chartDrawing">
    <cdr:from>
      <cdr:x>0.18236</cdr:x>
      <cdr:y>0.85573</cdr:y>
    </cdr:from>
    <cdr:to>
      <cdr:x>0.78176</cdr:x>
      <cdr:y>0.97917</cdr:y>
    </cdr:to>
    <cdr:sp macro="" textlink="">
      <cdr:nvSpPr>
        <cdr:cNvPr id="2" name="ZoneTexte 1"/>
        <cdr:cNvSpPr txBox="1"/>
      </cdr:nvSpPr>
      <cdr:spPr>
        <a:xfrm xmlns:a="http://schemas.openxmlformats.org/drawingml/2006/main">
          <a:off x="1291165" y="3477684"/>
          <a:ext cx="4243917" cy="501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100"/>
            <a:t>La     Ce     Pr      Nd    Sm    Eu    Gd      Tb    Dy     Ho     Er     Tm    Yb     Lu      Sr</a:t>
          </a:r>
        </a:p>
      </cdr:txBody>
    </cdr:sp>
  </cdr:relSizeAnchor>
</c:userShapes>
</file>

<file path=xl/drawings/drawing9.xml><?xml version="1.0" encoding="utf-8"?>
<c:userShapes xmlns:c="http://schemas.openxmlformats.org/drawingml/2006/chart">
  <cdr:relSizeAnchor xmlns:cdr="http://schemas.openxmlformats.org/drawingml/2006/chartDrawing">
    <cdr:from>
      <cdr:x>0.18236</cdr:x>
      <cdr:y>0.85573</cdr:y>
    </cdr:from>
    <cdr:to>
      <cdr:x>0.78176</cdr:x>
      <cdr:y>0.97917</cdr:y>
    </cdr:to>
    <cdr:sp macro="" textlink="">
      <cdr:nvSpPr>
        <cdr:cNvPr id="2" name="ZoneTexte 1"/>
        <cdr:cNvSpPr txBox="1"/>
      </cdr:nvSpPr>
      <cdr:spPr>
        <a:xfrm xmlns:a="http://schemas.openxmlformats.org/drawingml/2006/main">
          <a:off x="1291165" y="3477684"/>
          <a:ext cx="4243917" cy="501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100"/>
            <a:t>La     Ce     Pr      Nd    Sm    Eu    Gd    </a:t>
          </a:r>
          <a:r>
            <a:rPr lang="fr-FR" sz="1100" baseline="0"/>
            <a:t> </a:t>
          </a:r>
          <a:r>
            <a:rPr lang="fr-FR" sz="1100"/>
            <a:t> Tb    Dy     Ho     Er     Tm     Yb    Lu      Sr</a:t>
          </a:r>
        </a:p>
      </cdr:txBody>
    </cdr:sp>
  </cdr:relSizeAnchor>
</c:userShape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C4E40-0585-4863-9279-DD7D9E978F18}">
  <dimension ref="B3:K59"/>
  <sheetViews>
    <sheetView tabSelected="1" workbookViewId="0"/>
  </sheetViews>
  <sheetFormatPr baseColWidth="10" defaultRowHeight="15"/>
  <cols>
    <col min="2" max="11" width="12.28515625" customWidth="1"/>
  </cols>
  <sheetData>
    <row r="3" spans="2:11" ht="15" customHeight="1">
      <c r="B3" s="1004" t="s">
        <v>2555</v>
      </c>
      <c r="C3" s="1005"/>
      <c r="D3" s="1005"/>
      <c r="E3" s="1005"/>
      <c r="F3" s="1005"/>
      <c r="G3" s="1005"/>
      <c r="H3" s="1005"/>
      <c r="I3" s="1005"/>
      <c r="J3" s="1005"/>
      <c r="K3" s="1006"/>
    </row>
    <row r="4" spans="2:11">
      <c r="B4" s="1007"/>
      <c r="C4" s="1008"/>
      <c r="D4" s="1008"/>
      <c r="E4" s="1008"/>
      <c r="F4" s="1008"/>
      <c r="G4" s="1008"/>
      <c r="H4" s="1008"/>
      <c r="I4" s="1008"/>
      <c r="J4" s="1008"/>
      <c r="K4" s="1009"/>
    </row>
    <row r="5" spans="2:11">
      <c r="B5" s="1007"/>
      <c r="C5" s="1008"/>
      <c r="D5" s="1008"/>
      <c r="E5" s="1008"/>
      <c r="F5" s="1008"/>
      <c r="G5" s="1008"/>
      <c r="H5" s="1008"/>
      <c r="I5" s="1008"/>
      <c r="J5" s="1008"/>
      <c r="K5" s="1009"/>
    </row>
    <row r="6" spans="2:11">
      <c r="B6" s="1007"/>
      <c r="C6" s="1008"/>
      <c r="D6" s="1008"/>
      <c r="E6" s="1008"/>
      <c r="F6" s="1008"/>
      <c r="G6" s="1008"/>
      <c r="H6" s="1008"/>
      <c r="I6" s="1008"/>
      <c r="J6" s="1008"/>
      <c r="K6" s="1009"/>
    </row>
    <row r="7" spans="2:11">
      <c r="B7" s="1007"/>
      <c r="C7" s="1008"/>
      <c r="D7" s="1008"/>
      <c r="E7" s="1008"/>
      <c r="F7" s="1008"/>
      <c r="G7" s="1008"/>
      <c r="H7" s="1008"/>
      <c r="I7" s="1008"/>
      <c r="J7" s="1008"/>
      <c r="K7" s="1009"/>
    </row>
    <row r="8" spans="2:11">
      <c r="B8" s="1007"/>
      <c r="C8" s="1008"/>
      <c r="D8" s="1008"/>
      <c r="E8" s="1008"/>
      <c r="F8" s="1008"/>
      <c r="G8" s="1008"/>
      <c r="H8" s="1008"/>
      <c r="I8" s="1008"/>
      <c r="J8" s="1008"/>
      <c r="K8" s="1009"/>
    </row>
    <row r="9" spans="2:11">
      <c r="B9" s="1007"/>
      <c r="C9" s="1008"/>
      <c r="D9" s="1008"/>
      <c r="E9" s="1008"/>
      <c r="F9" s="1008"/>
      <c r="G9" s="1008"/>
      <c r="H9" s="1008"/>
      <c r="I9" s="1008"/>
      <c r="J9" s="1008"/>
      <c r="K9" s="1009"/>
    </row>
    <row r="10" spans="2:11">
      <c r="B10" s="1007"/>
      <c r="C10" s="1008"/>
      <c r="D10" s="1008"/>
      <c r="E10" s="1008"/>
      <c r="F10" s="1008"/>
      <c r="G10" s="1008"/>
      <c r="H10" s="1008"/>
      <c r="I10" s="1008"/>
      <c r="J10" s="1008"/>
      <c r="K10" s="1009"/>
    </row>
    <row r="11" spans="2:11">
      <c r="B11" s="1007"/>
      <c r="C11" s="1008"/>
      <c r="D11" s="1008"/>
      <c r="E11" s="1008"/>
      <c r="F11" s="1008"/>
      <c r="G11" s="1008"/>
      <c r="H11" s="1008"/>
      <c r="I11" s="1008"/>
      <c r="J11" s="1008"/>
      <c r="K11" s="1009"/>
    </row>
    <row r="12" spans="2:11">
      <c r="B12" s="1007"/>
      <c r="C12" s="1008"/>
      <c r="D12" s="1008"/>
      <c r="E12" s="1008"/>
      <c r="F12" s="1008"/>
      <c r="G12" s="1008"/>
      <c r="H12" s="1008"/>
      <c r="I12" s="1008"/>
      <c r="J12" s="1008"/>
      <c r="K12" s="1009"/>
    </row>
    <row r="13" spans="2:11">
      <c r="B13" s="1007"/>
      <c r="C13" s="1008"/>
      <c r="D13" s="1008"/>
      <c r="E13" s="1008"/>
      <c r="F13" s="1008"/>
      <c r="G13" s="1008"/>
      <c r="H13" s="1008"/>
      <c r="I13" s="1008"/>
      <c r="J13" s="1008"/>
      <c r="K13" s="1009"/>
    </row>
    <row r="14" spans="2:11">
      <c r="B14" s="1007"/>
      <c r="C14" s="1008"/>
      <c r="D14" s="1008"/>
      <c r="E14" s="1008"/>
      <c r="F14" s="1008"/>
      <c r="G14" s="1008"/>
      <c r="H14" s="1008"/>
      <c r="I14" s="1008"/>
      <c r="J14" s="1008"/>
      <c r="K14" s="1009"/>
    </row>
    <row r="15" spans="2:11">
      <c r="B15" s="1007"/>
      <c r="C15" s="1008"/>
      <c r="D15" s="1008"/>
      <c r="E15" s="1008"/>
      <c r="F15" s="1008"/>
      <c r="G15" s="1008"/>
      <c r="H15" s="1008"/>
      <c r="I15" s="1008"/>
      <c r="J15" s="1008"/>
      <c r="K15" s="1009"/>
    </row>
    <row r="16" spans="2:11">
      <c r="B16" s="1010"/>
      <c r="C16" s="1011"/>
      <c r="D16" s="1011"/>
      <c r="E16" s="1011"/>
      <c r="F16" s="1011"/>
      <c r="G16" s="1011"/>
      <c r="H16" s="1011"/>
      <c r="I16" s="1011"/>
      <c r="J16" s="1011"/>
      <c r="K16" s="1012"/>
    </row>
    <row r="18" spans="2:11" ht="15" customHeight="1">
      <c r="B18" s="1013" t="s">
        <v>3265</v>
      </c>
      <c r="C18" s="1014"/>
      <c r="D18" s="1014"/>
      <c r="E18" s="1014"/>
      <c r="F18" s="1014"/>
      <c r="G18" s="1014"/>
      <c r="H18" s="1014"/>
      <c r="I18" s="1014"/>
      <c r="J18" s="1014"/>
      <c r="K18" s="1015"/>
    </row>
    <row r="19" spans="2:11">
      <c r="B19" s="1016"/>
      <c r="C19" s="1017"/>
      <c r="D19" s="1017"/>
      <c r="E19" s="1017"/>
      <c r="F19" s="1017"/>
      <c r="G19" s="1017"/>
      <c r="H19" s="1017"/>
      <c r="I19" s="1017"/>
      <c r="J19" s="1017"/>
      <c r="K19" s="1018"/>
    </row>
    <row r="20" spans="2:11">
      <c r="B20" s="1016"/>
      <c r="C20" s="1017"/>
      <c r="D20" s="1017"/>
      <c r="E20" s="1017"/>
      <c r="F20" s="1017"/>
      <c r="G20" s="1017"/>
      <c r="H20" s="1017"/>
      <c r="I20" s="1017"/>
      <c r="J20" s="1017"/>
      <c r="K20" s="1018"/>
    </row>
    <row r="21" spans="2:11">
      <c r="B21" s="1016"/>
      <c r="C21" s="1017"/>
      <c r="D21" s="1017"/>
      <c r="E21" s="1017"/>
      <c r="F21" s="1017"/>
      <c r="G21" s="1017"/>
      <c r="H21" s="1017"/>
      <c r="I21" s="1017"/>
      <c r="J21" s="1017"/>
      <c r="K21" s="1018"/>
    </row>
    <row r="22" spans="2:11">
      <c r="B22" s="1016"/>
      <c r="C22" s="1017"/>
      <c r="D22" s="1017"/>
      <c r="E22" s="1017"/>
      <c r="F22" s="1017"/>
      <c r="G22" s="1017"/>
      <c r="H22" s="1017"/>
      <c r="I22" s="1017"/>
      <c r="J22" s="1017"/>
      <c r="K22" s="1018"/>
    </row>
    <row r="23" spans="2:11">
      <c r="B23" s="1016"/>
      <c r="C23" s="1017"/>
      <c r="D23" s="1017"/>
      <c r="E23" s="1017"/>
      <c r="F23" s="1017"/>
      <c r="G23" s="1017"/>
      <c r="H23" s="1017"/>
      <c r="I23" s="1017"/>
      <c r="J23" s="1017"/>
      <c r="K23" s="1018"/>
    </row>
    <row r="24" spans="2:11">
      <c r="B24" s="1016"/>
      <c r="C24" s="1017"/>
      <c r="D24" s="1017"/>
      <c r="E24" s="1017"/>
      <c r="F24" s="1017"/>
      <c r="G24" s="1017"/>
      <c r="H24" s="1017"/>
      <c r="I24" s="1017"/>
      <c r="J24" s="1017"/>
      <c r="K24" s="1018"/>
    </row>
    <row r="25" spans="2:11">
      <c r="B25" s="1016"/>
      <c r="C25" s="1017"/>
      <c r="D25" s="1017"/>
      <c r="E25" s="1017"/>
      <c r="F25" s="1017"/>
      <c r="G25" s="1017"/>
      <c r="H25" s="1017"/>
      <c r="I25" s="1017"/>
      <c r="J25" s="1017"/>
      <c r="K25" s="1018"/>
    </row>
    <row r="26" spans="2:11">
      <c r="B26" s="1016"/>
      <c r="C26" s="1017"/>
      <c r="D26" s="1017"/>
      <c r="E26" s="1017"/>
      <c r="F26" s="1017"/>
      <c r="G26" s="1017"/>
      <c r="H26" s="1017"/>
      <c r="I26" s="1017"/>
      <c r="J26" s="1017"/>
      <c r="K26" s="1018"/>
    </row>
    <row r="27" spans="2:11">
      <c r="B27" s="1016"/>
      <c r="C27" s="1017"/>
      <c r="D27" s="1017"/>
      <c r="E27" s="1017"/>
      <c r="F27" s="1017"/>
      <c r="G27" s="1017"/>
      <c r="H27" s="1017"/>
      <c r="I27" s="1017"/>
      <c r="J27" s="1017"/>
      <c r="K27" s="1018"/>
    </row>
    <row r="28" spans="2:11">
      <c r="B28" s="1016"/>
      <c r="C28" s="1017"/>
      <c r="D28" s="1017"/>
      <c r="E28" s="1017"/>
      <c r="F28" s="1017"/>
      <c r="G28" s="1017"/>
      <c r="H28" s="1017"/>
      <c r="I28" s="1017"/>
      <c r="J28" s="1017"/>
      <c r="K28" s="1018"/>
    </row>
    <row r="29" spans="2:11">
      <c r="B29" s="1016"/>
      <c r="C29" s="1017"/>
      <c r="D29" s="1017"/>
      <c r="E29" s="1017"/>
      <c r="F29" s="1017"/>
      <c r="G29" s="1017"/>
      <c r="H29" s="1017"/>
      <c r="I29" s="1017"/>
      <c r="J29" s="1017"/>
      <c r="K29" s="1018"/>
    </row>
    <row r="30" spans="2:11">
      <c r="B30" s="1016"/>
      <c r="C30" s="1017"/>
      <c r="D30" s="1017"/>
      <c r="E30" s="1017"/>
      <c r="F30" s="1017"/>
      <c r="G30" s="1017"/>
      <c r="H30" s="1017"/>
      <c r="I30" s="1017"/>
      <c r="J30" s="1017"/>
      <c r="K30" s="1018"/>
    </row>
    <row r="31" spans="2:11">
      <c r="B31" s="1016"/>
      <c r="C31" s="1017"/>
      <c r="D31" s="1017"/>
      <c r="E31" s="1017"/>
      <c r="F31" s="1017"/>
      <c r="G31" s="1017"/>
      <c r="H31" s="1017"/>
      <c r="I31" s="1017"/>
      <c r="J31" s="1017"/>
      <c r="K31" s="1018"/>
    </row>
    <row r="32" spans="2:11">
      <c r="B32" s="1016"/>
      <c r="C32" s="1017"/>
      <c r="D32" s="1017"/>
      <c r="E32" s="1017"/>
      <c r="F32" s="1017"/>
      <c r="G32" s="1017"/>
      <c r="H32" s="1017"/>
      <c r="I32" s="1017"/>
      <c r="J32" s="1017"/>
      <c r="K32" s="1018"/>
    </row>
    <row r="33" spans="2:11">
      <c r="B33" s="1016"/>
      <c r="C33" s="1017"/>
      <c r="D33" s="1017"/>
      <c r="E33" s="1017"/>
      <c r="F33" s="1017"/>
      <c r="G33" s="1017"/>
      <c r="H33" s="1017"/>
      <c r="I33" s="1017"/>
      <c r="J33" s="1017"/>
      <c r="K33" s="1018"/>
    </row>
    <row r="34" spans="2:11">
      <c r="B34" s="1016"/>
      <c r="C34" s="1017"/>
      <c r="D34" s="1017"/>
      <c r="E34" s="1017"/>
      <c r="F34" s="1017"/>
      <c r="G34" s="1017"/>
      <c r="H34" s="1017"/>
      <c r="I34" s="1017"/>
      <c r="J34" s="1017"/>
      <c r="K34" s="1018"/>
    </row>
    <row r="35" spans="2:11">
      <c r="B35" s="1016"/>
      <c r="C35" s="1017"/>
      <c r="D35" s="1017"/>
      <c r="E35" s="1017"/>
      <c r="F35" s="1017"/>
      <c r="G35" s="1017"/>
      <c r="H35" s="1017"/>
      <c r="I35" s="1017"/>
      <c r="J35" s="1017"/>
      <c r="K35" s="1018"/>
    </row>
    <row r="36" spans="2:11">
      <c r="B36" s="1016"/>
      <c r="C36" s="1017"/>
      <c r="D36" s="1017"/>
      <c r="E36" s="1017"/>
      <c r="F36" s="1017"/>
      <c r="G36" s="1017"/>
      <c r="H36" s="1017"/>
      <c r="I36" s="1017"/>
      <c r="J36" s="1017"/>
      <c r="K36" s="1018"/>
    </row>
    <row r="37" spans="2:11">
      <c r="B37" s="1016"/>
      <c r="C37" s="1017"/>
      <c r="D37" s="1017"/>
      <c r="E37" s="1017"/>
      <c r="F37" s="1017"/>
      <c r="G37" s="1017"/>
      <c r="H37" s="1017"/>
      <c r="I37" s="1017"/>
      <c r="J37" s="1017"/>
      <c r="K37" s="1018"/>
    </row>
    <row r="38" spans="2:11">
      <c r="B38" s="1016"/>
      <c r="C38" s="1017"/>
      <c r="D38" s="1017"/>
      <c r="E38" s="1017"/>
      <c r="F38" s="1017"/>
      <c r="G38" s="1017"/>
      <c r="H38" s="1017"/>
      <c r="I38" s="1017"/>
      <c r="J38" s="1017"/>
      <c r="K38" s="1018"/>
    </row>
    <row r="39" spans="2:11">
      <c r="B39" s="1016"/>
      <c r="C39" s="1017"/>
      <c r="D39" s="1017"/>
      <c r="E39" s="1017"/>
      <c r="F39" s="1017"/>
      <c r="G39" s="1017"/>
      <c r="H39" s="1017"/>
      <c r="I39" s="1017"/>
      <c r="J39" s="1017"/>
      <c r="K39" s="1018"/>
    </row>
    <row r="40" spans="2:11">
      <c r="B40" s="1016"/>
      <c r="C40" s="1017"/>
      <c r="D40" s="1017"/>
      <c r="E40" s="1017"/>
      <c r="F40" s="1017"/>
      <c r="G40" s="1017"/>
      <c r="H40" s="1017"/>
      <c r="I40" s="1017"/>
      <c r="J40" s="1017"/>
      <c r="K40" s="1018"/>
    </row>
    <row r="41" spans="2:11">
      <c r="B41" s="1016"/>
      <c r="C41" s="1017"/>
      <c r="D41" s="1017"/>
      <c r="E41" s="1017"/>
      <c r="F41" s="1017"/>
      <c r="G41" s="1017"/>
      <c r="H41" s="1017"/>
      <c r="I41" s="1017"/>
      <c r="J41" s="1017"/>
      <c r="K41" s="1018"/>
    </row>
    <row r="42" spans="2:11">
      <c r="B42" s="1016"/>
      <c r="C42" s="1017"/>
      <c r="D42" s="1017"/>
      <c r="E42" s="1017"/>
      <c r="F42" s="1017"/>
      <c r="G42" s="1017"/>
      <c r="H42" s="1017"/>
      <c r="I42" s="1017"/>
      <c r="J42" s="1017"/>
      <c r="K42" s="1018"/>
    </row>
    <row r="43" spans="2:11">
      <c r="B43" s="1016"/>
      <c r="C43" s="1017"/>
      <c r="D43" s="1017"/>
      <c r="E43" s="1017"/>
      <c r="F43" s="1017"/>
      <c r="G43" s="1017"/>
      <c r="H43" s="1017"/>
      <c r="I43" s="1017"/>
      <c r="J43" s="1017"/>
      <c r="K43" s="1018"/>
    </row>
    <row r="44" spans="2:11">
      <c r="B44" s="1016"/>
      <c r="C44" s="1017"/>
      <c r="D44" s="1017"/>
      <c r="E44" s="1017"/>
      <c r="F44" s="1017"/>
      <c r="G44" s="1017"/>
      <c r="H44" s="1017"/>
      <c r="I44" s="1017"/>
      <c r="J44" s="1017"/>
      <c r="K44" s="1018"/>
    </row>
    <row r="45" spans="2:11">
      <c r="B45" s="1016"/>
      <c r="C45" s="1017"/>
      <c r="D45" s="1017"/>
      <c r="E45" s="1017"/>
      <c r="F45" s="1017"/>
      <c r="G45" s="1017"/>
      <c r="H45" s="1017"/>
      <c r="I45" s="1017"/>
      <c r="J45" s="1017"/>
      <c r="K45" s="1018"/>
    </row>
    <row r="46" spans="2:11">
      <c r="B46" s="1016"/>
      <c r="C46" s="1017"/>
      <c r="D46" s="1017"/>
      <c r="E46" s="1017"/>
      <c r="F46" s="1017"/>
      <c r="G46" s="1017"/>
      <c r="H46" s="1017"/>
      <c r="I46" s="1017"/>
      <c r="J46" s="1017"/>
      <c r="K46" s="1018"/>
    </row>
    <row r="47" spans="2:11">
      <c r="B47" s="1016"/>
      <c r="C47" s="1017"/>
      <c r="D47" s="1017"/>
      <c r="E47" s="1017"/>
      <c r="F47" s="1017"/>
      <c r="G47" s="1017"/>
      <c r="H47" s="1017"/>
      <c r="I47" s="1017"/>
      <c r="J47" s="1017"/>
      <c r="K47" s="1018"/>
    </row>
    <row r="48" spans="2:11">
      <c r="B48" s="1016"/>
      <c r="C48" s="1017"/>
      <c r="D48" s="1017"/>
      <c r="E48" s="1017"/>
      <c r="F48" s="1017"/>
      <c r="G48" s="1017"/>
      <c r="H48" s="1017"/>
      <c r="I48" s="1017"/>
      <c r="J48" s="1017"/>
      <c r="K48" s="1018"/>
    </row>
    <row r="49" spans="2:11">
      <c r="B49" s="1016"/>
      <c r="C49" s="1017"/>
      <c r="D49" s="1017"/>
      <c r="E49" s="1017"/>
      <c r="F49" s="1017"/>
      <c r="G49" s="1017"/>
      <c r="H49" s="1017"/>
      <c r="I49" s="1017"/>
      <c r="J49" s="1017"/>
      <c r="K49" s="1018"/>
    </row>
    <row r="50" spans="2:11">
      <c r="B50" s="1016"/>
      <c r="C50" s="1017"/>
      <c r="D50" s="1017"/>
      <c r="E50" s="1017"/>
      <c r="F50" s="1017"/>
      <c r="G50" s="1017"/>
      <c r="H50" s="1017"/>
      <c r="I50" s="1017"/>
      <c r="J50" s="1017"/>
      <c r="K50" s="1018"/>
    </row>
    <row r="51" spans="2:11">
      <c r="B51" s="1016"/>
      <c r="C51" s="1017"/>
      <c r="D51" s="1017"/>
      <c r="E51" s="1017"/>
      <c r="F51" s="1017"/>
      <c r="G51" s="1017"/>
      <c r="H51" s="1017"/>
      <c r="I51" s="1017"/>
      <c r="J51" s="1017"/>
      <c r="K51" s="1018"/>
    </row>
    <row r="52" spans="2:11">
      <c r="B52" s="1016"/>
      <c r="C52" s="1017"/>
      <c r="D52" s="1017"/>
      <c r="E52" s="1017"/>
      <c r="F52" s="1017"/>
      <c r="G52" s="1017"/>
      <c r="H52" s="1017"/>
      <c r="I52" s="1017"/>
      <c r="J52" s="1017"/>
      <c r="K52" s="1018"/>
    </row>
    <row r="53" spans="2:11">
      <c r="B53" s="1016"/>
      <c r="C53" s="1017"/>
      <c r="D53" s="1017"/>
      <c r="E53" s="1017"/>
      <c r="F53" s="1017"/>
      <c r="G53" s="1017"/>
      <c r="H53" s="1017"/>
      <c r="I53" s="1017"/>
      <c r="J53" s="1017"/>
      <c r="K53" s="1018"/>
    </row>
    <row r="54" spans="2:11">
      <c r="B54" s="1016"/>
      <c r="C54" s="1017"/>
      <c r="D54" s="1017"/>
      <c r="E54" s="1017"/>
      <c r="F54" s="1017"/>
      <c r="G54" s="1017"/>
      <c r="H54" s="1017"/>
      <c r="I54" s="1017"/>
      <c r="J54" s="1017"/>
      <c r="K54" s="1018"/>
    </row>
    <row r="55" spans="2:11">
      <c r="B55" s="1016"/>
      <c r="C55" s="1017"/>
      <c r="D55" s="1017"/>
      <c r="E55" s="1017"/>
      <c r="F55" s="1017"/>
      <c r="G55" s="1017"/>
      <c r="H55" s="1017"/>
      <c r="I55" s="1017"/>
      <c r="J55" s="1017"/>
      <c r="K55" s="1018"/>
    </row>
    <row r="56" spans="2:11">
      <c r="B56" s="1019"/>
      <c r="C56" s="1020"/>
      <c r="D56" s="1020"/>
      <c r="E56" s="1020"/>
      <c r="F56" s="1020"/>
      <c r="G56" s="1020"/>
      <c r="H56" s="1020"/>
      <c r="I56" s="1020"/>
      <c r="J56" s="1020"/>
      <c r="K56" s="1021"/>
    </row>
    <row r="57" spans="2:11">
      <c r="B57" s="858"/>
      <c r="C57" s="858"/>
      <c r="D57" s="858"/>
      <c r="E57" s="858"/>
      <c r="F57" s="858"/>
      <c r="G57" s="858"/>
      <c r="H57" s="858"/>
      <c r="I57" s="858"/>
      <c r="J57" s="858"/>
      <c r="K57" s="858"/>
    </row>
    <row r="58" spans="2:11">
      <c r="B58" s="857"/>
      <c r="C58" s="857"/>
      <c r="D58" s="857"/>
      <c r="E58" s="857"/>
      <c r="F58" s="857"/>
      <c r="G58" s="857"/>
      <c r="H58" s="857"/>
      <c r="I58" s="857"/>
      <c r="J58" s="857"/>
      <c r="K58" s="857"/>
    </row>
    <row r="59" spans="2:11">
      <c r="B59" s="857"/>
      <c r="C59" s="857"/>
      <c r="D59" s="857"/>
      <c r="E59" s="857"/>
      <c r="F59" s="857"/>
      <c r="G59" s="857"/>
      <c r="H59" s="857"/>
      <c r="I59" s="857"/>
      <c r="J59" s="857"/>
      <c r="K59" s="857"/>
    </row>
  </sheetData>
  <mergeCells count="2">
    <mergeCell ref="B3:K16"/>
    <mergeCell ref="B18:K56"/>
  </mergeCells>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891EB-B7B7-4047-9232-AA25F37B6918}">
  <dimension ref="A2:FD85"/>
  <sheetViews>
    <sheetView workbookViewId="0"/>
  </sheetViews>
  <sheetFormatPr baseColWidth="10" defaultColWidth="11.42578125" defaultRowHeight="15"/>
  <cols>
    <col min="1" max="1" width="4" style="73" customWidth="1"/>
    <col min="2" max="2" width="11" style="73" customWidth="1"/>
    <col min="3" max="3" width="18.5703125" style="73" customWidth="1"/>
    <col min="4" max="4" width="14.85546875" style="73" bestFit="1" customWidth="1"/>
    <col min="5" max="6" width="6.7109375" style="73" bestFit="1" customWidth="1"/>
    <col min="7" max="7" width="15.5703125" style="73" bestFit="1" customWidth="1"/>
    <col min="8" max="9" width="6.7109375" style="73" bestFit="1" customWidth="1"/>
    <col min="10" max="10" width="16.5703125" style="73" bestFit="1" customWidth="1"/>
    <col min="11" max="11" width="10.140625" style="73" bestFit="1" customWidth="1"/>
    <col min="12" max="12" width="6.7109375" style="73" bestFit="1" customWidth="1"/>
    <col min="13" max="13" width="17.140625" style="73" bestFit="1" customWidth="1"/>
    <col min="14" max="14" width="6.7109375" style="73" bestFit="1" customWidth="1"/>
    <col min="15" max="15" width="6.42578125" style="73" bestFit="1" customWidth="1"/>
    <col min="16" max="16" width="16.28515625" style="73" bestFit="1" customWidth="1"/>
    <col min="17" max="17" width="9" style="73" bestFit="1" customWidth="1"/>
    <col min="18" max="18" width="6.42578125" style="73" bestFit="1" customWidth="1"/>
    <col min="19" max="19" width="15.7109375" style="73" bestFit="1" customWidth="1"/>
    <col min="20" max="20" width="10.140625" style="73" bestFit="1" customWidth="1"/>
    <col min="21" max="21" width="9" style="73" bestFit="1" customWidth="1"/>
    <col min="22" max="22" width="15.28515625" style="73" bestFit="1" customWidth="1"/>
    <col min="23" max="23" width="7.85546875" style="73" bestFit="1" customWidth="1"/>
    <col min="24" max="24" width="6.7109375" style="73" bestFit="1" customWidth="1"/>
    <col min="25" max="25" width="15.140625" style="73" bestFit="1" customWidth="1"/>
    <col min="26" max="26" width="9" style="73" bestFit="1" customWidth="1"/>
    <col min="27" max="27" width="7.85546875" style="73" bestFit="1" customWidth="1"/>
    <col min="28" max="28" width="16" style="73" bestFit="1" customWidth="1"/>
    <col min="29" max="29" width="9" style="73" bestFit="1" customWidth="1"/>
    <col min="30" max="30" width="7.85546875" style="73" bestFit="1" customWidth="1"/>
    <col min="31" max="31" width="15.7109375" style="73" bestFit="1" customWidth="1"/>
    <col min="32" max="32" width="7.85546875" style="73" bestFit="1" customWidth="1"/>
    <col min="33" max="33" width="6.7109375" style="73" bestFit="1" customWidth="1"/>
    <col min="34" max="34" width="16" style="73" bestFit="1" customWidth="1"/>
    <col min="35" max="35" width="5.7109375" style="73" bestFit="1" customWidth="1"/>
    <col min="36" max="36" width="6.42578125" style="73" bestFit="1" customWidth="1"/>
    <col min="37" max="37" width="16" style="73" bestFit="1" customWidth="1"/>
    <col min="38" max="38" width="6.7109375" style="73" bestFit="1" customWidth="1"/>
    <col min="39" max="39" width="6.42578125" style="73" bestFit="1" customWidth="1"/>
    <col min="40" max="40" width="15.5703125" style="73" bestFit="1" customWidth="1"/>
    <col min="41" max="41" width="5.7109375" style="73" bestFit="1" customWidth="1"/>
    <col min="42" max="42" width="6.42578125" style="73" bestFit="1" customWidth="1"/>
    <col min="43" max="43" width="16.28515625" style="73" bestFit="1" customWidth="1"/>
    <col min="44" max="45" width="6.7109375" style="73" bestFit="1" customWidth="1"/>
    <col min="46" max="46" width="17.42578125" style="73" bestFit="1" customWidth="1"/>
    <col min="47" max="47" width="6.7109375" style="73" bestFit="1" customWidth="1"/>
    <col min="48" max="48" width="6.42578125" style="73" bestFit="1" customWidth="1"/>
    <col min="49" max="49" width="16.28515625" style="73" bestFit="1" customWidth="1"/>
    <col min="50" max="50" width="6.7109375" style="73" bestFit="1" customWidth="1"/>
    <col min="51" max="51" width="6.42578125" style="73" bestFit="1" customWidth="1"/>
    <col min="52" max="52" width="16.28515625" style="73" bestFit="1" customWidth="1"/>
    <col min="53" max="54" width="6.7109375" style="73" bestFit="1" customWidth="1"/>
    <col min="55" max="55" width="16.5703125" style="73" bestFit="1" customWidth="1"/>
    <col min="56" max="56" width="6.7109375" style="73" bestFit="1" customWidth="1"/>
    <col min="57" max="57" width="6.42578125" style="73" bestFit="1" customWidth="1"/>
    <col min="58" max="58" width="16.28515625" style="73" bestFit="1" customWidth="1"/>
    <col min="59" max="59" width="6.7109375" style="73" bestFit="1" customWidth="1"/>
    <col min="60" max="60" width="6.42578125" style="73" bestFit="1" customWidth="1"/>
    <col min="61" max="61" width="16.5703125" style="73" bestFit="1" customWidth="1"/>
    <col min="62" max="62" width="6.7109375" style="73" bestFit="1" customWidth="1"/>
    <col min="63" max="63" width="6.42578125" style="73" bestFit="1" customWidth="1"/>
    <col min="64" max="64" width="16.5703125" style="73" bestFit="1" customWidth="1"/>
    <col min="65" max="65" width="6.7109375" style="73" bestFit="1" customWidth="1"/>
    <col min="66" max="66" width="6.42578125" style="73" bestFit="1" customWidth="1"/>
    <col min="67" max="67" width="16.5703125" style="73" bestFit="1" customWidth="1"/>
    <col min="68" max="68" width="6.7109375" style="73" bestFit="1" customWidth="1"/>
    <col min="69" max="69" width="6.42578125" style="73" bestFit="1" customWidth="1"/>
    <col min="70" max="70" width="16.5703125" style="73" bestFit="1" customWidth="1"/>
    <col min="71" max="71" width="6.7109375" style="73" bestFit="1" customWidth="1"/>
    <col min="72" max="72" width="6.42578125" style="73" bestFit="1" customWidth="1"/>
    <col min="73" max="73" width="16.5703125" style="73" bestFit="1" customWidth="1"/>
    <col min="74" max="74" width="6.7109375" style="73" bestFit="1" customWidth="1"/>
    <col min="75" max="75" width="6.42578125" style="73" bestFit="1" customWidth="1"/>
    <col min="76" max="76" width="16.5703125" style="73" bestFit="1" customWidth="1"/>
    <col min="77" max="78" width="6.7109375" style="73" bestFit="1" customWidth="1"/>
    <col min="79" max="79" width="15.85546875" style="73" bestFit="1" customWidth="1"/>
    <col min="80" max="80" width="6.7109375" style="73" bestFit="1" customWidth="1"/>
    <col min="81" max="81" width="6.42578125" style="73" bestFit="1" customWidth="1"/>
    <col min="82" max="82" width="15.5703125" style="73" bestFit="1" customWidth="1"/>
    <col min="83" max="83" width="6.7109375" style="73" bestFit="1" customWidth="1"/>
    <col min="84" max="84" width="6.42578125" style="73" bestFit="1" customWidth="1"/>
    <col min="85" max="85" width="16.28515625" style="73" bestFit="1" customWidth="1"/>
    <col min="86" max="86" width="6.7109375" style="73" bestFit="1" customWidth="1"/>
    <col min="87" max="87" width="6.42578125" style="73" bestFit="1" customWidth="1"/>
    <col min="88" max="88" width="16.7109375" style="73" bestFit="1" customWidth="1"/>
    <col min="89" max="89" width="6.7109375" style="73" bestFit="1" customWidth="1"/>
    <col min="90" max="90" width="6.42578125" style="73" bestFit="1" customWidth="1"/>
    <col min="91" max="91" width="17.42578125" style="73" bestFit="1" customWidth="1"/>
    <col min="92" max="92" width="6.7109375" style="73" bestFit="1" customWidth="1"/>
    <col min="93" max="93" width="6.42578125" style="73" bestFit="1" customWidth="1"/>
    <col min="94" max="94" width="17.42578125" style="73" bestFit="1" customWidth="1"/>
    <col min="95" max="95" width="6.7109375" style="73" bestFit="1" customWidth="1"/>
    <col min="96" max="96" width="6.42578125" style="73" bestFit="1" customWidth="1"/>
    <col min="97" max="97" width="17.42578125" style="73" bestFit="1" customWidth="1"/>
    <col min="98" max="98" width="6.7109375" style="73" bestFit="1" customWidth="1"/>
    <col min="99" max="99" width="6.42578125" style="73" bestFit="1" customWidth="1"/>
    <col min="100" max="100" width="17.7109375" style="73" bestFit="1" customWidth="1"/>
    <col min="101" max="101" width="6.7109375" style="73" bestFit="1" customWidth="1"/>
    <col min="102" max="102" width="6.42578125" style="73" bestFit="1" customWidth="1"/>
    <col min="103" max="103" width="17.42578125" style="73" bestFit="1" customWidth="1"/>
    <col min="104" max="104" width="6.7109375" style="73" bestFit="1" customWidth="1"/>
    <col min="105" max="105" width="6.42578125" style="73" bestFit="1" customWidth="1"/>
    <col min="106" max="106" width="17.7109375" style="73" bestFit="1" customWidth="1"/>
    <col min="107" max="107" width="6.7109375" style="73" bestFit="1" customWidth="1"/>
    <col min="108" max="108" width="6.42578125" style="73" bestFit="1" customWidth="1"/>
    <col min="109" max="109" width="17.140625" style="73" bestFit="1" customWidth="1"/>
    <col min="110" max="110" width="6.7109375" style="73" bestFit="1" customWidth="1"/>
    <col min="111" max="111" width="6.42578125" style="73" bestFit="1" customWidth="1"/>
    <col min="112" max="112" width="18" style="73" bestFit="1" customWidth="1"/>
    <col min="113" max="113" width="6.7109375" style="73" bestFit="1" customWidth="1"/>
    <col min="114" max="114" width="6.42578125" style="73" bestFit="1" customWidth="1"/>
    <col min="115" max="115" width="18" style="73" bestFit="1" customWidth="1"/>
    <col min="116" max="116" width="6.7109375" style="73" bestFit="1" customWidth="1"/>
    <col min="117" max="117" width="6.42578125" style="73" bestFit="1" customWidth="1"/>
    <col min="118" max="118" width="17.7109375" style="73" bestFit="1" customWidth="1"/>
    <col min="119" max="119" width="6.7109375" style="73" bestFit="1" customWidth="1"/>
    <col min="120" max="120" width="6.42578125" style="73" bestFit="1" customWidth="1"/>
    <col min="121" max="121" width="18" style="73" bestFit="1" customWidth="1"/>
    <col min="122" max="122" width="6.7109375" style="73" bestFit="1" customWidth="1"/>
    <col min="123" max="123" width="6.42578125" style="73" bestFit="1" customWidth="1"/>
    <col min="124" max="124" width="17.85546875" style="73" bestFit="1" customWidth="1"/>
    <col min="125" max="125" width="6.7109375" style="73" bestFit="1" customWidth="1"/>
    <col min="126" max="126" width="6.42578125" style="73" bestFit="1" customWidth="1"/>
    <col min="127" max="127" width="18.140625" style="73" bestFit="1" customWidth="1"/>
    <col min="128" max="128" width="6.7109375" style="73" bestFit="1" customWidth="1"/>
    <col min="129" max="129" width="6.42578125" style="73" bestFit="1" customWidth="1"/>
    <col min="130" max="130" width="18" style="73" bestFit="1" customWidth="1"/>
    <col min="131" max="131" width="6.7109375" style="73" bestFit="1" customWidth="1"/>
    <col min="132" max="132" width="6.42578125" style="73" bestFit="1" customWidth="1"/>
    <col min="133" max="133" width="17.140625" style="73" bestFit="1" customWidth="1"/>
    <col min="134" max="134" width="6.7109375" style="73" bestFit="1" customWidth="1"/>
    <col min="135" max="135" width="6.42578125" style="73" bestFit="1" customWidth="1"/>
    <col min="136" max="136" width="18.42578125" style="73" bestFit="1" customWidth="1"/>
    <col min="137" max="137" width="6.7109375" style="73" bestFit="1" customWidth="1"/>
    <col min="138" max="138" width="6.42578125" style="73" bestFit="1" customWidth="1"/>
    <col min="139" max="139" width="17.85546875" style="73" bestFit="1" customWidth="1"/>
    <col min="140" max="140" width="6.7109375" style="73" bestFit="1" customWidth="1"/>
    <col min="141" max="141" width="6.42578125" style="73" bestFit="1" customWidth="1"/>
    <col min="142" max="142" width="17.7109375" style="73" bestFit="1" customWidth="1"/>
    <col min="143" max="143" width="5.7109375" style="73" bestFit="1" customWidth="1"/>
    <col min="144" max="144" width="6.42578125" style="73" bestFit="1" customWidth="1"/>
    <col min="145" max="145" width="17.140625" style="73" bestFit="1" customWidth="1"/>
    <col min="146" max="146" width="6.7109375" style="73" bestFit="1" customWidth="1"/>
    <col min="147" max="147" width="6.42578125" style="73" bestFit="1" customWidth="1"/>
    <col min="148" max="148" width="17.7109375" style="73" bestFit="1" customWidth="1"/>
    <col min="149" max="149" width="6.7109375" style="73" bestFit="1" customWidth="1"/>
    <col min="150" max="150" width="6.42578125" style="73" bestFit="1" customWidth="1"/>
    <col min="151" max="151" width="17.140625" style="73" bestFit="1" customWidth="1"/>
    <col min="152" max="152" width="6.7109375" style="73" bestFit="1" customWidth="1"/>
    <col min="153" max="153" width="6.42578125" style="73" bestFit="1" customWidth="1"/>
    <col min="154" max="154" width="17.85546875" style="73" bestFit="1" customWidth="1"/>
    <col min="155" max="155" width="6.7109375" style="73" bestFit="1" customWidth="1"/>
    <col min="156" max="156" width="6.42578125" style="73" bestFit="1" customWidth="1"/>
    <col min="157" max="157" width="16.7109375" style="73" bestFit="1" customWidth="1"/>
    <col min="158" max="158" width="6.7109375" style="73" bestFit="1" customWidth="1"/>
    <col min="159" max="159" width="6.42578125" style="73" bestFit="1" customWidth="1"/>
    <col min="160" max="160" width="8.7109375" style="73" bestFit="1" customWidth="1"/>
    <col min="161" max="16384" width="11.42578125" style="73"/>
  </cols>
  <sheetData>
    <row r="2" spans="1:160" ht="18.75">
      <c r="B2" s="80" t="s">
        <v>2575</v>
      </c>
      <c r="P2" s="184"/>
    </row>
    <row r="3" spans="1:160" ht="15.75" thickBot="1">
      <c r="B3" s="75"/>
      <c r="C3" s="75"/>
      <c r="D3" s="75"/>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c r="CX3" s="75"/>
      <c r="CY3" s="75"/>
      <c r="CZ3" s="75"/>
      <c r="DA3" s="75"/>
      <c r="DB3" s="75"/>
      <c r="DC3" s="75"/>
      <c r="DD3" s="75"/>
      <c r="DE3" s="75"/>
      <c r="DF3" s="75"/>
      <c r="DG3" s="75"/>
      <c r="DH3" s="75"/>
      <c r="DI3" s="75"/>
      <c r="DJ3" s="75"/>
      <c r="DK3" s="75"/>
      <c r="DL3" s="75"/>
      <c r="DM3" s="75"/>
      <c r="DN3" s="75"/>
      <c r="DO3" s="75"/>
      <c r="DP3" s="75"/>
      <c r="DQ3" s="75"/>
      <c r="DR3" s="75"/>
      <c r="DS3" s="75"/>
      <c r="DT3" s="75"/>
      <c r="DU3" s="75"/>
      <c r="DV3" s="75"/>
      <c r="DW3" s="75"/>
      <c r="DX3" s="75"/>
      <c r="DY3" s="75"/>
      <c r="DZ3" s="75"/>
      <c r="EA3" s="75"/>
      <c r="EB3" s="75"/>
      <c r="EC3" s="75"/>
      <c r="ED3" s="75"/>
      <c r="EE3" s="75"/>
      <c r="EF3" s="75"/>
      <c r="EG3" s="75"/>
      <c r="EH3" s="75"/>
      <c r="EI3" s="75"/>
      <c r="EJ3" s="75"/>
      <c r="EK3" s="75"/>
      <c r="EL3" s="75"/>
      <c r="EM3" s="75"/>
      <c r="EN3" s="75"/>
      <c r="EO3" s="75"/>
      <c r="EP3" s="75"/>
      <c r="EQ3" s="75"/>
      <c r="ER3" s="75"/>
      <c r="ES3" s="75"/>
      <c r="ET3" s="75"/>
      <c r="EU3" s="75"/>
      <c r="EV3" s="75"/>
      <c r="EW3" s="75"/>
      <c r="EX3" s="75"/>
      <c r="EY3" s="75"/>
      <c r="EZ3" s="75"/>
      <c r="FA3" s="75"/>
      <c r="FB3" s="75"/>
      <c r="FC3" s="75"/>
    </row>
    <row r="4" spans="1:160" s="153" customFormat="1" ht="49.5" customHeight="1" thickBot="1">
      <c r="B4" s="1063" t="s">
        <v>820</v>
      </c>
      <c r="C4" s="1063"/>
      <c r="D4" s="129">
        <v>13.569950461094418</v>
      </c>
      <c r="E4" s="221"/>
      <c r="F4" s="221"/>
      <c r="G4" s="129">
        <v>11.028781708877824</v>
      </c>
      <c r="H4" s="221"/>
      <c r="I4" s="221"/>
      <c r="J4" s="129">
        <v>-8.1996934125230858</v>
      </c>
      <c r="K4" s="221"/>
      <c r="L4" s="221"/>
      <c r="M4" s="129">
        <v>0.69462871659022896</v>
      </c>
      <c r="N4" s="221"/>
      <c r="O4" s="221"/>
      <c r="P4" s="129">
        <v>-4.5131026612049734</v>
      </c>
      <c r="Q4" s="221"/>
      <c r="R4" s="221"/>
      <c r="S4" s="129">
        <v>-3.5219424938782868</v>
      </c>
      <c r="T4" s="221"/>
      <c r="U4" s="221"/>
      <c r="V4" s="129">
        <v>129.04635875433837</v>
      </c>
      <c r="W4" s="221"/>
      <c r="X4" s="221"/>
      <c r="Y4" s="129">
        <v>8.6499289667797985</v>
      </c>
      <c r="Z4" s="221"/>
      <c r="AA4" s="221"/>
      <c r="AB4" s="129">
        <v>-58.805428264351754</v>
      </c>
      <c r="AC4" s="221"/>
      <c r="AD4" s="221"/>
      <c r="AE4" s="129">
        <v>69.689848251582077</v>
      </c>
      <c r="AF4" s="221"/>
      <c r="AG4" s="221"/>
      <c r="AH4" s="129">
        <v>-7.9696840630794465</v>
      </c>
      <c r="AI4" s="221"/>
      <c r="AJ4" s="221"/>
      <c r="AK4" s="129">
        <v>5.6914368030338514</v>
      </c>
      <c r="AL4" s="221"/>
      <c r="AM4" s="221"/>
      <c r="AN4" s="129">
        <v>-4.5382636214687615</v>
      </c>
      <c r="AO4" s="221"/>
      <c r="AP4" s="221"/>
      <c r="AQ4" s="129">
        <v>-9.5109634989848733</v>
      </c>
      <c r="AR4" s="221"/>
      <c r="AS4" s="221"/>
      <c r="AT4" s="129">
        <v>-3.6061855442310198</v>
      </c>
      <c r="AU4" s="221"/>
      <c r="AV4" s="221"/>
      <c r="AW4" s="129">
        <v>17.00044537711539</v>
      </c>
      <c r="AX4" s="221"/>
      <c r="AY4" s="221"/>
      <c r="AZ4" s="129">
        <v>-9.9017639806094699</v>
      </c>
      <c r="BA4" s="221"/>
      <c r="BB4" s="221"/>
      <c r="BC4" s="129">
        <v>-7.2029819493875475</v>
      </c>
      <c r="BD4" s="221"/>
      <c r="BE4" s="221"/>
      <c r="BF4" s="129">
        <v>2.5870467193952758</v>
      </c>
      <c r="BG4" s="221"/>
      <c r="BH4" s="221"/>
      <c r="BI4" s="129">
        <v>0.20535627959413116</v>
      </c>
      <c r="BJ4" s="221"/>
      <c r="BK4" s="221"/>
      <c r="BL4" s="129">
        <v>14.276461717519281</v>
      </c>
      <c r="BM4" s="221"/>
      <c r="BN4" s="221"/>
      <c r="BO4" s="129">
        <v>-9.5178778336835981E-2</v>
      </c>
      <c r="BP4" s="221"/>
      <c r="BQ4" s="221"/>
      <c r="BR4" s="129">
        <v>4.9445521737222187</v>
      </c>
      <c r="BS4" s="221"/>
      <c r="BT4" s="221"/>
      <c r="BU4" s="129">
        <v>5.2275862009799932</v>
      </c>
      <c r="BV4" s="221"/>
      <c r="BW4" s="221"/>
      <c r="BX4" s="129">
        <v>-10.154118612771128</v>
      </c>
      <c r="BY4" s="221"/>
      <c r="BZ4" s="221"/>
      <c r="CA4" s="129">
        <v>-5.2596819034634308</v>
      </c>
      <c r="CB4" s="221"/>
      <c r="CC4" s="221"/>
      <c r="CD4" s="129">
        <v>-4.5842435223584639</v>
      </c>
      <c r="CE4" s="221"/>
      <c r="CF4" s="221"/>
      <c r="CG4" s="129">
        <v>0.18198592659627003</v>
      </c>
      <c r="CH4" s="221"/>
      <c r="CI4" s="221"/>
      <c r="CJ4" s="129">
        <v>-4.6236008069696712</v>
      </c>
      <c r="CK4" s="221"/>
      <c r="CL4" s="221"/>
      <c r="CM4" s="129">
        <v>-4.7377323644754767</v>
      </c>
      <c r="CN4" s="221"/>
      <c r="CO4" s="221"/>
      <c r="CP4" s="129">
        <v>20.769898405978971</v>
      </c>
      <c r="CQ4" s="221"/>
      <c r="CR4" s="221"/>
      <c r="CS4" s="129">
        <v>4.0281960275239097</v>
      </c>
      <c r="CT4" s="221"/>
      <c r="CU4" s="221"/>
      <c r="CV4" s="129">
        <v>-5.7731157965070992</v>
      </c>
      <c r="CW4" s="221"/>
      <c r="CX4" s="221"/>
      <c r="CY4" s="129">
        <v>-4.4971218089605358</v>
      </c>
      <c r="CZ4" s="221"/>
      <c r="DA4" s="221"/>
      <c r="DB4" s="129">
        <v>-4.4325827226131391</v>
      </c>
      <c r="DC4" s="221"/>
      <c r="DD4" s="221"/>
      <c r="DE4" s="129">
        <v>-4.1220822856191734</v>
      </c>
      <c r="DF4" s="221"/>
      <c r="DG4" s="221"/>
      <c r="DH4" s="129">
        <v>-3.8086204556041872</v>
      </c>
      <c r="DI4" s="221"/>
      <c r="DJ4" s="221"/>
      <c r="DK4" s="129">
        <v>-5.006740356289038</v>
      </c>
      <c r="DL4" s="221"/>
      <c r="DM4" s="221"/>
      <c r="DN4" s="129">
        <v>-2.0325771250964553</v>
      </c>
      <c r="DO4" s="221"/>
      <c r="DP4" s="221"/>
      <c r="DQ4" s="129">
        <v>-4.4482103752217226</v>
      </c>
      <c r="DR4" s="221"/>
      <c r="DS4" s="221"/>
      <c r="DT4" s="129">
        <v>-3.6574744145823059</v>
      </c>
      <c r="DU4" s="221"/>
      <c r="DV4" s="221"/>
      <c r="DW4" s="129">
        <v>-2.462673815609032</v>
      </c>
      <c r="DX4" s="221"/>
      <c r="DY4" s="221"/>
      <c r="DZ4" s="129">
        <v>-3.8440146178387153</v>
      </c>
      <c r="EA4" s="221"/>
      <c r="EB4" s="221"/>
      <c r="EC4" s="129">
        <v>-4.1667665077002107</v>
      </c>
      <c r="ED4" s="221"/>
      <c r="EE4" s="221"/>
      <c r="EF4" s="129">
        <v>-2.7957337834964857</v>
      </c>
      <c r="EG4" s="221"/>
      <c r="EH4" s="221"/>
      <c r="EI4" s="129">
        <v>-2.9821260034083266</v>
      </c>
      <c r="EJ4" s="221"/>
      <c r="EK4" s="221"/>
      <c r="EL4" s="129">
        <v>-3.3990379445076226</v>
      </c>
      <c r="EM4" s="221"/>
      <c r="EN4" s="221"/>
      <c r="EO4" s="129">
        <v>0.90053663056968958</v>
      </c>
      <c r="EP4" s="221"/>
      <c r="EQ4" s="221"/>
      <c r="ER4" s="129">
        <v>0.72912559308288249</v>
      </c>
      <c r="ES4" s="221"/>
      <c r="ET4" s="221"/>
      <c r="EU4" s="129">
        <v>1.5228031981680814</v>
      </c>
      <c r="EV4" s="221"/>
      <c r="EW4" s="221"/>
      <c r="EX4" s="129">
        <v>-4.4111842981238611</v>
      </c>
      <c r="EY4" s="221"/>
      <c r="EZ4" s="221"/>
      <c r="FA4" s="129">
        <v>-3.2164505176117513</v>
      </c>
      <c r="FB4" s="221"/>
      <c r="FC4" s="221"/>
    </row>
    <row r="5" spans="1:160" s="222" customFormat="1" ht="19.5">
      <c r="B5" s="220"/>
      <c r="C5" s="220"/>
      <c r="D5" s="220" t="s">
        <v>683</v>
      </c>
      <c r="E5" s="223"/>
      <c r="F5" s="224"/>
      <c r="G5" s="220" t="s">
        <v>684</v>
      </c>
      <c r="H5" s="224"/>
      <c r="I5" s="224"/>
      <c r="J5" s="220" t="s">
        <v>685</v>
      </c>
      <c r="K5" s="224"/>
      <c r="L5" s="224"/>
      <c r="M5" s="220" t="s">
        <v>686</v>
      </c>
      <c r="N5" s="224"/>
      <c r="O5" s="224"/>
      <c r="P5" s="220" t="s">
        <v>687</v>
      </c>
      <c r="Q5" s="224"/>
      <c r="R5" s="224"/>
      <c r="S5" s="220" t="s">
        <v>688</v>
      </c>
      <c r="T5" s="224"/>
      <c r="U5" s="224"/>
      <c r="V5" s="220" t="s">
        <v>689</v>
      </c>
      <c r="W5" s="224"/>
      <c r="X5" s="224"/>
      <c r="Y5" s="220" t="s">
        <v>690</v>
      </c>
      <c r="Z5" s="225"/>
      <c r="AA5" s="225"/>
      <c r="AB5" s="220" t="s">
        <v>691</v>
      </c>
      <c r="AC5" s="225"/>
      <c r="AD5" s="225"/>
      <c r="AE5" s="220" t="s">
        <v>692</v>
      </c>
      <c r="AF5" s="225"/>
      <c r="AG5" s="225"/>
      <c r="AH5" s="220" t="s">
        <v>693</v>
      </c>
      <c r="AI5" s="225"/>
      <c r="AJ5" s="225"/>
      <c r="AK5" s="220" t="s">
        <v>694</v>
      </c>
      <c r="AL5" s="225"/>
      <c r="AM5" s="225"/>
      <c r="AN5" s="220" t="s">
        <v>695</v>
      </c>
      <c r="AO5" s="225"/>
      <c r="AP5" s="225"/>
      <c r="AQ5" s="220" t="s">
        <v>696</v>
      </c>
      <c r="AR5" s="225"/>
      <c r="AS5" s="225"/>
      <c r="AT5" s="220" t="s">
        <v>697</v>
      </c>
      <c r="AU5" s="225"/>
      <c r="AV5" s="225"/>
      <c r="AW5" s="220" t="s">
        <v>698</v>
      </c>
      <c r="AX5" s="225"/>
      <c r="AY5" s="225"/>
      <c r="AZ5" s="220" t="s">
        <v>699</v>
      </c>
      <c r="BA5" s="224"/>
      <c r="BB5" s="224"/>
      <c r="BC5" s="220" t="s">
        <v>700</v>
      </c>
      <c r="BD5" s="224"/>
      <c r="BE5" s="224"/>
      <c r="BF5" s="220" t="s">
        <v>701</v>
      </c>
      <c r="BG5" s="224"/>
      <c r="BH5" s="224"/>
      <c r="BI5" s="220" t="s">
        <v>702</v>
      </c>
      <c r="BJ5" s="224"/>
      <c r="BK5" s="224"/>
      <c r="BL5" s="220" t="s">
        <v>703</v>
      </c>
      <c r="BM5" s="224"/>
      <c r="BN5" s="224"/>
      <c r="BO5" s="220" t="s">
        <v>704</v>
      </c>
      <c r="BP5" s="224"/>
      <c r="BQ5" s="224"/>
      <c r="BR5" s="220" t="s">
        <v>705</v>
      </c>
      <c r="BS5" s="224"/>
      <c r="BT5" s="224"/>
      <c r="BU5" s="220" t="s">
        <v>706</v>
      </c>
      <c r="BV5" s="224"/>
      <c r="BW5" s="224"/>
      <c r="BX5" s="220" t="s">
        <v>707</v>
      </c>
      <c r="BY5" s="224"/>
      <c r="BZ5" s="224"/>
      <c r="CA5" s="220" t="s">
        <v>708</v>
      </c>
      <c r="CB5" s="224"/>
      <c r="CC5" s="224"/>
      <c r="CD5" s="220" t="s">
        <v>709</v>
      </c>
      <c r="CE5" s="224"/>
      <c r="CF5" s="224"/>
      <c r="CG5" s="220" t="s">
        <v>710</v>
      </c>
      <c r="CH5" s="224"/>
      <c r="CI5" s="224"/>
      <c r="CJ5" s="220" t="s">
        <v>711</v>
      </c>
      <c r="CK5" s="224"/>
      <c r="CL5" s="224"/>
      <c r="CM5" s="220" t="s">
        <v>712</v>
      </c>
      <c r="CN5" s="224"/>
      <c r="CO5" s="224"/>
      <c r="CP5" s="220" t="s">
        <v>713</v>
      </c>
      <c r="CQ5" s="224"/>
      <c r="CR5" s="224"/>
      <c r="CS5" s="220" t="s">
        <v>714</v>
      </c>
      <c r="CT5" s="224"/>
      <c r="CU5" s="224"/>
      <c r="CV5" s="220" t="s">
        <v>715</v>
      </c>
      <c r="CW5" s="224"/>
      <c r="CX5" s="224"/>
      <c r="CY5" s="220" t="s">
        <v>716</v>
      </c>
      <c r="CZ5" s="224"/>
      <c r="DA5" s="224"/>
      <c r="DB5" s="220" t="s">
        <v>717</v>
      </c>
      <c r="DC5" s="224"/>
      <c r="DD5" s="224"/>
      <c r="DE5" s="220" t="s">
        <v>718</v>
      </c>
      <c r="DF5" s="224"/>
      <c r="DG5" s="224"/>
      <c r="DH5" s="220" t="s">
        <v>719</v>
      </c>
      <c r="DI5" s="224"/>
      <c r="DJ5" s="224"/>
      <c r="DK5" s="220" t="s">
        <v>720</v>
      </c>
      <c r="DL5" s="224"/>
      <c r="DM5" s="224"/>
      <c r="DN5" s="220" t="s">
        <v>721</v>
      </c>
      <c r="DO5" s="224"/>
      <c r="DP5" s="224"/>
      <c r="DQ5" s="220" t="s">
        <v>722</v>
      </c>
      <c r="DR5" s="224"/>
      <c r="DS5" s="224"/>
      <c r="DT5" s="220" t="s">
        <v>723</v>
      </c>
      <c r="DU5" s="224"/>
      <c r="DV5" s="224"/>
      <c r="DW5" s="220" t="s">
        <v>724</v>
      </c>
      <c r="DX5" s="224"/>
      <c r="DY5" s="224"/>
      <c r="DZ5" s="220" t="s">
        <v>725</v>
      </c>
      <c r="EA5" s="224"/>
      <c r="EB5" s="224"/>
      <c r="EC5" s="220" t="s">
        <v>726</v>
      </c>
      <c r="ED5" s="224"/>
      <c r="EE5" s="224"/>
      <c r="EF5" s="220" t="s">
        <v>727</v>
      </c>
      <c r="EG5" s="224"/>
      <c r="EH5" s="224"/>
      <c r="EI5" s="220" t="s">
        <v>728</v>
      </c>
      <c r="EJ5" s="224"/>
      <c r="EK5" s="224"/>
      <c r="EL5" s="220" t="s">
        <v>729</v>
      </c>
      <c r="EM5" s="224"/>
      <c r="EN5" s="224"/>
      <c r="EO5" s="220" t="s">
        <v>730</v>
      </c>
      <c r="EP5" s="224"/>
      <c r="EQ5" s="224"/>
      <c r="ER5" s="220" t="s">
        <v>731</v>
      </c>
      <c r="ES5" s="224"/>
      <c r="ET5" s="224"/>
      <c r="EU5" s="220" t="s">
        <v>732</v>
      </c>
      <c r="EV5" s="224"/>
      <c r="EW5" s="224"/>
      <c r="EX5" s="220" t="s">
        <v>733</v>
      </c>
      <c r="EY5" s="224"/>
      <c r="EZ5" s="224"/>
      <c r="FA5" s="220" t="s">
        <v>734</v>
      </c>
      <c r="FB5" s="224"/>
      <c r="FC5" s="224"/>
    </row>
    <row r="6" spans="1:160" ht="15.75">
      <c r="B6" s="279"/>
      <c r="C6" s="226" t="s">
        <v>735</v>
      </c>
      <c r="D6" s="280">
        <v>40.200000000000003</v>
      </c>
      <c r="E6" s="281"/>
      <c r="F6" s="281"/>
      <c r="G6" s="280">
        <v>34.299999999999997</v>
      </c>
      <c r="H6" s="281"/>
      <c r="I6" s="281"/>
      <c r="J6" s="280">
        <v>103858</v>
      </c>
      <c r="K6" s="281"/>
      <c r="L6" s="281"/>
      <c r="M6" s="280">
        <v>68</v>
      </c>
      <c r="N6" s="281"/>
      <c r="O6" s="281"/>
      <c r="P6" s="280">
        <v>11167</v>
      </c>
      <c r="Q6" s="281"/>
      <c r="R6" s="281"/>
      <c r="S6" s="280">
        <v>336061</v>
      </c>
      <c r="T6" s="281"/>
      <c r="U6" s="281"/>
      <c r="V6" s="280">
        <v>46.6</v>
      </c>
      <c r="W6" s="281"/>
      <c r="X6" s="281"/>
      <c r="Y6" s="280">
        <v>377</v>
      </c>
      <c r="Z6" s="281"/>
      <c r="AA6" s="281"/>
      <c r="AB6" s="280">
        <v>142</v>
      </c>
      <c r="AC6" s="281"/>
      <c r="AD6" s="281"/>
      <c r="AE6" s="280">
        <v>62.3</v>
      </c>
      <c r="AF6" s="281"/>
      <c r="AG6" s="281"/>
      <c r="AH6" s="280">
        <v>39.9</v>
      </c>
      <c r="AI6" s="281"/>
      <c r="AJ6" s="281"/>
      <c r="AK6" s="280">
        <v>44</v>
      </c>
      <c r="AL6" s="281"/>
      <c r="AM6" s="281"/>
      <c r="AN6" s="280">
        <v>38.799999999999997</v>
      </c>
      <c r="AO6" s="282"/>
      <c r="AP6" s="282"/>
      <c r="AQ6" s="280">
        <v>36.4</v>
      </c>
      <c r="AR6" s="281"/>
      <c r="AS6" s="281"/>
      <c r="AT6" s="280">
        <v>38.700000000000003</v>
      </c>
      <c r="AU6" s="281"/>
      <c r="AV6" s="281"/>
      <c r="AW6" s="280">
        <v>51</v>
      </c>
      <c r="AX6" s="281"/>
      <c r="AY6" s="281"/>
      <c r="AZ6" s="280">
        <v>51</v>
      </c>
      <c r="BA6" s="281"/>
      <c r="BB6" s="281"/>
      <c r="BC6" s="280">
        <v>35.5</v>
      </c>
      <c r="BD6" s="281"/>
      <c r="BE6" s="281"/>
      <c r="BF6" s="280">
        <v>38.799999999999997</v>
      </c>
      <c r="BG6" s="281"/>
      <c r="BH6" s="281"/>
      <c r="BI6" s="280">
        <v>37.799999999999997</v>
      </c>
      <c r="BJ6" s="281"/>
      <c r="BK6" s="281"/>
      <c r="BL6" s="280">
        <v>39.1</v>
      </c>
      <c r="BM6" s="281"/>
      <c r="BN6" s="281"/>
      <c r="BO6" s="280">
        <v>36.9</v>
      </c>
      <c r="BP6" s="281"/>
      <c r="BQ6" s="281"/>
      <c r="BR6" s="280">
        <v>36.1</v>
      </c>
      <c r="BS6" s="281"/>
      <c r="BT6" s="281"/>
      <c r="BU6" s="280">
        <v>35.700000000000003</v>
      </c>
      <c r="BV6" s="281"/>
      <c r="BW6" s="281"/>
      <c r="BX6" s="280">
        <v>31.4</v>
      </c>
      <c r="BY6" s="281"/>
      <c r="BZ6" s="281"/>
      <c r="CA6" s="280">
        <v>78.400000000000006</v>
      </c>
      <c r="CB6" s="281"/>
      <c r="CC6" s="281"/>
      <c r="CD6" s="280">
        <v>38.299999999999997</v>
      </c>
      <c r="CE6" s="281"/>
      <c r="CF6" s="281"/>
      <c r="CG6" s="280">
        <v>37.9</v>
      </c>
      <c r="CH6" s="281"/>
      <c r="CI6" s="281"/>
      <c r="CJ6" s="280">
        <v>38.9</v>
      </c>
      <c r="CK6" s="281"/>
      <c r="CL6" s="281"/>
      <c r="CM6" s="280">
        <v>37.4</v>
      </c>
      <c r="CN6" s="281"/>
      <c r="CO6" s="281"/>
      <c r="CP6" s="280">
        <v>38.6</v>
      </c>
      <c r="CQ6" s="281"/>
      <c r="CR6" s="281"/>
      <c r="CS6" s="280">
        <v>34.700000000000003</v>
      </c>
      <c r="CT6" s="281"/>
      <c r="CU6" s="281"/>
      <c r="CV6" s="280">
        <v>39.299999999999997</v>
      </c>
      <c r="CW6" s="281"/>
      <c r="CX6" s="281"/>
      <c r="CY6" s="280">
        <v>36</v>
      </c>
      <c r="CZ6" s="281"/>
      <c r="DA6" s="281"/>
      <c r="DB6" s="280">
        <v>38.4</v>
      </c>
      <c r="DC6" s="281"/>
      <c r="DD6" s="281"/>
      <c r="DE6" s="280">
        <v>37.9</v>
      </c>
      <c r="DF6" s="281"/>
      <c r="DG6" s="281"/>
      <c r="DH6" s="280">
        <v>35.5</v>
      </c>
      <c r="DI6" s="281"/>
      <c r="DJ6" s="281"/>
      <c r="DK6" s="280">
        <v>37.700000000000003</v>
      </c>
      <c r="DL6" s="281"/>
      <c r="DM6" s="281"/>
      <c r="DN6" s="280">
        <v>35.6</v>
      </c>
      <c r="DO6" s="281"/>
      <c r="DP6" s="281"/>
      <c r="DQ6" s="280">
        <v>37.299999999999997</v>
      </c>
      <c r="DR6" s="281"/>
      <c r="DS6" s="281"/>
      <c r="DT6" s="280">
        <v>37.6</v>
      </c>
      <c r="DU6" s="281"/>
      <c r="DV6" s="281"/>
      <c r="DW6" s="280">
        <v>35.5</v>
      </c>
      <c r="DX6" s="281"/>
      <c r="DY6" s="281"/>
      <c r="DZ6" s="280">
        <v>38.299999999999997</v>
      </c>
      <c r="EA6" s="281"/>
      <c r="EB6" s="281"/>
      <c r="EC6" s="280">
        <v>38</v>
      </c>
      <c r="ED6" s="281"/>
      <c r="EE6" s="281"/>
      <c r="EF6" s="280">
        <v>36.799999999999997</v>
      </c>
      <c r="EG6" s="281"/>
      <c r="EH6" s="281"/>
      <c r="EI6" s="280">
        <v>39.200000000000003</v>
      </c>
      <c r="EJ6" s="281"/>
      <c r="EK6" s="281"/>
      <c r="EL6" s="280">
        <v>37</v>
      </c>
      <c r="EM6" s="281"/>
      <c r="EN6" s="281"/>
      <c r="EO6" s="280">
        <v>38</v>
      </c>
      <c r="EP6" s="281"/>
      <c r="EQ6" s="281"/>
      <c r="ER6" s="280">
        <v>38.57</v>
      </c>
      <c r="ES6" s="281"/>
      <c r="ET6" s="281"/>
      <c r="EU6" s="280">
        <v>30.2</v>
      </c>
      <c r="EV6" s="281"/>
      <c r="EW6" s="281"/>
      <c r="EX6" s="280">
        <v>37.79</v>
      </c>
      <c r="EY6" s="281"/>
      <c r="EZ6" s="281"/>
      <c r="FA6" s="280">
        <v>37.380000000000003</v>
      </c>
      <c r="FB6" s="281"/>
      <c r="FC6" s="281"/>
    </row>
    <row r="7" spans="1:160" ht="15.75">
      <c r="B7" s="212"/>
      <c r="C7" s="232">
        <v>0.1</v>
      </c>
      <c r="D7" s="204">
        <v>4.0200000000000005</v>
      </c>
      <c r="E7" s="240"/>
      <c r="F7" s="240"/>
      <c r="G7" s="204">
        <v>3.4299999999999997</v>
      </c>
      <c r="H7" s="240"/>
      <c r="I7" s="240"/>
      <c r="J7" s="204">
        <v>10385.800000000001</v>
      </c>
      <c r="K7" s="240"/>
      <c r="L7" s="240"/>
      <c r="M7" s="204">
        <v>6.8000000000000007</v>
      </c>
      <c r="N7" s="240"/>
      <c r="O7" s="240"/>
      <c r="P7" s="204">
        <v>1116.7</v>
      </c>
      <c r="Q7" s="240"/>
      <c r="R7" s="240"/>
      <c r="S7" s="204">
        <v>33606.1</v>
      </c>
      <c r="T7" s="240"/>
      <c r="U7" s="240"/>
      <c r="V7" s="204">
        <v>4.66</v>
      </c>
      <c r="W7" s="240"/>
      <c r="X7" s="240"/>
      <c r="Y7" s="204">
        <v>37.700000000000003</v>
      </c>
      <c r="Z7" s="240"/>
      <c r="AA7" s="240"/>
      <c r="AB7" s="204">
        <v>14.200000000000001</v>
      </c>
      <c r="AC7" s="240"/>
      <c r="AD7" s="240"/>
      <c r="AE7" s="204">
        <v>6.23</v>
      </c>
      <c r="AF7" s="240"/>
      <c r="AG7" s="240"/>
      <c r="AH7" s="204">
        <v>3.99</v>
      </c>
      <c r="AI7" s="240"/>
      <c r="AJ7" s="240"/>
      <c r="AK7" s="204">
        <v>4.4000000000000004</v>
      </c>
      <c r="AL7" s="240"/>
      <c r="AM7" s="240"/>
      <c r="AN7" s="204">
        <v>3.88</v>
      </c>
      <c r="AO7" s="240"/>
      <c r="AP7" s="240"/>
      <c r="AQ7" s="204">
        <v>3.64</v>
      </c>
      <c r="AR7" s="240"/>
      <c r="AS7" s="240"/>
      <c r="AT7" s="204">
        <v>3.8700000000000006</v>
      </c>
      <c r="AU7" s="240"/>
      <c r="AV7" s="240"/>
      <c r="AW7" s="204">
        <v>5.1000000000000005</v>
      </c>
      <c r="AX7" s="240"/>
      <c r="AY7" s="240"/>
      <c r="AZ7" s="204">
        <v>5.1000000000000005</v>
      </c>
      <c r="BA7" s="240"/>
      <c r="BB7" s="240"/>
      <c r="BC7" s="204">
        <v>3.5500000000000003</v>
      </c>
      <c r="BD7" s="240"/>
      <c r="BE7" s="240"/>
      <c r="BF7" s="204">
        <v>3.88</v>
      </c>
      <c r="BG7" s="240"/>
      <c r="BH7" s="240"/>
      <c r="BI7" s="204">
        <v>3.78</v>
      </c>
      <c r="BJ7" s="240"/>
      <c r="BK7" s="240"/>
      <c r="BL7" s="204">
        <v>3.91</v>
      </c>
      <c r="BM7" s="240"/>
      <c r="BN7" s="240"/>
      <c r="BO7" s="204">
        <v>3.69</v>
      </c>
      <c r="BP7" s="240"/>
      <c r="BQ7" s="240"/>
      <c r="BR7" s="204">
        <v>3.6100000000000003</v>
      </c>
      <c r="BS7" s="240"/>
      <c r="BT7" s="240"/>
      <c r="BU7" s="204">
        <v>3.5700000000000003</v>
      </c>
      <c r="BV7" s="240"/>
      <c r="BW7" s="240"/>
      <c r="BX7" s="204">
        <v>3.14</v>
      </c>
      <c r="BY7" s="240"/>
      <c r="BZ7" s="240"/>
      <c r="CA7" s="204">
        <v>7.8400000000000007</v>
      </c>
      <c r="CB7" s="240"/>
      <c r="CC7" s="240"/>
      <c r="CD7" s="204">
        <v>3.83</v>
      </c>
      <c r="CE7" s="240"/>
      <c r="CF7" s="240"/>
      <c r="CG7" s="204">
        <v>3.79</v>
      </c>
      <c r="CH7" s="240"/>
      <c r="CI7" s="240"/>
      <c r="CJ7" s="204">
        <v>3.89</v>
      </c>
      <c r="CK7" s="240"/>
      <c r="CL7" s="240"/>
      <c r="CM7" s="204">
        <v>3.74</v>
      </c>
      <c r="CN7" s="240"/>
      <c r="CO7" s="240"/>
      <c r="CP7" s="204">
        <v>3.8600000000000003</v>
      </c>
      <c r="CQ7" s="240"/>
      <c r="CR7" s="240"/>
      <c r="CS7" s="204">
        <v>3.4700000000000006</v>
      </c>
      <c r="CT7" s="240"/>
      <c r="CU7" s="240"/>
      <c r="CV7" s="204">
        <v>3.9299999999999997</v>
      </c>
      <c r="CW7" s="240"/>
      <c r="CX7" s="240"/>
      <c r="CY7" s="204">
        <v>3.6</v>
      </c>
      <c r="CZ7" s="240"/>
      <c r="DA7" s="240"/>
      <c r="DB7" s="204">
        <v>3.84</v>
      </c>
      <c r="DC7" s="240"/>
      <c r="DD7" s="240"/>
      <c r="DE7" s="204">
        <v>3.79</v>
      </c>
      <c r="DF7" s="240"/>
      <c r="DG7" s="240"/>
      <c r="DH7" s="204">
        <v>3.5500000000000003</v>
      </c>
      <c r="DI7" s="240"/>
      <c r="DJ7" s="240"/>
      <c r="DK7" s="204">
        <v>3.7700000000000005</v>
      </c>
      <c r="DL7" s="240"/>
      <c r="DM7" s="240"/>
      <c r="DN7" s="204">
        <v>3.5600000000000005</v>
      </c>
      <c r="DO7" s="240"/>
      <c r="DP7" s="240"/>
      <c r="DQ7" s="204">
        <v>3.73</v>
      </c>
      <c r="DR7" s="240"/>
      <c r="DS7" s="240"/>
      <c r="DT7" s="204">
        <v>3.7600000000000002</v>
      </c>
      <c r="DU7" s="240"/>
      <c r="DV7" s="240"/>
      <c r="DW7" s="204">
        <v>3.5500000000000003</v>
      </c>
      <c r="DX7" s="240"/>
      <c r="DY7" s="240"/>
      <c r="DZ7" s="204">
        <v>3.83</v>
      </c>
      <c r="EA7" s="240"/>
      <c r="EB7" s="240"/>
      <c r="EC7" s="204">
        <v>3.8000000000000003</v>
      </c>
      <c r="ED7" s="240"/>
      <c r="EE7" s="240"/>
      <c r="EF7" s="204">
        <v>3.6799999999999997</v>
      </c>
      <c r="EG7" s="240"/>
      <c r="EH7" s="240"/>
      <c r="EI7" s="204">
        <v>3.9200000000000004</v>
      </c>
      <c r="EJ7" s="240"/>
      <c r="EK7" s="240"/>
      <c r="EL7" s="204">
        <v>3.7</v>
      </c>
      <c r="EM7" s="240"/>
      <c r="EN7" s="240"/>
      <c r="EO7" s="204">
        <v>3.8000000000000003</v>
      </c>
      <c r="EP7" s="240"/>
      <c r="EQ7" s="240"/>
      <c r="ER7" s="204">
        <v>3.8570000000000002</v>
      </c>
      <c r="ES7" s="240"/>
      <c r="ET7" s="240"/>
      <c r="EU7" s="204">
        <v>3.02</v>
      </c>
      <c r="EV7" s="240"/>
      <c r="EW7" s="240"/>
      <c r="EX7" s="204">
        <v>3.7789999999999999</v>
      </c>
      <c r="EY7" s="240"/>
      <c r="EZ7" s="240"/>
      <c r="FA7" s="204">
        <v>3.7380000000000004</v>
      </c>
      <c r="FB7" s="240"/>
      <c r="FC7" s="240"/>
    </row>
    <row r="8" spans="1:160" ht="16.5" thickBot="1">
      <c r="B8" s="283"/>
      <c r="C8" s="235" t="s">
        <v>736</v>
      </c>
      <c r="D8" s="284">
        <v>1.3</v>
      </c>
      <c r="E8" s="283"/>
      <c r="F8" s="283"/>
      <c r="G8" s="284">
        <v>1.7</v>
      </c>
      <c r="H8" s="283"/>
      <c r="I8" s="283"/>
      <c r="J8" s="284">
        <v>0</v>
      </c>
      <c r="K8" s="283"/>
      <c r="L8" s="283"/>
      <c r="M8" s="284">
        <v>5.0999999999999996</v>
      </c>
      <c r="N8" s="283"/>
      <c r="O8" s="283"/>
      <c r="P8" s="284">
        <v>0</v>
      </c>
      <c r="Q8" s="283"/>
      <c r="R8" s="283"/>
      <c r="S8" s="284">
        <v>0</v>
      </c>
      <c r="T8" s="283"/>
      <c r="U8" s="283"/>
      <c r="V8" s="284">
        <v>6.9</v>
      </c>
      <c r="W8" s="283"/>
      <c r="X8" s="283"/>
      <c r="Y8" s="284">
        <v>70</v>
      </c>
      <c r="Z8" s="283"/>
      <c r="AA8" s="283"/>
      <c r="AB8" s="284">
        <v>58</v>
      </c>
      <c r="AC8" s="283"/>
      <c r="AD8" s="283"/>
      <c r="AE8" s="284">
        <v>2.4</v>
      </c>
      <c r="AF8" s="283"/>
      <c r="AG8" s="283"/>
      <c r="AH8" s="284">
        <v>2.5</v>
      </c>
      <c r="AI8" s="283"/>
      <c r="AJ8" s="283"/>
      <c r="AK8" s="284">
        <v>2.2999999999999998</v>
      </c>
      <c r="AL8" s="283"/>
      <c r="AM8" s="283"/>
      <c r="AN8" s="284">
        <v>1.2</v>
      </c>
      <c r="AO8" s="284"/>
      <c r="AP8" s="284"/>
      <c r="AQ8" s="284">
        <v>1.5</v>
      </c>
      <c r="AR8" s="283"/>
      <c r="AS8" s="283"/>
      <c r="AT8" s="284">
        <v>0.9</v>
      </c>
      <c r="AU8" s="283"/>
      <c r="AV8" s="283"/>
      <c r="AW8" s="284">
        <v>2</v>
      </c>
      <c r="AX8" s="283"/>
      <c r="AY8" s="283"/>
      <c r="AZ8" s="284">
        <v>2</v>
      </c>
      <c r="BA8" s="283"/>
      <c r="BB8" s="283"/>
      <c r="BC8" s="284">
        <v>1</v>
      </c>
      <c r="BD8" s="283"/>
      <c r="BE8" s="283"/>
      <c r="BF8" s="284">
        <v>0.2</v>
      </c>
      <c r="BG8" s="283"/>
      <c r="BH8" s="283"/>
      <c r="BI8" s="284">
        <v>1.5</v>
      </c>
      <c r="BJ8" s="283"/>
      <c r="BK8" s="283"/>
      <c r="BL8" s="284">
        <v>1.7</v>
      </c>
      <c r="BM8" s="283"/>
      <c r="BN8" s="283"/>
      <c r="BO8" s="284">
        <v>1.5</v>
      </c>
      <c r="BP8" s="283"/>
      <c r="BQ8" s="283"/>
      <c r="BR8" s="284">
        <v>3.8</v>
      </c>
      <c r="BS8" s="283"/>
      <c r="BT8" s="283"/>
      <c r="BU8" s="284">
        <v>5.5</v>
      </c>
      <c r="BV8" s="283"/>
      <c r="BW8" s="283"/>
      <c r="BX8" s="284">
        <v>0.4</v>
      </c>
      <c r="BY8" s="283"/>
      <c r="BZ8" s="283"/>
      <c r="CA8" s="284">
        <v>0.2</v>
      </c>
      <c r="CB8" s="283"/>
      <c r="CC8" s="283"/>
      <c r="CD8" s="215">
        <v>1.4</v>
      </c>
      <c r="CE8" s="283"/>
      <c r="CF8" s="283"/>
      <c r="CG8" s="284">
        <v>1.2</v>
      </c>
      <c r="CH8" s="283"/>
      <c r="CI8" s="283"/>
      <c r="CJ8" s="284">
        <v>2.1</v>
      </c>
      <c r="CK8" s="283"/>
      <c r="CL8" s="283"/>
      <c r="CM8" s="284">
        <v>1.5</v>
      </c>
      <c r="CN8" s="283"/>
      <c r="CO8" s="283"/>
      <c r="CP8" s="284">
        <v>1.3</v>
      </c>
      <c r="CQ8" s="283"/>
      <c r="CR8" s="283"/>
      <c r="CS8" s="284">
        <v>1.8</v>
      </c>
      <c r="CT8" s="283"/>
      <c r="CU8" s="283"/>
      <c r="CV8" s="284">
        <v>0.9</v>
      </c>
      <c r="CW8" s="283"/>
      <c r="CX8" s="283"/>
      <c r="CY8" s="284">
        <v>0.7</v>
      </c>
      <c r="CZ8" s="283"/>
      <c r="DA8" s="283"/>
      <c r="DB8" s="284">
        <v>0.7</v>
      </c>
      <c r="DC8" s="283"/>
      <c r="DD8" s="283"/>
      <c r="DE8" s="284">
        <v>1</v>
      </c>
      <c r="DF8" s="283"/>
      <c r="DG8" s="283"/>
      <c r="DH8" s="284">
        <v>0.7</v>
      </c>
      <c r="DI8" s="283"/>
      <c r="DJ8" s="283"/>
      <c r="DK8" s="284">
        <v>0.8</v>
      </c>
      <c r="DL8" s="283"/>
      <c r="DM8" s="283"/>
      <c r="DN8" s="284">
        <v>0.8</v>
      </c>
      <c r="DO8" s="283"/>
      <c r="DP8" s="283"/>
      <c r="DQ8" s="284">
        <v>0.9</v>
      </c>
      <c r="DR8" s="283"/>
      <c r="DS8" s="283"/>
      <c r="DT8" s="284">
        <v>1.1000000000000001</v>
      </c>
      <c r="DU8" s="283"/>
      <c r="DV8" s="283"/>
      <c r="DW8" s="284">
        <v>0.7</v>
      </c>
      <c r="DX8" s="283"/>
      <c r="DY8" s="283"/>
      <c r="DZ8" s="284">
        <v>0.8</v>
      </c>
      <c r="EA8" s="283"/>
      <c r="EB8" s="283"/>
      <c r="EC8" s="284">
        <v>0.9</v>
      </c>
      <c r="ED8" s="283"/>
      <c r="EE8" s="283"/>
      <c r="EF8" s="284">
        <v>0.6</v>
      </c>
      <c r="EG8" s="283"/>
      <c r="EH8" s="283"/>
      <c r="EI8" s="284">
        <v>0.9</v>
      </c>
      <c r="EJ8" s="283"/>
      <c r="EK8" s="283"/>
      <c r="EL8" s="284">
        <v>0.9</v>
      </c>
      <c r="EM8" s="283"/>
      <c r="EN8" s="283"/>
      <c r="EO8" s="284">
        <v>1.1000000000000001</v>
      </c>
      <c r="EP8" s="283"/>
      <c r="EQ8" s="283"/>
      <c r="ER8" s="284">
        <v>0.2</v>
      </c>
      <c r="ES8" s="283"/>
      <c r="ET8" s="283"/>
      <c r="EU8" s="284">
        <v>2.2999999999999998</v>
      </c>
      <c r="EV8" s="283"/>
      <c r="EW8" s="283"/>
      <c r="EX8" s="284">
        <v>0.08</v>
      </c>
      <c r="EY8" s="283"/>
      <c r="EZ8" s="283"/>
      <c r="FA8" s="284">
        <v>0.08</v>
      </c>
      <c r="FB8" s="283"/>
      <c r="FC8" s="283"/>
    </row>
    <row r="9" spans="1:160">
      <c r="B9" s="268" t="s">
        <v>539</v>
      </c>
      <c r="C9" s="268" t="s">
        <v>737</v>
      </c>
      <c r="D9" s="285" t="s">
        <v>738</v>
      </c>
      <c r="E9" s="286" t="s">
        <v>739</v>
      </c>
      <c r="F9" s="286" t="s">
        <v>740</v>
      </c>
      <c r="G9" s="285" t="s">
        <v>741</v>
      </c>
      <c r="H9" s="286" t="s">
        <v>739</v>
      </c>
      <c r="I9" s="286" t="s">
        <v>740</v>
      </c>
      <c r="J9" s="285" t="s">
        <v>742</v>
      </c>
      <c r="K9" s="286" t="s">
        <v>739</v>
      </c>
      <c r="L9" s="286" t="s">
        <v>740</v>
      </c>
      <c r="M9" s="285" t="s">
        <v>743</v>
      </c>
      <c r="N9" s="286" t="s">
        <v>739</v>
      </c>
      <c r="O9" s="286" t="s">
        <v>740</v>
      </c>
      <c r="P9" s="285" t="s">
        <v>744</v>
      </c>
      <c r="Q9" s="286" t="s">
        <v>739</v>
      </c>
      <c r="R9" s="286" t="s">
        <v>740</v>
      </c>
      <c r="S9" s="285" t="s">
        <v>745</v>
      </c>
      <c r="T9" s="286" t="s">
        <v>739</v>
      </c>
      <c r="U9" s="286" t="s">
        <v>740</v>
      </c>
      <c r="V9" s="285" t="s">
        <v>746</v>
      </c>
      <c r="W9" s="286" t="s">
        <v>739</v>
      </c>
      <c r="X9" s="286" t="s">
        <v>740</v>
      </c>
      <c r="Y9" s="285" t="s">
        <v>747</v>
      </c>
      <c r="Z9" s="286" t="s">
        <v>739</v>
      </c>
      <c r="AA9" s="286" t="s">
        <v>740</v>
      </c>
      <c r="AB9" s="285" t="s">
        <v>748</v>
      </c>
      <c r="AC9" s="286" t="s">
        <v>739</v>
      </c>
      <c r="AD9" s="286" t="s">
        <v>740</v>
      </c>
      <c r="AE9" s="285" t="s">
        <v>749</v>
      </c>
      <c r="AF9" s="286" t="s">
        <v>739</v>
      </c>
      <c r="AG9" s="286" t="s">
        <v>740</v>
      </c>
      <c r="AH9" s="285" t="s">
        <v>750</v>
      </c>
      <c r="AI9" s="286" t="s">
        <v>739</v>
      </c>
      <c r="AJ9" s="286" t="s">
        <v>740</v>
      </c>
      <c r="AK9" s="285" t="s">
        <v>751</v>
      </c>
      <c r="AL9" s="286" t="s">
        <v>739</v>
      </c>
      <c r="AM9" s="286" t="s">
        <v>740</v>
      </c>
      <c r="AN9" s="285" t="s">
        <v>752</v>
      </c>
      <c r="AO9" s="286" t="s">
        <v>739</v>
      </c>
      <c r="AP9" s="286" t="s">
        <v>740</v>
      </c>
      <c r="AQ9" s="285" t="s">
        <v>753</v>
      </c>
      <c r="AR9" s="286" t="s">
        <v>739</v>
      </c>
      <c r="AS9" s="286" t="s">
        <v>740</v>
      </c>
      <c r="AT9" s="285" t="s">
        <v>754</v>
      </c>
      <c r="AU9" s="286" t="s">
        <v>739</v>
      </c>
      <c r="AV9" s="286" t="s">
        <v>740</v>
      </c>
      <c r="AW9" s="285" t="s">
        <v>755</v>
      </c>
      <c r="AX9" s="286" t="s">
        <v>739</v>
      </c>
      <c r="AY9" s="286" t="s">
        <v>740</v>
      </c>
      <c r="AZ9" s="285" t="s">
        <v>756</v>
      </c>
      <c r="BA9" s="286" t="s">
        <v>739</v>
      </c>
      <c r="BB9" s="286" t="s">
        <v>740</v>
      </c>
      <c r="BC9" s="285" t="s">
        <v>757</v>
      </c>
      <c r="BD9" s="286" t="s">
        <v>739</v>
      </c>
      <c r="BE9" s="286" t="s">
        <v>740</v>
      </c>
      <c r="BF9" s="285" t="s">
        <v>758</v>
      </c>
      <c r="BG9" s="286" t="s">
        <v>739</v>
      </c>
      <c r="BH9" s="286" t="s">
        <v>740</v>
      </c>
      <c r="BI9" s="285" t="s">
        <v>759</v>
      </c>
      <c r="BJ9" s="286" t="s">
        <v>739</v>
      </c>
      <c r="BK9" s="286" t="s">
        <v>740</v>
      </c>
      <c r="BL9" s="285" t="s">
        <v>760</v>
      </c>
      <c r="BM9" s="286" t="s">
        <v>739</v>
      </c>
      <c r="BN9" s="286" t="s">
        <v>740</v>
      </c>
      <c r="BO9" s="285" t="s">
        <v>761</v>
      </c>
      <c r="BP9" s="286" t="s">
        <v>739</v>
      </c>
      <c r="BQ9" s="286" t="s">
        <v>740</v>
      </c>
      <c r="BR9" s="285" t="s">
        <v>762</v>
      </c>
      <c r="BS9" s="286" t="s">
        <v>739</v>
      </c>
      <c r="BT9" s="286" t="s">
        <v>740</v>
      </c>
      <c r="BU9" s="285" t="s">
        <v>763</v>
      </c>
      <c r="BV9" s="286" t="s">
        <v>739</v>
      </c>
      <c r="BW9" s="286" t="s">
        <v>740</v>
      </c>
      <c r="BX9" s="285" t="s">
        <v>764</v>
      </c>
      <c r="BY9" s="286" t="s">
        <v>739</v>
      </c>
      <c r="BZ9" s="286" t="s">
        <v>740</v>
      </c>
      <c r="CA9" s="285" t="s">
        <v>765</v>
      </c>
      <c r="CB9" s="286" t="s">
        <v>739</v>
      </c>
      <c r="CC9" s="286" t="s">
        <v>740</v>
      </c>
      <c r="CD9" s="285" t="s">
        <v>766</v>
      </c>
      <c r="CE9" s="286" t="s">
        <v>739</v>
      </c>
      <c r="CF9" s="286" t="s">
        <v>740</v>
      </c>
      <c r="CG9" s="285" t="s">
        <v>767</v>
      </c>
      <c r="CH9" s="286" t="s">
        <v>739</v>
      </c>
      <c r="CI9" s="286" t="s">
        <v>740</v>
      </c>
      <c r="CJ9" s="285" t="s">
        <v>768</v>
      </c>
      <c r="CK9" s="286" t="s">
        <v>739</v>
      </c>
      <c r="CL9" s="286" t="s">
        <v>740</v>
      </c>
      <c r="CM9" s="285" t="s">
        <v>769</v>
      </c>
      <c r="CN9" s="286" t="s">
        <v>739</v>
      </c>
      <c r="CO9" s="286" t="s">
        <v>740</v>
      </c>
      <c r="CP9" s="285" t="s">
        <v>770</v>
      </c>
      <c r="CQ9" s="286" t="s">
        <v>739</v>
      </c>
      <c r="CR9" s="286" t="s">
        <v>740</v>
      </c>
      <c r="CS9" s="285" t="s">
        <v>771</v>
      </c>
      <c r="CT9" s="286" t="s">
        <v>739</v>
      </c>
      <c r="CU9" s="286" t="s">
        <v>740</v>
      </c>
      <c r="CV9" s="285" t="s">
        <v>772</v>
      </c>
      <c r="CW9" s="286" t="s">
        <v>739</v>
      </c>
      <c r="CX9" s="286" t="s">
        <v>740</v>
      </c>
      <c r="CY9" s="285" t="s">
        <v>773</v>
      </c>
      <c r="CZ9" s="286" t="s">
        <v>739</v>
      </c>
      <c r="DA9" s="286" t="s">
        <v>740</v>
      </c>
      <c r="DB9" s="285" t="s">
        <v>774</v>
      </c>
      <c r="DC9" s="286" t="s">
        <v>739</v>
      </c>
      <c r="DD9" s="286" t="s">
        <v>740</v>
      </c>
      <c r="DE9" s="285" t="s">
        <v>775</v>
      </c>
      <c r="DF9" s="286" t="s">
        <v>739</v>
      </c>
      <c r="DG9" s="286" t="s">
        <v>740</v>
      </c>
      <c r="DH9" s="285" t="s">
        <v>776</v>
      </c>
      <c r="DI9" s="286" t="s">
        <v>739</v>
      </c>
      <c r="DJ9" s="286" t="s">
        <v>740</v>
      </c>
      <c r="DK9" s="285" t="s">
        <v>777</v>
      </c>
      <c r="DL9" s="286" t="s">
        <v>739</v>
      </c>
      <c r="DM9" s="286" t="s">
        <v>740</v>
      </c>
      <c r="DN9" s="285" t="s">
        <v>778</v>
      </c>
      <c r="DO9" s="286" t="s">
        <v>739</v>
      </c>
      <c r="DP9" s="286" t="s">
        <v>740</v>
      </c>
      <c r="DQ9" s="285" t="s">
        <v>779</v>
      </c>
      <c r="DR9" s="286" t="s">
        <v>739</v>
      </c>
      <c r="DS9" s="286" t="s">
        <v>740</v>
      </c>
      <c r="DT9" s="285" t="s">
        <v>780</v>
      </c>
      <c r="DU9" s="286" t="s">
        <v>739</v>
      </c>
      <c r="DV9" s="286" t="s">
        <v>740</v>
      </c>
      <c r="DW9" s="285" t="s">
        <v>781</v>
      </c>
      <c r="DX9" s="286" t="s">
        <v>739</v>
      </c>
      <c r="DY9" s="286" t="s">
        <v>740</v>
      </c>
      <c r="DZ9" s="285" t="s">
        <v>782</v>
      </c>
      <c r="EA9" s="286" t="s">
        <v>739</v>
      </c>
      <c r="EB9" s="286" t="s">
        <v>740</v>
      </c>
      <c r="EC9" s="285" t="s">
        <v>783</v>
      </c>
      <c r="ED9" s="286" t="s">
        <v>739</v>
      </c>
      <c r="EE9" s="286" t="s">
        <v>740</v>
      </c>
      <c r="EF9" s="285" t="s">
        <v>784</v>
      </c>
      <c r="EG9" s="286" t="s">
        <v>739</v>
      </c>
      <c r="EH9" s="286" t="s">
        <v>740</v>
      </c>
      <c r="EI9" s="285" t="s">
        <v>785</v>
      </c>
      <c r="EJ9" s="286" t="s">
        <v>739</v>
      </c>
      <c r="EK9" s="286" t="s">
        <v>740</v>
      </c>
      <c r="EL9" s="285" t="s">
        <v>786</v>
      </c>
      <c r="EM9" s="286" t="s">
        <v>739</v>
      </c>
      <c r="EN9" s="286" t="s">
        <v>740</v>
      </c>
      <c r="EO9" s="285" t="s">
        <v>787</v>
      </c>
      <c r="EP9" s="286" t="s">
        <v>739</v>
      </c>
      <c r="EQ9" s="286" t="s">
        <v>740</v>
      </c>
      <c r="ER9" s="285" t="s">
        <v>788</v>
      </c>
      <c r="ES9" s="286" t="s">
        <v>739</v>
      </c>
      <c r="ET9" s="286" t="s">
        <v>740</v>
      </c>
      <c r="EU9" s="285" t="s">
        <v>789</v>
      </c>
      <c r="EV9" s="286" t="s">
        <v>739</v>
      </c>
      <c r="EW9" s="286" t="s">
        <v>740</v>
      </c>
      <c r="EX9" s="285" t="s">
        <v>790</v>
      </c>
      <c r="EY9" s="286" t="s">
        <v>739</v>
      </c>
      <c r="EZ9" s="286" t="s">
        <v>740</v>
      </c>
      <c r="FA9" s="285" t="s">
        <v>791</v>
      </c>
      <c r="FB9" s="286" t="s">
        <v>739</v>
      </c>
      <c r="FC9" s="286" t="s">
        <v>740</v>
      </c>
    </row>
    <row r="10" spans="1:160">
      <c r="B10" s="16" t="s">
        <v>207</v>
      </c>
      <c r="D10" s="239"/>
      <c r="E10" s="240"/>
      <c r="F10" s="240"/>
      <c r="G10" s="239"/>
      <c r="H10" s="240"/>
      <c r="I10" s="240"/>
      <c r="J10" s="239"/>
      <c r="K10" s="240"/>
      <c r="L10" s="240"/>
      <c r="M10" s="239"/>
      <c r="N10" s="240"/>
      <c r="O10" s="240"/>
      <c r="P10" s="239"/>
      <c r="Q10" s="240"/>
      <c r="R10" s="240"/>
      <c r="S10" s="239"/>
      <c r="T10" s="240"/>
      <c r="U10" s="240"/>
      <c r="V10" s="239"/>
      <c r="W10" s="240"/>
      <c r="X10" s="240"/>
      <c r="Y10" s="239"/>
      <c r="Z10" s="240"/>
      <c r="AA10" s="240"/>
      <c r="AB10" s="239"/>
      <c r="AC10" s="240"/>
      <c r="AD10" s="240"/>
      <c r="AE10" s="239"/>
      <c r="AF10" s="240"/>
      <c r="AG10" s="240"/>
      <c r="AH10" s="239"/>
      <c r="AI10" s="240"/>
      <c r="AJ10" s="240"/>
      <c r="AK10" s="239"/>
      <c r="AL10" s="240"/>
      <c r="AM10" s="240"/>
      <c r="AN10" s="239"/>
      <c r="AO10" s="240"/>
      <c r="AP10" s="240"/>
      <c r="AQ10" s="239"/>
      <c r="AR10" s="240"/>
      <c r="AS10" s="240"/>
      <c r="AT10" s="239"/>
      <c r="AU10" s="240"/>
      <c r="AV10" s="240"/>
      <c r="AW10" s="239"/>
      <c r="AX10" s="240"/>
      <c r="AY10" s="240"/>
      <c r="AZ10" s="239"/>
      <c r="BA10" s="240"/>
      <c r="BB10" s="240"/>
      <c r="BC10" s="239"/>
      <c r="BD10" s="240"/>
      <c r="BE10" s="240"/>
      <c r="BF10" s="239"/>
      <c r="BG10" s="240"/>
      <c r="BH10" s="240"/>
      <c r="BI10" s="239"/>
      <c r="BJ10" s="240"/>
      <c r="BK10" s="240"/>
      <c r="BL10" s="239"/>
      <c r="BM10" s="240"/>
      <c r="BN10" s="240"/>
      <c r="BO10" s="239"/>
      <c r="BP10" s="240"/>
      <c r="BQ10" s="240"/>
      <c r="BR10" s="239"/>
      <c r="BS10" s="240"/>
      <c r="BT10" s="240"/>
      <c r="BU10" s="239"/>
      <c r="BV10" s="240"/>
      <c r="BW10" s="240"/>
      <c r="BX10" s="239"/>
      <c r="BY10" s="240"/>
      <c r="BZ10" s="240"/>
      <c r="CA10" s="239"/>
      <c r="CB10" s="240"/>
      <c r="CC10" s="240"/>
      <c r="CD10" s="239"/>
      <c r="CE10" s="240"/>
      <c r="CF10" s="240"/>
      <c r="CG10" s="239"/>
      <c r="CH10" s="240"/>
      <c r="CI10" s="240"/>
      <c r="CJ10" s="239"/>
      <c r="CK10" s="240"/>
      <c r="CL10" s="240"/>
      <c r="CM10" s="239"/>
      <c r="CN10" s="240"/>
      <c r="CO10" s="240"/>
      <c r="CP10" s="239"/>
      <c r="CQ10" s="240"/>
      <c r="CR10" s="240"/>
      <c r="CS10" s="239"/>
      <c r="CT10" s="240"/>
      <c r="CU10" s="240"/>
      <c r="CV10" s="239"/>
      <c r="CW10" s="240"/>
      <c r="CX10" s="240"/>
      <c r="CY10" s="239"/>
      <c r="CZ10" s="240"/>
      <c r="DA10" s="240"/>
      <c r="DB10" s="239"/>
      <c r="DC10" s="240"/>
      <c r="DD10" s="240"/>
      <c r="DE10" s="239"/>
      <c r="DF10" s="240"/>
      <c r="DG10" s="240"/>
      <c r="DH10" s="239"/>
      <c r="DI10" s="240"/>
      <c r="DJ10" s="240"/>
      <c r="DK10" s="239"/>
      <c r="DL10" s="240"/>
      <c r="DM10" s="240"/>
      <c r="DN10" s="239"/>
      <c r="DO10" s="240"/>
      <c r="DP10" s="240"/>
      <c r="DQ10" s="239"/>
      <c r="DR10" s="240"/>
      <c r="DS10" s="240"/>
      <c r="DT10" s="239"/>
      <c r="DU10" s="240"/>
      <c r="DV10" s="240"/>
      <c r="DW10" s="239"/>
      <c r="DX10" s="240"/>
      <c r="DY10" s="240"/>
      <c r="DZ10" s="239"/>
      <c r="EA10" s="240"/>
      <c r="EB10" s="240"/>
      <c r="EC10" s="239"/>
      <c r="ED10" s="240"/>
      <c r="EE10" s="240"/>
      <c r="EF10" s="239"/>
      <c r="EG10" s="240"/>
      <c r="EH10" s="240"/>
      <c r="EI10" s="239"/>
      <c r="EJ10" s="240"/>
      <c r="EK10" s="240"/>
      <c r="EL10" s="239"/>
      <c r="EM10" s="240"/>
      <c r="EN10" s="240"/>
      <c r="EO10" s="239"/>
      <c r="EP10" s="240"/>
      <c r="EQ10" s="240"/>
      <c r="ER10" s="239"/>
      <c r="ES10" s="240"/>
      <c r="ET10" s="240"/>
      <c r="EU10" s="239"/>
      <c r="EV10" s="240"/>
      <c r="EW10" s="240"/>
      <c r="EX10" s="239"/>
      <c r="EY10" s="240"/>
      <c r="EZ10" s="240"/>
      <c r="FA10" s="239"/>
      <c r="FB10" s="240"/>
      <c r="FC10" s="240"/>
    </row>
    <row r="11" spans="1:160">
      <c r="A11" s="16"/>
      <c r="B11" s="1065" t="s">
        <v>792</v>
      </c>
      <c r="C11" s="1065"/>
      <c r="D11" s="241">
        <v>0.79047589839798449</v>
      </c>
      <c r="E11" s="241"/>
      <c r="F11" s="241"/>
      <c r="G11" s="241">
        <v>1.4075909131060709</v>
      </c>
      <c r="H11" s="241"/>
      <c r="I11" s="241"/>
      <c r="J11" s="241">
        <v>1.0756869478790172</v>
      </c>
      <c r="K11" s="241"/>
      <c r="L11" s="241"/>
      <c r="M11" s="241">
        <v>0.18885514650018692</v>
      </c>
      <c r="N11" s="241"/>
      <c r="O11" s="241"/>
      <c r="P11" s="241">
        <v>0.39006647437681535</v>
      </c>
      <c r="Q11" s="241"/>
      <c r="R11" s="241"/>
      <c r="S11" s="241">
        <v>133.75329106479612</v>
      </c>
      <c r="T11" s="241"/>
      <c r="U11" s="241"/>
      <c r="V11" s="241">
        <v>4.6666751368960844</v>
      </c>
      <c r="W11" s="241"/>
      <c r="X11" s="241"/>
      <c r="Y11" s="241">
        <v>26.141779419130017</v>
      </c>
      <c r="Z11" s="241"/>
      <c r="AA11" s="241"/>
      <c r="AB11" s="241">
        <v>38.195948144807105</v>
      </c>
      <c r="AC11" s="241"/>
      <c r="AD11" s="241"/>
      <c r="AE11" s="241">
        <v>10.250954650456205</v>
      </c>
      <c r="AF11" s="241"/>
      <c r="AG11" s="241"/>
      <c r="AH11" s="241">
        <v>8.8015442611642597E-2</v>
      </c>
      <c r="AI11" s="241"/>
      <c r="AJ11" s="241"/>
      <c r="AK11" s="241">
        <v>0.27093391973785813</v>
      </c>
      <c r="AL11" s="241"/>
      <c r="AM11" s="241"/>
      <c r="AN11" s="241">
        <v>4.364274821142735E-2</v>
      </c>
      <c r="AO11" s="241"/>
      <c r="AP11" s="241"/>
      <c r="AQ11" s="241">
        <v>1.4291943068055992</v>
      </c>
      <c r="AR11" s="241"/>
      <c r="AS11" s="241"/>
      <c r="AT11" s="241">
        <v>0.23270358350535103</v>
      </c>
      <c r="AU11" s="241"/>
      <c r="AV11" s="241"/>
      <c r="AW11" s="241">
        <v>0.44662210498759181</v>
      </c>
      <c r="AX11" s="241"/>
      <c r="AY11" s="241"/>
      <c r="AZ11" s="241">
        <v>1.5320445786987351</v>
      </c>
      <c r="BA11" s="241"/>
      <c r="BB11" s="241"/>
      <c r="BC11" s="241">
        <v>9.4551850694543377E-3</v>
      </c>
      <c r="BD11" s="241"/>
      <c r="BE11" s="241"/>
      <c r="BF11" s="241">
        <v>0.16048792527177275</v>
      </c>
      <c r="BG11" s="241"/>
      <c r="BH11" s="241"/>
      <c r="BI11" s="241">
        <v>9.6867759424610539E-2</v>
      </c>
      <c r="BJ11" s="241"/>
      <c r="BK11" s="241"/>
      <c r="BL11" s="241">
        <v>0.146239693693692</v>
      </c>
      <c r="BM11" s="241"/>
      <c r="BN11" s="241"/>
      <c r="BO11" s="241">
        <v>2.3144384905939931E-2</v>
      </c>
      <c r="BP11" s="241"/>
      <c r="BQ11" s="241"/>
      <c r="BR11" s="241">
        <v>0.11949912346384126</v>
      </c>
      <c r="BS11" s="241"/>
      <c r="BT11" s="241"/>
      <c r="BU11" s="241">
        <v>9.5995862844419716E-2</v>
      </c>
      <c r="BV11" s="241"/>
      <c r="BW11" s="241"/>
      <c r="BX11" s="241">
        <v>0.61080214554933221</v>
      </c>
      <c r="BY11" s="241"/>
      <c r="BZ11" s="241"/>
      <c r="CA11" s="241">
        <v>7.8133689454049672E-3</v>
      </c>
      <c r="CB11" s="241"/>
      <c r="CC11" s="241"/>
      <c r="CD11" s="241">
        <v>2.6223734429899328E-3</v>
      </c>
      <c r="CE11" s="241"/>
      <c r="CF11" s="241"/>
      <c r="CG11" s="241">
        <v>3.8535858709513558E-3</v>
      </c>
      <c r="CH11" s="241"/>
      <c r="CI11" s="241"/>
      <c r="CJ11" s="241">
        <v>1.4596296239838759E-3</v>
      </c>
      <c r="CK11" s="241"/>
      <c r="CL11" s="241"/>
      <c r="CM11" s="241">
        <v>7.123187807031678E-3</v>
      </c>
      <c r="CN11" s="241"/>
      <c r="CO11" s="241"/>
      <c r="CP11" s="241">
        <v>4.0338182503812318E-2</v>
      </c>
      <c r="CQ11" s="241"/>
      <c r="CR11" s="241"/>
      <c r="CS11" s="241">
        <v>2.6740371857727888E-2</v>
      </c>
      <c r="CT11" s="241"/>
      <c r="CU11" s="241"/>
      <c r="CV11" s="241">
        <v>8.8808821705851151E-3</v>
      </c>
      <c r="CW11" s="241"/>
      <c r="CX11" s="241"/>
      <c r="CY11" s="241">
        <v>8.1772754642687052E-4</v>
      </c>
      <c r="CZ11" s="241"/>
      <c r="DA11" s="241"/>
      <c r="DB11" s="241">
        <v>9.883473127255116E-4</v>
      </c>
      <c r="DC11" s="241"/>
      <c r="DD11" s="241"/>
      <c r="DE11" s="241">
        <v>7.5445651416252639E-4</v>
      </c>
      <c r="DF11" s="241"/>
      <c r="DG11" s="241"/>
      <c r="DH11" s="241">
        <v>2.8285795051640516E-3</v>
      </c>
      <c r="DI11" s="241"/>
      <c r="DJ11" s="241"/>
      <c r="DK11" s="241">
        <v>3.1236535384559666E-3</v>
      </c>
      <c r="DL11" s="241"/>
      <c r="DM11" s="241"/>
      <c r="DN11" s="241">
        <v>1.1368988155017416E-3</v>
      </c>
      <c r="DO11" s="241"/>
      <c r="DP11" s="241"/>
      <c r="DQ11" s="241">
        <v>3.3112261192729735E-3</v>
      </c>
      <c r="DR11" s="241"/>
      <c r="DS11" s="241"/>
      <c r="DT11" s="241">
        <v>7.2467491540248886E-4</v>
      </c>
      <c r="DU11" s="241"/>
      <c r="DV11" s="241"/>
      <c r="DW11" s="241">
        <v>2.4285641356731683E-3</v>
      </c>
      <c r="DX11" s="241"/>
      <c r="DY11" s="241"/>
      <c r="DZ11" s="241">
        <v>5.0848966439108944E-4</v>
      </c>
      <c r="EA11" s="241"/>
      <c r="EB11" s="241"/>
      <c r="EC11" s="241">
        <v>1.6470860171135268E-3</v>
      </c>
      <c r="ED11" s="241"/>
      <c r="EE11" s="241"/>
      <c r="EF11" s="241">
        <v>6.6254986063715639E-4</v>
      </c>
      <c r="EG11" s="241"/>
      <c r="EH11" s="241"/>
      <c r="EI11" s="241">
        <v>2.7771162194759479E-3</v>
      </c>
      <c r="EJ11" s="241"/>
      <c r="EK11" s="241"/>
      <c r="EL11" s="241">
        <v>4.8616035712606545E-4</v>
      </c>
      <c r="EM11" s="241"/>
      <c r="EN11" s="241"/>
      <c r="EO11" s="241">
        <v>4.1806929918852855E-3</v>
      </c>
      <c r="EP11" s="241"/>
      <c r="EQ11" s="241"/>
      <c r="ER11" s="241">
        <v>8.5079317808463492E-3</v>
      </c>
      <c r="ES11" s="241"/>
      <c r="ET11" s="241"/>
      <c r="EU11" s="241">
        <v>8.2220117512697699E-3</v>
      </c>
      <c r="EV11" s="241"/>
      <c r="EW11" s="241"/>
      <c r="EX11" s="241">
        <v>1.2308452737351697E-3</v>
      </c>
      <c r="EY11" s="241"/>
      <c r="EZ11" s="241"/>
      <c r="FA11" s="241">
        <v>1.3711808203805719E-3</v>
      </c>
      <c r="FB11" s="68"/>
      <c r="FC11" s="68"/>
    </row>
    <row r="12" spans="1:160">
      <c r="B12" s="1066" t="s">
        <v>793</v>
      </c>
      <c r="C12" s="287" t="s">
        <v>165</v>
      </c>
      <c r="D12" s="288">
        <v>40.814973522103386</v>
      </c>
      <c r="E12" s="246"/>
      <c r="F12" s="246"/>
      <c r="G12" s="289">
        <v>49.549894022960657</v>
      </c>
      <c r="H12" s="246"/>
      <c r="I12" s="246"/>
      <c r="J12" s="288">
        <v>101260.41637919111</v>
      </c>
      <c r="K12" s="246"/>
      <c r="L12" s="246"/>
      <c r="M12" s="290">
        <v>56.973725635988501</v>
      </c>
      <c r="N12" s="246"/>
      <c r="O12" s="246"/>
      <c r="P12" s="288">
        <v>11056.477476299937</v>
      </c>
      <c r="Q12" s="246"/>
      <c r="R12" s="246"/>
      <c r="S12" s="288">
        <v>337950.42583323451</v>
      </c>
      <c r="T12" s="246"/>
      <c r="U12" s="246"/>
      <c r="V12" s="288">
        <v>42.911162300077628</v>
      </c>
      <c r="W12" s="246"/>
      <c r="X12" s="246"/>
      <c r="Y12" s="288">
        <v>385.59776793007603</v>
      </c>
      <c r="Z12" s="246"/>
      <c r="AA12" s="246"/>
      <c r="AB12" s="290">
        <v>171.70981931368971</v>
      </c>
      <c r="AC12" s="246"/>
      <c r="AD12" s="246"/>
      <c r="AE12" s="289">
        <v>109.29667654251679</v>
      </c>
      <c r="AF12" s="246"/>
      <c r="AG12" s="246"/>
      <c r="AH12" s="290">
        <v>43.194089341240712</v>
      </c>
      <c r="AI12" s="246"/>
      <c r="AJ12" s="246"/>
      <c r="AK12" s="288">
        <v>40.642803113038191</v>
      </c>
      <c r="AL12" s="246"/>
      <c r="AM12" s="246"/>
      <c r="AN12" s="288">
        <v>38.944625487069992</v>
      </c>
      <c r="AO12" s="246"/>
      <c r="AP12" s="246"/>
      <c r="AQ12" s="288">
        <v>36.058878014679479</v>
      </c>
      <c r="AR12" s="246"/>
      <c r="AS12" s="246"/>
      <c r="AT12" s="288">
        <v>38.612381131191533</v>
      </c>
      <c r="AU12" s="246"/>
      <c r="AV12" s="246"/>
      <c r="AW12" s="288">
        <v>52.547445104517308</v>
      </c>
      <c r="AX12" s="246"/>
      <c r="AY12" s="246"/>
      <c r="AZ12" s="289">
        <v>123.15976487394315</v>
      </c>
      <c r="BA12" s="246"/>
      <c r="BB12" s="246"/>
      <c r="BC12" s="288">
        <v>35.29957491517704</v>
      </c>
      <c r="BD12" s="246"/>
      <c r="BE12" s="246"/>
      <c r="BF12" s="288">
        <v>39.479684603052853</v>
      </c>
      <c r="BG12" s="246"/>
      <c r="BH12" s="246"/>
      <c r="BI12" s="288">
        <v>38.463032055684039</v>
      </c>
      <c r="BJ12" s="246"/>
      <c r="BK12" s="246"/>
      <c r="BL12" s="288">
        <v>41.239263103170593</v>
      </c>
      <c r="BM12" s="246"/>
      <c r="BN12" s="246"/>
      <c r="BO12" s="288">
        <v>36.836204179760379</v>
      </c>
      <c r="BP12" s="246"/>
      <c r="BQ12" s="246"/>
      <c r="BR12" s="288">
        <v>39.135700232175964</v>
      </c>
      <c r="BS12" s="246"/>
      <c r="BT12" s="246"/>
      <c r="BU12" s="288">
        <v>33.615656919303113</v>
      </c>
      <c r="BV12" s="246"/>
      <c r="BW12" s="246"/>
      <c r="BX12" s="288">
        <v>31.743793585928181</v>
      </c>
      <c r="BY12" s="246"/>
      <c r="BZ12" s="246"/>
      <c r="CA12" s="288">
        <v>78.589385669224441</v>
      </c>
      <c r="CB12" s="246"/>
      <c r="CC12" s="246"/>
      <c r="CD12" s="288">
        <v>38.477209246242829</v>
      </c>
      <c r="CE12" s="246"/>
      <c r="CF12" s="246"/>
      <c r="CG12" s="288">
        <v>38.573773533469151</v>
      </c>
      <c r="CH12" s="246"/>
      <c r="CI12" s="246"/>
      <c r="CJ12" s="288">
        <v>38.395717985011899</v>
      </c>
      <c r="CK12" s="246"/>
      <c r="CL12" s="246"/>
      <c r="CM12" s="288">
        <v>36.705888405591651</v>
      </c>
      <c r="CN12" s="246"/>
      <c r="CO12" s="246"/>
      <c r="CP12" s="288">
        <v>38.879081688717946</v>
      </c>
      <c r="CQ12" s="246"/>
      <c r="CR12" s="246"/>
      <c r="CS12" s="288">
        <v>34.258459017983654</v>
      </c>
      <c r="CT12" s="246"/>
      <c r="CU12" s="246"/>
      <c r="CV12" s="288">
        <v>39.395183129396415</v>
      </c>
      <c r="CW12" s="246"/>
      <c r="CX12" s="246"/>
      <c r="CY12" s="288">
        <v>35.809554188458876</v>
      </c>
      <c r="CZ12" s="246"/>
      <c r="DA12" s="246"/>
      <c r="DB12" s="288">
        <v>38.320800953532576</v>
      </c>
      <c r="DC12" s="246"/>
      <c r="DD12" s="246"/>
      <c r="DE12" s="288">
        <v>37.776515479514657</v>
      </c>
      <c r="DF12" s="246"/>
      <c r="DG12" s="246"/>
      <c r="DH12" s="288">
        <v>35.175025582022442</v>
      </c>
      <c r="DI12" s="246"/>
      <c r="DJ12" s="246"/>
      <c r="DK12" s="288">
        <v>37.585144510764515</v>
      </c>
      <c r="DL12" s="246"/>
      <c r="DM12" s="246"/>
      <c r="DN12" s="288">
        <v>35.276484773888811</v>
      </c>
      <c r="DO12" s="246"/>
      <c r="DP12" s="246"/>
      <c r="DQ12" s="288">
        <v>37.925446613753557</v>
      </c>
      <c r="DR12" s="246"/>
      <c r="DS12" s="246"/>
      <c r="DT12" s="288">
        <v>36.863007541971278</v>
      </c>
      <c r="DU12" s="246"/>
      <c r="DV12" s="246"/>
      <c r="DW12" s="288">
        <v>35.696563943070515</v>
      </c>
      <c r="DX12" s="246"/>
      <c r="DY12" s="246"/>
      <c r="DZ12" s="288">
        <v>37.725585108202587</v>
      </c>
      <c r="EA12" s="246"/>
      <c r="EB12" s="246"/>
      <c r="EC12" s="288">
        <v>38.349895462728995</v>
      </c>
      <c r="ED12" s="246"/>
      <c r="EE12" s="246"/>
      <c r="EF12" s="288">
        <v>36.715004840054299</v>
      </c>
      <c r="EG12" s="246"/>
      <c r="EH12" s="246"/>
      <c r="EI12" s="288">
        <v>38.009685399330692</v>
      </c>
      <c r="EJ12" s="246"/>
      <c r="EK12" s="246"/>
      <c r="EL12" s="288">
        <v>36.261853618085027</v>
      </c>
      <c r="EM12" s="246"/>
      <c r="EN12" s="246"/>
      <c r="EO12" s="288">
        <v>37.980216938963281</v>
      </c>
      <c r="EP12" s="246"/>
      <c r="EQ12" s="246"/>
      <c r="ER12" s="288">
        <v>38.454978556793499</v>
      </c>
      <c r="ES12" s="246"/>
      <c r="ET12" s="246"/>
      <c r="EU12" s="288">
        <v>33.852200677691954</v>
      </c>
      <c r="EV12" s="246"/>
      <c r="EW12" s="246"/>
      <c r="EX12" s="288">
        <v>37.403571850185948</v>
      </c>
      <c r="EY12" s="246"/>
      <c r="EZ12" s="246"/>
      <c r="FA12" s="288">
        <v>37.507948938961015</v>
      </c>
      <c r="FB12" s="246"/>
      <c r="FC12" s="246"/>
    </row>
    <row r="13" spans="1:160">
      <c r="B13" s="1036"/>
      <c r="C13" s="15" t="s">
        <v>209</v>
      </c>
      <c r="D13" s="118">
        <v>4.9199810432238689</v>
      </c>
      <c r="G13" s="118">
        <v>15.011328848926279</v>
      </c>
      <c r="J13" s="118">
        <v>2698.5549379122021</v>
      </c>
      <c r="M13" s="118">
        <v>2.4415499552532536</v>
      </c>
      <c r="P13" s="118">
        <v>281.0760351105522</v>
      </c>
      <c r="S13" s="118">
        <v>11278.11462826981</v>
      </c>
      <c r="V13" s="118">
        <v>13.075390643043411</v>
      </c>
      <c r="Y13" s="118">
        <v>29.648986012704913</v>
      </c>
      <c r="AB13" s="118">
        <v>33.544352904417892</v>
      </c>
      <c r="AE13" s="118">
        <v>55.758142948629498</v>
      </c>
      <c r="AH13" s="118">
        <v>4.8378985393749465</v>
      </c>
      <c r="AK13" s="118">
        <v>2.3140105952763088</v>
      </c>
      <c r="AN13" s="118">
        <v>1.5693486617406784</v>
      </c>
      <c r="AQ13" s="118">
        <v>6.7915976638533992</v>
      </c>
      <c r="AT13" s="118">
        <v>1.7558760770722304</v>
      </c>
      <c r="AW13" s="118">
        <v>8.8327220236982811</v>
      </c>
      <c r="AZ13" s="118">
        <v>73.125391621946434</v>
      </c>
      <c r="BC13" s="118">
        <v>1.0017450465719038</v>
      </c>
      <c r="BF13" s="118">
        <v>1.2882303950708962</v>
      </c>
      <c r="BI13" s="118">
        <v>1.3553643118264944</v>
      </c>
      <c r="BL13" s="118">
        <v>7.9307016535590611</v>
      </c>
      <c r="BO13" s="118">
        <v>0.72509538263880691</v>
      </c>
      <c r="BR13" s="118">
        <v>1.1847583658542031</v>
      </c>
      <c r="BU13" s="118">
        <v>1.5199916121242547</v>
      </c>
      <c r="BX13" s="118">
        <v>1.2954484994505788</v>
      </c>
      <c r="CA13" s="118">
        <v>1.4324018886783296</v>
      </c>
      <c r="CD13" s="118">
        <v>0.98197758337211549</v>
      </c>
      <c r="CG13" s="118">
        <v>1.27859765585564</v>
      </c>
      <c r="CJ13" s="118">
        <v>0.84781993862270633</v>
      </c>
      <c r="CM13" s="118">
        <v>0.64996363446099237</v>
      </c>
      <c r="CP13" s="118">
        <v>2.9949779329468851</v>
      </c>
      <c r="CS13" s="118">
        <v>1.0932646758453823</v>
      </c>
      <c r="CV13" s="118">
        <v>0.85123605371969224</v>
      </c>
      <c r="CY13" s="118">
        <v>0.96830436619962068</v>
      </c>
      <c r="DB13" s="118">
        <v>0.79903092877628601</v>
      </c>
      <c r="DE13" s="118">
        <v>0.90388094863688895</v>
      </c>
      <c r="DH13" s="118">
        <v>0.9073941919067906</v>
      </c>
      <c r="DK13" s="118">
        <v>1.0615310794853374</v>
      </c>
      <c r="DN13" s="118">
        <v>0.8272539851560573</v>
      </c>
      <c r="DQ13" s="118">
        <v>0.96881481996017793</v>
      </c>
      <c r="DT13" s="118">
        <v>1.1061114866777089</v>
      </c>
      <c r="DW13" s="118">
        <v>0.9033758772679259</v>
      </c>
      <c r="DZ13" s="118">
        <v>1.1631793394038514</v>
      </c>
      <c r="EC13" s="118">
        <v>1.2138478628473492</v>
      </c>
      <c r="EF13" s="118">
        <v>1.1085544087442167</v>
      </c>
      <c r="EI13" s="118">
        <v>1.0498905740958338</v>
      </c>
      <c r="EL13" s="118">
        <v>1.3513143035254662</v>
      </c>
      <c r="EO13" s="118">
        <v>0.87793162691964965</v>
      </c>
      <c r="ER13" s="118">
        <v>1.2064838373895648</v>
      </c>
      <c r="EU13" s="118">
        <v>1.1082608030537227</v>
      </c>
      <c r="EX13" s="118">
        <v>1.2034401488697895</v>
      </c>
      <c r="FA13" s="118">
        <v>1.1722884920757741</v>
      </c>
    </row>
    <row r="14" spans="1:160">
      <c r="B14" s="1036"/>
      <c r="C14" s="15" t="s">
        <v>794</v>
      </c>
      <c r="D14" s="118">
        <v>12.054353142136547</v>
      </c>
      <c r="G14" s="118">
        <v>30.295380333145136</v>
      </c>
      <c r="J14" s="118">
        <v>2.6649652790354832</v>
      </c>
      <c r="M14" s="118">
        <v>4.2853963436630229</v>
      </c>
      <c r="P14" s="118">
        <v>2.5421843052007431</v>
      </c>
      <c r="S14" s="118">
        <v>3.3372097698835641</v>
      </c>
      <c r="V14" s="118">
        <v>30.470837754538653</v>
      </c>
      <c r="Y14" s="118">
        <v>7.6890968980093879</v>
      </c>
      <c r="AB14" s="118">
        <v>19.535489023570094</v>
      </c>
      <c r="AE14" s="118">
        <v>51.015405694371125</v>
      </c>
      <c r="AH14" s="118">
        <v>11.200371655377934</v>
      </c>
      <c r="AK14" s="118">
        <v>5.6935310018859777</v>
      </c>
      <c r="AN14" s="118">
        <v>4.029692523970267</v>
      </c>
      <c r="AQ14" s="118">
        <v>18.834744833404294</v>
      </c>
      <c r="AT14" s="118">
        <v>4.547443140339805</v>
      </c>
      <c r="AW14" s="118">
        <v>16.809041821405252</v>
      </c>
      <c r="AZ14" s="118">
        <v>59.3744163906061</v>
      </c>
      <c r="BC14" s="118">
        <v>2.8378388379436372</v>
      </c>
      <c r="BF14" s="118">
        <v>3.2630209892084117</v>
      </c>
      <c r="BI14" s="118">
        <v>3.523810369042915</v>
      </c>
      <c r="BL14" s="118">
        <v>19.230948995665553</v>
      </c>
      <c r="BO14" s="118">
        <v>1.9684313266924769</v>
      </c>
      <c r="BR14" s="118">
        <v>3.0273084647151336</v>
      </c>
      <c r="BU14" s="118">
        <v>4.5216775497593504</v>
      </c>
      <c r="BX14" s="118">
        <v>4.0809504886172228</v>
      </c>
      <c r="CA14" s="118">
        <v>1.8226403940949207</v>
      </c>
      <c r="CD14" s="118">
        <v>2.5521018873477743</v>
      </c>
      <c r="CG14" s="118">
        <v>3.3146812943935711</v>
      </c>
      <c r="CJ14" s="118">
        <v>2.2081106516973072</v>
      </c>
      <c r="CM14" s="118">
        <v>1.7707339685639625</v>
      </c>
      <c r="CP14" s="118">
        <v>7.7033144890764671</v>
      </c>
      <c r="CS14" s="118">
        <v>3.1912254876130985</v>
      </c>
      <c r="CV14" s="118">
        <v>2.1607617634971867</v>
      </c>
      <c r="CY14" s="118">
        <v>2.7040391541978406</v>
      </c>
      <c r="DB14" s="118">
        <v>2.0851101983624583</v>
      </c>
      <c r="DE14" s="118">
        <v>2.3927059898551071</v>
      </c>
      <c r="DH14" s="118">
        <v>2.5796546751356151</v>
      </c>
      <c r="DK14" s="118">
        <v>2.8243368312214718</v>
      </c>
      <c r="DN14" s="118">
        <v>2.3450578776726072</v>
      </c>
      <c r="DQ14" s="118">
        <v>2.5545244854383338</v>
      </c>
      <c r="DT14" s="118">
        <v>3.0006002234579441</v>
      </c>
      <c r="DW14" s="118">
        <v>2.5307082180476672</v>
      </c>
      <c r="DZ14" s="118">
        <v>3.0832638806467285</v>
      </c>
      <c r="EC14" s="118">
        <v>3.1651921033971218</v>
      </c>
      <c r="EF14" s="118">
        <v>3.0193497551574264</v>
      </c>
      <c r="EI14" s="118">
        <v>2.762165913939191</v>
      </c>
      <c r="EL14" s="118">
        <v>3.726545029268773</v>
      </c>
      <c r="EO14" s="118">
        <v>2.3115497953330384</v>
      </c>
      <c r="ER14" s="118">
        <v>3.1373930832069754</v>
      </c>
      <c r="EU14" s="118">
        <v>3.273822028900025</v>
      </c>
      <c r="EX14" s="118">
        <v>3.2174471296216769</v>
      </c>
      <c r="FA14" s="118">
        <v>3.1254401406579473</v>
      </c>
    </row>
    <row r="15" spans="1:160">
      <c r="B15" s="1036"/>
      <c r="C15" s="243" t="s">
        <v>795</v>
      </c>
      <c r="D15" s="131">
        <v>1.5297848808541881</v>
      </c>
      <c r="E15" s="291"/>
      <c r="F15" s="291"/>
      <c r="G15" s="292">
        <v>44.460332428456738</v>
      </c>
      <c r="H15" s="291"/>
      <c r="I15" s="291"/>
      <c r="J15" s="131">
        <v>-2.5010915103399713</v>
      </c>
      <c r="K15" s="291"/>
      <c r="L15" s="291"/>
      <c r="M15" s="293">
        <v>-16.21510935884044</v>
      </c>
      <c r="N15" s="291"/>
      <c r="O15" s="291"/>
      <c r="P15" s="131">
        <v>-0.98972439957072789</v>
      </c>
      <c r="Q15" s="291"/>
      <c r="R15" s="291"/>
      <c r="S15" s="131">
        <v>0.56222704605250395</v>
      </c>
      <c r="T15" s="291"/>
      <c r="U15" s="291"/>
      <c r="V15" s="131">
        <v>-7.9159607294471535</v>
      </c>
      <c r="W15" s="291"/>
      <c r="X15" s="291"/>
      <c r="Y15" s="131">
        <v>2.2805750477655256</v>
      </c>
      <c r="Z15" s="291"/>
      <c r="AA15" s="291"/>
      <c r="AB15" s="293">
        <v>20.922407967387116</v>
      </c>
      <c r="AC15" s="291"/>
      <c r="AD15" s="291"/>
      <c r="AE15" s="292">
        <v>75.436077917362425</v>
      </c>
      <c r="AF15" s="291"/>
      <c r="AG15" s="291"/>
      <c r="AH15" s="131">
        <v>8.2558630106283548</v>
      </c>
      <c r="AI15" s="291"/>
      <c r="AJ15" s="291"/>
      <c r="AK15" s="131">
        <v>-7.6299929249132026</v>
      </c>
      <c r="AL15" s="291"/>
      <c r="AM15" s="291"/>
      <c r="AN15" s="131">
        <v>0.37274610069586228</v>
      </c>
      <c r="AO15" s="291"/>
      <c r="AP15" s="291"/>
      <c r="AQ15" s="131">
        <v>-0.9371483113201089</v>
      </c>
      <c r="AR15" s="291"/>
      <c r="AS15" s="291"/>
      <c r="AT15" s="131">
        <v>-0.22640534575831933</v>
      </c>
      <c r="AU15" s="291"/>
      <c r="AV15" s="291"/>
      <c r="AW15" s="131">
        <v>3.0342060872888399</v>
      </c>
      <c r="AX15" s="291"/>
      <c r="AY15" s="291"/>
      <c r="AZ15" s="292">
        <v>141.48973504694735</v>
      </c>
      <c r="BA15" s="291"/>
      <c r="BB15" s="291"/>
      <c r="BC15" s="131">
        <v>-0.56457770372664873</v>
      </c>
      <c r="BD15" s="291"/>
      <c r="BE15" s="291"/>
      <c r="BF15" s="131">
        <v>1.7517644408578752</v>
      </c>
      <c r="BG15" s="291"/>
      <c r="BH15" s="291"/>
      <c r="BI15" s="131">
        <v>1.7540530573651898</v>
      </c>
      <c r="BJ15" s="291"/>
      <c r="BK15" s="291"/>
      <c r="BL15" s="131">
        <v>5.471261133428623</v>
      </c>
      <c r="BM15" s="291"/>
      <c r="BN15" s="291"/>
      <c r="BO15" s="131">
        <v>-0.17288840173338527</v>
      </c>
      <c r="BP15" s="291"/>
      <c r="BQ15" s="291"/>
      <c r="BR15" s="131">
        <v>8.409141917384936</v>
      </c>
      <c r="BS15" s="291"/>
      <c r="BT15" s="291"/>
      <c r="BU15" s="131">
        <v>-5.8384960243610351</v>
      </c>
      <c r="BV15" s="291"/>
      <c r="BW15" s="291"/>
      <c r="BX15" s="131">
        <v>1.0948840316184147</v>
      </c>
      <c r="BY15" s="291"/>
      <c r="BZ15" s="291"/>
      <c r="CA15" s="131">
        <v>0.24156335360259634</v>
      </c>
      <c r="CB15" s="291"/>
      <c r="CC15" s="291"/>
      <c r="CD15" s="131">
        <v>0.46268732700478299</v>
      </c>
      <c r="CE15" s="291"/>
      <c r="CF15" s="291"/>
      <c r="CG15" s="131">
        <v>1.7777665790742803</v>
      </c>
      <c r="CH15" s="291"/>
      <c r="CI15" s="291"/>
      <c r="CJ15" s="131">
        <v>-1.2963547943138805</v>
      </c>
      <c r="CK15" s="291"/>
      <c r="CL15" s="291"/>
      <c r="CM15" s="131">
        <v>-1.8559133540330155</v>
      </c>
      <c r="CN15" s="291"/>
      <c r="CO15" s="291"/>
      <c r="CP15" s="131">
        <v>0.72300955626410512</v>
      </c>
      <c r="CQ15" s="291"/>
      <c r="CR15" s="291"/>
      <c r="CS15" s="131">
        <v>-1.2724523977416395</v>
      </c>
      <c r="CT15" s="291"/>
      <c r="CU15" s="291"/>
      <c r="CV15" s="131">
        <v>0.24219625800615169</v>
      </c>
      <c r="CW15" s="291"/>
      <c r="CX15" s="291"/>
      <c r="CY15" s="131">
        <v>-0.52901614316979029</v>
      </c>
      <c r="CZ15" s="291"/>
      <c r="DA15" s="291"/>
      <c r="DB15" s="131">
        <v>-0.20624751684224693</v>
      </c>
      <c r="DC15" s="291"/>
      <c r="DD15" s="291"/>
      <c r="DE15" s="131">
        <v>-0.32581667674232567</v>
      </c>
      <c r="DF15" s="291"/>
      <c r="DG15" s="291"/>
      <c r="DH15" s="131">
        <v>-0.91542089571142982</v>
      </c>
      <c r="DI15" s="291"/>
      <c r="DJ15" s="291"/>
      <c r="DK15" s="131">
        <v>-0.30465647012065794</v>
      </c>
      <c r="DL15" s="291"/>
      <c r="DM15" s="291"/>
      <c r="DN15" s="131">
        <v>-0.90875063514379395</v>
      </c>
      <c r="DO15" s="291"/>
      <c r="DP15" s="291"/>
      <c r="DQ15" s="131">
        <v>1.6768005730658448</v>
      </c>
      <c r="DR15" s="291"/>
      <c r="DS15" s="291"/>
      <c r="DT15" s="131">
        <v>-1.9600863245444768</v>
      </c>
      <c r="DU15" s="291"/>
      <c r="DV15" s="291"/>
      <c r="DW15" s="131">
        <v>0.55370124808595855</v>
      </c>
      <c r="DX15" s="291"/>
      <c r="DY15" s="291"/>
      <c r="DZ15" s="131">
        <v>-1.4997777853718279</v>
      </c>
      <c r="EA15" s="291"/>
      <c r="EB15" s="291"/>
      <c r="EC15" s="131">
        <v>0.92077753349735447</v>
      </c>
      <c r="ED15" s="291"/>
      <c r="EE15" s="291"/>
      <c r="EF15" s="131">
        <v>-0.23096510854809407</v>
      </c>
      <c r="EG15" s="291"/>
      <c r="EH15" s="291"/>
      <c r="EI15" s="131">
        <v>-3.0365168384421186</v>
      </c>
      <c r="EJ15" s="291"/>
      <c r="EK15" s="291"/>
      <c r="EL15" s="131">
        <v>-1.9949902213918187</v>
      </c>
      <c r="EM15" s="291"/>
      <c r="EN15" s="291"/>
      <c r="EO15" s="131">
        <v>-5.2060686938734529E-2</v>
      </c>
      <c r="EP15" s="291"/>
      <c r="EQ15" s="291"/>
      <c r="ER15" s="131">
        <v>-0.29821478663858259</v>
      </c>
      <c r="ES15" s="291"/>
      <c r="ET15" s="291"/>
      <c r="EU15" s="131">
        <v>12.093379727456805</v>
      </c>
      <c r="EV15" s="291"/>
      <c r="EW15" s="291"/>
      <c r="EX15" s="131">
        <v>-1.0225672130565002</v>
      </c>
      <c r="EY15" s="291"/>
      <c r="EZ15" s="291"/>
      <c r="FA15" s="131">
        <v>0.3422925065837667</v>
      </c>
      <c r="FB15" s="68"/>
      <c r="FC15" s="291"/>
      <c r="FD15" s="5"/>
    </row>
    <row r="16" spans="1:160">
      <c r="B16" s="73" t="s">
        <v>793</v>
      </c>
      <c r="C16" s="73" t="s">
        <v>821</v>
      </c>
      <c r="D16" s="270">
        <v>67.248387393146203</v>
      </c>
      <c r="E16" s="211">
        <v>8.9958734784974599</v>
      </c>
      <c r="F16" s="211">
        <v>2.0516990412807701</v>
      </c>
      <c r="G16" s="270">
        <v>94.2785916235336</v>
      </c>
      <c r="H16" s="211">
        <v>18.253102860590101</v>
      </c>
      <c r="I16" s="211">
        <v>2.7865947408329701</v>
      </c>
      <c r="J16" s="205">
        <v>97821.086858358598</v>
      </c>
      <c r="K16" s="211">
        <v>7967.2222327050104</v>
      </c>
      <c r="L16" s="211">
        <v>0.67157699910725899</v>
      </c>
      <c r="M16" s="205">
        <v>59.8745898123682</v>
      </c>
      <c r="N16" s="211">
        <v>9.7366200332481192</v>
      </c>
      <c r="O16" s="211">
        <v>9.6439820527067704E-2</v>
      </c>
      <c r="P16" s="205">
        <v>11202.950080914999</v>
      </c>
      <c r="Q16" s="211">
        <v>782.05135004736405</v>
      </c>
      <c r="R16" s="211">
        <v>0.24900012935452601</v>
      </c>
      <c r="S16" s="205">
        <v>338663.72544249898</v>
      </c>
      <c r="T16" s="211">
        <v>15889.5238251995</v>
      </c>
      <c r="U16" s="211">
        <v>134.555907377723</v>
      </c>
      <c r="V16" s="294">
        <v>105.04789842806601</v>
      </c>
      <c r="W16" s="211">
        <v>22.048403430249301</v>
      </c>
      <c r="X16" s="211">
        <v>11.41674424252</v>
      </c>
      <c r="Y16" s="86">
        <v>436.538810128558</v>
      </c>
      <c r="Z16" s="211">
        <v>110.851337534725</v>
      </c>
      <c r="AA16" s="211">
        <v>33.355698418960898</v>
      </c>
      <c r="AB16" s="86">
        <v>190.47052773932501</v>
      </c>
      <c r="AC16" s="211">
        <v>127.874432947732</v>
      </c>
      <c r="AD16" s="211">
        <v>53.543972332884898</v>
      </c>
      <c r="AE16" s="294">
        <v>220.85168975977399</v>
      </c>
      <c r="AF16" s="211">
        <v>48.6989151499088</v>
      </c>
      <c r="AG16" s="211">
        <v>2.87354603712576</v>
      </c>
      <c r="AH16" s="294">
        <v>56.237743693263504</v>
      </c>
      <c r="AI16" s="211">
        <v>1.7943897493033301</v>
      </c>
      <c r="AJ16" s="211">
        <v>3.7028560527605198E-2</v>
      </c>
      <c r="AK16" s="86">
        <v>45.371000040038503</v>
      </c>
      <c r="AL16" s="211">
        <v>12.6143795222204</v>
      </c>
      <c r="AM16" s="211">
        <v>0.23833288066500999</v>
      </c>
      <c r="AN16" s="86">
        <v>40.1828252179142</v>
      </c>
      <c r="AO16" s="211">
        <v>3.08379410991714</v>
      </c>
      <c r="AP16" s="211">
        <v>1.3207702284675301E-2</v>
      </c>
      <c r="AQ16" s="86">
        <v>36.248703104789101</v>
      </c>
      <c r="AR16" s="211">
        <v>6.7825230303074999</v>
      </c>
      <c r="AS16" s="211">
        <v>0.50813748074102005</v>
      </c>
      <c r="AT16" s="205">
        <v>40.078178194485801</v>
      </c>
      <c r="AU16" s="211">
        <v>3.5908301592435699</v>
      </c>
      <c r="AV16" s="211">
        <v>0.2087704282209</v>
      </c>
      <c r="AW16" s="270">
        <v>78.165922740513096</v>
      </c>
      <c r="AX16" s="211">
        <v>18.309093611540298</v>
      </c>
      <c r="AY16" s="211">
        <v>0.35563495067607098</v>
      </c>
      <c r="AZ16" s="270">
        <v>302.96605874894101</v>
      </c>
      <c r="BA16" s="211">
        <v>43.727424703900702</v>
      </c>
      <c r="BB16" s="211">
        <v>0.81256150477530698</v>
      </c>
      <c r="BC16" s="205">
        <v>36.197262643057698</v>
      </c>
      <c r="BD16" s="211">
        <v>2.5654121526488001</v>
      </c>
      <c r="BE16" s="211">
        <v>6.4114335643641503E-3</v>
      </c>
      <c r="BF16" s="205">
        <v>41.6481243429225</v>
      </c>
      <c r="BG16" s="211">
        <v>5.29544588634778</v>
      </c>
      <c r="BH16" s="211">
        <v>7.4331960919475207E-2</v>
      </c>
      <c r="BI16" s="205">
        <v>41.860373234243802</v>
      </c>
      <c r="BJ16" s="211">
        <v>4.22210414373136</v>
      </c>
      <c r="BK16" s="211">
        <v>0.16391944012714699</v>
      </c>
      <c r="BL16" s="270">
        <v>65.062110576237103</v>
      </c>
      <c r="BM16" s="211">
        <v>13.7536192306179</v>
      </c>
      <c r="BN16" s="211">
        <v>0.16905551990053799</v>
      </c>
      <c r="BO16" s="205">
        <v>38.199517673867497</v>
      </c>
      <c r="BP16" s="211">
        <v>5.2031921145224196</v>
      </c>
      <c r="BQ16" s="211">
        <v>1.05752025082729E-2</v>
      </c>
      <c r="BR16" s="205">
        <v>38.4400426319757</v>
      </c>
      <c r="BS16" s="211">
        <v>4.9441801841018496</v>
      </c>
      <c r="BT16" s="211">
        <v>0.119384151010946</v>
      </c>
      <c r="BU16" s="205">
        <v>31.386564220886601</v>
      </c>
      <c r="BV16" s="211">
        <v>3.6361359427575302</v>
      </c>
      <c r="BW16" s="211">
        <v>0.125375021697954</v>
      </c>
      <c r="BX16" s="205">
        <v>33.0265570862231</v>
      </c>
      <c r="BY16" s="211">
        <v>5.0309002945708201</v>
      </c>
      <c r="BZ16" s="211">
        <v>0.19057179149488199</v>
      </c>
      <c r="CA16" s="205">
        <v>79.010815274813098</v>
      </c>
      <c r="CB16" s="211">
        <v>9.3266500324574793</v>
      </c>
      <c r="CC16" s="211">
        <v>3.1301980249163301E-3</v>
      </c>
      <c r="CD16" s="205">
        <v>39.665956654626903</v>
      </c>
      <c r="CE16" s="211">
        <v>5.4545262697076602</v>
      </c>
      <c r="CF16" s="211">
        <v>0</v>
      </c>
      <c r="CG16" s="205">
        <v>41.386246705516299</v>
      </c>
      <c r="CH16" s="211">
        <v>8.1668934075550901</v>
      </c>
      <c r="CI16" s="211">
        <v>0</v>
      </c>
      <c r="CJ16" s="205">
        <v>39.254450061646097</v>
      </c>
      <c r="CK16" s="211">
        <v>6.93242404653496</v>
      </c>
      <c r="CL16" s="211">
        <v>0</v>
      </c>
      <c r="CM16" s="205">
        <v>36.491208354549897</v>
      </c>
      <c r="CN16" s="211">
        <v>4.8040017878179997</v>
      </c>
      <c r="CO16" s="211">
        <v>0</v>
      </c>
      <c r="CP16" s="270">
        <v>48.016150745465801</v>
      </c>
      <c r="CQ16" s="211">
        <v>9.5698282388867302</v>
      </c>
      <c r="CR16" s="211">
        <v>3.5496674204629097E-2</v>
      </c>
      <c r="CS16" s="205">
        <v>33.543254976107598</v>
      </c>
      <c r="CT16" s="211">
        <v>5.4647166799185198</v>
      </c>
      <c r="CU16" s="211">
        <v>3.3373810982840098E-2</v>
      </c>
      <c r="CV16" s="205">
        <v>37.6528064833483</v>
      </c>
      <c r="CW16" s="211">
        <v>6.5268251451911699</v>
      </c>
      <c r="CX16" s="211">
        <v>0</v>
      </c>
      <c r="CY16" s="205">
        <v>35.252226193430197</v>
      </c>
      <c r="CZ16" s="211">
        <v>5.6315575213222804</v>
      </c>
      <c r="DA16" s="211">
        <v>1.21595842984532E-3</v>
      </c>
      <c r="DB16" s="205">
        <v>38.2657035754482</v>
      </c>
      <c r="DC16" s="211">
        <v>5.8521682111104196</v>
      </c>
      <c r="DD16" s="211">
        <v>1.1857619904285699E-3</v>
      </c>
      <c r="DE16" s="205">
        <v>37.242797278669102</v>
      </c>
      <c r="DF16" s="211">
        <v>5.5225742249992003</v>
      </c>
      <c r="DG16" s="211">
        <v>0</v>
      </c>
      <c r="DH16" s="205">
        <v>34.264294343872201</v>
      </c>
      <c r="DI16" s="211">
        <v>4.0555689311240704</v>
      </c>
      <c r="DJ16" s="211">
        <v>0</v>
      </c>
      <c r="DK16" s="205">
        <v>36.386851440951602</v>
      </c>
      <c r="DL16" s="211">
        <v>5.9431215535216104</v>
      </c>
      <c r="DM16" s="211">
        <v>5.9533572057202597E-3</v>
      </c>
      <c r="DN16" s="205">
        <v>34.266283847325802</v>
      </c>
      <c r="DO16" s="211">
        <v>3.9608183904213501</v>
      </c>
      <c r="DP16" s="211">
        <v>0</v>
      </c>
      <c r="DQ16" s="205">
        <v>38.443671124644297</v>
      </c>
      <c r="DR16" s="211">
        <v>5.5278241114767903</v>
      </c>
      <c r="DS16" s="211">
        <v>0</v>
      </c>
      <c r="DT16" s="205">
        <v>35.501599411850499</v>
      </c>
      <c r="DU16" s="211">
        <v>4.8252199824648896</v>
      </c>
      <c r="DV16" s="211">
        <v>0</v>
      </c>
      <c r="DW16" s="205">
        <v>34.081050138207303</v>
      </c>
      <c r="DX16" s="211">
        <v>5.0734708972498304</v>
      </c>
      <c r="DY16" s="211">
        <v>0</v>
      </c>
      <c r="DZ16" s="205">
        <v>35.2173301852349</v>
      </c>
      <c r="EA16" s="211">
        <v>3.9187317965957802</v>
      </c>
      <c r="EB16" s="211">
        <v>0</v>
      </c>
      <c r="EC16" s="205">
        <v>35.763224745209499</v>
      </c>
      <c r="ED16" s="211">
        <v>3.8172846255160802</v>
      </c>
      <c r="EE16" s="211">
        <v>0</v>
      </c>
      <c r="EF16" s="205">
        <v>34.843125106275998</v>
      </c>
      <c r="EG16" s="211">
        <v>4.46406006167103</v>
      </c>
      <c r="EH16" s="211">
        <v>7.3993219681642698E-4</v>
      </c>
      <c r="EI16" s="205">
        <v>35.861064888023598</v>
      </c>
      <c r="EJ16" s="211">
        <v>5.2619410631257999</v>
      </c>
      <c r="EK16" s="211">
        <v>3.59159468369122E-3</v>
      </c>
      <c r="EL16" s="205">
        <v>34.5728745412504</v>
      </c>
      <c r="EM16" s="211">
        <v>4.3815505138420701</v>
      </c>
      <c r="EN16" s="211">
        <v>0</v>
      </c>
      <c r="EO16" s="205">
        <v>36.882477496199101</v>
      </c>
      <c r="EP16" s="211">
        <v>4.5111370532163999</v>
      </c>
      <c r="EQ16" s="211">
        <v>3.83631359524537E-3</v>
      </c>
      <c r="ER16" s="205">
        <v>37.6851010934909</v>
      </c>
      <c r="ES16" s="211">
        <v>5.3290997497022099</v>
      </c>
      <c r="ET16" s="211">
        <v>1.2121852815513499E-2</v>
      </c>
      <c r="EU16" s="205">
        <v>32.009886486185401</v>
      </c>
      <c r="EV16" s="211">
        <v>4.5727348247534296</v>
      </c>
      <c r="EW16" s="211">
        <v>7.3540862879670999E-3</v>
      </c>
      <c r="EX16" s="205">
        <v>35.947965633540797</v>
      </c>
      <c r="EY16" s="211">
        <v>4.1856462924524003</v>
      </c>
      <c r="EZ16" s="211">
        <v>1.054635150609E-3</v>
      </c>
      <c r="FA16" s="205">
        <v>35.761240326824399</v>
      </c>
      <c r="FB16" s="211">
        <v>5.73118645960602</v>
      </c>
      <c r="FC16" s="211">
        <v>0</v>
      </c>
    </row>
    <row r="17" spans="2:159">
      <c r="B17" s="73" t="s">
        <v>793</v>
      </c>
      <c r="C17" s="73" t="s">
        <v>822</v>
      </c>
      <c r="D17" s="270">
        <v>34.322498169547799</v>
      </c>
      <c r="E17" s="211">
        <v>6.7359779403417104</v>
      </c>
      <c r="F17" s="211">
        <v>1.20220059693554</v>
      </c>
      <c r="G17" s="270">
        <v>64.205685167259702</v>
      </c>
      <c r="H17" s="211">
        <v>19.1992324778689</v>
      </c>
      <c r="I17" s="211">
        <v>1.7388044867736101</v>
      </c>
      <c r="J17" s="205">
        <v>98310.423212538197</v>
      </c>
      <c r="K17" s="211">
        <v>8552.0085418436793</v>
      </c>
      <c r="L17" s="211">
        <v>0.52284577306348401</v>
      </c>
      <c r="M17" s="205">
        <v>62.896247253527598</v>
      </c>
      <c r="N17" s="211">
        <v>11.534819581379001</v>
      </c>
      <c r="O17" s="211">
        <v>0.109188181276166</v>
      </c>
      <c r="P17" s="205">
        <v>11246.449798912099</v>
      </c>
      <c r="Q17" s="211">
        <v>869.22475006300601</v>
      </c>
      <c r="R17" s="211">
        <v>8.1650469585137705E-2</v>
      </c>
      <c r="S17" s="205">
        <v>339707.66625835898</v>
      </c>
      <c r="T17" s="211">
        <v>21597.053445544199</v>
      </c>
      <c r="U17" s="211">
        <v>105.683748684016</v>
      </c>
      <c r="V17" s="294">
        <v>61.043405884098298</v>
      </c>
      <c r="W17" s="211">
        <v>23.4761512869194</v>
      </c>
      <c r="X17" s="211">
        <v>6.5678040735191798</v>
      </c>
      <c r="Y17" s="86">
        <v>390.44765133861699</v>
      </c>
      <c r="Z17" s="211">
        <v>117.947356521511</v>
      </c>
      <c r="AA17" s="211">
        <v>36.2491553375229</v>
      </c>
      <c r="AB17" s="86">
        <v>165.09374225772501</v>
      </c>
      <c r="AC17" s="211">
        <v>143.34855663556601</v>
      </c>
      <c r="AD17" s="211">
        <v>47.450295255358299</v>
      </c>
      <c r="AE17" s="294">
        <v>196.21757432384899</v>
      </c>
      <c r="AF17" s="211">
        <v>63.940029625729203</v>
      </c>
      <c r="AG17" s="211">
        <v>2.7437328252760498</v>
      </c>
      <c r="AH17" s="294">
        <v>54.082934108078803</v>
      </c>
      <c r="AI17" s="211">
        <v>2.5196149613441601</v>
      </c>
      <c r="AJ17" s="211">
        <v>3.0036710240165101E-2</v>
      </c>
      <c r="AK17" s="86">
        <v>46.355777223736702</v>
      </c>
      <c r="AL17" s="211">
        <v>10.139266185792099</v>
      </c>
      <c r="AM17" s="211">
        <v>0.142918869948577</v>
      </c>
      <c r="AN17" s="86">
        <v>40.510794327707302</v>
      </c>
      <c r="AO17" s="211">
        <v>3.1300211212695399</v>
      </c>
      <c r="AP17" s="211">
        <v>1.37272396693029E-2</v>
      </c>
      <c r="AQ17" s="86">
        <v>35.790041454727799</v>
      </c>
      <c r="AR17" s="211">
        <v>5.3711367709670199</v>
      </c>
      <c r="AS17" s="211">
        <v>0.122813547323411</v>
      </c>
      <c r="AT17" s="205">
        <v>40.401388349616603</v>
      </c>
      <c r="AU17" s="211">
        <v>3.5464616113554599</v>
      </c>
      <c r="AV17" s="211">
        <v>0.208844990125998</v>
      </c>
      <c r="AW17" s="270">
        <v>75.031239361241006</v>
      </c>
      <c r="AX17" s="211">
        <v>15.5724989331791</v>
      </c>
      <c r="AY17" s="211">
        <v>0.26377456392156201</v>
      </c>
      <c r="AZ17" s="270">
        <v>290.56100036156198</v>
      </c>
      <c r="BA17" s="211">
        <v>33.014560254365598</v>
      </c>
      <c r="BB17" s="211">
        <v>0.89914971245725295</v>
      </c>
      <c r="BC17" s="205">
        <v>36.5307069653445</v>
      </c>
      <c r="BD17" s="211">
        <v>3.8450747911667902</v>
      </c>
      <c r="BE17" s="211">
        <v>7.9225709465309702E-3</v>
      </c>
      <c r="BF17" s="205">
        <v>42.834108508815603</v>
      </c>
      <c r="BG17" s="211">
        <v>6.9874272549715597</v>
      </c>
      <c r="BH17" s="211">
        <v>7.0909332955694196E-2</v>
      </c>
      <c r="BI17" s="205">
        <v>40.181844158582599</v>
      </c>
      <c r="BJ17" s="211">
        <v>4.5207155032379802</v>
      </c>
      <c r="BK17" s="211">
        <v>8.5226579647267903E-2</v>
      </c>
      <c r="BL17" s="270">
        <v>64.611787830856102</v>
      </c>
      <c r="BM17" s="211">
        <v>11.884671245387199</v>
      </c>
      <c r="BN17" s="211">
        <v>8.8042684586809902E-2</v>
      </c>
      <c r="BO17" s="205">
        <v>37.7665817227129</v>
      </c>
      <c r="BP17" s="211">
        <v>4.9047523036760499</v>
      </c>
      <c r="BQ17" s="211">
        <v>1.3956988725038399E-2</v>
      </c>
      <c r="BR17" s="205">
        <v>39.636640178360899</v>
      </c>
      <c r="BS17" s="211">
        <v>4.7989588613443201</v>
      </c>
      <c r="BT17" s="211">
        <v>0.100454061940268</v>
      </c>
      <c r="BU17" s="205">
        <v>34.582780237993497</v>
      </c>
      <c r="BV17" s="211">
        <v>4.9990216600416302</v>
      </c>
      <c r="BW17" s="211">
        <v>0.125324106855524</v>
      </c>
      <c r="BX17" s="205">
        <v>33.113320999851503</v>
      </c>
      <c r="BY17" s="211">
        <v>4.5217098201060404</v>
      </c>
      <c r="BZ17" s="211">
        <v>0.13415572506132301</v>
      </c>
      <c r="CA17" s="205">
        <v>80.600320252505199</v>
      </c>
      <c r="CB17" s="211">
        <v>11.389775680463099</v>
      </c>
      <c r="CC17" s="211">
        <v>4.1305562399670996E-3</v>
      </c>
      <c r="CD17" s="205">
        <v>39.739630039221097</v>
      </c>
      <c r="CE17" s="211">
        <v>4.9553850469240297</v>
      </c>
      <c r="CF17" s="211">
        <v>0</v>
      </c>
      <c r="CG17" s="205">
        <v>41.581013448335</v>
      </c>
      <c r="CH17" s="211">
        <v>5.1886688369131102</v>
      </c>
      <c r="CI17" s="211">
        <v>4.0905028463171103E-3</v>
      </c>
      <c r="CJ17" s="205">
        <v>39.829586683311902</v>
      </c>
      <c r="CK17" s="211">
        <v>5.58741437096909</v>
      </c>
      <c r="CL17" s="211">
        <v>1.3768281585318199E-3</v>
      </c>
      <c r="CM17" s="205">
        <v>35.702518084612599</v>
      </c>
      <c r="CN17" s="211">
        <v>4.8755172932824404</v>
      </c>
      <c r="CO17" s="211">
        <v>0</v>
      </c>
      <c r="CP17" s="270">
        <v>47.238604649489702</v>
      </c>
      <c r="CQ17" s="211">
        <v>8.40318635360169</v>
      </c>
      <c r="CR17" s="211">
        <v>4.2264051715500003E-2</v>
      </c>
      <c r="CS17" s="205">
        <v>35.198219066741501</v>
      </c>
      <c r="CT17" s="211">
        <v>5.01848808373175</v>
      </c>
      <c r="CU17" s="211">
        <v>3.2523774599070403E-2</v>
      </c>
      <c r="CV17" s="205">
        <v>39.032111758253599</v>
      </c>
      <c r="CW17" s="211">
        <v>5.5310404131742903</v>
      </c>
      <c r="CX17" s="211">
        <v>0</v>
      </c>
      <c r="CY17" s="205">
        <v>35.496610621458998</v>
      </c>
      <c r="CZ17" s="211">
        <v>5.6393758384158197</v>
      </c>
      <c r="DA17" s="211">
        <v>3.3446416191423799E-3</v>
      </c>
      <c r="DB17" s="205">
        <v>38.513003568910001</v>
      </c>
      <c r="DC17" s="211">
        <v>5.4310144108726801</v>
      </c>
      <c r="DD17" s="211">
        <v>0</v>
      </c>
      <c r="DE17" s="205">
        <v>38.276775003908199</v>
      </c>
      <c r="DF17" s="211">
        <v>5.5376227903958304</v>
      </c>
      <c r="DG17" s="211">
        <v>0</v>
      </c>
      <c r="DH17" s="205">
        <v>34.316509233575601</v>
      </c>
      <c r="DI17" s="211">
        <v>5.3774728213109997</v>
      </c>
      <c r="DJ17" s="211">
        <v>0</v>
      </c>
      <c r="DK17" s="205">
        <v>37.764389438374302</v>
      </c>
      <c r="DL17" s="211">
        <v>6.4002196727501</v>
      </c>
      <c r="DM17" s="211">
        <v>0</v>
      </c>
      <c r="DN17" s="205">
        <v>35.213686340679999</v>
      </c>
      <c r="DO17" s="211">
        <v>4.9590616104631202</v>
      </c>
      <c r="DP17" s="211">
        <v>2.88386615191764E-3</v>
      </c>
      <c r="DQ17" s="205">
        <v>38.578444170014102</v>
      </c>
      <c r="DR17" s="211">
        <v>5.4600529260406701</v>
      </c>
      <c r="DS17" s="211">
        <v>0</v>
      </c>
      <c r="DT17" s="205">
        <v>37.501403466106296</v>
      </c>
      <c r="DU17" s="211">
        <v>4.9133405608355201</v>
      </c>
      <c r="DV17" s="211">
        <v>6.9746990530387097E-4</v>
      </c>
      <c r="DW17" s="205">
        <v>35.390128351065499</v>
      </c>
      <c r="DX17" s="211">
        <v>4.2872838375817004</v>
      </c>
      <c r="DY17" s="211">
        <v>2.9545174687827399E-3</v>
      </c>
      <c r="DZ17" s="205">
        <v>37.760328317634801</v>
      </c>
      <c r="EA17" s="211">
        <v>5.2475267786169697</v>
      </c>
      <c r="EB17" s="211">
        <v>0</v>
      </c>
      <c r="EC17" s="205">
        <v>37.6798187231744</v>
      </c>
      <c r="ED17" s="211">
        <v>5.4520405256041702</v>
      </c>
      <c r="EE17" s="211">
        <v>2.0621238024497498E-3</v>
      </c>
      <c r="EF17" s="205">
        <v>36.309293022330699</v>
      </c>
      <c r="EG17" s="211">
        <v>4.2111304399694101</v>
      </c>
      <c r="EH17" s="211">
        <v>1.5179558440368899E-3</v>
      </c>
      <c r="EI17" s="205">
        <v>37.1245293515356</v>
      </c>
      <c r="EJ17" s="211">
        <v>4.1023793718625896</v>
      </c>
      <c r="EK17" s="211">
        <v>0</v>
      </c>
      <c r="EL17" s="205">
        <v>35.8998761675428</v>
      </c>
      <c r="EM17" s="211">
        <v>4.6470956717798702</v>
      </c>
      <c r="EN17" s="211">
        <v>7.2423253296881698E-4</v>
      </c>
      <c r="EO17" s="205">
        <v>38.562247998630703</v>
      </c>
      <c r="EP17" s="211">
        <v>5.1628822100946401</v>
      </c>
      <c r="EQ17" s="211">
        <v>6.7924798687962898E-3</v>
      </c>
      <c r="ER17" s="205">
        <v>38.835742938885303</v>
      </c>
      <c r="ES17" s="211">
        <v>5.2514771890264003</v>
      </c>
      <c r="ET17" s="211">
        <v>8.6887124088464301E-3</v>
      </c>
      <c r="EU17" s="205">
        <v>33.4757242554277</v>
      </c>
      <c r="EV17" s="211">
        <v>4.30627282415037</v>
      </c>
      <c r="EW17" s="211">
        <v>1.00327551825613E-2</v>
      </c>
      <c r="EX17" s="205">
        <v>36.437457476507397</v>
      </c>
      <c r="EY17" s="211">
        <v>4.5744653314954196</v>
      </c>
      <c r="EZ17" s="211">
        <v>9.7169848944952996E-4</v>
      </c>
      <c r="FA17" s="205">
        <v>36.3376130998763</v>
      </c>
      <c r="FB17" s="211">
        <v>5.9759552397518103</v>
      </c>
      <c r="FC17" s="211">
        <v>9.44265173765435E-4</v>
      </c>
    </row>
    <row r="18" spans="2:159">
      <c r="B18" s="73" t="s">
        <v>793</v>
      </c>
      <c r="C18" s="73" t="s">
        <v>823</v>
      </c>
      <c r="D18" s="205">
        <v>39.940886726342299</v>
      </c>
      <c r="E18" s="211">
        <v>7.4225979095450203</v>
      </c>
      <c r="F18" s="211">
        <v>1.1564743945759</v>
      </c>
      <c r="G18" s="270">
        <v>59.355008594655402</v>
      </c>
      <c r="H18" s="211">
        <v>10.2247357342745</v>
      </c>
      <c r="I18" s="211">
        <v>1.56443268613166</v>
      </c>
      <c r="J18" s="205">
        <v>96158.086676110295</v>
      </c>
      <c r="K18" s="211">
        <v>8550.5971629232208</v>
      </c>
      <c r="L18" s="211">
        <v>0.71582317672138296</v>
      </c>
      <c r="M18" s="205">
        <v>62.012468094327602</v>
      </c>
      <c r="N18" s="211">
        <v>10.0411881457012</v>
      </c>
      <c r="O18" s="211">
        <v>8.7290745700853198E-2</v>
      </c>
      <c r="P18" s="205">
        <v>10948.407367846999</v>
      </c>
      <c r="Q18" s="211">
        <v>826.70865108546604</v>
      </c>
      <c r="R18" s="211">
        <v>9.57941718882417E-2</v>
      </c>
      <c r="S18" s="205">
        <v>335369.624670827</v>
      </c>
      <c r="T18" s="211">
        <v>24581.037986888899</v>
      </c>
      <c r="U18" s="211">
        <v>103.09967882668499</v>
      </c>
      <c r="V18" s="86">
        <v>56.0363658605579</v>
      </c>
      <c r="W18" s="211">
        <v>18.314060305017701</v>
      </c>
      <c r="X18" s="211">
        <v>7.2956010178450397</v>
      </c>
      <c r="Y18" s="86">
        <v>395.48591576824998</v>
      </c>
      <c r="Z18" s="211">
        <v>168.452372473851</v>
      </c>
      <c r="AA18" s="211">
        <v>31.580400706170899</v>
      </c>
      <c r="AB18" s="86">
        <v>198.005652008205</v>
      </c>
      <c r="AC18" s="211">
        <v>122.41518890249699</v>
      </c>
      <c r="AD18" s="211">
        <v>49.071746424661299</v>
      </c>
      <c r="AE18" s="294">
        <v>231.285421774474</v>
      </c>
      <c r="AF18" s="211">
        <v>78.882467209649903</v>
      </c>
      <c r="AG18" s="211">
        <v>3.7034771069135899</v>
      </c>
      <c r="AH18" s="294">
        <v>54.848641042512398</v>
      </c>
      <c r="AI18" s="211">
        <v>2.7189921242890498</v>
      </c>
      <c r="AJ18" s="211">
        <v>3.47024704112225E-2</v>
      </c>
      <c r="AK18" s="86">
        <v>47.745146400857998</v>
      </c>
      <c r="AL18" s="211">
        <v>10.2782096214919</v>
      </c>
      <c r="AM18" s="211">
        <v>0.217077863007995</v>
      </c>
      <c r="AN18" s="86">
        <v>40.868452788178999</v>
      </c>
      <c r="AO18" s="211">
        <v>3.1140019338963301</v>
      </c>
      <c r="AP18" s="211">
        <v>1.1671572845035699E-2</v>
      </c>
      <c r="AQ18" s="86">
        <v>36.774770723866801</v>
      </c>
      <c r="AR18" s="211">
        <v>5.0950149045508599</v>
      </c>
      <c r="AS18" s="211">
        <v>8.3270523098873298E-2</v>
      </c>
      <c r="AT18" s="205">
        <v>40.080075081113399</v>
      </c>
      <c r="AU18" s="211">
        <v>3.4883967904607198</v>
      </c>
      <c r="AV18" s="211">
        <v>0.201862658465051</v>
      </c>
      <c r="AW18" s="270">
        <v>78.229230444343699</v>
      </c>
      <c r="AX18" s="211">
        <v>17.762769297675401</v>
      </c>
      <c r="AY18" s="211">
        <v>0.22556199959363499</v>
      </c>
      <c r="AZ18" s="270">
        <v>305.423717731772</v>
      </c>
      <c r="BA18" s="211">
        <v>36.588028954091897</v>
      </c>
      <c r="BB18" s="211">
        <v>0.832972753638337</v>
      </c>
      <c r="BC18" s="205">
        <v>36.032328287828797</v>
      </c>
      <c r="BD18" s="211">
        <v>3.1660101635034898</v>
      </c>
      <c r="BE18" s="211">
        <v>1.1229386746234599E-2</v>
      </c>
      <c r="BF18" s="205">
        <v>41.533250379796399</v>
      </c>
      <c r="BG18" s="211">
        <v>6.6409834270304797</v>
      </c>
      <c r="BH18" s="211">
        <v>7.0293960808939501E-2</v>
      </c>
      <c r="BI18" s="205">
        <v>41.069839693228602</v>
      </c>
      <c r="BJ18" s="211">
        <v>4.2220313891598504</v>
      </c>
      <c r="BK18" s="211">
        <v>6.2514979443602695E-2</v>
      </c>
      <c r="BL18" s="270">
        <v>67.128830944088804</v>
      </c>
      <c r="BM18" s="211">
        <v>10.4881141294823</v>
      </c>
      <c r="BN18" s="211">
        <v>9.3874708365385903E-2</v>
      </c>
      <c r="BO18" s="205">
        <v>37.4842884087291</v>
      </c>
      <c r="BP18" s="211">
        <v>3.7967344284426998</v>
      </c>
      <c r="BQ18" s="211">
        <v>1.00561961061766E-2</v>
      </c>
      <c r="BR18" s="205">
        <v>39.701501595473097</v>
      </c>
      <c r="BS18" s="211">
        <v>5.2988855008032498</v>
      </c>
      <c r="BT18" s="211">
        <v>0.11882174219305899</v>
      </c>
      <c r="BU18" s="205">
        <v>33.8725124686896</v>
      </c>
      <c r="BV18" s="211">
        <v>4.9333707275435401</v>
      </c>
      <c r="BW18" s="211">
        <v>0.10097448805138701</v>
      </c>
      <c r="BX18" s="205">
        <v>32.963660175572599</v>
      </c>
      <c r="BY18" s="211">
        <v>4.4295724399310101</v>
      </c>
      <c r="BZ18" s="211">
        <v>0.17302632800147799</v>
      </c>
      <c r="CA18" s="205">
        <v>79.463515881825899</v>
      </c>
      <c r="CB18" s="211">
        <v>9.5709401347898506</v>
      </c>
      <c r="CC18" s="211">
        <v>3.9494132465173002E-3</v>
      </c>
      <c r="CD18" s="205">
        <v>39.236617991159797</v>
      </c>
      <c r="CE18" s="211">
        <v>5.5444100573715103</v>
      </c>
      <c r="CF18" s="211">
        <v>0</v>
      </c>
      <c r="CG18" s="205">
        <v>41.533517212444302</v>
      </c>
      <c r="CH18" s="211">
        <v>5.6831074623065501</v>
      </c>
      <c r="CI18" s="211">
        <v>5.6865236826912401E-3</v>
      </c>
      <c r="CJ18" s="205">
        <v>38.843922233902298</v>
      </c>
      <c r="CK18" s="211">
        <v>6.1038835560329803</v>
      </c>
      <c r="CL18" s="211">
        <v>2.0630933445924598E-3</v>
      </c>
      <c r="CM18" s="205">
        <v>35.854026263515699</v>
      </c>
      <c r="CN18" s="211">
        <v>5.2565341212433596</v>
      </c>
      <c r="CO18" s="211">
        <v>0</v>
      </c>
      <c r="CP18" s="270">
        <v>48.949938033223901</v>
      </c>
      <c r="CQ18" s="211">
        <v>8.0239656420174192</v>
      </c>
      <c r="CR18" s="211">
        <v>4.1002252091118997E-2</v>
      </c>
      <c r="CS18" s="205">
        <v>34.528206212017899</v>
      </c>
      <c r="CT18" s="211">
        <v>5.6576907892179902</v>
      </c>
      <c r="CU18" s="211">
        <v>3.7928223610331602E-2</v>
      </c>
      <c r="CV18" s="205">
        <v>38.823519895793403</v>
      </c>
      <c r="CW18" s="211">
        <v>7.2719898424598002</v>
      </c>
      <c r="CX18" s="211">
        <v>1.10383823613952E-2</v>
      </c>
      <c r="CY18" s="205">
        <v>35.902075808594603</v>
      </c>
      <c r="CZ18" s="211">
        <v>5.4024506912370596</v>
      </c>
      <c r="DA18" s="211">
        <v>0</v>
      </c>
      <c r="DB18" s="205">
        <v>37.829398304076598</v>
      </c>
      <c r="DC18" s="211">
        <v>6.3745137969225896</v>
      </c>
      <c r="DD18" s="211">
        <v>8.0697833095132506E-3</v>
      </c>
      <c r="DE18" s="205">
        <v>37.507458261163301</v>
      </c>
      <c r="DF18" s="211">
        <v>5.9744593683689997</v>
      </c>
      <c r="DG18" s="211">
        <v>1.3092735626598899E-3</v>
      </c>
      <c r="DH18" s="205">
        <v>35.083578174983003</v>
      </c>
      <c r="DI18" s="211">
        <v>6.8713690935473801</v>
      </c>
      <c r="DJ18" s="211">
        <v>0</v>
      </c>
      <c r="DK18" s="205">
        <v>39.963928449601703</v>
      </c>
      <c r="DL18" s="211">
        <v>5.8098400093768303</v>
      </c>
      <c r="DM18" s="211">
        <v>6.0157108945919002E-3</v>
      </c>
      <c r="DN18" s="205">
        <v>34.5817086969816</v>
      </c>
      <c r="DO18" s="211">
        <v>5.1398387686461096</v>
      </c>
      <c r="DP18" s="211">
        <v>1.54531361289088E-3</v>
      </c>
      <c r="DQ18" s="205">
        <v>37.310618712433197</v>
      </c>
      <c r="DR18" s="211">
        <v>5.81296522783214</v>
      </c>
      <c r="DS18" s="211">
        <v>0</v>
      </c>
      <c r="DT18" s="205">
        <v>36.258506755586801</v>
      </c>
      <c r="DU18" s="211">
        <v>5.2483765644922196</v>
      </c>
      <c r="DV18" s="211">
        <v>1.0426106638956501E-3</v>
      </c>
      <c r="DW18" s="205">
        <v>34.813385310464497</v>
      </c>
      <c r="DX18" s="211">
        <v>5.1278360385394803</v>
      </c>
      <c r="DY18" s="211">
        <v>0</v>
      </c>
      <c r="DZ18" s="205">
        <v>36.886041821280301</v>
      </c>
      <c r="EA18" s="211">
        <v>5.8382860107067103</v>
      </c>
      <c r="EB18" s="211">
        <v>1.5296183515028899E-3</v>
      </c>
      <c r="EC18" s="205">
        <v>37.8665134414561</v>
      </c>
      <c r="ED18" s="211">
        <v>6.2409849061110503</v>
      </c>
      <c r="EE18" s="211">
        <v>2.2044076889358899E-3</v>
      </c>
      <c r="EF18" s="205">
        <v>36.336308535734702</v>
      </c>
      <c r="EG18" s="211">
        <v>5.0116048156139401</v>
      </c>
      <c r="EH18" s="211">
        <v>2.1815678932772401E-3</v>
      </c>
      <c r="EI18" s="205">
        <v>38.1348933075422</v>
      </c>
      <c r="EJ18" s="211">
        <v>5.95066964331797</v>
      </c>
      <c r="EK18" s="211">
        <v>3.5361315167411101E-3</v>
      </c>
      <c r="EL18" s="205">
        <v>35.849621348635203</v>
      </c>
      <c r="EM18" s="211">
        <v>5.2341538267312702</v>
      </c>
      <c r="EN18" s="211">
        <v>7.6376380584339504E-4</v>
      </c>
      <c r="EO18" s="205">
        <v>38.248327353030803</v>
      </c>
      <c r="EP18" s="211">
        <v>5.8119378884812498</v>
      </c>
      <c r="EQ18" s="211">
        <v>5.0899240610302997E-3</v>
      </c>
      <c r="ER18" s="205">
        <v>38.969880673267397</v>
      </c>
      <c r="ES18" s="211">
        <v>4.1474689782888499</v>
      </c>
      <c r="ET18" s="211">
        <v>7.7456592630205101E-3</v>
      </c>
      <c r="EU18" s="205">
        <v>33.246478798228203</v>
      </c>
      <c r="EV18" s="211">
        <v>3.4845206690092199</v>
      </c>
      <c r="EW18" s="211">
        <v>1.0274424866824099E-2</v>
      </c>
      <c r="EX18" s="205">
        <v>36.483363602082903</v>
      </c>
      <c r="EY18" s="211">
        <v>3.4849524735937298</v>
      </c>
      <c r="EZ18" s="211">
        <v>2.0325342633427802E-3</v>
      </c>
      <c r="FA18" s="205">
        <v>36.414332663892701</v>
      </c>
      <c r="FB18" s="211">
        <v>4.8319924802380898</v>
      </c>
      <c r="FC18" s="211">
        <v>3.16174827623532E-3</v>
      </c>
    </row>
    <row r="19" spans="2:159">
      <c r="B19" s="73" t="s">
        <v>793</v>
      </c>
      <c r="C19" s="68" t="s">
        <v>824</v>
      </c>
      <c r="D19" s="276">
        <v>46.940924418520098</v>
      </c>
      <c r="E19" s="245">
        <v>7.0254405217361002</v>
      </c>
      <c r="F19" s="245">
        <v>1.22160192488122</v>
      </c>
      <c r="G19" s="276">
        <v>59.191842700311398</v>
      </c>
      <c r="H19" s="245">
        <v>17.457369252120699</v>
      </c>
      <c r="I19" s="245">
        <v>1.6320335690701899</v>
      </c>
      <c r="J19" s="244">
        <v>97262.259980518997</v>
      </c>
      <c r="K19" s="245">
        <v>7952.4304228934097</v>
      </c>
      <c r="L19" s="245">
        <v>0.68933914263684204</v>
      </c>
      <c r="M19" s="244">
        <v>63.4526069004541</v>
      </c>
      <c r="N19" s="245">
        <v>15.480841154768701</v>
      </c>
      <c r="O19" s="245">
        <v>0</v>
      </c>
      <c r="P19" s="244">
        <v>11172.4769980563</v>
      </c>
      <c r="Q19" s="245">
        <v>855.78386184605699</v>
      </c>
      <c r="R19" s="245">
        <v>0.113877119945797</v>
      </c>
      <c r="S19" s="244">
        <v>341002.36613669799</v>
      </c>
      <c r="T19" s="245">
        <v>16524.972278964</v>
      </c>
      <c r="U19" s="245">
        <v>97.855671885290306</v>
      </c>
      <c r="V19" s="295">
        <v>77.108667928739493</v>
      </c>
      <c r="W19" s="245">
        <v>22.048442219106299</v>
      </c>
      <c r="X19" s="245">
        <v>5.2098359447426796</v>
      </c>
      <c r="Y19" s="260">
        <v>377.646442143012</v>
      </c>
      <c r="Z19" s="245">
        <v>96.715855331396099</v>
      </c>
      <c r="AA19" s="245">
        <v>31.3854177674955</v>
      </c>
      <c r="AB19" s="260">
        <v>206.683442545053</v>
      </c>
      <c r="AC19" s="245">
        <v>113.448508797588</v>
      </c>
      <c r="AD19" s="245">
        <v>37.1737297708776</v>
      </c>
      <c r="AE19" s="295">
        <v>205.50624745468099</v>
      </c>
      <c r="AF19" s="245">
        <v>42.539543498735597</v>
      </c>
      <c r="AG19" s="245">
        <v>4.0294780933296197</v>
      </c>
      <c r="AH19" s="295">
        <v>53.777823305204997</v>
      </c>
      <c r="AI19" s="245">
        <v>3.1349700392215398</v>
      </c>
      <c r="AJ19" s="245">
        <v>4.5775013779880601E-2</v>
      </c>
      <c r="AK19" s="260">
        <v>46.914719261422</v>
      </c>
      <c r="AL19" s="245">
        <v>10.1512523920996</v>
      </c>
      <c r="AM19" s="245">
        <v>0.22634603483878499</v>
      </c>
      <c r="AN19" s="260">
        <v>40.087276670633699</v>
      </c>
      <c r="AO19" s="245">
        <v>3.12327937891797</v>
      </c>
      <c r="AP19" s="245">
        <v>1.72258466484012E-2</v>
      </c>
      <c r="AQ19" s="260">
        <v>36.215691889749799</v>
      </c>
      <c r="AR19" s="245">
        <v>7.1963301864798996</v>
      </c>
      <c r="AS19" s="245">
        <v>0.14230493183847701</v>
      </c>
      <c r="AT19" s="244">
        <v>39.960919018081398</v>
      </c>
      <c r="AU19" s="245">
        <v>2.68351429426458</v>
      </c>
      <c r="AV19" s="245">
        <v>0.23032157620632801</v>
      </c>
      <c r="AW19" s="276">
        <v>67.388608811860493</v>
      </c>
      <c r="AX19" s="245">
        <v>12.007340946367901</v>
      </c>
      <c r="AY19" s="245">
        <v>0.227120282902917</v>
      </c>
      <c r="AZ19" s="276">
        <v>306.70272720060399</v>
      </c>
      <c r="BA19" s="245">
        <v>30.294855889429801</v>
      </c>
      <c r="BB19" s="245">
        <v>0.79773574341812903</v>
      </c>
      <c r="BC19" s="244">
        <v>35.947662350392498</v>
      </c>
      <c r="BD19" s="245">
        <v>2.76513574298649</v>
      </c>
      <c r="BE19" s="245">
        <v>2.8664920691017998E-3</v>
      </c>
      <c r="BF19" s="244">
        <v>40.539625979117098</v>
      </c>
      <c r="BG19" s="245">
        <v>5.7753729782698597</v>
      </c>
      <c r="BH19" s="245">
        <v>8.0881299265442005E-2</v>
      </c>
      <c r="BI19" s="244">
        <v>39.057079402909999</v>
      </c>
      <c r="BJ19" s="245">
        <v>3.4953841207988501</v>
      </c>
      <c r="BK19" s="245">
        <v>5.5963512225337103E-2</v>
      </c>
      <c r="BL19" s="276">
        <v>60.437856075468503</v>
      </c>
      <c r="BM19" s="245">
        <v>9.4830075476654496</v>
      </c>
      <c r="BN19" s="245">
        <v>0.10174929271194599</v>
      </c>
      <c r="BO19" s="244">
        <v>36.917981541318497</v>
      </c>
      <c r="BP19" s="245">
        <v>3.2070609387610598</v>
      </c>
      <c r="BQ19" s="245">
        <v>1.3019688304670299E-2</v>
      </c>
      <c r="BR19" s="244">
        <v>39.5278494343302</v>
      </c>
      <c r="BS19" s="245">
        <v>4.8904956343685697</v>
      </c>
      <c r="BT19" s="245">
        <v>8.3943223311119294E-2</v>
      </c>
      <c r="BU19" s="244">
        <v>32.765992760059703</v>
      </c>
      <c r="BV19" s="245">
        <v>3.4038394278204298</v>
      </c>
      <c r="BW19" s="245">
        <v>7.1912639453963104E-2</v>
      </c>
      <c r="BX19" s="244">
        <v>32.853793759516698</v>
      </c>
      <c r="BY19" s="245">
        <v>3.6618065855541202</v>
      </c>
      <c r="BZ19" s="245">
        <v>0.187006358224136</v>
      </c>
      <c r="CA19" s="244">
        <v>80.549916976721903</v>
      </c>
      <c r="CB19" s="245">
        <v>8.0286748864709203</v>
      </c>
      <c r="CC19" s="245">
        <v>6.2904561131837001E-3</v>
      </c>
      <c r="CD19" s="244">
        <v>39.156512534862998</v>
      </c>
      <c r="CE19" s="245">
        <v>4.2397679219697197</v>
      </c>
      <c r="CF19" s="245">
        <v>0</v>
      </c>
      <c r="CG19" s="244">
        <v>40.429676353474903</v>
      </c>
      <c r="CH19" s="245">
        <v>5.0955609629017999</v>
      </c>
      <c r="CI19" s="245">
        <v>0</v>
      </c>
      <c r="CJ19" s="244">
        <v>39.271737458734698</v>
      </c>
      <c r="CK19" s="245">
        <v>4.6064788497611904</v>
      </c>
      <c r="CL19" s="245">
        <v>2.2595855932927302E-3</v>
      </c>
      <c r="CM19" s="244">
        <v>35.60551866646</v>
      </c>
      <c r="CN19" s="245">
        <v>5.2398610852059804</v>
      </c>
      <c r="CO19" s="245">
        <v>8.9275482644701303E-3</v>
      </c>
      <c r="CP19" s="276">
        <v>45.818923663238301</v>
      </c>
      <c r="CQ19" s="245">
        <v>6.8787181588303197</v>
      </c>
      <c r="CR19" s="245">
        <v>2.3920289267196901E-2</v>
      </c>
      <c r="CS19" s="244">
        <v>33.703996429892698</v>
      </c>
      <c r="CT19" s="245">
        <v>4.4301838191067402</v>
      </c>
      <c r="CU19" s="245">
        <v>1.5152583879050999E-2</v>
      </c>
      <c r="CV19" s="244">
        <v>39.776475692448997</v>
      </c>
      <c r="CW19" s="245">
        <v>5.9196107253391999</v>
      </c>
      <c r="CX19" s="245">
        <v>0</v>
      </c>
      <c r="CY19" s="244">
        <v>36.689379447829801</v>
      </c>
      <c r="CZ19" s="245">
        <v>5.3198346748101599</v>
      </c>
      <c r="DA19" s="245">
        <v>4.1035437966523702E-3</v>
      </c>
      <c r="DB19" s="244">
        <v>38.632397087241301</v>
      </c>
      <c r="DC19" s="245">
        <v>4.6782096019653796</v>
      </c>
      <c r="DD19" s="245">
        <v>0</v>
      </c>
      <c r="DE19" s="244">
        <v>38.8792755118603</v>
      </c>
      <c r="DF19" s="245">
        <v>6.0412423703184901</v>
      </c>
      <c r="DG19" s="245">
        <v>0</v>
      </c>
      <c r="DH19" s="244">
        <v>35.885154185592299</v>
      </c>
      <c r="DI19" s="245">
        <v>4.9372586019054401</v>
      </c>
      <c r="DJ19" s="245">
        <v>7.9005453477995896E-3</v>
      </c>
      <c r="DK19" s="244">
        <v>39.979079654599197</v>
      </c>
      <c r="DL19" s="245">
        <v>5.9378049621143996</v>
      </c>
      <c r="DM19" s="245">
        <v>0</v>
      </c>
      <c r="DN19" s="244">
        <v>35.406728647056497</v>
      </c>
      <c r="DO19" s="245">
        <v>4.7866076475087702</v>
      </c>
      <c r="DP19" s="245">
        <v>0</v>
      </c>
      <c r="DQ19" s="244">
        <v>37.728879896847602</v>
      </c>
      <c r="DR19" s="245">
        <v>5.0269154620502796</v>
      </c>
      <c r="DS19" s="245">
        <v>0</v>
      </c>
      <c r="DT19" s="244">
        <v>37.050285759888197</v>
      </c>
      <c r="DU19" s="245">
        <v>4.5375044852529598</v>
      </c>
      <c r="DV19" s="245">
        <v>8.14463240554778E-4</v>
      </c>
      <c r="DW19" s="244">
        <v>35.093597015330403</v>
      </c>
      <c r="DX19" s="245">
        <v>5.4621651801125397</v>
      </c>
      <c r="DY19" s="245">
        <v>3.4320181162728601E-3</v>
      </c>
      <c r="DZ19" s="244">
        <v>37.667658515230102</v>
      </c>
      <c r="EA19" s="245">
        <v>5.7095935273292104</v>
      </c>
      <c r="EB19" s="245">
        <v>0</v>
      </c>
      <c r="EC19" s="244">
        <v>38.380403128247302</v>
      </c>
      <c r="ED19" s="245">
        <v>5.8548114775202604</v>
      </c>
      <c r="EE19" s="245">
        <v>0</v>
      </c>
      <c r="EF19" s="244">
        <v>37.190541816454498</v>
      </c>
      <c r="EG19" s="245">
        <v>4.6036095305856</v>
      </c>
      <c r="EH19" s="245">
        <v>7.9912159247138301E-4</v>
      </c>
      <c r="EI19" s="244">
        <v>38.477963436611702</v>
      </c>
      <c r="EJ19" s="245">
        <v>6.5563422665032203</v>
      </c>
      <c r="EK19" s="245">
        <v>0</v>
      </c>
      <c r="EL19" s="244">
        <v>35.809073463883699</v>
      </c>
      <c r="EM19" s="245">
        <v>4.9197790522205098</v>
      </c>
      <c r="EN19" s="245">
        <v>0</v>
      </c>
      <c r="EO19" s="244">
        <v>37.720484175618303</v>
      </c>
      <c r="EP19" s="245">
        <v>6.8859804500407096</v>
      </c>
      <c r="EQ19" s="245">
        <v>9.2826488178621297E-3</v>
      </c>
      <c r="ER19" s="244">
        <v>40.028166872711999</v>
      </c>
      <c r="ES19" s="245">
        <v>4.8727174370959903</v>
      </c>
      <c r="ET19" s="245">
        <v>6.0473583542822503E-3</v>
      </c>
      <c r="EU19" s="244">
        <v>33.458895722485799</v>
      </c>
      <c r="EV19" s="245">
        <v>4.0066455759508601</v>
      </c>
      <c r="EW19" s="245">
        <v>4.6148682747772099E-3</v>
      </c>
      <c r="EX19" s="244">
        <v>36.752368839667902</v>
      </c>
      <c r="EY19" s="245">
        <v>4.4781493850986296</v>
      </c>
      <c r="EZ19" s="245">
        <v>1.1489334396444001E-3</v>
      </c>
      <c r="FA19" s="244">
        <v>36.925477584557399</v>
      </c>
      <c r="FB19" s="245">
        <v>4.67661295339148</v>
      </c>
      <c r="FC19" s="245">
        <v>0</v>
      </c>
    </row>
    <row r="20" spans="2:159">
      <c r="B20" s="73" t="s">
        <v>793</v>
      </c>
      <c r="C20" s="73" t="s">
        <v>821</v>
      </c>
      <c r="D20" s="205">
        <v>36.098828373519801</v>
      </c>
      <c r="E20" s="211">
        <v>3.3574123161942002</v>
      </c>
      <c r="F20" s="211">
        <v>1.2237039464044701</v>
      </c>
      <c r="G20" s="270">
        <v>90.574248311240396</v>
      </c>
      <c r="H20" s="211">
        <v>17.000713434550502</v>
      </c>
      <c r="I20" s="211">
        <v>2.3408591721858301</v>
      </c>
      <c r="J20" s="205">
        <v>101330.11225351</v>
      </c>
      <c r="K20" s="211">
        <v>5725.09420531246</v>
      </c>
      <c r="L20" s="211">
        <v>1.0775823649308101</v>
      </c>
      <c r="M20" s="296">
        <v>56.481741759182</v>
      </c>
      <c r="N20" s="211">
        <v>10.0359237849717</v>
      </c>
      <c r="O20" s="211">
        <v>8.1020562245681299E-2</v>
      </c>
      <c r="P20" s="205">
        <v>11216.375704719499</v>
      </c>
      <c r="Q20" s="211">
        <v>1236.6474099859699</v>
      </c>
      <c r="R20" s="211">
        <v>0.30804197915006998</v>
      </c>
      <c r="S20" s="205">
        <v>337845.23131900001</v>
      </c>
      <c r="T20" s="211">
        <v>48799.535197621197</v>
      </c>
      <c r="U20" s="211">
        <v>92.604248693392904</v>
      </c>
      <c r="V20" s="296">
        <v>32.621037856742603</v>
      </c>
      <c r="W20" s="211">
        <v>22.190036819315299</v>
      </c>
      <c r="X20" s="211">
        <v>4.9982442503567599</v>
      </c>
      <c r="Y20" s="205">
        <v>429.76540214707802</v>
      </c>
      <c r="Z20" s="211">
        <v>139.75468778344401</v>
      </c>
      <c r="AA20" s="211">
        <v>25.851120604870601</v>
      </c>
      <c r="AB20" s="205">
        <v>131.984743727253</v>
      </c>
      <c r="AC20" s="211">
        <v>164.274232718848</v>
      </c>
      <c r="AD20" s="211">
        <v>44.445672583809802</v>
      </c>
      <c r="AE20" s="270">
        <v>95.486121322975904</v>
      </c>
      <c r="AF20" s="211">
        <v>28.005667410708998</v>
      </c>
      <c r="AG20" s="211">
        <v>7.0644088742303799</v>
      </c>
      <c r="AH20" s="270">
        <v>47.147083020512099</v>
      </c>
      <c r="AI20" s="211">
        <v>3.3546739049297001</v>
      </c>
      <c r="AJ20" s="211">
        <v>4.6321093547691802E-2</v>
      </c>
      <c r="AK20" s="205">
        <v>40.5504981154726</v>
      </c>
      <c r="AL20" s="211">
        <v>8.8446998672998909</v>
      </c>
      <c r="AM20" s="211">
        <v>0.23306291545604901</v>
      </c>
      <c r="AN20" s="205">
        <v>38.485052078142601</v>
      </c>
      <c r="AO20" s="211">
        <v>3.9944682811685901</v>
      </c>
      <c r="AP20" s="211">
        <v>1.7341499788935701E-2</v>
      </c>
      <c r="AQ20" s="205">
        <v>35.641162588729003</v>
      </c>
      <c r="AR20" s="211">
        <v>8.2856311108957499</v>
      </c>
      <c r="AS20" s="211">
        <v>0.61707094293861497</v>
      </c>
      <c r="AT20" s="205">
        <v>37.287744661633504</v>
      </c>
      <c r="AU20" s="211">
        <v>6.0112700418746199</v>
      </c>
      <c r="AV20" s="211">
        <v>0.22656719671186201</v>
      </c>
      <c r="AW20" s="205">
        <v>48.083535585098602</v>
      </c>
      <c r="AX20" s="211">
        <v>5.7257419354929899</v>
      </c>
      <c r="AY20" s="211">
        <v>0.41555700144996</v>
      </c>
      <c r="AZ20" s="270">
        <v>191.340708045311</v>
      </c>
      <c r="BA20" s="211">
        <v>25.650828078921201</v>
      </c>
      <c r="BB20" s="211">
        <v>1.2491538135481099</v>
      </c>
      <c r="BC20" s="205">
        <v>34.278605134696498</v>
      </c>
      <c r="BD20" s="211">
        <v>2.55097867727957</v>
      </c>
      <c r="BE20" s="211">
        <v>7.1437936618424704E-3</v>
      </c>
      <c r="BF20" s="205">
        <v>39.266838284930699</v>
      </c>
      <c r="BG20" s="211">
        <v>5.31035570612194</v>
      </c>
      <c r="BH20" s="211">
        <v>8.0101641653843397E-2</v>
      </c>
      <c r="BI20" s="205">
        <v>37.042677368876298</v>
      </c>
      <c r="BJ20" s="211">
        <v>2.6450807804166501</v>
      </c>
      <c r="BK20" s="211">
        <v>0.13094131190866701</v>
      </c>
      <c r="BL20" s="205">
        <v>38.462685771291198</v>
      </c>
      <c r="BM20" s="211">
        <v>5.8766638925501304</v>
      </c>
      <c r="BN20" s="211">
        <v>0.15831556592056401</v>
      </c>
      <c r="BO20" s="205">
        <v>36.198850924450099</v>
      </c>
      <c r="BP20" s="211">
        <v>3.4784131788911998</v>
      </c>
      <c r="BQ20" s="211">
        <v>1.83232206043638E-2</v>
      </c>
      <c r="BR20" s="205">
        <v>38.607664788583101</v>
      </c>
      <c r="BS20" s="211">
        <v>5.04040603911257</v>
      </c>
      <c r="BT20" s="211">
        <v>0.12482348224277801</v>
      </c>
      <c r="BU20" s="205">
        <v>32.888063561202301</v>
      </c>
      <c r="BV20" s="211">
        <v>6.1794632848825302</v>
      </c>
      <c r="BW20" s="211">
        <v>0.11749475180101999</v>
      </c>
      <c r="BX20" s="205">
        <v>31.3859598992244</v>
      </c>
      <c r="BY20" s="211">
        <v>4.3032004896431504</v>
      </c>
      <c r="BZ20" s="211">
        <v>0.48369445131188199</v>
      </c>
      <c r="CA20" s="205">
        <v>77.260547955895007</v>
      </c>
      <c r="CB20" s="211">
        <v>9.8726152710157997</v>
      </c>
      <c r="CC20" s="211">
        <v>4.6010845696524902E-3</v>
      </c>
      <c r="CD20" s="135">
        <v>37.626066778644201</v>
      </c>
      <c r="CE20" s="297">
        <v>4.0880545128949599</v>
      </c>
      <c r="CF20" s="297">
        <v>3.4297956924265998E-3</v>
      </c>
      <c r="CG20" s="205">
        <v>37.625225075936598</v>
      </c>
      <c r="CH20" s="211">
        <v>3.4044535278105701</v>
      </c>
      <c r="CI20" s="211">
        <v>4.6811002325806402E-3</v>
      </c>
      <c r="CJ20" s="205">
        <v>37.669901756012401</v>
      </c>
      <c r="CK20" s="211">
        <v>2.6802047958331099</v>
      </c>
      <c r="CL20" s="211">
        <v>2.8323090419078599E-3</v>
      </c>
      <c r="CM20" s="205">
        <v>36.063899287698298</v>
      </c>
      <c r="CN20" s="211">
        <v>3.3443468377554999</v>
      </c>
      <c r="CO20" s="211">
        <v>1.1444832646675E-2</v>
      </c>
      <c r="CP20" s="205">
        <v>37.414535359533403</v>
      </c>
      <c r="CQ20" s="211">
        <v>3.8795951995642599</v>
      </c>
      <c r="CR20" s="211">
        <v>5.1139179314199902E-2</v>
      </c>
      <c r="CS20" s="205">
        <v>33.144121728566397</v>
      </c>
      <c r="CT20" s="211">
        <v>4.3179346905119598</v>
      </c>
      <c r="CU20" s="211">
        <v>3.05613429734513E-2</v>
      </c>
      <c r="CV20" s="205">
        <v>39.355174906362997</v>
      </c>
      <c r="CW20" s="211">
        <v>6.0240238741296004</v>
      </c>
      <c r="CX20" s="211">
        <v>3.5132164352806798E-2</v>
      </c>
      <c r="CY20" s="205">
        <v>35.156696693466102</v>
      </c>
      <c r="CZ20" s="211">
        <v>4.5073625717688701</v>
      </c>
      <c r="DA20" s="211">
        <v>0</v>
      </c>
      <c r="DB20" s="205">
        <v>37.131309652233497</v>
      </c>
      <c r="DC20" s="211">
        <v>5.2087317320124402</v>
      </c>
      <c r="DD20" s="211">
        <v>0</v>
      </c>
      <c r="DE20" s="205">
        <v>36.346969461682001</v>
      </c>
      <c r="DF20" s="211">
        <v>4.4949948537626199</v>
      </c>
      <c r="DG20" s="211">
        <v>0</v>
      </c>
      <c r="DH20" s="205">
        <v>34.265139743785497</v>
      </c>
      <c r="DI20" s="211">
        <v>4.0947146423115299</v>
      </c>
      <c r="DJ20" s="211">
        <v>1.04117756787406E-2</v>
      </c>
      <c r="DK20" s="205">
        <v>36.556153824668101</v>
      </c>
      <c r="DL20" s="211">
        <v>3.71579882837477</v>
      </c>
      <c r="DM20" s="211">
        <v>8.4024784478967506E-3</v>
      </c>
      <c r="DN20" s="205">
        <v>34.082574199024798</v>
      </c>
      <c r="DO20" s="211">
        <v>2.1897518967379699</v>
      </c>
      <c r="DP20" s="211">
        <v>2.2542610604701701E-3</v>
      </c>
      <c r="DQ20" s="205">
        <v>37.775235043828197</v>
      </c>
      <c r="DR20" s="211">
        <v>3.7074175139127998</v>
      </c>
      <c r="DS20" s="211">
        <v>0</v>
      </c>
      <c r="DT20" s="205">
        <v>35.846994037919202</v>
      </c>
      <c r="DU20" s="211">
        <v>2.7256342210656999</v>
      </c>
      <c r="DV20" s="211">
        <v>0</v>
      </c>
      <c r="DW20" s="205">
        <v>35.283232431430399</v>
      </c>
      <c r="DX20" s="211">
        <v>3.6095384457159398</v>
      </c>
      <c r="DY20" s="211">
        <v>0</v>
      </c>
      <c r="DZ20" s="205">
        <v>37.043741130549897</v>
      </c>
      <c r="EA20" s="211">
        <v>4.3501895303545597</v>
      </c>
      <c r="EB20" s="211">
        <v>2.3277641207581699E-3</v>
      </c>
      <c r="EC20" s="205">
        <v>37.254558609135401</v>
      </c>
      <c r="ED20" s="211">
        <v>5.1269564781347601</v>
      </c>
      <c r="EE20" s="211">
        <v>0</v>
      </c>
      <c r="EF20" s="205">
        <v>36.1767850481097</v>
      </c>
      <c r="EG20" s="211">
        <v>4.9208581417466899</v>
      </c>
      <c r="EH20" s="211">
        <v>0</v>
      </c>
      <c r="EI20" s="205">
        <v>37.071348870676402</v>
      </c>
      <c r="EJ20" s="211">
        <v>4.56692209102604</v>
      </c>
      <c r="EK20" s="211">
        <v>0</v>
      </c>
      <c r="EL20" s="205">
        <v>35.251459061840698</v>
      </c>
      <c r="EM20" s="211">
        <v>3.4641807164928999</v>
      </c>
      <c r="EN20" s="211">
        <v>1.72540442300322E-3</v>
      </c>
      <c r="EO20" s="205">
        <v>37.077035737719399</v>
      </c>
      <c r="EP20" s="211">
        <v>3.4908842543016601</v>
      </c>
      <c r="EQ20" s="211">
        <v>0</v>
      </c>
      <c r="ER20" s="205">
        <v>37.147685078722702</v>
      </c>
      <c r="ES20" s="211">
        <v>2.3090043445237098</v>
      </c>
      <c r="ET20" s="211">
        <v>1.0618213674333001E-2</v>
      </c>
      <c r="EU20" s="205">
        <v>32.905781161679002</v>
      </c>
      <c r="EV20" s="211">
        <v>2.4423354875278802</v>
      </c>
      <c r="EW20" s="211">
        <v>1.10666602407745E-2</v>
      </c>
      <c r="EX20" s="205">
        <v>36.135401702280703</v>
      </c>
      <c r="EY20" s="211">
        <v>3.2533633398949302</v>
      </c>
      <c r="EZ20" s="211">
        <v>2.21911321693324E-3</v>
      </c>
      <c r="FA20" s="205">
        <v>36.440680284061301</v>
      </c>
      <c r="FB20" s="211">
        <v>4.0475713413843604</v>
      </c>
      <c r="FC20" s="211">
        <v>1.51451143118069E-3</v>
      </c>
    </row>
    <row r="21" spans="2:159">
      <c r="B21" s="73" t="s">
        <v>793</v>
      </c>
      <c r="C21" s="73" t="s">
        <v>822</v>
      </c>
      <c r="D21" s="205">
        <v>38.517842678268799</v>
      </c>
      <c r="E21" s="211">
        <v>4.2341213390604198</v>
      </c>
      <c r="F21" s="211">
        <v>1.0481475277229899</v>
      </c>
      <c r="G21" s="270">
        <v>57.790975780824702</v>
      </c>
      <c r="H21" s="211">
        <v>15.394491986273</v>
      </c>
      <c r="I21" s="211">
        <v>2.3762650931233602</v>
      </c>
      <c r="J21" s="205">
        <v>101752.94183888</v>
      </c>
      <c r="K21" s="211">
        <v>6932.6131150234996</v>
      </c>
      <c r="L21" s="211">
        <v>0.60889132899897802</v>
      </c>
      <c r="M21" s="205">
        <v>56.7015796152115</v>
      </c>
      <c r="N21" s="211">
        <v>11.6731585105483</v>
      </c>
      <c r="O21" s="211">
        <v>4.0894704270455003E-2</v>
      </c>
      <c r="P21" s="205">
        <v>11167.814672745801</v>
      </c>
      <c r="Q21" s="211">
        <v>1255.6948283342099</v>
      </c>
      <c r="R21" s="211">
        <v>0.409454300759304</v>
      </c>
      <c r="S21" s="205">
        <v>335705.40018462902</v>
      </c>
      <c r="T21" s="211">
        <v>45316.994377301002</v>
      </c>
      <c r="U21" s="211">
        <v>102.280689514884</v>
      </c>
      <c r="V21" s="205">
        <v>46.665393538788798</v>
      </c>
      <c r="W21" s="211">
        <v>18.0112752571162</v>
      </c>
      <c r="X21" s="211">
        <v>5.3726702127161197</v>
      </c>
      <c r="Y21" s="205">
        <v>420.14052210415099</v>
      </c>
      <c r="Z21" s="211">
        <v>133.077940691739</v>
      </c>
      <c r="AA21" s="211">
        <v>21.7073361034995</v>
      </c>
      <c r="AB21" s="205">
        <v>201.04954429345099</v>
      </c>
      <c r="AC21" s="211">
        <v>177.654242433891</v>
      </c>
      <c r="AD21" s="211">
        <v>37.837032968559598</v>
      </c>
      <c r="AE21" s="270">
        <v>90.899847988830501</v>
      </c>
      <c r="AF21" s="211">
        <v>21.778545942681301</v>
      </c>
      <c r="AG21" s="211">
        <v>5.0041226386312898</v>
      </c>
      <c r="AH21" s="205">
        <v>42.886761848056999</v>
      </c>
      <c r="AI21" s="211">
        <v>3.1390135457482602</v>
      </c>
      <c r="AJ21" s="211">
        <v>8.3693962810888894E-2</v>
      </c>
      <c r="AK21" s="205">
        <v>40.055570932032701</v>
      </c>
      <c r="AL21" s="211">
        <v>10.376805771662999</v>
      </c>
      <c r="AM21" s="211">
        <v>0.229275988864653</v>
      </c>
      <c r="AN21" s="205">
        <v>38.690205521072699</v>
      </c>
      <c r="AO21" s="211">
        <v>4.3438886508891601</v>
      </c>
      <c r="AP21" s="211">
        <v>1.40240964155135E-2</v>
      </c>
      <c r="AQ21" s="205">
        <v>36.742870513944098</v>
      </c>
      <c r="AR21" s="211">
        <v>7.5371879717761097</v>
      </c>
      <c r="AS21" s="211">
        <v>0.96327020225892701</v>
      </c>
      <c r="AT21" s="205">
        <v>38.784910645293202</v>
      </c>
      <c r="AU21" s="211">
        <v>4.8957794209581103</v>
      </c>
      <c r="AV21" s="211">
        <v>0.24220989376075799</v>
      </c>
      <c r="AW21" s="205">
        <v>50.3617255858424</v>
      </c>
      <c r="AX21" s="211">
        <v>6.11688098830298</v>
      </c>
      <c r="AY21" s="211">
        <v>0.41940356611038798</v>
      </c>
      <c r="AZ21" s="270">
        <v>115.177185653797</v>
      </c>
      <c r="BA21" s="211">
        <v>25.520820380855302</v>
      </c>
      <c r="BB21" s="211">
        <v>1.6713664128005901</v>
      </c>
      <c r="BC21" s="205">
        <v>34.517578804401303</v>
      </c>
      <c r="BD21" s="211">
        <v>3.0842387903261801</v>
      </c>
      <c r="BE21" s="211">
        <v>9.1686163428740201E-3</v>
      </c>
      <c r="BF21" s="205">
        <v>38.895544064520998</v>
      </c>
      <c r="BG21" s="211">
        <v>5.8461503562999599</v>
      </c>
      <c r="BH21" s="211">
        <v>8.3194947041098102E-2</v>
      </c>
      <c r="BI21" s="205">
        <v>36.863155325873798</v>
      </c>
      <c r="BJ21" s="211">
        <v>3.4241005987358499</v>
      </c>
      <c r="BK21" s="211">
        <v>8.6567279602238506E-2</v>
      </c>
      <c r="BL21" s="205">
        <v>42.985198451775098</v>
      </c>
      <c r="BM21" s="211">
        <v>6.0691000499564502</v>
      </c>
      <c r="BN21" s="211">
        <v>0.105854245627877</v>
      </c>
      <c r="BO21" s="205">
        <v>36.2463176729973</v>
      </c>
      <c r="BP21" s="211">
        <v>3.7211573745534698</v>
      </c>
      <c r="BQ21" s="211">
        <v>2.43480663143196E-2</v>
      </c>
      <c r="BR21" s="205">
        <v>39.884321052785097</v>
      </c>
      <c r="BS21" s="211">
        <v>6.0855399279349998</v>
      </c>
      <c r="BT21" s="211">
        <v>0.14941806473740801</v>
      </c>
      <c r="BU21" s="205">
        <v>34.435942672313203</v>
      </c>
      <c r="BV21" s="211">
        <v>5.0907895432476602</v>
      </c>
      <c r="BW21" s="211">
        <v>0.101026502290797</v>
      </c>
      <c r="BX21" s="205">
        <v>31.492233899658299</v>
      </c>
      <c r="BY21" s="211">
        <v>4.4537371197475899</v>
      </c>
      <c r="BZ21" s="211">
        <v>0.56182432142289396</v>
      </c>
      <c r="CA21" s="205">
        <v>77.891294133846699</v>
      </c>
      <c r="CB21" s="211">
        <v>8.7924446625216195</v>
      </c>
      <c r="CC21" s="211">
        <v>2.74568014153218E-3</v>
      </c>
      <c r="CD21" s="135">
        <v>38.3340462323116</v>
      </c>
      <c r="CE21" s="297">
        <v>3.7497290880332099</v>
      </c>
      <c r="CF21" s="297">
        <v>3.1806223330183201E-3</v>
      </c>
      <c r="CG21" s="205">
        <v>38.619177970226701</v>
      </c>
      <c r="CH21" s="211">
        <v>3.4254660795671898</v>
      </c>
      <c r="CI21" s="211">
        <v>4.3358503536714303E-3</v>
      </c>
      <c r="CJ21" s="205">
        <v>38.1755443248394</v>
      </c>
      <c r="CK21" s="211">
        <v>2.8725609844555802</v>
      </c>
      <c r="CL21" s="211">
        <v>4.4174621691825599E-3</v>
      </c>
      <c r="CM21" s="205">
        <v>36.193867787410198</v>
      </c>
      <c r="CN21" s="211">
        <v>4.8352818247793703</v>
      </c>
      <c r="CO21" s="211">
        <v>0</v>
      </c>
      <c r="CP21" s="205">
        <v>38.1077612153369</v>
      </c>
      <c r="CQ21" s="211">
        <v>3.98436881035295</v>
      </c>
      <c r="CR21" s="211">
        <v>4.3583128851172298E-2</v>
      </c>
      <c r="CS21" s="205">
        <v>35.282096471002902</v>
      </c>
      <c r="CT21" s="211">
        <v>4.1591451335882397</v>
      </c>
      <c r="CU21" s="211">
        <v>2.89025116929813E-2</v>
      </c>
      <c r="CV21" s="205">
        <v>39.942290741526499</v>
      </c>
      <c r="CW21" s="211">
        <v>5.9182595995679099</v>
      </c>
      <c r="CX21" s="211">
        <v>0</v>
      </c>
      <c r="CY21" s="205">
        <v>36.097353562059602</v>
      </c>
      <c r="CZ21" s="211">
        <v>4.7052251742268796</v>
      </c>
      <c r="DA21" s="211">
        <v>0</v>
      </c>
      <c r="DB21" s="205">
        <v>38.816204967113102</v>
      </c>
      <c r="DC21" s="211">
        <v>4.6579893705810402</v>
      </c>
      <c r="DD21" s="211">
        <v>2.0864460196072299E-3</v>
      </c>
      <c r="DE21" s="205">
        <v>37.164969385903198</v>
      </c>
      <c r="DF21" s="211">
        <v>3.6857354041026098</v>
      </c>
      <c r="DG21" s="211">
        <v>0</v>
      </c>
      <c r="DH21" s="205">
        <v>35.524864002954402</v>
      </c>
      <c r="DI21" s="211">
        <v>4.8878475273061301</v>
      </c>
      <c r="DJ21" s="211">
        <v>0</v>
      </c>
      <c r="DK21" s="205">
        <v>37.889113837088203</v>
      </c>
      <c r="DL21" s="211">
        <v>4.6197512655536697</v>
      </c>
      <c r="DM21" s="211">
        <v>1.03886475090719E-2</v>
      </c>
      <c r="DN21" s="205">
        <v>35.573440161399198</v>
      </c>
      <c r="DO21" s="211">
        <v>2.75042562871218</v>
      </c>
      <c r="DP21" s="211">
        <v>2.77049714524239E-3</v>
      </c>
      <c r="DQ21" s="205">
        <v>38.6453355682618</v>
      </c>
      <c r="DR21" s="211">
        <v>3.60099784874253</v>
      </c>
      <c r="DS21" s="211">
        <v>0</v>
      </c>
      <c r="DT21" s="205">
        <v>37.443367932564399</v>
      </c>
      <c r="DU21" s="211">
        <v>3.22371495478207</v>
      </c>
      <c r="DV21" s="211">
        <v>1.9594806119681502E-3</v>
      </c>
      <c r="DW21" s="205">
        <v>37.008743379492401</v>
      </c>
      <c r="DX21" s="211">
        <v>4.46628781224394</v>
      </c>
      <c r="DY21" s="211">
        <v>0</v>
      </c>
      <c r="DZ21" s="205">
        <v>38.835375555465603</v>
      </c>
      <c r="EA21" s="211">
        <v>4.8621572377705</v>
      </c>
      <c r="EB21" s="211">
        <v>0</v>
      </c>
      <c r="EC21" s="205">
        <v>39.415959124421498</v>
      </c>
      <c r="ED21" s="211">
        <v>4.90695977514223</v>
      </c>
      <c r="EE21" s="211">
        <v>0</v>
      </c>
      <c r="EF21" s="205">
        <v>37.7994825977338</v>
      </c>
      <c r="EG21" s="211">
        <v>5.1096570759060898</v>
      </c>
      <c r="EH21" s="211">
        <v>1.45308133645828E-3</v>
      </c>
      <c r="EI21" s="205">
        <v>39.283199746147297</v>
      </c>
      <c r="EJ21" s="211">
        <v>5.4244972610446096</v>
      </c>
      <c r="EK21" s="211">
        <v>0</v>
      </c>
      <c r="EL21" s="205">
        <v>36.588493903475403</v>
      </c>
      <c r="EM21" s="211">
        <v>3.4526239777632002</v>
      </c>
      <c r="EN21" s="211">
        <v>0</v>
      </c>
      <c r="EO21" s="205">
        <v>38.5324479144154</v>
      </c>
      <c r="EP21" s="211">
        <v>4.5315728796633596</v>
      </c>
      <c r="EQ21" s="211">
        <v>0</v>
      </c>
      <c r="ER21" s="205">
        <v>38.549248876748102</v>
      </c>
      <c r="ES21" s="211">
        <v>3.0391442851794701</v>
      </c>
      <c r="ET21" s="211">
        <v>7.0346383845780597E-3</v>
      </c>
      <c r="EU21" s="205">
        <v>34.140796791448302</v>
      </c>
      <c r="EV21" s="211">
        <v>2.3672167806124702</v>
      </c>
      <c r="EW21" s="211">
        <v>8.4159507169598805E-3</v>
      </c>
      <c r="EX21" s="205">
        <v>38.213531834380902</v>
      </c>
      <c r="EY21" s="211">
        <v>3.0726687585372998</v>
      </c>
      <c r="EZ21" s="211">
        <v>1.9010169789751799E-3</v>
      </c>
      <c r="FA21" s="205">
        <v>38.232960595050201</v>
      </c>
      <c r="FB21" s="211">
        <v>4.1627164613509304</v>
      </c>
      <c r="FC21" s="211">
        <v>0</v>
      </c>
    </row>
    <row r="22" spans="2:159">
      <c r="B22" s="73" t="s">
        <v>793</v>
      </c>
      <c r="C22" s="73" t="s">
        <v>823</v>
      </c>
      <c r="D22" s="205">
        <v>40.819904373565699</v>
      </c>
      <c r="E22" s="211">
        <v>4.0641557403655897</v>
      </c>
      <c r="F22" s="211">
        <v>0.90776441427439003</v>
      </c>
      <c r="G22" s="270">
        <v>56.984692716543798</v>
      </c>
      <c r="H22" s="211">
        <v>13.749729838941001</v>
      </c>
      <c r="I22" s="211">
        <v>2.06204878274061</v>
      </c>
      <c r="J22" s="205">
        <v>101143.889043237</v>
      </c>
      <c r="K22" s="211">
        <v>6233.4842618356097</v>
      </c>
      <c r="L22" s="211">
        <v>0.63529114675773601</v>
      </c>
      <c r="M22" s="205">
        <v>57.166933284355103</v>
      </c>
      <c r="N22" s="211">
        <v>9.6873443632239091</v>
      </c>
      <c r="O22" s="211">
        <v>0.11678223861359301</v>
      </c>
      <c r="P22" s="205">
        <v>11084.991891637101</v>
      </c>
      <c r="Q22" s="211">
        <v>1219.9768225785799</v>
      </c>
      <c r="R22" s="211">
        <v>0.42672125341616801</v>
      </c>
      <c r="S22" s="205">
        <v>335974.259255032</v>
      </c>
      <c r="T22" s="211">
        <v>44827.612682992702</v>
      </c>
      <c r="U22" s="211">
        <v>88.064237846198097</v>
      </c>
      <c r="V22" s="205">
        <v>42.645942484969297</v>
      </c>
      <c r="W22" s="211">
        <v>17.591805868176099</v>
      </c>
      <c r="X22" s="211">
        <v>5.48635499388193</v>
      </c>
      <c r="Y22" s="205">
        <v>401.22317582955299</v>
      </c>
      <c r="Z22" s="211">
        <v>129.44432968453</v>
      </c>
      <c r="AA22" s="211">
        <v>24.681697304579199</v>
      </c>
      <c r="AB22" s="205">
        <v>197.019292441153</v>
      </c>
      <c r="AC22" s="211">
        <v>166.402754639737</v>
      </c>
      <c r="AD22" s="211">
        <v>46.265355438499199</v>
      </c>
      <c r="AE22" s="270">
        <v>91.380802632240801</v>
      </c>
      <c r="AF22" s="211">
        <v>25.158093094958598</v>
      </c>
      <c r="AG22" s="211">
        <v>5.4400420609247</v>
      </c>
      <c r="AH22" s="205">
        <v>41.3757716755727</v>
      </c>
      <c r="AI22" s="211">
        <v>2.9945924087233902</v>
      </c>
      <c r="AJ22" s="211">
        <v>0.115814999242317</v>
      </c>
      <c r="AK22" s="205">
        <v>39.939577974846898</v>
      </c>
      <c r="AL22" s="211">
        <v>9.1860973722021306</v>
      </c>
      <c r="AM22" s="211">
        <v>0.24030276246115201</v>
      </c>
      <c r="AN22" s="205">
        <v>38.675026483263402</v>
      </c>
      <c r="AO22" s="211">
        <v>4.4230489923271401</v>
      </c>
      <c r="AP22" s="211">
        <v>1.8565633204531098E-2</v>
      </c>
      <c r="AQ22" s="205">
        <v>37.627839310761601</v>
      </c>
      <c r="AR22" s="211">
        <v>8.3721206791139799</v>
      </c>
      <c r="AS22" s="211">
        <v>0.74337334669428001</v>
      </c>
      <c r="AT22" s="205">
        <v>38.636451574663099</v>
      </c>
      <c r="AU22" s="211">
        <v>4.7443863354186702</v>
      </c>
      <c r="AV22" s="211">
        <v>0.251791868140255</v>
      </c>
      <c r="AW22" s="205">
        <v>50.9521988824714</v>
      </c>
      <c r="AX22" s="211">
        <v>6.33641318819598</v>
      </c>
      <c r="AY22" s="211">
        <v>0.37591844861944701</v>
      </c>
      <c r="AZ22" s="270">
        <v>110.98534314756</v>
      </c>
      <c r="BA22" s="211">
        <v>23.153361935069501</v>
      </c>
      <c r="BB22" s="211">
        <v>1.5767701055774499</v>
      </c>
      <c r="BC22" s="205">
        <v>34.883906641062602</v>
      </c>
      <c r="BD22" s="211">
        <v>3.0384843512148199</v>
      </c>
      <c r="BE22" s="211">
        <v>1.31548722319609E-2</v>
      </c>
      <c r="BF22" s="205">
        <v>38.743500187090902</v>
      </c>
      <c r="BG22" s="211">
        <v>5.4923182025596704</v>
      </c>
      <c r="BH22" s="211">
        <v>6.3475548257421299E-2</v>
      </c>
      <c r="BI22" s="205">
        <v>37.232364608782099</v>
      </c>
      <c r="BJ22" s="211">
        <v>3.1854165681272799</v>
      </c>
      <c r="BK22" s="211">
        <v>9.0974030324066701E-2</v>
      </c>
      <c r="BL22" s="205">
        <v>42.597868667829999</v>
      </c>
      <c r="BM22" s="211">
        <v>6.4647289480914996</v>
      </c>
      <c r="BN22" s="211">
        <v>0.117393887679274</v>
      </c>
      <c r="BO22" s="205">
        <v>36.345595026404503</v>
      </c>
      <c r="BP22" s="211">
        <v>3.6363808054507301</v>
      </c>
      <c r="BQ22" s="211">
        <v>2.2967063388946999E-2</v>
      </c>
      <c r="BR22" s="205">
        <v>39.843247052654398</v>
      </c>
      <c r="BS22" s="211">
        <v>6.3271892197669901</v>
      </c>
      <c r="BT22" s="211">
        <v>0.12726007354056701</v>
      </c>
      <c r="BU22" s="205">
        <v>32.216745017041703</v>
      </c>
      <c r="BV22" s="211">
        <v>6.1667379489353404</v>
      </c>
      <c r="BW22" s="211">
        <v>7.1471031102338101E-2</v>
      </c>
      <c r="BX22" s="205">
        <v>31.6010073146943</v>
      </c>
      <c r="BY22" s="211">
        <v>5.0645527102224897</v>
      </c>
      <c r="BZ22" s="211">
        <v>0.43484398893623299</v>
      </c>
      <c r="CA22" s="205">
        <v>78.460168742636498</v>
      </c>
      <c r="CB22" s="211">
        <v>8.6058241367444204</v>
      </c>
      <c r="CC22" s="211">
        <v>5.5095432052082198E-3</v>
      </c>
      <c r="CD22" s="135">
        <v>38.530786307832699</v>
      </c>
      <c r="CE22" s="297">
        <v>3.9529140351327401</v>
      </c>
      <c r="CF22" s="297">
        <v>0</v>
      </c>
      <c r="CG22" s="205">
        <v>37.412053783960403</v>
      </c>
      <c r="CH22" s="211">
        <v>4.2193179911855996</v>
      </c>
      <c r="CI22" s="211">
        <v>0</v>
      </c>
      <c r="CJ22" s="205">
        <v>38.077379414201097</v>
      </c>
      <c r="CK22" s="211">
        <v>2.9414804858671202</v>
      </c>
      <c r="CL22" s="211">
        <v>3.7528828431901799E-3</v>
      </c>
      <c r="CM22" s="205">
        <v>37.046633127616701</v>
      </c>
      <c r="CN22" s="211">
        <v>4.0854544330187297</v>
      </c>
      <c r="CO22" s="211">
        <v>0</v>
      </c>
      <c r="CP22" s="205">
        <v>37.990864926849298</v>
      </c>
      <c r="CQ22" s="211">
        <v>4.3583850523847296</v>
      </c>
      <c r="CR22" s="211">
        <v>5.9595667996951797E-2</v>
      </c>
      <c r="CS22" s="205">
        <v>33.907859703200998</v>
      </c>
      <c r="CT22" s="211">
        <v>4.3330637730364403</v>
      </c>
      <c r="CU22" s="211">
        <v>4.0042229265885999E-2</v>
      </c>
      <c r="CV22" s="205">
        <v>39.100248898309403</v>
      </c>
      <c r="CW22" s="211">
        <v>5.3486187652263304</v>
      </c>
      <c r="CX22" s="211">
        <v>0</v>
      </c>
      <c r="CY22" s="205">
        <v>34.706353291823703</v>
      </c>
      <c r="CZ22" s="211">
        <v>4.4705706305789104</v>
      </c>
      <c r="DA22" s="211">
        <v>1.9509961949921099E-3</v>
      </c>
      <c r="DB22" s="205">
        <v>38.404394674763203</v>
      </c>
      <c r="DC22" s="211">
        <v>5.3876282498349903</v>
      </c>
      <c r="DD22" s="211">
        <v>0</v>
      </c>
      <c r="DE22" s="205">
        <v>37.076447397506598</v>
      </c>
      <c r="DF22" s="211">
        <v>4.5621675518522098</v>
      </c>
      <c r="DG22" s="211">
        <v>0</v>
      </c>
      <c r="DH22" s="205">
        <v>34.502800648960402</v>
      </c>
      <c r="DI22" s="211">
        <v>5.0591813908495196</v>
      </c>
      <c r="DJ22" s="211">
        <v>9.2771577332879003E-3</v>
      </c>
      <c r="DK22" s="205">
        <v>37.3156994879335</v>
      </c>
      <c r="DL22" s="211">
        <v>5.0795859030235402</v>
      </c>
      <c r="DM22" s="211">
        <v>0</v>
      </c>
      <c r="DN22" s="205">
        <v>34.924973818961803</v>
      </c>
      <c r="DO22" s="211">
        <v>2.5578741213706899</v>
      </c>
      <c r="DP22" s="211">
        <v>0</v>
      </c>
      <c r="DQ22" s="205">
        <v>37.989582192663804</v>
      </c>
      <c r="DR22" s="211">
        <v>3.9125363118615599</v>
      </c>
      <c r="DS22" s="211">
        <v>0</v>
      </c>
      <c r="DT22" s="205">
        <v>36.802395443819101</v>
      </c>
      <c r="DU22" s="211">
        <v>2.6460329790699602</v>
      </c>
      <c r="DV22" s="211">
        <v>0</v>
      </c>
      <c r="DW22" s="205">
        <v>35.722055048213598</v>
      </c>
      <c r="DX22" s="211">
        <v>4.27210954847257</v>
      </c>
      <c r="DY22" s="211">
        <v>8.0147005122931502E-3</v>
      </c>
      <c r="DZ22" s="205">
        <v>37.508152997075598</v>
      </c>
      <c r="EA22" s="211">
        <v>4.9693005098754703</v>
      </c>
      <c r="EB22" s="211">
        <v>2.0203056167687802E-3</v>
      </c>
      <c r="EC22" s="205">
        <v>38.716990918176002</v>
      </c>
      <c r="ED22" s="211">
        <v>5.24044679306557</v>
      </c>
      <c r="EE22" s="211">
        <v>0</v>
      </c>
      <c r="EF22" s="205">
        <v>36.924852767186003</v>
      </c>
      <c r="EG22" s="211">
        <v>4.8008980177125098</v>
      </c>
      <c r="EH22" s="211">
        <v>0</v>
      </c>
      <c r="EI22" s="205">
        <v>38.049201033294302</v>
      </c>
      <c r="EJ22" s="211">
        <v>5.72520086425099</v>
      </c>
      <c r="EK22" s="211">
        <v>6.7643435837655697E-3</v>
      </c>
      <c r="EL22" s="205">
        <v>36.171620065566103</v>
      </c>
      <c r="EM22" s="211">
        <v>3.4602173002697598</v>
      </c>
      <c r="EN22" s="211">
        <v>0</v>
      </c>
      <c r="EO22" s="205">
        <v>37.641579261580901</v>
      </c>
      <c r="EP22" s="211">
        <v>4.9192622561611898</v>
      </c>
      <c r="EQ22" s="211">
        <v>0</v>
      </c>
      <c r="ER22" s="205">
        <v>38.024815375494804</v>
      </c>
      <c r="ES22" s="211">
        <v>2.72607414748708</v>
      </c>
      <c r="ET22" s="211">
        <v>8.4337166678056397E-3</v>
      </c>
      <c r="EU22" s="205">
        <v>33.5615948221756</v>
      </c>
      <c r="EV22" s="211">
        <v>2.7044630726624899</v>
      </c>
      <c r="EW22" s="211">
        <v>8.7678349308128005E-3</v>
      </c>
      <c r="EX22" s="205">
        <v>37.3672039829898</v>
      </c>
      <c r="EY22" s="211">
        <v>3.1790497859219502</v>
      </c>
      <c r="EZ22" s="211">
        <v>1.92858969655129E-3</v>
      </c>
      <c r="FA22" s="205">
        <v>37.389727853465502</v>
      </c>
      <c r="FB22" s="211">
        <v>3.93267641144178</v>
      </c>
      <c r="FC22" s="211">
        <v>0</v>
      </c>
    </row>
    <row r="23" spans="2:159">
      <c r="B23" s="73" t="s">
        <v>793</v>
      </c>
      <c r="C23" s="68" t="s">
        <v>825</v>
      </c>
      <c r="D23" s="244">
        <v>40.487825774424003</v>
      </c>
      <c r="E23" s="245">
        <v>4.6756091842709298</v>
      </c>
      <c r="F23" s="245">
        <v>0.79567305573802105</v>
      </c>
      <c r="G23" s="276">
        <v>52.6284198343659</v>
      </c>
      <c r="H23" s="245">
        <v>13.7435583870169</v>
      </c>
      <c r="I23" s="245">
        <v>1.87905511318111</v>
      </c>
      <c r="J23" s="244">
        <v>101179.456247793</v>
      </c>
      <c r="K23" s="245">
        <v>6121.0201203470197</v>
      </c>
      <c r="L23" s="245">
        <v>0.65374616498411497</v>
      </c>
      <c r="M23" s="244">
        <v>56.814693127515099</v>
      </c>
      <c r="N23" s="245">
        <v>10.019271939706</v>
      </c>
      <c r="O23" s="245">
        <v>9.59702047363368E-2</v>
      </c>
      <c r="P23" s="244">
        <v>11155.423205545399</v>
      </c>
      <c r="Q23" s="245">
        <v>1377.74281660478</v>
      </c>
      <c r="R23" s="245">
        <v>0.47553741864754401</v>
      </c>
      <c r="S23" s="244">
        <v>338029.04581435898</v>
      </c>
      <c r="T23" s="245">
        <v>44954.444163628403</v>
      </c>
      <c r="U23" s="245">
        <v>78.153085126578802</v>
      </c>
      <c r="V23" s="244">
        <v>47.585562446365202</v>
      </c>
      <c r="W23" s="245">
        <v>15.2750164292999</v>
      </c>
      <c r="X23" s="245">
        <v>5.3041502064267902</v>
      </c>
      <c r="Y23" s="244">
        <v>374.55696933516401</v>
      </c>
      <c r="Z23" s="245">
        <v>129.50747806551399</v>
      </c>
      <c r="AA23" s="245">
        <v>22.706903404776199</v>
      </c>
      <c r="AB23" s="276">
        <v>224.41137687025699</v>
      </c>
      <c r="AC23" s="245">
        <v>160.202920044227</v>
      </c>
      <c r="AD23" s="245">
        <v>38.565266336201198</v>
      </c>
      <c r="AE23" s="276">
        <v>74.180062599280006</v>
      </c>
      <c r="AF23" s="245">
        <v>16.7354306445927</v>
      </c>
      <c r="AG23" s="245">
        <v>5.1410429834902303</v>
      </c>
      <c r="AH23" s="244">
        <v>41.330925743982696</v>
      </c>
      <c r="AI23" s="245">
        <v>3.1074198379745499</v>
      </c>
      <c r="AJ23" s="245">
        <v>9.0662988206773307E-2</v>
      </c>
      <c r="AK23" s="244">
        <v>40.381104531398499</v>
      </c>
      <c r="AL23" s="245">
        <v>8.45233052079322</v>
      </c>
      <c r="AM23" s="245">
        <v>0.208154443631139</v>
      </c>
      <c r="AN23" s="244">
        <v>38.597163547608297</v>
      </c>
      <c r="AO23" s="245">
        <v>4.0295021595006402</v>
      </c>
      <c r="AP23" s="245">
        <v>2.10861825224356E-2</v>
      </c>
      <c r="AQ23" s="244">
        <v>36.716730011308201</v>
      </c>
      <c r="AR23" s="245">
        <v>8.6083561835524804</v>
      </c>
      <c r="AS23" s="245">
        <v>0.81764443468236603</v>
      </c>
      <c r="AT23" s="244">
        <v>38.115862667665397</v>
      </c>
      <c r="AU23" s="245">
        <v>5.2232192710338898</v>
      </c>
      <c r="AV23" s="245">
        <v>0.233947911892878</v>
      </c>
      <c r="AW23" s="244">
        <v>49.748495653168099</v>
      </c>
      <c r="AX23" s="245">
        <v>5.9160014019464597</v>
      </c>
      <c r="AY23" s="245">
        <v>0.35667840780173099</v>
      </c>
      <c r="AZ23" s="276">
        <v>102.51471059043701</v>
      </c>
      <c r="BA23" s="245">
        <v>28.9574195471676</v>
      </c>
      <c r="BB23" s="245">
        <v>1.98673754929683</v>
      </c>
      <c r="BC23" s="244">
        <v>34.809264512507703</v>
      </c>
      <c r="BD23" s="245">
        <v>3.3952415175394601</v>
      </c>
      <c r="BE23" s="245">
        <v>1.08818178610555E-2</v>
      </c>
      <c r="BF23" s="244">
        <v>39.004804837160101</v>
      </c>
      <c r="BG23" s="245">
        <v>5.8322062872510498</v>
      </c>
      <c r="BH23" s="245">
        <v>6.5946783015843696E-2</v>
      </c>
      <c r="BI23" s="244">
        <v>37.659314096270201</v>
      </c>
      <c r="BJ23" s="245">
        <v>3.3265994451761398</v>
      </c>
      <c r="BK23" s="245">
        <v>7.76615914575539E-2</v>
      </c>
      <c r="BL23" s="244">
        <v>40.561829324741097</v>
      </c>
      <c r="BM23" s="245">
        <v>5.8555282270393096</v>
      </c>
      <c r="BN23" s="245">
        <v>0.11524716732219201</v>
      </c>
      <c r="BO23" s="244">
        <v>36.469244986503597</v>
      </c>
      <c r="BP23" s="245">
        <v>3.2998433584192401</v>
      </c>
      <c r="BQ23" s="245">
        <v>2.7920081671558999E-2</v>
      </c>
      <c r="BR23" s="244">
        <v>40.165523651842399</v>
      </c>
      <c r="BS23" s="245">
        <v>6.4589455399200704</v>
      </c>
      <c r="BT23" s="245">
        <v>0.129654595542256</v>
      </c>
      <c r="BU23" s="244">
        <v>33.314609503962302</v>
      </c>
      <c r="BV23" s="245">
        <v>5.7327274855179704</v>
      </c>
      <c r="BW23" s="245">
        <v>9.4818063189071503E-2</v>
      </c>
      <c r="BX23" s="244">
        <v>31.955494575960099</v>
      </c>
      <c r="BY23" s="245">
        <v>4.1302737108154401</v>
      </c>
      <c r="BZ23" s="245">
        <v>0.57523476303078103</v>
      </c>
      <c r="CA23" s="244">
        <v>77.940239006904903</v>
      </c>
      <c r="CB23" s="245">
        <v>8.8143827025440906</v>
      </c>
      <c r="CC23" s="245">
        <v>3.7657390815110602E-3</v>
      </c>
      <c r="CD23" s="298">
        <v>38.592350333609197</v>
      </c>
      <c r="CE23" s="299">
        <v>3.8312044011421702</v>
      </c>
      <c r="CF23" s="299">
        <v>2.2313640567065102E-3</v>
      </c>
      <c r="CG23" s="244">
        <v>38.313071441589997</v>
      </c>
      <c r="CH23" s="245">
        <v>3.5195519693443398</v>
      </c>
      <c r="CI23" s="245">
        <v>6.0929433203332304E-3</v>
      </c>
      <c r="CJ23" s="244">
        <v>38.032859845118303</v>
      </c>
      <c r="CK23" s="245">
        <v>2.7762209622852398</v>
      </c>
      <c r="CL23" s="245">
        <v>2.5625327448789001E-3</v>
      </c>
      <c r="CM23" s="244">
        <v>36.974007472404203</v>
      </c>
      <c r="CN23" s="245">
        <v>5.0298982171247797</v>
      </c>
      <c r="CO23" s="245">
        <v>0</v>
      </c>
      <c r="CP23" s="244">
        <v>37.351460431883197</v>
      </c>
      <c r="CQ23" s="245">
        <v>4.6503000735104099</v>
      </c>
      <c r="CR23" s="245">
        <v>3.7177860851619303E-2</v>
      </c>
      <c r="CS23" s="244">
        <v>33.425067142120703</v>
      </c>
      <c r="CT23" s="245">
        <v>3.61467315223583</v>
      </c>
      <c r="CU23" s="245">
        <v>3.54696769067026E-2</v>
      </c>
      <c r="CV23" s="244">
        <v>39.357827724031203</v>
      </c>
      <c r="CW23" s="245">
        <v>5.5166855285535501</v>
      </c>
      <c r="CX23" s="245">
        <v>1.7309526615801801E-2</v>
      </c>
      <c r="CY23" s="244">
        <v>35.000302702092</v>
      </c>
      <c r="CZ23" s="245">
        <v>4.1802996984852996</v>
      </c>
      <c r="DA23" s="245">
        <v>0</v>
      </c>
      <c r="DB23" s="244">
        <v>37.937544398335703</v>
      </c>
      <c r="DC23" s="245">
        <v>5.4850370788028497</v>
      </c>
      <c r="DD23" s="245">
        <v>0</v>
      </c>
      <c r="DE23" s="244">
        <v>36.7530621585354</v>
      </c>
      <c r="DF23" s="245">
        <v>4.8458052502738997</v>
      </c>
      <c r="DG23" s="245">
        <v>0</v>
      </c>
      <c r="DH23" s="244">
        <v>35.252172329622603</v>
      </c>
      <c r="DI23" s="245">
        <v>4.3469144757910296</v>
      </c>
      <c r="DJ23" s="245">
        <v>0</v>
      </c>
      <c r="DK23" s="244">
        <v>37.176925167532097</v>
      </c>
      <c r="DL23" s="245">
        <v>5.3507331701163698</v>
      </c>
      <c r="DM23" s="245">
        <v>0</v>
      </c>
      <c r="DN23" s="244">
        <v>34.948000351046304</v>
      </c>
      <c r="DO23" s="245">
        <v>2.93514789033491</v>
      </c>
      <c r="DP23" s="245">
        <v>0</v>
      </c>
      <c r="DQ23" s="244">
        <v>37.919328911092897</v>
      </c>
      <c r="DR23" s="245">
        <v>3.8451445305992902</v>
      </c>
      <c r="DS23" s="245">
        <v>0</v>
      </c>
      <c r="DT23" s="244">
        <v>36.428605612143102</v>
      </c>
      <c r="DU23" s="245">
        <v>2.9658400599729999</v>
      </c>
      <c r="DV23" s="245">
        <v>2.72387000460009E-3</v>
      </c>
      <c r="DW23" s="244">
        <v>35.4409846312384</v>
      </c>
      <c r="DX23" s="245">
        <v>3.8555560299164999</v>
      </c>
      <c r="DY23" s="245">
        <v>5.4713029609504598E-3</v>
      </c>
      <c r="DZ23" s="244">
        <v>37.007726344014202</v>
      </c>
      <c r="EA23" s="245">
        <v>4.3633334465584896</v>
      </c>
      <c r="EB23" s="245">
        <v>0</v>
      </c>
      <c r="EC23" s="244">
        <v>38.852244482222403</v>
      </c>
      <c r="ED23" s="245">
        <v>5.9533721216725404</v>
      </c>
      <c r="EE23" s="245">
        <v>0</v>
      </c>
      <c r="EF23" s="244">
        <v>36.033809790956298</v>
      </c>
      <c r="EG23" s="245">
        <v>4.7383673953417498</v>
      </c>
      <c r="EH23" s="245">
        <v>0</v>
      </c>
      <c r="EI23" s="244">
        <v>38.341922903058503</v>
      </c>
      <c r="EJ23" s="245">
        <v>5.0907047025682797</v>
      </c>
      <c r="EK23" s="245">
        <v>6.4744536219705096E-3</v>
      </c>
      <c r="EL23" s="244">
        <v>35.254728542579102</v>
      </c>
      <c r="EM23" s="245">
        <v>3.2763358709612702</v>
      </c>
      <c r="EN23" s="245">
        <v>0</v>
      </c>
      <c r="EO23" s="244">
        <v>37.691864826393598</v>
      </c>
      <c r="EP23" s="245">
        <v>3.7546246290254599</v>
      </c>
      <c r="EQ23" s="245">
        <v>0</v>
      </c>
      <c r="ER23" s="244">
        <v>37.497717380353997</v>
      </c>
      <c r="ES23" s="245">
        <v>3.2923295978448799</v>
      </c>
      <c r="ET23" s="245">
        <v>9.5569123935632504E-3</v>
      </c>
      <c r="EU23" s="244">
        <v>33.078460338438902</v>
      </c>
      <c r="EV23" s="245">
        <v>2.1762926204065902</v>
      </c>
      <c r="EW23" s="245">
        <v>8.9150846467573805E-3</v>
      </c>
      <c r="EX23" s="244">
        <v>36.787689578476702</v>
      </c>
      <c r="EY23" s="245">
        <v>2.9228761178683</v>
      </c>
      <c r="EZ23" s="245">
        <v>0</v>
      </c>
      <c r="FA23" s="244">
        <v>36.360517183076297</v>
      </c>
      <c r="FB23" s="245">
        <v>3.8206559434631302</v>
      </c>
      <c r="FC23" s="245">
        <v>1.7940400398761E-3</v>
      </c>
    </row>
    <row r="24" spans="2:159">
      <c r="B24" s="73" t="s">
        <v>793</v>
      </c>
      <c r="C24" s="73" t="s">
        <v>821</v>
      </c>
      <c r="D24" s="205">
        <v>38.218723139027198</v>
      </c>
      <c r="E24" s="211">
        <v>3.8406972383036599</v>
      </c>
      <c r="F24" s="211">
        <v>1.0195948209068899</v>
      </c>
      <c r="G24" s="270">
        <v>96.256841914013705</v>
      </c>
      <c r="H24" s="211">
        <v>18.038195156446701</v>
      </c>
      <c r="I24" s="211">
        <v>2.6319399306643199</v>
      </c>
      <c r="J24" s="205">
        <v>102759.438581567</v>
      </c>
      <c r="K24" s="211">
        <v>6317.4693390053899</v>
      </c>
      <c r="L24" s="211">
        <v>0.72929732504584099</v>
      </c>
      <c r="M24" s="296">
        <v>55.644236112419399</v>
      </c>
      <c r="N24" s="211">
        <v>8.2267857654975494</v>
      </c>
      <c r="O24" s="211">
        <v>8.1606500636300705E-2</v>
      </c>
      <c r="P24" s="205">
        <v>11227.2653480643</v>
      </c>
      <c r="Q24" s="211">
        <v>1057.65682266977</v>
      </c>
      <c r="R24" s="211">
        <v>0.34763460805093399</v>
      </c>
      <c r="S24" s="205">
        <v>340757.04328693502</v>
      </c>
      <c r="T24" s="211">
        <v>36040.603208217901</v>
      </c>
      <c r="U24" s="211">
        <v>92.873237084337703</v>
      </c>
      <c r="V24" s="205">
        <v>41.335797926593102</v>
      </c>
      <c r="W24" s="211">
        <v>16.9483608122089</v>
      </c>
      <c r="X24" s="211">
        <v>5.9029816824107604</v>
      </c>
      <c r="Y24" s="205">
        <v>403.29591144522499</v>
      </c>
      <c r="Z24" s="211">
        <v>135.76558338784099</v>
      </c>
      <c r="AA24" s="211">
        <v>26.5856621413533</v>
      </c>
      <c r="AB24" s="205">
        <v>158.142061212404</v>
      </c>
      <c r="AC24" s="211">
        <v>138.627976593147</v>
      </c>
      <c r="AD24" s="211">
        <v>37.643538405927103</v>
      </c>
      <c r="AE24" s="270">
        <v>113.523904241937</v>
      </c>
      <c r="AF24" s="211">
        <v>28.629570529121999</v>
      </c>
      <c r="AG24" s="211">
        <v>5.8035651683880198</v>
      </c>
      <c r="AH24" s="205">
        <v>47.379499621802999</v>
      </c>
      <c r="AI24" s="211">
        <v>2.5525583928006301</v>
      </c>
      <c r="AJ24" s="211">
        <v>4.6548730138735797E-2</v>
      </c>
      <c r="AK24" s="205">
        <v>40.232087702583897</v>
      </c>
      <c r="AL24" s="211">
        <v>9.3932155932366204</v>
      </c>
      <c r="AM24" s="211">
        <v>0.27849869862333498</v>
      </c>
      <c r="AN24" s="205">
        <v>38.2356837674647</v>
      </c>
      <c r="AO24" s="211">
        <v>3.4771991477655302</v>
      </c>
      <c r="AP24" s="211">
        <v>2.0878831941696301E-2</v>
      </c>
      <c r="AQ24" s="205">
        <v>35.797751218542899</v>
      </c>
      <c r="AR24" s="211">
        <v>6.6248988363358601</v>
      </c>
      <c r="AS24" s="211">
        <v>0.71278358584162604</v>
      </c>
      <c r="AT24" s="205">
        <v>38.337752399778999</v>
      </c>
      <c r="AU24" s="211">
        <v>4.5726803169363697</v>
      </c>
      <c r="AV24" s="211">
        <v>0.26993939694705199</v>
      </c>
      <c r="AW24" s="205">
        <v>49.495837086834598</v>
      </c>
      <c r="AX24" s="211">
        <v>5.7843025681731302</v>
      </c>
      <c r="AY24" s="211">
        <v>0.39648981392756</v>
      </c>
      <c r="AZ24" s="270">
        <v>200.780496795847</v>
      </c>
      <c r="BA24" s="211">
        <v>23.805665184776299</v>
      </c>
      <c r="BB24" s="211">
        <v>1.66892302027896</v>
      </c>
      <c r="BC24" s="205">
        <v>35.132239904351302</v>
      </c>
      <c r="BD24" s="211">
        <v>2.91976919575424</v>
      </c>
      <c r="BE24" s="211">
        <v>8.7635428481977994E-3</v>
      </c>
      <c r="BF24" s="205">
        <v>39.141478463891303</v>
      </c>
      <c r="BG24" s="211">
        <v>5.2613931204893696</v>
      </c>
      <c r="BH24" s="211">
        <v>5.6017608912689698E-2</v>
      </c>
      <c r="BI24" s="205">
        <v>37.044912124869803</v>
      </c>
      <c r="BJ24" s="211">
        <v>3.7230612196711501</v>
      </c>
      <c r="BK24" s="211">
        <v>8.1516155497678003E-2</v>
      </c>
      <c r="BL24" s="205">
        <v>39.693308981625798</v>
      </c>
      <c r="BM24" s="211">
        <v>5.58516973450753</v>
      </c>
      <c r="BN24" s="211">
        <v>0.125229767757359</v>
      </c>
      <c r="BO24" s="205">
        <v>35.868578715704999</v>
      </c>
      <c r="BP24" s="211">
        <v>3.0637597661017102</v>
      </c>
      <c r="BQ24" s="211">
        <v>1.80081821997852E-2</v>
      </c>
      <c r="BR24" s="205">
        <v>38.8617840986986</v>
      </c>
      <c r="BS24" s="211">
        <v>5.6756756293331101</v>
      </c>
      <c r="BT24" s="211">
        <v>0.11202975020376001</v>
      </c>
      <c r="BU24" s="205">
        <v>32.519696254931098</v>
      </c>
      <c r="BV24" s="211">
        <v>4.2910785635600801</v>
      </c>
      <c r="BW24" s="211">
        <v>8.1172480044938197E-2</v>
      </c>
      <c r="BX24" s="205">
        <v>31.646933052667801</v>
      </c>
      <c r="BY24" s="211">
        <v>4.14646233888576</v>
      </c>
      <c r="BZ24" s="211">
        <v>0.484279139511959</v>
      </c>
      <c r="CA24" s="205">
        <v>76.914280579515804</v>
      </c>
      <c r="CB24" s="211">
        <v>7.5309840893257798</v>
      </c>
      <c r="CC24" s="211">
        <v>2.3596662998324699E-3</v>
      </c>
      <c r="CD24" s="135">
        <v>38.097227781842598</v>
      </c>
      <c r="CE24" s="297">
        <v>3.54529822746338</v>
      </c>
      <c r="CF24" s="297">
        <v>4.3363545419661904E-3</v>
      </c>
      <c r="CG24" s="205">
        <v>38.089852688186397</v>
      </c>
      <c r="CH24" s="211">
        <v>3.1083644274754598</v>
      </c>
      <c r="CI24" s="211">
        <v>0</v>
      </c>
      <c r="CJ24" s="205">
        <v>37.6034056051204</v>
      </c>
      <c r="CK24" s="211">
        <v>2.1548485675768299</v>
      </c>
      <c r="CL24" s="211">
        <v>3.2081757233266201E-3</v>
      </c>
      <c r="CM24" s="205">
        <v>36.614874952854301</v>
      </c>
      <c r="CN24" s="211">
        <v>3.76727474723431</v>
      </c>
      <c r="CO24" s="211">
        <v>1.25823243527992E-2</v>
      </c>
      <c r="CP24" s="205">
        <v>36.668091361789003</v>
      </c>
      <c r="CQ24" s="211">
        <v>3.3821074831853202</v>
      </c>
      <c r="CR24" s="211">
        <v>4.5096050420777897E-2</v>
      </c>
      <c r="CS24" s="205">
        <v>32.956180312964797</v>
      </c>
      <c r="CT24" s="211">
        <v>3.1493355004469801</v>
      </c>
      <c r="CU24" s="211">
        <v>3.1155298582584701E-2</v>
      </c>
      <c r="CV24" s="205">
        <v>38.043321691062999</v>
      </c>
      <c r="CW24" s="211">
        <v>4.7576480533596497</v>
      </c>
      <c r="CX24" s="211">
        <v>1.5910349031642498E-2</v>
      </c>
      <c r="CY24" s="205">
        <v>34.8720976047086</v>
      </c>
      <c r="CZ24" s="211">
        <v>3.8272921890790501</v>
      </c>
      <c r="DA24" s="211">
        <v>0</v>
      </c>
      <c r="DB24" s="205">
        <v>36.9028790005868</v>
      </c>
      <c r="DC24" s="211">
        <v>4.4564834742658901</v>
      </c>
      <c r="DD24" s="211">
        <v>1.8405104093898901E-3</v>
      </c>
      <c r="DE24" s="205">
        <v>36.509226235288601</v>
      </c>
      <c r="DF24" s="211">
        <v>3.2773759355988799</v>
      </c>
      <c r="DG24" s="211">
        <v>1.3768059275542301E-3</v>
      </c>
      <c r="DH24" s="205">
        <v>34.993821898228802</v>
      </c>
      <c r="DI24" s="211">
        <v>4.21795880403198</v>
      </c>
      <c r="DJ24" s="211">
        <v>0</v>
      </c>
      <c r="DK24" s="205">
        <v>36.611726901373899</v>
      </c>
      <c r="DL24" s="211">
        <v>4.3011400122878003</v>
      </c>
      <c r="DM24" s="211">
        <v>1.5577613331164E-2</v>
      </c>
      <c r="DN24" s="205">
        <v>34.443319640449197</v>
      </c>
      <c r="DO24" s="211">
        <v>2.18269064571574</v>
      </c>
      <c r="DP24" s="211">
        <v>0</v>
      </c>
      <c r="DQ24" s="205">
        <v>37.014369406002899</v>
      </c>
      <c r="DR24" s="211">
        <v>4.0869169613884697</v>
      </c>
      <c r="DS24" s="211">
        <v>0</v>
      </c>
      <c r="DT24" s="205">
        <v>36.043044682185503</v>
      </c>
      <c r="DU24" s="211">
        <v>2.02813509125617</v>
      </c>
      <c r="DV24" s="211">
        <v>1.70289221243159E-3</v>
      </c>
      <c r="DW24" s="205">
        <v>35.530744168716602</v>
      </c>
      <c r="DX24" s="211">
        <v>3.65271899376881</v>
      </c>
      <c r="DY24" s="211">
        <v>0</v>
      </c>
      <c r="DZ24" s="205">
        <v>36.8063557416762</v>
      </c>
      <c r="EA24" s="211">
        <v>3.2135090128413699</v>
      </c>
      <c r="EB24" s="211">
        <v>1.2450323241579399E-3</v>
      </c>
      <c r="EC24" s="205">
        <v>37.521786067387502</v>
      </c>
      <c r="ED24" s="211">
        <v>4.2215318750306503</v>
      </c>
      <c r="EE24" s="211">
        <v>0</v>
      </c>
      <c r="EF24" s="205">
        <v>36.136328835680501</v>
      </c>
      <c r="EG24" s="211">
        <v>4.2204964441624799</v>
      </c>
      <c r="EH24" s="211">
        <v>1.2607313493078101E-3</v>
      </c>
      <c r="EI24" s="205">
        <v>37.144772337615201</v>
      </c>
      <c r="EJ24" s="211">
        <v>4.20356454690861</v>
      </c>
      <c r="EK24" s="211">
        <v>0</v>
      </c>
      <c r="EL24" s="205">
        <v>35.748548708314402</v>
      </c>
      <c r="EM24" s="211">
        <v>3.0559822968232702</v>
      </c>
      <c r="EN24" s="211">
        <v>0</v>
      </c>
      <c r="EO24" s="205">
        <v>37.142052839998897</v>
      </c>
      <c r="EP24" s="211">
        <v>3.82671512715805</v>
      </c>
      <c r="EQ24" s="211">
        <v>6.0142354568994997E-3</v>
      </c>
      <c r="ER24" s="205">
        <v>36.333236726724202</v>
      </c>
      <c r="ES24" s="211">
        <v>3.0560478651733298</v>
      </c>
      <c r="ET24" s="211">
        <v>8.1997687362208097E-3</v>
      </c>
      <c r="EU24" s="205">
        <v>32.4461452568152</v>
      </c>
      <c r="EV24" s="211">
        <v>2.1760299578260001</v>
      </c>
      <c r="EW24" s="211">
        <v>7.9702658295791595E-3</v>
      </c>
      <c r="EX24" s="205">
        <v>36.512761757451898</v>
      </c>
      <c r="EY24" s="211">
        <v>2.6355858228003699</v>
      </c>
      <c r="EZ24" s="211">
        <v>2.44313137878423E-3</v>
      </c>
      <c r="FA24" s="205">
        <v>36.153404472866498</v>
      </c>
      <c r="FB24" s="211">
        <v>2.4262481185520701</v>
      </c>
      <c r="FC24" s="211">
        <v>0</v>
      </c>
    </row>
    <row r="25" spans="2:159">
      <c r="B25" s="73" t="s">
        <v>793</v>
      </c>
      <c r="C25" s="73" t="s">
        <v>822</v>
      </c>
      <c r="D25" s="205">
        <v>40.3698785257114</v>
      </c>
      <c r="E25" s="211">
        <v>3.8081196804284998</v>
      </c>
      <c r="F25" s="211">
        <v>0.94374672558033601</v>
      </c>
      <c r="G25" s="270">
        <v>66.925597060037305</v>
      </c>
      <c r="H25" s="211">
        <v>18.498286379902801</v>
      </c>
      <c r="I25" s="211">
        <v>2.0010640994454998</v>
      </c>
      <c r="J25" s="205">
        <v>101416.786074402</v>
      </c>
      <c r="K25" s="211">
        <v>5731.8285516894803</v>
      </c>
      <c r="L25" s="211">
        <v>0.93519639065183602</v>
      </c>
      <c r="M25" s="296">
        <v>56.7225529203848</v>
      </c>
      <c r="N25" s="211">
        <v>9.9654384976167201</v>
      </c>
      <c r="O25" s="211">
        <v>0</v>
      </c>
      <c r="P25" s="205">
        <v>11098.683509794801</v>
      </c>
      <c r="Q25" s="211">
        <v>1262.4312004891599</v>
      </c>
      <c r="R25" s="211">
        <v>1.0000021290896399</v>
      </c>
      <c r="S25" s="205">
        <v>331356.528053371</v>
      </c>
      <c r="T25" s="211">
        <v>39910.370130985597</v>
      </c>
      <c r="U25" s="211">
        <v>145.313024607968</v>
      </c>
      <c r="V25" s="205">
        <v>45.951637644123501</v>
      </c>
      <c r="W25" s="211">
        <v>19.593200668973001</v>
      </c>
      <c r="X25" s="211">
        <v>5.5579133248786299</v>
      </c>
      <c r="Y25" s="205">
        <v>388.42429417239299</v>
      </c>
      <c r="Z25" s="211">
        <v>131.65208676993501</v>
      </c>
      <c r="AA25" s="211">
        <v>29.6654154689876</v>
      </c>
      <c r="AB25" s="205">
        <v>206.27093793114901</v>
      </c>
      <c r="AC25" s="211">
        <v>122.113096571989</v>
      </c>
      <c r="AD25" s="211">
        <v>46.329535120395398</v>
      </c>
      <c r="AE25" s="270">
        <v>75.650281260957797</v>
      </c>
      <c r="AF25" s="211">
        <v>14.3157079088818</v>
      </c>
      <c r="AG25" s="211">
        <v>4.9263872151607702</v>
      </c>
      <c r="AH25" s="205">
        <v>42.086349092957903</v>
      </c>
      <c r="AI25" s="211">
        <v>2.4310653107393598</v>
      </c>
      <c r="AJ25" s="211">
        <v>0.100550451586523</v>
      </c>
      <c r="AK25" s="205">
        <v>41.159307989291896</v>
      </c>
      <c r="AL25" s="211">
        <v>10.3590447526652</v>
      </c>
      <c r="AM25" s="211">
        <v>0.24663605080162199</v>
      </c>
      <c r="AN25" s="205">
        <v>38.685878542447497</v>
      </c>
      <c r="AO25" s="211">
        <v>3.94381068905302</v>
      </c>
      <c r="AP25" s="211">
        <v>2.4359569835998501E-2</v>
      </c>
      <c r="AQ25" s="205">
        <v>37.318370095211598</v>
      </c>
      <c r="AR25" s="211">
        <v>6.4095571387431702</v>
      </c>
      <c r="AS25" s="211">
        <v>0.97659520396400601</v>
      </c>
      <c r="AT25" s="205">
        <v>38.602312814678299</v>
      </c>
      <c r="AU25" s="211">
        <v>4.5507191853143398</v>
      </c>
      <c r="AV25" s="211">
        <v>0.247346096806391</v>
      </c>
      <c r="AW25" s="205">
        <v>49.526576283954398</v>
      </c>
      <c r="AX25" s="211">
        <v>4.9605387095610096</v>
      </c>
      <c r="AY25" s="211">
        <v>0.34510878037824</v>
      </c>
      <c r="AZ25" s="270">
        <v>99.279730673521001</v>
      </c>
      <c r="BA25" s="211">
        <v>19.843319388021001</v>
      </c>
      <c r="BB25" s="211">
        <v>1.72028957310872</v>
      </c>
      <c r="BC25" s="205">
        <v>35.046888416740003</v>
      </c>
      <c r="BD25" s="211">
        <v>3.24639808970662</v>
      </c>
      <c r="BE25" s="211">
        <v>9.3500547768775102E-3</v>
      </c>
      <c r="BF25" s="205">
        <v>39.190521185123202</v>
      </c>
      <c r="BG25" s="211">
        <v>5.2335699830569</v>
      </c>
      <c r="BH25" s="211">
        <v>8.0235200222758998E-2</v>
      </c>
      <c r="BI25" s="205">
        <v>37.045030975054502</v>
      </c>
      <c r="BJ25" s="211">
        <v>3.9209997891050201</v>
      </c>
      <c r="BK25" s="211">
        <v>0.121367865992743</v>
      </c>
      <c r="BL25" s="205">
        <v>40.4106361510106</v>
      </c>
      <c r="BM25" s="211">
        <v>7.7454872130163297</v>
      </c>
      <c r="BN25" s="211">
        <v>0.15483554128838101</v>
      </c>
      <c r="BO25" s="205">
        <v>36.0958419485546</v>
      </c>
      <c r="BP25" s="211">
        <v>2.9161832344531602</v>
      </c>
      <c r="BQ25" s="211">
        <v>2.4971151510057601E-2</v>
      </c>
      <c r="BR25" s="205">
        <v>39.032372507637298</v>
      </c>
      <c r="BS25" s="211">
        <v>4.1330817519903196</v>
      </c>
      <c r="BT25" s="211">
        <v>0.12247610155779599</v>
      </c>
      <c r="BU25" s="205">
        <v>33.417175520891597</v>
      </c>
      <c r="BV25" s="211">
        <v>5.7316442862307904</v>
      </c>
      <c r="BW25" s="211">
        <v>7.4222841787143806E-2</v>
      </c>
      <c r="BX25" s="205">
        <v>32.399585486895802</v>
      </c>
      <c r="BY25" s="211">
        <v>5.25941696542999</v>
      </c>
      <c r="BZ25" s="211">
        <v>0.57102154590756204</v>
      </c>
      <c r="CA25" s="205">
        <v>78.399883717850301</v>
      </c>
      <c r="CB25" s="211">
        <v>7.38151344132707</v>
      </c>
      <c r="CC25" s="211">
        <v>6.85211080274091E-3</v>
      </c>
      <c r="CD25" s="135">
        <v>39.018094264829699</v>
      </c>
      <c r="CE25" s="297">
        <v>3.58486510087896</v>
      </c>
      <c r="CF25" s="297">
        <v>5.23845280814479E-3</v>
      </c>
      <c r="CG25" s="205">
        <v>39.103668583037198</v>
      </c>
      <c r="CH25" s="211">
        <v>3.5848448131866801</v>
      </c>
      <c r="CI25" s="211">
        <v>7.0818795553540198E-3</v>
      </c>
      <c r="CJ25" s="205">
        <v>38.644580481387599</v>
      </c>
      <c r="CK25" s="211">
        <v>2.7375344902066101</v>
      </c>
      <c r="CL25" s="211">
        <v>4.3403499047567897E-3</v>
      </c>
      <c r="CM25" s="205">
        <v>36.770567254609702</v>
      </c>
      <c r="CN25" s="211">
        <v>5.0355812600165901</v>
      </c>
      <c r="CO25" s="211">
        <v>2.39166822100754E-2</v>
      </c>
      <c r="CP25" s="205">
        <v>38.679310673085403</v>
      </c>
      <c r="CQ25" s="211">
        <v>4.8264574842063901</v>
      </c>
      <c r="CR25" s="211">
        <v>5.9251577669125297E-2</v>
      </c>
      <c r="CS25" s="205">
        <v>34.1440096486185</v>
      </c>
      <c r="CT25" s="211">
        <v>3.6674669970974301</v>
      </c>
      <c r="CU25" s="211">
        <v>3.73483580041531E-2</v>
      </c>
      <c r="CV25" s="205">
        <v>39.605641399787999</v>
      </c>
      <c r="CW25" s="211">
        <v>5.4564304388873897</v>
      </c>
      <c r="CX25" s="211">
        <v>0</v>
      </c>
      <c r="CY25" s="205">
        <v>36.274975899576603</v>
      </c>
      <c r="CZ25" s="211">
        <v>4.3464022679714596</v>
      </c>
      <c r="DA25" s="211">
        <v>0</v>
      </c>
      <c r="DB25" s="205">
        <v>37.628984750518697</v>
      </c>
      <c r="DC25" s="211">
        <v>4.4665268062474501</v>
      </c>
      <c r="DD25" s="211">
        <v>2.42505039581959E-3</v>
      </c>
      <c r="DE25" s="205">
        <v>37.733141976038397</v>
      </c>
      <c r="DF25" s="211">
        <v>3.1670446121867499</v>
      </c>
      <c r="DG25" s="211">
        <v>1.8304647984750599E-3</v>
      </c>
      <c r="DH25" s="205">
        <v>35.329063443022903</v>
      </c>
      <c r="DI25" s="211">
        <v>3.7249339425438399</v>
      </c>
      <c r="DJ25" s="211">
        <v>1.06773092453186E-2</v>
      </c>
      <c r="DK25" s="205">
        <v>37.729650378505703</v>
      </c>
      <c r="DL25" s="211">
        <v>4.6652838624722701</v>
      </c>
      <c r="DM25" s="211">
        <v>0</v>
      </c>
      <c r="DN25" s="205">
        <v>35.771781699456199</v>
      </c>
      <c r="DO25" s="211">
        <v>2.9361513960645098</v>
      </c>
      <c r="DP25" s="211">
        <v>4.88068164907821E-3</v>
      </c>
      <c r="DQ25" s="205">
        <v>39.139017343400297</v>
      </c>
      <c r="DR25" s="211">
        <v>3.6664704299754498</v>
      </c>
      <c r="DS25" s="211">
        <v>1.2007295942680201E-2</v>
      </c>
      <c r="DT25" s="205">
        <v>37.717936423739701</v>
      </c>
      <c r="DU25" s="211">
        <v>1.8634772340114301</v>
      </c>
      <c r="DV25" s="211">
        <v>0</v>
      </c>
      <c r="DW25" s="205">
        <v>36.621041388704803</v>
      </c>
      <c r="DX25" s="211">
        <v>4.0248040491521699</v>
      </c>
      <c r="DY25" s="211">
        <v>9.8774692224558504E-3</v>
      </c>
      <c r="DZ25" s="205">
        <v>38.553914574592397</v>
      </c>
      <c r="EA25" s="211">
        <v>3.9391414893017802</v>
      </c>
      <c r="EB25" s="211">
        <v>0</v>
      </c>
      <c r="EC25" s="205">
        <v>38.149365611059302</v>
      </c>
      <c r="ED25" s="211">
        <v>5.0912492860341301</v>
      </c>
      <c r="EE25" s="211">
        <v>0</v>
      </c>
      <c r="EF25" s="205">
        <v>37.085185181420599</v>
      </c>
      <c r="EG25" s="211">
        <v>3.6622341971685</v>
      </c>
      <c r="EH25" s="211">
        <v>0</v>
      </c>
      <c r="EI25" s="205">
        <v>38.914082532302899</v>
      </c>
      <c r="EJ25" s="211">
        <v>5.2220980237935004</v>
      </c>
      <c r="EK25" s="211">
        <v>0</v>
      </c>
      <c r="EL25" s="205">
        <v>37.001342973720597</v>
      </c>
      <c r="EM25" s="211">
        <v>3.72976948146309</v>
      </c>
      <c r="EN25" s="211">
        <v>0</v>
      </c>
      <c r="EO25" s="205">
        <v>38.826292946956698</v>
      </c>
      <c r="EP25" s="211">
        <v>4.4577723851348496</v>
      </c>
      <c r="EQ25" s="211">
        <v>0</v>
      </c>
      <c r="ER25" s="205">
        <v>38.890596421185002</v>
      </c>
      <c r="ES25" s="211">
        <v>2.54252571681182</v>
      </c>
      <c r="ET25" s="211">
        <v>9.7512143677069302E-3</v>
      </c>
      <c r="EU25" s="205">
        <v>34.030965096951</v>
      </c>
      <c r="EV25" s="211">
        <v>2.5297235116101602</v>
      </c>
      <c r="EW25" s="211">
        <v>8.7314866563655905E-3</v>
      </c>
      <c r="EX25" s="205">
        <v>38.433968841303802</v>
      </c>
      <c r="EY25" s="211">
        <v>3.1824536552529601</v>
      </c>
      <c r="EZ25" s="211">
        <v>2.2794556448043502E-3</v>
      </c>
      <c r="FA25" s="205">
        <v>38.033641214336498</v>
      </c>
      <c r="FB25" s="211">
        <v>3.4096492357822399</v>
      </c>
      <c r="FC25" s="211">
        <v>2.1549914964040899E-3</v>
      </c>
    </row>
    <row r="26" spans="2:159">
      <c r="B26" s="73" t="s">
        <v>793</v>
      </c>
      <c r="C26" s="73" t="s">
        <v>823</v>
      </c>
      <c r="D26" s="205">
        <v>40.492249176344103</v>
      </c>
      <c r="E26" s="211">
        <v>5.3473419314041299</v>
      </c>
      <c r="F26" s="211">
        <v>1.02213825150074</v>
      </c>
      <c r="G26" s="270">
        <v>55.261155878893597</v>
      </c>
      <c r="H26" s="211">
        <v>15.331362175337899</v>
      </c>
      <c r="I26" s="211">
        <v>2.33165839569204</v>
      </c>
      <c r="J26" s="205">
        <v>100787.828775067</v>
      </c>
      <c r="K26" s="211">
        <v>6169.5949346090802</v>
      </c>
      <c r="L26" s="211">
        <v>0.69588101239164002</v>
      </c>
      <c r="M26" s="205">
        <v>56.502146247600699</v>
      </c>
      <c r="N26" s="211">
        <v>9.2982092864032193</v>
      </c>
      <c r="O26" s="211">
        <v>0.11263116921404399</v>
      </c>
      <c r="P26" s="205">
        <v>11297.6300361333</v>
      </c>
      <c r="Q26" s="211">
        <v>1176.3222409374901</v>
      </c>
      <c r="R26" s="211">
        <v>0.60702651470435298</v>
      </c>
      <c r="S26" s="205">
        <v>338424.87155853002</v>
      </c>
      <c r="T26" s="211">
        <v>38678.752386219901</v>
      </c>
      <c r="U26" s="211">
        <v>110.03589689797199</v>
      </c>
      <c r="V26" s="205">
        <v>39.605117323731697</v>
      </c>
      <c r="W26" s="211">
        <v>13.7876699297746</v>
      </c>
      <c r="X26" s="211">
        <v>5.4673527638762902</v>
      </c>
      <c r="Y26" s="205">
        <v>365.44555260933998</v>
      </c>
      <c r="Z26" s="211">
        <v>150.82092502316999</v>
      </c>
      <c r="AA26" s="211">
        <v>25.661139058104101</v>
      </c>
      <c r="AB26" s="205">
        <v>206.32582094805301</v>
      </c>
      <c r="AC26" s="211">
        <v>125.92320260953301</v>
      </c>
      <c r="AD26" s="211">
        <v>41.256095311432098</v>
      </c>
      <c r="AE26" s="270">
        <v>74.220272431777005</v>
      </c>
      <c r="AF26" s="211">
        <v>20.156297906061798</v>
      </c>
      <c r="AG26" s="211">
        <v>5.2760886262756896</v>
      </c>
      <c r="AH26" s="205">
        <v>41.768165539213399</v>
      </c>
      <c r="AI26" s="211">
        <v>3.28228041458995</v>
      </c>
      <c r="AJ26" s="211">
        <v>0.122442487119257</v>
      </c>
      <c r="AK26" s="205">
        <v>41.416938805250801</v>
      </c>
      <c r="AL26" s="211">
        <v>11.0166426404351</v>
      </c>
      <c r="AM26" s="211">
        <v>0.244799983332571</v>
      </c>
      <c r="AN26" s="205">
        <v>38.405549312803998</v>
      </c>
      <c r="AO26" s="211">
        <v>3.2877319761999599</v>
      </c>
      <c r="AP26" s="211">
        <v>3.0424215562872298E-2</v>
      </c>
      <c r="AQ26" s="205">
        <v>34.9216330221047</v>
      </c>
      <c r="AR26" s="211">
        <v>7.9600851111865198</v>
      </c>
      <c r="AS26" s="211">
        <v>0.95261111891664596</v>
      </c>
      <c r="AT26" s="205">
        <v>37.998982754700698</v>
      </c>
      <c r="AU26" s="211">
        <v>4.4866519868547403</v>
      </c>
      <c r="AV26" s="211">
        <v>0.29664397974145001</v>
      </c>
      <c r="AW26" s="205">
        <v>51.185880169032799</v>
      </c>
      <c r="AX26" s="211">
        <v>5.1741059378630503</v>
      </c>
      <c r="AY26" s="211">
        <v>0.43815181255380697</v>
      </c>
      <c r="AZ26" s="270">
        <v>94.007834154094894</v>
      </c>
      <c r="BA26" s="211">
        <v>27.694687427608201</v>
      </c>
      <c r="BB26" s="211">
        <v>2.18128863243007</v>
      </c>
      <c r="BC26" s="205">
        <v>35.022396794033497</v>
      </c>
      <c r="BD26" s="211">
        <v>2.7075030949730499</v>
      </c>
      <c r="BE26" s="211">
        <v>8.1713296021923391E-3</v>
      </c>
      <c r="BF26" s="205">
        <v>38.809783496223297</v>
      </c>
      <c r="BG26" s="211">
        <v>5.7460834068574096</v>
      </c>
      <c r="BH26" s="211">
        <v>9.0102292365133396E-2</v>
      </c>
      <c r="BI26" s="205">
        <v>37.5985722178619</v>
      </c>
      <c r="BJ26" s="211">
        <v>2.7784742692462201</v>
      </c>
      <c r="BK26" s="211">
        <v>0.12241410662895399</v>
      </c>
      <c r="BL26" s="205">
        <v>40.947399441406397</v>
      </c>
      <c r="BM26" s="211">
        <v>5.1766113409913403</v>
      </c>
      <c r="BN26" s="211">
        <v>0.105984571929627</v>
      </c>
      <c r="BO26" s="205">
        <v>36.927168227628499</v>
      </c>
      <c r="BP26" s="211">
        <v>3.1501322432374499</v>
      </c>
      <c r="BQ26" s="211">
        <v>2.91181413829203E-2</v>
      </c>
      <c r="BR26" s="205">
        <v>40.205190970829499</v>
      </c>
      <c r="BS26" s="211">
        <v>6.0569564860535197</v>
      </c>
      <c r="BT26" s="211">
        <v>0.13989792556036501</v>
      </c>
      <c r="BU26" s="205">
        <v>32.777807826289397</v>
      </c>
      <c r="BV26" s="211">
        <v>3.7758058348183301</v>
      </c>
      <c r="BW26" s="211">
        <v>8.3390969375150295E-2</v>
      </c>
      <c r="BX26" s="205">
        <v>31.967208358813</v>
      </c>
      <c r="BY26" s="211">
        <v>3.4684190651407598</v>
      </c>
      <c r="BZ26" s="211">
        <v>0.63595290421591</v>
      </c>
      <c r="CA26" s="205">
        <v>78.634056399226296</v>
      </c>
      <c r="CB26" s="211">
        <v>8.1636011491470395</v>
      </c>
      <c r="CC26" s="211">
        <v>8.9195394468799209E-3</v>
      </c>
      <c r="CD26" s="135">
        <v>39.089060165427199</v>
      </c>
      <c r="CE26" s="297">
        <v>3.3265161918494899</v>
      </c>
      <c r="CF26" s="297">
        <v>2.6996421864717499E-3</v>
      </c>
      <c r="CG26" s="205">
        <v>39.107494942165701</v>
      </c>
      <c r="CH26" s="211">
        <v>3.37485489222713</v>
      </c>
      <c r="CI26" s="211">
        <v>5.22342290766197E-3</v>
      </c>
      <c r="CJ26" s="205">
        <v>39.139833276747297</v>
      </c>
      <c r="CK26" s="211">
        <v>2.8960632704463798</v>
      </c>
      <c r="CL26" s="211">
        <v>0</v>
      </c>
      <c r="CM26" s="205">
        <v>37.703899565040501</v>
      </c>
      <c r="CN26" s="211">
        <v>4.0649582733737599</v>
      </c>
      <c r="CO26" s="211">
        <v>0</v>
      </c>
      <c r="CP26" s="205">
        <v>37.598764509177897</v>
      </c>
      <c r="CQ26" s="211">
        <v>4.8447761150253701</v>
      </c>
      <c r="CR26" s="211">
        <v>3.6371149278070898E-2</v>
      </c>
      <c r="CS26" s="205">
        <v>33.979009982290002</v>
      </c>
      <c r="CT26" s="211">
        <v>3.9878170712534899</v>
      </c>
      <c r="CU26" s="211">
        <v>2.6364407013076099E-2</v>
      </c>
      <c r="CV26" s="205">
        <v>40.2925106031689</v>
      </c>
      <c r="CW26" s="211">
        <v>7.3559419212222501</v>
      </c>
      <c r="CX26" s="211">
        <v>2.1309605972124401E-2</v>
      </c>
      <c r="CY26" s="205">
        <v>35.590839694689201</v>
      </c>
      <c r="CZ26" s="211">
        <v>4.4934278653494202</v>
      </c>
      <c r="DA26" s="211">
        <v>2.4053834270193202E-3</v>
      </c>
      <c r="DB26" s="205">
        <v>37.941045927429997</v>
      </c>
      <c r="DC26" s="211">
        <v>4.7901478657805496</v>
      </c>
      <c r="DD26" s="211">
        <v>2.45152580022755E-3</v>
      </c>
      <c r="DE26" s="205">
        <v>38.313063458372099</v>
      </c>
      <c r="DF26" s="211">
        <v>4.2682303924436704</v>
      </c>
      <c r="DG26" s="211">
        <v>0</v>
      </c>
      <c r="DH26" s="205">
        <v>36.285836420538601</v>
      </c>
      <c r="DI26" s="211">
        <v>4.31987162866037</v>
      </c>
      <c r="DJ26" s="211">
        <v>0</v>
      </c>
      <c r="DK26" s="205">
        <v>38.649674921628403</v>
      </c>
      <c r="DL26" s="211">
        <v>4.6550560011965096</v>
      </c>
      <c r="DM26" s="211">
        <v>1.2281431734246199E-2</v>
      </c>
      <c r="DN26" s="205">
        <v>36.177378170875798</v>
      </c>
      <c r="DO26" s="211">
        <v>2.4733224858750602</v>
      </c>
      <c r="DP26" s="211">
        <v>4.9459020454250798E-3</v>
      </c>
      <c r="DQ26" s="205">
        <v>38.635848602489702</v>
      </c>
      <c r="DR26" s="211">
        <v>4.1135641809223502</v>
      </c>
      <c r="DS26" s="211">
        <v>0</v>
      </c>
      <c r="DT26" s="205">
        <v>37.460248172235701</v>
      </c>
      <c r="DU26" s="211">
        <v>3.9634364082520599</v>
      </c>
      <c r="DV26" s="211">
        <v>1.6199225473E-3</v>
      </c>
      <c r="DW26" s="205">
        <v>36.1199194793885</v>
      </c>
      <c r="DX26" s="211">
        <v>4.1567808917495102</v>
      </c>
      <c r="DY26" s="211">
        <v>0</v>
      </c>
      <c r="DZ26" s="205">
        <v>38.206932877909999</v>
      </c>
      <c r="EA26" s="211">
        <v>3.8875120136632799</v>
      </c>
      <c r="EB26" s="211">
        <v>0</v>
      </c>
      <c r="EC26" s="205">
        <v>39.341456345967998</v>
      </c>
      <c r="ED26" s="211">
        <v>4.6531266803448004</v>
      </c>
      <c r="EE26" s="211">
        <v>0</v>
      </c>
      <c r="EF26" s="205">
        <v>37.671334656873697</v>
      </c>
      <c r="EG26" s="211">
        <v>4.5782332693961596</v>
      </c>
      <c r="EH26" s="211">
        <v>1.6885111369790201E-3</v>
      </c>
      <c r="EI26" s="205">
        <v>39.518245216178997</v>
      </c>
      <c r="EJ26" s="211">
        <v>6.1774318460328503</v>
      </c>
      <c r="EK26" s="211">
        <v>1.1956826292361101E-2</v>
      </c>
      <c r="EL26" s="205">
        <v>36.654010327189198</v>
      </c>
      <c r="EM26" s="211">
        <v>3.2330449493361302</v>
      </c>
      <c r="EN26" s="211">
        <v>0</v>
      </c>
      <c r="EO26" s="205">
        <v>39.216994689515197</v>
      </c>
      <c r="EP26" s="211">
        <v>4.3500682713068803</v>
      </c>
      <c r="EQ26" s="211">
        <v>8.0255469118588902E-3</v>
      </c>
      <c r="ER26" s="205">
        <v>38.5999937095456</v>
      </c>
      <c r="ES26" s="211">
        <v>4.5277838228159197</v>
      </c>
      <c r="ET26" s="211">
        <v>0</v>
      </c>
      <c r="EU26" s="205">
        <v>34.149110022752303</v>
      </c>
      <c r="EV26" s="211">
        <v>2.8173883272656601</v>
      </c>
      <c r="EW26" s="211">
        <v>8.1907974082944205E-3</v>
      </c>
      <c r="EX26" s="205">
        <v>37.894620784380599</v>
      </c>
      <c r="EY26" s="211">
        <v>3.2760731106366201</v>
      </c>
      <c r="EZ26" s="211">
        <v>2.2927239051310998E-3</v>
      </c>
      <c r="FA26" s="205">
        <v>38.105316034579999</v>
      </c>
      <c r="FB26" s="211">
        <v>3.4296949290212999</v>
      </c>
      <c r="FC26" s="211">
        <v>3.0754307994121698E-3</v>
      </c>
    </row>
    <row r="27" spans="2:159">
      <c r="B27" s="73" t="s">
        <v>793</v>
      </c>
      <c r="C27" s="68" t="s">
        <v>825</v>
      </c>
      <c r="D27" s="244">
        <v>40.470133813352</v>
      </c>
      <c r="E27" s="245">
        <v>3.6161929679332401</v>
      </c>
      <c r="F27" s="245">
        <v>0.84918277842099799</v>
      </c>
      <c r="G27" s="276">
        <v>51.962316761383804</v>
      </c>
      <c r="H27" s="245">
        <v>13.9976802292488</v>
      </c>
      <c r="I27" s="245">
        <v>1.9200228777842201</v>
      </c>
      <c r="J27" s="244">
        <v>102139.422595515</v>
      </c>
      <c r="K27" s="245">
        <v>6793.5182648559903</v>
      </c>
      <c r="L27" s="245">
        <v>0.60180021566228703</v>
      </c>
      <c r="M27" s="244">
        <v>55.549782623557</v>
      </c>
      <c r="N27" s="245">
        <v>8.5895221528104706</v>
      </c>
      <c r="O27" s="245">
        <v>0.170550742045154</v>
      </c>
      <c r="P27" s="244">
        <v>11283.888575646701</v>
      </c>
      <c r="Q27" s="245">
        <v>1004.87684671754</v>
      </c>
      <c r="R27" s="245">
        <v>0.61593108720745104</v>
      </c>
      <c r="S27" s="244">
        <v>339944.50676125701</v>
      </c>
      <c r="T27" s="245">
        <v>33331.127404045903</v>
      </c>
      <c r="U27" s="245">
        <v>87.372445389180299</v>
      </c>
      <c r="V27" s="244">
        <v>41.455299312285597</v>
      </c>
      <c r="W27" s="245">
        <v>19.329290718755001</v>
      </c>
      <c r="X27" s="245">
        <v>4.3468292357728799</v>
      </c>
      <c r="Y27" s="244">
        <v>365.79969703016701</v>
      </c>
      <c r="Z27" s="245">
        <v>128.352692215079</v>
      </c>
      <c r="AA27" s="245">
        <v>27.398246629303301</v>
      </c>
      <c r="AB27" s="244">
        <v>170.22894944586801</v>
      </c>
      <c r="AC27" s="245">
        <v>108.432628152532</v>
      </c>
      <c r="AD27" s="245">
        <v>37.467608209033401</v>
      </c>
      <c r="AE27" s="276">
        <v>84.259193313428796</v>
      </c>
      <c r="AF27" s="245">
        <v>20.2196341224112</v>
      </c>
      <c r="AG27" s="245">
        <v>5.6646737356497097</v>
      </c>
      <c r="AH27" s="244">
        <v>40.678530844811597</v>
      </c>
      <c r="AI27" s="245">
        <v>3.0175174837043</v>
      </c>
      <c r="AJ27" s="245">
        <v>0.110295761692353</v>
      </c>
      <c r="AK27" s="244">
        <v>39.200750290221201</v>
      </c>
      <c r="AL27" s="245">
        <v>9.3769051454717705</v>
      </c>
      <c r="AM27" s="245">
        <v>0.21787068559641501</v>
      </c>
      <c r="AN27" s="244">
        <v>38.077168108154297</v>
      </c>
      <c r="AO27" s="245">
        <v>4.5598605505753396</v>
      </c>
      <c r="AP27" s="245">
        <v>3.2546738692366697E-2</v>
      </c>
      <c r="AQ27" s="244">
        <v>35.529391826365</v>
      </c>
      <c r="AR27" s="245">
        <v>9.0599232511980201</v>
      </c>
      <c r="AS27" s="245">
        <v>1.06187230800369</v>
      </c>
      <c r="AT27" s="244">
        <v>39.3132219897022</v>
      </c>
      <c r="AU27" s="245">
        <v>4.2927825386486198</v>
      </c>
      <c r="AV27" s="245">
        <v>0.24331948772060899</v>
      </c>
      <c r="AW27" s="244">
        <v>50.583010963337202</v>
      </c>
      <c r="AX27" s="245">
        <v>5.6063359136804296</v>
      </c>
      <c r="AY27" s="245">
        <v>0.29583837548750902</v>
      </c>
      <c r="AZ27" s="276">
        <v>93.884375755075595</v>
      </c>
      <c r="BA27" s="245">
        <v>23.773272157377299</v>
      </c>
      <c r="BB27" s="245">
        <v>1.72418385003776</v>
      </c>
      <c r="BC27" s="244">
        <v>35.310799100386198</v>
      </c>
      <c r="BD27" s="245">
        <v>3.32594729011281</v>
      </c>
      <c r="BE27" s="245">
        <v>1.21634933450286E-2</v>
      </c>
      <c r="BF27" s="244">
        <v>39.403888863335702</v>
      </c>
      <c r="BG27" s="245">
        <v>4.8927885647938503</v>
      </c>
      <c r="BH27" s="245">
        <v>8.3405109376909495E-2</v>
      </c>
      <c r="BI27" s="244">
        <v>37.835378986735599</v>
      </c>
      <c r="BJ27" s="245">
        <v>3.7306085681380901</v>
      </c>
      <c r="BK27" s="245">
        <v>0.106426124443587</v>
      </c>
      <c r="BL27" s="244">
        <v>40.7087685642338</v>
      </c>
      <c r="BM27" s="245">
        <v>5.50961386271642</v>
      </c>
      <c r="BN27" s="245">
        <v>0.117005253735798</v>
      </c>
      <c r="BO27" s="244">
        <v>36.339342657122799</v>
      </c>
      <c r="BP27" s="245">
        <v>2.8963058854108699</v>
      </c>
      <c r="BQ27" s="245">
        <v>2.3234044104518799E-2</v>
      </c>
      <c r="BR27" s="244">
        <v>39.3157160466573</v>
      </c>
      <c r="BS27" s="245">
        <v>6.74518095027911</v>
      </c>
      <c r="BT27" s="245">
        <v>0.11325285124861</v>
      </c>
      <c r="BU27" s="244">
        <v>33.0811402653448</v>
      </c>
      <c r="BV27" s="245">
        <v>4.6152047574570503</v>
      </c>
      <c r="BW27" s="245">
        <v>9.1141035534223799E-2</v>
      </c>
      <c r="BX27" s="244">
        <v>31.636580139829999</v>
      </c>
      <c r="BY27" s="245">
        <v>3.6859935821492402</v>
      </c>
      <c r="BZ27" s="245">
        <v>0.58233593008696405</v>
      </c>
      <c r="CA27" s="244">
        <v>78.342402924004801</v>
      </c>
      <c r="CB27" s="245">
        <v>7.3019106858964999</v>
      </c>
      <c r="CC27" s="245">
        <v>6.9539765449335199E-3</v>
      </c>
      <c r="CD27" s="298">
        <v>38.471503638573203</v>
      </c>
      <c r="CE27" s="299">
        <v>3.9015530933026499</v>
      </c>
      <c r="CF27" s="299">
        <v>2.47225518290319E-3</v>
      </c>
      <c r="CG27" s="244">
        <v>39.208474662399503</v>
      </c>
      <c r="CH27" s="245">
        <v>3.15507748587879</v>
      </c>
      <c r="CI27" s="245">
        <v>0</v>
      </c>
      <c r="CJ27" s="244">
        <v>38.014334592790199</v>
      </c>
      <c r="CK27" s="245">
        <v>2.7870482364293401</v>
      </c>
      <c r="CL27" s="245">
        <v>4.0877170376728798E-3</v>
      </c>
      <c r="CM27" s="244">
        <v>36.936201270300799</v>
      </c>
      <c r="CN27" s="245">
        <v>4.7032633623721702</v>
      </c>
      <c r="CO27" s="245">
        <v>1.6248386981631301E-2</v>
      </c>
      <c r="CP27" s="244">
        <v>37.223039148701403</v>
      </c>
      <c r="CQ27" s="245">
        <v>3.69545102713202</v>
      </c>
      <c r="CR27" s="245">
        <v>2.88463322177199E-2</v>
      </c>
      <c r="CS27" s="244">
        <v>33.578244560185503</v>
      </c>
      <c r="CT27" s="245">
        <v>3.4931484758342002</v>
      </c>
      <c r="CU27" s="245">
        <v>4.1162313055888099E-2</v>
      </c>
      <c r="CV27" s="244">
        <v>39.377307752632397</v>
      </c>
      <c r="CW27" s="245">
        <v>6.8870557015394098</v>
      </c>
      <c r="CX27" s="245">
        <v>1.9373075389574401E-2</v>
      </c>
      <c r="CY27" s="244">
        <v>35.364133448403599</v>
      </c>
      <c r="CZ27" s="245">
        <v>3.3522935568797601</v>
      </c>
      <c r="DA27" s="245">
        <v>0</v>
      </c>
      <c r="DB27" s="244">
        <v>37.733628399639599</v>
      </c>
      <c r="DC27" s="245">
        <v>3.7175405540924502</v>
      </c>
      <c r="DD27" s="245">
        <v>2.2269040827914001E-3</v>
      </c>
      <c r="DE27" s="244">
        <v>37.459554793112297</v>
      </c>
      <c r="DF27" s="245">
        <v>4.0988083259562398</v>
      </c>
      <c r="DG27" s="245">
        <v>0</v>
      </c>
      <c r="DH27" s="244">
        <v>35.600855764281</v>
      </c>
      <c r="DI27" s="245">
        <v>5.18007828034649</v>
      </c>
      <c r="DJ27" s="245">
        <v>9.8364569963253299E-3</v>
      </c>
      <c r="DK27" s="244">
        <v>37.616183586790697</v>
      </c>
      <c r="DL27" s="245">
        <v>3.68064184196695</v>
      </c>
      <c r="DM27" s="245">
        <v>0</v>
      </c>
      <c r="DN27" s="244">
        <v>35.366325132473797</v>
      </c>
      <c r="DO27" s="245">
        <v>2.65164550544314</v>
      </c>
      <c r="DP27" s="245">
        <v>0</v>
      </c>
      <c r="DQ27" s="244">
        <v>37.745528954060198</v>
      </c>
      <c r="DR27" s="245">
        <v>3.5908173509757999</v>
      </c>
      <c r="DS27" s="245">
        <v>0</v>
      </c>
      <c r="DT27" s="244">
        <v>36.888676601375103</v>
      </c>
      <c r="DU27" s="245">
        <v>2.0984913274085</v>
      </c>
      <c r="DV27" s="245">
        <v>0</v>
      </c>
      <c r="DW27" s="244">
        <v>35.876233084809598</v>
      </c>
      <c r="DX27" s="245">
        <v>3.6024661998088301</v>
      </c>
      <c r="DY27" s="245">
        <v>6.4528748216985902E-3</v>
      </c>
      <c r="DZ27" s="244">
        <v>37.912225169044099</v>
      </c>
      <c r="EA27" s="245">
        <v>3.7704653397255599</v>
      </c>
      <c r="EB27" s="245">
        <v>0</v>
      </c>
      <c r="EC27" s="244">
        <v>38.733711278633997</v>
      </c>
      <c r="ED27" s="245">
        <v>4.4858029262230197</v>
      </c>
      <c r="EE27" s="245">
        <v>0</v>
      </c>
      <c r="EF27" s="244">
        <v>37.338892671603197</v>
      </c>
      <c r="EG27" s="245">
        <v>4.0373832260766598</v>
      </c>
      <c r="EH27" s="245">
        <v>0</v>
      </c>
      <c r="EI27" s="244">
        <v>38.838674001063303</v>
      </c>
      <c r="EJ27" s="245">
        <v>4.23272602823232</v>
      </c>
      <c r="EK27" s="245">
        <v>0</v>
      </c>
      <c r="EL27" s="244">
        <v>36.459334332965803</v>
      </c>
      <c r="EM27" s="245">
        <v>3.31967784336369</v>
      </c>
      <c r="EN27" s="245">
        <v>2.6342209883712599E-3</v>
      </c>
      <c r="EO27" s="244">
        <v>37.104973565748999</v>
      </c>
      <c r="EP27" s="245">
        <v>3.9099554933929701</v>
      </c>
      <c r="EQ27" s="245">
        <v>1.0269112900820099E-2</v>
      </c>
      <c r="ER27" s="244">
        <v>38.451989348615101</v>
      </c>
      <c r="ES27" s="245">
        <v>3.42342601014722</v>
      </c>
      <c r="ET27" s="245">
        <v>1.08681273546116E-2</v>
      </c>
      <c r="EU27" s="244">
        <v>33.482027429682802</v>
      </c>
      <c r="EV27" s="245">
        <v>2.3947429194188699</v>
      </c>
      <c r="EW27" s="245">
        <v>1.1931359950184199E-2</v>
      </c>
      <c r="EX27" s="244">
        <v>37.535556298171102</v>
      </c>
      <c r="EY27" s="245">
        <v>3.2197512099778201</v>
      </c>
      <c r="EZ27" s="245">
        <v>0</v>
      </c>
      <c r="FA27" s="244">
        <v>37.086044297009003</v>
      </c>
      <c r="FB27" s="245">
        <v>4.2759033195924996</v>
      </c>
      <c r="FC27" s="245">
        <v>0</v>
      </c>
    </row>
    <row r="28" spans="2:159">
      <c r="B28" s="73" t="s">
        <v>793</v>
      </c>
      <c r="C28" s="73" t="s">
        <v>821</v>
      </c>
      <c r="D28" s="205">
        <v>39.904540059063301</v>
      </c>
      <c r="E28" s="211">
        <v>6.5156602069334699</v>
      </c>
      <c r="F28" s="211">
        <v>1.1025466664769601</v>
      </c>
      <c r="G28" s="270">
        <v>51.344920352718098</v>
      </c>
      <c r="H28" s="211">
        <v>15.5459932438794</v>
      </c>
      <c r="I28" s="211">
        <v>1.44932179279358</v>
      </c>
      <c r="J28" s="205">
        <v>99950.343148652493</v>
      </c>
      <c r="K28" s="211">
        <v>12120.449246583899</v>
      </c>
      <c r="L28" s="211">
        <v>1.05873343995346</v>
      </c>
      <c r="M28" s="296">
        <v>54.369838303426697</v>
      </c>
      <c r="N28" s="211">
        <v>9.5177963877246299</v>
      </c>
      <c r="O28" s="211">
        <v>6.9638127161011906E-2</v>
      </c>
      <c r="P28" s="205">
        <v>11097.117494783901</v>
      </c>
      <c r="Q28" s="211">
        <v>1206.02802882419</v>
      </c>
      <c r="R28" s="211">
        <v>0.128383803278625</v>
      </c>
      <c r="S28" s="205">
        <v>336458.79223479901</v>
      </c>
      <c r="T28" s="211">
        <v>32546.801133654601</v>
      </c>
      <c r="U28" s="211">
        <v>96.934472270839095</v>
      </c>
      <c r="V28" s="205">
        <v>42.357372656058899</v>
      </c>
      <c r="W28" s="211">
        <v>20.790528860810401</v>
      </c>
      <c r="X28" s="211">
        <v>5.8686674914654597</v>
      </c>
      <c r="Y28" s="205">
        <v>438.17632391814601</v>
      </c>
      <c r="Z28" s="211">
        <v>106.656785545574</v>
      </c>
      <c r="AA28" s="211">
        <v>25.594643350565601</v>
      </c>
      <c r="AB28" s="205">
        <v>223.44774695818401</v>
      </c>
      <c r="AC28" s="211">
        <v>180.62707132516601</v>
      </c>
      <c r="AD28" s="211">
        <v>39.931248549828901</v>
      </c>
      <c r="AE28" s="270">
        <v>106.202425127225</v>
      </c>
      <c r="AF28" s="211">
        <v>25.341607582149699</v>
      </c>
      <c r="AG28" s="211">
        <v>5.5378023828479401</v>
      </c>
      <c r="AH28" s="205">
        <v>43.138880104543297</v>
      </c>
      <c r="AI28" s="211">
        <v>2.7807988464061402</v>
      </c>
      <c r="AJ28" s="211">
        <v>2.3390950611677098E-2</v>
      </c>
      <c r="AK28" s="205">
        <v>40.031674168721999</v>
      </c>
      <c r="AL28" s="211">
        <v>10.586303368091899</v>
      </c>
      <c r="AM28" s="211">
        <v>0.17814561293256501</v>
      </c>
      <c r="AN28" s="205">
        <v>38.838720771286098</v>
      </c>
      <c r="AO28" s="211">
        <v>3.3332107899462602</v>
      </c>
      <c r="AP28" s="211">
        <v>1.6555172707336498E-2</v>
      </c>
      <c r="AQ28" s="205">
        <v>35.071984485004698</v>
      </c>
      <c r="AR28" s="211">
        <v>8.5365288697261406</v>
      </c>
      <c r="AS28" s="211">
        <v>0.18225465733004401</v>
      </c>
      <c r="AT28" s="205">
        <v>38.455717920835198</v>
      </c>
      <c r="AU28" s="211">
        <v>3.6903460071437499</v>
      </c>
      <c r="AV28" s="211">
        <v>0.27014998054941702</v>
      </c>
      <c r="AW28" s="205">
        <v>50.527802569519402</v>
      </c>
      <c r="AX28" s="211">
        <v>5.6500320457302902</v>
      </c>
      <c r="AY28" s="211">
        <v>0.33523167107479002</v>
      </c>
      <c r="AZ28" s="270">
        <v>168.956191180064</v>
      </c>
      <c r="BA28" s="211">
        <v>30.6808640148416</v>
      </c>
      <c r="BB28" s="211">
        <v>1.73274264787128</v>
      </c>
      <c r="BC28" s="205">
        <v>35.395199121274999</v>
      </c>
      <c r="BD28" s="211">
        <v>3.8466188740487302</v>
      </c>
      <c r="BE28" s="211">
        <v>9.04759036038311E-3</v>
      </c>
      <c r="BF28" s="205">
        <v>39.482801201956399</v>
      </c>
      <c r="BG28" s="211">
        <v>6.41237336942807</v>
      </c>
      <c r="BH28" s="211">
        <v>9.1939506883172803E-2</v>
      </c>
      <c r="BI28" s="205">
        <v>38.214840207789898</v>
      </c>
      <c r="BJ28" s="211">
        <v>4.71973042618772</v>
      </c>
      <c r="BK28" s="211">
        <v>0.16195562387414</v>
      </c>
      <c r="BL28" s="205">
        <v>38.743249209051797</v>
      </c>
      <c r="BM28" s="211">
        <v>7.8083026562368696</v>
      </c>
      <c r="BN28" s="211">
        <v>0.15004588023646401</v>
      </c>
      <c r="BO28" s="205">
        <v>37.093845460917002</v>
      </c>
      <c r="BP28" s="211">
        <v>5.3806014172862797</v>
      </c>
      <c r="BQ28" s="211">
        <v>1.8658921814215398E-2</v>
      </c>
      <c r="BR28" s="205">
        <v>38.670667121738603</v>
      </c>
      <c r="BS28" s="211">
        <v>6.48390901789229</v>
      </c>
      <c r="BT28" s="211">
        <v>0.15050392876662999</v>
      </c>
      <c r="BU28" s="205">
        <v>33.549171367546997</v>
      </c>
      <c r="BV28" s="211">
        <v>6.9360574032111604</v>
      </c>
      <c r="BW28" s="211">
        <v>0.103158481399407</v>
      </c>
      <c r="BX28" s="205">
        <v>31.319785221901999</v>
      </c>
      <c r="BY28" s="211">
        <v>5.3490470599452804</v>
      </c>
      <c r="BZ28" s="211">
        <v>0.45247670939033902</v>
      </c>
      <c r="CA28" s="205">
        <v>78.348717362969694</v>
      </c>
      <c r="CB28" s="211">
        <v>11.239757504496801</v>
      </c>
      <c r="CC28" s="211">
        <v>6.0195144438006699E-3</v>
      </c>
      <c r="CD28" s="205">
        <v>37.790778166025397</v>
      </c>
      <c r="CE28" s="211">
        <v>6.1677027829550299</v>
      </c>
      <c r="CF28" s="211">
        <v>2.79079511099622E-3</v>
      </c>
      <c r="CG28" s="205">
        <v>37.8925159378663</v>
      </c>
      <c r="CH28" s="211">
        <v>5.9005571796868201</v>
      </c>
      <c r="CI28" s="211">
        <v>9.2649032773513308E-3</v>
      </c>
      <c r="CJ28" s="205">
        <v>37.683263953315297</v>
      </c>
      <c r="CK28" s="211">
        <v>6.2338556339681901</v>
      </c>
      <c r="CL28" s="211">
        <v>2.34410507727028E-3</v>
      </c>
      <c r="CM28" s="205">
        <v>36.534812826020001</v>
      </c>
      <c r="CN28" s="211">
        <v>7.9645414499329599</v>
      </c>
      <c r="CO28" s="211">
        <v>0</v>
      </c>
      <c r="CP28" s="205">
        <v>37.757367499176901</v>
      </c>
      <c r="CQ28" s="211">
        <v>7.28718969252545</v>
      </c>
      <c r="CR28" s="211">
        <v>7.1181390559099306E-2</v>
      </c>
      <c r="CS28" s="205">
        <v>33.561491676888799</v>
      </c>
      <c r="CT28" s="211">
        <v>6.0005209546361904</v>
      </c>
      <c r="CU28" s="211">
        <v>3.0698191014248699E-2</v>
      </c>
      <c r="CV28" s="205">
        <v>39.134711829932201</v>
      </c>
      <c r="CW28" s="211">
        <v>8.6098171414215408</v>
      </c>
      <c r="CX28" s="211">
        <v>0</v>
      </c>
      <c r="CY28" s="205">
        <v>35.973609927817201</v>
      </c>
      <c r="CZ28" s="211">
        <v>6.1983714965693899</v>
      </c>
      <c r="DA28" s="211">
        <v>0</v>
      </c>
      <c r="DB28" s="205">
        <v>38.132821047176598</v>
      </c>
      <c r="DC28" s="211">
        <v>6.1347258640115303</v>
      </c>
      <c r="DD28" s="211">
        <v>1.86899366014983E-3</v>
      </c>
      <c r="DE28" s="205">
        <v>37.402144707756598</v>
      </c>
      <c r="DF28" s="211">
        <v>5.9597330277109704</v>
      </c>
      <c r="DG28" s="211">
        <v>0</v>
      </c>
      <c r="DH28" s="205">
        <v>35.0864051121955</v>
      </c>
      <c r="DI28" s="211">
        <v>5.7510384758210602</v>
      </c>
      <c r="DJ28" s="211">
        <v>0</v>
      </c>
      <c r="DK28" s="205">
        <v>37.563962037490597</v>
      </c>
      <c r="DL28" s="211">
        <v>5.7793677493212101</v>
      </c>
      <c r="DM28" s="211">
        <v>0</v>
      </c>
      <c r="DN28" s="205">
        <v>35.177726862316597</v>
      </c>
      <c r="DO28" s="211">
        <v>6.1200691278030597</v>
      </c>
      <c r="DP28" s="211">
        <v>0</v>
      </c>
      <c r="DQ28" s="205">
        <v>38.120023889974398</v>
      </c>
      <c r="DR28" s="211">
        <v>7.0032612617679302</v>
      </c>
      <c r="DS28" s="211">
        <v>8.8313711898026295E-3</v>
      </c>
      <c r="DT28" s="205">
        <v>36.410100201092199</v>
      </c>
      <c r="DU28" s="211">
        <v>6.0550906092951404</v>
      </c>
      <c r="DV28" s="211">
        <v>0</v>
      </c>
      <c r="DW28" s="205">
        <v>35.7159108229936</v>
      </c>
      <c r="DX28" s="211">
        <v>7.0755720525574297</v>
      </c>
      <c r="DY28" s="211">
        <v>7.3160112001477004E-3</v>
      </c>
      <c r="DZ28" s="205">
        <v>37.544856658448403</v>
      </c>
      <c r="EA28" s="211">
        <v>6.3776462337729596</v>
      </c>
      <c r="EB28" s="211">
        <v>0</v>
      </c>
      <c r="EC28" s="205">
        <v>37.651479821632797</v>
      </c>
      <c r="ED28" s="211">
        <v>7.2137976828544002</v>
      </c>
      <c r="EE28" s="211">
        <v>0</v>
      </c>
      <c r="EF28" s="205">
        <v>36.565006706467102</v>
      </c>
      <c r="EG28" s="211">
        <v>7.2355499650976398</v>
      </c>
      <c r="EH28" s="211">
        <v>1.2270540770911299E-3</v>
      </c>
      <c r="EI28" s="205">
        <v>37.8846729300408</v>
      </c>
      <c r="EJ28" s="211">
        <v>6.3599968068414299</v>
      </c>
      <c r="EK28" s="211">
        <v>0</v>
      </c>
      <c r="EL28" s="205">
        <v>35.713683933707102</v>
      </c>
      <c r="EM28" s="211">
        <v>6.1757563379677602</v>
      </c>
      <c r="EN28" s="211">
        <v>3.7139440245969901E-3</v>
      </c>
      <c r="EO28" s="205">
        <v>37.533374623619899</v>
      </c>
      <c r="EP28" s="211">
        <v>6.6666050583082601</v>
      </c>
      <c r="EQ28" s="211">
        <v>0</v>
      </c>
      <c r="ER28" s="205">
        <v>38.304675301193903</v>
      </c>
      <c r="ES28" s="211">
        <v>6.2225422896862304</v>
      </c>
      <c r="ET28" s="211">
        <v>1.2053768622844E-2</v>
      </c>
      <c r="EU28" s="205">
        <v>33.582627655262399</v>
      </c>
      <c r="EV28" s="211">
        <v>5.4249823473690002</v>
      </c>
      <c r="EW28" s="211">
        <v>8.9747954652240197E-3</v>
      </c>
      <c r="EX28" s="205">
        <v>37.621587144809197</v>
      </c>
      <c r="EY28" s="211">
        <v>6.3932314796446299</v>
      </c>
      <c r="EZ28" s="211">
        <v>1.72056985220512E-3</v>
      </c>
      <c r="FA28" s="205">
        <v>37.153847228530701</v>
      </c>
      <c r="FB28" s="211">
        <v>7.5296931354558199</v>
      </c>
      <c r="FC28" s="211">
        <v>0</v>
      </c>
    </row>
    <row r="29" spans="2:159">
      <c r="B29" s="73" t="s">
        <v>793</v>
      </c>
      <c r="C29" s="73" t="s">
        <v>822</v>
      </c>
      <c r="D29" s="205">
        <v>38.975232227647197</v>
      </c>
      <c r="E29" s="211">
        <v>7.3335043305535699</v>
      </c>
      <c r="F29" s="211">
        <v>1.0194017057936799</v>
      </c>
      <c r="G29" s="270">
        <v>47.580127969223703</v>
      </c>
      <c r="H29" s="211">
        <v>14.488148373431001</v>
      </c>
      <c r="I29" s="211">
        <v>1.3058731663569301</v>
      </c>
      <c r="J29" s="205">
        <v>98067.077121936803</v>
      </c>
      <c r="K29" s="211">
        <v>9799.8195887543607</v>
      </c>
      <c r="L29" s="211">
        <v>1.0668904959974701</v>
      </c>
      <c r="M29" s="296">
        <v>53.707239219694202</v>
      </c>
      <c r="N29" s="211">
        <v>10.852641996291901</v>
      </c>
      <c r="O29" s="211">
        <v>6.1635520352266798E-2</v>
      </c>
      <c r="P29" s="205">
        <v>10918.1176713519</v>
      </c>
      <c r="Q29" s="211">
        <v>1010.36510716501</v>
      </c>
      <c r="R29" s="211">
        <v>0.110635402472799</v>
      </c>
      <c r="S29" s="205">
        <v>333313.48503244802</v>
      </c>
      <c r="T29" s="211">
        <v>32839.431682377501</v>
      </c>
      <c r="U29" s="211">
        <v>99.984188538567295</v>
      </c>
      <c r="V29" s="205">
        <v>40.2076378747525</v>
      </c>
      <c r="W29" s="211">
        <v>23.848383678442001</v>
      </c>
      <c r="X29" s="211">
        <v>5.5260245346375196</v>
      </c>
      <c r="Y29" s="205">
        <v>397.61079131581403</v>
      </c>
      <c r="Z29" s="211">
        <v>151.67324957552299</v>
      </c>
      <c r="AA29" s="211">
        <v>32.2361200610612</v>
      </c>
      <c r="AB29" s="205">
        <v>185.81819765866001</v>
      </c>
      <c r="AC29" s="211">
        <v>146.46494783888099</v>
      </c>
      <c r="AD29" s="211">
        <v>38.247639898732103</v>
      </c>
      <c r="AE29" s="270">
        <v>94.518643826402297</v>
      </c>
      <c r="AF29" s="211">
        <v>32.656899831203098</v>
      </c>
      <c r="AG29" s="211">
        <v>5.0936788261303603</v>
      </c>
      <c r="AH29" s="205">
        <v>41.728763742362403</v>
      </c>
      <c r="AI29" s="211">
        <v>2.86230374174104</v>
      </c>
      <c r="AJ29" s="211">
        <v>9.5830143880183905E-2</v>
      </c>
      <c r="AK29" s="205">
        <v>40.926545818579498</v>
      </c>
      <c r="AL29" s="211">
        <v>9.4252092756519907</v>
      </c>
      <c r="AM29" s="211">
        <v>0.24431188064130499</v>
      </c>
      <c r="AN29" s="205">
        <v>38.336450531691298</v>
      </c>
      <c r="AO29" s="211">
        <v>4.0476116928871697</v>
      </c>
      <c r="AP29" s="211">
        <v>2.2725732879109398E-2</v>
      </c>
      <c r="AQ29" s="205">
        <v>36.586161490043999</v>
      </c>
      <c r="AR29" s="211">
        <v>9.0905023272452592</v>
      </c>
      <c r="AS29" s="211">
        <v>0.14164340291588201</v>
      </c>
      <c r="AT29" s="205">
        <v>37.853660275327201</v>
      </c>
      <c r="AU29" s="211">
        <v>4.1520053658690497</v>
      </c>
      <c r="AV29" s="211">
        <v>0.27315908898861302</v>
      </c>
      <c r="AW29" s="205">
        <v>50.003874454320901</v>
      </c>
      <c r="AX29" s="211">
        <v>5.9068231252931698</v>
      </c>
      <c r="AY29" s="211">
        <v>0.40701971422526501</v>
      </c>
      <c r="AZ29" s="270">
        <v>123.211617859618</v>
      </c>
      <c r="BA29" s="211">
        <v>35.157340211594502</v>
      </c>
      <c r="BB29" s="211">
        <v>1.8176972970407099</v>
      </c>
      <c r="BC29" s="205">
        <v>34.794733833369399</v>
      </c>
      <c r="BD29" s="211">
        <v>4.8084353768325601</v>
      </c>
      <c r="BE29" s="211">
        <v>1.6231439965420799E-2</v>
      </c>
      <c r="BF29" s="205">
        <v>38.750715892560002</v>
      </c>
      <c r="BG29" s="211">
        <v>7.7180454109667798</v>
      </c>
      <c r="BH29" s="211">
        <v>0.10233145169647501</v>
      </c>
      <c r="BI29" s="205">
        <v>37.551955476249098</v>
      </c>
      <c r="BJ29" s="211">
        <v>5.5632476778465501</v>
      </c>
      <c r="BK29" s="211">
        <v>0.12915591509452201</v>
      </c>
      <c r="BL29" s="205">
        <v>37.739277245504503</v>
      </c>
      <c r="BM29" s="211">
        <v>6.9240601575032796</v>
      </c>
      <c r="BN29" s="211">
        <v>9.2121170098780902E-2</v>
      </c>
      <c r="BO29" s="205">
        <v>36.164354156034001</v>
      </c>
      <c r="BP29" s="211">
        <v>5.9859560180146296</v>
      </c>
      <c r="BQ29" s="211">
        <v>2.3338602367548401E-2</v>
      </c>
      <c r="BR29" s="205">
        <v>39.522891725932503</v>
      </c>
      <c r="BS29" s="211">
        <v>6.8848045887646103</v>
      </c>
      <c r="BT29" s="211">
        <v>0.1092528429326</v>
      </c>
      <c r="BU29" s="205">
        <v>33.7465980530773</v>
      </c>
      <c r="BV29" s="211">
        <v>6.7817063816363898</v>
      </c>
      <c r="BW29" s="211">
        <v>4.6659272783262297E-2</v>
      </c>
      <c r="BX29" s="205">
        <v>31.648662580416701</v>
      </c>
      <c r="BY29" s="211">
        <v>5.4606326215283998</v>
      </c>
      <c r="BZ29" s="211">
        <v>0.41514280183320901</v>
      </c>
      <c r="CA29" s="205">
        <v>77.967682627853307</v>
      </c>
      <c r="CB29" s="211">
        <v>12.8431732011838</v>
      </c>
      <c r="CC29" s="211">
        <v>2.6301099446231001E-3</v>
      </c>
      <c r="CD29" s="205">
        <v>38.102181416150302</v>
      </c>
      <c r="CE29" s="211">
        <v>5.8332332230242203</v>
      </c>
      <c r="CF29" s="211">
        <v>0</v>
      </c>
      <c r="CG29" s="205">
        <v>38.529400461792903</v>
      </c>
      <c r="CH29" s="211">
        <v>5.3386464943010301</v>
      </c>
      <c r="CI29" s="211">
        <v>0</v>
      </c>
      <c r="CJ29" s="205">
        <v>37.550176605361401</v>
      </c>
      <c r="CK29" s="211">
        <v>6.4536052522510596</v>
      </c>
      <c r="CL29" s="211">
        <v>0</v>
      </c>
      <c r="CM29" s="205">
        <v>36.647697193963701</v>
      </c>
      <c r="CN29" s="211">
        <v>8.3491846756455903</v>
      </c>
      <c r="CO29" s="211">
        <v>0</v>
      </c>
      <c r="CP29" s="205">
        <v>37.420798241209198</v>
      </c>
      <c r="CQ29" s="211">
        <v>6.9594876482415797</v>
      </c>
      <c r="CR29" s="211">
        <v>5.1338378752156098E-2</v>
      </c>
      <c r="CS29" s="205">
        <v>33.699436411837098</v>
      </c>
      <c r="CT29" s="211">
        <v>5.38695458380068</v>
      </c>
      <c r="CU29" s="211">
        <v>1.8284437088537001E-2</v>
      </c>
      <c r="CV29" s="205">
        <v>38.309152218180898</v>
      </c>
      <c r="CW29" s="211">
        <v>7.7854922913129601</v>
      </c>
      <c r="CX29" s="211">
        <v>0</v>
      </c>
      <c r="CY29" s="205">
        <v>35.582383906091501</v>
      </c>
      <c r="CZ29" s="211">
        <v>5.5867995679567901</v>
      </c>
      <c r="DA29" s="211">
        <v>0</v>
      </c>
      <c r="DB29" s="205">
        <v>37.563975457163899</v>
      </c>
      <c r="DC29" s="211">
        <v>6.3494299224847701</v>
      </c>
      <c r="DD29" s="211">
        <v>0</v>
      </c>
      <c r="DE29" s="205">
        <v>37.280621863268301</v>
      </c>
      <c r="DF29" s="211">
        <v>5.6168177361606801</v>
      </c>
      <c r="DG29" s="211">
        <v>2.1022118510951901E-3</v>
      </c>
      <c r="DH29" s="205">
        <v>35.155613987698999</v>
      </c>
      <c r="DI29" s="211">
        <v>5.84377702925807</v>
      </c>
      <c r="DJ29" s="211">
        <v>0</v>
      </c>
      <c r="DK29" s="205">
        <v>37.9107237527896</v>
      </c>
      <c r="DL29" s="211">
        <v>6.4079037071071498</v>
      </c>
      <c r="DM29" s="211">
        <v>0</v>
      </c>
      <c r="DN29" s="205">
        <v>34.799838840899397</v>
      </c>
      <c r="DO29" s="211">
        <v>5.1160653430150296</v>
      </c>
      <c r="DP29" s="211">
        <v>0</v>
      </c>
      <c r="DQ29" s="205">
        <v>38.566021938029202</v>
      </c>
      <c r="DR29" s="211">
        <v>6.8648651129288396</v>
      </c>
      <c r="DS29" s="211">
        <v>0</v>
      </c>
      <c r="DT29" s="205">
        <v>35.989869669720797</v>
      </c>
      <c r="DU29" s="211">
        <v>5.5402467009619203</v>
      </c>
      <c r="DV29" s="211">
        <v>1.2679034487584899E-3</v>
      </c>
      <c r="DW29" s="205">
        <v>36.1669708668976</v>
      </c>
      <c r="DX29" s="211">
        <v>5.4429761338999798</v>
      </c>
      <c r="DY29" s="211">
        <v>5.4741505713809804E-3</v>
      </c>
      <c r="DZ29" s="205">
        <v>37.785965620428001</v>
      </c>
      <c r="EA29" s="211">
        <v>6.4833228580030404</v>
      </c>
      <c r="EB29" s="211">
        <v>0</v>
      </c>
      <c r="EC29" s="205">
        <v>38.440954658797203</v>
      </c>
      <c r="ED29" s="211">
        <v>6.18156817762471</v>
      </c>
      <c r="EE29" s="211">
        <v>0</v>
      </c>
      <c r="EF29" s="205">
        <v>36.426954703176001</v>
      </c>
      <c r="EG29" s="211">
        <v>6.0257042050222003</v>
      </c>
      <c r="EH29" s="211">
        <v>1.2781182839436999E-3</v>
      </c>
      <c r="EI29" s="205">
        <v>38.3569394893048</v>
      </c>
      <c r="EJ29" s="211">
        <v>6.3115013271758</v>
      </c>
      <c r="EK29" s="211">
        <v>0</v>
      </c>
      <c r="EL29" s="205">
        <v>36.078127319142297</v>
      </c>
      <c r="EM29" s="211">
        <v>6.20925829192851</v>
      </c>
      <c r="EN29" s="211">
        <v>0</v>
      </c>
      <c r="EO29" s="205">
        <v>37.822735704543298</v>
      </c>
      <c r="EP29" s="211">
        <v>6.4263404082341404</v>
      </c>
      <c r="EQ29" s="211">
        <v>0</v>
      </c>
      <c r="ER29" s="205">
        <v>38.0425366906519</v>
      </c>
      <c r="ES29" s="211">
        <v>6.5755372044625204</v>
      </c>
      <c r="ET29" s="211">
        <v>5.4161930872991797E-3</v>
      </c>
      <c r="EU29" s="205">
        <v>33.676436522683403</v>
      </c>
      <c r="EV29" s="211">
        <v>4.8847669789877601</v>
      </c>
      <c r="EW29" s="211">
        <v>3.9616890431103096E-3</v>
      </c>
      <c r="EX29" s="205">
        <v>36.746058267693698</v>
      </c>
      <c r="EY29" s="211">
        <v>5.4653223669075901</v>
      </c>
      <c r="EZ29" s="211">
        <v>0</v>
      </c>
      <c r="FA29" s="205">
        <v>36.463001944306903</v>
      </c>
      <c r="FB29" s="211">
        <v>5.7372314330949301</v>
      </c>
      <c r="FC29" s="211">
        <v>0</v>
      </c>
    </row>
    <row r="30" spans="2:159">
      <c r="B30" s="73" t="s">
        <v>793</v>
      </c>
      <c r="C30" s="73" t="s">
        <v>823</v>
      </c>
      <c r="D30" s="205">
        <v>39.143281958208298</v>
      </c>
      <c r="E30" s="211">
        <v>7.5310209558257997</v>
      </c>
      <c r="F30" s="211">
        <v>1.25431782862089</v>
      </c>
      <c r="G30" s="270">
        <v>50.988224310993999</v>
      </c>
      <c r="H30" s="211">
        <v>14.5464642187137</v>
      </c>
      <c r="I30" s="211">
        <v>1.5409247761454301</v>
      </c>
      <c r="J30" s="205">
        <v>104382.09850985</v>
      </c>
      <c r="K30" s="211">
        <v>12092.262291795299</v>
      </c>
      <c r="L30" s="211">
        <v>1.1054192142746699</v>
      </c>
      <c r="M30" s="205">
        <v>57.177259433362401</v>
      </c>
      <c r="N30" s="211">
        <v>12.0158265776191</v>
      </c>
      <c r="O30" s="211">
        <v>8.6291789965507695E-2</v>
      </c>
      <c r="P30" s="205">
        <v>11394.767845272399</v>
      </c>
      <c r="Q30" s="211">
        <v>1147.4754575951599</v>
      </c>
      <c r="R30" s="211">
        <v>0.138747893629661</v>
      </c>
      <c r="S30" s="205">
        <v>339597.055007266</v>
      </c>
      <c r="T30" s="211">
        <v>28218.595284203398</v>
      </c>
      <c r="U30" s="211">
        <v>118.494439389417</v>
      </c>
      <c r="V30" s="205">
        <v>44.260861915217298</v>
      </c>
      <c r="W30" s="211">
        <v>19.235798787970602</v>
      </c>
      <c r="X30" s="211">
        <v>6.6218190243456299</v>
      </c>
      <c r="Y30" s="205">
        <v>419.109053360399</v>
      </c>
      <c r="Z30" s="211">
        <v>104.648436471672</v>
      </c>
      <c r="AA30" s="211">
        <v>32.061169174571198</v>
      </c>
      <c r="AB30" s="205">
        <v>206.10335042181001</v>
      </c>
      <c r="AC30" s="211">
        <v>157.76341814914801</v>
      </c>
      <c r="AD30" s="211">
        <v>37.176821012546</v>
      </c>
      <c r="AE30" s="270">
        <v>91.269144846129706</v>
      </c>
      <c r="AF30" s="211">
        <v>26.195872150679499</v>
      </c>
      <c r="AG30" s="211">
        <v>5.7667179558711998</v>
      </c>
      <c r="AH30" s="205">
        <v>41.848653740204298</v>
      </c>
      <c r="AI30" s="211">
        <v>2.86788452034543</v>
      </c>
      <c r="AJ30" s="211">
        <v>3.4521140720795103E-2</v>
      </c>
      <c r="AK30" s="205">
        <v>38.898916768265899</v>
      </c>
      <c r="AL30" s="211">
        <v>10.08944923394</v>
      </c>
      <c r="AM30" s="211">
        <v>0.21765611194413201</v>
      </c>
      <c r="AN30" s="205">
        <v>39.276266668511198</v>
      </c>
      <c r="AO30" s="211">
        <v>3.2127548773873702</v>
      </c>
      <c r="AP30" s="211">
        <v>1.9355961851130601E-2</v>
      </c>
      <c r="AQ30" s="205">
        <v>36.066576712137497</v>
      </c>
      <c r="AR30" s="211">
        <v>7.9510605182920102</v>
      </c>
      <c r="AS30" s="211">
        <v>0.15035577261598099</v>
      </c>
      <c r="AT30" s="205">
        <v>38.191380219351899</v>
      </c>
      <c r="AU30" s="211">
        <v>3.9489883493667701</v>
      </c>
      <c r="AV30" s="211">
        <v>0.25554242954031697</v>
      </c>
      <c r="AW30" s="205">
        <v>49.665178116331298</v>
      </c>
      <c r="AX30" s="211">
        <v>5.8673059639967802</v>
      </c>
      <c r="AY30" s="211">
        <v>0.35465241647926798</v>
      </c>
      <c r="AZ30" s="270">
        <v>111.341926786709</v>
      </c>
      <c r="BA30" s="211">
        <v>25.473164495185902</v>
      </c>
      <c r="BB30" s="211">
        <v>1.6317453143293701</v>
      </c>
      <c r="BC30" s="205">
        <v>35.014171125281898</v>
      </c>
      <c r="BD30" s="211">
        <v>3.38852399889026</v>
      </c>
      <c r="BE30" s="211">
        <v>7.0452234778532498E-3</v>
      </c>
      <c r="BF30" s="205">
        <v>39.633349828109203</v>
      </c>
      <c r="BG30" s="211">
        <v>7.0072989330381699</v>
      </c>
      <c r="BH30" s="211">
        <v>8.3378093783411905E-2</v>
      </c>
      <c r="BI30" s="205">
        <v>37.533292256032396</v>
      </c>
      <c r="BJ30" s="211">
        <v>4.7084471527214902</v>
      </c>
      <c r="BK30" s="211">
        <v>0.17212912946145001</v>
      </c>
      <c r="BL30" s="205">
        <v>39.264593463766602</v>
      </c>
      <c r="BM30" s="211">
        <v>7.7090431038054703</v>
      </c>
      <c r="BN30" s="211">
        <v>8.3637031309304694E-2</v>
      </c>
      <c r="BO30" s="205">
        <v>36.971485629742197</v>
      </c>
      <c r="BP30" s="211">
        <v>4.4800337213272199</v>
      </c>
      <c r="BQ30" s="211">
        <v>2.72623436704542E-2</v>
      </c>
      <c r="BR30" s="205">
        <v>41.165937268958402</v>
      </c>
      <c r="BS30" s="211">
        <v>7.3111705913747196</v>
      </c>
      <c r="BT30" s="211">
        <v>9.2146993933998195E-2</v>
      </c>
      <c r="BU30" s="205">
        <v>35.140121474357102</v>
      </c>
      <c r="BV30" s="211">
        <v>7.6479764013581697</v>
      </c>
      <c r="BW30" s="211">
        <v>9.1870709132315098E-2</v>
      </c>
      <c r="BX30" s="205">
        <v>32.319548195828403</v>
      </c>
      <c r="BY30" s="211">
        <v>4.4953195475900598</v>
      </c>
      <c r="BZ30" s="211">
        <v>0.489452300072447</v>
      </c>
      <c r="CA30" s="205">
        <v>79.715310372072295</v>
      </c>
      <c r="CB30" s="211">
        <v>13.1772886805652</v>
      </c>
      <c r="CC30" s="211">
        <v>2.6660971634071599E-3</v>
      </c>
      <c r="CD30" s="205">
        <v>39.661560621087503</v>
      </c>
      <c r="CE30" s="211">
        <v>5.4000742178532999</v>
      </c>
      <c r="CF30" s="211">
        <v>2.1229308185567301E-3</v>
      </c>
      <c r="CG30" s="205">
        <v>38.591199455965501</v>
      </c>
      <c r="CH30" s="211">
        <v>6.0011628825097603</v>
      </c>
      <c r="CI30" s="211">
        <v>0</v>
      </c>
      <c r="CJ30" s="205">
        <v>39.1792227955481</v>
      </c>
      <c r="CK30" s="211">
        <v>5.8666487292207004</v>
      </c>
      <c r="CL30" s="211">
        <v>2.4901632252981999E-3</v>
      </c>
      <c r="CM30" s="205">
        <v>37.833866885397399</v>
      </c>
      <c r="CN30" s="211">
        <v>7.4938414313554604</v>
      </c>
      <c r="CO30" s="211">
        <v>0</v>
      </c>
      <c r="CP30" s="205">
        <v>38.966560583974498</v>
      </c>
      <c r="CQ30" s="211">
        <v>7.0309943710804399</v>
      </c>
      <c r="CR30" s="211">
        <v>6.42109979168307E-2</v>
      </c>
      <c r="CS30" s="205">
        <v>35.213413015258297</v>
      </c>
      <c r="CT30" s="211">
        <v>7.0534982580380801</v>
      </c>
      <c r="CU30" s="211">
        <v>2.8356726519439001E-2</v>
      </c>
      <c r="CV30" s="205">
        <v>40.557955091492197</v>
      </c>
      <c r="CW30" s="211">
        <v>8.8338918433373497</v>
      </c>
      <c r="CX30" s="211">
        <v>1.77867275835779E-2</v>
      </c>
      <c r="CY30" s="205">
        <v>36.663970344494999</v>
      </c>
      <c r="CZ30" s="211">
        <v>6.3320124035726204</v>
      </c>
      <c r="DA30" s="211">
        <v>2.7234368913792101E-3</v>
      </c>
      <c r="DB30" s="205">
        <v>38.939252970359703</v>
      </c>
      <c r="DC30" s="211">
        <v>5.8579079994455903</v>
      </c>
      <c r="DD30" s="211">
        <v>2.7353501535177598E-3</v>
      </c>
      <c r="DE30" s="205">
        <v>38.400560070654898</v>
      </c>
      <c r="DF30" s="211">
        <v>6.3139296349232099</v>
      </c>
      <c r="DG30" s="211">
        <v>0</v>
      </c>
      <c r="DH30" s="205">
        <v>35.900024056029402</v>
      </c>
      <c r="DI30" s="211">
        <v>6.6121106416394504</v>
      </c>
      <c r="DJ30" s="211">
        <v>0</v>
      </c>
      <c r="DK30" s="205">
        <v>37.650370759832903</v>
      </c>
      <c r="DL30" s="211">
        <v>7.0761611953010402</v>
      </c>
      <c r="DM30" s="211">
        <v>0</v>
      </c>
      <c r="DN30" s="205">
        <v>35.8704850858526</v>
      </c>
      <c r="DO30" s="211">
        <v>4.9523444614400196</v>
      </c>
      <c r="DP30" s="211">
        <v>2.5703916709935702E-3</v>
      </c>
      <c r="DQ30" s="205">
        <v>38.779362029957902</v>
      </c>
      <c r="DR30" s="211">
        <v>6.1568303223597702</v>
      </c>
      <c r="DS30" s="211">
        <v>9.2459090980828405E-3</v>
      </c>
      <c r="DT30" s="205">
        <v>37.774499530735902</v>
      </c>
      <c r="DU30" s="211">
        <v>5.1167198371985299</v>
      </c>
      <c r="DV30" s="211">
        <v>0</v>
      </c>
      <c r="DW30" s="205">
        <v>36.677683840216098</v>
      </c>
      <c r="DX30" s="211">
        <v>5.99038456614967</v>
      </c>
      <c r="DY30" s="211">
        <v>0</v>
      </c>
      <c r="DZ30" s="205">
        <v>37.842736687488397</v>
      </c>
      <c r="EA30" s="211">
        <v>4.7674094464351704</v>
      </c>
      <c r="EB30" s="211">
        <v>0</v>
      </c>
      <c r="EC30" s="205">
        <v>39.293596552842899</v>
      </c>
      <c r="ED30" s="211">
        <v>5.7697376951227897</v>
      </c>
      <c r="EE30" s="211">
        <v>0</v>
      </c>
      <c r="EF30" s="205">
        <v>36.297728036079697</v>
      </c>
      <c r="EG30" s="211">
        <v>4.7926367986070204</v>
      </c>
      <c r="EH30" s="211">
        <v>0</v>
      </c>
      <c r="EI30" s="205">
        <v>37.868518921251798</v>
      </c>
      <c r="EJ30" s="211">
        <v>5.5495288969098802</v>
      </c>
      <c r="EK30" s="211">
        <v>6.0584836140596702E-3</v>
      </c>
      <c r="EL30" s="205">
        <v>36.833749003936397</v>
      </c>
      <c r="EM30" s="211">
        <v>5.0153560841794302</v>
      </c>
      <c r="EN30" s="211">
        <v>0</v>
      </c>
      <c r="EO30" s="205">
        <v>38.597361096744898</v>
      </c>
      <c r="EP30" s="211">
        <v>6.6623479181912897</v>
      </c>
      <c r="EQ30" s="211">
        <v>0</v>
      </c>
      <c r="ER30" s="205">
        <v>38.822628722900603</v>
      </c>
      <c r="ES30" s="211">
        <v>5.25714216531932</v>
      </c>
      <c r="ET30" s="211">
        <v>6.8570704320705996E-3</v>
      </c>
      <c r="EU30" s="205">
        <v>34.214125709643703</v>
      </c>
      <c r="EV30" s="211">
        <v>4.4811599658077199</v>
      </c>
      <c r="EW30" s="211">
        <v>6.5308148538844903E-3</v>
      </c>
      <c r="EX30" s="205">
        <v>38.6707534089375</v>
      </c>
      <c r="EY30" s="211">
        <v>5.2727599282189699</v>
      </c>
      <c r="EZ30" s="211">
        <v>2.61696110943577E-3</v>
      </c>
      <c r="FA30" s="205">
        <v>38.476400826667202</v>
      </c>
      <c r="FB30" s="211">
        <v>5.4487267428641504</v>
      </c>
      <c r="FC30" s="211">
        <v>0</v>
      </c>
    </row>
    <row r="31" spans="2:159">
      <c r="B31" s="73" t="s">
        <v>793</v>
      </c>
      <c r="C31" s="73" t="s">
        <v>825</v>
      </c>
      <c r="D31" s="205">
        <v>38.352761368143803</v>
      </c>
      <c r="E31" s="211">
        <v>5.1334606111573198</v>
      </c>
      <c r="F31" s="211">
        <v>0.98453923001729304</v>
      </c>
      <c r="G31" s="270">
        <v>42.169607293689502</v>
      </c>
      <c r="H31" s="211">
        <v>12.4871101211187</v>
      </c>
      <c r="I31" s="211">
        <v>1.31681951528359</v>
      </c>
      <c r="J31" s="205">
        <v>98495.902023099203</v>
      </c>
      <c r="K31" s="211">
        <v>8853.6323378237703</v>
      </c>
      <c r="L31" s="211">
        <v>1.0292234916263101</v>
      </c>
      <c r="M31" s="296">
        <v>54.509853755355103</v>
      </c>
      <c r="N31" s="211">
        <v>10.8894385851452</v>
      </c>
      <c r="O31" s="211">
        <v>4.3756379187246203E-2</v>
      </c>
      <c r="P31" s="205">
        <v>10887.725050449701</v>
      </c>
      <c r="Q31" s="211">
        <v>892.91386885932695</v>
      </c>
      <c r="R31" s="211">
        <v>0.10496800094497</v>
      </c>
      <c r="S31" s="205">
        <v>332280.09759863699</v>
      </c>
      <c r="T31" s="211">
        <v>30952.949116674099</v>
      </c>
      <c r="U31" s="211">
        <v>84.194948881140505</v>
      </c>
      <c r="V31" s="205">
        <v>43.757251777724399</v>
      </c>
      <c r="W31" s="211">
        <v>23.537035338780399</v>
      </c>
      <c r="X31" s="211">
        <v>4.9375927151890702</v>
      </c>
      <c r="Y31" s="205">
        <v>413.60973699417502</v>
      </c>
      <c r="Z31" s="211">
        <v>129.612512382017</v>
      </c>
      <c r="AA31" s="211">
        <v>30.418385486412301</v>
      </c>
      <c r="AB31" s="205">
        <v>162.21142662500699</v>
      </c>
      <c r="AC31" s="211">
        <v>131.03453772400101</v>
      </c>
      <c r="AD31" s="211">
        <v>39.135616180201701</v>
      </c>
      <c r="AE31" s="270">
        <v>77.086376213090105</v>
      </c>
      <c r="AF31" s="211">
        <v>22.721546208694701</v>
      </c>
      <c r="AG31" s="211">
        <v>4.4801142481476699</v>
      </c>
      <c r="AH31" s="205">
        <v>40.191314644096103</v>
      </c>
      <c r="AI31" s="211">
        <v>3.33971853175392</v>
      </c>
      <c r="AJ31" s="211">
        <v>8.5331171003899406E-2</v>
      </c>
      <c r="AK31" s="205">
        <v>39.138663708657297</v>
      </c>
      <c r="AL31" s="211">
        <v>11.300238193340199</v>
      </c>
      <c r="AM31" s="211">
        <v>0.234444536921325</v>
      </c>
      <c r="AN31" s="205">
        <v>38.358441370989297</v>
      </c>
      <c r="AO31" s="211">
        <v>4.0455306675029199</v>
      </c>
      <c r="AP31" s="211">
        <v>1.7744091381990301E-2</v>
      </c>
      <c r="AQ31" s="205">
        <v>36.134068620107897</v>
      </c>
      <c r="AR31" s="211">
        <v>8.0069906029723406</v>
      </c>
      <c r="AS31" s="211">
        <v>0.17643252926172601</v>
      </c>
      <c r="AT31" s="205">
        <v>38.123036552842102</v>
      </c>
      <c r="AU31" s="211">
        <v>4.2475495660889502</v>
      </c>
      <c r="AV31" s="211">
        <v>0.22348181821758001</v>
      </c>
      <c r="AW31" s="205">
        <v>51.410874579325103</v>
      </c>
      <c r="AX31" s="211">
        <v>7.0068133675444697</v>
      </c>
      <c r="AY31" s="211">
        <v>0.351865504875776</v>
      </c>
      <c r="AZ31" s="270">
        <v>96.016070493794402</v>
      </c>
      <c r="BA31" s="211">
        <v>22.368490888240402</v>
      </c>
      <c r="BB31" s="211">
        <v>1.7402933490469199</v>
      </c>
      <c r="BC31" s="205">
        <v>35.138606122740299</v>
      </c>
      <c r="BD31" s="211">
        <v>4.6963573354325003</v>
      </c>
      <c r="BE31" s="211">
        <v>1.0417420477288801E-2</v>
      </c>
      <c r="BF31" s="205">
        <v>38.807081672104999</v>
      </c>
      <c r="BG31" s="211">
        <v>8.0359958414143797</v>
      </c>
      <c r="BH31" s="211">
        <v>7.9255536353369405E-2</v>
      </c>
      <c r="BI31" s="205">
        <v>37.8847350043783</v>
      </c>
      <c r="BJ31" s="211">
        <v>6.0670522698139404</v>
      </c>
      <c r="BK31" s="211">
        <v>0.114805288056769</v>
      </c>
      <c r="BL31" s="205">
        <v>37.875245599957303</v>
      </c>
      <c r="BM31" s="211">
        <v>8.2148367478202609</v>
      </c>
      <c r="BN31" s="211">
        <v>6.6378171714383899E-2</v>
      </c>
      <c r="BO31" s="205">
        <v>36.801589403707297</v>
      </c>
      <c r="BP31" s="211">
        <v>5.4222625154892503</v>
      </c>
      <c r="BQ31" s="211">
        <v>2.2746315128548099E-2</v>
      </c>
      <c r="BR31" s="205">
        <v>40.096920404935297</v>
      </c>
      <c r="BS31" s="211">
        <v>7.6505760965782299</v>
      </c>
      <c r="BT31" s="211">
        <v>0.121569438058799</v>
      </c>
      <c r="BU31" s="205">
        <v>32.995188503229002</v>
      </c>
      <c r="BV31" s="211">
        <v>5.7030301736489104</v>
      </c>
      <c r="BW31" s="211">
        <v>3.7941431170617698E-2</v>
      </c>
      <c r="BX31" s="205">
        <v>31.327009576326098</v>
      </c>
      <c r="BY31" s="211">
        <v>4.8045528836838098</v>
      </c>
      <c r="BZ31" s="211">
        <v>0.45920358996865901</v>
      </c>
      <c r="CA31" s="205">
        <v>77.391734719964305</v>
      </c>
      <c r="CB31" s="211">
        <v>13.540924026708201</v>
      </c>
      <c r="CC31" s="211">
        <v>0</v>
      </c>
      <c r="CD31" s="205">
        <v>37.615862025708303</v>
      </c>
      <c r="CE31" s="211">
        <v>6.3469150173748696</v>
      </c>
      <c r="CF31" s="211">
        <v>0</v>
      </c>
      <c r="CG31" s="205">
        <v>37.856802209062401</v>
      </c>
      <c r="CH31" s="211">
        <v>6.8332164770213097</v>
      </c>
      <c r="CI31" s="211">
        <v>0</v>
      </c>
      <c r="CJ31" s="205">
        <v>38.168601249197003</v>
      </c>
      <c r="CK31" s="211">
        <v>6.6706285297361498</v>
      </c>
      <c r="CL31" s="211">
        <v>2.4676937837754798E-3</v>
      </c>
      <c r="CM31" s="205">
        <v>35.099684299341</v>
      </c>
      <c r="CN31" s="211">
        <v>6.7245058217888101</v>
      </c>
      <c r="CO31" s="211">
        <v>0</v>
      </c>
      <c r="CP31" s="205">
        <v>37.5489446206428</v>
      </c>
      <c r="CQ31" s="211">
        <v>6.4957831622603202</v>
      </c>
      <c r="CR31" s="211">
        <v>4.9864663185348303E-2</v>
      </c>
      <c r="CS31" s="205">
        <v>33.4347572707672</v>
      </c>
      <c r="CT31" s="211">
        <v>5.5875163330786899</v>
      </c>
      <c r="CU31" s="211">
        <v>1.44213040714672E-2</v>
      </c>
      <c r="CV31" s="205">
        <v>39.132017887464002</v>
      </c>
      <c r="CW31" s="211">
        <v>8.8046553314791804</v>
      </c>
      <c r="CX31" s="211">
        <v>0</v>
      </c>
      <c r="CY31" s="205">
        <v>35.755559078372301</v>
      </c>
      <c r="CZ31" s="211">
        <v>6.4787153612097796</v>
      </c>
      <c r="DA31" s="211">
        <v>0</v>
      </c>
      <c r="DB31" s="205">
        <v>37.712131603438301</v>
      </c>
      <c r="DC31" s="211">
        <v>6.5251685537765098</v>
      </c>
      <c r="DD31" s="211">
        <v>0</v>
      </c>
      <c r="DE31" s="205">
        <v>37.2716569590932</v>
      </c>
      <c r="DF31" s="211">
        <v>6.7083459729156703</v>
      </c>
      <c r="DG31" s="211">
        <v>0</v>
      </c>
      <c r="DH31" s="205">
        <v>34.823748026083202</v>
      </c>
      <c r="DI31" s="211">
        <v>5.9886619427039101</v>
      </c>
      <c r="DJ31" s="211">
        <v>8.3219280307763599E-3</v>
      </c>
      <c r="DK31" s="205">
        <v>36.9965789680071</v>
      </c>
      <c r="DL31" s="211">
        <v>6.5166747453607998</v>
      </c>
      <c r="DM31" s="211">
        <v>9.5658436673302198E-3</v>
      </c>
      <c r="DN31" s="205">
        <v>34.997622755792499</v>
      </c>
      <c r="DO31" s="211">
        <v>5.5618388896372197</v>
      </c>
      <c r="DP31" s="211">
        <v>0</v>
      </c>
      <c r="DQ31" s="205">
        <v>39.059422034736301</v>
      </c>
      <c r="DR31" s="211">
        <v>6.9763240836570599</v>
      </c>
      <c r="DS31" s="211">
        <v>0</v>
      </c>
      <c r="DT31" s="205">
        <v>36.377812237058798</v>
      </c>
      <c r="DU31" s="211">
        <v>6.2634159929381799</v>
      </c>
      <c r="DV31" s="211">
        <v>1.2556857703538999E-3</v>
      </c>
      <c r="DW31" s="205">
        <v>35.561181967914202</v>
      </c>
      <c r="DX31" s="211">
        <v>7.3094822377378099</v>
      </c>
      <c r="DY31" s="211">
        <v>0</v>
      </c>
      <c r="DZ31" s="205">
        <v>37.574534305270397</v>
      </c>
      <c r="EA31" s="211">
        <v>6.4428318367073398</v>
      </c>
      <c r="EB31" s="211">
        <v>0</v>
      </c>
      <c r="EC31" s="205">
        <v>38.6347291401121</v>
      </c>
      <c r="ED31" s="211">
        <v>6.9559021580332496</v>
      </c>
      <c r="EE31" s="211">
        <v>0</v>
      </c>
      <c r="EF31" s="205">
        <v>36.393929508693297</v>
      </c>
      <c r="EG31" s="211">
        <v>7.0443416950502398</v>
      </c>
      <c r="EH31" s="211">
        <v>0</v>
      </c>
      <c r="EI31" s="205">
        <v>37.6054153114736</v>
      </c>
      <c r="EJ31" s="211">
        <v>6.6531304977327004</v>
      </c>
      <c r="EK31" s="211">
        <v>6.0066074269822696E-3</v>
      </c>
      <c r="EL31" s="205">
        <v>35.6164933782158</v>
      </c>
      <c r="EM31" s="211">
        <v>6.1139580489386596</v>
      </c>
      <c r="EN31" s="211">
        <v>0</v>
      </c>
      <c r="EO31" s="205">
        <v>37.5929773373514</v>
      </c>
      <c r="EP31" s="211">
        <v>6.3477796055208699</v>
      </c>
      <c r="EQ31" s="211">
        <v>6.2246527339431604E-3</v>
      </c>
      <c r="ER31" s="205">
        <v>36.915908479304797</v>
      </c>
      <c r="ES31" s="211">
        <v>6.0508134404560403</v>
      </c>
      <c r="ET31" s="211">
        <v>5.6448287307016504E-3</v>
      </c>
      <c r="EU31" s="205">
        <v>32.355360554905502</v>
      </c>
      <c r="EV31" s="211">
        <v>5.0257857747030803</v>
      </c>
      <c r="EW31" s="211">
        <v>3.2837053996958901E-3</v>
      </c>
      <c r="EX31" s="205">
        <v>36.6976029289157</v>
      </c>
      <c r="EY31" s="211">
        <v>6.03030027891994</v>
      </c>
      <c r="EZ31" s="211">
        <v>0</v>
      </c>
      <c r="FA31" s="205">
        <v>36.698010365657801</v>
      </c>
      <c r="FB31" s="211">
        <v>6.1284881511134701</v>
      </c>
      <c r="FC31" s="211">
        <v>0</v>
      </c>
    </row>
    <row r="32" spans="2:159">
      <c r="B32" s="73" t="s">
        <v>793</v>
      </c>
      <c r="C32" s="73" t="s">
        <v>824</v>
      </c>
      <c r="D32" s="205">
        <v>40.409798696347302</v>
      </c>
      <c r="E32" s="211">
        <v>6.7602993058149004</v>
      </c>
      <c r="F32" s="211">
        <v>0.99683391216480999</v>
      </c>
      <c r="G32" s="270">
        <v>47.270428619834703</v>
      </c>
      <c r="H32" s="211">
        <v>16.110053961976298</v>
      </c>
      <c r="I32" s="211">
        <v>1.4965773459290901</v>
      </c>
      <c r="J32" s="205">
        <v>102953.16658932601</v>
      </c>
      <c r="K32" s="211">
        <v>11249.411243236</v>
      </c>
      <c r="L32" s="211">
        <v>0.92376365697736496</v>
      </c>
      <c r="M32" s="205">
        <v>56.533086377322697</v>
      </c>
      <c r="N32" s="211">
        <v>9.2611273398713596</v>
      </c>
      <c r="O32" s="211">
        <v>4.3138811941907301E-2</v>
      </c>
      <c r="P32" s="205">
        <v>11310.419030286899</v>
      </c>
      <c r="Q32" s="211">
        <v>1040.22193714534</v>
      </c>
      <c r="R32" s="211">
        <v>0.12596609639043099</v>
      </c>
      <c r="S32" s="205">
        <v>335225.121502113</v>
      </c>
      <c r="T32" s="211">
        <v>26909.411915234901</v>
      </c>
      <c r="U32" s="211">
        <v>110.395983237211</v>
      </c>
      <c r="V32" s="205">
        <v>44.570503911910599</v>
      </c>
      <c r="W32" s="211">
        <v>16.794267354089701</v>
      </c>
      <c r="X32" s="211">
        <v>5.60212164069699</v>
      </c>
      <c r="Y32" s="205">
        <v>407.13896257065699</v>
      </c>
      <c r="Z32" s="211">
        <v>139.27888110657801</v>
      </c>
      <c r="AA32" s="211">
        <v>29.375259998168101</v>
      </c>
      <c r="AB32" s="205">
        <v>179.34948646176801</v>
      </c>
      <c r="AC32" s="211">
        <v>132.06833522320301</v>
      </c>
      <c r="AD32" s="211">
        <v>33.6012199998748</v>
      </c>
      <c r="AE32" s="270">
        <v>84.809068949017004</v>
      </c>
      <c r="AF32" s="211">
        <v>22.487744154851502</v>
      </c>
      <c r="AG32" s="211">
        <v>4.9365563342505396</v>
      </c>
      <c r="AH32" s="205">
        <v>40.410660924242102</v>
      </c>
      <c r="AI32" s="211">
        <v>2.7208143068838999</v>
      </c>
      <c r="AJ32" s="211">
        <v>4.8073970692251999E-2</v>
      </c>
      <c r="AK32" s="205">
        <v>39.160031429814701</v>
      </c>
      <c r="AL32" s="211">
        <v>10.3127902151966</v>
      </c>
      <c r="AM32" s="211">
        <v>6.4064662692921395E-2</v>
      </c>
      <c r="AN32" s="205">
        <v>38.336419249882397</v>
      </c>
      <c r="AO32" s="211">
        <v>3.9108616334107298</v>
      </c>
      <c r="AP32" s="211">
        <v>1.6022575203515702E-2</v>
      </c>
      <c r="AQ32" s="205">
        <v>34.605060463671201</v>
      </c>
      <c r="AR32" s="211">
        <v>6.5791224526340697</v>
      </c>
      <c r="AS32" s="211">
        <v>0.141120738267597</v>
      </c>
      <c r="AT32" s="205">
        <v>37.9459772832003</v>
      </c>
      <c r="AU32" s="211">
        <v>5.0256476166259896</v>
      </c>
      <c r="AV32" s="211">
        <v>0.22385873949982199</v>
      </c>
      <c r="AW32" s="205">
        <v>49.466360653317601</v>
      </c>
      <c r="AX32" s="211">
        <v>5.0517026471165103</v>
      </c>
      <c r="AY32" s="211">
        <v>0.39662127411068399</v>
      </c>
      <c r="AZ32" s="270">
        <v>91.758257453582203</v>
      </c>
      <c r="BA32" s="211">
        <v>24.599290594844401</v>
      </c>
      <c r="BB32" s="211">
        <v>2.2182289335890002</v>
      </c>
      <c r="BC32" s="205">
        <v>34.488735005419898</v>
      </c>
      <c r="BD32" s="211">
        <v>4.7007276205747202</v>
      </c>
      <c r="BE32" s="211">
        <v>1.28519807757326E-2</v>
      </c>
      <c r="BF32" s="205">
        <v>38.906116517691999</v>
      </c>
      <c r="BG32" s="211">
        <v>6.8941200341144402</v>
      </c>
      <c r="BH32" s="211">
        <v>7.4191607169626805E-2</v>
      </c>
      <c r="BI32" s="205">
        <v>36.979804853807202</v>
      </c>
      <c r="BJ32" s="211">
        <v>5.2663125491684299</v>
      </c>
      <c r="BK32" s="211">
        <v>0.13242312892924701</v>
      </c>
      <c r="BL32" s="205">
        <v>38.193822648412201</v>
      </c>
      <c r="BM32" s="211">
        <v>8.4142069310974001</v>
      </c>
      <c r="BN32" s="211">
        <v>0.113027129239069</v>
      </c>
      <c r="BO32" s="205">
        <v>36.586987894880401</v>
      </c>
      <c r="BP32" s="211">
        <v>4.7895081909043604</v>
      </c>
      <c r="BQ32" s="211">
        <v>3.1650718905917898E-2</v>
      </c>
      <c r="BR32" s="205">
        <v>40.268336599191599</v>
      </c>
      <c r="BS32" s="211">
        <v>7.5516760868349602</v>
      </c>
      <c r="BT32" s="211">
        <v>0.150359553027655</v>
      </c>
      <c r="BU32" s="205">
        <v>32.976209222721103</v>
      </c>
      <c r="BV32" s="211">
        <v>6.1520919317570497</v>
      </c>
      <c r="BW32" s="211">
        <v>0.13105285686317</v>
      </c>
      <c r="BX32" s="205">
        <v>31.687207607008101</v>
      </c>
      <c r="BY32" s="211">
        <v>5.2922290245345698</v>
      </c>
      <c r="BZ32" s="211">
        <v>0.40875368448180799</v>
      </c>
      <c r="CA32" s="205">
        <v>76.100463157737295</v>
      </c>
      <c r="CB32" s="211">
        <v>11.8382496856168</v>
      </c>
      <c r="CC32" s="211">
        <v>4.4269200460878297E-3</v>
      </c>
      <c r="CD32" s="205">
        <v>38.560451842171297</v>
      </c>
      <c r="CE32" s="211">
        <v>5.1677847601798304</v>
      </c>
      <c r="CF32" s="211">
        <v>0</v>
      </c>
      <c r="CG32" s="205">
        <v>38.3785028311883</v>
      </c>
      <c r="CH32" s="211">
        <v>6.0495323376559398</v>
      </c>
      <c r="CI32" s="211">
        <v>4.0695280792031703E-3</v>
      </c>
      <c r="CJ32" s="205">
        <v>38.078482639330502</v>
      </c>
      <c r="CK32" s="211">
        <v>6.0264210926530097</v>
      </c>
      <c r="CL32" s="211">
        <v>0</v>
      </c>
      <c r="CM32" s="205">
        <v>37.0324548962489</v>
      </c>
      <c r="CN32" s="211">
        <v>8.2058205250387708</v>
      </c>
      <c r="CO32" s="211">
        <v>1.44827210106435E-2</v>
      </c>
      <c r="CP32" s="205">
        <v>38.570917848163603</v>
      </c>
      <c r="CQ32" s="211">
        <v>6.0261199327018096</v>
      </c>
      <c r="CR32" s="211">
        <v>6.49749506833079E-2</v>
      </c>
      <c r="CS32" s="205">
        <v>34.232530296135103</v>
      </c>
      <c r="CT32" s="211">
        <v>5.08122257424714</v>
      </c>
      <c r="CU32" s="211">
        <v>4.0522154565820603E-2</v>
      </c>
      <c r="CV32" s="205">
        <v>40.632115469405001</v>
      </c>
      <c r="CW32" s="211">
        <v>7.2335678314343097</v>
      </c>
      <c r="CX32" s="211">
        <v>1.7925772826755899E-2</v>
      </c>
      <c r="CY32" s="205">
        <v>36.763465836979698</v>
      </c>
      <c r="CZ32" s="211">
        <v>5.6523967434711402</v>
      </c>
      <c r="DA32" s="211">
        <v>0</v>
      </c>
      <c r="DB32" s="205">
        <v>38.534999538252102</v>
      </c>
      <c r="DC32" s="211">
        <v>5.4775840343590003</v>
      </c>
      <c r="DD32" s="211">
        <v>0</v>
      </c>
      <c r="DE32" s="205">
        <v>38.139576431430299</v>
      </c>
      <c r="DF32" s="211">
        <v>5.6026518953679503</v>
      </c>
      <c r="DG32" s="211">
        <v>2.1613468593472498E-3</v>
      </c>
      <c r="DH32" s="205">
        <v>34.922780802662601</v>
      </c>
      <c r="DI32" s="211">
        <v>6.4994148060947596</v>
      </c>
      <c r="DJ32" s="211">
        <v>0</v>
      </c>
      <c r="DK32" s="205">
        <v>37.753537370867697</v>
      </c>
      <c r="DL32" s="211">
        <v>5.4803804401179201</v>
      </c>
      <c r="DM32" s="211">
        <v>0</v>
      </c>
      <c r="DN32" s="205">
        <v>34.663443940905502</v>
      </c>
      <c r="DO32" s="211">
        <v>4.8033437236015404</v>
      </c>
      <c r="DP32" s="211">
        <v>3.6290181419169E-3</v>
      </c>
      <c r="DQ32" s="205">
        <v>38.613518807039</v>
      </c>
      <c r="DR32" s="211">
        <v>6.7783585588381596</v>
      </c>
      <c r="DS32" s="211">
        <v>0</v>
      </c>
      <c r="DT32" s="205">
        <v>36.658410031311497</v>
      </c>
      <c r="DU32" s="211">
        <v>6.1676301147116002</v>
      </c>
      <c r="DV32" s="211">
        <v>1.2531218435659301E-3</v>
      </c>
      <c r="DW32" s="205">
        <v>36.117576129284501</v>
      </c>
      <c r="DX32" s="211">
        <v>5.67252853353824</v>
      </c>
      <c r="DY32" s="211">
        <v>5.4271796319033698E-3</v>
      </c>
      <c r="DZ32" s="205">
        <v>37.807970408768099</v>
      </c>
      <c r="EA32" s="211">
        <v>5.4670174066112702</v>
      </c>
      <c r="EB32" s="211">
        <v>1.2618771112177299E-3</v>
      </c>
      <c r="EC32" s="205">
        <v>38.342818887394003</v>
      </c>
      <c r="ED32" s="211">
        <v>6.06315018264009</v>
      </c>
      <c r="EE32" s="211">
        <v>0</v>
      </c>
      <c r="EF32" s="205">
        <v>35.955388273155499</v>
      </c>
      <c r="EG32" s="211">
        <v>4.8749614471191096</v>
      </c>
      <c r="EH32" s="211">
        <v>1.2477416391016799E-3</v>
      </c>
      <c r="EI32" s="205">
        <v>37.714189463362104</v>
      </c>
      <c r="EJ32" s="211">
        <v>5.9237978589199098</v>
      </c>
      <c r="EK32" s="211">
        <v>0</v>
      </c>
      <c r="EL32" s="205">
        <v>34.490135940504601</v>
      </c>
      <c r="EM32" s="211">
        <v>4.6085883876640397</v>
      </c>
      <c r="EN32" s="211">
        <v>0</v>
      </c>
      <c r="EO32" s="205">
        <v>36.130209195954201</v>
      </c>
      <c r="EP32" s="211">
        <v>5.7809876126447897</v>
      </c>
      <c r="EQ32" s="211">
        <v>0</v>
      </c>
      <c r="ER32" s="205">
        <v>36.481663478515998</v>
      </c>
      <c r="ES32" s="211">
        <v>5.6779989579034096</v>
      </c>
      <c r="ET32" s="211">
        <v>6.7180872148941599E-3</v>
      </c>
      <c r="EU32" s="205">
        <v>32.612437463582602</v>
      </c>
      <c r="EV32" s="211">
        <v>4.1480971986875597</v>
      </c>
      <c r="EW32" s="211">
        <v>1.13874277463241E-2</v>
      </c>
      <c r="EX32" s="205">
        <v>36.247221298585302</v>
      </c>
      <c r="EY32" s="211">
        <v>5.7451769294674104</v>
      </c>
      <c r="EZ32" s="211">
        <v>0</v>
      </c>
      <c r="FA32" s="205">
        <v>36.844995858667303</v>
      </c>
      <c r="FB32" s="211">
        <v>5.0104321878972398</v>
      </c>
      <c r="FC32" s="211">
        <v>1.8885944521737699E-3</v>
      </c>
    </row>
    <row r="33" spans="2:159">
      <c r="B33" s="73" t="s">
        <v>793</v>
      </c>
      <c r="C33" s="73" t="s">
        <v>826</v>
      </c>
      <c r="D33" s="205">
        <v>40.517179630301797</v>
      </c>
      <c r="E33" s="211">
        <v>6.8154477919292002</v>
      </c>
      <c r="F33" s="211">
        <v>1.1216448737267799</v>
      </c>
      <c r="G33" s="270">
        <v>43.6757378607116</v>
      </c>
      <c r="H33" s="211">
        <v>16.9440242102363</v>
      </c>
      <c r="I33" s="211">
        <v>1.37401367445613</v>
      </c>
      <c r="J33" s="205">
        <v>102876.75568541</v>
      </c>
      <c r="K33" s="211">
        <v>10646.450498297399</v>
      </c>
      <c r="L33" s="211">
        <v>0.965723093762902</v>
      </c>
      <c r="M33" s="205">
        <v>57.4559358945002</v>
      </c>
      <c r="N33" s="211">
        <v>11.1584682625555</v>
      </c>
      <c r="O33" s="211">
        <v>7.8376979371914998E-2</v>
      </c>
      <c r="P33" s="205">
        <v>11347.6470414737</v>
      </c>
      <c r="Q33" s="211">
        <v>1062.0663058380301</v>
      </c>
      <c r="R33" s="211">
        <v>0.100496191672779</v>
      </c>
      <c r="S33" s="205">
        <v>342448.06542764802</v>
      </c>
      <c r="T33" s="211">
        <v>32249.722913336202</v>
      </c>
      <c r="U33" s="211">
        <v>83.348643023110796</v>
      </c>
      <c r="V33" s="205">
        <v>42.249342194636299</v>
      </c>
      <c r="W33" s="211">
        <v>20.907799690012201</v>
      </c>
      <c r="X33" s="211">
        <v>5.45161867936927</v>
      </c>
      <c r="Y33" s="205">
        <v>429.08523427668399</v>
      </c>
      <c r="Z33" s="211">
        <v>141.77069535712101</v>
      </c>
      <c r="AA33" s="211">
        <v>29.4034743515518</v>
      </c>
      <c r="AB33" s="205">
        <v>167.70463715629199</v>
      </c>
      <c r="AC33" s="211">
        <v>126.91132071749701</v>
      </c>
      <c r="AD33" s="211">
        <v>34.271861454583799</v>
      </c>
      <c r="AE33" s="270">
        <v>71.396417605128406</v>
      </c>
      <c r="AF33" s="211">
        <v>24.713875082442001</v>
      </c>
      <c r="AG33" s="211">
        <v>6.2121399716124301</v>
      </c>
      <c r="AH33" s="205">
        <v>39.377426333965801</v>
      </c>
      <c r="AI33" s="211">
        <v>2.8031209195163198</v>
      </c>
      <c r="AJ33" s="211">
        <v>8.8608627510314703E-2</v>
      </c>
      <c r="AK33" s="205">
        <v>38.948079795182302</v>
      </c>
      <c r="AL33" s="211">
        <v>9.6258664701601795</v>
      </c>
      <c r="AM33" s="211">
        <v>0.12959346222088799</v>
      </c>
      <c r="AN33" s="205">
        <v>38.179165649782497</v>
      </c>
      <c r="AO33" s="211">
        <v>3.1893492602314102</v>
      </c>
      <c r="AP33" s="211">
        <v>2.2563264746701901E-2</v>
      </c>
      <c r="AQ33" s="205">
        <v>36.089067434519201</v>
      </c>
      <c r="AR33" s="211">
        <v>7.6571276203550802</v>
      </c>
      <c r="AS33" s="211">
        <v>0.20933984477512499</v>
      </c>
      <c r="AT33" s="205">
        <v>37.8920263725445</v>
      </c>
      <c r="AU33" s="211">
        <v>3.2179584807988602</v>
      </c>
      <c r="AV33" s="211">
        <v>0.23867349862954901</v>
      </c>
      <c r="AW33" s="205">
        <v>50.044181155510401</v>
      </c>
      <c r="AX33" s="211">
        <v>5.3605285968930501</v>
      </c>
      <c r="AY33" s="211">
        <v>0.37489869581644603</v>
      </c>
      <c r="AZ33" s="270">
        <v>86.975605797731703</v>
      </c>
      <c r="BA33" s="211">
        <v>23.777530570312098</v>
      </c>
      <c r="BB33" s="211">
        <v>2.13786728160018</v>
      </c>
      <c r="BC33" s="205">
        <v>34.490088355453899</v>
      </c>
      <c r="BD33" s="211">
        <v>4.4636494344925204</v>
      </c>
      <c r="BE33" s="211">
        <v>1.15595365304646E-2</v>
      </c>
      <c r="BF33" s="205">
        <v>38.428323239875702</v>
      </c>
      <c r="BG33" s="211">
        <v>6.1884526043534596</v>
      </c>
      <c r="BH33" s="211">
        <v>5.5501334353511497E-2</v>
      </c>
      <c r="BI33" s="205">
        <v>37.840040551711098</v>
      </c>
      <c r="BJ33" s="211">
        <v>6.4316626573922502</v>
      </c>
      <c r="BK33" s="211">
        <v>0.117178801672008</v>
      </c>
      <c r="BL33" s="205">
        <v>39.181395145734697</v>
      </c>
      <c r="BM33" s="211">
        <v>7.9649546186981599</v>
      </c>
      <c r="BN33" s="211">
        <v>9.62993644855685E-2</v>
      </c>
      <c r="BO33" s="205">
        <v>36.6404461557579</v>
      </c>
      <c r="BP33" s="211">
        <v>5.7913049378329999</v>
      </c>
      <c r="BQ33" s="211">
        <v>2.39938188330239E-2</v>
      </c>
      <c r="BR33" s="205">
        <v>39.054616830532403</v>
      </c>
      <c r="BS33" s="211">
        <v>7.4854839364689703</v>
      </c>
      <c r="BT33" s="211">
        <v>0.104721253172882</v>
      </c>
      <c r="BU33" s="205">
        <v>33.554541655795703</v>
      </c>
      <c r="BV33" s="211">
        <v>6.6176212483005799</v>
      </c>
      <c r="BW33" s="211">
        <v>7.6732246694026604E-2</v>
      </c>
      <c r="BX33" s="205">
        <v>30.6654610843526</v>
      </c>
      <c r="BY33" s="211">
        <v>4.4723025236069702</v>
      </c>
      <c r="BZ33" s="211">
        <v>0.43357165681821302</v>
      </c>
      <c r="CA33" s="205">
        <v>78.023723371939994</v>
      </c>
      <c r="CB33" s="211">
        <v>13.2047962473123</v>
      </c>
      <c r="CC33" s="211">
        <v>3.77211205790073E-3</v>
      </c>
      <c r="CD33" s="205">
        <v>38.2082619796073</v>
      </c>
      <c r="CE33" s="211">
        <v>6.6995276161305197</v>
      </c>
      <c r="CF33" s="211">
        <v>0</v>
      </c>
      <c r="CG33" s="205">
        <v>38.611962911962699</v>
      </c>
      <c r="CH33" s="211">
        <v>5.8958884363757997</v>
      </c>
      <c r="CI33" s="211">
        <v>0</v>
      </c>
      <c r="CJ33" s="205">
        <v>38.178413404229701</v>
      </c>
      <c r="CK33" s="211">
        <v>6.5321424398854502</v>
      </c>
      <c r="CL33" s="211">
        <v>0</v>
      </c>
      <c r="CM33" s="205">
        <v>36.9599759111832</v>
      </c>
      <c r="CN33" s="211">
        <v>8.6661463754614196</v>
      </c>
      <c r="CO33" s="211">
        <v>0</v>
      </c>
      <c r="CP33" s="205">
        <v>37.936449391162597</v>
      </c>
      <c r="CQ33" s="211">
        <v>7.0365077478459197</v>
      </c>
      <c r="CR33" s="211">
        <v>3.9835243564717703E-2</v>
      </c>
      <c r="CS33" s="205">
        <v>34.822214365702202</v>
      </c>
      <c r="CT33" s="211">
        <v>5.8231782453098804</v>
      </c>
      <c r="CU33" s="211">
        <v>1.57306305395081E-2</v>
      </c>
      <c r="CV33" s="205">
        <v>39.753140439556802</v>
      </c>
      <c r="CW33" s="211">
        <v>7.9270780071614704</v>
      </c>
      <c r="CX33" s="211">
        <v>0</v>
      </c>
      <c r="CY33" s="205">
        <v>35.5238204476505</v>
      </c>
      <c r="CZ33" s="211">
        <v>5.0834100674817204</v>
      </c>
      <c r="DA33" s="211">
        <v>0</v>
      </c>
      <c r="DB33" s="205">
        <v>38.050666363829102</v>
      </c>
      <c r="DC33" s="211">
        <v>5.0683424682463603</v>
      </c>
      <c r="DD33" s="211">
        <v>0</v>
      </c>
      <c r="DE33" s="205">
        <v>37.114138351053597</v>
      </c>
      <c r="DF33" s="211">
        <v>5.3487934496343899</v>
      </c>
      <c r="DG33" s="211">
        <v>3.0939824694181202E-3</v>
      </c>
      <c r="DH33" s="205">
        <v>35.077816169753703</v>
      </c>
      <c r="DI33" s="211">
        <v>5.7599604005165999</v>
      </c>
      <c r="DJ33" s="211">
        <v>0</v>
      </c>
      <c r="DK33" s="205">
        <v>37.8389538453605</v>
      </c>
      <c r="DL33" s="211">
        <v>6.2900409715715</v>
      </c>
      <c r="DM33" s="211">
        <v>0</v>
      </c>
      <c r="DN33" s="205">
        <v>35.3676758569678</v>
      </c>
      <c r="DO33" s="211">
        <v>4.7611347450138499</v>
      </c>
      <c r="DP33" s="211">
        <v>2.6714911340446402E-3</v>
      </c>
      <c r="DQ33" s="205">
        <v>38.584464223141602</v>
      </c>
      <c r="DR33" s="211">
        <v>5.6393699542548497</v>
      </c>
      <c r="DS33" s="211">
        <v>0</v>
      </c>
      <c r="DT33" s="205">
        <v>36.982264732095103</v>
      </c>
      <c r="DU33" s="211">
        <v>4.9118629833159098</v>
      </c>
      <c r="DV33" s="211">
        <v>1.3386643024811201E-3</v>
      </c>
      <c r="DW33" s="205">
        <v>36.613603057747099</v>
      </c>
      <c r="DX33" s="211">
        <v>6.59948723801776</v>
      </c>
      <c r="DY33" s="211">
        <v>0</v>
      </c>
      <c r="DZ33" s="205">
        <v>38.312838458683203</v>
      </c>
      <c r="EA33" s="211">
        <v>5.8263804207755499</v>
      </c>
      <c r="EB33" s="211">
        <v>0</v>
      </c>
      <c r="EC33" s="205">
        <v>38.968901757752199</v>
      </c>
      <c r="ED33" s="211">
        <v>7.0163333895454496</v>
      </c>
      <c r="EE33" s="211">
        <v>4.0906480794478403E-3</v>
      </c>
      <c r="EF33" s="205">
        <v>36.478734910555502</v>
      </c>
      <c r="EG33" s="211">
        <v>5.2887021678124304</v>
      </c>
      <c r="EH33" s="211">
        <v>0</v>
      </c>
      <c r="EI33" s="205">
        <v>38.762165294073398</v>
      </c>
      <c r="EJ33" s="211">
        <v>6.8872471406390003</v>
      </c>
      <c r="EK33" s="211">
        <v>0</v>
      </c>
      <c r="EL33" s="205">
        <v>36.720016304308601</v>
      </c>
      <c r="EM33" s="211">
        <v>5.7633428715557198</v>
      </c>
      <c r="EN33" s="211">
        <v>1.34254560604908E-3</v>
      </c>
      <c r="EO33" s="205">
        <v>38.916974320489899</v>
      </c>
      <c r="EP33" s="211">
        <v>7.4029370169794202</v>
      </c>
      <c r="EQ33" s="211">
        <v>6.6078538147428803E-3</v>
      </c>
      <c r="ER33" s="205">
        <v>39.309791348729597</v>
      </c>
      <c r="ES33" s="211">
        <v>6.3305068448691904</v>
      </c>
      <c r="ET33" s="211">
        <v>6.0929186133018903E-3</v>
      </c>
      <c r="EU33" s="205">
        <v>34.197279648622199</v>
      </c>
      <c r="EV33" s="211">
        <v>5.5010798036649904</v>
      </c>
      <c r="EW33" s="211">
        <v>4.9040583177218204E-3</v>
      </c>
      <c r="EX33" s="205">
        <v>38.687488123178902</v>
      </c>
      <c r="EY33" s="211">
        <v>5.3241297435434696</v>
      </c>
      <c r="EZ33" s="211">
        <v>0</v>
      </c>
      <c r="FA33" s="205">
        <v>38.6194092169249</v>
      </c>
      <c r="FB33" s="211">
        <v>6.09485530528229</v>
      </c>
      <c r="FC33" s="211">
        <v>2.9781231802248802E-3</v>
      </c>
    </row>
    <row r="34" spans="2:159">
      <c r="B34" s="73" t="s">
        <v>793</v>
      </c>
      <c r="C34" s="73" t="s">
        <v>827</v>
      </c>
      <c r="D34" s="205">
        <v>40.553573952806701</v>
      </c>
      <c r="E34" s="211">
        <v>6.6946689717267702</v>
      </c>
      <c r="F34" s="211">
        <v>0.93597066082279201</v>
      </c>
      <c r="G34" s="270">
        <v>47.373352174946199</v>
      </c>
      <c r="H34" s="211">
        <v>15.1321598051021</v>
      </c>
      <c r="I34" s="211">
        <v>1.5106026825098999</v>
      </c>
      <c r="J34" s="205">
        <v>101094.96450476701</v>
      </c>
      <c r="K34" s="211">
        <v>8507.4769679996207</v>
      </c>
      <c r="L34" s="211">
        <v>0.90122657684242402</v>
      </c>
      <c r="M34" s="205">
        <v>58.5214931912978</v>
      </c>
      <c r="N34" s="211">
        <v>11.3414590111013</v>
      </c>
      <c r="O34" s="211">
        <v>4.3761340838188501E-2</v>
      </c>
      <c r="P34" s="205">
        <v>11298.1302633056</v>
      </c>
      <c r="Q34" s="211">
        <v>989.61580987661</v>
      </c>
      <c r="R34" s="211">
        <v>0.137766809377874</v>
      </c>
      <c r="S34" s="205">
        <v>342820.023247896</v>
      </c>
      <c r="T34" s="211">
        <v>27804.1870759907</v>
      </c>
      <c r="U34" s="211">
        <v>81.247981982035498</v>
      </c>
      <c r="V34" s="205">
        <v>46.623729501043101</v>
      </c>
      <c r="W34" s="211">
        <v>21.183173631916201</v>
      </c>
      <c r="X34" s="211">
        <v>4.51715001694145</v>
      </c>
      <c r="Y34" s="205">
        <v>398.51985635621003</v>
      </c>
      <c r="Z34" s="211">
        <v>155.77111272771501</v>
      </c>
      <c r="AA34" s="211">
        <v>29.141571645610899</v>
      </c>
      <c r="AB34" s="205">
        <v>179.74582141513599</v>
      </c>
      <c r="AC34" s="211">
        <v>171.957469868261</v>
      </c>
      <c r="AD34" s="211">
        <v>40.682038685832701</v>
      </c>
      <c r="AE34" s="270">
        <v>71.8510669471151</v>
      </c>
      <c r="AF34" s="211">
        <v>20.6588066172399</v>
      </c>
      <c r="AG34" s="211">
        <v>4.8798868862632698</v>
      </c>
      <c r="AH34" s="205">
        <v>40.214909490376002</v>
      </c>
      <c r="AI34" s="211">
        <v>2.6807727602907199</v>
      </c>
      <c r="AJ34" s="211">
        <v>6.13022416398162E-2</v>
      </c>
      <c r="AK34" s="205">
        <v>38.796020918074198</v>
      </c>
      <c r="AL34" s="211">
        <v>8.8405466456596304</v>
      </c>
      <c r="AM34" s="211">
        <v>0.20655097703134701</v>
      </c>
      <c r="AN34" s="205">
        <v>38.169236661683797</v>
      </c>
      <c r="AO34" s="211">
        <v>3.7219462619149399</v>
      </c>
      <c r="AP34" s="211">
        <v>2.8493204639664899E-2</v>
      </c>
      <c r="AQ34" s="205">
        <v>35.990543237040598</v>
      </c>
      <c r="AR34" s="211">
        <v>7.3983333870954198</v>
      </c>
      <c r="AS34" s="211">
        <v>0.20936921780361401</v>
      </c>
      <c r="AT34" s="205">
        <v>37.6747936787295</v>
      </c>
      <c r="AU34" s="211">
        <v>3.6310264101876699</v>
      </c>
      <c r="AV34" s="211">
        <v>0.24024975056356901</v>
      </c>
      <c r="AW34" s="205">
        <v>49.2611219853694</v>
      </c>
      <c r="AX34" s="211">
        <v>6.1471166124762702</v>
      </c>
      <c r="AY34" s="211">
        <v>0.35538556188001702</v>
      </c>
      <c r="AZ34" s="270">
        <v>89.122566411352807</v>
      </c>
      <c r="BA34" s="211">
        <v>22.203489631694101</v>
      </c>
      <c r="BB34" s="211">
        <v>1.76833816744704</v>
      </c>
      <c r="BC34" s="205">
        <v>35.366718699305899</v>
      </c>
      <c r="BD34" s="211">
        <v>4.41420731471068</v>
      </c>
      <c r="BE34" s="211">
        <v>1.02196086479366E-2</v>
      </c>
      <c r="BF34" s="205">
        <v>39.2547654298317</v>
      </c>
      <c r="BG34" s="211">
        <v>6.2839053174217998</v>
      </c>
      <c r="BH34" s="211">
        <v>6.9818536976716403E-2</v>
      </c>
      <c r="BI34" s="205">
        <v>37.702960426863498</v>
      </c>
      <c r="BJ34" s="211">
        <v>5.6852184481267196</v>
      </c>
      <c r="BK34" s="211">
        <v>0.13131374231873899</v>
      </c>
      <c r="BL34" s="205">
        <v>38.541845669296201</v>
      </c>
      <c r="BM34" s="211">
        <v>7.4678024660792799</v>
      </c>
      <c r="BN34" s="211">
        <v>0.13556882865410799</v>
      </c>
      <c r="BO34" s="205">
        <v>36.928781120327997</v>
      </c>
      <c r="BP34" s="211">
        <v>5.3303696724915604</v>
      </c>
      <c r="BQ34" s="211">
        <v>2.3778521770267701E-2</v>
      </c>
      <c r="BR34" s="205">
        <v>40.783956246996198</v>
      </c>
      <c r="BS34" s="211">
        <v>7.1228805396136501</v>
      </c>
      <c r="BT34" s="211">
        <v>0.179474419707428</v>
      </c>
      <c r="BU34" s="205">
        <v>33.733445370766503</v>
      </c>
      <c r="BV34" s="211">
        <v>6.8886942372046303</v>
      </c>
      <c r="BW34" s="211">
        <v>0.11653372079881399</v>
      </c>
      <c r="BX34" s="205">
        <v>32.690568960575099</v>
      </c>
      <c r="BY34" s="211">
        <v>5.7596746206697302</v>
      </c>
      <c r="BZ34" s="211">
        <v>0.41396067639292999</v>
      </c>
      <c r="CA34" s="205">
        <v>77.269895339618401</v>
      </c>
      <c r="CB34" s="211">
        <v>10.5231565773159</v>
      </c>
      <c r="CC34" s="211">
        <v>5.1053745618587602E-3</v>
      </c>
      <c r="CD34" s="205">
        <v>38.770334827044401</v>
      </c>
      <c r="CE34" s="211">
        <v>6.3374784230914303</v>
      </c>
      <c r="CF34" s="211">
        <v>5.05255409873504E-3</v>
      </c>
      <c r="CG34" s="205">
        <v>38.525821790651598</v>
      </c>
      <c r="CH34" s="211">
        <v>6.3075054611020098</v>
      </c>
      <c r="CI34" s="211">
        <v>5.7046336663752004E-3</v>
      </c>
      <c r="CJ34" s="205">
        <v>38.417150781753897</v>
      </c>
      <c r="CK34" s="211">
        <v>6.0279588390529</v>
      </c>
      <c r="CL34" s="211">
        <v>3.4827827161308298E-3</v>
      </c>
      <c r="CM34" s="205">
        <v>36.719017437682403</v>
      </c>
      <c r="CN34" s="211">
        <v>7.0385475253435903</v>
      </c>
      <c r="CO34" s="211">
        <v>1.44886502014376E-2</v>
      </c>
      <c r="CP34" s="205">
        <v>38.989648922726303</v>
      </c>
      <c r="CQ34" s="211">
        <v>7.6863283031634104</v>
      </c>
      <c r="CR34" s="211">
        <v>5.96093151986078E-2</v>
      </c>
      <c r="CS34" s="205">
        <v>34.033505377182401</v>
      </c>
      <c r="CT34" s="211">
        <v>5.63082530717237</v>
      </c>
      <c r="CU34" s="211">
        <v>4.8384062012715799E-2</v>
      </c>
      <c r="CV34" s="205">
        <v>40.108145631132402</v>
      </c>
      <c r="CW34" s="211">
        <v>8.9850503431648594</v>
      </c>
      <c r="CX34" s="211">
        <v>1.8062193382053001E-2</v>
      </c>
      <c r="CY34" s="205">
        <v>36.913018026504901</v>
      </c>
      <c r="CZ34" s="211">
        <v>5.6189887446996902</v>
      </c>
      <c r="DA34" s="211">
        <v>0</v>
      </c>
      <c r="DB34" s="205">
        <v>39.116301221289199</v>
      </c>
      <c r="DC34" s="211">
        <v>6.2890556865732501</v>
      </c>
      <c r="DD34" s="211">
        <v>2.7184463566920802E-3</v>
      </c>
      <c r="DE34" s="205">
        <v>38.245317604050598</v>
      </c>
      <c r="DF34" s="211">
        <v>6.1433836322273301</v>
      </c>
      <c r="DG34" s="211">
        <v>1.507066741196E-3</v>
      </c>
      <c r="DH34" s="205">
        <v>35.4551959812623</v>
      </c>
      <c r="DI34" s="211">
        <v>7.0347467685477101</v>
      </c>
      <c r="DJ34" s="211">
        <v>0</v>
      </c>
      <c r="DK34" s="205">
        <v>37.677698050084899</v>
      </c>
      <c r="DL34" s="211">
        <v>7.1923608720489502</v>
      </c>
      <c r="DM34" s="211">
        <v>0</v>
      </c>
      <c r="DN34" s="205">
        <v>35.361900465189798</v>
      </c>
      <c r="DO34" s="211">
        <v>5.8424643048017897</v>
      </c>
      <c r="DP34" s="211">
        <v>2.5891453921492902E-3</v>
      </c>
      <c r="DQ34" s="205">
        <v>38.446388179702303</v>
      </c>
      <c r="DR34" s="211">
        <v>7.2371991858687004</v>
      </c>
      <c r="DS34" s="211">
        <v>9.4129091759949605E-3</v>
      </c>
      <c r="DT34" s="205">
        <v>37.8868111547716</v>
      </c>
      <c r="DU34" s="211">
        <v>6.2542170884266097</v>
      </c>
      <c r="DV34" s="211">
        <v>1.3029468885573799E-3</v>
      </c>
      <c r="DW34" s="205">
        <v>36.7007969993101</v>
      </c>
      <c r="DX34" s="211">
        <v>5.5309464670125497</v>
      </c>
      <c r="DY34" s="211">
        <v>0</v>
      </c>
      <c r="DZ34" s="205">
        <v>37.8068062717728</v>
      </c>
      <c r="EA34" s="211">
        <v>5.85443655213734</v>
      </c>
      <c r="EB34" s="211">
        <v>0</v>
      </c>
      <c r="EC34" s="205">
        <v>38.522769908879098</v>
      </c>
      <c r="ED34" s="211">
        <v>6.1492364419242396</v>
      </c>
      <c r="EE34" s="211">
        <v>3.9326100229705296E-3</v>
      </c>
      <c r="EF34" s="205">
        <v>36.561942884872202</v>
      </c>
      <c r="EG34" s="211">
        <v>4.96410120719821</v>
      </c>
      <c r="EH34" s="211">
        <v>5.2538540949321599E-3</v>
      </c>
      <c r="EI34" s="205">
        <v>37.8229228898104</v>
      </c>
      <c r="EJ34" s="211">
        <v>5.7373236483258303</v>
      </c>
      <c r="EK34" s="211">
        <v>0</v>
      </c>
      <c r="EL34" s="205">
        <v>35.482261349847597</v>
      </c>
      <c r="EM34" s="211">
        <v>4.9740678433951802</v>
      </c>
      <c r="EN34" s="211">
        <v>1.3028416287354501E-3</v>
      </c>
      <c r="EO34" s="205">
        <v>38.2832069919112</v>
      </c>
      <c r="EP34" s="211">
        <v>6.5207100222536001</v>
      </c>
      <c r="EQ34" s="211">
        <v>8.9799087985235303E-3</v>
      </c>
      <c r="ER34" s="205">
        <v>38.712866787363801</v>
      </c>
      <c r="ES34" s="211">
        <v>5.3366208088574796</v>
      </c>
      <c r="ET34" s="211">
        <v>9.0682900304959908E-3</v>
      </c>
      <c r="EU34" s="205">
        <v>33.441269079144298</v>
      </c>
      <c r="EV34" s="211">
        <v>4.9584526737396697</v>
      </c>
      <c r="EW34" s="211">
        <v>1.24321926690393E-2</v>
      </c>
      <c r="EX34" s="205">
        <v>38.420085051058301</v>
      </c>
      <c r="EY34" s="211">
        <v>4.8970365679463397</v>
      </c>
      <c r="EZ34" s="211">
        <v>1.9857946272307599E-3</v>
      </c>
      <c r="FA34" s="205">
        <v>38.124381088436103</v>
      </c>
      <c r="FB34" s="211">
        <v>5.6974288537292903</v>
      </c>
      <c r="FC34" s="211">
        <v>2.0377827178343199E-3</v>
      </c>
    </row>
    <row r="35" spans="2:159">
      <c r="B35" s="73" t="s">
        <v>793</v>
      </c>
      <c r="C35" s="68" t="s">
        <v>828</v>
      </c>
      <c r="D35" s="244">
        <v>40.547736156643403</v>
      </c>
      <c r="E35" s="245">
        <v>6.7945807547838699</v>
      </c>
      <c r="F35" s="245">
        <v>0.98258749355219599</v>
      </c>
      <c r="G35" s="276">
        <v>42.119530376761602</v>
      </c>
      <c r="H35" s="245">
        <v>17.400538004497498</v>
      </c>
      <c r="I35" s="245">
        <v>0.95415612799345095</v>
      </c>
      <c r="J35" s="244">
        <v>100335.064068576</v>
      </c>
      <c r="K35" s="245">
        <v>11869.475521186299</v>
      </c>
      <c r="L35" s="245">
        <v>0.85719407743697895</v>
      </c>
      <c r="M35" s="244">
        <v>56.607844215061199</v>
      </c>
      <c r="N35" s="245">
        <v>10.2812539355641</v>
      </c>
      <c r="O35" s="245">
        <v>9.7566219737542606E-2</v>
      </c>
      <c r="P35" s="244">
        <v>11192.541910567899</v>
      </c>
      <c r="Q35" s="245">
        <v>1160.3467304860999</v>
      </c>
      <c r="R35" s="245">
        <v>0.11119932147532099</v>
      </c>
      <c r="S35" s="244">
        <v>339154.18598022399</v>
      </c>
      <c r="T35" s="245">
        <v>32422.119664616901</v>
      </c>
      <c r="U35" s="245">
        <v>90.950038299112407</v>
      </c>
      <c r="V35" s="244">
        <v>40.433725893863098</v>
      </c>
      <c r="W35" s="245">
        <v>21.1375805009631</v>
      </c>
      <c r="X35" s="245">
        <v>5.3061531479088702</v>
      </c>
      <c r="Y35" s="244">
        <v>382.928982302321</v>
      </c>
      <c r="Z35" s="245">
        <v>128.01864990457599</v>
      </c>
      <c r="AA35" s="245">
        <v>31.154375290776201</v>
      </c>
      <c r="AB35" s="244">
        <v>186.19494631433199</v>
      </c>
      <c r="AC35" s="245">
        <v>179.63187949604099</v>
      </c>
      <c r="AD35" s="245">
        <v>46.334680609377997</v>
      </c>
      <c r="AE35" s="276">
        <v>86.385137936447606</v>
      </c>
      <c r="AF35" s="245">
        <v>26.438226039086501</v>
      </c>
      <c r="AG35" s="245">
        <v>5.7903937762715501</v>
      </c>
      <c r="AH35" s="244">
        <v>39.211380309974203</v>
      </c>
      <c r="AI35" s="245">
        <v>2.6775965131946302</v>
      </c>
      <c r="AJ35" s="245">
        <v>0.104922853378336</v>
      </c>
      <c r="AK35" s="244">
        <v>39.567147250669997</v>
      </c>
      <c r="AL35" s="245">
        <v>10.0041727524875</v>
      </c>
      <c r="AM35" s="245">
        <v>0.17192790249062201</v>
      </c>
      <c r="AN35" s="244">
        <v>38.214739413435403</v>
      </c>
      <c r="AO35" s="245">
        <v>4.06683121316249</v>
      </c>
      <c r="AP35" s="245">
        <v>1.9680512418934201E-2</v>
      </c>
      <c r="AQ35" s="244">
        <v>35.855843362811001</v>
      </c>
      <c r="AR35" s="245">
        <v>7.8567427673463204</v>
      </c>
      <c r="AS35" s="245">
        <v>0.150217392692094</v>
      </c>
      <c r="AT35" s="244">
        <v>37.743139080732099</v>
      </c>
      <c r="AU35" s="245">
        <v>4.0639488319221604</v>
      </c>
      <c r="AV35" s="245">
        <v>0.26887488140759602</v>
      </c>
      <c r="AW35" s="244">
        <v>49.387519209134801</v>
      </c>
      <c r="AX35" s="245">
        <v>4.9665209259941898</v>
      </c>
      <c r="AY35" s="245">
        <v>0.33924463917236702</v>
      </c>
      <c r="AZ35" s="276">
        <v>83.613574068372003</v>
      </c>
      <c r="BA35" s="245">
        <v>23.753567202929901</v>
      </c>
      <c r="BB35" s="245">
        <v>2.0511797915438899</v>
      </c>
      <c r="BC35" s="244">
        <v>34.817431699951001</v>
      </c>
      <c r="BD35" s="245">
        <v>4.9466042549042299</v>
      </c>
      <c r="BE35" s="245">
        <v>1.26795397811768E-2</v>
      </c>
      <c r="BF35" s="244">
        <v>38.410837168597702</v>
      </c>
      <c r="BG35" s="245">
        <v>7.8970081633822096</v>
      </c>
      <c r="BH35" s="245">
        <v>6.0833088644113797E-2</v>
      </c>
      <c r="BI35" s="244">
        <v>37.972269838599999</v>
      </c>
      <c r="BJ35" s="245">
        <v>5.5094650372864198</v>
      </c>
      <c r="BK35" s="245">
        <v>0.12111838409985901</v>
      </c>
      <c r="BL35" s="244">
        <v>38.300749645084402</v>
      </c>
      <c r="BM35" s="245">
        <v>7.0369891317572097</v>
      </c>
      <c r="BN35" s="245">
        <v>0.106031429477698</v>
      </c>
      <c r="BO35" s="244">
        <v>36.837316472476601</v>
      </c>
      <c r="BP35" s="245">
        <v>6.3351848534835096</v>
      </c>
      <c r="BQ35" s="245">
        <v>2.2223595571547499E-2</v>
      </c>
      <c r="BR35" s="244">
        <v>39.852795382722498</v>
      </c>
      <c r="BS35" s="245">
        <v>7.8111834854654303</v>
      </c>
      <c r="BT35" s="245">
        <v>0.10419081501128601</v>
      </c>
      <c r="BU35" s="244">
        <v>33.964007487010399</v>
      </c>
      <c r="BV35" s="245">
        <v>7.7926267811978702</v>
      </c>
      <c r="BW35" s="245">
        <v>5.1169562138524201E-2</v>
      </c>
      <c r="BX35" s="244">
        <v>31.192936863800799</v>
      </c>
      <c r="BY35" s="245">
        <v>5.4534901574560601</v>
      </c>
      <c r="BZ35" s="245">
        <v>0.37878798021229398</v>
      </c>
      <c r="CA35" s="244">
        <v>76.435090483398099</v>
      </c>
      <c r="CB35" s="245">
        <v>13.1826360604292</v>
      </c>
      <c r="CC35" s="245">
        <v>0</v>
      </c>
      <c r="CD35" s="244">
        <v>37.800740492396898</v>
      </c>
      <c r="CE35" s="245">
        <v>5.6969180101546204</v>
      </c>
      <c r="CF35" s="245">
        <v>0</v>
      </c>
      <c r="CG35" s="244">
        <v>38.472012745654801</v>
      </c>
      <c r="CH35" s="245">
        <v>6.8660287596148599</v>
      </c>
      <c r="CI35" s="245">
        <v>4.0493105827385696E-3</v>
      </c>
      <c r="CJ35" s="244">
        <v>38.710410153633802</v>
      </c>
      <c r="CK35" s="245">
        <v>5.9838680167319804</v>
      </c>
      <c r="CL35" s="245">
        <v>0</v>
      </c>
      <c r="CM35" s="244">
        <v>37.587425985555697</v>
      </c>
      <c r="CN35" s="245">
        <v>6.8396856767620404</v>
      </c>
      <c r="CO35" s="245">
        <v>0</v>
      </c>
      <c r="CP35" s="244">
        <v>37.664338356201803</v>
      </c>
      <c r="CQ35" s="245">
        <v>7.2407962547527802</v>
      </c>
      <c r="CR35" s="245">
        <v>2.9815290732949602E-2</v>
      </c>
      <c r="CS35" s="244">
        <v>33.2423822133009</v>
      </c>
      <c r="CT35" s="245">
        <v>6.3507731650802102</v>
      </c>
      <c r="CU35" s="245">
        <v>2.17408381194211E-2</v>
      </c>
      <c r="CV35" s="244">
        <v>39.085764713972999</v>
      </c>
      <c r="CW35" s="245">
        <v>8.4716048516128097</v>
      </c>
      <c r="CX35" s="245">
        <v>0</v>
      </c>
      <c r="CY35" s="244">
        <v>35.3138216728061</v>
      </c>
      <c r="CZ35" s="245">
        <v>6.9703009038060504</v>
      </c>
      <c r="DA35" s="245">
        <v>0</v>
      </c>
      <c r="DB35" s="244">
        <v>38.0548644699359</v>
      </c>
      <c r="DC35" s="245">
        <v>6.6137092087741101</v>
      </c>
      <c r="DD35" s="245">
        <v>0</v>
      </c>
      <c r="DE35" s="244">
        <v>37.337305364840603</v>
      </c>
      <c r="DF35" s="245">
        <v>6.5204675199539697</v>
      </c>
      <c r="DG35" s="245">
        <v>0</v>
      </c>
      <c r="DH35" s="244">
        <v>35.779158908673303</v>
      </c>
      <c r="DI35" s="245">
        <v>6.5026851998798598</v>
      </c>
      <c r="DJ35" s="245">
        <v>8.5117201749310405E-3</v>
      </c>
      <c r="DK35" s="244">
        <v>37.704769386356197</v>
      </c>
      <c r="DL35" s="245">
        <v>6.4115923639575003</v>
      </c>
      <c r="DM35" s="245">
        <v>0</v>
      </c>
      <c r="DN35" s="244">
        <v>35.430481112284902</v>
      </c>
      <c r="DO35" s="245">
        <v>4.9296672132292398</v>
      </c>
      <c r="DP35" s="245">
        <v>0</v>
      </c>
      <c r="DQ35" s="244">
        <v>38.318265627571897</v>
      </c>
      <c r="DR35" s="245">
        <v>5.9883552172332104</v>
      </c>
      <c r="DS35" s="245">
        <v>1.60386198667338E-2</v>
      </c>
      <c r="DT35" s="244">
        <v>37.392151209645398</v>
      </c>
      <c r="DU35" s="245">
        <v>5.5245352123236797</v>
      </c>
      <c r="DV35" s="245">
        <v>0</v>
      </c>
      <c r="DW35" s="244">
        <v>36.493146806035199</v>
      </c>
      <c r="DX35" s="245">
        <v>6.1348280479227801</v>
      </c>
      <c r="DY35" s="245">
        <v>7.7709864634152E-3</v>
      </c>
      <c r="DZ35" s="244">
        <v>38.534864589547901</v>
      </c>
      <c r="EA35" s="245">
        <v>4.9336599186048504</v>
      </c>
      <c r="EB35" s="245">
        <v>0</v>
      </c>
      <c r="EC35" s="244">
        <v>39.035755803247604</v>
      </c>
      <c r="ED35" s="245">
        <v>6.2070059281076597</v>
      </c>
      <c r="EE35" s="245">
        <v>3.9919680423028004E-3</v>
      </c>
      <c r="EF35" s="244">
        <v>37.053151490809597</v>
      </c>
      <c r="EG35" s="245">
        <v>4.4998083604813397</v>
      </c>
      <c r="EH35" s="245">
        <v>0</v>
      </c>
      <c r="EI35" s="244">
        <v>38.735399767110501</v>
      </c>
      <c r="EJ35" s="245">
        <v>6.3720089207135802</v>
      </c>
      <c r="EK35" s="245">
        <v>6.1682691579498603E-3</v>
      </c>
      <c r="EL35" s="244">
        <v>37.1023209014946</v>
      </c>
      <c r="EM35" s="245">
        <v>5.10122896303616</v>
      </c>
      <c r="EN35" s="245">
        <v>0</v>
      </c>
      <c r="EO35" s="244">
        <v>38.703990340745897</v>
      </c>
      <c r="EP35" s="245">
        <v>5.5047203146926504</v>
      </c>
      <c r="EQ35" s="245">
        <v>1.4311069544454999E-2</v>
      </c>
      <c r="ER35" s="244">
        <v>38.446506720302303</v>
      </c>
      <c r="ES35" s="245">
        <v>5.8646878818389601</v>
      </c>
      <c r="ET35" s="245">
        <v>5.9711848405751E-3</v>
      </c>
      <c r="EU35" s="244">
        <v>33.829212902454501</v>
      </c>
      <c r="EV35" s="245">
        <v>4.5029674570158704</v>
      </c>
      <c r="EW35" s="245">
        <v>2.4237547744904E-3</v>
      </c>
      <c r="EX35" s="244">
        <v>37.908442224608201</v>
      </c>
      <c r="EY35" s="245">
        <v>4.9572750909814403</v>
      </c>
      <c r="EZ35" s="245">
        <v>0</v>
      </c>
      <c r="FA35" s="244">
        <v>37.705350331751198</v>
      </c>
      <c r="FB35" s="245">
        <v>5.1606263314910397</v>
      </c>
      <c r="FC35" s="245">
        <v>2.0732588941401002E-3</v>
      </c>
    </row>
    <row r="36" spans="2:159">
      <c r="B36" s="73" t="s">
        <v>793</v>
      </c>
      <c r="C36" s="42" t="s">
        <v>821</v>
      </c>
      <c r="D36" s="247">
        <v>43.450345096432898</v>
      </c>
      <c r="E36" s="248">
        <v>4.9940714628130998</v>
      </c>
      <c r="F36" s="248">
        <v>0.63122446607270799</v>
      </c>
      <c r="G36" s="247">
        <v>37.584726144346597</v>
      </c>
      <c r="H36" s="248">
        <v>11.454759887281201</v>
      </c>
      <c r="I36" s="248">
        <v>0.64847399476230405</v>
      </c>
      <c r="J36" s="247">
        <v>106400.99268549601</v>
      </c>
      <c r="K36" s="248">
        <v>14515.023202775799</v>
      </c>
      <c r="L36" s="248">
        <v>1.9307331813128099</v>
      </c>
      <c r="M36" s="247">
        <v>56.6911050898795</v>
      </c>
      <c r="N36" s="248">
        <v>11.845401698427599</v>
      </c>
      <c r="O36" s="248">
        <v>0.108555878505637</v>
      </c>
      <c r="P36" s="247">
        <v>10639.5012764208</v>
      </c>
      <c r="Q36" s="248">
        <v>1434.4911845915501</v>
      </c>
      <c r="R36" s="248">
        <v>0.15801994501674099</v>
      </c>
      <c r="S36" s="247">
        <v>325660.12752214202</v>
      </c>
      <c r="T36" s="248">
        <v>55023.2134074684</v>
      </c>
      <c r="U36" s="248">
        <v>183.543863508508</v>
      </c>
      <c r="V36" s="249">
        <v>40.660552229480999</v>
      </c>
      <c r="W36" s="248">
        <v>15.7332807145469</v>
      </c>
      <c r="X36" s="248">
        <v>4.9385004908214496</v>
      </c>
      <c r="Y36" s="249">
        <v>353.610788575605</v>
      </c>
      <c r="Z36" s="248">
        <v>125.054049893053</v>
      </c>
      <c r="AA36" s="248">
        <v>26.630979458485601</v>
      </c>
      <c r="AB36" s="249">
        <v>188.94646956469501</v>
      </c>
      <c r="AC36" s="248">
        <v>111.21727288540301</v>
      </c>
      <c r="AD36" s="248">
        <v>38.257677071303299</v>
      </c>
      <c r="AE36" s="250">
        <v>169.36737947451499</v>
      </c>
      <c r="AF36" s="248">
        <v>170.31204185740199</v>
      </c>
      <c r="AG36" s="248">
        <v>24.8188147805193</v>
      </c>
      <c r="AH36" s="247">
        <v>39.063974723317301</v>
      </c>
      <c r="AI36" s="248">
        <v>3.0029548491870601</v>
      </c>
      <c r="AJ36" s="248">
        <v>4.32887880556697E-2</v>
      </c>
      <c r="AK36" s="247">
        <v>39.028042674684599</v>
      </c>
      <c r="AL36" s="248">
        <v>8.0951424966270693</v>
      </c>
      <c r="AM36" s="248">
        <v>0.21218720840437699</v>
      </c>
      <c r="AN36" s="247">
        <v>38.3366184075417</v>
      </c>
      <c r="AO36" s="248">
        <v>6.3405639562472604</v>
      </c>
      <c r="AP36" s="248">
        <v>2.3431789980219601E-2</v>
      </c>
      <c r="AQ36" s="247">
        <v>35.602977927844698</v>
      </c>
      <c r="AR36" s="248">
        <v>7.5112575337053897</v>
      </c>
      <c r="AS36" s="248">
        <v>0.64018931806471202</v>
      </c>
      <c r="AT36" s="247">
        <v>37.425484934112298</v>
      </c>
      <c r="AU36" s="248">
        <v>6.8516675054140501</v>
      </c>
      <c r="AV36" s="248">
        <v>0.41080511824537902</v>
      </c>
      <c r="AW36" s="247">
        <v>51.1133921432139</v>
      </c>
      <c r="AX36" s="248">
        <v>8.1821117357835398</v>
      </c>
      <c r="AY36" s="248">
        <v>0.41069269304357903</v>
      </c>
      <c r="AZ36" s="275">
        <v>59.162773597552203</v>
      </c>
      <c r="BA36" s="248">
        <v>18.665820422208299</v>
      </c>
      <c r="BB36" s="248">
        <v>1.4027965332113801</v>
      </c>
      <c r="BC36" s="247">
        <v>35.619537653998897</v>
      </c>
      <c r="BD36" s="248">
        <v>5.2690374115057397</v>
      </c>
      <c r="BE36" s="248">
        <v>1.46991090305322E-2</v>
      </c>
      <c r="BF36" s="247">
        <v>39.193690275296703</v>
      </c>
      <c r="BG36" s="248">
        <v>5.60372351921324</v>
      </c>
      <c r="BH36" s="248">
        <v>7.8079871736784601E-2</v>
      </c>
      <c r="BI36" s="247">
        <v>38.860378283574804</v>
      </c>
      <c r="BJ36" s="248">
        <v>4.2226044665175504</v>
      </c>
      <c r="BK36" s="248">
        <v>0.133143035322974</v>
      </c>
      <c r="BL36" s="247">
        <v>39.908921158317803</v>
      </c>
      <c r="BM36" s="248">
        <v>6.61142885714915</v>
      </c>
      <c r="BN36" s="248">
        <v>0.117732736232032</v>
      </c>
      <c r="BO36" s="247">
        <v>38.101195446201302</v>
      </c>
      <c r="BP36" s="248">
        <v>6.1878970860743197</v>
      </c>
      <c r="BQ36" s="248">
        <v>3.8979642436793499E-2</v>
      </c>
      <c r="BR36" s="247">
        <v>40.8287531716365</v>
      </c>
      <c r="BS36" s="248">
        <v>8.2259956410739203</v>
      </c>
      <c r="BT36" s="248">
        <v>0.16045796704408299</v>
      </c>
      <c r="BU36" s="247">
        <v>33.836635166805202</v>
      </c>
      <c r="BV36" s="248">
        <v>8.1112943409219298</v>
      </c>
      <c r="BW36" s="248">
        <v>0.113318860212561</v>
      </c>
      <c r="BX36" s="247">
        <v>32.0717973217523</v>
      </c>
      <c r="BY36" s="248">
        <v>6.8056174147028399</v>
      </c>
      <c r="BZ36" s="248">
        <v>1.67493173066833</v>
      </c>
      <c r="CA36" s="247">
        <v>78.300298341335306</v>
      </c>
      <c r="CB36" s="248">
        <v>12.893264690770399</v>
      </c>
      <c r="CC36" s="248">
        <v>1.0770258359751299E-2</v>
      </c>
      <c r="CD36" s="247">
        <v>36.798142176078201</v>
      </c>
      <c r="CE36" s="248">
        <v>5.4464533768508003</v>
      </c>
      <c r="CF36" s="248">
        <v>3.7887034835081199E-3</v>
      </c>
      <c r="CG36" s="247">
        <v>36.040405762374299</v>
      </c>
      <c r="CH36" s="248">
        <v>5.0859192404870202</v>
      </c>
      <c r="CI36" s="248">
        <v>0</v>
      </c>
      <c r="CJ36" s="247">
        <v>37.064764113866701</v>
      </c>
      <c r="CK36" s="248">
        <v>4.5198616712392896</v>
      </c>
      <c r="CL36" s="248">
        <v>0</v>
      </c>
      <c r="CM36" s="247">
        <v>36.535702012654198</v>
      </c>
      <c r="CN36" s="248">
        <v>5.8898571560306303</v>
      </c>
      <c r="CO36" s="248">
        <v>0</v>
      </c>
      <c r="CP36" s="247">
        <v>38.783445875801</v>
      </c>
      <c r="CQ36" s="248">
        <v>5.1749173080253597</v>
      </c>
      <c r="CR36" s="248">
        <v>4.7836588285623503E-2</v>
      </c>
      <c r="CS36" s="247">
        <v>37.645648015583497</v>
      </c>
      <c r="CT36" s="248">
        <v>5.8256390843311801</v>
      </c>
      <c r="CU36" s="248">
        <v>3.6765721598145298E-2</v>
      </c>
      <c r="CV36" s="247">
        <v>39.204837417705797</v>
      </c>
      <c r="CW36" s="248">
        <v>7.5645630962657799</v>
      </c>
      <c r="CX36" s="248">
        <v>0</v>
      </c>
      <c r="CY36" s="247">
        <v>34.426713836184497</v>
      </c>
      <c r="CZ36" s="248">
        <v>6.0179316200319501</v>
      </c>
      <c r="DA36" s="248">
        <v>0</v>
      </c>
      <c r="DB36" s="247">
        <v>38.023808275733998</v>
      </c>
      <c r="DC36" s="248">
        <v>7.7124083280997802</v>
      </c>
      <c r="DD36" s="248">
        <v>0</v>
      </c>
      <c r="DE36" s="247">
        <v>38.7003414156746</v>
      </c>
      <c r="DF36" s="248">
        <v>7.4072822488623196</v>
      </c>
      <c r="DG36" s="248">
        <v>0</v>
      </c>
      <c r="DH36" s="247">
        <v>35.148077956136902</v>
      </c>
      <c r="DI36" s="248">
        <v>5.9126515968789297</v>
      </c>
      <c r="DJ36" s="248">
        <v>7.0058725561563699E-3</v>
      </c>
      <c r="DK36" s="247">
        <v>37.30384768063</v>
      </c>
      <c r="DL36" s="248">
        <v>6.0067768490580304</v>
      </c>
      <c r="DM36" s="248">
        <v>0</v>
      </c>
      <c r="DN36" s="247">
        <v>35.729608292170198</v>
      </c>
      <c r="DO36" s="248">
        <v>4.0469700242718902</v>
      </c>
      <c r="DP36" s="248">
        <v>2.1315723835686499E-3</v>
      </c>
      <c r="DQ36" s="247">
        <v>37.364256782794797</v>
      </c>
      <c r="DR36" s="248">
        <v>5.6243352720685902</v>
      </c>
      <c r="DS36" s="248">
        <v>0</v>
      </c>
      <c r="DT36" s="247">
        <v>36.197662751940499</v>
      </c>
      <c r="DU36" s="248">
        <v>4.8889344658395597</v>
      </c>
      <c r="DV36" s="248">
        <v>0</v>
      </c>
      <c r="DW36" s="247">
        <v>34.597207572986903</v>
      </c>
      <c r="DX36" s="248">
        <v>5.9835084857519396</v>
      </c>
      <c r="DY36" s="248">
        <v>0</v>
      </c>
      <c r="DZ36" s="247">
        <v>36.161336734831998</v>
      </c>
      <c r="EA36" s="248">
        <v>5.9996591588926798</v>
      </c>
      <c r="EB36" s="248">
        <v>0</v>
      </c>
      <c r="EC36" s="247">
        <v>37.533978513301903</v>
      </c>
      <c r="ED36" s="248">
        <v>7.4542285391993204</v>
      </c>
      <c r="EE36" s="248">
        <v>0</v>
      </c>
      <c r="EF36" s="247">
        <v>35.944504331425001</v>
      </c>
      <c r="EG36" s="248">
        <v>6.3082634580922203</v>
      </c>
      <c r="EH36" s="248">
        <v>0</v>
      </c>
      <c r="EI36" s="247">
        <v>37.934241857318497</v>
      </c>
      <c r="EJ36" s="248">
        <v>7.248018683392</v>
      </c>
      <c r="EK36" s="248">
        <v>6.0152261207786599E-3</v>
      </c>
      <c r="EL36" s="247">
        <v>36.155592080116399</v>
      </c>
      <c r="EM36" s="248">
        <v>5.0338353134010596</v>
      </c>
      <c r="EN36" s="248">
        <v>0</v>
      </c>
      <c r="EO36" s="247">
        <v>38.187979323783502</v>
      </c>
      <c r="EP36" s="248">
        <v>4.2985077304125401</v>
      </c>
      <c r="EQ36" s="248">
        <v>8.81885835707822E-3</v>
      </c>
      <c r="ER36" s="247">
        <v>41.723169213558698</v>
      </c>
      <c r="ES36" s="248">
        <v>5.3379162640529501</v>
      </c>
      <c r="ET36" s="248">
        <v>1.25074816425488E-2</v>
      </c>
      <c r="EU36" s="247">
        <v>36.268351674265503</v>
      </c>
      <c r="EV36" s="248">
        <v>3.3214312796723799</v>
      </c>
      <c r="EW36" s="248">
        <v>1.23573901925004E-2</v>
      </c>
      <c r="EX36" s="247">
        <v>36.925409846003497</v>
      </c>
      <c r="EY36" s="248">
        <v>4.9879672191048501</v>
      </c>
      <c r="EZ36" s="248">
        <v>0</v>
      </c>
      <c r="FA36" s="247">
        <v>38.683703350368802</v>
      </c>
      <c r="FB36" s="248">
        <v>6.15798560873532</v>
      </c>
      <c r="FC36" s="248">
        <v>1.6606959783354799E-3</v>
      </c>
    </row>
    <row r="37" spans="2:159">
      <c r="B37" s="73" t="s">
        <v>793</v>
      </c>
      <c r="C37" s="42" t="s">
        <v>822</v>
      </c>
      <c r="D37" s="247">
        <v>38.708941846759501</v>
      </c>
      <c r="E37" s="248">
        <v>6.0236353613677203</v>
      </c>
      <c r="F37" s="248">
        <v>1.25742940322022</v>
      </c>
      <c r="G37" s="247">
        <v>32.5340559003698</v>
      </c>
      <c r="H37" s="248">
        <v>9.2379515308666402</v>
      </c>
      <c r="I37" s="248">
        <v>0.98112184346410003</v>
      </c>
      <c r="J37" s="247">
        <v>95929.889308806407</v>
      </c>
      <c r="K37" s="248">
        <v>7074.7369911451497</v>
      </c>
      <c r="L37" s="248">
        <v>7.0159845642338299</v>
      </c>
      <c r="M37" s="247">
        <v>56.5356185956052</v>
      </c>
      <c r="N37" s="248">
        <v>9.9441737113719206</v>
      </c>
      <c r="O37" s="248">
        <v>0.22139822162182901</v>
      </c>
      <c r="P37" s="247">
        <v>11447.9363261205</v>
      </c>
      <c r="Q37" s="248">
        <v>1340.6110764917501</v>
      </c>
      <c r="R37" s="248">
        <v>0.36077664383316799</v>
      </c>
      <c r="S37" s="247">
        <v>351155.39605316898</v>
      </c>
      <c r="T37" s="248">
        <v>45024.166532640702</v>
      </c>
      <c r="U37" s="248">
        <v>98.986659846601995</v>
      </c>
      <c r="V37" s="249">
        <v>32.827275902280597</v>
      </c>
      <c r="W37" s="248">
        <v>15.1474153694541</v>
      </c>
      <c r="X37" s="248">
        <v>4.0491331055553204</v>
      </c>
      <c r="Y37" s="249">
        <v>282.87486034604302</v>
      </c>
      <c r="Z37" s="248">
        <v>85.851806824907797</v>
      </c>
      <c r="AA37" s="248">
        <v>23.160350840085801</v>
      </c>
      <c r="AB37" s="249">
        <v>121.905672726257</v>
      </c>
      <c r="AC37" s="248">
        <v>87.761477573483205</v>
      </c>
      <c r="AD37" s="248">
        <v>25.895059491267599</v>
      </c>
      <c r="AE37" s="250">
        <v>194.394167195264</v>
      </c>
      <c r="AF37" s="248">
        <v>187.16366048190699</v>
      </c>
      <c r="AG37" s="248">
        <v>77.742596257038201</v>
      </c>
      <c r="AH37" s="247">
        <v>40.289385437436003</v>
      </c>
      <c r="AI37" s="248">
        <v>3.4643421187591299</v>
      </c>
      <c r="AJ37" s="248">
        <v>0.109456176360148</v>
      </c>
      <c r="AK37" s="247">
        <v>39.701296248710598</v>
      </c>
      <c r="AL37" s="248">
        <v>8.2383205112666804</v>
      </c>
      <c r="AM37" s="248">
        <v>0.37049613987556201</v>
      </c>
      <c r="AN37" s="247">
        <v>38.0113847193537</v>
      </c>
      <c r="AO37" s="248">
        <v>4.1400334908898104</v>
      </c>
      <c r="AP37" s="248">
        <v>2.0213474282011298E-2</v>
      </c>
      <c r="AQ37" s="247">
        <v>35.178013897659099</v>
      </c>
      <c r="AR37" s="248">
        <v>6.9302918022298501</v>
      </c>
      <c r="AS37" s="248">
        <v>1.2085600110137</v>
      </c>
      <c r="AT37" s="247">
        <v>37.895997724362097</v>
      </c>
      <c r="AU37" s="248">
        <v>5.3463064936537998</v>
      </c>
      <c r="AV37" s="248">
        <v>0.25946519884588998</v>
      </c>
      <c r="AW37" s="247">
        <v>48.963689425034602</v>
      </c>
      <c r="AX37" s="248">
        <v>6.4918195085098498</v>
      </c>
      <c r="AY37" s="248">
        <v>0.280617934445205</v>
      </c>
      <c r="AZ37" s="247">
        <v>50.451300550780999</v>
      </c>
      <c r="BA37" s="248">
        <v>17.573699309113799</v>
      </c>
      <c r="BB37" s="248">
        <v>1.71083880818176</v>
      </c>
      <c r="BC37" s="247">
        <v>35.3037647399332</v>
      </c>
      <c r="BD37" s="248">
        <v>3.1886436191785199</v>
      </c>
      <c r="BE37" s="248">
        <v>1.1379412697704899E-2</v>
      </c>
      <c r="BF37" s="247">
        <v>38.000493436636603</v>
      </c>
      <c r="BG37" s="248">
        <v>6.4547292615070804</v>
      </c>
      <c r="BH37" s="248">
        <v>0.147533509255761</v>
      </c>
      <c r="BI37" s="247">
        <v>36.6096098205551</v>
      </c>
      <c r="BJ37" s="248">
        <v>3.5662119405142199</v>
      </c>
      <c r="BK37" s="248">
        <v>0.20307576570941099</v>
      </c>
      <c r="BL37" s="247">
        <v>37.596842759147698</v>
      </c>
      <c r="BM37" s="248">
        <v>5.5501506579930302</v>
      </c>
      <c r="BN37" s="248">
        <v>0.11417180523823001</v>
      </c>
      <c r="BO37" s="247">
        <v>35.096698903373699</v>
      </c>
      <c r="BP37" s="248">
        <v>4.32217068737185</v>
      </c>
      <c r="BQ37" s="248">
        <v>4.9270252374223E-2</v>
      </c>
      <c r="BR37" s="247">
        <v>37.0823438644166</v>
      </c>
      <c r="BS37" s="248">
        <v>6.0781055847105296</v>
      </c>
      <c r="BT37" s="248">
        <v>0.105986090614532</v>
      </c>
      <c r="BU37" s="247">
        <v>31.244938477941002</v>
      </c>
      <c r="BV37" s="248">
        <v>5.3956021048363096</v>
      </c>
      <c r="BW37" s="248">
        <v>0.101420390030016</v>
      </c>
      <c r="BX37" s="247">
        <v>25.691025425634201</v>
      </c>
      <c r="BY37" s="248">
        <v>7.4611651042562501</v>
      </c>
      <c r="BZ37" s="248">
        <v>5.02155740083791</v>
      </c>
      <c r="CA37" s="247">
        <v>76.857068047653598</v>
      </c>
      <c r="CB37" s="248">
        <v>8.4097966821510095</v>
      </c>
      <c r="CC37" s="248">
        <v>1.2049988259320001E-2</v>
      </c>
      <c r="CD37" s="247">
        <v>39.4517676919818</v>
      </c>
      <c r="CE37" s="248">
        <v>4.5074937679502396</v>
      </c>
      <c r="CF37" s="248">
        <v>5.2991820894096502E-3</v>
      </c>
      <c r="CG37" s="247">
        <v>39.918973998540999</v>
      </c>
      <c r="CH37" s="248">
        <v>4.5043647729237604</v>
      </c>
      <c r="CI37" s="248">
        <v>4.8452561744837998E-3</v>
      </c>
      <c r="CJ37" s="247">
        <v>39.5560847880297</v>
      </c>
      <c r="CK37" s="248">
        <v>3.4386857936175699</v>
      </c>
      <c r="CL37" s="248">
        <v>0</v>
      </c>
      <c r="CM37" s="247">
        <v>37.613923652610502</v>
      </c>
      <c r="CN37" s="248">
        <v>4.81607217166626</v>
      </c>
      <c r="CO37" s="248">
        <v>4.4685799787689197E-2</v>
      </c>
      <c r="CP37" s="247">
        <v>35.601990645026603</v>
      </c>
      <c r="CQ37" s="248">
        <v>4.2435750535510701</v>
      </c>
      <c r="CR37" s="248">
        <v>3.3566098905683503E-2</v>
      </c>
      <c r="CS37" s="247">
        <v>31.9701201299549</v>
      </c>
      <c r="CT37" s="248">
        <v>3.6650403755566998</v>
      </c>
      <c r="CU37" s="248">
        <v>3.0958339911106601E-2</v>
      </c>
      <c r="CV37" s="247">
        <v>39.952750934438498</v>
      </c>
      <c r="CW37" s="248">
        <v>5.5109356209089801</v>
      </c>
      <c r="CX37" s="248">
        <v>0</v>
      </c>
      <c r="CY37" s="247">
        <v>36.909206888723403</v>
      </c>
      <c r="CZ37" s="248">
        <v>5.31793974812713</v>
      </c>
      <c r="DA37" s="248">
        <v>0</v>
      </c>
      <c r="DB37" s="247">
        <v>38.127303069379501</v>
      </c>
      <c r="DC37" s="248">
        <v>5.4618700804378504</v>
      </c>
      <c r="DD37" s="248">
        <v>1.68275346318939E-3</v>
      </c>
      <c r="DE37" s="247">
        <v>37.192756304205197</v>
      </c>
      <c r="DF37" s="248">
        <v>4.9499174111545301</v>
      </c>
      <c r="DG37" s="248">
        <v>1.8711360768835299E-3</v>
      </c>
      <c r="DH37" s="247">
        <v>35.331432322860302</v>
      </c>
      <c r="DI37" s="248">
        <v>5.1587134465995801</v>
      </c>
      <c r="DJ37" s="248">
        <v>0</v>
      </c>
      <c r="DK37" s="247">
        <v>37.412043619080698</v>
      </c>
      <c r="DL37" s="248">
        <v>4.2629076262863901</v>
      </c>
      <c r="DM37" s="248">
        <v>0</v>
      </c>
      <c r="DN37" s="247">
        <v>34.145104713588303</v>
      </c>
      <c r="DO37" s="248">
        <v>3.5111819323915499</v>
      </c>
      <c r="DP37" s="248">
        <v>0</v>
      </c>
      <c r="DQ37" s="247">
        <v>38.269022021122197</v>
      </c>
      <c r="DR37" s="248">
        <v>4.3236146215624602</v>
      </c>
      <c r="DS37" s="248">
        <v>0</v>
      </c>
      <c r="DT37" s="247">
        <v>36.763869386395697</v>
      </c>
      <c r="DU37" s="248">
        <v>3.1662820969013801</v>
      </c>
      <c r="DV37" s="248">
        <v>0</v>
      </c>
      <c r="DW37" s="247">
        <v>35.042754361658801</v>
      </c>
      <c r="DX37" s="248">
        <v>3.87590979208822</v>
      </c>
      <c r="DY37" s="248">
        <v>0</v>
      </c>
      <c r="DZ37" s="247">
        <v>37.568500728637702</v>
      </c>
      <c r="EA37" s="248">
        <v>5.1292703517152303</v>
      </c>
      <c r="EB37" s="248">
        <v>0</v>
      </c>
      <c r="EC37" s="247">
        <v>38.0696670371617</v>
      </c>
      <c r="ED37" s="248">
        <v>4.7251803191687403</v>
      </c>
      <c r="EE37" s="248">
        <v>0</v>
      </c>
      <c r="EF37" s="247">
        <v>36.131600625431702</v>
      </c>
      <c r="EG37" s="248">
        <v>4.9811022788140296</v>
      </c>
      <c r="EH37" s="248">
        <v>0</v>
      </c>
      <c r="EI37" s="247">
        <v>37.8215351770151</v>
      </c>
      <c r="EJ37" s="248">
        <v>5.0311423851538404</v>
      </c>
      <c r="EK37" s="248">
        <v>0</v>
      </c>
      <c r="EL37" s="247">
        <v>36.012185108407401</v>
      </c>
      <c r="EM37" s="248">
        <v>4.2037640379188401</v>
      </c>
      <c r="EN37" s="248">
        <v>0</v>
      </c>
      <c r="EO37" s="247">
        <v>37.725514903443099</v>
      </c>
      <c r="EP37" s="248">
        <v>3.7357284261692998</v>
      </c>
      <c r="EQ37" s="248">
        <v>0</v>
      </c>
      <c r="ER37" s="247">
        <v>35.787760129762503</v>
      </c>
      <c r="ES37" s="248">
        <v>3.0602316123867199</v>
      </c>
      <c r="ET37" s="248">
        <v>9.3411017737167097E-3</v>
      </c>
      <c r="EU37" s="247">
        <v>31.475119978247001</v>
      </c>
      <c r="EV37" s="248">
        <v>2.76309182536819</v>
      </c>
      <c r="EW37" s="248">
        <v>8.4152724066347898E-3</v>
      </c>
      <c r="EX37" s="247">
        <v>37.4981830875141</v>
      </c>
      <c r="EY37" s="248">
        <v>3.86405059869442</v>
      </c>
      <c r="EZ37" s="248">
        <v>0</v>
      </c>
      <c r="FA37" s="247">
        <v>35.500063029291198</v>
      </c>
      <c r="FB37" s="248">
        <v>4.4723053930787602</v>
      </c>
      <c r="FC37" s="248">
        <v>6.1019609301855796E-3</v>
      </c>
    </row>
    <row r="38" spans="2:159">
      <c r="B38" s="73" t="s">
        <v>793</v>
      </c>
      <c r="C38" s="42" t="s">
        <v>823</v>
      </c>
      <c r="D38" s="247">
        <v>44.403908597839397</v>
      </c>
      <c r="E38" s="248">
        <v>4.1798206366575403</v>
      </c>
      <c r="F38" s="248">
        <v>0.86794136142009903</v>
      </c>
      <c r="G38" s="247">
        <v>39.7760254183409</v>
      </c>
      <c r="H38" s="248">
        <v>12.520965295589599</v>
      </c>
      <c r="I38" s="248">
        <v>1.0600257784571301</v>
      </c>
      <c r="J38" s="247">
        <v>106693.681409761</v>
      </c>
      <c r="K38" s="248">
        <v>10647.960517763</v>
      </c>
      <c r="L38" s="248">
        <v>1.71020412013328</v>
      </c>
      <c r="M38" s="247">
        <v>54.0745396823812</v>
      </c>
      <c r="N38" s="248">
        <v>9.4463335299702003</v>
      </c>
      <c r="O38" s="248">
        <v>4.4913633320530597E-2</v>
      </c>
      <c r="P38" s="247">
        <v>10988.5519036721</v>
      </c>
      <c r="Q38" s="248">
        <v>1728.0854398312499</v>
      </c>
      <c r="R38" s="248">
        <v>0.33561489564945102</v>
      </c>
      <c r="S38" s="247">
        <v>327530.38518361002</v>
      </c>
      <c r="T38" s="248">
        <v>65311.252808493802</v>
      </c>
      <c r="U38" s="248">
        <v>136.96209677656299</v>
      </c>
      <c r="V38" s="249">
        <v>39.728527303347001</v>
      </c>
      <c r="W38" s="248">
        <v>20.5767623504812</v>
      </c>
      <c r="X38" s="248">
        <v>6.0234101607972104</v>
      </c>
      <c r="Y38" s="249">
        <v>375.43638215419099</v>
      </c>
      <c r="Z38" s="248">
        <v>137.66771269852799</v>
      </c>
      <c r="AA38" s="248">
        <v>28.319101957808599</v>
      </c>
      <c r="AB38" s="249">
        <v>252.73061697569801</v>
      </c>
      <c r="AC38" s="248">
        <v>132.36858630614299</v>
      </c>
      <c r="AD38" s="248">
        <v>34.620392940434698</v>
      </c>
      <c r="AE38" s="250">
        <v>97.993365172988305</v>
      </c>
      <c r="AF38" s="248">
        <v>32.530411714101497</v>
      </c>
      <c r="AG38" s="248">
        <v>4.1518078188023697</v>
      </c>
      <c r="AH38" s="247">
        <v>38.183933008818201</v>
      </c>
      <c r="AI38" s="248">
        <v>2.8708044849389598</v>
      </c>
      <c r="AJ38" s="248">
        <v>5.9429518678477802E-2</v>
      </c>
      <c r="AK38" s="247">
        <v>38.760900049846697</v>
      </c>
      <c r="AL38" s="248">
        <v>7.8660209212009802</v>
      </c>
      <c r="AM38" s="248">
        <v>0.27810402012018998</v>
      </c>
      <c r="AN38" s="247">
        <v>38.560854921484903</v>
      </c>
      <c r="AO38" s="248">
        <v>6.2463256269786003</v>
      </c>
      <c r="AP38" s="248">
        <v>2.16531605506056E-2</v>
      </c>
      <c r="AQ38" s="247">
        <v>36.562302152478203</v>
      </c>
      <c r="AR38" s="248">
        <v>8.2983944213947893</v>
      </c>
      <c r="AS38" s="248">
        <v>1.0416175789523301</v>
      </c>
      <c r="AT38" s="247">
        <v>37.710940598015398</v>
      </c>
      <c r="AU38" s="248">
        <v>7.4620171390894798</v>
      </c>
      <c r="AV38" s="248">
        <v>0.31296202240311699</v>
      </c>
      <c r="AW38" s="247">
        <v>48.603482796396698</v>
      </c>
      <c r="AX38" s="248">
        <v>9.4471683510483295</v>
      </c>
      <c r="AY38" s="248">
        <v>0.37218432204373703</v>
      </c>
      <c r="AZ38" s="247">
        <v>52.789030784728197</v>
      </c>
      <c r="BA38" s="248">
        <v>18.866024548129801</v>
      </c>
      <c r="BB38" s="248">
        <v>1.3010994544966601</v>
      </c>
      <c r="BC38" s="247">
        <v>34.847007900200197</v>
      </c>
      <c r="BD38" s="248">
        <v>4.9308937262506403</v>
      </c>
      <c r="BE38" s="248">
        <v>2.5024157363004701E-2</v>
      </c>
      <c r="BF38" s="247">
        <v>39.068570559781598</v>
      </c>
      <c r="BG38" s="248">
        <v>6.3596482134963299</v>
      </c>
      <c r="BH38" s="248">
        <v>0.15426899013946199</v>
      </c>
      <c r="BI38" s="247">
        <v>38.903713312052197</v>
      </c>
      <c r="BJ38" s="248">
        <v>4.3883155438024204</v>
      </c>
      <c r="BK38" s="248">
        <v>0.14318733824084301</v>
      </c>
      <c r="BL38" s="247">
        <v>41.362977381790103</v>
      </c>
      <c r="BM38" s="248">
        <v>7.6169228239452504</v>
      </c>
      <c r="BN38" s="248">
        <v>0.164076388734504</v>
      </c>
      <c r="BO38" s="247">
        <v>38.054038404771902</v>
      </c>
      <c r="BP38" s="248">
        <v>5.4155603613117496</v>
      </c>
      <c r="BQ38" s="248">
        <v>5.8780673681323399E-2</v>
      </c>
      <c r="BR38" s="247">
        <v>40.6952777881054</v>
      </c>
      <c r="BS38" s="248">
        <v>7.4806215576321602</v>
      </c>
      <c r="BT38" s="248">
        <v>0.20797251917640899</v>
      </c>
      <c r="BU38" s="247">
        <v>38.4136013446711</v>
      </c>
      <c r="BV38" s="248">
        <v>7.72293311507336</v>
      </c>
      <c r="BW38" s="248">
        <v>0.167271912384996</v>
      </c>
      <c r="BX38" s="247">
        <v>32.623451936228399</v>
      </c>
      <c r="BY38" s="248">
        <v>7.9876538609509096</v>
      </c>
      <c r="BZ38" s="248">
        <v>1.83261685904973</v>
      </c>
      <c r="CA38" s="247">
        <v>79.639604385432406</v>
      </c>
      <c r="CB38" s="248">
        <v>13.0183166457563</v>
      </c>
      <c r="CC38" s="248">
        <v>1.12779047145202E-2</v>
      </c>
      <c r="CD38" s="247">
        <v>36.556582637560702</v>
      </c>
      <c r="CE38" s="248">
        <v>4.9434746535518599</v>
      </c>
      <c r="CF38" s="248">
        <v>4.6833365013970096E-3</v>
      </c>
      <c r="CG38" s="247">
        <v>36.412839025486299</v>
      </c>
      <c r="CH38" s="248">
        <v>3.74552330335605</v>
      </c>
      <c r="CI38" s="248">
        <v>9.28816758587068E-3</v>
      </c>
      <c r="CJ38" s="247">
        <v>36.862959304930897</v>
      </c>
      <c r="CK38" s="248">
        <v>3.0014776685441502</v>
      </c>
      <c r="CL38" s="248">
        <v>2.51493503727934E-3</v>
      </c>
      <c r="CM38" s="247">
        <v>36.954462678488802</v>
      </c>
      <c r="CN38" s="248">
        <v>5.1678211299113999</v>
      </c>
      <c r="CO38" s="248">
        <v>0</v>
      </c>
      <c r="CP38" s="247">
        <v>39.350085772525397</v>
      </c>
      <c r="CQ38" s="248">
        <v>5.48646037000172</v>
      </c>
      <c r="CR38" s="248">
        <v>5.7987960334579897E-2</v>
      </c>
      <c r="CS38" s="247">
        <v>37.924814799085603</v>
      </c>
      <c r="CT38" s="248">
        <v>4.7323789777386303</v>
      </c>
      <c r="CU38" s="248">
        <v>4.01938500773905E-2</v>
      </c>
      <c r="CV38" s="247">
        <v>37.786069473212301</v>
      </c>
      <c r="CW38" s="248">
        <v>8.0894892398061007</v>
      </c>
      <c r="CX38" s="248">
        <v>0</v>
      </c>
      <c r="CY38" s="247">
        <v>34.158338434177402</v>
      </c>
      <c r="CZ38" s="248">
        <v>6.6514445778037796</v>
      </c>
      <c r="DA38" s="248">
        <v>1.72320814453928E-3</v>
      </c>
      <c r="DB38" s="247">
        <v>37.572366635037802</v>
      </c>
      <c r="DC38" s="248">
        <v>7.2559459126125203</v>
      </c>
      <c r="DD38" s="248">
        <v>0</v>
      </c>
      <c r="DE38" s="247">
        <v>38.3516590011304</v>
      </c>
      <c r="DF38" s="248">
        <v>6.6406377543403696</v>
      </c>
      <c r="DG38" s="248">
        <v>1.29819708142844E-3</v>
      </c>
      <c r="DH38" s="247">
        <v>35.323374241395001</v>
      </c>
      <c r="DI38" s="248">
        <v>6.46457504421336</v>
      </c>
      <c r="DJ38" s="248">
        <v>0</v>
      </c>
      <c r="DK38" s="247">
        <v>37.450932857256099</v>
      </c>
      <c r="DL38" s="248">
        <v>5.2437505963707602</v>
      </c>
      <c r="DM38" s="248">
        <v>0</v>
      </c>
      <c r="DN38" s="247">
        <v>35.508834809774299</v>
      </c>
      <c r="DO38" s="248">
        <v>3.6213629387816701</v>
      </c>
      <c r="DP38" s="248">
        <v>4.7579869878075698E-3</v>
      </c>
      <c r="DQ38" s="247">
        <v>37.021790729449201</v>
      </c>
      <c r="DR38" s="248">
        <v>4.0650703653203903</v>
      </c>
      <c r="DS38" s="248">
        <v>0</v>
      </c>
      <c r="DT38" s="247">
        <v>35.565634869549797</v>
      </c>
      <c r="DU38" s="248">
        <v>3.2790842576696799</v>
      </c>
      <c r="DV38" s="248">
        <v>1.3979320392836999E-3</v>
      </c>
      <c r="DW38" s="247">
        <v>34.544671149273299</v>
      </c>
      <c r="DX38" s="248">
        <v>3.9490421208100499</v>
      </c>
      <c r="DY38" s="248">
        <v>8.0347060440405203E-3</v>
      </c>
      <c r="DZ38" s="247">
        <v>36.403532213345997</v>
      </c>
      <c r="EA38" s="248">
        <v>5.9946254901501304</v>
      </c>
      <c r="EB38" s="248">
        <v>0</v>
      </c>
      <c r="EC38" s="247">
        <v>37.762678148472403</v>
      </c>
      <c r="ED38" s="248">
        <v>7.1782670831942701</v>
      </c>
      <c r="EE38" s="248">
        <v>0</v>
      </c>
      <c r="EF38" s="247">
        <v>36.201540843236302</v>
      </c>
      <c r="EG38" s="248">
        <v>5.5309519925337698</v>
      </c>
      <c r="EH38" s="248">
        <v>0</v>
      </c>
      <c r="EI38" s="247">
        <v>38.108402408136101</v>
      </c>
      <c r="EJ38" s="248">
        <v>5.2249793928403401</v>
      </c>
      <c r="EK38" s="248">
        <v>0</v>
      </c>
      <c r="EL38" s="247">
        <v>35.7677188881094</v>
      </c>
      <c r="EM38" s="248">
        <v>5.3368856925125403</v>
      </c>
      <c r="EN38" s="248">
        <v>0</v>
      </c>
      <c r="EO38" s="247">
        <v>37.596388538508101</v>
      </c>
      <c r="EP38" s="248">
        <v>4.6182226348165196</v>
      </c>
      <c r="EQ38" s="248">
        <v>1.7121391441616299E-2</v>
      </c>
      <c r="ER38" s="247">
        <v>41.127335393208803</v>
      </c>
      <c r="ES38" s="248">
        <v>4.0499377977898199</v>
      </c>
      <c r="ET38" s="248">
        <v>1.36994659033847E-2</v>
      </c>
      <c r="EU38" s="247">
        <v>36.898675748475597</v>
      </c>
      <c r="EV38" s="248">
        <v>3.1441175666779801</v>
      </c>
      <c r="EW38" s="248">
        <v>1.7556138142475801E-2</v>
      </c>
      <c r="EX38" s="247">
        <v>36.3889347114646</v>
      </c>
      <c r="EY38" s="248">
        <v>3.8250540012577101</v>
      </c>
      <c r="EZ38" s="248">
        <v>0</v>
      </c>
      <c r="FA38" s="247">
        <v>38.533015185123901</v>
      </c>
      <c r="FB38" s="248">
        <v>5.6555278288986601</v>
      </c>
      <c r="FC38" s="248">
        <v>0</v>
      </c>
    </row>
    <row r="39" spans="2:159">
      <c r="B39" s="73" t="s">
        <v>793</v>
      </c>
      <c r="C39" s="251" t="s">
        <v>825</v>
      </c>
      <c r="D39" s="252">
        <v>41.529430716088598</v>
      </c>
      <c r="E39" s="253">
        <v>5.0946989649866898</v>
      </c>
      <c r="F39" s="253">
        <v>0.68140288512855496</v>
      </c>
      <c r="G39" s="252">
        <v>38.014949002867503</v>
      </c>
      <c r="H39" s="253">
        <v>13.918055290483901</v>
      </c>
      <c r="I39" s="253">
        <v>0.85492235833150598</v>
      </c>
      <c r="J39" s="252">
        <v>103598.751306228</v>
      </c>
      <c r="K39" s="253">
        <v>10440.9987327495</v>
      </c>
      <c r="L39" s="253">
        <v>1.65615224988209</v>
      </c>
      <c r="M39" s="252">
        <v>57.645330021532999</v>
      </c>
      <c r="N39" s="253">
        <v>12.990323261143301</v>
      </c>
      <c r="O39" s="253">
        <v>0.16140308144822799</v>
      </c>
      <c r="P39" s="252">
        <v>11005.700816352</v>
      </c>
      <c r="Q39" s="253">
        <v>1393.05603238307</v>
      </c>
      <c r="R39" s="253">
        <v>0.24636747718162599</v>
      </c>
      <c r="S39" s="252">
        <v>325082.99962842499</v>
      </c>
      <c r="T39" s="253">
        <v>49961.618606189601</v>
      </c>
      <c r="U39" s="253">
        <v>94.779444423158594</v>
      </c>
      <c r="V39" s="254">
        <v>34.602343244507402</v>
      </c>
      <c r="W39" s="253">
        <v>13.2224950323833</v>
      </c>
      <c r="X39" s="253">
        <v>3.8511467180264001</v>
      </c>
      <c r="Y39" s="254">
        <v>374.77192791959402</v>
      </c>
      <c r="Z39" s="253">
        <v>125.350401598739</v>
      </c>
      <c r="AA39" s="253">
        <v>30.652008184678099</v>
      </c>
      <c r="AB39" s="254">
        <v>194.05141631139301</v>
      </c>
      <c r="AC39" s="253">
        <v>134.89481251223</v>
      </c>
      <c r="AD39" s="253">
        <v>34.688111825349999</v>
      </c>
      <c r="AE39" s="300">
        <v>155.62250859092501</v>
      </c>
      <c r="AF39" s="253">
        <v>96.821423386229696</v>
      </c>
      <c r="AG39" s="253">
        <v>16.999056928581901</v>
      </c>
      <c r="AH39" s="252">
        <v>38.194444493056899</v>
      </c>
      <c r="AI39" s="253">
        <v>3.12005119524895</v>
      </c>
      <c r="AJ39" s="253">
        <v>0.17133084103195501</v>
      </c>
      <c r="AK39" s="252">
        <v>38.842753414243099</v>
      </c>
      <c r="AL39" s="253">
        <v>8.7718038655909396</v>
      </c>
      <c r="AM39" s="253">
        <v>0.17676940030281099</v>
      </c>
      <c r="AN39" s="252">
        <v>37.9064687840375</v>
      </c>
      <c r="AO39" s="253">
        <v>5.44155382005449</v>
      </c>
      <c r="AP39" s="253">
        <v>2.2357318618822598E-2</v>
      </c>
      <c r="AQ39" s="252">
        <v>36.958735271634403</v>
      </c>
      <c r="AR39" s="253">
        <v>9.0014344067886896</v>
      </c>
      <c r="AS39" s="253">
        <v>1.0662425778195599</v>
      </c>
      <c r="AT39" s="252">
        <v>37.832771036809397</v>
      </c>
      <c r="AU39" s="253">
        <v>5.9617144412303</v>
      </c>
      <c r="AV39" s="253">
        <v>0.30574949776302002</v>
      </c>
      <c r="AW39" s="252">
        <v>48.216058895508503</v>
      </c>
      <c r="AX39" s="253">
        <v>8.6093325353250094</v>
      </c>
      <c r="AY39" s="253">
        <v>0.31891490338002099</v>
      </c>
      <c r="AZ39" s="252">
        <v>50.673258276458498</v>
      </c>
      <c r="BA39" s="253">
        <v>14.6262934854064</v>
      </c>
      <c r="BB39" s="253">
        <v>1.37385039336577</v>
      </c>
      <c r="BC39" s="252">
        <v>34.7774555178394</v>
      </c>
      <c r="BD39" s="253">
        <v>4.8789580809543898</v>
      </c>
      <c r="BE39" s="253">
        <v>9.2985481805030502E-3</v>
      </c>
      <c r="BF39" s="252">
        <v>39.805878692917197</v>
      </c>
      <c r="BG39" s="253">
        <v>6.8681210794419902</v>
      </c>
      <c r="BH39" s="253">
        <v>9.7297225851824307E-2</v>
      </c>
      <c r="BI39" s="252">
        <v>37.241005575285399</v>
      </c>
      <c r="BJ39" s="253">
        <v>4.5587138923041</v>
      </c>
      <c r="BK39" s="253">
        <v>0.107003529548549</v>
      </c>
      <c r="BL39" s="252">
        <v>39.663713664651297</v>
      </c>
      <c r="BM39" s="253">
        <v>7.1815265710087202</v>
      </c>
      <c r="BN39" s="253">
        <v>0.172052052865595</v>
      </c>
      <c r="BO39" s="252">
        <v>37.566802018753499</v>
      </c>
      <c r="BP39" s="253">
        <v>5.2524494345363202</v>
      </c>
      <c r="BQ39" s="253">
        <v>2.50178614096477E-2</v>
      </c>
      <c r="BR39" s="252">
        <v>39.300882019896797</v>
      </c>
      <c r="BS39" s="253">
        <v>6.4756328948826498</v>
      </c>
      <c r="BT39" s="253">
        <v>0.13221424779409199</v>
      </c>
      <c r="BU39" s="252">
        <v>39.139438760730997</v>
      </c>
      <c r="BV39" s="253">
        <v>7.1653007079739801</v>
      </c>
      <c r="BW39" s="253">
        <v>6.6407445557824699E-2</v>
      </c>
      <c r="BX39" s="252">
        <v>31.139936171970799</v>
      </c>
      <c r="BY39" s="253">
        <v>5.4834975001188004</v>
      </c>
      <c r="BZ39" s="253">
        <v>0.84037893190764301</v>
      </c>
      <c r="CA39" s="252">
        <v>77.785353390911595</v>
      </c>
      <c r="CB39" s="253">
        <v>13.807139420731</v>
      </c>
      <c r="CC39" s="253">
        <v>6.5377197893602803E-3</v>
      </c>
      <c r="CD39" s="252">
        <v>37.569988139969603</v>
      </c>
      <c r="CE39" s="253">
        <v>5.8771078637201102</v>
      </c>
      <c r="CF39" s="253">
        <v>2.5307757785799799E-3</v>
      </c>
      <c r="CG39" s="252">
        <v>36.5153765960439</v>
      </c>
      <c r="CH39" s="253">
        <v>5.3236456072254699</v>
      </c>
      <c r="CI39" s="253">
        <v>5.0927922869844801E-3</v>
      </c>
      <c r="CJ39" s="252">
        <v>37.443237706904803</v>
      </c>
      <c r="CK39" s="253">
        <v>3.7496537130815399</v>
      </c>
      <c r="CL39" s="253">
        <v>0</v>
      </c>
      <c r="CM39" s="252">
        <v>37.666455408524001</v>
      </c>
      <c r="CN39" s="253">
        <v>6.1231076817601497</v>
      </c>
      <c r="CO39" s="253">
        <v>0</v>
      </c>
      <c r="CP39" s="252">
        <v>38.347266203914401</v>
      </c>
      <c r="CQ39" s="253">
        <v>5.3794818892040697</v>
      </c>
      <c r="CR39" s="253">
        <v>3.1216234210456099E-2</v>
      </c>
      <c r="CS39" s="252">
        <v>34.736671578870798</v>
      </c>
      <c r="CT39" s="253">
        <v>4.9722645495442501</v>
      </c>
      <c r="CU39" s="253">
        <v>1.6328294975183E-2</v>
      </c>
      <c r="CV39" s="252">
        <v>39.523558187590403</v>
      </c>
      <c r="CW39" s="253">
        <v>7.4793964949977703</v>
      </c>
      <c r="CX39" s="253">
        <v>0</v>
      </c>
      <c r="CY39" s="252">
        <v>35.2795143046447</v>
      </c>
      <c r="CZ39" s="253">
        <v>6.5129211226121999</v>
      </c>
      <c r="DA39" s="253">
        <v>2.5073247013243402E-3</v>
      </c>
      <c r="DB39" s="252">
        <v>37.706344209641799</v>
      </c>
      <c r="DC39" s="253">
        <v>7.4620267460620404</v>
      </c>
      <c r="DD39" s="253">
        <v>1.68191688437509E-3</v>
      </c>
      <c r="DE39" s="252">
        <v>37.161219679234499</v>
      </c>
      <c r="DF39" s="253">
        <v>6.6655962886036404</v>
      </c>
      <c r="DG39" s="253">
        <v>1.29796931698725E-3</v>
      </c>
      <c r="DH39" s="252">
        <v>35.066917262824703</v>
      </c>
      <c r="DI39" s="253">
        <v>5.6968807920928102</v>
      </c>
      <c r="DJ39" s="253">
        <v>0</v>
      </c>
      <c r="DK39" s="252">
        <v>36.520623460661497</v>
      </c>
      <c r="DL39" s="253">
        <v>5.5103876316278502</v>
      </c>
      <c r="DM39" s="253">
        <v>0</v>
      </c>
      <c r="DN39" s="252">
        <v>35.4563141346744</v>
      </c>
      <c r="DO39" s="253">
        <v>4.2716084983139</v>
      </c>
      <c r="DP39" s="253">
        <v>0</v>
      </c>
      <c r="DQ39" s="252">
        <v>37.181613300831899</v>
      </c>
      <c r="DR39" s="253">
        <v>5.5743615598962997</v>
      </c>
      <c r="DS39" s="253">
        <v>0</v>
      </c>
      <c r="DT39" s="252">
        <v>36.816498424489502</v>
      </c>
      <c r="DU39" s="253">
        <v>4.6313634701154598</v>
      </c>
      <c r="DV39" s="253">
        <v>0</v>
      </c>
      <c r="DW39" s="252">
        <v>36.197072705310397</v>
      </c>
      <c r="DX39" s="253">
        <v>6.1244766060335403</v>
      </c>
      <c r="DY39" s="253">
        <v>0</v>
      </c>
      <c r="DZ39" s="252">
        <v>36.9779413770801</v>
      </c>
      <c r="EA39" s="253">
        <v>5.6506152941215202</v>
      </c>
      <c r="EB39" s="253">
        <v>2.0882327137600699E-3</v>
      </c>
      <c r="EC39" s="252">
        <v>38.092818891979498</v>
      </c>
      <c r="ED39" s="253">
        <v>7.2349209619822297</v>
      </c>
      <c r="EE39" s="253">
        <v>0</v>
      </c>
      <c r="EF39" s="252">
        <v>35.545030799592503</v>
      </c>
      <c r="EG39" s="253">
        <v>6.1465558813947796</v>
      </c>
      <c r="EH39" s="253">
        <v>0</v>
      </c>
      <c r="EI39" s="252">
        <v>37.046888165388303</v>
      </c>
      <c r="EJ39" s="253">
        <v>5.7948360905666201</v>
      </c>
      <c r="EK39" s="253">
        <v>6.6895916906812899E-3</v>
      </c>
      <c r="EL39" s="252">
        <v>35.024321717616097</v>
      </c>
      <c r="EM39" s="253">
        <v>5.0198391130272304</v>
      </c>
      <c r="EN39" s="253">
        <v>0</v>
      </c>
      <c r="EO39" s="252">
        <v>37.828693947796403</v>
      </c>
      <c r="EP39" s="253">
        <v>4.3490673860265501</v>
      </c>
      <c r="EQ39" s="253">
        <v>0</v>
      </c>
      <c r="ER39" s="252">
        <v>39.797404157864698</v>
      </c>
      <c r="ES39" s="253">
        <v>5.0455240334645897</v>
      </c>
      <c r="ET39" s="253">
        <v>1.4965343009127101E-2</v>
      </c>
      <c r="EU39" s="252">
        <v>34.448390534585798</v>
      </c>
      <c r="EV39" s="253">
        <v>3.9294697670082002</v>
      </c>
      <c r="EW39" s="253">
        <v>7.0923987067574596E-3</v>
      </c>
      <c r="EX39" s="252">
        <v>37.338390006438999</v>
      </c>
      <c r="EY39" s="253">
        <v>4.0234639389530598</v>
      </c>
      <c r="EZ39" s="253">
        <v>3.4562786535434799E-3</v>
      </c>
      <c r="FA39" s="252">
        <v>37.993635310123402</v>
      </c>
      <c r="FB39" s="253">
        <v>5.3543929357649898</v>
      </c>
      <c r="FC39" s="253">
        <v>2.0630737141107999E-3</v>
      </c>
    </row>
    <row r="40" spans="2:159">
      <c r="B40" s="73" t="s">
        <v>793</v>
      </c>
      <c r="C40" s="42" t="s">
        <v>821</v>
      </c>
      <c r="D40" s="247">
        <v>36.366172695283502</v>
      </c>
      <c r="E40" s="248">
        <v>6.1162108917066398</v>
      </c>
      <c r="F40" s="248">
        <v>0.81964891058874101</v>
      </c>
      <c r="G40" s="247">
        <v>38.846323918589</v>
      </c>
      <c r="H40" s="248">
        <v>9.8218068221542598</v>
      </c>
      <c r="I40" s="248">
        <v>1.19842449064377</v>
      </c>
      <c r="J40" s="247">
        <v>102900.814937815</v>
      </c>
      <c r="K40" s="248">
        <v>10849.901915845199</v>
      </c>
      <c r="L40" s="248">
        <v>2.37045378608572</v>
      </c>
      <c r="M40" s="247">
        <v>55.1427581520826</v>
      </c>
      <c r="N40" s="248">
        <v>12.7378801030447</v>
      </c>
      <c r="O40" s="248">
        <v>0</v>
      </c>
      <c r="P40" s="247">
        <v>11042.936573815001</v>
      </c>
      <c r="Q40" s="248">
        <v>1104.3915731474201</v>
      </c>
      <c r="R40" s="248">
        <v>0.16784802031712701</v>
      </c>
      <c r="S40" s="247">
        <v>343451.61097105499</v>
      </c>
      <c r="T40" s="248">
        <v>44140.389829557003</v>
      </c>
      <c r="U40" s="248">
        <v>192.93557616478699</v>
      </c>
      <c r="V40" s="249">
        <v>45.1610228455013</v>
      </c>
      <c r="W40" s="248">
        <v>15.463818128076101</v>
      </c>
      <c r="X40" s="248">
        <v>4.2955065757390001</v>
      </c>
      <c r="Y40" s="249">
        <v>378.12350925488801</v>
      </c>
      <c r="Z40" s="248">
        <v>97.066967984112395</v>
      </c>
      <c r="AA40" s="248">
        <v>22.1380712290667</v>
      </c>
      <c r="AB40" s="249">
        <v>134.17327576455901</v>
      </c>
      <c r="AC40" s="248">
        <v>148.16261279301301</v>
      </c>
      <c r="AD40" s="248">
        <v>34.266043564548902</v>
      </c>
      <c r="AE40" s="250" t="s">
        <v>806</v>
      </c>
      <c r="AF40" s="248">
        <v>84.061864374245602</v>
      </c>
      <c r="AG40" s="248">
        <v>39.7127362058648</v>
      </c>
      <c r="AH40" s="247">
        <v>40.161592773331797</v>
      </c>
      <c r="AI40" s="248">
        <v>2.4632182734911199</v>
      </c>
      <c r="AJ40" s="248">
        <v>7.4703264717460097E-2</v>
      </c>
      <c r="AK40" s="247">
        <v>39.368136461724497</v>
      </c>
      <c r="AL40" s="248">
        <v>8.2843982054189702</v>
      </c>
      <c r="AM40" s="248">
        <v>0.22721605339953899</v>
      </c>
      <c r="AN40" s="247">
        <v>38.460049624269701</v>
      </c>
      <c r="AO40" s="248">
        <v>4.64732301428519</v>
      </c>
      <c r="AP40" s="248">
        <v>2.0575069327136802E-2</v>
      </c>
      <c r="AQ40" s="247">
        <v>36.025882123999303</v>
      </c>
      <c r="AR40" s="248">
        <v>6.9084099683123696</v>
      </c>
      <c r="AS40" s="248">
        <v>0.44175161811920999</v>
      </c>
      <c r="AT40" s="247">
        <v>39.184977094741797</v>
      </c>
      <c r="AU40" s="248">
        <v>4.9588777213845399</v>
      </c>
      <c r="AV40" s="248">
        <v>0.27503956178316302</v>
      </c>
      <c r="AW40" s="247">
        <v>50.305453536837199</v>
      </c>
      <c r="AX40" s="248">
        <v>7.2315797953618697</v>
      </c>
      <c r="AY40" s="248">
        <v>0.37811209626394299</v>
      </c>
      <c r="AZ40" s="275">
        <v>59.719754891397599</v>
      </c>
      <c r="BA40" s="248">
        <v>19.175637974084101</v>
      </c>
      <c r="BB40" s="248">
        <v>1.2078138463452399</v>
      </c>
      <c r="BC40" s="247">
        <v>34.324425599781101</v>
      </c>
      <c r="BD40" s="248">
        <v>5.4950477820544803</v>
      </c>
      <c r="BE40" s="248">
        <v>9.6632628772181997E-3</v>
      </c>
      <c r="BF40" s="247">
        <v>38.7015671241194</v>
      </c>
      <c r="BG40" s="248">
        <v>6.6199255749508099</v>
      </c>
      <c r="BH40" s="248">
        <v>7.7944750820743203E-2</v>
      </c>
      <c r="BI40" s="247">
        <v>37.518398702662701</v>
      </c>
      <c r="BJ40" s="248">
        <v>5.6486126029516299</v>
      </c>
      <c r="BK40" s="248">
        <v>8.5986226304524599E-2</v>
      </c>
      <c r="BL40" s="247">
        <v>38.830411229665401</v>
      </c>
      <c r="BM40" s="248">
        <v>7.5442189953108398</v>
      </c>
      <c r="BN40" s="248">
        <v>0.114483679472325</v>
      </c>
      <c r="BO40" s="247">
        <v>36.414795981533999</v>
      </c>
      <c r="BP40" s="248">
        <v>5.23657700975384</v>
      </c>
      <c r="BQ40" s="248">
        <v>4.32075118137304E-2</v>
      </c>
      <c r="BR40" s="247">
        <v>39.253812753818004</v>
      </c>
      <c r="BS40" s="248">
        <v>6.8987980033066698</v>
      </c>
      <c r="BT40" s="248">
        <v>0.102609839369178</v>
      </c>
      <c r="BU40" s="247">
        <v>33.533776493420902</v>
      </c>
      <c r="BV40" s="248">
        <v>6.79529123848212</v>
      </c>
      <c r="BW40" s="248">
        <v>8.8174164696799395E-2</v>
      </c>
      <c r="BX40" s="247">
        <v>28.4603448116309</v>
      </c>
      <c r="BY40" s="248">
        <v>7.3339565287394102</v>
      </c>
      <c r="BZ40" s="248">
        <v>1.6431435946802799</v>
      </c>
      <c r="CA40" s="247">
        <v>77.979266091766803</v>
      </c>
      <c r="CB40" s="248">
        <v>15.5098049887355</v>
      </c>
      <c r="CC40" s="248">
        <v>9.8289555903282502E-3</v>
      </c>
      <c r="CD40" s="247">
        <v>36.840860080314101</v>
      </c>
      <c r="CE40" s="248">
        <v>6.1779819479442803</v>
      </c>
      <c r="CF40" s="248">
        <v>3.0969259703508998E-3</v>
      </c>
      <c r="CG40" s="247">
        <v>36.976586693921099</v>
      </c>
      <c r="CH40" s="248">
        <v>6.8344692170008399</v>
      </c>
      <c r="CI40" s="248">
        <v>4.4812529373471598E-3</v>
      </c>
      <c r="CJ40" s="247">
        <v>37.458451651784998</v>
      </c>
      <c r="CK40" s="248">
        <v>4.9485248939528796</v>
      </c>
      <c r="CL40" s="248">
        <v>0</v>
      </c>
      <c r="CM40" s="247">
        <v>37.387372899543998</v>
      </c>
      <c r="CN40" s="248">
        <v>5.8721196839383802</v>
      </c>
      <c r="CO40" s="248">
        <v>0</v>
      </c>
      <c r="CP40" s="247">
        <v>37.712791904334999</v>
      </c>
      <c r="CQ40" s="248">
        <v>5.2148582845178897</v>
      </c>
      <c r="CR40" s="248">
        <v>3.9286608341847197E-2</v>
      </c>
      <c r="CS40" s="247">
        <v>34.055386337318801</v>
      </c>
      <c r="CT40" s="248">
        <v>4.7209079155123597</v>
      </c>
      <c r="CU40" s="248">
        <v>3.20282844177599E-2</v>
      </c>
      <c r="CV40" s="247">
        <v>38.636118181320199</v>
      </c>
      <c r="CW40" s="248">
        <v>7.9896466536430104</v>
      </c>
      <c r="CX40" s="248">
        <v>0</v>
      </c>
      <c r="CY40" s="247">
        <v>34.272228251742298</v>
      </c>
      <c r="CZ40" s="248">
        <v>5.6198864631084797</v>
      </c>
      <c r="DA40" s="248">
        <v>0</v>
      </c>
      <c r="DB40" s="247">
        <v>38.164035927733003</v>
      </c>
      <c r="DC40" s="248">
        <v>7.3379729095193902</v>
      </c>
      <c r="DD40" s="248">
        <v>0</v>
      </c>
      <c r="DE40" s="247">
        <v>37.771746409358897</v>
      </c>
      <c r="DF40" s="248">
        <v>6.5709126399711</v>
      </c>
      <c r="DG40" s="248">
        <v>1.3218610631872E-3</v>
      </c>
      <c r="DH40" s="247">
        <v>34.332086286880198</v>
      </c>
      <c r="DI40" s="248">
        <v>5.9383059865819003</v>
      </c>
      <c r="DJ40" s="248">
        <v>0</v>
      </c>
      <c r="DK40" s="247">
        <v>36.007350138702499</v>
      </c>
      <c r="DL40" s="248">
        <v>6.9620343678266901</v>
      </c>
      <c r="DM40" s="248">
        <v>8.8466192236790406E-3</v>
      </c>
      <c r="DN40" s="247">
        <v>34.147483083360498</v>
      </c>
      <c r="DO40" s="248">
        <v>4.3625227532231099</v>
      </c>
      <c r="DP40" s="248">
        <v>0</v>
      </c>
      <c r="DQ40" s="247">
        <v>36.022790702909198</v>
      </c>
      <c r="DR40" s="248">
        <v>5.0991383006608499</v>
      </c>
      <c r="DS40" s="248">
        <v>1.02955100212049E-2</v>
      </c>
      <c r="DT40" s="247">
        <v>35.520847438834203</v>
      </c>
      <c r="DU40" s="248">
        <v>4.0468019857297302</v>
      </c>
      <c r="DV40" s="248">
        <v>1.2949519578004901E-3</v>
      </c>
      <c r="DW40" s="247">
        <v>34.310428382327402</v>
      </c>
      <c r="DX40" s="248">
        <v>4.5611047321709304</v>
      </c>
      <c r="DY40" s="248">
        <v>0</v>
      </c>
      <c r="DZ40" s="247">
        <v>35.847179140565302</v>
      </c>
      <c r="EA40" s="248">
        <v>5.2610225817741298</v>
      </c>
      <c r="EB40" s="248">
        <v>0</v>
      </c>
      <c r="EC40" s="247">
        <v>36.276784575558601</v>
      </c>
      <c r="ED40" s="248">
        <v>5.82784696464749</v>
      </c>
      <c r="EE40" s="248">
        <v>0</v>
      </c>
      <c r="EF40" s="247">
        <v>34.3984185204311</v>
      </c>
      <c r="EG40" s="248">
        <v>6.9170538792885203</v>
      </c>
      <c r="EH40" s="248">
        <v>0</v>
      </c>
      <c r="EI40" s="247">
        <v>36.924628156325902</v>
      </c>
      <c r="EJ40" s="248">
        <v>7.5987938869856197</v>
      </c>
      <c r="EK40" s="248">
        <v>0</v>
      </c>
      <c r="EL40" s="247">
        <v>34.387240818771502</v>
      </c>
      <c r="EM40" s="248">
        <v>6.4864926136883101</v>
      </c>
      <c r="EN40" s="248">
        <v>0</v>
      </c>
      <c r="EO40" s="247">
        <v>37.790992417309603</v>
      </c>
      <c r="EP40" s="248">
        <v>5.9721507924200097</v>
      </c>
      <c r="EQ40" s="248">
        <v>0</v>
      </c>
      <c r="ER40" s="247">
        <v>39.163084951035103</v>
      </c>
      <c r="ES40" s="248">
        <v>5.6287157800686902</v>
      </c>
      <c r="ET40" s="248">
        <v>3.8861227181393098E-3</v>
      </c>
      <c r="EU40" s="247">
        <v>34.177230884877801</v>
      </c>
      <c r="EV40" s="248">
        <v>5.1029576288341003</v>
      </c>
      <c r="EW40" s="248">
        <v>1.2143321186114799E-2</v>
      </c>
      <c r="EX40" s="247">
        <v>36.0154371498272</v>
      </c>
      <c r="EY40" s="248">
        <v>4.79235601861284</v>
      </c>
      <c r="EZ40" s="248">
        <v>0</v>
      </c>
      <c r="FA40" s="247">
        <v>37.257470105848498</v>
      </c>
      <c r="FB40" s="248">
        <v>6.1478055209415903</v>
      </c>
      <c r="FC40" s="248">
        <v>0</v>
      </c>
    </row>
    <row r="41" spans="2:159">
      <c r="B41" s="73" t="s">
        <v>793</v>
      </c>
      <c r="C41" s="42" t="s">
        <v>822</v>
      </c>
      <c r="D41" s="247">
        <v>41.279412769523503</v>
      </c>
      <c r="E41" s="248">
        <v>6.5947504435580599</v>
      </c>
      <c r="F41" s="248">
        <v>0.81303429466607002</v>
      </c>
      <c r="G41" s="247">
        <v>36.955418436564699</v>
      </c>
      <c r="H41" s="248">
        <v>9.4372086028249704</v>
      </c>
      <c r="I41" s="248">
        <v>0.89162412897425303</v>
      </c>
      <c r="J41" s="247">
        <v>100784.51787458399</v>
      </c>
      <c r="K41" s="248">
        <v>10889.372266828799</v>
      </c>
      <c r="L41" s="248">
        <v>2.1378763779863901</v>
      </c>
      <c r="M41" s="247">
        <v>55.827597323563602</v>
      </c>
      <c r="N41" s="248">
        <v>11.4608274737726</v>
      </c>
      <c r="O41" s="248">
        <v>5.54419573585581E-2</v>
      </c>
      <c r="P41" s="247">
        <v>10835.6117405598</v>
      </c>
      <c r="Q41" s="248">
        <v>1316.01512423903</v>
      </c>
      <c r="R41" s="248">
        <v>0.17821509815756301</v>
      </c>
      <c r="S41" s="247">
        <v>336639.26111098501</v>
      </c>
      <c r="T41" s="248">
        <v>46986.9510783722</v>
      </c>
      <c r="U41" s="248">
        <v>158.31324718921201</v>
      </c>
      <c r="V41" s="249">
        <v>40.513099279981503</v>
      </c>
      <c r="W41" s="248">
        <v>16.078128793526901</v>
      </c>
      <c r="X41" s="248">
        <v>3.95238451095668</v>
      </c>
      <c r="Y41" s="249">
        <v>370.29926364830698</v>
      </c>
      <c r="Z41" s="248">
        <v>112.272958221523</v>
      </c>
      <c r="AA41" s="248">
        <v>20.268170287199201</v>
      </c>
      <c r="AB41" s="249">
        <v>126.384000639096</v>
      </c>
      <c r="AC41" s="248">
        <v>154.901283771359</v>
      </c>
      <c r="AD41" s="248">
        <v>45.286341320285402</v>
      </c>
      <c r="AE41" s="250">
        <v>94.855997811185304</v>
      </c>
      <c r="AF41" s="248">
        <v>106.783703856005</v>
      </c>
      <c r="AG41" s="248">
        <v>41.272608313797797</v>
      </c>
      <c r="AH41" s="247">
        <v>39.855813515144398</v>
      </c>
      <c r="AI41" s="248">
        <v>2.9804987987684202</v>
      </c>
      <c r="AJ41" s="248">
        <v>0.13025348578743901</v>
      </c>
      <c r="AK41" s="247">
        <v>40.669123210179301</v>
      </c>
      <c r="AL41" s="248">
        <v>9.9357370372739098</v>
      </c>
      <c r="AM41" s="248">
        <v>0.23793312042728201</v>
      </c>
      <c r="AN41" s="247">
        <v>39.297471848914697</v>
      </c>
      <c r="AO41" s="248">
        <v>4.57435621837877</v>
      </c>
      <c r="AP41" s="248">
        <v>1.9774973756959701E-2</v>
      </c>
      <c r="AQ41" s="247">
        <v>36.1103697762574</v>
      </c>
      <c r="AR41" s="248">
        <v>7.8201311383987697</v>
      </c>
      <c r="AS41" s="248">
        <v>0.39617089034768699</v>
      </c>
      <c r="AT41" s="247">
        <v>38.035675545258002</v>
      </c>
      <c r="AU41" s="248">
        <v>6.2320688336296897</v>
      </c>
      <c r="AV41" s="248">
        <v>0.33069424603492997</v>
      </c>
      <c r="AW41" s="247">
        <v>51.202532826803498</v>
      </c>
      <c r="AX41" s="248">
        <v>7.9956552820420503</v>
      </c>
      <c r="AY41" s="248">
        <v>0.327042518837032</v>
      </c>
      <c r="AZ41" s="247">
        <v>56.544660155367303</v>
      </c>
      <c r="BA41" s="248">
        <v>12.6614667669743</v>
      </c>
      <c r="BB41" s="248">
        <v>1.8113357079827199</v>
      </c>
      <c r="BC41" s="247">
        <v>34.809170482799701</v>
      </c>
      <c r="BD41" s="248">
        <v>5.1529579732369397</v>
      </c>
      <c r="BE41" s="248">
        <v>1.5558125900751601E-2</v>
      </c>
      <c r="BF41" s="247">
        <v>39.120898580112602</v>
      </c>
      <c r="BG41" s="248">
        <v>8.7204187533392599</v>
      </c>
      <c r="BH41" s="248">
        <v>7.3540451274706806E-2</v>
      </c>
      <c r="BI41" s="247">
        <v>37.698357674839698</v>
      </c>
      <c r="BJ41" s="248">
        <v>6.0237012141206598</v>
      </c>
      <c r="BK41" s="248">
        <v>8.2513073811826806E-2</v>
      </c>
      <c r="BL41" s="247">
        <v>38.764595355938297</v>
      </c>
      <c r="BM41" s="248">
        <v>8.3734959644515907</v>
      </c>
      <c r="BN41" s="248">
        <v>9.0564367873683702E-2</v>
      </c>
      <c r="BO41" s="247">
        <v>36.184443525217503</v>
      </c>
      <c r="BP41" s="248">
        <v>5.5578374886685999</v>
      </c>
      <c r="BQ41" s="248">
        <v>3.7165421995428799E-2</v>
      </c>
      <c r="BR41" s="247">
        <v>39.186145750809303</v>
      </c>
      <c r="BS41" s="248">
        <v>7.7890937977227397</v>
      </c>
      <c r="BT41" s="248">
        <v>0.15908911119529301</v>
      </c>
      <c r="BU41" s="247">
        <v>34.775474310716497</v>
      </c>
      <c r="BV41" s="248">
        <v>7.0689346973293503</v>
      </c>
      <c r="BW41" s="248">
        <v>9.0452683139192996E-2</v>
      </c>
      <c r="BX41" s="247">
        <v>32.068641420513799</v>
      </c>
      <c r="BY41" s="248">
        <v>6.8780223279877299</v>
      </c>
      <c r="BZ41" s="248">
        <v>1.42215122130453</v>
      </c>
      <c r="CA41" s="247">
        <v>78.219132171129402</v>
      </c>
      <c r="CB41" s="248">
        <v>14.1789480796056</v>
      </c>
      <c r="CC41" s="248">
        <v>8.5900279469200199E-3</v>
      </c>
      <c r="CD41" s="247">
        <v>37.7083699808151</v>
      </c>
      <c r="CE41" s="248">
        <v>5.8414873940397296</v>
      </c>
      <c r="CF41" s="248">
        <v>0</v>
      </c>
      <c r="CG41" s="247">
        <v>37.538972238429899</v>
      </c>
      <c r="CH41" s="248">
        <v>5.9326018511044101</v>
      </c>
      <c r="CI41" s="248">
        <v>7.1669622568841899E-3</v>
      </c>
      <c r="CJ41" s="247">
        <v>37.727556697286403</v>
      </c>
      <c r="CK41" s="248">
        <v>4.9767523245269096</v>
      </c>
      <c r="CL41" s="248">
        <v>0</v>
      </c>
      <c r="CM41" s="247">
        <v>37.177939868882298</v>
      </c>
      <c r="CN41" s="248">
        <v>5.5932228983357</v>
      </c>
      <c r="CO41" s="248">
        <v>2.1007294715146899E-2</v>
      </c>
      <c r="CP41" s="247">
        <v>37.9365513576263</v>
      </c>
      <c r="CQ41" s="248">
        <v>5.2601008560272398</v>
      </c>
      <c r="CR41" s="248">
        <v>4.5815881275165199E-2</v>
      </c>
      <c r="CS41" s="247">
        <v>34.370767534424999</v>
      </c>
      <c r="CT41" s="248">
        <v>5.5457075582583402</v>
      </c>
      <c r="CU41" s="248">
        <v>3.9159760969351601E-2</v>
      </c>
      <c r="CV41" s="247">
        <v>40.055443368758702</v>
      </c>
      <c r="CW41" s="248">
        <v>9.0205687555655096</v>
      </c>
      <c r="CX41" s="248">
        <v>0</v>
      </c>
      <c r="CY41" s="247">
        <v>35.637147162926901</v>
      </c>
      <c r="CZ41" s="248">
        <v>5.6257516845061097</v>
      </c>
      <c r="DA41" s="248">
        <v>0</v>
      </c>
      <c r="DB41" s="247">
        <v>38.873717745086601</v>
      </c>
      <c r="DC41" s="248">
        <v>7.0236897049674702</v>
      </c>
      <c r="DD41" s="248">
        <v>0</v>
      </c>
      <c r="DE41" s="247">
        <v>38.640283760068897</v>
      </c>
      <c r="DF41" s="248">
        <v>6.1771456549880499</v>
      </c>
      <c r="DG41" s="248">
        <v>0</v>
      </c>
      <c r="DH41" s="247">
        <v>35.608384869881498</v>
      </c>
      <c r="DI41" s="248">
        <v>6.5612580014331501</v>
      </c>
      <c r="DJ41" s="248">
        <v>8.8448228007596899E-3</v>
      </c>
      <c r="DK41" s="247">
        <v>37.679836661457699</v>
      </c>
      <c r="DL41" s="248">
        <v>6.6233774119666897</v>
      </c>
      <c r="DM41" s="248">
        <v>0</v>
      </c>
      <c r="DN41" s="247">
        <v>35.5249148320191</v>
      </c>
      <c r="DO41" s="248">
        <v>5.28581476475249</v>
      </c>
      <c r="DP41" s="248">
        <v>0</v>
      </c>
      <c r="DQ41" s="247">
        <v>37.753066791031401</v>
      </c>
      <c r="DR41" s="248">
        <v>5.5562895791921996</v>
      </c>
      <c r="DS41" s="248">
        <v>0</v>
      </c>
      <c r="DT41" s="247">
        <v>36.661369949053103</v>
      </c>
      <c r="DU41" s="248">
        <v>4.9007434123314102</v>
      </c>
      <c r="DV41" s="248">
        <v>0</v>
      </c>
      <c r="DW41" s="247">
        <v>35.014578336891603</v>
      </c>
      <c r="DX41" s="248">
        <v>4.9074354353046497</v>
      </c>
      <c r="DY41" s="248">
        <v>0</v>
      </c>
      <c r="DZ41" s="247">
        <v>37.487962949708702</v>
      </c>
      <c r="EA41" s="248">
        <v>5.55054751047658</v>
      </c>
      <c r="EB41" s="248">
        <v>0</v>
      </c>
      <c r="EC41" s="247">
        <v>38.1805872739398</v>
      </c>
      <c r="ED41" s="248">
        <v>6.3651173243365697</v>
      </c>
      <c r="EE41" s="248">
        <v>4.7052052506583496E-3</v>
      </c>
      <c r="EF41" s="247">
        <v>36.558909511973603</v>
      </c>
      <c r="EG41" s="248">
        <v>6.4969190959436398</v>
      </c>
      <c r="EH41" s="248">
        <v>0</v>
      </c>
      <c r="EI41" s="247">
        <v>37.367490108810102</v>
      </c>
      <c r="EJ41" s="248">
        <v>8.12409589473625</v>
      </c>
      <c r="EK41" s="248">
        <v>0</v>
      </c>
      <c r="EL41" s="247">
        <v>35.9460416493677</v>
      </c>
      <c r="EM41" s="248">
        <v>6.2572795436812099</v>
      </c>
      <c r="EN41" s="248">
        <v>0</v>
      </c>
      <c r="EO41" s="247">
        <v>39.648896363598702</v>
      </c>
      <c r="EP41" s="248">
        <v>6.8677395639791596</v>
      </c>
      <c r="EQ41" s="248">
        <v>1.0403963288909799E-2</v>
      </c>
      <c r="ER41" s="247">
        <v>39.406148411609202</v>
      </c>
      <c r="ES41" s="248">
        <v>5.5392746934042503</v>
      </c>
      <c r="ET41" s="248">
        <v>8.0599558404685096E-3</v>
      </c>
      <c r="EU41" s="247">
        <v>34.326775874395999</v>
      </c>
      <c r="EV41" s="248">
        <v>4.7420188265824796</v>
      </c>
      <c r="EW41" s="248">
        <v>1.1017469367983901E-2</v>
      </c>
      <c r="EX41" s="247">
        <v>36.9727664222996</v>
      </c>
      <c r="EY41" s="248">
        <v>5.2197144072941697</v>
      </c>
      <c r="EZ41" s="248">
        <v>2.7156058632608702E-3</v>
      </c>
      <c r="FA41" s="247">
        <v>37.575224568095102</v>
      </c>
      <c r="FB41" s="248">
        <v>6.9635938899508396</v>
      </c>
      <c r="FC41" s="248">
        <v>0</v>
      </c>
    </row>
    <row r="42" spans="2:159">
      <c r="B42" s="73" t="s">
        <v>793</v>
      </c>
      <c r="C42" s="42" t="s">
        <v>823</v>
      </c>
      <c r="D42" s="247">
        <v>40.332463241248199</v>
      </c>
      <c r="E42" s="248">
        <v>5.49588637075618</v>
      </c>
      <c r="F42" s="248">
        <v>0.80121565189660904</v>
      </c>
      <c r="G42" s="247">
        <v>38.475462814024901</v>
      </c>
      <c r="H42" s="248">
        <v>11.195242059938</v>
      </c>
      <c r="I42" s="248">
        <v>0.96652726173945003</v>
      </c>
      <c r="J42" s="247">
        <v>99994.372773194904</v>
      </c>
      <c r="K42" s="248">
        <v>12695.430132229199</v>
      </c>
      <c r="L42" s="248">
        <v>2.5289989151888199</v>
      </c>
      <c r="M42" s="247">
        <v>55.418264947316899</v>
      </c>
      <c r="N42" s="248">
        <v>10.3728494638257</v>
      </c>
      <c r="O42" s="248">
        <v>5.25197635927988E-2</v>
      </c>
      <c r="P42" s="247">
        <v>10972.331852629601</v>
      </c>
      <c r="Q42" s="248">
        <v>1425.4416090417101</v>
      </c>
      <c r="R42" s="248">
        <v>0.19554771898489601</v>
      </c>
      <c r="S42" s="247">
        <v>336020.89063361101</v>
      </c>
      <c r="T42" s="248">
        <v>50003.744568540002</v>
      </c>
      <c r="U42" s="248">
        <v>119.83292368360399</v>
      </c>
      <c r="V42" s="249">
        <v>40.302956826872197</v>
      </c>
      <c r="W42" s="248">
        <v>16.120809458482601</v>
      </c>
      <c r="X42" s="248">
        <v>4.1028514423477196</v>
      </c>
      <c r="Y42" s="249">
        <v>369.68949942331898</v>
      </c>
      <c r="Z42" s="248">
        <v>90.360107102503704</v>
      </c>
      <c r="AA42" s="248">
        <v>20.5365031188839</v>
      </c>
      <c r="AB42" s="249">
        <v>173.42433272135901</v>
      </c>
      <c r="AC42" s="248">
        <v>153.91298159749701</v>
      </c>
      <c r="AD42" s="248">
        <v>38.166022034813203</v>
      </c>
      <c r="AE42" s="250" t="s">
        <v>806</v>
      </c>
      <c r="AF42" s="248">
        <v>79.562971862857395</v>
      </c>
      <c r="AG42" s="248">
        <v>54.096882144554499</v>
      </c>
      <c r="AH42" s="247">
        <v>40.070833396810102</v>
      </c>
      <c r="AI42" s="248">
        <v>3.2509530414909</v>
      </c>
      <c r="AJ42" s="248">
        <v>7.8583652459746203E-2</v>
      </c>
      <c r="AK42" s="247">
        <v>40.048762523984998</v>
      </c>
      <c r="AL42" s="248">
        <v>8.1186940336542204</v>
      </c>
      <c r="AM42" s="248">
        <v>0.248063904637952</v>
      </c>
      <c r="AN42" s="247">
        <v>38.712959683814397</v>
      </c>
      <c r="AO42" s="248">
        <v>5.3902601298001098</v>
      </c>
      <c r="AP42" s="248">
        <v>2.2433641834672599E-2</v>
      </c>
      <c r="AQ42" s="247">
        <v>35.963370884545398</v>
      </c>
      <c r="AR42" s="248">
        <v>8.1554727391613202</v>
      </c>
      <c r="AS42" s="248">
        <v>0.37649493200956502</v>
      </c>
      <c r="AT42" s="247">
        <v>38.254369738165003</v>
      </c>
      <c r="AU42" s="248">
        <v>6.9949185169222297</v>
      </c>
      <c r="AV42" s="248">
        <v>0.28644558544454601</v>
      </c>
      <c r="AW42" s="247">
        <v>50.5911659442624</v>
      </c>
      <c r="AX42" s="248">
        <v>9.1631514585200495</v>
      </c>
      <c r="AY42" s="248">
        <v>0.34479664875423099</v>
      </c>
      <c r="AZ42" s="247">
        <v>56.401154278646999</v>
      </c>
      <c r="BA42" s="248">
        <v>15.7899868187053</v>
      </c>
      <c r="BB42" s="248">
        <v>1.3823777998437601</v>
      </c>
      <c r="BC42" s="247">
        <v>34.798590214640903</v>
      </c>
      <c r="BD42" s="248">
        <v>4.4489407690775904</v>
      </c>
      <c r="BE42" s="248">
        <v>1.2014281853345601E-2</v>
      </c>
      <c r="BF42" s="247">
        <v>39.585901929981901</v>
      </c>
      <c r="BG42" s="248">
        <v>7.74644439324058</v>
      </c>
      <c r="BH42" s="248">
        <v>8.79189252659206E-2</v>
      </c>
      <c r="BI42" s="247">
        <v>38.141325264221102</v>
      </c>
      <c r="BJ42" s="248">
        <v>5.5745874697854001</v>
      </c>
      <c r="BK42" s="248">
        <v>0.108567964652487</v>
      </c>
      <c r="BL42" s="247">
        <v>38.994323779757302</v>
      </c>
      <c r="BM42" s="248">
        <v>8.0981172460408306</v>
      </c>
      <c r="BN42" s="248">
        <v>0.13972006370845799</v>
      </c>
      <c r="BO42" s="247">
        <v>36.927186797195702</v>
      </c>
      <c r="BP42" s="248">
        <v>5.8204480630849202</v>
      </c>
      <c r="BQ42" s="248">
        <v>3.87269579454321E-2</v>
      </c>
      <c r="BR42" s="247">
        <v>39.8571065776691</v>
      </c>
      <c r="BS42" s="248">
        <v>8.3657216707327997</v>
      </c>
      <c r="BT42" s="248">
        <v>0.15917777450974299</v>
      </c>
      <c r="BU42" s="247">
        <v>34.774074550924801</v>
      </c>
      <c r="BV42" s="248">
        <v>6.8163716254659796</v>
      </c>
      <c r="BW42" s="248">
        <v>0.15164853516737101</v>
      </c>
      <c r="BX42" s="247">
        <v>30.536599034051498</v>
      </c>
      <c r="BY42" s="248">
        <v>7.3919730980135503</v>
      </c>
      <c r="BZ42" s="248">
        <v>1.88868885833815</v>
      </c>
      <c r="CA42" s="247">
        <v>77.061818555414106</v>
      </c>
      <c r="CB42" s="248">
        <v>14.151318136915901</v>
      </c>
      <c r="CC42" s="248">
        <v>9.2936755930609193E-3</v>
      </c>
      <c r="CD42" s="247">
        <v>36.846463709664803</v>
      </c>
      <c r="CE42" s="248">
        <v>6.22454633884273</v>
      </c>
      <c r="CF42" s="248">
        <v>4.6316836070085902E-3</v>
      </c>
      <c r="CG42" s="247">
        <v>36.728044429541299</v>
      </c>
      <c r="CH42" s="248">
        <v>6.3566466261082901</v>
      </c>
      <c r="CI42" s="248">
        <v>0</v>
      </c>
      <c r="CJ42" s="247">
        <v>37.430419137285398</v>
      </c>
      <c r="CK42" s="248">
        <v>5.6935900544283298</v>
      </c>
      <c r="CL42" s="248">
        <v>0</v>
      </c>
      <c r="CM42" s="247">
        <v>36.576036391387198</v>
      </c>
      <c r="CN42" s="248">
        <v>6.1107824012305203</v>
      </c>
      <c r="CO42" s="248">
        <v>1.4211588855419399E-2</v>
      </c>
      <c r="CP42" s="247">
        <v>37.455263361686697</v>
      </c>
      <c r="CQ42" s="248">
        <v>5.4033906110041601</v>
      </c>
      <c r="CR42" s="248">
        <v>4.5441744145631999E-2</v>
      </c>
      <c r="CS42" s="247">
        <v>34.1139555264023</v>
      </c>
      <c r="CT42" s="248">
        <v>5.5511050701569102</v>
      </c>
      <c r="CU42" s="248">
        <v>3.9997839991603397E-2</v>
      </c>
      <c r="CV42" s="247">
        <v>39.018195195281002</v>
      </c>
      <c r="CW42" s="248">
        <v>7.71273622535593</v>
      </c>
      <c r="CX42" s="248">
        <v>0</v>
      </c>
      <c r="CY42" s="247">
        <v>35.173752119564597</v>
      </c>
      <c r="CZ42" s="248">
        <v>6.7579763484997297</v>
      </c>
      <c r="DA42" s="248">
        <v>0</v>
      </c>
      <c r="DB42" s="247">
        <v>37.945749489205703</v>
      </c>
      <c r="DC42" s="248">
        <v>6.8178764899997901</v>
      </c>
      <c r="DD42" s="248">
        <v>0</v>
      </c>
      <c r="DE42" s="247">
        <v>37.400628527576998</v>
      </c>
      <c r="DF42" s="248">
        <v>7.1597642692071002</v>
      </c>
      <c r="DG42" s="248">
        <v>0</v>
      </c>
      <c r="DH42" s="247">
        <v>35.059573982304002</v>
      </c>
      <c r="DI42" s="248">
        <v>6.9528448336433897</v>
      </c>
      <c r="DJ42" s="248">
        <v>0</v>
      </c>
      <c r="DK42" s="247">
        <v>35.957677741338898</v>
      </c>
      <c r="DL42" s="248">
        <v>6.7919372910344604</v>
      </c>
      <c r="DM42" s="248">
        <v>1.31275740644375E-2</v>
      </c>
      <c r="DN42" s="247">
        <v>35.177131791282797</v>
      </c>
      <c r="DO42" s="248">
        <v>5.87016734904374</v>
      </c>
      <c r="DP42" s="248">
        <v>0</v>
      </c>
      <c r="DQ42" s="247">
        <v>36.738289391740601</v>
      </c>
      <c r="DR42" s="248">
        <v>6.2789626289433302</v>
      </c>
      <c r="DS42" s="248">
        <v>0</v>
      </c>
      <c r="DT42" s="247">
        <v>35.718692906715603</v>
      </c>
      <c r="DU42" s="248">
        <v>4.5706292469990597</v>
      </c>
      <c r="DV42" s="248">
        <v>1.37017964406181E-3</v>
      </c>
      <c r="DW42" s="247">
        <v>34.766142029688297</v>
      </c>
      <c r="DX42" s="248">
        <v>5.6385680235636402</v>
      </c>
      <c r="DY42" s="248">
        <v>0</v>
      </c>
      <c r="DZ42" s="247">
        <v>36.655129590081899</v>
      </c>
      <c r="EA42" s="248">
        <v>5.7193810920191197</v>
      </c>
      <c r="EB42" s="248">
        <v>1.51109516248486E-3</v>
      </c>
      <c r="EC42" s="247">
        <v>36.761545365369599</v>
      </c>
      <c r="ED42" s="248">
        <v>6.9986967811701</v>
      </c>
      <c r="EE42" s="248">
        <v>6.2207888306552196E-3</v>
      </c>
      <c r="EF42" s="247">
        <v>36.222896108778599</v>
      </c>
      <c r="EG42" s="248">
        <v>5.5974492591335299</v>
      </c>
      <c r="EH42" s="248">
        <v>0</v>
      </c>
      <c r="EI42" s="247">
        <v>36.698461877534797</v>
      </c>
      <c r="EJ42" s="248">
        <v>7.3833095868005101</v>
      </c>
      <c r="EK42" s="248">
        <v>6.5839609532667596E-3</v>
      </c>
      <c r="EL42" s="247">
        <v>35.032551735112797</v>
      </c>
      <c r="EM42" s="248">
        <v>6.2799321356430804</v>
      </c>
      <c r="EN42" s="248">
        <v>0</v>
      </c>
      <c r="EO42" s="247">
        <v>37.723018310050698</v>
      </c>
      <c r="EP42" s="248">
        <v>7.1487299906247701</v>
      </c>
      <c r="EQ42" s="248">
        <v>9.8210608407524394E-3</v>
      </c>
      <c r="ER42" s="247">
        <v>39.345123389656202</v>
      </c>
      <c r="ES42" s="248">
        <v>5.7820021988733599</v>
      </c>
      <c r="ET42" s="248">
        <v>1.17582887484344E-2</v>
      </c>
      <c r="EU42" s="247">
        <v>34.268774209929397</v>
      </c>
      <c r="EV42" s="248">
        <v>5.2993032259679298</v>
      </c>
      <c r="EW42" s="248">
        <v>9.9670949683438592E-3</v>
      </c>
      <c r="EX42" s="247">
        <v>36.009157903418199</v>
      </c>
      <c r="EY42" s="248">
        <v>5.4373246652907596</v>
      </c>
      <c r="EZ42" s="248">
        <v>3.6350740787206601E-3</v>
      </c>
      <c r="FA42" s="247">
        <v>36.1554739100457</v>
      </c>
      <c r="FB42" s="248">
        <v>6.8804351745420398</v>
      </c>
      <c r="FC42" s="248">
        <v>0</v>
      </c>
    </row>
    <row r="43" spans="2:159">
      <c r="B43" s="73" t="s">
        <v>793</v>
      </c>
      <c r="C43" s="251" t="s">
        <v>825</v>
      </c>
      <c r="D43" s="252">
        <v>40.399761553791699</v>
      </c>
      <c r="E43" s="253">
        <v>4.2463183496704699</v>
      </c>
      <c r="F43" s="253">
        <v>0.87069175059896997</v>
      </c>
      <c r="G43" s="252">
        <v>38.9961398953672</v>
      </c>
      <c r="H43" s="253">
        <v>9.2731881668936396</v>
      </c>
      <c r="I43" s="253">
        <v>0.73164823703680903</v>
      </c>
      <c r="J43" s="252">
        <v>103806.004808353</v>
      </c>
      <c r="K43" s="253">
        <v>10886.108346921101</v>
      </c>
      <c r="L43" s="253">
        <v>1.92927840865648</v>
      </c>
      <c r="M43" s="252">
        <v>55.115521136263801</v>
      </c>
      <c r="N43" s="253">
        <v>9.0902252226089892</v>
      </c>
      <c r="O43" s="253">
        <v>9.54977643955435E-2</v>
      </c>
      <c r="P43" s="252">
        <v>11287.0862476568</v>
      </c>
      <c r="Q43" s="253">
        <v>1562.46979700529</v>
      </c>
      <c r="R43" s="253">
        <v>0.14454776671330699</v>
      </c>
      <c r="S43" s="252">
        <v>336867.47969985701</v>
      </c>
      <c r="T43" s="253">
        <v>53194.047858550199</v>
      </c>
      <c r="U43" s="253">
        <v>124.993864568353</v>
      </c>
      <c r="V43" s="254">
        <v>38.524588678074899</v>
      </c>
      <c r="W43" s="253">
        <v>11.9558286964592</v>
      </c>
      <c r="X43" s="253">
        <v>3.3105096081351402</v>
      </c>
      <c r="Y43" s="254">
        <v>380.62236435422898</v>
      </c>
      <c r="Z43" s="253">
        <v>114.26883112781</v>
      </c>
      <c r="AA43" s="253">
        <v>19.668009162457398</v>
      </c>
      <c r="AB43" s="254">
        <v>162.26337412612699</v>
      </c>
      <c r="AC43" s="253">
        <v>132.42327772842501</v>
      </c>
      <c r="AD43" s="253">
        <v>46.3537895713513</v>
      </c>
      <c r="AE43" s="300">
        <v>218.574062215308</v>
      </c>
      <c r="AF43" s="253">
        <v>123.55514414065</v>
      </c>
      <c r="AG43" s="253">
        <v>34.6906346163669</v>
      </c>
      <c r="AH43" s="252">
        <v>39.116740216508497</v>
      </c>
      <c r="AI43" s="253">
        <v>3.26381220818143</v>
      </c>
      <c r="AJ43" s="253">
        <v>0.13967266574058601</v>
      </c>
      <c r="AK43" s="252">
        <v>38.937533481021802</v>
      </c>
      <c r="AL43" s="253">
        <v>8.7166878262975001</v>
      </c>
      <c r="AM43" s="253">
        <v>0.30929256292474</v>
      </c>
      <c r="AN43" s="252">
        <v>39.633942077543097</v>
      </c>
      <c r="AO43" s="253">
        <v>5.5388710571558004</v>
      </c>
      <c r="AP43" s="253">
        <v>2.01186950830359E-2</v>
      </c>
      <c r="AQ43" s="252">
        <v>36.308574411517398</v>
      </c>
      <c r="AR43" s="253">
        <v>7.2742405167075699</v>
      </c>
      <c r="AS43" s="253">
        <v>0.408902918976422</v>
      </c>
      <c r="AT43" s="252">
        <v>38.5305005052574</v>
      </c>
      <c r="AU43" s="253">
        <v>5.7181984422744598</v>
      </c>
      <c r="AV43" s="253">
        <v>0.276771763905303</v>
      </c>
      <c r="AW43" s="252">
        <v>52.5461843351422</v>
      </c>
      <c r="AX43" s="253">
        <v>7.4002766793357502</v>
      </c>
      <c r="AY43" s="253">
        <v>0.33811203877651702</v>
      </c>
      <c r="AZ43" s="252">
        <v>54.349773234453799</v>
      </c>
      <c r="BA43" s="253">
        <v>16.518881665174401</v>
      </c>
      <c r="BB43" s="253">
        <v>1.5196497200002499</v>
      </c>
      <c r="BC43" s="252">
        <v>35.199095008166097</v>
      </c>
      <c r="BD43" s="253">
        <v>3.5238615483465301</v>
      </c>
      <c r="BE43" s="253">
        <v>1.1664663224114E-2</v>
      </c>
      <c r="BF43" s="252">
        <v>38.701135025852103</v>
      </c>
      <c r="BG43" s="253">
        <v>5.3862209713489699</v>
      </c>
      <c r="BH43" s="253">
        <v>0.106230955114595</v>
      </c>
      <c r="BI43" s="252">
        <v>37.692242812650299</v>
      </c>
      <c r="BJ43" s="253">
        <v>3.9941253054846499</v>
      </c>
      <c r="BK43" s="253">
        <v>9.0860024320505897E-2</v>
      </c>
      <c r="BL43" s="252">
        <v>39.016856059774497</v>
      </c>
      <c r="BM43" s="253">
        <v>6.1582990753020699</v>
      </c>
      <c r="BN43" s="253">
        <v>0.10559107308952299</v>
      </c>
      <c r="BO43" s="252">
        <v>36.426363868635597</v>
      </c>
      <c r="BP43" s="253">
        <v>4.7986707977740704</v>
      </c>
      <c r="BQ43" s="253">
        <v>2.6559715753304399E-2</v>
      </c>
      <c r="BR43" s="252">
        <v>39.893712455908698</v>
      </c>
      <c r="BS43" s="253">
        <v>7.11506434514268</v>
      </c>
      <c r="BT43" s="253">
        <v>8.1226527833190093E-2</v>
      </c>
      <c r="BU43" s="252">
        <v>34.843207643180499</v>
      </c>
      <c r="BV43" s="253">
        <v>6.9419076757250604</v>
      </c>
      <c r="BW43" s="253">
        <v>0.102989328978803</v>
      </c>
      <c r="BX43" s="252">
        <v>32.651498899427096</v>
      </c>
      <c r="BY43" s="253">
        <v>5.8360997857943602</v>
      </c>
      <c r="BZ43" s="253">
        <v>0.75816162604161697</v>
      </c>
      <c r="CA43" s="252">
        <v>78.409581186797197</v>
      </c>
      <c r="CB43" s="253">
        <v>10.165806731156801</v>
      </c>
      <c r="CC43" s="253">
        <v>1.05856163836754E-2</v>
      </c>
      <c r="CD43" s="252">
        <v>38.152359037801197</v>
      </c>
      <c r="CE43" s="253">
        <v>4.0303196554306702</v>
      </c>
      <c r="CF43" s="253">
        <v>0</v>
      </c>
      <c r="CG43" s="252">
        <v>37.544203789906199</v>
      </c>
      <c r="CH43" s="253">
        <v>5.0010819286096302</v>
      </c>
      <c r="CI43" s="253">
        <v>0</v>
      </c>
      <c r="CJ43" s="252">
        <v>37.481747068344298</v>
      </c>
      <c r="CK43" s="253">
        <v>4.1603555327920896</v>
      </c>
      <c r="CL43" s="253">
        <v>0</v>
      </c>
      <c r="CM43" s="252">
        <v>37.001352101968401</v>
      </c>
      <c r="CN43" s="253">
        <v>5.22725099634307</v>
      </c>
      <c r="CO43" s="253">
        <v>0</v>
      </c>
      <c r="CP43" s="252">
        <v>37.352431722295997</v>
      </c>
      <c r="CQ43" s="253">
        <v>5.0893063454410203</v>
      </c>
      <c r="CR43" s="253">
        <v>3.6281391021546101E-2</v>
      </c>
      <c r="CS43" s="252">
        <v>33.576527058791598</v>
      </c>
      <c r="CT43" s="253">
        <v>5.5055310969631597</v>
      </c>
      <c r="CU43" s="253">
        <v>1.3505608562430001E-2</v>
      </c>
      <c r="CV43" s="252">
        <v>38.774335456287098</v>
      </c>
      <c r="CW43" s="253">
        <v>5.6426855192738197</v>
      </c>
      <c r="CX43" s="253">
        <v>3.7531303771835799E-2</v>
      </c>
      <c r="CY43" s="252">
        <v>34.954041884638201</v>
      </c>
      <c r="CZ43" s="253">
        <v>4.6807460909747602</v>
      </c>
      <c r="DA43" s="253">
        <v>0</v>
      </c>
      <c r="DB43" s="252">
        <v>37.687034254234</v>
      </c>
      <c r="DC43" s="253">
        <v>5.9635131445814302</v>
      </c>
      <c r="DD43" s="253">
        <v>1.98463271528883E-3</v>
      </c>
      <c r="DE43" s="252">
        <v>37.165474773763897</v>
      </c>
      <c r="DF43" s="253">
        <v>5.0080683745785599</v>
      </c>
      <c r="DG43" s="253">
        <v>1.4818525733992301E-3</v>
      </c>
      <c r="DH43" s="252">
        <v>34.786917916282803</v>
      </c>
      <c r="DI43" s="253">
        <v>5.9351886039134998</v>
      </c>
      <c r="DJ43" s="253">
        <v>0</v>
      </c>
      <c r="DK43" s="252">
        <v>37.1980038751419</v>
      </c>
      <c r="DL43" s="253">
        <v>4.8533370359631798</v>
      </c>
      <c r="DM43" s="253">
        <v>0</v>
      </c>
      <c r="DN43" s="252">
        <v>35.026015209871701</v>
      </c>
      <c r="DO43" s="253">
        <v>3.4904445172820702</v>
      </c>
      <c r="DP43" s="253">
        <v>0</v>
      </c>
      <c r="DQ43" s="252">
        <v>37.458408679747997</v>
      </c>
      <c r="DR43" s="253">
        <v>5.8858136063678304</v>
      </c>
      <c r="DS43" s="253">
        <v>0</v>
      </c>
      <c r="DT43" s="252">
        <v>36.192578245657899</v>
      </c>
      <c r="DU43" s="253">
        <v>3.86928082133586</v>
      </c>
      <c r="DV43" s="253">
        <v>0</v>
      </c>
      <c r="DW43" s="252">
        <v>35.241725397271097</v>
      </c>
      <c r="DX43" s="253">
        <v>4.8935365995243698</v>
      </c>
      <c r="DY43" s="253">
        <v>0</v>
      </c>
      <c r="DZ43" s="252">
        <v>37.0871245291086</v>
      </c>
      <c r="EA43" s="253">
        <v>5.4598072153433996</v>
      </c>
      <c r="EB43" s="253">
        <v>0</v>
      </c>
      <c r="EC43" s="252">
        <v>38.165005943571401</v>
      </c>
      <c r="ED43" s="253">
        <v>6.7782996196351597</v>
      </c>
      <c r="EE43" s="253">
        <v>0</v>
      </c>
      <c r="EF43" s="252">
        <v>36.407434045145997</v>
      </c>
      <c r="EG43" s="253">
        <v>5.9804660064444404</v>
      </c>
      <c r="EH43" s="253">
        <v>0</v>
      </c>
      <c r="EI43" s="252">
        <v>37.438401910899003</v>
      </c>
      <c r="EJ43" s="253">
        <v>5.3294118751225001</v>
      </c>
      <c r="EK43" s="253">
        <v>0</v>
      </c>
      <c r="EL43" s="252">
        <v>35.690093651926198</v>
      </c>
      <c r="EM43" s="253">
        <v>4.60153576940065</v>
      </c>
      <c r="EN43" s="253">
        <v>0</v>
      </c>
      <c r="EO43" s="252">
        <v>38.094374258122699</v>
      </c>
      <c r="EP43" s="253">
        <v>5.46056854265598</v>
      </c>
      <c r="EQ43" s="253">
        <v>0</v>
      </c>
      <c r="ER43" s="252">
        <v>38.841125573670602</v>
      </c>
      <c r="ES43" s="253">
        <v>3.8903729389374102</v>
      </c>
      <c r="ET43" s="253">
        <v>5.10768655974964E-3</v>
      </c>
      <c r="EU43" s="252">
        <v>34.198389285605899</v>
      </c>
      <c r="EV43" s="253">
        <v>3.84338175476003</v>
      </c>
      <c r="EW43" s="253">
        <v>5.7261738225755296E-3</v>
      </c>
      <c r="EX43" s="252">
        <v>37.109574230561499</v>
      </c>
      <c r="EY43" s="253">
        <v>4.4829801663659001</v>
      </c>
      <c r="EZ43" s="253">
        <v>0</v>
      </c>
      <c r="FA43" s="252">
        <v>38.293258708373202</v>
      </c>
      <c r="FB43" s="253">
        <v>6.3041203292051797</v>
      </c>
      <c r="FC43" s="253">
        <v>3.2805095782297601E-3</v>
      </c>
    </row>
    <row r="44" spans="2:159">
      <c r="B44" s="73" t="s">
        <v>793</v>
      </c>
      <c r="C44" s="42" t="s">
        <v>821</v>
      </c>
      <c r="D44" s="270">
        <v>33.264946880245297</v>
      </c>
      <c r="E44" s="211">
        <v>8.1864417011106596</v>
      </c>
      <c r="F44" s="211">
        <v>1.28724623380184</v>
      </c>
      <c r="G44" s="270">
        <v>46.9387363966501</v>
      </c>
      <c r="H44" s="211">
        <v>13.1920859703917</v>
      </c>
      <c r="I44" s="211">
        <v>2.3902028511415399</v>
      </c>
      <c r="J44" s="205">
        <v>103501.87655388399</v>
      </c>
      <c r="K44" s="211">
        <v>16256.1689862936</v>
      </c>
      <c r="L44" s="211">
        <v>1.58334897528904</v>
      </c>
      <c r="M44" s="205">
        <v>59.332745369378301</v>
      </c>
      <c r="N44" s="211">
        <v>10.8188485273662</v>
      </c>
      <c r="O44" s="211">
        <v>9.3951515936036997E-2</v>
      </c>
      <c r="P44" s="205">
        <v>11192.5277346124</v>
      </c>
      <c r="Q44" s="211">
        <v>1861.8922469075001</v>
      </c>
      <c r="R44" s="211">
        <v>0.47171155973867002</v>
      </c>
      <c r="S44" s="205">
        <v>352267.06143843703</v>
      </c>
      <c r="T44" s="211">
        <v>44132.955550195496</v>
      </c>
      <c r="U44" s="211">
        <v>230.73491343191699</v>
      </c>
      <c r="V44" s="205">
        <v>33.044526583150798</v>
      </c>
      <c r="W44" s="211">
        <v>21.669450352070001</v>
      </c>
      <c r="X44" s="211">
        <v>5.3381166899271797</v>
      </c>
      <c r="Y44" s="205">
        <v>400.89729757247301</v>
      </c>
      <c r="Z44" s="211">
        <v>138.331521475204</v>
      </c>
      <c r="AA44" s="211">
        <v>36.893080028725002</v>
      </c>
      <c r="AB44" s="205">
        <v>135.710969896113</v>
      </c>
      <c r="AC44" s="211">
        <v>145.34292103199601</v>
      </c>
      <c r="AD44" s="211">
        <v>43.333257350475897</v>
      </c>
      <c r="AE44" s="270">
        <v>147.673589194432</v>
      </c>
      <c r="AF44" s="211">
        <v>44.628416569585298</v>
      </c>
      <c r="AG44" s="211">
        <v>7.7598234170932203</v>
      </c>
      <c r="AH44" s="205">
        <v>42.041417066826398</v>
      </c>
      <c r="AI44" s="211">
        <v>3.1044872696028598</v>
      </c>
      <c r="AJ44" s="211">
        <v>8.1072723805258803E-2</v>
      </c>
      <c r="AK44" s="205">
        <v>43.263697741358897</v>
      </c>
      <c r="AL44" s="211">
        <v>9.8513207896153396</v>
      </c>
      <c r="AM44" s="211">
        <v>0.28251713899074599</v>
      </c>
      <c r="AN44" s="205">
        <v>39.015734411532101</v>
      </c>
      <c r="AO44" s="211">
        <v>5.0690657411415403</v>
      </c>
      <c r="AP44" s="211">
        <v>2.1192229100809101E-2</v>
      </c>
      <c r="AQ44" s="205">
        <v>36.182208302642998</v>
      </c>
      <c r="AR44" s="211">
        <v>8.5483549335370803</v>
      </c>
      <c r="AS44" s="211">
        <v>1.2162561413748501</v>
      </c>
      <c r="AT44" s="205">
        <v>38.197808990141901</v>
      </c>
      <c r="AU44" s="211">
        <v>5.9209268603982297</v>
      </c>
      <c r="AV44" s="211">
        <v>0.33034475584817302</v>
      </c>
      <c r="AW44" s="205">
        <v>54.3186719070709</v>
      </c>
      <c r="AX44" s="211">
        <v>11.175546175856599</v>
      </c>
      <c r="AY44" s="211">
        <v>0.47908942545322097</v>
      </c>
      <c r="AZ44" s="270">
        <v>103.25460291632599</v>
      </c>
      <c r="BA44" s="211">
        <v>27.4845494207364</v>
      </c>
      <c r="BB44" s="211">
        <v>2.3601147873488602</v>
      </c>
      <c r="BC44" s="205">
        <v>35.112081087153598</v>
      </c>
      <c r="BD44" s="211">
        <v>6.4329522187965402</v>
      </c>
      <c r="BE44" s="211">
        <v>8.1379551819341107E-3</v>
      </c>
      <c r="BF44" s="205">
        <v>40.3027708335322</v>
      </c>
      <c r="BG44" s="211">
        <v>8.2585734482521396</v>
      </c>
      <c r="BH44" s="211">
        <v>0.115644075654633</v>
      </c>
      <c r="BI44" s="205">
        <v>38.850328658799398</v>
      </c>
      <c r="BJ44" s="211">
        <v>7.27790898622656</v>
      </c>
      <c r="BK44" s="211">
        <v>9.1201545064981002E-2</v>
      </c>
      <c r="BL44" s="205">
        <v>39.6604381369905</v>
      </c>
      <c r="BM44" s="211">
        <v>8.5153991307261894</v>
      </c>
      <c r="BN44" s="211">
        <v>0.34686612225281899</v>
      </c>
      <c r="BO44" s="205">
        <v>36.934144813602302</v>
      </c>
      <c r="BP44" s="211">
        <v>7.8412749492405904</v>
      </c>
      <c r="BQ44" s="211">
        <v>2.01547723135347E-2</v>
      </c>
      <c r="BR44" s="205">
        <v>39.818032494541598</v>
      </c>
      <c r="BS44" s="211">
        <v>9.1379004395072698</v>
      </c>
      <c r="BT44" s="211">
        <v>0.14920992114383</v>
      </c>
      <c r="BU44" s="205">
        <v>33.176564539707897</v>
      </c>
      <c r="BV44" s="211">
        <v>8.3970872238233998</v>
      </c>
      <c r="BW44" s="211">
        <v>0.13697597523026001</v>
      </c>
      <c r="BX44" s="205">
        <v>31.3870174099299</v>
      </c>
      <c r="BY44" s="211">
        <v>8.7398688669301698</v>
      </c>
      <c r="BZ44" s="211">
        <v>0.55675405413594803</v>
      </c>
      <c r="CA44" s="205">
        <v>76.978306182788899</v>
      </c>
      <c r="CB44" s="211">
        <v>19.430268521625202</v>
      </c>
      <c r="CC44" s="211">
        <v>6.6438409481429303E-3</v>
      </c>
      <c r="CD44" s="205">
        <v>37.618702619755602</v>
      </c>
      <c r="CE44" s="211">
        <v>9.0083997063561192</v>
      </c>
      <c r="CF44" s="211">
        <v>0</v>
      </c>
      <c r="CG44" s="205">
        <v>37.709085121007398</v>
      </c>
      <c r="CH44" s="211">
        <v>10.132699433460299</v>
      </c>
      <c r="CI44" s="211">
        <v>0</v>
      </c>
      <c r="CJ44" s="205">
        <v>37.459581502509899</v>
      </c>
      <c r="CK44" s="211">
        <v>7.6195492286085296</v>
      </c>
      <c r="CL44" s="211">
        <v>2.5902840681406099E-3</v>
      </c>
      <c r="CM44" s="205">
        <v>37.750678783427198</v>
      </c>
      <c r="CN44" s="211">
        <v>7.6309205651384202</v>
      </c>
      <c r="CO44" s="211">
        <v>0</v>
      </c>
      <c r="CP44" s="205">
        <v>38.363144724949997</v>
      </c>
      <c r="CQ44" s="211">
        <v>9.6892842936998598</v>
      </c>
      <c r="CR44" s="211">
        <v>6.9835913209723904E-2</v>
      </c>
      <c r="CS44" s="205">
        <v>34.134259899889202</v>
      </c>
      <c r="CT44" s="211">
        <v>7.9732867025922003</v>
      </c>
      <c r="CU44" s="211">
        <v>4.7922068217687498E-2</v>
      </c>
      <c r="CV44" s="205">
        <v>39.576409015411301</v>
      </c>
      <c r="CW44" s="211">
        <v>9.8872545689316595</v>
      </c>
      <c r="CX44" s="211">
        <v>0</v>
      </c>
      <c r="CY44" s="205">
        <v>35.529142030288099</v>
      </c>
      <c r="CZ44" s="211">
        <v>8.8457183795078702</v>
      </c>
      <c r="DA44" s="211">
        <v>0</v>
      </c>
      <c r="DB44" s="205">
        <v>38.400374859403001</v>
      </c>
      <c r="DC44" s="211">
        <v>8.4156902897621695</v>
      </c>
      <c r="DD44" s="211">
        <v>0</v>
      </c>
      <c r="DE44" s="205">
        <v>37.758144772036502</v>
      </c>
      <c r="DF44" s="211">
        <v>7.58982184882331</v>
      </c>
      <c r="DG44" s="211">
        <v>2.8673331474358601E-3</v>
      </c>
      <c r="DH44" s="205">
        <v>33.712674083156699</v>
      </c>
      <c r="DI44" s="211">
        <v>6.9382873977612602</v>
      </c>
      <c r="DJ44" s="211">
        <v>0</v>
      </c>
      <c r="DK44" s="205">
        <v>38.395408983076898</v>
      </c>
      <c r="DL44" s="211">
        <v>7.6028019055210301</v>
      </c>
      <c r="DM44" s="211">
        <v>2.3381029979474201E-2</v>
      </c>
      <c r="DN44" s="205">
        <v>34.7850228497608</v>
      </c>
      <c r="DO44" s="211">
        <v>8.4699542456656491</v>
      </c>
      <c r="DP44" s="211">
        <v>0</v>
      </c>
      <c r="DQ44" s="205">
        <v>36.437475973511802</v>
      </c>
      <c r="DR44" s="211">
        <v>7.8762725938526401</v>
      </c>
      <c r="DS44" s="211">
        <v>2.47260532029067E-2</v>
      </c>
      <c r="DT44" s="205">
        <v>35.972330946411901</v>
      </c>
      <c r="DU44" s="211">
        <v>8.8545341294928104</v>
      </c>
      <c r="DV44" s="211">
        <v>0</v>
      </c>
      <c r="DW44" s="205">
        <v>34.8803185810958</v>
      </c>
      <c r="DX44" s="211">
        <v>8.3883456155684399</v>
      </c>
      <c r="DY44" s="211">
        <v>0</v>
      </c>
      <c r="DZ44" s="205">
        <v>36.546852357771797</v>
      </c>
      <c r="EA44" s="211">
        <v>8.8728786724438002</v>
      </c>
      <c r="EB44" s="211">
        <v>2.4379259016486699E-3</v>
      </c>
      <c r="EC44" s="205">
        <v>37.303759927934799</v>
      </c>
      <c r="ED44" s="211">
        <v>8.9586888632480193</v>
      </c>
      <c r="EE44" s="211">
        <v>1.0143889233677299E-2</v>
      </c>
      <c r="EF44" s="205">
        <v>35.832546362288397</v>
      </c>
      <c r="EG44" s="211">
        <v>8.5838408318955803</v>
      </c>
      <c r="EH44" s="211">
        <v>0</v>
      </c>
      <c r="EI44" s="205">
        <v>36.659262006271597</v>
      </c>
      <c r="EJ44" s="211">
        <v>7.6737796788680201</v>
      </c>
      <c r="EK44" s="211">
        <v>1.0208908741184099E-2</v>
      </c>
      <c r="EL44" s="205">
        <v>35.394335406750599</v>
      </c>
      <c r="EM44" s="211">
        <v>7.5621204204533798</v>
      </c>
      <c r="EN44" s="211">
        <v>0</v>
      </c>
      <c r="EO44" s="205">
        <v>38.234613091225398</v>
      </c>
      <c r="EP44" s="211">
        <v>8.8529780770193405</v>
      </c>
      <c r="EQ44" s="211">
        <v>0</v>
      </c>
      <c r="ER44" s="205">
        <v>37.960967712048301</v>
      </c>
      <c r="ES44" s="211">
        <v>8.7514001171939704</v>
      </c>
      <c r="ET44" s="211">
        <v>1.41992638767422E-2</v>
      </c>
      <c r="EU44" s="205">
        <v>34.216547555767903</v>
      </c>
      <c r="EV44" s="211">
        <v>7.5172025677935297</v>
      </c>
      <c r="EW44" s="211">
        <v>1.62301054902384E-2</v>
      </c>
      <c r="EX44" s="205">
        <v>36.858783613904997</v>
      </c>
      <c r="EY44" s="211">
        <v>7.7483672698832802</v>
      </c>
      <c r="EZ44" s="211">
        <v>3.54269182679166E-3</v>
      </c>
      <c r="FA44" s="205">
        <v>38.195318451283299</v>
      </c>
      <c r="FB44" s="211">
        <v>8.5184921729377994</v>
      </c>
      <c r="FC44" s="211">
        <v>5.3310016461676898E-3</v>
      </c>
    </row>
    <row r="45" spans="2:159">
      <c r="B45" s="73" t="s">
        <v>793</v>
      </c>
      <c r="C45" s="42" t="s">
        <v>822</v>
      </c>
      <c r="D45" s="205">
        <v>37.0370056558627</v>
      </c>
      <c r="E45" s="211">
        <v>7.5390740768894098</v>
      </c>
      <c r="F45" s="211">
        <v>0.82464318585552898</v>
      </c>
      <c r="G45" s="205">
        <v>34.4113690948694</v>
      </c>
      <c r="H45" s="211">
        <v>10.83280123798</v>
      </c>
      <c r="I45" s="211">
        <v>1.4134003471818899</v>
      </c>
      <c r="J45" s="205">
        <v>94578.687277134202</v>
      </c>
      <c r="K45" s="211">
        <v>14956.9521771828</v>
      </c>
      <c r="L45" s="211">
        <v>0.815132565603644</v>
      </c>
      <c r="M45" s="205">
        <v>52.669584667224697</v>
      </c>
      <c r="N45" s="211">
        <v>11.97347940111</v>
      </c>
      <c r="O45" s="211">
        <v>0.119773470400184</v>
      </c>
      <c r="P45" s="205">
        <v>10368.710099079201</v>
      </c>
      <c r="Q45" s="211">
        <v>1483.9760490280501</v>
      </c>
      <c r="R45" s="211">
        <v>0.40000192092106301</v>
      </c>
      <c r="S45" s="205">
        <v>302220.81660253397</v>
      </c>
      <c r="T45" s="211">
        <v>39803.771886305898</v>
      </c>
      <c r="U45" s="211">
        <v>109.457183520809</v>
      </c>
      <c r="V45" s="205">
        <v>41.346884080278102</v>
      </c>
      <c r="W45" s="211">
        <v>16.405441805239199</v>
      </c>
      <c r="X45" s="211">
        <v>3.5568647812943999</v>
      </c>
      <c r="Y45" s="205">
        <v>363.73949794916501</v>
      </c>
      <c r="Z45" s="211">
        <v>124.839065297397</v>
      </c>
      <c r="AA45" s="211">
        <v>25.694674349834902</v>
      </c>
      <c r="AB45" s="205">
        <v>209.49900018333099</v>
      </c>
      <c r="AC45" s="211">
        <v>98.644598852461698</v>
      </c>
      <c r="AD45" s="211">
        <v>30.945952167915902</v>
      </c>
      <c r="AE45" s="270">
        <v>134.89669260916801</v>
      </c>
      <c r="AF45" s="211">
        <v>47.4259177001138</v>
      </c>
      <c r="AG45" s="211">
        <v>7.3185667600034296</v>
      </c>
      <c r="AH45" s="205">
        <v>40.484159737047698</v>
      </c>
      <c r="AI45" s="211">
        <v>3.1458062160386899</v>
      </c>
      <c r="AJ45" s="211">
        <v>0.134563138193876</v>
      </c>
      <c r="AK45" s="205">
        <v>38.980533248974098</v>
      </c>
      <c r="AL45" s="211">
        <v>9.7323908604989597</v>
      </c>
      <c r="AM45" s="211">
        <v>0.16960588812598201</v>
      </c>
      <c r="AN45" s="205">
        <v>32.972960318613602</v>
      </c>
      <c r="AO45" s="211">
        <v>4.0543117935625297</v>
      </c>
      <c r="AP45" s="211">
        <v>1.7277814709003799E-2</v>
      </c>
      <c r="AQ45" s="205">
        <v>31.904859350603498</v>
      </c>
      <c r="AR45" s="211">
        <v>7.8019167991250997</v>
      </c>
      <c r="AS45" s="211">
        <v>0.740468305125772</v>
      </c>
      <c r="AT45" s="205">
        <v>32.751715919490501</v>
      </c>
      <c r="AU45" s="211">
        <v>4.8069763396991396</v>
      </c>
      <c r="AV45" s="211">
        <v>0.213679228882143</v>
      </c>
      <c r="AW45" s="205">
        <v>48.307347993966403</v>
      </c>
      <c r="AX45" s="211">
        <v>8.2373058803323698</v>
      </c>
      <c r="AY45" s="211">
        <v>0.41014716668496098</v>
      </c>
      <c r="AZ45" s="205">
        <v>55.701016856658299</v>
      </c>
      <c r="BA45" s="211">
        <v>16.874201741713001</v>
      </c>
      <c r="BB45" s="211">
        <v>2.6875895267078298</v>
      </c>
      <c r="BC45" s="205">
        <v>31.897113540035502</v>
      </c>
      <c r="BD45" s="211">
        <v>6.2833346538330996</v>
      </c>
      <c r="BE45" s="211">
        <v>1.3111720665549E-2</v>
      </c>
      <c r="BF45" s="205">
        <v>36.848413837996901</v>
      </c>
      <c r="BG45" s="211">
        <v>9.0247196039613602</v>
      </c>
      <c r="BH45" s="211">
        <v>0.11632296702582701</v>
      </c>
      <c r="BI45" s="205">
        <v>36.990714713894597</v>
      </c>
      <c r="BJ45" s="211">
        <v>7.6868799923811704</v>
      </c>
      <c r="BK45" s="211">
        <v>6.7271025150708597E-2</v>
      </c>
      <c r="BL45" s="205">
        <v>39.731769430425899</v>
      </c>
      <c r="BM45" s="211">
        <v>8.0536891395127093</v>
      </c>
      <c r="BN45" s="211">
        <v>0.33729112063785099</v>
      </c>
      <c r="BO45" s="205">
        <v>35.1788104036657</v>
      </c>
      <c r="BP45" s="211">
        <v>9.1327573915904594</v>
      </c>
      <c r="BQ45" s="211">
        <v>3.3956580901581199E-2</v>
      </c>
      <c r="BR45" s="205">
        <v>38.442164308931297</v>
      </c>
      <c r="BS45" s="211">
        <v>9.4890562485294794</v>
      </c>
      <c r="BT45" s="211">
        <v>0.13730104262700599</v>
      </c>
      <c r="BU45" s="205">
        <v>33.516512911190297</v>
      </c>
      <c r="BV45" s="211">
        <v>9.1131435833975303</v>
      </c>
      <c r="BW45" s="211">
        <v>0.19221766213562499</v>
      </c>
      <c r="BX45" s="205">
        <v>30.859398336565299</v>
      </c>
      <c r="BY45" s="211">
        <v>7.1840178684808498</v>
      </c>
      <c r="BZ45" s="211">
        <v>0.41719481765780297</v>
      </c>
      <c r="CA45" s="205">
        <v>78.077337229544895</v>
      </c>
      <c r="CB45" s="211">
        <v>18.198373371991501</v>
      </c>
      <c r="CC45" s="211">
        <v>4.2293021764972299E-3</v>
      </c>
      <c r="CD45" s="205">
        <v>36.507653666271601</v>
      </c>
      <c r="CE45" s="211">
        <v>8.5955666974252996</v>
      </c>
      <c r="CF45" s="211">
        <v>8.4489631370532805E-3</v>
      </c>
      <c r="CG45" s="205">
        <v>37.9116909333436</v>
      </c>
      <c r="CH45" s="211">
        <v>7.9366282997265296</v>
      </c>
      <c r="CI45" s="211">
        <v>6.0474244525386498E-3</v>
      </c>
      <c r="CJ45" s="205">
        <v>39.3810190213349</v>
      </c>
      <c r="CK45" s="211">
        <v>8.7672313518937095</v>
      </c>
      <c r="CL45" s="211">
        <v>4.5853330242121397E-3</v>
      </c>
      <c r="CM45" s="205">
        <v>36.291264291171203</v>
      </c>
      <c r="CN45" s="211">
        <v>9.2951592226008408</v>
      </c>
      <c r="CO45" s="211">
        <v>1.9171335418938999E-2</v>
      </c>
      <c r="CP45" s="205">
        <v>38.194419500739698</v>
      </c>
      <c r="CQ45" s="211">
        <v>8.1555353465214608</v>
      </c>
      <c r="CR45" s="211">
        <v>6.9786575309593493E-2</v>
      </c>
      <c r="CS45" s="205">
        <v>33.023390379061297</v>
      </c>
      <c r="CT45" s="211">
        <v>7.0193626329842402</v>
      </c>
      <c r="CU45" s="211">
        <v>5.8639989360759502E-2</v>
      </c>
      <c r="CV45" s="205">
        <v>37.340307008899401</v>
      </c>
      <c r="CW45" s="211">
        <v>10.1668591283058</v>
      </c>
      <c r="CX45" s="211">
        <v>0</v>
      </c>
      <c r="CY45" s="205">
        <v>33.283740726914097</v>
      </c>
      <c r="CZ45" s="211">
        <v>7.3580508250438603</v>
      </c>
      <c r="DA45" s="211">
        <v>0</v>
      </c>
      <c r="DB45" s="205">
        <v>36.741755986562502</v>
      </c>
      <c r="DC45" s="211">
        <v>8.9841375856240209</v>
      </c>
      <c r="DD45" s="211">
        <v>0</v>
      </c>
      <c r="DE45" s="205">
        <v>35.378478652329697</v>
      </c>
      <c r="DF45" s="211">
        <v>8.28065220845723</v>
      </c>
      <c r="DG45" s="211">
        <v>0</v>
      </c>
      <c r="DH45" s="205">
        <v>31.620197212734201</v>
      </c>
      <c r="DI45" s="211">
        <v>7.7872823160296196</v>
      </c>
      <c r="DJ45" s="211">
        <v>1.6785116409695801E-2</v>
      </c>
      <c r="DK45" s="205">
        <v>34.416824761205703</v>
      </c>
      <c r="DL45" s="211">
        <v>7.1403674664118304</v>
      </c>
      <c r="DM45" s="211">
        <v>0</v>
      </c>
      <c r="DN45" s="205">
        <v>32.328795497069201</v>
      </c>
      <c r="DO45" s="211">
        <v>6.1357080447304</v>
      </c>
      <c r="DP45" s="211">
        <v>0</v>
      </c>
      <c r="DQ45" s="205">
        <v>34.159902780692697</v>
      </c>
      <c r="DR45" s="211">
        <v>9.0336010890220599</v>
      </c>
      <c r="DS45" s="211">
        <v>1.9795123474808201E-2</v>
      </c>
      <c r="DT45" s="205">
        <v>33.276004381760103</v>
      </c>
      <c r="DU45" s="211">
        <v>6.3128639081087803</v>
      </c>
      <c r="DV45" s="211">
        <v>3.8561168182370798E-3</v>
      </c>
      <c r="DW45" s="205">
        <v>33.607734028549103</v>
      </c>
      <c r="DX45" s="211">
        <v>7.7134357735640897</v>
      </c>
      <c r="DY45" s="211">
        <v>0</v>
      </c>
      <c r="DZ45" s="205">
        <v>35.176890089604399</v>
      </c>
      <c r="EA45" s="211">
        <v>6.98004723242303</v>
      </c>
      <c r="EB45" s="211">
        <v>0</v>
      </c>
      <c r="EC45" s="205">
        <v>34.797854357291797</v>
      </c>
      <c r="ED45" s="211">
        <v>8.0623426219958603</v>
      </c>
      <c r="EE45" s="211">
        <v>8.04771383596436E-3</v>
      </c>
      <c r="EF45" s="205">
        <v>33.913227000588599</v>
      </c>
      <c r="EG45" s="211">
        <v>7.3950893374320197</v>
      </c>
      <c r="EH45" s="211">
        <v>2.5511547713476402E-3</v>
      </c>
      <c r="EI45" s="205">
        <v>34.874787318602003</v>
      </c>
      <c r="EJ45" s="211">
        <v>7.6491477564424804</v>
      </c>
      <c r="EK45" s="211">
        <v>0</v>
      </c>
      <c r="EL45" s="205">
        <v>32.9126174905524</v>
      </c>
      <c r="EM45" s="211">
        <v>5.7372496019267096</v>
      </c>
      <c r="EN45" s="211">
        <v>0</v>
      </c>
      <c r="EO45" s="205">
        <v>36.124282193608401</v>
      </c>
      <c r="EP45" s="211">
        <v>7.8601461738592899</v>
      </c>
      <c r="EQ45" s="211">
        <v>0</v>
      </c>
      <c r="ER45" s="205">
        <v>37.684239874085797</v>
      </c>
      <c r="ES45" s="211">
        <v>8.91283628263667</v>
      </c>
      <c r="ET45" s="211">
        <v>1.82309183946338E-2</v>
      </c>
      <c r="EU45" s="205">
        <v>32.584605282668903</v>
      </c>
      <c r="EV45" s="211">
        <v>5.9585803143915497</v>
      </c>
      <c r="EW45" s="211">
        <v>1.7736127783299301E-2</v>
      </c>
      <c r="EX45" s="205">
        <v>33.987919742269298</v>
      </c>
      <c r="EY45" s="211">
        <v>7.5102115838314401</v>
      </c>
      <c r="EZ45" s="211">
        <v>0</v>
      </c>
      <c r="FA45" s="205">
        <v>35.186829392195399</v>
      </c>
      <c r="FB45" s="211">
        <v>6.3876228790024197</v>
      </c>
      <c r="FC45" s="211">
        <v>3.5829129134310098E-3</v>
      </c>
    </row>
    <row r="46" spans="2:159">
      <c r="B46" s="73" t="s">
        <v>793</v>
      </c>
      <c r="C46" s="42" t="s">
        <v>823</v>
      </c>
      <c r="D46" s="205">
        <v>37.8454363614917</v>
      </c>
      <c r="E46" s="211">
        <v>5.9379567351845104</v>
      </c>
      <c r="F46" s="211">
        <v>0.76456371692165503</v>
      </c>
      <c r="G46" s="270">
        <v>54.811912381935301</v>
      </c>
      <c r="H46" s="211">
        <v>14.619614421971701</v>
      </c>
      <c r="I46" s="211">
        <v>2.05396728480093</v>
      </c>
      <c r="J46" s="205">
        <v>107181.39470107399</v>
      </c>
      <c r="K46" s="211">
        <v>13213.2438923271</v>
      </c>
      <c r="L46" s="211">
        <v>0.94028121761209305</v>
      </c>
      <c r="M46" s="205">
        <v>63.325085514454898</v>
      </c>
      <c r="N46" s="211">
        <v>12.1817366018412</v>
      </c>
      <c r="O46" s="211">
        <v>9.9187574680587101E-2</v>
      </c>
      <c r="P46" s="205">
        <v>11883.429145095501</v>
      </c>
      <c r="Q46" s="211">
        <v>1218.59791504496</v>
      </c>
      <c r="R46" s="211">
        <v>0.39080135927496101</v>
      </c>
      <c r="S46" s="270">
        <v>390512.44053811301</v>
      </c>
      <c r="T46" s="211">
        <v>32130.318586948299</v>
      </c>
      <c r="U46" s="211">
        <v>104.765187649654</v>
      </c>
      <c r="V46" s="205">
        <v>41.990694765654702</v>
      </c>
      <c r="W46" s="211">
        <v>17.649345758588399</v>
      </c>
      <c r="X46" s="211">
        <v>5.0106852436201699</v>
      </c>
      <c r="Y46" s="205">
        <v>413.890472449534</v>
      </c>
      <c r="Z46" s="211">
        <v>123.35601177402501</v>
      </c>
      <c r="AA46" s="211">
        <v>31.7058072226482</v>
      </c>
      <c r="AB46" s="205">
        <v>188.314195039515</v>
      </c>
      <c r="AC46" s="211">
        <v>135.20945603001601</v>
      </c>
      <c r="AD46" s="211">
        <v>35.654501522049301</v>
      </c>
      <c r="AE46" s="270">
        <v>109.28087482557901</v>
      </c>
      <c r="AF46" s="211">
        <v>22.7235384291562</v>
      </c>
      <c r="AG46" s="211">
        <v>2.8697585597116202</v>
      </c>
      <c r="AH46" s="205">
        <v>41.113755850287703</v>
      </c>
      <c r="AI46" s="211">
        <v>3.32176075313855</v>
      </c>
      <c r="AJ46" s="211">
        <v>9.1505462701489904E-2</v>
      </c>
      <c r="AK46" s="205">
        <v>44.946764813600801</v>
      </c>
      <c r="AL46" s="211">
        <v>9.0233349809985199</v>
      </c>
      <c r="AM46" s="211">
        <v>0.18275865787908899</v>
      </c>
      <c r="AN46" s="270">
        <v>45.397195643370303</v>
      </c>
      <c r="AO46" s="211">
        <v>4.6659163724334496</v>
      </c>
      <c r="AP46" s="211">
        <v>1.3825881999897699E-2</v>
      </c>
      <c r="AQ46" s="205">
        <v>44.352394195675402</v>
      </c>
      <c r="AR46" s="211">
        <v>8.2107813982234603</v>
      </c>
      <c r="AS46" s="211">
        <v>0.79416018725461901</v>
      </c>
      <c r="AT46" s="205">
        <v>46.622226748778502</v>
      </c>
      <c r="AU46" s="211">
        <v>5.5636687761657404</v>
      </c>
      <c r="AV46" s="211">
        <v>0.19962724826553499</v>
      </c>
      <c r="AW46" s="270">
        <v>64.548998449012501</v>
      </c>
      <c r="AX46" s="211">
        <v>8.6841644069745492</v>
      </c>
      <c r="AY46" s="211">
        <v>0.39384197489338202</v>
      </c>
      <c r="AZ46" s="270">
        <v>66.860743723572398</v>
      </c>
      <c r="BA46" s="211">
        <v>19.945363262093601</v>
      </c>
      <c r="BB46" s="211">
        <v>2.1645122142600299</v>
      </c>
      <c r="BC46" s="205">
        <v>39.082645244912797</v>
      </c>
      <c r="BD46" s="211">
        <v>4.6815810796548396</v>
      </c>
      <c r="BE46" s="211">
        <v>1.0505617328556399E-2</v>
      </c>
      <c r="BF46" s="270">
        <v>44.069906830151901</v>
      </c>
      <c r="BG46" s="211">
        <v>7.2167084503964603</v>
      </c>
      <c r="BH46" s="211">
        <v>0.135132217198486</v>
      </c>
      <c r="BI46" s="205">
        <v>39.256179897426499</v>
      </c>
      <c r="BJ46" s="211">
        <v>5.37719312814232</v>
      </c>
      <c r="BK46" s="211">
        <v>8.9549653203512297E-2</v>
      </c>
      <c r="BL46" s="205">
        <v>37.546549299972</v>
      </c>
      <c r="BM46" s="211">
        <v>7.0137433089147798</v>
      </c>
      <c r="BN46" s="211">
        <v>0.28590349111708602</v>
      </c>
      <c r="BO46" s="205">
        <v>36.763768356860197</v>
      </c>
      <c r="BP46" s="211">
        <v>5.4498519848011497</v>
      </c>
      <c r="BQ46" s="211">
        <v>2.9316315506164099E-2</v>
      </c>
      <c r="BR46" s="205">
        <v>39.0075756143858</v>
      </c>
      <c r="BS46" s="211">
        <v>7.8054933281561301</v>
      </c>
      <c r="BT46" s="211">
        <v>0.14853977529134099</v>
      </c>
      <c r="BU46" s="205">
        <v>31.2507105379539</v>
      </c>
      <c r="BV46" s="211">
        <v>6.3501231018209703</v>
      </c>
      <c r="BW46" s="211">
        <v>0.17739283311742801</v>
      </c>
      <c r="BX46" s="205">
        <v>32.400273629862497</v>
      </c>
      <c r="BY46" s="211">
        <v>4.8345418746564297</v>
      </c>
      <c r="BZ46" s="211">
        <v>0.18978001661518301</v>
      </c>
      <c r="CA46" s="205">
        <v>79.7902309908565</v>
      </c>
      <c r="CB46" s="211">
        <v>11.197040438225301</v>
      </c>
      <c r="CC46" s="211">
        <v>1.29881093818174E-2</v>
      </c>
      <c r="CD46" s="205">
        <v>39.931729288261302</v>
      </c>
      <c r="CE46" s="211">
        <v>5.2185376185340697</v>
      </c>
      <c r="CF46" s="211">
        <v>0</v>
      </c>
      <c r="CG46" s="205">
        <v>39.6383355805538</v>
      </c>
      <c r="CH46" s="211">
        <v>6.2563584486191504</v>
      </c>
      <c r="CI46" s="211">
        <v>0</v>
      </c>
      <c r="CJ46" s="205">
        <v>38.220817096432299</v>
      </c>
      <c r="CK46" s="211">
        <v>4.5708818241551397</v>
      </c>
      <c r="CL46" s="211">
        <v>0</v>
      </c>
      <c r="CM46" s="205">
        <v>36.214901220560201</v>
      </c>
      <c r="CN46" s="211">
        <v>6.3972768660674104</v>
      </c>
      <c r="CO46" s="211">
        <v>0</v>
      </c>
      <c r="CP46" s="205">
        <v>40.1514284343395</v>
      </c>
      <c r="CQ46" s="211">
        <v>5.9167135261548198</v>
      </c>
      <c r="CR46" s="211">
        <v>9.1809167052653504E-2</v>
      </c>
      <c r="CS46" s="205">
        <v>35.622527871484799</v>
      </c>
      <c r="CT46" s="211">
        <v>5.9357807046337401</v>
      </c>
      <c r="CU46" s="211">
        <v>3.3352870431665002E-2</v>
      </c>
      <c r="CV46" s="205">
        <v>41.940092042754003</v>
      </c>
      <c r="CW46" s="211">
        <v>10.151078914129499</v>
      </c>
      <c r="CX46" s="211">
        <v>3.9038798545298799E-2</v>
      </c>
      <c r="CY46" s="205">
        <v>38.465603952520098</v>
      </c>
      <c r="CZ46" s="211">
        <v>6.0107585713480498</v>
      </c>
      <c r="DA46" s="211">
        <v>4.0458942627705202E-3</v>
      </c>
      <c r="DB46" s="205">
        <v>41.404984929078303</v>
      </c>
      <c r="DC46" s="211">
        <v>6.7079725547238898</v>
      </c>
      <c r="DD46" s="211">
        <v>0</v>
      </c>
      <c r="DE46" s="205">
        <v>40.837258779950297</v>
      </c>
      <c r="DF46" s="211">
        <v>7.3745398697981397</v>
      </c>
      <c r="DG46" s="211">
        <v>0</v>
      </c>
      <c r="DH46" s="205">
        <v>38.179501147011599</v>
      </c>
      <c r="DI46" s="211">
        <v>6.9549624371840801</v>
      </c>
      <c r="DJ46" s="211">
        <v>0</v>
      </c>
      <c r="DK46" s="205">
        <v>40.381009622331497</v>
      </c>
      <c r="DL46" s="211">
        <v>7.0219850657697798</v>
      </c>
      <c r="DM46" s="211">
        <v>0</v>
      </c>
      <c r="DN46" s="205">
        <v>37.508899346680202</v>
      </c>
      <c r="DO46" s="211">
        <v>5.9294161439443904</v>
      </c>
      <c r="DP46" s="211">
        <v>0</v>
      </c>
      <c r="DQ46" s="205">
        <v>40.082284805792298</v>
      </c>
      <c r="DR46" s="211">
        <v>7.93894645969851</v>
      </c>
      <c r="DS46" s="211">
        <v>0</v>
      </c>
      <c r="DT46" s="205">
        <v>40.556018871425401</v>
      </c>
      <c r="DU46" s="211">
        <v>6.4181679358644796</v>
      </c>
      <c r="DV46" s="211">
        <v>0</v>
      </c>
      <c r="DW46" s="205">
        <v>38.570315704760397</v>
      </c>
      <c r="DX46" s="211">
        <v>6.6828320511574999</v>
      </c>
      <c r="DY46" s="211">
        <v>0</v>
      </c>
      <c r="DZ46" s="205">
        <v>41.540736189908799</v>
      </c>
      <c r="EA46" s="211">
        <v>6.5483330775220896</v>
      </c>
      <c r="EB46" s="211">
        <v>0</v>
      </c>
      <c r="EC46" s="205">
        <v>42.449116679007901</v>
      </c>
      <c r="ED46" s="211">
        <v>7.8635180995859404</v>
      </c>
      <c r="EE46" s="211">
        <v>7.9536856330101498E-3</v>
      </c>
      <c r="EF46" s="205">
        <v>40.429058888790003</v>
      </c>
      <c r="EG46" s="211">
        <v>7.3983673007967399</v>
      </c>
      <c r="EH46" s="211">
        <v>0</v>
      </c>
      <c r="EI46" s="205">
        <v>41.188848394773203</v>
      </c>
      <c r="EJ46" s="211">
        <v>6.3962495190767896</v>
      </c>
      <c r="EK46" s="211">
        <v>0</v>
      </c>
      <c r="EL46" s="205">
        <v>41.524662889415502</v>
      </c>
      <c r="EM46" s="211">
        <v>5.9589575934378702</v>
      </c>
      <c r="EN46" s="211">
        <v>0</v>
      </c>
      <c r="EO46" s="205">
        <v>41.019610076742197</v>
      </c>
      <c r="EP46" s="211">
        <v>7.5569582880325603</v>
      </c>
      <c r="EQ46" s="211">
        <v>0</v>
      </c>
      <c r="ER46" s="205">
        <v>39.913012656689297</v>
      </c>
      <c r="ES46" s="211">
        <v>5.9579607753322996</v>
      </c>
      <c r="ET46" s="211">
        <v>7.6214035589372096E-3</v>
      </c>
      <c r="EU46" s="205">
        <v>36.5186018474731</v>
      </c>
      <c r="EV46" s="211">
        <v>5.4456659006400097</v>
      </c>
      <c r="EW46" s="211">
        <v>1.5611396378406099E-2</v>
      </c>
      <c r="EX46" s="205">
        <v>41.541680211774398</v>
      </c>
      <c r="EY46" s="211">
        <v>5.6308795057691903</v>
      </c>
      <c r="EZ46" s="211">
        <v>0</v>
      </c>
      <c r="FA46" s="205">
        <v>41.811654376724597</v>
      </c>
      <c r="FB46" s="211">
        <v>7.8225577946881097</v>
      </c>
      <c r="FC46" s="211">
        <v>3.5525725645528402E-3</v>
      </c>
    </row>
    <row r="47" spans="2:159">
      <c r="B47" s="73" t="s">
        <v>793</v>
      </c>
      <c r="C47" s="251" t="s">
        <v>825</v>
      </c>
      <c r="D47" s="244">
        <v>40.689474389599198</v>
      </c>
      <c r="E47" s="245">
        <v>6.5875597170355098</v>
      </c>
      <c r="F47" s="245">
        <v>0.59176387045626999</v>
      </c>
      <c r="G47" s="244">
        <v>38.3552328259901</v>
      </c>
      <c r="H47" s="245">
        <v>12.1211630713922</v>
      </c>
      <c r="I47" s="245">
        <v>1.21465943897145</v>
      </c>
      <c r="J47" s="244">
        <v>102538.859828859</v>
      </c>
      <c r="K47" s="245">
        <v>12668.000386333</v>
      </c>
      <c r="L47" s="245">
        <v>0.45582538703272302</v>
      </c>
      <c r="M47" s="244">
        <v>59.110775729938602</v>
      </c>
      <c r="N47" s="245">
        <v>11.949430400905801</v>
      </c>
      <c r="O47" s="245">
        <v>0.12768699613079099</v>
      </c>
      <c r="P47" s="244">
        <v>11280.593115072499</v>
      </c>
      <c r="Q47" s="245">
        <v>1148.6919903948101</v>
      </c>
      <c r="R47" s="245">
        <v>0.28819314897576698</v>
      </c>
      <c r="S47" s="244">
        <v>338612.02368832898</v>
      </c>
      <c r="T47" s="245">
        <v>36094.129740752498</v>
      </c>
      <c r="U47" s="245">
        <v>73.052246355424202</v>
      </c>
      <c r="V47" s="244">
        <v>42.446044355412802</v>
      </c>
      <c r="W47" s="245">
        <v>12.019691514645</v>
      </c>
      <c r="X47" s="245">
        <v>3.29693567125992</v>
      </c>
      <c r="Y47" s="244">
        <v>400.64731878166998</v>
      </c>
      <c r="Z47" s="245">
        <v>122.536504446778</v>
      </c>
      <c r="AA47" s="245">
        <v>26.684681061339401</v>
      </c>
      <c r="AB47" s="244">
        <v>186.75047081492701</v>
      </c>
      <c r="AC47" s="245">
        <v>118.042175502315</v>
      </c>
      <c r="AD47" s="245">
        <v>31.3416613379955</v>
      </c>
      <c r="AE47" s="276">
        <v>131.68648966088799</v>
      </c>
      <c r="AF47" s="245">
        <v>31.9189502184677</v>
      </c>
      <c r="AG47" s="245">
        <v>3.1117676371537399</v>
      </c>
      <c r="AH47" s="244">
        <v>39.559520003364099</v>
      </c>
      <c r="AI47" s="245">
        <v>3.16827493554471</v>
      </c>
      <c r="AJ47" s="245">
        <v>0.16342463416984401</v>
      </c>
      <c r="AK47" s="244">
        <v>40.001712334453103</v>
      </c>
      <c r="AL47" s="245">
        <v>8.1705255879465799</v>
      </c>
      <c r="AM47" s="245">
        <v>0.14254572312342101</v>
      </c>
      <c r="AN47" s="244">
        <v>38.131031949780798</v>
      </c>
      <c r="AO47" s="245">
        <v>3.5469955965958899</v>
      </c>
      <c r="AP47" s="245">
        <v>1.6878276919229999E-2</v>
      </c>
      <c r="AQ47" s="244">
        <v>35.809700839093701</v>
      </c>
      <c r="AR47" s="245">
        <v>5.8679458704288496</v>
      </c>
      <c r="AS47" s="245">
        <v>0.70950866236346499</v>
      </c>
      <c r="AT47" s="244">
        <v>39.993569297196899</v>
      </c>
      <c r="AU47" s="245">
        <v>4.9261436397884504</v>
      </c>
      <c r="AV47" s="245">
        <v>0.208051538536557</v>
      </c>
      <c r="AW47" s="276">
        <v>59.955574905312297</v>
      </c>
      <c r="AX47" s="245">
        <v>6.7390531272588596</v>
      </c>
      <c r="AY47" s="245">
        <v>0.472129154798265</v>
      </c>
      <c r="AZ47" s="276">
        <v>61.012677407779897</v>
      </c>
      <c r="BA47" s="245">
        <v>18.9382667709428</v>
      </c>
      <c r="BB47" s="245">
        <v>2.48553466368103</v>
      </c>
      <c r="BC47" s="244">
        <v>35.462026745493802</v>
      </c>
      <c r="BD47" s="245">
        <v>5.2961247044241802</v>
      </c>
      <c r="BE47" s="245">
        <v>1.31411910210565E-2</v>
      </c>
      <c r="BF47" s="244">
        <v>41.314756868041798</v>
      </c>
      <c r="BG47" s="245">
        <v>8.3662148836594401</v>
      </c>
      <c r="BH47" s="245">
        <v>0.18845076345332001</v>
      </c>
      <c r="BI47" s="244">
        <v>40.378663442754302</v>
      </c>
      <c r="BJ47" s="245">
        <v>6.4293463902486296</v>
      </c>
      <c r="BK47" s="245">
        <v>7.5492575126476405E-2</v>
      </c>
      <c r="BL47" s="244">
        <v>41.041069413627</v>
      </c>
      <c r="BM47" s="245">
        <v>9.3516055252059296</v>
      </c>
      <c r="BN47" s="245">
        <v>0.26147846327261398</v>
      </c>
      <c r="BO47" s="244">
        <v>37.774135561896401</v>
      </c>
      <c r="BP47" s="245">
        <v>5.9263007836215804</v>
      </c>
      <c r="BQ47" s="245">
        <v>2.41420039605784E-2</v>
      </c>
      <c r="BR47" s="244">
        <v>40.590140447337603</v>
      </c>
      <c r="BS47" s="245">
        <v>7.3140903990274904</v>
      </c>
      <c r="BT47" s="245">
        <v>0.102213246088702</v>
      </c>
      <c r="BU47" s="244">
        <v>32.590378694678101</v>
      </c>
      <c r="BV47" s="245">
        <v>7.8984536297288503</v>
      </c>
      <c r="BW47" s="245">
        <v>0.132720071113993</v>
      </c>
      <c r="BX47" s="244">
        <v>33.459178415162398</v>
      </c>
      <c r="BY47" s="245">
        <v>5.6714808199927003</v>
      </c>
      <c r="BZ47" s="245">
        <v>0.22942063941503099</v>
      </c>
      <c r="CA47" s="244">
        <v>84.058142001075893</v>
      </c>
      <c r="CB47" s="245">
        <v>12.4511191648952</v>
      </c>
      <c r="CC47" s="245">
        <v>7.8552014912244006E-3</v>
      </c>
      <c r="CD47" s="244">
        <v>40.806726401626896</v>
      </c>
      <c r="CE47" s="245">
        <v>6.5734594436433298</v>
      </c>
      <c r="CF47" s="245">
        <v>0</v>
      </c>
      <c r="CG47" s="244">
        <v>40.244186439315598</v>
      </c>
      <c r="CH47" s="245">
        <v>7.11536179871361</v>
      </c>
      <c r="CI47" s="245">
        <v>0</v>
      </c>
      <c r="CJ47" s="244">
        <v>41.019661662241901</v>
      </c>
      <c r="CK47" s="245">
        <v>5.99710612136212</v>
      </c>
      <c r="CL47" s="245">
        <v>0</v>
      </c>
      <c r="CM47" s="244">
        <v>37.386131064584703</v>
      </c>
      <c r="CN47" s="245">
        <v>7.6409439995765096</v>
      </c>
      <c r="CO47" s="245">
        <v>0</v>
      </c>
      <c r="CP47" s="244">
        <v>39.201519054778998</v>
      </c>
      <c r="CQ47" s="245">
        <v>8.5822337556714192</v>
      </c>
      <c r="CR47" s="245">
        <v>4.9834214991495797E-2</v>
      </c>
      <c r="CS47" s="244">
        <v>34.361946047091003</v>
      </c>
      <c r="CT47" s="245">
        <v>6.87900017376655</v>
      </c>
      <c r="CU47" s="245">
        <v>2.2843075917655799E-2</v>
      </c>
      <c r="CV47" s="244">
        <v>40.224707281081699</v>
      </c>
      <c r="CW47" s="245">
        <v>10.0183339898042</v>
      </c>
      <c r="CX47" s="245">
        <v>3.8090857919883002E-2</v>
      </c>
      <c r="CY47" s="244">
        <v>36.693981916230598</v>
      </c>
      <c r="CZ47" s="245">
        <v>5.7327290712668297</v>
      </c>
      <c r="DA47" s="245">
        <v>3.9792750854113204E-3</v>
      </c>
      <c r="DB47" s="244">
        <v>39.6239321251512</v>
      </c>
      <c r="DC47" s="245">
        <v>6.27016730083285</v>
      </c>
      <c r="DD47" s="245">
        <v>0</v>
      </c>
      <c r="DE47" s="244">
        <v>39.141975072185197</v>
      </c>
      <c r="DF47" s="245">
        <v>6.1046248894413297</v>
      </c>
      <c r="DG47" s="245">
        <v>0</v>
      </c>
      <c r="DH47" s="244">
        <v>35.9477594175479</v>
      </c>
      <c r="DI47" s="245">
        <v>6.8305464807193399</v>
      </c>
      <c r="DJ47" s="245">
        <v>0</v>
      </c>
      <c r="DK47" s="244">
        <v>38.9608280115838</v>
      </c>
      <c r="DL47" s="245">
        <v>6.7855659785009799</v>
      </c>
      <c r="DM47" s="245">
        <v>0</v>
      </c>
      <c r="DN47" s="244">
        <v>35.542384651624502</v>
      </c>
      <c r="DO47" s="245">
        <v>5.2441651496945001</v>
      </c>
      <c r="DP47" s="245">
        <v>0</v>
      </c>
      <c r="DQ47" s="244">
        <v>38.151084612807601</v>
      </c>
      <c r="DR47" s="245">
        <v>7.6996156816424</v>
      </c>
      <c r="DS47" s="245">
        <v>0</v>
      </c>
      <c r="DT47" s="244">
        <v>37.365692821570498</v>
      </c>
      <c r="DU47" s="245">
        <v>4.8694590289300104</v>
      </c>
      <c r="DV47" s="245">
        <v>0</v>
      </c>
      <c r="DW47" s="244">
        <v>36.479796872869997</v>
      </c>
      <c r="DX47" s="245">
        <v>6.8662243402292598</v>
      </c>
      <c r="DY47" s="245">
        <v>0</v>
      </c>
      <c r="DZ47" s="244">
        <v>38.891078879758403</v>
      </c>
      <c r="EA47" s="245">
        <v>6.5654863480828896</v>
      </c>
      <c r="EB47" s="245">
        <v>0</v>
      </c>
      <c r="EC47" s="244">
        <v>38.686366294093197</v>
      </c>
      <c r="ED47" s="245">
        <v>7.1728087435085497</v>
      </c>
      <c r="EE47" s="245">
        <v>0</v>
      </c>
      <c r="EF47" s="244">
        <v>37.459552533668003</v>
      </c>
      <c r="EG47" s="245">
        <v>6.4898543927762198</v>
      </c>
      <c r="EH47" s="245">
        <v>0</v>
      </c>
      <c r="EI47" s="244">
        <v>38.209443806348901</v>
      </c>
      <c r="EJ47" s="245">
        <v>8.2798443508624295</v>
      </c>
      <c r="EK47" s="245">
        <v>0</v>
      </c>
      <c r="EL47" s="244">
        <v>37.496239348607901</v>
      </c>
      <c r="EM47" s="245">
        <v>5.8830314976832101</v>
      </c>
      <c r="EN47" s="245">
        <v>2.5680227612973499E-3</v>
      </c>
      <c r="EO47" s="244">
        <v>37.715104902969998</v>
      </c>
      <c r="EP47" s="245">
        <v>6.7047877464293704</v>
      </c>
      <c r="EQ47" s="245">
        <v>0</v>
      </c>
      <c r="ER47" s="244">
        <v>37.587035628567001</v>
      </c>
      <c r="ES47" s="245">
        <v>6.86257406529087</v>
      </c>
      <c r="ET47" s="245">
        <v>7.8768284650072001E-3</v>
      </c>
      <c r="EU47" s="244">
        <v>32.907582415693</v>
      </c>
      <c r="EV47" s="245">
        <v>5.6255266734053002</v>
      </c>
      <c r="EW47" s="245">
        <v>6.5454900351090998E-3</v>
      </c>
      <c r="EX47" s="244">
        <v>37.784131652072801</v>
      </c>
      <c r="EY47" s="245">
        <v>7.38694873516787</v>
      </c>
      <c r="EZ47" s="245">
        <v>0</v>
      </c>
      <c r="FA47" s="244">
        <v>38.020098617028403</v>
      </c>
      <c r="FB47" s="245">
        <v>6.4753752751462601</v>
      </c>
      <c r="FC47" s="245">
        <v>3.4087159803740802E-3</v>
      </c>
    </row>
    <row r="48" spans="2:159">
      <c r="B48" s="73" t="s">
        <v>793</v>
      </c>
      <c r="C48" s="42" t="s">
        <v>821</v>
      </c>
      <c r="D48" s="247">
        <v>40.661153044774103</v>
      </c>
      <c r="E48" s="248">
        <v>4.83693987677833</v>
      </c>
      <c r="F48" s="248">
        <v>4.2231951672611998E-2</v>
      </c>
      <c r="G48" s="275">
        <v>44.179335708048299</v>
      </c>
      <c r="H48" s="248">
        <v>12.278442656213199</v>
      </c>
      <c r="I48" s="248">
        <v>1.01180256903344</v>
      </c>
      <c r="J48" s="247">
        <v>101959.637839545</v>
      </c>
      <c r="K48" s="248">
        <v>10337.554725964599</v>
      </c>
      <c r="L48" s="248">
        <v>0.26176908087018302</v>
      </c>
      <c r="M48" s="247">
        <v>57.1483476749519</v>
      </c>
      <c r="N48" s="248">
        <v>11.6083096048573</v>
      </c>
      <c r="O48" s="248">
        <v>0.604143023963154</v>
      </c>
      <c r="P48" s="247">
        <v>10790.420520006999</v>
      </c>
      <c r="Q48" s="248">
        <v>1429.9038148740999</v>
      </c>
      <c r="R48" s="248">
        <v>1.2979619626779899</v>
      </c>
      <c r="S48" s="247">
        <v>337054.74945943197</v>
      </c>
      <c r="T48" s="248">
        <v>47343.982119867702</v>
      </c>
      <c r="U48" s="248">
        <v>230.38116242108501</v>
      </c>
      <c r="V48" s="301">
        <v>29.208418998104499</v>
      </c>
      <c r="W48" s="248">
        <v>15.3640122143439</v>
      </c>
      <c r="X48" s="248">
        <v>2.9996868478421801</v>
      </c>
      <c r="Y48" s="247">
        <v>401.86440755283002</v>
      </c>
      <c r="Z48" s="248">
        <v>147.09484014249901</v>
      </c>
      <c r="AA48" s="248">
        <v>17.365745827554999</v>
      </c>
      <c r="AB48" s="247">
        <v>126.654311812342</v>
      </c>
      <c r="AC48" s="248">
        <v>168.338146359066</v>
      </c>
      <c r="AD48" s="248">
        <v>33.099253068310901</v>
      </c>
      <c r="AE48" s="247">
        <v>68.884285233146301</v>
      </c>
      <c r="AF48" s="248">
        <v>9.5371137835648305</v>
      </c>
      <c r="AG48" s="248">
        <v>0.65009559036683295</v>
      </c>
      <c r="AH48" s="247">
        <v>47.603262189703102</v>
      </c>
      <c r="AI48" s="248">
        <v>3.2979907147586598</v>
      </c>
      <c r="AJ48" s="248">
        <v>9.3953922776449095E-2</v>
      </c>
      <c r="AK48" s="247">
        <v>39.790769141554698</v>
      </c>
      <c r="AL48" s="248">
        <v>8.8322567379506101</v>
      </c>
      <c r="AM48" s="248">
        <v>0.475187596420997</v>
      </c>
      <c r="AN48" s="247">
        <v>39.677983218511699</v>
      </c>
      <c r="AO48" s="248">
        <v>5.1846257743309501</v>
      </c>
      <c r="AP48" s="248">
        <v>0.116714825430877</v>
      </c>
      <c r="AQ48" s="302">
        <v>20.4947841258391</v>
      </c>
      <c r="AR48" s="248">
        <v>21.2167655219876</v>
      </c>
      <c r="AS48" s="248">
        <v>5.0187602097467501</v>
      </c>
      <c r="AT48" s="247">
        <v>38.858564680898702</v>
      </c>
      <c r="AU48" s="248">
        <v>5.7774557807482498</v>
      </c>
      <c r="AV48" s="248">
        <v>0.15504428749365501</v>
      </c>
      <c r="AW48" s="247">
        <v>43.880991738653002</v>
      </c>
      <c r="AX48" s="248">
        <v>9.9358000526434491</v>
      </c>
      <c r="AY48" s="248">
        <v>0.789872733909317</v>
      </c>
      <c r="AZ48" s="275">
        <v>179.45356434349699</v>
      </c>
      <c r="BA48" s="248">
        <v>31.4328547142612</v>
      </c>
      <c r="BB48" s="248">
        <v>0.99549628372626797</v>
      </c>
      <c r="BC48" s="247">
        <v>35.722354345521801</v>
      </c>
      <c r="BD48" s="248">
        <v>4.0517727526650802</v>
      </c>
      <c r="BE48" s="248">
        <v>4.7800820630097603E-3</v>
      </c>
      <c r="BF48" s="247">
        <v>39.177478638488999</v>
      </c>
      <c r="BG48" s="248">
        <v>5.8372205630541103</v>
      </c>
      <c r="BH48" s="248">
        <v>0.21093565053788599</v>
      </c>
      <c r="BI48" s="247">
        <v>40.729413900780798</v>
      </c>
      <c r="BJ48" s="248">
        <v>4.6780065030200202</v>
      </c>
      <c r="BK48" s="248">
        <v>5.77929058701242E-2</v>
      </c>
      <c r="BL48" s="247">
        <v>35.8488633423461</v>
      </c>
      <c r="BM48" s="248">
        <v>7.3076643471454803</v>
      </c>
      <c r="BN48" s="248">
        <v>0.244696063504141</v>
      </c>
      <c r="BO48" s="247">
        <v>36.839866590874898</v>
      </c>
      <c r="BP48" s="248">
        <v>4.7758848057626002</v>
      </c>
      <c r="BQ48" s="248">
        <v>1.30573717472193E-2</v>
      </c>
      <c r="BR48" s="247">
        <v>36.680908901936903</v>
      </c>
      <c r="BS48" s="248">
        <v>7.1626083422085598</v>
      </c>
      <c r="BT48" s="248">
        <v>9.4216776619212406E-2</v>
      </c>
      <c r="BU48" s="247">
        <v>31.9995323685865</v>
      </c>
      <c r="BV48" s="248">
        <v>6.0770052043364204</v>
      </c>
      <c r="BW48" s="248">
        <v>8.0234071480923097E-2</v>
      </c>
      <c r="BX48" s="247">
        <v>32.114453099909298</v>
      </c>
      <c r="BY48" s="248">
        <v>5.1063128990335898</v>
      </c>
      <c r="BZ48" s="248">
        <v>1.18100105980605E-2</v>
      </c>
      <c r="CA48" s="247">
        <v>79.221399927041205</v>
      </c>
      <c r="CB48" s="248">
        <v>12.0496338809515</v>
      </c>
      <c r="CC48" s="248">
        <v>1.4732383148506599E-2</v>
      </c>
      <c r="CD48" s="247">
        <v>39.109880674762898</v>
      </c>
      <c r="CE48" s="248">
        <v>5.7400616411786096</v>
      </c>
      <c r="CF48" s="248">
        <v>5.9234999685746298E-3</v>
      </c>
      <c r="CG48" s="247">
        <v>39.024412180632801</v>
      </c>
      <c r="CH48" s="248">
        <v>5.1341429247269996</v>
      </c>
      <c r="CI48" s="248">
        <v>7.11912681566305E-3</v>
      </c>
      <c r="CJ48" s="247">
        <v>38.5904849957628</v>
      </c>
      <c r="CK48" s="248">
        <v>3.9396507373614398</v>
      </c>
      <c r="CL48" s="248">
        <v>8.52275863019654E-4</v>
      </c>
      <c r="CM48" s="247">
        <v>35.693079134895697</v>
      </c>
      <c r="CN48" s="248">
        <v>4.7650917990237298</v>
      </c>
      <c r="CO48" s="248">
        <v>1.27338379166243E-2</v>
      </c>
      <c r="CP48" s="247">
        <v>37.4399959103215</v>
      </c>
      <c r="CQ48" s="248">
        <v>4.8608026494183596</v>
      </c>
      <c r="CR48" s="248">
        <v>1.5687740228330201E-2</v>
      </c>
      <c r="CS48" s="247">
        <v>33.689380479485003</v>
      </c>
      <c r="CT48" s="248">
        <v>4.2729901187673702</v>
      </c>
      <c r="CU48" s="248">
        <v>9.6381929705497502E-3</v>
      </c>
      <c r="CV48" s="247">
        <v>39.194186565759303</v>
      </c>
      <c r="CW48" s="248">
        <v>7.3320938051995803</v>
      </c>
      <c r="CX48" s="248">
        <v>7.1244300460311097E-3</v>
      </c>
      <c r="CY48" s="247">
        <v>36.285613458722999</v>
      </c>
      <c r="CZ48" s="248">
        <v>5.2463422109862696</v>
      </c>
      <c r="DA48" s="248">
        <v>0</v>
      </c>
      <c r="DB48" s="247">
        <v>38.682647818376601</v>
      </c>
      <c r="DC48" s="248">
        <v>6.0796560866514904</v>
      </c>
      <c r="DD48" s="248">
        <v>0</v>
      </c>
      <c r="DE48" s="247">
        <v>38.121028858411798</v>
      </c>
      <c r="DF48" s="248">
        <v>5.5119555791278803</v>
      </c>
      <c r="DG48" s="248">
        <v>9.6946340615828403E-4</v>
      </c>
      <c r="DH48" s="247">
        <v>35.290864965451</v>
      </c>
      <c r="DI48" s="248">
        <v>5.2270777865243003</v>
      </c>
      <c r="DJ48" s="248">
        <v>0</v>
      </c>
      <c r="DK48" s="247">
        <v>37.329715835170802</v>
      </c>
      <c r="DL48" s="248">
        <v>5.5464252882618004</v>
      </c>
      <c r="DM48" s="248">
        <v>0</v>
      </c>
      <c r="DN48" s="247">
        <v>35.793655600372098</v>
      </c>
      <c r="DO48" s="248">
        <v>3.8322235729392702</v>
      </c>
      <c r="DP48" s="248">
        <v>1.4025078464574799E-3</v>
      </c>
      <c r="DQ48" s="247">
        <v>37.771630637644499</v>
      </c>
      <c r="DR48" s="248">
        <v>5.6525946731550398</v>
      </c>
      <c r="DS48" s="248">
        <v>4.8785203465243699E-3</v>
      </c>
      <c r="DT48" s="247">
        <v>37.6620597433431</v>
      </c>
      <c r="DU48" s="248">
        <v>3.6026652536497701</v>
      </c>
      <c r="DV48" s="248">
        <v>1.04094882410304E-3</v>
      </c>
      <c r="DW48" s="247">
        <v>35.878709439014798</v>
      </c>
      <c r="DX48" s="248">
        <v>5.5993543403317201</v>
      </c>
      <c r="DY48" s="248">
        <v>3.09862381022276E-3</v>
      </c>
      <c r="DZ48" s="247">
        <v>38.648639219072798</v>
      </c>
      <c r="EA48" s="248">
        <v>5.6776837579353803</v>
      </c>
      <c r="EB48" s="248">
        <v>0</v>
      </c>
      <c r="EC48" s="247">
        <v>39.408900003011802</v>
      </c>
      <c r="ED48" s="248">
        <v>6.5761608777628604</v>
      </c>
      <c r="EE48" s="248">
        <v>2.4291588631130002E-3</v>
      </c>
      <c r="EF48" s="247">
        <v>37.950620244314202</v>
      </c>
      <c r="EG48" s="248">
        <v>6.0122626857871202</v>
      </c>
      <c r="EH48" s="248">
        <v>0</v>
      </c>
      <c r="EI48" s="247">
        <v>38.451466340704798</v>
      </c>
      <c r="EJ48" s="248">
        <v>6.6042768902970401</v>
      </c>
      <c r="EK48" s="248">
        <v>0</v>
      </c>
      <c r="EL48" s="247">
        <v>37.571058967861603</v>
      </c>
      <c r="EM48" s="248">
        <v>5.2600807221321704</v>
      </c>
      <c r="EN48" s="248">
        <v>8.9178799412278898E-4</v>
      </c>
      <c r="EO48" s="247">
        <v>37.348773372695703</v>
      </c>
      <c r="EP48" s="248">
        <v>5.1566198049055103</v>
      </c>
      <c r="EQ48" s="248">
        <v>0</v>
      </c>
      <c r="ER48" s="247">
        <v>36.679885163414298</v>
      </c>
      <c r="ES48" s="248">
        <v>4.2120133840627698</v>
      </c>
      <c r="ET48" s="248">
        <v>9.2049340297771908E-3</v>
      </c>
      <c r="EU48" s="247">
        <v>33.198735379315302</v>
      </c>
      <c r="EV48" s="248">
        <v>3.8331798357284899</v>
      </c>
      <c r="EW48" s="248">
        <v>1.8787057382476499E-3</v>
      </c>
      <c r="EX48" s="247">
        <v>38.271813379335804</v>
      </c>
      <c r="EY48" s="248">
        <v>4.2517863308750101</v>
      </c>
      <c r="EZ48" s="248">
        <v>1.1463885523416699E-3</v>
      </c>
      <c r="FA48" s="247">
        <v>38.194971040493101</v>
      </c>
      <c r="FB48" s="248">
        <v>4.88129228158855</v>
      </c>
      <c r="FC48" s="248">
        <v>1.17177315381692E-3</v>
      </c>
    </row>
    <row r="49" spans="2:159">
      <c r="B49" s="73" t="s">
        <v>793</v>
      </c>
      <c r="C49" s="42" t="s">
        <v>822</v>
      </c>
      <c r="D49" s="247">
        <v>41.954841140404803</v>
      </c>
      <c r="E49" s="248">
        <v>5.0450667667681302</v>
      </c>
      <c r="F49" s="248">
        <v>4.6868340630239001E-2</v>
      </c>
      <c r="G49" s="275">
        <v>42.975625501058801</v>
      </c>
      <c r="H49" s="248">
        <v>11.7384232607212</v>
      </c>
      <c r="I49" s="248">
        <v>0.99311020157079599</v>
      </c>
      <c r="J49" s="247">
        <v>101969.01147033701</v>
      </c>
      <c r="K49" s="248">
        <v>8965.0184574135801</v>
      </c>
      <c r="L49" s="248">
        <v>0.54162807731472895</v>
      </c>
      <c r="M49" s="247">
        <v>56.244915526710599</v>
      </c>
      <c r="N49" s="248">
        <v>10.3131667656743</v>
      </c>
      <c r="O49" s="248">
        <v>0.50685584446276699</v>
      </c>
      <c r="P49" s="247">
        <v>10878.136482235601</v>
      </c>
      <c r="Q49" s="248">
        <v>1416.9193989473399</v>
      </c>
      <c r="R49" s="248">
        <v>0.87503154379731896</v>
      </c>
      <c r="S49" s="247">
        <v>337622.44045323197</v>
      </c>
      <c r="T49" s="248">
        <v>46662.126336683497</v>
      </c>
      <c r="U49" s="248">
        <v>169.963639768142</v>
      </c>
      <c r="V49" s="301">
        <v>29.366080004855998</v>
      </c>
      <c r="W49" s="248">
        <v>13.289113741126901</v>
      </c>
      <c r="X49" s="248">
        <v>3.0194263144124101</v>
      </c>
      <c r="Y49" s="247">
        <v>371.57082384652301</v>
      </c>
      <c r="Z49" s="248">
        <v>155.50002825865201</v>
      </c>
      <c r="AA49" s="248">
        <v>20.815211543034199</v>
      </c>
      <c r="AB49" s="247">
        <v>123.419868877692</v>
      </c>
      <c r="AC49" s="248">
        <v>198.52405663115499</v>
      </c>
      <c r="AD49" s="248">
        <v>34.6980006516185</v>
      </c>
      <c r="AE49" s="247">
        <v>65.800374591757105</v>
      </c>
      <c r="AF49" s="248">
        <v>7.5790195975044803</v>
      </c>
      <c r="AG49" s="248">
        <v>0.86056978195776201</v>
      </c>
      <c r="AH49" s="247">
        <v>44.536861757888602</v>
      </c>
      <c r="AI49" s="248">
        <v>3.6850239880209799</v>
      </c>
      <c r="AJ49" s="248">
        <v>0.12432414797303799</v>
      </c>
      <c r="AK49" s="247">
        <v>39.336910889756197</v>
      </c>
      <c r="AL49" s="248">
        <v>9.0881500052195197</v>
      </c>
      <c r="AM49" s="248">
        <v>0.39052375665750499</v>
      </c>
      <c r="AN49" s="247">
        <v>39.631210407078498</v>
      </c>
      <c r="AO49" s="248">
        <v>4.90025501588278</v>
      </c>
      <c r="AP49" s="248">
        <v>7.4774113442050594E-2</v>
      </c>
      <c r="AQ49" s="249" t="s">
        <v>806</v>
      </c>
      <c r="AR49" s="248">
        <v>24.273270198829</v>
      </c>
      <c r="AS49" s="248">
        <v>6.9506667719441504</v>
      </c>
      <c r="AT49" s="247">
        <v>38.291130564836301</v>
      </c>
      <c r="AU49" s="248">
        <v>5.49538508055024</v>
      </c>
      <c r="AV49" s="248">
        <v>0.16389167537400301</v>
      </c>
      <c r="AW49" s="275">
        <v>38.536618131036299</v>
      </c>
      <c r="AX49" s="248">
        <v>7.8026715443327701</v>
      </c>
      <c r="AY49" s="248">
        <v>0.83613511383813999</v>
      </c>
      <c r="AZ49" s="275">
        <v>135.15632979155799</v>
      </c>
      <c r="BA49" s="248">
        <v>27.772774085541901</v>
      </c>
      <c r="BB49" s="248">
        <v>1.14212833070286</v>
      </c>
      <c r="BC49" s="247">
        <v>35.861493815495102</v>
      </c>
      <c r="BD49" s="248">
        <v>4.3096465313252397</v>
      </c>
      <c r="BE49" s="248">
        <v>4.3229353361277202E-3</v>
      </c>
      <c r="BF49" s="247">
        <v>38.494128991322697</v>
      </c>
      <c r="BG49" s="248">
        <v>6.0451292566520101</v>
      </c>
      <c r="BH49" s="248">
        <v>0.379335831424993</v>
      </c>
      <c r="BI49" s="247">
        <v>38.8176485096227</v>
      </c>
      <c r="BJ49" s="248">
        <v>4.2958232733381196</v>
      </c>
      <c r="BK49" s="248">
        <v>3.2312405564362698E-2</v>
      </c>
      <c r="BL49" s="247">
        <v>35.029326616693403</v>
      </c>
      <c r="BM49" s="248">
        <v>5.8111935762723697</v>
      </c>
      <c r="BN49" s="248">
        <v>0.14557678924619299</v>
      </c>
      <c r="BO49" s="247">
        <v>36.843623641899498</v>
      </c>
      <c r="BP49" s="248">
        <v>4.3659225397910602</v>
      </c>
      <c r="BQ49" s="248">
        <v>8.7559422145997694E-3</v>
      </c>
      <c r="BR49" s="247">
        <v>37.056624230242299</v>
      </c>
      <c r="BS49" s="248">
        <v>5.8819494510963102</v>
      </c>
      <c r="BT49" s="248">
        <v>8.8531980517650599E-2</v>
      </c>
      <c r="BU49" s="247">
        <v>32.775278029490501</v>
      </c>
      <c r="BV49" s="248">
        <v>5.6764482464480901</v>
      </c>
      <c r="BW49" s="248">
        <v>4.9641801407542499E-2</v>
      </c>
      <c r="BX49" s="247">
        <v>31.830810341498701</v>
      </c>
      <c r="BY49" s="248">
        <v>4.7849553667736604</v>
      </c>
      <c r="BZ49" s="248">
        <v>1.1637757952452201E-2</v>
      </c>
      <c r="CA49" s="247">
        <v>79.445970473191807</v>
      </c>
      <c r="CB49" s="248">
        <v>10.9934528121257</v>
      </c>
      <c r="CC49" s="248">
        <v>1.0540448939704201E-2</v>
      </c>
      <c r="CD49" s="247">
        <v>39.066855612798001</v>
      </c>
      <c r="CE49" s="248">
        <v>4.7383186847102801</v>
      </c>
      <c r="CF49" s="248">
        <v>2.5721266979914399E-3</v>
      </c>
      <c r="CG49" s="247">
        <v>38.679643574904503</v>
      </c>
      <c r="CH49" s="248">
        <v>4.1441231518514901</v>
      </c>
      <c r="CI49" s="248">
        <v>3.8573083107895402E-3</v>
      </c>
      <c r="CJ49" s="247">
        <v>38.781102595461597</v>
      </c>
      <c r="CK49" s="248">
        <v>3.5877434493158402</v>
      </c>
      <c r="CL49" s="248">
        <v>1.9362743431900801E-3</v>
      </c>
      <c r="CM49" s="247">
        <v>35.8687121699503</v>
      </c>
      <c r="CN49" s="248">
        <v>4.6094902224668504</v>
      </c>
      <c r="CO49" s="248">
        <v>7.19153240205279E-3</v>
      </c>
      <c r="CP49" s="247">
        <v>37.423788147722497</v>
      </c>
      <c r="CQ49" s="248">
        <v>4.4989277228332902</v>
      </c>
      <c r="CR49" s="248">
        <v>1.14210335764017E-2</v>
      </c>
      <c r="CS49" s="247">
        <v>33.6588195205793</v>
      </c>
      <c r="CT49" s="248">
        <v>3.8200665433317198</v>
      </c>
      <c r="CU49" s="248">
        <v>7.6993157745831901E-3</v>
      </c>
      <c r="CV49" s="247">
        <v>39.221936468250803</v>
      </c>
      <c r="CW49" s="248">
        <v>6.0538516969109999</v>
      </c>
      <c r="CX49" s="248">
        <v>6.9537380667773104E-3</v>
      </c>
      <c r="CY49" s="247">
        <v>36.485918130805402</v>
      </c>
      <c r="CZ49" s="248">
        <v>5.1680988688807101</v>
      </c>
      <c r="DA49" s="248">
        <v>1.3679783160559799E-3</v>
      </c>
      <c r="DB49" s="247">
        <v>38.702801137803</v>
      </c>
      <c r="DC49" s="248">
        <v>5.7214448988520896</v>
      </c>
      <c r="DD49" s="248">
        <v>8.33447403300659E-4</v>
      </c>
      <c r="DE49" s="247">
        <v>38.160866312188098</v>
      </c>
      <c r="DF49" s="248">
        <v>5.4794460437815804</v>
      </c>
      <c r="DG49" s="248">
        <v>1.33377666263145E-3</v>
      </c>
      <c r="DH49" s="247">
        <v>35.133511514084397</v>
      </c>
      <c r="DI49" s="248">
        <v>5.8252802958675698</v>
      </c>
      <c r="DJ49" s="248">
        <v>0</v>
      </c>
      <c r="DK49" s="247">
        <v>37.137472288458</v>
      </c>
      <c r="DL49" s="248">
        <v>5.2903404723570198</v>
      </c>
      <c r="DM49" s="248">
        <v>0</v>
      </c>
      <c r="DN49" s="247">
        <v>35.887653884777798</v>
      </c>
      <c r="DO49" s="248">
        <v>3.7114447730489202</v>
      </c>
      <c r="DP49" s="248">
        <v>1.9558127487006999E-3</v>
      </c>
      <c r="DQ49" s="247">
        <v>37.801387650752197</v>
      </c>
      <c r="DR49" s="248">
        <v>4.5718479097084899</v>
      </c>
      <c r="DS49" s="248">
        <v>4.8301874276114199E-3</v>
      </c>
      <c r="DT49" s="247">
        <v>37.409634645353101</v>
      </c>
      <c r="DU49" s="248">
        <v>3.9034063986084599</v>
      </c>
      <c r="DV49" s="248">
        <v>0</v>
      </c>
      <c r="DW49" s="247">
        <v>35.246135241088503</v>
      </c>
      <c r="DX49" s="248">
        <v>4.6078899883256303</v>
      </c>
      <c r="DY49" s="248">
        <v>5.2438097574481098E-3</v>
      </c>
      <c r="DZ49" s="247">
        <v>38.589774239754</v>
      </c>
      <c r="EA49" s="248">
        <v>5.3605839320157296</v>
      </c>
      <c r="EB49" s="248">
        <v>1.1292693678523901E-3</v>
      </c>
      <c r="EC49" s="247">
        <v>39.1023556346425</v>
      </c>
      <c r="ED49" s="248">
        <v>6.4047469512408703</v>
      </c>
      <c r="EE49" s="248">
        <v>0</v>
      </c>
      <c r="EF49" s="247">
        <v>37.770334623156799</v>
      </c>
      <c r="EG49" s="248">
        <v>6.0084634325080897</v>
      </c>
      <c r="EH49" s="248">
        <v>8.3104503476203297E-4</v>
      </c>
      <c r="EI49" s="247">
        <v>38.1261392982952</v>
      </c>
      <c r="EJ49" s="248">
        <v>6.2963746187285397</v>
      </c>
      <c r="EK49" s="248">
        <v>0</v>
      </c>
      <c r="EL49" s="247">
        <v>37.513691241643897</v>
      </c>
      <c r="EM49" s="248">
        <v>5.1111427727354801</v>
      </c>
      <c r="EN49" s="248">
        <v>0</v>
      </c>
      <c r="EO49" s="247">
        <v>37.5287756803625</v>
      </c>
      <c r="EP49" s="248">
        <v>5.26974786047571</v>
      </c>
      <c r="EQ49" s="248">
        <v>0</v>
      </c>
      <c r="ER49" s="247">
        <v>38.062019473667497</v>
      </c>
      <c r="ES49" s="248">
        <v>4.75927654299928</v>
      </c>
      <c r="ET49" s="248">
        <v>6.8446217306505804E-3</v>
      </c>
      <c r="EU49" s="247">
        <v>34.264605932938998</v>
      </c>
      <c r="EV49" s="248">
        <v>3.9270591522638698</v>
      </c>
      <c r="EW49" s="248">
        <v>4.7723605795177001E-3</v>
      </c>
      <c r="EX49" s="247">
        <v>38.265051310635002</v>
      </c>
      <c r="EY49" s="248">
        <v>4.5184987156549399</v>
      </c>
      <c r="EZ49" s="248">
        <v>1.2008521311371099E-3</v>
      </c>
      <c r="FA49" s="247">
        <v>38.168612769652697</v>
      </c>
      <c r="FB49" s="248">
        <v>4.85435872603931</v>
      </c>
      <c r="FC49" s="248">
        <v>0</v>
      </c>
    </row>
    <row r="50" spans="2:159">
      <c r="B50" s="73" t="s">
        <v>793</v>
      </c>
      <c r="C50" s="42" t="s">
        <v>823</v>
      </c>
      <c r="D50" s="247">
        <v>40.605975840891801</v>
      </c>
      <c r="E50" s="248">
        <v>4.7003991899206801</v>
      </c>
      <c r="F50" s="248">
        <v>4.7169784559469102E-2</v>
      </c>
      <c r="G50" s="247">
        <v>38.987447240444098</v>
      </c>
      <c r="H50" s="248">
        <v>13.5256068691713</v>
      </c>
      <c r="I50" s="248">
        <v>0.87284914051347595</v>
      </c>
      <c r="J50" s="247">
        <v>101614.964021454</v>
      </c>
      <c r="K50" s="248">
        <v>10046.0701800278</v>
      </c>
      <c r="L50" s="248">
        <v>0.29039423211329701</v>
      </c>
      <c r="M50" s="247">
        <v>56.996045081705603</v>
      </c>
      <c r="N50" s="248">
        <v>13.1719281588099</v>
      </c>
      <c r="O50" s="248">
        <v>0.53264954727061797</v>
      </c>
      <c r="P50" s="247">
        <v>10784.4829839678</v>
      </c>
      <c r="Q50" s="248">
        <v>1424.0827843214399</v>
      </c>
      <c r="R50" s="248">
        <v>0.54530242539582696</v>
      </c>
      <c r="S50" s="247">
        <v>337676.42991267802</v>
      </c>
      <c r="T50" s="248">
        <v>46721.029755494397</v>
      </c>
      <c r="U50" s="248">
        <v>104.860442993898</v>
      </c>
      <c r="V50" s="247">
        <v>34.913626435230597</v>
      </c>
      <c r="W50" s="248">
        <v>12.6517325450997</v>
      </c>
      <c r="X50" s="248">
        <v>2.3744073565400301</v>
      </c>
      <c r="Y50" s="247">
        <v>358.96548253358299</v>
      </c>
      <c r="Z50" s="248">
        <v>144.638791416961</v>
      </c>
      <c r="AA50" s="248">
        <v>22.598108079879101</v>
      </c>
      <c r="AB50" s="247">
        <v>127.969273236663</v>
      </c>
      <c r="AC50" s="248">
        <v>146.59452482994399</v>
      </c>
      <c r="AD50" s="248">
        <v>36.534211693230702</v>
      </c>
      <c r="AE50" s="247">
        <v>61.959828781571098</v>
      </c>
      <c r="AF50" s="248">
        <v>7.19704493645495</v>
      </c>
      <c r="AG50" s="248">
        <v>0.524695061216083</v>
      </c>
      <c r="AH50" s="247">
        <v>42.949552122766796</v>
      </c>
      <c r="AI50" s="248">
        <v>3.5762372178983899</v>
      </c>
      <c r="AJ50" s="248">
        <v>0.111578138477007</v>
      </c>
      <c r="AK50" s="247">
        <v>39.797652050732701</v>
      </c>
      <c r="AL50" s="248">
        <v>8.2318181872625296</v>
      </c>
      <c r="AM50" s="248">
        <v>0.37780758041269402</v>
      </c>
      <c r="AN50" s="247">
        <v>38.841479888551298</v>
      </c>
      <c r="AO50" s="248">
        <v>4.6082449947104704</v>
      </c>
      <c r="AP50" s="248">
        <v>0.11165426655937299</v>
      </c>
      <c r="AQ50" s="247">
        <v>40.652535201850299</v>
      </c>
      <c r="AR50" s="248">
        <v>30.779800383913098</v>
      </c>
      <c r="AS50" s="248">
        <v>3.1391244585451901</v>
      </c>
      <c r="AT50" s="247">
        <v>38.582126299127303</v>
      </c>
      <c r="AU50" s="248">
        <v>5.4463390709399802</v>
      </c>
      <c r="AV50" s="248">
        <v>0.14257988407064101</v>
      </c>
      <c r="AW50" s="247">
        <v>43.861931856742302</v>
      </c>
      <c r="AX50" s="248">
        <v>8.1027368270865399</v>
      </c>
      <c r="AY50" s="248">
        <v>0.58584138534660402</v>
      </c>
      <c r="AZ50" s="275">
        <v>123.91196598326199</v>
      </c>
      <c r="BA50" s="248">
        <v>24.514941228337399</v>
      </c>
      <c r="BB50" s="248">
        <v>1.2193731017835301</v>
      </c>
      <c r="BC50" s="247">
        <v>35.204005577149502</v>
      </c>
      <c r="BD50" s="248">
        <v>3.8996011377284998</v>
      </c>
      <c r="BE50" s="248">
        <v>3.6765908339895601E-3</v>
      </c>
      <c r="BF50" s="247">
        <v>39.390735850043797</v>
      </c>
      <c r="BG50" s="248">
        <v>5.7984744154212997</v>
      </c>
      <c r="BH50" s="248">
        <v>0.491638543012068</v>
      </c>
      <c r="BI50" s="247">
        <v>39.7251550950363</v>
      </c>
      <c r="BJ50" s="248">
        <v>3.99903707860636</v>
      </c>
      <c r="BK50" s="248">
        <v>4.1978285496776999E-2</v>
      </c>
      <c r="BL50" s="247">
        <v>37.061269077653002</v>
      </c>
      <c r="BM50" s="248">
        <v>5.7832222022911903</v>
      </c>
      <c r="BN50" s="248">
        <v>0.13650452254023199</v>
      </c>
      <c r="BO50" s="247">
        <v>36.491922451705399</v>
      </c>
      <c r="BP50" s="248">
        <v>4.5033215827117097</v>
      </c>
      <c r="BQ50" s="248">
        <v>9.1477223730271895E-3</v>
      </c>
      <c r="BR50" s="247">
        <v>37.813035807073099</v>
      </c>
      <c r="BS50" s="248">
        <v>6.1630915788094596</v>
      </c>
      <c r="BT50" s="248">
        <v>8.4421817238965302E-2</v>
      </c>
      <c r="BU50" s="247">
        <v>32.679792287485803</v>
      </c>
      <c r="BV50" s="248">
        <v>5.6416138190156504</v>
      </c>
      <c r="BW50" s="248">
        <v>5.8629865716820197E-2</v>
      </c>
      <c r="BX50" s="247">
        <v>32.129416005442899</v>
      </c>
      <c r="BY50" s="248">
        <v>4.44018104681669</v>
      </c>
      <c r="BZ50" s="248">
        <v>1.05765449330819E-2</v>
      </c>
      <c r="CA50" s="247">
        <v>79.407278813322804</v>
      </c>
      <c r="CB50" s="248">
        <v>10.780229462959101</v>
      </c>
      <c r="CC50" s="248">
        <v>1.43084043718216E-2</v>
      </c>
      <c r="CD50" s="247">
        <v>38.882037934282998</v>
      </c>
      <c r="CE50" s="248">
        <v>4.8741408525744498</v>
      </c>
      <c r="CF50" s="248">
        <v>4.3677814174581603E-3</v>
      </c>
      <c r="CG50" s="247">
        <v>38.651333127395503</v>
      </c>
      <c r="CH50" s="248">
        <v>4.63929090925678</v>
      </c>
      <c r="CI50" s="248">
        <v>6.4568574026289101E-3</v>
      </c>
      <c r="CJ50" s="247">
        <v>38.6436331327562</v>
      </c>
      <c r="CK50" s="248">
        <v>3.3351037374553298</v>
      </c>
      <c r="CL50" s="248">
        <v>0</v>
      </c>
      <c r="CM50" s="247">
        <v>36.206648159599197</v>
      </c>
      <c r="CN50" s="248">
        <v>5.1909573848593604</v>
      </c>
      <c r="CO50" s="248">
        <v>1.1654808813728299E-2</v>
      </c>
      <c r="CP50" s="247">
        <v>37.696385890122002</v>
      </c>
      <c r="CQ50" s="248">
        <v>5.1505305835570603</v>
      </c>
      <c r="CR50" s="248">
        <v>1.0366840048870099E-2</v>
      </c>
      <c r="CS50" s="247">
        <v>34.133515050014601</v>
      </c>
      <c r="CT50" s="248">
        <v>4.65067154838977</v>
      </c>
      <c r="CU50" s="248">
        <v>9.23608688350629E-3</v>
      </c>
      <c r="CV50" s="247">
        <v>39.795231487496203</v>
      </c>
      <c r="CW50" s="248">
        <v>6.9903970240872999</v>
      </c>
      <c r="CX50" s="248">
        <v>1.02111289563307E-2</v>
      </c>
      <c r="CY50" s="247">
        <v>36.878371029297199</v>
      </c>
      <c r="CZ50" s="248">
        <v>5.5612743229737802</v>
      </c>
      <c r="DA50" s="248">
        <v>8.3377633429698803E-4</v>
      </c>
      <c r="DB50" s="247">
        <v>38.998400058733601</v>
      </c>
      <c r="DC50" s="248">
        <v>5.97138759838254</v>
      </c>
      <c r="DD50" s="248">
        <v>1.4743299839451299E-3</v>
      </c>
      <c r="DE50" s="247">
        <v>38.363787957955502</v>
      </c>
      <c r="DF50" s="248">
        <v>5.3433505694969101</v>
      </c>
      <c r="DG50" s="248">
        <v>9.933343003005711E-4</v>
      </c>
      <c r="DH50" s="247">
        <v>35.632343804175598</v>
      </c>
      <c r="DI50" s="248">
        <v>5.3067142672554803</v>
      </c>
      <c r="DJ50" s="248">
        <v>0</v>
      </c>
      <c r="DK50" s="247">
        <v>37.819815350831703</v>
      </c>
      <c r="DL50" s="248">
        <v>4.9950467389954296</v>
      </c>
      <c r="DM50" s="248">
        <v>6.9464213908774297E-3</v>
      </c>
      <c r="DN50" s="247">
        <v>36.253972173976003</v>
      </c>
      <c r="DO50" s="248">
        <v>3.91707524396752</v>
      </c>
      <c r="DP50" s="248">
        <v>0</v>
      </c>
      <c r="DQ50" s="247">
        <v>38.172451743984503</v>
      </c>
      <c r="DR50" s="248">
        <v>5.1970319468448203</v>
      </c>
      <c r="DS50" s="248">
        <v>5.0966571212123597E-3</v>
      </c>
      <c r="DT50" s="247">
        <v>37.576020698777697</v>
      </c>
      <c r="DU50" s="248">
        <v>3.89053199482401</v>
      </c>
      <c r="DV50" s="248">
        <v>0</v>
      </c>
      <c r="DW50" s="247">
        <v>35.788059873034499</v>
      </c>
      <c r="DX50" s="248">
        <v>4.76165994126589</v>
      </c>
      <c r="DY50" s="248">
        <v>3.24662801696476E-3</v>
      </c>
      <c r="DZ50" s="247">
        <v>38.519397724898496</v>
      </c>
      <c r="EA50" s="248">
        <v>4.9787326604916604</v>
      </c>
      <c r="EB50" s="248">
        <v>8.3916349846829396E-4</v>
      </c>
      <c r="EC50" s="247">
        <v>39.096840976142197</v>
      </c>
      <c r="ED50" s="248">
        <v>5.5637076317596597</v>
      </c>
      <c r="EE50" s="248">
        <v>2.5341054947922298E-3</v>
      </c>
      <c r="EF50" s="247">
        <v>37.329434263789103</v>
      </c>
      <c r="EG50" s="248">
        <v>5.3885658115822404</v>
      </c>
      <c r="EH50" s="248">
        <v>8.6108613884086703E-4</v>
      </c>
      <c r="EI50" s="247">
        <v>38.2592229330183</v>
      </c>
      <c r="EJ50" s="248">
        <v>6.0061017998367596</v>
      </c>
      <c r="EK50" s="248">
        <v>0</v>
      </c>
      <c r="EL50" s="247">
        <v>37.107733271404101</v>
      </c>
      <c r="EM50" s="248">
        <v>4.4008033968822504</v>
      </c>
      <c r="EN50" s="248">
        <v>9.3784517484899496E-4</v>
      </c>
      <c r="EO50" s="247">
        <v>37.880304988842902</v>
      </c>
      <c r="EP50" s="248">
        <v>4.7157281262220101</v>
      </c>
      <c r="EQ50" s="248">
        <v>7.9895526290083892E-3</v>
      </c>
      <c r="ER50" s="247">
        <v>37.993796572106397</v>
      </c>
      <c r="ES50" s="248">
        <v>4.3937839390398903</v>
      </c>
      <c r="ET50" s="248">
        <v>1.14174955612154E-2</v>
      </c>
      <c r="EU50" s="247">
        <v>33.911912069058502</v>
      </c>
      <c r="EV50" s="248">
        <v>3.3532005645390299</v>
      </c>
      <c r="EW50" s="248">
        <v>5.6929147383455196E-3</v>
      </c>
      <c r="EX50" s="247">
        <v>38.389612648656303</v>
      </c>
      <c r="EY50" s="248">
        <v>4.0504841255256201</v>
      </c>
      <c r="EZ50" s="248">
        <v>1.76711350267541E-3</v>
      </c>
      <c r="FA50" s="247">
        <v>37.952876199340203</v>
      </c>
      <c r="FB50" s="248">
        <v>4.5786419986906299</v>
      </c>
      <c r="FC50" s="248">
        <v>0</v>
      </c>
    </row>
    <row r="51" spans="2:159">
      <c r="B51" s="73" t="s">
        <v>793</v>
      </c>
      <c r="C51" s="42" t="s">
        <v>821</v>
      </c>
      <c r="D51" s="247">
        <v>40.556573937138097</v>
      </c>
      <c r="E51" s="248">
        <v>4.4702096646895502</v>
      </c>
      <c r="F51" s="248">
        <v>3.21579030561982E-2</v>
      </c>
      <c r="G51" s="275">
        <v>45.345706675765904</v>
      </c>
      <c r="H51" s="248">
        <v>13.2107896798711</v>
      </c>
      <c r="I51" s="248">
        <v>0.81776579089868595</v>
      </c>
      <c r="J51" s="247">
        <v>100655.27561881499</v>
      </c>
      <c r="K51" s="248">
        <v>10444.7113674227</v>
      </c>
      <c r="L51" s="248">
        <v>0.23857474064273601</v>
      </c>
      <c r="M51" s="247">
        <v>55.853885623247002</v>
      </c>
      <c r="N51" s="248">
        <v>10.8426816278931</v>
      </c>
      <c r="O51" s="248">
        <v>0.46344560380208699</v>
      </c>
      <c r="P51" s="247">
        <v>10711.5569449748</v>
      </c>
      <c r="Q51" s="248">
        <v>1450.3541569316101</v>
      </c>
      <c r="R51" s="248">
        <v>0.48950595698733801</v>
      </c>
      <c r="S51" s="247">
        <v>335512.97935322399</v>
      </c>
      <c r="T51" s="248">
        <v>46653.1209842713</v>
      </c>
      <c r="U51" s="248">
        <v>106.751169715771</v>
      </c>
      <c r="V51" s="247">
        <v>34.274008747270003</v>
      </c>
      <c r="W51" s="248">
        <v>14.0936007190772</v>
      </c>
      <c r="X51" s="248">
        <v>2.3741136515655499</v>
      </c>
      <c r="Y51" s="247">
        <v>351.03467655832901</v>
      </c>
      <c r="Z51" s="248">
        <v>123.41162509291</v>
      </c>
      <c r="AA51" s="248">
        <v>14.645012654379</v>
      </c>
      <c r="AB51" s="247">
        <v>131.476108930279</v>
      </c>
      <c r="AC51" s="248">
        <v>158.45142019390599</v>
      </c>
      <c r="AD51" s="248">
        <v>26.5420160761171</v>
      </c>
      <c r="AE51" s="247">
        <v>60.690616068390099</v>
      </c>
      <c r="AF51" s="248">
        <v>6.88022656283042</v>
      </c>
      <c r="AG51" s="248">
        <v>0.40518701510038801</v>
      </c>
      <c r="AH51" s="247">
        <v>43.3216208391527</v>
      </c>
      <c r="AI51" s="248">
        <v>3.0245586889112301</v>
      </c>
      <c r="AJ51" s="248">
        <v>7.90870443632158E-2</v>
      </c>
      <c r="AK51" s="247">
        <v>40.270765511783203</v>
      </c>
      <c r="AL51" s="248">
        <v>8.5245977952563106</v>
      </c>
      <c r="AM51" s="248">
        <v>0.31621189368298602</v>
      </c>
      <c r="AN51" s="247">
        <v>39.447151193282401</v>
      </c>
      <c r="AO51" s="248">
        <v>4.9864482044270702</v>
      </c>
      <c r="AP51" s="248">
        <v>8.5760032799857999E-2</v>
      </c>
      <c r="AQ51" s="247">
        <v>41.280917970763497</v>
      </c>
      <c r="AR51" s="248">
        <v>26.711778993311199</v>
      </c>
      <c r="AS51" s="248">
        <v>3.2288587282604801</v>
      </c>
      <c r="AT51" s="247">
        <v>39.188244442583603</v>
      </c>
      <c r="AU51" s="248">
        <v>5.8104570505770203</v>
      </c>
      <c r="AV51" s="248">
        <v>0.11053323509032199</v>
      </c>
      <c r="AW51" s="247">
        <v>57.027467606202102</v>
      </c>
      <c r="AX51" s="248">
        <v>9.3063181508154091</v>
      </c>
      <c r="AY51" s="248">
        <v>0.70788444293143404</v>
      </c>
      <c r="AZ51" s="275">
        <v>122.603330956268</v>
      </c>
      <c r="BA51" s="248">
        <v>26.7100996736478</v>
      </c>
      <c r="BB51" s="248">
        <v>0.95769706782085595</v>
      </c>
      <c r="BC51" s="247">
        <v>35.3262924928218</v>
      </c>
      <c r="BD51" s="248">
        <v>4.3335055601227497</v>
      </c>
      <c r="BE51" s="248">
        <v>2.9201862436613801E-3</v>
      </c>
      <c r="BF51" s="247">
        <v>38.987014395452398</v>
      </c>
      <c r="BG51" s="248">
        <v>5.3995833628753598</v>
      </c>
      <c r="BH51" s="248">
        <v>0.14722841967993799</v>
      </c>
      <c r="BI51" s="247">
        <v>39.2458408198844</v>
      </c>
      <c r="BJ51" s="248">
        <v>4.3746642166729002</v>
      </c>
      <c r="BK51" s="248">
        <v>3.0310651315339599E-2</v>
      </c>
      <c r="BL51" s="247">
        <v>35.243419728918099</v>
      </c>
      <c r="BM51" s="248">
        <v>5.9185217498126104</v>
      </c>
      <c r="BN51" s="248">
        <v>0.120451716858358</v>
      </c>
      <c r="BO51" s="247">
        <v>36.547750355542703</v>
      </c>
      <c r="BP51" s="248">
        <v>4.4260668510923002</v>
      </c>
      <c r="BQ51" s="248">
        <v>7.4582456600018202E-3</v>
      </c>
      <c r="BR51" s="247">
        <v>36.721413937200097</v>
      </c>
      <c r="BS51" s="248">
        <v>6.1221820316129403</v>
      </c>
      <c r="BT51" s="248">
        <v>7.7543707708506798E-2</v>
      </c>
      <c r="BU51" s="247">
        <v>33.515037888624597</v>
      </c>
      <c r="BV51" s="248">
        <v>5.5376006643106699</v>
      </c>
      <c r="BW51" s="248">
        <v>4.3364567887448198E-2</v>
      </c>
      <c r="BX51" s="247">
        <v>31.998114884678699</v>
      </c>
      <c r="BY51" s="248">
        <v>4.99884369600972</v>
      </c>
      <c r="BZ51" s="248">
        <v>1.1322749469036501E-2</v>
      </c>
      <c r="CA51" s="247">
        <v>78.473378814749196</v>
      </c>
      <c r="CB51" s="248">
        <v>10.994649925548901</v>
      </c>
      <c r="CC51" s="248">
        <v>9.1966657358447095E-3</v>
      </c>
      <c r="CD51" s="247">
        <v>38.758285839088302</v>
      </c>
      <c r="CE51" s="248">
        <v>4.7175336847520803</v>
      </c>
      <c r="CF51" s="248">
        <v>3.0879502361073402E-3</v>
      </c>
      <c r="CG51" s="247">
        <v>38.715416526169498</v>
      </c>
      <c r="CH51" s="248">
        <v>4.24493063792925</v>
      </c>
      <c r="CI51" s="248">
        <v>3.7472394225019699E-3</v>
      </c>
      <c r="CJ51" s="247">
        <v>38.649637035285103</v>
      </c>
      <c r="CK51" s="248">
        <v>3.2462157944174401</v>
      </c>
      <c r="CL51" s="248">
        <v>0</v>
      </c>
      <c r="CM51" s="247">
        <v>36.317827018230503</v>
      </c>
      <c r="CN51" s="248">
        <v>4.4327594060731901</v>
      </c>
      <c r="CO51" s="248">
        <v>8.7301568365342995E-3</v>
      </c>
      <c r="CP51" s="247">
        <v>37.548361217139004</v>
      </c>
      <c r="CQ51" s="248">
        <v>3.8203152397693101</v>
      </c>
      <c r="CR51" s="248">
        <v>1.24459764523528E-2</v>
      </c>
      <c r="CS51" s="247">
        <v>33.932089437450003</v>
      </c>
      <c r="CT51" s="248">
        <v>3.82941709329641</v>
      </c>
      <c r="CU51" s="248">
        <v>9.3766656998452592E-3</v>
      </c>
      <c r="CV51" s="247">
        <v>39.620785479541603</v>
      </c>
      <c r="CW51" s="248">
        <v>6.18246927583297</v>
      </c>
      <c r="CX51" s="248">
        <v>1.4091078189134999E-2</v>
      </c>
      <c r="CY51" s="247">
        <v>36.633716042996902</v>
      </c>
      <c r="CZ51" s="248">
        <v>5.3077611119644796</v>
      </c>
      <c r="DA51" s="248">
        <v>1.0154401955709299E-3</v>
      </c>
      <c r="DB51" s="247">
        <v>38.872127821103497</v>
      </c>
      <c r="DC51" s="248">
        <v>5.2822185565331603</v>
      </c>
      <c r="DD51" s="248">
        <v>7.5391072812053901E-4</v>
      </c>
      <c r="DE51" s="247">
        <v>38.254026707492301</v>
      </c>
      <c r="DF51" s="248">
        <v>5.0752376659455303</v>
      </c>
      <c r="DG51" s="248">
        <v>0</v>
      </c>
      <c r="DH51" s="247">
        <v>35.576410723433497</v>
      </c>
      <c r="DI51" s="248">
        <v>5.5162990129487302</v>
      </c>
      <c r="DJ51" s="248">
        <v>3.5841235122029301E-3</v>
      </c>
      <c r="DK51" s="247">
        <v>37.825602155371698</v>
      </c>
      <c r="DL51" s="248">
        <v>5.6469048007796401</v>
      </c>
      <c r="DM51" s="248">
        <v>0</v>
      </c>
      <c r="DN51" s="247">
        <v>35.7960380553466</v>
      </c>
      <c r="DO51" s="248">
        <v>3.4203759588453599</v>
      </c>
      <c r="DP51" s="248">
        <v>0</v>
      </c>
      <c r="DQ51" s="247">
        <v>38.0104208217045</v>
      </c>
      <c r="DR51" s="248">
        <v>4.7112331065489199</v>
      </c>
      <c r="DS51" s="248">
        <v>0</v>
      </c>
      <c r="DT51" s="247">
        <v>37.849540078973398</v>
      </c>
      <c r="DU51" s="248">
        <v>3.4519752535039099</v>
      </c>
      <c r="DV51" s="248">
        <v>6.7268919028086601E-4</v>
      </c>
      <c r="DW51" s="247">
        <v>35.957009843276502</v>
      </c>
      <c r="DX51" s="248">
        <v>4.6617271165345802</v>
      </c>
      <c r="DY51" s="248">
        <v>2.8298553181126999E-3</v>
      </c>
      <c r="DZ51" s="247">
        <v>38.362328002970301</v>
      </c>
      <c r="EA51" s="248">
        <v>5.06875287732794</v>
      </c>
      <c r="EB51" s="248">
        <v>7.2662930237846505E-4</v>
      </c>
      <c r="EC51" s="247">
        <v>39.092516863126598</v>
      </c>
      <c r="ED51" s="248">
        <v>6.0889663774963498</v>
      </c>
      <c r="EE51" s="248">
        <v>0</v>
      </c>
      <c r="EF51" s="247">
        <v>37.290856341252599</v>
      </c>
      <c r="EG51" s="248">
        <v>5.5916886166842996</v>
      </c>
      <c r="EH51" s="248">
        <v>7.4360894395209302E-4</v>
      </c>
      <c r="EI51" s="247">
        <v>38.254929702881903</v>
      </c>
      <c r="EJ51" s="248">
        <v>5.9326246496096999</v>
      </c>
      <c r="EK51" s="248">
        <v>7.0189694257323798E-3</v>
      </c>
      <c r="EL51" s="247">
        <v>37.009637466709201</v>
      </c>
      <c r="EM51" s="248">
        <v>4.5179946851376096</v>
      </c>
      <c r="EN51" s="248">
        <v>0</v>
      </c>
      <c r="EO51" s="247">
        <v>37.304767123070697</v>
      </c>
      <c r="EP51" s="248">
        <v>5.3113598519272696</v>
      </c>
      <c r="EQ51" s="248">
        <v>6.7572759079038104E-3</v>
      </c>
      <c r="ER51" s="247">
        <v>37.890457367545999</v>
      </c>
      <c r="ES51" s="248">
        <v>4.0652789875969102</v>
      </c>
      <c r="ET51" s="248">
        <v>5.7897501661021101E-3</v>
      </c>
      <c r="EU51" s="247">
        <v>33.699326141459601</v>
      </c>
      <c r="EV51" s="248">
        <v>3.3348660899239602</v>
      </c>
      <c r="EW51" s="248">
        <v>3.5986416873180502E-3</v>
      </c>
      <c r="EX51" s="247">
        <v>37.628141410939101</v>
      </c>
      <c r="EY51" s="248">
        <v>4.30490179476402</v>
      </c>
      <c r="EZ51" s="248">
        <v>1.5034808357464601E-3</v>
      </c>
      <c r="FA51" s="247">
        <v>37.383199230398397</v>
      </c>
      <c r="FB51" s="248">
        <v>4.9951334200030004</v>
      </c>
      <c r="FC51" s="248">
        <v>0</v>
      </c>
    </row>
    <row r="52" spans="2:159">
      <c r="B52" s="73" t="s">
        <v>793</v>
      </c>
      <c r="C52" s="42" t="s">
        <v>824</v>
      </c>
      <c r="D52" s="247">
        <v>42.529086769878099</v>
      </c>
      <c r="E52" s="248">
        <v>4.8222002192092104</v>
      </c>
      <c r="F52" s="248">
        <v>3.8053877701705298E-2</v>
      </c>
      <c r="G52" s="275">
        <v>40.534688489509399</v>
      </c>
      <c r="H52" s="248">
        <v>12.470897501238399</v>
      </c>
      <c r="I52" s="248">
        <v>0.72265287400385003</v>
      </c>
      <c r="J52" s="247">
        <v>101846.78245028399</v>
      </c>
      <c r="K52" s="248">
        <v>9408.5078741958605</v>
      </c>
      <c r="L52" s="248">
        <v>0.20660631492208301</v>
      </c>
      <c r="M52" s="247">
        <v>56.622926497376397</v>
      </c>
      <c r="N52" s="248">
        <v>9.6777238199221092</v>
      </c>
      <c r="O52" s="248">
        <v>0.46210482364470601</v>
      </c>
      <c r="P52" s="247">
        <v>10751.9944149324</v>
      </c>
      <c r="Q52" s="248">
        <v>1417.9679456374399</v>
      </c>
      <c r="R52" s="248">
        <v>0.77981880621744304</v>
      </c>
      <c r="S52" s="247">
        <v>339073.16296800901</v>
      </c>
      <c r="T52" s="248">
        <v>47293.908899420698</v>
      </c>
      <c r="U52" s="248">
        <v>580.91885428082105</v>
      </c>
      <c r="V52" s="247">
        <v>38.529844247983803</v>
      </c>
      <c r="W52" s="248">
        <v>15.1952882416092</v>
      </c>
      <c r="X52" s="248">
        <v>2.2448273083507102</v>
      </c>
      <c r="Y52" s="247">
        <v>356.76598112907197</v>
      </c>
      <c r="Z52" s="248">
        <v>137.380949658399</v>
      </c>
      <c r="AA52" s="248">
        <v>21.816571758318801</v>
      </c>
      <c r="AB52" s="247">
        <v>151.82898065522099</v>
      </c>
      <c r="AC52" s="248">
        <v>185.26691860866401</v>
      </c>
      <c r="AD52" s="248">
        <v>40.135825447552101</v>
      </c>
      <c r="AE52" s="247">
        <v>62.704354675478697</v>
      </c>
      <c r="AF52" s="248">
        <v>7.2469256292925897</v>
      </c>
      <c r="AG52" s="248">
        <v>0.80347538784032602</v>
      </c>
      <c r="AH52" s="247">
        <v>43.1983520453539</v>
      </c>
      <c r="AI52" s="248">
        <v>3.1046967062648001</v>
      </c>
      <c r="AJ52" s="248">
        <v>0.100758689927406</v>
      </c>
      <c r="AK52" s="247">
        <v>40.505721638440399</v>
      </c>
      <c r="AL52" s="248">
        <v>9.5959174542244998</v>
      </c>
      <c r="AM52" s="248">
        <v>0.43415587113321602</v>
      </c>
      <c r="AN52" s="247">
        <v>39.598534039345502</v>
      </c>
      <c r="AO52" s="248">
        <v>4.8482055690994503</v>
      </c>
      <c r="AP52" s="248">
        <v>0.107759331586698</v>
      </c>
      <c r="AQ52" s="247">
        <v>38.430599808276</v>
      </c>
      <c r="AR52" s="248">
        <v>26.671419961489701</v>
      </c>
      <c r="AS52" s="248">
        <v>5.1498694650241603</v>
      </c>
      <c r="AT52" s="247">
        <v>39.448002755132997</v>
      </c>
      <c r="AU52" s="248">
        <v>6.0047385971217198</v>
      </c>
      <c r="AV52" s="248">
        <v>0.15577070750865399</v>
      </c>
      <c r="AW52" s="247">
        <v>47.102991479829299</v>
      </c>
      <c r="AX52" s="248">
        <v>8.0771824045129801</v>
      </c>
      <c r="AY52" s="248">
        <v>1.07449517407108</v>
      </c>
      <c r="AZ52" s="275">
        <v>118.492321094711</v>
      </c>
      <c r="BA52" s="248">
        <v>22.807531121109001</v>
      </c>
      <c r="BB52" s="248">
        <v>0.92590215328341796</v>
      </c>
      <c r="BC52" s="247">
        <v>35.8006051967971</v>
      </c>
      <c r="BD52" s="248">
        <v>4.77203510154557</v>
      </c>
      <c r="BE52" s="248">
        <v>5.2514153323845901E-3</v>
      </c>
      <c r="BF52" s="247">
        <v>38.8888692783026</v>
      </c>
      <c r="BG52" s="248">
        <v>5.5131670095998402</v>
      </c>
      <c r="BH52" s="248">
        <v>0.63182688862650405</v>
      </c>
      <c r="BI52" s="247">
        <v>38.937145368497198</v>
      </c>
      <c r="BJ52" s="248">
        <v>4.0081826869712103</v>
      </c>
      <c r="BK52" s="248">
        <v>3.5827260103223901E-2</v>
      </c>
      <c r="BL52" s="247">
        <v>35.829578390747898</v>
      </c>
      <c r="BM52" s="248">
        <v>5.7360134178310798</v>
      </c>
      <c r="BN52" s="248">
        <v>0.126815206448224</v>
      </c>
      <c r="BO52" s="247">
        <v>36.838702143831703</v>
      </c>
      <c r="BP52" s="248">
        <v>3.9762319700172202</v>
      </c>
      <c r="BQ52" s="248">
        <v>8.3356595812168408E-3</v>
      </c>
      <c r="BR52" s="247">
        <v>37.4741639572119</v>
      </c>
      <c r="BS52" s="248">
        <v>6.3101662751288998</v>
      </c>
      <c r="BT52" s="248">
        <v>7.5431319326878798E-2</v>
      </c>
      <c r="BU52" s="247">
        <v>33.274612472069897</v>
      </c>
      <c r="BV52" s="248">
        <v>5.3799691465199899</v>
      </c>
      <c r="BW52" s="248">
        <v>5.1437446157175402E-2</v>
      </c>
      <c r="BX52" s="247">
        <v>32.099416290536801</v>
      </c>
      <c r="BY52" s="248">
        <v>5.1130281113594904</v>
      </c>
      <c r="BZ52" s="248">
        <v>1.05948456037489E-2</v>
      </c>
      <c r="CA52" s="247">
        <v>79.328048105125802</v>
      </c>
      <c r="CB52" s="248">
        <v>10.9935326750784</v>
      </c>
      <c r="CC52" s="248">
        <v>1.15273352315193E-2</v>
      </c>
      <c r="CD52" s="247">
        <v>38.996756471056997</v>
      </c>
      <c r="CE52" s="248">
        <v>5.0504482012524301</v>
      </c>
      <c r="CF52" s="248">
        <v>3.0118362774920501E-3</v>
      </c>
      <c r="CG52" s="247">
        <v>39.025779342841503</v>
      </c>
      <c r="CH52" s="248">
        <v>4.67903668290099</v>
      </c>
      <c r="CI52" s="248">
        <v>6.32946856230613E-3</v>
      </c>
      <c r="CJ52" s="247">
        <v>39.162672696452098</v>
      </c>
      <c r="CK52" s="248">
        <v>3.3405246917112001</v>
      </c>
      <c r="CL52" s="248">
        <v>1.2144060795251899E-3</v>
      </c>
      <c r="CM52" s="247">
        <v>36.821105953302997</v>
      </c>
      <c r="CN52" s="248">
        <v>4.6436596708167501</v>
      </c>
      <c r="CO52" s="248">
        <v>5.1040445124408999E-3</v>
      </c>
      <c r="CP52" s="247">
        <v>38.110327759511499</v>
      </c>
      <c r="CQ52" s="248">
        <v>4.20677301350932</v>
      </c>
      <c r="CR52" s="248">
        <v>1.2375745886676601E-2</v>
      </c>
      <c r="CS52" s="247">
        <v>34.4971521939787</v>
      </c>
      <c r="CT52" s="248">
        <v>4.1034602322696303</v>
      </c>
      <c r="CU52" s="248">
        <v>9.2518835925324908E-3</v>
      </c>
      <c r="CV52" s="247">
        <v>39.3592645654699</v>
      </c>
      <c r="CW52" s="248">
        <v>6.3478727513496498</v>
      </c>
      <c r="CX52" s="248">
        <v>0</v>
      </c>
      <c r="CY52" s="247">
        <v>36.8816047635583</v>
      </c>
      <c r="CZ52" s="248">
        <v>5.7601672792902301</v>
      </c>
      <c r="DA52" s="248">
        <v>0</v>
      </c>
      <c r="DB52" s="247">
        <v>38.872993104852</v>
      </c>
      <c r="DC52" s="248">
        <v>6.0864708072139502</v>
      </c>
      <c r="DD52" s="248">
        <v>8.25167916200685E-4</v>
      </c>
      <c r="DE52" s="247">
        <v>38.447245207587997</v>
      </c>
      <c r="DF52" s="248">
        <v>5.6906704157825301</v>
      </c>
      <c r="DG52" s="248">
        <v>6.7578728042993195E-4</v>
      </c>
      <c r="DH52" s="247">
        <v>35.043903124769699</v>
      </c>
      <c r="DI52" s="248">
        <v>5.4208843440131202</v>
      </c>
      <c r="DJ52" s="248">
        <v>0</v>
      </c>
      <c r="DK52" s="247">
        <v>37.298324989665403</v>
      </c>
      <c r="DL52" s="248">
        <v>5.2926806434180902</v>
      </c>
      <c r="DM52" s="248">
        <v>0</v>
      </c>
      <c r="DN52" s="247">
        <v>36.093906229835603</v>
      </c>
      <c r="DO52" s="248">
        <v>3.8467091367738302</v>
      </c>
      <c r="DP52" s="248">
        <v>0</v>
      </c>
      <c r="DQ52" s="247">
        <v>37.9445527392675</v>
      </c>
      <c r="DR52" s="248">
        <v>5.3466710456068398</v>
      </c>
      <c r="DS52" s="248">
        <v>0</v>
      </c>
      <c r="DT52" s="247">
        <v>38.027459082120998</v>
      </c>
      <c r="DU52" s="248">
        <v>4.0915324427819799</v>
      </c>
      <c r="DV52" s="248">
        <v>0</v>
      </c>
      <c r="DW52" s="247">
        <v>35.787484711821399</v>
      </c>
      <c r="DX52" s="248">
        <v>4.5230145602217702</v>
      </c>
      <c r="DY52" s="248">
        <v>3.0783889115487701E-3</v>
      </c>
      <c r="DZ52" s="247">
        <v>38.797250976904898</v>
      </c>
      <c r="EA52" s="248">
        <v>4.8628865857417001</v>
      </c>
      <c r="EB52" s="248">
        <v>1.1275642913159099E-3</v>
      </c>
      <c r="EC52" s="247">
        <v>39.269226921348299</v>
      </c>
      <c r="ED52" s="248">
        <v>5.6994520331439</v>
      </c>
      <c r="EE52" s="248">
        <v>0</v>
      </c>
      <c r="EF52" s="247">
        <v>38.1210719850299</v>
      </c>
      <c r="EG52" s="248">
        <v>5.4783119335365802</v>
      </c>
      <c r="EH52" s="248">
        <v>8.2194578638135004E-4</v>
      </c>
      <c r="EI52" s="247">
        <v>38.465978492801497</v>
      </c>
      <c r="EJ52" s="248">
        <v>6.3283914993777701</v>
      </c>
      <c r="EK52" s="248">
        <v>6.6082585127554697E-3</v>
      </c>
      <c r="EL52" s="247">
        <v>37.978048881603598</v>
      </c>
      <c r="EM52" s="248">
        <v>4.9993511711205896</v>
      </c>
      <c r="EN52" s="248">
        <v>0</v>
      </c>
      <c r="EO52" s="247">
        <v>37.8195906508627</v>
      </c>
      <c r="EP52" s="248">
        <v>5.1977724741771398</v>
      </c>
      <c r="EQ52" s="248">
        <v>5.4522175959705998E-3</v>
      </c>
      <c r="ER52" s="247">
        <v>38.268509661065998</v>
      </c>
      <c r="ES52" s="248">
        <v>4.4777651819166602</v>
      </c>
      <c r="ET52" s="248">
        <v>6.5670118366131097E-3</v>
      </c>
      <c r="EU52" s="247">
        <v>34.535884672398602</v>
      </c>
      <c r="EV52" s="248">
        <v>3.5016440163286799</v>
      </c>
      <c r="EW52" s="248">
        <v>4.2520992555345099E-3</v>
      </c>
      <c r="EX52" s="247">
        <v>38.459607798565102</v>
      </c>
      <c r="EY52" s="248">
        <v>3.9329311547560799</v>
      </c>
      <c r="EZ52" s="248">
        <v>2.9663159267395902E-3</v>
      </c>
      <c r="FA52" s="247">
        <v>38.192710555057403</v>
      </c>
      <c r="FB52" s="248">
        <v>4.6795192903958096</v>
      </c>
      <c r="FC52" s="248">
        <v>1.2469909254902601E-3</v>
      </c>
    </row>
    <row r="53" spans="2:159">
      <c r="B53" s="73" t="s">
        <v>793</v>
      </c>
      <c r="C53" s="251" t="s">
        <v>826</v>
      </c>
      <c r="D53" s="252">
        <v>41.3761477282698</v>
      </c>
      <c r="E53" s="253">
        <v>4.8390426747326103</v>
      </c>
      <c r="F53" s="253">
        <v>3.9676742037992603E-2</v>
      </c>
      <c r="G53" s="303">
        <v>41.593821176796297</v>
      </c>
      <c r="H53" s="253">
        <v>13.154952348185899</v>
      </c>
      <c r="I53" s="253">
        <v>0.62639318032001401</v>
      </c>
      <c r="J53" s="252">
        <v>100828.87921973701</v>
      </c>
      <c r="K53" s="253">
        <v>10156.294536752799</v>
      </c>
      <c r="L53" s="253">
        <v>0.35742528728046202</v>
      </c>
      <c r="M53" s="252">
        <v>55.609613181173501</v>
      </c>
      <c r="N53" s="253">
        <v>13.4966926862737</v>
      </c>
      <c r="O53" s="253">
        <v>0.48012743265527602</v>
      </c>
      <c r="P53" s="252">
        <v>10691.704007088299</v>
      </c>
      <c r="Q53" s="253">
        <v>1440.5440463433699</v>
      </c>
      <c r="R53" s="253">
        <v>1.06502764152739</v>
      </c>
      <c r="S53" s="252">
        <v>337458.05930199102</v>
      </c>
      <c r="T53" s="253">
        <v>47596.328224443598</v>
      </c>
      <c r="U53" s="253">
        <v>284.45570159585401</v>
      </c>
      <c r="V53" s="252">
        <v>36.695988592925303</v>
      </c>
      <c r="W53" s="253">
        <v>12.512953434462601</v>
      </c>
      <c r="X53" s="253">
        <v>2.2333256993717301</v>
      </c>
      <c r="Y53" s="252">
        <v>398.78403191824799</v>
      </c>
      <c r="Z53" s="253">
        <v>146.19494842690901</v>
      </c>
      <c r="AA53" s="253">
        <v>19.8531565735498</v>
      </c>
      <c r="AB53" s="252">
        <v>157.79845002281701</v>
      </c>
      <c r="AC53" s="253">
        <v>175.75018589892599</v>
      </c>
      <c r="AD53" s="253">
        <v>32.907536431550398</v>
      </c>
      <c r="AE53" s="252">
        <v>63.0050854145871</v>
      </c>
      <c r="AF53" s="253">
        <v>8.5426185836383599</v>
      </c>
      <c r="AG53" s="253">
        <v>0.90625980353854896</v>
      </c>
      <c r="AH53" s="252">
        <v>41.921556158254198</v>
      </c>
      <c r="AI53" s="253">
        <v>2.6797882014131398</v>
      </c>
      <c r="AJ53" s="253">
        <v>0.10768569345383</v>
      </c>
      <c r="AK53" s="252">
        <v>39.682128125066598</v>
      </c>
      <c r="AL53" s="253">
        <v>8.7976151190937504</v>
      </c>
      <c r="AM53" s="253">
        <v>0.37623406600234999</v>
      </c>
      <c r="AN53" s="252">
        <v>39.104091777364097</v>
      </c>
      <c r="AO53" s="253">
        <v>4.8961275292319204</v>
      </c>
      <c r="AP53" s="253">
        <v>0.11025882293133001</v>
      </c>
      <c r="AQ53" s="303">
        <v>46.665799822312003</v>
      </c>
      <c r="AR53" s="253">
        <v>29.578950898588499</v>
      </c>
      <c r="AS53" s="253">
        <v>6.9702571842674104</v>
      </c>
      <c r="AT53" s="252">
        <v>39.648831262235099</v>
      </c>
      <c r="AU53" s="253">
        <v>5.9698276029196302</v>
      </c>
      <c r="AV53" s="253">
        <v>0.18207644889022601</v>
      </c>
      <c r="AW53" s="252">
        <v>48.9679094175033</v>
      </c>
      <c r="AX53" s="253">
        <v>8.9614532443744608</v>
      </c>
      <c r="AY53" s="253">
        <v>0.83321968946735803</v>
      </c>
      <c r="AZ53" s="303">
        <v>112.357460429079</v>
      </c>
      <c r="BA53" s="253">
        <v>24.3342137013165</v>
      </c>
      <c r="BB53" s="253">
        <v>1.0668235118001299</v>
      </c>
      <c r="BC53" s="252">
        <v>35.686043989253399</v>
      </c>
      <c r="BD53" s="253">
        <v>4.05304524647463</v>
      </c>
      <c r="BE53" s="253">
        <v>3.5127230885633699E-3</v>
      </c>
      <c r="BF53" s="252">
        <v>39.957439175848002</v>
      </c>
      <c r="BG53" s="253">
        <v>6.6161853617014703</v>
      </c>
      <c r="BH53" s="253">
        <v>0.60348737590059198</v>
      </c>
      <c r="BI53" s="252">
        <v>37.812135975853501</v>
      </c>
      <c r="BJ53" s="253">
        <v>3.9190723574500099</v>
      </c>
      <c r="BK53" s="253">
        <v>3.98706961416158E-2</v>
      </c>
      <c r="BL53" s="252">
        <v>38.7680977108269</v>
      </c>
      <c r="BM53" s="253">
        <v>6.1797236961978896</v>
      </c>
      <c r="BN53" s="253">
        <v>0.137370830443071</v>
      </c>
      <c r="BO53" s="252">
        <v>37.160089562300001</v>
      </c>
      <c r="BP53" s="253">
        <v>4.5838310414305097</v>
      </c>
      <c r="BQ53" s="253">
        <v>8.1572164603633292E-3</v>
      </c>
      <c r="BR53" s="252">
        <v>38.683072782678501</v>
      </c>
      <c r="BS53" s="253">
        <v>6.4467743028082696</v>
      </c>
      <c r="BT53" s="253">
        <v>8.6821225125159704E-2</v>
      </c>
      <c r="BU53" s="252">
        <v>35.100636160443997</v>
      </c>
      <c r="BV53" s="253">
        <v>6.0988124871189804</v>
      </c>
      <c r="BW53" s="253">
        <v>5.4910530043580902E-2</v>
      </c>
      <c r="BX53" s="252">
        <v>32.353611480179403</v>
      </c>
      <c r="BY53" s="253">
        <v>4.9884666544512104</v>
      </c>
      <c r="BZ53" s="253">
        <v>1.0805861079049101E-2</v>
      </c>
      <c r="CA53" s="252">
        <v>80.912467415796598</v>
      </c>
      <c r="CB53" s="253">
        <v>11.795624704994999</v>
      </c>
      <c r="CC53" s="253">
        <v>1.0803430285337199E-2</v>
      </c>
      <c r="CD53" s="252">
        <v>39.686858871741897</v>
      </c>
      <c r="CE53" s="253">
        <v>4.94258539976751</v>
      </c>
      <c r="CF53" s="253">
        <v>4.3683395833496201E-3</v>
      </c>
      <c r="CG53" s="252">
        <v>39.289503298992898</v>
      </c>
      <c r="CH53" s="253">
        <v>4.5356157164807804</v>
      </c>
      <c r="CI53" s="253">
        <v>5.3522093415374703E-3</v>
      </c>
      <c r="CJ53" s="252">
        <v>39.356797684092498</v>
      </c>
      <c r="CK53" s="253">
        <v>3.84526393722127</v>
      </c>
      <c r="CL53" s="253">
        <v>0</v>
      </c>
      <c r="CM53" s="252">
        <v>37.238031509659997</v>
      </c>
      <c r="CN53" s="253">
        <v>4.99454375845073</v>
      </c>
      <c r="CO53" s="253">
        <v>5.2846179709862499E-3</v>
      </c>
      <c r="CP53" s="252">
        <v>38.526606998424299</v>
      </c>
      <c r="CQ53" s="253">
        <v>4.0514875105700003</v>
      </c>
      <c r="CR53" s="253">
        <v>7.2223911400432798E-3</v>
      </c>
      <c r="CS53" s="252">
        <v>35.166072748313702</v>
      </c>
      <c r="CT53" s="253">
        <v>4.9287800889573097</v>
      </c>
      <c r="CU53" s="253">
        <v>6.2712184748936299E-3</v>
      </c>
      <c r="CV53" s="252">
        <v>40.234815590769102</v>
      </c>
      <c r="CW53" s="253">
        <v>7.0177191699392196</v>
      </c>
      <c r="CX53" s="253">
        <v>1.3580239650142E-2</v>
      </c>
      <c r="CY53" s="252">
        <v>36.999707035667001</v>
      </c>
      <c r="CZ53" s="253">
        <v>5.4418457352589904</v>
      </c>
      <c r="DA53" s="253">
        <v>1.1223361227112301E-3</v>
      </c>
      <c r="DB53" s="252">
        <v>39.329399357581003</v>
      </c>
      <c r="DC53" s="253">
        <v>5.8616058175786803</v>
      </c>
      <c r="DD53" s="253">
        <v>1.1657946662260699E-3</v>
      </c>
      <c r="DE53" s="252">
        <v>38.849542787768897</v>
      </c>
      <c r="DF53" s="253">
        <v>5.5391070143006198</v>
      </c>
      <c r="DG53" s="253">
        <v>6.8033473279958804E-4</v>
      </c>
      <c r="DH53" s="252">
        <v>36.088691845501799</v>
      </c>
      <c r="DI53" s="253">
        <v>5.4415806569153196</v>
      </c>
      <c r="DJ53" s="253">
        <v>0</v>
      </c>
      <c r="DK53" s="252">
        <v>38.402273312251801</v>
      </c>
      <c r="DL53" s="253">
        <v>5.5310832617724</v>
      </c>
      <c r="DM53" s="253">
        <v>0</v>
      </c>
      <c r="DN53" s="252">
        <v>36.401190111621297</v>
      </c>
      <c r="DO53" s="253">
        <v>3.75376199911301</v>
      </c>
      <c r="DP53" s="253">
        <v>1.38009828809125E-3</v>
      </c>
      <c r="DQ53" s="252">
        <v>38.852426929515602</v>
      </c>
      <c r="DR53" s="253">
        <v>5.07540460728484</v>
      </c>
      <c r="DS53" s="253">
        <v>0</v>
      </c>
      <c r="DT53" s="252">
        <v>38.233554717656901</v>
      </c>
      <c r="DU53" s="253">
        <v>4.1000715037775999</v>
      </c>
      <c r="DV53" s="253">
        <v>0</v>
      </c>
      <c r="DW53" s="252">
        <v>36.428950431326797</v>
      </c>
      <c r="DX53" s="253">
        <v>5.1676825255421202</v>
      </c>
      <c r="DY53" s="253">
        <v>0</v>
      </c>
      <c r="DZ53" s="252">
        <v>39.2123102785391</v>
      </c>
      <c r="EA53" s="253">
        <v>5.6616494717320602</v>
      </c>
      <c r="EB53" s="253">
        <v>0</v>
      </c>
      <c r="EC53" s="252">
        <v>39.699764289691501</v>
      </c>
      <c r="ED53" s="253">
        <v>6.73430414503901</v>
      </c>
      <c r="EE53" s="253">
        <v>0</v>
      </c>
      <c r="EF53" s="252">
        <v>38.2495106855731</v>
      </c>
      <c r="EG53" s="253">
        <v>6.28646463848815</v>
      </c>
      <c r="EH53" s="253">
        <v>8.2074791736397095E-4</v>
      </c>
      <c r="EI53" s="252">
        <v>39.3433619043902</v>
      </c>
      <c r="EJ53" s="253">
        <v>7.1157681074257004</v>
      </c>
      <c r="EK53" s="253">
        <v>5.4984311559462297E-3</v>
      </c>
      <c r="EL53" s="252">
        <v>38.060547338963403</v>
      </c>
      <c r="EM53" s="253">
        <v>5.2553045074057998</v>
      </c>
      <c r="EN53" s="253">
        <v>1.2719275903308701E-3</v>
      </c>
      <c r="EO53" s="252">
        <v>38.771117185747002</v>
      </c>
      <c r="EP53" s="253">
        <v>5.3524485478241299</v>
      </c>
      <c r="EQ53" s="253">
        <v>3.9864574405871099E-3</v>
      </c>
      <c r="ER53" s="252">
        <v>40.175754697442301</v>
      </c>
      <c r="ES53" s="253">
        <v>4.5630816248655597</v>
      </c>
      <c r="ET53" s="253">
        <v>8.2647098855256895E-3</v>
      </c>
      <c r="EU53" s="252">
        <v>35.796765208465601</v>
      </c>
      <c r="EV53" s="253">
        <v>4.1700666393226502</v>
      </c>
      <c r="EW53" s="253">
        <v>4.8821011966020999E-3</v>
      </c>
      <c r="EX53" s="252">
        <v>39.161092741587296</v>
      </c>
      <c r="EY53" s="253">
        <v>4.2907976053604804</v>
      </c>
      <c r="EZ53" s="253">
        <v>0</v>
      </c>
      <c r="FA53" s="252">
        <v>39.178754766605103</v>
      </c>
      <c r="FB53" s="253">
        <v>5.64765568019825</v>
      </c>
      <c r="FC53" s="253">
        <v>0</v>
      </c>
    </row>
    <row r="54" spans="2:159">
      <c r="B54" s="73" t="s">
        <v>793</v>
      </c>
      <c r="C54" s="42" t="s">
        <v>821</v>
      </c>
      <c r="D54" s="262">
        <v>42.335062549506098</v>
      </c>
      <c r="E54" s="263">
        <v>5.4027124993256797</v>
      </c>
      <c r="F54" s="263">
        <v>3.8307644080046603E-2</v>
      </c>
      <c r="G54" s="304">
        <v>43.494395694816802</v>
      </c>
      <c r="H54" s="263">
        <v>13.587848800627899</v>
      </c>
      <c r="I54" s="263">
        <v>0.78043080327458902</v>
      </c>
      <c r="J54" s="262">
        <v>101437.624169474</v>
      </c>
      <c r="K54" s="263">
        <v>13289.4115150981</v>
      </c>
      <c r="L54" s="263">
        <v>0.24582219631885099</v>
      </c>
      <c r="M54" s="262">
        <v>56.487056985651201</v>
      </c>
      <c r="N54" s="263">
        <v>11.9355867900878</v>
      </c>
      <c r="O54" s="263">
        <v>0.83716867710630605</v>
      </c>
      <c r="P54" s="262">
        <v>10759.2412464809</v>
      </c>
      <c r="Q54" s="263">
        <v>1729.1639290354001</v>
      </c>
      <c r="R54" s="263">
        <v>0.76251649272903199</v>
      </c>
      <c r="S54" s="262">
        <v>337271.29485228099</v>
      </c>
      <c r="T54" s="263">
        <v>58299.812601390397</v>
      </c>
      <c r="U54" s="263">
        <v>142.305675990308</v>
      </c>
      <c r="V54" s="262">
        <v>36.568144109853797</v>
      </c>
      <c r="W54" s="263">
        <v>15.0522484970221</v>
      </c>
      <c r="X54" s="263">
        <v>2.4610692884717902</v>
      </c>
      <c r="Y54" s="262">
        <v>353.99061410771498</v>
      </c>
      <c r="Z54" s="263">
        <v>143.55760184201401</v>
      </c>
      <c r="AA54" s="263">
        <v>19.922020080433299</v>
      </c>
      <c r="AB54" s="262">
        <v>125.78183066039099</v>
      </c>
      <c r="AC54" s="263">
        <v>154.060759584083</v>
      </c>
      <c r="AD54" s="263">
        <v>33.481532737403498</v>
      </c>
      <c r="AE54" s="262">
        <v>63.517504982776899</v>
      </c>
      <c r="AF54" s="263">
        <v>10.2279064434736</v>
      </c>
      <c r="AG54" s="263">
        <v>0.43387808219687601</v>
      </c>
      <c r="AH54" s="305">
        <v>54.054503864517201</v>
      </c>
      <c r="AI54" s="263">
        <v>4.3199069415734197</v>
      </c>
      <c r="AJ54" s="263">
        <v>0.103744194451991</v>
      </c>
      <c r="AK54" s="262">
        <v>40.179531542137099</v>
      </c>
      <c r="AL54" s="263">
        <v>9.6511873578111196</v>
      </c>
      <c r="AM54" s="263">
        <v>0.72822492673143202</v>
      </c>
      <c r="AN54" s="262">
        <v>39.919897753991897</v>
      </c>
      <c r="AO54" s="263">
        <v>6.1200266702180599</v>
      </c>
      <c r="AP54" s="263">
        <v>0.25679521759441098</v>
      </c>
      <c r="AQ54" s="262">
        <v>33.713326192153303</v>
      </c>
      <c r="AR54" s="263">
        <v>17.3277228393436</v>
      </c>
      <c r="AS54" s="263">
        <v>3.5841682858566899</v>
      </c>
      <c r="AT54" s="262">
        <v>38.158719001072498</v>
      </c>
      <c r="AU54" s="263">
        <v>6.3434790940539001</v>
      </c>
      <c r="AV54" s="263">
        <v>0.124098545780188</v>
      </c>
      <c r="AW54" s="306">
        <v>61.905254872133099</v>
      </c>
      <c r="AX54" s="263">
        <v>10.219083653958</v>
      </c>
      <c r="AY54" s="263">
        <v>0.73014869374802605</v>
      </c>
      <c r="AZ54" s="306">
        <v>233.76824132507701</v>
      </c>
      <c r="BA54" s="263">
        <v>43.220231649661699</v>
      </c>
      <c r="BB54" s="263">
        <v>0.88752378436460999</v>
      </c>
      <c r="BC54" s="262">
        <v>36.345997987030501</v>
      </c>
      <c r="BD54" s="263">
        <v>5.1173131209940204</v>
      </c>
      <c r="BE54" s="263">
        <v>2.8853846599852201E-3</v>
      </c>
      <c r="BF54" s="262">
        <v>39.309132476528397</v>
      </c>
      <c r="BG54" s="263">
        <v>6.1266877548245802</v>
      </c>
      <c r="BH54" s="263">
        <v>0.18212197619260101</v>
      </c>
      <c r="BI54" s="262">
        <v>40.635863246642103</v>
      </c>
      <c r="BJ54" s="263">
        <v>5.04037009037358</v>
      </c>
      <c r="BK54" s="263">
        <v>8.4601391723099897E-2</v>
      </c>
      <c r="BL54" s="262">
        <v>35.809501860672697</v>
      </c>
      <c r="BM54" s="263">
        <v>6.8298139513125298</v>
      </c>
      <c r="BN54" s="263">
        <v>0.229483414289885</v>
      </c>
      <c r="BO54" s="262">
        <v>37.388609594012699</v>
      </c>
      <c r="BP54" s="263">
        <v>5.7779011394373097</v>
      </c>
      <c r="BQ54" s="263">
        <v>1.3652108525225E-2</v>
      </c>
      <c r="BR54" s="262">
        <v>37.404452810666797</v>
      </c>
      <c r="BS54" s="263">
        <v>6.4994240373825702</v>
      </c>
      <c r="BT54" s="263">
        <v>0.10197669635020699</v>
      </c>
      <c r="BU54" s="262">
        <v>33.6575578095417</v>
      </c>
      <c r="BV54" s="263">
        <v>6.4795286163583903</v>
      </c>
      <c r="BW54" s="263">
        <v>0.118846852100469</v>
      </c>
      <c r="BX54" s="262">
        <v>31.9884853144491</v>
      </c>
      <c r="BY54" s="263">
        <v>6.0511169034207697</v>
      </c>
      <c r="BZ54" s="263">
        <v>1.14158329521729E-2</v>
      </c>
      <c r="CA54" s="262">
        <v>78.471058825967106</v>
      </c>
      <c r="CB54" s="263">
        <v>13.001544047381801</v>
      </c>
      <c r="CC54" s="263">
        <v>2.34389703294226E-2</v>
      </c>
      <c r="CD54" s="262">
        <v>38.436922793121902</v>
      </c>
      <c r="CE54" s="263">
        <v>5.9320383134941101</v>
      </c>
      <c r="CF54" s="263">
        <v>8.07191869232869E-3</v>
      </c>
      <c r="CG54" s="262">
        <v>38.1341499370983</v>
      </c>
      <c r="CH54" s="263">
        <v>5.8003749168626504</v>
      </c>
      <c r="CI54" s="263">
        <v>1.3173184202386799E-2</v>
      </c>
      <c r="CJ54" s="262">
        <v>37.9300107197054</v>
      </c>
      <c r="CK54" s="263">
        <v>4.2890416096877004</v>
      </c>
      <c r="CL54" s="263">
        <v>3.4674652696150199E-3</v>
      </c>
      <c r="CM54" s="262">
        <v>36.441890606290102</v>
      </c>
      <c r="CN54" s="263">
        <v>5.7135187756477297</v>
      </c>
      <c r="CO54" s="263">
        <v>1.5024407216279199E-2</v>
      </c>
      <c r="CP54" s="262">
        <v>37.641940853571199</v>
      </c>
      <c r="CQ54" s="263">
        <v>5.8487945461302804</v>
      </c>
      <c r="CR54" s="263">
        <v>1.1027705570092699E-2</v>
      </c>
      <c r="CS54" s="262">
        <v>34.794238029160397</v>
      </c>
      <c r="CT54" s="263">
        <v>5.4969616912117596</v>
      </c>
      <c r="CU54" s="263">
        <v>7.0075019548685898E-3</v>
      </c>
      <c r="CV54" s="262">
        <v>39.353543610834798</v>
      </c>
      <c r="CW54" s="263">
        <v>7.9187728348170499</v>
      </c>
      <c r="CX54" s="263">
        <v>7.4598566390206298E-3</v>
      </c>
      <c r="CY54" s="262">
        <v>36.205573019621397</v>
      </c>
      <c r="CZ54" s="263">
        <v>6.4537407379607501</v>
      </c>
      <c r="DA54" s="263">
        <v>0</v>
      </c>
      <c r="DB54" s="262">
        <v>38.680045083882803</v>
      </c>
      <c r="DC54" s="263">
        <v>7.0645222273064103</v>
      </c>
      <c r="DD54" s="263">
        <v>0</v>
      </c>
      <c r="DE54" s="262">
        <v>37.674733004396302</v>
      </c>
      <c r="DF54" s="263">
        <v>6.6547862556324304</v>
      </c>
      <c r="DG54" s="263">
        <v>6.9508947529502705E-4</v>
      </c>
      <c r="DH54" s="262">
        <v>35.322894673579</v>
      </c>
      <c r="DI54" s="263">
        <v>5.6902635567377198</v>
      </c>
      <c r="DJ54" s="263">
        <v>5.8211303946468203E-3</v>
      </c>
      <c r="DK54" s="262">
        <v>37.585383163042302</v>
      </c>
      <c r="DL54" s="263">
        <v>5.5635623035546402</v>
      </c>
      <c r="DM54" s="263">
        <v>0</v>
      </c>
      <c r="DN54" s="262">
        <v>35.859412173659202</v>
      </c>
      <c r="DO54" s="263">
        <v>3.92791598913049</v>
      </c>
      <c r="DP54" s="263">
        <v>2.0563850868327701E-3</v>
      </c>
      <c r="DQ54" s="262">
        <v>38.155461800692002</v>
      </c>
      <c r="DR54" s="263">
        <v>5.2676889934181199</v>
      </c>
      <c r="DS54" s="263">
        <v>5.1376793863718902E-3</v>
      </c>
      <c r="DT54" s="262">
        <v>36.887640506069303</v>
      </c>
      <c r="DU54" s="263">
        <v>4.2128253953951402</v>
      </c>
      <c r="DV54" s="263">
        <v>1.08221476695402E-3</v>
      </c>
      <c r="DW54" s="262">
        <v>35.9855527432914</v>
      </c>
      <c r="DX54" s="263">
        <v>5.6076067255744402</v>
      </c>
      <c r="DY54" s="263">
        <v>3.29325012993054E-3</v>
      </c>
      <c r="DZ54" s="262">
        <v>38.177645441497503</v>
      </c>
      <c r="EA54" s="263">
        <v>6.2951004500266201</v>
      </c>
      <c r="EB54" s="263">
        <v>1.23615659223592E-3</v>
      </c>
      <c r="EC54" s="262">
        <v>38.3953022932238</v>
      </c>
      <c r="ED54" s="263">
        <v>6.7834651553844099</v>
      </c>
      <c r="EE54" s="263">
        <v>0</v>
      </c>
      <c r="EF54" s="262">
        <v>37.0327946055166</v>
      </c>
      <c r="EG54" s="263">
        <v>6.1502971756843099</v>
      </c>
      <c r="EH54" s="263">
        <v>8.9012560594526095E-4</v>
      </c>
      <c r="EI54" s="262">
        <v>38.3378232363658</v>
      </c>
      <c r="EJ54" s="263">
        <v>6.6583868564979696</v>
      </c>
      <c r="EK54" s="263">
        <v>4.0215398964482899E-3</v>
      </c>
      <c r="EL54" s="262">
        <v>36.691207036286499</v>
      </c>
      <c r="EM54" s="263">
        <v>5.6180464343435501</v>
      </c>
      <c r="EN54" s="263">
        <v>9.64149367261372E-4</v>
      </c>
      <c r="EO54" s="262">
        <v>37.773259855135301</v>
      </c>
      <c r="EP54" s="263">
        <v>5.63637982469844</v>
      </c>
      <c r="EQ54" s="263">
        <v>7.8115890351847196E-3</v>
      </c>
      <c r="ER54" s="262">
        <v>38.075219226248002</v>
      </c>
      <c r="ES54" s="263">
        <v>4.8709430050804698</v>
      </c>
      <c r="ET54" s="263">
        <v>7.3385716644615599E-3</v>
      </c>
      <c r="EU54" s="262">
        <v>33.671278691907297</v>
      </c>
      <c r="EV54" s="263">
        <v>3.7966026214599999</v>
      </c>
      <c r="EW54" s="263">
        <v>4.1381446908670804E-3</v>
      </c>
      <c r="EX54" s="262">
        <v>37.602273492376597</v>
      </c>
      <c r="EY54" s="263">
        <v>4.7280350822790096</v>
      </c>
      <c r="EZ54" s="263">
        <v>1.2205045904047601E-3</v>
      </c>
      <c r="FA54" s="262">
        <v>37.1636004341686</v>
      </c>
      <c r="FB54" s="263">
        <v>5.4033229585768803</v>
      </c>
      <c r="FC54" s="263">
        <v>0</v>
      </c>
    </row>
    <row r="55" spans="2:159">
      <c r="B55" s="73" t="s">
        <v>793</v>
      </c>
      <c r="C55" s="42" t="s">
        <v>822</v>
      </c>
      <c r="D55" s="262">
        <v>42.994410859454</v>
      </c>
      <c r="E55" s="263">
        <v>4.7754140496789503</v>
      </c>
      <c r="F55" s="263">
        <v>3.7588896822170099E-2</v>
      </c>
      <c r="G55" s="304">
        <v>40.9691050901613</v>
      </c>
      <c r="H55" s="263">
        <v>12.5416821352923</v>
      </c>
      <c r="I55" s="263">
        <v>0.617193960132285</v>
      </c>
      <c r="J55" s="262">
        <v>101464.700643451</v>
      </c>
      <c r="K55" s="263">
        <v>12448.2833023209</v>
      </c>
      <c r="L55" s="263">
        <v>0.23289118670453399</v>
      </c>
      <c r="M55" s="262">
        <v>55.142468750565698</v>
      </c>
      <c r="N55" s="263">
        <v>12.030111189586099</v>
      </c>
      <c r="O55" s="263">
        <v>0.58267846432931703</v>
      </c>
      <c r="P55" s="262">
        <v>10762.378851482599</v>
      </c>
      <c r="Q55" s="263">
        <v>1663.12540367422</v>
      </c>
      <c r="R55" s="263">
        <v>0.64706363779209097</v>
      </c>
      <c r="S55" s="262">
        <v>337723.32719454099</v>
      </c>
      <c r="T55" s="263">
        <v>55075.292157399599</v>
      </c>
      <c r="U55" s="263">
        <v>120.075503370234</v>
      </c>
      <c r="V55" s="262">
        <v>33.912438078529803</v>
      </c>
      <c r="W55" s="263">
        <v>12.9073732748871</v>
      </c>
      <c r="X55" s="263">
        <v>2.6543859309628099</v>
      </c>
      <c r="Y55" s="262">
        <v>343.215248050757</v>
      </c>
      <c r="Z55" s="263">
        <v>142.389496927203</v>
      </c>
      <c r="AA55" s="263">
        <v>24.159309595947501</v>
      </c>
      <c r="AB55" s="262">
        <v>127.554139794805</v>
      </c>
      <c r="AC55" s="263">
        <v>166.09503541231501</v>
      </c>
      <c r="AD55" s="263">
        <v>32.111778397652699</v>
      </c>
      <c r="AE55" s="262">
        <v>61.897484099074099</v>
      </c>
      <c r="AF55" s="263">
        <v>6.1963332506514703</v>
      </c>
      <c r="AG55" s="263">
        <v>0.41974823446891402</v>
      </c>
      <c r="AH55" s="262">
        <v>43.100889937204698</v>
      </c>
      <c r="AI55" s="263">
        <v>3.29553755716706</v>
      </c>
      <c r="AJ55" s="263">
        <v>0.100489958763629</v>
      </c>
      <c r="AK55" s="262">
        <v>39.986778415797701</v>
      </c>
      <c r="AL55" s="263">
        <v>9.5677168335737992</v>
      </c>
      <c r="AM55" s="263">
        <v>0.54470843774658895</v>
      </c>
      <c r="AN55" s="262">
        <v>39.276273731013802</v>
      </c>
      <c r="AO55" s="263">
        <v>5.4056327108329896</v>
      </c>
      <c r="AP55" s="263">
        <v>0.14313155647714301</v>
      </c>
      <c r="AQ55" s="262">
        <v>28.3620963090919</v>
      </c>
      <c r="AR55" s="263">
        <v>15.191183302593799</v>
      </c>
      <c r="AS55" s="263">
        <v>3.4519527152717</v>
      </c>
      <c r="AT55" s="262">
        <v>38.196936446373897</v>
      </c>
      <c r="AU55" s="263">
        <v>6.1434344519096902</v>
      </c>
      <c r="AV55" s="263">
        <v>0.135820980093313</v>
      </c>
      <c r="AW55" s="262">
        <v>41.684573183704401</v>
      </c>
      <c r="AX55" s="263">
        <v>8.1488166498893193</v>
      </c>
      <c r="AY55" s="263">
        <v>0.61654407987360205</v>
      </c>
      <c r="AZ55" s="306">
        <v>120.857855167552</v>
      </c>
      <c r="BA55" s="263">
        <v>25.892564771899099</v>
      </c>
      <c r="BB55" s="263">
        <v>0.92321185855056798</v>
      </c>
      <c r="BC55" s="262">
        <v>36.215772292380898</v>
      </c>
      <c r="BD55" s="263">
        <v>5.0804510649992496</v>
      </c>
      <c r="BE55" s="263">
        <v>3.8206310431299299E-3</v>
      </c>
      <c r="BF55" s="262">
        <v>38.586755302270298</v>
      </c>
      <c r="BG55" s="263">
        <v>5.8244224179218298</v>
      </c>
      <c r="BH55" s="263">
        <v>0.43417830601858498</v>
      </c>
      <c r="BI55" s="262">
        <v>40.1185045627062</v>
      </c>
      <c r="BJ55" s="263">
        <v>4.4252295617314097</v>
      </c>
      <c r="BK55" s="263">
        <v>5.55273850824708E-2</v>
      </c>
      <c r="BL55" s="262">
        <v>36.172973782392098</v>
      </c>
      <c r="BM55" s="263">
        <v>6.4811445791095403</v>
      </c>
      <c r="BN55" s="263">
        <v>0.16300185204496201</v>
      </c>
      <c r="BO55" s="262">
        <v>37.559181149645397</v>
      </c>
      <c r="BP55" s="263">
        <v>5.1446147431152403</v>
      </c>
      <c r="BQ55" s="263">
        <v>1.00463597714237E-2</v>
      </c>
      <c r="BR55" s="262">
        <v>37.219197001040698</v>
      </c>
      <c r="BS55" s="263">
        <v>6.18080703632541</v>
      </c>
      <c r="BT55" s="263">
        <v>8.18669061000247E-2</v>
      </c>
      <c r="BU55" s="262">
        <v>33.304657891278197</v>
      </c>
      <c r="BV55" s="263">
        <v>6.0755210217419098</v>
      </c>
      <c r="BW55" s="263">
        <v>8.7838789662621097E-2</v>
      </c>
      <c r="BX55" s="262">
        <v>32.233000034600799</v>
      </c>
      <c r="BY55" s="263">
        <v>5.3652218080769201</v>
      </c>
      <c r="BZ55" s="263">
        <v>1.1489126341314999E-2</v>
      </c>
      <c r="CA55" s="262">
        <v>79.196209074110499</v>
      </c>
      <c r="CB55" s="263">
        <v>13.439251349141401</v>
      </c>
      <c r="CC55" s="263">
        <v>1.43682168334783E-2</v>
      </c>
      <c r="CD55" s="262">
        <v>38.7388769169768</v>
      </c>
      <c r="CE55" s="263">
        <v>5.9774822366238398</v>
      </c>
      <c r="CF55" s="263">
        <v>5.7610658408396099E-3</v>
      </c>
      <c r="CG55" s="262">
        <v>38.541325951314498</v>
      </c>
      <c r="CH55" s="263">
        <v>5.5273106470572397</v>
      </c>
      <c r="CI55" s="263">
        <v>8.0256403676881305E-3</v>
      </c>
      <c r="CJ55" s="262">
        <v>38.466583068170898</v>
      </c>
      <c r="CK55" s="263">
        <v>4.5308687727704298</v>
      </c>
      <c r="CL55" s="263">
        <v>0</v>
      </c>
      <c r="CM55" s="262">
        <v>36.536570270664797</v>
      </c>
      <c r="CN55" s="263">
        <v>5.14796718486798</v>
      </c>
      <c r="CO55" s="263">
        <v>1.6947933496747999E-2</v>
      </c>
      <c r="CP55" s="262">
        <v>37.450265446240202</v>
      </c>
      <c r="CQ55" s="263">
        <v>5.19421780637082</v>
      </c>
      <c r="CR55" s="263">
        <v>9.6454192331531796E-3</v>
      </c>
      <c r="CS55" s="262">
        <v>34.642026962244898</v>
      </c>
      <c r="CT55" s="263">
        <v>5.02830591534223</v>
      </c>
      <c r="CU55" s="263">
        <v>1.19083102117102E-2</v>
      </c>
      <c r="CV55" s="262">
        <v>39.267789669800401</v>
      </c>
      <c r="CW55" s="263">
        <v>7.6208019804095803</v>
      </c>
      <c r="CX55" s="263">
        <v>7.8495545326907803E-3</v>
      </c>
      <c r="CY55" s="262">
        <v>36.118537050594803</v>
      </c>
      <c r="CZ55" s="263">
        <v>6.3873917278073504</v>
      </c>
      <c r="DA55" s="263">
        <v>1.1876358817904001E-3</v>
      </c>
      <c r="DB55" s="262">
        <v>38.530432988693804</v>
      </c>
      <c r="DC55" s="263">
        <v>6.6731269656237897</v>
      </c>
      <c r="DD55" s="263">
        <v>1.5554828359747601E-3</v>
      </c>
      <c r="DE55" s="262">
        <v>37.776240720833002</v>
      </c>
      <c r="DF55" s="263">
        <v>6.2611572478766897</v>
      </c>
      <c r="DG55" s="263">
        <v>7.4321642565839405E-4</v>
      </c>
      <c r="DH55" s="262">
        <v>35.1452347818745</v>
      </c>
      <c r="DI55" s="263">
        <v>5.9600440570336204</v>
      </c>
      <c r="DJ55" s="263">
        <v>4.3812214052405297E-3</v>
      </c>
      <c r="DK55" s="262">
        <v>37.760088922482403</v>
      </c>
      <c r="DL55" s="263">
        <v>5.9414241439097699</v>
      </c>
      <c r="DM55" s="263">
        <v>0</v>
      </c>
      <c r="DN55" s="262">
        <v>35.674106159268</v>
      </c>
      <c r="DO55" s="263">
        <v>3.9897244070152</v>
      </c>
      <c r="DP55" s="263">
        <v>2.1879200899842101E-3</v>
      </c>
      <c r="DQ55" s="262">
        <v>38.094288338269997</v>
      </c>
      <c r="DR55" s="263">
        <v>5.48090002073452</v>
      </c>
      <c r="DS55" s="263">
        <v>5.4644346362576496E-3</v>
      </c>
      <c r="DT55" s="262">
        <v>37.586612858188197</v>
      </c>
      <c r="DU55" s="263">
        <v>4.3502150183637802</v>
      </c>
      <c r="DV55" s="263">
        <v>8.2673258583681195E-4</v>
      </c>
      <c r="DW55" s="262">
        <v>35.970958384256797</v>
      </c>
      <c r="DX55" s="263">
        <v>5.4548278841466802</v>
      </c>
      <c r="DY55" s="263">
        <v>4.9226601045971501E-3</v>
      </c>
      <c r="DZ55" s="262">
        <v>38.7751125386173</v>
      </c>
      <c r="EA55" s="263">
        <v>5.5764732974281301</v>
      </c>
      <c r="EB55" s="263">
        <v>0</v>
      </c>
      <c r="EC55" s="262">
        <v>38.993022237360798</v>
      </c>
      <c r="ED55" s="263">
        <v>6.6718406420676297</v>
      </c>
      <c r="EE55" s="263">
        <v>6.41292071811163E-3</v>
      </c>
      <c r="EF55" s="262">
        <v>37.401889242111103</v>
      </c>
      <c r="EG55" s="263">
        <v>6.5563763460434998</v>
      </c>
      <c r="EH55" s="263">
        <v>0</v>
      </c>
      <c r="EI55" s="262">
        <v>38.58554387097</v>
      </c>
      <c r="EJ55" s="263">
        <v>7.3665213269723298</v>
      </c>
      <c r="EK55" s="263">
        <v>6.1201686203062097E-3</v>
      </c>
      <c r="EL55" s="262">
        <v>36.952227776304099</v>
      </c>
      <c r="EM55" s="263">
        <v>5.5122284090966396</v>
      </c>
      <c r="EN55" s="263">
        <v>0</v>
      </c>
      <c r="EO55" s="262">
        <v>38.038976208231603</v>
      </c>
      <c r="EP55" s="263">
        <v>5.4383671407709899</v>
      </c>
      <c r="EQ55" s="263">
        <v>0</v>
      </c>
      <c r="ER55" s="262">
        <v>38.451324597678003</v>
      </c>
      <c r="ES55" s="263">
        <v>4.9526322621852303</v>
      </c>
      <c r="ET55" s="263">
        <v>4.0505907706729202E-3</v>
      </c>
      <c r="EU55" s="262">
        <v>34.390733697068796</v>
      </c>
      <c r="EV55" s="263">
        <v>3.8432510171428298</v>
      </c>
      <c r="EW55" s="263">
        <v>5.64259938176027E-3</v>
      </c>
      <c r="EX55" s="262">
        <v>38.078924419162099</v>
      </c>
      <c r="EY55" s="263">
        <v>4.8114044425992102</v>
      </c>
      <c r="EZ55" s="263">
        <v>1.3302429743777401E-3</v>
      </c>
      <c r="FA55" s="262">
        <v>37.762042342065499</v>
      </c>
      <c r="FB55" s="263">
        <v>5.2900054858366801</v>
      </c>
      <c r="FC55" s="263">
        <v>1.30249638758667E-3</v>
      </c>
    </row>
    <row r="56" spans="2:159" ht="15.75" thickBot="1">
      <c r="B56" s="73" t="s">
        <v>793</v>
      </c>
      <c r="C56" s="251" t="s">
        <v>823</v>
      </c>
      <c r="D56" s="307">
        <v>42.7611761208248</v>
      </c>
      <c r="E56" s="308">
        <v>5.2964549785321902</v>
      </c>
      <c r="F56" s="308">
        <v>3.6881113731996103E-2</v>
      </c>
      <c r="G56" s="309">
        <v>39.827871832928103</v>
      </c>
      <c r="H56" s="308">
        <v>13.143154594162599</v>
      </c>
      <c r="I56" s="308">
        <v>0.65096287300312194</v>
      </c>
      <c r="J56" s="307">
        <v>101773.248859436</v>
      </c>
      <c r="K56" s="308">
        <v>12388.8275681427</v>
      </c>
      <c r="L56" s="308">
        <v>0.20833891003211699</v>
      </c>
      <c r="M56" s="307">
        <v>56.226437383600697</v>
      </c>
      <c r="N56" s="308">
        <v>12.5330699411141</v>
      </c>
      <c r="O56" s="308">
        <v>0.57701769406146997</v>
      </c>
      <c r="P56" s="307">
        <v>10691.9207485324</v>
      </c>
      <c r="Q56" s="308">
        <v>1717.3280165040201</v>
      </c>
      <c r="R56" s="308">
        <v>0.50401672651903295</v>
      </c>
      <c r="S56" s="307">
        <v>336477.42782443098</v>
      </c>
      <c r="T56" s="308">
        <v>54768.309869954202</v>
      </c>
      <c r="U56" s="308">
        <v>112.37300884627599</v>
      </c>
      <c r="V56" s="307">
        <v>33.178036633618603</v>
      </c>
      <c r="W56" s="308">
        <v>12.398740754333099</v>
      </c>
      <c r="X56" s="308">
        <v>2.48876401724034</v>
      </c>
      <c r="Y56" s="307">
        <v>373.764751861126</v>
      </c>
      <c r="Z56" s="308">
        <v>133.18641030063401</v>
      </c>
      <c r="AA56" s="308">
        <v>22.073190865679798</v>
      </c>
      <c r="AB56" s="307">
        <v>147.204128676913</v>
      </c>
      <c r="AC56" s="308">
        <v>147.64552904377001</v>
      </c>
      <c r="AD56" s="308">
        <v>31.283934687246301</v>
      </c>
      <c r="AE56" s="307">
        <v>62.786024006359398</v>
      </c>
      <c r="AF56" s="308">
        <v>5.7359581098964103</v>
      </c>
      <c r="AG56" s="308">
        <v>0.37232252574014302</v>
      </c>
      <c r="AH56" s="307">
        <v>42.413275028344799</v>
      </c>
      <c r="AI56" s="308">
        <v>3.3983682423099699</v>
      </c>
      <c r="AJ56" s="308">
        <v>0.10387267644814401</v>
      </c>
      <c r="AK56" s="307">
        <v>39.465854991395503</v>
      </c>
      <c r="AL56" s="308">
        <v>8.8614857718062492</v>
      </c>
      <c r="AM56" s="308">
        <v>0.45777443815031299</v>
      </c>
      <c r="AN56" s="307">
        <v>39.585833887820598</v>
      </c>
      <c r="AO56" s="308">
        <v>5.2027960810055696</v>
      </c>
      <c r="AP56" s="308">
        <v>0.14457253844422799</v>
      </c>
      <c r="AQ56" s="307">
        <v>34.071410457505003</v>
      </c>
      <c r="AR56" s="308">
        <v>16.2367646775146</v>
      </c>
      <c r="AS56" s="308">
        <v>3.0005044367271498</v>
      </c>
      <c r="AT56" s="307">
        <v>38.821501259287302</v>
      </c>
      <c r="AU56" s="308">
        <v>6.54905331863851</v>
      </c>
      <c r="AV56" s="308">
        <v>0.10583972132463899</v>
      </c>
      <c r="AW56" s="307">
        <v>44.2857835503182</v>
      </c>
      <c r="AX56" s="308">
        <v>7.7069967799475396</v>
      </c>
      <c r="AY56" s="308">
        <v>0.58152663287416595</v>
      </c>
      <c r="AZ56" s="310">
        <v>111.408845157196</v>
      </c>
      <c r="BA56" s="308">
        <v>24.195416763189399</v>
      </c>
      <c r="BB56" s="308">
        <v>1.0689327253547001</v>
      </c>
      <c r="BC56" s="307">
        <v>36.6717685732538</v>
      </c>
      <c r="BD56" s="308">
        <v>4.3296230044919897</v>
      </c>
      <c r="BE56" s="308">
        <v>5.0148499099887901E-3</v>
      </c>
      <c r="BF56" s="307">
        <v>40.476071078833201</v>
      </c>
      <c r="BG56" s="308">
        <v>6.3469522625681698</v>
      </c>
      <c r="BH56" s="308">
        <v>0.60474240130180501</v>
      </c>
      <c r="BI56" s="307">
        <v>40.6512478365851</v>
      </c>
      <c r="BJ56" s="308">
        <v>5.2917509895246901</v>
      </c>
      <c r="BK56" s="308">
        <v>4.99324078496408E-2</v>
      </c>
      <c r="BL56" s="307">
        <v>37.479829642314797</v>
      </c>
      <c r="BM56" s="308">
        <v>6.9327917630174696</v>
      </c>
      <c r="BN56" s="308">
        <v>0.146298469530456</v>
      </c>
      <c r="BO56" s="307">
        <v>38.308125998817601</v>
      </c>
      <c r="BP56" s="308">
        <v>5.7542354725093796</v>
      </c>
      <c r="BQ56" s="308">
        <v>1.4880579836565801E-2</v>
      </c>
      <c r="BR56" s="307">
        <v>38.916917252872601</v>
      </c>
      <c r="BS56" s="308">
        <v>6.8997879946005396</v>
      </c>
      <c r="BT56" s="308">
        <v>0.109020302643276</v>
      </c>
      <c r="BU56" s="307">
        <v>33.921201907875997</v>
      </c>
      <c r="BV56" s="308">
        <v>6.7030657240719904</v>
      </c>
      <c r="BW56" s="308">
        <v>7.6494378236109703E-2</v>
      </c>
      <c r="BX56" s="307">
        <v>32.505551919913501</v>
      </c>
      <c r="BY56" s="308">
        <v>5.9680610840063997</v>
      </c>
      <c r="BZ56" s="308">
        <v>1.3158841565644E-2</v>
      </c>
      <c r="CA56" s="307">
        <v>79.8328031328913</v>
      </c>
      <c r="CB56" s="308">
        <v>13.8173795709441</v>
      </c>
      <c r="CC56" s="308">
        <v>1.6953579316797401E-2</v>
      </c>
      <c r="CD56" s="307">
        <v>39.031734458892302</v>
      </c>
      <c r="CE56" s="308">
        <v>6.0610724577393098</v>
      </c>
      <c r="CF56" s="308">
        <v>4.3184550512128297E-3</v>
      </c>
      <c r="CG56" s="307">
        <v>39.016759113003701</v>
      </c>
      <c r="CH56" s="308">
        <v>5.5943416181119803</v>
      </c>
      <c r="CI56" s="308">
        <v>6.73353208511673E-3</v>
      </c>
      <c r="CJ56" s="307">
        <v>39.013958390668002</v>
      </c>
      <c r="CK56" s="308">
        <v>4.5917851837761301</v>
      </c>
      <c r="CL56" s="308">
        <v>9.9815953454928004E-4</v>
      </c>
      <c r="CM56" s="307">
        <v>36.889181910396204</v>
      </c>
      <c r="CN56" s="308">
        <v>6.0579779549729098</v>
      </c>
      <c r="CO56" s="308">
        <v>8.2121964779781793E-3</v>
      </c>
      <c r="CP56" s="307">
        <v>37.841868275332097</v>
      </c>
      <c r="CQ56" s="308">
        <v>5.8630573477799501</v>
      </c>
      <c r="CR56" s="308">
        <v>1.03998089652842E-2</v>
      </c>
      <c r="CS56" s="307">
        <v>34.9175132773629</v>
      </c>
      <c r="CT56" s="308">
        <v>5.4206065413096498</v>
      </c>
      <c r="CU56" s="308">
        <v>6.1474916764419699E-3</v>
      </c>
      <c r="CV56" s="307">
        <v>40.049890476727199</v>
      </c>
      <c r="CW56" s="308">
        <v>8.3613630271391592</v>
      </c>
      <c r="CX56" s="308">
        <v>8.3373851611127803E-3</v>
      </c>
      <c r="CY56" s="307">
        <v>36.026575478145503</v>
      </c>
      <c r="CZ56" s="308">
        <v>6.5628783148924104</v>
      </c>
      <c r="DA56" s="308">
        <v>0</v>
      </c>
      <c r="DB56" s="307">
        <v>38.371077239820302</v>
      </c>
      <c r="DC56" s="308">
        <v>6.5089426054290698</v>
      </c>
      <c r="DD56" s="308">
        <v>9.5603104698766699E-4</v>
      </c>
      <c r="DE56" s="307">
        <v>37.235633681764099</v>
      </c>
      <c r="DF56" s="308">
        <v>5.9922348936024896</v>
      </c>
      <c r="DG56" s="308">
        <v>1.3222133283230799E-3</v>
      </c>
      <c r="DH56" s="307">
        <v>35.320463497258302</v>
      </c>
      <c r="DI56" s="308">
        <v>6.21690244549385</v>
      </c>
      <c r="DJ56" s="308">
        <v>4.6125794258445596E-3</v>
      </c>
      <c r="DK56" s="307">
        <v>37.411890251767097</v>
      </c>
      <c r="DL56" s="308">
        <v>5.7599878844473604</v>
      </c>
      <c r="DM56" s="308">
        <v>7.5830676282052202E-3</v>
      </c>
      <c r="DN56" s="307">
        <v>35.270056502768803</v>
      </c>
      <c r="DO56" s="308">
        <v>4.1957572512500096</v>
      </c>
      <c r="DP56" s="308">
        <v>0</v>
      </c>
      <c r="DQ56" s="307">
        <v>38.0873772737419</v>
      </c>
      <c r="DR56" s="308">
        <v>5.1853687922562299</v>
      </c>
      <c r="DS56" s="308">
        <v>0</v>
      </c>
      <c r="DT56" s="307">
        <v>37.128602830690802</v>
      </c>
      <c r="DU56" s="308">
        <v>4.6170496026024104</v>
      </c>
      <c r="DV56" s="308">
        <v>1.19087426517328E-3</v>
      </c>
      <c r="DW56" s="307">
        <v>36.235530958636801</v>
      </c>
      <c r="DX56" s="308">
        <v>6.4826124468984903</v>
      </c>
      <c r="DY56" s="308">
        <v>3.6319965004336899E-3</v>
      </c>
      <c r="DZ56" s="307">
        <v>38.7059100035329</v>
      </c>
      <c r="EA56" s="308">
        <v>6.4174213448964998</v>
      </c>
      <c r="EB56" s="308">
        <v>1.36744188548458E-3</v>
      </c>
      <c r="EC56" s="307">
        <v>38.640582739909398</v>
      </c>
      <c r="ED56" s="308">
        <v>6.9334395234807999</v>
      </c>
      <c r="EE56" s="308">
        <v>2.8013012055655602E-3</v>
      </c>
      <c r="EF56" s="307">
        <v>37.5451903359642</v>
      </c>
      <c r="EG56" s="308">
        <v>6.5398070817473997</v>
      </c>
      <c r="EH56" s="308">
        <v>9.97160643114482E-4</v>
      </c>
      <c r="EI56" s="307">
        <v>38.7901227152296</v>
      </c>
      <c r="EJ56" s="308">
        <v>7.0085169615856797</v>
      </c>
      <c r="EK56" s="308">
        <v>4.5399999838931799E-3</v>
      </c>
      <c r="EL56" s="307">
        <v>37.210474007835501</v>
      </c>
      <c r="EM56" s="308">
        <v>5.2905633997162997</v>
      </c>
      <c r="EN56" s="308">
        <v>1.0918887447391001E-3</v>
      </c>
      <c r="EO56" s="307">
        <v>38.8062526882185</v>
      </c>
      <c r="EP56" s="308">
        <v>5.6729720212035897</v>
      </c>
      <c r="EQ56" s="308">
        <v>7.8122996261081497E-3</v>
      </c>
      <c r="ER56" s="307">
        <v>38.669994952900602</v>
      </c>
      <c r="ES56" s="308">
        <v>4.77510587566141</v>
      </c>
      <c r="ET56" s="308">
        <v>5.2051408861275503E-3</v>
      </c>
      <c r="EU56" s="307">
        <v>34.287324982202797</v>
      </c>
      <c r="EV56" s="308">
        <v>3.8765189729314802</v>
      </c>
      <c r="EW56" s="308">
        <v>1.68252279208027E-3</v>
      </c>
      <c r="EX56" s="307">
        <v>37.7584312997963</v>
      </c>
      <c r="EY56" s="308">
        <v>4.67256289208159</v>
      </c>
      <c r="EZ56" s="308">
        <v>1.3849495343058E-3</v>
      </c>
      <c r="FA56" s="307">
        <v>37.297041684580698</v>
      </c>
      <c r="FB56" s="308">
        <v>5.33684627673117</v>
      </c>
      <c r="FC56" s="308">
        <v>1.89296340207548E-3</v>
      </c>
    </row>
    <row r="57" spans="2:159">
      <c r="B57" s="1062" t="s">
        <v>807</v>
      </c>
      <c r="C57" s="1062"/>
      <c r="D57" s="267">
        <v>1.8891415660406126</v>
      </c>
      <c r="E57" s="267"/>
      <c r="F57" s="267"/>
      <c r="G57" s="267">
        <v>5.117564686945812</v>
      </c>
      <c r="H57" s="267"/>
      <c r="I57" s="267"/>
      <c r="J57" s="267">
        <v>1.5864463556300228</v>
      </c>
      <c r="K57" s="267"/>
      <c r="L57" s="267"/>
      <c r="M57" s="267">
        <v>1.0746999271292121</v>
      </c>
      <c r="N57" s="267"/>
      <c r="O57" s="267"/>
      <c r="P57" s="267">
        <v>1.9616226711184421</v>
      </c>
      <c r="Q57" s="267"/>
      <c r="R57" s="267"/>
      <c r="S57" s="267">
        <v>335.16129155474061</v>
      </c>
      <c r="T57" s="267"/>
      <c r="U57" s="267"/>
      <c r="V57" s="267">
        <v>13.138726644616048</v>
      </c>
      <c r="W57" s="267"/>
      <c r="X57" s="267"/>
      <c r="Y57" s="267">
        <v>85.56599319121112</v>
      </c>
      <c r="Z57" s="267"/>
      <c r="AA57" s="267"/>
      <c r="AB57" s="267">
        <v>150.58535207180279</v>
      </c>
      <c r="AC57" s="267"/>
      <c r="AD57" s="267"/>
      <c r="AE57" s="267">
        <v>12.060473300974571</v>
      </c>
      <c r="AF57" s="267"/>
      <c r="AG57" s="267"/>
      <c r="AH57" s="267">
        <v>0.45266384129400505</v>
      </c>
      <c r="AI57" s="267"/>
      <c r="AJ57" s="267"/>
      <c r="AK57" s="267">
        <v>1.0852991691539868</v>
      </c>
      <c r="AL57" s="267"/>
      <c r="AM57" s="267"/>
      <c r="AN57" s="267">
        <v>0.24058002086363289</v>
      </c>
      <c r="AO57" s="267"/>
      <c r="AP57" s="267"/>
      <c r="AQ57" s="267">
        <v>7.1376095240245387</v>
      </c>
      <c r="AR57" s="267"/>
      <c r="AS57" s="267"/>
      <c r="AT57" s="267">
        <v>0.70344116694876146</v>
      </c>
      <c r="AU57" s="267"/>
      <c r="AV57" s="267"/>
      <c r="AW57" s="267">
        <v>1.8089654853086301</v>
      </c>
      <c r="AX57" s="267"/>
      <c r="AY57" s="267"/>
      <c r="AZ57" s="267">
        <v>5.8230634105015087</v>
      </c>
      <c r="BA57" s="267"/>
      <c r="BB57" s="267"/>
      <c r="BC57" s="267">
        <v>2.4830623101334763E-2</v>
      </c>
      <c r="BD57" s="267"/>
      <c r="BE57" s="267"/>
      <c r="BF57" s="267">
        <v>1.1520988010980908</v>
      </c>
      <c r="BG57" s="267"/>
      <c r="BH57" s="267"/>
      <c r="BI57" s="267">
        <v>0.26187627755542336</v>
      </c>
      <c r="BJ57" s="267"/>
      <c r="BK57" s="267"/>
      <c r="BL57" s="267">
        <v>0.5894626851378566</v>
      </c>
      <c r="BM57" s="267"/>
      <c r="BN57" s="267"/>
      <c r="BO57" s="267">
        <v>7.4434420530292159E-2</v>
      </c>
      <c r="BP57" s="267"/>
      <c r="BQ57" s="267"/>
      <c r="BR57" s="267">
        <v>0.36975675395229463</v>
      </c>
      <c r="BS57" s="267"/>
      <c r="BT57" s="267"/>
      <c r="BU57" s="267">
        <v>0.25306932009859939</v>
      </c>
      <c r="BV57" s="267"/>
      <c r="BW57" s="267"/>
      <c r="BX57" s="267">
        <v>0.9459894023991493</v>
      </c>
      <c r="BY57" s="267"/>
      <c r="BZ57" s="267"/>
      <c r="CA57" s="267">
        <v>3.6092606714661066E-2</v>
      </c>
      <c r="CB57" s="267"/>
      <c r="CC57" s="267"/>
      <c r="CD57" s="267">
        <v>1.108667051349717E-2</v>
      </c>
      <c r="CE57" s="267"/>
      <c r="CF57" s="267"/>
      <c r="CG57" s="267">
        <v>1.47123867325358E-2</v>
      </c>
      <c r="CH57" s="267"/>
      <c r="CI57" s="267"/>
      <c r="CJ57" s="267">
        <v>1.8638010492113201E-3</v>
      </c>
      <c r="CK57" s="267"/>
      <c r="CL57" s="267"/>
      <c r="CM57" s="267">
        <v>4.2670419403242843E-2</v>
      </c>
      <c r="CN57" s="267"/>
      <c r="CO57" s="267"/>
      <c r="CP57" s="267">
        <v>9.9629242864489043E-2</v>
      </c>
      <c r="CQ57" s="267"/>
      <c r="CR57" s="267"/>
      <c r="CS57" s="267">
        <v>4.9908562172249246E-2</v>
      </c>
      <c r="CT57" s="267"/>
      <c r="CU57" s="267"/>
      <c r="CV57" s="267">
        <v>6.7570727458357597E-3</v>
      </c>
      <c r="CW57" s="267"/>
      <c r="CX57" s="267"/>
      <c r="CY57" s="267">
        <v>2.760643534359032E-3</v>
      </c>
      <c r="CZ57" s="267"/>
      <c r="DA57" s="267"/>
      <c r="DB57" s="267">
        <v>1.1787283492199899E-3</v>
      </c>
      <c r="DC57" s="267"/>
      <c r="DD57" s="267"/>
      <c r="DE57" s="267">
        <v>1.8009681570357241E-3</v>
      </c>
      <c r="DF57" s="267"/>
      <c r="DG57" s="267"/>
      <c r="DH57" s="267">
        <v>1.3961863065144459E-2</v>
      </c>
      <c r="DI57" s="267"/>
      <c r="DJ57" s="267"/>
      <c r="DK57" s="267">
        <v>3.1879556212757162E-2</v>
      </c>
      <c r="DL57" s="267"/>
      <c r="DM57" s="267"/>
      <c r="DN57" s="267">
        <v>3.2527808405314398E-3</v>
      </c>
      <c r="DO57" s="267"/>
      <c r="DP57" s="267"/>
      <c r="DQ57" s="267">
        <v>8.676764798236581E-3</v>
      </c>
      <c r="DR57" s="267"/>
      <c r="DS57" s="267"/>
      <c r="DT57" s="267">
        <v>0</v>
      </c>
      <c r="DU57" s="267"/>
      <c r="DV57" s="267"/>
      <c r="DW57" s="267">
        <v>1.0470958629640061E-2</v>
      </c>
      <c r="DX57" s="267"/>
      <c r="DY57" s="267"/>
      <c r="DZ57" s="267">
        <v>2.9106677626140462E-3</v>
      </c>
      <c r="EA57" s="267"/>
      <c r="EB57" s="267"/>
      <c r="EC57" s="267">
        <v>6.5883080474654397E-3</v>
      </c>
      <c r="ED57" s="267"/>
      <c r="EE57" s="267"/>
      <c r="EF57" s="267">
        <v>2.2569778616540141E-3</v>
      </c>
      <c r="EG57" s="267"/>
      <c r="EH57" s="267"/>
      <c r="EI57" s="267">
        <v>1.86521652252911E-2</v>
      </c>
      <c r="EJ57" s="267"/>
      <c r="EK57" s="267"/>
      <c r="EL57" s="267">
        <v>4.9891655558666065E-3</v>
      </c>
      <c r="EM57" s="267"/>
      <c r="EN57" s="267"/>
      <c r="EO57" s="267">
        <v>1.5383815671839237E-2</v>
      </c>
      <c r="EP57" s="267"/>
      <c r="EQ57" s="267"/>
      <c r="ER57" s="267">
        <v>1.691195384783396E-2</v>
      </c>
      <c r="ES57" s="267"/>
      <c r="ET57" s="267"/>
      <c r="EU57" s="267">
        <v>1.986684533376042E-2</v>
      </c>
      <c r="EV57" s="267"/>
      <c r="EW57" s="267"/>
      <c r="EX57" s="267">
        <v>2.631908334235268E-3</v>
      </c>
      <c r="EY57" s="267"/>
      <c r="EZ57" s="267"/>
      <c r="FA57" s="267">
        <v>5.079261637362358E-3</v>
      </c>
      <c r="FB57" s="268"/>
      <c r="FC57" s="268"/>
    </row>
    <row r="58" spans="2:159">
      <c r="B58" s="1066" t="s">
        <v>808</v>
      </c>
      <c r="C58" s="287" t="s">
        <v>165</v>
      </c>
      <c r="D58" s="288">
        <v>38.98817172968424</v>
      </c>
      <c r="E58" s="311"/>
      <c r="F58" s="311"/>
      <c r="G58" s="289">
        <v>45.812997323111738</v>
      </c>
      <c r="H58" s="311"/>
      <c r="I58" s="311"/>
      <c r="J58" s="290">
        <v>96191.864077944541</v>
      </c>
      <c r="K58" s="311"/>
      <c r="L58" s="311"/>
      <c r="M58" s="290">
        <v>53.824926337769398</v>
      </c>
      <c r="N58" s="311"/>
      <c r="O58" s="311"/>
      <c r="P58" s="288">
        <v>10539.273335337801</v>
      </c>
      <c r="Q58" s="311"/>
      <c r="R58" s="311"/>
      <c r="S58" s="288">
        <v>323429.09876195982</v>
      </c>
      <c r="T58" s="311"/>
      <c r="U58" s="311"/>
      <c r="V58" s="288">
        <v>30.780518560735221</v>
      </c>
      <c r="W58" s="311"/>
      <c r="X58" s="311"/>
      <c r="Y58" s="288">
        <v>331.05293879104619</v>
      </c>
      <c r="Z58" s="311"/>
      <c r="AA58" s="311"/>
      <c r="AB58" s="289">
        <v>172.93448366588399</v>
      </c>
      <c r="AC58" s="311"/>
      <c r="AD58" s="311"/>
      <c r="AE58" s="289">
        <v>74.341703640223358</v>
      </c>
      <c r="AF58" s="311"/>
      <c r="AG58" s="311"/>
      <c r="AH58" s="288">
        <v>39.894200483894984</v>
      </c>
      <c r="AI58" s="311"/>
      <c r="AJ58" s="311"/>
      <c r="AK58" s="288">
        <v>38.425294702493041</v>
      </c>
      <c r="AL58" s="311"/>
      <c r="AM58" s="311"/>
      <c r="AN58" s="288">
        <v>37.549204000027018</v>
      </c>
      <c r="AO58" s="311"/>
      <c r="AP58" s="311"/>
      <c r="AQ58" s="290">
        <v>28.9112168845217</v>
      </c>
      <c r="AR58" s="311"/>
      <c r="AS58" s="311"/>
      <c r="AT58" s="288">
        <v>37.15916294030378</v>
      </c>
      <c r="AU58" s="311"/>
      <c r="AV58" s="311"/>
      <c r="AW58" s="290">
        <v>45.62445306526044</v>
      </c>
      <c r="AX58" s="311"/>
      <c r="AY58" s="311"/>
      <c r="AZ58" s="289">
        <v>96.591731523035108</v>
      </c>
      <c r="BA58" s="311"/>
      <c r="BB58" s="311"/>
      <c r="BC58" s="288">
        <v>34.386972880916801</v>
      </c>
      <c r="BD58" s="311"/>
      <c r="BE58" s="311"/>
      <c r="BF58" s="288">
        <v>37.943169599937683</v>
      </c>
      <c r="BG58" s="311"/>
      <c r="BH58" s="311"/>
      <c r="BI58" s="288">
        <v>38.067733191897887</v>
      </c>
      <c r="BJ58" s="311"/>
      <c r="BK58" s="311"/>
      <c r="BL58" s="288">
        <v>38.850420392952145</v>
      </c>
      <c r="BM58" s="311"/>
      <c r="BN58" s="311"/>
      <c r="BO58" s="288">
        <v>36.351272202233204</v>
      </c>
      <c r="BP58" s="311"/>
      <c r="BQ58" s="311"/>
      <c r="BR58" s="288">
        <v>39.003627673889198</v>
      </c>
      <c r="BS58" s="311"/>
      <c r="BT58" s="311"/>
      <c r="BU58" s="288">
        <v>32.834475651815595</v>
      </c>
      <c r="BV58" s="311"/>
      <c r="BW58" s="311"/>
      <c r="BX58" s="288">
        <v>31.470699066653243</v>
      </c>
      <c r="BY58" s="311"/>
      <c r="BZ58" s="311"/>
      <c r="CA58" s="288">
        <v>77.182897217854446</v>
      </c>
      <c r="CB58" s="311"/>
      <c r="CC58" s="311"/>
      <c r="CD58" s="288">
        <v>38.216083799548095</v>
      </c>
      <c r="CE58" s="311"/>
      <c r="CF58" s="311"/>
      <c r="CG58" s="288">
        <v>37.835403287917359</v>
      </c>
      <c r="CH58" s="311"/>
      <c r="CI58" s="311"/>
      <c r="CJ58" s="288">
        <v>37.785685110335365</v>
      </c>
      <c r="CK58" s="311"/>
      <c r="CL58" s="311"/>
      <c r="CM58" s="288">
        <v>35.657625724143138</v>
      </c>
      <c r="CN58" s="311"/>
      <c r="CO58" s="311"/>
      <c r="CP58" s="288">
        <v>37.220223266244616</v>
      </c>
      <c r="CQ58" s="311"/>
      <c r="CR58" s="311"/>
      <c r="CS58" s="288">
        <v>34.514107106009945</v>
      </c>
      <c r="CT58" s="311"/>
      <c r="CU58" s="311"/>
      <c r="CV58" s="288">
        <v>37.899969042153742</v>
      </c>
      <c r="CW58" s="311"/>
      <c r="CX58" s="311"/>
      <c r="CY58" s="288">
        <v>34.815731751208219</v>
      </c>
      <c r="CZ58" s="311"/>
      <c r="DA58" s="311"/>
      <c r="DB58" s="288">
        <v>37.459376743749033</v>
      </c>
      <c r="DC58" s="311"/>
      <c r="DD58" s="311"/>
      <c r="DE58" s="288">
        <v>36.834894651917502</v>
      </c>
      <c r="DF58" s="311"/>
      <c r="DG58" s="311"/>
      <c r="DH58" s="288">
        <v>34.065264452130918</v>
      </c>
      <c r="DI58" s="311"/>
      <c r="DJ58" s="311"/>
      <c r="DK58" s="288">
        <v>36.639714067357396</v>
      </c>
      <c r="DL58" s="311"/>
      <c r="DM58" s="311"/>
      <c r="DN58" s="288">
        <v>34.278303298176354</v>
      </c>
      <c r="DO58" s="311"/>
      <c r="DP58" s="311"/>
      <c r="DQ58" s="288">
        <v>36.857592885878979</v>
      </c>
      <c r="DR58" s="311"/>
      <c r="DS58" s="311"/>
      <c r="DT58" s="288">
        <v>36.017795333077544</v>
      </c>
      <c r="DU58" s="311"/>
      <c r="DV58" s="311"/>
      <c r="DW58" s="288">
        <v>35.247973322852658</v>
      </c>
      <c r="DX58" s="311"/>
      <c r="DY58" s="311"/>
      <c r="DZ58" s="288">
        <v>37.425906689686663</v>
      </c>
      <c r="EA58" s="311"/>
      <c r="EB58" s="311"/>
      <c r="EC58" s="288">
        <v>37.607564906774257</v>
      </c>
      <c r="ED58" s="311"/>
      <c r="EE58" s="311"/>
      <c r="EF58" s="288">
        <v>36.104438680314459</v>
      </c>
      <c r="EG58" s="311"/>
      <c r="EH58" s="311"/>
      <c r="EI58" s="288">
        <v>37.032598527304323</v>
      </c>
      <c r="EJ58" s="311"/>
      <c r="EK58" s="311"/>
      <c r="EL58" s="288">
        <v>35.856597019031618</v>
      </c>
      <c r="EM58" s="311"/>
      <c r="EN58" s="311"/>
      <c r="EO58" s="288">
        <v>36.749006896829698</v>
      </c>
      <c r="EP58" s="311"/>
      <c r="EQ58" s="311"/>
      <c r="ER58" s="288">
        <v>37.451862080262444</v>
      </c>
      <c r="ES58" s="311"/>
      <c r="ET58" s="311"/>
      <c r="EU58" s="288">
        <v>33.641334861889284</v>
      </c>
      <c r="EV58" s="311"/>
      <c r="EW58" s="311"/>
      <c r="EX58" s="288">
        <v>36.564894400608239</v>
      </c>
      <c r="EY58" s="311"/>
      <c r="EZ58" s="311"/>
      <c r="FA58" s="288">
        <v>36.653293986266284</v>
      </c>
      <c r="FB58" s="311"/>
      <c r="FC58" s="311"/>
    </row>
    <row r="59" spans="2:159">
      <c r="B59" s="1036"/>
      <c r="C59" s="15" t="s">
        <v>209</v>
      </c>
      <c r="D59" s="118">
        <v>3.4504767704847659</v>
      </c>
      <c r="E59" s="211"/>
      <c r="F59" s="211"/>
      <c r="G59" s="118">
        <v>6.8705458613413981</v>
      </c>
      <c r="H59" s="211"/>
      <c r="I59" s="211"/>
      <c r="J59" s="118">
        <v>3981.872895929353</v>
      </c>
      <c r="K59" s="211"/>
      <c r="L59" s="211"/>
      <c r="M59" s="118">
        <v>2.3632629561629424</v>
      </c>
      <c r="N59" s="211"/>
      <c r="O59" s="211"/>
      <c r="P59" s="118">
        <v>291.66216377987161</v>
      </c>
      <c r="Q59" s="211"/>
      <c r="R59" s="211"/>
      <c r="S59" s="118">
        <v>9441.5924047727221</v>
      </c>
      <c r="T59" s="211"/>
      <c r="U59" s="211"/>
      <c r="V59" s="118">
        <v>16.375700293708611</v>
      </c>
      <c r="W59" s="211"/>
      <c r="X59" s="211"/>
      <c r="Y59" s="118">
        <v>53.98946205248788</v>
      </c>
      <c r="Z59" s="211"/>
      <c r="AA59" s="211"/>
      <c r="AB59" s="118">
        <v>100.61034801638263</v>
      </c>
      <c r="AC59" s="211"/>
      <c r="AD59" s="211"/>
      <c r="AE59" s="118">
        <v>20.886081548177096</v>
      </c>
      <c r="AF59" s="211"/>
      <c r="AG59" s="211"/>
      <c r="AH59" s="118">
        <v>2.4288423406907262</v>
      </c>
      <c r="AI59" s="211"/>
      <c r="AJ59" s="211"/>
      <c r="AK59" s="118">
        <v>2.1979154526403391</v>
      </c>
      <c r="AL59" s="211"/>
      <c r="AM59" s="211"/>
      <c r="AN59" s="118">
        <v>1.7580309893661104</v>
      </c>
      <c r="AO59" s="211"/>
      <c r="AP59" s="211"/>
      <c r="AQ59" s="118">
        <v>14.795018706592844</v>
      </c>
      <c r="AR59" s="211"/>
      <c r="AS59" s="211"/>
      <c r="AT59" s="118">
        <v>1.2473254258210644</v>
      </c>
      <c r="AU59" s="211"/>
      <c r="AV59" s="211"/>
      <c r="AW59" s="118">
        <v>10.581312827894076</v>
      </c>
      <c r="AX59" s="211"/>
      <c r="AY59" s="211"/>
      <c r="AZ59" s="118">
        <v>20.521227152664732</v>
      </c>
      <c r="BA59" s="211"/>
      <c r="BB59" s="211"/>
      <c r="BC59" s="118">
        <v>1.5701851752675346</v>
      </c>
      <c r="BD59" s="211"/>
      <c r="BE59" s="211"/>
      <c r="BF59" s="118">
        <v>1.2904965033786076</v>
      </c>
      <c r="BG59" s="211"/>
      <c r="BH59" s="211"/>
      <c r="BI59" s="118">
        <v>1.6335624913118938</v>
      </c>
      <c r="BJ59" s="211"/>
      <c r="BK59" s="211"/>
      <c r="BL59" s="118">
        <v>3.2503596133797901</v>
      </c>
      <c r="BM59" s="211"/>
      <c r="BN59" s="211"/>
      <c r="BO59" s="118">
        <v>1.8420188829079014</v>
      </c>
      <c r="BP59" s="211"/>
      <c r="BQ59" s="211"/>
      <c r="BR59" s="118">
        <v>1.5055902253880262</v>
      </c>
      <c r="BS59" s="211"/>
      <c r="BT59" s="211"/>
      <c r="BU59" s="118">
        <v>1.1265786849579471</v>
      </c>
      <c r="BV59" s="211"/>
      <c r="BW59" s="211"/>
      <c r="BX59" s="118">
        <v>0.86795098714180785</v>
      </c>
      <c r="BY59" s="211"/>
      <c r="BZ59" s="211"/>
      <c r="CA59" s="118">
        <v>3.6105204681737422</v>
      </c>
      <c r="CB59" s="211"/>
      <c r="CC59" s="211"/>
      <c r="CD59" s="118">
        <v>1.8009049933167431</v>
      </c>
      <c r="CE59" s="211"/>
      <c r="CF59" s="211"/>
      <c r="CG59" s="118">
        <v>1.9592371439339902</v>
      </c>
      <c r="CH59" s="211"/>
      <c r="CI59" s="211"/>
      <c r="CJ59" s="118">
        <v>1.6600970900363334</v>
      </c>
      <c r="CK59" s="211"/>
      <c r="CL59" s="211"/>
      <c r="CM59" s="118">
        <v>1.8258023365295495</v>
      </c>
      <c r="CN59" s="211"/>
      <c r="CO59" s="211"/>
      <c r="CP59" s="118">
        <v>1.2139142640626608</v>
      </c>
      <c r="CQ59" s="211"/>
      <c r="CR59" s="211"/>
      <c r="CS59" s="118">
        <v>0.62627040638490727</v>
      </c>
      <c r="CT59" s="211"/>
      <c r="CU59" s="211"/>
      <c r="CV59" s="118">
        <v>1.4203452529953111</v>
      </c>
      <c r="CW59" s="211"/>
      <c r="CX59" s="211"/>
      <c r="CY59" s="118">
        <v>1.3533244502397641</v>
      </c>
      <c r="CZ59" s="211"/>
      <c r="DA59" s="211"/>
      <c r="DB59" s="118">
        <v>1.098439244868104</v>
      </c>
      <c r="DC59" s="211"/>
      <c r="DD59" s="211"/>
      <c r="DE59" s="118">
        <v>1.2344419469682146</v>
      </c>
      <c r="DF59" s="211"/>
      <c r="DG59" s="211"/>
      <c r="DH59" s="118">
        <v>1.3050138270848559</v>
      </c>
      <c r="DI59" s="211"/>
      <c r="DJ59" s="211"/>
      <c r="DK59" s="118">
        <v>0.62270375623657259</v>
      </c>
      <c r="DL59" s="211"/>
      <c r="DM59" s="211"/>
      <c r="DN59" s="118">
        <v>1.3537299888449668</v>
      </c>
      <c r="DO59" s="211"/>
      <c r="DP59" s="211"/>
      <c r="DQ59" s="118">
        <v>1.5518881141705272</v>
      </c>
      <c r="DR59" s="211"/>
      <c r="DS59" s="211"/>
      <c r="DT59" s="118">
        <v>1.4370367251713294</v>
      </c>
      <c r="DU59" s="211"/>
      <c r="DV59" s="211"/>
      <c r="DW59" s="118">
        <v>1.2929219429510441</v>
      </c>
      <c r="DX59" s="211"/>
      <c r="DY59" s="211"/>
      <c r="DZ59" s="118">
        <v>1.1671615905116446</v>
      </c>
      <c r="EA59" s="211"/>
      <c r="EB59" s="211"/>
      <c r="EC59" s="118">
        <v>1.4489377863198301</v>
      </c>
      <c r="ED59" s="211"/>
      <c r="EE59" s="211"/>
      <c r="EF59" s="118">
        <v>1.52378138551747</v>
      </c>
      <c r="EG59" s="211"/>
      <c r="EH59" s="211"/>
      <c r="EI59" s="118">
        <v>2.0430509430019881</v>
      </c>
      <c r="EJ59" s="211"/>
      <c r="EK59" s="211"/>
      <c r="EL59" s="118">
        <v>1.5005008989836885</v>
      </c>
      <c r="EM59" s="211"/>
      <c r="EN59" s="211"/>
      <c r="EO59" s="118">
        <v>1.5974266058573363</v>
      </c>
      <c r="EP59" s="211"/>
      <c r="EQ59" s="211"/>
      <c r="ER59" s="118">
        <v>1.822467932452732</v>
      </c>
      <c r="ES59" s="211"/>
      <c r="ET59" s="211"/>
      <c r="EU59" s="118">
        <v>1.4576978854303169</v>
      </c>
      <c r="EV59" s="211"/>
      <c r="EW59" s="211"/>
      <c r="EX59" s="118">
        <v>1.9259154858515666</v>
      </c>
      <c r="EY59" s="211"/>
      <c r="EZ59" s="211"/>
      <c r="FA59" s="118">
        <v>1.642171441654823</v>
      </c>
      <c r="FB59" s="211"/>
      <c r="FC59" s="211"/>
    </row>
    <row r="60" spans="2:159">
      <c r="B60" s="1036"/>
      <c r="C60" s="15" t="s">
        <v>794</v>
      </c>
      <c r="D60" s="118">
        <v>8.8500604604080291</v>
      </c>
      <c r="E60" s="211"/>
      <c r="F60" s="211"/>
      <c r="G60" s="118">
        <v>14.996935941310578</v>
      </c>
      <c r="H60" s="211"/>
      <c r="I60" s="211"/>
      <c r="J60" s="118">
        <v>4.1395111053288565</v>
      </c>
      <c r="K60" s="211"/>
      <c r="L60" s="211"/>
      <c r="M60" s="118">
        <v>4.3906478224097842</v>
      </c>
      <c r="N60" s="211"/>
      <c r="O60" s="211"/>
      <c r="P60" s="118">
        <v>2.7673839979264883</v>
      </c>
      <c r="Q60" s="211"/>
      <c r="R60" s="211"/>
      <c r="S60" s="118">
        <v>2.9192155068649615</v>
      </c>
      <c r="T60" s="211"/>
      <c r="U60" s="211"/>
      <c r="V60" s="118">
        <v>53.201508809530154</v>
      </c>
      <c r="W60" s="211"/>
      <c r="X60" s="211"/>
      <c r="Y60" s="118">
        <v>16.30840742560661</v>
      </c>
      <c r="Z60" s="211"/>
      <c r="AA60" s="211"/>
      <c r="AB60" s="118">
        <v>58.178303068094657</v>
      </c>
      <c r="AC60" s="211"/>
      <c r="AD60" s="211"/>
      <c r="AE60" s="118">
        <v>28.094703948748979</v>
      </c>
      <c r="AF60" s="211"/>
      <c r="AG60" s="211"/>
      <c r="AH60" s="118">
        <v>6.0882090911214855</v>
      </c>
      <c r="AI60" s="211"/>
      <c r="AJ60" s="211"/>
      <c r="AK60" s="118">
        <v>5.7199703207422319</v>
      </c>
      <c r="AL60" s="211"/>
      <c r="AM60" s="211"/>
      <c r="AN60" s="118">
        <v>4.6819394343614995</v>
      </c>
      <c r="AO60" s="211"/>
      <c r="AP60" s="211"/>
      <c r="AQ60" s="118">
        <v>51.173974328675541</v>
      </c>
      <c r="AR60" s="211"/>
      <c r="AS60" s="211"/>
      <c r="AT60" s="118">
        <v>3.3567102354401621</v>
      </c>
      <c r="AU60" s="211"/>
      <c r="AV60" s="211"/>
      <c r="AW60" s="118">
        <v>23.192196545915294</v>
      </c>
      <c r="AX60" s="211"/>
      <c r="AY60" s="211"/>
      <c r="AZ60" s="118">
        <v>21.24532486279206</v>
      </c>
      <c r="BA60" s="211"/>
      <c r="BB60" s="211"/>
      <c r="BC60" s="118">
        <v>4.5662209950993269</v>
      </c>
      <c r="BD60" s="211"/>
      <c r="BE60" s="211"/>
      <c r="BF60" s="118">
        <v>3.4011299450869465</v>
      </c>
      <c r="BG60" s="211"/>
      <c r="BH60" s="211"/>
      <c r="BI60" s="118">
        <v>4.2911998018825344</v>
      </c>
      <c r="BJ60" s="211"/>
      <c r="BK60" s="211"/>
      <c r="BL60" s="118">
        <v>8.3663434796948497</v>
      </c>
      <c r="BM60" s="211"/>
      <c r="BN60" s="211"/>
      <c r="BO60" s="118">
        <v>5.0672748746183878</v>
      </c>
      <c r="BP60" s="211"/>
      <c r="BQ60" s="211"/>
      <c r="BR60" s="118">
        <v>3.8601286987362378</v>
      </c>
      <c r="BS60" s="211"/>
      <c r="BT60" s="211"/>
      <c r="BU60" s="118">
        <v>3.4310847442927037</v>
      </c>
      <c r="BV60" s="211"/>
      <c r="BW60" s="211"/>
      <c r="BX60" s="118">
        <v>2.7579653864807212</v>
      </c>
      <c r="BY60" s="211"/>
      <c r="BZ60" s="211"/>
      <c r="CA60" s="118">
        <v>4.6778763149856637</v>
      </c>
      <c r="CB60" s="211"/>
      <c r="CC60" s="211"/>
      <c r="CD60" s="118">
        <v>4.7124268482424645</v>
      </c>
      <c r="CE60" s="211"/>
      <c r="CF60" s="211"/>
      <c r="CG60" s="118">
        <v>5.178317061998035</v>
      </c>
      <c r="CH60" s="211"/>
      <c r="CI60" s="211"/>
      <c r="CJ60" s="118">
        <v>4.3934550483570662</v>
      </c>
      <c r="CK60" s="211"/>
      <c r="CL60" s="211"/>
      <c r="CM60" s="118">
        <v>5.1203699053168634</v>
      </c>
      <c r="CN60" s="211"/>
      <c r="CO60" s="211"/>
      <c r="CP60" s="118">
        <v>3.2614373518913613</v>
      </c>
      <c r="CQ60" s="211"/>
      <c r="CR60" s="211"/>
      <c r="CS60" s="118">
        <v>1.8145345741128986</v>
      </c>
      <c r="CT60" s="211"/>
      <c r="CU60" s="211"/>
      <c r="CV60" s="118">
        <v>3.7476158659009742</v>
      </c>
      <c r="CW60" s="211"/>
      <c r="CX60" s="211"/>
      <c r="CY60" s="118">
        <v>3.8871061504912916</v>
      </c>
      <c r="CZ60" s="211"/>
      <c r="DA60" s="211"/>
      <c r="DB60" s="118">
        <v>2.9323478935121474</v>
      </c>
      <c r="DC60" s="211"/>
      <c r="DD60" s="211"/>
      <c r="DE60" s="118">
        <v>3.3512840436587314</v>
      </c>
      <c r="DF60" s="211"/>
      <c r="DG60" s="211"/>
      <c r="DH60" s="118">
        <v>3.8309223429593016</v>
      </c>
      <c r="DI60" s="211"/>
      <c r="DJ60" s="211"/>
      <c r="DK60" s="118">
        <v>1.6995322482370139</v>
      </c>
      <c r="DL60" s="211"/>
      <c r="DM60" s="211"/>
      <c r="DN60" s="118">
        <v>3.9492327758153265</v>
      </c>
      <c r="DO60" s="211"/>
      <c r="DP60" s="211"/>
      <c r="DQ60" s="118">
        <v>4.2104977364517264</v>
      </c>
      <c r="DR60" s="211"/>
      <c r="DS60" s="211"/>
      <c r="DT60" s="118">
        <v>3.9897964655587974</v>
      </c>
      <c r="DU60" s="211"/>
      <c r="DV60" s="211"/>
      <c r="DW60" s="118">
        <v>3.6680745616451986</v>
      </c>
      <c r="DX60" s="211"/>
      <c r="DY60" s="211"/>
      <c r="DZ60" s="118">
        <v>3.1185926908573078</v>
      </c>
      <c r="EA60" s="211"/>
      <c r="EB60" s="211"/>
      <c r="EC60" s="118">
        <v>3.8527827842925095</v>
      </c>
      <c r="ED60" s="211"/>
      <c r="EE60" s="211"/>
      <c r="EF60" s="118">
        <v>4.2204821379712918</v>
      </c>
      <c r="EG60" s="211"/>
      <c r="EH60" s="211"/>
      <c r="EI60" s="118">
        <v>5.5168986899356689</v>
      </c>
      <c r="EJ60" s="211"/>
      <c r="EK60" s="211"/>
      <c r="EL60" s="118">
        <v>4.1847275640442607</v>
      </c>
      <c r="EM60" s="211"/>
      <c r="EN60" s="211"/>
      <c r="EO60" s="118">
        <v>4.3468565295982051</v>
      </c>
      <c r="EP60" s="211"/>
      <c r="EQ60" s="211"/>
      <c r="ER60" s="118">
        <v>4.8661610697674584</v>
      </c>
      <c r="ES60" s="211"/>
      <c r="ET60" s="211"/>
      <c r="EU60" s="118">
        <v>4.3330560199669002</v>
      </c>
      <c r="EV60" s="211"/>
      <c r="EW60" s="211"/>
      <c r="EX60" s="118">
        <v>5.2671162256099118</v>
      </c>
      <c r="EY60" s="211"/>
      <c r="EZ60" s="211"/>
      <c r="FA60" s="118">
        <v>4.4802833880909372</v>
      </c>
      <c r="FB60" s="211"/>
      <c r="FC60" s="211"/>
    </row>
    <row r="61" spans="2:159">
      <c r="B61" s="1036"/>
      <c r="C61" s="243" t="s">
        <v>795</v>
      </c>
      <c r="D61" s="131">
        <v>-3.0144981848650825</v>
      </c>
      <c r="E61" s="245"/>
      <c r="F61" s="245"/>
      <c r="G61" s="131">
        <v>33.565589863299536</v>
      </c>
      <c r="H61" s="245"/>
      <c r="I61" s="245"/>
      <c r="J61" s="131">
        <v>-7.3813629398365634</v>
      </c>
      <c r="K61" s="245"/>
      <c r="L61" s="245"/>
      <c r="M61" s="131">
        <v>-20.845696562103829</v>
      </c>
      <c r="N61" s="245"/>
      <c r="O61" s="245"/>
      <c r="P61" s="131">
        <v>-5.6212650189146531</v>
      </c>
      <c r="Q61" s="245"/>
      <c r="R61" s="245"/>
      <c r="S61" s="131">
        <v>-3.7588120127120326</v>
      </c>
      <c r="T61" s="245"/>
      <c r="U61" s="245"/>
      <c r="V61" s="131">
        <v>-33.94738506279996</v>
      </c>
      <c r="W61" s="245"/>
      <c r="X61" s="245"/>
      <c r="Y61" s="131">
        <v>-12.187549392295441</v>
      </c>
      <c r="Z61" s="245"/>
      <c r="AA61" s="245"/>
      <c r="AB61" s="131">
        <v>21.78484765203098</v>
      </c>
      <c r="AC61" s="245"/>
      <c r="AD61" s="245"/>
      <c r="AE61" s="131">
        <v>19.328577271626582</v>
      </c>
      <c r="AF61" s="245"/>
      <c r="AG61" s="245"/>
      <c r="AH61" s="131">
        <v>-1.4535128082742835E-2</v>
      </c>
      <c r="AI61" s="245"/>
      <c r="AJ61" s="245"/>
      <c r="AK61" s="131">
        <v>-12.669784767061271</v>
      </c>
      <c r="AL61" s="245"/>
      <c r="AM61" s="245"/>
      <c r="AN61" s="131">
        <v>-3.2237010308581939</v>
      </c>
      <c r="AO61" s="245"/>
      <c r="AP61" s="245"/>
      <c r="AQ61" s="131">
        <v>-20.573579987577745</v>
      </c>
      <c r="AR61" s="245"/>
      <c r="AS61" s="245"/>
      <c r="AT61" s="131">
        <v>-3.9814911103261568</v>
      </c>
      <c r="AU61" s="245"/>
      <c r="AV61" s="245"/>
      <c r="AW61" s="131">
        <v>-10.54028810733247</v>
      </c>
      <c r="AX61" s="245"/>
      <c r="AY61" s="245"/>
      <c r="AZ61" s="131">
        <v>89.395552005951203</v>
      </c>
      <c r="BA61" s="245"/>
      <c r="BB61" s="245"/>
      <c r="BC61" s="131">
        <v>-3.1352876593892929</v>
      </c>
      <c r="BD61" s="245"/>
      <c r="BE61" s="245"/>
      <c r="BF61" s="131">
        <v>-2.2083257733564805</v>
      </c>
      <c r="BG61" s="245"/>
      <c r="BH61" s="245"/>
      <c r="BI61" s="131">
        <v>0.70828886745473385</v>
      </c>
      <c r="BJ61" s="245"/>
      <c r="BK61" s="245"/>
      <c r="BL61" s="131">
        <v>-0.63831101546766289</v>
      </c>
      <c r="BM61" s="245"/>
      <c r="BN61" s="245"/>
      <c r="BO61" s="131">
        <v>-1.4870672026200391</v>
      </c>
      <c r="BP61" s="245"/>
      <c r="BQ61" s="245"/>
      <c r="BR61" s="131">
        <v>8.043289955371737</v>
      </c>
      <c r="BS61" s="245"/>
      <c r="BT61" s="245"/>
      <c r="BU61" s="131">
        <v>-8.0266788464549244</v>
      </c>
      <c r="BV61" s="245"/>
      <c r="BW61" s="245"/>
      <c r="BX61" s="131">
        <v>0.22515626322689208</v>
      </c>
      <c r="BY61" s="245"/>
      <c r="BZ61" s="245"/>
      <c r="CA61" s="131">
        <v>-1.5524270180428055</v>
      </c>
      <c r="CB61" s="245"/>
      <c r="CC61" s="245"/>
      <c r="CD61" s="131">
        <v>-0.21910235104935383</v>
      </c>
      <c r="CE61" s="245"/>
      <c r="CF61" s="245"/>
      <c r="CG61" s="131">
        <v>-0.17043987356897056</v>
      </c>
      <c r="CH61" s="245"/>
      <c r="CI61" s="245"/>
      <c r="CJ61" s="131">
        <v>-2.8645626983666679</v>
      </c>
      <c r="CK61" s="245"/>
      <c r="CL61" s="245"/>
      <c r="CM61" s="131">
        <v>-4.6587547482803773</v>
      </c>
      <c r="CN61" s="245"/>
      <c r="CO61" s="245"/>
      <c r="CP61" s="131">
        <v>-3.5745511237186141</v>
      </c>
      <c r="CQ61" s="245"/>
      <c r="CR61" s="245"/>
      <c r="CS61" s="131">
        <v>-0.53571439190218417</v>
      </c>
      <c r="CT61" s="245"/>
      <c r="CU61" s="245"/>
      <c r="CV61" s="131">
        <v>-3.5624197400668063</v>
      </c>
      <c r="CW61" s="245"/>
      <c r="CX61" s="245"/>
      <c r="CY61" s="131">
        <v>-3.2896340244216145</v>
      </c>
      <c r="CZ61" s="245"/>
      <c r="DA61" s="245"/>
      <c r="DB61" s="131">
        <v>-2.4495397298202235</v>
      </c>
      <c r="DC61" s="245"/>
      <c r="DD61" s="245"/>
      <c r="DE61" s="131">
        <v>-2.8103043485026307</v>
      </c>
      <c r="DF61" s="245"/>
      <c r="DG61" s="245"/>
      <c r="DH61" s="131">
        <v>-4.0415085855467083</v>
      </c>
      <c r="DI61" s="245"/>
      <c r="DJ61" s="245"/>
      <c r="DK61" s="131">
        <v>-2.8124295295559865</v>
      </c>
      <c r="DL61" s="245"/>
      <c r="DM61" s="245"/>
      <c r="DN61" s="131">
        <v>-3.7126311848978863</v>
      </c>
      <c r="DO61" s="245"/>
      <c r="DP61" s="245"/>
      <c r="DQ61" s="131">
        <v>-1.1860780539437474</v>
      </c>
      <c r="DR61" s="245"/>
      <c r="DS61" s="245"/>
      <c r="DT61" s="131">
        <v>-4.207991135432068</v>
      </c>
      <c r="DU61" s="245"/>
      <c r="DV61" s="245"/>
      <c r="DW61" s="131">
        <v>-0.70993430182349748</v>
      </c>
      <c r="DX61" s="245"/>
      <c r="DY61" s="245"/>
      <c r="DZ61" s="131">
        <v>-2.2822279642645809</v>
      </c>
      <c r="EA61" s="245"/>
      <c r="EB61" s="245"/>
      <c r="EC61" s="131">
        <v>-1.0327239295414279</v>
      </c>
      <c r="ED61" s="245"/>
      <c r="EE61" s="245"/>
      <c r="EF61" s="131">
        <v>-1.8901122817541798</v>
      </c>
      <c r="EG61" s="245"/>
      <c r="EH61" s="245"/>
      <c r="EI61" s="131">
        <v>-5.5290853895297944</v>
      </c>
      <c r="EJ61" s="245"/>
      <c r="EK61" s="245"/>
      <c r="EL61" s="131">
        <v>-3.0902783269415735</v>
      </c>
      <c r="EM61" s="245"/>
      <c r="EN61" s="245"/>
      <c r="EO61" s="131">
        <v>-3.2920871136060579</v>
      </c>
      <c r="EP61" s="245"/>
      <c r="EQ61" s="245"/>
      <c r="ER61" s="131">
        <v>-2.8989834579661817</v>
      </c>
      <c r="ES61" s="245"/>
      <c r="ET61" s="245"/>
      <c r="EU61" s="131">
        <v>11.395148549302267</v>
      </c>
      <c r="EV61" s="245"/>
      <c r="EW61" s="245"/>
      <c r="EX61" s="131">
        <v>-3.2418777438257753</v>
      </c>
      <c r="EY61" s="245"/>
      <c r="EZ61" s="245"/>
      <c r="FA61" s="131">
        <v>-1.944103835563719</v>
      </c>
      <c r="FB61" s="245"/>
      <c r="FC61" s="245"/>
    </row>
    <row r="62" spans="2:159">
      <c r="B62" s="73" t="s">
        <v>808</v>
      </c>
      <c r="C62" s="73" t="s">
        <v>829</v>
      </c>
      <c r="D62" s="205">
        <v>37.932581530552199</v>
      </c>
      <c r="E62" s="211">
        <v>10.0999225653912</v>
      </c>
      <c r="F62" s="211">
        <v>3.3498182372195</v>
      </c>
      <c r="G62" s="270">
        <v>55.866942255235699</v>
      </c>
      <c r="H62" s="211">
        <v>36.328551312797998</v>
      </c>
      <c r="I62" s="211">
        <v>8.4479997792790797</v>
      </c>
      <c r="J62" s="205">
        <v>95745.620725467394</v>
      </c>
      <c r="K62" s="211">
        <v>7140.4972856199302</v>
      </c>
      <c r="L62" s="211">
        <v>2.3906230338319499</v>
      </c>
      <c r="M62" s="296">
        <v>55.599804466968202</v>
      </c>
      <c r="N62" s="211">
        <v>20.843145983677498</v>
      </c>
      <c r="O62" s="211">
        <v>0.42105183386915401</v>
      </c>
      <c r="P62" s="205">
        <v>10586.7931772672</v>
      </c>
      <c r="Q62" s="211">
        <v>1077.60914399532</v>
      </c>
      <c r="R62" s="211">
        <v>1.64900683171856</v>
      </c>
      <c r="S62" s="205">
        <v>328982.44871377398</v>
      </c>
      <c r="T62" s="211">
        <v>44345.407313683398</v>
      </c>
      <c r="U62" s="211">
        <v>343.36661942168797</v>
      </c>
      <c r="V62" s="205">
        <v>49.484781255798502</v>
      </c>
      <c r="W62" s="211">
        <v>63.161466452656299</v>
      </c>
      <c r="X62" s="211">
        <v>17.411108318872</v>
      </c>
      <c r="Y62" s="205">
        <v>342.01300773442</v>
      </c>
      <c r="Z62" s="211">
        <v>372.91473146141601</v>
      </c>
      <c r="AA62" s="211">
        <v>97.219326103518696</v>
      </c>
      <c r="AB62" s="270">
        <v>220.90408728613201</v>
      </c>
      <c r="AC62" s="211">
        <v>450.57849565836398</v>
      </c>
      <c r="AD62" s="211">
        <v>156.454179971222</v>
      </c>
      <c r="AE62" s="205">
        <v>58.059858969797901</v>
      </c>
      <c r="AF62" s="211">
        <v>67.527732964089907</v>
      </c>
      <c r="AG62" s="211">
        <v>21.9149097402092</v>
      </c>
      <c r="AH62" s="205">
        <v>40.3283896090132</v>
      </c>
      <c r="AI62" s="211">
        <v>4.2483147077841297</v>
      </c>
      <c r="AJ62" s="211">
        <v>0.47872192628343702</v>
      </c>
      <c r="AK62" s="205">
        <v>39.794109318316998</v>
      </c>
      <c r="AL62" s="211">
        <v>17.995458268912099</v>
      </c>
      <c r="AM62" s="211">
        <v>0.85281747021507204</v>
      </c>
      <c r="AN62" s="205">
        <v>37.237833949621603</v>
      </c>
      <c r="AO62" s="211">
        <v>5.6822750616862701</v>
      </c>
      <c r="AP62" s="211">
        <v>8.6094393836124605E-2</v>
      </c>
      <c r="AQ62" s="205">
        <v>31.5965162510591</v>
      </c>
      <c r="AR62" s="211">
        <v>19.984946427440899</v>
      </c>
      <c r="AS62" s="211">
        <v>3.61593795522163</v>
      </c>
      <c r="AT62" s="205">
        <v>37.061983352791998</v>
      </c>
      <c r="AU62" s="211">
        <v>7.1019138120271901</v>
      </c>
      <c r="AV62" s="211">
        <v>0.82707463748512</v>
      </c>
      <c r="AW62" s="205">
        <v>53.599732121782402</v>
      </c>
      <c r="AX62" s="211">
        <v>10.305566329558699</v>
      </c>
      <c r="AY62" s="211">
        <v>1.50638303885154</v>
      </c>
      <c r="AZ62" s="270">
        <v>103.867829266211</v>
      </c>
      <c r="BA62" s="211">
        <v>48.042575330554698</v>
      </c>
      <c r="BB62" s="211">
        <v>6.5764602630574096</v>
      </c>
      <c r="BC62" s="205">
        <v>34.052814504161603</v>
      </c>
      <c r="BD62" s="211">
        <v>3.9905735782492999</v>
      </c>
      <c r="BE62" s="211">
        <v>3.7827434507885699E-2</v>
      </c>
      <c r="BF62" s="205">
        <v>37.741064227621401</v>
      </c>
      <c r="BG62" s="211">
        <v>10.2545297284931</v>
      </c>
      <c r="BH62" s="211">
        <v>0.31178386907102401</v>
      </c>
      <c r="BI62" s="205">
        <v>37.243174522455597</v>
      </c>
      <c r="BJ62" s="211">
        <v>7.1878918127273597</v>
      </c>
      <c r="BK62" s="211">
        <v>0.41765964374619902</v>
      </c>
      <c r="BL62" s="205">
        <v>44.093390102731803</v>
      </c>
      <c r="BM62" s="211">
        <v>12.639318158423</v>
      </c>
      <c r="BN62" s="211">
        <v>0.45860519106713599</v>
      </c>
      <c r="BO62" s="205">
        <v>36.485201193206301</v>
      </c>
      <c r="BP62" s="211">
        <v>5.3956781070510003</v>
      </c>
      <c r="BQ62" s="211">
        <v>6.9496536631268105E-2</v>
      </c>
      <c r="BR62" s="205">
        <v>40.311587984922099</v>
      </c>
      <c r="BS62" s="211">
        <v>12.576471134937099</v>
      </c>
      <c r="BT62" s="211">
        <v>0.34463756852021199</v>
      </c>
      <c r="BU62" s="205">
        <v>32.878439768080902</v>
      </c>
      <c r="BV62" s="211">
        <v>8.9360767149766893</v>
      </c>
      <c r="BW62" s="211">
        <v>0.17238588910149799</v>
      </c>
      <c r="BX62" s="205">
        <v>30.8398247573164</v>
      </c>
      <c r="BY62" s="211">
        <v>9.1044524286831301</v>
      </c>
      <c r="BZ62" s="211">
        <v>2.0852602139585099</v>
      </c>
      <c r="CA62" s="205">
        <v>76.152742980078202</v>
      </c>
      <c r="CB62" s="211">
        <v>10.4672661047289</v>
      </c>
      <c r="CC62" s="211">
        <v>1.8760734758712601E-2</v>
      </c>
      <c r="CD62" s="205">
        <v>38.0297015412864</v>
      </c>
      <c r="CE62" s="211">
        <v>5.4510954437154204</v>
      </c>
      <c r="CF62" s="211">
        <v>0</v>
      </c>
      <c r="CG62" s="205">
        <v>38.0394546310919</v>
      </c>
      <c r="CH62" s="211">
        <v>6.3696155154755898</v>
      </c>
      <c r="CI62" s="211">
        <v>0</v>
      </c>
      <c r="CJ62" s="205">
        <v>37.058733725531901</v>
      </c>
      <c r="CK62" s="211">
        <v>4.6478972933624298</v>
      </c>
      <c r="CL62" s="211">
        <v>0</v>
      </c>
      <c r="CM62" s="205">
        <v>35.709474432268898</v>
      </c>
      <c r="CN62" s="211">
        <v>8.9887184442247694</v>
      </c>
      <c r="CO62" s="211">
        <v>5.9517946371005798E-2</v>
      </c>
      <c r="CP62" s="205">
        <v>37.707602191107704</v>
      </c>
      <c r="CQ62" s="211">
        <v>6.9995288481762303</v>
      </c>
      <c r="CR62" s="211">
        <v>9.6612523502189199E-2</v>
      </c>
      <c r="CS62" s="205">
        <v>35.020014326282599</v>
      </c>
      <c r="CT62" s="211">
        <v>5.5593799263027099</v>
      </c>
      <c r="CU62" s="211">
        <v>3.5855281878266101E-2</v>
      </c>
      <c r="CV62" s="205">
        <v>37.984432436112897</v>
      </c>
      <c r="CW62" s="211">
        <v>10.046634367711899</v>
      </c>
      <c r="CX62" s="211">
        <v>0</v>
      </c>
      <c r="CY62" s="205">
        <v>34.446488889939602</v>
      </c>
      <c r="CZ62" s="211">
        <v>4.8532806097536296</v>
      </c>
      <c r="DA62" s="211">
        <v>7.6479698822970298E-3</v>
      </c>
      <c r="DB62" s="205">
        <v>37.203798443073502</v>
      </c>
      <c r="DC62" s="211">
        <v>4.8939581771786704</v>
      </c>
      <c r="DD62" s="211">
        <v>0</v>
      </c>
      <c r="DE62" s="205">
        <v>35.801002781137498</v>
      </c>
      <c r="DF62" s="211">
        <v>5.1629856455635199</v>
      </c>
      <c r="DG62" s="211">
        <v>0</v>
      </c>
      <c r="DH62" s="205">
        <v>34.492356978684903</v>
      </c>
      <c r="DI62" s="211">
        <v>5.4091827866198399</v>
      </c>
      <c r="DJ62" s="211">
        <v>5.1078135516800599E-2</v>
      </c>
      <c r="DK62" s="205">
        <v>36.442869693294803</v>
      </c>
      <c r="DL62" s="211">
        <v>7.0340148270903997</v>
      </c>
      <c r="DM62" s="211">
        <v>4.1635281003028102E-2</v>
      </c>
      <c r="DN62" s="205">
        <v>33.943870666025497</v>
      </c>
      <c r="DO62" s="211">
        <v>4.3534573155414797</v>
      </c>
      <c r="DP62" s="211">
        <v>0</v>
      </c>
      <c r="DQ62" s="205">
        <v>37.203472041515298</v>
      </c>
      <c r="DR62" s="211">
        <v>6.9587596894125596</v>
      </c>
      <c r="DS62" s="211">
        <v>0</v>
      </c>
      <c r="DT62" s="205">
        <v>35.904398595624599</v>
      </c>
      <c r="DU62" s="211">
        <v>3.9807404591204301</v>
      </c>
      <c r="DV62" s="211">
        <v>0</v>
      </c>
      <c r="DW62" s="205">
        <v>36.348506661564599</v>
      </c>
      <c r="DX62" s="211">
        <v>5.6201475235015197</v>
      </c>
      <c r="DY62" s="211">
        <v>0</v>
      </c>
      <c r="DZ62" s="205">
        <v>37.302215931907497</v>
      </c>
      <c r="EA62" s="211">
        <v>5.3374775495287698</v>
      </c>
      <c r="EB62" s="211">
        <v>5.6305321796531202E-3</v>
      </c>
      <c r="EC62" s="205">
        <v>37.594415256531903</v>
      </c>
      <c r="ED62" s="211">
        <v>6.45732659179785</v>
      </c>
      <c r="EE62" s="211">
        <v>0</v>
      </c>
      <c r="EF62" s="205">
        <v>35.460241925636097</v>
      </c>
      <c r="EG62" s="211">
        <v>5.7631097910233304</v>
      </c>
      <c r="EH62" s="211">
        <v>0</v>
      </c>
      <c r="EI62" s="205">
        <v>36.251196535675398</v>
      </c>
      <c r="EJ62" s="211">
        <v>6.9481313163512501</v>
      </c>
      <c r="EK62" s="211">
        <v>0</v>
      </c>
      <c r="EL62" s="205">
        <v>35.157665450762302</v>
      </c>
      <c r="EM62" s="211">
        <v>4.9607862969286902</v>
      </c>
      <c r="EN62" s="211">
        <v>0</v>
      </c>
      <c r="EO62" s="205">
        <v>36.520183979501397</v>
      </c>
      <c r="EP62" s="211">
        <v>6.6707799611945102</v>
      </c>
      <c r="EQ62" s="211">
        <v>2.5937822679624498E-2</v>
      </c>
      <c r="ER62" s="205">
        <v>37.181001645425603</v>
      </c>
      <c r="ES62" s="211">
        <v>5.8824527179624901</v>
      </c>
      <c r="ET62" s="211">
        <v>1.6615856768915499E-2</v>
      </c>
      <c r="EU62" s="205">
        <v>33.151165446847003</v>
      </c>
      <c r="EV62" s="211">
        <v>4.0429529633115999</v>
      </c>
      <c r="EW62" s="211">
        <v>1.84769160608734E-2</v>
      </c>
      <c r="EX62" s="205">
        <v>35.603365556451898</v>
      </c>
      <c r="EY62" s="211">
        <v>3.87849680129571</v>
      </c>
      <c r="EZ62" s="211">
        <v>0</v>
      </c>
      <c r="FA62" s="205">
        <v>35.986319028533501</v>
      </c>
      <c r="FB62" s="211">
        <v>4.5107774760683101</v>
      </c>
      <c r="FC62" s="211">
        <v>7.3453119156462396E-3</v>
      </c>
    </row>
    <row r="63" spans="2:159">
      <c r="B63" s="73" t="s">
        <v>808</v>
      </c>
      <c r="C63" s="73" t="s">
        <v>829</v>
      </c>
      <c r="D63" s="205">
        <v>37.550318942562697</v>
      </c>
      <c r="E63" s="211">
        <v>12.4745926286272</v>
      </c>
      <c r="F63" s="211">
        <v>3.57709192560496</v>
      </c>
      <c r="G63" s="270">
        <v>49.984327190543702</v>
      </c>
      <c r="H63" s="211">
        <v>35.941481283063801</v>
      </c>
      <c r="I63" s="211">
        <v>6.5144202773411797</v>
      </c>
      <c r="J63" s="205">
        <v>94795.606247752294</v>
      </c>
      <c r="K63" s="211">
        <v>6644.0721324394999</v>
      </c>
      <c r="L63" s="211">
        <v>2.0973072836552999</v>
      </c>
      <c r="M63" s="296">
        <v>53.589332283538099</v>
      </c>
      <c r="N63" s="211">
        <v>18.537248598052599</v>
      </c>
      <c r="O63" s="211">
        <v>0.34607662599036798</v>
      </c>
      <c r="P63" s="205">
        <v>10851.265613359799</v>
      </c>
      <c r="Q63" s="211">
        <v>1086.75182307314</v>
      </c>
      <c r="R63" s="211">
        <v>1.91158197508729</v>
      </c>
      <c r="S63" s="205">
        <v>327532.13458146702</v>
      </c>
      <c r="T63" s="211">
        <v>42780.041090480598</v>
      </c>
      <c r="U63" s="211">
        <v>251.44584269177</v>
      </c>
      <c r="V63" s="205">
        <v>44.206334992121803</v>
      </c>
      <c r="W63" s="211">
        <v>62.441763086645999</v>
      </c>
      <c r="X63" s="211">
        <v>16.5407941274118</v>
      </c>
      <c r="Y63" s="205">
        <v>407.95477434321703</v>
      </c>
      <c r="Z63" s="211">
        <v>313.14756072747701</v>
      </c>
      <c r="AA63" s="211">
        <v>92.221512059592797</v>
      </c>
      <c r="AB63" s="205">
        <v>124.96488004563599</v>
      </c>
      <c r="AC63" s="211">
        <v>476.59052004913701</v>
      </c>
      <c r="AD63" s="211">
        <v>170.28868533825701</v>
      </c>
      <c r="AE63" s="270">
        <v>92.231416482578595</v>
      </c>
      <c r="AF63" s="211">
        <v>71.537815398040905</v>
      </c>
      <c r="AG63" s="211">
        <v>22.686151672468799</v>
      </c>
      <c r="AH63" s="205">
        <v>39.334318663404197</v>
      </c>
      <c r="AI63" s="211">
        <v>5.2452351462129903</v>
      </c>
      <c r="AJ63" s="211">
        <v>0.38756338786417699</v>
      </c>
      <c r="AK63" s="205">
        <v>39.1464949521162</v>
      </c>
      <c r="AL63" s="211">
        <v>20.302467515046501</v>
      </c>
      <c r="AM63" s="211">
        <v>0.761299022073607</v>
      </c>
      <c r="AN63" s="205">
        <v>36.439130399749899</v>
      </c>
      <c r="AO63" s="211">
        <v>5.3737644993532099</v>
      </c>
      <c r="AP63" s="211">
        <v>0.10142691890666999</v>
      </c>
      <c r="AQ63" s="205">
        <v>33.432729922647702</v>
      </c>
      <c r="AR63" s="211">
        <v>17.632826601770301</v>
      </c>
      <c r="AS63" s="211">
        <v>3.5006186512816702</v>
      </c>
      <c r="AT63" s="205">
        <v>36.821058840475899</v>
      </c>
      <c r="AU63" s="211">
        <v>6.0115766365059997</v>
      </c>
      <c r="AV63" s="211">
        <v>0.96480586113583</v>
      </c>
      <c r="AW63" s="205">
        <v>49.208457947421998</v>
      </c>
      <c r="AX63" s="211">
        <v>8.2086227972348293</v>
      </c>
      <c r="AY63" s="211">
        <v>1.19949807760104</v>
      </c>
      <c r="AZ63" s="270">
        <v>97.177579349770397</v>
      </c>
      <c r="BA63" s="211">
        <v>47.2485200346025</v>
      </c>
      <c r="BB63" s="211">
        <v>5.8518325214099196</v>
      </c>
      <c r="BC63" s="205">
        <v>33.230951934112802</v>
      </c>
      <c r="BD63" s="211">
        <v>4.2624776134114697</v>
      </c>
      <c r="BE63" s="211">
        <v>2.7267543021127098E-2</v>
      </c>
      <c r="BF63" s="205">
        <v>37.044210936952602</v>
      </c>
      <c r="BG63" s="211">
        <v>8.8886124395495791</v>
      </c>
      <c r="BH63" s="211">
        <v>0.24848722407787099</v>
      </c>
      <c r="BI63" s="205">
        <v>36.971240834672301</v>
      </c>
      <c r="BJ63" s="211">
        <v>6.9338859456456099</v>
      </c>
      <c r="BK63" s="211">
        <v>0.30486860144103201</v>
      </c>
      <c r="BL63" s="205">
        <v>39.623878408743899</v>
      </c>
      <c r="BM63" s="211">
        <v>9.93736903899579</v>
      </c>
      <c r="BN63" s="211">
        <v>0.38563279599775802</v>
      </c>
      <c r="BO63" s="205">
        <v>35.9219354410546</v>
      </c>
      <c r="BP63" s="211">
        <v>4.59269115021592</v>
      </c>
      <c r="BQ63" s="211">
        <v>7.4579171067033795E-2</v>
      </c>
      <c r="BR63" s="205">
        <v>38.070080169017601</v>
      </c>
      <c r="BS63" s="211">
        <v>9.66528754713109</v>
      </c>
      <c r="BT63" s="211">
        <v>0.376723721003206</v>
      </c>
      <c r="BU63" s="205">
        <v>33.119909105109102</v>
      </c>
      <c r="BV63" s="211">
        <v>9.8520410905066491</v>
      </c>
      <c r="BW63" s="211">
        <v>0.219120754364836</v>
      </c>
      <c r="BX63" s="205">
        <v>31.057957297864</v>
      </c>
      <c r="BY63" s="211">
        <v>8.3169460137685007</v>
      </c>
      <c r="BZ63" s="211">
        <v>1.7800946717578801</v>
      </c>
      <c r="CA63" s="205">
        <v>74.587350603488105</v>
      </c>
      <c r="CB63" s="211">
        <v>9.3249728875390598</v>
      </c>
      <c r="CC63" s="211">
        <v>1.50209844929385E-2</v>
      </c>
      <c r="CD63" s="205">
        <v>37.331808831330498</v>
      </c>
      <c r="CE63" s="211">
        <v>5.4484536786571001</v>
      </c>
      <c r="CF63" s="211">
        <v>8.9521174451300499E-3</v>
      </c>
      <c r="CG63" s="205">
        <v>36.535183886548197</v>
      </c>
      <c r="CH63" s="211">
        <v>6.2247533260196901</v>
      </c>
      <c r="CI63" s="211">
        <v>0</v>
      </c>
      <c r="CJ63" s="205">
        <v>36.841547415586497</v>
      </c>
      <c r="CK63" s="211">
        <v>4.2160641591222099</v>
      </c>
      <c r="CL63" s="211">
        <v>0</v>
      </c>
      <c r="CM63" s="205">
        <v>34.542452256784799</v>
      </c>
      <c r="CN63" s="211">
        <v>8.5614665152214293</v>
      </c>
      <c r="CO63" s="211">
        <v>8.2523463151608106E-2</v>
      </c>
      <c r="CP63" s="205">
        <v>37.409743735354098</v>
      </c>
      <c r="CQ63" s="211">
        <v>7.3020141321749996</v>
      </c>
      <c r="CR63" s="211">
        <v>0.15209222741530701</v>
      </c>
      <c r="CS63" s="205">
        <v>34.500574907603102</v>
      </c>
      <c r="CT63" s="211">
        <v>6.1571135159578896</v>
      </c>
      <c r="CU63" s="211">
        <v>7.5015995339292096E-2</v>
      </c>
      <c r="CV63" s="205">
        <v>36.511093140163197</v>
      </c>
      <c r="CW63" s="211">
        <v>10.8601832596945</v>
      </c>
      <c r="CX63" s="211">
        <v>0</v>
      </c>
      <c r="CY63" s="205">
        <v>34.498053727052898</v>
      </c>
      <c r="CZ63" s="211">
        <v>4.5590508212025798</v>
      </c>
      <c r="DA63" s="211">
        <v>0</v>
      </c>
      <c r="DB63" s="205">
        <v>36.703376572013397</v>
      </c>
      <c r="DC63" s="211">
        <v>4.7627523390260302</v>
      </c>
      <c r="DD63" s="211">
        <v>0</v>
      </c>
      <c r="DE63" s="205">
        <v>37.215362133067401</v>
      </c>
      <c r="DF63" s="211">
        <v>5.3362173120135301</v>
      </c>
      <c r="DG63" s="211">
        <v>6.1749664660737903E-3</v>
      </c>
      <c r="DH63" s="205">
        <v>33.769359047806198</v>
      </c>
      <c r="DI63" s="211">
        <v>6.8459715749842696</v>
      </c>
      <c r="DJ63" s="211">
        <v>0</v>
      </c>
      <c r="DK63" s="205">
        <v>37.285182510268498</v>
      </c>
      <c r="DL63" s="211">
        <v>7.8645847527948201</v>
      </c>
      <c r="DM63" s="211">
        <v>0</v>
      </c>
      <c r="DN63" s="205">
        <v>34.258533616430199</v>
      </c>
      <c r="DO63" s="211">
        <v>4.6287289465476897</v>
      </c>
      <c r="DP63" s="211">
        <v>1.6263904202657199E-2</v>
      </c>
      <c r="DQ63" s="205">
        <v>36.840896156260499</v>
      </c>
      <c r="DR63" s="211">
        <v>8.2700796688877301</v>
      </c>
      <c r="DS63" s="211">
        <v>0</v>
      </c>
      <c r="DT63" s="205">
        <v>35.7725364130361</v>
      </c>
      <c r="DU63" s="211">
        <v>4.2276596887842102</v>
      </c>
      <c r="DV63" s="211">
        <v>0</v>
      </c>
      <c r="DW63" s="205">
        <v>34.918791432398898</v>
      </c>
      <c r="DX63" s="211">
        <v>7.0502370411946096</v>
      </c>
      <c r="DY63" s="211">
        <v>2.3420649721327801E-2</v>
      </c>
      <c r="DZ63" s="205">
        <v>37.185267319449999</v>
      </c>
      <c r="EA63" s="211">
        <v>5.7285311443751503</v>
      </c>
      <c r="EB63" s="211">
        <v>0</v>
      </c>
      <c r="EC63" s="205">
        <v>38.1444392921305</v>
      </c>
      <c r="ED63" s="211">
        <v>6.1653728754285497</v>
      </c>
      <c r="EE63" s="211">
        <v>0</v>
      </c>
      <c r="EF63" s="205">
        <v>36.2361068724421</v>
      </c>
      <c r="EG63" s="211">
        <v>5.2402572666453002</v>
      </c>
      <c r="EH63" s="211">
        <v>5.5731831351954701E-3</v>
      </c>
      <c r="EI63" s="205">
        <v>37.497315501064598</v>
      </c>
      <c r="EJ63" s="211">
        <v>8.5383676603102092</v>
      </c>
      <c r="EK63" s="211">
        <v>0</v>
      </c>
      <c r="EL63" s="205">
        <v>35.272168695070803</v>
      </c>
      <c r="EM63" s="211">
        <v>4.9236610918369799</v>
      </c>
      <c r="EN63" s="211">
        <v>5.6035045847970897E-3</v>
      </c>
      <c r="EO63" s="205">
        <v>36.826150583527102</v>
      </c>
      <c r="EP63" s="211">
        <v>7.4264099214816097</v>
      </c>
      <c r="EQ63" s="211">
        <v>0</v>
      </c>
      <c r="ER63" s="205">
        <v>38.021873217148503</v>
      </c>
      <c r="ES63" s="211">
        <v>5.7098899231829403</v>
      </c>
      <c r="ET63" s="211">
        <v>1.67261186117873E-2</v>
      </c>
      <c r="EU63" s="205">
        <v>33.973849491717999</v>
      </c>
      <c r="EV63" s="211">
        <v>4.1081161387435996</v>
      </c>
      <c r="EW63" s="211">
        <v>1.8745608125721101E-2</v>
      </c>
      <c r="EX63" s="205">
        <v>36.482095345717497</v>
      </c>
      <c r="EY63" s="211">
        <v>3.8481231862773599</v>
      </c>
      <c r="EZ63" s="211">
        <v>0</v>
      </c>
      <c r="FA63" s="205">
        <v>35.992633520815303</v>
      </c>
      <c r="FB63" s="211">
        <v>4.8875923681647899</v>
      </c>
      <c r="FC63" s="211">
        <v>0</v>
      </c>
    </row>
    <row r="64" spans="2:159">
      <c r="B64" s="73" t="s">
        <v>808</v>
      </c>
      <c r="C64" s="73" t="s">
        <v>829</v>
      </c>
      <c r="D64" s="205">
        <v>34.517334108201503</v>
      </c>
      <c r="E64" s="211">
        <v>9.04180569780657</v>
      </c>
      <c r="F64" s="211">
        <v>2.2247710189501801</v>
      </c>
      <c r="G64" s="205">
        <v>39.7135263640414</v>
      </c>
      <c r="H64" s="211">
        <v>20.200806762082099</v>
      </c>
      <c r="I64" s="211">
        <v>4.5421026641652604</v>
      </c>
      <c r="J64" s="270">
        <v>90550.696590965294</v>
      </c>
      <c r="K64" s="211">
        <v>12479.0518623393</v>
      </c>
      <c r="L64" s="211">
        <v>1.4911643387995199</v>
      </c>
      <c r="M64" s="296">
        <v>50.109284019159702</v>
      </c>
      <c r="N64" s="211">
        <v>13.6625701005906</v>
      </c>
      <c r="O64" s="211">
        <v>0.42731654770194899</v>
      </c>
      <c r="P64" s="205">
        <v>10070.894797291399</v>
      </c>
      <c r="Q64" s="211">
        <v>1245.14754236672</v>
      </c>
      <c r="R64" s="211">
        <v>1.2023890332706499</v>
      </c>
      <c r="S64" s="205">
        <v>306760.02678129298</v>
      </c>
      <c r="T64" s="211">
        <v>37040.300055712301</v>
      </c>
      <c r="U64" s="211">
        <v>292.73556024772699</v>
      </c>
      <c r="V64" s="270">
        <v>31.568621954857001</v>
      </c>
      <c r="W64" s="211">
        <v>41.7691686261985</v>
      </c>
      <c r="X64" s="211">
        <v>13.5499113168535</v>
      </c>
      <c r="Y64" s="205">
        <v>257.53355396750101</v>
      </c>
      <c r="Z64" s="211">
        <v>391.53147577298398</v>
      </c>
      <c r="AA64" s="211">
        <v>93.285127757758502</v>
      </c>
      <c r="AB64" s="294" t="s">
        <v>806</v>
      </c>
      <c r="AC64" s="211">
        <v>302.54310386063202</v>
      </c>
      <c r="AD64" s="211">
        <v>118.484704831605</v>
      </c>
      <c r="AE64" s="270">
        <v>101.550432276121</v>
      </c>
      <c r="AF64" s="211">
        <v>59.684152069931599</v>
      </c>
      <c r="AG64" s="211">
        <v>11.7048255486456</v>
      </c>
      <c r="AH64" s="205">
        <v>36.047699658507803</v>
      </c>
      <c r="AI64" s="211">
        <v>5.7651537207111998</v>
      </c>
      <c r="AJ64" s="211">
        <v>0.45699429757378401</v>
      </c>
      <c r="AK64" s="205">
        <v>34.520766482056501</v>
      </c>
      <c r="AL64" s="211">
        <v>15.8234216512659</v>
      </c>
      <c r="AM64" s="211">
        <v>0.30849986547215502</v>
      </c>
      <c r="AN64" s="205">
        <v>35.508597649321104</v>
      </c>
      <c r="AO64" s="211">
        <v>4.58107368126322</v>
      </c>
      <c r="AP64" s="211">
        <v>6.07237336294459E-2</v>
      </c>
      <c r="AQ64" s="205">
        <v>34.061654391063598</v>
      </c>
      <c r="AR64" s="211">
        <v>15.4552786263674</v>
      </c>
      <c r="AS64" s="211">
        <v>2.2939096836059898</v>
      </c>
      <c r="AT64" s="205">
        <v>35.702375292801399</v>
      </c>
      <c r="AU64" s="211">
        <v>5.9376755173370999</v>
      </c>
      <c r="AV64" s="211">
        <v>0.77496647548581399</v>
      </c>
      <c r="AW64" s="205">
        <v>56.454652848102803</v>
      </c>
      <c r="AX64" s="211">
        <v>11.099169476782199</v>
      </c>
      <c r="AY64" s="211">
        <v>1.6761398727544199</v>
      </c>
      <c r="AZ64" s="270">
        <v>61.270362415266099</v>
      </c>
      <c r="BA64" s="211">
        <v>44.467308589766397</v>
      </c>
      <c r="BB64" s="211">
        <v>7.8288971386073003</v>
      </c>
      <c r="BC64" s="205">
        <v>32.629382042979202</v>
      </c>
      <c r="BD64" s="211">
        <v>4.9271548539783803</v>
      </c>
      <c r="BE64" s="211">
        <v>2.6162576062771298E-2</v>
      </c>
      <c r="BF64" s="205">
        <v>36.4282867151815</v>
      </c>
      <c r="BG64" s="211">
        <v>9.8734800733026695</v>
      </c>
      <c r="BH64" s="211">
        <v>0.68856618296435901</v>
      </c>
      <c r="BI64" s="205">
        <v>37.0253925359617</v>
      </c>
      <c r="BJ64" s="211">
        <v>7.4277146799905998</v>
      </c>
      <c r="BK64" s="211">
        <v>0.23120782394737299</v>
      </c>
      <c r="BL64" s="205">
        <v>38.025818799425103</v>
      </c>
      <c r="BM64" s="211">
        <v>14.017680550159501</v>
      </c>
      <c r="BN64" s="211">
        <v>0.98955956798311195</v>
      </c>
      <c r="BO64" s="205">
        <v>33.482619641043399</v>
      </c>
      <c r="BP64" s="211">
        <v>6.5540971425715604</v>
      </c>
      <c r="BQ64" s="211">
        <v>0.150385163797532</v>
      </c>
      <c r="BR64" s="205">
        <v>36.807178398737001</v>
      </c>
      <c r="BS64" s="211">
        <v>10.0331533992315</v>
      </c>
      <c r="BT64" s="211">
        <v>0.34950225657803302</v>
      </c>
      <c r="BU64" s="205">
        <v>30.973738471516299</v>
      </c>
      <c r="BV64" s="211">
        <v>7.8870433078823901</v>
      </c>
      <c r="BW64" s="211">
        <v>0.30833049203592999</v>
      </c>
      <c r="BX64" s="205">
        <v>30.668850637625901</v>
      </c>
      <c r="BY64" s="211">
        <v>7.4758528429680204</v>
      </c>
      <c r="BZ64" s="211">
        <v>0.77279183768984405</v>
      </c>
      <c r="CA64" s="205">
        <v>73.407844174440697</v>
      </c>
      <c r="CB64" s="211">
        <v>14.500254931299301</v>
      </c>
      <c r="CC64" s="211">
        <v>3.3111086388710402E-2</v>
      </c>
      <c r="CD64" s="205">
        <v>35.855936538852298</v>
      </c>
      <c r="CE64" s="211">
        <v>7.0657463818921498</v>
      </c>
      <c r="CF64" s="211">
        <v>0</v>
      </c>
      <c r="CG64" s="205">
        <v>35.348245416028803</v>
      </c>
      <c r="CH64" s="211">
        <v>7.4427490232080196</v>
      </c>
      <c r="CI64" s="211">
        <v>2.3665184110456601E-2</v>
      </c>
      <c r="CJ64" s="205">
        <v>36.095465897574698</v>
      </c>
      <c r="CK64" s="211">
        <v>6.43213811789684</v>
      </c>
      <c r="CL64" s="211">
        <v>0</v>
      </c>
      <c r="CM64" s="205">
        <v>33.264901380911503</v>
      </c>
      <c r="CN64" s="211">
        <v>11.155983866234701</v>
      </c>
      <c r="CO64" s="211">
        <v>0</v>
      </c>
      <c r="CP64" s="205">
        <v>35.455929398698501</v>
      </c>
      <c r="CQ64" s="211">
        <v>8.0940552292632599</v>
      </c>
      <c r="CR64" s="211">
        <v>0.17724329232598601</v>
      </c>
      <c r="CS64" s="205">
        <v>33.448617861223298</v>
      </c>
      <c r="CT64" s="211">
        <v>8.6160163039053099</v>
      </c>
      <c r="CU64" s="211">
        <v>7.3004607993986698E-2</v>
      </c>
      <c r="CV64" s="205">
        <v>36.500306247681998</v>
      </c>
      <c r="CW64" s="211">
        <v>16.501326688202301</v>
      </c>
      <c r="CX64" s="211">
        <v>0</v>
      </c>
      <c r="CY64" s="205">
        <v>33.078010081172899</v>
      </c>
      <c r="CZ64" s="211">
        <v>6.1602236132547299</v>
      </c>
      <c r="DA64" s="211">
        <v>0</v>
      </c>
      <c r="DB64" s="205">
        <v>36.368462534630403</v>
      </c>
      <c r="DC64" s="211">
        <v>6.9293193656848304</v>
      </c>
      <c r="DD64" s="211">
        <v>0</v>
      </c>
      <c r="DE64" s="205">
        <v>35.683437940633603</v>
      </c>
      <c r="DF64" s="211">
        <v>6.3442986089332596</v>
      </c>
      <c r="DG64" s="211">
        <v>0</v>
      </c>
      <c r="DH64" s="205">
        <v>32.033928130999499</v>
      </c>
      <c r="DI64" s="211">
        <v>8.3939260535172302</v>
      </c>
      <c r="DJ64" s="211">
        <v>0</v>
      </c>
      <c r="DK64" s="205">
        <v>35.731357178851603</v>
      </c>
      <c r="DL64" s="211">
        <v>11.329565772035799</v>
      </c>
      <c r="DM64" s="211">
        <v>9.5753496442028296E-2</v>
      </c>
      <c r="DN64" s="205">
        <v>32.325233529588502</v>
      </c>
      <c r="DO64" s="211">
        <v>7.4304779946658197</v>
      </c>
      <c r="DP64" s="211">
        <v>0</v>
      </c>
      <c r="DQ64" s="205">
        <v>34.394190561918897</v>
      </c>
      <c r="DR64" s="211">
        <v>9.2561371944343893</v>
      </c>
      <c r="DS64" s="211">
        <v>0</v>
      </c>
      <c r="DT64" s="205">
        <v>33.9947115893887</v>
      </c>
      <c r="DU64" s="211">
        <v>6.0328082500997198</v>
      </c>
      <c r="DV64" s="211">
        <v>0</v>
      </c>
      <c r="DW64" s="205">
        <v>33.269044067451702</v>
      </c>
      <c r="DX64" s="211">
        <v>7.4282646210412198</v>
      </c>
      <c r="DY64" s="211">
        <v>0</v>
      </c>
      <c r="DZ64" s="205">
        <v>35.8169402733485</v>
      </c>
      <c r="EA64" s="211">
        <v>7.5985181742181096</v>
      </c>
      <c r="EB64" s="211">
        <v>0</v>
      </c>
      <c r="EC64" s="205">
        <v>35.388912971126203</v>
      </c>
      <c r="ED64" s="211">
        <v>8.5709919105567103</v>
      </c>
      <c r="EE64" s="211">
        <v>0</v>
      </c>
      <c r="EF64" s="205">
        <v>33.991894687499098</v>
      </c>
      <c r="EG64" s="211">
        <v>6.6098790512408403</v>
      </c>
      <c r="EH64" s="211">
        <v>0</v>
      </c>
      <c r="EI64" s="205">
        <v>33.955102963351102</v>
      </c>
      <c r="EJ64" s="211">
        <v>8.5708457150276907</v>
      </c>
      <c r="EK64" s="211">
        <v>4.29182807706356E-2</v>
      </c>
      <c r="EL64" s="205">
        <v>34.297140080299698</v>
      </c>
      <c r="EM64" s="211">
        <v>6.1119426669820198</v>
      </c>
      <c r="EN64" s="211">
        <v>9.5965037637472904E-3</v>
      </c>
      <c r="EO64" s="205">
        <v>34.364355997103999</v>
      </c>
      <c r="EP64" s="211">
        <v>9.4397222831230092</v>
      </c>
      <c r="EQ64" s="211">
        <v>0</v>
      </c>
      <c r="ER64" s="205">
        <v>34.652644344791497</v>
      </c>
      <c r="ES64" s="211">
        <v>8.0648891803475404</v>
      </c>
      <c r="ET64" s="211">
        <v>0</v>
      </c>
      <c r="EU64" s="205">
        <v>31.758989468066702</v>
      </c>
      <c r="EV64" s="211">
        <v>6.6472692143244902</v>
      </c>
      <c r="EW64" s="211">
        <v>3.83096591425299E-2</v>
      </c>
      <c r="EX64" s="205">
        <v>34.239931032992203</v>
      </c>
      <c r="EY64" s="211">
        <v>6.2559558835246296</v>
      </c>
      <c r="EZ64" s="211">
        <v>0</v>
      </c>
      <c r="FA64" s="205">
        <v>34.929165972720703</v>
      </c>
      <c r="FB64" s="211">
        <v>8.0189060661507696</v>
      </c>
      <c r="FC64" s="211">
        <v>1.27138050360229E-2</v>
      </c>
    </row>
    <row r="65" spans="2:159">
      <c r="B65" s="73" t="s">
        <v>808</v>
      </c>
      <c r="C65" s="73" t="s">
        <v>829</v>
      </c>
      <c r="D65" s="247">
        <v>42.788492202145299</v>
      </c>
      <c r="E65" s="248">
        <v>9.9951227472190691</v>
      </c>
      <c r="F65" s="248">
        <v>0.163692093841735</v>
      </c>
      <c r="G65" s="275">
        <v>41.507288728226399</v>
      </c>
      <c r="H65" s="248">
        <v>29.922859234409099</v>
      </c>
      <c r="I65" s="248">
        <v>3.3162745124170199</v>
      </c>
      <c r="J65" s="247">
        <v>100784.333171244</v>
      </c>
      <c r="K65" s="248">
        <v>13611.8945084157</v>
      </c>
      <c r="L65" s="248">
        <v>0.88567977766170503</v>
      </c>
      <c r="M65" s="247">
        <v>56.129675397122398</v>
      </c>
      <c r="N65" s="248">
        <v>20.609006786834701</v>
      </c>
      <c r="O65" s="248">
        <v>1.7781100944336199</v>
      </c>
      <c r="P65" s="247">
        <v>10681.3579870539</v>
      </c>
      <c r="Q65" s="248">
        <v>1694.0218115022899</v>
      </c>
      <c r="R65" s="248">
        <v>2.54048965823679</v>
      </c>
      <c r="S65" s="247">
        <v>328731.71930844802</v>
      </c>
      <c r="T65" s="248">
        <v>54151.757813948898</v>
      </c>
      <c r="U65" s="248">
        <v>353.34409732402298</v>
      </c>
      <c r="V65" s="312">
        <v>14.0686690823976</v>
      </c>
      <c r="W65" s="248">
        <v>43.271587797724699</v>
      </c>
      <c r="X65" s="248">
        <v>8.19439668784654</v>
      </c>
      <c r="Y65" s="247">
        <v>331.54584062570802</v>
      </c>
      <c r="Z65" s="248">
        <v>393.578981522704</v>
      </c>
      <c r="AA65" s="248">
        <v>67.957476253951299</v>
      </c>
      <c r="AB65" s="249" t="s">
        <v>806</v>
      </c>
      <c r="AC65" s="248">
        <v>711.05215949829301</v>
      </c>
      <c r="AD65" s="248">
        <v>150.930478032346</v>
      </c>
      <c r="AE65" s="247">
        <v>61.392904897197702</v>
      </c>
      <c r="AF65" s="248">
        <v>15.6901362323078</v>
      </c>
      <c r="AG65" s="248">
        <v>2.2150003629259598</v>
      </c>
      <c r="AH65" s="247">
        <v>42.333278111174302</v>
      </c>
      <c r="AI65" s="248">
        <v>5.6206271524328697</v>
      </c>
      <c r="AJ65" s="248">
        <v>0.469301002642113</v>
      </c>
      <c r="AK65" s="247">
        <v>39.470348537738097</v>
      </c>
      <c r="AL65" s="248">
        <v>16.094445584288199</v>
      </c>
      <c r="AM65" s="248">
        <v>1.71940338161567</v>
      </c>
      <c r="AN65" s="247">
        <v>39.942236458143903</v>
      </c>
      <c r="AO65" s="248">
        <v>6.5523875440964696</v>
      </c>
      <c r="AP65" s="248">
        <v>0.384392005664004</v>
      </c>
      <c r="AQ65" s="250">
        <v>16.553966973316399</v>
      </c>
      <c r="AR65" s="248">
        <v>62.973641631076802</v>
      </c>
      <c r="AS65" s="248">
        <v>12.376621935092301</v>
      </c>
      <c r="AT65" s="247">
        <v>39.150982380564201</v>
      </c>
      <c r="AU65" s="248">
        <v>7.9890518170291598</v>
      </c>
      <c r="AV65" s="248">
        <v>0.468170714155351</v>
      </c>
      <c r="AW65" s="275">
        <v>35.7466849376734</v>
      </c>
      <c r="AX65" s="248">
        <v>16.211805947608699</v>
      </c>
      <c r="AY65" s="248">
        <v>2.2062387213328201</v>
      </c>
      <c r="AZ65" s="247">
        <v>112.136540148572</v>
      </c>
      <c r="BA65" s="248">
        <v>52.298827844116197</v>
      </c>
      <c r="BB65" s="248">
        <v>4.52230659034681</v>
      </c>
      <c r="BC65" s="247">
        <v>36.170151124980201</v>
      </c>
      <c r="BD65" s="248">
        <v>6.4009446435209796</v>
      </c>
      <c r="BE65" s="248">
        <v>1.6778274824292901E-2</v>
      </c>
      <c r="BF65" s="247">
        <v>39.4703374290184</v>
      </c>
      <c r="BG65" s="248">
        <v>15.400509150171199</v>
      </c>
      <c r="BH65" s="248">
        <v>2.5530305510541802</v>
      </c>
      <c r="BI65" s="247">
        <v>38.262068557653699</v>
      </c>
      <c r="BJ65" s="248">
        <v>6.8837702859261896</v>
      </c>
      <c r="BK65" s="248">
        <v>0.16419979101624901</v>
      </c>
      <c r="BL65" s="247">
        <v>36.340776396025802</v>
      </c>
      <c r="BM65" s="248">
        <v>12.558897906215099</v>
      </c>
      <c r="BN65" s="248">
        <v>0.49213611023800102</v>
      </c>
      <c r="BO65" s="247">
        <v>37.673436225792997</v>
      </c>
      <c r="BP65" s="248">
        <v>8.0582729844396308</v>
      </c>
      <c r="BQ65" s="248">
        <v>3.6187154438783897E-2</v>
      </c>
      <c r="BR65" s="247">
        <v>39.932516590570501</v>
      </c>
      <c r="BS65" s="248">
        <v>12.116383824089599</v>
      </c>
      <c r="BT65" s="248">
        <v>0.39262417336734701</v>
      </c>
      <c r="BU65" s="247">
        <v>34.023506814638701</v>
      </c>
      <c r="BV65" s="248">
        <v>7.9867425192428998</v>
      </c>
      <c r="BW65" s="248">
        <v>0.26601145745179999</v>
      </c>
      <c r="BX65" s="247">
        <v>32.616104820811103</v>
      </c>
      <c r="BY65" s="248">
        <v>7.6631362934470397</v>
      </c>
      <c r="BZ65" s="248">
        <v>4.6260429324703103E-2</v>
      </c>
      <c r="CA65" s="247">
        <v>82.047049838081094</v>
      </c>
      <c r="CB65" s="248">
        <v>16.351363360264799</v>
      </c>
      <c r="CC65" s="248">
        <v>5.3976709001858102E-2</v>
      </c>
      <c r="CD65" s="247">
        <v>40.523453021700099</v>
      </c>
      <c r="CE65" s="248">
        <v>8.0592218457196907</v>
      </c>
      <c r="CF65" s="248">
        <v>2.5638567439158801E-2</v>
      </c>
      <c r="CG65" s="247">
        <v>40.339865895928099</v>
      </c>
      <c r="CH65" s="248">
        <v>7.9091168114629804</v>
      </c>
      <c r="CI65" s="248">
        <v>1.89386814160519E-2</v>
      </c>
      <c r="CJ65" s="247">
        <v>40.207216232009301</v>
      </c>
      <c r="CK65" s="248">
        <v>7.5840201040053099</v>
      </c>
      <c r="CL65" s="248">
        <v>3.6683053766504701E-3</v>
      </c>
      <c r="CM65" s="247">
        <v>37.827605621229097</v>
      </c>
      <c r="CN65" s="248">
        <v>9.7254672756820408</v>
      </c>
      <c r="CO65" s="248">
        <v>4.7731499717206798E-2</v>
      </c>
      <c r="CP65" s="247">
        <v>38.742937590657299</v>
      </c>
      <c r="CQ65" s="248">
        <v>9.1494830967145404</v>
      </c>
      <c r="CR65" s="248">
        <v>3.0124962569003499E-2</v>
      </c>
      <c r="CS65" s="247">
        <v>34.882015200018998</v>
      </c>
      <c r="CT65" s="248">
        <v>8.3253786561922993</v>
      </c>
      <c r="CU65" s="248">
        <v>3.1421116843331202E-2</v>
      </c>
      <c r="CV65" s="247">
        <v>39.761096398537902</v>
      </c>
      <c r="CW65" s="248">
        <v>12.3543617762283</v>
      </c>
      <c r="CX65" s="248">
        <v>0</v>
      </c>
      <c r="CY65" s="247">
        <v>36.779573584031198</v>
      </c>
      <c r="CZ65" s="248">
        <v>8.1649469739617899</v>
      </c>
      <c r="DA65" s="248">
        <v>0</v>
      </c>
      <c r="DB65" s="247">
        <v>39.138750070729699</v>
      </c>
      <c r="DC65" s="248">
        <v>8.3486256529191802</v>
      </c>
      <c r="DD65" s="248">
        <v>5.8936417460999499E-3</v>
      </c>
      <c r="DE65" s="247">
        <v>38.718928123315301</v>
      </c>
      <c r="DF65" s="248">
        <v>8.5790745490610991</v>
      </c>
      <c r="DG65" s="248">
        <v>2.8298743191048298E-3</v>
      </c>
      <c r="DH65" s="247">
        <v>35.567908315291</v>
      </c>
      <c r="DI65" s="248">
        <v>10.5298289751077</v>
      </c>
      <c r="DJ65" s="248">
        <v>0</v>
      </c>
      <c r="DK65" s="247">
        <v>37.156698296294699</v>
      </c>
      <c r="DL65" s="248">
        <v>9.9812356394537893</v>
      </c>
      <c r="DM65" s="248">
        <v>0</v>
      </c>
      <c r="DN65" s="247">
        <v>36.040983571289601</v>
      </c>
      <c r="DO65" s="248">
        <v>7.1646010837039498</v>
      </c>
      <c r="DP65" s="248">
        <v>0</v>
      </c>
      <c r="DQ65" s="247">
        <v>38.688809309254403</v>
      </c>
      <c r="DR65" s="248">
        <v>9.9230307586754094</v>
      </c>
      <c r="DS65" s="248">
        <v>2.0258781598311099E-2</v>
      </c>
      <c r="DT65" s="247">
        <v>38.001784923246802</v>
      </c>
      <c r="DU65" s="248">
        <v>6.50782250521892</v>
      </c>
      <c r="DV65" s="248">
        <v>0</v>
      </c>
      <c r="DW65" s="247">
        <v>36.452499763791401</v>
      </c>
      <c r="DX65" s="248">
        <v>9.1430879780127103</v>
      </c>
      <c r="DY65" s="248">
        <v>0</v>
      </c>
      <c r="DZ65" s="247">
        <v>39.060681279995798</v>
      </c>
      <c r="EA65" s="248">
        <v>8.3490510750576501</v>
      </c>
      <c r="EB65" s="248">
        <v>3.3355148014490498E-3</v>
      </c>
      <c r="EC65" s="247">
        <v>39.390568537301498</v>
      </c>
      <c r="ED65" s="248">
        <v>10.1815132182035</v>
      </c>
      <c r="EE65" s="248">
        <v>1.00636620173721E-2</v>
      </c>
      <c r="EF65" s="247">
        <v>38.105076618289601</v>
      </c>
      <c r="EG65" s="248">
        <v>7.9911445245963497</v>
      </c>
      <c r="EH65" s="248">
        <v>0</v>
      </c>
      <c r="EI65" s="247">
        <v>39.294696706400302</v>
      </c>
      <c r="EJ65" s="248">
        <v>10.4178962533387</v>
      </c>
      <c r="EK65" s="248">
        <v>3.1856833598783899E-2</v>
      </c>
      <c r="EL65" s="247">
        <v>38.200838105551298</v>
      </c>
      <c r="EM65" s="248">
        <v>7.2671920452395602</v>
      </c>
      <c r="EN65" s="248">
        <v>5.2970346691617399E-3</v>
      </c>
      <c r="EO65" s="247">
        <v>38.806390179572603</v>
      </c>
      <c r="EP65" s="248">
        <v>9.7417472403261005</v>
      </c>
      <c r="EQ65" s="248">
        <v>3.2391725821644998E-2</v>
      </c>
      <c r="ER65" s="247">
        <v>39.683346530938898</v>
      </c>
      <c r="ES65" s="248">
        <v>8.2449818254727294</v>
      </c>
      <c r="ET65" s="248">
        <v>2.20642880111338E-2</v>
      </c>
      <c r="EU65" s="247">
        <v>35.784873094814202</v>
      </c>
      <c r="EV65" s="248">
        <v>6.3076421215248404</v>
      </c>
      <c r="EW65" s="248">
        <v>1.21368984382668E-2</v>
      </c>
      <c r="EX65" s="247">
        <v>39.437751284596303</v>
      </c>
      <c r="EY65" s="248">
        <v>7.3358767601456103</v>
      </c>
      <c r="EZ65" s="248">
        <v>5.2452615954271999E-3</v>
      </c>
      <c r="FA65" s="247">
        <v>39.246024542640001</v>
      </c>
      <c r="FB65" s="248">
        <v>7.7007666335486702</v>
      </c>
      <c r="FC65" s="248">
        <v>5.33719123514265E-3</v>
      </c>
    </row>
    <row r="66" spans="2:159" ht="15.75" thickBot="1">
      <c r="B66" s="75" t="s">
        <v>808</v>
      </c>
      <c r="C66" s="75" t="s">
        <v>829</v>
      </c>
      <c r="D66" s="265">
        <v>42.1521318649595</v>
      </c>
      <c r="E66" s="266">
        <v>11.341815498736</v>
      </c>
      <c r="F66" s="266">
        <v>0.130334554586688</v>
      </c>
      <c r="G66" s="313">
        <v>41.992902077511502</v>
      </c>
      <c r="H66" s="266">
        <v>29.298955251422601</v>
      </c>
      <c r="I66" s="266">
        <v>2.7670262015265199</v>
      </c>
      <c r="J66" s="265">
        <v>99083.063654293699</v>
      </c>
      <c r="K66" s="266">
        <v>20882.299675640701</v>
      </c>
      <c r="L66" s="266">
        <v>1.06745734420164</v>
      </c>
      <c r="M66" s="265">
        <v>53.696535522058603</v>
      </c>
      <c r="N66" s="266">
        <v>22.695341688330601</v>
      </c>
      <c r="O66" s="266">
        <v>2.40094453365097</v>
      </c>
      <c r="P66" s="265">
        <v>10506.0551017167</v>
      </c>
      <c r="Q66" s="266">
        <v>2481.1639725617702</v>
      </c>
      <c r="R66" s="266">
        <v>2.5046458572789199</v>
      </c>
      <c r="S66" s="265">
        <v>325139.16442481702</v>
      </c>
      <c r="T66" s="266">
        <v>76851.570502753704</v>
      </c>
      <c r="U66" s="266">
        <v>434.91433808849501</v>
      </c>
      <c r="V66" s="314">
        <v>14.574185518501199</v>
      </c>
      <c r="W66" s="266">
        <v>45.937592248057399</v>
      </c>
      <c r="X66" s="266">
        <v>9.9974227720964102</v>
      </c>
      <c r="Y66" s="265">
        <v>316.217517284385</v>
      </c>
      <c r="Z66" s="266">
        <v>402.17803458782402</v>
      </c>
      <c r="AA66" s="266">
        <v>77.146523781234293</v>
      </c>
      <c r="AB66" s="315" t="s">
        <v>806</v>
      </c>
      <c r="AC66" s="266">
        <v>609.98721978081699</v>
      </c>
      <c r="AD66" s="266">
        <v>156.76871218558401</v>
      </c>
      <c r="AE66" s="265">
        <v>58.473905575421597</v>
      </c>
      <c r="AF66" s="266">
        <v>15.9668475806929</v>
      </c>
      <c r="AG66" s="266">
        <v>1.7814791806232899</v>
      </c>
      <c r="AH66" s="265">
        <v>41.427316377375398</v>
      </c>
      <c r="AI66" s="266">
        <v>6.4634958486007204</v>
      </c>
      <c r="AJ66" s="266">
        <v>0.47073859210651398</v>
      </c>
      <c r="AK66" s="265">
        <v>39.1947542222374</v>
      </c>
      <c r="AL66" s="266">
        <v>18.4352042051014</v>
      </c>
      <c r="AM66" s="266">
        <v>1.78447610639343</v>
      </c>
      <c r="AN66" s="265">
        <v>38.618221543298603</v>
      </c>
      <c r="AO66" s="266">
        <v>7.9407852769460696</v>
      </c>
      <c r="AP66" s="266">
        <v>0.57026305228191998</v>
      </c>
      <c r="AQ66" s="316" t="s">
        <v>806</v>
      </c>
      <c r="AR66" s="266">
        <v>61.379849922841203</v>
      </c>
      <c r="AS66" s="266">
        <v>13.900959394921101</v>
      </c>
      <c r="AT66" s="265">
        <v>37.059414834885402</v>
      </c>
      <c r="AU66" s="266">
        <v>8.6134036037696102</v>
      </c>
      <c r="AV66" s="266">
        <v>0.482188146481692</v>
      </c>
      <c r="AW66" s="313">
        <v>33.112737471321601</v>
      </c>
      <c r="AX66" s="266">
        <v>14.5941531335097</v>
      </c>
      <c r="AY66" s="266">
        <v>2.4565677160033301</v>
      </c>
      <c r="AZ66" s="265">
        <v>108.50634643535599</v>
      </c>
      <c r="BA66" s="266">
        <v>49.3119583365037</v>
      </c>
      <c r="BB66" s="266">
        <v>4.3358205390861002</v>
      </c>
      <c r="BC66" s="265">
        <v>35.851564798350203</v>
      </c>
      <c r="BD66" s="266">
        <v>8.0888080384797494</v>
      </c>
      <c r="BE66" s="266">
        <v>1.6117287090596798E-2</v>
      </c>
      <c r="BF66" s="265">
        <v>39.031948690914497</v>
      </c>
      <c r="BG66" s="266">
        <v>15.733387650547099</v>
      </c>
      <c r="BH66" s="266">
        <v>1.9586261783230201</v>
      </c>
      <c r="BI66" s="265">
        <v>40.836789508746101</v>
      </c>
      <c r="BJ66" s="266">
        <v>9.3183307522700591</v>
      </c>
      <c r="BK66" s="266">
        <v>0.19144552762626399</v>
      </c>
      <c r="BL66" s="265">
        <v>36.168238257834098</v>
      </c>
      <c r="BM66" s="266">
        <v>13.995067600672099</v>
      </c>
      <c r="BN66" s="266">
        <v>0.62137976040327603</v>
      </c>
      <c r="BO66" s="265">
        <v>38.193168510068702</v>
      </c>
      <c r="BP66" s="266">
        <v>10.5857888188443</v>
      </c>
      <c r="BQ66" s="266">
        <v>4.1524076716843002E-2</v>
      </c>
      <c r="BR66" s="265">
        <v>39.896775226198798</v>
      </c>
      <c r="BS66" s="266">
        <v>13.2903088945662</v>
      </c>
      <c r="BT66" s="266">
        <v>0.385296050292675</v>
      </c>
      <c r="BU66" s="265">
        <v>33.176784099732998</v>
      </c>
      <c r="BV66" s="266">
        <v>11.147582856059801</v>
      </c>
      <c r="BW66" s="266">
        <v>0.29949800753893302</v>
      </c>
      <c r="BX66" s="265">
        <v>32.170757819648799</v>
      </c>
      <c r="BY66" s="266">
        <v>10.1102820950034</v>
      </c>
      <c r="BZ66" s="266">
        <v>4.5539859264809697E-2</v>
      </c>
      <c r="CA66" s="265">
        <v>79.719498493184105</v>
      </c>
      <c r="CB66" s="266">
        <v>23.039055368100101</v>
      </c>
      <c r="CC66" s="266">
        <v>5.95935189310857E-2</v>
      </c>
      <c r="CD66" s="265">
        <v>39.339519064571199</v>
      </c>
      <c r="CE66" s="266">
        <v>10.861402103138399</v>
      </c>
      <c r="CF66" s="266">
        <v>2.0842667683197001E-2</v>
      </c>
      <c r="CG66" s="265">
        <v>38.914266609989802</v>
      </c>
      <c r="CH66" s="266">
        <v>10.526393330925</v>
      </c>
      <c r="CI66" s="266">
        <v>3.09580681361705E-2</v>
      </c>
      <c r="CJ66" s="265">
        <v>38.725462280974398</v>
      </c>
      <c r="CK66" s="266">
        <v>9.8788377927977908</v>
      </c>
      <c r="CL66" s="266">
        <v>5.6506998694061299E-3</v>
      </c>
      <c r="CM66" s="265">
        <v>36.943694929521399</v>
      </c>
      <c r="CN66" s="266">
        <v>12.33227150403</v>
      </c>
      <c r="CO66" s="266">
        <v>2.35791877763935E-2</v>
      </c>
      <c r="CP66" s="265">
        <v>36.784903415405502</v>
      </c>
      <c r="CQ66" s="266">
        <v>10.1019377992716</v>
      </c>
      <c r="CR66" s="266">
        <v>4.2073208509959499E-2</v>
      </c>
      <c r="CS66" s="265">
        <v>34.7193132349217</v>
      </c>
      <c r="CT66" s="266">
        <v>8.8856188358752206</v>
      </c>
      <c r="CU66" s="266">
        <v>3.4245808806370098E-2</v>
      </c>
      <c r="CV66" s="265">
        <v>38.742916988272697</v>
      </c>
      <c r="CW66" s="266">
        <v>14.030701802104799</v>
      </c>
      <c r="CX66" s="266">
        <v>3.3785363729178799E-2</v>
      </c>
      <c r="CY66" s="265">
        <v>35.276532473844497</v>
      </c>
      <c r="CZ66" s="266">
        <v>11.160720871444999</v>
      </c>
      <c r="DA66" s="266">
        <v>6.15524778949813E-3</v>
      </c>
      <c r="DB66" s="265">
        <v>37.882496098298198</v>
      </c>
      <c r="DC66" s="266">
        <v>11.3837585879582</v>
      </c>
      <c r="DD66" s="266">
        <v>0</v>
      </c>
      <c r="DE66" s="265">
        <v>36.755742281433697</v>
      </c>
      <c r="DF66" s="266">
        <v>10.3774168130089</v>
      </c>
      <c r="DG66" s="266">
        <v>0</v>
      </c>
      <c r="DH66" s="265">
        <v>34.462769787873</v>
      </c>
      <c r="DI66" s="266">
        <v>11.398005534933301</v>
      </c>
      <c r="DJ66" s="266">
        <v>1.8731179808921701E-2</v>
      </c>
      <c r="DK66" s="265">
        <v>36.582462658077397</v>
      </c>
      <c r="DL66" s="266">
        <v>11.3276458380347</v>
      </c>
      <c r="DM66" s="266">
        <v>2.20090036187294E-2</v>
      </c>
      <c r="DN66" s="265">
        <v>34.822895107548</v>
      </c>
      <c r="DO66" s="266">
        <v>8.6202467904150399</v>
      </c>
      <c r="DP66" s="266">
        <v>0</v>
      </c>
      <c r="DQ66" s="265">
        <v>37.160596360445801</v>
      </c>
      <c r="DR66" s="266">
        <v>10.302993534878199</v>
      </c>
      <c r="DS66" s="266">
        <v>2.3125042392871799E-2</v>
      </c>
      <c r="DT66" s="265">
        <v>36.415545144091503</v>
      </c>
      <c r="DU66" s="266">
        <v>8.9796036482934394</v>
      </c>
      <c r="DV66" s="266">
        <v>0</v>
      </c>
      <c r="DW66" s="265">
        <v>35.251024689056699</v>
      </c>
      <c r="DX66" s="266">
        <v>10.6105922509243</v>
      </c>
      <c r="DY66" s="266">
        <v>2.8934143426872502E-2</v>
      </c>
      <c r="DZ66" s="265">
        <v>37.764428643731499</v>
      </c>
      <c r="EA66" s="266">
        <v>10.039418973182</v>
      </c>
      <c r="EB66" s="266">
        <v>5.5872918319680599E-3</v>
      </c>
      <c r="EC66" s="265">
        <v>37.519488476781198</v>
      </c>
      <c r="ED66" s="266">
        <v>11.4893825532668</v>
      </c>
      <c r="EE66" s="266">
        <v>2.28778782199551E-2</v>
      </c>
      <c r="EF66" s="265">
        <v>36.728873297705398</v>
      </c>
      <c r="EG66" s="266">
        <v>9.4998580730906195</v>
      </c>
      <c r="EH66" s="266">
        <v>5.7117061730746002E-3</v>
      </c>
      <c r="EI66" s="265">
        <v>38.164680930030201</v>
      </c>
      <c r="EJ66" s="266">
        <v>13.4775286283034</v>
      </c>
      <c r="EK66" s="266">
        <v>1.8485711757035998E-2</v>
      </c>
      <c r="EL66" s="265">
        <v>36.355172763474002</v>
      </c>
      <c r="EM66" s="266">
        <v>8.9167540876713396</v>
      </c>
      <c r="EN66" s="266">
        <v>4.4487847616269099E-3</v>
      </c>
      <c r="EO66" s="265">
        <v>37.227953744443397</v>
      </c>
      <c r="EP66" s="266">
        <v>11.339814469492801</v>
      </c>
      <c r="EQ66" s="266">
        <v>1.8589529857926699E-2</v>
      </c>
      <c r="ER66" s="265">
        <v>37.720444663007697</v>
      </c>
      <c r="ES66" s="266">
        <v>8.4103277485155896</v>
      </c>
      <c r="ET66" s="266">
        <v>2.91535058473332E-2</v>
      </c>
      <c r="EU66" s="265">
        <v>33.5377968080005</v>
      </c>
      <c r="EV66" s="266">
        <v>7.9264716606101704</v>
      </c>
      <c r="EW66" s="266">
        <v>1.16651449014109E-2</v>
      </c>
      <c r="EX66" s="265">
        <v>37.061328783283301</v>
      </c>
      <c r="EY66" s="266">
        <v>8.3943589578172002</v>
      </c>
      <c r="EZ66" s="266">
        <v>7.9142800757491406E-3</v>
      </c>
      <c r="FA66" s="265">
        <v>37.112326866621899</v>
      </c>
      <c r="FB66" s="266">
        <v>9.9858115819696902</v>
      </c>
      <c r="FC66" s="266">
        <v>0</v>
      </c>
    </row>
    <row r="67" spans="2:159">
      <c r="B67" s="1065" t="s">
        <v>810</v>
      </c>
      <c r="C67" s="1065"/>
      <c r="D67" s="241">
        <v>9.162563409675327</v>
      </c>
      <c r="E67" s="241"/>
      <c r="F67" s="241"/>
      <c r="G67" s="241">
        <v>13.230884718474078</v>
      </c>
      <c r="H67" s="241"/>
      <c r="I67" s="241"/>
      <c r="J67" s="241">
        <v>10.509685958022283</v>
      </c>
      <c r="K67" s="241"/>
      <c r="L67" s="241"/>
      <c r="M67" s="241">
        <v>0.75750773593668519</v>
      </c>
      <c r="N67" s="241"/>
      <c r="O67" s="241"/>
      <c r="P67" s="241">
        <v>3.0037147792153882</v>
      </c>
      <c r="Q67" s="241"/>
      <c r="R67" s="241"/>
      <c r="S67" s="241">
        <v>1040.8800039460966</v>
      </c>
      <c r="T67" s="241"/>
      <c r="U67" s="241"/>
      <c r="V67" s="241">
        <v>46.00919461461428</v>
      </c>
      <c r="W67" s="241"/>
      <c r="X67" s="241"/>
      <c r="Y67" s="241">
        <v>319.91481287907135</v>
      </c>
      <c r="Z67" s="241"/>
      <c r="AA67" s="241"/>
      <c r="AB67" s="241">
        <v>440.02624768365467</v>
      </c>
      <c r="AC67" s="241"/>
      <c r="AD67" s="241"/>
      <c r="AE67" s="241">
        <v>62.634269628392708</v>
      </c>
      <c r="AF67" s="241"/>
      <c r="AG67" s="241"/>
      <c r="AH67" s="241">
        <v>0.98966235512698175</v>
      </c>
      <c r="AI67" s="241"/>
      <c r="AJ67" s="241"/>
      <c r="AK67" s="241">
        <v>2.3504884197502416</v>
      </c>
      <c r="AL67" s="241"/>
      <c r="AM67" s="241"/>
      <c r="AN67" s="241">
        <v>0.19886499773385549</v>
      </c>
      <c r="AO67" s="241"/>
      <c r="AP67" s="241"/>
      <c r="AQ67" s="241">
        <v>6.3350703173789675</v>
      </c>
      <c r="AR67" s="241"/>
      <c r="AS67" s="241"/>
      <c r="AT67" s="241">
        <v>2.9445822505791064</v>
      </c>
      <c r="AU67" s="241"/>
      <c r="AV67" s="241"/>
      <c r="AW67" s="241">
        <v>3.4163853881756983</v>
      </c>
      <c r="AX67" s="241"/>
      <c r="AY67" s="241"/>
      <c r="AZ67" s="241">
        <v>16.567493364038263</v>
      </c>
      <c r="BA67" s="241"/>
      <c r="BB67" s="241"/>
      <c r="BC67" s="241">
        <v>0.11811799976466719</v>
      </c>
      <c r="BD67" s="241"/>
      <c r="BE67" s="241"/>
      <c r="BF67" s="241">
        <v>0.98309720239683196</v>
      </c>
      <c r="BG67" s="241"/>
      <c r="BH67" s="241"/>
      <c r="BI67" s="241">
        <v>0.99773120725472808</v>
      </c>
      <c r="BJ67" s="241"/>
      <c r="BK67" s="241"/>
      <c r="BL67" s="241">
        <v>1.381545361912236</v>
      </c>
      <c r="BM67" s="241"/>
      <c r="BN67" s="241"/>
      <c r="BO67" s="241">
        <v>0.25366973901136686</v>
      </c>
      <c r="BP67" s="241"/>
      <c r="BQ67" s="241"/>
      <c r="BR67" s="241">
        <v>1.1189214605218389</v>
      </c>
      <c r="BS67" s="241"/>
      <c r="BT67" s="241"/>
      <c r="BU67" s="241">
        <v>0.65320969250850924</v>
      </c>
      <c r="BV67" s="241"/>
      <c r="BW67" s="241"/>
      <c r="BX67" s="241">
        <v>5.6583344557924891</v>
      </c>
      <c r="BY67" s="241"/>
      <c r="BZ67" s="241"/>
      <c r="CA67" s="241">
        <v>6.4056320550848964E-2</v>
      </c>
      <c r="CB67" s="241"/>
      <c r="CC67" s="241"/>
      <c r="CD67" s="241">
        <v>4.9192976981872671E-3</v>
      </c>
      <c r="CE67" s="241"/>
      <c r="CF67" s="241"/>
      <c r="CG67" s="241">
        <v>2.6256700795176533E-2</v>
      </c>
      <c r="CH67" s="241"/>
      <c r="CI67" s="241"/>
      <c r="CJ67" s="241">
        <v>1.2088258244126101E-2</v>
      </c>
      <c r="CK67" s="241"/>
      <c r="CL67" s="241"/>
      <c r="CM67" s="241">
        <v>1.5726885788604632E-2</v>
      </c>
      <c r="CN67" s="241"/>
      <c r="CO67" s="241"/>
      <c r="CP67" s="241">
        <v>0.32462612985536216</v>
      </c>
      <c r="CQ67" s="241"/>
      <c r="CR67" s="241"/>
      <c r="CS67" s="241">
        <v>0.17944936346775783</v>
      </c>
      <c r="CT67" s="241"/>
      <c r="CU67" s="241"/>
      <c r="CV67" s="241">
        <v>6.9662220477533829E-2</v>
      </c>
      <c r="CW67" s="241"/>
      <c r="CX67" s="241"/>
      <c r="CY67" s="241">
        <v>3.8892702275185004E-3</v>
      </c>
      <c r="CZ67" s="241"/>
      <c r="DA67" s="241"/>
      <c r="DB67" s="241">
        <v>4.6073954784689999E-3</v>
      </c>
      <c r="DC67" s="241"/>
      <c r="DD67" s="241"/>
      <c r="DE67" s="241">
        <v>1.8109518859188501E-3</v>
      </c>
      <c r="DF67" s="241"/>
      <c r="DG67" s="241"/>
      <c r="DH67" s="241">
        <v>4.3386098235899E-2</v>
      </c>
      <c r="DI67" s="241"/>
      <c r="DJ67" s="241"/>
      <c r="DK67" s="241">
        <v>3.1543136981855367E-2</v>
      </c>
      <c r="DL67" s="241"/>
      <c r="DM67" s="241"/>
      <c r="DN67" s="241">
        <v>5.207319437648533E-3</v>
      </c>
      <c r="DO67" s="241"/>
      <c r="DP67" s="241"/>
      <c r="DQ67" s="241">
        <v>4.2847722524180003E-2</v>
      </c>
      <c r="DR67" s="241"/>
      <c r="DS67" s="241"/>
      <c r="DT67" s="241">
        <v>0</v>
      </c>
      <c r="DU67" s="241"/>
      <c r="DV67" s="241"/>
      <c r="DW67" s="241">
        <v>2.2478678599959712E-2</v>
      </c>
      <c r="DX67" s="241"/>
      <c r="DY67" s="241"/>
      <c r="DZ67" s="241">
        <v>2.6888855786272835E-3</v>
      </c>
      <c r="EA67" s="241"/>
      <c r="EB67" s="241"/>
      <c r="EC67" s="241">
        <v>0</v>
      </c>
      <c r="ED67" s="241"/>
      <c r="EE67" s="241"/>
      <c r="EF67" s="241">
        <v>4.575377545308533E-3</v>
      </c>
      <c r="EG67" s="241"/>
      <c r="EH67" s="241"/>
      <c r="EI67" s="241">
        <v>1.3718060162571115E-2</v>
      </c>
      <c r="EJ67" s="241"/>
      <c r="EK67" s="241"/>
      <c r="EL67" s="241">
        <v>6.8543546721440201E-3</v>
      </c>
      <c r="EM67" s="241"/>
      <c r="EN67" s="241"/>
      <c r="EO67" s="241">
        <v>1.8232865845475999E-2</v>
      </c>
      <c r="EP67" s="241"/>
      <c r="EQ67" s="241"/>
      <c r="ER67" s="241">
        <v>4.7600820571516732E-2</v>
      </c>
      <c r="ES67" s="241"/>
      <c r="ET67" s="241"/>
      <c r="EU67" s="241">
        <v>6.9066327516102297E-2</v>
      </c>
      <c r="EV67" s="241"/>
      <c r="EW67" s="241"/>
      <c r="EX67" s="241">
        <v>9.2627535869841179E-3</v>
      </c>
      <c r="EY67" s="241"/>
      <c r="EZ67" s="241"/>
      <c r="FA67" s="241">
        <v>0</v>
      </c>
      <c r="FB67" s="68"/>
      <c r="FC67" s="68"/>
    </row>
    <row r="68" spans="2:159">
      <c r="B68" s="1066" t="s">
        <v>811</v>
      </c>
      <c r="C68" s="287" t="s">
        <v>165</v>
      </c>
      <c r="D68" s="290">
        <v>46.35354520976162</v>
      </c>
      <c r="E68" s="246"/>
      <c r="F68" s="246"/>
      <c r="G68" s="290">
        <v>55.014643671733289</v>
      </c>
      <c r="H68" s="246"/>
      <c r="I68" s="246"/>
      <c r="J68" s="288">
        <v>92957.372687853131</v>
      </c>
      <c r="K68" s="246"/>
      <c r="L68" s="246"/>
      <c r="M68" s="290">
        <v>57.369481495167406</v>
      </c>
      <c r="N68" s="246"/>
      <c r="O68" s="246"/>
      <c r="P68" s="288">
        <v>10557.487297081516</v>
      </c>
      <c r="Q68" s="246"/>
      <c r="R68" s="246"/>
      <c r="S68" s="288">
        <v>326048.00617757119</v>
      </c>
      <c r="T68" s="246"/>
      <c r="U68" s="246"/>
      <c r="V68" s="289">
        <v>98.286454747492201</v>
      </c>
      <c r="W68" s="246"/>
      <c r="X68" s="246"/>
      <c r="Y68" s="290">
        <v>418.95170095351602</v>
      </c>
      <c r="Z68" s="246"/>
      <c r="AA68" s="246"/>
      <c r="AB68" s="289">
        <v>70.735124694329897</v>
      </c>
      <c r="AC68" s="246"/>
      <c r="AD68" s="246"/>
      <c r="AE68" s="289">
        <v>185.46536456901924</v>
      </c>
      <c r="AF68" s="246"/>
      <c r="AG68" s="246"/>
      <c r="AH68" s="288">
        <v>39.751656886819553</v>
      </c>
      <c r="AI68" s="246"/>
      <c r="AJ68" s="246"/>
      <c r="AK68" s="288">
        <v>42.955962567198235</v>
      </c>
      <c r="AL68" s="246"/>
      <c r="AM68" s="246"/>
      <c r="AN68" s="288">
        <v>37.177215716073043</v>
      </c>
      <c r="AO68" s="246"/>
      <c r="AP68" s="246"/>
      <c r="AQ68" s="288">
        <v>32.629331288559833</v>
      </c>
      <c r="AR68" s="246"/>
      <c r="AS68" s="246"/>
      <c r="AT68" s="288">
        <v>37.219947024555118</v>
      </c>
      <c r="AU68" s="246"/>
      <c r="AV68" s="246"/>
      <c r="AW68" s="290">
        <v>61.480744806580468</v>
      </c>
      <c r="AX68" s="246"/>
      <c r="AY68" s="246"/>
      <c r="AZ68" s="289">
        <v>110.96477563705173</v>
      </c>
      <c r="BA68" s="246"/>
      <c r="BB68" s="246"/>
      <c r="BC68" s="288">
        <v>32.756952905826303</v>
      </c>
      <c r="BD68" s="246"/>
      <c r="BE68" s="246"/>
      <c r="BF68" s="288">
        <v>40.501042488403733</v>
      </c>
      <c r="BG68" s="246"/>
      <c r="BH68" s="246"/>
      <c r="BI68" s="288">
        <v>38.54201830733269</v>
      </c>
      <c r="BJ68" s="246"/>
      <c r="BK68" s="246"/>
      <c r="BL68" s="290">
        <v>47.126770712681797</v>
      </c>
      <c r="BM68" s="246"/>
      <c r="BN68" s="246"/>
      <c r="BO68" s="288">
        <v>36.801143930636421</v>
      </c>
      <c r="BP68" s="246"/>
      <c r="BQ68" s="246"/>
      <c r="BR68" s="288">
        <v>41.070785348707432</v>
      </c>
      <c r="BS68" s="246"/>
      <c r="BT68" s="246"/>
      <c r="BU68" s="288">
        <v>35.372944361785379</v>
      </c>
      <c r="BV68" s="246"/>
      <c r="BW68" s="246"/>
      <c r="BX68" s="288">
        <v>28.520491133019799</v>
      </c>
      <c r="BY68" s="246"/>
      <c r="BZ68" s="246"/>
      <c r="CA68" s="288">
        <v>74.45583397313716</v>
      </c>
      <c r="CB68" s="246"/>
      <c r="CC68" s="246"/>
      <c r="CD68" s="288">
        <v>36.71332027378763</v>
      </c>
      <c r="CE68" s="246"/>
      <c r="CF68" s="246"/>
      <c r="CG68" s="288">
        <v>38.643972372657181</v>
      </c>
      <c r="CH68" s="246"/>
      <c r="CI68" s="246"/>
      <c r="CJ68" s="288">
        <v>36.62045325841509</v>
      </c>
      <c r="CK68" s="246"/>
      <c r="CL68" s="246"/>
      <c r="CM68" s="288">
        <v>34.966861650931683</v>
      </c>
      <c r="CN68" s="246"/>
      <c r="CO68" s="246"/>
      <c r="CP68" s="289">
        <v>46.954227456642236</v>
      </c>
      <c r="CQ68" s="246"/>
      <c r="CR68" s="246"/>
      <c r="CS68" s="288">
        <v>35.638456903236978</v>
      </c>
      <c r="CT68" s="246"/>
      <c r="CU68" s="246"/>
      <c r="CV68" s="288">
        <v>37.120853589090331</v>
      </c>
      <c r="CW68" s="246"/>
      <c r="CX68" s="246"/>
      <c r="CY68" s="288">
        <v>34.19915491735815</v>
      </c>
      <c r="CZ68" s="246"/>
      <c r="DA68" s="246"/>
      <c r="DB68" s="288">
        <v>36.62219975129932</v>
      </c>
      <c r="DC68" s="246"/>
      <c r="DD68" s="246"/>
      <c r="DE68" s="288">
        <v>36.219336426809399</v>
      </c>
      <c r="DF68" s="246"/>
      <c r="DG68" s="246"/>
      <c r="DH68" s="288">
        <v>33.83534236244153</v>
      </c>
      <c r="DI68" s="246"/>
      <c r="DJ68" s="246"/>
      <c r="DK68" s="288">
        <v>35.703353912574514</v>
      </c>
      <c r="DL68" s="246"/>
      <c r="DM68" s="246"/>
      <c r="DN68" s="288">
        <v>34.559463013836613</v>
      </c>
      <c r="DO68" s="246"/>
      <c r="DP68" s="246"/>
      <c r="DQ68" s="288">
        <v>36.238442962631396</v>
      </c>
      <c r="DR68" s="246"/>
      <c r="DS68" s="246"/>
      <c r="DT68" s="288">
        <v>35.514752472678133</v>
      </c>
      <c r="DU68" s="246"/>
      <c r="DV68" s="246"/>
      <c r="DW68" s="288">
        <v>34.817474009772383</v>
      </c>
      <c r="DX68" s="246"/>
      <c r="DY68" s="246"/>
      <c r="DZ68" s="288">
        <v>36.275408101978094</v>
      </c>
      <c r="EA68" s="246"/>
      <c r="EB68" s="246"/>
      <c r="EC68" s="288">
        <v>36.75194486284996</v>
      </c>
      <c r="ED68" s="246"/>
      <c r="EE68" s="246"/>
      <c r="EF68" s="288">
        <v>35.688551046128531</v>
      </c>
      <c r="EG68" s="246"/>
      <c r="EH68" s="246"/>
      <c r="EI68" s="288">
        <v>36.876188687223554</v>
      </c>
      <c r="EJ68" s="246"/>
      <c r="EK68" s="246"/>
      <c r="EL68" s="288">
        <v>35.029299454224507</v>
      </c>
      <c r="EM68" s="246"/>
      <c r="EN68" s="246"/>
      <c r="EO68" s="288">
        <v>38.322242704868479</v>
      </c>
      <c r="EP68" s="246"/>
      <c r="EQ68" s="246"/>
      <c r="ER68" s="288">
        <v>38.735363647265615</v>
      </c>
      <c r="ES68" s="246"/>
      <c r="ET68" s="246"/>
      <c r="EU68" s="290">
        <v>34.367703072262124</v>
      </c>
      <c r="EV68" s="246"/>
      <c r="EW68" s="246"/>
      <c r="EX68" s="288">
        <v>35.753631361793069</v>
      </c>
      <c r="EY68" s="246"/>
      <c r="EZ68" s="246"/>
      <c r="FA68" s="288">
        <v>36.301524321168252</v>
      </c>
      <c r="FB68" s="246"/>
      <c r="FC68" s="246"/>
    </row>
    <row r="69" spans="2:159">
      <c r="B69" s="1036"/>
      <c r="C69" s="15" t="s">
        <v>209</v>
      </c>
      <c r="D69" s="118">
        <v>25.961658469939465</v>
      </c>
      <c r="G69" s="118">
        <v>22.713306500904832</v>
      </c>
      <c r="J69" s="118">
        <v>4320.2098879786599</v>
      </c>
      <c r="M69" s="118">
        <v>13.298411660401772</v>
      </c>
      <c r="P69" s="118">
        <v>347.46168356516654</v>
      </c>
      <c r="S69" s="118">
        <v>8552.7229555979429</v>
      </c>
      <c r="V69" s="118">
        <v>97.526341852932219</v>
      </c>
      <c r="Y69" s="118">
        <v>216.84966649545507</v>
      </c>
      <c r="AB69" s="118">
        <v>28.877493732208364</v>
      </c>
      <c r="AE69" s="118">
        <v>120.32495710707863</v>
      </c>
      <c r="AH69" s="118">
        <v>5.5348225665068114</v>
      </c>
      <c r="AK69" s="118">
        <v>10.307291451881959</v>
      </c>
      <c r="AN69" s="118">
        <v>0.82304899968075751</v>
      </c>
      <c r="AQ69" s="118">
        <v>5.7959983239840138</v>
      </c>
      <c r="AT69" s="118">
        <v>2.1700841166579385</v>
      </c>
      <c r="AW69" s="118">
        <v>30.867704345222659</v>
      </c>
      <c r="AZ69" s="118">
        <v>101.55717216236737</v>
      </c>
      <c r="BC69" s="118">
        <v>0.36274102116095314</v>
      </c>
      <c r="BF69" s="118">
        <v>5.2717818200752022</v>
      </c>
      <c r="BI69" s="118">
        <v>3.0524102036532166</v>
      </c>
      <c r="BL69" s="118">
        <v>25.603464446775348</v>
      </c>
      <c r="BO69" s="118">
        <v>1.4111389357314583</v>
      </c>
      <c r="BR69" s="118">
        <v>1.5183285864353204</v>
      </c>
      <c r="BU69" s="118">
        <v>3.0615877193613716</v>
      </c>
      <c r="BX69" s="118">
        <v>5.5863156177758109</v>
      </c>
      <c r="CA69" s="118">
        <v>0.41663714913184641</v>
      </c>
      <c r="CD69" s="118">
        <v>0.95805215441064073</v>
      </c>
      <c r="CG69" s="118">
        <v>3.7441120229892699</v>
      </c>
      <c r="CJ69" s="118">
        <v>1.3591999142554985</v>
      </c>
      <c r="CM69" s="118">
        <v>2.6464441909236691</v>
      </c>
      <c r="CP69" s="118">
        <v>20.118078512522057</v>
      </c>
      <c r="CS69" s="118">
        <v>1.394314586284477</v>
      </c>
      <c r="CV69" s="118">
        <v>1.6771324883719008</v>
      </c>
      <c r="CY69" s="118">
        <v>1.3048814665923048</v>
      </c>
      <c r="DB69" s="118">
        <v>1.3829522194771091</v>
      </c>
      <c r="DE69" s="118">
        <v>1.3595995239875747</v>
      </c>
      <c r="DH69" s="118">
        <v>0.73388257160348347</v>
      </c>
      <c r="DK69" s="118">
        <v>1.7148170108252008</v>
      </c>
      <c r="DN69" s="118">
        <v>1.5047541673487899</v>
      </c>
      <c r="DQ69" s="118">
        <v>1.3561341829220848</v>
      </c>
      <c r="DT69" s="118">
        <v>0.85922231109259561</v>
      </c>
      <c r="DW69" s="118">
        <v>1.8686987865977134</v>
      </c>
      <c r="DZ69" s="118">
        <v>1.0629352690195564</v>
      </c>
      <c r="EC69" s="118">
        <v>1.0661516488795502</v>
      </c>
      <c r="EF69" s="118">
        <v>0.8093618434328379</v>
      </c>
      <c r="EI69" s="118">
        <v>1.17876941168676</v>
      </c>
      <c r="EL69" s="118">
        <v>1.1750793235574695</v>
      </c>
      <c r="EO69" s="118">
        <v>2.863401643413702</v>
      </c>
      <c r="ER69" s="118">
        <v>2.5565075641497645</v>
      </c>
      <c r="EU69" s="118">
        <v>2.6494400950980248</v>
      </c>
      <c r="EX69" s="118">
        <v>1.0981239752558698</v>
      </c>
      <c r="FA69" s="118">
        <v>1.3846226816108629</v>
      </c>
    </row>
    <row r="70" spans="2:159">
      <c r="B70" s="1036"/>
      <c r="C70" s="15" t="s">
        <v>794</v>
      </c>
      <c r="D70" s="118">
        <v>56.007924210448927</v>
      </c>
      <c r="G70" s="118">
        <v>41.285928590999866</v>
      </c>
      <c r="J70" s="118">
        <v>4.6475172039185519</v>
      </c>
      <c r="M70" s="118">
        <v>23.180289090676169</v>
      </c>
      <c r="P70" s="118">
        <v>3.2911399634003624</v>
      </c>
      <c r="S70" s="118">
        <v>2.6231483688141268</v>
      </c>
      <c r="V70" s="118">
        <v>99.226635148746809</v>
      </c>
      <c r="Y70" s="118">
        <v>51.760063511358126</v>
      </c>
      <c r="AB70" s="118">
        <v>40.824829046386306</v>
      </c>
      <c r="AE70" s="118">
        <v>64.877319485871325</v>
      </c>
      <c r="AH70" s="118">
        <v>13.923501559357621</v>
      </c>
      <c r="AK70" s="118">
        <v>23.995019168195171</v>
      </c>
      <c r="AN70" s="118">
        <v>2.2138532534724593</v>
      </c>
      <c r="AQ70" s="118">
        <v>17.76315387136404</v>
      </c>
      <c r="AT70" s="118">
        <v>5.8304331148732391</v>
      </c>
      <c r="AW70" s="118">
        <v>50.207108652201619</v>
      </c>
      <c r="AZ70" s="118">
        <v>91.5219911718155</v>
      </c>
      <c r="BC70" s="118">
        <v>1.1073710738718752</v>
      </c>
      <c r="BF70" s="118">
        <v>13.016410186440559</v>
      </c>
      <c r="BI70" s="118">
        <v>7.919694758363212</v>
      </c>
      <c r="BL70" s="118">
        <v>54.328917639768314</v>
      </c>
      <c r="BO70" s="118">
        <v>3.8344974775545104</v>
      </c>
      <c r="BR70" s="118">
        <v>3.6968579333073426</v>
      </c>
      <c r="BU70" s="118">
        <v>8.6551678821198479</v>
      </c>
      <c r="BX70" s="118">
        <v>19.587024612308358</v>
      </c>
      <c r="CA70" s="118">
        <v>0.55957623049681304</v>
      </c>
      <c r="CD70" s="118">
        <v>2.609549197038072</v>
      </c>
      <c r="CG70" s="118">
        <v>9.6887348611149591</v>
      </c>
      <c r="CJ70" s="118">
        <v>3.7115868136972479</v>
      </c>
      <c r="CM70" s="118">
        <v>7.5684349866530134</v>
      </c>
      <c r="CP70" s="118">
        <v>42.846149542337137</v>
      </c>
      <c r="CS70" s="118">
        <v>3.9123876493031715</v>
      </c>
      <c r="CV70" s="118">
        <v>4.5180331975577284</v>
      </c>
      <c r="CY70" s="118">
        <v>3.8155371667678195</v>
      </c>
      <c r="DB70" s="118">
        <v>3.7762674794761426</v>
      </c>
      <c r="DE70" s="118">
        <v>3.7537946801841597</v>
      </c>
      <c r="DH70" s="118">
        <v>2.168982254537847</v>
      </c>
      <c r="DK70" s="118">
        <v>4.8029577698056327</v>
      </c>
      <c r="DN70" s="118">
        <v>4.354101702177287</v>
      </c>
      <c r="DQ70" s="118">
        <v>3.7422529006572178</v>
      </c>
      <c r="DT70" s="118">
        <v>2.4193391513951963</v>
      </c>
      <c r="DW70" s="118">
        <v>5.3671291204905245</v>
      </c>
      <c r="DZ70" s="118">
        <v>2.9301814221673625</v>
      </c>
      <c r="EC70" s="118">
        <v>2.9009394002363407</v>
      </c>
      <c r="EF70" s="118">
        <v>2.2678473059517414</v>
      </c>
      <c r="EI70" s="118">
        <v>3.1965597683774916</v>
      </c>
      <c r="EL70" s="118">
        <v>3.354561301156012</v>
      </c>
      <c r="EO70" s="118">
        <v>7.4719051947602582</v>
      </c>
      <c r="ER70" s="118">
        <v>6.5999317508155935</v>
      </c>
      <c r="EU70" s="118">
        <v>7.709098538029342</v>
      </c>
      <c r="EX70" s="118">
        <v>3.0713634767441929</v>
      </c>
      <c r="FA70" s="118">
        <v>3.814227384395144</v>
      </c>
    </row>
    <row r="71" spans="2:159">
      <c r="B71" s="1036"/>
      <c r="C71" s="243" t="s">
        <v>795</v>
      </c>
      <c r="D71" s="293">
        <v>15.307326392441833</v>
      </c>
      <c r="E71" s="68"/>
      <c r="F71" s="68"/>
      <c r="G71" s="293">
        <v>60.392547147910477</v>
      </c>
      <c r="H71" s="68"/>
      <c r="I71" s="68"/>
      <c r="J71" s="131">
        <v>-10.495703087048538</v>
      </c>
      <c r="K71" s="68"/>
      <c r="L71" s="68"/>
      <c r="M71" s="293">
        <v>-15.633115448283228</v>
      </c>
      <c r="N71" s="68"/>
      <c r="O71" s="68"/>
      <c r="P71" s="131">
        <v>-5.4581597825600801</v>
      </c>
      <c r="Q71" s="68"/>
      <c r="R71" s="68"/>
      <c r="S71" s="131">
        <v>-2.9795167610727828</v>
      </c>
      <c r="T71" s="68"/>
      <c r="U71" s="68"/>
      <c r="V71" s="292">
        <v>110.9151389431163</v>
      </c>
      <c r="W71" s="68"/>
      <c r="X71" s="68"/>
      <c r="Y71" s="293">
        <v>11.127772136211147</v>
      </c>
      <c r="Z71" s="68"/>
      <c r="AA71" s="68"/>
      <c r="AB71" s="292">
        <v>-50.18653190540148</v>
      </c>
      <c r="AC71" s="68"/>
      <c r="AD71" s="68"/>
      <c r="AE71" s="292">
        <v>197.69721439649962</v>
      </c>
      <c r="AF71" s="68"/>
      <c r="AG71" s="68"/>
      <c r="AH71" s="131">
        <v>-0.37178725107880983</v>
      </c>
      <c r="AI71" s="68"/>
      <c r="AJ71" s="68"/>
      <c r="AK71" s="131">
        <v>-2.3728123472767395</v>
      </c>
      <c r="AL71" s="68"/>
      <c r="AM71" s="68"/>
      <c r="AN71" s="131">
        <v>-4.1824337214612228</v>
      </c>
      <c r="AO71" s="68"/>
      <c r="AP71" s="68"/>
      <c r="AQ71" s="131">
        <v>-10.358979976483973</v>
      </c>
      <c r="AR71" s="68"/>
      <c r="AS71" s="68"/>
      <c r="AT71" s="131">
        <v>-3.8244262931392359</v>
      </c>
      <c r="AU71" s="68"/>
      <c r="AV71" s="68"/>
      <c r="AW71" s="293">
        <v>20.550480012902877</v>
      </c>
      <c r="AX71" s="68"/>
      <c r="AY71" s="68"/>
      <c r="AZ71" s="292">
        <v>117.57799144519947</v>
      </c>
      <c r="BA71" s="68"/>
      <c r="BB71" s="68"/>
      <c r="BC71" s="131">
        <v>-7.7268932230244989</v>
      </c>
      <c r="BD71" s="68"/>
      <c r="BE71" s="68"/>
      <c r="BF71" s="131">
        <v>4.3841301247518976</v>
      </c>
      <c r="BG71" s="68"/>
      <c r="BH71" s="68"/>
      <c r="BI71" s="131">
        <v>1.9630113950600332</v>
      </c>
      <c r="BJ71" s="68"/>
      <c r="BK71" s="68"/>
      <c r="BL71" s="293">
        <v>20.528825352127352</v>
      </c>
      <c r="BM71" s="68"/>
      <c r="BN71" s="68"/>
      <c r="BO71" s="131">
        <v>-0.26790262700156531</v>
      </c>
      <c r="BP71" s="68"/>
      <c r="BQ71" s="68"/>
      <c r="BR71" s="131">
        <v>13.769488500574598</v>
      </c>
      <c r="BS71" s="68"/>
      <c r="BT71" s="68"/>
      <c r="BU71" s="131">
        <v>-0.91612223589530495</v>
      </c>
      <c r="BV71" s="68"/>
      <c r="BW71" s="68"/>
      <c r="BX71" s="131">
        <v>-9.1704104043955397</v>
      </c>
      <c r="BY71" s="68"/>
      <c r="BZ71" s="68"/>
      <c r="CA71" s="131">
        <v>-5.0308240138556695</v>
      </c>
      <c r="CB71" s="68"/>
      <c r="CC71" s="68"/>
      <c r="CD71" s="131">
        <v>-4.1427669091706711</v>
      </c>
      <c r="CE71" s="68"/>
      <c r="CF71" s="68"/>
      <c r="CG71" s="131">
        <v>1.9629877906521973</v>
      </c>
      <c r="CH71" s="68"/>
      <c r="CI71" s="68"/>
      <c r="CJ71" s="131">
        <v>-5.8600173305524654</v>
      </c>
      <c r="CK71" s="68"/>
      <c r="CL71" s="68"/>
      <c r="CM71" s="131">
        <v>-6.5057175108778482</v>
      </c>
      <c r="CN71" s="68"/>
      <c r="CO71" s="68"/>
      <c r="CP71" s="292">
        <v>21.643076312544647</v>
      </c>
      <c r="CQ71" s="68"/>
      <c r="CR71" s="68"/>
      <c r="CS71" s="131">
        <v>2.7044867528443093</v>
      </c>
      <c r="CT71" s="68"/>
      <c r="CU71" s="68"/>
      <c r="CV71" s="131">
        <v>-5.54490180893045</v>
      </c>
      <c r="CW71" s="68"/>
      <c r="CX71" s="68"/>
      <c r="CY71" s="131">
        <v>-5.0023474517829154</v>
      </c>
      <c r="CZ71" s="68"/>
      <c r="DA71" s="68"/>
      <c r="DB71" s="131">
        <v>-4.6296881476580172</v>
      </c>
      <c r="DC71" s="68"/>
      <c r="DD71" s="68"/>
      <c r="DE71" s="131">
        <v>-4.4344685308459102</v>
      </c>
      <c r="DF71" s="68"/>
      <c r="DG71" s="68"/>
      <c r="DH71" s="131">
        <v>-4.6891764438266765</v>
      </c>
      <c r="DI71" s="68"/>
      <c r="DJ71" s="68"/>
      <c r="DK71" s="131">
        <v>-5.2961434679721195</v>
      </c>
      <c r="DL71" s="68"/>
      <c r="DM71" s="68"/>
      <c r="DN71" s="131">
        <v>-2.9228567027061478</v>
      </c>
      <c r="DO71" s="68"/>
      <c r="DP71" s="68"/>
      <c r="DQ71" s="131">
        <v>-2.84599741921877</v>
      </c>
      <c r="DR71" s="68"/>
      <c r="DS71" s="68"/>
      <c r="DT71" s="131">
        <v>-5.545871083302842</v>
      </c>
      <c r="DU71" s="68"/>
      <c r="DV71" s="68"/>
      <c r="DW71" s="131">
        <v>-1.9226084231763867</v>
      </c>
      <c r="DX71" s="68"/>
      <c r="DY71" s="68"/>
      <c r="DZ71" s="131">
        <v>-5.2861407259057529</v>
      </c>
      <c r="EA71" s="68"/>
      <c r="EB71" s="68"/>
      <c r="EC71" s="131">
        <v>-3.2843556240790517</v>
      </c>
      <c r="ED71" s="68"/>
      <c r="EE71" s="68"/>
      <c r="EF71" s="131">
        <v>-3.0202417224768112</v>
      </c>
      <c r="EG71" s="68"/>
      <c r="EH71" s="68"/>
      <c r="EI71" s="131">
        <v>-5.9280900836133901</v>
      </c>
      <c r="EJ71" s="68"/>
      <c r="EK71" s="68"/>
      <c r="EL71" s="131">
        <v>-5.326217691285116</v>
      </c>
      <c r="EM71" s="68"/>
      <c r="EN71" s="68"/>
      <c r="EO71" s="131">
        <v>0.84800711807494544</v>
      </c>
      <c r="EP71" s="68"/>
      <c r="EQ71" s="68"/>
      <c r="ER71" s="131">
        <v>0.42873644611256045</v>
      </c>
      <c r="ES71" s="68"/>
      <c r="ET71" s="68"/>
      <c r="EU71" s="293">
        <v>13.800341298881207</v>
      </c>
      <c r="EV71" s="68"/>
      <c r="EW71" s="68"/>
      <c r="EX71" s="131">
        <v>-5.3886441868402493</v>
      </c>
      <c r="EY71" s="68"/>
      <c r="EZ71" s="68"/>
      <c r="FA71" s="131">
        <v>-2.8851676801277444</v>
      </c>
      <c r="FB71" s="68"/>
      <c r="FC71" s="68"/>
    </row>
    <row r="72" spans="2:159">
      <c r="B72" s="73" t="s">
        <v>811</v>
      </c>
      <c r="C72" s="73" t="s">
        <v>825</v>
      </c>
      <c r="D72" s="270">
        <v>98.810012377628695</v>
      </c>
      <c r="E72" s="211">
        <v>46.791413936188498</v>
      </c>
      <c r="F72" s="211">
        <v>15.8131248822913</v>
      </c>
      <c r="G72" s="270">
        <v>91.592637583981798</v>
      </c>
      <c r="H72" s="211">
        <v>70.316084932187707</v>
      </c>
      <c r="I72" s="211">
        <v>16.8216813412708</v>
      </c>
      <c r="J72" s="270">
        <v>84947.281852016997</v>
      </c>
      <c r="K72" s="211">
        <v>8672.4066855634992</v>
      </c>
      <c r="L72" s="211">
        <v>7.1521790215026702</v>
      </c>
      <c r="M72" s="270">
        <v>83.687376028927702</v>
      </c>
      <c r="N72" s="211">
        <v>36.085429121705097</v>
      </c>
      <c r="O72" s="211">
        <v>0</v>
      </c>
      <c r="P72" s="205">
        <v>10167.7508001283</v>
      </c>
      <c r="Q72" s="211">
        <v>1148.5929707321</v>
      </c>
      <c r="R72" s="211">
        <v>1.16013509326597</v>
      </c>
      <c r="S72" s="205">
        <v>321907.37049167498</v>
      </c>
      <c r="T72" s="211">
        <v>30084.219805845602</v>
      </c>
      <c r="U72" s="211">
        <v>1017.24061999633</v>
      </c>
      <c r="V72" s="294">
        <v>254.10683420129001</v>
      </c>
      <c r="W72" s="211">
        <v>161.91023560851499</v>
      </c>
      <c r="X72" s="211">
        <v>58.478421608024497</v>
      </c>
      <c r="Y72" s="294" t="s">
        <v>806</v>
      </c>
      <c r="Z72" s="211">
        <v>1037.5772627025201</v>
      </c>
      <c r="AA72" s="211">
        <v>386.65122712111003</v>
      </c>
      <c r="AB72" s="294" t="s">
        <v>806</v>
      </c>
      <c r="AC72" s="211">
        <v>1334.99609037093</v>
      </c>
      <c r="AD72" s="211">
        <v>536.92145225373895</v>
      </c>
      <c r="AE72" s="294">
        <v>276.14955933202901</v>
      </c>
      <c r="AF72" s="211">
        <v>227.88575798017601</v>
      </c>
      <c r="AG72" s="211">
        <v>44.311030442291901</v>
      </c>
      <c r="AH72" s="294">
        <v>50.845104911039101</v>
      </c>
      <c r="AI72" s="211">
        <v>9.0992462439287003</v>
      </c>
      <c r="AJ72" s="211">
        <v>0.45750838737775001</v>
      </c>
      <c r="AK72" s="294">
        <v>63.930813920099098</v>
      </c>
      <c r="AL72" s="211">
        <v>49.127468332143202</v>
      </c>
      <c r="AM72" s="211">
        <v>2.6776916414308398</v>
      </c>
      <c r="AN72" s="86">
        <v>36.8311427357824</v>
      </c>
      <c r="AO72" s="211">
        <v>7.6439284562187204</v>
      </c>
      <c r="AP72" s="211">
        <v>0.115470130208174</v>
      </c>
      <c r="AQ72" s="86">
        <v>41.539685190051401</v>
      </c>
      <c r="AR72" s="211">
        <v>21.319020400643002</v>
      </c>
      <c r="AS72" s="211">
        <v>1.24522435716958</v>
      </c>
      <c r="AT72" s="205">
        <v>39.792899500776201</v>
      </c>
      <c r="AU72" s="211">
        <v>9.7960823791189</v>
      </c>
      <c r="AV72" s="211">
        <v>2.2145893706799602</v>
      </c>
      <c r="AW72" s="270">
        <v>123.671620205081</v>
      </c>
      <c r="AX72" s="211">
        <v>59.361465258009403</v>
      </c>
      <c r="AY72" s="211">
        <v>2.0545765176190001</v>
      </c>
      <c r="AZ72" s="270">
        <v>314.10783819907601</v>
      </c>
      <c r="BA72" s="211">
        <v>93.148546692603304</v>
      </c>
      <c r="BB72" s="211">
        <v>8.7838896679982792</v>
      </c>
      <c r="BC72" s="205">
        <v>32.771511640424897</v>
      </c>
      <c r="BD72" s="211">
        <v>7.0171158001793801</v>
      </c>
      <c r="BE72" s="211">
        <v>0.110058100180341</v>
      </c>
      <c r="BF72" s="270">
        <v>50.692940077161701</v>
      </c>
      <c r="BG72" s="211">
        <v>18.463575126995</v>
      </c>
      <c r="BH72" s="211">
        <v>0.64998263981821003</v>
      </c>
      <c r="BI72" s="270">
        <v>44.126449732119703</v>
      </c>
      <c r="BJ72" s="211">
        <v>12.019960067945</v>
      </c>
      <c r="BK72" s="211">
        <v>0.70959777335987195</v>
      </c>
      <c r="BL72" s="270">
        <v>98.8473298360462</v>
      </c>
      <c r="BM72" s="211">
        <v>42.730959955048696</v>
      </c>
      <c r="BN72" s="211">
        <v>0.82827044942853301</v>
      </c>
      <c r="BO72" s="205">
        <v>38.238784325346003</v>
      </c>
      <c r="BP72" s="211">
        <v>7.8304529453924703</v>
      </c>
      <c r="BQ72" s="211">
        <v>0.140603997571489</v>
      </c>
      <c r="BR72" s="205">
        <v>40.609034297962502</v>
      </c>
      <c r="BS72" s="211">
        <v>14.2753981431987</v>
      </c>
      <c r="BT72" s="211">
        <v>0.86326873587849096</v>
      </c>
      <c r="BU72" s="205">
        <v>34.926510328345799</v>
      </c>
      <c r="BV72" s="211">
        <v>15.3376518327852</v>
      </c>
      <c r="BW72" s="211">
        <v>0.52570573689322397</v>
      </c>
      <c r="BX72" s="205">
        <v>30.3635110130705</v>
      </c>
      <c r="BY72" s="211">
        <v>10.241977273036699</v>
      </c>
      <c r="BZ72" s="211">
        <v>1.77887079034147</v>
      </c>
      <c r="CA72" s="205">
        <v>74.377784286927806</v>
      </c>
      <c r="CB72" s="211">
        <v>11.371639842574901</v>
      </c>
      <c r="CC72" s="211">
        <v>4.9794099345682102E-2</v>
      </c>
      <c r="CD72" s="205">
        <v>36.627509025503002</v>
      </c>
      <c r="CE72" s="211">
        <v>6.4927878863253499</v>
      </c>
      <c r="CF72" s="211">
        <v>0</v>
      </c>
      <c r="CG72" s="270">
        <v>46.232376869924799</v>
      </c>
      <c r="CH72" s="211">
        <v>12.7154630790276</v>
      </c>
      <c r="CI72" s="211">
        <v>0</v>
      </c>
      <c r="CJ72" s="205">
        <v>36.0131983535572</v>
      </c>
      <c r="CK72" s="211">
        <v>5.52079739850838</v>
      </c>
      <c r="CL72" s="211">
        <v>0</v>
      </c>
      <c r="CM72" s="296">
        <v>32.064895086065803</v>
      </c>
      <c r="CN72" s="211">
        <v>9.7290262802929703</v>
      </c>
      <c r="CO72" s="211">
        <v>9.4361314731627802E-2</v>
      </c>
      <c r="CP72" s="270">
        <v>87.950368344984597</v>
      </c>
      <c r="CQ72" s="211">
        <v>34.210285713585797</v>
      </c>
      <c r="CR72" s="211">
        <v>0.27727860141884902</v>
      </c>
      <c r="CS72" s="205">
        <v>35.790702013851302</v>
      </c>
      <c r="CT72" s="211">
        <v>6.63435329141865</v>
      </c>
      <c r="CU72" s="211">
        <v>0.135793048319309</v>
      </c>
      <c r="CV72" s="205">
        <v>37.927434628241699</v>
      </c>
      <c r="CW72" s="211">
        <v>12.8447424411511</v>
      </c>
      <c r="CX72" s="211">
        <v>0.128246586485671</v>
      </c>
      <c r="CY72" s="205">
        <v>34.159737367719103</v>
      </c>
      <c r="CZ72" s="211">
        <v>6.7928817326489401</v>
      </c>
      <c r="DA72" s="211">
        <v>0</v>
      </c>
      <c r="DB72" s="205">
        <v>36.136589626206401</v>
      </c>
      <c r="DC72" s="211">
        <v>5.4049096506416996</v>
      </c>
      <c r="DD72" s="211">
        <v>0</v>
      </c>
      <c r="DE72" s="205">
        <v>36.3202516577255</v>
      </c>
      <c r="DF72" s="211">
        <v>4.9475950449688204</v>
      </c>
      <c r="DG72" s="211">
        <v>1.08657113155131E-2</v>
      </c>
      <c r="DH72" s="205">
        <v>34.787550136046796</v>
      </c>
      <c r="DI72" s="211">
        <v>9.9889378557117698</v>
      </c>
      <c r="DJ72" s="211">
        <v>0</v>
      </c>
      <c r="DK72" s="205">
        <v>36.950678921911901</v>
      </c>
      <c r="DL72" s="211">
        <v>9.8027831992732199</v>
      </c>
      <c r="DM72" s="211">
        <v>7.0355438180689206E-2</v>
      </c>
      <c r="DN72" s="205">
        <v>34.892090067078897</v>
      </c>
      <c r="DO72" s="211">
        <v>6.3933874087512903</v>
      </c>
      <c r="DP72" s="211">
        <v>0</v>
      </c>
      <c r="DQ72" s="205">
        <v>36.921669712800103</v>
      </c>
      <c r="DR72" s="211">
        <v>8.2331049406733001</v>
      </c>
      <c r="DS72" s="211">
        <v>0</v>
      </c>
      <c r="DT72" s="205">
        <v>34.554102232714598</v>
      </c>
      <c r="DU72" s="211">
        <v>5.4490917732661996</v>
      </c>
      <c r="DV72" s="211">
        <v>0</v>
      </c>
      <c r="DW72" s="205">
        <v>33.501674469726801</v>
      </c>
      <c r="DX72" s="211">
        <v>7.2256117291311703</v>
      </c>
      <c r="DY72" s="211">
        <v>0</v>
      </c>
      <c r="DZ72" s="205">
        <v>34.910257434996602</v>
      </c>
      <c r="EA72" s="211">
        <v>3.4639328247258598</v>
      </c>
      <c r="EB72" s="211">
        <v>0</v>
      </c>
      <c r="EC72" s="205">
        <v>35.825061562571598</v>
      </c>
      <c r="ED72" s="211">
        <v>6.6494743145188702</v>
      </c>
      <c r="EE72" s="211">
        <v>0</v>
      </c>
      <c r="EF72" s="205">
        <v>35.0297569967383</v>
      </c>
      <c r="EG72" s="211">
        <v>4.8298564998127897</v>
      </c>
      <c r="EH72" s="211">
        <v>1.18611489525292E-2</v>
      </c>
      <c r="EI72" s="205">
        <v>37.737611742271497</v>
      </c>
      <c r="EJ72" s="211">
        <v>8.1297205808163504</v>
      </c>
      <c r="EK72" s="211">
        <v>0</v>
      </c>
      <c r="EL72" s="205">
        <v>33.321252447704403</v>
      </c>
      <c r="EM72" s="211">
        <v>4.2593940401101902</v>
      </c>
      <c r="EN72" s="211">
        <v>8.8602666604813193E-3</v>
      </c>
      <c r="EO72" s="270">
        <v>43.937822105372398</v>
      </c>
      <c r="EP72" s="211">
        <v>12.159389655221201</v>
      </c>
      <c r="EQ72" s="211">
        <v>0</v>
      </c>
      <c r="ER72" s="205">
        <v>40.655169295325301</v>
      </c>
      <c r="ES72" s="211">
        <v>6.7327090782003003</v>
      </c>
      <c r="ET72" s="211">
        <v>7.3403241422911103E-2</v>
      </c>
      <c r="EU72" s="205">
        <v>32.482544969404202</v>
      </c>
      <c r="EV72" s="211">
        <v>5.4967207949345198</v>
      </c>
      <c r="EW72" s="211">
        <v>4.5260041917369202E-2</v>
      </c>
      <c r="EX72" s="205">
        <v>34.517237446566398</v>
      </c>
      <c r="EY72" s="211">
        <v>5.1792190018448396</v>
      </c>
      <c r="EZ72" s="211">
        <v>3.3406774463814001E-2</v>
      </c>
      <c r="FA72" s="205">
        <v>35.152157809382601</v>
      </c>
      <c r="FB72" s="211">
        <v>5.0886927379259399</v>
      </c>
      <c r="FC72" s="211">
        <v>0</v>
      </c>
    </row>
    <row r="73" spans="2:159">
      <c r="B73" s="73" t="s">
        <v>811</v>
      </c>
      <c r="C73" s="73" t="s">
        <v>830</v>
      </c>
      <c r="D73" s="296">
        <v>34.350977269245</v>
      </c>
      <c r="E73" s="211">
        <v>31.563252952913601</v>
      </c>
      <c r="F73" s="211">
        <v>9.8144158162099497</v>
      </c>
      <c r="G73" s="270">
        <v>75.240031741182804</v>
      </c>
      <c r="H73" s="211">
        <v>72.416915717643306</v>
      </c>
      <c r="I73" s="211">
        <v>18.230146589731699</v>
      </c>
      <c r="J73" s="205">
        <v>94899.569724826695</v>
      </c>
      <c r="K73" s="211">
        <v>8986.7898251976094</v>
      </c>
      <c r="L73" s="211">
        <v>6.7481851341880903</v>
      </c>
      <c r="M73" s="296">
        <v>52.467775918302799</v>
      </c>
      <c r="N73" s="211">
        <v>33.156405088156703</v>
      </c>
      <c r="O73" s="211">
        <v>1.8390061836468601</v>
      </c>
      <c r="P73" s="205">
        <v>10650.866177547699</v>
      </c>
      <c r="Q73" s="211">
        <v>1106.98755310774</v>
      </c>
      <c r="R73" s="211">
        <v>7.3785791720683802</v>
      </c>
      <c r="S73" s="205">
        <v>328450.017920257</v>
      </c>
      <c r="T73" s="211">
        <v>33224.147386107703</v>
      </c>
      <c r="U73" s="211">
        <v>962.91214014068805</v>
      </c>
      <c r="V73" s="270">
        <v>11.169064850067</v>
      </c>
      <c r="W73" s="211">
        <v>172.91324904628399</v>
      </c>
      <c r="X73" s="211">
        <v>48.131249072331002</v>
      </c>
      <c r="Y73" s="205">
        <v>442.313196911874</v>
      </c>
      <c r="Z73" s="211">
        <v>884.626393823748</v>
      </c>
      <c r="AA73" s="211">
        <v>273.02853913694099</v>
      </c>
      <c r="AB73" s="270">
        <v>70.735124694329897</v>
      </c>
      <c r="AC73" s="211">
        <v>1447.6259446767799</v>
      </c>
      <c r="AD73" s="211">
        <v>399.21247349543103</v>
      </c>
      <c r="AE73" s="270">
        <v>75.088893344524706</v>
      </c>
      <c r="AF73" s="211">
        <v>144.344454511338</v>
      </c>
      <c r="AG73" s="211">
        <v>63.2056332593626</v>
      </c>
      <c r="AH73" s="205">
        <v>38.807427964540203</v>
      </c>
      <c r="AI73" s="211">
        <v>9.6516433123516006</v>
      </c>
      <c r="AJ73" s="211">
        <v>1.2087280040606601</v>
      </c>
      <c r="AK73" s="205">
        <v>38.776684434136101</v>
      </c>
      <c r="AL73" s="211">
        <v>48.180354393027699</v>
      </c>
      <c r="AM73" s="211">
        <v>2.0581322498697001</v>
      </c>
      <c r="AN73" s="205">
        <v>37.802031159345901</v>
      </c>
      <c r="AO73" s="211">
        <v>8.5921285711947402</v>
      </c>
      <c r="AP73" s="211">
        <v>0.212781610534308</v>
      </c>
      <c r="AQ73" s="205">
        <v>34.0386723937672</v>
      </c>
      <c r="AR73" s="211">
        <v>40.025944966570101</v>
      </c>
      <c r="AS73" s="211">
        <v>10.8603904071581</v>
      </c>
      <c r="AT73" s="205">
        <v>37.056724828796902</v>
      </c>
      <c r="AU73" s="211">
        <v>9.3232653031758197</v>
      </c>
      <c r="AV73" s="211">
        <v>2.88840166389063</v>
      </c>
      <c r="AW73" s="205">
        <v>48.9957209986054</v>
      </c>
      <c r="AX73" s="211">
        <v>14.4922270494798</v>
      </c>
      <c r="AY73" s="211">
        <v>3.89169129408402</v>
      </c>
      <c r="AZ73" s="270">
        <v>91.184091828727304</v>
      </c>
      <c r="BA73" s="211">
        <v>79.571228216918399</v>
      </c>
      <c r="BB73" s="211">
        <v>19.242744720717798</v>
      </c>
      <c r="BC73" s="205">
        <v>32.765411905650502</v>
      </c>
      <c r="BD73" s="211">
        <v>8.7385150432947398</v>
      </c>
      <c r="BE73" s="211">
        <v>9.6715701941684204E-2</v>
      </c>
      <c r="BF73" s="205">
        <v>37.187301457458503</v>
      </c>
      <c r="BG73" s="211">
        <v>16.547244842402002</v>
      </c>
      <c r="BH73" s="211">
        <v>0.69348913672569101</v>
      </c>
      <c r="BI73" s="205">
        <v>37.228979169474997</v>
      </c>
      <c r="BJ73" s="211">
        <v>11.6390104547466</v>
      </c>
      <c r="BK73" s="211">
        <v>0.97283233830256</v>
      </c>
      <c r="BL73" s="205">
        <v>42.875070112021703</v>
      </c>
      <c r="BM73" s="211">
        <v>19.208503002333199</v>
      </c>
      <c r="BN73" s="211">
        <v>1.1102598399778201</v>
      </c>
      <c r="BO73" s="205">
        <v>35.954865097673697</v>
      </c>
      <c r="BP73" s="211">
        <v>7.7678802507591103</v>
      </c>
      <c r="BQ73" s="211">
        <v>0.20555271876268999</v>
      </c>
      <c r="BR73" s="205">
        <v>40.448454607820899</v>
      </c>
      <c r="BS73" s="211">
        <v>15.557737621823801</v>
      </c>
      <c r="BT73" s="211">
        <v>0.96536808939900498</v>
      </c>
      <c r="BU73" s="205">
        <v>34.937832025748001</v>
      </c>
      <c r="BV73" s="211">
        <v>11.916818582664501</v>
      </c>
      <c r="BW73" s="211">
        <v>0.72663829032569305</v>
      </c>
      <c r="BX73" s="205">
        <v>32.705889068578401</v>
      </c>
      <c r="BY73" s="211">
        <v>18.4404380250188</v>
      </c>
      <c r="BZ73" s="211">
        <v>4.73426269863333</v>
      </c>
      <c r="CA73" s="205">
        <v>74.099745546799099</v>
      </c>
      <c r="CB73" s="211">
        <v>14.593337207857299</v>
      </c>
      <c r="CC73" s="211">
        <v>7.6090984911317397E-2</v>
      </c>
      <c r="CD73" s="205">
        <v>36.216277898484996</v>
      </c>
      <c r="CE73" s="211">
        <v>7.3553041240429202</v>
      </c>
      <c r="CF73" s="211">
        <v>0</v>
      </c>
      <c r="CG73" s="205">
        <v>37.325521058629199</v>
      </c>
      <c r="CH73" s="211">
        <v>8.3453857126771407</v>
      </c>
      <c r="CI73" s="211">
        <v>5.0770149740534697E-2</v>
      </c>
      <c r="CJ73" s="205">
        <v>36.068863781503303</v>
      </c>
      <c r="CK73" s="211">
        <v>6.10087934467641</v>
      </c>
      <c r="CL73" s="211">
        <v>3.1033128965123401E-2</v>
      </c>
      <c r="CM73" s="205">
        <v>36.3092256371338</v>
      </c>
      <c r="CN73" s="211">
        <v>16.207827975667399</v>
      </c>
      <c r="CO73" s="211">
        <v>0</v>
      </c>
      <c r="CP73" s="205">
        <v>37.9753519903431</v>
      </c>
      <c r="CQ73" s="211">
        <v>10.8189064272671</v>
      </c>
      <c r="CR73" s="211">
        <v>0.25200167180623001</v>
      </c>
      <c r="CS73" s="205">
        <v>34.788801728791498</v>
      </c>
      <c r="CT73" s="211">
        <v>10.3681440058461</v>
      </c>
      <c r="CU73" s="211">
        <v>0.14980689957503401</v>
      </c>
      <c r="CV73" s="205">
        <v>37.912624142493598</v>
      </c>
      <c r="CW73" s="211">
        <v>17.693029394719701</v>
      </c>
      <c r="CX73" s="211">
        <v>0.289726736379532</v>
      </c>
      <c r="CY73" s="205">
        <v>34.238991680881803</v>
      </c>
      <c r="CZ73" s="211">
        <v>7.2755359867177898</v>
      </c>
      <c r="DA73" s="211">
        <v>2.3335621365111001E-2</v>
      </c>
      <c r="DB73" s="205">
        <v>36.810922140669398</v>
      </c>
      <c r="DC73" s="211">
        <v>7.8819839606056199</v>
      </c>
      <c r="DD73" s="211">
        <v>0</v>
      </c>
      <c r="DE73" s="205">
        <v>35.811543157498399</v>
      </c>
      <c r="DF73" s="211">
        <v>5.8042467030710201</v>
      </c>
      <c r="DG73" s="211">
        <v>0</v>
      </c>
      <c r="DH73" s="205">
        <v>33.588890800012599</v>
      </c>
      <c r="DI73" s="211">
        <v>10.705323756046599</v>
      </c>
      <c r="DJ73" s="211">
        <v>0.10483189616260701</v>
      </c>
      <c r="DK73" s="205">
        <v>34.524681288470902</v>
      </c>
      <c r="DL73" s="211">
        <v>11.625198348005901</v>
      </c>
      <c r="DM73" s="211">
        <v>0.118903383710443</v>
      </c>
      <c r="DN73" s="205">
        <v>34.873157594100199</v>
      </c>
      <c r="DO73" s="211">
        <v>7.08133923498833</v>
      </c>
      <c r="DP73" s="211">
        <v>0</v>
      </c>
      <c r="DQ73" s="205">
        <v>36.813588931099297</v>
      </c>
      <c r="DR73" s="211">
        <v>14.1888997559312</v>
      </c>
      <c r="DS73" s="211">
        <v>0</v>
      </c>
      <c r="DT73" s="205">
        <v>36.118554272461203</v>
      </c>
      <c r="DU73" s="211">
        <v>5.5334186193660102</v>
      </c>
      <c r="DV73" s="211">
        <v>0</v>
      </c>
      <c r="DW73" s="205">
        <v>35.089529351773699</v>
      </c>
      <c r="DX73" s="211">
        <v>9.2443293954415697</v>
      </c>
      <c r="DY73" s="211">
        <v>6.8795162792835096E-2</v>
      </c>
      <c r="DZ73" s="205">
        <v>36.711118077418199</v>
      </c>
      <c r="EA73" s="211">
        <v>5.7583615721759296</v>
      </c>
      <c r="EB73" s="211">
        <v>1.6133313471763701E-2</v>
      </c>
      <c r="EC73" s="205">
        <v>36.349166286756997</v>
      </c>
      <c r="ED73" s="211">
        <v>8.0277802347221492</v>
      </c>
      <c r="EE73" s="211">
        <v>0</v>
      </c>
      <c r="EF73" s="205">
        <v>36.350832086658599</v>
      </c>
      <c r="EG73" s="211">
        <v>6.3729893934850903</v>
      </c>
      <c r="EH73" s="211">
        <v>0</v>
      </c>
      <c r="EI73" s="205">
        <v>36.542709804905599</v>
      </c>
      <c r="EJ73" s="211">
        <v>12.774126127111399</v>
      </c>
      <c r="EK73" s="211">
        <v>8.2308360975426695E-2</v>
      </c>
      <c r="EL73" s="205">
        <v>35.367318933149399</v>
      </c>
      <c r="EM73" s="211">
        <v>6.4712562777259297</v>
      </c>
      <c r="EN73" s="211">
        <v>1.6462965592446501E-2</v>
      </c>
      <c r="EO73" s="205">
        <v>36.831485283969599</v>
      </c>
      <c r="EP73" s="211">
        <v>11.5008351536785</v>
      </c>
      <c r="EQ73" s="211">
        <v>0.109397195072856</v>
      </c>
      <c r="ER73" s="205">
        <v>38.272401355927997</v>
      </c>
      <c r="ES73" s="211">
        <v>7.7927809010550204</v>
      </c>
      <c r="ET73" s="211">
        <v>4.9171595847890499E-2</v>
      </c>
      <c r="EU73" s="205">
        <v>33.796642378346903</v>
      </c>
      <c r="EV73" s="211">
        <v>6.5125833184792601</v>
      </c>
      <c r="EW73" s="211">
        <v>6.8189264685611706E-2</v>
      </c>
      <c r="EX73" s="205">
        <v>36.035188329033303</v>
      </c>
      <c r="EY73" s="211">
        <v>6.1338269204973104</v>
      </c>
      <c r="EZ73" s="211">
        <v>2.2169747058090699E-2</v>
      </c>
      <c r="FA73" s="205">
        <v>35.693336172216</v>
      </c>
      <c r="FB73" s="211">
        <v>5.0297703356636401</v>
      </c>
      <c r="FC73" s="211">
        <v>0</v>
      </c>
    </row>
    <row r="74" spans="2:159">
      <c r="B74" s="73" t="s">
        <v>811</v>
      </c>
      <c r="C74" s="73" t="s">
        <v>830</v>
      </c>
      <c r="D74" s="296">
        <v>34.756436145636698</v>
      </c>
      <c r="E74" s="211">
        <v>38.108076862311499</v>
      </c>
      <c r="F74" s="211">
        <v>10.191441502215801</v>
      </c>
      <c r="G74" s="270">
        <v>41.661587889387498</v>
      </c>
      <c r="H74" s="211">
        <v>49.523123073308902</v>
      </c>
      <c r="I74" s="211">
        <v>12.037106866817901</v>
      </c>
      <c r="J74" s="205">
        <v>93722.6525152674</v>
      </c>
      <c r="K74" s="211">
        <v>17579.935836781799</v>
      </c>
      <c r="L74" s="211">
        <v>11.129345705439899</v>
      </c>
      <c r="M74" s="296">
        <v>52.742882518528198</v>
      </c>
      <c r="N74" s="211">
        <v>25.7084971299677</v>
      </c>
      <c r="O74" s="211">
        <v>0</v>
      </c>
      <c r="P74" s="205">
        <v>10782.119391501899</v>
      </c>
      <c r="Q74" s="211">
        <v>2047.6698615374</v>
      </c>
      <c r="R74" s="211">
        <v>1.1607618167611899</v>
      </c>
      <c r="S74" s="205">
        <v>341826.49139122298</v>
      </c>
      <c r="T74" s="211">
        <v>52323.441812458797</v>
      </c>
      <c r="U74" s="211">
        <v>1029.73029872444</v>
      </c>
      <c r="V74" s="270">
        <v>78.887437985399103</v>
      </c>
      <c r="W74" s="211">
        <v>157.77487597079801</v>
      </c>
      <c r="X74" s="211">
        <v>51.933561861231198</v>
      </c>
      <c r="Y74" s="294" t="s">
        <v>806</v>
      </c>
      <c r="Z74" s="211">
        <v>974.59425248381899</v>
      </c>
      <c r="AA74" s="211">
        <v>378.27355996279903</v>
      </c>
      <c r="AB74" s="294" t="s">
        <v>806</v>
      </c>
      <c r="AC74" s="211">
        <v>1555.29651133984</v>
      </c>
      <c r="AD74" s="211">
        <v>425.43603677916099</v>
      </c>
      <c r="AE74" s="294" t="s">
        <v>806</v>
      </c>
      <c r="AF74" s="211">
        <v>128.454468046626</v>
      </c>
      <c r="AG74" s="211">
        <v>52.1273525458789</v>
      </c>
      <c r="AH74" s="205">
        <v>38.095435027262397</v>
      </c>
      <c r="AI74" s="211">
        <v>9.3854969273078108</v>
      </c>
      <c r="AJ74" s="211">
        <v>0.88120595090330101</v>
      </c>
      <c r="AK74" s="205">
        <v>38.659268407436997</v>
      </c>
      <c r="AL74" s="211">
        <v>31.734562406094501</v>
      </c>
      <c r="AM74" s="211">
        <v>2.2843923698933302</v>
      </c>
      <c r="AN74" s="205">
        <v>37.262567456759001</v>
      </c>
      <c r="AO74" s="211">
        <v>9.1375984162323807</v>
      </c>
      <c r="AP74" s="211">
        <v>0.25982586975019401</v>
      </c>
      <c r="AQ74" s="205">
        <v>32.8095809362135</v>
      </c>
      <c r="AR74" s="211">
        <v>21.973560188722399</v>
      </c>
      <c r="AS74" s="211">
        <v>1.9615419815097901</v>
      </c>
      <c r="AT74" s="205">
        <v>36.948346966095698</v>
      </c>
      <c r="AU74" s="211">
        <v>11.800565284558701</v>
      </c>
      <c r="AV74" s="211">
        <v>3.2096357883490199</v>
      </c>
      <c r="AW74" s="205">
        <v>46.337442320309499</v>
      </c>
      <c r="AX74" s="211">
        <v>15.940067066149499</v>
      </c>
      <c r="AY74" s="211">
        <v>3.6290689281111099</v>
      </c>
      <c r="AZ74" s="270">
        <v>86.268652365658198</v>
      </c>
      <c r="BA74" s="211">
        <v>96.708248102870996</v>
      </c>
      <c r="BB74" s="211">
        <v>21.867146532286899</v>
      </c>
      <c r="BC74" s="205">
        <v>32.069450657568702</v>
      </c>
      <c r="BD74" s="211">
        <v>10.7994596096395</v>
      </c>
      <c r="BE74" s="211">
        <v>0.11192247206839601</v>
      </c>
      <c r="BF74" s="205">
        <v>36.240137626103099</v>
      </c>
      <c r="BG74" s="211">
        <v>18.519193281702002</v>
      </c>
      <c r="BH74" s="211">
        <v>0.78700592293051097</v>
      </c>
      <c r="BI74" s="205">
        <v>36.956095129273699</v>
      </c>
      <c r="BJ74" s="211">
        <v>16.395981072723799</v>
      </c>
      <c r="BK74" s="211">
        <v>1.2721930005728901</v>
      </c>
      <c r="BL74" s="205">
        <v>32.378421935546299</v>
      </c>
      <c r="BM74" s="211">
        <v>15.5325787154078</v>
      </c>
      <c r="BN74" s="211">
        <v>1.10438735267428</v>
      </c>
      <c r="BO74" s="205">
        <v>34.861135019517398</v>
      </c>
      <c r="BP74" s="211">
        <v>12.0599849920943</v>
      </c>
      <c r="BQ74" s="211">
        <v>0.258588835983663</v>
      </c>
      <c r="BR74" s="296">
        <v>43.360474401769601</v>
      </c>
      <c r="BS74" s="211">
        <v>19.488338025456301</v>
      </c>
      <c r="BT74" s="211">
        <v>1.05905716877182</v>
      </c>
      <c r="BU74" s="205">
        <v>33.522738133707499</v>
      </c>
      <c r="BV74" s="211">
        <v>20.335077107025199</v>
      </c>
      <c r="BW74" s="211">
        <v>0.73069237946309795</v>
      </c>
      <c r="BX74" s="205">
        <v>32.872871718981699</v>
      </c>
      <c r="BY74" s="211">
        <v>17.480826636763101</v>
      </c>
      <c r="BZ74" s="211">
        <v>5.7668212877061604</v>
      </c>
      <c r="CA74" s="205">
        <v>74.594689905170696</v>
      </c>
      <c r="CB74" s="211">
        <v>18.769060153887899</v>
      </c>
      <c r="CC74" s="211">
        <v>0</v>
      </c>
      <c r="CD74" s="205">
        <v>36.900906384337198</v>
      </c>
      <c r="CE74" s="211">
        <v>10.226958675252799</v>
      </c>
      <c r="CF74" s="211">
        <v>0</v>
      </c>
      <c r="CG74" s="205">
        <v>37.303430619307299</v>
      </c>
      <c r="CH74" s="211">
        <v>11.2086763282328</v>
      </c>
      <c r="CI74" s="211">
        <v>4.7513174935914899E-2</v>
      </c>
      <c r="CJ74" s="205">
        <v>39.068686136304798</v>
      </c>
      <c r="CK74" s="211">
        <v>12.148076622021099</v>
      </c>
      <c r="CL74" s="211">
        <v>4.1496420499633202E-2</v>
      </c>
      <c r="CM74" s="205">
        <v>37.141287604172497</v>
      </c>
      <c r="CN74" s="211">
        <v>18.122614439896999</v>
      </c>
      <c r="CO74" s="211">
        <v>0</v>
      </c>
      <c r="CP74" s="205">
        <v>40.472202742611302</v>
      </c>
      <c r="CQ74" s="211">
        <v>14.4173429862582</v>
      </c>
      <c r="CR74" s="211">
        <v>0.40998887787175398</v>
      </c>
      <c r="CS74" s="205">
        <v>34.679312942869998</v>
      </c>
      <c r="CT74" s="211">
        <v>13.7171806584865</v>
      </c>
      <c r="CU74" s="211">
        <v>0.20202547660779399</v>
      </c>
      <c r="CV74" s="205">
        <v>37.315337917143196</v>
      </c>
      <c r="CW74" s="211">
        <v>20.795890292806199</v>
      </c>
      <c r="CX74" s="211">
        <v>0</v>
      </c>
      <c r="CY74" s="205">
        <v>35.906866681007799</v>
      </c>
      <c r="CZ74" s="211">
        <v>9.4488104328335805</v>
      </c>
      <c r="DA74" s="211">
        <v>0</v>
      </c>
      <c r="DB74" s="205">
        <v>38.926500063830503</v>
      </c>
      <c r="DC74" s="211">
        <v>10.367356560305099</v>
      </c>
      <c r="DD74" s="211">
        <v>0</v>
      </c>
      <c r="DE74" s="205">
        <v>37.919139506429303</v>
      </c>
      <c r="DF74" s="211">
        <v>9.3323427468615296</v>
      </c>
      <c r="DG74" s="211">
        <v>0</v>
      </c>
      <c r="DH74" s="205">
        <v>34.107270884823102</v>
      </c>
      <c r="DI74" s="211">
        <v>12.1327569597613</v>
      </c>
      <c r="DJ74" s="211">
        <v>0</v>
      </c>
      <c r="DK74" s="205">
        <v>36.424304722128397</v>
      </c>
      <c r="DL74" s="211">
        <v>13.1504731296532</v>
      </c>
      <c r="DM74" s="211">
        <v>0</v>
      </c>
      <c r="DN74" s="205">
        <v>37.151668540721701</v>
      </c>
      <c r="DO74" s="211">
        <v>9.1097135112007894</v>
      </c>
      <c r="DP74" s="211">
        <v>3.12439166258912E-2</v>
      </c>
      <c r="DQ74" s="205">
        <v>37.516696183030398</v>
      </c>
      <c r="DR74" s="211">
        <v>13.7274893872245</v>
      </c>
      <c r="DS74" s="211">
        <v>0</v>
      </c>
      <c r="DT74" s="205">
        <v>36.5835134830482</v>
      </c>
      <c r="DU74" s="211">
        <v>9.0115311701194294</v>
      </c>
      <c r="DV74" s="211">
        <v>0</v>
      </c>
      <c r="DW74" s="205">
        <v>37.313920025101297</v>
      </c>
      <c r="DX74" s="211">
        <v>12.6279170298174</v>
      </c>
      <c r="DY74" s="211">
        <v>0</v>
      </c>
      <c r="DZ74" s="205">
        <v>36.171494059725397</v>
      </c>
      <c r="EA74" s="211">
        <v>10.732758841968399</v>
      </c>
      <c r="EB74" s="211">
        <v>0</v>
      </c>
      <c r="EC74" s="205">
        <v>36.556860032865004</v>
      </c>
      <c r="ED74" s="211">
        <v>12.8739965240443</v>
      </c>
      <c r="EE74" s="211">
        <v>0</v>
      </c>
      <c r="EF74" s="205">
        <v>35.873660921149998</v>
      </c>
      <c r="EG74" s="211">
        <v>9.2212400622389996</v>
      </c>
      <c r="EH74" s="211">
        <v>1.5591116319322E-2</v>
      </c>
      <c r="EI74" s="205">
        <v>37.137465740829803</v>
      </c>
      <c r="EJ74" s="211">
        <v>14.3836535678803</v>
      </c>
      <c r="EK74" s="211">
        <v>0</v>
      </c>
      <c r="EL74" s="205">
        <v>34.9008171274942</v>
      </c>
      <c r="EM74" s="211">
        <v>8.6620432581150606</v>
      </c>
      <c r="EN74" s="211">
        <v>1.58028957799363E-2</v>
      </c>
      <c r="EO74" s="205">
        <v>38.5629494618154</v>
      </c>
      <c r="EP74" s="211">
        <v>12.9807525573035</v>
      </c>
      <c r="EQ74" s="211">
        <v>0</v>
      </c>
      <c r="ER74" s="205">
        <v>38.745834551801401</v>
      </c>
      <c r="ES74" s="211">
        <v>11.535516782952</v>
      </c>
      <c r="ET74" s="211">
        <v>5.2267368768354798E-2</v>
      </c>
      <c r="EU74" s="205">
        <v>35.002463441021703</v>
      </c>
      <c r="EV74" s="211">
        <v>10.555672783876799</v>
      </c>
      <c r="EW74" s="211">
        <v>6.3566003479362101E-2</v>
      </c>
      <c r="EX74" s="205">
        <v>36.413777778517399</v>
      </c>
      <c r="EY74" s="211">
        <v>12.5503827285079</v>
      </c>
      <c r="EZ74" s="211">
        <v>0</v>
      </c>
      <c r="FA74" s="205">
        <v>38.800577208521403</v>
      </c>
      <c r="FB74" s="211">
        <v>12.7260512274735</v>
      </c>
      <c r="FC74" s="211">
        <v>0</v>
      </c>
    </row>
    <row r="75" spans="2:159">
      <c r="B75" s="73" t="s">
        <v>811</v>
      </c>
      <c r="C75" s="73" t="s">
        <v>830</v>
      </c>
      <c r="D75" s="247">
        <v>42.078934517839897</v>
      </c>
      <c r="E75" s="248">
        <v>20.9711752486336</v>
      </c>
      <c r="F75" s="248">
        <v>6.5744764464109302</v>
      </c>
      <c r="G75" s="247">
        <v>38.386607070383597</v>
      </c>
      <c r="H75" s="248">
        <v>43.106322612346702</v>
      </c>
      <c r="I75" s="248">
        <v>8.3342623924381591</v>
      </c>
      <c r="J75" s="247">
        <v>97600.8761053997</v>
      </c>
      <c r="K75" s="248">
        <v>14180.7100025006</v>
      </c>
      <c r="L75" s="248">
        <v>14.8998022933787</v>
      </c>
      <c r="M75" s="301">
        <v>45.895400641650198</v>
      </c>
      <c r="N75" s="248">
        <v>36.172300196293897</v>
      </c>
      <c r="O75" s="248">
        <v>1.3433347358575101</v>
      </c>
      <c r="P75" s="247">
        <v>10609.758994022</v>
      </c>
      <c r="Q75" s="248">
        <v>1922.4579171436501</v>
      </c>
      <c r="R75" s="248">
        <v>3.2266853609590802</v>
      </c>
      <c r="S75" s="247">
        <v>318752.12068862299</v>
      </c>
      <c r="T75" s="248">
        <v>64159.521029071198</v>
      </c>
      <c r="U75" s="248">
        <v>1260.80074145138</v>
      </c>
      <c r="V75" s="249" t="s">
        <v>806</v>
      </c>
      <c r="W75" s="248">
        <v>124.98808919448</v>
      </c>
      <c r="X75" s="248">
        <v>43.828718409067399</v>
      </c>
      <c r="Y75" s="249" t="s">
        <v>806</v>
      </c>
      <c r="Z75" s="248">
        <v>943.70949642837695</v>
      </c>
      <c r="AA75" s="248">
        <v>332.62960845854298</v>
      </c>
      <c r="AB75" s="249" t="s">
        <v>806</v>
      </c>
      <c r="AC75" s="248">
        <v>1226.93913369447</v>
      </c>
      <c r="AD75" s="248">
        <v>451.768004605535</v>
      </c>
      <c r="AE75" s="249" t="s">
        <v>806</v>
      </c>
      <c r="AF75" s="248">
        <v>339.94211206768102</v>
      </c>
      <c r="AG75" s="248">
        <v>90.3445009822956</v>
      </c>
      <c r="AH75" s="249">
        <v>38.056523053685801</v>
      </c>
      <c r="AI75" s="248">
        <v>9.7529960486098393</v>
      </c>
      <c r="AJ75" s="248">
        <v>0.933134804504689</v>
      </c>
      <c r="AK75" s="249">
        <v>37.692603465932201</v>
      </c>
      <c r="AL75" s="248">
        <v>29.774123860145</v>
      </c>
      <c r="AM75" s="248">
        <v>3.2986936121470101</v>
      </c>
      <c r="AN75" s="249">
        <v>37.223014571253501</v>
      </c>
      <c r="AO75" s="248">
        <v>8.0674220863513604</v>
      </c>
      <c r="AP75" s="248">
        <v>0.25299868545832899</v>
      </c>
      <c r="AQ75" s="249">
        <v>30.902648500727</v>
      </c>
      <c r="AR75" s="248">
        <v>42.465754987094101</v>
      </c>
      <c r="AS75" s="248">
        <v>11.661319947158001</v>
      </c>
      <c r="AT75" s="249">
        <v>34.189392316183003</v>
      </c>
      <c r="AU75" s="248">
        <v>15.325727010288899</v>
      </c>
      <c r="AV75" s="248">
        <v>3.8997379875814602</v>
      </c>
      <c r="AW75" s="247">
        <v>45.246500761600998</v>
      </c>
      <c r="AX75" s="248">
        <v>15.4006131569937</v>
      </c>
      <c r="AY75" s="248">
        <v>3.5856607688987499</v>
      </c>
      <c r="AZ75" s="247">
        <v>47.763513586256998</v>
      </c>
      <c r="BA75" s="248">
        <v>53.182588927793297</v>
      </c>
      <c r="BB75" s="248">
        <v>14.470728355634501</v>
      </c>
      <c r="BC75" s="247">
        <v>32.820257335052197</v>
      </c>
      <c r="BD75" s="248">
        <v>9.9604828249934805</v>
      </c>
      <c r="BE75" s="248">
        <v>0.17186496273472501</v>
      </c>
      <c r="BF75" s="247">
        <v>39.771776419467002</v>
      </c>
      <c r="BG75" s="248">
        <v>15.682091963509899</v>
      </c>
      <c r="BH75" s="248">
        <v>1.2943133071250299</v>
      </c>
      <c r="BI75" s="247">
        <v>39.377009580480902</v>
      </c>
      <c r="BJ75" s="248">
        <v>11.7561099014008</v>
      </c>
      <c r="BK75" s="248">
        <v>1.30761412637848</v>
      </c>
      <c r="BL75" s="247">
        <v>34.199313257169202</v>
      </c>
      <c r="BM75" s="248">
        <v>17.349038120165702</v>
      </c>
      <c r="BN75" s="248">
        <v>2.0540647870281901</v>
      </c>
      <c r="BO75" s="247">
        <v>37.967701315360898</v>
      </c>
      <c r="BP75" s="248">
        <v>12.5062401923444</v>
      </c>
      <c r="BQ75" s="248">
        <v>0.33491992627056</v>
      </c>
      <c r="BR75" s="301">
        <v>41.526577708631102</v>
      </c>
      <c r="BS75" s="248">
        <v>17.287295325013201</v>
      </c>
      <c r="BT75" s="248">
        <v>1.77873645874153</v>
      </c>
      <c r="BU75" s="247">
        <v>41.080165996362503</v>
      </c>
      <c r="BV75" s="248">
        <v>18.9650314527102</v>
      </c>
      <c r="BW75" s="248">
        <v>0.66879030476558099</v>
      </c>
      <c r="BX75" s="247">
        <v>17.8704134008184</v>
      </c>
      <c r="BY75" s="248">
        <v>32.920883124831199</v>
      </c>
      <c r="BZ75" s="248">
        <v>11.5748983757054</v>
      </c>
      <c r="CA75" s="247">
        <v>74.379834614573895</v>
      </c>
      <c r="CB75" s="248">
        <v>19.825959848043802</v>
      </c>
      <c r="CC75" s="248">
        <v>7.6612792628126702E-2</v>
      </c>
      <c r="CD75" s="247">
        <v>35.673054527477099</v>
      </c>
      <c r="CE75" s="248">
        <v>9.7520094326620903</v>
      </c>
      <c r="CF75" s="248">
        <v>2.9515786189123601E-2</v>
      </c>
      <c r="CG75" s="247">
        <v>36.3409878322447</v>
      </c>
      <c r="CH75" s="248">
        <v>10.6518021214971</v>
      </c>
      <c r="CI75" s="248">
        <v>5.9256880094609603E-2</v>
      </c>
      <c r="CJ75" s="247">
        <v>35.493622172783901</v>
      </c>
      <c r="CK75" s="248">
        <v>9.2946640656607293</v>
      </c>
      <c r="CL75" s="248">
        <v>0</v>
      </c>
      <c r="CM75" s="247">
        <v>38.172335307651302</v>
      </c>
      <c r="CN75" s="248">
        <v>13.8132142347769</v>
      </c>
      <c r="CO75" s="248">
        <v>0</v>
      </c>
      <c r="CP75" s="247">
        <v>38.888007230638998</v>
      </c>
      <c r="CQ75" s="248">
        <v>14.356022661682299</v>
      </c>
      <c r="CR75" s="248">
        <v>0.32027143066362901</v>
      </c>
      <c r="CS75" s="247">
        <v>38.038030778189899</v>
      </c>
      <c r="CT75" s="248">
        <v>12.5656193373259</v>
      </c>
      <c r="CU75" s="248">
        <v>0.20586863228916699</v>
      </c>
      <c r="CV75" s="247">
        <v>38.010718676986698</v>
      </c>
      <c r="CW75" s="248">
        <v>18.154704975232701</v>
      </c>
      <c r="CX75" s="248">
        <v>0</v>
      </c>
      <c r="CY75" s="247">
        <v>32.3147864680355</v>
      </c>
      <c r="CZ75" s="248">
        <v>8.1880195809970999</v>
      </c>
      <c r="DA75" s="248">
        <v>0</v>
      </c>
      <c r="DB75" s="247">
        <v>34.704606776638599</v>
      </c>
      <c r="DC75" s="248">
        <v>9.0650865061015704</v>
      </c>
      <c r="DD75" s="248">
        <v>2.7644372870814001E-2</v>
      </c>
      <c r="DE75" s="247">
        <v>34.134188974359198</v>
      </c>
      <c r="DF75" s="248">
        <v>8.41573065390007</v>
      </c>
      <c r="DG75" s="248">
        <v>0</v>
      </c>
      <c r="DH75" s="247">
        <v>33.053340561071401</v>
      </c>
      <c r="DI75" s="248">
        <v>13.011998888657599</v>
      </c>
      <c r="DJ75" s="248">
        <v>0</v>
      </c>
      <c r="DK75" s="247">
        <v>33.423558022877401</v>
      </c>
      <c r="DL75" s="248">
        <v>13.244017117649401</v>
      </c>
      <c r="DM75" s="248">
        <v>0</v>
      </c>
      <c r="DN75" s="247">
        <v>33.334609362018902</v>
      </c>
      <c r="DO75" s="248">
        <v>8.6605825024221907</v>
      </c>
      <c r="DP75" s="248">
        <v>0</v>
      </c>
      <c r="DQ75" s="247">
        <v>35.676196471130602</v>
      </c>
      <c r="DR75" s="248">
        <v>10.9840412462886</v>
      </c>
      <c r="DS75" s="248">
        <v>0</v>
      </c>
      <c r="DT75" s="247">
        <v>35.157775919525299</v>
      </c>
      <c r="DU75" s="248">
        <v>7.4193990937364402</v>
      </c>
      <c r="DV75" s="248">
        <v>0</v>
      </c>
      <c r="DW75" s="247">
        <v>32.450723223222603</v>
      </c>
      <c r="DX75" s="248">
        <v>12.6876646218207</v>
      </c>
      <c r="DY75" s="248">
        <v>0</v>
      </c>
      <c r="DZ75" s="247">
        <v>36.381997096439598</v>
      </c>
      <c r="EA75" s="248">
        <v>7.8998507388967303</v>
      </c>
      <c r="EB75" s="248">
        <v>0</v>
      </c>
      <c r="EC75" s="247">
        <v>38.035961379725201</v>
      </c>
      <c r="ED75" s="248">
        <v>11.7621740453888</v>
      </c>
      <c r="EE75" s="248">
        <v>0</v>
      </c>
      <c r="EF75" s="247">
        <v>34.652103508658598</v>
      </c>
      <c r="EG75" s="248">
        <v>8.7893931031089103</v>
      </c>
      <c r="EH75" s="248">
        <v>0</v>
      </c>
      <c r="EI75" s="247">
        <v>36.350855214921403</v>
      </c>
      <c r="EJ75" s="248">
        <v>13.397753086236101</v>
      </c>
      <c r="EK75" s="248">
        <v>0</v>
      </c>
      <c r="EL75" s="247">
        <v>35.4113515698645</v>
      </c>
      <c r="EM75" s="248">
        <v>8.7934374065546592</v>
      </c>
      <c r="EN75" s="248">
        <v>0</v>
      </c>
      <c r="EO75" s="247">
        <v>37.599503978570297</v>
      </c>
      <c r="EP75" s="248">
        <v>11.447666351780899</v>
      </c>
      <c r="EQ75" s="248">
        <v>0</v>
      </c>
      <c r="ER75" s="247">
        <v>41.3611672391498</v>
      </c>
      <c r="ES75" s="248">
        <v>10.9881952724865</v>
      </c>
      <c r="ET75" s="248">
        <v>0.110762717389944</v>
      </c>
      <c r="EU75" s="247">
        <v>38.853923946257602</v>
      </c>
      <c r="EV75" s="248">
        <v>9.1273635921948397</v>
      </c>
      <c r="EW75" s="248">
        <v>6.2949222633674598E-2</v>
      </c>
      <c r="EX75" s="247">
        <v>36.884380841324401</v>
      </c>
      <c r="EY75" s="248">
        <v>9.4156560099190205</v>
      </c>
      <c r="EZ75" s="248">
        <v>0</v>
      </c>
      <c r="FA75" s="247">
        <v>36.989795177083103</v>
      </c>
      <c r="FB75" s="248">
        <v>10.335211983301701</v>
      </c>
      <c r="FC75" s="248">
        <v>0</v>
      </c>
    </row>
    <row r="76" spans="2:159">
      <c r="B76" s="73" t="s">
        <v>811</v>
      </c>
      <c r="C76" s="42" t="s">
        <v>830</v>
      </c>
      <c r="D76" s="301">
        <v>30.948859590226402</v>
      </c>
      <c r="E76" s="248">
        <v>22.6182553679972</v>
      </c>
      <c r="F76" s="248">
        <v>7.4761121009303801</v>
      </c>
      <c r="G76" s="247">
        <v>38.6083202274679</v>
      </c>
      <c r="H76" s="248">
        <v>41.862372990029698</v>
      </c>
      <c r="I76" s="248">
        <v>8.9767464166307995</v>
      </c>
      <c r="J76" s="247">
        <v>94516.235145296698</v>
      </c>
      <c r="K76" s="248">
        <v>12061.1877626404</v>
      </c>
      <c r="L76" s="248">
        <v>19.412209988096201</v>
      </c>
      <c r="M76" s="301">
        <v>55.155125755230202</v>
      </c>
      <c r="N76" s="248">
        <v>28.0520529323957</v>
      </c>
      <c r="O76" s="248">
        <v>0.44978586653854002</v>
      </c>
      <c r="P76" s="247">
        <v>11008.6056581087</v>
      </c>
      <c r="Q76" s="248">
        <v>1885.83498447283</v>
      </c>
      <c r="R76" s="248">
        <v>2.0381131660155201</v>
      </c>
      <c r="S76" s="247">
        <v>319684.38995890802</v>
      </c>
      <c r="T76" s="248">
        <v>63221.078033189799</v>
      </c>
      <c r="U76" s="248">
        <v>1155.0141806924601</v>
      </c>
      <c r="V76" s="247">
        <v>48.982481953212698</v>
      </c>
      <c r="W76" s="248">
        <v>131.91252180635999</v>
      </c>
      <c r="X76" s="248">
        <v>39.774497136674803</v>
      </c>
      <c r="Y76" s="247">
        <v>395.59020499515799</v>
      </c>
      <c r="Z76" s="248">
        <v>791.180409990317</v>
      </c>
      <c r="AA76" s="248">
        <v>242.50536141039001</v>
      </c>
      <c r="AB76" s="249" t="s">
        <v>806</v>
      </c>
      <c r="AC76" s="248">
        <v>1405.32212326585</v>
      </c>
      <c r="AD76" s="248">
        <v>490.7719202202</v>
      </c>
      <c r="AE76" s="249" t="s">
        <v>806</v>
      </c>
      <c r="AF76" s="248">
        <v>294.89103535194499</v>
      </c>
      <c r="AG76" s="248">
        <v>98.592451336756895</v>
      </c>
      <c r="AH76" s="249">
        <v>36.849275211961299</v>
      </c>
      <c r="AI76" s="248">
        <v>8.9230632829481191</v>
      </c>
      <c r="AJ76" s="248">
        <v>1.2687136023666801</v>
      </c>
      <c r="AK76" s="249">
        <v>40.189562121664103</v>
      </c>
      <c r="AL76" s="248">
        <v>35.294982046517902</v>
      </c>
      <c r="AM76" s="248">
        <v>2.03137455800583</v>
      </c>
      <c r="AN76" s="249">
        <v>38.151993480481401</v>
      </c>
      <c r="AO76" s="248">
        <v>8.3477600653239001</v>
      </c>
      <c r="AP76" s="248">
        <v>0.22897510043237701</v>
      </c>
      <c r="AQ76" s="249">
        <v>32.9907709414923</v>
      </c>
      <c r="AR76" s="248">
        <v>24.355481086947801</v>
      </c>
      <c r="AS76" s="248">
        <v>4.2989701927644202</v>
      </c>
      <c r="AT76" s="249">
        <v>39.569230505587399</v>
      </c>
      <c r="AU76" s="248">
        <v>13.089655879634901</v>
      </c>
      <c r="AV76" s="248">
        <v>3.0514843848913298</v>
      </c>
      <c r="AW76" s="247">
        <v>46.005436189216702</v>
      </c>
      <c r="AX76" s="248">
        <v>14.7583907500442</v>
      </c>
      <c r="AY76" s="248">
        <v>3.4205465187187101</v>
      </c>
      <c r="AZ76" s="247">
        <v>43.869476254948403</v>
      </c>
      <c r="BA76" s="248">
        <v>49.265347462971199</v>
      </c>
      <c r="BB76" s="248">
        <v>16.0060615512091</v>
      </c>
      <c r="BC76" s="247">
        <v>33.046448094610597</v>
      </c>
      <c r="BD76" s="248">
        <v>8.6192655105558504</v>
      </c>
      <c r="BE76" s="248">
        <v>0.110159053532198</v>
      </c>
      <c r="BF76" s="247">
        <v>38.209203689010799</v>
      </c>
      <c r="BG76" s="248">
        <v>18.770262145744699</v>
      </c>
      <c r="BH76" s="248">
        <v>1.06631551085105</v>
      </c>
      <c r="BI76" s="247">
        <v>35.321152854268398</v>
      </c>
      <c r="BJ76" s="248">
        <v>10.2036869097406</v>
      </c>
      <c r="BK76" s="248">
        <v>1.05701743841801</v>
      </c>
      <c r="BL76" s="247">
        <v>35.8022465002907</v>
      </c>
      <c r="BM76" s="248">
        <v>15.4564632115721</v>
      </c>
      <c r="BN76" s="248">
        <v>0.75530929137024105</v>
      </c>
      <c r="BO76" s="247">
        <v>37.900280830241599</v>
      </c>
      <c r="BP76" s="248">
        <v>10.926477196989</v>
      </c>
      <c r="BQ76" s="248">
        <v>0.36761300491009602</v>
      </c>
      <c r="BR76" s="301">
        <v>41.6710907637407</v>
      </c>
      <c r="BS76" s="248">
        <v>17.247368280105899</v>
      </c>
      <c r="BT76" s="248">
        <v>1.2374268491681</v>
      </c>
      <c r="BU76" s="247">
        <v>35.625270310297502</v>
      </c>
      <c r="BV76" s="248">
        <v>18.804115275958601</v>
      </c>
      <c r="BW76" s="248">
        <v>0.59766243955516596</v>
      </c>
      <c r="BX76" s="247">
        <v>27.4896470781899</v>
      </c>
      <c r="BY76" s="248">
        <v>27.8056466216247</v>
      </c>
      <c r="BZ76" s="248">
        <v>8.1600181844922393</v>
      </c>
      <c r="CA76" s="247">
        <v>75.2076284260081</v>
      </c>
      <c r="CB76" s="248">
        <v>19.8666284328453</v>
      </c>
      <c r="CC76" s="248">
        <v>8.78737569181436E-2</v>
      </c>
      <c r="CD76" s="247">
        <v>38.4768368062851</v>
      </c>
      <c r="CE76" s="248">
        <v>10.012843895944799</v>
      </c>
      <c r="CF76" s="248">
        <v>0</v>
      </c>
      <c r="CG76" s="247">
        <v>36.999225797513297</v>
      </c>
      <c r="CH76" s="248">
        <v>10.803227556249899</v>
      </c>
      <c r="CI76" s="248">
        <v>0</v>
      </c>
      <c r="CJ76" s="247">
        <v>37.341454924446701</v>
      </c>
      <c r="CK76" s="248">
        <v>9.1504412604120393</v>
      </c>
      <c r="CL76" s="248">
        <v>0</v>
      </c>
      <c r="CM76" s="247">
        <v>34.173507424666703</v>
      </c>
      <c r="CN76" s="248">
        <v>15.347921607483</v>
      </c>
      <c r="CO76" s="248">
        <v>0</v>
      </c>
      <c r="CP76" s="247">
        <v>37.054008981179599</v>
      </c>
      <c r="CQ76" s="248">
        <v>12.2399149506639</v>
      </c>
      <c r="CR76" s="248">
        <v>0.200983566978129</v>
      </c>
      <c r="CS76" s="247">
        <v>36.272313122875303</v>
      </c>
      <c r="CT76" s="248">
        <v>12.2129320482611</v>
      </c>
      <c r="CU76" s="248">
        <v>0.23490050221030301</v>
      </c>
      <c r="CV76" s="247">
        <v>37.823795989093902</v>
      </c>
      <c r="CW76" s="248">
        <v>16.455691798834199</v>
      </c>
      <c r="CX76" s="248">
        <v>0</v>
      </c>
      <c r="CY76" s="247">
        <v>35.294195634984703</v>
      </c>
      <c r="CZ76" s="248">
        <v>9.5815209733314806</v>
      </c>
      <c r="DA76" s="248">
        <v>0</v>
      </c>
      <c r="DB76" s="247">
        <v>36.964816946495802</v>
      </c>
      <c r="DC76" s="248">
        <v>9.8407574999016401</v>
      </c>
      <c r="DD76" s="248">
        <v>0</v>
      </c>
      <c r="DE76" s="247">
        <v>37.456884324667698</v>
      </c>
      <c r="DF76" s="248">
        <v>9.1317778242304097</v>
      </c>
      <c r="DG76" s="248">
        <v>0</v>
      </c>
      <c r="DH76" s="247">
        <v>34.4519455352712</v>
      </c>
      <c r="DI76" s="248">
        <v>13.5393948069154</v>
      </c>
      <c r="DJ76" s="248">
        <v>0</v>
      </c>
      <c r="DK76" s="247">
        <v>38.018533309885299</v>
      </c>
      <c r="DL76" s="248">
        <v>15.3395799164082</v>
      </c>
      <c r="DM76" s="248">
        <v>0</v>
      </c>
      <c r="DN76" s="247">
        <v>34.210328324691503</v>
      </c>
      <c r="DO76" s="248">
        <v>8.29846135535327</v>
      </c>
      <c r="DP76" s="248">
        <v>0</v>
      </c>
      <c r="DQ76" s="247">
        <v>36.751047961345797</v>
      </c>
      <c r="DR76" s="248">
        <v>15.9533580064547</v>
      </c>
      <c r="DS76" s="248">
        <v>0</v>
      </c>
      <c r="DT76" s="247">
        <v>36.069137337881699</v>
      </c>
      <c r="DU76" s="248">
        <v>6.1597334097015297</v>
      </c>
      <c r="DV76" s="248">
        <v>0</v>
      </c>
      <c r="DW76" s="247">
        <v>36.578978943524497</v>
      </c>
      <c r="DX76" s="248">
        <v>11.283810221018101</v>
      </c>
      <c r="DY76" s="248">
        <v>6.6076908806923199E-2</v>
      </c>
      <c r="DZ76" s="247">
        <v>37.992599309200898</v>
      </c>
      <c r="EA76" s="248">
        <v>7.8860942351384598</v>
      </c>
      <c r="EB76" s="248">
        <v>0</v>
      </c>
      <c r="EC76" s="247">
        <v>38.086048281898101</v>
      </c>
      <c r="ED76" s="248">
        <v>9.7865388366196004</v>
      </c>
      <c r="EE76" s="248">
        <v>0</v>
      </c>
      <c r="EF76" s="247">
        <v>36.796140278624797</v>
      </c>
      <c r="EG76" s="248">
        <v>8.8343726536208909</v>
      </c>
      <c r="EH76" s="248">
        <v>0</v>
      </c>
      <c r="EI76" s="247">
        <v>38.434684021727399</v>
      </c>
      <c r="EJ76" s="248">
        <v>13.8320595535591</v>
      </c>
      <c r="EK76" s="248">
        <v>0</v>
      </c>
      <c r="EL76" s="247">
        <v>36.829837638948099</v>
      </c>
      <c r="EM76" s="248">
        <v>8.0755239568378805</v>
      </c>
      <c r="EN76" s="248">
        <v>0</v>
      </c>
      <c r="EO76" s="247">
        <v>36.393598859516899</v>
      </c>
      <c r="EP76" s="248">
        <v>10.6361876697397</v>
      </c>
      <c r="EQ76" s="248">
        <v>0</v>
      </c>
      <c r="ER76" s="247">
        <v>39.2875453575612</v>
      </c>
      <c r="ES76" s="248">
        <v>10.248865738515001</v>
      </c>
      <c r="ET76" s="248">
        <v>0</v>
      </c>
      <c r="EU76" s="247">
        <v>34.924522049869402</v>
      </c>
      <c r="EV76" s="248">
        <v>7.7003317144175396</v>
      </c>
      <c r="EW76" s="248">
        <v>7.6076444401252205E-2</v>
      </c>
      <c r="EX76" s="247">
        <v>36.421316428014897</v>
      </c>
      <c r="EY76" s="248">
        <v>7.8903694713279897</v>
      </c>
      <c r="EZ76" s="248">
        <v>0</v>
      </c>
      <c r="FA76" s="247">
        <v>35.8640039174973</v>
      </c>
      <c r="FB76" s="248">
        <v>9.13151422134756</v>
      </c>
      <c r="FC76" s="248">
        <v>0</v>
      </c>
    </row>
    <row r="77" spans="2:159" ht="15.75" thickBot="1">
      <c r="B77" s="75" t="s">
        <v>811</v>
      </c>
      <c r="C77" s="264" t="s">
        <v>830</v>
      </c>
      <c r="D77" s="216">
        <v>37.176051357993003</v>
      </c>
      <c r="E77" s="317">
        <v>18.9570887691577</v>
      </c>
      <c r="F77" s="317">
        <v>5.1058097099935997</v>
      </c>
      <c r="G77" s="318">
        <v>44.598677517996101</v>
      </c>
      <c r="H77" s="317">
        <v>39.590461820938899</v>
      </c>
      <c r="I77" s="317">
        <v>14.985364703955099</v>
      </c>
      <c r="J77" s="216">
        <v>92057.620784311293</v>
      </c>
      <c r="K77" s="317">
        <v>14575.167166892201</v>
      </c>
      <c r="L77" s="317">
        <v>3.7163936055281299</v>
      </c>
      <c r="M77" s="319">
        <v>54.268328108365303</v>
      </c>
      <c r="N77" s="317">
        <v>24.438687970460101</v>
      </c>
      <c r="O77" s="317">
        <v>0.91291962957720096</v>
      </c>
      <c r="P77" s="216">
        <v>10125.8227611805</v>
      </c>
      <c r="Q77" s="317">
        <v>1504.1643763300499</v>
      </c>
      <c r="R77" s="317">
        <v>3.05801406622219</v>
      </c>
      <c r="S77" s="216">
        <v>325667.64661474101</v>
      </c>
      <c r="T77" s="317">
        <v>46737.1098672714</v>
      </c>
      <c r="U77" s="317">
        <v>819.58204267128201</v>
      </c>
      <c r="V77" s="320" t="s">
        <v>806</v>
      </c>
      <c r="W77" s="317">
        <v>96.037193005929694</v>
      </c>
      <c r="X77" s="317">
        <v>33.908719600356797</v>
      </c>
      <c r="Y77" s="320" t="s">
        <v>806</v>
      </c>
      <c r="Z77" s="317">
        <v>908.673765017562</v>
      </c>
      <c r="AA77" s="317">
        <v>306.40058118464498</v>
      </c>
      <c r="AB77" s="320" t="s">
        <v>806</v>
      </c>
      <c r="AC77" s="317">
        <v>812.73467654404703</v>
      </c>
      <c r="AD77" s="317">
        <v>336.04759874786203</v>
      </c>
      <c r="AE77" s="318">
        <v>205.15764103050401</v>
      </c>
      <c r="AF77" s="317">
        <v>167.235456846022</v>
      </c>
      <c r="AG77" s="317">
        <v>27.224649203770401</v>
      </c>
      <c r="AH77" s="216">
        <v>35.856175152428499</v>
      </c>
      <c r="AI77" s="317">
        <v>7.4648192290470403</v>
      </c>
      <c r="AJ77" s="317">
        <v>1.18868338154881</v>
      </c>
      <c r="AK77" s="216">
        <v>38.4868430539209</v>
      </c>
      <c r="AL77" s="317">
        <v>28.227697206554399</v>
      </c>
      <c r="AM77" s="317">
        <v>1.75264608715474</v>
      </c>
      <c r="AN77" s="216">
        <v>35.792544892816103</v>
      </c>
      <c r="AO77" s="317">
        <v>5.6713359168875002</v>
      </c>
      <c r="AP77" s="317">
        <v>0.123138590019751</v>
      </c>
      <c r="AQ77" s="318">
        <v>23.4946297691076</v>
      </c>
      <c r="AR77" s="317">
        <v>27.064526307603298</v>
      </c>
      <c r="AS77" s="317">
        <v>7.9829750185139101</v>
      </c>
      <c r="AT77" s="216">
        <v>35.763088029891499</v>
      </c>
      <c r="AU77" s="317">
        <v>9.8758009544371106</v>
      </c>
      <c r="AV77" s="317">
        <v>2.4036443080822401</v>
      </c>
      <c r="AW77" s="216">
        <v>58.627748364669202</v>
      </c>
      <c r="AX77" s="317">
        <v>19.690225025708799</v>
      </c>
      <c r="AY77" s="317">
        <v>3.9167683016226</v>
      </c>
      <c r="AZ77" s="318">
        <v>82.595081587643506</v>
      </c>
      <c r="BA77" s="317">
        <v>85.306172269317599</v>
      </c>
      <c r="BB77" s="317">
        <v>19.034389356382999</v>
      </c>
      <c r="BC77" s="216">
        <v>33.068637801650901</v>
      </c>
      <c r="BD77" s="317">
        <v>7.7377241554306302</v>
      </c>
      <c r="BE77" s="317">
        <v>0.107987708130659</v>
      </c>
      <c r="BF77" s="216">
        <v>40.904895661221303</v>
      </c>
      <c r="BG77" s="317">
        <v>18.791784675321502</v>
      </c>
      <c r="BH77" s="317">
        <v>1.4074766969304999</v>
      </c>
      <c r="BI77" s="216">
        <v>38.242423378378398</v>
      </c>
      <c r="BJ77" s="317">
        <v>10.812814901356299</v>
      </c>
      <c r="BK77" s="317">
        <v>0.66713256649655595</v>
      </c>
      <c r="BL77" s="216">
        <v>38.658242635016698</v>
      </c>
      <c r="BM77" s="317">
        <v>23.7056699037744</v>
      </c>
      <c r="BN77" s="317">
        <v>2.43698045099435</v>
      </c>
      <c r="BO77" s="216">
        <v>35.884096995678902</v>
      </c>
      <c r="BP77" s="317">
        <v>8.7953513428627694</v>
      </c>
      <c r="BQ77" s="317">
        <v>0.21473995056970299</v>
      </c>
      <c r="BR77" s="216">
        <v>38.8090803123198</v>
      </c>
      <c r="BS77" s="317">
        <v>18.734779334582701</v>
      </c>
      <c r="BT77" s="317">
        <v>0.80967146117208599</v>
      </c>
      <c r="BU77" s="216">
        <v>32.145149376250998</v>
      </c>
      <c r="BV77" s="317">
        <v>14.8411653272208</v>
      </c>
      <c r="BW77" s="317">
        <v>0.66976900404829398</v>
      </c>
      <c r="BX77" s="216">
        <v>29.8206145184799</v>
      </c>
      <c r="BY77" s="317">
        <v>10.2600209169106</v>
      </c>
      <c r="BZ77" s="317">
        <v>1.9351353978763399</v>
      </c>
      <c r="CA77" s="216">
        <v>74.075321059343395</v>
      </c>
      <c r="CB77" s="317">
        <v>15.811972580844699</v>
      </c>
      <c r="CC77" s="317">
        <v>9.3966289501823994E-2</v>
      </c>
      <c r="CD77" s="216">
        <v>36.385337000638401</v>
      </c>
      <c r="CE77" s="317">
        <v>9.4876211656474592</v>
      </c>
      <c r="CF77" s="317">
        <v>0</v>
      </c>
      <c r="CG77" s="216">
        <v>37.6622920583238</v>
      </c>
      <c r="CH77" s="317">
        <v>11.9036263321996</v>
      </c>
      <c r="CI77" s="317">
        <v>0</v>
      </c>
      <c r="CJ77" s="216">
        <v>35.736894181894598</v>
      </c>
      <c r="CK77" s="317">
        <v>9.1055951454438908</v>
      </c>
      <c r="CL77" s="317">
        <v>0</v>
      </c>
      <c r="CM77" s="319">
        <v>31.939918845899999</v>
      </c>
      <c r="CN77" s="317">
        <v>19.457756673031099</v>
      </c>
      <c r="CO77" s="317">
        <v>0</v>
      </c>
      <c r="CP77" s="216">
        <v>39.385425450095802</v>
      </c>
      <c r="CQ77" s="317">
        <v>13.8902497935595</v>
      </c>
      <c r="CR77" s="317">
        <v>0.487232630393582</v>
      </c>
      <c r="CS77" s="216">
        <v>34.261580832843897</v>
      </c>
      <c r="CT77" s="317">
        <v>12.6054407506016</v>
      </c>
      <c r="CU77" s="317">
        <v>0.14830162180494</v>
      </c>
      <c r="CV77" s="216">
        <v>33.735210180582897</v>
      </c>
      <c r="CW77" s="317">
        <v>21.938567739288501</v>
      </c>
      <c r="CX77" s="317">
        <v>0</v>
      </c>
      <c r="CY77" s="216">
        <v>33.280351671520002</v>
      </c>
      <c r="CZ77" s="317">
        <v>9.5204320803484208</v>
      </c>
      <c r="DA77" s="317">
        <v>0</v>
      </c>
      <c r="DB77" s="216">
        <v>36.189762953955203</v>
      </c>
      <c r="DC77" s="317">
        <v>9.5783535842568597</v>
      </c>
      <c r="DD77" s="317">
        <v>0</v>
      </c>
      <c r="DE77" s="216">
        <v>35.674010940176302</v>
      </c>
      <c r="DF77" s="317">
        <v>9.0150942188368397</v>
      </c>
      <c r="DG77" s="317">
        <v>0</v>
      </c>
      <c r="DH77" s="216">
        <v>33.023056257424102</v>
      </c>
      <c r="DI77" s="317">
        <v>13.791073944628801</v>
      </c>
      <c r="DJ77" s="317">
        <v>0.15548469325278699</v>
      </c>
      <c r="DK77" s="216">
        <v>34.878367210173202</v>
      </c>
      <c r="DL77" s="317">
        <v>17.989931319578702</v>
      </c>
      <c r="DM77" s="317">
        <v>0</v>
      </c>
      <c r="DN77" s="216">
        <v>32.894924194408503</v>
      </c>
      <c r="DO77" s="317">
        <v>11.120318781248301</v>
      </c>
      <c r="DP77" s="317">
        <v>0</v>
      </c>
      <c r="DQ77" s="216">
        <v>33.751458516382201</v>
      </c>
      <c r="DR77" s="317">
        <v>13.586689015994301</v>
      </c>
      <c r="DS77" s="317">
        <v>0.25708633514508</v>
      </c>
      <c r="DT77" s="216">
        <v>34.605431590437803</v>
      </c>
      <c r="DU77" s="317">
        <v>10.550673563663199</v>
      </c>
      <c r="DV77" s="317">
        <v>0</v>
      </c>
      <c r="DW77" s="216">
        <v>33.9700180452854</v>
      </c>
      <c r="DX77" s="317">
        <v>11.094716054991901</v>
      </c>
      <c r="DY77" s="317">
        <v>0</v>
      </c>
      <c r="DZ77" s="216">
        <v>35.484982634087899</v>
      </c>
      <c r="EA77" s="317">
        <v>10.101765213280901</v>
      </c>
      <c r="EB77" s="317">
        <v>0</v>
      </c>
      <c r="EC77" s="216">
        <v>35.658571633282897</v>
      </c>
      <c r="ED77" s="317">
        <v>12.9789564583106</v>
      </c>
      <c r="EE77" s="317">
        <v>0</v>
      </c>
      <c r="EF77" s="216">
        <v>35.428812484940899</v>
      </c>
      <c r="EG77" s="317">
        <v>10.676906808375699</v>
      </c>
      <c r="EH77" s="317">
        <v>0</v>
      </c>
      <c r="EI77" s="216">
        <v>35.053805598685599</v>
      </c>
      <c r="EJ77" s="317">
        <v>12.475881601146799</v>
      </c>
      <c r="EK77" s="317">
        <v>0</v>
      </c>
      <c r="EL77" s="216">
        <v>34.345219008186398</v>
      </c>
      <c r="EM77" s="317">
        <v>8.8861516353697496</v>
      </c>
      <c r="EN77" s="317">
        <v>0</v>
      </c>
      <c r="EO77" s="216">
        <v>36.608096539966297</v>
      </c>
      <c r="EP77" s="317">
        <v>13.9611037020371</v>
      </c>
      <c r="EQ77" s="317">
        <v>0</v>
      </c>
      <c r="ER77" s="216">
        <v>34.090064083827997</v>
      </c>
      <c r="ES77" s="317">
        <v>11.4461418755215</v>
      </c>
      <c r="ET77" s="317">
        <v>0</v>
      </c>
      <c r="EU77" s="216">
        <v>31.146121648672899</v>
      </c>
      <c r="EV77" s="317">
        <v>9.4415521749132996</v>
      </c>
      <c r="EW77" s="317">
        <v>9.8356987979344002E-2</v>
      </c>
      <c r="EX77" s="216">
        <v>34.249887347302</v>
      </c>
      <c r="EY77" s="317">
        <v>9.8391657913310198</v>
      </c>
      <c r="EZ77" s="317">
        <v>0</v>
      </c>
      <c r="FA77" s="216">
        <v>35.309275642309103</v>
      </c>
      <c r="FB77" s="317">
        <v>8.6327285639943696</v>
      </c>
      <c r="FC77" s="317">
        <v>0</v>
      </c>
    </row>
    <row r="79" spans="2:159">
      <c r="B79" s="73" t="s">
        <v>814</v>
      </c>
    </row>
    <row r="80" spans="2:159">
      <c r="B80" s="73" t="s">
        <v>815</v>
      </c>
    </row>
    <row r="81" spans="2:2">
      <c r="B81" s="73" t="s">
        <v>816</v>
      </c>
    </row>
    <row r="82" spans="2:2" ht="7.5" customHeight="1"/>
    <row r="83" spans="2:2">
      <c r="B83" s="73" t="s">
        <v>817</v>
      </c>
    </row>
    <row r="84" spans="2:2">
      <c r="B84" s="73" t="s">
        <v>818</v>
      </c>
    </row>
    <row r="85" spans="2:2">
      <c r="B85" s="73" t="s">
        <v>819</v>
      </c>
    </row>
  </sheetData>
  <mergeCells count="7">
    <mergeCell ref="B68:B71"/>
    <mergeCell ref="B4:C4"/>
    <mergeCell ref="B11:C11"/>
    <mergeCell ref="B12:B15"/>
    <mergeCell ref="B57:C57"/>
    <mergeCell ref="B58:B61"/>
    <mergeCell ref="B67:C67"/>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D8109-D36B-4360-B203-DDCB14E10BAE}">
  <dimension ref="B2:FC84"/>
  <sheetViews>
    <sheetView workbookViewId="0"/>
  </sheetViews>
  <sheetFormatPr baseColWidth="10" defaultColWidth="11.42578125" defaultRowHeight="15"/>
  <cols>
    <col min="1" max="1" width="4.140625" style="73" customWidth="1"/>
    <col min="2" max="2" width="11.140625" style="73" customWidth="1"/>
    <col min="3" max="3" width="18.5703125" style="73" customWidth="1"/>
    <col min="4" max="4" width="14.85546875" style="73" bestFit="1" customWidth="1"/>
    <col min="5" max="6" width="6.7109375" style="73" bestFit="1" customWidth="1"/>
    <col min="7" max="7" width="15.5703125" style="73" bestFit="1" customWidth="1"/>
    <col min="8" max="9" width="6.7109375" style="73" bestFit="1" customWidth="1"/>
    <col min="10" max="10" width="16.5703125" style="73" bestFit="1" customWidth="1"/>
    <col min="11" max="12" width="11.85546875" style="73" bestFit="1" customWidth="1"/>
    <col min="13" max="13" width="17.140625" style="73" bestFit="1" customWidth="1"/>
    <col min="14" max="15" width="10.7109375" style="73" bestFit="1" customWidth="1"/>
    <col min="16" max="16" width="16.28515625" style="73" bestFit="1" customWidth="1"/>
    <col min="17" max="18" width="10.7109375" style="73" bestFit="1" customWidth="1"/>
    <col min="19" max="19" width="15.7109375" style="73" bestFit="1" customWidth="1"/>
    <col min="20" max="21" width="10.7109375" style="73" bestFit="1" customWidth="1"/>
    <col min="22" max="22" width="15.28515625" style="73" bestFit="1" customWidth="1"/>
    <col min="23" max="23" width="7.85546875" style="73" bestFit="1" customWidth="1"/>
    <col min="24" max="24" width="6.7109375" style="73" bestFit="1" customWidth="1"/>
    <col min="25" max="25" width="15.140625" style="73" bestFit="1" customWidth="1"/>
    <col min="26" max="26" width="9" style="73" bestFit="1" customWidth="1"/>
    <col min="27" max="27" width="7.85546875" style="73" bestFit="1" customWidth="1"/>
    <col min="28" max="28" width="16" style="73" bestFit="1" customWidth="1"/>
    <col min="29" max="29" width="9" style="73" bestFit="1" customWidth="1"/>
    <col min="30" max="30" width="7.85546875" style="73" bestFit="1" customWidth="1"/>
    <col min="31" max="31" width="15.7109375" style="73" bestFit="1" customWidth="1"/>
    <col min="32" max="32" width="9" style="73" bestFit="1" customWidth="1"/>
    <col min="33" max="33" width="7.85546875" style="73" bestFit="1" customWidth="1"/>
    <col min="34" max="34" width="16" style="73" bestFit="1" customWidth="1"/>
    <col min="35" max="35" width="6.7109375" style="73" bestFit="1" customWidth="1"/>
    <col min="36" max="36" width="6.42578125" style="73" bestFit="1" customWidth="1"/>
    <col min="37" max="37" width="16" style="73" bestFit="1" customWidth="1"/>
    <col min="38" max="39" width="11.85546875" style="73" bestFit="1" customWidth="1"/>
    <col min="40" max="40" width="15.5703125" style="73" bestFit="1" customWidth="1"/>
    <col min="41" max="41" width="6.7109375" style="73" bestFit="1" customWidth="1"/>
    <col min="42" max="42" width="6.42578125" style="73" bestFit="1" customWidth="1"/>
    <col min="43" max="43" width="16.28515625" style="73" bestFit="1" customWidth="1"/>
    <col min="44" max="45" width="6.7109375" style="73" bestFit="1" customWidth="1"/>
    <col min="46" max="46" width="17.42578125" style="73" bestFit="1" customWidth="1"/>
    <col min="47" max="47" width="6.7109375" style="73" bestFit="1" customWidth="1"/>
    <col min="48" max="48" width="6.42578125" style="73" bestFit="1" customWidth="1"/>
    <col min="49" max="49" width="16.28515625" style="73" bestFit="1" customWidth="1"/>
    <col min="50" max="50" width="10.7109375" style="73" bestFit="1" customWidth="1"/>
    <col min="51" max="51" width="11.85546875" style="73" bestFit="1" customWidth="1"/>
    <col min="52" max="52" width="16.28515625" style="73" bestFit="1" customWidth="1"/>
    <col min="53" max="53" width="10.7109375" style="73" bestFit="1" customWidth="1"/>
    <col min="54" max="54" width="11.85546875" style="73" bestFit="1" customWidth="1"/>
    <col min="55" max="55" width="16.5703125" style="73" bestFit="1" customWidth="1"/>
    <col min="56" max="56" width="5.7109375" style="73" bestFit="1" customWidth="1"/>
    <col min="57" max="57" width="6.42578125" style="73" bestFit="1" customWidth="1"/>
    <col min="58" max="58" width="16.28515625" style="73" bestFit="1" customWidth="1"/>
    <col min="59" max="59" width="6.7109375" style="73" bestFit="1" customWidth="1"/>
    <col min="60" max="60" width="6.42578125" style="73" bestFit="1" customWidth="1"/>
    <col min="61" max="61" width="16.5703125" style="73" bestFit="1" customWidth="1"/>
    <col min="62" max="62" width="6.7109375" style="73" bestFit="1" customWidth="1"/>
    <col min="63" max="63" width="6.42578125" style="73" bestFit="1" customWidth="1"/>
    <col min="64" max="64" width="16.5703125" style="73" bestFit="1" customWidth="1"/>
    <col min="65" max="65" width="6.7109375" style="73" bestFit="1" customWidth="1"/>
    <col min="66" max="66" width="6.42578125" style="73" bestFit="1" customWidth="1"/>
    <col min="67" max="67" width="16.5703125" style="73" bestFit="1" customWidth="1"/>
    <col min="68" max="68" width="6.7109375" style="73" bestFit="1" customWidth="1"/>
    <col min="69" max="69" width="6.42578125" style="73" bestFit="1" customWidth="1"/>
    <col min="70" max="70" width="16.5703125" style="73" bestFit="1" customWidth="1"/>
    <col min="71" max="71" width="6.7109375" style="73" bestFit="1" customWidth="1"/>
    <col min="72" max="72" width="6.42578125" style="73" bestFit="1" customWidth="1"/>
    <col min="73" max="73" width="16.5703125" style="73" bestFit="1" customWidth="1"/>
    <col min="74" max="74" width="6.7109375" style="73" bestFit="1" customWidth="1"/>
    <col min="75" max="75" width="6.42578125" style="73" bestFit="1" customWidth="1"/>
    <col min="76" max="76" width="16.5703125" style="73" bestFit="1" customWidth="1"/>
    <col min="77" max="78" width="7.28515625" style="73" bestFit="1" customWidth="1"/>
    <col min="79" max="79" width="15.85546875" style="73" bestFit="1" customWidth="1"/>
    <col min="80" max="81" width="7.28515625" style="73" bestFit="1" customWidth="1"/>
    <col min="82" max="82" width="15.5703125" style="73" bestFit="1" customWidth="1"/>
    <col min="83" max="83" width="6.7109375" style="73" bestFit="1" customWidth="1"/>
    <col min="84" max="84" width="6.42578125" style="73" bestFit="1" customWidth="1"/>
    <col min="85" max="85" width="16.28515625" style="73" bestFit="1" customWidth="1"/>
    <col min="86" max="86" width="6.7109375" style="73" bestFit="1" customWidth="1"/>
    <col min="87" max="87" width="6.42578125" style="73" bestFit="1" customWidth="1"/>
    <col min="88" max="88" width="16.7109375" style="73" bestFit="1" customWidth="1"/>
    <col min="89" max="89" width="6.7109375" style="73" bestFit="1" customWidth="1"/>
    <col min="90" max="90" width="6.42578125" style="73" bestFit="1" customWidth="1"/>
    <col min="91" max="91" width="17.42578125" style="73" bestFit="1" customWidth="1"/>
    <col min="92" max="92" width="6.7109375" style="73" bestFit="1" customWidth="1"/>
    <col min="93" max="93" width="6.42578125" style="73" bestFit="1" customWidth="1"/>
    <col min="94" max="94" width="17.42578125" style="73" bestFit="1" customWidth="1"/>
    <col min="95" max="95" width="6.7109375" style="73" bestFit="1" customWidth="1"/>
    <col min="96" max="96" width="6.42578125" style="73" bestFit="1" customWidth="1"/>
    <col min="97" max="97" width="17.42578125" style="73" bestFit="1" customWidth="1"/>
    <col min="98" max="98" width="6.7109375" style="73" bestFit="1" customWidth="1"/>
    <col min="99" max="99" width="6.42578125" style="73" bestFit="1" customWidth="1"/>
    <col min="100" max="100" width="17.7109375" style="73" bestFit="1" customWidth="1"/>
    <col min="101" max="101" width="6.7109375" style="73" bestFit="1" customWidth="1"/>
    <col min="102" max="102" width="6.42578125" style="73" bestFit="1" customWidth="1"/>
    <col min="103" max="103" width="17.42578125" style="73" bestFit="1" customWidth="1"/>
    <col min="104" max="105" width="7.28515625" style="73" bestFit="1" customWidth="1"/>
    <col min="106" max="106" width="17.7109375" style="73" bestFit="1" customWidth="1"/>
    <col min="107" max="108" width="7.28515625" style="73" bestFit="1" customWidth="1"/>
    <col min="109" max="109" width="17.140625" style="73" bestFit="1" customWidth="1"/>
    <col min="110" max="110" width="6.7109375" style="73" bestFit="1" customWidth="1"/>
    <col min="111" max="111" width="6.42578125" style="73" bestFit="1" customWidth="1"/>
    <col min="112" max="112" width="18" style="73" bestFit="1" customWidth="1"/>
    <col min="113" max="114" width="7.28515625" style="73" bestFit="1" customWidth="1"/>
    <col min="115" max="115" width="18" style="73" bestFit="1" customWidth="1"/>
    <col min="116" max="117" width="7.28515625" style="73" bestFit="1" customWidth="1"/>
    <col min="118" max="118" width="17.7109375" style="73" bestFit="1" customWidth="1"/>
    <col min="119" max="119" width="6.7109375" style="73" bestFit="1" customWidth="1"/>
    <col min="120" max="120" width="6.42578125" style="73" bestFit="1" customWidth="1"/>
    <col min="121" max="121" width="18" style="73" bestFit="1" customWidth="1"/>
    <col min="122" max="123" width="7.28515625" style="73" bestFit="1" customWidth="1"/>
    <col min="124" max="124" width="17.85546875" style="73" bestFit="1" customWidth="1"/>
    <col min="125" max="125" width="6.7109375" style="73" bestFit="1" customWidth="1"/>
    <col min="126" max="126" width="6.42578125" style="73" bestFit="1" customWidth="1"/>
    <col min="127" max="127" width="18.140625" style="73" bestFit="1" customWidth="1"/>
    <col min="128" max="129" width="7.28515625" style="73" bestFit="1" customWidth="1"/>
    <col min="130" max="130" width="18" style="73" bestFit="1" customWidth="1"/>
    <col min="131" max="131" width="6.7109375" style="73" bestFit="1" customWidth="1"/>
    <col min="132" max="132" width="6.42578125" style="73" bestFit="1" customWidth="1"/>
    <col min="133" max="133" width="17.140625" style="73" bestFit="1" customWidth="1"/>
    <col min="134" max="135" width="7.28515625" style="73" bestFit="1" customWidth="1"/>
    <col min="136" max="136" width="18.42578125" style="73" bestFit="1" customWidth="1"/>
    <col min="137" max="137" width="6.7109375" style="73" bestFit="1" customWidth="1"/>
    <col min="138" max="138" width="6.42578125" style="73" bestFit="1" customWidth="1"/>
    <col min="139" max="139" width="17.85546875" style="73" bestFit="1" customWidth="1"/>
    <col min="140" max="141" width="7.28515625" style="73" bestFit="1" customWidth="1"/>
    <col min="142" max="142" width="17.7109375" style="73" bestFit="1" customWidth="1"/>
    <col min="143" max="144" width="7.28515625" style="73" bestFit="1" customWidth="1"/>
    <col min="145" max="145" width="17.140625" style="73" bestFit="1" customWidth="1"/>
    <col min="146" max="146" width="6.7109375" style="73" bestFit="1" customWidth="1"/>
    <col min="147" max="147" width="6.42578125" style="73" bestFit="1" customWidth="1"/>
    <col min="148" max="148" width="17.7109375" style="73" bestFit="1" customWidth="1"/>
    <col min="149" max="149" width="6.7109375" style="73" bestFit="1" customWidth="1"/>
    <col min="150" max="150" width="6.42578125" style="73" bestFit="1" customWidth="1"/>
    <col min="151" max="151" width="17.140625" style="73" bestFit="1" customWidth="1"/>
    <col min="152" max="152" width="6.7109375" style="73" bestFit="1" customWidth="1"/>
    <col min="153" max="153" width="6.42578125" style="73" bestFit="1" customWidth="1"/>
    <col min="154" max="154" width="17.85546875" style="73" bestFit="1" customWidth="1"/>
    <col min="155" max="155" width="6.7109375" style="73" bestFit="1" customWidth="1"/>
    <col min="156" max="156" width="6.42578125" style="73" bestFit="1" customWidth="1"/>
    <col min="157" max="157" width="16.7109375" style="73" bestFit="1" customWidth="1"/>
    <col min="158" max="158" width="6.7109375" style="73" bestFit="1" customWidth="1"/>
    <col min="159" max="159" width="6.42578125" style="73" bestFit="1" customWidth="1"/>
    <col min="160" max="16384" width="11.42578125" style="73"/>
  </cols>
  <sheetData>
    <row r="2" spans="2:159" ht="18.75">
      <c r="B2" s="80" t="s">
        <v>2574</v>
      </c>
    </row>
    <row r="3" spans="2:159" ht="15.75" thickBot="1">
      <c r="B3" s="75"/>
      <c r="C3" s="75"/>
      <c r="D3" s="75"/>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c r="CX3" s="75"/>
      <c r="CY3" s="75"/>
      <c r="CZ3" s="75"/>
      <c r="DA3" s="75"/>
      <c r="DB3" s="75"/>
      <c r="DC3" s="75"/>
      <c r="DD3" s="75"/>
      <c r="DE3" s="75"/>
      <c r="DF3" s="75"/>
      <c r="DG3" s="75"/>
      <c r="DH3" s="75"/>
      <c r="DI3" s="75"/>
      <c r="DJ3" s="75"/>
      <c r="DK3" s="75"/>
      <c r="DL3" s="75"/>
      <c r="DM3" s="75"/>
      <c r="DN3" s="75"/>
      <c r="DO3" s="75"/>
      <c r="DP3" s="75"/>
      <c r="DQ3" s="75"/>
      <c r="DR3" s="75"/>
      <c r="DS3" s="75"/>
      <c r="DT3" s="75"/>
      <c r="DU3" s="75"/>
      <c r="DV3" s="75"/>
      <c r="DW3" s="75"/>
      <c r="DX3" s="75"/>
      <c r="DY3" s="75"/>
      <c r="DZ3" s="75"/>
      <c r="EA3" s="75"/>
      <c r="EB3" s="75"/>
      <c r="EC3" s="75"/>
      <c r="ED3" s="75"/>
      <c r="EE3" s="75"/>
      <c r="EF3" s="75"/>
      <c r="EG3" s="75"/>
      <c r="EH3" s="75"/>
      <c r="EI3" s="75"/>
      <c r="EJ3" s="75"/>
      <c r="EK3" s="75"/>
      <c r="EL3" s="75"/>
      <c r="EM3" s="75"/>
      <c r="EN3" s="75"/>
      <c r="EO3" s="75"/>
      <c r="EP3" s="75"/>
      <c r="EQ3" s="75"/>
      <c r="ER3" s="75"/>
      <c r="ES3" s="75"/>
      <c r="ET3" s="75"/>
      <c r="EU3" s="75"/>
      <c r="EV3" s="75"/>
      <c r="EW3" s="75"/>
      <c r="EX3" s="75"/>
      <c r="EY3" s="75"/>
      <c r="EZ3" s="75"/>
      <c r="FA3" s="75"/>
      <c r="FB3" s="75"/>
      <c r="FC3" s="75"/>
    </row>
    <row r="4" spans="2:159" s="153" customFormat="1" ht="49.5" customHeight="1" thickBot="1">
      <c r="B4" s="1063" t="s">
        <v>831</v>
      </c>
      <c r="C4" s="1063"/>
      <c r="D4" s="129">
        <v>10.813685749114816</v>
      </c>
      <c r="E4" s="221"/>
      <c r="F4" s="221"/>
      <c r="G4" s="129">
        <v>11.737314160933082</v>
      </c>
      <c r="H4" s="221"/>
      <c r="I4" s="221"/>
      <c r="J4" s="129">
        <v>-0.71610151049067172</v>
      </c>
      <c r="K4" s="221"/>
      <c r="L4" s="221"/>
      <c r="M4" s="129">
        <v>-0.80015775176695436</v>
      </c>
      <c r="N4" s="221"/>
      <c r="O4" s="221"/>
      <c r="P4" s="129">
        <v>-2.5145364370090304</v>
      </c>
      <c r="Q4" s="221"/>
      <c r="R4" s="221"/>
      <c r="S4" s="129">
        <v>3.5013496564600066</v>
      </c>
      <c r="T4" s="221"/>
      <c r="U4" s="221"/>
      <c r="V4" s="129">
        <v>10.445171298416616</v>
      </c>
      <c r="W4" s="221"/>
      <c r="X4" s="221"/>
      <c r="Y4" s="148"/>
      <c r="Z4" s="221"/>
      <c r="AA4" s="221"/>
      <c r="AB4" s="148"/>
      <c r="AC4" s="221"/>
      <c r="AD4" s="221"/>
      <c r="AE4" s="129">
        <v>-3.1133014057173605</v>
      </c>
      <c r="AF4" s="221"/>
      <c r="AG4" s="221"/>
      <c r="AH4" s="129">
        <v>-1.8319665071981275</v>
      </c>
      <c r="AI4" s="221"/>
      <c r="AJ4" s="221"/>
      <c r="AK4" s="129">
        <v>-5.1516159771964061E-2</v>
      </c>
      <c r="AL4" s="221"/>
      <c r="AM4" s="221"/>
      <c r="AN4" s="129">
        <v>1.6617758309246531E-2</v>
      </c>
      <c r="AO4" s="221"/>
      <c r="AP4" s="221"/>
      <c r="AQ4" s="129">
        <v>8.6461070175573038</v>
      </c>
      <c r="AR4" s="221"/>
      <c r="AS4" s="221"/>
      <c r="AT4" s="129">
        <v>1.3566761375661633</v>
      </c>
      <c r="AU4" s="221"/>
      <c r="AV4" s="221"/>
      <c r="AW4" s="129">
        <v>3.477495414285834E-2</v>
      </c>
      <c r="AX4" s="221"/>
      <c r="AY4" s="221"/>
      <c r="AZ4" s="129">
        <v>6.39647381973991</v>
      </c>
      <c r="BA4" s="221"/>
      <c r="BB4" s="221"/>
      <c r="BC4" s="129">
        <v>2.7377916560389002</v>
      </c>
      <c r="BD4" s="221"/>
      <c r="BE4" s="221"/>
      <c r="BF4" s="129">
        <v>6.2806216851098924</v>
      </c>
      <c r="BG4" s="221"/>
      <c r="BH4" s="221"/>
      <c r="BI4" s="129">
        <v>7.7977075353902965</v>
      </c>
      <c r="BJ4" s="221"/>
      <c r="BK4" s="221"/>
      <c r="BL4" s="129">
        <v>9.0854321364871673</v>
      </c>
      <c r="BM4" s="221"/>
      <c r="BN4" s="221"/>
      <c r="BO4" s="129">
        <v>6.5280567331326891</v>
      </c>
      <c r="BP4" s="221"/>
      <c r="BQ4" s="221"/>
      <c r="BR4" s="129">
        <v>9.4801630532212542</v>
      </c>
      <c r="BS4" s="221"/>
      <c r="BT4" s="221"/>
      <c r="BU4" s="129">
        <v>14.710531033192398</v>
      </c>
      <c r="BV4" s="221"/>
      <c r="BW4" s="221"/>
      <c r="BX4" s="129">
        <v>-1.193942947509915</v>
      </c>
      <c r="BY4" s="221"/>
      <c r="BZ4" s="221"/>
      <c r="CA4" s="129">
        <v>-2.6076743772691602</v>
      </c>
      <c r="CB4" s="221"/>
      <c r="CC4" s="221"/>
      <c r="CD4" s="129">
        <v>-0.44045563355475886</v>
      </c>
      <c r="CE4" s="221"/>
      <c r="CF4" s="221"/>
      <c r="CG4" s="129">
        <v>-1.4554750625760244</v>
      </c>
      <c r="CH4" s="221"/>
      <c r="CI4" s="221"/>
      <c r="CJ4" s="129">
        <v>3.3007356864944147E-3</v>
      </c>
      <c r="CK4" s="221"/>
      <c r="CL4" s="221"/>
      <c r="CM4" s="129">
        <v>3.3588541654410555</v>
      </c>
      <c r="CN4" s="221"/>
      <c r="CO4" s="221"/>
      <c r="CP4" s="129">
        <v>9.0322503311064377</v>
      </c>
      <c r="CQ4" s="221"/>
      <c r="CR4" s="221"/>
      <c r="CS4" s="129">
        <v>11.807687962264648</v>
      </c>
      <c r="CT4" s="221"/>
      <c r="CU4" s="221"/>
      <c r="CV4" s="129">
        <v>-2.683078985541917</v>
      </c>
      <c r="CW4" s="221"/>
      <c r="CX4" s="221"/>
      <c r="CY4" s="129">
        <v>-1.4076744537151265</v>
      </c>
      <c r="CZ4" s="221"/>
      <c r="DA4" s="221"/>
      <c r="DB4" s="129">
        <v>-1.7417021992690394</v>
      </c>
      <c r="DC4" s="221"/>
      <c r="DD4" s="221"/>
      <c r="DE4" s="129">
        <v>0.2227132131707425</v>
      </c>
      <c r="DF4" s="221"/>
      <c r="DG4" s="221"/>
      <c r="DH4" s="129">
        <v>-0.11706750104199067</v>
      </c>
      <c r="DI4" s="221"/>
      <c r="DJ4" s="221"/>
      <c r="DK4" s="129">
        <v>-9.109213088598074E-2</v>
      </c>
      <c r="DL4" s="221"/>
      <c r="DM4" s="221"/>
      <c r="DN4" s="129">
        <v>-0.42672285839188617</v>
      </c>
      <c r="DO4" s="221"/>
      <c r="DP4" s="221"/>
      <c r="DQ4" s="129">
        <v>-2.0263140067797218E-2</v>
      </c>
      <c r="DR4" s="221"/>
      <c r="DS4" s="221"/>
      <c r="DT4" s="129">
        <v>0.50733623159134311</v>
      </c>
      <c r="DU4" s="221"/>
      <c r="DV4" s="221"/>
      <c r="DW4" s="129">
        <v>-1.4177311107541237</v>
      </c>
      <c r="DX4" s="221"/>
      <c r="DY4" s="221"/>
      <c r="DZ4" s="129">
        <v>0.39595544397538085</v>
      </c>
      <c r="EA4" s="221"/>
      <c r="EB4" s="221"/>
      <c r="EC4" s="129">
        <v>-0.28023657632362442</v>
      </c>
      <c r="ED4" s="221"/>
      <c r="EE4" s="221"/>
      <c r="EF4" s="129">
        <v>0.3525959727834439</v>
      </c>
      <c r="EG4" s="221"/>
      <c r="EH4" s="221"/>
      <c r="EI4" s="129">
        <v>0.19618949860088072</v>
      </c>
      <c r="EJ4" s="221"/>
      <c r="EK4" s="221"/>
      <c r="EL4" s="129">
        <v>-0.51197609844449954</v>
      </c>
      <c r="EM4" s="221"/>
      <c r="EN4" s="221"/>
      <c r="EO4" s="129">
        <v>1.9783374998678653</v>
      </c>
      <c r="EP4" s="221"/>
      <c r="EQ4" s="221"/>
      <c r="ER4" s="129">
        <v>10.082758317977346</v>
      </c>
      <c r="ES4" s="221"/>
      <c r="ET4" s="221"/>
      <c r="EU4" s="129">
        <v>12.835553314354794</v>
      </c>
      <c r="EV4" s="221"/>
      <c r="EW4" s="221"/>
      <c r="EX4" s="129">
        <v>0.3815191863721179</v>
      </c>
      <c r="EY4" s="221"/>
      <c r="EZ4" s="221"/>
      <c r="FA4" s="129">
        <v>2.1894579428797254</v>
      </c>
      <c r="FB4" s="221"/>
      <c r="FC4" s="221"/>
    </row>
    <row r="5" spans="2:159" s="222" customFormat="1" ht="19.5">
      <c r="B5" s="321"/>
      <c r="C5" s="322"/>
      <c r="D5" s="323" t="s">
        <v>683</v>
      </c>
      <c r="E5" s="321"/>
      <c r="F5" s="321"/>
      <c r="G5" s="323" t="s">
        <v>684</v>
      </c>
      <c r="H5" s="321"/>
      <c r="I5" s="321"/>
      <c r="J5" s="323" t="s">
        <v>685</v>
      </c>
      <c r="K5" s="321"/>
      <c r="L5" s="321"/>
      <c r="M5" s="323" t="s">
        <v>686</v>
      </c>
      <c r="N5" s="321"/>
      <c r="O5" s="321"/>
      <c r="P5" s="323" t="s">
        <v>687</v>
      </c>
      <c r="Q5" s="321"/>
      <c r="R5" s="321"/>
      <c r="S5" s="323" t="s">
        <v>688</v>
      </c>
      <c r="T5" s="321"/>
      <c r="U5" s="321"/>
      <c r="V5" s="323" t="s">
        <v>689</v>
      </c>
      <c r="W5" s="324"/>
      <c r="X5" s="324"/>
      <c r="Y5" s="322"/>
      <c r="Z5" s="321"/>
      <c r="AA5" s="321"/>
      <c r="AB5" s="322"/>
      <c r="AC5" s="321"/>
      <c r="AD5" s="321"/>
      <c r="AE5" s="323" t="s">
        <v>692</v>
      </c>
      <c r="AF5" s="321"/>
      <c r="AG5" s="321"/>
      <c r="AH5" s="323" t="s">
        <v>693</v>
      </c>
      <c r="AI5" s="321"/>
      <c r="AJ5" s="321"/>
      <c r="AK5" s="323" t="s">
        <v>694</v>
      </c>
      <c r="AL5" s="321"/>
      <c r="AM5" s="321"/>
      <c r="AN5" s="323" t="s">
        <v>695</v>
      </c>
      <c r="AO5" s="321"/>
      <c r="AP5" s="321"/>
      <c r="AQ5" s="323" t="s">
        <v>696</v>
      </c>
      <c r="AR5" s="321"/>
      <c r="AS5" s="321"/>
      <c r="AT5" s="323" t="s">
        <v>697</v>
      </c>
      <c r="AU5" s="321"/>
      <c r="AV5" s="321"/>
      <c r="AW5" s="323" t="s">
        <v>698</v>
      </c>
      <c r="AX5" s="321"/>
      <c r="AY5" s="321"/>
      <c r="AZ5" s="323" t="s">
        <v>699</v>
      </c>
      <c r="BA5" s="321"/>
      <c r="BB5" s="321"/>
      <c r="BC5" s="323" t="s">
        <v>700</v>
      </c>
      <c r="BD5" s="321"/>
      <c r="BE5" s="321"/>
      <c r="BF5" s="323" t="s">
        <v>701</v>
      </c>
      <c r="BG5" s="321"/>
      <c r="BH5" s="321"/>
      <c r="BI5" s="323" t="s">
        <v>702</v>
      </c>
      <c r="BJ5" s="321"/>
      <c r="BK5" s="321"/>
      <c r="BL5" s="323" t="s">
        <v>703</v>
      </c>
      <c r="BM5" s="321"/>
      <c r="BN5" s="321"/>
      <c r="BO5" s="323" t="s">
        <v>704</v>
      </c>
      <c r="BP5" s="321"/>
      <c r="BQ5" s="321"/>
      <c r="BR5" s="323" t="s">
        <v>705</v>
      </c>
      <c r="BS5" s="321"/>
      <c r="BT5" s="321"/>
      <c r="BU5" s="323" t="s">
        <v>706</v>
      </c>
      <c r="BV5" s="321"/>
      <c r="BW5" s="321"/>
      <c r="BX5" s="323" t="s">
        <v>707</v>
      </c>
      <c r="BY5" s="321"/>
      <c r="BZ5" s="321"/>
      <c r="CA5" s="323" t="s">
        <v>708</v>
      </c>
      <c r="CB5" s="321"/>
      <c r="CC5" s="321"/>
      <c r="CD5" s="323" t="s">
        <v>709</v>
      </c>
      <c r="CE5" s="321"/>
      <c r="CF5" s="321"/>
      <c r="CG5" s="323" t="s">
        <v>710</v>
      </c>
      <c r="CH5" s="321"/>
      <c r="CI5" s="321"/>
      <c r="CJ5" s="323" t="s">
        <v>711</v>
      </c>
      <c r="CK5" s="321"/>
      <c r="CL5" s="321"/>
      <c r="CM5" s="323" t="s">
        <v>712</v>
      </c>
      <c r="CN5" s="321"/>
      <c r="CO5" s="321"/>
      <c r="CP5" s="323" t="s">
        <v>713</v>
      </c>
      <c r="CQ5" s="321"/>
      <c r="CR5" s="321"/>
      <c r="CS5" s="323" t="s">
        <v>714</v>
      </c>
      <c r="CT5" s="321"/>
      <c r="CU5" s="321"/>
      <c r="CV5" s="323" t="s">
        <v>715</v>
      </c>
      <c r="CW5" s="321"/>
      <c r="CX5" s="321"/>
      <c r="CY5" s="323" t="s">
        <v>716</v>
      </c>
      <c r="CZ5" s="321"/>
      <c r="DA5" s="321"/>
      <c r="DB5" s="323" t="s">
        <v>717</v>
      </c>
      <c r="DC5" s="321"/>
      <c r="DD5" s="321"/>
      <c r="DE5" s="323" t="s">
        <v>718</v>
      </c>
      <c r="DF5" s="321"/>
      <c r="DG5" s="321"/>
      <c r="DH5" s="323" t="s">
        <v>719</v>
      </c>
      <c r="DI5" s="321"/>
      <c r="DJ5" s="321"/>
      <c r="DK5" s="323" t="s">
        <v>720</v>
      </c>
      <c r="DL5" s="321"/>
      <c r="DM5" s="321"/>
      <c r="DN5" s="323" t="s">
        <v>721</v>
      </c>
      <c r="DO5" s="321"/>
      <c r="DP5" s="321"/>
      <c r="DQ5" s="323" t="s">
        <v>722</v>
      </c>
      <c r="DR5" s="321"/>
      <c r="DS5" s="321"/>
      <c r="DT5" s="323" t="s">
        <v>723</v>
      </c>
      <c r="DU5" s="321"/>
      <c r="DV5" s="321"/>
      <c r="DW5" s="323" t="s">
        <v>724</v>
      </c>
      <c r="DX5" s="321"/>
      <c r="DY5" s="321"/>
      <c r="DZ5" s="323" t="s">
        <v>725</v>
      </c>
      <c r="EA5" s="321"/>
      <c r="EB5" s="321"/>
      <c r="EC5" s="323" t="s">
        <v>726</v>
      </c>
      <c r="ED5" s="321"/>
      <c r="EE5" s="321"/>
      <c r="EF5" s="323" t="s">
        <v>727</v>
      </c>
      <c r="EG5" s="321"/>
      <c r="EH5" s="321"/>
      <c r="EI5" s="323" t="s">
        <v>728</v>
      </c>
      <c r="EJ5" s="321"/>
      <c r="EK5" s="321"/>
      <c r="EL5" s="323" t="s">
        <v>729</v>
      </c>
      <c r="EM5" s="321"/>
      <c r="EN5" s="321"/>
      <c r="EO5" s="323" t="s">
        <v>730</v>
      </c>
      <c r="EP5" s="321"/>
      <c r="EQ5" s="321"/>
      <c r="ER5" s="323" t="s">
        <v>731</v>
      </c>
      <c r="ES5" s="321"/>
      <c r="ET5" s="321"/>
      <c r="EU5" s="323" t="s">
        <v>732</v>
      </c>
      <c r="EV5" s="321"/>
      <c r="EW5" s="321"/>
      <c r="EX5" s="323" t="s">
        <v>733</v>
      </c>
      <c r="EY5" s="321"/>
      <c r="EZ5" s="321"/>
      <c r="FA5" s="323" t="s">
        <v>734</v>
      </c>
      <c r="FB5" s="321"/>
      <c r="FC5" s="321"/>
    </row>
    <row r="6" spans="2:159" s="111" customFormat="1" ht="15.75">
      <c r="B6" s="325"/>
      <c r="C6" s="226" t="s">
        <v>735</v>
      </c>
      <c r="D6" s="326">
        <v>43</v>
      </c>
      <c r="E6" s="327"/>
      <c r="F6" s="327"/>
      <c r="G6" s="326">
        <v>50</v>
      </c>
      <c r="H6" s="327"/>
      <c r="I6" s="327"/>
      <c r="J6" s="326">
        <v>26707.96</v>
      </c>
      <c r="K6" s="327"/>
      <c r="L6" s="327"/>
      <c r="M6" s="326">
        <v>21711.599999999999</v>
      </c>
      <c r="N6" s="327"/>
      <c r="O6" s="327"/>
      <c r="P6" s="326">
        <v>70919.5</v>
      </c>
      <c r="Q6" s="327"/>
      <c r="R6" s="327"/>
      <c r="S6" s="326">
        <v>248678</v>
      </c>
      <c r="T6" s="327"/>
      <c r="U6" s="327"/>
      <c r="V6" s="326">
        <v>860</v>
      </c>
      <c r="W6" s="327"/>
      <c r="X6" s="327"/>
      <c r="Y6" s="325"/>
      <c r="Z6" s="327"/>
      <c r="AA6" s="327"/>
      <c r="AB6" s="325"/>
      <c r="AC6" s="327"/>
      <c r="AD6" s="327"/>
      <c r="AE6" s="326">
        <v>25300</v>
      </c>
      <c r="AF6" s="327"/>
      <c r="AG6" s="327"/>
      <c r="AH6" s="326">
        <v>52</v>
      </c>
      <c r="AI6" s="327"/>
      <c r="AJ6" s="327"/>
      <c r="AK6" s="326">
        <v>7433.924</v>
      </c>
      <c r="AL6" s="327"/>
      <c r="AM6" s="327"/>
      <c r="AN6" s="326">
        <v>44</v>
      </c>
      <c r="AO6" s="327"/>
      <c r="AP6" s="327"/>
      <c r="AQ6" s="326">
        <v>42</v>
      </c>
      <c r="AR6" s="327"/>
      <c r="AS6" s="327"/>
      <c r="AT6" s="326">
        <v>220</v>
      </c>
      <c r="AU6" s="327"/>
      <c r="AV6" s="327"/>
      <c r="AW6" s="326">
        <v>103382.2</v>
      </c>
      <c r="AX6" s="327"/>
      <c r="AY6" s="327"/>
      <c r="AZ6" s="326">
        <v>103382.2</v>
      </c>
      <c r="BA6" s="327"/>
      <c r="BB6" s="327"/>
      <c r="BC6" s="326">
        <v>40</v>
      </c>
      <c r="BD6" s="327"/>
      <c r="BE6" s="327"/>
      <c r="BF6" s="326">
        <v>58</v>
      </c>
      <c r="BG6" s="327"/>
      <c r="BH6" s="327"/>
      <c r="BI6" s="326">
        <v>42</v>
      </c>
      <c r="BJ6" s="327"/>
      <c r="BK6" s="327"/>
      <c r="BL6" s="326">
        <v>54</v>
      </c>
      <c r="BM6" s="327"/>
      <c r="BN6" s="327"/>
      <c r="BO6" s="326">
        <v>54</v>
      </c>
      <c r="BP6" s="327"/>
      <c r="BQ6" s="327"/>
      <c r="BR6" s="326">
        <v>32</v>
      </c>
      <c r="BS6" s="327"/>
      <c r="BT6" s="327"/>
      <c r="BU6" s="326">
        <v>27</v>
      </c>
      <c r="BV6" s="327"/>
      <c r="BW6" s="327"/>
      <c r="BX6" s="326">
        <v>37.299999999999997</v>
      </c>
      <c r="BY6" s="327"/>
      <c r="BZ6" s="327"/>
      <c r="CA6" s="326">
        <v>69.400000000000006</v>
      </c>
      <c r="CB6" s="327"/>
      <c r="CC6" s="327"/>
      <c r="CD6" s="326">
        <v>42</v>
      </c>
      <c r="CE6" s="327"/>
      <c r="CF6" s="327"/>
      <c r="CG6" s="326">
        <v>42</v>
      </c>
      <c r="CH6" s="327"/>
      <c r="CI6" s="327"/>
      <c r="CJ6" s="326">
        <v>42</v>
      </c>
      <c r="CK6" s="327"/>
      <c r="CL6" s="327"/>
      <c r="CM6" s="326">
        <v>39</v>
      </c>
      <c r="CN6" s="327"/>
      <c r="CO6" s="327"/>
      <c r="CP6" s="326">
        <v>29</v>
      </c>
      <c r="CQ6" s="327"/>
      <c r="CR6" s="327"/>
      <c r="CS6" s="326">
        <v>43</v>
      </c>
      <c r="CT6" s="327"/>
      <c r="CU6" s="327"/>
      <c r="CV6" s="326">
        <v>67</v>
      </c>
      <c r="CW6" s="327"/>
      <c r="CX6" s="327"/>
      <c r="CY6" s="326">
        <v>39.1</v>
      </c>
      <c r="CZ6" s="327"/>
      <c r="DA6" s="327"/>
      <c r="DB6" s="326">
        <v>41.4</v>
      </c>
      <c r="DC6" s="327"/>
      <c r="DD6" s="327"/>
      <c r="DE6" s="326">
        <v>45</v>
      </c>
      <c r="DF6" s="327"/>
      <c r="DG6" s="327"/>
      <c r="DH6" s="326">
        <v>44.7</v>
      </c>
      <c r="DI6" s="327"/>
      <c r="DJ6" s="327"/>
      <c r="DK6" s="326">
        <v>47.8</v>
      </c>
      <c r="DL6" s="327"/>
      <c r="DM6" s="327"/>
      <c r="DN6" s="326">
        <v>41</v>
      </c>
      <c r="DO6" s="327"/>
      <c r="DP6" s="327"/>
      <c r="DQ6" s="326">
        <v>50.7</v>
      </c>
      <c r="DR6" s="327"/>
      <c r="DS6" s="327"/>
      <c r="DT6" s="326">
        <v>47</v>
      </c>
      <c r="DU6" s="327"/>
      <c r="DV6" s="327"/>
      <c r="DW6" s="326">
        <v>51.2</v>
      </c>
      <c r="DX6" s="327"/>
      <c r="DY6" s="327"/>
      <c r="DZ6" s="326">
        <v>49</v>
      </c>
      <c r="EA6" s="327"/>
      <c r="EB6" s="327"/>
      <c r="EC6" s="326">
        <v>40.1</v>
      </c>
      <c r="ED6" s="327"/>
      <c r="EE6" s="327"/>
      <c r="EF6" s="326">
        <v>49</v>
      </c>
      <c r="EG6" s="327"/>
      <c r="EH6" s="327"/>
      <c r="EI6" s="326">
        <v>50.9</v>
      </c>
      <c r="EJ6" s="327"/>
      <c r="EK6" s="327"/>
      <c r="EL6" s="326">
        <v>51.5</v>
      </c>
      <c r="EM6" s="327"/>
      <c r="EN6" s="327"/>
      <c r="EO6" s="326">
        <v>43</v>
      </c>
      <c r="EP6" s="327"/>
      <c r="EQ6" s="327"/>
      <c r="ER6" s="326">
        <v>50</v>
      </c>
      <c r="ES6" s="327"/>
      <c r="ET6" s="327"/>
      <c r="EU6" s="326">
        <v>35</v>
      </c>
      <c r="EV6" s="327"/>
      <c r="EW6" s="327"/>
      <c r="EX6" s="326">
        <v>41</v>
      </c>
      <c r="EY6" s="327"/>
      <c r="EZ6" s="327"/>
      <c r="FA6" s="326">
        <v>41</v>
      </c>
      <c r="FB6" s="327"/>
      <c r="FC6" s="327"/>
    </row>
    <row r="7" spans="2:159" ht="15.75">
      <c r="B7" s="212"/>
      <c r="C7" s="232">
        <v>0.1</v>
      </c>
      <c r="D7" s="204">
        <v>4.3</v>
      </c>
      <c r="E7" s="240"/>
      <c r="F7" s="240"/>
      <c r="G7" s="204">
        <v>5</v>
      </c>
      <c r="H7" s="240"/>
      <c r="I7" s="240"/>
      <c r="J7" s="204">
        <v>2670.7960000000003</v>
      </c>
      <c r="K7" s="240"/>
      <c r="L7" s="240"/>
      <c r="M7" s="204">
        <v>2171.16</v>
      </c>
      <c r="N7" s="240"/>
      <c r="O7" s="240"/>
      <c r="P7" s="204">
        <v>7091.9500000000007</v>
      </c>
      <c r="Q7" s="240"/>
      <c r="R7" s="240"/>
      <c r="S7" s="204">
        <v>24867.800000000003</v>
      </c>
      <c r="T7" s="240"/>
      <c r="U7" s="240"/>
      <c r="V7" s="204">
        <v>86</v>
      </c>
      <c r="W7" s="240"/>
      <c r="X7" s="240"/>
      <c r="Y7" s="212"/>
      <c r="Z7" s="240"/>
      <c r="AA7" s="240"/>
      <c r="AB7" s="212"/>
      <c r="AC7" s="240"/>
      <c r="AD7" s="240"/>
      <c r="AE7" s="204">
        <v>2530</v>
      </c>
      <c r="AF7" s="240"/>
      <c r="AG7" s="240"/>
      <c r="AH7" s="204">
        <v>5.2</v>
      </c>
      <c r="AI7" s="240"/>
      <c r="AJ7" s="240"/>
      <c r="AK7" s="204">
        <v>743.39240000000007</v>
      </c>
      <c r="AL7" s="240"/>
      <c r="AM7" s="240"/>
      <c r="AN7" s="204">
        <v>4.4000000000000004</v>
      </c>
      <c r="AO7" s="240"/>
      <c r="AP7" s="240"/>
      <c r="AQ7" s="204">
        <v>4.2</v>
      </c>
      <c r="AR7" s="240"/>
      <c r="AS7" s="240"/>
      <c r="AT7" s="204">
        <v>22</v>
      </c>
      <c r="AU7" s="240"/>
      <c r="AV7" s="240"/>
      <c r="AW7" s="204">
        <v>10338.220000000001</v>
      </c>
      <c r="AX7" s="240"/>
      <c r="AY7" s="240"/>
      <c r="AZ7" s="204">
        <v>10338.220000000001</v>
      </c>
      <c r="BA7" s="240"/>
      <c r="BB7" s="240"/>
      <c r="BC7" s="204">
        <v>4</v>
      </c>
      <c r="BD7" s="240"/>
      <c r="BE7" s="240"/>
      <c r="BF7" s="204">
        <v>5.8000000000000007</v>
      </c>
      <c r="BG7" s="240"/>
      <c r="BH7" s="240"/>
      <c r="BI7" s="204">
        <v>4.2</v>
      </c>
      <c r="BJ7" s="240"/>
      <c r="BK7" s="240"/>
      <c r="BL7" s="204">
        <v>5.4</v>
      </c>
      <c r="BM7" s="240"/>
      <c r="BN7" s="240"/>
      <c r="BO7" s="204">
        <v>5.4</v>
      </c>
      <c r="BP7" s="240"/>
      <c r="BQ7" s="240"/>
      <c r="BR7" s="204">
        <v>3.2</v>
      </c>
      <c r="BS7" s="240"/>
      <c r="BT7" s="240"/>
      <c r="BU7" s="204">
        <v>2.7</v>
      </c>
      <c r="BV7" s="240"/>
      <c r="BW7" s="240"/>
      <c r="BX7" s="204">
        <v>3.73</v>
      </c>
      <c r="BY7" s="240"/>
      <c r="BZ7" s="240"/>
      <c r="CA7" s="204">
        <v>6.9400000000000013</v>
      </c>
      <c r="CB7" s="240"/>
      <c r="CC7" s="240"/>
      <c r="CD7" s="204">
        <v>4.2</v>
      </c>
      <c r="CE7" s="240"/>
      <c r="CF7" s="240"/>
      <c r="CG7" s="204">
        <v>4.2</v>
      </c>
      <c r="CH7" s="240"/>
      <c r="CI7" s="240"/>
      <c r="CJ7" s="204">
        <v>4.2</v>
      </c>
      <c r="CK7" s="240"/>
      <c r="CL7" s="240"/>
      <c r="CM7" s="204">
        <v>3.9000000000000004</v>
      </c>
      <c r="CN7" s="240"/>
      <c r="CO7" s="240"/>
      <c r="CP7" s="204">
        <v>2.9000000000000004</v>
      </c>
      <c r="CQ7" s="240"/>
      <c r="CR7" s="240"/>
      <c r="CS7" s="204">
        <v>4.3</v>
      </c>
      <c r="CT7" s="240"/>
      <c r="CU7" s="240"/>
      <c r="CV7" s="204">
        <v>6.7</v>
      </c>
      <c r="CW7" s="240"/>
      <c r="CX7" s="240"/>
      <c r="CY7" s="204">
        <v>3.91</v>
      </c>
      <c r="CZ7" s="240"/>
      <c r="DA7" s="240"/>
      <c r="DB7" s="204">
        <v>4.1399999999999997</v>
      </c>
      <c r="DC7" s="240"/>
      <c r="DD7" s="240"/>
      <c r="DE7" s="204">
        <v>4.5</v>
      </c>
      <c r="DF7" s="240"/>
      <c r="DG7" s="240"/>
      <c r="DH7" s="204">
        <v>4.4700000000000006</v>
      </c>
      <c r="DI7" s="240"/>
      <c r="DJ7" s="240"/>
      <c r="DK7" s="204">
        <v>4.78</v>
      </c>
      <c r="DL7" s="240"/>
      <c r="DM7" s="240"/>
      <c r="DN7" s="204">
        <v>4.1000000000000005</v>
      </c>
      <c r="DO7" s="240"/>
      <c r="DP7" s="240"/>
      <c r="DQ7" s="204">
        <v>5.07</v>
      </c>
      <c r="DR7" s="240"/>
      <c r="DS7" s="240"/>
      <c r="DT7" s="204">
        <v>4.7</v>
      </c>
      <c r="DU7" s="240"/>
      <c r="DV7" s="240"/>
      <c r="DW7" s="204">
        <v>5.120000000000001</v>
      </c>
      <c r="DX7" s="240"/>
      <c r="DY7" s="240"/>
      <c r="DZ7" s="204">
        <v>4.9000000000000004</v>
      </c>
      <c r="EA7" s="240"/>
      <c r="EB7" s="240"/>
      <c r="EC7" s="204">
        <v>4.0100000000000007</v>
      </c>
      <c r="ED7" s="240"/>
      <c r="EE7" s="240"/>
      <c r="EF7" s="204">
        <v>4.9000000000000004</v>
      </c>
      <c r="EG7" s="240"/>
      <c r="EH7" s="240"/>
      <c r="EI7" s="204">
        <v>5.09</v>
      </c>
      <c r="EJ7" s="240"/>
      <c r="EK7" s="240"/>
      <c r="EL7" s="204">
        <v>5.15</v>
      </c>
      <c r="EM7" s="240"/>
      <c r="EN7" s="240"/>
      <c r="EO7" s="204">
        <v>4.3</v>
      </c>
      <c r="EP7" s="240"/>
      <c r="EQ7" s="240"/>
      <c r="ER7" s="204">
        <v>5</v>
      </c>
      <c r="ES7" s="240"/>
      <c r="ET7" s="240"/>
      <c r="EU7" s="204">
        <v>3.5</v>
      </c>
      <c r="EV7" s="240"/>
      <c r="EW7" s="240"/>
      <c r="EX7" s="204">
        <v>4.1000000000000005</v>
      </c>
      <c r="EY7" s="240"/>
      <c r="EZ7" s="240"/>
      <c r="FA7" s="204">
        <v>4.1000000000000005</v>
      </c>
      <c r="FB7" s="240"/>
      <c r="FC7" s="240"/>
    </row>
    <row r="8" spans="2:159" ht="16.5" thickBot="1">
      <c r="B8" s="283"/>
      <c r="C8" s="235" t="s">
        <v>736</v>
      </c>
      <c r="D8" s="284">
        <v>6</v>
      </c>
      <c r="E8" s="283"/>
      <c r="F8" s="283"/>
      <c r="G8" s="284">
        <v>20</v>
      </c>
      <c r="H8" s="283"/>
      <c r="I8" s="283"/>
      <c r="J8" s="284">
        <v>0</v>
      </c>
      <c r="K8" s="283"/>
      <c r="L8" s="283"/>
      <c r="M8" s="284">
        <v>0</v>
      </c>
      <c r="N8" s="283"/>
      <c r="O8" s="283"/>
      <c r="P8" s="284">
        <v>0</v>
      </c>
      <c r="Q8" s="283"/>
      <c r="R8" s="283"/>
      <c r="S8" s="284">
        <v>0</v>
      </c>
      <c r="T8" s="283"/>
      <c r="U8" s="283"/>
      <c r="V8" s="284">
        <v>160</v>
      </c>
      <c r="W8" s="283"/>
      <c r="X8" s="283"/>
      <c r="Y8" s="283"/>
      <c r="Z8" s="283"/>
      <c r="AA8" s="283"/>
      <c r="AB8" s="283"/>
      <c r="AC8" s="283"/>
      <c r="AD8" s="283"/>
      <c r="AE8" s="284">
        <v>300</v>
      </c>
      <c r="AF8" s="283"/>
      <c r="AG8" s="283"/>
      <c r="AH8" s="284">
        <v>2</v>
      </c>
      <c r="AI8" s="283"/>
      <c r="AJ8" s="283"/>
      <c r="AK8" s="284">
        <v>0</v>
      </c>
      <c r="AL8" s="283"/>
      <c r="AM8" s="283"/>
      <c r="AN8" s="284">
        <v>2</v>
      </c>
      <c r="AO8" s="283"/>
      <c r="AP8" s="283"/>
      <c r="AQ8" s="284">
        <v>3</v>
      </c>
      <c r="AR8" s="283"/>
      <c r="AS8" s="283"/>
      <c r="AT8" s="284">
        <v>20</v>
      </c>
      <c r="AU8" s="283"/>
      <c r="AV8" s="283"/>
      <c r="AW8" s="284">
        <v>0</v>
      </c>
      <c r="AX8" s="283"/>
      <c r="AY8" s="283"/>
      <c r="AZ8" s="284">
        <v>0</v>
      </c>
      <c r="BA8" s="283"/>
      <c r="BB8" s="283"/>
      <c r="BC8" s="284">
        <v>2</v>
      </c>
      <c r="BD8" s="283"/>
      <c r="BE8" s="283"/>
      <c r="BF8" s="284">
        <v>4</v>
      </c>
      <c r="BG8" s="283"/>
      <c r="BH8" s="283"/>
      <c r="BI8" s="284">
        <v>2</v>
      </c>
      <c r="BJ8" s="283"/>
      <c r="BK8" s="283"/>
      <c r="BL8" s="284">
        <v>2</v>
      </c>
      <c r="BM8" s="283"/>
      <c r="BN8" s="283"/>
      <c r="BO8" s="284">
        <v>7</v>
      </c>
      <c r="BP8" s="283"/>
      <c r="BQ8" s="283"/>
      <c r="BR8" s="284">
        <v>8</v>
      </c>
      <c r="BS8" s="283"/>
      <c r="BT8" s="283"/>
      <c r="BU8" s="284">
        <v>8</v>
      </c>
      <c r="BV8" s="283"/>
      <c r="BW8" s="283"/>
      <c r="BX8" s="284">
        <v>0.4</v>
      </c>
      <c r="BY8" s="283"/>
      <c r="BZ8" s="283"/>
      <c r="CA8" s="284">
        <v>0.7</v>
      </c>
      <c r="CB8" s="283"/>
      <c r="CC8" s="283"/>
      <c r="CD8" s="284">
        <v>2</v>
      </c>
      <c r="CE8" s="283"/>
      <c r="CF8" s="283"/>
      <c r="CG8" s="284">
        <v>2</v>
      </c>
      <c r="CH8" s="283"/>
      <c r="CI8" s="283"/>
      <c r="CJ8" s="284">
        <v>3</v>
      </c>
      <c r="CK8" s="283"/>
      <c r="CL8" s="283"/>
      <c r="CM8" s="284">
        <v>3</v>
      </c>
      <c r="CN8" s="283"/>
      <c r="CO8" s="283"/>
      <c r="CP8" s="284">
        <v>6</v>
      </c>
      <c r="CQ8" s="283"/>
      <c r="CR8" s="283"/>
      <c r="CS8" s="284">
        <v>7</v>
      </c>
      <c r="CT8" s="283"/>
      <c r="CU8" s="283"/>
      <c r="CV8" s="284">
        <v>1</v>
      </c>
      <c r="CW8" s="283"/>
      <c r="CX8" s="283"/>
      <c r="CY8" s="284">
        <v>0.4</v>
      </c>
      <c r="CZ8" s="283"/>
      <c r="DA8" s="283"/>
      <c r="DB8" s="284">
        <v>0.4</v>
      </c>
      <c r="DC8" s="283"/>
      <c r="DD8" s="283"/>
      <c r="DE8" s="284">
        <v>1</v>
      </c>
      <c r="DF8" s="283"/>
      <c r="DG8" s="283"/>
      <c r="DH8" s="284">
        <v>0.5</v>
      </c>
      <c r="DI8" s="283"/>
      <c r="DJ8" s="283"/>
      <c r="DK8" s="284">
        <v>0.5</v>
      </c>
      <c r="DL8" s="283"/>
      <c r="DM8" s="283"/>
      <c r="DN8" s="284">
        <v>2</v>
      </c>
      <c r="DO8" s="283"/>
      <c r="DP8" s="283"/>
      <c r="DQ8" s="284">
        <v>0.5</v>
      </c>
      <c r="DR8" s="283"/>
      <c r="DS8" s="283"/>
      <c r="DT8" s="284">
        <v>2</v>
      </c>
      <c r="DU8" s="283"/>
      <c r="DV8" s="283"/>
      <c r="DW8" s="284">
        <v>0.5</v>
      </c>
      <c r="DX8" s="283"/>
      <c r="DY8" s="283"/>
      <c r="DZ8" s="284">
        <v>2</v>
      </c>
      <c r="EA8" s="283"/>
      <c r="EB8" s="283"/>
      <c r="EC8" s="284">
        <v>0.4</v>
      </c>
      <c r="ED8" s="283"/>
      <c r="EE8" s="283"/>
      <c r="EF8" s="284">
        <v>2</v>
      </c>
      <c r="EG8" s="283"/>
      <c r="EH8" s="283"/>
      <c r="EI8" s="284">
        <v>0.5</v>
      </c>
      <c r="EJ8" s="283"/>
      <c r="EK8" s="283"/>
      <c r="EL8" s="284">
        <v>0.5</v>
      </c>
      <c r="EM8" s="283"/>
      <c r="EN8" s="283"/>
      <c r="EO8" s="284">
        <v>4</v>
      </c>
      <c r="EP8" s="283"/>
      <c r="EQ8" s="283"/>
      <c r="ER8" s="284">
        <v>2</v>
      </c>
      <c r="ES8" s="283"/>
      <c r="ET8" s="283"/>
      <c r="EU8" s="284">
        <v>4</v>
      </c>
      <c r="EV8" s="283"/>
      <c r="EW8" s="283"/>
      <c r="EX8" s="284">
        <v>2</v>
      </c>
      <c r="EY8" s="283"/>
      <c r="EZ8" s="283"/>
      <c r="FA8" s="284">
        <v>2</v>
      </c>
      <c r="FB8" s="283"/>
      <c r="FC8" s="283"/>
    </row>
    <row r="9" spans="2:159">
      <c r="B9" s="68" t="s">
        <v>539</v>
      </c>
      <c r="C9" s="68" t="s">
        <v>737</v>
      </c>
      <c r="D9" s="237" t="s">
        <v>738</v>
      </c>
      <c r="E9" s="238" t="s">
        <v>739</v>
      </c>
      <c r="F9" s="238" t="s">
        <v>740</v>
      </c>
      <c r="G9" s="237" t="s">
        <v>741</v>
      </c>
      <c r="H9" s="238" t="s">
        <v>739</v>
      </c>
      <c r="I9" s="238" t="s">
        <v>740</v>
      </c>
      <c r="J9" s="237" t="s">
        <v>742</v>
      </c>
      <c r="K9" s="238" t="s">
        <v>739</v>
      </c>
      <c r="L9" s="238" t="s">
        <v>740</v>
      </c>
      <c r="M9" s="237" t="s">
        <v>743</v>
      </c>
      <c r="N9" s="238" t="s">
        <v>739</v>
      </c>
      <c r="O9" s="238" t="s">
        <v>740</v>
      </c>
      <c r="P9" s="237" t="s">
        <v>744</v>
      </c>
      <c r="Q9" s="238" t="s">
        <v>739</v>
      </c>
      <c r="R9" s="238" t="s">
        <v>740</v>
      </c>
      <c r="S9" s="237" t="s">
        <v>745</v>
      </c>
      <c r="T9" s="238" t="s">
        <v>739</v>
      </c>
      <c r="U9" s="238" t="s">
        <v>740</v>
      </c>
      <c r="V9" s="237" t="s">
        <v>746</v>
      </c>
      <c r="W9" s="238" t="s">
        <v>739</v>
      </c>
      <c r="X9" s="238" t="s">
        <v>740</v>
      </c>
      <c r="Y9" s="237" t="s">
        <v>747</v>
      </c>
      <c r="Z9" s="238" t="s">
        <v>739</v>
      </c>
      <c r="AA9" s="238" t="s">
        <v>740</v>
      </c>
      <c r="AB9" s="237" t="s">
        <v>748</v>
      </c>
      <c r="AC9" s="238" t="s">
        <v>739</v>
      </c>
      <c r="AD9" s="238" t="s">
        <v>740</v>
      </c>
      <c r="AE9" s="237" t="s">
        <v>749</v>
      </c>
      <c r="AF9" s="238" t="s">
        <v>739</v>
      </c>
      <c r="AG9" s="238" t="s">
        <v>740</v>
      </c>
      <c r="AH9" s="237" t="s">
        <v>750</v>
      </c>
      <c r="AI9" s="238" t="s">
        <v>739</v>
      </c>
      <c r="AJ9" s="238" t="s">
        <v>740</v>
      </c>
      <c r="AK9" s="237" t="s">
        <v>751</v>
      </c>
      <c r="AL9" s="238" t="s">
        <v>739</v>
      </c>
      <c r="AM9" s="238" t="s">
        <v>740</v>
      </c>
      <c r="AN9" s="237" t="s">
        <v>752</v>
      </c>
      <c r="AO9" s="238" t="s">
        <v>739</v>
      </c>
      <c r="AP9" s="238" t="s">
        <v>740</v>
      </c>
      <c r="AQ9" s="237" t="s">
        <v>753</v>
      </c>
      <c r="AR9" s="238" t="s">
        <v>739</v>
      </c>
      <c r="AS9" s="238" t="s">
        <v>740</v>
      </c>
      <c r="AT9" s="237" t="s">
        <v>754</v>
      </c>
      <c r="AU9" s="238" t="s">
        <v>739</v>
      </c>
      <c r="AV9" s="238" t="s">
        <v>740</v>
      </c>
      <c r="AW9" s="237" t="s">
        <v>755</v>
      </c>
      <c r="AX9" s="238" t="s">
        <v>739</v>
      </c>
      <c r="AY9" s="238" t="s">
        <v>740</v>
      </c>
      <c r="AZ9" s="237" t="s">
        <v>756</v>
      </c>
      <c r="BA9" s="238" t="s">
        <v>739</v>
      </c>
      <c r="BB9" s="238" t="s">
        <v>740</v>
      </c>
      <c r="BC9" s="237" t="s">
        <v>757</v>
      </c>
      <c r="BD9" s="238" t="s">
        <v>739</v>
      </c>
      <c r="BE9" s="238" t="s">
        <v>740</v>
      </c>
      <c r="BF9" s="237" t="s">
        <v>758</v>
      </c>
      <c r="BG9" s="238" t="s">
        <v>739</v>
      </c>
      <c r="BH9" s="238" t="s">
        <v>740</v>
      </c>
      <c r="BI9" s="237" t="s">
        <v>759</v>
      </c>
      <c r="BJ9" s="238" t="s">
        <v>739</v>
      </c>
      <c r="BK9" s="238" t="s">
        <v>740</v>
      </c>
      <c r="BL9" s="237" t="s">
        <v>760</v>
      </c>
      <c r="BM9" s="238" t="s">
        <v>739</v>
      </c>
      <c r="BN9" s="238" t="s">
        <v>740</v>
      </c>
      <c r="BO9" s="237" t="s">
        <v>761</v>
      </c>
      <c r="BP9" s="238" t="s">
        <v>739</v>
      </c>
      <c r="BQ9" s="238" t="s">
        <v>740</v>
      </c>
      <c r="BR9" s="237" t="s">
        <v>762</v>
      </c>
      <c r="BS9" s="238" t="s">
        <v>739</v>
      </c>
      <c r="BT9" s="238" t="s">
        <v>740</v>
      </c>
      <c r="BU9" s="237" t="s">
        <v>763</v>
      </c>
      <c r="BV9" s="238" t="s">
        <v>739</v>
      </c>
      <c r="BW9" s="238" t="s">
        <v>740</v>
      </c>
      <c r="BX9" s="237" t="s">
        <v>764</v>
      </c>
      <c r="BY9" s="238" t="s">
        <v>739</v>
      </c>
      <c r="BZ9" s="238" t="s">
        <v>740</v>
      </c>
      <c r="CA9" s="237" t="s">
        <v>765</v>
      </c>
      <c r="CB9" s="238" t="s">
        <v>739</v>
      </c>
      <c r="CC9" s="238" t="s">
        <v>740</v>
      </c>
      <c r="CD9" s="237" t="s">
        <v>766</v>
      </c>
      <c r="CE9" s="238" t="s">
        <v>739</v>
      </c>
      <c r="CF9" s="238" t="s">
        <v>740</v>
      </c>
      <c r="CG9" s="237" t="s">
        <v>767</v>
      </c>
      <c r="CH9" s="238" t="s">
        <v>739</v>
      </c>
      <c r="CI9" s="238" t="s">
        <v>740</v>
      </c>
      <c r="CJ9" s="237" t="s">
        <v>768</v>
      </c>
      <c r="CK9" s="238" t="s">
        <v>739</v>
      </c>
      <c r="CL9" s="238" t="s">
        <v>740</v>
      </c>
      <c r="CM9" s="237" t="s">
        <v>769</v>
      </c>
      <c r="CN9" s="238" t="s">
        <v>739</v>
      </c>
      <c r="CO9" s="238" t="s">
        <v>740</v>
      </c>
      <c r="CP9" s="237" t="s">
        <v>770</v>
      </c>
      <c r="CQ9" s="238" t="s">
        <v>739</v>
      </c>
      <c r="CR9" s="238" t="s">
        <v>740</v>
      </c>
      <c r="CS9" s="237" t="s">
        <v>771</v>
      </c>
      <c r="CT9" s="238" t="s">
        <v>739</v>
      </c>
      <c r="CU9" s="238" t="s">
        <v>740</v>
      </c>
      <c r="CV9" s="237" t="s">
        <v>772</v>
      </c>
      <c r="CW9" s="238" t="s">
        <v>739</v>
      </c>
      <c r="CX9" s="238" t="s">
        <v>740</v>
      </c>
      <c r="CY9" s="237" t="s">
        <v>773</v>
      </c>
      <c r="CZ9" s="238" t="s">
        <v>739</v>
      </c>
      <c r="DA9" s="238" t="s">
        <v>740</v>
      </c>
      <c r="DB9" s="237" t="s">
        <v>774</v>
      </c>
      <c r="DC9" s="238" t="s">
        <v>739</v>
      </c>
      <c r="DD9" s="238" t="s">
        <v>740</v>
      </c>
      <c r="DE9" s="237" t="s">
        <v>775</v>
      </c>
      <c r="DF9" s="238" t="s">
        <v>739</v>
      </c>
      <c r="DG9" s="238" t="s">
        <v>740</v>
      </c>
      <c r="DH9" s="237" t="s">
        <v>776</v>
      </c>
      <c r="DI9" s="238" t="s">
        <v>739</v>
      </c>
      <c r="DJ9" s="238" t="s">
        <v>740</v>
      </c>
      <c r="DK9" s="237" t="s">
        <v>777</v>
      </c>
      <c r="DL9" s="238" t="s">
        <v>739</v>
      </c>
      <c r="DM9" s="238" t="s">
        <v>740</v>
      </c>
      <c r="DN9" s="237" t="s">
        <v>778</v>
      </c>
      <c r="DO9" s="238" t="s">
        <v>739</v>
      </c>
      <c r="DP9" s="238" t="s">
        <v>740</v>
      </c>
      <c r="DQ9" s="237" t="s">
        <v>779</v>
      </c>
      <c r="DR9" s="238" t="s">
        <v>739</v>
      </c>
      <c r="DS9" s="238" t="s">
        <v>740</v>
      </c>
      <c r="DT9" s="237" t="s">
        <v>780</v>
      </c>
      <c r="DU9" s="238" t="s">
        <v>739</v>
      </c>
      <c r="DV9" s="238" t="s">
        <v>740</v>
      </c>
      <c r="DW9" s="237" t="s">
        <v>781</v>
      </c>
      <c r="DX9" s="238" t="s">
        <v>739</v>
      </c>
      <c r="DY9" s="238" t="s">
        <v>740</v>
      </c>
      <c r="DZ9" s="237" t="s">
        <v>782</v>
      </c>
      <c r="EA9" s="238" t="s">
        <v>739</v>
      </c>
      <c r="EB9" s="238" t="s">
        <v>740</v>
      </c>
      <c r="EC9" s="237" t="s">
        <v>783</v>
      </c>
      <c r="ED9" s="238" t="s">
        <v>739</v>
      </c>
      <c r="EE9" s="238" t="s">
        <v>740</v>
      </c>
      <c r="EF9" s="237" t="s">
        <v>784</v>
      </c>
      <c r="EG9" s="238" t="s">
        <v>739</v>
      </c>
      <c r="EH9" s="238" t="s">
        <v>740</v>
      </c>
      <c r="EI9" s="237" t="s">
        <v>785</v>
      </c>
      <c r="EJ9" s="238" t="s">
        <v>739</v>
      </c>
      <c r="EK9" s="238" t="s">
        <v>740</v>
      </c>
      <c r="EL9" s="237" t="s">
        <v>786</v>
      </c>
      <c r="EM9" s="238" t="s">
        <v>739</v>
      </c>
      <c r="EN9" s="238" t="s">
        <v>740</v>
      </c>
      <c r="EO9" s="237" t="s">
        <v>787</v>
      </c>
      <c r="EP9" s="238" t="s">
        <v>739</v>
      </c>
      <c r="EQ9" s="238" t="s">
        <v>740</v>
      </c>
      <c r="ER9" s="237" t="s">
        <v>788</v>
      </c>
      <c r="ES9" s="238" t="s">
        <v>739</v>
      </c>
      <c r="ET9" s="238" t="s">
        <v>740</v>
      </c>
      <c r="EU9" s="237" t="s">
        <v>789</v>
      </c>
      <c r="EV9" s="238" t="s">
        <v>739</v>
      </c>
      <c r="EW9" s="238" t="s">
        <v>740</v>
      </c>
      <c r="EX9" s="237" t="s">
        <v>790</v>
      </c>
      <c r="EY9" s="238" t="s">
        <v>739</v>
      </c>
      <c r="EZ9" s="238" t="s">
        <v>740</v>
      </c>
      <c r="FA9" s="237" t="s">
        <v>791</v>
      </c>
      <c r="FB9" s="238" t="s">
        <v>739</v>
      </c>
      <c r="FC9" s="238" t="s">
        <v>740</v>
      </c>
    </row>
    <row r="10" spans="2:159">
      <c r="B10" s="16" t="s">
        <v>207</v>
      </c>
      <c r="D10" s="239"/>
      <c r="E10" s="240"/>
      <c r="F10" s="240"/>
      <c r="G10" s="239"/>
      <c r="H10" s="240"/>
      <c r="I10" s="240"/>
      <c r="J10" s="239"/>
      <c r="K10" s="240"/>
      <c r="L10" s="240"/>
      <c r="M10" s="239"/>
      <c r="N10" s="240"/>
      <c r="O10" s="240"/>
      <c r="P10" s="239"/>
      <c r="Q10" s="240"/>
      <c r="R10" s="240"/>
      <c r="S10" s="239"/>
      <c r="T10" s="240"/>
      <c r="U10" s="240"/>
      <c r="V10" s="239"/>
      <c r="W10" s="240"/>
      <c r="X10" s="240"/>
      <c r="Y10" s="239"/>
      <c r="Z10" s="240"/>
      <c r="AA10" s="240"/>
      <c r="AB10" s="239"/>
      <c r="AC10" s="240"/>
      <c r="AD10" s="240"/>
      <c r="AE10" s="239"/>
      <c r="AF10" s="240"/>
      <c r="AG10" s="240"/>
      <c r="AH10" s="239"/>
      <c r="AI10" s="240"/>
      <c r="AJ10" s="240"/>
      <c r="AK10" s="239"/>
      <c r="AL10" s="240"/>
      <c r="AM10" s="240"/>
      <c r="AN10" s="239"/>
      <c r="AO10" s="240"/>
      <c r="AP10" s="240"/>
      <c r="AQ10" s="239"/>
      <c r="AR10" s="240"/>
      <c r="AS10" s="240"/>
      <c r="AT10" s="239"/>
      <c r="AU10" s="240"/>
      <c r="AV10" s="240"/>
      <c r="AW10" s="239"/>
      <c r="AX10" s="240"/>
      <c r="AY10" s="240"/>
      <c r="AZ10" s="239"/>
      <c r="BA10" s="240"/>
      <c r="BB10" s="240"/>
      <c r="BC10" s="239"/>
      <c r="BD10" s="240"/>
      <c r="BE10" s="240"/>
      <c r="BF10" s="239"/>
      <c r="BG10" s="240"/>
      <c r="BH10" s="240"/>
      <c r="BI10" s="239"/>
      <c r="BJ10" s="240"/>
      <c r="BK10" s="240"/>
      <c r="BL10" s="239"/>
      <c r="BM10" s="240"/>
      <c r="BN10" s="240"/>
      <c r="BO10" s="239"/>
      <c r="BP10" s="240"/>
      <c r="BQ10" s="240"/>
      <c r="BR10" s="239"/>
      <c r="BS10" s="240"/>
      <c r="BT10" s="240"/>
      <c r="BU10" s="239"/>
      <c r="BV10" s="240"/>
      <c r="BW10" s="240"/>
      <c r="BX10" s="239"/>
      <c r="BY10" s="240"/>
      <c r="BZ10" s="240"/>
      <c r="CA10" s="239"/>
      <c r="CB10" s="240"/>
      <c r="CC10" s="240"/>
      <c r="CD10" s="239"/>
      <c r="CE10" s="240"/>
      <c r="CF10" s="240"/>
      <c r="CG10" s="239"/>
      <c r="CH10" s="240"/>
      <c r="CI10" s="240"/>
      <c r="CJ10" s="239"/>
      <c r="CK10" s="240"/>
      <c r="CL10" s="240"/>
      <c r="CM10" s="239"/>
      <c r="CN10" s="240"/>
      <c r="CO10" s="240"/>
      <c r="CP10" s="239"/>
      <c r="CQ10" s="240"/>
      <c r="CR10" s="240"/>
      <c r="CS10" s="239"/>
      <c r="CT10" s="240"/>
      <c r="CU10" s="240"/>
      <c r="CV10" s="239"/>
      <c r="CW10" s="240"/>
      <c r="CX10" s="240"/>
      <c r="CY10" s="239"/>
      <c r="CZ10" s="240"/>
      <c r="DA10" s="240"/>
      <c r="DB10" s="239"/>
      <c r="DC10" s="240"/>
      <c r="DD10" s="240"/>
      <c r="DE10" s="239"/>
      <c r="DF10" s="240"/>
      <c r="DG10" s="240"/>
      <c r="DH10" s="239"/>
      <c r="DI10" s="240"/>
      <c r="DJ10" s="240"/>
      <c r="DK10" s="239"/>
      <c r="DL10" s="240"/>
      <c r="DM10" s="240"/>
      <c r="DN10" s="239"/>
      <c r="DO10" s="240"/>
      <c r="DP10" s="240"/>
      <c r="DQ10" s="239"/>
      <c r="DR10" s="240"/>
      <c r="DS10" s="240"/>
      <c r="DT10" s="239"/>
      <c r="DU10" s="240"/>
      <c r="DV10" s="240"/>
      <c r="DW10" s="239"/>
      <c r="DX10" s="240"/>
      <c r="DY10" s="240"/>
      <c r="DZ10" s="239"/>
      <c r="EA10" s="240"/>
      <c r="EB10" s="240"/>
      <c r="EC10" s="239"/>
      <c r="ED10" s="240"/>
      <c r="EE10" s="240"/>
      <c r="EF10" s="239"/>
      <c r="EG10" s="240"/>
      <c r="EH10" s="240"/>
      <c r="EI10" s="239"/>
      <c r="EJ10" s="240"/>
      <c r="EK10" s="240"/>
      <c r="EL10" s="239"/>
      <c r="EM10" s="240"/>
      <c r="EN10" s="240"/>
      <c r="EO10" s="239"/>
      <c r="EP10" s="240"/>
      <c r="EQ10" s="240"/>
      <c r="ER10" s="239"/>
      <c r="ES10" s="240"/>
      <c r="ET10" s="240"/>
      <c r="EU10" s="239"/>
      <c r="EV10" s="240"/>
      <c r="EW10" s="240"/>
      <c r="EX10" s="239"/>
      <c r="EY10" s="240"/>
      <c r="EZ10" s="240"/>
      <c r="FA10" s="239"/>
      <c r="FB10" s="240"/>
      <c r="FC10" s="240"/>
    </row>
    <row r="11" spans="2:159">
      <c r="B11" s="1065" t="s">
        <v>792</v>
      </c>
      <c r="C11" s="1065"/>
      <c r="D11" s="241">
        <v>1.0885521040460735</v>
      </c>
      <c r="E11" s="241"/>
      <c r="F11" s="241"/>
      <c r="G11" s="241">
        <v>1.8734742153922381</v>
      </c>
      <c r="H11" s="241"/>
      <c r="I11" s="241"/>
      <c r="J11" s="241">
        <v>1.4945866700140087</v>
      </c>
      <c r="K11" s="241"/>
      <c r="L11" s="241"/>
      <c r="M11" s="241">
        <v>0.25780185478474749</v>
      </c>
      <c r="N11" s="241"/>
      <c r="O11" s="241"/>
      <c r="P11" s="241">
        <v>0.52961134301430979</v>
      </c>
      <c r="Q11" s="241"/>
      <c r="R11" s="241"/>
      <c r="S11" s="241">
        <v>158.63846550545045</v>
      </c>
      <c r="T11" s="241"/>
      <c r="U11" s="241"/>
      <c r="V11" s="241">
        <v>6.7603592241505268</v>
      </c>
      <c r="W11" s="241"/>
      <c r="X11" s="241"/>
      <c r="Y11" s="241">
        <v>34.444101367250553</v>
      </c>
      <c r="Z11" s="241"/>
      <c r="AA11" s="241"/>
      <c r="AB11" s="241">
        <v>53.195819110249566</v>
      </c>
      <c r="AC11" s="241"/>
      <c r="AD11" s="241"/>
      <c r="AE11" s="241">
        <v>11.824696714338943</v>
      </c>
      <c r="AF11" s="241"/>
      <c r="AG11" s="241"/>
      <c r="AH11" s="241">
        <v>0.12980263601656636</v>
      </c>
      <c r="AI11" s="241"/>
      <c r="AJ11" s="241"/>
      <c r="AK11" s="241">
        <v>0.36670916670668335</v>
      </c>
      <c r="AL11" s="241"/>
      <c r="AM11" s="241"/>
      <c r="AN11" s="241">
        <v>5.2183065591883245E-2</v>
      </c>
      <c r="AO11" s="241"/>
      <c r="AP11" s="241"/>
      <c r="AQ11" s="241">
        <v>1.9205873767330011</v>
      </c>
      <c r="AR11" s="241"/>
      <c r="AS11" s="241"/>
      <c r="AT11" s="241">
        <v>0.32370888888867383</v>
      </c>
      <c r="AU11" s="241"/>
      <c r="AV11" s="241"/>
      <c r="AW11" s="241">
        <v>0.57215863799205258</v>
      </c>
      <c r="AX11" s="241"/>
      <c r="AY11" s="241"/>
      <c r="AZ11" s="241">
        <v>2.1187848447377791</v>
      </c>
      <c r="BA11" s="241"/>
      <c r="BB11" s="241"/>
      <c r="BC11" s="241">
        <v>1.2917232793795324E-2</v>
      </c>
      <c r="BD11" s="241"/>
      <c r="BE11" s="241"/>
      <c r="BF11" s="241">
        <v>0.21764333389611351</v>
      </c>
      <c r="BG11" s="241"/>
      <c r="BH11" s="241"/>
      <c r="BI11" s="241">
        <v>0.13457947164098061</v>
      </c>
      <c r="BJ11" s="241"/>
      <c r="BK11" s="241"/>
      <c r="BL11" s="241">
        <v>0.19214148348523921</v>
      </c>
      <c r="BM11" s="241"/>
      <c r="BN11" s="241"/>
      <c r="BO11" s="241">
        <v>3.096776649022542E-2</v>
      </c>
      <c r="BP11" s="241"/>
      <c r="BQ11" s="241"/>
      <c r="BR11" s="241">
        <v>0.14442079504643099</v>
      </c>
      <c r="BS11" s="241"/>
      <c r="BT11" s="241"/>
      <c r="BU11" s="241">
        <v>0.11200938529924427</v>
      </c>
      <c r="BV11" s="241"/>
      <c r="BW11" s="241"/>
      <c r="BX11" s="241">
        <v>0.76977703148488819</v>
      </c>
      <c r="BY11" s="241"/>
      <c r="BZ11" s="241"/>
      <c r="CA11" s="241">
        <v>1.009136625740199E-2</v>
      </c>
      <c r="CB11" s="241"/>
      <c r="CC11" s="241"/>
      <c r="CD11" s="241">
        <v>3.1281432130997266E-3</v>
      </c>
      <c r="CE11" s="241"/>
      <c r="CF11" s="241"/>
      <c r="CG11" s="241">
        <v>4.3047631621437434E-3</v>
      </c>
      <c r="CH11" s="241"/>
      <c r="CI11" s="241"/>
      <c r="CJ11" s="241">
        <v>1.8934521377852842E-3</v>
      </c>
      <c r="CK11" s="241"/>
      <c r="CL11" s="241"/>
      <c r="CM11" s="241">
        <v>8.3420868372953341E-3</v>
      </c>
      <c r="CN11" s="241"/>
      <c r="CO11" s="241"/>
      <c r="CP11" s="241">
        <v>4.6381428395187281E-2</v>
      </c>
      <c r="CQ11" s="241"/>
      <c r="CR11" s="241"/>
      <c r="CS11" s="241">
        <v>2.6139574425236258E-2</v>
      </c>
      <c r="CT11" s="241"/>
      <c r="CU11" s="241"/>
      <c r="CV11" s="241">
        <v>1.0607320699356765E-2</v>
      </c>
      <c r="CW11" s="241"/>
      <c r="CX11" s="241"/>
      <c r="CY11" s="241">
        <v>9.6205164004243128E-4</v>
      </c>
      <c r="CZ11" s="241"/>
      <c r="DA11" s="241"/>
      <c r="DB11" s="241">
        <v>1.514091285887597E-3</v>
      </c>
      <c r="DC11" s="241"/>
      <c r="DD11" s="241"/>
      <c r="DE11" s="241">
        <v>7.6848577562282851E-4</v>
      </c>
      <c r="DF11" s="241"/>
      <c r="DG11" s="241"/>
      <c r="DH11" s="241">
        <v>2.7408993780903101E-3</v>
      </c>
      <c r="DI11" s="241"/>
      <c r="DJ11" s="241"/>
      <c r="DK11" s="241">
        <v>2.128381627859144E-3</v>
      </c>
      <c r="DL11" s="241"/>
      <c r="DM11" s="241"/>
      <c r="DN11" s="241">
        <v>1.6172662346338512E-3</v>
      </c>
      <c r="DO11" s="241"/>
      <c r="DP11" s="241"/>
      <c r="DQ11" s="241">
        <v>3.9129357593379391E-3</v>
      </c>
      <c r="DR11" s="241"/>
      <c r="DS11" s="241"/>
      <c r="DT11" s="241">
        <v>7.6070501499142138E-4</v>
      </c>
      <c r="DU11" s="241"/>
      <c r="DV11" s="241"/>
      <c r="DW11" s="241">
        <v>3.8799065192437689E-3</v>
      </c>
      <c r="DX11" s="241"/>
      <c r="DY11" s="241"/>
      <c r="DZ11" s="241">
        <v>5.3627672852434212E-4</v>
      </c>
      <c r="EA11" s="241"/>
      <c r="EB11" s="241"/>
      <c r="EC11" s="241">
        <v>2.1257323714164167E-3</v>
      </c>
      <c r="ED11" s="241"/>
      <c r="EE11" s="241"/>
      <c r="EF11" s="241">
        <v>6.394657593113269E-4</v>
      </c>
      <c r="EG11" s="241"/>
      <c r="EH11" s="241"/>
      <c r="EI11" s="241">
        <v>2.7356098757287126E-3</v>
      </c>
      <c r="EJ11" s="241"/>
      <c r="EK11" s="241"/>
      <c r="EL11" s="241">
        <v>6.6799616538492312E-4</v>
      </c>
      <c r="EM11" s="241"/>
      <c r="EN11" s="241"/>
      <c r="EO11" s="241">
        <v>6.5056950622991803E-3</v>
      </c>
      <c r="EP11" s="241"/>
      <c r="EQ11" s="241"/>
      <c r="ER11" s="241">
        <v>1.1131796151387921E-2</v>
      </c>
      <c r="ES11" s="241"/>
      <c r="ET11" s="241"/>
      <c r="EU11" s="241">
        <v>8.1604812992060877E-3</v>
      </c>
      <c r="EV11" s="241"/>
      <c r="EW11" s="241"/>
      <c r="EX11" s="241">
        <v>1.308063156432946E-3</v>
      </c>
      <c r="EY11" s="241"/>
      <c r="EZ11" s="241"/>
      <c r="FA11" s="241">
        <v>5.5354015286624163E-4</v>
      </c>
      <c r="FB11" s="68"/>
      <c r="FC11" s="68"/>
    </row>
    <row r="12" spans="2:159">
      <c r="B12" s="1036" t="s">
        <v>793</v>
      </c>
      <c r="C12" s="15" t="s">
        <v>165</v>
      </c>
      <c r="D12" s="242">
        <v>40.171316125948749</v>
      </c>
      <c r="G12" s="269">
        <v>72.526469352477108</v>
      </c>
      <c r="J12" s="242">
        <v>24572.39301180316</v>
      </c>
      <c r="M12" s="272">
        <v>18246.063645953964</v>
      </c>
      <c r="P12" s="242">
        <v>74245.415095672011</v>
      </c>
      <c r="S12" s="242">
        <v>240676.77494456852</v>
      </c>
      <c r="V12" s="242">
        <v>931.14918045330694</v>
      </c>
      <c r="Y12" s="118">
        <v>315.57179056752409</v>
      </c>
      <c r="AB12" s="118">
        <v>186.0080293343633</v>
      </c>
      <c r="AE12" s="272">
        <v>22163.712966548068</v>
      </c>
      <c r="AH12" s="242">
        <v>50.939985450559462</v>
      </c>
      <c r="AK12" s="242">
        <v>7120.4159406816989</v>
      </c>
      <c r="AN12" s="242">
        <v>41.093818404363461</v>
      </c>
      <c r="AQ12" s="242">
        <v>39.92346721896849</v>
      </c>
      <c r="AT12" s="242">
        <v>202.22646017487489</v>
      </c>
      <c r="AW12" s="269">
        <v>90969.233896515172</v>
      </c>
      <c r="AZ12" s="272">
        <v>76009.247776659628</v>
      </c>
      <c r="BC12" s="242">
        <v>36.912383625896744</v>
      </c>
      <c r="BF12" s="242">
        <v>54.945939674086972</v>
      </c>
      <c r="BI12" s="242">
        <v>38.491462154101121</v>
      </c>
      <c r="BL12" s="242">
        <v>54.465952820571097</v>
      </c>
      <c r="BO12" s="242">
        <v>52.587611763713539</v>
      </c>
      <c r="BR12" s="269">
        <v>39.519498000758297</v>
      </c>
      <c r="BU12" s="269">
        <v>33.019181459277227</v>
      </c>
      <c r="BX12" s="242">
        <v>33.306529709547689</v>
      </c>
      <c r="CA12" s="242">
        <v>66.801882250793739</v>
      </c>
      <c r="CD12" s="242">
        <v>39.142950082006877</v>
      </c>
      <c r="CG12" s="242">
        <v>40.197419728974474</v>
      </c>
      <c r="CJ12" s="242">
        <v>40.505179588712863</v>
      </c>
      <c r="CM12" s="242">
        <v>35.712217623870011</v>
      </c>
      <c r="CP12" s="242">
        <v>32.687421817874366</v>
      </c>
      <c r="CS12" s="242">
        <v>36.360478035870742</v>
      </c>
      <c r="CV12" s="242">
        <v>65.635025387020249</v>
      </c>
      <c r="CY12" s="242">
        <v>36.628833334150897</v>
      </c>
      <c r="DB12" s="242">
        <v>38.58453885725347</v>
      </c>
      <c r="DE12" s="242">
        <v>42.422520944712069</v>
      </c>
      <c r="DH12" s="242">
        <v>41.003973585847625</v>
      </c>
      <c r="DK12" s="242">
        <v>44.938840260691499</v>
      </c>
      <c r="DN12" s="242">
        <v>38.294029068698819</v>
      </c>
      <c r="DQ12" s="242">
        <v>46.21681468077422</v>
      </c>
      <c r="DT12" s="242">
        <v>44.208257070746924</v>
      </c>
      <c r="DW12" s="242">
        <v>48.848732790636312</v>
      </c>
      <c r="DZ12" s="242">
        <v>46.315832831570717</v>
      </c>
      <c r="EC12" s="242">
        <v>37.957924564891542</v>
      </c>
      <c r="EF12" s="242">
        <v>46.891572043658726</v>
      </c>
      <c r="EI12" s="242">
        <v>47.50623679047829</v>
      </c>
      <c r="EL12" s="242">
        <v>48.357384820179718</v>
      </c>
      <c r="EO12" s="242">
        <v>39.086923862518105</v>
      </c>
      <c r="ER12" s="242">
        <v>44.574335436445907</v>
      </c>
      <c r="EU12" s="242">
        <v>31.689994356064943</v>
      </c>
      <c r="EX12" s="242">
        <v>39.101210076167767</v>
      </c>
      <c r="FA12" s="242">
        <v>38.616160569894021</v>
      </c>
      <c r="FB12" s="304"/>
      <c r="FC12" s="304"/>
    </row>
    <row r="13" spans="2:159">
      <c r="B13" s="1036"/>
      <c r="C13" s="15" t="s">
        <v>209</v>
      </c>
      <c r="D13" s="118">
        <v>6.2845022219864788</v>
      </c>
      <c r="G13" s="118">
        <v>14.115001655756197</v>
      </c>
      <c r="J13" s="118">
        <v>837.09043551334639</v>
      </c>
      <c r="M13" s="118">
        <v>667.47666609291844</v>
      </c>
      <c r="P13" s="118">
        <v>2397.2090889728242</v>
      </c>
      <c r="S13" s="118">
        <v>8888.3615225633912</v>
      </c>
      <c r="V13" s="118">
        <v>45.473333376338033</v>
      </c>
      <c r="Y13" s="118">
        <v>87.441357522531874</v>
      </c>
      <c r="AB13" s="118">
        <v>50.701620040501815</v>
      </c>
      <c r="AE13" s="118">
        <v>4030.552208300152</v>
      </c>
      <c r="AH13" s="118">
        <v>4.6751526866325177</v>
      </c>
      <c r="AK13" s="118">
        <v>203.1607036777466</v>
      </c>
      <c r="AN13" s="118">
        <v>1.9324827143340146</v>
      </c>
      <c r="AQ13" s="118">
        <v>2.0330914615475058</v>
      </c>
      <c r="AT13" s="118">
        <v>10.001280307027463</v>
      </c>
      <c r="AW13" s="118">
        <v>3419.3903102948898</v>
      </c>
      <c r="AZ13" s="118">
        <v>16201.390580194324</v>
      </c>
      <c r="BC13" s="118">
        <v>1.3840596439592101</v>
      </c>
      <c r="BF13" s="118">
        <v>1.6176101839605757</v>
      </c>
      <c r="BI13" s="118">
        <v>1.4698313013258575</v>
      </c>
      <c r="BL13" s="118">
        <v>4.7008959901082017</v>
      </c>
      <c r="BO13" s="118">
        <v>1.9716030345357336</v>
      </c>
      <c r="BR13" s="118">
        <v>1.3167986878829281</v>
      </c>
      <c r="BU13" s="118">
        <v>2.2803808804390933</v>
      </c>
      <c r="BX13" s="118">
        <v>4.9857244497358355</v>
      </c>
      <c r="CA13" s="118">
        <v>2.2533169819925263</v>
      </c>
      <c r="CD13" s="118">
        <v>2.0470373479801931</v>
      </c>
      <c r="CG13" s="118">
        <v>1.7923452963691699</v>
      </c>
      <c r="CJ13" s="118">
        <v>1.3857754288565942</v>
      </c>
      <c r="CM13" s="118">
        <v>1.0262996275780885</v>
      </c>
      <c r="CP13" s="118">
        <v>1.215645526050154</v>
      </c>
      <c r="CS13" s="118">
        <v>1.2707736796210005</v>
      </c>
      <c r="CV13" s="118">
        <v>1.9988478050141005</v>
      </c>
      <c r="CY13" s="118">
        <v>1.4249170971497791</v>
      </c>
      <c r="DB13" s="118">
        <v>1.1648327280345405</v>
      </c>
      <c r="DE13" s="118">
        <v>1.5216537891785948</v>
      </c>
      <c r="DH13" s="118">
        <v>1.3906799745112215</v>
      </c>
      <c r="DK13" s="118">
        <v>1.9766083790291604</v>
      </c>
      <c r="DN13" s="118">
        <v>1.3189397645043028</v>
      </c>
      <c r="DQ13" s="118">
        <v>2.3489431745375722</v>
      </c>
      <c r="DT13" s="118">
        <v>2.0139904568126514</v>
      </c>
      <c r="DW13" s="118">
        <v>2.3164245398838577</v>
      </c>
      <c r="DZ13" s="118">
        <v>2.0481519817704301</v>
      </c>
      <c r="EC13" s="118">
        <v>1.9152138459457237</v>
      </c>
      <c r="EF13" s="118">
        <v>2.1194430129943935</v>
      </c>
      <c r="EI13" s="118">
        <v>2.0267071810133763</v>
      </c>
      <c r="EL13" s="118">
        <v>2.0897626103357911</v>
      </c>
      <c r="EO13" s="118">
        <v>1.147091742053546</v>
      </c>
      <c r="ER13" s="118">
        <v>1.7999025295728519</v>
      </c>
      <c r="EU13" s="118">
        <v>1.3721620691755496</v>
      </c>
      <c r="EX13" s="118">
        <v>2.5523513801060393</v>
      </c>
      <c r="FA13" s="118">
        <v>1.3893015127464476</v>
      </c>
      <c r="FB13" s="304"/>
      <c r="FC13" s="304"/>
    </row>
    <row r="14" spans="2:159">
      <c r="B14" s="1036"/>
      <c r="C14" s="15" t="s">
        <v>794</v>
      </c>
      <c r="D14" s="118">
        <v>15.644252735665265</v>
      </c>
      <c r="G14" s="118">
        <v>19.461862381798277</v>
      </c>
      <c r="J14" s="118">
        <v>3.4066296884933287</v>
      </c>
      <c r="M14" s="118">
        <v>3.6581954280365037</v>
      </c>
      <c r="P14" s="118">
        <v>3.2287638043154598</v>
      </c>
      <c r="S14" s="118">
        <v>3.693069896175281</v>
      </c>
      <c r="V14" s="118">
        <v>4.8835712183305002</v>
      </c>
      <c r="AE14" s="118">
        <v>18.185365486295137</v>
      </c>
      <c r="AH14" s="118">
        <v>9.1777660422970762</v>
      </c>
      <c r="AK14" s="118">
        <v>2.8532139887644861</v>
      </c>
      <c r="AN14" s="118">
        <v>4.7026117050461735</v>
      </c>
      <c r="AQ14" s="118">
        <v>5.0924721803259132</v>
      </c>
      <c r="AT14" s="118">
        <v>4.945584419753418</v>
      </c>
      <c r="AW14" s="118">
        <v>3.7588425930735241</v>
      </c>
      <c r="AZ14" s="118">
        <v>21.315025545048652</v>
      </c>
      <c r="BC14" s="118">
        <v>3.7495807856423307</v>
      </c>
      <c r="BF14" s="118">
        <v>2.9440031302685248</v>
      </c>
      <c r="BI14" s="118">
        <v>3.8185904589474071</v>
      </c>
      <c r="BL14" s="118">
        <v>8.6308891090081747</v>
      </c>
      <c r="BO14" s="118">
        <v>3.7491777405570974</v>
      </c>
      <c r="BR14" s="118">
        <v>3.3320228102534641</v>
      </c>
      <c r="BU14" s="118">
        <v>6.9062308017886576</v>
      </c>
      <c r="BX14" s="118">
        <v>14.969210221581932</v>
      </c>
      <c r="CA14" s="118">
        <v>3.3731339687898574</v>
      </c>
      <c r="CD14" s="118">
        <v>5.2296450412948552</v>
      </c>
      <c r="CG14" s="118">
        <v>4.4588565844619117</v>
      </c>
      <c r="CJ14" s="118">
        <v>3.421230180751385</v>
      </c>
      <c r="CM14" s="118">
        <v>2.8738053693201926</v>
      </c>
      <c r="CP14" s="118">
        <v>3.7190009442268281</v>
      </c>
      <c r="CS14" s="118">
        <v>3.4949311677567683</v>
      </c>
      <c r="CV14" s="118">
        <v>3.0453980831542204</v>
      </c>
      <c r="CY14" s="118">
        <v>3.8901514666077484</v>
      </c>
      <c r="DB14" s="118">
        <v>3.0189105857761596</v>
      </c>
      <c r="DE14" s="118">
        <v>3.5869009085096994</v>
      </c>
      <c r="DH14" s="118">
        <v>3.3915736766331586</v>
      </c>
      <c r="DK14" s="118">
        <v>4.3984410090754427</v>
      </c>
      <c r="DN14" s="118">
        <v>3.444243911075922</v>
      </c>
      <c r="DQ14" s="118">
        <v>5.0824428095316385</v>
      </c>
      <c r="DT14" s="118">
        <v>4.5556884398080699</v>
      </c>
      <c r="DW14" s="118">
        <v>4.7420360929565142</v>
      </c>
      <c r="DZ14" s="118">
        <v>4.4221421845497471</v>
      </c>
      <c r="EC14" s="118">
        <v>5.0456231943649632</v>
      </c>
      <c r="EF14" s="118">
        <v>4.5198804830451653</v>
      </c>
      <c r="EI14" s="118">
        <v>4.2661918054085701</v>
      </c>
      <c r="EL14" s="118">
        <v>4.3214963300987383</v>
      </c>
      <c r="EO14" s="118">
        <v>2.9347199234410324</v>
      </c>
      <c r="ER14" s="118">
        <v>4.0379795053571872</v>
      </c>
      <c r="EU14" s="118">
        <v>4.3299536559019307</v>
      </c>
      <c r="EX14" s="118">
        <v>6.5275508740884227</v>
      </c>
      <c r="FA14" s="118">
        <v>3.5977204679161621</v>
      </c>
      <c r="FB14" s="304"/>
      <c r="FC14" s="304"/>
    </row>
    <row r="15" spans="2:159">
      <c r="B15" s="1036"/>
      <c r="C15" s="243" t="s">
        <v>795</v>
      </c>
      <c r="D15" s="131">
        <v>-6.578334590816862</v>
      </c>
      <c r="E15" s="68"/>
      <c r="F15" s="68"/>
      <c r="G15" s="293">
        <v>45.052938704954215</v>
      </c>
      <c r="H15" s="68"/>
      <c r="I15" s="68"/>
      <c r="J15" s="131">
        <v>-7.9959944083967436</v>
      </c>
      <c r="K15" s="68"/>
      <c r="L15" s="68"/>
      <c r="M15" s="131">
        <v>-15.961681101558774</v>
      </c>
      <c r="N15" s="68"/>
      <c r="O15" s="68"/>
      <c r="P15" s="131">
        <v>4.6897046590458356</v>
      </c>
      <c r="Q15" s="68"/>
      <c r="R15" s="68"/>
      <c r="S15" s="131">
        <v>-3.2175041842991665</v>
      </c>
      <c r="T15" s="68"/>
      <c r="U15" s="68"/>
      <c r="V15" s="131">
        <v>8.2731605178263887</v>
      </c>
      <c r="W15" s="68"/>
      <c r="X15" s="68"/>
      <c r="Y15" s="68"/>
      <c r="Z15" s="68"/>
      <c r="AA15" s="68"/>
      <c r="AB15" s="68"/>
      <c r="AC15" s="68"/>
      <c r="AD15" s="68"/>
      <c r="AE15" s="131">
        <v>-12.396391436568901</v>
      </c>
      <c r="AF15" s="68"/>
      <c r="AG15" s="68"/>
      <c r="AH15" s="131">
        <v>-2.038489518154881</v>
      </c>
      <c r="AI15" s="68"/>
      <c r="AJ15" s="68"/>
      <c r="AK15" s="131">
        <v>-4.2172620989708944</v>
      </c>
      <c r="AL15" s="68"/>
      <c r="AM15" s="68"/>
      <c r="AN15" s="131">
        <v>-6.6049581719012265</v>
      </c>
      <c r="AO15" s="68"/>
      <c r="AP15" s="68"/>
      <c r="AQ15" s="131">
        <v>-4.9441256691226423</v>
      </c>
      <c r="AR15" s="68"/>
      <c r="AS15" s="68"/>
      <c r="AT15" s="131">
        <v>-8.0788817386932337</v>
      </c>
      <c r="AU15" s="68"/>
      <c r="AV15" s="68"/>
      <c r="AW15" s="131">
        <v>-12.006869754643281</v>
      </c>
      <c r="AX15" s="68"/>
      <c r="AY15" s="68"/>
      <c r="AZ15" s="292">
        <v>-26.47743250128201</v>
      </c>
      <c r="BA15" s="68"/>
      <c r="BB15" s="68"/>
      <c r="BC15" s="131">
        <v>-7.7190409352581399</v>
      </c>
      <c r="BD15" s="68"/>
      <c r="BE15" s="68"/>
      <c r="BF15" s="131">
        <v>-5.2656212515741858</v>
      </c>
      <c r="BG15" s="68"/>
      <c r="BH15" s="68"/>
      <c r="BI15" s="131">
        <v>-8.3536615378544727</v>
      </c>
      <c r="BJ15" s="68"/>
      <c r="BK15" s="68"/>
      <c r="BL15" s="131">
        <v>0.86287559365017963</v>
      </c>
      <c r="BM15" s="68"/>
      <c r="BN15" s="68"/>
      <c r="BO15" s="131">
        <v>-2.615533770900853</v>
      </c>
      <c r="BP15" s="68"/>
      <c r="BQ15" s="68"/>
      <c r="BR15" s="293">
        <v>23.498431252369677</v>
      </c>
      <c r="BS15" s="68"/>
      <c r="BT15" s="68"/>
      <c r="BU15" s="293">
        <v>22.293264663989731</v>
      </c>
      <c r="BV15" s="68"/>
      <c r="BW15" s="68"/>
      <c r="BX15" s="131">
        <v>-10.706354666091979</v>
      </c>
      <c r="BY15" s="68"/>
      <c r="BZ15" s="68"/>
      <c r="CA15" s="131">
        <v>-3.7436855175882808</v>
      </c>
      <c r="CB15" s="68"/>
      <c r="CC15" s="68"/>
      <c r="CD15" s="131">
        <v>-6.8024998047455316</v>
      </c>
      <c r="CE15" s="68"/>
      <c r="CF15" s="68"/>
      <c r="CG15" s="131">
        <v>-4.2918577881560154</v>
      </c>
      <c r="CH15" s="68"/>
      <c r="CI15" s="68"/>
      <c r="CJ15" s="131">
        <v>-3.5590962173503251</v>
      </c>
      <c r="CK15" s="68"/>
      <c r="CL15" s="68"/>
      <c r="CM15" s="131">
        <v>-8.4302112208461253</v>
      </c>
      <c r="CN15" s="68"/>
      <c r="CO15" s="68"/>
      <c r="CP15" s="131">
        <v>12.715247647842641</v>
      </c>
      <c r="CQ15" s="68"/>
      <c r="CR15" s="68"/>
      <c r="CS15" s="131">
        <v>-15.440748753788974</v>
      </c>
      <c r="CT15" s="68"/>
      <c r="CU15" s="68"/>
      <c r="CV15" s="131">
        <v>-2.0372755417608217</v>
      </c>
      <c r="CW15" s="68"/>
      <c r="CX15" s="68"/>
      <c r="CY15" s="131">
        <v>-6.3201193499977091</v>
      </c>
      <c r="CZ15" s="68"/>
      <c r="DA15" s="68"/>
      <c r="DB15" s="131">
        <v>-6.8006307795809864</v>
      </c>
      <c r="DC15" s="68"/>
      <c r="DD15" s="68"/>
      <c r="DE15" s="131">
        <v>-5.7277312339731798</v>
      </c>
      <c r="DF15" s="68"/>
      <c r="DG15" s="68"/>
      <c r="DH15" s="131">
        <v>-8.2685154679024109</v>
      </c>
      <c r="DI15" s="68"/>
      <c r="DJ15" s="68"/>
      <c r="DK15" s="131">
        <v>-5.9856898311893261</v>
      </c>
      <c r="DL15" s="68"/>
      <c r="DM15" s="68"/>
      <c r="DN15" s="131">
        <v>-6.5999291007345873</v>
      </c>
      <c r="DO15" s="68"/>
      <c r="DP15" s="68"/>
      <c r="DQ15" s="131">
        <v>-8.8425745941336924</v>
      </c>
      <c r="DR15" s="68"/>
      <c r="DS15" s="68"/>
      <c r="DT15" s="131">
        <v>-5.9398785728788841</v>
      </c>
      <c r="DU15" s="68"/>
      <c r="DV15" s="68"/>
      <c r="DW15" s="131">
        <v>-4.5923187682884583</v>
      </c>
      <c r="DX15" s="68"/>
      <c r="DY15" s="68"/>
      <c r="DZ15" s="131">
        <v>-5.4778921804679257</v>
      </c>
      <c r="EA15" s="68"/>
      <c r="EB15" s="68"/>
      <c r="EC15" s="131">
        <v>-5.3418340027642381</v>
      </c>
      <c r="ED15" s="68"/>
      <c r="EE15" s="68"/>
      <c r="EF15" s="131">
        <v>-4.3029141966148439</v>
      </c>
      <c r="EG15" s="68"/>
      <c r="EH15" s="68"/>
      <c r="EI15" s="131">
        <v>-6.6675112171349875</v>
      </c>
      <c r="EJ15" s="68"/>
      <c r="EK15" s="68"/>
      <c r="EL15" s="131">
        <v>-6.1021653977092862</v>
      </c>
      <c r="EM15" s="68"/>
      <c r="EN15" s="68"/>
      <c r="EO15" s="131">
        <v>-9.1001770639113833</v>
      </c>
      <c r="EP15" s="68"/>
      <c r="EQ15" s="68"/>
      <c r="ER15" s="131">
        <v>-10.851329127108187</v>
      </c>
      <c r="ES15" s="68"/>
      <c r="ET15" s="68"/>
      <c r="EU15" s="131">
        <v>-9.4571589826715901</v>
      </c>
      <c r="EV15" s="68"/>
      <c r="EW15" s="68"/>
      <c r="EX15" s="131">
        <v>-4.6311949361761782</v>
      </c>
      <c r="EY15" s="68"/>
      <c r="EZ15" s="68"/>
      <c r="FA15" s="131">
        <v>-5.8142425124536077</v>
      </c>
      <c r="FB15" s="68"/>
      <c r="FC15" s="68"/>
    </row>
    <row r="16" spans="2:159">
      <c r="B16" s="73" t="s">
        <v>793</v>
      </c>
      <c r="C16" s="73" t="s">
        <v>832</v>
      </c>
      <c r="D16" s="270">
        <v>68.235035015668899</v>
      </c>
      <c r="E16" s="211">
        <v>7.9585160847354404</v>
      </c>
      <c r="F16" s="211">
        <v>2.0910367616882999</v>
      </c>
      <c r="G16" s="270">
        <v>114.052595272468</v>
      </c>
      <c r="H16" s="211">
        <v>21.092362617193501</v>
      </c>
      <c r="I16" s="211">
        <v>2.6777071238244701</v>
      </c>
      <c r="J16" s="205">
        <v>25585.435803416902</v>
      </c>
      <c r="K16" s="211">
        <v>1292.79823277068</v>
      </c>
      <c r="L16" s="211">
        <v>0.71850747095379297</v>
      </c>
      <c r="M16" s="270">
        <v>18005.9667822255</v>
      </c>
      <c r="N16" s="211">
        <v>941.31998468087102</v>
      </c>
      <c r="O16" s="211">
        <v>6.3374346809409704E-2</v>
      </c>
      <c r="P16" s="205">
        <v>77539.462755648201</v>
      </c>
      <c r="Q16" s="211">
        <v>4524.40946267647</v>
      </c>
      <c r="R16" s="211">
        <v>0.290810590035739</v>
      </c>
      <c r="S16" s="205">
        <v>248624.18585378901</v>
      </c>
      <c r="T16" s="211">
        <v>13545.7025208827</v>
      </c>
      <c r="U16" s="211">
        <v>144.970436595254</v>
      </c>
      <c r="V16" s="205">
        <v>905.20256724458397</v>
      </c>
      <c r="W16" s="211">
        <v>78.958517330336505</v>
      </c>
      <c r="X16" s="211">
        <v>12.1983811794901</v>
      </c>
      <c r="Y16" s="118">
        <v>358.31817059745998</v>
      </c>
      <c r="Z16" s="211">
        <v>152.03439863605701</v>
      </c>
      <c r="AA16" s="211">
        <v>37.513378067871102</v>
      </c>
      <c r="AB16" s="118">
        <v>271.83406522081498</v>
      </c>
      <c r="AC16" s="211">
        <v>180.78052163141501</v>
      </c>
      <c r="AD16" s="211">
        <v>62.974376852933503</v>
      </c>
      <c r="AE16" s="205">
        <v>25683.490189047301</v>
      </c>
      <c r="AF16" s="211">
        <v>1018.30870095773</v>
      </c>
      <c r="AG16" s="211">
        <v>3.1666454759940699</v>
      </c>
      <c r="AH16" s="270">
        <v>62.652877852248402</v>
      </c>
      <c r="AI16" s="211">
        <v>3.7013197726462899</v>
      </c>
      <c r="AJ16" s="211">
        <v>4.8098791048452202E-2</v>
      </c>
      <c r="AK16" s="205">
        <v>6943.1692188248599</v>
      </c>
      <c r="AL16" s="211">
        <v>277.46787413057802</v>
      </c>
      <c r="AM16" s="211">
        <v>0.26718692416247602</v>
      </c>
      <c r="AN16" s="205">
        <v>43.507928889106502</v>
      </c>
      <c r="AO16" s="211">
        <v>2.6305266856800098</v>
      </c>
      <c r="AP16" s="211">
        <v>1.57813282012495E-2</v>
      </c>
      <c r="AQ16" s="205">
        <v>41.474738913476699</v>
      </c>
      <c r="AR16" s="211">
        <v>6.2012344454467296</v>
      </c>
      <c r="AS16" s="211">
        <v>0.34906709897398402</v>
      </c>
      <c r="AT16" s="205">
        <v>204.131403450183</v>
      </c>
      <c r="AU16" s="211">
        <v>11.224415801875899</v>
      </c>
      <c r="AV16" s="211">
        <v>0.20294211010528501</v>
      </c>
      <c r="AW16" s="296">
        <v>91998.616157573793</v>
      </c>
      <c r="AX16" s="211">
        <v>6424.5620502067304</v>
      </c>
      <c r="AY16" s="211">
        <v>0.38654383727616898</v>
      </c>
      <c r="AZ16" s="270">
        <v>38439.432222151197</v>
      </c>
      <c r="BA16" s="211">
        <v>2561.8293774131998</v>
      </c>
      <c r="BB16" s="211">
        <v>0.79910239215290901</v>
      </c>
      <c r="BC16" s="205">
        <v>39.437047331369598</v>
      </c>
      <c r="BD16" s="211">
        <v>3.4847136279079902</v>
      </c>
      <c r="BE16" s="211">
        <v>6.6754651410282397E-3</v>
      </c>
      <c r="BF16" s="205">
        <v>56.493664085071302</v>
      </c>
      <c r="BG16" s="211">
        <v>6.0091134735507703</v>
      </c>
      <c r="BH16" s="211">
        <v>8.1757763755326396E-2</v>
      </c>
      <c r="BI16" s="205">
        <v>41.508668327104999</v>
      </c>
      <c r="BJ16" s="211">
        <v>3.1096538832663501</v>
      </c>
      <c r="BK16" s="211">
        <v>0.18756297097296801</v>
      </c>
      <c r="BL16" s="205">
        <v>53.928047724170902</v>
      </c>
      <c r="BM16" s="211">
        <v>7.4156697182802001</v>
      </c>
      <c r="BN16" s="211">
        <v>0.14135215363223899</v>
      </c>
      <c r="BO16" s="205">
        <v>56.304062120384799</v>
      </c>
      <c r="BP16" s="211">
        <v>3.86396512131105</v>
      </c>
      <c r="BQ16" s="211">
        <v>8.7160366328919592E-3</v>
      </c>
      <c r="BR16" s="205">
        <v>42.289449217307101</v>
      </c>
      <c r="BS16" s="211">
        <v>6.1902672009918698</v>
      </c>
      <c r="BT16" s="211">
        <v>0.10240420481951799</v>
      </c>
      <c r="BU16" s="205">
        <v>34.442443134127501</v>
      </c>
      <c r="BV16" s="211">
        <v>4.6412204889806601</v>
      </c>
      <c r="BW16" s="211">
        <v>0.109051971264749</v>
      </c>
      <c r="BX16" s="205">
        <v>38.644507312343201</v>
      </c>
      <c r="BY16" s="211">
        <v>3.1966508780813099</v>
      </c>
      <c r="BZ16" s="211">
        <v>0.19025599961581399</v>
      </c>
      <c r="CA16" s="205">
        <v>71.210817394945494</v>
      </c>
      <c r="CB16" s="211">
        <v>4.7484326351392996</v>
      </c>
      <c r="CC16" s="211">
        <v>1.9090480669199199E-3</v>
      </c>
      <c r="CD16" s="205">
        <v>43.146432399015602</v>
      </c>
      <c r="CE16" s="211">
        <v>3.1947823569749501</v>
      </c>
      <c r="CF16" s="211">
        <v>2.06289777270227E-3</v>
      </c>
      <c r="CG16" s="205">
        <v>43.059695781734597</v>
      </c>
      <c r="CH16" s="211">
        <v>3.6017577125961999</v>
      </c>
      <c r="CI16" s="211">
        <v>2.7089534342990599E-3</v>
      </c>
      <c r="CJ16" s="205">
        <v>43.502919203828398</v>
      </c>
      <c r="CK16" s="211">
        <v>3.63439498550665</v>
      </c>
      <c r="CL16" s="211">
        <v>0</v>
      </c>
      <c r="CM16" s="205">
        <v>36.389548811241397</v>
      </c>
      <c r="CN16" s="211">
        <v>3.51300602677924</v>
      </c>
      <c r="CO16" s="211">
        <v>0</v>
      </c>
      <c r="CP16" s="205">
        <v>34.599966023614598</v>
      </c>
      <c r="CQ16" s="211">
        <v>3.0236481600856799</v>
      </c>
      <c r="CR16" s="211">
        <v>3.2876638334346897E-2</v>
      </c>
      <c r="CS16" s="205">
        <v>36.754650412801801</v>
      </c>
      <c r="CT16" s="211">
        <v>3.3935471252160698</v>
      </c>
      <c r="CU16" s="211">
        <v>1.9676811493464601E-2</v>
      </c>
      <c r="CV16" s="205">
        <v>64.677203171471007</v>
      </c>
      <c r="CW16" s="211">
        <v>8.2515483401386103</v>
      </c>
      <c r="CX16" s="211">
        <v>1.18721032714508E-2</v>
      </c>
      <c r="CY16" s="205">
        <v>37.5357883297143</v>
      </c>
      <c r="CZ16" s="211">
        <v>3.0604506817114601</v>
      </c>
      <c r="DA16" s="211">
        <v>1.2638648765304599E-3</v>
      </c>
      <c r="DB16" s="205">
        <v>39.784627911927402</v>
      </c>
      <c r="DC16" s="211">
        <v>3.21048182601174</v>
      </c>
      <c r="DD16" s="211">
        <v>0</v>
      </c>
      <c r="DE16" s="205">
        <v>43.6108249817839</v>
      </c>
      <c r="DF16" s="211">
        <v>2.8340413527840802</v>
      </c>
      <c r="DG16" s="211">
        <v>9.8679464173618593E-4</v>
      </c>
      <c r="DH16" s="205">
        <v>41.436582433783997</v>
      </c>
      <c r="DI16" s="211">
        <v>3.6077868880987398</v>
      </c>
      <c r="DJ16" s="211">
        <v>0</v>
      </c>
      <c r="DK16" s="205">
        <v>45.273098971865501</v>
      </c>
      <c r="DL16" s="211">
        <v>3.61224514619144</v>
      </c>
      <c r="DM16" s="211">
        <v>0</v>
      </c>
      <c r="DN16" s="205">
        <v>38.431201411959201</v>
      </c>
      <c r="DO16" s="211">
        <v>2.2645871218312301</v>
      </c>
      <c r="DP16" s="211">
        <v>0</v>
      </c>
      <c r="DQ16" s="205">
        <v>47.398621726053499</v>
      </c>
      <c r="DR16" s="211">
        <v>3.6368159381181999</v>
      </c>
      <c r="DS16" s="211">
        <v>0</v>
      </c>
      <c r="DT16" s="205">
        <v>45.359008620881397</v>
      </c>
      <c r="DU16" s="211">
        <v>2.6581038289635801</v>
      </c>
      <c r="DV16" s="211">
        <v>0</v>
      </c>
      <c r="DW16" s="205">
        <v>49.469609161933199</v>
      </c>
      <c r="DX16" s="211">
        <v>4.7497501931693904</v>
      </c>
      <c r="DY16" s="211">
        <v>0</v>
      </c>
      <c r="DZ16" s="205">
        <v>46.774525438923703</v>
      </c>
      <c r="EA16" s="211">
        <v>4.0748494400419002</v>
      </c>
      <c r="EB16" s="211">
        <v>0</v>
      </c>
      <c r="EC16" s="205">
        <v>37.530266003212603</v>
      </c>
      <c r="ED16" s="211">
        <v>3.08621628022212</v>
      </c>
      <c r="EE16" s="211">
        <v>0</v>
      </c>
      <c r="EF16" s="205">
        <v>47.3354913326448</v>
      </c>
      <c r="EG16" s="211">
        <v>3.2908792467760701</v>
      </c>
      <c r="EH16" s="211">
        <v>0</v>
      </c>
      <c r="EI16" s="205">
        <v>46.966501517004602</v>
      </c>
      <c r="EJ16" s="211">
        <v>3.83688329639901</v>
      </c>
      <c r="EK16" s="211">
        <v>0</v>
      </c>
      <c r="EL16" s="205">
        <v>48.5125695357954</v>
      </c>
      <c r="EM16" s="211">
        <v>2.462070346595</v>
      </c>
      <c r="EN16" s="211">
        <v>0</v>
      </c>
      <c r="EO16" s="205">
        <v>38.325957277793897</v>
      </c>
      <c r="EP16" s="211">
        <v>2.51676127858752</v>
      </c>
      <c r="EQ16" s="211">
        <v>3.9855381592597801E-3</v>
      </c>
      <c r="ER16" s="205">
        <v>43.8569017607511</v>
      </c>
      <c r="ES16" s="211">
        <v>2.72032710651537</v>
      </c>
      <c r="ET16" s="211">
        <v>8.1969010043516505E-3</v>
      </c>
      <c r="EU16" s="205">
        <v>31.0440983223552</v>
      </c>
      <c r="EV16" s="211">
        <v>2.0677552719947601</v>
      </c>
      <c r="EW16" s="211">
        <v>6.8158137158371998E-3</v>
      </c>
      <c r="EX16" s="205">
        <v>37.134137431572803</v>
      </c>
      <c r="EY16" s="211">
        <v>2.4283415670161999</v>
      </c>
      <c r="EZ16" s="211">
        <v>1.53881687968378E-3</v>
      </c>
      <c r="FA16" s="205">
        <v>37.0086966099609</v>
      </c>
      <c r="FB16" s="211">
        <v>2.8880862526465299</v>
      </c>
      <c r="FC16" s="211">
        <v>0</v>
      </c>
    </row>
    <row r="17" spans="2:159">
      <c r="B17" s="73" t="s">
        <v>793</v>
      </c>
      <c r="C17" s="73" t="s">
        <v>833</v>
      </c>
      <c r="D17" s="205">
        <v>32.6831426461574</v>
      </c>
      <c r="E17" s="211">
        <v>6.8833829396274799</v>
      </c>
      <c r="F17" s="211">
        <v>1.73593086802505</v>
      </c>
      <c r="G17" s="270">
        <v>82.145730698962794</v>
      </c>
      <c r="H17" s="211">
        <v>20.541941515307698</v>
      </c>
      <c r="I17" s="211">
        <v>1.95606220623633</v>
      </c>
      <c r="J17" s="205">
        <v>25467.599286662899</v>
      </c>
      <c r="K17" s="211">
        <v>1080.4790129727901</v>
      </c>
      <c r="L17" s="211">
        <v>0.76457580608042497</v>
      </c>
      <c r="M17" s="270">
        <v>18105.553542198701</v>
      </c>
      <c r="N17" s="211">
        <v>975.56125317331305</v>
      </c>
      <c r="O17" s="211">
        <v>7.0322545523856805E-2</v>
      </c>
      <c r="P17" s="205">
        <v>77148.322172684595</v>
      </c>
      <c r="Q17" s="211">
        <v>3115.4069743969599</v>
      </c>
      <c r="R17" s="211">
        <v>0.105734856091906</v>
      </c>
      <c r="S17" s="205">
        <v>250991.73854558001</v>
      </c>
      <c r="T17" s="211">
        <v>12406.356802877401</v>
      </c>
      <c r="U17" s="211">
        <v>103.622979028359</v>
      </c>
      <c r="V17" s="205">
        <v>932.06829285714002</v>
      </c>
      <c r="W17" s="211">
        <v>85.354123294190501</v>
      </c>
      <c r="X17" s="211">
        <v>11.449897266670099</v>
      </c>
      <c r="Y17" s="118">
        <v>269.28883006298003</v>
      </c>
      <c r="Z17" s="211">
        <v>176.65230306188801</v>
      </c>
      <c r="AA17" s="211">
        <v>36.411229754855398</v>
      </c>
      <c r="AB17" s="118">
        <v>209.61229854672399</v>
      </c>
      <c r="AC17" s="211">
        <v>176.259163263234</v>
      </c>
      <c r="AD17" s="211">
        <v>56.041680650771603</v>
      </c>
      <c r="AE17" s="205">
        <v>25585.1653847487</v>
      </c>
      <c r="AF17" s="211">
        <v>860.80316265579995</v>
      </c>
      <c r="AG17" s="211">
        <v>3.7442562348111501</v>
      </c>
      <c r="AH17" s="270">
        <v>61.511777718842197</v>
      </c>
      <c r="AI17" s="211">
        <v>3.63012740992203</v>
      </c>
      <c r="AJ17" s="211">
        <v>3.9273960418370099E-2</v>
      </c>
      <c r="AK17" s="205">
        <v>6994.9846873042397</v>
      </c>
      <c r="AL17" s="211">
        <v>368.62862550059299</v>
      </c>
      <c r="AM17" s="211">
        <v>0.19351351021656599</v>
      </c>
      <c r="AN17" s="205">
        <v>44.247889064033203</v>
      </c>
      <c r="AO17" s="211">
        <v>2.8501405697341098</v>
      </c>
      <c r="AP17" s="211">
        <v>1.8129135206638301E-2</v>
      </c>
      <c r="AQ17" s="205">
        <v>39.665811482805303</v>
      </c>
      <c r="AR17" s="211">
        <v>7.0412324552514596</v>
      </c>
      <c r="AS17" s="211">
        <v>0.112266023290523</v>
      </c>
      <c r="AT17" s="205">
        <v>211.13000559527299</v>
      </c>
      <c r="AU17" s="211">
        <v>12.885192289371499</v>
      </c>
      <c r="AV17" s="211">
        <v>0.25495009332736801</v>
      </c>
      <c r="AW17" s="296">
        <v>93937.930748420593</v>
      </c>
      <c r="AX17" s="211">
        <v>4214.8287204182398</v>
      </c>
      <c r="AY17" s="211">
        <v>0.31601666188945898</v>
      </c>
      <c r="AZ17" s="270">
        <v>39462.514194204399</v>
      </c>
      <c r="BA17" s="211">
        <v>2076.7298727617999</v>
      </c>
      <c r="BB17" s="211">
        <v>0.87911468927615599</v>
      </c>
      <c r="BC17" s="205">
        <v>39.771653360681597</v>
      </c>
      <c r="BD17" s="211">
        <v>2.9935285790830499</v>
      </c>
      <c r="BE17" s="211">
        <v>6.9770559902813997E-3</v>
      </c>
      <c r="BF17" s="205">
        <v>56.807541310608499</v>
      </c>
      <c r="BG17" s="211">
        <v>6.0096618845492902</v>
      </c>
      <c r="BH17" s="211">
        <v>0.101471672849414</v>
      </c>
      <c r="BI17" s="205">
        <v>40.105473792503197</v>
      </c>
      <c r="BJ17" s="211">
        <v>3.4385167755273498</v>
      </c>
      <c r="BK17" s="211">
        <v>0.10362727011957</v>
      </c>
      <c r="BL17" s="205">
        <v>57.726248351800301</v>
      </c>
      <c r="BM17" s="211">
        <v>7.4641553612691904</v>
      </c>
      <c r="BN17" s="211">
        <v>0.104212082417494</v>
      </c>
      <c r="BO17" s="205">
        <v>56.140824986828598</v>
      </c>
      <c r="BP17" s="211">
        <v>3.98396419449581</v>
      </c>
      <c r="BQ17" s="211">
        <v>1.23976696325712E-2</v>
      </c>
      <c r="BR17" s="205">
        <v>40.930329860160199</v>
      </c>
      <c r="BS17" s="211">
        <v>4.6484489696025397</v>
      </c>
      <c r="BT17" s="211">
        <v>7.601745109935E-2</v>
      </c>
      <c r="BU17" s="205">
        <v>35.907393207217702</v>
      </c>
      <c r="BV17" s="211">
        <v>5.26707201233509</v>
      </c>
      <c r="BW17" s="211">
        <v>0.115544807214341</v>
      </c>
      <c r="BX17" s="205">
        <v>37.575660191068998</v>
      </c>
      <c r="BY17" s="211">
        <v>3.3351700284950101</v>
      </c>
      <c r="BZ17" s="211">
        <v>0.16376858573090999</v>
      </c>
      <c r="CA17" s="205">
        <v>72.433784359915705</v>
      </c>
      <c r="CB17" s="211">
        <v>4.7816731928763501</v>
      </c>
      <c r="CC17" s="211">
        <v>6.0694967437691597E-3</v>
      </c>
      <c r="CD17" s="205">
        <v>42.852413362642302</v>
      </c>
      <c r="CE17" s="211">
        <v>3.1885783240119401</v>
      </c>
      <c r="CF17" s="211">
        <v>0</v>
      </c>
      <c r="CG17" s="205">
        <v>43.805083887986697</v>
      </c>
      <c r="CH17" s="211">
        <v>3.1281630612574398</v>
      </c>
      <c r="CI17" s="211">
        <v>0</v>
      </c>
      <c r="CJ17" s="205">
        <v>43.010094777195498</v>
      </c>
      <c r="CK17" s="211">
        <v>2.47575941089148</v>
      </c>
      <c r="CL17" s="211">
        <v>1.6886097448923199E-3</v>
      </c>
      <c r="CM17" s="205">
        <v>36.646086262044399</v>
      </c>
      <c r="CN17" s="211">
        <v>4.1471601034676597</v>
      </c>
      <c r="CO17" s="211">
        <v>0</v>
      </c>
      <c r="CP17" s="205">
        <v>35.103741292281399</v>
      </c>
      <c r="CQ17" s="211">
        <v>3.7380314568155799</v>
      </c>
      <c r="CR17" s="211">
        <v>3.9499029617851601E-2</v>
      </c>
      <c r="CS17" s="205">
        <v>38.803285536667097</v>
      </c>
      <c r="CT17" s="211">
        <v>3.5530904414348199</v>
      </c>
      <c r="CU17" s="211">
        <v>2.2478455608264999E-2</v>
      </c>
      <c r="CV17" s="205">
        <v>65.678254104630298</v>
      </c>
      <c r="CW17" s="211">
        <v>6.0003240549442296</v>
      </c>
      <c r="CX17" s="211">
        <v>1.7922585704905E-2</v>
      </c>
      <c r="CY17" s="205">
        <v>38.6111541241713</v>
      </c>
      <c r="CZ17" s="211">
        <v>2.6398239170253199</v>
      </c>
      <c r="DA17" s="211">
        <v>0</v>
      </c>
      <c r="DB17" s="205">
        <v>40.459179650226297</v>
      </c>
      <c r="DC17" s="211">
        <v>2.39815694413939</v>
      </c>
      <c r="DD17" s="211">
        <v>0</v>
      </c>
      <c r="DE17" s="205">
        <v>45.1561870214287</v>
      </c>
      <c r="DF17" s="211">
        <v>2.5777590554923102</v>
      </c>
      <c r="DG17" s="211">
        <v>0</v>
      </c>
      <c r="DH17" s="205">
        <v>42.7251065787041</v>
      </c>
      <c r="DI17" s="211">
        <v>4.1385409810639402</v>
      </c>
      <c r="DJ17" s="211">
        <v>8.2342034678768508E-3</v>
      </c>
      <c r="DK17" s="205">
        <v>48.296580905600102</v>
      </c>
      <c r="DL17" s="211">
        <v>5.1678371178905804</v>
      </c>
      <c r="DM17" s="211">
        <v>0</v>
      </c>
      <c r="DN17" s="205">
        <v>40.061778848333802</v>
      </c>
      <c r="DO17" s="211">
        <v>2.9829621173149401</v>
      </c>
      <c r="DP17" s="211">
        <v>1.7683965695394E-3</v>
      </c>
      <c r="DQ17" s="205">
        <v>49.025010841186699</v>
      </c>
      <c r="DR17" s="211">
        <v>4.2794222470834304</v>
      </c>
      <c r="DS17" s="211">
        <v>0</v>
      </c>
      <c r="DT17" s="205">
        <v>47.030270808269499</v>
      </c>
      <c r="DU17" s="211">
        <v>2.1242913562221299</v>
      </c>
      <c r="DV17" s="211">
        <v>0</v>
      </c>
      <c r="DW17" s="205">
        <v>50.974715092795599</v>
      </c>
      <c r="DX17" s="211">
        <v>3.7692431360182299</v>
      </c>
      <c r="DY17" s="211">
        <v>3.6227607220633098E-3</v>
      </c>
      <c r="DZ17" s="205">
        <v>48.367752197077003</v>
      </c>
      <c r="EA17" s="211">
        <v>3.2174656503270098</v>
      </c>
      <c r="EB17" s="211">
        <v>0</v>
      </c>
      <c r="EC17" s="205">
        <v>39.5295358643071</v>
      </c>
      <c r="ED17" s="211">
        <v>2.9655159795712098</v>
      </c>
      <c r="EE17" s="211">
        <v>0</v>
      </c>
      <c r="EF17" s="205">
        <v>49.682816933812099</v>
      </c>
      <c r="EG17" s="211">
        <v>3.0411755563667802</v>
      </c>
      <c r="EH17" s="211">
        <v>0</v>
      </c>
      <c r="EI17" s="205">
        <v>49.127729430756901</v>
      </c>
      <c r="EJ17" s="211">
        <v>3.3989742559604399</v>
      </c>
      <c r="EK17" s="211">
        <v>0</v>
      </c>
      <c r="EL17" s="205">
        <v>50.491959685354303</v>
      </c>
      <c r="EM17" s="211">
        <v>2.8514098699392498</v>
      </c>
      <c r="EN17" s="211">
        <v>0</v>
      </c>
      <c r="EO17" s="205">
        <v>39.884919382473697</v>
      </c>
      <c r="EP17" s="211">
        <v>3.51613978938212</v>
      </c>
      <c r="EQ17" s="211">
        <v>1.00319383202202E-2</v>
      </c>
      <c r="ER17" s="205">
        <v>45.570326369800298</v>
      </c>
      <c r="ES17" s="211">
        <v>3.2252019181753302</v>
      </c>
      <c r="ET17" s="211">
        <v>1.19538093833421E-2</v>
      </c>
      <c r="EU17" s="205">
        <v>32.675060848630601</v>
      </c>
      <c r="EV17" s="211">
        <v>1.9406872977793601</v>
      </c>
      <c r="EW17" s="211">
        <v>5.6277435305807696E-3</v>
      </c>
      <c r="EX17" s="205">
        <v>40.368561038241999</v>
      </c>
      <c r="EY17" s="211">
        <v>2.72216556016788</v>
      </c>
      <c r="EZ17" s="211">
        <v>1.19161390551148E-3</v>
      </c>
      <c r="FA17" s="205">
        <v>39.095895913475303</v>
      </c>
      <c r="FB17" s="211">
        <v>2.2539676005152698</v>
      </c>
      <c r="FC17" s="211">
        <v>0</v>
      </c>
    </row>
    <row r="18" spans="2:159">
      <c r="B18" s="73" t="s">
        <v>793</v>
      </c>
      <c r="C18" s="73" t="s">
        <v>834</v>
      </c>
      <c r="D18" s="205">
        <v>41.4802970718343</v>
      </c>
      <c r="E18" s="211">
        <v>7.2448925395239598</v>
      </c>
      <c r="F18" s="211">
        <v>1.5933913485645099</v>
      </c>
      <c r="G18" s="270">
        <v>77.107491569049301</v>
      </c>
      <c r="H18" s="211">
        <v>22.257874945208201</v>
      </c>
      <c r="I18" s="211">
        <v>1.7717277638364901</v>
      </c>
      <c r="J18" s="205">
        <v>24889.741517754999</v>
      </c>
      <c r="K18" s="211">
        <v>1267.51907669564</v>
      </c>
      <c r="L18" s="211">
        <v>0.77475024073619903</v>
      </c>
      <c r="M18" s="270">
        <v>17661.536861561901</v>
      </c>
      <c r="N18" s="211">
        <v>1196.2742884066199</v>
      </c>
      <c r="O18" s="211">
        <v>0.115354767296143</v>
      </c>
      <c r="P18" s="205">
        <v>75819.275992715804</v>
      </c>
      <c r="Q18" s="211">
        <v>4343.23399049829</v>
      </c>
      <c r="R18" s="211">
        <v>0.12395020531675301</v>
      </c>
      <c r="S18" s="205">
        <v>245718.96519446099</v>
      </c>
      <c r="T18" s="211">
        <v>15900.479449041801</v>
      </c>
      <c r="U18" s="211">
        <v>114.775156049795</v>
      </c>
      <c r="V18" s="205">
        <v>936.62392800786597</v>
      </c>
      <c r="W18" s="211">
        <v>97.048394168766393</v>
      </c>
      <c r="X18" s="211">
        <v>8.5890483040964902</v>
      </c>
      <c r="Y18" s="118">
        <v>225.42376495981301</v>
      </c>
      <c r="Z18" s="211">
        <v>122.498275602663</v>
      </c>
      <c r="AA18" s="211">
        <v>38.920057598224702</v>
      </c>
      <c r="AB18" s="118">
        <v>216.86877217490201</v>
      </c>
      <c r="AC18" s="211">
        <v>156.96602041390099</v>
      </c>
      <c r="AD18" s="211">
        <v>54.360257479154498</v>
      </c>
      <c r="AE18" s="205">
        <v>24628.5787604055</v>
      </c>
      <c r="AF18" s="211">
        <v>1231.9175150708199</v>
      </c>
      <c r="AG18" s="211">
        <v>4.2077722923395999</v>
      </c>
      <c r="AH18" s="270">
        <v>61.671589372820897</v>
      </c>
      <c r="AI18" s="211">
        <v>4.9247073924753302</v>
      </c>
      <c r="AJ18" s="211">
        <v>5.2176080458806499E-2</v>
      </c>
      <c r="AK18" s="205">
        <v>6944.8408945022702</v>
      </c>
      <c r="AL18" s="211">
        <v>412.01222118360101</v>
      </c>
      <c r="AM18" s="211">
        <v>0.21222507844602201</v>
      </c>
      <c r="AN18" s="205">
        <v>44.0248585364807</v>
      </c>
      <c r="AO18" s="211">
        <v>3.7337121586989501</v>
      </c>
      <c r="AP18" s="211">
        <v>1.6915977235314301E-2</v>
      </c>
      <c r="AQ18" s="205">
        <v>39.565525831982299</v>
      </c>
      <c r="AR18" s="211">
        <v>5.0674491403235304</v>
      </c>
      <c r="AS18" s="211">
        <v>0.13489426092861401</v>
      </c>
      <c r="AT18" s="205">
        <v>216.62895211248099</v>
      </c>
      <c r="AU18" s="211">
        <v>15.2070521272082</v>
      </c>
      <c r="AV18" s="211">
        <v>0.22833879921307601</v>
      </c>
      <c r="AW18" s="296">
        <v>94363.466480432995</v>
      </c>
      <c r="AX18" s="211">
        <v>6480.2679778203901</v>
      </c>
      <c r="AY18" s="211">
        <v>0.26431706704005697</v>
      </c>
      <c r="AZ18" s="270">
        <v>39290.3253533729</v>
      </c>
      <c r="BA18" s="211">
        <v>2447.6586445038802</v>
      </c>
      <c r="BB18" s="211">
        <v>1.1240105581219599</v>
      </c>
      <c r="BC18" s="205">
        <v>38.720887837566202</v>
      </c>
      <c r="BD18" s="211">
        <v>3.1903960573710699</v>
      </c>
      <c r="BE18" s="211">
        <v>1.48947656062733E-2</v>
      </c>
      <c r="BF18" s="205">
        <v>55.9469227175939</v>
      </c>
      <c r="BG18" s="211">
        <v>6.51617024329434</v>
      </c>
      <c r="BH18" s="211">
        <v>9.8774299757213593E-2</v>
      </c>
      <c r="BI18" s="205">
        <v>40.503748240384198</v>
      </c>
      <c r="BJ18" s="211">
        <v>3.5435221881501899</v>
      </c>
      <c r="BK18" s="211">
        <v>7.9819711301706203E-2</v>
      </c>
      <c r="BL18" s="205">
        <v>53.176575840810401</v>
      </c>
      <c r="BM18" s="211">
        <v>7.28193238987902</v>
      </c>
      <c r="BN18" s="211">
        <v>0.118615190623222</v>
      </c>
      <c r="BO18" s="205">
        <v>55.5440615486133</v>
      </c>
      <c r="BP18" s="211">
        <v>4.6942699352794097</v>
      </c>
      <c r="BQ18" s="211">
        <v>1.16880004847614E-2</v>
      </c>
      <c r="BR18" s="205">
        <v>40.1145741224842</v>
      </c>
      <c r="BS18" s="211">
        <v>5.1952410081127702</v>
      </c>
      <c r="BT18" s="211">
        <v>7.8118115629756402E-2</v>
      </c>
      <c r="BU18" s="205">
        <v>34.7737857698962</v>
      </c>
      <c r="BV18" s="211">
        <v>4.6814294886434604</v>
      </c>
      <c r="BW18" s="211">
        <v>0.11336483968870401</v>
      </c>
      <c r="BX18" s="205">
        <v>36.715209285740002</v>
      </c>
      <c r="BY18" s="211">
        <v>3.5134214323673101</v>
      </c>
      <c r="BZ18" s="211">
        <v>0.18040596791001201</v>
      </c>
      <c r="CA18" s="205">
        <v>71.252130468464998</v>
      </c>
      <c r="CB18" s="211">
        <v>5.48011342948314</v>
      </c>
      <c r="CC18" s="211">
        <v>6.1009048419658702E-3</v>
      </c>
      <c r="CD18" s="205">
        <v>42.278704606404197</v>
      </c>
      <c r="CE18" s="211">
        <v>2.9119253254794901</v>
      </c>
      <c r="CF18" s="211">
        <v>0</v>
      </c>
      <c r="CG18" s="205">
        <v>43.2317146220566</v>
      </c>
      <c r="CH18" s="211">
        <v>3.4324945107834699</v>
      </c>
      <c r="CI18" s="211">
        <v>0</v>
      </c>
      <c r="CJ18" s="205">
        <v>42.5675508487382</v>
      </c>
      <c r="CK18" s="211">
        <v>3.3314161481690299</v>
      </c>
      <c r="CL18" s="211">
        <v>0</v>
      </c>
      <c r="CM18" s="205">
        <v>36.247568446699297</v>
      </c>
      <c r="CN18" s="211">
        <v>4.5427574419538397</v>
      </c>
      <c r="CO18" s="211">
        <v>0</v>
      </c>
      <c r="CP18" s="205">
        <v>34.973569769276601</v>
      </c>
      <c r="CQ18" s="211">
        <v>3.9933967179839001</v>
      </c>
      <c r="CR18" s="211">
        <v>2.30968753224788E-2</v>
      </c>
      <c r="CS18" s="205">
        <v>37.485094656167902</v>
      </c>
      <c r="CT18" s="211">
        <v>3.2166945441257599</v>
      </c>
      <c r="CU18" s="211">
        <v>2.1554673346215199E-2</v>
      </c>
      <c r="CV18" s="205">
        <v>66.598298968643405</v>
      </c>
      <c r="CW18" s="211">
        <v>8.0307492230267208</v>
      </c>
      <c r="CX18" s="211">
        <v>1.84430529014766E-2</v>
      </c>
      <c r="CY18" s="205">
        <v>39.063785158136099</v>
      </c>
      <c r="CZ18" s="211">
        <v>3.0705627529226498</v>
      </c>
      <c r="DA18" s="211">
        <v>1.9831232867616598E-3</v>
      </c>
      <c r="DB18" s="205">
        <v>40.324270455249099</v>
      </c>
      <c r="DC18" s="211">
        <v>3.25226978048731</v>
      </c>
      <c r="DD18" s="211">
        <v>0</v>
      </c>
      <c r="DE18" s="205">
        <v>45.508707420689397</v>
      </c>
      <c r="DF18" s="211">
        <v>3.2497770812938702</v>
      </c>
      <c r="DG18" s="211">
        <v>1.55898327735832E-3</v>
      </c>
      <c r="DH18" s="205">
        <v>43.4504144976719</v>
      </c>
      <c r="DI18" s="211">
        <v>4.1514593811451403</v>
      </c>
      <c r="DJ18" s="211">
        <v>0</v>
      </c>
      <c r="DK18" s="205">
        <v>49.195518706705997</v>
      </c>
      <c r="DL18" s="211">
        <v>5.0989777259103999</v>
      </c>
      <c r="DM18" s="211">
        <v>7.1651475122590704E-3</v>
      </c>
      <c r="DN18" s="205">
        <v>40.396041703471901</v>
      </c>
      <c r="DO18" s="211">
        <v>3.3941313065991801</v>
      </c>
      <c r="DP18" s="211">
        <v>1.84011231612021E-3</v>
      </c>
      <c r="DQ18" s="205">
        <v>49.374126850165098</v>
      </c>
      <c r="DR18" s="211">
        <v>4.0479065989312302</v>
      </c>
      <c r="DS18" s="211">
        <v>6.5270990242170699E-3</v>
      </c>
      <c r="DT18" s="205">
        <v>47.450273147689501</v>
      </c>
      <c r="DU18" s="211">
        <v>3.7570789497586801</v>
      </c>
      <c r="DV18" s="211">
        <v>8.84371714120833E-4</v>
      </c>
      <c r="DW18" s="205">
        <v>50.984225203629599</v>
      </c>
      <c r="DX18" s="211">
        <v>4.0335630742585202</v>
      </c>
      <c r="DY18" s="211">
        <v>3.7331737744501301E-3</v>
      </c>
      <c r="DZ18" s="205">
        <v>49.389045163804802</v>
      </c>
      <c r="EA18" s="211">
        <v>3.5623393123700402</v>
      </c>
      <c r="EB18" s="211">
        <v>0</v>
      </c>
      <c r="EC18" s="205">
        <v>40.244347813046602</v>
      </c>
      <c r="ED18" s="211">
        <v>3.6263533791697098</v>
      </c>
      <c r="EE18" s="211">
        <v>0</v>
      </c>
      <c r="EF18" s="205">
        <v>50.516194870569102</v>
      </c>
      <c r="EG18" s="211">
        <v>3.6687801920643999</v>
      </c>
      <c r="EH18" s="211">
        <v>0</v>
      </c>
      <c r="EI18" s="205">
        <v>50.554733638218302</v>
      </c>
      <c r="EJ18" s="211">
        <v>4.4655813792296604</v>
      </c>
      <c r="EK18" s="211">
        <v>0</v>
      </c>
      <c r="EL18" s="205">
        <v>51.497865156590301</v>
      </c>
      <c r="EM18" s="211">
        <v>3.57803986906218</v>
      </c>
      <c r="EN18" s="211">
        <v>0</v>
      </c>
      <c r="EO18" s="205">
        <v>40.886475714411198</v>
      </c>
      <c r="EP18" s="211">
        <v>2.9971032985593702</v>
      </c>
      <c r="EQ18" s="211">
        <v>1.01618887004244E-2</v>
      </c>
      <c r="ER18" s="205">
        <v>45.9327124720689</v>
      </c>
      <c r="ES18" s="211">
        <v>2.9110633304464102</v>
      </c>
      <c r="ET18" s="211">
        <v>8.7345976986266793E-3</v>
      </c>
      <c r="EU18" s="205">
        <v>32.538806215695601</v>
      </c>
      <c r="EV18" s="211">
        <v>2.7717450906426699</v>
      </c>
      <c r="EW18" s="211">
        <v>7.4031006004408101E-3</v>
      </c>
      <c r="EX18" s="205">
        <v>40.145712950450601</v>
      </c>
      <c r="EY18" s="211">
        <v>2.8647826040236599</v>
      </c>
      <c r="EZ18" s="211">
        <v>2.1126952640357398E-3</v>
      </c>
      <c r="FA18" s="205">
        <v>39.334760398453298</v>
      </c>
      <c r="FB18" s="211">
        <v>2.8058208445727502</v>
      </c>
      <c r="FC18" s="211">
        <v>0</v>
      </c>
    </row>
    <row r="19" spans="2:159">
      <c r="B19" s="73" t="s">
        <v>793</v>
      </c>
      <c r="C19" s="68" t="s">
        <v>835</v>
      </c>
      <c r="D19" s="244">
        <v>50.337258503142401</v>
      </c>
      <c r="E19" s="245">
        <v>6.7000282198944499</v>
      </c>
      <c r="F19" s="245">
        <v>1.50507890770609</v>
      </c>
      <c r="G19" s="244">
        <v>72.436590709348295</v>
      </c>
      <c r="H19" s="245">
        <v>18.736794853260601</v>
      </c>
      <c r="I19" s="245">
        <v>1.82004954404054</v>
      </c>
      <c r="J19" s="244">
        <v>24887.581572978699</v>
      </c>
      <c r="K19" s="245">
        <v>1234.5947130248101</v>
      </c>
      <c r="L19" s="245">
        <v>0.74475369847272099</v>
      </c>
      <c r="M19" s="276">
        <v>17510.861791622701</v>
      </c>
      <c r="N19" s="245">
        <v>975.17865210067202</v>
      </c>
      <c r="O19" s="245">
        <v>0.116925625627208</v>
      </c>
      <c r="P19" s="244">
        <v>75566.7983323917</v>
      </c>
      <c r="Q19" s="245">
        <v>3413.2988360721201</v>
      </c>
      <c r="R19" s="245">
        <v>0.12563403977743101</v>
      </c>
      <c r="S19" s="244">
        <v>246645.46801689101</v>
      </c>
      <c r="T19" s="245">
        <v>13976.0982131581</v>
      </c>
      <c r="U19" s="245">
        <v>104.817636762321</v>
      </c>
      <c r="V19" s="244">
        <v>919.78278158357296</v>
      </c>
      <c r="W19" s="245">
        <v>73.003153178625297</v>
      </c>
      <c r="X19" s="245">
        <v>7.44790038739034</v>
      </c>
      <c r="Y19" s="131">
        <v>227.13331616246799</v>
      </c>
      <c r="Z19" s="245">
        <v>97.048617791000396</v>
      </c>
      <c r="AA19" s="245">
        <v>31.985303546586898</v>
      </c>
      <c r="AB19" s="131">
        <v>194.66227541727699</v>
      </c>
      <c r="AC19" s="245">
        <v>205.71276309210299</v>
      </c>
      <c r="AD19" s="245">
        <v>46.1962213706895</v>
      </c>
      <c r="AE19" s="244">
        <v>24387.062546591402</v>
      </c>
      <c r="AF19" s="245">
        <v>1138.1204920279699</v>
      </c>
      <c r="AG19" s="245">
        <v>4.0127906025772004</v>
      </c>
      <c r="AH19" s="276">
        <v>61.418006023383299</v>
      </c>
      <c r="AI19" s="245">
        <v>3.8840851989382399</v>
      </c>
      <c r="AJ19" s="245">
        <v>5.1392394610076698E-2</v>
      </c>
      <c r="AK19" s="244">
        <v>6936.9188191522699</v>
      </c>
      <c r="AL19" s="245">
        <v>283.523013353652</v>
      </c>
      <c r="AM19" s="245">
        <v>0.32536795238711302</v>
      </c>
      <c r="AN19" s="244">
        <v>43.6125279402888</v>
      </c>
      <c r="AO19" s="245">
        <v>3.14767007911784</v>
      </c>
      <c r="AP19" s="245">
        <v>1.3869798792246601E-2</v>
      </c>
      <c r="AQ19" s="244">
        <v>39.995423996</v>
      </c>
      <c r="AR19" s="245">
        <v>6.80697879736503</v>
      </c>
      <c r="AS19" s="245">
        <v>9.7171959283864198E-2</v>
      </c>
      <c r="AT19" s="244">
        <v>216.26222171095401</v>
      </c>
      <c r="AU19" s="245">
        <v>13.349850215371401</v>
      </c>
      <c r="AV19" s="245">
        <v>0.232148602219723</v>
      </c>
      <c r="AW19" s="277">
        <v>93163.485711356596</v>
      </c>
      <c r="AX19" s="245">
        <v>4729.5762937543604</v>
      </c>
      <c r="AY19" s="245">
        <v>0.24693592882432899</v>
      </c>
      <c r="AZ19" s="276">
        <v>38732.757348236599</v>
      </c>
      <c r="BA19" s="245">
        <v>1637.77700666789</v>
      </c>
      <c r="BB19" s="245">
        <v>1.0374092088710201</v>
      </c>
      <c r="BC19" s="244">
        <v>38.553499541383303</v>
      </c>
      <c r="BD19" s="245">
        <v>2.8551105291851999</v>
      </c>
      <c r="BE19" s="245">
        <v>8.2985854146054895E-3</v>
      </c>
      <c r="BF19" s="244">
        <v>55.418626208453503</v>
      </c>
      <c r="BG19" s="245">
        <v>4.0621731340378098</v>
      </c>
      <c r="BH19" s="245">
        <v>7.8839823156046901E-2</v>
      </c>
      <c r="BI19" s="244">
        <v>41.625940979497997</v>
      </c>
      <c r="BJ19" s="245">
        <v>3.9505530363865802</v>
      </c>
      <c r="BK19" s="245">
        <v>8.2207587025270201E-2</v>
      </c>
      <c r="BL19" s="244">
        <v>51.026775902620301</v>
      </c>
      <c r="BM19" s="245">
        <v>6.4350960091147398</v>
      </c>
      <c r="BN19" s="245">
        <v>7.26277509283174E-2</v>
      </c>
      <c r="BO19" s="244">
        <v>54.969645787609203</v>
      </c>
      <c r="BP19" s="245">
        <v>3.9351328720517</v>
      </c>
      <c r="BQ19" s="245">
        <v>1.22651332936645E-2</v>
      </c>
      <c r="BR19" s="244">
        <v>41.131287960486603</v>
      </c>
      <c r="BS19" s="245">
        <v>5.9549206934227197</v>
      </c>
      <c r="BT19" s="245">
        <v>8.06296639950079E-2</v>
      </c>
      <c r="BU19" s="244">
        <v>33.775883325258903</v>
      </c>
      <c r="BV19" s="245">
        <v>4.3797163280190299</v>
      </c>
      <c r="BW19" s="245">
        <v>4.1704867389203898E-2</v>
      </c>
      <c r="BX19" s="244">
        <v>36.737518820995</v>
      </c>
      <c r="BY19" s="245">
        <v>2.9898800931320202</v>
      </c>
      <c r="BZ19" s="245">
        <v>0.17290732041634899</v>
      </c>
      <c r="CA19" s="244">
        <v>71.139272847935104</v>
      </c>
      <c r="CB19" s="245">
        <v>4.26726044751911</v>
      </c>
      <c r="CC19" s="245">
        <v>7.2496524777638204E-3</v>
      </c>
      <c r="CD19" s="244">
        <v>42.320391086544397</v>
      </c>
      <c r="CE19" s="245">
        <v>2.84523411124235</v>
      </c>
      <c r="CF19" s="245">
        <v>0</v>
      </c>
      <c r="CG19" s="244">
        <v>42.662560769940498</v>
      </c>
      <c r="CH19" s="245">
        <v>2.9641465130173699</v>
      </c>
      <c r="CI19" s="245">
        <v>0</v>
      </c>
      <c r="CJ19" s="244">
        <v>42.010137758560603</v>
      </c>
      <c r="CK19" s="245">
        <v>3.1193139426243</v>
      </c>
      <c r="CL19" s="245">
        <v>0</v>
      </c>
      <c r="CM19" s="244">
        <v>36.6562847187028</v>
      </c>
      <c r="CN19" s="245">
        <v>3.5419092057129</v>
      </c>
      <c r="CO19" s="245">
        <v>0</v>
      </c>
      <c r="CP19" s="244">
        <v>34.440926474326098</v>
      </c>
      <c r="CQ19" s="245">
        <v>2.9497506256088002</v>
      </c>
      <c r="CR19" s="245">
        <v>3.3599505570835797E-2</v>
      </c>
      <c r="CS19" s="244">
        <v>36.689622221382798</v>
      </c>
      <c r="CT19" s="245">
        <v>3.1916114169466998</v>
      </c>
      <c r="CU19" s="245">
        <v>1.09831019760395E-2</v>
      </c>
      <c r="CV19" s="244">
        <v>66.391264252857098</v>
      </c>
      <c r="CW19" s="245">
        <v>6.9785710096808504</v>
      </c>
      <c r="CX19" s="245">
        <v>0</v>
      </c>
      <c r="CY19" s="244">
        <v>38.685569414326402</v>
      </c>
      <c r="CZ19" s="245">
        <v>2.5667443084936701</v>
      </c>
      <c r="DA19" s="245">
        <v>0</v>
      </c>
      <c r="DB19" s="244">
        <v>40.052873305547301</v>
      </c>
      <c r="DC19" s="245">
        <v>2.7131859528369802</v>
      </c>
      <c r="DD19" s="245">
        <v>1.9289752304482699E-3</v>
      </c>
      <c r="DE19" s="244">
        <v>44.868511167012301</v>
      </c>
      <c r="DF19" s="245">
        <v>2.8805519095967198</v>
      </c>
      <c r="DG19" s="245">
        <v>0</v>
      </c>
      <c r="DH19" s="244">
        <v>42.872179476748698</v>
      </c>
      <c r="DI19" s="245">
        <v>3.1573715465280401</v>
      </c>
      <c r="DJ19" s="245">
        <v>8.55896517497267E-3</v>
      </c>
      <c r="DK19" s="244">
        <v>49.574748142473098</v>
      </c>
      <c r="DL19" s="245">
        <v>4.7693851093045199</v>
      </c>
      <c r="DM19" s="245">
        <v>0</v>
      </c>
      <c r="DN19" s="244">
        <v>40.299045371250102</v>
      </c>
      <c r="DO19" s="245">
        <v>2.9037526116772301</v>
      </c>
      <c r="DP19" s="245">
        <v>0</v>
      </c>
      <c r="DQ19" s="244">
        <v>48.725943873302697</v>
      </c>
      <c r="DR19" s="245">
        <v>4.2118174240847699</v>
      </c>
      <c r="DS19" s="245">
        <v>0</v>
      </c>
      <c r="DT19" s="244">
        <v>46.487248579585597</v>
      </c>
      <c r="DU19" s="245">
        <v>2.4673001927420701</v>
      </c>
      <c r="DV19" s="245">
        <v>0</v>
      </c>
      <c r="DW19" s="244">
        <v>50.604389606640801</v>
      </c>
      <c r="DX19" s="245">
        <v>4.1476127604392197</v>
      </c>
      <c r="DY19" s="245">
        <v>3.71890647589266E-3</v>
      </c>
      <c r="DZ19" s="244">
        <v>48.399673505405701</v>
      </c>
      <c r="EA19" s="245">
        <v>2.7778417119721399</v>
      </c>
      <c r="EB19" s="245">
        <v>0</v>
      </c>
      <c r="EC19" s="244">
        <v>39.8226482279793</v>
      </c>
      <c r="ED19" s="245">
        <v>3.7388171946341902</v>
      </c>
      <c r="EE19" s="245">
        <v>0</v>
      </c>
      <c r="EF19" s="244">
        <v>49.832150425641302</v>
      </c>
      <c r="EG19" s="245">
        <v>2.4106893268060601</v>
      </c>
      <c r="EH19" s="245">
        <v>0</v>
      </c>
      <c r="EI19" s="244">
        <v>49.984317305054198</v>
      </c>
      <c r="EJ19" s="245">
        <v>4.3113023207737902</v>
      </c>
      <c r="EK19" s="245">
        <v>4.2187779892774004E-3</v>
      </c>
      <c r="EL19" s="244">
        <v>50.445833156850298</v>
      </c>
      <c r="EM19" s="245">
        <v>3.21163238618219</v>
      </c>
      <c r="EN19" s="245">
        <v>9.0729825657246701E-4</v>
      </c>
      <c r="EO19" s="244">
        <v>39.884100928704903</v>
      </c>
      <c r="EP19" s="245">
        <v>3.9387868524263201</v>
      </c>
      <c r="EQ19" s="245">
        <v>5.9969758726089797E-3</v>
      </c>
      <c r="ER19" s="244">
        <v>45.499671446525603</v>
      </c>
      <c r="ES19" s="245">
        <v>3.01389861338208</v>
      </c>
      <c r="ET19" s="245">
        <v>6.27910988871543E-3</v>
      </c>
      <c r="EU19" s="244">
        <v>32.090817211688197</v>
      </c>
      <c r="EV19" s="245">
        <v>1.8502308559962599</v>
      </c>
      <c r="EW19" s="245">
        <v>4.6375675579431704E-3</v>
      </c>
      <c r="EX19" s="244">
        <v>41.431764443814899</v>
      </c>
      <c r="EY19" s="245">
        <v>2.5417980385358598</v>
      </c>
      <c r="EZ19" s="245">
        <v>0</v>
      </c>
      <c r="FA19" s="244">
        <v>39.409635151012203</v>
      </c>
      <c r="FB19" s="245">
        <v>2.5530438633088401</v>
      </c>
      <c r="FC19" s="245">
        <v>0</v>
      </c>
    </row>
    <row r="20" spans="2:159">
      <c r="B20" s="73" t="s">
        <v>793</v>
      </c>
      <c r="C20" s="73" t="s">
        <v>832</v>
      </c>
      <c r="D20" s="205">
        <v>35.308193363754199</v>
      </c>
      <c r="E20" s="211">
        <v>5.8695398785569601</v>
      </c>
      <c r="F20" s="211">
        <v>1.4778787290206801</v>
      </c>
      <c r="G20" s="270">
        <v>109.294149905304</v>
      </c>
      <c r="H20" s="211">
        <v>15.4907411896443</v>
      </c>
      <c r="I20" s="211">
        <v>2.85390348086464</v>
      </c>
      <c r="J20" s="205">
        <v>25348.299861938402</v>
      </c>
      <c r="K20" s="211">
        <v>1749.39015269935</v>
      </c>
      <c r="L20" s="211">
        <v>0.91382589682173798</v>
      </c>
      <c r="M20" s="270">
        <v>18744.132107744401</v>
      </c>
      <c r="N20" s="211">
        <v>1666.8446566771199</v>
      </c>
      <c r="O20" s="211">
        <v>9.5715917805548098E-2</v>
      </c>
      <c r="P20" s="205">
        <v>74708.423032002305</v>
      </c>
      <c r="Q20" s="211">
        <v>7983.7825786625199</v>
      </c>
      <c r="R20" s="211">
        <v>0.41806434099348</v>
      </c>
      <c r="S20" s="205">
        <v>243130.37113370601</v>
      </c>
      <c r="T20" s="211">
        <v>31035.0113030748</v>
      </c>
      <c r="U20" s="211">
        <v>110.578432373298</v>
      </c>
      <c r="V20" s="205">
        <v>934.16492213839399</v>
      </c>
      <c r="W20" s="211">
        <v>141.652508839456</v>
      </c>
      <c r="X20" s="211">
        <v>7.5081627127769996</v>
      </c>
      <c r="Y20" s="118">
        <v>442.04478620106102</v>
      </c>
      <c r="Z20" s="211">
        <v>175.756181427191</v>
      </c>
      <c r="AA20" s="211">
        <v>32.825726286451697</v>
      </c>
      <c r="AB20" s="118">
        <v>206.97125963999599</v>
      </c>
      <c r="AC20" s="211">
        <v>186.430580859847</v>
      </c>
      <c r="AD20" s="211">
        <v>52.775063212812398</v>
      </c>
      <c r="AE20" s="270">
        <v>20844.8389573922</v>
      </c>
      <c r="AF20" s="211">
        <v>1070.79633152775</v>
      </c>
      <c r="AG20" s="211">
        <v>6.7805033494540998</v>
      </c>
      <c r="AH20" s="205">
        <v>54.515742745667097</v>
      </c>
      <c r="AI20" s="211">
        <v>3.3882948966600202</v>
      </c>
      <c r="AJ20" s="211">
        <v>7.6094164990228294E-2</v>
      </c>
      <c r="AK20" s="205">
        <v>7310.5638233432601</v>
      </c>
      <c r="AL20" s="211">
        <v>481.52079665142099</v>
      </c>
      <c r="AM20" s="211">
        <v>0.26304566246761502</v>
      </c>
      <c r="AN20" s="205">
        <v>41.375517145402803</v>
      </c>
      <c r="AO20" s="211">
        <v>4.4275860433905097</v>
      </c>
      <c r="AP20" s="211">
        <v>1.7034190988219299E-2</v>
      </c>
      <c r="AQ20" s="205">
        <v>40.515388004543802</v>
      </c>
      <c r="AR20" s="211">
        <v>8.6376641716796208</v>
      </c>
      <c r="AS20" s="211">
        <v>0.87297861068144</v>
      </c>
      <c r="AT20" s="205">
        <v>200.334518510305</v>
      </c>
      <c r="AU20" s="211">
        <v>24.673756093529398</v>
      </c>
      <c r="AV20" s="211">
        <v>0.26577385384600499</v>
      </c>
      <c r="AW20" s="296">
        <v>91730.725838060607</v>
      </c>
      <c r="AX20" s="211">
        <v>10151.397691395099</v>
      </c>
      <c r="AY20" s="211">
        <v>0.44778453513522598</v>
      </c>
      <c r="AZ20" s="270">
        <v>64417.628622109602</v>
      </c>
      <c r="BA20" s="211">
        <v>6014.3822165339698</v>
      </c>
      <c r="BB20" s="211">
        <v>2.29234564954765</v>
      </c>
      <c r="BC20" s="205">
        <v>37.073888363932902</v>
      </c>
      <c r="BD20" s="211">
        <v>3.5797489574976602</v>
      </c>
      <c r="BE20" s="211">
        <v>8.1879702937256802E-3</v>
      </c>
      <c r="BF20" s="205">
        <v>55.4310098117815</v>
      </c>
      <c r="BG20" s="211">
        <v>6.5832358578312498</v>
      </c>
      <c r="BH20" s="211">
        <v>8.6974077542555706E-2</v>
      </c>
      <c r="BI20" s="205">
        <v>39.378357864956598</v>
      </c>
      <c r="BJ20" s="211">
        <v>3.3802266575826798</v>
      </c>
      <c r="BK20" s="211">
        <v>0.15998918997955999</v>
      </c>
      <c r="BL20" s="205">
        <v>54.2111377432187</v>
      </c>
      <c r="BM20" s="211">
        <v>7.4854663109457604</v>
      </c>
      <c r="BN20" s="211">
        <v>0.14844224199196199</v>
      </c>
      <c r="BO20" s="205">
        <v>52.765502979504703</v>
      </c>
      <c r="BP20" s="211">
        <v>5.1632569085648496</v>
      </c>
      <c r="BQ20" s="211">
        <v>2.45837163161596E-2</v>
      </c>
      <c r="BR20" s="205">
        <v>41.038998494205302</v>
      </c>
      <c r="BS20" s="211">
        <v>5.8754330869467601</v>
      </c>
      <c r="BT20" s="211">
        <v>0.11578135095252701</v>
      </c>
      <c r="BU20" s="205">
        <v>34.816587201924399</v>
      </c>
      <c r="BV20" s="211">
        <v>6.0595793398642002</v>
      </c>
      <c r="BW20" s="211">
        <v>9.3016328833550196E-2</v>
      </c>
      <c r="BX20" s="205">
        <v>35.655286199236102</v>
      </c>
      <c r="BY20" s="211">
        <v>5.1101955643729404</v>
      </c>
      <c r="BZ20" s="211">
        <v>0.79378331015954995</v>
      </c>
      <c r="CA20" s="205">
        <v>67.193995661094903</v>
      </c>
      <c r="CB20" s="211">
        <v>8.2592704822781702</v>
      </c>
      <c r="CC20" s="211">
        <v>4.7100209388456103E-3</v>
      </c>
      <c r="CD20" s="205">
        <v>39.231328631992199</v>
      </c>
      <c r="CE20" s="211">
        <v>4.0371851644123904</v>
      </c>
      <c r="CF20" s="211">
        <v>3.2040042856300499E-3</v>
      </c>
      <c r="CG20" s="205">
        <v>40.810654862437097</v>
      </c>
      <c r="CH20" s="211">
        <v>4.0203467305368603</v>
      </c>
      <c r="CI20" s="211">
        <v>0</v>
      </c>
      <c r="CJ20" s="205">
        <v>39.615800486625602</v>
      </c>
      <c r="CK20" s="211">
        <v>2.7155812417889602</v>
      </c>
      <c r="CL20" s="211">
        <v>0</v>
      </c>
      <c r="CM20" s="205">
        <v>35.746888273625999</v>
      </c>
      <c r="CN20" s="211">
        <v>4.9430931346391098</v>
      </c>
      <c r="CO20" s="211">
        <v>2.5386197032910299E-2</v>
      </c>
      <c r="CP20" s="205">
        <v>32.738095739674797</v>
      </c>
      <c r="CQ20" s="211">
        <v>3.7034932541027499</v>
      </c>
      <c r="CR20" s="211">
        <v>4.3159123957750997E-2</v>
      </c>
      <c r="CS20" s="205">
        <v>36.675078027867698</v>
      </c>
      <c r="CT20" s="211">
        <v>3.8590662917654401</v>
      </c>
      <c r="CU20" s="211">
        <v>2.7046795980829898E-2</v>
      </c>
      <c r="CV20" s="205">
        <v>67.390453022494498</v>
      </c>
      <c r="CW20" s="211">
        <v>10.002792518724201</v>
      </c>
      <c r="CX20" s="211">
        <v>0</v>
      </c>
      <c r="CY20" s="205">
        <v>37.030327740166697</v>
      </c>
      <c r="CZ20" s="211">
        <v>4.9239370104876201</v>
      </c>
      <c r="DA20" s="211">
        <v>2.7934656970502601E-3</v>
      </c>
      <c r="DB20" s="205">
        <v>38.525898968964597</v>
      </c>
      <c r="DC20" s="211">
        <v>4.8633705892318799</v>
      </c>
      <c r="DD20" s="211">
        <v>2.16931680228288E-3</v>
      </c>
      <c r="DE20" s="205">
        <v>41.954950950254798</v>
      </c>
      <c r="DF20" s="211">
        <v>4.7016552693927798</v>
      </c>
      <c r="DG20" s="211">
        <v>0</v>
      </c>
      <c r="DH20" s="205">
        <v>40.746583186846799</v>
      </c>
      <c r="DI20" s="211">
        <v>5.0101478327257301</v>
      </c>
      <c r="DJ20" s="211">
        <v>0</v>
      </c>
      <c r="DK20" s="205">
        <v>44.914081130922298</v>
      </c>
      <c r="DL20" s="211">
        <v>5.7028169442824499</v>
      </c>
      <c r="DM20" s="211">
        <v>0</v>
      </c>
      <c r="DN20" s="205">
        <v>38.168964141922203</v>
      </c>
      <c r="DO20" s="211">
        <v>2.4536253045485301</v>
      </c>
      <c r="DP20" s="211">
        <v>2.9269322999443798E-3</v>
      </c>
      <c r="DQ20" s="205">
        <v>47.822126169096798</v>
      </c>
      <c r="DR20" s="211">
        <v>5.2687249751320904</v>
      </c>
      <c r="DS20" s="211">
        <v>0</v>
      </c>
      <c r="DT20" s="205">
        <v>45.006965748241797</v>
      </c>
      <c r="DU20" s="211">
        <v>3.3448830082326002</v>
      </c>
      <c r="DV20" s="211">
        <v>0</v>
      </c>
      <c r="DW20" s="205">
        <v>50.788139432663698</v>
      </c>
      <c r="DX20" s="211">
        <v>4.8319471614981602</v>
      </c>
      <c r="DY20" s="211">
        <v>5.9487306449335798E-3</v>
      </c>
      <c r="DZ20" s="205">
        <v>47.7209311313295</v>
      </c>
      <c r="EA20" s="211">
        <v>5.4923032737610198</v>
      </c>
      <c r="EB20" s="211">
        <v>0</v>
      </c>
      <c r="EC20" s="205">
        <v>38.148563498686997</v>
      </c>
      <c r="ED20" s="211">
        <v>4.9416818409539403</v>
      </c>
      <c r="EE20" s="211">
        <v>0</v>
      </c>
      <c r="EF20" s="205">
        <v>47.358332356520698</v>
      </c>
      <c r="EG20" s="211">
        <v>6.0311468092838201</v>
      </c>
      <c r="EH20" s="211">
        <v>0</v>
      </c>
      <c r="EI20" s="205">
        <v>47.908530830986997</v>
      </c>
      <c r="EJ20" s="211">
        <v>5.8764852484576799</v>
      </c>
      <c r="EK20" s="211">
        <v>0</v>
      </c>
      <c r="EL20" s="205">
        <v>48.674102754824098</v>
      </c>
      <c r="EM20" s="211">
        <v>4.3879796516206904</v>
      </c>
      <c r="EN20" s="211">
        <v>0</v>
      </c>
      <c r="EO20" s="205">
        <v>39.033903896853502</v>
      </c>
      <c r="EP20" s="211">
        <v>4.2780713569933404</v>
      </c>
      <c r="EQ20" s="211">
        <v>7.0117915566252301E-3</v>
      </c>
      <c r="ER20" s="205">
        <v>45.674901609691901</v>
      </c>
      <c r="ES20" s="211">
        <v>3.8841763866739898</v>
      </c>
      <c r="ET20" s="211">
        <v>6.1360290550582196E-3</v>
      </c>
      <c r="EU20" s="205">
        <v>32.243172482308502</v>
      </c>
      <c r="EV20" s="211">
        <v>2.54161455299477</v>
      </c>
      <c r="EW20" s="211">
        <v>1.03537297659096E-2</v>
      </c>
      <c r="EX20" s="205">
        <v>38.912063475234902</v>
      </c>
      <c r="EY20" s="211">
        <v>2.7011484603844398</v>
      </c>
      <c r="EZ20" s="211">
        <v>0</v>
      </c>
      <c r="FA20" s="205">
        <v>38.753968438663499</v>
      </c>
      <c r="FB20" s="211">
        <v>3.73266496600057</v>
      </c>
      <c r="FC20" s="211">
        <v>0</v>
      </c>
    </row>
    <row r="21" spans="2:159">
      <c r="B21" s="73" t="s">
        <v>793</v>
      </c>
      <c r="C21" s="73" t="s">
        <v>833</v>
      </c>
      <c r="D21" s="205">
        <v>39.384265337555</v>
      </c>
      <c r="E21" s="211">
        <v>4.6006192934408396</v>
      </c>
      <c r="F21" s="211">
        <v>1.25782905397457</v>
      </c>
      <c r="G21" s="270">
        <v>80.719769157046599</v>
      </c>
      <c r="H21" s="211">
        <v>17.0528097662277</v>
      </c>
      <c r="I21" s="211">
        <v>2.5648956744151898</v>
      </c>
      <c r="J21" s="205">
        <v>24822.617063796901</v>
      </c>
      <c r="K21" s="211">
        <v>1510.92288012684</v>
      </c>
      <c r="L21" s="211">
        <v>0.86091207466231301</v>
      </c>
      <c r="M21" s="270">
        <v>18515.852694343499</v>
      </c>
      <c r="N21" s="211">
        <v>1558.78106363643</v>
      </c>
      <c r="O21" s="211">
        <v>0.10410332477704801</v>
      </c>
      <c r="P21" s="205">
        <v>74733.467124936593</v>
      </c>
      <c r="Q21" s="211">
        <v>8647.6037351258601</v>
      </c>
      <c r="R21" s="211">
        <v>0.49070429564742002</v>
      </c>
      <c r="S21" s="205">
        <v>243325.69289947199</v>
      </c>
      <c r="T21" s="211">
        <v>31501.1144293609</v>
      </c>
      <c r="U21" s="211">
        <v>123.601274793648</v>
      </c>
      <c r="V21" s="205">
        <v>940.67126305742897</v>
      </c>
      <c r="W21" s="211">
        <v>141.72168628838801</v>
      </c>
      <c r="X21" s="211">
        <v>8.1407530485485893</v>
      </c>
      <c r="Y21" s="118">
        <v>387.28151820029598</v>
      </c>
      <c r="Z21" s="211">
        <v>178.89254098107301</v>
      </c>
      <c r="AA21" s="211">
        <v>33.598757275184703</v>
      </c>
      <c r="AB21" s="118">
        <v>193.51670705504401</v>
      </c>
      <c r="AC21" s="211">
        <v>208.98964530441299</v>
      </c>
      <c r="AD21" s="211">
        <v>47.595284194945599</v>
      </c>
      <c r="AE21" s="270">
        <v>21955.994231614601</v>
      </c>
      <c r="AF21" s="211">
        <v>1143.6444715221601</v>
      </c>
      <c r="AG21" s="211">
        <v>5.7732563323570902</v>
      </c>
      <c r="AH21" s="205">
        <v>51.369465310205698</v>
      </c>
      <c r="AI21" s="211">
        <v>3.8206065174744901</v>
      </c>
      <c r="AJ21" s="211">
        <v>0.121936498948692</v>
      </c>
      <c r="AK21" s="205">
        <v>7232.0968937506896</v>
      </c>
      <c r="AL21" s="211">
        <v>524.53242183739997</v>
      </c>
      <c r="AM21" s="211">
        <v>0.32867563097957597</v>
      </c>
      <c r="AN21" s="205">
        <v>41.6542010850591</v>
      </c>
      <c r="AO21" s="211">
        <v>4.6058316604148102</v>
      </c>
      <c r="AP21" s="211">
        <v>3.0170591235546301E-2</v>
      </c>
      <c r="AQ21" s="205">
        <v>40.932687033642402</v>
      </c>
      <c r="AR21" s="211">
        <v>9.5208930141995705</v>
      </c>
      <c r="AS21" s="211">
        <v>1.098955592879</v>
      </c>
      <c r="AT21" s="205">
        <v>202.61633404527601</v>
      </c>
      <c r="AU21" s="211">
        <v>25.516285571569099</v>
      </c>
      <c r="AV21" s="211">
        <v>0.30549084949208399</v>
      </c>
      <c r="AW21" s="296">
        <v>90695.496801416099</v>
      </c>
      <c r="AX21" s="211">
        <v>10952.663268591299</v>
      </c>
      <c r="AY21" s="211">
        <v>0.47867266982340101</v>
      </c>
      <c r="AZ21" s="270">
        <v>75386.419730219597</v>
      </c>
      <c r="BA21" s="211">
        <v>7415.9679402135098</v>
      </c>
      <c r="BB21" s="211">
        <v>2.2129610319615902</v>
      </c>
      <c r="BC21" s="205">
        <v>37.051592425393899</v>
      </c>
      <c r="BD21" s="211">
        <v>3.5131435326993001</v>
      </c>
      <c r="BE21" s="211">
        <v>1.16222343773942E-2</v>
      </c>
      <c r="BF21" s="205">
        <v>55.2628971483702</v>
      </c>
      <c r="BG21" s="211">
        <v>6.6806831708796004</v>
      </c>
      <c r="BH21" s="211">
        <v>8.6318183863211703E-2</v>
      </c>
      <c r="BI21" s="205">
        <v>38.202873887703902</v>
      </c>
      <c r="BJ21" s="211">
        <v>4.1332657949023304</v>
      </c>
      <c r="BK21" s="211">
        <v>0.123228651822555</v>
      </c>
      <c r="BL21" s="205">
        <v>54.988738599003099</v>
      </c>
      <c r="BM21" s="211">
        <v>8.4079366872480499</v>
      </c>
      <c r="BN21" s="211">
        <v>0.11790010818568999</v>
      </c>
      <c r="BO21" s="205">
        <v>52.295767113532598</v>
      </c>
      <c r="BP21" s="211">
        <v>4.7771884260265196</v>
      </c>
      <c r="BQ21" s="211">
        <v>2.5435860794098999E-2</v>
      </c>
      <c r="BR21" s="205">
        <v>40.257482506984203</v>
      </c>
      <c r="BS21" s="211">
        <v>6.1525816724989797</v>
      </c>
      <c r="BT21" s="211">
        <v>0.14727297743640499</v>
      </c>
      <c r="BU21" s="205">
        <v>34.3890744566826</v>
      </c>
      <c r="BV21" s="211">
        <v>6.2179392416472403</v>
      </c>
      <c r="BW21" s="211">
        <v>8.9949873000711597E-2</v>
      </c>
      <c r="BX21" s="205">
        <v>35.705873472455899</v>
      </c>
      <c r="BY21" s="211">
        <v>5.8642715648620198</v>
      </c>
      <c r="BZ21" s="211">
        <v>0.68622890802256298</v>
      </c>
      <c r="CA21" s="205">
        <v>67.2871023561447</v>
      </c>
      <c r="CB21" s="211">
        <v>7.6568637862764204</v>
      </c>
      <c r="CC21" s="211">
        <v>0</v>
      </c>
      <c r="CD21" s="205">
        <v>40.132711247423202</v>
      </c>
      <c r="CE21" s="211">
        <v>3.84764680494435</v>
      </c>
      <c r="CF21" s="211">
        <v>0</v>
      </c>
      <c r="CG21" s="205">
        <v>40.587278365865899</v>
      </c>
      <c r="CH21" s="211">
        <v>3.7612231887342098</v>
      </c>
      <c r="CI21" s="211">
        <v>5.6481579320562499E-3</v>
      </c>
      <c r="CJ21" s="205">
        <v>39.741489403648004</v>
      </c>
      <c r="CK21" s="211">
        <v>2.6388369798839801</v>
      </c>
      <c r="CL21" s="211">
        <v>3.3725685118597801E-3</v>
      </c>
      <c r="CM21" s="205">
        <v>35.7370695136078</v>
      </c>
      <c r="CN21" s="211">
        <v>4.7269584109829497</v>
      </c>
      <c r="CO21" s="211">
        <v>2.6928191239000102E-2</v>
      </c>
      <c r="CP21" s="205">
        <v>33.305582789591199</v>
      </c>
      <c r="CQ21" s="211">
        <v>4.3904564133226502</v>
      </c>
      <c r="CR21" s="211">
        <v>4.8203714109672599E-2</v>
      </c>
      <c r="CS21" s="205">
        <v>37.103819159510699</v>
      </c>
      <c r="CT21" s="211">
        <v>4.55190722157871</v>
      </c>
      <c r="CU21" s="211">
        <v>2.6850347326122299E-2</v>
      </c>
      <c r="CV21" s="205">
        <v>66.863738235572001</v>
      </c>
      <c r="CW21" s="211">
        <v>9.0267389621988805</v>
      </c>
      <c r="CX21" s="211">
        <v>2.3228751737134099E-2</v>
      </c>
      <c r="CY21" s="205">
        <v>37.282081224627902</v>
      </c>
      <c r="CZ21" s="211">
        <v>4.7550635550984897</v>
      </c>
      <c r="DA21" s="211">
        <v>0</v>
      </c>
      <c r="DB21" s="205">
        <v>39.123748002975603</v>
      </c>
      <c r="DC21" s="211">
        <v>4.2159973574409104</v>
      </c>
      <c r="DD21" s="211">
        <v>0</v>
      </c>
      <c r="DE21" s="205">
        <v>43.2523604716962</v>
      </c>
      <c r="DF21" s="211">
        <v>4.7803570879884596</v>
      </c>
      <c r="DG21" s="211">
        <v>0</v>
      </c>
      <c r="DH21" s="205">
        <v>41.8098089524388</v>
      </c>
      <c r="DI21" s="211">
        <v>5.0628082110717303</v>
      </c>
      <c r="DJ21" s="211">
        <v>0</v>
      </c>
      <c r="DK21" s="205">
        <v>46.307979912515101</v>
      </c>
      <c r="DL21" s="211">
        <v>4.97112033651372</v>
      </c>
      <c r="DM21" s="211">
        <v>0</v>
      </c>
      <c r="DN21" s="205">
        <v>39.276943330026697</v>
      </c>
      <c r="DO21" s="211">
        <v>2.7518663659108502</v>
      </c>
      <c r="DP21" s="211">
        <v>3.6031978639372501E-3</v>
      </c>
      <c r="DQ21" s="205">
        <v>48.279926100676498</v>
      </c>
      <c r="DR21" s="211">
        <v>6.2880577698475104</v>
      </c>
      <c r="DS21" s="211">
        <v>1.34278197188651E-2</v>
      </c>
      <c r="DT21" s="205">
        <v>46.178619219745002</v>
      </c>
      <c r="DU21" s="211">
        <v>3.4828941113456899</v>
      </c>
      <c r="DV21" s="211">
        <v>1.81549911653599E-3</v>
      </c>
      <c r="DW21" s="205">
        <v>51.550634223150901</v>
      </c>
      <c r="DX21" s="211">
        <v>5.3092634023601004</v>
      </c>
      <c r="DY21" s="211">
        <v>0</v>
      </c>
      <c r="DZ21" s="205">
        <v>48.9193149893133</v>
      </c>
      <c r="EA21" s="211">
        <v>5.5948726881945499</v>
      </c>
      <c r="EB21" s="211">
        <v>0</v>
      </c>
      <c r="EC21" s="205">
        <v>40.732518994720898</v>
      </c>
      <c r="ED21" s="211">
        <v>5.3292202620676701</v>
      </c>
      <c r="EE21" s="211">
        <v>5.5925982700166799E-3</v>
      </c>
      <c r="EF21" s="205">
        <v>48.862890487509503</v>
      </c>
      <c r="EG21" s="211">
        <v>6.4285185491294197</v>
      </c>
      <c r="EH21" s="211">
        <v>1.8889730674568001E-3</v>
      </c>
      <c r="EI21" s="205">
        <v>48.961928764910397</v>
      </c>
      <c r="EJ21" s="211">
        <v>8.1950549658222407</v>
      </c>
      <c r="EK21" s="211">
        <v>0</v>
      </c>
      <c r="EL21" s="205">
        <v>50.108985156112801</v>
      </c>
      <c r="EM21" s="211">
        <v>4.4819293150214001</v>
      </c>
      <c r="EN21" s="211">
        <v>0</v>
      </c>
      <c r="EO21" s="205">
        <v>40.036872659571202</v>
      </c>
      <c r="EP21" s="211">
        <v>4.4591114272047196</v>
      </c>
      <c r="EQ21" s="211">
        <v>1.19044957353292E-2</v>
      </c>
      <c r="ER21" s="205">
        <v>45.484248465217298</v>
      </c>
      <c r="ES21" s="211">
        <v>3.5377394927614501</v>
      </c>
      <c r="ET21" s="211">
        <v>0</v>
      </c>
      <c r="EU21" s="205">
        <v>32.465845041619502</v>
      </c>
      <c r="EV21" s="211">
        <v>2.2163284895697499</v>
      </c>
      <c r="EW21" s="211">
        <v>8.9093366220783596E-3</v>
      </c>
      <c r="EX21" s="205">
        <v>40.953688455095403</v>
      </c>
      <c r="EY21" s="211">
        <v>3.0990551732885199</v>
      </c>
      <c r="EZ21" s="211">
        <v>2.47127048796578E-3</v>
      </c>
      <c r="FA21" s="205">
        <v>39.671605858530199</v>
      </c>
      <c r="FB21" s="211">
        <v>3.5481886560746601</v>
      </c>
      <c r="FC21" s="211">
        <v>0</v>
      </c>
    </row>
    <row r="22" spans="2:159">
      <c r="B22" s="73" t="s">
        <v>793</v>
      </c>
      <c r="C22" s="73" t="s">
        <v>834</v>
      </c>
      <c r="D22" s="205">
        <v>40.101795143668497</v>
      </c>
      <c r="E22" s="211">
        <v>5.3541224132034797</v>
      </c>
      <c r="F22" s="211">
        <v>1.3077194974347599</v>
      </c>
      <c r="G22" s="270">
        <v>78.637193263363002</v>
      </c>
      <c r="H22" s="211">
        <v>19.808628247903901</v>
      </c>
      <c r="I22" s="211">
        <v>2.72216852326159</v>
      </c>
      <c r="J22" s="205">
        <v>25003.8961098654</v>
      </c>
      <c r="K22" s="211">
        <v>1560.2435257177001</v>
      </c>
      <c r="L22" s="211">
        <v>0.92206090702843402</v>
      </c>
      <c r="M22" s="270">
        <v>18778.522033274901</v>
      </c>
      <c r="N22" s="211">
        <v>1724.6121675127699</v>
      </c>
      <c r="O22" s="211">
        <v>0.135409857701277</v>
      </c>
      <c r="P22" s="205">
        <v>75179.296638211701</v>
      </c>
      <c r="Q22" s="211">
        <v>8938.0329359062907</v>
      </c>
      <c r="R22" s="211">
        <v>0.53259249391287899</v>
      </c>
      <c r="S22" s="205">
        <v>247607.762863429</v>
      </c>
      <c r="T22" s="211">
        <v>29514.622964304901</v>
      </c>
      <c r="U22" s="211">
        <v>107.665118640193</v>
      </c>
      <c r="V22" s="205">
        <v>935.87861775971703</v>
      </c>
      <c r="W22" s="211">
        <v>119.65791040597</v>
      </c>
      <c r="X22" s="211">
        <v>6.0647362709059802</v>
      </c>
      <c r="Y22" s="118">
        <v>349.38567235437398</v>
      </c>
      <c r="Z22" s="211">
        <v>135.06054789142101</v>
      </c>
      <c r="AA22" s="211">
        <v>30.057815983497001</v>
      </c>
      <c r="AB22" s="118">
        <v>162.036535716651</v>
      </c>
      <c r="AC22" s="211">
        <v>170.692687740107</v>
      </c>
      <c r="AD22" s="211">
        <v>52.334677507615197</v>
      </c>
      <c r="AE22" s="270">
        <v>22475.809448585798</v>
      </c>
      <c r="AF22" s="211">
        <v>1042.9548508146599</v>
      </c>
      <c r="AG22" s="211">
        <v>6.51974404294943</v>
      </c>
      <c r="AH22" s="205">
        <v>51.578229249958703</v>
      </c>
      <c r="AI22" s="211">
        <v>3.65291991695045</v>
      </c>
      <c r="AJ22" s="211">
        <v>0.14561142474519001</v>
      </c>
      <c r="AK22" s="205">
        <v>7282.2741475946204</v>
      </c>
      <c r="AL22" s="211">
        <v>462.80637761344201</v>
      </c>
      <c r="AM22" s="211">
        <v>0.31017559419072699</v>
      </c>
      <c r="AN22" s="205">
        <v>42.453726795229898</v>
      </c>
      <c r="AO22" s="211">
        <v>4.6003937282667797</v>
      </c>
      <c r="AP22" s="211">
        <v>2.1448440277071299E-2</v>
      </c>
      <c r="AQ22" s="205">
        <v>39.074359852019903</v>
      </c>
      <c r="AR22" s="211">
        <v>8.4485776565528905</v>
      </c>
      <c r="AS22" s="211">
        <v>1.1384574909326499</v>
      </c>
      <c r="AT22" s="205">
        <v>202.62906032135399</v>
      </c>
      <c r="AU22" s="211">
        <v>22.051802139986599</v>
      </c>
      <c r="AV22" s="211">
        <v>0.33518835961309201</v>
      </c>
      <c r="AW22" s="296">
        <v>90927.952651123996</v>
      </c>
      <c r="AX22" s="211">
        <v>9745.1078575862593</v>
      </c>
      <c r="AY22" s="211">
        <v>0.49430558699502503</v>
      </c>
      <c r="AZ22" s="270">
        <v>81007.893584730104</v>
      </c>
      <c r="BA22" s="211">
        <v>6664.9261170848304</v>
      </c>
      <c r="BB22" s="211">
        <v>2.6353378597911701</v>
      </c>
      <c r="BC22" s="205">
        <v>37.139079833484303</v>
      </c>
      <c r="BD22" s="211">
        <v>3.0861964571885099</v>
      </c>
      <c r="BE22" s="211">
        <v>9.1397808412170996E-3</v>
      </c>
      <c r="BF22" s="205">
        <v>54.366905837740497</v>
      </c>
      <c r="BG22" s="211">
        <v>8.1881036640230001</v>
      </c>
      <c r="BH22" s="211">
        <v>7.34748584200514E-2</v>
      </c>
      <c r="BI22" s="205">
        <v>37.614694642411102</v>
      </c>
      <c r="BJ22" s="211">
        <v>3.3152048941204102</v>
      </c>
      <c r="BK22" s="211">
        <v>0.120697170458199</v>
      </c>
      <c r="BL22" s="205">
        <v>53.258540605228497</v>
      </c>
      <c r="BM22" s="211">
        <v>8.50116066871648</v>
      </c>
      <c r="BN22" s="211">
        <v>0.135062950733812</v>
      </c>
      <c r="BO22" s="205">
        <v>52.815351129734502</v>
      </c>
      <c r="BP22" s="211">
        <v>4.9510903451552197</v>
      </c>
      <c r="BQ22" s="211">
        <v>2.7496250878557199E-2</v>
      </c>
      <c r="BR22" s="205">
        <v>40.307831421049798</v>
      </c>
      <c r="BS22" s="211">
        <v>5.73224033544109</v>
      </c>
      <c r="BT22" s="211">
        <v>0.145572253496175</v>
      </c>
      <c r="BU22" s="205">
        <v>29.533675143876</v>
      </c>
      <c r="BV22" s="211">
        <v>5.50784492168364</v>
      </c>
      <c r="BW22" s="211">
        <v>9.8821699114044995E-2</v>
      </c>
      <c r="BX22" s="205">
        <v>35.182932794935297</v>
      </c>
      <c r="BY22" s="211">
        <v>3.9768626374447398</v>
      </c>
      <c r="BZ22" s="211">
        <v>0.63646150445196803</v>
      </c>
      <c r="CA22" s="205">
        <v>68.150998548361699</v>
      </c>
      <c r="CB22" s="211">
        <v>6.7175094206911297</v>
      </c>
      <c r="CC22" s="211">
        <v>3.5652333258241698E-3</v>
      </c>
      <c r="CD22" s="205">
        <v>40.164649073669104</v>
      </c>
      <c r="CE22" s="211">
        <v>4.2878572760034599</v>
      </c>
      <c r="CF22" s="211">
        <v>0</v>
      </c>
      <c r="CG22" s="205">
        <v>41.2388495999556</v>
      </c>
      <c r="CH22" s="211">
        <v>3.6025319112127399</v>
      </c>
      <c r="CI22" s="211">
        <v>5.7009404656942504E-3</v>
      </c>
      <c r="CJ22" s="205">
        <v>40.380711906940498</v>
      </c>
      <c r="CK22" s="211">
        <v>3.44258677162918</v>
      </c>
      <c r="CL22" s="211">
        <v>0</v>
      </c>
      <c r="CM22" s="205">
        <v>34.975816925269697</v>
      </c>
      <c r="CN22" s="211">
        <v>5.6083837031268899</v>
      </c>
      <c r="CO22" s="211">
        <v>0</v>
      </c>
      <c r="CP22" s="205">
        <v>32.4160541745009</v>
      </c>
      <c r="CQ22" s="211">
        <v>3.9242399534796499</v>
      </c>
      <c r="CR22" s="211">
        <v>4.6999429441353498E-2</v>
      </c>
      <c r="CS22" s="205">
        <v>35.865740188617103</v>
      </c>
      <c r="CT22" s="211">
        <v>3.1419443813600099</v>
      </c>
      <c r="CU22" s="211">
        <v>1.4760495222673E-2</v>
      </c>
      <c r="CV22" s="205">
        <v>66.206556240093505</v>
      </c>
      <c r="CW22" s="211">
        <v>8.3642460150021094</v>
      </c>
      <c r="CX22" s="211">
        <v>0</v>
      </c>
      <c r="CY22" s="205">
        <v>37.598173689219998</v>
      </c>
      <c r="CZ22" s="211">
        <v>4.20118160662817</v>
      </c>
      <c r="DA22" s="211">
        <v>0</v>
      </c>
      <c r="DB22" s="205">
        <v>39.5765141171808</v>
      </c>
      <c r="DC22" s="211">
        <v>5.0908679797054903</v>
      </c>
      <c r="DD22" s="211">
        <v>0</v>
      </c>
      <c r="DE22" s="205">
        <v>43.0890255919306</v>
      </c>
      <c r="DF22" s="211">
        <v>4.8294767615387597</v>
      </c>
      <c r="DG22" s="211">
        <v>0</v>
      </c>
      <c r="DH22" s="205">
        <v>41.737767762194501</v>
      </c>
      <c r="DI22" s="211">
        <v>4.7548305453624202</v>
      </c>
      <c r="DJ22" s="211">
        <v>0</v>
      </c>
      <c r="DK22" s="205">
        <v>45.741097063106302</v>
      </c>
      <c r="DL22" s="211">
        <v>5.4898921996095904</v>
      </c>
      <c r="DM22" s="211">
        <v>0</v>
      </c>
      <c r="DN22" s="205">
        <v>39.0323467396288</v>
      </c>
      <c r="DO22" s="211">
        <v>2.5126677942073301</v>
      </c>
      <c r="DP22" s="211">
        <v>3.5632274732709402E-3</v>
      </c>
      <c r="DQ22" s="205">
        <v>48.555270376041499</v>
      </c>
      <c r="DR22" s="211">
        <v>6.2624334058771298</v>
      </c>
      <c r="DS22" s="211">
        <v>2.6542318375734199E-2</v>
      </c>
      <c r="DT22" s="205">
        <v>45.506975998239398</v>
      </c>
      <c r="DU22" s="211">
        <v>2.9344334711481399</v>
      </c>
      <c r="DV22" s="211">
        <v>0</v>
      </c>
      <c r="DW22" s="205">
        <v>51.997046722040103</v>
      </c>
      <c r="DX22" s="211">
        <v>5.5155307553304498</v>
      </c>
      <c r="DY22" s="211">
        <v>0</v>
      </c>
      <c r="DZ22" s="205">
        <v>49.2509457679378</v>
      </c>
      <c r="EA22" s="211">
        <v>4.6858638324300896</v>
      </c>
      <c r="EB22" s="211">
        <v>0</v>
      </c>
      <c r="EC22" s="205">
        <v>40.944821140999501</v>
      </c>
      <c r="ED22" s="211">
        <v>5.1399459601914304</v>
      </c>
      <c r="EE22" s="211">
        <v>5.5230860673884498E-3</v>
      </c>
      <c r="EF22" s="205">
        <v>49.175157839850399</v>
      </c>
      <c r="EG22" s="211">
        <v>5.6197435877024002</v>
      </c>
      <c r="EH22" s="211">
        <v>2.6021512191482998E-3</v>
      </c>
      <c r="EI22" s="205">
        <v>50.416141610903203</v>
      </c>
      <c r="EJ22" s="211">
        <v>6.3430126194026002</v>
      </c>
      <c r="EK22" s="211">
        <v>0</v>
      </c>
      <c r="EL22" s="205">
        <v>50.409769700775897</v>
      </c>
      <c r="EM22" s="211">
        <v>3.5435160482588701</v>
      </c>
      <c r="EN22" s="211">
        <v>0</v>
      </c>
      <c r="EO22" s="205">
        <v>39.200519600280998</v>
      </c>
      <c r="EP22" s="211">
        <v>3.7521805750652701</v>
      </c>
      <c r="EQ22" s="211">
        <v>0</v>
      </c>
      <c r="ER22" s="205">
        <v>43.123130476048097</v>
      </c>
      <c r="ES22" s="211">
        <v>3.1862967166896001</v>
      </c>
      <c r="ET22" s="211">
        <v>7.4868705043527302E-3</v>
      </c>
      <c r="EU22" s="205">
        <v>29.844880685575099</v>
      </c>
      <c r="EV22" s="211">
        <v>2.29747250542871</v>
      </c>
      <c r="EW22" s="211">
        <v>9.9274038958829108E-3</v>
      </c>
      <c r="EX22" s="205">
        <v>43.719661049821902</v>
      </c>
      <c r="EY22" s="211">
        <v>3.8434020845068502</v>
      </c>
      <c r="EZ22" s="211">
        <v>2.43939060834614E-3</v>
      </c>
      <c r="FA22" s="205">
        <v>39.668381364816902</v>
      </c>
      <c r="FB22" s="211">
        <v>4.0698975293927599</v>
      </c>
      <c r="FC22" s="211">
        <v>0</v>
      </c>
    </row>
    <row r="23" spans="2:159">
      <c r="B23" s="73" t="s">
        <v>793</v>
      </c>
      <c r="C23" s="68" t="s">
        <v>836</v>
      </c>
      <c r="D23" s="244">
        <v>41.733099958292499</v>
      </c>
      <c r="E23" s="245">
        <v>5.2895908093074802</v>
      </c>
      <c r="F23" s="245">
        <v>1.0256643279229201</v>
      </c>
      <c r="G23" s="244">
        <v>75.800934512685203</v>
      </c>
      <c r="H23" s="245">
        <v>22.138246802923199</v>
      </c>
      <c r="I23" s="245">
        <v>2.4776026024839202</v>
      </c>
      <c r="J23" s="244">
        <v>24874.967254515399</v>
      </c>
      <c r="K23" s="245">
        <v>1669.0994767812399</v>
      </c>
      <c r="L23" s="245">
        <v>0.813869510160801</v>
      </c>
      <c r="M23" s="276">
        <v>18784.665110755999</v>
      </c>
      <c r="N23" s="245">
        <v>1507.7187193129</v>
      </c>
      <c r="O23" s="245">
        <v>0.17995641445809599</v>
      </c>
      <c r="P23" s="244">
        <v>74281.417300075002</v>
      </c>
      <c r="Q23" s="245">
        <v>7777.7232743568302</v>
      </c>
      <c r="R23" s="245">
        <v>0.58549355087769195</v>
      </c>
      <c r="S23" s="244">
        <v>246427.73295447801</v>
      </c>
      <c r="T23" s="245">
        <v>29027.1310195636</v>
      </c>
      <c r="U23" s="245">
        <v>113.01454089693701</v>
      </c>
      <c r="V23" s="244">
        <v>933.81363756578799</v>
      </c>
      <c r="W23" s="245">
        <v>111.307961170304</v>
      </c>
      <c r="X23" s="245">
        <v>7.3199749676491699</v>
      </c>
      <c r="Y23" s="131">
        <v>301.31309613511002</v>
      </c>
      <c r="Z23" s="245">
        <v>150.262588852395</v>
      </c>
      <c r="AA23" s="245">
        <v>29.007069161633002</v>
      </c>
      <c r="AB23" s="131">
        <v>196.66081077918801</v>
      </c>
      <c r="AC23" s="245">
        <v>193.85403127595799</v>
      </c>
      <c r="AD23" s="245">
        <v>48.825509087042299</v>
      </c>
      <c r="AE23" s="244">
        <v>22676.308727152998</v>
      </c>
      <c r="AF23" s="245">
        <v>1237.5959236086101</v>
      </c>
      <c r="AG23" s="245">
        <v>6.4727333288010396</v>
      </c>
      <c r="AH23" s="244">
        <v>50.874277113220003</v>
      </c>
      <c r="AI23" s="245">
        <v>3.8982101245399301</v>
      </c>
      <c r="AJ23" s="245">
        <v>0.138513727590307</v>
      </c>
      <c r="AK23" s="244">
        <v>7207.1757197941497</v>
      </c>
      <c r="AL23" s="245">
        <v>427.04993604194499</v>
      </c>
      <c r="AM23" s="245">
        <v>0.40400447410024598</v>
      </c>
      <c r="AN23" s="244">
        <v>41.882238287131997</v>
      </c>
      <c r="AO23" s="245">
        <v>4.8353219383310897</v>
      </c>
      <c r="AP23" s="245">
        <v>3.3674739669021403E-2</v>
      </c>
      <c r="AQ23" s="244">
        <v>41.004011213285402</v>
      </c>
      <c r="AR23" s="245">
        <v>9.2792869397319695</v>
      </c>
      <c r="AS23" s="245">
        <v>1.1147318362535801</v>
      </c>
      <c r="AT23" s="244">
        <v>199.71011437223399</v>
      </c>
      <c r="AU23" s="245">
        <v>23.257361511237601</v>
      </c>
      <c r="AV23" s="245">
        <v>0.27339386867740501</v>
      </c>
      <c r="AW23" s="277">
        <v>91313.146187923994</v>
      </c>
      <c r="AX23" s="245">
        <v>10538.015820906799</v>
      </c>
      <c r="AY23" s="245">
        <v>0.43044466040374502</v>
      </c>
      <c r="AZ23" s="276">
        <v>85901.706934044298</v>
      </c>
      <c r="BA23" s="245">
        <v>7857.3059929189303</v>
      </c>
      <c r="BB23" s="245">
        <v>2.41579450126022</v>
      </c>
      <c r="BC23" s="244">
        <v>37.341837660303298</v>
      </c>
      <c r="BD23" s="245">
        <v>3.48980258325849</v>
      </c>
      <c r="BE23" s="245">
        <v>1.31238511919147E-2</v>
      </c>
      <c r="BF23" s="244">
        <v>56.383201217555701</v>
      </c>
      <c r="BG23" s="245">
        <v>7.2496617889295596</v>
      </c>
      <c r="BH23" s="245">
        <v>9.1641283220559797E-2</v>
      </c>
      <c r="BI23" s="244">
        <v>38.182485307407298</v>
      </c>
      <c r="BJ23" s="245">
        <v>4.0873396799253898</v>
      </c>
      <c r="BK23" s="245">
        <v>9.6529062514474601E-2</v>
      </c>
      <c r="BL23" s="244">
        <v>52.029251752551801</v>
      </c>
      <c r="BM23" s="245">
        <v>6.8960814843407698</v>
      </c>
      <c r="BN23" s="245">
        <v>0.146117826157805</v>
      </c>
      <c r="BO23" s="244">
        <v>52.987536672992</v>
      </c>
      <c r="BP23" s="245">
        <v>4.7063169658635804</v>
      </c>
      <c r="BQ23" s="245">
        <v>2.8126321379086699E-2</v>
      </c>
      <c r="BR23" s="244">
        <v>39.533979008665902</v>
      </c>
      <c r="BS23" s="245">
        <v>6.2376391244723504</v>
      </c>
      <c r="BT23" s="245">
        <v>0.16391181728191301</v>
      </c>
      <c r="BU23" s="244">
        <v>32.433034208441697</v>
      </c>
      <c r="BV23" s="245">
        <v>5.0905204735721599</v>
      </c>
      <c r="BW23" s="245">
        <v>0.110357765659958</v>
      </c>
      <c r="BX23" s="244">
        <v>35.576018526769303</v>
      </c>
      <c r="BY23" s="245">
        <v>4.27651598495319</v>
      </c>
      <c r="BZ23" s="245">
        <v>0.71113879664346302</v>
      </c>
      <c r="CA23" s="244">
        <v>67.673767830549707</v>
      </c>
      <c r="CB23" s="245">
        <v>8.3200197176384201</v>
      </c>
      <c r="CC23" s="245">
        <v>4.9296802708396602E-3</v>
      </c>
      <c r="CD23" s="244">
        <v>39.126605618935102</v>
      </c>
      <c r="CE23" s="245">
        <v>4.2153146466480402</v>
      </c>
      <c r="CF23" s="245">
        <v>0</v>
      </c>
      <c r="CG23" s="244">
        <v>40.969568522688398</v>
      </c>
      <c r="CH23" s="245">
        <v>3.78058383467916</v>
      </c>
      <c r="CI23" s="245">
        <v>5.6879930692734504E-3</v>
      </c>
      <c r="CJ23" s="244">
        <v>39.657780820430901</v>
      </c>
      <c r="CK23" s="245">
        <v>2.77806051996133</v>
      </c>
      <c r="CL23" s="245">
        <v>0</v>
      </c>
      <c r="CM23" s="244">
        <v>36.033792725652397</v>
      </c>
      <c r="CN23" s="245">
        <v>5.0210470703716901</v>
      </c>
      <c r="CO23" s="245">
        <v>1.9025168515404901E-2</v>
      </c>
      <c r="CP23" s="244">
        <v>32.765418980975198</v>
      </c>
      <c r="CQ23" s="245">
        <v>5.1161777620141002</v>
      </c>
      <c r="CR23" s="245">
        <v>5.1986632633524897E-2</v>
      </c>
      <c r="CS23" s="244">
        <v>36.372344701262001</v>
      </c>
      <c r="CT23" s="245">
        <v>4.31201648587599</v>
      </c>
      <c r="CU23" s="245">
        <v>2.9038501588417701E-2</v>
      </c>
      <c r="CV23" s="244">
        <v>66.145628799217803</v>
      </c>
      <c r="CW23" s="245">
        <v>9.2161986696210594</v>
      </c>
      <c r="CX23" s="245">
        <v>2.26653711519459E-2</v>
      </c>
      <c r="CY23" s="244">
        <v>36.578248389280198</v>
      </c>
      <c r="CZ23" s="245">
        <v>5.07132618649341</v>
      </c>
      <c r="DA23" s="245">
        <v>2.4449188135324301E-3</v>
      </c>
      <c r="DB23" s="244">
        <v>38.5617972176506</v>
      </c>
      <c r="DC23" s="245">
        <v>4.8711274482533797</v>
      </c>
      <c r="DD23" s="245">
        <v>0</v>
      </c>
      <c r="DE23" s="244">
        <v>42.149295492615998</v>
      </c>
      <c r="DF23" s="245">
        <v>4.7735401680113201</v>
      </c>
      <c r="DG23" s="245">
        <v>2.89183359300759E-3</v>
      </c>
      <c r="DH23" s="244">
        <v>40.860897455257501</v>
      </c>
      <c r="DI23" s="245">
        <v>5.6063335136508803</v>
      </c>
      <c r="DJ23" s="245">
        <v>0</v>
      </c>
      <c r="DK23" s="244">
        <v>45.930520140618597</v>
      </c>
      <c r="DL23" s="245">
        <v>5.9910219165270302</v>
      </c>
      <c r="DM23" s="245">
        <v>1.3319343294928201E-2</v>
      </c>
      <c r="DN23" s="244">
        <v>38.017050135959103</v>
      </c>
      <c r="DO23" s="245">
        <v>2.80530518150566</v>
      </c>
      <c r="DP23" s="245">
        <v>0</v>
      </c>
      <c r="DQ23" s="244">
        <v>47.172882261228501</v>
      </c>
      <c r="DR23" s="245">
        <v>4.0642274303775299</v>
      </c>
      <c r="DS23" s="245">
        <v>0</v>
      </c>
      <c r="DT23" s="244">
        <v>44.392094334945</v>
      </c>
      <c r="DU23" s="245">
        <v>3.3327617796286302</v>
      </c>
      <c r="DV23" s="245">
        <v>1.78395795750604E-3</v>
      </c>
      <c r="DW23" s="244">
        <v>49.753563479145299</v>
      </c>
      <c r="DX23" s="245">
        <v>4.8422824505856399</v>
      </c>
      <c r="DY23" s="245">
        <v>0</v>
      </c>
      <c r="DZ23" s="244">
        <v>46.7132496448151</v>
      </c>
      <c r="EA23" s="245">
        <v>4.0524782964547503</v>
      </c>
      <c r="EB23" s="245">
        <v>0</v>
      </c>
      <c r="EC23" s="244">
        <v>39.714392436400203</v>
      </c>
      <c r="ED23" s="245">
        <v>5.2705749981874002</v>
      </c>
      <c r="EE23" s="245">
        <v>0</v>
      </c>
      <c r="EF23" s="244">
        <v>47.674695511206998</v>
      </c>
      <c r="EG23" s="245">
        <v>5.7423064664468102</v>
      </c>
      <c r="EH23" s="245">
        <v>0</v>
      </c>
      <c r="EI23" s="244">
        <v>49.616711934032999</v>
      </c>
      <c r="EJ23" s="245">
        <v>6.5761184393575096</v>
      </c>
      <c r="EK23" s="245">
        <v>0</v>
      </c>
      <c r="EL23" s="244">
        <v>49.330234694725803</v>
      </c>
      <c r="EM23" s="245">
        <v>3.8406979976158899</v>
      </c>
      <c r="EN23" s="245">
        <v>1.87514648342789E-3</v>
      </c>
      <c r="EO23" s="244">
        <v>39.041206142389399</v>
      </c>
      <c r="EP23" s="245">
        <v>4.5603525072978099</v>
      </c>
      <c r="EQ23" s="245">
        <v>0</v>
      </c>
      <c r="ER23" s="244">
        <v>43.581269142904098</v>
      </c>
      <c r="ES23" s="245">
        <v>3.5071710186929601</v>
      </c>
      <c r="ET23" s="245">
        <v>1.1817494913796E-2</v>
      </c>
      <c r="EU23" s="244">
        <v>31.678376899306102</v>
      </c>
      <c r="EV23" s="245">
        <v>1.9835589750075</v>
      </c>
      <c r="EW23" s="245">
        <v>7.6294717659902899E-3</v>
      </c>
      <c r="EX23" s="244">
        <v>40.321396668172397</v>
      </c>
      <c r="EY23" s="245">
        <v>3.2046020290896799</v>
      </c>
      <c r="EZ23" s="245">
        <v>5.39483562105418E-3</v>
      </c>
      <c r="FA23" s="244">
        <v>38.156682963088898</v>
      </c>
      <c r="FB23" s="245">
        <v>3.4302714931854901</v>
      </c>
      <c r="FC23" s="245">
        <v>0</v>
      </c>
    </row>
    <row r="24" spans="2:159">
      <c r="B24" s="73" t="s">
        <v>793</v>
      </c>
      <c r="C24" s="73" t="s">
        <v>832</v>
      </c>
      <c r="D24" s="205">
        <v>36.255108821818702</v>
      </c>
      <c r="E24" s="211">
        <v>5.5053092653263596</v>
      </c>
      <c r="F24" s="211">
        <v>1.2001135962662699</v>
      </c>
      <c r="G24" s="270">
        <v>101.592277760795</v>
      </c>
      <c r="H24" s="211">
        <v>17.637412738308701</v>
      </c>
      <c r="I24" s="211">
        <v>2.7455359392289398</v>
      </c>
      <c r="J24" s="205">
        <v>25017.472083877601</v>
      </c>
      <c r="K24" s="211">
        <v>1825.20521225979</v>
      </c>
      <c r="L24" s="211">
        <v>0.71186559721972797</v>
      </c>
      <c r="M24" s="270">
        <v>18503.2544211698</v>
      </c>
      <c r="N24" s="211">
        <v>1309.34698227332</v>
      </c>
      <c r="O24" s="211">
        <v>7.4166761492852798E-2</v>
      </c>
      <c r="P24" s="205">
        <v>73984.882934712397</v>
      </c>
      <c r="Q24" s="211">
        <v>5469.1383254935499</v>
      </c>
      <c r="R24" s="211">
        <v>0.46451052254359998</v>
      </c>
      <c r="S24" s="205">
        <v>243248.62759639299</v>
      </c>
      <c r="T24" s="211">
        <v>17922.637666344599</v>
      </c>
      <c r="U24" s="211">
        <v>109.38334284690001</v>
      </c>
      <c r="V24" s="205">
        <v>926.24680207512495</v>
      </c>
      <c r="W24" s="211">
        <v>87.5989931550276</v>
      </c>
      <c r="X24" s="211">
        <v>7.2541614190091597</v>
      </c>
      <c r="Y24" s="118">
        <v>378.27799318499302</v>
      </c>
      <c r="Z24" s="211">
        <v>133.30047571781699</v>
      </c>
      <c r="AA24" s="211">
        <v>29.451173313785901</v>
      </c>
      <c r="AB24" s="118">
        <v>187.12480009629999</v>
      </c>
      <c r="AC24" s="211">
        <v>185.03492036757299</v>
      </c>
      <c r="AD24" s="211">
        <v>56.766080945494501</v>
      </c>
      <c r="AE24" s="270">
        <v>21662.992825278299</v>
      </c>
      <c r="AF24" s="211">
        <v>1095.2300434188601</v>
      </c>
      <c r="AG24" s="211">
        <v>7.5673765728209297</v>
      </c>
      <c r="AH24" s="205">
        <v>53.996221492951399</v>
      </c>
      <c r="AI24" s="211">
        <v>3.1926629640515598</v>
      </c>
      <c r="AJ24" s="211">
        <v>8.5303054233643899E-2</v>
      </c>
      <c r="AK24" s="205">
        <v>7175.0294002137298</v>
      </c>
      <c r="AL24" s="211">
        <v>424.57140340569498</v>
      </c>
      <c r="AM24" s="211">
        <v>0.27576330454546299</v>
      </c>
      <c r="AN24" s="205">
        <v>41.242070664570299</v>
      </c>
      <c r="AO24" s="211">
        <v>3.1086700650844299</v>
      </c>
      <c r="AP24" s="211">
        <v>2.4305770735512999E-2</v>
      </c>
      <c r="AQ24" s="205">
        <v>39.685340424531702</v>
      </c>
      <c r="AR24" s="211">
        <v>7.6776744195437603</v>
      </c>
      <c r="AS24" s="211">
        <v>0.92873282749032005</v>
      </c>
      <c r="AT24" s="205">
        <v>203.466872614887</v>
      </c>
      <c r="AU24" s="211">
        <v>17.003120187313201</v>
      </c>
      <c r="AV24" s="211">
        <v>0.27883849949658601</v>
      </c>
      <c r="AW24" s="296">
        <v>92960.2903436427</v>
      </c>
      <c r="AX24" s="211">
        <v>7989.8648577798904</v>
      </c>
      <c r="AY24" s="211">
        <v>0.48200483229241398</v>
      </c>
      <c r="AZ24" s="270">
        <v>64064.852427810503</v>
      </c>
      <c r="BA24" s="211">
        <v>4951.7423403536905</v>
      </c>
      <c r="BB24" s="211">
        <v>2.0658833987470699</v>
      </c>
      <c r="BC24" s="205">
        <v>37.1872967153163</v>
      </c>
      <c r="BD24" s="211">
        <v>3.6576803597244698</v>
      </c>
      <c r="BE24" s="211">
        <v>7.2863514733811398E-3</v>
      </c>
      <c r="BF24" s="205">
        <v>55.821661652072798</v>
      </c>
      <c r="BG24" s="211">
        <v>7.1478548702138003</v>
      </c>
      <c r="BH24" s="211">
        <v>7.3077234523085996E-2</v>
      </c>
      <c r="BI24" s="205">
        <v>38.104326812489198</v>
      </c>
      <c r="BJ24" s="211">
        <v>3.6064212727567999</v>
      </c>
      <c r="BK24" s="211">
        <v>0.14404603484869799</v>
      </c>
      <c r="BL24" s="205">
        <v>53.908672557546403</v>
      </c>
      <c r="BM24" s="211">
        <v>8.4260662108709994</v>
      </c>
      <c r="BN24" s="211">
        <v>0.16044564262510799</v>
      </c>
      <c r="BO24" s="205">
        <v>52.662306492166998</v>
      </c>
      <c r="BP24" s="211">
        <v>5.2252800392067096</v>
      </c>
      <c r="BQ24" s="211">
        <v>2.4545254324928899E-2</v>
      </c>
      <c r="BR24" s="205">
        <v>39.494777341542097</v>
      </c>
      <c r="BS24" s="211">
        <v>7.2571889815706596</v>
      </c>
      <c r="BT24" s="211">
        <v>0.10246105280024299</v>
      </c>
      <c r="BU24" s="205">
        <v>32.416272478596298</v>
      </c>
      <c r="BV24" s="211">
        <v>6.4901319211908097</v>
      </c>
      <c r="BW24" s="211">
        <v>8.7080515675267395E-2</v>
      </c>
      <c r="BX24" s="205">
        <v>35.8635193013125</v>
      </c>
      <c r="BY24" s="211">
        <v>5.9504439498373998</v>
      </c>
      <c r="BZ24" s="211">
        <v>0.58004256941304499</v>
      </c>
      <c r="CA24" s="205">
        <v>67.565346321183398</v>
      </c>
      <c r="CB24" s="211">
        <v>7.7023705161334597</v>
      </c>
      <c r="CC24" s="211">
        <v>4.2644603827399E-3</v>
      </c>
      <c r="CD24" s="205">
        <v>40.352043479134103</v>
      </c>
      <c r="CE24" s="211">
        <v>4.4141267334072296</v>
      </c>
      <c r="CF24" s="211">
        <v>4.2855272740281898E-3</v>
      </c>
      <c r="CG24" s="205">
        <v>41.294720320007997</v>
      </c>
      <c r="CH24" s="211">
        <v>5.4039958937491299</v>
      </c>
      <c r="CI24" s="211">
        <v>0</v>
      </c>
      <c r="CJ24" s="205">
        <v>39.963460439703603</v>
      </c>
      <c r="CK24" s="211">
        <v>4.4898883647740204</v>
      </c>
      <c r="CL24" s="211">
        <v>0</v>
      </c>
      <c r="CM24" s="205">
        <v>36.023831588004199</v>
      </c>
      <c r="CN24" s="211">
        <v>6.4991680745984599</v>
      </c>
      <c r="CO24" s="211">
        <v>1.6211545995767501E-2</v>
      </c>
      <c r="CP24" s="205">
        <v>31.708655781817399</v>
      </c>
      <c r="CQ24" s="211">
        <v>4.8064083412838601</v>
      </c>
      <c r="CR24" s="211">
        <v>4.5536189629375598E-2</v>
      </c>
      <c r="CS24" s="205">
        <v>35.651611055948997</v>
      </c>
      <c r="CT24" s="211">
        <v>4.4231860491340704</v>
      </c>
      <c r="CU24" s="211">
        <v>2.3795769592789898E-2</v>
      </c>
      <c r="CV24" s="205">
        <v>65.677588947282302</v>
      </c>
      <c r="CW24" s="211">
        <v>9.1350754834508798</v>
      </c>
      <c r="CX24" s="211">
        <v>0</v>
      </c>
      <c r="CY24" s="205">
        <v>36.843667657633297</v>
      </c>
      <c r="CZ24" s="211">
        <v>4.4000368550309501</v>
      </c>
      <c r="DA24" s="211">
        <v>0</v>
      </c>
      <c r="DB24" s="205">
        <v>38.736797052379799</v>
      </c>
      <c r="DC24" s="211">
        <v>5.3364798882094302</v>
      </c>
      <c r="DD24" s="211">
        <v>0</v>
      </c>
      <c r="DE24" s="205">
        <v>42.748571971725603</v>
      </c>
      <c r="DF24" s="211">
        <v>4.9308941127410399</v>
      </c>
      <c r="DG24" s="211">
        <v>1.7721140036308901E-3</v>
      </c>
      <c r="DH24" s="205">
        <v>41.909990313855701</v>
      </c>
      <c r="DI24" s="211">
        <v>6.1674860446544697</v>
      </c>
      <c r="DJ24" s="211">
        <v>0</v>
      </c>
      <c r="DK24" s="205">
        <v>45.684041304004097</v>
      </c>
      <c r="DL24" s="211">
        <v>6.5828465619039198</v>
      </c>
      <c r="DM24" s="211">
        <v>0</v>
      </c>
      <c r="DN24" s="205">
        <v>39.005441897959003</v>
      </c>
      <c r="DO24" s="211">
        <v>4.3432858983334599</v>
      </c>
      <c r="DP24" s="211">
        <v>3.3876843940211401E-3</v>
      </c>
      <c r="DQ24" s="205">
        <v>46.768070849605898</v>
      </c>
      <c r="DR24" s="211">
        <v>5.7537015445076696</v>
      </c>
      <c r="DS24" s="211">
        <v>1.17092117409381E-2</v>
      </c>
      <c r="DT24" s="205">
        <v>45.228445737713102</v>
      </c>
      <c r="DU24" s="211">
        <v>4.2463373553476398</v>
      </c>
      <c r="DV24" s="211">
        <v>0</v>
      </c>
      <c r="DW24" s="205">
        <v>49.180763467914502</v>
      </c>
      <c r="DX24" s="211">
        <v>6.9799912277915599</v>
      </c>
      <c r="DY24" s="211">
        <v>0</v>
      </c>
      <c r="DZ24" s="205">
        <v>47.3658269330735</v>
      </c>
      <c r="EA24" s="211">
        <v>5.5108270749460102</v>
      </c>
      <c r="EB24" s="211">
        <v>0</v>
      </c>
      <c r="EC24" s="205">
        <v>38.654051878056798</v>
      </c>
      <c r="ED24" s="211">
        <v>4.7639732765279597</v>
      </c>
      <c r="EE24" s="211">
        <v>5.09493261235774E-3</v>
      </c>
      <c r="EF24" s="205">
        <v>48.322491238511397</v>
      </c>
      <c r="EG24" s="211">
        <v>6.0338917041119098</v>
      </c>
      <c r="EH24" s="211">
        <v>0</v>
      </c>
      <c r="EI24" s="205">
        <v>48.2921784096078</v>
      </c>
      <c r="EJ24" s="211">
        <v>6.2469180074707804</v>
      </c>
      <c r="EK24" s="211">
        <v>0</v>
      </c>
      <c r="EL24" s="205">
        <v>49.758673328397201</v>
      </c>
      <c r="EM24" s="211">
        <v>5.8176871350839603</v>
      </c>
      <c r="EN24" s="211">
        <v>1.66969662525239E-3</v>
      </c>
      <c r="EO24" s="205">
        <v>39.505329819279403</v>
      </c>
      <c r="EP24" s="211">
        <v>4.6399597137723996</v>
      </c>
      <c r="EQ24" s="211">
        <v>2.2416080865676601E-2</v>
      </c>
      <c r="ER24" s="205">
        <v>43.810776218716903</v>
      </c>
      <c r="ES24" s="211">
        <v>4.7656499380480302</v>
      </c>
      <c r="ET24" s="211">
        <v>8.30218912124581E-3</v>
      </c>
      <c r="EU24" s="205">
        <v>30.503754328166099</v>
      </c>
      <c r="EV24" s="211">
        <v>3.9173329622128898</v>
      </c>
      <c r="EW24" s="211">
        <v>7.7465563589712398E-3</v>
      </c>
      <c r="EX24" s="205">
        <v>41.703836573737497</v>
      </c>
      <c r="EY24" s="211">
        <v>3.7845821430667002</v>
      </c>
      <c r="EZ24" s="211">
        <v>2.2387469639687102E-3</v>
      </c>
      <c r="FA24" s="205">
        <v>38.870745964118498</v>
      </c>
      <c r="FB24" s="211">
        <v>3.32254216052839</v>
      </c>
      <c r="FC24" s="211">
        <v>0</v>
      </c>
    </row>
    <row r="25" spans="2:159">
      <c r="B25" s="73" t="s">
        <v>793</v>
      </c>
      <c r="C25" s="73" t="s">
        <v>833</v>
      </c>
      <c r="D25" s="205">
        <v>40.244625179969802</v>
      </c>
      <c r="E25" s="211">
        <v>4.77634703080051</v>
      </c>
      <c r="F25" s="211">
        <v>1.1225621069898</v>
      </c>
      <c r="G25" s="270">
        <v>84.068988323068396</v>
      </c>
      <c r="H25" s="211">
        <v>20.010287242375899</v>
      </c>
      <c r="I25" s="211">
        <v>2.9498771250752398</v>
      </c>
      <c r="J25" s="205">
        <v>24836.769302405599</v>
      </c>
      <c r="K25" s="211">
        <v>1813.5903398016001</v>
      </c>
      <c r="L25" s="211">
        <v>0.94111261875117003</v>
      </c>
      <c r="M25" s="270">
        <v>18411.840350946601</v>
      </c>
      <c r="N25" s="211">
        <v>1675.8986223594</v>
      </c>
      <c r="O25" s="211">
        <v>0.18751643207423199</v>
      </c>
      <c r="P25" s="205">
        <v>75060.878626520105</v>
      </c>
      <c r="Q25" s="211">
        <v>6455.2225844348704</v>
      </c>
      <c r="R25" s="211">
        <v>0.75201201251914196</v>
      </c>
      <c r="S25" s="205">
        <v>243938.734105001</v>
      </c>
      <c r="T25" s="211">
        <v>25460.5344539949</v>
      </c>
      <c r="U25" s="211">
        <v>117.757386605479</v>
      </c>
      <c r="V25" s="205">
        <v>936.47820528736395</v>
      </c>
      <c r="W25" s="211">
        <v>106.97443813160901</v>
      </c>
      <c r="X25" s="211">
        <v>6.9831012589804304</v>
      </c>
      <c r="Y25" s="118">
        <v>349.00811248816802</v>
      </c>
      <c r="Z25" s="211">
        <v>141.01510570666301</v>
      </c>
      <c r="AA25" s="211">
        <v>29.7257163356117</v>
      </c>
      <c r="AB25" s="118">
        <v>173.647834793123</v>
      </c>
      <c r="AC25" s="211">
        <v>170.45107953831899</v>
      </c>
      <c r="AD25" s="211">
        <v>59.224959100859301</v>
      </c>
      <c r="AE25" s="270">
        <v>21790.726363638401</v>
      </c>
      <c r="AF25" s="211">
        <v>974.16028852625504</v>
      </c>
      <c r="AG25" s="211">
        <v>6.0372865340018702</v>
      </c>
      <c r="AH25" s="205">
        <v>51.655046327155297</v>
      </c>
      <c r="AI25" s="211">
        <v>4.3650810812924297</v>
      </c>
      <c r="AJ25" s="211">
        <v>0.13896218729343199</v>
      </c>
      <c r="AK25" s="205">
        <v>7267.1712979915101</v>
      </c>
      <c r="AL25" s="211">
        <v>458.64501429347501</v>
      </c>
      <c r="AM25" s="211">
        <v>0.327494476858186</v>
      </c>
      <c r="AN25" s="205">
        <v>41.362812255437603</v>
      </c>
      <c r="AO25" s="211">
        <v>3.5897371331702699</v>
      </c>
      <c r="AP25" s="211">
        <v>3.0940608894610901E-2</v>
      </c>
      <c r="AQ25" s="205">
        <v>38.362755219960299</v>
      </c>
      <c r="AR25" s="211">
        <v>8.7587823358623105</v>
      </c>
      <c r="AS25" s="211">
        <v>1.1976142632203901</v>
      </c>
      <c r="AT25" s="205">
        <v>203.28033171638199</v>
      </c>
      <c r="AU25" s="211">
        <v>20.054977285486199</v>
      </c>
      <c r="AV25" s="211">
        <v>0.27252051218140499</v>
      </c>
      <c r="AW25" s="296">
        <v>92693.304760305007</v>
      </c>
      <c r="AX25" s="211">
        <v>7561.9716831120604</v>
      </c>
      <c r="AY25" s="211">
        <v>0.42219331208947197</v>
      </c>
      <c r="AZ25" s="270">
        <v>72989.126317536196</v>
      </c>
      <c r="BA25" s="211">
        <v>5888.0113192906101</v>
      </c>
      <c r="BB25" s="211">
        <v>2.2808580661727702</v>
      </c>
      <c r="BC25" s="205">
        <v>36.933229111799598</v>
      </c>
      <c r="BD25" s="211">
        <v>3.4078999096528402</v>
      </c>
      <c r="BE25" s="211">
        <v>1.32105260848462E-2</v>
      </c>
      <c r="BF25" s="205">
        <v>54.2419595080639</v>
      </c>
      <c r="BG25" s="211">
        <v>7.8506835660673602</v>
      </c>
      <c r="BH25" s="211">
        <v>0.103183272743344</v>
      </c>
      <c r="BI25" s="205">
        <v>37.574957203136897</v>
      </c>
      <c r="BJ25" s="211">
        <v>3.4975219707571901</v>
      </c>
      <c r="BK25" s="211">
        <v>0.11575159538839</v>
      </c>
      <c r="BL25" s="205">
        <v>53.274193162350898</v>
      </c>
      <c r="BM25" s="211">
        <v>8.2495630823185593</v>
      </c>
      <c r="BN25" s="211">
        <v>0.15667388555654199</v>
      </c>
      <c r="BO25" s="205">
        <v>51.280322880329301</v>
      </c>
      <c r="BP25" s="211">
        <v>4.4530677093937898</v>
      </c>
      <c r="BQ25" s="211">
        <v>2.7801199155861399E-2</v>
      </c>
      <c r="BR25" s="205">
        <v>39.365565723887201</v>
      </c>
      <c r="BS25" s="211">
        <v>6.3433399651631497</v>
      </c>
      <c r="BT25" s="211">
        <v>0.17605472983051401</v>
      </c>
      <c r="BU25" s="205">
        <v>30.574575562157101</v>
      </c>
      <c r="BV25" s="211">
        <v>6.1752547217987397</v>
      </c>
      <c r="BW25" s="211">
        <v>0.116242302785486</v>
      </c>
      <c r="BX25" s="205">
        <v>35.5924075842617</v>
      </c>
      <c r="BY25" s="211">
        <v>4.7486340590034901</v>
      </c>
      <c r="BZ25" s="211">
        <v>0.62727066613511095</v>
      </c>
      <c r="CA25" s="205">
        <v>67.386145088204998</v>
      </c>
      <c r="CB25" s="211">
        <v>7.6832124245828997</v>
      </c>
      <c r="CC25" s="211">
        <v>0</v>
      </c>
      <c r="CD25" s="205">
        <v>40.933082383577002</v>
      </c>
      <c r="CE25" s="211">
        <v>4.3953317645039496</v>
      </c>
      <c r="CF25" s="211">
        <v>3.0042415248529401E-3</v>
      </c>
      <c r="CG25" s="205">
        <v>41.394582564985399</v>
      </c>
      <c r="CH25" s="211">
        <v>3.6291374862063202</v>
      </c>
      <c r="CI25" s="211">
        <v>0</v>
      </c>
      <c r="CJ25" s="205">
        <v>40.747605847117299</v>
      </c>
      <c r="CK25" s="211">
        <v>3.60497765397947</v>
      </c>
      <c r="CL25" s="211">
        <v>3.5484418630460498E-3</v>
      </c>
      <c r="CM25" s="205">
        <v>34.958045234299298</v>
      </c>
      <c r="CN25" s="211">
        <v>4.8339677312705902</v>
      </c>
      <c r="CO25" s="211">
        <v>2.7444509726088299E-2</v>
      </c>
      <c r="CP25" s="205">
        <v>32.400404432429198</v>
      </c>
      <c r="CQ25" s="211">
        <v>4.5931188191826902</v>
      </c>
      <c r="CR25" s="211">
        <v>4.9097314073292597E-2</v>
      </c>
      <c r="CS25" s="205">
        <v>36.229696014344697</v>
      </c>
      <c r="CT25" s="211">
        <v>5.0881969293966298</v>
      </c>
      <c r="CU25" s="211">
        <v>3.14414120800518E-2</v>
      </c>
      <c r="CV25" s="205">
        <v>67.159874914995896</v>
      </c>
      <c r="CW25" s="211">
        <v>8.3524022370938997</v>
      </c>
      <c r="CX25" s="211">
        <v>2.40935847850587E-2</v>
      </c>
      <c r="CY25" s="205">
        <v>37.419179708931701</v>
      </c>
      <c r="CZ25" s="211">
        <v>4.3223072805305502</v>
      </c>
      <c r="DA25" s="211">
        <v>2.70528630972904E-3</v>
      </c>
      <c r="DB25" s="205">
        <v>39.169915298403602</v>
      </c>
      <c r="DC25" s="211">
        <v>4.4048791865125603</v>
      </c>
      <c r="DD25" s="211">
        <v>0</v>
      </c>
      <c r="DE25" s="205">
        <v>43.714223951500102</v>
      </c>
      <c r="DF25" s="211">
        <v>4.1040685685305398</v>
      </c>
      <c r="DG25" s="211">
        <v>2.0985188540819299E-3</v>
      </c>
      <c r="DH25" s="205">
        <v>42.3762560489183</v>
      </c>
      <c r="DI25" s="211">
        <v>6.3853848288477097</v>
      </c>
      <c r="DJ25" s="211">
        <v>0</v>
      </c>
      <c r="DK25" s="205">
        <v>46.920098400349801</v>
      </c>
      <c r="DL25" s="211">
        <v>5.9938332437307897</v>
      </c>
      <c r="DM25" s="211">
        <v>0</v>
      </c>
      <c r="DN25" s="205">
        <v>39.662882839425102</v>
      </c>
      <c r="DO25" s="211">
        <v>3.4511505607296602</v>
      </c>
      <c r="DP25" s="211">
        <v>3.9855189236429897E-3</v>
      </c>
      <c r="DQ25" s="205">
        <v>48.584054323346699</v>
      </c>
      <c r="DR25" s="211">
        <v>5.8026539896762701</v>
      </c>
      <c r="DS25" s="211">
        <v>0</v>
      </c>
      <c r="DT25" s="205">
        <v>46.395634939258898</v>
      </c>
      <c r="DU25" s="211">
        <v>3.8916021339743199</v>
      </c>
      <c r="DV25" s="211">
        <v>2.5730974348466299E-3</v>
      </c>
      <c r="DW25" s="205">
        <v>51.380285948083603</v>
      </c>
      <c r="DX25" s="211">
        <v>5.8816108159340201</v>
      </c>
      <c r="DY25" s="211">
        <v>0</v>
      </c>
      <c r="DZ25" s="205">
        <v>48.9121104070027</v>
      </c>
      <c r="EA25" s="211">
        <v>5.7812518985458299</v>
      </c>
      <c r="EB25" s="211">
        <v>2.65063587037796E-3</v>
      </c>
      <c r="EC25" s="205">
        <v>40.399442787775101</v>
      </c>
      <c r="ED25" s="211">
        <v>5.1106189312972701</v>
      </c>
      <c r="EE25" s="211">
        <v>0</v>
      </c>
      <c r="EF25" s="205">
        <v>50.066526110556097</v>
      </c>
      <c r="EG25" s="211">
        <v>5.6508784942335497</v>
      </c>
      <c r="EH25" s="211">
        <v>0</v>
      </c>
      <c r="EI25" s="205">
        <v>50.931456294360501</v>
      </c>
      <c r="EJ25" s="211">
        <v>6.1687523750227298</v>
      </c>
      <c r="EK25" s="211">
        <v>0</v>
      </c>
      <c r="EL25" s="205">
        <v>51.938974930513702</v>
      </c>
      <c r="EM25" s="211">
        <v>4.1511104669243197</v>
      </c>
      <c r="EN25" s="211">
        <v>0</v>
      </c>
      <c r="EO25" s="205">
        <v>40.534370856017503</v>
      </c>
      <c r="EP25" s="211">
        <v>5.1127772437880301</v>
      </c>
      <c r="EQ25" s="211">
        <v>9.0765173253417007E-3</v>
      </c>
      <c r="ER25" s="205">
        <v>43.9475670719129</v>
      </c>
      <c r="ES25" s="211">
        <v>4.4103591147085996</v>
      </c>
      <c r="ET25" s="211">
        <v>5.71903281100957E-3</v>
      </c>
      <c r="EU25" s="205">
        <v>30.804583287897302</v>
      </c>
      <c r="EV25" s="211">
        <v>3.53496336674645</v>
      </c>
      <c r="EW25" s="211">
        <v>5.6315680991344897E-3</v>
      </c>
      <c r="EX25" s="205">
        <v>42.664741005765897</v>
      </c>
      <c r="EY25" s="211">
        <v>4.08144992310935</v>
      </c>
      <c r="EZ25" s="211">
        <v>2.61117350092342E-3</v>
      </c>
      <c r="FA25" s="205">
        <v>39.927105295990302</v>
      </c>
      <c r="FB25" s="211">
        <v>3.2724558459331701</v>
      </c>
      <c r="FC25" s="211">
        <v>2.4693604982981301E-3</v>
      </c>
    </row>
    <row r="26" spans="2:159">
      <c r="B26" s="73" t="s">
        <v>793</v>
      </c>
      <c r="C26" s="73" t="s">
        <v>834</v>
      </c>
      <c r="D26" s="205">
        <v>39.745845063827602</v>
      </c>
      <c r="E26" s="211">
        <v>5.5136239302307102</v>
      </c>
      <c r="F26" s="211">
        <v>1.1546983278920899</v>
      </c>
      <c r="G26" s="205">
        <v>73.886806049079695</v>
      </c>
      <c r="H26" s="211">
        <v>17.153856743158698</v>
      </c>
      <c r="I26" s="211">
        <v>2.7782002693113301</v>
      </c>
      <c r="J26" s="205">
        <v>24438.743233822301</v>
      </c>
      <c r="K26" s="211">
        <v>1578.6284365286799</v>
      </c>
      <c r="L26" s="211">
        <v>0.84865374277765504</v>
      </c>
      <c r="M26" s="270">
        <v>18371.4346629514</v>
      </c>
      <c r="N26" s="211">
        <v>1259.85156454556</v>
      </c>
      <c r="O26" s="211">
        <v>0.25325746892297202</v>
      </c>
      <c r="P26" s="205">
        <v>73998.001771494397</v>
      </c>
      <c r="Q26" s="211">
        <v>5278.9490901290001</v>
      </c>
      <c r="R26" s="211">
        <v>0.70367741991877697</v>
      </c>
      <c r="S26" s="205">
        <v>240355.33403282001</v>
      </c>
      <c r="T26" s="211">
        <v>19497.179681915699</v>
      </c>
      <c r="U26" s="211">
        <v>101.868256236344</v>
      </c>
      <c r="V26" s="205">
        <v>903.46017186303197</v>
      </c>
      <c r="W26" s="211">
        <v>76.887216238654204</v>
      </c>
      <c r="X26" s="211">
        <v>7.4402552683688397</v>
      </c>
      <c r="Y26" s="118">
        <v>316.304653412184</v>
      </c>
      <c r="Z26" s="211">
        <v>149.53304180172901</v>
      </c>
      <c r="AA26" s="211">
        <v>26.240046506480699</v>
      </c>
      <c r="AB26" s="118">
        <v>210.43887195836501</v>
      </c>
      <c r="AC26" s="211">
        <v>184.32179837663699</v>
      </c>
      <c r="AD26" s="211">
        <v>44.5810242417176</v>
      </c>
      <c r="AE26" s="270">
        <v>21899.563847495301</v>
      </c>
      <c r="AF26" s="211">
        <v>957.152950846321</v>
      </c>
      <c r="AG26" s="211">
        <v>6.3389075075698198</v>
      </c>
      <c r="AH26" s="205">
        <v>50.193448550555701</v>
      </c>
      <c r="AI26" s="211">
        <v>3.5404564828828202</v>
      </c>
      <c r="AJ26" s="211">
        <v>0.156978812960123</v>
      </c>
      <c r="AK26" s="205">
        <v>7155.7188487880703</v>
      </c>
      <c r="AL26" s="211">
        <v>464.91763153291299</v>
      </c>
      <c r="AM26" s="211">
        <v>0.26861604902749697</v>
      </c>
      <c r="AN26" s="205">
        <v>40.184378731015499</v>
      </c>
      <c r="AO26" s="211">
        <v>3.7906659683540802</v>
      </c>
      <c r="AP26" s="211">
        <v>3.04134358212114E-2</v>
      </c>
      <c r="AQ26" s="205">
        <v>38.138839626922902</v>
      </c>
      <c r="AR26" s="211">
        <v>9.3260958263431508</v>
      </c>
      <c r="AS26" s="211">
        <v>1.1900868831423901</v>
      </c>
      <c r="AT26" s="205">
        <v>199.97537673814401</v>
      </c>
      <c r="AU26" s="211">
        <v>19.9732990102565</v>
      </c>
      <c r="AV26" s="211">
        <v>0.41382452402298298</v>
      </c>
      <c r="AW26" s="296">
        <v>90792.775537348294</v>
      </c>
      <c r="AX26" s="211">
        <v>8434.05580998599</v>
      </c>
      <c r="AY26" s="211">
        <v>0.458796078511293</v>
      </c>
      <c r="AZ26" s="270">
        <v>80076.223949187304</v>
      </c>
      <c r="BA26" s="211">
        <v>6807.4851258313001</v>
      </c>
      <c r="BB26" s="211">
        <v>2.5988235193983602</v>
      </c>
      <c r="BC26" s="205">
        <v>37.168493414164999</v>
      </c>
      <c r="BD26" s="211">
        <v>3.7205205640534</v>
      </c>
      <c r="BE26" s="211">
        <v>1.7690976545922599E-2</v>
      </c>
      <c r="BF26" s="205">
        <v>55.712255494881198</v>
      </c>
      <c r="BG26" s="211">
        <v>7.6302693471692002</v>
      </c>
      <c r="BH26" s="211">
        <v>0.108313062297745</v>
      </c>
      <c r="BI26" s="205">
        <v>38.554768665232501</v>
      </c>
      <c r="BJ26" s="211">
        <v>3.7128018174016502</v>
      </c>
      <c r="BK26" s="211">
        <v>0.11203502306893</v>
      </c>
      <c r="BL26" s="205">
        <v>50.657654197560298</v>
      </c>
      <c r="BM26" s="211">
        <v>8.7224435599973305</v>
      </c>
      <c r="BN26" s="211">
        <v>0.16371242055243301</v>
      </c>
      <c r="BO26" s="205">
        <v>50.9766222405067</v>
      </c>
      <c r="BP26" s="211">
        <v>4.3908113727483196</v>
      </c>
      <c r="BQ26" s="211">
        <v>2.2956523599458802E-2</v>
      </c>
      <c r="BR26" s="205">
        <v>38.215890286722399</v>
      </c>
      <c r="BS26" s="211">
        <v>5.5550551280331204</v>
      </c>
      <c r="BT26" s="211">
        <v>0.131458993215675</v>
      </c>
      <c r="BU26" s="205">
        <v>32.262221653147002</v>
      </c>
      <c r="BV26" s="211">
        <v>5.7051961846636203</v>
      </c>
      <c r="BW26" s="211">
        <v>9.3642943990313796E-2</v>
      </c>
      <c r="BX26" s="205">
        <v>35.015777509053002</v>
      </c>
      <c r="BY26" s="211">
        <v>4.4990543095959801</v>
      </c>
      <c r="BZ26" s="211">
        <v>0.60238698302084503</v>
      </c>
      <c r="CA26" s="205">
        <v>66.088689816243402</v>
      </c>
      <c r="CB26" s="211">
        <v>7.0169659001161104</v>
      </c>
      <c r="CC26" s="211">
        <v>5.0141817095945103E-3</v>
      </c>
      <c r="CD26" s="205">
        <v>40.6488833297376</v>
      </c>
      <c r="CE26" s="211">
        <v>3.2985544873285599</v>
      </c>
      <c r="CF26" s="211">
        <v>0</v>
      </c>
      <c r="CG26" s="205">
        <v>41.766215298745301</v>
      </c>
      <c r="CH26" s="211">
        <v>3.94530175630769</v>
      </c>
      <c r="CI26" s="211">
        <v>5.75997128598962E-3</v>
      </c>
      <c r="CJ26" s="205">
        <v>39.854216833314602</v>
      </c>
      <c r="CK26" s="211">
        <v>3.3544610752289001</v>
      </c>
      <c r="CL26" s="211">
        <v>4.9429054874078303E-3</v>
      </c>
      <c r="CM26" s="205">
        <v>35.157440896632501</v>
      </c>
      <c r="CN26" s="211">
        <v>6.0409729040774103</v>
      </c>
      <c r="CO26" s="211">
        <v>0</v>
      </c>
      <c r="CP26" s="205">
        <v>31.740828168462901</v>
      </c>
      <c r="CQ26" s="211">
        <v>4.7589925388666803</v>
      </c>
      <c r="CR26" s="211">
        <v>3.0074672602266799E-2</v>
      </c>
      <c r="CS26" s="205">
        <v>35.645566844419399</v>
      </c>
      <c r="CT26" s="211">
        <v>3.53849841643388</v>
      </c>
      <c r="CU26" s="211">
        <v>2.4125124018497101E-2</v>
      </c>
      <c r="CV26" s="205">
        <v>66.499289588855405</v>
      </c>
      <c r="CW26" s="211">
        <v>8.4156649649358108</v>
      </c>
      <c r="CX26" s="211">
        <v>0</v>
      </c>
      <c r="CY26" s="205">
        <v>36.747869882964402</v>
      </c>
      <c r="CZ26" s="211">
        <v>4.3802058619055897</v>
      </c>
      <c r="DA26" s="211">
        <v>3.7214525675879598E-3</v>
      </c>
      <c r="DB26" s="205">
        <v>38.340545227713399</v>
      </c>
      <c r="DC26" s="211">
        <v>3.9263593595579498</v>
      </c>
      <c r="DD26" s="211">
        <v>2.7019455481778398E-3</v>
      </c>
      <c r="DE26" s="205">
        <v>42.2928168747924</v>
      </c>
      <c r="DF26" s="211">
        <v>4.3209467810686597</v>
      </c>
      <c r="DG26" s="211">
        <v>2.0600730160336201E-3</v>
      </c>
      <c r="DH26" s="205">
        <v>41.286934902540096</v>
      </c>
      <c r="DI26" s="211">
        <v>5.2928716263425697</v>
      </c>
      <c r="DJ26" s="211">
        <v>0</v>
      </c>
      <c r="DK26" s="205">
        <v>45.588154268624301</v>
      </c>
      <c r="DL26" s="211">
        <v>6.4104475809981896</v>
      </c>
      <c r="DM26" s="211">
        <v>1.35372649753462E-2</v>
      </c>
      <c r="DN26" s="205">
        <v>38.627201647892697</v>
      </c>
      <c r="DO26" s="211">
        <v>3.3576537999840799</v>
      </c>
      <c r="DP26" s="211">
        <v>0</v>
      </c>
      <c r="DQ26" s="205">
        <v>47.094708531482098</v>
      </c>
      <c r="DR26" s="211">
        <v>5.6995589529104098</v>
      </c>
      <c r="DS26" s="211">
        <v>0</v>
      </c>
      <c r="DT26" s="205">
        <v>45.307555752235501</v>
      </c>
      <c r="DU26" s="211">
        <v>3.3322866767555301</v>
      </c>
      <c r="DV26" s="211">
        <v>3.0453502861219101E-3</v>
      </c>
      <c r="DW26" s="205">
        <v>50.081118851333798</v>
      </c>
      <c r="DX26" s="211">
        <v>4.7153156205953799</v>
      </c>
      <c r="DY26" s="211">
        <v>1.1035349018424701E-2</v>
      </c>
      <c r="DZ26" s="205">
        <v>47.370416241346803</v>
      </c>
      <c r="EA26" s="211">
        <v>4.6868227121620096</v>
      </c>
      <c r="EB26" s="211">
        <v>1.83819095173716E-3</v>
      </c>
      <c r="EC26" s="205">
        <v>39.420593319558201</v>
      </c>
      <c r="ED26" s="211">
        <v>5.0147888363885604</v>
      </c>
      <c r="EE26" s="211">
        <v>5.8288189311777004E-3</v>
      </c>
      <c r="EF26" s="205">
        <v>48.119084902214098</v>
      </c>
      <c r="EG26" s="211">
        <v>4.9487437495220696</v>
      </c>
      <c r="EH26" s="211">
        <v>1.8612646554676501E-3</v>
      </c>
      <c r="EI26" s="205">
        <v>48.872729150687498</v>
      </c>
      <c r="EJ26" s="211">
        <v>5.3219594052417101</v>
      </c>
      <c r="EK26" s="211">
        <v>1.60136150003144E-2</v>
      </c>
      <c r="EL26" s="205">
        <v>50.015053251555102</v>
      </c>
      <c r="EM26" s="211">
        <v>4.47424367464113</v>
      </c>
      <c r="EN26" s="211">
        <v>0</v>
      </c>
      <c r="EO26" s="205">
        <v>39.366276840011999</v>
      </c>
      <c r="EP26" s="211">
        <v>3.64444658404254</v>
      </c>
      <c r="EQ26" s="211">
        <v>1.5089496428421599E-2</v>
      </c>
      <c r="ER26" s="205">
        <v>44.207458747360903</v>
      </c>
      <c r="ES26" s="211">
        <v>3.7629454969559202</v>
      </c>
      <c r="ET26" s="211">
        <v>1.97128258814908E-2</v>
      </c>
      <c r="EU26" s="205">
        <v>31.3966189620287</v>
      </c>
      <c r="EV26" s="211">
        <v>2.5168637324960002</v>
      </c>
      <c r="EW26" s="211">
        <v>6.2723835470225803E-3</v>
      </c>
      <c r="EX26" s="205">
        <v>40.177377558118799</v>
      </c>
      <c r="EY26" s="211">
        <v>3.2067792042779599</v>
      </c>
      <c r="EZ26" s="211">
        <v>2.5266339821065102E-3</v>
      </c>
      <c r="FA26" s="205">
        <v>38.757620421640098</v>
      </c>
      <c r="FB26" s="211">
        <v>3.6650345076939699</v>
      </c>
      <c r="FC26" s="211">
        <v>0</v>
      </c>
    </row>
    <row r="27" spans="2:159">
      <c r="B27" s="73" t="s">
        <v>793</v>
      </c>
      <c r="C27" s="68" t="s">
        <v>836</v>
      </c>
      <c r="D27" s="244">
        <v>40.433466965492897</v>
      </c>
      <c r="E27" s="245">
        <v>4.7811256715473904</v>
      </c>
      <c r="F27" s="245">
        <v>0.91942747888106502</v>
      </c>
      <c r="G27" s="276">
        <v>78.769394946565299</v>
      </c>
      <c r="H27" s="245">
        <v>23.353355693522399</v>
      </c>
      <c r="I27" s="245">
        <v>2.16674749071551</v>
      </c>
      <c r="J27" s="244">
        <v>24517.2593384844</v>
      </c>
      <c r="K27" s="245">
        <v>1475.96807106967</v>
      </c>
      <c r="L27" s="245">
        <v>0.96730494872636197</v>
      </c>
      <c r="M27" s="276">
        <v>18546.0833171101</v>
      </c>
      <c r="N27" s="245">
        <v>1365.0724844686099</v>
      </c>
      <c r="O27" s="245">
        <v>0.175638940549185</v>
      </c>
      <c r="P27" s="244">
        <v>74463.833297563498</v>
      </c>
      <c r="Q27" s="245">
        <v>6719.41362596006</v>
      </c>
      <c r="R27" s="245">
        <v>0.89932982026820196</v>
      </c>
      <c r="S27" s="244">
        <v>239154.92651485</v>
      </c>
      <c r="T27" s="245">
        <v>25244.638495153999</v>
      </c>
      <c r="U27" s="245">
        <v>119.962600351208</v>
      </c>
      <c r="V27" s="244">
        <v>907.06192844043198</v>
      </c>
      <c r="W27" s="245">
        <v>99.537258979286904</v>
      </c>
      <c r="X27" s="245">
        <v>6.3668404465020698</v>
      </c>
      <c r="Y27" s="131">
        <v>301.899939774816</v>
      </c>
      <c r="Z27" s="245">
        <v>162.892176249345</v>
      </c>
      <c r="AA27" s="245">
        <v>30.502823026723402</v>
      </c>
      <c r="AB27" s="131">
        <v>203.831147025001</v>
      </c>
      <c r="AC27" s="245">
        <v>147.792310060429</v>
      </c>
      <c r="AD27" s="245">
        <v>51.4802018527594</v>
      </c>
      <c r="AE27" s="276">
        <v>22165.699205214401</v>
      </c>
      <c r="AF27" s="245">
        <v>858.25431591863196</v>
      </c>
      <c r="AG27" s="245">
        <v>7.35421082331517</v>
      </c>
      <c r="AH27" s="244">
        <v>50.339497919680497</v>
      </c>
      <c r="AI27" s="245">
        <v>3.78813923723422</v>
      </c>
      <c r="AJ27" s="245">
        <v>0.18691571143955299</v>
      </c>
      <c r="AK27" s="244">
        <v>7129.9282683119</v>
      </c>
      <c r="AL27" s="245">
        <v>490.053994285008</v>
      </c>
      <c r="AM27" s="245">
        <v>0.26516561683117601</v>
      </c>
      <c r="AN27" s="244">
        <v>40.226972424949203</v>
      </c>
      <c r="AO27" s="245">
        <v>3.70182403322227</v>
      </c>
      <c r="AP27" s="245">
        <v>3.8515930864723102E-2</v>
      </c>
      <c r="AQ27" s="244">
        <v>40.6982646271344</v>
      </c>
      <c r="AR27" s="245">
        <v>8.5997650330111703</v>
      </c>
      <c r="AS27" s="245">
        <v>1.1878502716775701</v>
      </c>
      <c r="AT27" s="244">
        <v>199.603873980006</v>
      </c>
      <c r="AU27" s="245">
        <v>20.436066425069299</v>
      </c>
      <c r="AV27" s="245">
        <v>0.306193180685362</v>
      </c>
      <c r="AW27" s="277">
        <v>90480.186267342404</v>
      </c>
      <c r="AX27" s="245">
        <v>8516.7982307057791</v>
      </c>
      <c r="AY27" s="245">
        <v>0.43506986795598701</v>
      </c>
      <c r="AZ27" s="276">
        <v>83891.784166020894</v>
      </c>
      <c r="BA27" s="245">
        <v>7497.8613292109503</v>
      </c>
      <c r="BB27" s="245">
        <v>2.8058350619708801</v>
      </c>
      <c r="BC27" s="244">
        <v>36.729852990583602</v>
      </c>
      <c r="BD27" s="245">
        <v>2.9989150273176399</v>
      </c>
      <c r="BE27" s="245">
        <v>1.42318334065192E-2</v>
      </c>
      <c r="BF27" s="244">
        <v>54.298132384040798</v>
      </c>
      <c r="BG27" s="245">
        <v>7.3757152625834799</v>
      </c>
      <c r="BH27" s="245">
        <v>8.8676531006397802E-2</v>
      </c>
      <c r="BI27" s="244">
        <v>38.769941678688198</v>
      </c>
      <c r="BJ27" s="245">
        <v>3.74437098817388</v>
      </c>
      <c r="BK27" s="245">
        <v>0.106223278385094</v>
      </c>
      <c r="BL27" s="244">
        <v>51.065208593772503</v>
      </c>
      <c r="BM27" s="245">
        <v>6.7444250111711304</v>
      </c>
      <c r="BN27" s="245">
        <v>0.12997172412207</v>
      </c>
      <c r="BO27" s="244">
        <v>52.1719046613849</v>
      </c>
      <c r="BP27" s="245">
        <v>4.5643832512366798</v>
      </c>
      <c r="BQ27" s="245">
        <v>1.8469679539455101E-2</v>
      </c>
      <c r="BR27" s="244">
        <v>39.7816477072857</v>
      </c>
      <c r="BS27" s="245">
        <v>6.2327156940100403</v>
      </c>
      <c r="BT27" s="245">
        <v>0.12708876737548799</v>
      </c>
      <c r="BU27" s="244">
        <v>33.021923379800199</v>
      </c>
      <c r="BV27" s="245">
        <v>5.2424058949365797</v>
      </c>
      <c r="BW27" s="245">
        <v>7.9243019135302906E-2</v>
      </c>
      <c r="BX27" s="244">
        <v>35.048523516655898</v>
      </c>
      <c r="BY27" s="245">
        <v>4.4253609730552297</v>
      </c>
      <c r="BZ27" s="245">
        <v>0.72844812352281696</v>
      </c>
      <c r="CA27" s="244">
        <v>65.833536975904096</v>
      </c>
      <c r="CB27" s="245">
        <v>6.1902401881987998</v>
      </c>
      <c r="CC27" s="245">
        <v>3.59275923808249E-3</v>
      </c>
      <c r="CD27" s="244">
        <v>39.811360351105598</v>
      </c>
      <c r="CE27" s="245">
        <v>4.0806110378884304</v>
      </c>
      <c r="CF27" s="245">
        <v>3.0086492607717301E-3</v>
      </c>
      <c r="CG27" s="244">
        <v>40.786011960487798</v>
      </c>
      <c r="CH27" s="245">
        <v>4.7915808585019599</v>
      </c>
      <c r="CI27" s="245">
        <v>5.7972685941534204E-3</v>
      </c>
      <c r="CJ27" s="244">
        <v>39.865911207976197</v>
      </c>
      <c r="CK27" s="245">
        <v>2.73472036171832</v>
      </c>
      <c r="CL27" s="245">
        <v>3.5435736614708902E-3</v>
      </c>
      <c r="CM27" s="244">
        <v>36.0973204089454</v>
      </c>
      <c r="CN27" s="245">
        <v>6.0536593014697404</v>
      </c>
      <c r="CO27" s="245">
        <v>1.9777177848337699E-2</v>
      </c>
      <c r="CP27" s="244">
        <v>32.212705644059298</v>
      </c>
      <c r="CQ27" s="245">
        <v>4.7465969295343902</v>
      </c>
      <c r="CR27" s="245">
        <v>4.4014563880257901E-2</v>
      </c>
      <c r="CS27" s="244">
        <v>35.445661140201999</v>
      </c>
      <c r="CT27" s="245">
        <v>4.2301586558453002</v>
      </c>
      <c r="CU27" s="245">
        <v>2.9919699013569601E-2</v>
      </c>
      <c r="CV27" s="244">
        <v>67.180216600990093</v>
      </c>
      <c r="CW27" s="245">
        <v>10.3966361808935</v>
      </c>
      <c r="CX27" s="245">
        <v>0</v>
      </c>
      <c r="CY27" s="244">
        <v>36.728043063391802</v>
      </c>
      <c r="CZ27" s="245">
        <v>3.8968289265795999</v>
      </c>
      <c r="DA27" s="245">
        <v>0</v>
      </c>
      <c r="DB27" s="244">
        <v>38.424642753994704</v>
      </c>
      <c r="DC27" s="245">
        <v>3.7379081742496401</v>
      </c>
      <c r="DD27" s="245">
        <v>2.70904888711375E-3</v>
      </c>
      <c r="DE27" s="244">
        <v>42.187413854904598</v>
      </c>
      <c r="DF27" s="245">
        <v>4.0532123477311197</v>
      </c>
      <c r="DG27" s="245">
        <v>2.0734868443565298E-3</v>
      </c>
      <c r="DH27" s="244">
        <v>40.746986203509103</v>
      </c>
      <c r="DI27" s="245">
        <v>4.9979932860163698</v>
      </c>
      <c r="DJ27" s="245">
        <v>0</v>
      </c>
      <c r="DK27" s="244">
        <v>45.645448894172802</v>
      </c>
      <c r="DL27" s="245">
        <v>5.6083788886839896</v>
      </c>
      <c r="DM27" s="245">
        <v>0</v>
      </c>
      <c r="DN27" s="244">
        <v>38.6193596364934</v>
      </c>
      <c r="DO27" s="245">
        <v>2.98180590037606</v>
      </c>
      <c r="DP27" s="245">
        <v>0</v>
      </c>
      <c r="DQ27" s="244">
        <v>47.836349370713798</v>
      </c>
      <c r="DR27" s="245">
        <v>5.0788129316409103</v>
      </c>
      <c r="DS27" s="245">
        <v>0</v>
      </c>
      <c r="DT27" s="244">
        <v>44.835519365761897</v>
      </c>
      <c r="DU27" s="245">
        <v>2.4474480917613</v>
      </c>
      <c r="DV27" s="245">
        <v>0</v>
      </c>
      <c r="DW27" s="244">
        <v>49.382148228014103</v>
      </c>
      <c r="DX27" s="245">
        <v>5.61346304376025</v>
      </c>
      <c r="DY27" s="245">
        <v>1.1013917801917499E-2</v>
      </c>
      <c r="DZ27" s="244">
        <v>47.576036533379103</v>
      </c>
      <c r="EA27" s="245">
        <v>3.92110051381297</v>
      </c>
      <c r="EB27" s="245">
        <v>1.8415039985867001E-3</v>
      </c>
      <c r="EC27" s="244">
        <v>38.981128435957999</v>
      </c>
      <c r="ED27" s="245">
        <v>4.3799880405746903</v>
      </c>
      <c r="EE27" s="245">
        <v>5.84177667128216E-3</v>
      </c>
      <c r="EF27" s="244">
        <v>48.298023070678497</v>
      </c>
      <c r="EG27" s="245">
        <v>5.1668295294050104</v>
      </c>
      <c r="EH27" s="245">
        <v>0</v>
      </c>
      <c r="EI27" s="244">
        <v>48.135342270894903</v>
      </c>
      <c r="EJ27" s="245">
        <v>4.83503480049741</v>
      </c>
      <c r="EK27" s="245">
        <v>1.3182852145499699E-2</v>
      </c>
      <c r="EL27" s="244">
        <v>49.007567849427197</v>
      </c>
      <c r="EM27" s="245">
        <v>4.0198171468665302</v>
      </c>
      <c r="EN27" s="245">
        <v>2.6363808283911098E-3</v>
      </c>
      <c r="EO27" s="244">
        <v>39.064536792360798</v>
      </c>
      <c r="EP27" s="245">
        <v>4.0747262685104202</v>
      </c>
      <c r="EQ27" s="245">
        <v>8.9030786058897395E-3</v>
      </c>
      <c r="ER27" s="244">
        <v>44.856500534189699</v>
      </c>
      <c r="ES27" s="245">
        <v>3.1243239401780301</v>
      </c>
      <c r="ET27" s="245">
        <v>1.6845562492688902E-2</v>
      </c>
      <c r="EU27" s="244">
        <v>32.091319287311599</v>
      </c>
      <c r="EV27" s="245">
        <v>2.3512577907227801</v>
      </c>
      <c r="EW27" s="245">
        <v>9.4594210844098307E-3</v>
      </c>
      <c r="EX27" s="244">
        <v>39.701275089698797</v>
      </c>
      <c r="EY27" s="245">
        <v>3.2996556912012802</v>
      </c>
      <c r="EZ27" s="245">
        <v>2.53058419850176E-3</v>
      </c>
      <c r="FA27" s="244">
        <v>38.074232677290702</v>
      </c>
      <c r="FB27" s="245">
        <v>3.6770579018018901</v>
      </c>
      <c r="FC27" s="245">
        <v>3.4332935870684199E-3</v>
      </c>
    </row>
    <row r="28" spans="2:159">
      <c r="B28" s="73" t="s">
        <v>793</v>
      </c>
      <c r="C28" s="73" t="s">
        <v>832</v>
      </c>
      <c r="D28" s="328">
        <v>36.837684562571901</v>
      </c>
      <c r="E28" s="311">
        <v>6.3654538286432301</v>
      </c>
      <c r="F28" s="311">
        <v>1.29736988765522</v>
      </c>
      <c r="G28" s="328">
        <v>70.155259874937599</v>
      </c>
      <c r="H28" s="311">
        <v>20.583560296598101</v>
      </c>
      <c r="I28" s="311">
        <v>1.86614965628695</v>
      </c>
      <c r="J28" s="328">
        <v>23313.8726222964</v>
      </c>
      <c r="K28" s="311">
        <v>3339.5598328486099</v>
      </c>
      <c r="L28" s="311">
        <v>1.0460199986643799</v>
      </c>
      <c r="M28" s="329">
        <v>17819.515020335501</v>
      </c>
      <c r="N28" s="311">
        <v>2444.7812521176802</v>
      </c>
      <c r="O28" s="311">
        <v>5.15624666148468E-2</v>
      </c>
      <c r="P28" s="328">
        <v>71289.379862569505</v>
      </c>
      <c r="Q28" s="311">
        <v>9144.6035751188901</v>
      </c>
      <c r="R28" s="311">
        <v>0.143074982369783</v>
      </c>
      <c r="S28" s="328">
        <v>232719.96138906499</v>
      </c>
      <c r="T28" s="311">
        <v>26536.297918312299</v>
      </c>
      <c r="U28" s="311">
        <v>146.68330813112999</v>
      </c>
      <c r="V28" s="328">
        <v>913.38733588592004</v>
      </c>
      <c r="W28" s="311">
        <v>114.68098977554099</v>
      </c>
      <c r="X28" s="311">
        <v>7.6814534747512804</v>
      </c>
      <c r="Y28" s="330">
        <v>412.98657238921498</v>
      </c>
      <c r="Z28" s="311">
        <v>147.59099994237599</v>
      </c>
      <c r="AA28" s="311">
        <v>32.277525272635501</v>
      </c>
      <c r="AB28" s="330">
        <v>166.448650148035</v>
      </c>
      <c r="AC28" s="311">
        <v>218.58187064824199</v>
      </c>
      <c r="AD28" s="311">
        <v>68.661320400909602</v>
      </c>
      <c r="AE28" s="329">
        <v>20722.487285079202</v>
      </c>
      <c r="AF28" s="311">
        <v>1027.0138283128299</v>
      </c>
      <c r="AG28" s="311">
        <v>5.9456267065547301</v>
      </c>
      <c r="AH28" s="328">
        <v>51.031239917194902</v>
      </c>
      <c r="AI28" s="311">
        <v>3.4185179568150699</v>
      </c>
      <c r="AJ28" s="311">
        <v>7.9951454556781806E-2</v>
      </c>
      <c r="AK28" s="328">
        <v>7081.1107810686099</v>
      </c>
      <c r="AL28" s="311">
        <v>515.03560603096298</v>
      </c>
      <c r="AM28" s="311">
        <v>0.35557108183359498</v>
      </c>
      <c r="AN28" s="328">
        <v>40.880528119122197</v>
      </c>
      <c r="AO28" s="311">
        <v>3.8211649304739601</v>
      </c>
      <c r="AP28" s="311">
        <v>2.35316851844069E-2</v>
      </c>
      <c r="AQ28" s="328">
        <v>39.502326149049999</v>
      </c>
      <c r="AR28" s="311">
        <v>9.1175312239474202</v>
      </c>
      <c r="AS28" s="311">
        <v>0.20196080203471101</v>
      </c>
      <c r="AT28" s="328">
        <v>198.39238913928801</v>
      </c>
      <c r="AU28" s="311">
        <v>22.3618181054585</v>
      </c>
      <c r="AV28" s="311">
        <v>0.31462593798294303</v>
      </c>
      <c r="AW28" s="331">
        <v>89818.316977477996</v>
      </c>
      <c r="AX28" s="311">
        <v>11540.2173073869</v>
      </c>
      <c r="AY28" s="311">
        <v>0.46753161550899802</v>
      </c>
      <c r="AZ28" s="329">
        <v>66937.852062853504</v>
      </c>
      <c r="BA28" s="311">
        <v>8100.9409940251198</v>
      </c>
      <c r="BB28" s="311">
        <v>2.1148447504546599</v>
      </c>
      <c r="BC28" s="328">
        <v>35.946592821000998</v>
      </c>
      <c r="BD28" s="311">
        <v>4.7187666433448596</v>
      </c>
      <c r="BE28" s="311">
        <v>6.8141272009610001E-3</v>
      </c>
      <c r="BF28" s="328">
        <v>55.012529089744703</v>
      </c>
      <c r="BG28" s="311">
        <v>8.8714089250442392</v>
      </c>
      <c r="BH28" s="311">
        <v>0.12829684775240099</v>
      </c>
      <c r="BI28" s="328">
        <v>38.374004429571002</v>
      </c>
      <c r="BJ28" s="311">
        <v>5.8695442611730702</v>
      </c>
      <c r="BK28" s="311">
        <v>0.19902572587841699</v>
      </c>
      <c r="BL28" s="328">
        <v>53.330415888212698</v>
      </c>
      <c r="BM28" s="311">
        <v>11.1888393063959</v>
      </c>
      <c r="BN28" s="311">
        <v>0.13078899030529201</v>
      </c>
      <c r="BO28" s="328">
        <v>51.6626446262729</v>
      </c>
      <c r="BP28" s="311">
        <v>8.2508436875329796</v>
      </c>
      <c r="BQ28" s="311">
        <v>2.4633301491911602E-2</v>
      </c>
      <c r="BR28" s="328">
        <v>39.0613347402101</v>
      </c>
      <c r="BS28" s="311">
        <v>7.70379094907923</v>
      </c>
      <c r="BT28" s="311">
        <v>0.14719204975463299</v>
      </c>
      <c r="BU28" s="328">
        <v>32.2025290086968</v>
      </c>
      <c r="BV28" s="311">
        <v>8.5370533560292294</v>
      </c>
      <c r="BW28" s="311">
        <v>9.9384541698145701E-2</v>
      </c>
      <c r="BX28" s="328">
        <v>34.457248730257</v>
      </c>
      <c r="BY28" s="311">
        <v>6.4958567692198104</v>
      </c>
      <c r="BZ28" s="311">
        <v>0.63012917145053104</v>
      </c>
      <c r="CA28" s="328">
        <v>66.088883987920994</v>
      </c>
      <c r="CB28" s="311">
        <v>9.9649099913416403</v>
      </c>
      <c r="CC28" s="311">
        <v>3.1342019923383999E-3</v>
      </c>
      <c r="CD28" s="328">
        <v>38.7253455805998</v>
      </c>
      <c r="CE28" s="311">
        <v>6.23665380461546</v>
      </c>
      <c r="CF28" s="311">
        <v>0</v>
      </c>
      <c r="CG28" s="328">
        <v>39.392053634979199</v>
      </c>
      <c r="CH28" s="311">
        <v>5.6693747513851296</v>
      </c>
      <c r="CI28" s="311">
        <v>0</v>
      </c>
      <c r="CJ28" s="328">
        <v>39.5864344820017</v>
      </c>
      <c r="CK28" s="311">
        <v>6.0708353995716999</v>
      </c>
      <c r="CL28" s="311">
        <v>0</v>
      </c>
      <c r="CM28" s="328">
        <v>35.075210718334098</v>
      </c>
      <c r="CN28" s="311">
        <v>6.8728470191095603</v>
      </c>
      <c r="CO28" s="311">
        <v>0</v>
      </c>
      <c r="CP28" s="328">
        <v>31.7295517076798</v>
      </c>
      <c r="CQ28" s="311">
        <v>5.8088906996899103</v>
      </c>
      <c r="CR28" s="311">
        <v>6.89705704323232E-2</v>
      </c>
      <c r="CS28" s="328">
        <v>35.460354081581798</v>
      </c>
      <c r="CT28" s="311">
        <v>6.8594262431795103</v>
      </c>
      <c r="CU28" s="311">
        <v>2.8935739652604299E-2</v>
      </c>
      <c r="CV28" s="328">
        <v>63.131481084449902</v>
      </c>
      <c r="CW28" s="311">
        <v>13.538243558005201</v>
      </c>
      <c r="CX28" s="311">
        <v>0</v>
      </c>
      <c r="CY28" s="328">
        <v>35.992947838941703</v>
      </c>
      <c r="CZ28" s="311">
        <v>6.1266435796982499</v>
      </c>
      <c r="DA28" s="311">
        <v>0</v>
      </c>
      <c r="DB28" s="328">
        <v>37.337055696004597</v>
      </c>
      <c r="DC28" s="311">
        <v>6.3089291879131002</v>
      </c>
      <c r="DD28" s="311">
        <v>0</v>
      </c>
      <c r="DE28" s="328">
        <v>40.995155716557299</v>
      </c>
      <c r="DF28" s="311">
        <v>6.9461774185373502</v>
      </c>
      <c r="DG28" s="311">
        <v>0</v>
      </c>
      <c r="DH28" s="328">
        <v>40.6817859739526</v>
      </c>
      <c r="DI28" s="311">
        <v>7.7631016266638397</v>
      </c>
      <c r="DJ28" s="311">
        <v>0</v>
      </c>
      <c r="DK28" s="328">
        <v>44.154229362839303</v>
      </c>
      <c r="DL28" s="311">
        <v>7.5117774788673097</v>
      </c>
      <c r="DM28" s="311">
        <v>0</v>
      </c>
      <c r="DN28" s="328">
        <v>37.480891835314701</v>
      </c>
      <c r="DO28" s="311">
        <v>6.1933540346568101</v>
      </c>
      <c r="DP28" s="311">
        <v>3.0727956222967199E-3</v>
      </c>
      <c r="DQ28" s="331">
        <v>44.976017387147301</v>
      </c>
      <c r="DR28" s="311">
        <v>7.2203770934737301</v>
      </c>
      <c r="DS28" s="311">
        <v>0</v>
      </c>
      <c r="DT28" s="328">
        <v>43.269233391956497</v>
      </c>
      <c r="DU28" s="311">
        <v>6.9951757875296403</v>
      </c>
      <c r="DV28" s="311">
        <v>0</v>
      </c>
      <c r="DW28" s="328">
        <v>47.785581014876897</v>
      </c>
      <c r="DX28" s="311">
        <v>7.9668467714542803</v>
      </c>
      <c r="DY28" s="311">
        <v>0</v>
      </c>
      <c r="DZ28" s="328">
        <v>44.654164974223903</v>
      </c>
      <c r="EA28" s="311">
        <v>8.0470656857450997</v>
      </c>
      <c r="EB28" s="311">
        <v>0</v>
      </c>
      <c r="EC28" s="328">
        <v>36.782111672282603</v>
      </c>
      <c r="ED28" s="311">
        <v>7.4625039025036397</v>
      </c>
      <c r="EE28" s="311">
        <v>0</v>
      </c>
      <c r="EF28" s="328">
        <v>45.995222443867704</v>
      </c>
      <c r="EG28" s="311">
        <v>7.5463276239873496</v>
      </c>
      <c r="EH28" s="311">
        <v>0</v>
      </c>
      <c r="EI28" s="328">
        <v>46.639702051994497</v>
      </c>
      <c r="EJ28" s="311">
        <v>8.7905540922525809</v>
      </c>
      <c r="EK28" s="311">
        <v>0</v>
      </c>
      <c r="EL28" s="328">
        <v>47.416202240496503</v>
      </c>
      <c r="EM28" s="311">
        <v>7.8137938686855799</v>
      </c>
      <c r="EN28" s="311">
        <v>0</v>
      </c>
      <c r="EO28" s="328">
        <v>37.268133094366299</v>
      </c>
      <c r="EP28" s="311">
        <v>6.5568583686260196</v>
      </c>
      <c r="EQ28" s="311">
        <v>0</v>
      </c>
      <c r="ER28" s="328">
        <v>41.983250137264797</v>
      </c>
      <c r="ES28" s="311">
        <v>7.9409022251496602</v>
      </c>
      <c r="ET28" s="311">
        <v>1.11864213898316E-2</v>
      </c>
      <c r="EU28" s="328">
        <v>30.3069575800018</v>
      </c>
      <c r="EV28" s="311">
        <v>5.3428730434158398</v>
      </c>
      <c r="EW28" s="311">
        <v>4.7482001007352302E-3</v>
      </c>
      <c r="EX28" s="328">
        <v>35.658817422028697</v>
      </c>
      <c r="EY28" s="311">
        <v>6.8242464990001901</v>
      </c>
      <c r="EZ28" s="311">
        <v>2.1654220124055399E-3</v>
      </c>
      <c r="FA28" s="328">
        <v>36.028505434276198</v>
      </c>
      <c r="FB28" s="311">
        <v>6.5655790989658804</v>
      </c>
      <c r="FC28" s="311">
        <v>0</v>
      </c>
    </row>
    <row r="29" spans="2:159">
      <c r="B29" s="73" t="s">
        <v>793</v>
      </c>
      <c r="C29" s="73" t="s">
        <v>833</v>
      </c>
      <c r="D29" s="205">
        <v>36.947999868642299</v>
      </c>
      <c r="E29" s="211">
        <v>5.6753196585139802</v>
      </c>
      <c r="F29" s="211">
        <v>1.57145160686079</v>
      </c>
      <c r="G29" s="205">
        <v>73.5591244012749</v>
      </c>
      <c r="H29" s="211">
        <v>16.774057947712901</v>
      </c>
      <c r="I29" s="211">
        <v>2.0757602140534299</v>
      </c>
      <c r="J29" s="205">
        <v>23667.058920344702</v>
      </c>
      <c r="K29" s="211">
        <v>1624.96908825725</v>
      </c>
      <c r="L29" s="211">
        <v>1.18695140470417</v>
      </c>
      <c r="M29" s="270">
        <v>17671.894464515499</v>
      </c>
      <c r="N29" s="211">
        <v>1519.40378185705</v>
      </c>
      <c r="O29" s="211">
        <v>5.5329788283977999E-2</v>
      </c>
      <c r="P29" s="205">
        <v>71144.627473141998</v>
      </c>
      <c r="Q29" s="211">
        <v>7211.1977503408898</v>
      </c>
      <c r="R29" s="211">
        <v>0.166918877358738</v>
      </c>
      <c r="S29" s="205">
        <v>236590.07916020401</v>
      </c>
      <c r="T29" s="211">
        <v>29888.222323382299</v>
      </c>
      <c r="U29" s="211">
        <v>111.69309534370799</v>
      </c>
      <c r="V29" s="205">
        <v>927.646113154261</v>
      </c>
      <c r="W29" s="211">
        <v>133.62283871418401</v>
      </c>
      <c r="X29" s="211">
        <v>7.8138927027392802</v>
      </c>
      <c r="Y29" s="118">
        <v>437.335746681579</v>
      </c>
      <c r="Z29" s="211">
        <v>164.63627370853899</v>
      </c>
      <c r="AA29" s="211">
        <v>35.903197872186297</v>
      </c>
      <c r="AB29" s="118">
        <v>147.69886637251199</v>
      </c>
      <c r="AC29" s="211">
        <v>180.890424359538</v>
      </c>
      <c r="AD29" s="211">
        <v>65.966672210052906</v>
      </c>
      <c r="AE29" s="205">
        <v>22412.0026276016</v>
      </c>
      <c r="AF29" s="211">
        <v>974.59770145914104</v>
      </c>
      <c r="AG29" s="211">
        <v>5.7882230443821499</v>
      </c>
      <c r="AH29" s="205">
        <v>50.4383103485048</v>
      </c>
      <c r="AI29" s="211">
        <v>3.8164384651897199</v>
      </c>
      <c r="AJ29" s="211">
        <v>7.6029150518268598E-2</v>
      </c>
      <c r="AK29" s="205">
        <v>7090.9910441573802</v>
      </c>
      <c r="AL29" s="211">
        <v>531.97273599629102</v>
      </c>
      <c r="AM29" s="211">
        <v>0.27721957276170101</v>
      </c>
      <c r="AN29" s="205">
        <v>40.931788923466797</v>
      </c>
      <c r="AO29" s="211">
        <v>4.8746131030956397</v>
      </c>
      <c r="AP29" s="211">
        <v>3.0156495043403699E-2</v>
      </c>
      <c r="AQ29" s="205">
        <v>38.477989177546803</v>
      </c>
      <c r="AR29" s="211">
        <v>8.6788489780774398</v>
      </c>
      <c r="AS29" s="211">
        <v>0.25619920235718802</v>
      </c>
      <c r="AT29" s="205">
        <v>194.68353400704899</v>
      </c>
      <c r="AU29" s="211">
        <v>19.902351838021101</v>
      </c>
      <c r="AV29" s="211">
        <v>0.35849238236596997</v>
      </c>
      <c r="AW29" s="296">
        <v>88729.104862968103</v>
      </c>
      <c r="AX29" s="211">
        <v>9038.7672988280792</v>
      </c>
      <c r="AY29" s="211">
        <v>0.42765598673668898</v>
      </c>
      <c r="AZ29" s="270">
        <v>73888.586925206502</v>
      </c>
      <c r="BA29" s="211">
        <v>5595.5029438027996</v>
      </c>
      <c r="BB29" s="211">
        <v>2.6022762971872502</v>
      </c>
      <c r="BC29" s="205">
        <v>35.846513373052197</v>
      </c>
      <c r="BD29" s="211">
        <v>3.3400115634607901</v>
      </c>
      <c r="BE29" s="211">
        <v>1.23125569654452E-2</v>
      </c>
      <c r="BF29" s="205">
        <v>54.517769846187399</v>
      </c>
      <c r="BG29" s="211">
        <v>8.2775511535877104</v>
      </c>
      <c r="BH29" s="211">
        <v>0.10511069024906</v>
      </c>
      <c r="BI29" s="205">
        <v>37.738090104536298</v>
      </c>
      <c r="BJ29" s="211">
        <v>3.9279051714490798</v>
      </c>
      <c r="BK29" s="211">
        <v>0.195244662897087</v>
      </c>
      <c r="BL29" s="205">
        <v>52.482655318985501</v>
      </c>
      <c r="BM29" s="211">
        <v>7.8273190240693298</v>
      </c>
      <c r="BN29" s="211">
        <v>0.120535232594928</v>
      </c>
      <c r="BO29" s="205">
        <v>51.582592027223697</v>
      </c>
      <c r="BP29" s="211">
        <v>5.8199995019002797</v>
      </c>
      <c r="BQ29" s="211">
        <v>2.2933666179363099E-2</v>
      </c>
      <c r="BR29" s="205">
        <v>38.153720812684597</v>
      </c>
      <c r="BS29" s="211">
        <v>7.2386660531034597</v>
      </c>
      <c r="BT29" s="211">
        <v>0.148344908147065</v>
      </c>
      <c r="BU29" s="205">
        <v>26.303756713493801</v>
      </c>
      <c r="BV29" s="211">
        <v>5.4002933186614301</v>
      </c>
      <c r="BW29" s="211">
        <v>7.9732581091913696E-2</v>
      </c>
      <c r="BX29" s="205">
        <v>35.240141521565199</v>
      </c>
      <c r="BY29" s="211">
        <v>5.2244004967502899</v>
      </c>
      <c r="BZ29" s="211">
        <v>0.59732336912289596</v>
      </c>
      <c r="CA29" s="205">
        <v>66.852351867651606</v>
      </c>
      <c r="CB29" s="211">
        <v>8.1715441297929203</v>
      </c>
      <c r="CC29" s="211">
        <v>4.6500307827083203E-3</v>
      </c>
      <c r="CD29" s="205">
        <v>39.515701204228101</v>
      </c>
      <c r="CE29" s="211">
        <v>3.91622625608507</v>
      </c>
      <c r="CF29" s="211">
        <v>0</v>
      </c>
      <c r="CG29" s="205">
        <v>41.199519615529503</v>
      </c>
      <c r="CH29" s="211">
        <v>3.5249345365964602</v>
      </c>
      <c r="CI29" s="211">
        <v>0</v>
      </c>
      <c r="CJ29" s="205">
        <v>39.493016242536399</v>
      </c>
      <c r="CK29" s="211">
        <v>2.7784588937031902</v>
      </c>
      <c r="CL29" s="211">
        <v>0</v>
      </c>
      <c r="CM29" s="205">
        <v>34.270105094413601</v>
      </c>
      <c r="CN29" s="211">
        <v>5.18530419617153</v>
      </c>
      <c r="CO29" s="211">
        <v>0</v>
      </c>
      <c r="CP29" s="205">
        <v>31.357195769837102</v>
      </c>
      <c r="CQ29" s="211">
        <v>4.3994839842702298</v>
      </c>
      <c r="CR29" s="211">
        <v>5.9387364034935899E-2</v>
      </c>
      <c r="CS29" s="205">
        <v>35.637249413764899</v>
      </c>
      <c r="CT29" s="211">
        <v>4.9960528921211598</v>
      </c>
      <c r="CU29" s="211">
        <v>2.302005051962E-2</v>
      </c>
      <c r="CV29" s="205">
        <v>64.662582129770698</v>
      </c>
      <c r="CW29" s="211">
        <v>9.6122748873220303</v>
      </c>
      <c r="CX29" s="211">
        <v>0</v>
      </c>
      <c r="CY29" s="205">
        <v>36.348549201140301</v>
      </c>
      <c r="CZ29" s="211">
        <v>4.1260254887880299</v>
      </c>
      <c r="DA29" s="211">
        <v>0</v>
      </c>
      <c r="DB29" s="205">
        <v>37.699565036419301</v>
      </c>
      <c r="DC29" s="211">
        <v>4.1872431120603597</v>
      </c>
      <c r="DD29" s="211">
        <v>0</v>
      </c>
      <c r="DE29" s="205">
        <v>41.579530203531803</v>
      </c>
      <c r="DF29" s="211">
        <v>4.3209740599053497</v>
      </c>
      <c r="DG29" s="211">
        <v>0</v>
      </c>
      <c r="DH29" s="205">
        <v>40.908592023609202</v>
      </c>
      <c r="DI29" s="211">
        <v>4.80359205809195</v>
      </c>
      <c r="DJ29" s="211">
        <v>1.04676584027501E-2</v>
      </c>
      <c r="DK29" s="205">
        <v>45.042129387856001</v>
      </c>
      <c r="DL29" s="211">
        <v>5.8524942314447799</v>
      </c>
      <c r="DM29" s="211">
        <v>0</v>
      </c>
      <c r="DN29" s="205">
        <v>37.506056551106802</v>
      </c>
      <c r="DO29" s="211">
        <v>2.6053435580250399</v>
      </c>
      <c r="DP29" s="211">
        <v>0</v>
      </c>
      <c r="DQ29" s="205">
        <v>47.644252746068098</v>
      </c>
      <c r="DR29" s="211">
        <v>5.8340177079289104</v>
      </c>
      <c r="DS29" s="211">
        <v>0</v>
      </c>
      <c r="DT29" s="205">
        <v>43.594299306883897</v>
      </c>
      <c r="DU29" s="211">
        <v>3.4263422444413401</v>
      </c>
      <c r="DV29" s="211">
        <v>0</v>
      </c>
      <c r="DW29" s="205">
        <v>48.563895529851102</v>
      </c>
      <c r="DX29" s="211">
        <v>5.6739483801615602</v>
      </c>
      <c r="DY29" s="211">
        <v>0</v>
      </c>
      <c r="DZ29" s="205">
        <v>46.551811103689602</v>
      </c>
      <c r="EA29" s="211">
        <v>4.7164204198844901</v>
      </c>
      <c r="EB29" s="211">
        <v>0</v>
      </c>
      <c r="EC29" s="205">
        <v>38.762723271513501</v>
      </c>
      <c r="ED29" s="211">
        <v>5.0523653579689896</v>
      </c>
      <c r="EE29" s="211">
        <v>0</v>
      </c>
      <c r="EF29" s="205">
        <v>47.524653162472603</v>
      </c>
      <c r="EG29" s="211">
        <v>4.6371264979748998</v>
      </c>
      <c r="EH29" s="211">
        <v>0</v>
      </c>
      <c r="EI29" s="205">
        <v>48.864273688633403</v>
      </c>
      <c r="EJ29" s="211">
        <v>6.2967959526860096</v>
      </c>
      <c r="EK29" s="211">
        <v>0</v>
      </c>
      <c r="EL29" s="205">
        <v>48.232271899657903</v>
      </c>
      <c r="EM29" s="211">
        <v>4.4998923563740298</v>
      </c>
      <c r="EN29" s="211">
        <v>0</v>
      </c>
      <c r="EO29" s="205">
        <v>38.558388546626603</v>
      </c>
      <c r="EP29" s="211">
        <v>3.7251894085275001</v>
      </c>
      <c r="EQ29" s="211">
        <v>0</v>
      </c>
      <c r="ER29" s="205">
        <v>41.976831476522499</v>
      </c>
      <c r="ES29" s="211">
        <v>3.52834401318714</v>
      </c>
      <c r="ET29" s="211">
        <v>6.7969252870259704E-3</v>
      </c>
      <c r="EU29" s="205">
        <v>29.605706223718101</v>
      </c>
      <c r="EV29" s="211">
        <v>2.03914136464343</v>
      </c>
      <c r="EW29" s="211">
        <v>4.1146392149014402E-3</v>
      </c>
      <c r="EX29" s="205">
        <v>36.063608041535197</v>
      </c>
      <c r="EY29" s="211">
        <v>2.80508656182703</v>
      </c>
      <c r="EZ29" s="211">
        <v>0</v>
      </c>
      <c r="FA29" s="205">
        <v>37.374976978098701</v>
      </c>
      <c r="FB29" s="211">
        <v>3.4695251512580501</v>
      </c>
      <c r="FC29" s="211">
        <v>0</v>
      </c>
    </row>
    <row r="30" spans="2:159">
      <c r="B30" s="73" t="s">
        <v>793</v>
      </c>
      <c r="C30" s="73" t="s">
        <v>834</v>
      </c>
      <c r="D30" s="205">
        <v>39.7542782128263</v>
      </c>
      <c r="E30" s="211">
        <v>6.7430772153027903</v>
      </c>
      <c r="F30" s="211">
        <v>1.32664153512949</v>
      </c>
      <c r="G30" s="205">
        <v>68.276668259531903</v>
      </c>
      <c r="H30" s="211">
        <v>17.308526880016199</v>
      </c>
      <c r="I30" s="211">
        <v>1.83479848552992</v>
      </c>
      <c r="J30" s="205">
        <v>24900.7653076395</v>
      </c>
      <c r="K30" s="211">
        <v>2933.9736357417701</v>
      </c>
      <c r="L30" s="211">
        <v>1.2519879465680801</v>
      </c>
      <c r="M30" s="270">
        <v>18403.594444734801</v>
      </c>
      <c r="N30" s="211">
        <v>2303.8349413216602</v>
      </c>
      <c r="O30" s="211">
        <v>9.4513679070467704E-2</v>
      </c>
      <c r="P30" s="205">
        <v>74435.552705823997</v>
      </c>
      <c r="Q30" s="211">
        <v>8222.7537636085199</v>
      </c>
      <c r="R30" s="211">
        <v>0.13693041660951799</v>
      </c>
      <c r="S30" s="205">
        <v>233502.12579168999</v>
      </c>
      <c r="T30" s="211">
        <v>22068.4614592793</v>
      </c>
      <c r="U30" s="211">
        <v>124.291507019234</v>
      </c>
      <c r="V30" s="205">
        <v>939.105440662918</v>
      </c>
      <c r="W30" s="211">
        <v>83.762135755146303</v>
      </c>
      <c r="X30" s="211">
        <v>8.1906495470281104</v>
      </c>
      <c r="Y30" s="118">
        <v>445.17377988969503</v>
      </c>
      <c r="Z30" s="211">
        <v>139.011225135373</v>
      </c>
      <c r="AA30" s="211">
        <v>40.671479127816397</v>
      </c>
      <c r="AB30" s="118">
        <v>167.03651880402899</v>
      </c>
      <c r="AC30" s="211">
        <v>127.375113000308</v>
      </c>
      <c r="AD30" s="211">
        <v>40.214813205506502</v>
      </c>
      <c r="AE30" s="270">
        <v>21881.544819565901</v>
      </c>
      <c r="AF30" s="211">
        <v>975.85641907505897</v>
      </c>
      <c r="AG30" s="211">
        <v>7.5160154623598903</v>
      </c>
      <c r="AH30" s="205">
        <v>49.744481688989303</v>
      </c>
      <c r="AI30" s="211">
        <v>3.0469738156088102</v>
      </c>
      <c r="AJ30" s="211">
        <v>8.4692097312944498E-2</v>
      </c>
      <c r="AK30" s="205">
        <v>7035.6704595954498</v>
      </c>
      <c r="AL30" s="211">
        <v>398.55124985347402</v>
      </c>
      <c r="AM30" s="211">
        <v>0.19093546220194699</v>
      </c>
      <c r="AN30" s="205">
        <v>40.838801302491497</v>
      </c>
      <c r="AO30" s="211">
        <v>4.1002231353446597</v>
      </c>
      <c r="AP30" s="211">
        <v>2.1545368200995701E-2</v>
      </c>
      <c r="AQ30" s="205">
        <v>38.246910221582603</v>
      </c>
      <c r="AR30" s="211">
        <v>7.2097160791064399</v>
      </c>
      <c r="AS30" s="211">
        <v>0.22535927957174401</v>
      </c>
      <c r="AT30" s="205">
        <v>196.35061401692201</v>
      </c>
      <c r="AU30" s="211">
        <v>21.461458330332199</v>
      </c>
      <c r="AV30" s="211">
        <v>0.339502635879179</v>
      </c>
      <c r="AW30" s="296">
        <v>89127.999550449706</v>
      </c>
      <c r="AX30" s="211">
        <v>8811.4945552947902</v>
      </c>
      <c r="AY30" s="211">
        <v>0.418738682703716</v>
      </c>
      <c r="AZ30" s="270">
        <v>75681.075176135695</v>
      </c>
      <c r="BA30" s="211">
        <v>8282.0427443886401</v>
      </c>
      <c r="BB30" s="211">
        <v>2.36309443610345</v>
      </c>
      <c r="BC30" s="205">
        <v>36.368767464019498</v>
      </c>
      <c r="BD30" s="211">
        <v>4.4612022424805504</v>
      </c>
      <c r="BE30" s="211">
        <v>1.4605838609844801E-2</v>
      </c>
      <c r="BF30" s="205">
        <v>54.135844204900501</v>
      </c>
      <c r="BG30" s="211">
        <v>8.9337506865102192</v>
      </c>
      <c r="BH30" s="211">
        <v>0.104438009620184</v>
      </c>
      <c r="BI30" s="205">
        <v>37.703674572545602</v>
      </c>
      <c r="BJ30" s="211">
        <v>4.7603399514517299</v>
      </c>
      <c r="BK30" s="211">
        <v>0.18484506186838201</v>
      </c>
      <c r="BL30" s="205">
        <v>54.065956753012699</v>
      </c>
      <c r="BM30" s="211">
        <v>9.4762421495047295</v>
      </c>
      <c r="BN30" s="211">
        <v>0.18542166524082301</v>
      </c>
      <c r="BO30" s="205">
        <v>51.663334423870303</v>
      </c>
      <c r="BP30" s="211">
        <v>7.4094714295917203</v>
      </c>
      <c r="BQ30" s="211">
        <v>3.2039627924685697E-2</v>
      </c>
      <c r="BR30" s="205">
        <v>39.759228065212298</v>
      </c>
      <c r="BS30" s="211">
        <v>7.4043444226324899</v>
      </c>
      <c r="BT30" s="211">
        <v>0.13312855755519601</v>
      </c>
      <c r="BU30" s="205">
        <v>31.679293726782898</v>
      </c>
      <c r="BV30" s="211">
        <v>7.3237750754510698</v>
      </c>
      <c r="BW30" s="211">
        <v>9.6254316000865994E-2</v>
      </c>
      <c r="BX30" s="205">
        <v>34.546560758458298</v>
      </c>
      <c r="BY30" s="211">
        <v>5.2017782924198697</v>
      </c>
      <c r="BZ30" s="211">
        <v>0.62096606957090505</v>
      </c>
      <c r="CA30" s="205">
        <v>66.117380744300903</v>
      </c>
      <c r="CB30" s="211">
        <v>10.5072898162003</v>
      </c>
      <c r="CC30" s="211">
        <v>3.3524459111267599E-3</v>
      </c>
      <c r="CD30" s="205">
        <v>39.192756483769699</v>
      </c>
      <c r="CE30" s="211">
        <v>6.4017213183745696</v>
      </c>
      <c r="CF30" s="211">
        <v>0</v>
      </c>
      <c r="CG30" s="205">
        <v>40.0893124793133</v>
      </c>
      <c r="CH30" s="211">
        <v>7.0732616592480397</v>
      </c>
      <c r="CI30" s="211">
        <v>5.1125225972658301E-3</v>
      </c>
      <c r="CJ30" s="205">
        <v>40.449176460835901</v>
      </c>
      <c r="CK30" s="211">
        <v>6.0367101479028404</v>
      </c>
      <c r="CL30" s="211">
        <v>0</v>
      </c>
      <c r="CM30" s="205">
        <v>35.535784508238002</v>
      </c>
      <c r="CN30" s="211">
        <v>7.3509038334791397</v>
      </c>
      <c r="CO30" s="211">
        <v>0</v>
      </c>
      <c r="CP30" s="205">
        <v>33.498487944852101</v>
      </c>
      <c r="CQ30" s="211">
        <v>6.14105566314689</v>
      </c>
      <c r="CR30" s="211">
        <v>6.5312180543232401E-2</v>
      </c>
      <c r="CS30" s="205">
        <v>36.6526581973406</v>
      </c>
      <c r="CT30" s="211">
        <v>4.9037399506902002</v>
      </c>
      <c r="CU30" s="211">
        <v>3.3527830494251003E-2</v>
      </c>
      <c r="CV30" s="205">
        <v>66.395387874946195</v>
      </c>
      <c r="CW30" s="211">
        <v>11.8868153918804</v>
      </c>
      <c r="CX30" s="211">
        <v>0</v>
      </c>
      <c r="CY30" s="205">
        <v>36.897048196674398</v>
      </c>
      <c r="CZ30" s="211">
        <v>7.09206431235663</v>
      </c>
      <c r="DA30" s="211">
        <v>3.4269001916516699E-3</v>
      </c>
      <c r="DB30" s="205">
        <v>37.707426846048101</v>
      </c>
      <c r="DC30" s="211">
        <v>5.7083896551780704</v>
      </c>
      <c r="DD30" s="211">
        <v>0</v>
      </c>
      <c r="DE30" s="205">
        <v>42.276477970587202</v>
      </c>
      <c r="DF30" s="211">
        <v>7.0706008841834498</v>
      </c>
      <c r="DG30" s="211">
        <v>0</v>
      </c>
      <c r="DH30" s="205">
        <v>40.612333069194598</v>
      </c>
      <c r="DI30" s="211">
        <v>7.9774326190959002</v>
      </c>
      <c r="DJ30" s="211">
        <v>1.05348676888766E-2</v>
      </c>
      <c r="DK30" s="205">
        <v>44.698975567275802</v>
      </c>
      <c r="DL30" s="211">
        <v>7.9334979876468203</v>
      </c>
      <c r="DM30" s="211">
        <v>0</v>
      </c>
      <c r="DN30" s="205">
        <v>38.239389095486601</v>
      </c>
      <c r="DO30" s="211">
        <v>6.0197206300781101</v>
      </c>
      <c r="DP30" s="211">
        <v>0</v>
      </c>
      <c r="DQ30" s="205">
        <v>47.177292814590601</v>
      </c>
      <c r="DR30" s="211">
        <v>7.4764696021068104</v>
      </c>
      <c r="DS30" s="211">
        <v>0</v>
      </c>
      <c r="DT30" s="205">
        <v>45.326608879040201</v>
      </c>
      <c r="DU30" s="211">
        <v>6.5730211371098299</v>
      </c>
      <c r="DV30" s="211">
        <v>0</v>
      </c>
      <c r="DW30" s="205">
        <v>49.966952774250203</v>
      </c>
      <c r="DX30" s="211">
        <v>7.7725368256671796</v>
      </c>
      <c r="DY30" s="211">
        <v>0</v>
      </c>
      <c r="DZ30" s="205">
        <v>47.060888138027998</v>
      </c>
      <c r="EA30" s="211">
        <v>7.7301046993382396</v>
      </c>
      <c r="EB30" s="211">
        <v>0</v>
      </c>
      <c r="EC30" s="205">
        <v>38.197850399785999</v>
      </c>
      <c r="ED30" s="211">
        <v>5.7207375398987397</v>
      </c>
      <c r="EE30" s="211">
        <v>0</v>
      </c>
      <c r="EF30" s="205">
        <v>46.936142614990999</v>
      </c>
      <c r="EG30" s="211">
        <v>7.2277677780578902</v>
      </c>
      <c r="EH30" s="211">
        <v>2.2389879994449899E-3</v>
      </c>
      <c r="EI30" s="205">
        <v>47.668716336213102</v>
      </c>
      <c r="EJ30" s="211">
        <v>7.25026536210936</v>
      </c>
      <c r="EK30" s="211">
        <v>0</v>
      </c>
      <c r="EL30" s="205">
        <v>48.696812051248699</v>
      </c>
      <c r="EM30" s="211">
        <v>6.8612524857923098</v>
      </c>
      <c r="EN30" s="211">
        <v>0</v>
      </c>
      <c r="EO30" s="205">
        <v>38.594498029011199</v>
      </c>
      <c r="EP30" s="211">
        <v>6.6139789069560502</v>
      </c>
      <c r="EQ30" s="211">
        <v>7.9614820850932404E-3</v>
      </c>
      <c r="ER30" s="205">
        <v>44.784494815518201</v>
      </c>
      <c r="ES30" s="211">
        <v>7.15482018027837</v>
      </c>
      <c r="ET30" s="211">
        <v>0</v>
      </c>
      <c r="EU30" s="205">
        <v>30.433423430398499</v>
      </c>
      <c r="EV30" s="211">
        <v>3.9824965951033802</v>
      </c>
      <c r="EW30" s="211">
        <v>4.9546390788839396E-3</v>
      </c>
      <c r="EX30" s="205">
        <v>38.444726587776898</v>
      </c>
      <c r="EY30" s="211">
        <v>5.6047869626650701</v>
      </c>
      <c r="EZ30" s="211">
        <v>0</v>
      </c>
      <c r="FA30" s="205">
        <v>39.872516542540602</v>
      </c>
      <c r="FB30" s="211">
        <v>6.4807313672720204</v>
      </c>
      <c r="FC30" s="211">
        <v>0</v>
      </c>
    </row>
    <row r="31" spans="2:159">
      <c r="B31" s="73" t="s">
        <v>793</v>
      </c>
      <c r="C31" s="73" t="s">
        <v>836</v>
      </c>
      <c r="D31" s="205">
        <v>38.868371667482698</v>
      </c>
      <c r="E31" s="211">
        <v>5.0870933018996096</v>
      </c>
      <c r="F31" s="211">
        <v>1.3837032891531</v>
      </c>
      <c r="G31" s="205">
        <v>69.536254152724197</v>
      </c>
      <c r="H31" s="211">
        <v>18.6313605374628</v>
      </c>
      <c r="I31" s="211">
        <v>1.60252727900584</v>
      </c>
      <c r="J31" s="205">
        <v>23999.780697805701</v>
      </c>
      <c r="K31" s="211">
        <v>1355.7353751942701</v>
      </c>
      <c r="L31" s="211">
        <v>0.94417816138099997</v>
      </c>
      <c r="M31" s="270">
        <v>18267.562926963699</v>
      </c>
      <c r="N31" s="211">
        <v>1260.1567738486499</v>
      </c>
      <c r="O31" s="211">
        <v>0.123071515758731</v>
      </c>
      <c r="P31" s="205">
        <v>71353.8886360381</v>
      </c>
      <c r="Q31" s="211">
        <v>6507.1701389391201</v>
      </c>
      <c r="R31" s="211">
        <v>0.111737130211022</v>
      </c>
      <c r="S31" s="205">
        <v>236455.270492084</v>
      </c>
      <c r="T31" s="211">
        <v>26279.122937786698</v>
      </c>
      <c r="U31" s="211">
        <v>100.630743102051</v>
      </c>
      <c r="V31" s="205">
        <v>898.703452673485</v>
      </c>
      <c r="W31" s="211">
        <v>104.78004589864101</v>
      </c>
      <c r="X31" s="211">
        <v>7.7670345363659798</v>
      </c>
      <c r="Y31" s="118">
        <v>347.098430640152</v>
      </c>
      <c r="Z31" s="211">
        <v>158.91882949500501</v>
      </c>
      <c r="AA31" s="211">
        <v>32.055782520220497</v>
      </c>
      <c r="AB31" s="118">
        <v>183.157671039299</v>
      </c>
      <c r="AC31" s="211">
        <v>147.33577731311999</v>
      </c>
      <c r="AD31" s="211">
        <v>42.702161877567598</v>
      </c>
      <c r="AE31" s="270">
        <v>20930.887876258501</v>
      </c>
      <c r="AF31" s="211">
        <v>1014.35836894433</v>
      </c>
      <c r="AG31" s="211">
        <v>6.8516599112037504</v>
      </c>
      <c r="AH31" s="205">
        <v>48.764323132119998</v>
      </c>
      <c r="AI31" s="211">
        <v>3.5597748125624902</v>
      </c>
      <c r="AJ31" s="211">
        <v>0.11079040593969799</v>
      </c>
      <c r="AK31" s="205">
        <v>7024.9352075427096</v>
      </c>
      <c r="AL31" s="211">
        <v>445.41928612500902</v>
      </c>
      <c r="AM31" s="211">
        <v>0.29476411863718799</v>
      </c>
      <c r="AN31" s="205">
        <v>40.129844089237501</v>
      </c>
      <c r="AO31" s="211">
        <v>4.3092502096333298</v>
      </c>
      <c r="AP31" s="211">
        <v>1.9296217375353E-2</v>
      </c>
      <c r="AQ31" s="205">
        <v>38.6483573072477</v>
      </c>
      <c r="AR31" s="211">
        <v>11.2576858960014</v>
      </c>
      <c r="AS31" s="211">
        <v>0.19610624646699901</v>
      </c>
      <c r="AT31" s="205">
        <v>197.180818474886</v>
      </c>
      <c r="AU31" s="211">
        <v>20.010625577162799</v>
      </c>
      <c r="AV31" s="211">
        <v>0.30037908339705299</v>
      </c>
      <c r="AW31" s="296">
        <v>89781.378519847494</v>
      </c>
      <c r="AX31" s="211">
        <v>9462.9076578518307</v>
      </c>
      <c r="AY31" s="211">
        <v>0.53969034982387998</v>
      </c>
      <c r="AZ31" s="270">
        <v>82715.684715864307</v>
      </c>
      <c r="BA31" s="211">
        <v>6670.8348749851402</v>
      </c>
      <c r="BB31" s="211">
        <v>2.38741613091458</v>
      </c>
      <c r="BC31" s="205">
        <v>36.7812905365587</v>
      </c>
      <c r="BD31" s="211">
        <v>3.6605336750319899</v>
      </c>
      <c r="BE31" s="211">
        <v>1.17298819355538E-2</v>
      </c>
      <c r="BF31" s="205">
        <v>53.228069117222603</v>
      </c>
      <c r="BG31" s="211">
        <v>7.2974660503538997</v>
      </c>
      <c r="BH31" s="211">
        <v>9.8038502827622304E-2</v>
      </c>
      <c r="BI31" s="205">
        <v>38.732174380249603</v>
      </c>
      <c r="BJ31" s="211">
        <v>3.9695802465419701</v>
      </c>
      <c r="BK31" s="211">
        <v>0.152639122830868</v>
      </c>
      <c r="BL31" s="205">
        <v>51.268309585119802</v>
      </c>
      <c r="BM31" s="211">
        <v>7.2055853963229701</v>
      </c>
      <c r="BN31" s="211">
        <v>0.14380811613802599</v>
      </c>
      <c r="BO31" s="205">
        <v>51.0933777225613</v>
      </c>
      <c r="BP31" s="211">
        <v>4.4894467198251196</v>
      </c>
      <c r="BQ31" s="211">
        <v>3.3380647808832702E-2</v>
      </c>
      <c r="BR31" s="205">
        <v>40.104008053571299</v>
      </c>
      <c r="BS31" s="211">
        <v>6.0142513253844099</v>
      </c>
      <c r="BT31" s="211">
        <v>0.124399824081476</v>
      </c>
      <c r="BU31" s="205">
        <v>31.791298751126401</v>
      </c>
      <c r="BV31" s="211">
        <v>6.1702102634768297</v>
      </c>
      <c r="BW31" s="211">
        <v>7.4116643892866693E-2</v>
      </c>
      <c r="BX31" s="205">
        <v>34.6268814314178</v>
      </c>
      <c r="BY31" s="211">
        <v>4.6972061485644803</v>
      </c>
      <c r="BZ31" s="211">
        <v>0.533717307966592</v>
      </c>
      <c r="CA31" s="205">
        <v>66.9684971257971</v>
      </c>
      <c r="CB31" s="211">
        <v>7.2645037779471897</v>
      </c>
      <c r="CC31" s="211">
        <v>4.7634158148133999E-3</v>
      </c>
      <c r="CD31" s="205">
        <v>40.002629178626499</v>
      </c>
      <c r="CE31" s="211">
        <v>3.7152523453425799</v>
      </c>
      <c r="CF31" s="211">
        <v>0</v>
      </c>
      <c r="CG31" s="205">
        <v>40.542581640042897</v>
      </c>
      <c r="CH31" s="211">
        <v>3.8645577570364602</v>
      </c>
      <c r="CI31" s="211">
        <v>5.2484282831608397E-3</v>
      </c>
      <c r="CJ31" s="205">
        <v>40.204273329138999</v>
      </c>
      <c r="CK31" s="211">
        <v>3.5699994910523398</v>
      </c>
      <c r="CL31" s="211">
        <v>4.5087041851821601E-3</v>
      </c>
      <c r="CM31" s="205">
        <v>34.798753071028798</v>
      </c>
      <c r="CN31" s="211">
        <v>4.7110630839418501</v>
      </c>
      <c r="CO31" s="211">
        <v>0</v>
      </c>
      <c r="CP31" s="205">
        <v>33.186613130577697</v>
      </c>
      <c r="CQ31" s="211">
        <v>3.9782663040794102</v>
      </c>
      <c r="CR31" s="211">
        <v>4.6134102419499903E-2</v>
      </c>
      <c r="CS31" s="205">
        <v>35.908678635254297</v>
      </c>
      <c r="CT31" s="211">
        <v>4.0046307566480097</v>
      </c>
      <c r="CU31" s="211">
        <v>1.40723501781075E-2</v>
      </c>
      <c r="CV31" s="205">
        <v>65.718711648997399</v>
      </c>
      <c r="CW31" s="211">
        <v>8.4540849369858506</v>
      </c>
      <c r="CX31" s="211">
        <v>3.16704092415349E-2</v>
      </c>
      <c r="CY31" s="205">
        <v>37.125915873853401</v>
      </c>
      <c r="CZ31" s="211">
        <v>4.1697900843945899</v>
      </c>
      <c r="DA31" s="211">
        <v>2.45570294011562E-3</v>
      </c>
      <c r="DB31" s="205">
        <v>37.916745341779396</v>
      </c>
      <c r="DC31" s="211">
        <v>4.1079122231507803</v>
      </c>
      <c r="DD31" s="211">
        <v>3.44315224204227E-3</v>
      </c>
      <c r="DE31" s="205">
        <v>42.263262046567</v>
      </c>
      <c r="DF31" s="211">
        <v>4.2111402516050598</v>
      </c>
      <c r="DG31" s="211">
        <v>0</v>
      </c>
      <c r="DH31" s="205">
        <v>41.270183119831898</v>
      </c>
      <c r="DI31" s="211">
        <v>5.0774627189187003</v>
      </c>
      <c r="DJ31" s="211">
        <v>0</v>
      </c>
      <c r="DK31" s="205">
        <v>45.122421754727299</v>
      </c>
      <c r="DL31" s="211">
        <v>5.7206601279974496</v>
      </c>
      <c r="DM31" s="211">
        <v>1.25066599396831E-2</v>
      </c>
      <c r="DN31" s="205">
        <v>38.6213717959509</v>
      </c>
      <c r="DO31" s="211">
        <v>3.0477486947503798</v>
      </c>
      <c r="DP31" s="211">
        <v>0</v>
      </c>
      <c r="DQ31" s="205">
        <v>47.4875052185348</v>
      </c>
      <c r="DR31" s="211">
        <v>5.16542171459903</v>
      </c>
      <c r="DS31" s="211">
        <v>0</v>
      </c>
      <c r="DT31" s="205">
        <v>43.894852732667403</v>
      </c>
      <c r="DU31" s="211">
        <v>3.2747430011188698</v>
      </c>
      <c r="DV31" s="211">
        <v>0</v>
      </c>
      <c r="DW31" s="205">
        <v>48.944663431159</v>
      </c>
      <c r="DX31" s="211">
        <v>4.9503464705974096</v>
      </c>
      <c r="DY31" s="211">
        <v>7.0448166657997796E-3</v>
      </c>
      <c r="DZ31" s="205">
        <v>46.707608552489397</v>
      </c>
      <c r="EA31" s="211">
        <v>4.1460218776056097</v>
      </c>
      <c r="EB31" s="211">
        <v>0</v>
      </c>
      <c r="EC31" s="205">
        <v>37.878480091268798</v>
      </c>
      <c r="ED31" s="211">
        <v>4.2282581675426503</v>
      </c>
      <c r="EE31" s="211">
        <v>0</v>
      </c>
      <c r="EF31" s="205">
        <v>47.101486358427501</v>
      </c>
      <c r="EG31" s="211">
        <v>4.6505202130885799</v>
      </c>
      <c r="EH31" s="211">
        <v>0</v>
      </c>
      <c r="EI31" s="205">
        <v>47.770760562015703</v>
      </c>
      <c r="EJ31" s="211">
        <v>5.0699462511192603</v>
      </c>
      <c r="EK31" s="211">
        <v>0</v>
      </c>
      <c r="EL31" s="205">
        <v>48.965163742050102</v>
      </c>
      <c r="EM31" s="211">
        <v>4.7906687535815804</v>
      </c>
      <c r="EN31" s="211">
        <v>1.6500861538037801E-3</v>
      </c>
      <c r="EO31" s="205">
        <v>38.467226675740697</v>
      </c>
      <c r="EP31" s="211">
        <v>4.2949475859820296</v>
      </c>
      <c r="EQ31" s="211">
        <v>8.0672069561117405E-3</v>
      </c>
      <c r="ER31" s="205">
        <v>44.466137118001498</v>
      </c>
      <c r="ES31" s="211">
        <v>3.4471804270440001</v>
      </c>
      <c r="ET31" s="211">
        <v>1.02246666655674E-2</v>
      </c>
      <c r="EU31" s="205">
        <v>31.071911474179501</v>
      </c>
      <c r="EV31" s="211">
        <v>2.8605279414505498</v>
      </c>
      <c r="EW31" s="211">
        <v>0</v>
      </c>
      <c r="EX31" s="205">
        <v>37.826775243724697</v>
      </c>
      <c r="EY31" s="211">
        <v>3.04906236362012</v>
      </c>
      <c r="EZ31" s="211">
        <v>2.4347453585445299E-3</v>
      </c>
      <c r="FA31" s="205">
        <v>37.961205238968098</v>
      </c>
      <c r="FB31" s="211">
        <v>3.38945768863785</v>
      </c>
      <c r="FC31" s="211">
        <v>0</v>
      </c>
    </row>
    <row r="32" spans="2:159">
      <c r="B32" s="73" t="s">
        <v>793</v>
      </c>
      <c r="C32" s="73" t="s">
        <v>835</v>
      </c>
      <c r="D32" s="205">
        <v>39.530906733468001</v>
      </c>
      <c r="E32" s="211">
        <v>5.9180661999870203</v>
      </c>
      <c r="F32" s="211">
        <v>1.13891796201343</v>
      </c>
      <c r="G32" s="205">
        <v>67.846322705562997</v>
      </c>
      <c r="H32" s="211">
        <v>17.055268982987499</v>
      </c>
      <c r="I32" s="211">
        <v>1.7426093801178799</v>
      </c>
      <c r="J32" s="205">
        <v>25147.676014469798</v>
      </c>
      <c r="K32" s="211">
        <v>1975.9723214261401</v>
      </c>
      <c r="L32" s="211">
        <v>1.3516761437300699</v>
      </c>
      <c r="M32" s="270">
        <v>18996.920512488701</v>
      </c>
      <c r="N32" s="211">
        <v>1467.8437512365899</v>
      </c>
      <c r="O32" s="211">
        <v>5.4688230765930601E-2</v>
      </c>
      <c r="P32" s="205">
        <v>73886.767367213906</v>
      </c>
      <c r="Q32" s="211">
        <v>6109.5737646164198</v>
      </c>
      <c r="R32" s="211">
        <v>0.15813714725238201</v>
      </c>
      <c r="S32" s="205">
        <v>237927.620687608</v>
      </c>
      <c r="T32" s="211">
        <v>19766.0267053682</v>
      </c>
      <c r="U32" s="211">
        <v>126.50739913091699</v>
      </c>
      <c r="V32" s="205">
        <v>876.40312521067199</v>
      </c>
      <c r="W32" s="211">
        <v>95.915705445874593</v>
      </c>
      <c r="X32" s="211">
        <v>6.7896771714888704</v>
      </c>
      <c r="Y32" s="118">
        <v>365.91745253194802</v>
      </c>
      <c r="Z32" s="211">
        <v>180.45361443897701</v>
      </c>
      <c r="AA32" s="211">
        <v>40.715209141444099</v>
      </c>
      <c r="AB32" s="118">
        <v>194.16023583544899</v>
      </c>
      <c r="AC32" s="211">
        <v>166.941834601484</v>
      </c>
      <c r="AD32" s="211">
        <v>41.918987988570898</v>
      </c>
      <c r="AE32" s="270">
        <v>20766.492341904901</v>
      </c>
      <c r="AF32" s="211">
        <v>960.20698235469195</v>
      </c>
      <c r="AG32" s="211">
        <v>6.1007474550207901</v>
      </c>
      <c r="AH32" s="205">
        <v>48.313124997065898</v>
      </c>
      <c r="AI32" s="211">
        <v>3.34680676112258</v>
      </c>
      <c r="AJ32" s="211">
        <v>0.110579158156067</v>
      </c>
      <c r="AK32" s="205">
        <v>7016.7468577622203</v>
      </c>
      <c r="AL32" s="211">
        <v>453.533521682875</v>
      </c>
      <c r="AM32" s="211">
        <v>0.235590084853288</v>
      </c>
      <c r="AN32" s="205">
        <v>40.422592761888303</v>
      </c>
      <c r="AO32" s="211">
        <v>4.6092596460538404</v>
      </c>
      <c r="AP32" s="211">
        <v>2.4521667483690598E-2</v>
      </c>
      <c r="AQ32" s="205">
        <v>40.037808275305203</v>
      </c>
      <c r="AR32" s="211">
        <v>9.4626804587614295</v>
      </c>
      <c r="AS32" s="211">
        <v>0.24036725858767599</v>
      </c>
      <c r="AT32" s="205">
        <v>194.281849403227</v>
      </c>
      <c r="AU32" s="211">
        <v>16.545962033989198</v>
      </c>
      <c r="AV32" s="211">
        <v>0.32899515798210399</v>
      </c>
      <c r="AW32" s="296">
        <v>89373.398730297195</v>
      </c>
      <c r="AX32" s="211">
        <v>8115.3215079888196</v>
      </c>
      <c r="AY32" s="211">
        <v>0.44078657597252302</v>
      </c>
      <c r="AZ32" s="270">
        <v>78511.021202522199</v>
      </c>
      <c r="BA32" s="211">
        <v>6217.4653606366301</v>
      </c>
      <c r="BB32" s="211">
        <v>2.1204760886065301</v>
      </c>
      <c r="BC32" s="205">
        <v>35.526869649196598</v>
      </c>
      <c r="BD32" s="211">
        <v>3.72860047387702</v>
      </c>
      <c r="BE32" s="211">
        <v>2.17312274935373E-2</v>
      </c>
      <c r="BF32" s="205">
        <v>54.339670294794203</v>
      </c>
      <c r="BG32" s="211">
        <v>8.8128798480383406</v>
      </c>
      <c r="BH32" s="211">
        <v>8.88489859488059E-2</v>
      </c>
      <c r="BI32" s="205">
        <v>38.111861075333103</v>
      </c>
      <c r="BJ32" s="211">
        <v>4.69769310658869</v>
      </c>
      <c r="BK32" s="211">
        <v>0.15838864136498601</v>
      </c>
      <c r="BL32" s="205">
        <v>53.486365572112099</v>
      </c>
      <c r="BM32" s="211">
        <v>8.6127854416196694</v>
      </c>
      <c r="BN32" s="211">
        <v>0.109101798998292</v>
      </c>
      <c r="BO32" s="205">
        <v>52.043096006545397</v>
      </c>
      <c r="BP32" s="211">
        <v>4.6095078880783804</v>
      </c>
      <c r="BQ32" s="211">
        <v>3.2932696385208099E-2</v>
      </c>
      <c r="BR32" s="205">
        <v>40.115566431473702</v>
      </c>
      <c r="BS32" s="211">
        <v>6.2892057225657698</v>
      </c>
      <c r="BT32" s="211">
        <v>0.13907456803370599</v>
      </c>
      <c r="BU32" s="205">
        <v>34.057312315415103</v>
      </c>
      <c r="BV32" s="211">
        <v>5.2845092689061097</v>
      </c>
      <c r="BW32" s="211">
        <v>0.129293715073794</v>
      </c>
      <c r="BX32" s="205">
        <v>35.592332407855402</v>
      </c>
      <c r="BY32" s="211">
        <v>5.2761504789845297</v>
      </c>
      <c r="BZ32" s="211">
        <v>0.52107921911722899</v>
      </c>
      <c r="CA32" s="205">
        <v>65.894414318305905</v>
      </c>
      <c r="CB32" s="211">
        <v>5.9029809747229702</v>
      </c>
      <c r="CC32" s="211">
        <v>5.6337906895820404E-3</v>
      </c>
      <c r="CD32" s="205">
        <v>40.200141148501302</v>
      </c>
      <c r="CE32" s="211">
        <v>3.8137316538677601</v>
      </c>
      <c r="CF32" s="211">
        <v>0</v>
      </c>
      <c r="CG32" s="205">
        <v>39.988753362559798</v>
      </c>
      <c r="CH32" s="211">
        <v>3.6099709393597301</v>
      </c>
      <c r="CI32" s="211">
        <v>0</v>
      </c>
      <c r="CJ32" s="205">
        <v>39.812237163047797</v>
      </c>
      <c r="CK32" s="211">
        <v>3.3584310192595601</v>
      </c>
      <c r="CL32" s="211">
        <v>3.17440176824227E-3</v>
      </c>
      <c r="CM32" s="205">
        <v>36.160457921345397</v>
      </c>
      <c r="CN32" s="211">
        <v>6.6598365311940002</v>
      </c>
      <c r="CO32" s="211">
        <v>0</v>
      </c>
      <c r="CP32" s="205">
        <v>33.492916500024499</v>
      </c>
      <c r="CQ32" s="211">
        <v>5.2334773807241897</v>
      </c>
      <c r="CR32" s="211">
        <v>6.9624634234539504E-2</v>
      </c>
      <c r="CS32" s="205">
        <v>37.118174502963903</v>
      </c>
      <c r="CT32" s="211">
        <v>4.1775578547471603</v>
      </c>
      <c r="CU32" s="211">
        <v>3.61463087222555E-2</v>
      </c>
      <c r="CV32" s="205">
        <v>69.963492615099796</v>
      </c>
      <c r="CW32" s="211">
        <v>10.265794658660401</v>
      </c>
      <c r="CX32" s="211">
        <v>2.3063569255469599E-2</v>
      </c>
      <c r="CY32" s="205">
        <v>39.513051042559098</v>
      </c>
      <c r="CZ32" s="211">
        <v>4.0382880472415597</v>
      </c>
      <c r="DA32" s="211">
        <v>0</v>
      </c>
      <c r="DB32" s="205">
        <v>39.816932460152699</v>
      </c>
      <c r="DC32" s="211">
        <v>3.4795312360420598</v>
      </c>
      <c r="DD32" s="211">
        <v>2.4670957620576499E-3</v>
      </c>
      <c r="DE32" s="205">
        <v>42.6740497704034</v>
      </c>
      <c r="DF32" s="211">
        <v>3.7656999167343801</v>
      </c>
      <c r="DG32" s="211">
        <v>0</v>
      </c>
      <c r="DH32" s="205">
        <v>40.713001685231603</v>
      </c>
      <c r="DI32" s="211">
        <v>5.2338316204630999</v>
      </c>
      <c r="DJ32" s="211">
        <v>0</v>
      </c>
      <c r="DK32" s="205">
        <v>44.742102023350199</v>
      </c>
      <c r="DL32" s="211">
        <v>6.1417873646983701</v>
      </c>
      <c r="DM32" s="211">
        <v>0</v>
      </c>
      <c r="DN32" s="205">
        <v>38.007332556543602</v>
      </c>
      <c r="DO32" s="211">
        <v>3.7160689944397398</v>
      </c>
      <c r="DP32" s="211">
        <v>0</v>
      </c>
      <c r="DQ32" s="205">
        <v>46.851089728199298</v>
      </c>
      <c r="DR32" s="211">
        <v>6.3475909151724004</v>
      </c>
      <c r="DS32" s="211">
        <v>1.66711858440158E-2</v>
      </c>
      <c r="DT32" s="205">
        <v>43.884854620723203</v>
      </c>
      <c r="DU32" s="211">
        <v>3.59720371105771</v>
      </c>
      <c r="DV32" s="211">
        <v>1.5864427385511701E-3</v>
      </c>
      <c r="DW32" s="205">
        <v>50.100889485865899</v>
      </c>
      <c r="DX32" s="211">
        <v>5.1679504437628596</v>
      </c>
      <c r="DY32" s="211">
        <v>0</v>
      </c>
      <c r="DZ32" s="205">
        <v>46.729448726531999</v>
      </c>
      <c r="EA32" s="211">
        <v>4.7898070978060296</v>
      </c>
      <c r="EB32" s="211">
        <v>0</v>
      </c>
      <c r="EC32" s="205">
        <v>38.172924107448999</v>
      </c>
      <c r="ED32" s="211">
        <v>4.6314106341060999</v>
      </c>
      <c r="EE32" s="211">
        <v>4.8276303024843798E-3</v>
      </c>
      <c r="EF32" s="205">
        <v>46.794987336660299</v>
      </c>
      <c r="EG32" s="211">
        <v>4.8179182162864098</v>
      </c>
      <c r="EH32" s="211">
        <v>0</v>
      </c>
      <c r="EI32" s="205">
        <v>47.6587941959719</v>
      </c>
      <c r="EJ32" s="211">
        <v>5.7477436237340997</v>
      </c>
      <c r="EK32" s="211">
        <v>0</v>
      </c>
      <c r="EL32" s="205">
        <v>47.597124018350797</v>
      </c>
      <c r="EM32" s="211">
        <v>4.8036596395039597</v>
      </c>
      <c r="EN32" s="211">
        <v>1.5747711265999499E-3</v>
      </c>
      <c r="EO32" s="205">
        <v>36.864440666538101</v>
      </c>
      <c r="EP32" s="211">
        <v>4.0895700738123804</v>
      </c>
      <c r="EQ32" s="211">
        <v>1.09666392928391E-2</v>
      </c>
      <c r="ER32" s="205">
        <v>43.417828030415301</v>
      </c>
      <c r="ES32" s="211">
        <v>3.91384167387905</v>
      </c>
      <c r="ET32" s="211">
        <v>8.5104621209219494E-3</v>
      </c>
      <c r="EU32" s="205">
        <v>31.3827542605313</v>
      </c>
      <c r="EV32" s="211">
        <v>2.6006825857870099</v>
      </c>
      <c r="EW32" s="211">
        <v>1.0002057829439101E-2</v>
      </c>
      <c r="EX32" s="205">
        <v>36.2509468138675</v>
      </c>
      <c r="EY32" s="211">
        <v>3.0922048890087401</v>
      </c>
      <c r="EZ32" s="211">
        <v>2.4019619390662698E-3</v>
      </c>
      <c r="FA32" s="205">
        <v>37.433862345201298</v>
      </c>
      <c r="FB32" s="211">
        <v>3.6234958303789901</v>
      </c>
      <c r="FC32" s="211">
        <v>0</v>
      </c>
    </row>
    <row r="33" spans="2:159">
      <c r="B33" s="73" t="s">
        <v>793</v>
      </c>
      <c r="C33" s="73" t="s">
        <v>837</v>
      </c>
      <c r="D33" s="205">
        <v>39.431614744598903</v>
      </c>
      <c r="E33" s="211">
        <v>5.5327006833015604</v>
      </c>
      <c r="F33" s="211">
        <v>1.21732180037958</v>
      </c>
      <c r="G33" s="205">
        <v>65.336415213325594</v>
      </c>
      <c r="H33" s="211">
        <v>15.626525553906999</v>
      </c>
      <c r="I33" s="211">
        <v>1.88449081378838</v>
      </c>
      <c r="J33" s="205">
        <v>24488.2310020574</v>
      </c>
      <c r="K33" s="211">
        <v>1643.5616781153999</v>
      </c>
      <c r="L33" s="211">
        <v>1.09086970833987</v>
      </c>
      <c r="M33" s="270">
        <v>19106.753613536701</v>
      </c>
      <c r="N33" s="211">
        <v>1558.1590212569899</v>
      </c>
      <c r="O33" s="211">
        <v>0.103808445980635</v>
      </c>
      <c r="P33" s="205">
        <v>73850.471747591699</v>
      </c>
      <c r="Q33" s="211">
        <v>6417.2491612964404</v>
      </c>
      <c r="R33" s="211">
        <v>0.14213149093100799</v>
      </c>
      <c r="S33" s="205">
        <v>243217.21199408401</v>
      </c>
      <c r="T33" s="211">
        <v>22473.627838259999</v>
      </c>
      <c r="U33" s="211">
        <v>121.88025464448501</v>
      </c>
      <c r="V33" s="205">
        <v>939.87257750895003</v>
      </c>
      <c r="W33" s="211">
        <v>119.25476183081901</v>
      </c>
      <c r="X33" s="211">
        <v>8.3957988408629198</v>
      </c>
      <c r="Y33" s="118">
        <v>332.942819301805</v>
      </c>
      <c r="Z33" s="211">
        <v>154.18086550962599</v>
      </c>
      <c r="AA33" s="211">
        <v>40.345128085094899</v>
      </c>
      <c r="AB33" s="118">
        <v>199.91249078484299</v>
      </c>
      <c r="AC33" s="211">
        <v>178.75147423817401</v>
      </c>
      <c r="AD33" s="211">
        <v>54.957534666912103</v>
      </c>
      <c r="AE33" s="270">
        <v>20144.940750918198</v>
      </c>
      <c r="AF33" s="211">
        <v>896.772015175913</v>
      </c>
      <c r="AG33" s="211">
        <v>6.2850778326429699</v>
      </c>
      <c r="AH33" s="205">
        <v>48.762493156783798</v>
      </c>
      <c r="AI33" s="211">
        <v>3.7280811098025</v>
      </c>
      <c r="AJ33" s="211">
        <v>0.12433551297649199</v>
      </c>
      <c r="AK33" s="205">
        <v>7024.8904510043803</v>
      </c>
      <c r="AL33" s="211">
        <v>419.30622684930103</v>
      </c>
      <c r="AM33" s="211">
        <v>0.27078574462833799</v>
      </c>
      <c r="AN33" s="205">
        <v>40.475778548086502</v>
      </c>
      <c r="AO33" s="211">
        <v>3.7788199825158602</v>
      </c>
      <c r="AP33" s="211">
        <v>2.5712763622460499E-2</v>
      </c>
      <c r="AQ33" s="205">
        <v>39.481556909880901</v>
      </c>
      <c r="AR33" s="211">
        <v>7.6940866911338999</v>
      </c>
      <c r="AS33" s="211">
        <v>0.21505514643918699</v>
      </c>
      <c r="AT33" s="205">
        <v>195.28461583843799</v>
      </c>
      <c r="AU33" s="211">
        <v>18.4265078389991</v>
      </c>
      <c r="AV33" s="211">
        <v>0.35256409638963399</v>
      </c>
      <c r="AW33" s="296">
        <v>89152.269394935007</v>
      </c>
      <c r="AX33" s="211">
        <v>9354.7679342558495</v>
      </c>
      <c r="AY33" s="211">
        <v>0.45670595376957002</v>
      </c>
      <c r="AZ33" s="270">
        <v>82551.091978986602</v>
      </c>
      <c r="BA33" s="211">
        <v>7513.49404463678</v>
      </c>
      <c r="BB33" s="211">
        <v>2.4590611418520201</v>
      </c>
      <c r="BC33" s="205">
        <v>35.770021965505798</v>
      </c>
      <c r="BD33" s="211">
        <v>3.4179572770095801</v>
      </c>
      <c r="BE33" s="211">
        <v>1.18403025361525E-2</v>
      </c>
      <c r="BF33" s="205">
        <v>54.217544875040097</v>
      </c>
      <c r="BG33" s="211">
        <v>8.0886002287757499</v>
      </c>
      <c r="BH33" s="211">
        <v>9.6405126384240897E-2</v>
      </c>
      <c r="BI33" s="205">
        <v>39.593235858446199</v>
      </c>
      <c r="BJ33" s="211">
        <v>5.0064201538139201</v>
      </c>
      <c r="BK33" s="211">
        <v>0.18133717593287399</v>
      </c>
      <c r="BL33" s="205">
        <v>52.605835159167903</v>
      </c>
      <c r="BM33" s="211">
        <v>8.7217711682677201</v>
      </c>
      <c r="BN33" s="211">
        <v>0.123753569816134</v>
      </c>
      <c r="BO33" s="205">
        <v>52.223366928445898</v>
      </c>
      <c r="BP33" s="211">
        <v>5.3090512035615198</v>
      </c>
      <c r="BQ33" s="211">
        <v>3.18662138619593E-2</v>
      </c>
      <c r="BR33" s="205">
        <v>38.0690590377693</v>
      </c>
      <c r="BS33" s="211">
        <v>6.39251833117505</v>
      </c>
      <c r="BT33" s="211">
        <v>0.18248163361955499</v>
      </c>
      <c r="BU33" s="205">
        <v>33.5535758043398</v>
      </c>
      <c r="BV33" s="211">
        <v>6.5219804414264901</v>
      </c>
      <c r="BW33" s="211">
        <v>8.1853411800588499E-2</v>
      </c>
      <c r="BX33" s="205">
        <v>34.110594934278097</v>
      </c>
      <c r="BY33" s="211">
        <v>5.0698340957042998</v>
      </c>
      <c r="BZ33" s="211">
        <v>0.51725405498909205</v>
      </c>
      <c r="CA33" s="205">
        <v>66.434355089529106</v>
      </c>
      <c r="CB33" s="211">
        <v>7.0339148285903104</v>
      </c>
      <c r="CC33" s="211">
        <v>8.4891799982142399E-3</v>
      </c>
      <c r="CD33" s="205">
        <v>39.007818172891803</v>
      </c>
      <c r="CE33" s="211">
        <v>3.8899958040693901</v>
      </c>
      <c r="CF33" s="211">
        <v>6.7654262988931296E-3</v>
      </c>
      <c r="CG33" s="205">
        <v>40.5800654184007</v>
      </c>
      <c r="CH33" s="211">
        <v>4.3836573102315102</v>
      </c>
      <c r="CI33" s="211">
        <v>5.4539791652569404E-3</v>
      </c>
      <c r="CJ33" s="205">
        <v>39.264274675075903</v>
      </c>
      <c r="CK33" s="211">
        <v>3.2114870203205301</v>
      </c>
      <c r="CL33" s="211">
        <v>4.6666872514212598E-3</v>
      </c>
      <c r="CM33" s="205">
        <v>36.778356743579003</v>
      </c>
      <c r="CN33" s="211">
        <v>7.1625670637595196</v>
      </c>
      <c r="CO33" s="211">
        <v>0</v>
      </c>
      <c r="CP33" s="205">
        <v>32.931278796194498</v>
      </c>
      <c r="CQ33" s="211">
        <v>4.9224019305062496</v>
      </c>
      <c r="CR33" s="211">
        <v>5.5552918279930197E-2</v>
      </c>
      <c r="CS33" s="205">
        <v>36.316114658341597</v>
      </c>
      <c r="CT33" s="211">
        <v>5.5065792883152396</v>
      </c>
      <c r="CU33" s="211">
        <v>1.9443449016058701E-2</v>
      </c>
      <c r="CV33" s="205">
        <v>66.1279271227435</v>
      </c>
      <c r="CW33" s="211">
        <v>10.0781289817816</v>
      </c>
      <c r="CX33" s="211">
        <v>0</v>
      </c>
      <c r="CY33" s="205">
        <v>36.7225111777122</v>
      </c>
      <c r="CZ33" s="211">
        <v>5.5638703909861098</v>
      </c>
      <c r="DA33" s="211">
        <v>0</v>
      </c>
      <c r="DB33" s="205">
        <v>39.013643205240101</v>
      </c>
      <c r="DC33" s="211">
        <v>5.0275161104351298</v>
      </c>
      <c r="DD33" s="211">
        <v>1.31767638473725E-2</v>
      </c>
      <c r="DE33" s="205">
        <v>42.244271344582899</v>
      </c>
      <c r="DF33" s="211">
        <v>5.7129518975530402</v>
      </c>
      <c r="DG33" s="211">
        <v>2.0053833816157198E-3</v>
      </c>
      <c r="DH33" s="205">
        <v>41.8798062722149</v>
      </c>
      <c r="DI33" s="211">
        <v>4.38394916773193</v>
      </c>
      <c r="DJ33" s="211">
        <v>0</v>
      </c>
      <c r="DK33" s="205">
        <v>45.410820887860403</v>
      </c>
      <c r="DL33" s="211">
        <v>5.81404383528103</v>
      </c>
      <c r="DM33" s="211">
        <v>1.2865689561650601E-2</v>
      </c>
      <c r="DN33" s="205">
        <v>38.1930463130738</v>
      </c>
      <c r="DO33" s="211">
        <v>3.6835456734177798</v>
      </c>
      <c r="DP33" s="211">
        <v>3.5242594408041398E-3</v>
      </c>
      <c r="DQ33" s="205">
        <v>46.401467823678701</v>
      </c>
      <c r="DR33" s="211">
        <v>5.2288299162024403</v>
      </c>
      <c r="DS33" s="211">
        <v>0</v>
      </c>
      <c r="DT33" s="205">
        <v>45.224583744993602</v>
      </c>
      <c r="DU33" s="211">
        <v>3.7019517006927498</v>
      </c>
      <c r="DV33" s="211">
        <v>0</v>
      </c>
      <c r="DW33" s="205">
        <v>51.004013294163002</v>
      </c>
      <c r="DX33" s="211">
        <v>6.7164812372717204</v>
      </c>
      <c r="DY33" s="211">
        <v>7.6374763650479899E-3</v>
      </c>
      <c r="DZ33" s="205">
        <v>47.163718160561601</v>
      </c>
      <c r="EA33" s="211">
        <v>5.9754274309393098</v>
      </c>
      <c r="EB33" s="211">
        <v>0</v>
      </c>
      <c r="EC33" s="205">
        <v>38.686909131732101</v>
      </c>
      <c r="ED33" s="211">
        <v>5.4163644309811501</v>
      </c>
      <c r="EE33" s="211">
        <v>0</v>
      </c>
      <c r="EF33" s="205">
        <v>47.696959746143001</v>
      </c>
      <c r="EG33" s="211">
        <v>5.3423771750589104</v>
      </c>
      <c r="EH33" s="211">
        <v>0</v>
      </c>
      <c r="EI33" s="205">
        <v>47.905500609659697</v>
      </c>
      <c r="EJ33" s="211">
        <v>6.6271684974974896</v>
      </c>
      <c r="EK33" s="211">
        <v>0</v>
      </c>
      <c r="EL33" s="205">
        <v>49.522972566395701</v>
      </c>
      <c r="EM33" s="211">
        <v>4.94851749760105</v>
      </c>
      <c r="EN33" s="211">
        <v>0</v>
      </c>
      <c r="EO33" s="205">
        <v>39.704398745492803</v>
      </c>
      <c r="EP33" s="211">
        <v>3.9566921434790898</v>
      </c>
      <c r="EQ33" s="211">
        <v>8.7497488072125294E-3</v>
      </c>
      <c r="ER33" s="205">
        <v>47.04332433159</v>
      </c>
      <c r="ES33" s="211">
        <v>4.6370325005199096</v>
      </c>
      <c r="ET33" s="211">
        <v>1.1234027585658101E-2</v>
      </c>
      <c r="EU33" s="205">
        <v>32.7984558130441</v>
      </c>
      <c r="EV33" s="211">
        <v>3.2995455953062298</v>
      </c>
      <c r="EW33" s="211">
        <v>3.3012020296584498E-3</v>
      </c>
      <c r="EX33" s="205">
        <v>39.850154178585299</v>
      </c>
      <c r="EY33" s="211">
        <v>4.5897197428864001</v>
      </c>
      <c r="EZ33" s="211">
        <v>0</v>
      </c>
      <c r="FA33" s="205">
        <v>39.9039152135704</v>
      </c>
      <c r="FB33" s="211">
        <v>3.9092029519199101</v>
      </c>
      <c r="FC33" s="211">
        <v>2.80061479827732E-3</v>
      </c>
    </row>
    <row r="34" spans="2:159">
      <c r="B34" s="73" t="s">
        <v>793</v>
      </c>
      <c r="C34" s="73" t="s">
        <v>838</v>
      </c>
      <c r="D34" s="205">
        <v>38.3801056401295</v>
      </c>
      <c r="E34" s="211">
        <v>6.5418371389281402</v>
      </c>
      <c r="F34" s="211">
        <v>1.2324703763081599</v>
      </c>
      <c r="G34" s="205">
        <v>66.241306573989803</v>
      </c>
      <c r="H34" s="211">
        <v>19.850556587934701</v>
      </c>
      <c r="I34" s="211">
        <v>1.98449264461663</v>
      </c>
      <c r="J34" s="205">
        <v>24957.476573948199</v>
      </c>
      <c r="K34" s="211">
        <v>2156.7230716316999</v>
      </c>
      <c r="L34" s="211">
        <v>1.0140303237332899</v>
      </c>
      <c r="M34" s="270">
        <v>19481.933325309401</v>
      </c>
      <c r="N34" s="211">
        <v>1751.91953084021</v>
      </c>
      <c r="O34" s="211">
        <v>0</v>
      </c>
      <c r="P34" s="205">
        <v>73760.919413406795</v>
      </c>
      <c r="Q34" s="211">
        <v>7692.7482192427697</v>
      </c>
      <c r="R34" s="211">
        <v>0.14144131010764599</v>
      </c>
      <c r="S34" s="205">
        <v>243029.23408070899</v>
      </c>
      <c r="T34" s="211">
        <v>27983.730096730302</v>
      </c>
      <c r="U34" s="211">
        <v>115.307503417315</v>
      </c>
      <c r="V34" s="205">
        <v>953.10180345025105</v>
      </c>
      <c r="W34" s="211">
        <v>124.529306320104</v>
      </c>
      <c r="X34" s="211">
        <v>8.11082767369669</v>
      </c>
      <c r="Y34" s="118">
        <v>385.09625848897099</v>
      </c>
      <c r="Z34" s="211">
        <v>189.05052750782099</v>
      </c>
      <c r="AA34" s="211">
        <v>39.4113805154375</v>
      </c>
      <c r="AB34" s="118">
        <v>242.024417476526</v>
      </c>
      <c r="AC34" s="211">
        <v>182.59319326993901</v>
      </c>
      <c r="AD34" s="211">
        <v>48.700829867681101</v>
      </c>
      <c r="AE34" s="270">
        <v>19831.170809144402</v>
      </c>
      <c r="AF34" s="211">
        <v>1051.51168473997</v>
      </c>
      <c r="AG34" s="211">
        <v>5.3332470035338702</v>
      </c>
      <c r="AH34" s="205">
        <v>48.314343466612897</v>
      </c>
      <c r="AI34" s="211">
        <v>3.4530406756105201</v>
      </c>
      <c r="AJ34" s="211">
        <v>0.108011706585908</v>
      </c>
      <c r="AK34" s="205">
        <v>7067.82490029363</v>
      </c>
      <c r="AL34" s="211">
        <v>453.74525439081799</v>
      </c>
      <c r="AM34" s="211">
        <v>0.16080997347536799</v>
      </c>
      <c r="AN34" s="205">
        <v>40.689833387270397</v>
      </c>
      <c r="AO34" s="211">
        <v>4.5649160740169297</v>
      </c>
      <c r="AP34" s="211">
        <v>2.0003134464882499E-2</v>
      </c>
      <c r="AQ34" s="205">
        <v>38.799958671208799</v>
      </c>
      <c r="AR34" s="211">
        <v>9.4693746615056291</v>
      </c>
      <c r="AS34" s="211">
        <v>0.194879863280668</v>
      </c>
      <c r="AT34" s="205">
        <v>198.081780541858</v>
      </c>
      <c r="AU34" s="211">
        <v>18.583776353321301</v>
      </c>
      <c r="AV34" s="211">
        <v>0.34538914808256199</v>
      </c>
      <c r="AW34" s="296">
        <v>90491.336060093105</v>
      </c>
      <c r="AX34" s="211">
        <v>9429.6512425029196</v>
      </c>
      <c r="AY34" s="211">
        <v>0.40871804841994902</v>
      </c>
      <c r="AZ34" s="270">
        <v>86562.130147384101</v>
      </c>
      <c r="BA34" s="211">
        <v>7899.1351745130496</v>
      </c>
      <c r="BB34" s="211">
        <v>2.2982863754263598</v>
      </c>
      <c r="BC34" s="205">
        <v>36.698688891816801</v>
      </c>
      <c r="BD34" s="211">
        <v>4.2523529446964998</v>
      </c>
      <c r="BE34" s="211">
        <v>1.4984753783475699E-2</v>
      </c>
      <c r="BF34" s="205">
        <v>55.214984907118797</v>
      </c>
      <c r="BG34" s="211">
        <v>8.7697438023709005</v>
      </c>
      <c r="BH34" s="211">
        <v>0.10332317965631201</v>
      </c>
      <c r="BI34" s="205">
        <v>39.435929857999199</v>
      </c>
      <c r="BJ34" s="211">
        <v>4.1429146437377602</v>
      </c>
      <c r="BK34" s="211">
        <v>0.152273671727993</v>
      </c>
      <c r="BL34" s="205">
        <v>53.509237298032197</v>
      </c>
      <c r="BM34" s="211">
        <v>8.33535282327456</v>
      </c>
      <c r="BN34" s="211">
        <v>0.109911356108453</v>
      </c>
      <c r="BO34" s="205">
        <v>52.077107972172698</v>
      </c>
      <c r="BP34" s="211">
        <v>6.2483582966741098</v>
      </c>
      <c r="BQ34" s="211">
        <v>2.9493679765018401E-2</v>
      </c>
      <c r="BR34" s="205">
        <v>39.786012472313601</v>
      </c>
      <c r="BS34" s="211">
        <v>7.2163789167797496</v>
      </c>
      <c r="BT34" s="211">
        <v>0.15412632975755</v>
      </c>
      <c r="BU34" s="205">
        <v>34.453160445304697</v>
      </c>
      <c r="BV34" s="211">
        <v>7.7175014673899902</v>
      </c>
      <c r="BW34" s="211">
        <v>0.12580570092087201</v>
      </c>
      <c r="BX34" s="205">
        <v>36.672039360609602</v>
      </c>
      <c r="BY34" s="211">
        <v>5.7335377916241903</v>
      </c>
      <c r="BZ34" s="211">
        <v>0.61746187470903302</v>
      </c>
      <c r="CA34" s="205">
        <v>65.363877102207496</v>
      </c>
      <c r="CB34" s="211">
        <v>7.1999987710678202</v>
      </c>
      <c r="CC34" s="211">
        <v>0</v>
      </c>
      <c r="CD34" s="205">
        <v>39.692944650531501</v>
      </c>
      <c r="CE34" s="211">
        <v>4.7298553005278903</v>
      </c>
      <c r="CF34" s="211">
        <v>2.75585404929115E-3</v>
      </c>
      <c r="CG34" s="205">
        <v>39.893097161295699</v>
      </c>
      <c r="CH34" s="211">
        <v>5.0456904603030699</v>
      </c>
      <c r="CI34" s="211">
        <v>0</v>
      </c>
      <c r="CJ34" s="205">
        <v>39.977313298652803</v>
      </c>
      <c r="CK34" s="211">
        <v>5.2680992035429197</v>
      </c>
      <c r="CL34" s="211">
        <v>4.6459845399162E-3</v>
      </c>
      <c r="CM34" s="205">
        <v>36.724894292718602</v>
      </c>
      <c r="CN34" s="211">
        <v>6.7408427007466001</v>
      </c>
      <c r="CO34" s="211">
        <v>0</v>
      </c>
      <c r="CP34" s="205">
        <v>33.283391872997399</v>
      </c>
      <c r="CQ34" s="211">
        <v>4.8285650052769897</v>
      </c>
      <c r="CR34" s="211">
        <v>5.0188852082976E-2</v>
      </c>
      <c r="CS34" s="205">
        <v>36.676113823802297</v>
      </c>
      <c r="CT34" s="211">
        <v>4.8023308280817902</v>
      </c>
      <c r="CU34" s="211">
        <v>3.4021304776548002E-2</v>
      </c>
      <c r="CV34" s="205">
        <v>66.940548682336399</v>
      </c>
      <c r="CW34" s="211">
        <v>11.1310192065477</v>
      </c>
      <c r="CX34" s="211">
        <v>0</v>
      </c>
      <c r="CY34" s="205">
        <v>38.127943354388599</v>
      </c>
      <c r="CZ34" s="211">
        <v>5.5919384362460702</v>
      </c>
      <c r="DA34" s="211">
        <v>0</v>
      </c>
      <c r="DB34" s="205">
        <v>39.078805342314503</v>
      </c>
      <c r="DC34" s="211">
        <v>5.4210955479561704</v>
      </c>
      <c r="DD34" s="211">
        <v>2.56186255843786E-3</v>
      </c>
      <c r="DE34" s="205">
        <v>43.571665743350103</v>
      </c>
      <c r="DF34" s="211">
        <v>6.0623799958943501</v>
      </c>
      <c r="DG34" s="211">
        <v>0</v>
      </c>
      <c r="DH34" s="205">
        <v>41.226595893303198</v>
      </c>
      <c r="DI34" s="211">
        <v>6.7991992022866503</v>
      </c>
      <c r="DJ34" s="211">
        <v>0</v>
      </c>
      <c r="DK34" s="205">
        <v>44.594378992164202</v>
      </c>
      <c r="DL34" s="211">
        <v>7.0611166235732998</v>
      </c>
      <c r="DM34" s="211">
        <v>0</v>
      </c>
      <c r="DN34" s="205">
        <v>39.677341947162098</v>
      </c>
      <c r="DO34" s="211">
        <v>4.8218968289481996</v>
      </c>
      <c r="DP34" s="211">
        <v>3.4766939740119998E-3</v>
      </c>
      <c r="DQ34" s="205">
        <v>46.384608514898403</v>
      </c>
      <c r="DR34" s="211">
        <v>6.71348835612483</v>
      </c>
      <c r="DS34" s="211">
        <v>0</v>
      </c>
      <c r="DT34" s="205">
        <v>45.5969902120939</v>
      </c>
      <c r="DU34" s="211">
        <v>4.4218016425383002</v>
      </c>
      <c r="DV34" s="211">
        <v>0</v>
      </c>
      <c r="DW34" s="205">
        <v>51.279008900506497</v>
      </c>
      <c r="DX34" s="211">
        <v>6.3156127637747899</v>
      </c>
      <c r="DY34" s="211">
        <v>0</v>
      </c>
      <c r="DZ34" s="205">
        <v>47.052170663301297</v>
      </c>
      <c r="EA34" s="211">
        <v>5.6672606871332603</v>
      </c>
      <c r="EB34" s="211">
        <v>0</v>
      </c>
      <c r="EC34" s="205">
        <v>38.549976270370898</v>
      </c>
      <c r="ED34" s="211">
        <v>5.2823218899872204</v>
      </c>
      <c r="EE34" s="211">
        <v>0</v>
      </c>
      <c r="EF34" s="205">
        <v>47.097790325878002</v>
      </c>
      <c r="EG34" s="211">
        <v>6.08016923998537</v>
      </c>
      <c r="EH34" s="211">
        <v>1.7160255413866199E-3</v>
      </c>
      <c r="EI34" s="205">
        <v>47.3086099748461</v>
      </c>
      <c r="EJ34" s="211">
        <v>6.7771323526514102</v>
      </c>
      <c r="EK34" s="211">
        <v>0</v>
      </c>
      <c r="EL34" s="205">
        <v>47.379248441291203</v>
      </c>
      <c r="EM34" s="211">
        <v>5.9532853251477897</v>
      </c>
      <c r="EN34" s="211">
        <v>0</v>
      </c>
      <c r="EO34" s="205">
        <v>40.432431106468101</v>
      </c>
      <c r="EP34" s="211">
        <v>5.4216007829935897</v>
      </c>
      <c r="EQ34" s="211">
        <v>8.6812358197664394E-3</v>
      </c>
      <c r="ER34" s="205">
        <v>47.1814462238085</v>
      </c>
      <c r="ES34" s="211">
        <v>5.9728238636131801</v>
      </c>
      <c r="ET34" s="211">
        <v>9.66890080004848E-3</v>
      </c>
      <c r="EU34" s="205">
        <v>32.825621597287302</v>
      </c>
      <c r="EV34" s="211">
        <v>3.7862573523146201</v>
      </c>
      <c r="EW34" s="211">
        <v>9.7910497594685501E-3</v>
      </c>
      <c r="EX34" s="205">
        <v>43.250767390666098</v>
      </c>
      <c r="EY34" s="211">
        <v>5.3411690732239903</v>
      </c>
      <c r="EZ34" s="211">
        <v>0</v>
      </c>
      <c r="FA34" s="205">
        <v>40.192815886378497</v>
      </c>
      <c r="FB34" s="211">
        <v>5.2986340722624803</v>
      </c>
      <c r="FC34" s="211">
        <v>0</v>
      </c>
    </row>
    <row r="35" spans="2:159">
      <c r="B35" s="73" t="s">
        <v>793</v>
      </c>
      <c r="C35" s="68" t="s">
        <v>839</v>
      </c>
      <c r="D35" s="244">
        <v>40.054887500141902</v>
      </c>
      <c r="E35" s="245">
        <v>6.7488002603942796</v>
      </c>
      <c r="F35" s="245">
        <v>1.24169271995979</v>
      </c>
      <c r="G35" s="244">
        <v>65.203450373479598</v>
      </c>
      <c r="H35" s="245">
        <v>16.188841561457</v>
      </c>
      <c r="I35" s="245">
        <v>1.6248888612585799</v>
      </c>
      <c r="J35" s="244">
        <v>24310.749511194099</v>
      </c>
      <c r="K35" s="245">
        <v>2516.1048583351298</v>
      </c>
      <c r="L35" s="245">
        <v>1.1953695831147699</v>
      </c>
      <c r="M35" s="276">
        <v>18776.424636284701</v>
      </c>
      <c r="N35" s="245">
        <v>2024.51100093438</v>
      </c>
      <c r="O35" s="245">
        <v>8.0571604474774905E-2</v>
      </c>
      <c r="P35" s="244">
        <v>72637.730517627206</v>
      </c>
      <c r="Q35" s="245">
        <v>7786.7771780053199</v>
      </c>
      <c r="R35" s="245">
        <v>0.11494225475051099</v>
      </c>
      <c r="S35" s="244">
        <v>238204.022226256</v>
      </c>
      <c r="T35" s="245">
        <v>24450.987320702701</v>
      </c>
      <c r="U35" s="245">
        <v>89.268609876401598</v>
      </c>
      <c r="V35" s="244">
        <v>957.092913733714</v>
      </c>
      <c r="W35" s="245">
        <v>100.03601930058799</v>
      </c>
      <c r="X35" s="245">
        <v>7.10991167322726</v>
      </c>
      <c r="Y35" s="131">
        <v>322.673972172297</v>
      </c>
      <c r="Z35" s="245">
        <v>147.880385368882</v>
      </c>
      <c r="AA35" s="245">
        <v>39.809096343062897</v>
      </c>
      <c r="AB35" s="131">
        <v>198.63798243432601</v>
      </c>
      <c r="AC35" s="245">
        <v>195.84218618512801</v>
      </c>
      <c r="AD35" s="245">
        <v>52.340015558600903</v>
      </c>
      <c r="AE35" s="276">
        <v>20948.947749166899</v>
      </c>
      <c r="AF35" s="245">
        <v>1090.24171639274</v>
      </c>
      <c r="AG35" s="245">
        <v>8.5604052270514703</v>
      </c>
      <c r="AH35" s="244">
        <v>48.512210754462501</v>
      </c>
      <c r="AI35" s="245">
        <v>3.3576585470084499</v>
      </c>
      <c r="AJ35" s="245">
        <v>0.121675555513865</v>
      </c>
      <c r="AK35" s="244">
        <v>7099.8374852082197</v>
      </c>
      <c r="AL35" s="245">
        <v>444.224863021695</v>
      </c>
      <c r="AM35" s="245">
        <v>0.27482451465056501</v>
      </c>
      <c r="AN35" s="244">
        <v>40.563689343126299</v>
      </c>
      <c r="AO35" s="245">
        <v>4.0168925518456202</v>
      </c>
      <c r="AP35" s="245">
        <v>2.7652750772224899E-2</v>
      </c>
      <c r="AQ35" s="244">
        <v>37.684717004002401</v>
      </c>
      <c r="AR35" s="245">
        <v>7.7931400425146196</v>
      </c>
      <c r="AS35" s="245">
        <v>0.28873394239540101</v>
      </c>
      <c r="AT35" s="244">
        <v>198.490632606719</v>
      </c>
      <c r="AU35" s="245">
        <v>21.274896343762201</v>
      </c>
      <c r="AV35" s="245">
        <v>0.30680985837517599</v>
      </c>
      <c r="AW35" s="277">
        <v>90674.354590949093</v>
      </c>
      <c r="AX35" s="245">
        <v>10471.5574082601</v>
      </c>
      <c r="AY35" s="245">
        <v>0.37008215075832901</v>
      </c>
      <c r="AZ35" s="276">
        <v>85238.019387895605</v>
      </c>
      <c r="BA35" s="245">
        <v>9742.8877628608298</v>
      </c>
      <c r="BB35" s="245">
        <v>2.0964756201033699</v>
      </c>
      <c r="BC35" s="244">
        <v>37.306011290054897</v>
      </c>
      <c r="BD35" s="245">
        <v>4.9714756561117603</v>
      </c>
      <c r="BE35" s="245">
        <v>1.61309584657887E-2</v>
      </c>
      <c r="BF35" s="244">
        <v>55.141671835191602</v>
      </c>
      <c r="BG35" s="245">
        <v>7.3539702887495597</v>
      </c>
      <c r="BH35" s="245">
        <v>0.115188158358973</v>
      </c>
      <c r="BI35" s="244">
        <v>39.341642874461698</v>
      </c>
      <c r="BJ35" s="245">
        <v>6.4411346524659798</v>
      </c>
      <c r="BK35" s="245">
        <v>0.162342494262879</v>
      </c>
      <c r="BL35" s="244">
        <v>52.171869932996003</v>
      </c>
      <c r="BM35" s="245">
        <v>9.6753870909243993</v>
      </c>
      <c r="BN35" s="245">
        <v>0.104488868727852</v>
      </c>
      <c r="BO35" s="244">
        <v>53.185541267579403</v>
      </c>
      <c r="BP35" s="245">
        <v>8.9893413414936703</v>
      </c>
      <c r="BQ35" s="245">
        <v>2.97380270586769E-2</v>
      </c>
      <c r="BR35" s="244">
        <v>39.981838750570503</v>
      </c>
      <c r="BS35" s="245">
        <v>7.9484373195876499</v>
      </c>
      <c r="BT35" s="245">
        <v>0.13796825362208501</v>
      </c>
      <c r="BU35" s="244">
        <v>32.957168358674402</v>
      </c>
      <c r="BV35" s="245">
        <v>8.4265470825579598</v>
      </c>
      <c r="BW35" s="245">
        <v>7.2098581680516499E-2</v>
      </c>
      <c r="BX35" s="244">
        <v>34.876041721298797</v>
      </c>
      <c r="BY35" s="245">
        <v>5.7466870664637701</v>
      </c>
      <c r="BZ35" s="245">
        <v>0.51769391568108503</v>
      </c>
      <c r="CA35" s="244">
        <v>66.100061220139494</v>
      </c>
      <c r="CB35" s="245">
        <v>11.5285936060734</v>
      </c>
      <c r="CC35" s="245">
        <v>3.3772990963360202E-3</v>
      </c>
      <c r="CD35" s="244">
        <v>39.669505962480898</v>
      </c>
      <c r="CE35" s="245">
        <v>5.58574887418676</v>
      </c>
      <c r="CF35" s="245">
        <v>2.6951263284260198E-3</v>
      </c>
      <c r="CG35" s="244">
        <v>40.117719441796197</v>
      </c>
      <c r="CH35" s="245">
        <v>7.1408869354921203</v>
      </c>
      <c r="CI35" s="245">
        <v>0</v>
      </c>
      <c r="CJ35" s="244">
        <v>40.259673924353599</v>
      </c>
      <c r="CK35" s="245">
        <v>6.4556652864439004</v>
      </c>
      <c r="CL35" s="245">
        <v>4.5229418440444697E-3</v>
      </c>
      <c r="CM35" s="244">
        <v>35.316338377621697</v>
      </c>
      <c r="CN35" s="245">
        <v>6.3734011741392296</v>
      </c>
      <c r="CO35" s="245">
        <v>1.8962157973204798E-2</v>
      </c>
      <c r="CP35" s="244">
        <v>32.927505221358103</v>
      </c>
      <c r="CQ35" s="245">
        <v>5.5507283663606799</v>
      </c>
      <c r="CR35" s="245">
        <v>3.6809312787737899E-2</v>
      </c>
      <c r="CS35" s="244">
        <v>36.771489205630303</v>
      </c>
      <c r="CT35" s="245">
        <v>6.5183916315910402</v>
      </c>
      <c r="CU35" s="245">
        <v>1.7697158304299201E-2</v>
      </c>
      <c r="CV35" s="244">
        <v>65.715391799801097</v>
      </c>
      <c r="CW35" s="245">
        <v>12.2054095913808</v>
      </c>
      <c r="CX35" s="245">
        <v>0</v>
      </c>
      <c r="CY35" s="244">
        <v>36.804668710876101</v>
      </c>
      <c r="CZ35" s="245">
        <v>5.8987438702534796</v>
      </c>
      <c r="DA35" s="245">
        <v>0</v>
      </c>
      <c r="DB35" s="244">
        <v>38.6235741329617</v>
      </c>
      <c r="DC35" s="245">
        <v>5.7674598937482697</v>
      </c>
      <c r="DD35" s="245">
        <v>0</v>
      </c>
      <c r="DE35" s="244">
        <v>42.454906331285599</v>
      </c>
      <c r="DF35" s="245">
        <v>7.2822650078354298</v>
      </c>
      <c r="DG35" s="245">
        <v>0</v>
      </c>
      <c r="DH35" s="244">
        <v>41.816954676156499</v>
      </c>
      <c r="DI35" s="245">
        <v>7.8300591441955998</v>
      </c>
      <c r="DJ35" s="245">
        <v>0</v>
      </c>
      <c r="DK35" s="244">
        <v>45.3510542788487</v>
      </c>
      <c r="DL35" s="245">
        <v>8.50899953630692</v>
      </c>
      <c r="DM35" s="245">
        <v>0</v>
      </c>
      <c r="DN35" s="244">
        <v>38.973200817621702</v>
      </c>
      <c r="DO35" s="245">
        <v>4.7413268808559899</v>
      </c>
      <c r="DP35" s="245">
        <v>0</v>
      </c>
      <c r="DQ35" s="244">
        <v>48.131227483544599</v>
      </c>
      <c r="DR35" s="245">
        <v>7.8773151184935299</v>
      </c>
      <c r="DS35" s="245">
        <v>0</v>
      </c>
      <c r="DT35" s="244">
        <v>45.462614925250797</v>
      </c>
      <c r="DU35" s="245">
        <v>6.0805227707326797</v>
      </c>
      <c r="DV35" s="245">
        <v>0</v>
      </c>
      <c r="DW35" s="244">
        <v>51.120957425927898</v>
      </c>
      <c r="DX35" s="245">
        <v>7.4041677295424</v>
      </c>
      <c r="DY35" s="245">
        <v>0</v>
      </c>
      <c r="DZ35" s="244">
        <v>47.334799930052299</v>
      </c>
      <c r="EA35" s="245">
        <v>7.0654231025475998</v>
      </c>
      <c r="EB35" s="245">
        <v>0</v>
      </c>
      <c r="EC35" s="244">
        <v>39.246243648074703</v>
      </c>
      <c r="ED35" s="245">
        <v>6.8197822818257201</v>
      </c>
      <c r="EE35" s="245">
        <v>0</v>
      </c>
      <c r="EF35" s="244">
        <v>48.057590719877901</v>
      </c>
      <c r="EG35" s="245">
        <v>7.6098065045910399</v>
      </c>
      <c r="EH35" s="245">
        <v>0</v>
      </c>
      <c r="EI35" s="244">
        <v>48.203077986776201</v>
      </c>
      <c r="EJ35" s="245">
        <v>9.4690188602942609</v>
      </c>
      <c r="EK35" s="245">
        <v>0</v>
      </c>
      <c r="EL35" s="244">
        <v>49.612062394249399</v>
      </c>
      <c r="EM35" s="245">
        <v>8.3358598928116407</v>
      </c>
      <c r="EN35" s="245">
        <v>1.7070627740473001E-3</v>
      </c>
      <c r="EO35" s="244">
        <v>40.527811286673902</v>
      </c>
      <c r="EP35" s="245">
        <v>6.6111469642128897</v>
      </c>
      <c r="EQ35" s="245">
        <v>8.4543298359731796E-3</v>
      </c>
      <c r="ER35" s="244">
        <v>45.229296109411202</v>
      </c>
      <c r="ES35" s="245">
        <v>6.29676630771029</v>
      </c>
      <c r="ET35" s="245">
        <v>7.8290570109783193E-3</v>
      </c>
      <c r="EU35" s="244">
        <v>32.134271143725499</v>
      </c>
      <c r="EV35" s="245">
        <v>4.9875709080108699</v>
      </c>
      <c r="EW35" s="245">
        <v>0</v>
      </c>
      <c r="EX35" s="244">
        <v>40.095051547837301</v>
      </c>
      <c r="EY35" s="245">
        <v>6.3980182604779703</v>
      </c>
      <c r="EZ35" s="245">
        <v>0</v>
      </c>
      <c r="FA35" s="244">
        <v>39.523993649835198</v>
      </c>
      <c r="FB35" s="245">
        <v>5.7719454884488899</v>
      </c>
      <c r="FC35" s="245">
        <v>0</v>
      </c>
    </row>
    <row r="36" spans="2:159">
      <c r="B36" s="73" t="s">
        <v>793</v>
      </c>
      <c r="C36" s="42" t="s">
        <v>832</v>
      </c>
      <c r="D36" s="247">
        <v>44.575326371476997</v>
      </c>
      <c r="E36" s="248">
        <v>4.6156959625120804</v>
      </c>
      <c r="F36" s="248">
        <v>1.18029127138943</v>
      </c>
      <c r="G36" s="247">
        <v>62.951627867215898</v>
      </c>
      <c r="H36" s="248">
        <v>14.0543490391705</v>
      </c>
      <c r="I36" s="248">
        <v>0.68075607849936304</v>
      </c>
      <c r="J36" s="247">
        <v>25942.257942731601</v>
      </c>
      <c r="K36" s="248">
        <v>3169.5862549108301</v>
      </c>
      <c r="L36" s="248">
        <v>2.2819769847100799</v>
      </c>
      <c r="M36" s="275">
        <v>18681.6619762468</v>
      </c>
      <c r="N36" s="248">
        <v>2374.81991307014</v>
      </c>
      <c r="O36" s="248">
        <v>0.11286148252277001</v>
      </c>
      <c r="P36" s="247">
        <v>73413.509496545201</v>
      </c>
      <c r="Q36" s="248">
        <v>11045.4089415197</v>
      </c>
      <c r="R36" s="248">
        <v>0.21200800764306599</v>
      </c>
      <c r="S36" s="247">
        <v>238026.77758717799</v>
      </c>
      <c r="T36" s="248">
        <v>41855.917656572798</v>
      </c>
      <c r="U36" s="248">
        <v>188.706159925897</v>
      </c>
      <c r="V36" s="312">
        <v>989.87105088875501</v>
      </c>
      <c r="W36" s="248">
        <v>182.587358937007</v>
      </c>
      <c r="X36" s="248">
        <v>6.16470288435114</v>
      </c>
      <c r="Y36" s="312">
        <v>181.60225966364499</v>
      </c>
      <c r="Z36" s="248">
        <v>155.68224460971899</v>
      </c>
      <c r="AA36" s="248">
        <v>33.091326085684102</v>
      </c>
      <c r="AB36" s="312">
        <v>181.961381213126</v>
      </c>
      <c r="AC36" s="248">
        <v>155.858675543543</v>
      </c>
      <c r="AD36" s="248">
        <v>44.956425920000598</v>
      </c>
      <c r="AE36" s="275">
        <v>15843.785853613501</v>
      </c>
      <c r="AF36" s="248">
        <v>880.03454026319002</v>
      </c>
      <c r="AG36" s="248">
        <v>17.244069793307599</v>
      </c>
      <c r="AH36" s="247">
        <v>47.410848063091201</v>
      </c>
      <c r="AI36" s="248">
        <v>4.1408273367914896</v>
      </c>
      <c r="AJ36" s="248">
        <v>7.9568365520907097E-2</v>
      </c>
      <c r="AK36" s="247">
        <v>7232.6382102411799</v>
      </c>
      <c r="AL36" s="248">
        <v>700.07137143292096</v>
      </c>
      <c r="AM36" s="248">
        <v>0.35489109994993001</v>
      </c>
      <c r="AN36" s="247">
        <v>40.085226747453099</v>
      </c>
      <c r="AO36" s="248">
        <v>4.8494780419472701</v>
      </c>
      <c r="AP36" s="248">
        <v>2.6604319298336801E-2</v>
      </c>
      <c r="AQ36" s="247">
        <v>41.442905194711898</v>
      </c>
      <c r="AR36" s="248">
        <v>8.1906190683711095</v>
      </c>
      <c r="AS36" s="248">
        <v>0.64594663694614196</v>
      </c>
      <c r="AT36" s="247">
        <v>204.64886513652499</v>
      </c>
      <c r="AU36" s="248">
        <v>33.982997259323</v>
      </c>
      <c r="AV36" s="248">
        <v>0.55934780716428001</v>
      </c>
      <c r="AW36" s="301">
        <v>92329.552178808197</v>
      </c>
      <c r="AX36" s="248">
        <v>11968.5854598433</v>
      </c>
      <c r="AY36" s="248">
        <v>0.48456633161177298</v>
      </c>
      <c r="AZ36" s="275">
        <v>89368.761633566901</v>
      </c>
      <c r="BA36" s="248">
        <v>10822.136843374499</v>
      </c>
      <c r="BB36" s="248">
        <v>1.79042627373924</v>
      </c>
      <c r="BC36" s="247">
        <v>37.2662644595042</v>
      </c>
      <c r="BD36" s="248">
        <v>4.9435554876377399</v>
      </c>
      <c r="BE36" s="248">
        <v>1.6870220363508399E-2</v>
      </c>
      <c r="BF36" s="247">
        <v>55.972147067613697</v>
      </c>
      <c r="BG36" s="248">
        <v>7.1136613687127399</v>
      </c>
      <c r="BH36" s="248">
        <v>0.114139067715904</v>
      </c>
      <c r="BI36" s="247">
        <v>39.4416192520126</v>
      </c>
      <c r="BJ36" s="248">
        <v>4.1970945919708997</v>
      </c>
      <c r="BK36" s="248">
        <v>0.16933771998885599</v>
      </c>
      <c r="BL36" s="247">
        <v>59.536257507788797</v>
      </c>
      <c r="BM36" s="248">
        <v>9.7697679980135099</v>
      </c>
      <c r="BN36" s="248">
        <v>0.22287742893703599</v>
      </c>
      <c r="BO36" s="247">
        <v>54.797840897710003</v>
      </c>
      <c r="BP36" s="248">
        <v>7.6184265149321</v>
      </c>
      <c r="BQ36" s="248">
        <v>5.64054655191909E-2</v>
      </c>
      <c r="BR36" s="247">
        <v>40.397704570654902</v>
      </c>
      <c r="BS36" s="248">
        <v>7.4531071815533698</v>
      </c>
      <c r="BT36" s="248">
        <v>0.15649527185503501</v>
      </c>
      <c r="BU36" s="247">
        <v>31.615428586527401</v>
      </c>
      <c r="BV36" s="248">
        <v>7.0629489258125604</v>
      </c>
      <c r="BW36" s="248">
        <v>0.108205062503986</v>
      </c>
      <c r="BX36" s="247">
        <v>26.734092074851699</v>
      </c>
      <c r="BY36" s="248">
        <v>8.4878388836844803</v>
      </c>
      <c r="BZ36" s="248">
        <v>2.2044029516147798</v>
      </c>
      <c r="CA36" s="247">
        <v>67.197239740060894</v>
      </c>
      <c r="CB36" s="248">
        <v>10.1505713439538</v>
      </c>
      <c r="CC36" s="248">
        <v>9.7865782070609107E-3</v>
      </c>
      <c r="CD36" s="247">
        <v>36.792790840163498</v>
      </c>
      <c r="CE36" s="248">
        <v>4.8424556459541197</v>
      </c>
      <c r="CF36" s="248">
        <v>6.32868363785758E-3</v>
      </c>
      <c r="CG36" s="247">
        <v>37.875327059180698</v>
      </c>
      <c r="CH36" s="248">
        <v>4.6239151691902602</v>
      </c>
      <c r="CI36" s="248">
        <v>0</v>
      </c>
      <c r="CJ36" s="247">
        <v>40.955331741696199</v>
      </c>
      <c r="CK36" s="248">
        <v>4.3180800393509697</v>
      </c>
      <c r="CL36" s="248">
        <v>5.9774824402569499E-3</v>
      </c>
      <c r="CM36" s="247">
        <v>35.8325199032016</v>
      </c>
      <c r="CN36" s="248">
        <v>5.84914293436848</v>
      </c>
      <c r="CO36" s="248">
        <v>0</v>
      </c>
      <c r="CP36" s="247">
        <v>33.3772803632476</v>
      </c>
      <c r="CQ36" s="248">
        <v>5.0403108609225802</v>
      </c>
      <c r="CR36" s="248">
        <v>4.4954997678689101E-2</v>
      </c>
      <c r="CS36" s="247">
        <v>39.325675185587897</v>
      </c>
      <c r="CT36" s="248">
        <v>5.3474447319553597</v>
      </c>
      <c r="CU36" s="248">
        <v>3.3328762741525998E-2</v>
      </c>
      <c r="CV36" s="247">
        <v>65.725356101277498</v>
      </c>
      <c r="CW36" s="248">
        <v>10.870039881578199</v>
      </c>
      <c r="CX36" s="248">
        <v>1.6829104975999699E-2</v>
      </c>
      <c r="CY36" s="247">
        <v>35.138410812541103</v>
      </c>
      <c r="CZ36" s="248">
        <v>5.84739343460061</v>
      </c>
      <c r="DA36" s="248">
        <v>0</v>
      </c>
      <c r="DB36" s="247">
        <v>38.527258235285103</v>
      </c>
      <c r="DC36" s="248">
        <v>6.5160900528069599</v>
      </c>
      <c r="DD36" s="248">
        <v>0</v>
      </c>
      <c r="DE36" s="247">
        <v>43.366837918659201</v>
      </c>
      <c r="DF36" s="248">
        <v>6.6266667092668197</v>
      </c>
      <c r="DG36" s="248">
        <v>0</v>
      </c>
      <c r="DH36" s="247">
        <v>41.268977273957098</v>
      </c>
      <c r="DI36" s="248">
        <v>5.6173042183696298</v>
      </c>
      <c r="DJ36" s="248">
        <v>0</v>
      </c>
      <c r="DK36" s="247">
        <v>44.435681068516601</v>
      </c>
      <c r="DL36" s="248">
        <v>5.8730498261825401</v>
      </c>
      <c r="DM36" s="248">
        <v>0</v>
      </c>
      <c r="DN36" s="247">
        <v>39.075372753951697</v>
      </c>
      <c r="DO36" s="248">
        <v>2.9277869461124801</v>
      </c>
      <c r="DP36" s="248">
        <v>0</v>
      </c>
      <c r="DQ36" s="247">
        <v>44.568259453305501</v>
      </c>
      <c r="DR36" s="248">
        <v>6.4402599173433801</v>
      </c>
      <c r="DS36" s="248">
        <v>0</v>
      </c>
      <c r="DT36" s="247">
        <v>42.9983275269025</v>
      </c>
      <c r="DU36" s="248">
        <v>3.77474464808</v>
      </c>
      <c r="DV36" s="248">
        <v>0</v>
      </c>
      <c r="DW36" s="247">
        <v>47.176782569377799</v>
      </c>
      <c r="DX36" s="248">
        <v>6.5995018039824398</v>
      </c>
      <c r="DY36" s="248">
        <v>0</v>
      </c>
      <c r="DZ36" s="247">
        <v>44.449215251325498</v>
      </c>
      <c r="EA36" s="248">
        <v>6.5301317221126203</v>
      </c>
      <c r="EB36" s="248">
        <v>0</v>
      </c>
      <c r="EC36" s="247">
        <v>37.0615682136904</v>
      </c>
      <c r="ED36" s="248">
        <v>6.2755847193105696</v>
      </c>
      <c r="EE36" s="248">
        <v>0</v>
      </c>
      <c r="EF36" s="247">
        <v>44.932878579047198</v>
      </c>
      <c r="EG36" s="248">
        <v>6.7397661927886103</v>
      </c>
      <c r="EH36" s="248">
        <v>1.6022507435988599E-3</v>
      </c>
      <c r="EI36" s="247">
        <v>46.317603670146902</v>
      </c>
      <c r="EJ36" s="248">
        <v>6.3261774074460497</v>
      </c>
      <c r="EK36" s="248">
        <v>0</v>
      </c>
      <c r="EL36" s="247">
        <v>47.7284561153919</v>
      </c>
      <c r="EM36" s="248">
        <v>5.5183445520946801</v>
      </c>
      <c r="EN36" s="248">
        <v>0</v>
      </c>
      <c r="EO36" s="247">
        <v>38.449962981057404</v>
      </c>
      <c r="EP36" s="248">
        <v>4.6926888992284104</v>
      </c>
      <c r="EQ36" s="248">
        <v>8.0618325522068008E-3</v>
      </c>
      <c r="ER36" s="247">
        <v>46.252294744789999</v>
      </c>
      <c r="ES36" s="248">
        <v>3.9264766870581398</v>
      </c>
      <c r="ET36" s="248">
        <v>9.6173941313639905E-3</v>
      </c>
      <c r="EU36" s="247">
        <v>33.205447485849902</v>
      </c>
      <c r="EV36" s="248">
        <v>2.8678794895682098</v>
      </c>
      <c r="EW36" s="248">
        <v>1.30336067760204E-2</v>
      </c>
      <c r="EX36" s="247">
        <v>41.527572711896099</v>
      </c>
      <c r="EY36" s="248">
        <v>3.8531477671766199</v>
      </c>
      <c r="EZ36" s="248">
        <v>0</v>
      </c>
      <c r="FA36" s="247">
        <v>39.861808327219499</v>
      </c>
      <c r="FB36" s="248">
        <v>5.9097111765802897</v>
      </c>
      <c r="FC36" s="248">
        <v>0</v>
      </c>
    </row>
    <row r="37" spans="2:159">
      <c r="B37" s="73" t="s">
        <v>793</v>
      </c>
      <c r="C37" s="42" t="s">
        <v>833</v>
      </c>
      <c r="D37" s="247">
        <v>33.559473987573703</v>
      </c>
      <c r="E37" s="248">
        <v>7.7605199920892796</v>
      </c>
      <c r="F37" s="248">
        <v>3.0351328596856</v>
      </c>
      <c r="G37" s="247">
        <v>52.929306870173797</v>
      </c>
      <c r="H37" s="248">
        <v>21.3913449164688</v>
      </c>
      <c r="I37" s="248">
        <v>1.9880602769675499</v>
      </c>
      <c r="J37" s="247">
        <v>23215.827330076801</v>
      </c>
      <c r="K37" s="248">
        <v>1422.8973185401301</v>
      </c>
      <c r="L37" s="248">
        <v>13.4253095735173</v>
      </c>
      <c r="M37" s="275">
        <v>18403.1673086306</v>
      </c>
      <c r="N37" s="248">
        <v>1500.5168610247199</v>
      </c>
      <c r="O37" s="248">
        <v>0.54640000985299797</v>
      </c>
      <c r="P37" s="247">
        <v>78884.073456235899</v>
      </c>
      <c r="Q37" s="248">
        <v>6845.1794054910997</v>
      </c>
      <c r="R37" s="248">
        <v>0.67030987410104903</v>
      </c>
      <c r="S37" s="247">
        <v>248842.56736873</v>
      </c>
      <c r="T37" s="248">
        <v>27056.094844236701</v>
      </c>
      <c r="U37" s="248">
        <v>200.06021363497001</v>
      </c>
      <c r="V37" s="312">
        <v>827.70701981857701</v>
      </c>
      <c r="W37" s="248">
        <v>126.971324105305</v>
      </c>
      <c r="X37" s="248">
        <v>9.7042248697469997</v>
      </c>
      <c r="Y37" s="312">
        <v>139.896102388618</v>
      </c>
      <c r="Z37" s="248">
        <v>143.155570520456</v>
      </c>
      <c r="AA37" s="248">
        <v>53.911956432624599</v>
      </c>
      <c r="AB37" s="312">
        <v>189.857676286951</v>
      </c>
      <c r="AC37" s="248">
        <v>289.67020060799598</v>
      </c>
      <c r="AD37" s="248">
        <v>66.903431419428799</v>
      </c>
      <c r="AE37" s="275">
        <v>16706.772178754502</v>
      </c>
      <c r="AF37" s="248">
        <v>1058.6590639337201</v>
      </c>
      <c r="AG37" s="248">
        <v>117.503062417083</v>
      </c>
      <c r="AH37" s="247">
        <v>52.023872011948697</v>
      </c>
      <c r="AI37" s="248">
        <v>5.4345625586191098</v>
      </c>
      <c r="AJ37" s="248">
        <v>0.242574620620299</v>
      </c>
      <c r="AK37" s="247">
        <v>7300.2425047139895</v>
      </c>
      <c r="AL37" s="248">
        <v>434.37113271165799</v>
      </c>
      <c r="AM37" s="248">
        <v>0.95727342239523805</v>
      </c>
      <c r="AN37" s="247">
        <v>39.1747487563782</v>
      </c>
      <c r="AO37" s="248">
        <v>4.14533405887346</v>
      </c>
      <c r="AP37" s="248">
        <v>4.9939807107945398E-2</v>
      </c>
      <c r="AQ37" s="247">
        <v>39.447249465294902</v>
      </c>
      <c r="AR37" s="248">
        <v>9.9255989643429796</v>
      </c>
      <c r="AS37" s="248">
        <v>2.3851105416729501</v>
      </c>
      <c r="AT37" s="247">
        <v>208.67627710274201</v>
      </c>
      <c r="AU37" s="248">
        <v>19.9014209803331</v>
      </c>
      <c r="AV37" s="248">
        <v>0.61905119178686596</v>
      </c>
      <c r="AW37" s="301">
        <v>91862.212622020903</v>
      </c>
      <c r="AX37" s="248">
        <v>8683.1558657925107</v>
      </c>
      <c r="AY37" s="248">
        <v>0.66854418095401003</v>
      </c>
      <c r="AZ37" s="275">
        <v>88944.010678063496</v>
      </c>
      <c r="BA37" s="248">
        <v>7541.9860960778897</v>
      </c>
      <c r="BB37" s="248">
        <v>3.94137097219935</v>
      </c>
      <c r="BC37" s="247">
        <v>37.6771801641354</v>
      </c>
      <c r="BD37" s="248">
        <v>3.8078744653418002</v>
      </c>
      <c r="BE37" s="248">
        <v>3.7542982399109401E-2</v>
      </c>
      <c r="BF37" s="247">
        <v>53.460051763011002</v>
      </c>
      <c r="BG37" s="248">
        <v>10.521179523051901</v>
      </c>
      <c r="BH37" s="248">
        <v>0.31188973542789999</v>
      </c>
      <c r="BI37" s="247">
        <v>36.456348639789802</v>
      </c>
      <c r="BJ37" s="248">
        <v>7.8390783555357899</v>
      </c>
      <c r="BK37" s="248">
        <v>0.460797565946303</v>
      </c>
      <c r="BL37" s="247">
        <v>50.027163562804702</v>
      </c>
      <c r="BM37" s="248">
        <v>9.4356571527022499</v>
      </c>
      <c r="BN37" s="248">
        <v>0.291660851800502</v>
      </c>
      <c r="BO37" s="247">
        <v>50.055006391065</v>
      </c>
      <c r="BP37" s="248">
        <v>4.6626741575586301</v>
      </c>
      <c r="BQ37" s="248">
        <v>0.10407675668842099</v>
      </c>
      <c r="BR37" s="247">
        <v>36.828541891329202</v>
      </c>
      <c r="BS37" s="248">
        <v>7.7987446056749503</v>
      </c>
      <c r="BT37" s="248">
        <v>0.27374440139610901</v>
      </c>
      <c r="BU37" s="247">
        <v>29.937750430562801</v>
      </c>
      <c r="BV37" s="248">
        <v>5.7995957439652601</v>
      </c>
      <c r="BW37" s="248">
        <v>0.15607380553222999</v>
      </c>
      <c r="BX37" s="247">
        <v>15.2279390707224</v>
      </c>
      <c r="BY37" s="248">
        <v>10.7390036070334</v>
      </c>
      <c r="BZ37" s="248">
        <v>5.1133483647614302</v>
      </c>
      <c r="CA37" s="247">
        <v>65.624943019227501</v>
      </c>
      <c r="CB37" s="248">
        <v>7.9345403888924002</v>
      </c>
      <c r="CC37" s="248">
        <v>3.7750864268078901E-2</v>
      </c>
      <c r="CD37" s="247">
        <v>40.026252898011002</v>
      </c>
      <c r="CE37" s="248">
        <v>4.6260249271969203</v>
      </c>
      <c r="CF37" s="248">
        <v>1.45954833033437E-2</v>
      </c>
      <c r="CG37" s="247">
        <v>41.625475024106997</v>
      </c>
      <c r="CH37" s="248">
        <v>4.5999487523016098</v>
      </c>
      <c r="CI37" s="248">
        <v>1.9554248935201999E-2</v>
      </c>
      <c r="CJ37" s="247">
        <v>42.158975167016798</v>
      </c>
      <c r="CK37" s="248">
        <v>4.3254069855116102</v>
      </c>
      <c r="CL37" s="248">
        <v>0</v>
      </c>
      <c r="CM37" s="247">
        <v>36.155469333143003</v>
      </c>
      <c r="CN37" s="248">
        <v>6.8258493340358903</v>
      </c>
      <c r="CO37" s="248">
        <v>3.5255433133261398E-2</v>
      </c>
      <c r="CP37" s="247">
        <v>30.563263972545698</v>
      </c>
      <c r="CQ37" s="248">
        <v>3.3587367700180901</v>
      </c>
      <c r="CR37" s="248">
        <v>7.3921303765974902E-2</v>
      </c>
      <c r="CS37" s="247">
        <v>33.275500284718902</v>
      </c>
      <c r="CT37" s="248">
        <v>5.38945610840877</v>
      </c>
      <c r="CU37" s="248">
        <v>4.7262107063375698E-2</v>
      </c>
      <c r="CV37" s="247">
        <v>62.4828218978923</v>
      </c>
      <c r="CW37" s="248">
        <v>9.2554718818997692</v>
      </c>
      <c r="CX37" s="248">
        <v>0</v>
      </c>
      <c r="CY37" s="247">
        <v>36.810865546721402</v>
      </c>
      <c r="CZ37" s="248">
        <v>4.6394873162916896</v>
      </c>
      <c r="DA37" s="248">
        <v>0</v>
      </c>
      <c r="DB37" s="247">
        <v>38.585323136256299</v>
      </c>
      <c r="DC37" s="248">
        <v>3.6441764520392801</v>
      </c>
      <c r="DD37" s="248">
        <v>3.9814117996173001E-3</v>
      </c>
      <c r="DE37" s="247">
        <v>41.871923453285099</v>
      </c>
      <c r="DF37" s="248">
        <v>4.4520310989313101</v>
      </c>
      <c r="DG37" s="248">
        <v>0</v>
      </c>
      <c r="DH37" s="247">
        <v>40.414474007686898</v>
      </c>
      <c r="DI37" s="248">
        <v>5.8517050713231402</v>
      </c>
      <c r="DJ37" s="248">
        <v>0</v>
      </c>
      <c r="DK37" s="247">
        <v>43.959402023635903</v>
      </c>
      <c r="DL37" s="248">
        <v>6.5477276151674202</v>
      </c>
      <c r="DM37" s="248">
        <v>2.1484396574780299E-2</v>
      </c>
      <c r="DN37" s="247">
        <v>36.859745878780302</v>
      </c>
      <c r="DO37" s="248">
        <v>5.26505358227082</v>
      </c>
      <c r="DP37" s="248">
        <v>5.7857583011998396E-3</v>
      </c>
      <c r="DQ37" s="247">
        <v>47.881398925609503</v>
      </c>
      <c r="DR37" s="248">
        <v>7.3739114380388502</v>
      </c>
      <c r="DS37" s="248">
        <v>0</v>
      </c>
      <c r="DT37" s="247">
        <v>45.059355266948501</v>
      </c>
      <c r="DU37" s="248">
        <v>4.1030257388605502</v>
      </c>
      <c r="DV37" s="248">
        <v>0</v>
      </c>
      <c r="DW37" s="247">
        <v>49.3523929987483</v>
      </c>
      <c r="DX37" s="248">
        <v>6.6412222844317501</v>
      </c>
      <c r="DY37" s="248">
        <v>1.3860278311139699E-2</v>
      </c>
      <c r="DZ37" s="247">
        <v>45.6174321573545</v>
      </c>
      <c r="EA37" s="248">
        <v>4.3336427135195104</v>
      </c>
      <c r="EB37" s="248">
        <v>3.4913975051630202E-3</v>
      </c>
      <c r="EC37" s="247">
        <v>37.9951197991249</v>
      </c>
      <c r="ED37" s="248">
        <v>5.2978163161485803</v>
      </c>
      <c r="EE37" s="248">
        <v>0</v>
      </c>
      <c r="EF37" s="247">
        <v>45.231237105965398</v>
      </c>
      <c r="EG37" s="248">
        <v>4.7635325858773303</v>
      </c>
      <c r="EH37" s="248">
        <v>3.3460275326424901E-3</v>
      </c>
      <c r="EI37" s="247">
        <v>46.583790436102099</v>
      </c>
      <c r="EJ37" s="248">
        <v>6.0081850414468398</v>
      </c>
      <c r="EK37" s="248">
        <v>1.60849198972647E-2</v>
      </c>
      <c r="EL37" s="247">
        <v>48.613040617858601</v>
      </c>
      <c r="EM37" s="248">
        <v>5.2873714823792399</v>
      </c>
      <c r="EN37" s="248">
        <v>0</v>
      </c>
      <c r="EO37" s="247">
        <v>38.626960016665301</v>
      </c>
      <c r="EP37" s="248">
        <v>6.7151698632642596</v>
      </c>
      <c r="EQ37" s="248">
        <v>1.7036958309427801E-2</v>
      </c>
      <c r="ER37" s="247">
        <v>39.735176818273999</v>
      </c>
      <c r="ES37" s="248">
        <v>3.7215929404302801</v>
      </c>
      <c r="ET37" s="248">
        <v>2.2120749392995302E-2</v>
      </c>
      <c r="EU37" s="247">
        <v>29.2865931070071</v>
      </c>
      <c r="EV37" s="248">
        <v>3.0193028569515099</v>
      </c>
      <c r="EW37" s="248">
        <v>2.50383974884981E-2</v>
      </c>
      <c r="EX37" s="247">
        <v>42.459487809477103</v>
      </c>
      <c r="EY37" s="248">
        <v>3.73811661100385</v>
      </c>
      <c r="EZ37" s="248">
        <v>0</v>
      </c>
      <c r="FA37" s="247">
        <v>36.567202294573697</v>
      </c>
      <c r="FB37" s="248">
        <v>4.5977989339427996</v>
      </c>
      <c r="FC37" s="248">
        <v>0</v>
      </c>
    </row>
    <row r="38" spans="2:159">
      <c r="B38" s="73" t="s">
        <v>793</v>
      </c>
      <c r="C38" s="42" t="s">
        <v>834</v>
      </c>
      <c r="D38" s="247">
        <v>43.410498776977597</v>
      </c>
      <c r="E38" s="248">
        <v>5.2673364008714598</v>
      </c>
      <c r="F38" s="248">
        <v>0.85330208889411896</v>
      </c>
      <c r="G38" s="247">
        <v>61.315238008854202</v>
      </c>
      <c r="H38" s="248">
        <v>13.631495066851301</v>
      </c>
      <c r="I38" s="248">
        <v>1.10988032622428</v>
      </c>
      <c r="J38" s="247">
        <v>25642.8999470116</v>
      </c>
      <c r="K38" s="248">
        <v>2522.0715003372202</v>
      </c>
      <c r="L38" s="248">
        <v>2.1420114410645201</v>
      </c>
      <c r="M38" s="275">
        <v>18569.2461130478</v>
      </c>
      <c r="N38" s="248">
        <v>2250.2282385266199</v>
      </c>
      <c r="O38" s="248">
        <v>5.6456769243121499E-2</v>
      </c>
      <c r="P38" s="247">
        <v>73857.7334840767</v>
      </c>
      <c r="Q38" s="248">
        <v>10059.8354995061</v>
      </c>
      <c r="R38" s="248">
        <v>0.32742652122146498</v>
      </c>
      <c r="S38" s="247">
        <v>232046.82857405799</v>
      </c>
      <c r="T38" s="248">
        <v>37542.9726877012</v>
      </c>
      <c r="U38" s="248">
        <v>118.481981104836</v>
      </c>
      <c r="V38" s="312">
        <v>1028.31203864797</v>
      </c>
      <c r="W38" s="248">
        <v>190.29089224491401</v>
      </c>
      <c r="X38" s="248">
        <v>6.4380005093352999</v>
      </c>
      <c r="Y38" s="312">
        <v>225.33090499242201</v>
      </c>
      <c r="Z38" s="248">
        <v>143.71464901473601</v>
      </c>
      <c r="AA38" s="248">
        <v>32.960329228023397</v>
      </c>
      <c r="AB38" s="312">
        <v>283.96776210624898</v>
      </c>
      <c r="AC38" s="248">
        <v>153.583435740195</v>
      </c>
      <c r="AD38" s="248">
        <v>48.624295341818602</v>
      </c>
      <c r="AE38" s="275">
        <v>20722.805276951</v>
      </c>
      <c r="AF38" s="248">
        <v>1389.61106483157</v>
      </c>
      <c r="AG38" s="248">
        <v>5.43452412142776</v>
      </c>
      <c r="AH38" s="247">
        <v>45.761062153203497</v>
      </c>
      <c r="AI38" s="248">
        <v>3.7013802059700298</v>
      </c>
      <c r="AJ38" s="248">
        <v>8.9190074040914405E-2</v>
      </c>
      <c r="AK38" s="247">
        <v>7203.9406722379199</v>
      </c>
      <c r="AL38" s="248">
        <v>767.70873720279099</v>
      </c>
      <c r="AM38" s="248">
        <v>0.29634255800505299</v>
      </c>
      <c r="AN38" s="247">
        <v>40.730133828352898</v>
      </c>
      <c r="AO38" s="248">
        <v>5.2568696574126896</v>
      </c>
      <c r="AP38" s="248">
        <v>3.9310692964713803E-2</v>
      </c>
      <c r="AQ38" s="247">
        <v>41.221365197748099</v>
      </c>
      <c r="AR38" s="248">
        <v>10.315722401747401</v>
      </c>
      <c r="AS38" s="248">
        <v>1.2890234826532101</v>
      </c>
      <c r="AT38" s="247">
        <v>205.91087125846599</v>
      </c>
      <c r="AU38" s="248">
        <v>34.366214930963999</v>
      </c>
      <c r="AV38" s="248">
        <v>0.336605669255092</v>
      </c>
      <c r="AW38" s="301">
        <v>92109.258059436994</v>
      </c>
      <c r="AX38" s="248">
        <v>15127.0748781455</v>
      </c>
      <c r="AY38" s="248">
        <v>0.447575930714807</v>
      </c>
      <c r="AZ38" s="275">
        <v>88557.106701051307</v>
      </c>
      <c r="BA38" s="248">
        <v>12551.6047443322</v>
      </c>
      <c r="BB38" s="248">
        <v>1.32276811048223</v>
      </c>
      <c r="BC38" s="247">
        <v>36.326629734946799</v>
      </c>
      <c r="BD38" s="248">
        <v>4.43021002013566</v>
      </c>
      <c r="BE38" s="248">
        <v>2.4911939722080601E-2</v>
      </c>
      <c r="BF38" s="247">
        <v>54.237547554683097</v>
      </c>
      <c r="BG38" s="248">
        <v>8.1225353499858102</v>
      </c>
      <c r="BH38" s="248">
        <v>0.17040294536616299</v>
      </c>
      <c r="BI38" s="247">
        <v>39.1532491202465</v>
      </c>
      <c r="BJ38" s="248">
        <v>3.8363483297631098</v>
      </c>
      <c r="BK38" s="248">
        <v>0.206490869807606</v>
      </c>
      <c r="BL38" s="247">
        <v>57.9393281400042</v>
      </c>
      <c r="BM38" s="248">
        <v>9.2087193034323604</v>
      </c>
      <c r="BN38" s="248">
        <v>0.22852349154128601</v>
      </c>
      <c r="BO38" s="247">
        <v>55.7113599713323</v>
      </c>
      <c r="BP38" s="248">
        <v>6.7187448272810304</v>
      </c>
      <c r="BQ38" s="248">
        <v>6.6545259334793799E-2</v>
      </c>
      <c r="BR38" s="247">
        <v>40.6245885773276</v>
      </c>
      <c r="BS38" s="248">
        <v>7.5025934149681897</v>
      </c>
      <c r="BT38" s="248">
        <v>0.220390779487802</v>
      </c>
      <c r="BU38" s="247">
        <v>36.384418459221699</v>
      </c>
      <c r="BV38" s="248">
        <v>6.9492526136769603</v>
      </c>
      <c r="BW38" s="248">
        <v>0.18091072031723399</v>
      </c>
      <c r="BX38" s="247">
        <v>21.996145958203101</v>
      </c>
      <c r="BY38" s="248">
        <v>7.9056835941715402</v>
      </c>
      <c r="BZ38" s="248">
        <v>1.7779266201169099</v>
      </c>
      <c r="CA38" s="247">
        <v>66.058327293148096</v>
      </c>
      <c r="CB38" s="248">
        <v>10.0160510599638</v>
      </c>
      <c r="CC38" s="248">
        <v>1.07369106937316E-2</v>
      </c>
      <c r="CD38" s="247">
        <v>35.6818802467631</v>
      </c>
      <c r="CE38" s="248">
        <v>4.8836273283291796</v>
      </c>
      <c r="CF38" s="248">
        <v>3.0139286362851399E-3</v>
      </c>
      <c r="CG38" s="247">
        <v>36.899290991563397</v>
      </c>
      <c r="CH38" s="248">
        <v>4.1921076798387604</v>
      </c>
      <c r="CI38" s="248">
        <v>1.1681068813228701E-2</v>
      </c>
      <c r="CJ38" s="247">
        <v>39.883241599766102</v>
      </c>
      <c r="CK38" s="248">
        <v>2.5481672992016402</v>
      </c>
      <c r="CL38" s="248">
        <v>0</v>
      </c>
      <c r="CM38" s="247">
        <v>34.743828268073599</v>
      </c>
      <c r="CN38" s="248">
        <v>4.8672563714963397</v>
      </c>
      <c r="CO38" s="248">
        <v>0</v>
      </c>
      <c r="CP38" s="247">
        <v>33.3843916955094</v>
      </c>
      <c r="CQ38" s="248">
        <v>3.6953203693834502</v>
      </c>
      <c r="CR38" s="248">
        <v>5.3209197750019303E-2</v>
      </c>
      <c r="CS38" s="247">
        <v>39.131750179100301</v>
      </c>
      <c r="CT38" s="248">
        <v>5.1887065977240496</v>
      </c>
      <c r="CU38" s="248">
        <v>4.0825029665482897E-2</v>
      </c>
      <c r="CV38" s="247">
        <v>65.647649828337805</v>
      </c>
      <c r="CW38" s="248">
        <v>10.5221607270649</v>
      </c>
      <c r="CX38" s="248">
        <v>0</v>
      </c>
      <c r="CY38" s="247">
        <v>34.892359687381301</v>
      </c>
      <c r="CZ38" s="248">
        <v>5.7609884933954403</v>
      </c>
      <c r="DA38" s="248">
        <v>0</v>
      </c>
      <c r="DB38" s="247">
        <v>37.854700499512496</v>
      </c>
      <c r="DC38" s="248">
        <v>6.4510966599135697</v>
      </c>
      <c r="DD38" s="248">
        <v>0</v>
      </c>
      <c r="DE38" s="247">
        <v>41.885481380178497</v>
      </c>
      <c r="DF38" s="248">
        <v>6.0892619693394501</v>
      </c>
      <c r="DG38" s="248">
        <v>0</v>
      </c>
      <c r="DH38" s="247">
        <v>40.2650992846919</v>
      </c>
      <c r="DI38" s="248">
        <v>6.2250824160024898</v>
      </c>
      <c r="DJ38" s="248">
        <v>0</v>
      </c>
      <c r="DK38" s="247">
        <v>44.596083444302501</v>
      </c>
      <c r="DL38" s="248">
        <v>4.8140949839133196</v>
      </c>
      <c r="DM38" s="248">
        <v>0</v>
      </c>
      <c r="DN38" s="247">
        <v>38.518388644087104</v>
      </c>
      <c r="DO38" s="248">
        <v>3.08534570916696</v>
      </c>
      <c r="DP38" s="248">
        <v>0</v>
      </c>
      <c r="DQ38" s="247">
        <v>43.293230562521998</v>
      </c>
      <c r="DR38" s="248">
        <v>4.9811486182044398</v>
      </c>
      <c r="DS38" s="248">
        <v>0</v>
      </c>
      <c r="DT38" s="247">
        <v>42.159837732992898</v>
      </c>
      <c r="DU38" s="248">
        <v>3.2741444157705502</v>
      </c>
      <c r="DV38" s="248">
        <v>0</v>
      </c>
      <c r="DW38" s="247">
        <v>46.962765643939001</v>
      </c>
      <c r="DX38" s="248">
        <v>6.2117488364389297</v>
      </c>
      <c r="DY38" s="248">
        <v>0</v>
      </c>
      <c r="DZ38" s="247">
        <v>44.532558914737997</v>
      </c>
      <c r="EA38" s="248">
        <v>6.21313022995305</v>
      </c>
      <c r="EB38" s="248">
        <v>0</v>
      </c>
      <c r="EC38" s="247">
        <v>36.709188757507398</v>
      </c>
      <c r="ED38" s="248">
        <v>6.1339796560108804</v>
      </c>
      <c r="EE38" s="248">
        <v>0</v>
      </c>
      <c r="EF38" s="247">
        <v>45.984623423854103</v>
      </c>
      <c r="EG38" s="248">
        <v>7.4086655482286403</v>
      </c>
      <c r="EH38" s="248">
        <v>1.7372737696862001E-3</v>
      </c>
      <c r="EI38" s="247">
        <v>47.311440564670001</v>
      </c>
      <c r="EJ38" s="248">
        <v>6.3738678292794502</v>
      </c>
      <c r="EK38" s="248">
        <v>8.3256176509047992E-3</v>
      </c>
      <c r="EL38" s="247">
        <v>46.357416788214699</v>
      </c>
      <c r="EM38" s="248">
        <v>5.2641025252258702</v>
      </c>
      <c r="EN38" s="248">
        <v>1.8285245261419E-3</v>
      </c>
      <c r="EO38" s="247">
        <v>37.962602570426299</v>
      </c>
      <c r="EP38" s="248">
        <v>4.8881658160173203</v>
      </c>
      <c r="EQ38" s="248">
        <v>0</v>
      </c>
      <c r="ER38" s="247">
        <v>46.738946637443497</v>
      </c>
      <c r="ES38" s="248">
        <v>4.5627603212173398</v>
      </c>
      <c r="ET38" s="248">
        <v>1.6722346781253599E-2</v>
      </c>
      <c r="EU38" s="247">
        <v>34.506060618576797</v>
      </c>
      <c r="EV38" s="248">
        <v>2.5022852908216202</v>
      </c>
      <c r="EW38" s="248">
        <v>1.8012325746048701E-2</v>
      </c>
      <c r="EX38" s="247">
        <v>37.995247151578397</v>
      </c>
      <c r="EY38" s="248">
        <v>3.7735786495419599</v>
      </c>
      <c r="EZ38" s="248">
        <v>0</v>
      </c>
      <c r="FA38" s="247">
        <v>39.520578253215703</v>
      </c>
      <c r="FB38" s="248">
        <v>5.8103278019132603</v>
      </c>
      <c r="FC38" s="248">
        <v>2.5296046068488099E-3</v>
      </c>
    </row>
    <row r="39" spans="2:159">
      <c r="B39" s="73" t="s">
        <v>793</v>
      </c>
      <c r="C39" s="251" t="s">
        <v>836</v>
      </c>
      <c r="D39" s="252">
        <v>40.925747522120297</v>
      </c>
      <c r="E39" s="253">
        <v>4.7308372666071401</v>
      </c>
      <c r="F39" s="253">
        <v>0.77621614344420498</v>
      </c>
      <c r="G39" s="252">
        <v>62.3645489645208</v>
      </c>
      <c r="H39" s="253">
        <v>15.670840936911</v>
      </c>
      <c r="I39" s="253">
        <v>1.1506419740986</v>
      </c>
      <c r="J39" s="252">
        <v>24448.861023433699</v>
      </c>
      <c r="K39" s="253">
        <v>2566.8104835531099</v>
      </c>
      <c r="L39" s="253">
        <v>1.9232498508717899</v>
      </c>
      <c r="M39" s="303">
        <v>18179.444520628102</v>
      </c>
      <c r="N39" s="253">
        <v>2347.7741651302499</v>
      </c>
      <c r="O39" s="253">
        <v>0.13770315650010401</v>
      </c>
      <c r="P39" s="252">
        <v>76108.371342539802</v>
      </c>
      <c r="Q39" s="253">
        <v>10234.263450991</v>
      </c>
      <c r="R39" s="253">
        <v>0.351189091126141</v>
      </c>
      <c r="S39" s="252">
        <v>233672.93102068899</v>
      </c>
      <c r="T39" s="253">
        <v>30780.761053087299</v>
      </c>
      <c r="U39" s="253">
        <v>127.624729334696</v>
      </c>
      <c r="V39" s="332">
        <v>976.89771133344402</v>
      </c>
      <c r="W39" s="253">
        <v>141.95929784943399</v>
      </c>
      <c r="X39" s="253">
        <v>5.3154666119832097</v>
      </c>
      <c r="Y39" s="332">
        <v>233.00629562141501</v>
      </c>
      <c r="Z39" s="253">
        <v>137.833079229882</v>
      </c>
      <c r="AA39" s="253">
        <v>36.795572876437397</v>
      </c>
      <c r="AB39" s="332">
        <v>240.71171946032101</v>
      </c>
      <c r="AC39" s="253">
        <v>158.66137422111601</v>
      </c>
      <c r="AD39" s="253">
        <v>40.529900069520998</v>
      </c>
      <c r="AE39" s="303">
        <v>21665.387442896499</v>
      </c>
      <c r="AF39" s="253">
        <v>1148.6517751551701</v>
      </c>
      <c r="AG39" s="253">
        <v>16.341087106797101</v>
      </c>
      <c r="AH39" s="252">
        <v>49.085329522297499</v>
      </c>
      <c r="AI39" s="253">
        <v>3.8639582594887099</v>
      </c>
      <c r="AJ39" s="253">
        <v>0.201526917199745</v>
      </c>
      <c r="AK39" s="252">
        <v>7329.7955005088997</v>
      </c>
      <c r="AL39" s="253">
        <v>790.21577162666301</v>
      </c>
      <c r="AM39" s="253">
        <v>0.26856124049144497</v>
      </c>
      <c r="AN39" s="252">
        <v>40.175339529888397</v>
      </c>
      <c r="AO39" s="253">
        <v>5.7792845263885404</v>
      </c>
      <c r="AP39" s="253">
        <v>2.6002865958202399E-2</v>
      </c>
      <c r="AQ39" s="252">
        <v>42.967387570421998</v>
      </c>
      <c r="AR39" s="253">
        <v>9.0576459100376105</v>
      </c>
      <c r="AS39" s="253">
        <v>1.2837605382203801</v>
      </c>
      <c r="AT39" s="252">
        <v>205.160391370116</v>
      </c>
      <c r="AU39" s="253">
        <v>28.1810984830237</v>
      </c>
      <c r="AV39" s="253">
        <v>0.43589811227110797</v>
      </c>
      <c r="AW39" s="333">
        <v>89221.134491417106</v>
      </c>
      <c r="AX39" s="253">
        <v>13055.9408942469</v>
      </c>
      <c r="AY39" s="253">
        <v>0.414926907016125</v>
      </c>
      <c r="AZ39" s="303">
        <v>88619.405877263707</v>
      </c>
      <c r="BA39" s="253">
        <v>10757.9224919476</v>
      </c>
      <c r="BB39" s="253">
        <v>1.32821302391482</v>
      </c>
      <c r="BC39" s="252">
        <v>36.547758413058702</v>
      </c>
      <c r="BD39" s="253">
        <v>4.8017930081831697</v>
      </c>
      <c r="BE39" s="253">
        <v>1.4319926581288099E-2</v>
      </c>
      <c r="BF39" s="252">
        <v>53.939922552112101</v>
      </c>
      <c r="BG39" s="253">
        <v>10.076966554247599</v>
      </c>
      <c r="BH39" s="253">
        <v>0.15946546306277001</v>
      </c>
      <c r="BI39" s="252">
        <v>37.8592082869135</v>
      </c>
      <c r="BJ39" s="253">
        <v>5.7492500075048696</v>
      </c>
      <c r="BK39" s="253">
        <v>0.142525932193138</v>
      </c>
      <c r="BL39" s="252">
        <v>58.057363949519399</v>
      </c>
      <c r="BM39" s="253">
        <v>10.298995121939001</v>
      </c>
      <c r="BN39" s="253">
        <v>0.19275357005493399</v>
      </c>
      <c r="BO39" s="252">
        <v>54.143588177528898</v>
      </c>
      <c r="BP39" s="253">
        <v>6.4143832209395297</v>
      </c>
      <c r="BQ39" s="253">
        <v>3.5835129607868797E-2</v>
      </c>
      <c r="BR39" s="252">
        <v>40.467844925402503</v>
      </c>
      <c r="BS39" s="253">
        <v>8.6885931651390198</v>
      </c>
      <c r="BT39" s="253">
        <v>0.15289992265701199</v>
      </c>
      <c r="BU39" s="252">
        <v>37.952675544957202</v>
      </c>
      <c r="BV39" s="253">
        <v>7.7817327808655703</v>
      </c>
      <c r="BW39" s="253">
        <v>0.112303961004193</v>
      </c>
      <c r="BX39" s="252">
        <v>31.449393105155799</v>
      </c>
      <c r="BY39" s="253">
        <v>7.4174889474836299</v>
      </c>
      <c r="BZ39" s="253">
        <v>1.2015730736949399</v>
      </c>
      <c r="CA39" s="252">
        <v>65.159647008515805</v>
      </c>
      <c r="CB39" s="253">
        <v>10.5123439606514</v>
      </c>
      <c r="CC39" s="253">
        <v>1.83889739980608E-2</v>
      </c>
      <c r="CD39" s="252">
        <v>36.204249639103203</v>
      </c>
      <c r="CE39" s="253">
        <v>4.8191128511041601</v>
      </c>
      <c r="CF39" s="253">
        <v>4.8488011603929201E-3</v>
      </c>
      <c r="CG39" s="252">
        <v>37.8869817260492</v>
      </c>
      <c r="CH39" s="253">
        <v>5.2360445107293803</v>
      </c>
      <c r="CI39" s="253">
        <v>0</v>
      </c>
      <c r="CJ39" s="252">
        <v>40.911355283542598</v>
      </c>
      <c r="CK39" s="253">
        <v>4.7599288617264497</v>
      </c>
      <c r="CL39" s="253">
        <v>5.0716235855854603E-3</v>
      </c>
      <c r="CM39" s="252">
        <v>36.976571828473602</v>
      </c>
      <c r="CN39" s="253">
        <v>6.8280826721775201</v>
      </c>
      <c r="CO39" s="253">
        <v>0</v>
      </c>
      <c r="CP39" s="252">
        <v>32.555952601443003</v>
      </c>
      <c r="CQ39" s="253">
        <v>4.9170395448162996</v>
      </c>
      <c r="CR39" s="253">
        <v>3.2849232418454097E-2</v>
      </c>
      <c r="CS39" s="252">
        <v>36.3671778595874</v>
      </c>
      <c r="CT39" s="253">
        <v>5.1061143018733297</v>
      </c>
      <c r="CU39" s="253">
        <v>2.3938550945358301E-2</v>
      </c>
      <c r="CV39" s="252">
        <v>67.375212819470306</v>
      </c>
      <c r="CW39" s="253">
        <v>12.520731754800501</v>
      </c>
      <c r="CX39" s="253">
        <v>6.2647220822832694E-2</v>
      </c>
      <c r="CY39" s="252">
        <v>35.630747973890003</v>
      </c>
      <c r="CZ39" s="253">
        <v>5.0691465754866503</v>
      </c>
      <c r="DA39" s="253">
        <v>0</v>
      </c>
      <c r="DB39" s="252">
        <v>38.574119748141001</v>
      </c>
      <c r="DC39" s="253">
        <v>5.94067336591496</v>
      </c>
      <c r="DD39" s="253">
        <v>2.2971682166196502E-3</v>
      </c>
      <c r="DE39" s="252">
        <v>42.3058270248779</v>
      </c>
      <c r="DF39" s="253">
        <v>6.1169169400063996</v>
      </c>
      <c r="DG39" s="253">
        <v>0</v>
      </c>
      <c r="DH39" s="252">
        <v>40.357356946522998</v>
      </c>
      <c r="DI39" s="253">
        <v>7.3812909894669598</v>
      </c>
      <c r="DJ39" s="253">
        <v>1.09203866793895E-2</v>
      </c>
      <c r="DK39" s="252">
        <v>43.781252110218396</v>
      </c>
      <c r="DL39" s="253">
        <v>6.8672512926454301</v>
      </c>
      <c r="DM39" s="253">
        <v>0</v>
      </c>
      <c r="DN39" s="252">
        <v>37.641650693090703</v>
      </c>
      <c r="DO39" s="253">
        <v>3.6079589302519</v>
      </c>
      <c r="DP39" s="253">
        <v>0</v>
      </c>
      <c r="DQ39" s="252">
        <v>44.346933136997301</v>
      </c>
      <c r="DR39" s="253">
        <v>5.1579069836590099</v>
      </c>
      <c r="DS39" s="253">
        <v>1.34994405734911E-2</v>
      </c>
      <c r="DT39" s="252">
        <v>42.618047740854202</v>
      </c>
      <c r="DU39" s="253">
        <v>5.76883488231163</v>
      </c>
      <c r="DV39" s="253">
        <v>0</v>
      </c>
      <c r="DW39" s="252">
        <v>47.530220415646099</v>
      </c>
      <c r="DX39" s="253">
        <v>7.2736825875992599</v>
      </c>
      <c r="DY39" s="253">
        <v>0</v>
      </c>
      <c r="DZ39" s="252">
        <v>45.268302094791203</v>
      </c>
      <c r="EA39" s="253">
        <v>7.1570206889784798</v>
      </c>
      <c r="EB39" s="253">
        <v>0</v>
      </c>
      <c r="EC39" s="252">
        <v>36.646733528084098</v>
      </c>
      <c r="ED39" s="253">
        <v>5.5535866602936101</v>
      </c>
      <c r="EE39" s="253">
        <v>0</v>
      </c>
      <c r="EF39" s="252">
        <v>45.459831112756198</v>
      </c>
      <c r="EG39" s="253">
        <v>8.2012232589044594</v>
      </c>
      <c r="EH39" s="253">
        <v>1.9360112397544299E-3</v>
      </c>
      <c r="EI39" s="252">
        <v>45.955621887123797</v>
      </c>
      <c r="EJ39" s="253">
        <v>7.36069612684111</v>
      </c>
      <c r="EK39" s="253">
        <v>0</v>
      </c>
      <c r="EL39" s="252">
        <v>45.534301569613</v>
      </c>
      <c r="EM39" s="253">
        <v>8.0103391542723497</v>
      </c>
      <c r="EN39" s="253">
        <v>0</v>
      </c>
      <c r="EO39" s="252">
        <v>39.113904584542802</v>
      </c>
      <c r="EP39" s="253">
        <v>7.35607659013169</v>
      </c>
      <c r="EQ39" s="253">
        <v>0</v>
      </c>
      <c r="ER39" s="252">
        <v>46.101634957853697</v>
      </c>
      <c r="ES39" s="253">
        <v>5.6519036691364004</v>
      </c>
      <c r="ET39" s="253">
        <v>1.1251105039782199E-2</v>
      </c>
      <c r="EU39" s="252">
        <v>32.448850169488601</v>
      </c>
      <c r="EV39" s="253">
        <v>4.5663479828518998</v>
      </c>
      <c r="EW39" s="253">
        <v>8.8008274993578509E-3</v>
      </c>
      <c r="EX39" s="252">
        <v>37.840604988526501</v>
      </c>
      <c r="EY39" s="253">
        <v>4.0628836510684403</v>
      </c>
      <c r="EZ39" s="253">
        <v>0</v>
      </c>
      <c r="FA39" s="252">
        <v>39.723419036933201</v>
      </c>
      <c r="FB39" s="253">
        <v>5.0913605060221201</v>
      </c>
      <c r="FC39" s="253">
        <v>0</v>
      </c>
    </row>
    <row r="40" spans="2:159">
      <c r="B40" s="73" t="s">
        <v>793</v>
      </c>
      <c r="C40" s="42" t="s">
        <v>832</v>
      </c>
      <c r="D40" s="249">
        <v>41.735700977776901</v>
      </c>
      <c r="E40" s="255">
        <v>4.64125023377344</v>
      </c>
      <c r="F40" s="255">
        <v>1.09761752616988</v>
      </c>
      <c r="G40" s="249">
        <v>65.880374870876096</v>
      </c>
      <c r="H40" s="255">
        <v>15.749491237375601</v>
      </c>
      <c r="I40" s="255">
        <v>1.7201703663246899</v>
      </c>
      <c r="J40" s="249">
        <v>25027.737088789701</v>
      </c>
      <c r="K40" s="255">
        <v>2599.3102203241001</v>
      </c>
      <c r="L40" s="255">
        <v>2.55060326705288</v>
      </c>
      <c r="M40" s="250">
        <v>18395.169164278901</v>
      </c>
      <c r="N40" s="255">
        <v>2252.3680892070302</v>
      </c>
      <c r="O40" s="255">
        <v>0.109048386398697</v>
      </c>
      <c r="P40" s="249">
        <v>76786.445319038205</v>
      </c>
      <c r="Q40" s="255">
        <v>11860.2483397457</v>
      </c>
      <c r="R40" s="255">
        <v>0.251776001025314</v>
      </c>
      <c r="S40" s="249">
        <v>248100.62282534299</v>
      </c>
      <c r="T40" s="255">
        <v>47853.029905098898</v>
      </c>
      <c r="U40" s="255">
        <v>236.618439510537</v>
      </c>
      <c r="V40" s="334">
        <v>970.75662367314203</v>
      </c>
      <c r="W40" s="255">
        <v>157.36492039927299</v>
      </c>
      <c r="X40" s="255">
        <v>5.1897912666318096</v>
      </c>
      <c r="Y40" s="334">
        <v>199.57345281305399</v>
      </c>
      <c r="Z40" s="255">
        <v>95.111742746798598</v>
      </c>
      <c r="AA40" s="255">
        <v>30.6410638493006</v>
      </c>
      <c r="AB40" s="334">
        <v>141.25570985214</v>
      </c>
      <c r="AC40" s="255">
        <v>138.24433527209399</v>
      </c>
      <c r="AD40" s="255">
        <v>54.980991644493997</v>
      </c>
      <c r="AE40" s="250">
        <v>17790.174324420099</v>
      </c>
      <c r="AF40" s="255">
        <v>1081.5974648966401</v>
      </c>
      <c r="AG40" s="255">
        <v>41.297213171363502</v>
      </c>
      <c r="AH40" s="249">
        <v>49.534343347213301</v>
      </c>
      <c r="AI40" s="255">
        <v>3.3557700392709902</v>
      </c>
      <c r="AJ40" s="255">
        <v>0.113519582449711</v>
      </c>
      <c r="AK40" s="249">
        <v>7374.4208477518396</v>
      </c>
      <c r="AL40" s="255">
        <v>758.33221421591202</v>
      </c>
      <c r="AM40" s="255">
        <v>0.23415484126556499</v>
      </c>
      <c r="AN40" s="249">
        <v>40.923848785063001</v>
      </c>
      <c r="AO40" s="255">
        <v>6.1174353978803397</v>
      </c>
      <c r="AP40" s="255">
        <v>2.7567731527793699E-2</v>
      </c>
      <c r="AQ40" s="249">
        <v>41.6437369328156</v>
      </c>
      <c r="AR40" s="255">
        <v>9.2290590590757304</v>
      </c>
      <c r="AS40" s="255">
        <v>0.56771334759394698</v>
      </c>
      <c r="AT40" s="249">
        <v>210.025893584068</v>
      </c>
      <c r="AU40" s="255">
        <v>36.013297753230503</v>
      </c>
      <c r="AV40" s="255">
        <v>0.36255825670158598</v>
      </c>
      <c r="AW40" s="274">
        <v>95837.074202236297</v>
      </c>
      <c r="AX40" s="255">
        <v>15191.7724878522</v>
      </c>
      <c r="AY40" s="255">
        <v>0.42659583459955402</v>
      </c>
      <c r="AZ40" s="250">
        <v>92976.238929072206</v>
      </c>
      <c r="BA40" s="255">
        <v>12650.432460317599</v>
      </c>
      <c r="BB40" s="255">
        <v>1.8031841498482799</v>
      </c>
      <c r="BC40" s="249">
        <v>37.8588542263061</v>
      </c>
      <c r="BD40" s="255">
        <v>4.4103899224727297</v>
      </c>
      <c r="BE40" s="255">
        <v>1.3254208586938101E-2</v>
      </c>
      <c r="BF40" s="249">
        <v>57.402055598879898</v>
      </c>
      <c r="BG40" s="255">
        <v>8.1936338931671493</v>
      </c>
      <c r="BH40" s="255">
        <v>8.9145160707012505E-2</v>
      </c>
      <c r="BI40" s="249">
        <v>39.615705833379401</v>
      </c>
      <c r="BJ40" s="255">
        <v>5.0794777263211399</v>
      </c>
      <c r="BK40" s="255">
        <v>0.10863968393382099</v>
      </c>
      <c r="BL40" s="249">
        <v>60.4092156975371</v>
      </c>
      <c r="BM40" s="255">
        <v>10.551790286598701</v>
      </c>
      <c r="BN40" s="255">
        <v>0.149315735543952</v>
      </c>
      <c r="BO40" s="249">
        <v>54.511161894900603</v>
      </c>
      <c r="BP40" s="255">
        <v>7.5576664557355002</v>
      </c>
      <c r="BQ40" s="255">
        <v>5.3756512424174299E-2</v>
      </c>
      <c r="BR40" s="249">
        <v>40.998614778071101</v>
      </c>
      <c r="BS40" s="255">
        <v>8.7440486394937391</v>
      </c>
      <c r="BT40" s="255">
        <v>0.15601112401870201</v>
      </c>
      <c r="BU40" s="249">
        <v>32.968711709151002</v>
      </c>
      <c r="BV40" s="255">
        <v>7.2160794438924896</v>
      </c>
      <c r="BW40" s="255">
        <v>0.105348634632825</v>
      </c>
      <c r="BX40" s="249">
        <v>22.350922772593002</v>
      </c>
      <c r="BY40" s="255">
        <v>9.1069632356423504</v>
      </c>
      <c r="BZ40" s="255">
        <v>1.8014980022148399</v>
      </c>
      <c r="CA40" s="249">
        <v>67.943882983978696</v>
      </c>
      <c r="CB40" s="255">
        <v>12.3905836743535</v>
      </c>
      <c r="CC40" s="255">
        <v>1.00714439201898E-2</v>
      </c>
      <c r="CD40" s="249">
        <v>38.184064891956403</v>
      </c>
      <c r="CE40" s="255">
        <v>5.9073830219393804</v>
      </c>
      <c r="CF40" s="255">
        <v>4.9032284392466997E-3</v>
      </c>
      <c r="CG40" s="249">
        <v>39.802387349906603</v>
      </c>
      <c r="CH40" s="255">
        <v>5.0684694729009401</v>
      </c>
      <c r="CI40" s="255">
        <v>0</v>
      </c>
      <c r="CJ40" s="249">
        <v>42.718411646056197</v>
      </c>
      <c r="CK40" s="255">
        <v>3.6949034516983899</v>
      </c>
      <c r="CL40" s="255">
        <v>0</v>
      </c>
      <c r="CM40" s="249">
        <v>37.184407220197798</v>
      </c>
      <c r="CN40" s="255">
        <v>5.4254683897652098</v>
      </c>
      <c r="CO40" s="255">
        <v>0</v>
      </c>
      <c r="CP40" s="249">
        <v>33.554566659688099</v>
      </c>
      <c r="CQ40" s="255">
        <v>4.7734974888158401</v>
      </c>
      <c r="CR40" s="255">
        <v>5.4925658639921902E-2</v>
      </c>
      <c r="CS40" s="249">
        <v>36.886231388411701</v>
      </c>
      <c r="CT40" s="255">
        <v>5.3191472607275099</v>
      </c>
      <c r="CU40" s="255">
        <v>3.4447858711090802E-2</v>
      </c>
      <c r="CV40" s="249">
        <v>66.227292606036798</v>
      </c>
      <c r="CW40" s="255">
        <v>10.7573565812244</v>
      </c>
      <c r="CX40" s="255">
        <v>1.9431652409344299E-2</v>
      </c>
      <c r="CY40" s="249">
        <v>36.105718011527301</v>
      </c>
      <c r="CZ40" s="255">
        <v>6.2941834118532398</v>
      </c>
      <c r="DA40" s="255">
        <v>0</v>
      </c>
      <c r="DB40" s="249">
        <v>39.478363516493502</v>
      </c>
      <c r="DC40" s="255">
        <v>7.3952018716074903</v>
      </c>
      <c r="DD40" s="255">
        <v>2.3289593189443599E-3</v>
      </c>
      <c r="DE40" s="249">
        <v>42.389850991055702</v>
      </c>
      <c r="DF40" s="255">
        <v>7.4081605135876698</v>
      </c>
      <c r="DG40" s="255">
        <v>1.7218230240916899E-3</v>
      </c>
      <c r="DH40" s="249">
        <v>40.902196679919101</v>
      </c>
      <c r="DI40" s="255">
        <v>5.7362029831252102</v>
      </c>
      <c r="DJ40" s="255">
        <v>0</v>
      </c>
      <c r="DK40" s="249">
        <v>43.937596709285799</v>
      </c>
      <c r="DL40" s="255">
        <v>7.11027462323427</v>
      </c>
      <c r="DM40" s="255">
        <v>0</v>
      </c>
      <c r="DN40" s="249">
        <v>38.477493246703602</v>
      </c>
      <c r="DO40" s="255">
        <v>3.9246876129941799</v>
      </c>
      <c r="DP40" s="255">
        <v>0</v>
      </c>
      <c r="DQ40" s="249">
        <v>44.375896947122797</v>
      </c>
      <c r="DR40" s="255">
        <v>5.8975880470044597</v>
      </c>
      <c r="DS40" s="255">
        <v>0</v>
      </c>
      <c r="DT40" s="249">
        <v>43.216137868633503</v>
      </c>
      <c r="DU40" s="255">
        <v>3.35850513975377</v>
      </c>
      <c r="DV40" s="255">
        <v>0</v>
      </c>
      <c r="DW40" s="249">
        <v>47.002165729659097</v>
      </c>
      <c r="DX40" s="255">
        <v>5.2990064589170398</v>
      </c>
      <c r="DY40" s="255">
        <v>0</v>
      </c>
      <c r="DZ40" s="249">
        <v>44.224882935800899</v>
      </c>
      <c r="EA40" s="255">
        <v>5.7224896950853399</v>
      </c>
      <c r="EB40" s="255">
        <v>0</v>
      </c>
      <c r="EC40" s="249">
        <v>36.031046149651701</v>
      </c>
      <c r="ED40" s="255">
        <v>5.4173111931184401</v>
      </c>
      <c r="EE40" s="255">
        <v>5.4848590834712203E-3</v>
      </c>
      <c r="EF40" s="249">
        <v>45.343572636686702</v>
      </c>
      <c r="EG40" s="255">
        <v>7.5785631583692403</v>
      </c>
      <c r="EH40" s="255">
        <v>0</v>
      </c>
      <c r="EI40" s="249">
        <v>46.551352700217997</v>
      </c>
      <c r="EJ40" s="255">
        <v>7.8030380385539804</v>
      </c>
      <c r="EK40" s="255">
        <v>0</v>
      </c>
      <c r="EL40" s="249">
        <v>46.4855287798934</v>
      </c>
      <c r="EM40" s="255">
        <v>6.3818509506616801</v>
      </c>
      <c r="EN40" s="255">
        <v>0</v>
      </c>
      <c r="EO40" s="249">
        <v>39.966496245737197</v>
      </c>
      <c r="EP40" s="255">
        <v>5.6812005425404504</v>
      </c>
      <c r="EQ40" s="255">
        <v>1.1983630756880101E-2</v>
      </c>
      <c r="ER40" s="249">
        <v>46.968539644962199</v>
      </c>
      <c r="ES40" s="255">
        <v>5.4511203403767503</v>
      </c>
      <c r="ET40" s="255">
        <v>7.1126502177134704E-3</v>
      </c>
      <c r="EU40" s="249">
        <v>33.402060353457998</v>
      </c>
      <c r="EV40" s="255">
        <v>3.6395491510829698</v>
      </c>
      <c r="EW40" s="255">
        <v>6.0315018166792501E-3</v>
      </c>
      <c r="EX40" s="249">
        <v>37.698212946832797</v>
      </c>
      <c r="EY40" s="255">
        <v>4.2427593494681597</v>
      </c>
      <c r="EZ40" s="255">
        <v>0</v>
      </c>
      <c r="FA40" s="249">
        <v>39.535894670960197</v>
      </c>
      <c r="FB40" s="255">
        <v>5.6303310011064802</v>
      </c>
      <c r="FC40" s="255">
        <v>0</v>
      </c>
    </row>
    <row r="41" spans="2:159">
      <c r="B41" s="73" t="s">
        <v>793</v>
      </c>
      <c r="C41" s="42" t="s">
        <v>833</v>
      </c>
      <c r="D41" s="249">
        <v>41.554686185741602</v>
      </c>
      <c r="E41" s="255">
        <v>5.9756900140319598</v>
      </c>
      <c r="F41" s="255">
        <v>0.91926792126526702</v>
      </c>
      <c r="G41" s="249">
        <v>59.368484763253697</v>
      </c>
      <c r="H41" s="255">
        <v>10.751787203323399</v>
      </c>
      <c r="I41" s="255">
        <v>1.1756134233723901</v>
      </c>
      <c r="J41" s="249">
        <v>24623.893380422502</v>
      </c>
      <c r="K41" s="255">
        <v>2864.6467959424599</v>
      </c>
      <c r="L41" s="255">
        <v>2.6119280157194198</v>
      </c>
      <c r="M41" s="250">
        <v>18102.605730341998</v>
      </c>
      <c r="N41" s="255">
        <v>2218.9254112864701</v>
      </c>
      <c r="O41" s="255">
        <v>4.9277212895607402E-2</v>
      </c>
      <c r="P41" s="249">
        <v>75510.9857528266</v>
      </c>
      <c r="Q41" s="255">
        <v>11649.4373180823</v>
      </c>
      <c r="R41" s="255">
        <v>0.23123384000441599</v>
      </c>
      <c r="S41" s="249">
        <v>242729.65756473801</v>
      </c>
      <c r="T41" s="255">
        <v>38345.0075766031</v>
      </c>
      <c r="U41" s="255">
        <v>174.87466519821501</v>
      </c>
      <c r="V41" s="334">
        <v>956.90425451973294</v>
      </c>
      <c r="W41" s="255">
        <v>169.89335806690599</v>
      </c>
      <c r="X41" s="255">
        <v>4.8511953647123098</v>
      </c>
      <c r="Y41" s="334">
        <v>185.24954754708199</v>
      </c>
      <c r="Z41" s="255">
        <v>107.966746231706</v>
      </c>
      <c r="AA41" s="255">
        <v>27.206517071419899</v>
      </c>
      <c r="AB41" s="334">
        <v>120.06038859541199</v>
      </c>
      <c r="AC41" s="255">
        <v>175.35180688433601</v>
      </c>
      <c r="AD41" s="255">
        <v>60.378277142526699</v>
      </c>
      <c r="AE41" s="250">
        <v>33769.597433344097</v>
      </c>
      <c r="AF41" s="255">
        <v>1915.5798280296101</v>
      </c>
      <c r="AG41" s="255">
        <v>26.8260827823363</v>
      </c>
      <c r="AH41" s="249">
        <v>48.267409486138199</v>
      </c>
      <c r="AI41" s="255">
        <v>2.9081383746349401</v>
      </c>
      <c r="AJ41" s="255">
        <v>0.140874750981347</v>
      </c>
      <c r="AK41" s="249">
        <v>7425.1906600537304</v>
      </c>
      <c r="AL41" s="255">
        <v>747.121909759549</v>
      </c>
      <c r="AM41" s="255">
        <v>0.26806223293918602</v>
      </c>
      <c r="AN41" s="249">
        <v>41.676618701457002</v>
      </c>
      <c r="AO41" s="255">
        <v>5.9676273638531798</v>
      </c>
      <c r="AP41" s="255">
        <v>2.4214028555069701E-2</v>
      </c>
      <c r="AQ41" s="249">
        <v>41.0417803172029</v>
      </c>
      <c r="AR41" s="255">
        <v>10.1151411834839</v>
      </c>
      <c r="AS41" s="255">
        <v>0.45698064463031801</v>
      </c>
      <c r="AT41" s="249">
        <v>205.74867591587301</v>
      </c>
      <c r="AU41" s="255">
        <v>33.418371103786299</v>
      </c>
      <c r="AV41" s="255">
        <v>0.38458245545324798</v>
      </c>
      <c r="AW41" s="274">
        <v>92700.658985801507</v>
      </c>
      <c r="AX41" s="255">
        <v>12871.919573686</v>
      </c>
      <c r="AY41" s="255">
        <v>0.403958360949915</v>
      </c>
      <c r="AZ41" s="250">
        <v>89346.055994381706</v>
      </c>
      <c r="BA41" s="255">
        <v>12054.837881519499</v>
      </c>
      <c r="BB41" s="255">
        <v>1.77637874439703</v>
      </c>
      <c r="BC41" s="249">
        <v>37.392044108361702</v>
      </c>
      <c r="BD41" s="255">
        <v>4.6546548866105404</v>
      </c>
      <c r="BE41" s="255">
        <v>2.09881161005704E-2</v>
      </c>
      <c r="BF41" s="249">
        <v>56.790916085145398</v>
      </c>
      <c r="BG41" s="255">
        <v>8.0215775761032297</v>
      </c>
      <c r="BH41" s="255">
        <v>0.118799717758534</v>
      </c>
      <c r="BI41" s="249">
        <v>37.909439266280202</v>
      </c>
      <c r="BJ41" s="255">
        <v>5.1913941513622603</v>
      </c>
      <c r="BK41" s="255">
        <v>0.111209952601718</v>
      </c>
      <c r="BL41" s="249">
        <v>57.342411943632001</v>
      </c>
      <c r="BM41" s="255">
        <v>9.9696834640258292</v>
      </c>
      <c r="BN41" s="255">
        <v>9.6701778344406797E-2</v>
      </c>
      <c r="BO41" s="249">
        <v>52.728919074556998</v>
      </c>
      <c r="BP41" s="255">
        <v>7.51930541378906</v>
      </c>
      <c r="BQ41" s="255">
        <v>4.8475094056611399E-2</v>
      </c>
      <c r="BR41" s="249">
        <v>39.357178513320299</v>
      </c>
      <c r="BS41" s="255">
        <v>7.3027260944121197</v>
      </c>
      <c r="BT41" s="255">
        <v>0.13473747447731799</v>
      </c>
      <c r="BU41" s="249">
        <v>32.746623057498198</v>
      </c>
      <c r="BV41" s="255">
        <v>6.3737207670524798</v>
      </c>
      <c r="BW41" s="255">
        <v>0.114306504101617</v>
      </c>
      <c r="BX41" s="249">
        <v>33.5092798976588</v>
      </c>
      <c r="BY41" s="255">
        <v>7.9644638588431702</v>
      </c>
      <c r="BZ41" s="255">
        <v>1.4049477779261399</v>
      </c>
      <c r="CA41" s="249">
        <v>66.507184197966396</v>
      </c>
      <c r="CB41" s="255">
        <v>11.0457116550643</v>
      </c>
      <c r="CC41" s="255">
        <v>1.07148619121219E-2</v>
      </c>
      <c r="CD41" s="249">
        <v>37.6999958738581</v>
      </c>
      <c r="CE41" s="255">
        <v>5.5124049693719801</v>
      </c>
      <c r="CF41" s="255">
        <v>4.3912116189125097E-3</v>
      </c>
      <c r="CG41" s="249">
        <v>38.404013129956802</v>
      </c>
      <c r="CH41" s="255">
        <v>5.12164246014102</v>
      </c>
      <c r="CI41" s="255">
        <v>0</v>
      </c>
      <c r="CJ41" s="249">
        <v>42.167242535425899</v>
      </c>
      <c r="CK41" s="255">
        <v>4.0136299638953199</v>
      </c>
      <c r="CL41" s="255">
        <v>0</v>
      </c>
      <c r="CM41" s="249">
        <v>37.104840404395297</v>
      </c>
      <c r="CN41" s="255">
        <v>5.2234827316236601</v>
      </c>
      <c r="CO41" s="255">
        <v>0</v>
      </c>
      <c r="CP41" s="249">
        <v>32.381727257708498</v>
      </c>
      <c r="CQ41" s="255">
        <v>4.5349702900731801</v>
      </c>
      <c r="CR41" s="255">
        <v>4.4520178679991002E-2</v>
      </c>
      <c r="CS41" s="249">
        <v>36.243254476780699</v>
      </c>
      <c r="CT41" s="255">
        <v>5.3857325509002898</v>
      </c>
      <c r="CU41" s="255">
        <v>4.2559647964843898E-2</v>
      </c>
      <c r="CV41" s="249">
        <v>66.333817882635103</v>
      </c>
      <c r="CW41" s="255">
        <v>11.690280754711999</v>
      </c>
      <c r="CX41" s="255">
        <v>0</v>
      </c>
      <c r="CY41" s="249">
        <v>35.762798882226399</v>
      </c>
      <c r="CZ41" s="255">
        <v>6.3484715645985696</v>
      </c>
      <c r="DA41" s="255">
        <v>0</v>
      </c>
      <c r="DB41" s="249">
        <v>38.7839907749294</v>
      </c>
      <c r="DC41" s="255">
        <v>7.1641930938270502</v>
      </c>
      <c r="DD41" s="255">
        <v>2.5003927337115899E-3</v>
      </c>
      <c r="DE41" s="249">
        <v>42.279676391425198</v>
      </c>
      <c r="DF41" s="255">
        <v>6.9652482937960301</v>
      </c>
      <c r="DG41" s="255">
        <v>0</v>
      </c>
      <c r="DH41" s="249">
        <v>40.445255083999299</v>
      </c>
      <c r="DI41" s="255">
        <v>7.8196932823432803</v>
      </c>
      <c r="DJ41" s="255">
        <v>0</v>
      </c>
      <c r="DK41" s="249">
        <v>43.8109711155562</v>
      </c>
      <c r="DL41" s="255">
        <v>5.6512484212087104</v>
      </c>
      <c r="DM41" s="255">
        <v>0</v>
      </c>
      <c r="DN41" s="249">
        <v>37.6494583143295</v>
      </c>
      <c r="DO41" s="255">
        <v>4.1569442524345801</v>
      </c>
      <c r="DP41" s="255">
        <v>0</v>
      </c>
      <c r="DQ41" s="249">
        <v>44.070336302253899</v>
      </c>
      <c r="DR41" s="255">
        <v>6.6191392288351203</v>
      </c>
      <c r="DS41" s="255">
        <v>0</v>
      </c>
      <c r="DT41" s="249">
        <v>42.7960766226226</v>
      </c>
      <c r="DU41" s="255">
        <v>4.1033201128733099</v>
      </c>
      <c r="DV41" s="255">
        <v>0</v>
      </c>
      <c r="DW41" s="249">
        <v>46.716605005333598</v>
      </c>
      <c r="DX41" s="255">
        <v>5.8233527026650203</v>
      </c>
      <c r="DY41" s="255">
        <v>7.4382069088960697E-3</v>
      </c>
      <c r="DZ41" s="249">
        <v>44.567143990760201</v>
      </c>
      <c r="EA41" s="255">
        <v>6.6326526047712804</v>
      </c>
      <c r="EB41" s="255">
        <v>0</v>
      </c>
      <c r="EC41" s="249">
        <v>35.712414538722399</v>
      </c>
      <c r="ED41" s="255">
        <v>5.7662607635812204</v>
      </c>
      <c r="EE41" s="255">
        <v>0</v>
      </c>
      <c r="EF41" s="249">
        <v>45.122993863703798</v>
      </c>
      <c r="EG41" s="255">
        <v>6.7508855142369901</v>
      </c>
      <c r="EH41" s="255">
        <v>0</v>
      </c>
      <c r="EI41" s="249">
        <v>46.154367109705497</v>
      </c>
      <c r="EJ41" s="255">
        <v>6.1911418764211499</v>
      </c>
      <c r="EK41" s="255">
        <v>0</v>
      </c>
      <c r="EL41" s="249">
        <v>46.568870180857601</v>
      </c>
      <c r="EM41" s="255">
        <v>5.7984418971661702</v>
      </c>
      <c r="EN41" s="255">
        <v>0</v>
      </c>
      <c r="EO41" s="249">
        <v>40.095572083492002</v>
      </c>
      <c r="EP41" s="255">
        <v>5.9529609562786403</v>
      </c>
      <c r="EQ41" s="255">
        <v>1.29751365524381E-2</v>
      </c>
      <c r="ER41" s="249">
        <v>44.931664971415302</v>
      </c>
      <c r="ES41" s="255">
        <v>5.0052725362135497</v>
      </c>
      <c r="ET41" s="255">
        <v>5.90019496341817E-3</v>
      </c>
      <c r="EU41" s="249">
        <v>31.787848792584999</v>
      </c>
      <c r="EV41" s="255">
        <v>3.4855582372104701</v>
      </c>
      <c r="EW41" s="255">
        <v>9.2623340897943201E-3</v>
      </c>
      <c r="EX41" s="249">
        <v>37.019301228761897</v>
      </c>
      <c r="EY41" s="255">
        <v>3.4141056401851499</v>
      </c>
      <c r="EZ41" s="255">
        <v>0</v>
      </c>
      <c r="FA41" s="249">
        <v>38.156700613596598</v>
      </c>
      <c r="FB41" s="255">
        <v>4.6312305929697599</v>
      </c>
      <c r="FC41" s="255">
        <v>0</v>
      </c>
    </row>
    <row r="42" spans="2:159">
      <c r="B42" s="73" t="s">
        <v>793</v>
      </c>
      <c r="C42" s="42" t="s">
        <v>834</v>
      </c>
      <c r="D42" s="249">
        <v>39.768579463131303</v>
      </c>
      <c r="E42" s="255">
        <v>4.42106642991605</v>
      </c>
      <c r="F42" s="255">
        <v>0.97720888455616095</v>
      </c>
      <c r="G42" s="249">
        <v>64.296701703096701</v>
      </c>
      <c r="H42" s="255">
        <v>16.4119817656659</v>
      </c>
      <c r="I42" s="255">
        <v>1.30327714881151</v>
      </c>
      <c r="J42" s="249">
        <v>24473.3086738782</v>
      </c>
      <c r="K42" s="255">
        <v>2371.44676683648</v>
      </c>
      <c r="L42" s="255">
        <v>3.4324039215103301</v>
      </c>
      <c r="M42" s="250">
        <v>18264.4491682515</v>
      </c>
      <c r="N42" s="255">
        <v>2393.2141490537501</v>
      </c>
      <c r="O42" s="255">
        <v>7.9868386469960001E-2</v>
      </c>
      <c r="P42" s="249">
        <v>76285.046147609406</v>
      </c>
      <c r="Q42" s="255">
        <v>12790.5615159852</v>
      </c>
      <c r="R42" s="255">
        <v>0.174024818223217</v>
      </c>
      <c r="S42" s="249">
        <v>244620.14730192299</v>
      </c>
      <c r="T42" s="255">
        <v>44241.736235073498</v>
      </c>
      <c r="U42" s="255">
        <v>119.68537280981801</v>
      </c>
      <c r="V42" s="334">
        <v>980.63693443336399</v>
      </c>
      <c r="W42" s="255">
        <v>180.46639903299601</v>
      </c>
      <c r="X42" s="255">
        <v>5.2723089511057699</v>
      </c>
      <c r="Y42" s="334">
        <v>220.334940911757</v>
      </c>
      <c r="Z42" s="255">
        <v>120.805359071859</v>
      </c>
      <c r="AA42" s="255">
        <v>22.8169731838838</v>
      </c>
      <c r="AB42" s="334">
        <v>160.365535270713</v>
      </c>
      <c r="AC42" s="255">
        <v>194.092409880541</v>
      </c>
      <c r="AD42" s="255">
        <v>46.485303843880601</v>
      </c>
      <c r="AE42" s="250">
        <v>36580.753512545802</v>
      </c>
      <c r="AF42" s="255">
        <v>2580.0906709298401</v>
      </c>
      <c r="AG42" s="255">
        <v>50.968488447562798</v>
      </c>
      <c r="AH42" s="249">
        <v>48.770641846527901</v>
      </c>
      <c r="AI42" s="255">
        <v>3.6997362740425102</v>
      </c>
      <c r="AJ42" s="255">
        <v>0.11511662647517699</v>
      </c>
      <c r="AK42" s="249">
        <v>7256.0007760544204</v>
      </c>
      <c r="AL42" s="255">
        <v>842.84097444919098</v>
      </c>
      <c r="AM42" s="255">
        <v>0.32652700509140498</v>
      </c>
      <c r="AN42" s="249">
        <v>41.263016844333599</v>
      </c>
      <c r="AO42" s="255">
        <v>6.49020777782387</v>
      </c>
      <c r="AP42" s="255">
        <v>2.3612340060044399E-2</v>
      </c>
      <c r="AQ42" s="249">
        <v>41.499908877325701</v>
      </c>
      <c r="AR42" s="255">
        <v>8.8587580876404495</v>
      </c>
      <c r="AS42" s="255">
        <v>0.40038405600139099</v>
      </c>
      <c r="AT42" s="249">
        <v>206.90508639766</v>
      </c>
      <c r="AU42" s="255">
        <v>33.987560667920697</v>
      </c>
      <c r="AV42" s="255">
        <v>0.32605146212089298</v>
      </c>
      <c r="AW42" s="274">
        <v>93486.865074252506</v>
      </c>
      <c r="AX42" s="255">
        <v>15073.550784102799</v>
      </c>
      <c r="AY42" s="255">
        <v>0.37740439252298702</v>
      </c>
      <c r="AZ42" s="250">
        <v>89636.273898303596</v>
      </c>
      <c r="BA42" s="255">
        <v>12768.3720688878</v>
      </c>
      <c r="BB42" s="255">
        <v>1.5223842516086901</v>
      </c>
      <c r="BC42" s="249">
        <v>37.224562094353502</v>
      </c>
      <c r="BD42" s="255">
        <v>4.5289532467186904</v>
      </c>
      <c r="BE42" s="255">
        <v>1.1088926971838199E-2</v>
      </c>
      <c r="BF42" s="249">
        <v>56.374394294245299</v>
      </c>
      <c r="BG42" s="255">
        <v>7.9750418004177401</v>
      </c>
      <c r="BH42" s="255">
        <v>0.115561113811323</v>
      </c>
      <c r="BI42" s="249">
        <v>39.372500344358201</v>
      </c>
      <c r="BJ42" s="255">
        <v>4.6653915317304797</v>
      </c>
      <c r="BK42" s="255">
        <v>0.11078445196165899</v>
      </c>
      <c r="BL42" s="249">
        <v>74.776202507855501</v>
      </c>
      <c r="BM42" s="255">
        <v>34.554874036788</v>
      </c>
      <c r="BN42" s="255">
        <v>0.14935721710532099</v>
      </c>
      <c r="BO42" s="249">
        <v>53.546381261814297</v>
      </c>
      <c r="BP42" s="255">
        <v>7.2036009224687101</v>
      </c>
      <c r="BQ42" s="255">
        <v>4.7049993487801499E-2</v>
      </c>
      <c r="BR42" s="249">
        <v>39.340207144934197</v>
      </c>
      <c r="BS42" s="255">
        <v>6.9059870873662996</v>
      </c>
      <c r="BT42" s="255">
        <v>0.15401437105021501</v>
      </c>
      <c r="BU42" s="249">
        <v>35.566736086788403</v>
      </c>
      <c r="BV42" s="255">
        <v>7.3697730466480396</v>
      </c>
      <c r="BW42" s="255">
        <v>0.14470456733116199</v>
      </c>
      <c r="BX42" s="249">
        <v>31.647798957526799</v>
      </c>
      <c r="BY42" s="255">
        <v>9.0513626414153396</v>
      </c>
      <c r="BZ42" s="255">
        <v>2.1398449406375599</v>
      </c>
      <c r="CA42" s="249">
        <v>65.6738545303797</v>
      </c>
      <c r="CB42" s="255">
        <v>11.615161036696501</v>
      </c>
      <c r="CC42" s="255">
        <v>1.3210634544775701E-2</v>
      </c>
      <c r="CD42" s="249">
        <v>37.03668390432</v>
      </c>
      <c r="CE42" s="255">
        <v>5.1639067899863296</v>
      </c>
      <c r="CF42" s="255">
        <v>5.7946065701692398E-3</v>
      </c>
      <c r="CG42" s="249">
        <v>39.961162405406</v>
      </c>
      <c r="CH42" s="255">
        <v>5.7511111078314796</v>
      </c>
      <c r="CI42" s="255">
        <v>6.0313801539576004E-3</v>
      </c>
      <c r="CJ42" s="249">
        <v>41.179485913881798</v>
      </c>
      <c r="CK42" s="255">
        <v>4.70566248146429</v>
      </c>
      <c r="CL42" s="255">
        <v>0</v>
      </c>
      <c r="CM42" s="249">
        <v>36.373334127983803</v>
      </c>
      <c r="CN42" s="255">
        <v>5.1570248107482701</v>
      </c>
      <c r="CO42" s="255">
        <v>1.7786017583520601E-2</v>
      </c>
      <c r="CP42" s="249">
        <v>32.431695184541901</v>
      </c>
      <c r="CQ42" s="255">
        <v>4.4534929687780602</v>
      </c>
      <c r="CR42" s="255">
        <v>6.5584779252230496E-2</v>
      </c>
      <c r="CS42" s="249">
        <v>36.606874760526303</v>
      </c>
      <c r="CT42" s="255">
        <v>4.8618240080757902</v>
      </c>
      <c r="CU42" s="255">
        <v>4.6177280426436602E-2</v>
      </c>
      <c r="CV42" s="249">
        <v>65.142809887934604</v>
      </c>
      <c r="CW42" s="255">
        <v>11.664381621318901</v>
      </c>
      <c r="CX42" s="255">
        <v>0</v>
      </c>
      <c r="CY42" s="249">
        <v>35.538604302172402</v>
      </c>
      <c r="CZ42" s="255">
        <v>6.4994405192342599</v>
      </c>
      <c r="DA42" s="255">
        <v>2.6012969993443901E-3</v>
      </c>
      <c r="DB42" s="249">
        <v>38.668129307179697</v>
      </c>
      <c r="DC42" s="255">
        <v>7.19307943280569</v>
      </c>
      <c r="DD42" s="255">
        <v>0</v>
      </c>
      <c r="DE42" s="249">
        <v>41.701760335332899</v>
      </c>
      <c r="DF42" s="255">
        <v>6.7371465160139596</v>
      </c>
      <c r="DG42" s="255">
        <v>1.7577484025925101E-3</v>
      </c>
      <c r="DH42" s="249">
        <v>40.179277841466998</v>
      </c>
      <c r="DI42" s="255">
        <v>5.5249415167772504</v>
      </c>
      <c r="DJ42" s="255">
        <v>1.0440889526659799E-2</v>
      </c>
      <c r="DK42" s="249">
        <v>43.145975070943798</v>
      </c>
      <c r="DL42" s="255">
        <v>5.7116890407977401</v>
      </c>
      <c r="DM42" s="255">
        <v>0</v>
      </c>
      <c r="DN42" s="249">
        <v>37.929952028174597</v>
      </c>
      <c r="DO42" s="255">
        <v>3.9701846202514699</v>
      </c>
      <c r="DP42" s="255">
        <v>0</v>
      </c>
      <c r="DQ42" s="249">
        <v>43.9462730948201</v>
      </c>
      <c r="DR42" s="255">
        <v>5.4362854029206202</v>
      </c>
      <c r="DS42" s="255">
        <v>0</v>
      </c>
      <c r="DT42" s="249">
        <v>41.9618329467596</v>
      </c>
      <c r="DU42" s="255">
        <v>3.7130897376754701</v>
      </c>
      <c r="DV42" s="255">
        <v>1.71396868102742E-3</v>
      </c>
      <c r="DW42" s="249">
        <v>45.7382190430937</v>
      </c>
      <c r="DX42" s="255">
        <v>5.9124993157990398</v>
      </c>
      <c r="DY42" s="255">
        <v>7.0382286769117399E-3</v>
      </c>
      <c r="DZ42" s="249">
        <v>44.146514625584899</v>
      </c>
      <c r="EA42" s="255">
        <v>5.7790127154292499</v>
      </c>
      <c r="EB42" s="255">
        <v>1.88995956362058E-3</v>
      </c>
      <c r="EC42" s="249">
        <v>35.778760293419801</v>
      </c>
      <c r="ED42" s="255">
        <v>6.0784928443131196</v>
      </c>
      <c r="EE42" s="255">
        <v>0</v>
      </c>
      <c r="EF42" s="249">
        <v>45.142823250958202</v>
      </c>
      <c r="EG42" s="255">
        <v>7.3104912401559998</v>
      </c>
      <c r="EH42" s="255">
        <v>0</v>
      </c>
      <c r="EI42" s="249">
        <v>46.0987831717351</v>
      </c>
      <c r="EJ42" s="255">
        <v>6.4998647825227103</v>
      </c>
      <c r="EK42" s="255">
        <v>0</v>
      </c>
      <c r="EL42" s="249">
        <v>46.205260667409803</v>
      </c>
      <c r="EM42" s="255">
        <v>5.7642560762525603</v>
      </c>
      <c r="EN42" s="255">
        <v>0</v>
      </c>
      <c r="EO42" s="249">
        <v>39.738040005301997</v>
      </c>
      <c r="EP42" s="255">
        <v>5.6023179901631304</v>
      </c>
      <c r="EQ42" s="255">
        <v>0</v>
      </c>
      <c r="ER42" s="249">
        <v>46.034155646502498</v>
      </c>
      <c r="ES42" s="255">
        <v>5.2557240982079803</v>
      </c>
      <c r="ET42" s="255">
        <v>9.6832544178036099E-3</v>
      </c>
      <c r="EU42" s="249">
        <v>33.389828632454297</v>
      </c>
      <c r="EV42" s="255">
        <v>3.3678032645705001</v>
      </c>
      <c r="EW42" s="255">
        <v>1.42104304530534E-2</v>
      </c>
      <c r="EX42" s="249">
        <v>35.873491837537102</v>
      </c>
      <c r="EY42" s="255">
        <v>3.6343761077563101</v>
      </c>
      <c r="EZ42" s="255">
        <v>0</v>
      </c>
      <c r="FA42" s="249">
        <v>38.539177835271197</v>
      </c>
      <c r="FB42" s="255">
        <v>6.0708818557442301</v>
      </c>
      <c r="FC42" s="255">
        <v>0</v>
      </c>
    </row>
    <row r="43" spans="2:159">
      <c r="B43" s="73" t="s">
        <v>793</v>
      </c>
      <c r="C43" s="251" t="s">
        <v>836</v>
      </c>
      <c r="D43" s="254">
        <v>42.754061170781597</v>
      </c>
      <c r="E43" s="256">
        <v>6.0376266390320801</v>
      </c>
      <c r="F43" s="256">
        <v>0.76811963616382295</v>
      </c>
      <c r="G43" s="254">
        <v>63.063853556360101</v>
      </c>
      <c r="H43" s="256">
        <v>15.4122304727822</v>
      </c>
      <c r="I43" s="256">
        <v>0.83284367023084604</v>
      </c>
      <c r="J43" s="254">
        <v>25107.2021971166</v>
      </c>
      <c r="K43" s="256">
        <v>2820.0675855517602</v>
      </c>
      <c r="L43" s="256">
        <v>2.25172910039911</v>
      </c>
      <c r="M43" s="300">
        <v>18351.870256313301</v>
      </c>
      <c r="N43" s="256">
        <v>2547.1463293756001</v>
      </c>
      <c r="O43" s="256">
        <v>7.3952168669089297E-2</v>
      </c>
      <c r="P43" s="254">
        <v>76613.303570640404</v>
      </c>
      <c r="Q43" s="256">
        <v>10691.049575785501</v>
      </c>
      <c r="R43" s="256">
        <v>0.17986692930420001</v>
      </c>
      <c r="S43" s="254">
        <v>243186.63738648201</v>
      </c>
      <c r="T43" s="256">
        <v>36867.745591410501</v>
      </c>
      <c r="U43" s="256">
        <v>193.97578022237201</v>
      </c>
      <c r="V43" s="335">
        <v>969.41216099278699</v>
      </c>
      <c r="W43" s="256">
        <v>159.272344083939</v>
      </c>
      <c r="X43" s="256">
        <v>5.0665299378265498</v>
      </c>
      <c r="Y43" s="335">
        <v>179.426317828729</v>
      </c>
      <c r="Z43" s="256">
        <v>92.6122578861672</v>
      </c>
      <c r="AA43" s="256">
        <v>25.1651992886997</v>
      </c>
      <c r="AB43" s="335">
        <v>95.604791453070305</v>
      </c>
      <c r="AC43" s="256">
        <v>137.89347156485101</v>
      </c>
      <c r="AD43" s="256">
        <v>49.546714091225702</v>
      </c>
      <c r="AE43" s="300">
        <v>21595.7499620692</v>
      </c>
      <c r="AF43" s="256">
        <v>1219.4074206958801</v>
      </c>
      <c r="AG43" s="256">
        <v>13.969575886785799</v>
      </c>
      <c r="AH43" s="254">
        <v>47.512816528233699</v>
      </c>
      <c r="AI43" s="256">
        <v>3.46342778400928</v>
      </c>
      <c r="AJ43" s="256">
        <v>0.21653757216472699</v>
      </c>
      <c r="AK43" s="254">
        <v>7369.9730940712798</v>
      </c>
      <c r="AL43" s="256">
        <v>734.81250960565001</v>
      </c>
      <c r="AM43" s="256">
        <v>0.242339432861955</v>
      </c>
      <c r="AN43" s="254">
        <v>42.494002407019103</v>
      </c>
      <c r="AO43" s="256">
        <v>5.7786932976396601</v>
      </c>
      <c r="AP43" s="256">
        <v>2.91326111743371E-2</v>
      </c>
      <c r="AQ43" s="254">
        <v>41.671483019530498</v>
      </c>
      <c r="AR43" s="256">
        <v>7.7568616005991897</v>
      </c>
      <c r="AS43" s="256">
        <v>0.46539349608733699</v>
      </c>
      <c r="AT43" s="254">
        <v>207.35560608035601</v>
      </c>
      <c r="AU43" s="256">
        <v>30.688190359424802</v>
      </c>
      <c r="AV43" s="256">
        <v>0.42546131202083698</v>
      </c>
      <c r="AW43" s="336">
        <v>92726.202283528604</v>
      </c>
      <c r="AX43" s="256">
        <v>12719.166911821099</v>
      </c>
      <c r="AY43" s="256">
        <v>0.426062609665116</v>
      </c>
      <c r="AZ43" s="300">
        <v>89363.1361355439</v>
      </c>
      <c r="BA43" s="256">
        <v>11808.4817227986</v>
      </c>
      <c r="BB43" s="256">
        <v>1.9469849493354201</v>
      </c>
      <c r="BC43" s="254">
        <v>37.476667778701596</v>
      </c>
      <c r="BD43" s="256">
        <v>5.47623821402986</v>
      </c>
      <c r="BE43" s="256">
        <v>1.4355941649568899E-2</v>
      </c>
      <c r="BF43" s="254">
        <v>56.928188453251302</v>
      </c>
      <c r="BG43" s="256">
        <v>9.7007721719604199</v>
      </c>
      <c r="BH43" s="256">
        <v>0.15561043797701701</v>
      </c>
      <c r="BI43" s="254">
        <v>38.611666125912201</v>
      </c>
      <c r="BJ43" s="256">
        <v>6.49270867139494</v>
      </c>
      <c r="BK43" s="256">
        <v>0.12452224452083401</v>
      </c>
      <c r="BL43" s="254">
        <v>58.1662321698266</v>
      </c>
      <c r="BM43" s="256">
        <v>10.619887437203699</v>
      </c>
      <c r="BN43" s="256">
        <v>0.166369016726162</v>
      </c>
      <c r="BO43" s="254">
        <v>53.096288120121301</v>
      </c>
      <c r="BP43" s="256">
        <v>9.1823096597522404</v>
      </c>
      <c r="BQ43" s="256">
        <v>3.3761312143945899E-2</v>
      </c>
      <c r="BR43" s="254">
        <v>39.296944603997702</v>
      </c>
      <c r="BS43" s="256">
        <v>9.1198198560622199</v>
      </c>
      <c r="BT43" s="256">
        <v>0.119296444164467</v>
      </c>
      <c r="BU43" s="254">
        <v>36.1804748714517</v>
      </c>
      <c r="BV43" s="256">
        <v>8.2630242186302407</v>
      </c>
      <c r="BW43" s="256">
        <v>0.13954639396129101</v>
      </c>
      <c r="BX43" s="254">
        <v>36.336285886882301</v>
      </c>
      <c r="BY43" s="256">
        <v>8.4353094308437395</v>
      </c>
      <c r="BZ43" s="256">
        <v>0.95044214108245895</v>
      </c>
      <c r="CA43" s="254">
        <v>66.468023626521997</v>
      </c>
      <c r="CB43" s="256">
        <v>12.757094895374699</v>
      </c>
      <c r="CC43" s="256">
        <v>1.3159538673986299E-2</v>
      </c>
      <c r="CD43" s="254">
        <v>37.304492062875198</v>
      </c>
      <c r="CE43" s="256">
        <v>6.3997304742984804</v>
      </c>
      <c r="CF43" s="256">
        <v>0</v>
      </c>
      <c r="CG43" s="254">
        <v>38.963117600249298</v>
      </c>
      <c r="CH43" s="256">
        <v>6.1526998066284104</v>
      </c>
      <c r="CI43" s="256">
        <v>6.6118194227967504E-3</v>
      </c>
      <c r="CJ43" s="254">
        <v>41.747367158318298</v>
      </c>
      <c r="CK43" s="256">
        <v>5.2280973425033999</v>
      </c>
      <c r="CL43" s="256">
        <v>0</v>
      </c>
      <c r="CM43" s="254">
        <v>37.058744916486702</v>
      </c>
      <c r="CN43" s="256">
        <v>6.15676294719424</v>
      </c>
      <c r="CO43" s="256">
        <v>0</v>
      </c>
      <c r="CP43" s="254">
        <v>33.414066417968698</v>
      </c>
      <c r="CQ43" s="256">
        <v>5.2510127093606904</v>
      </c>
      <c r="CR43" s="256">
        <v>4.11859573823571E-2</v>
      </c>
      <c r="CS43" s="254">
        <v>36.991907557123398</v>
      </c>
      <c r="CT43" s="256">
        <v>5.4256461928183297</v>
      </c>
      <c r="CU43" s="256">
        <v>1.6075396371156798E-2</v>
      </c>
      <c r="CV43" s="254">
        <v>66.3808073310514</v>
      </c>
      <c r="CW43" s="256">
        <v>12.3576861419825</v>
      </c>
      <c r="CX43" s="256">
        <v>0</v>
      </c>
      <c r="CY43" s="254">
        <v>35.512959167664199</v>
      </c>
      <c r="CZ43" s="256">
        <v>5.8625493938102604</v>
      </c>
      <c r="DA43" s="256">
        <v>0</v>
      </c>
      <c r="DB43" s="254">
        <v>38.742712092343602</v>
      </c>
      <c r="DC43" s="256">
        <v>6.7447616887913302</v>
      </c>
      <c r="DD43" s="256">
        <v>0</v>
      </c>
      <c r="DE43" s="254">
        <v>41.737391603236098</v>
      </c>
      <c r="DF43" s="256">
        <v>7.0149661951341598</v>
      </c>
      <c r="DG43" s="256">
        <v>0</v>
      </c>
      <c r="DH43" s="254">
        <v>41.2555209452875</v>
      </c>
      <c r="DI43" s="256">
        <v>7.4163192111734997</v>
      </c>
      <c r="DJ43" s="256">
        <v>0</v>
      </c>
      <c r="DK43" s="254">
        <v>44.495405927252499</v>
      </c>
      <c r="DL43" s="256">
        <v>7.6709950762646004</v>
      </c>
      <c r="DM43" s="256">
        <v>0</v>
      </c>
      <c r="DN43" s="254">
        <v>38.075462368185903</v>
      </c>
      <c r="DO43" s="256">
        <v>4.4624512944989903</v>
      </c>
      <c r="DP43" s="256">
        <v>3.3903564981281899E-3</v>
      </c>
      <c r="DQ43" s="254">
        <v>44.340602442182799</v>
      </c>
      <c r="DR43" s="256">
        <v>5.7187909963276802</v>
      </c>
      <c r="DS43" s="256">
        <v>0</v>
      </c>
      <c r="DT43" s="254">
        <v>42.226463045427401</v>
      </c>
      <c r="DU43" s="256">
        <v>5.4115221552710899</v>
      </c>
      <c r="DV43" s="256">
        <v>1.8775703304529799E-3</v>
      </c>
      <c r="DW43" s="254">
        <v>46.277986198125703</v>
      </c>
      <c r="DX43" s="256">
        <v>8.3719165893980794</v>
      </c>
      <c r="DY43" s="256">
        <v>7.72054817207258E-3</v>
      </c>
      <c r="DZ43" s="254">
        <v>44.050404835479902</v>
      </c>
      <c r="EA43" s="256">
        <v>6.3180424851314401</v>
      </c>
      <c r="EB43" s="256">
        <v>0</v>
      </c>
      <c r="EC43" s="254">
        <v>36.171883839499998</v>
      </c>
      <c r="ED43" s="256">
        <v>7.0284671602821502</v>
      </c>
      <c r="EE43" s="256">
        <v>0</v>
      </c>
      <c r="EF43" s="254">
        <v>44.574092843857798</v>
      </c>
      <c r="EG43" s="256">
        <v>8.0344624202079906</v>
      </c>
      <c r="EH43" s="256">
        <v>0</v>
      </c>
      <c r="EI43" s="254">
        <v>45.682785395570399</v>
      </c>
      <c r="EJ43" s="256">
        <v>8.7863722281807508</v>
      </c>
      <c r="EK43" s="256">
        <v>0</v>
      </c>
      <c r="EL43" s="254">
        <v>46.927886827164897</v>
      </c>
      <c r="EM43" s="256">
        <v>8.5069709665856994</v>
      </c>
      <c r="EN43" s="256">
        <v>0</v>
      </c>
      <c r="EO43" s="254">
        <v>39.607583308954602</v>
      </c>
      <c r="EP43" s="256">
        <v>6.3882789532859201</v>
      </c>
      <c r="EQ43" s="256">
        <v>0</v>
      </c>
      <c r="ER43" s="254">
        <v>46.045384879458602</v>
      </c>
      <c r="ES43" s="256">
        <v>4.5992417348216703</v>
      </c>
      <c r="ET43" s="256">
        <v>1.60426055733905E-2</v>
      </c>
      <c r="EU43" s="254">
        <v>33.3688251698564</v>
      </c>
      <c r="EV43" s="256">
        <v>4.76317029541939</v>
      </c>
      <c r="EW43" s="256">
        <v>7.4338493231883599E-3</v>
      </c>
      <c r="EX43" s="254">
        <v>38.296727936151697</v>
      </c>
      <c r="EY43" s="256">
        <v>4.64874524579501</v>
      </c>
      <c r="EZ43" s="256">
        <v>0</v>
      </c>
      <c r="FA43" s="254">
        <v>39.322602596474397</v>
      </c>
      <c r="FB43" s="256">
        <v>6.5330555566256399</v>
      </c>
      <c r="FC43" s="256">
        <v>0</v>
      </c>
    </row>
    <row r="44" spans="2:159">
      <c r="B44" s="73" t="s">
        <v>793</v>
      </c>
      <c r="C44" s="42" t="s">
        <v>832</v>
      </c>
      <c r="D44" s="270">
        <v>30.791236792035601</v>
      </c>
      <c r="E44" s="211">
        <v>7.0458861472891998</v>
      </c>
      <c r="F44" s="211">
        <v>1.6048142836557799</v>
      </c>
      <c r="G44" s="205">
        <v>66.421788831343306</v>
      </c>
      <c r="H44" s="211">
        <v>15.883117052574001</v>
      </c>
      <c r="I44" s="211">
        <v>2.3109280320873098</v>
      </c>
      <c r="J44" s="205">
        <v>23467.184376234101</v>
      </c>
      <c r="K44" s="211">
        <v>2582.51424316876</v>
      </c>
      <c r="L44" s="211">
        <v>1.4553193417580399</v>
      </c>
      <c r="M44" s="270">
        <v>18012.343711609101</v>
      </c>
      <c r="N44" s="211">
        <v>2126.3712650933899</v>
      </c>
      <c r="O44" s="211">
        <v>0.15227648640883301</v>
      </c>
      <c r="P44" s="205">
        <v>72607.948384314499</v>
      </c>
      <c r="Q44" s="211">
        <v>7721.9854570275602</v>
      </c>
      <c r="R44" s="211">
        <v>0.57341713720031795</v>
      </c>
      <c r="S44" s="205">
        <v>237715.19782679901</v>
      </c>
      <c r="T44" s="211">
        <v>24724.087766715002</v>
      </c>
      <c r="U44" s="211">
        <v>487.23749605995903</v>
      </c>
      <c r="V44" s="118">
        <v>929.32284238810405</v>
      </c>
      <c r="W44" s="211">
        <v>100.740477639726</v>
      </c>
      <c r="X44" s="211">
        <v>7.1109994974457598</v>
      </c>
      <c r="Y44" s="118">
        <v>446.73177039715603</v>
      </c>
      <c r="Z44" s="211">
        <v>164.22630497406601</v>
      </c>
      <c r="AA44" s="211">
        <v>43.781071341997702</v>
      </c>
      <c r="AB44" s="118">
        <v>159.73185969212199</v>
      </c>
      <c r="AC44" s="211">
        <v>168.544580260315</v>
      </c>
      <c r="AD44" s="211">
        <v>62.451862917124103</v>
      </c>
      <c r="AE44" s="270">
        <v>19734.7817095502</v>
      </c>
      <c r="AF44" s="211">
        <v>1275.4392222538299</v>
      </c>
      <c r="AG44" s="211">
        <v>12.954040790932099</v>
      </c>
      <c r="AH44" s="205">
        <v>47.1052339981903</v>
      </c>
      <c r="AI44" s="211">
        <v>3.0849272712873299</v>
      </c>
      <c r="AJ44" s="211">
        <v>7.9992727459948496E-2</v>
      </c>
      <c r="AK44" s="205">
        <v>6876.45805026587</v>
      </c>
      <c r="AL44" s="211">
        <v>525.74667699706595</v>
      </c>
      <c r="AM44" s="211">
        <v>0.32271791171268099</v>
      </c>
      <c r="AN44" s="205">
        <v>39.587241528256399</v>
      </c>
      <c r="AO44" s="211">
        <v>4.62101793408993</v>
      </c>
      <c r="AP44" s="211">
        <v>1.9929026311368399E-2</v>
      </c>
      <c r="AQ44" s="205">
        <v>38.427364235971901</v>
      </c>
      <c r="AR44" s="211">
        <v>7.2852436839578401</v>
      </c>
      <c r="AS44" s="211">
        <v>1.35982587182787</v>
      </c>
      <c r="AT44" s="205">
        <v>192.83309316461299</v>
      </c>
      <c r="AU44" s="211">
        <v>18.954580170035701</v>
      </c>
      <c r="AV44" s="211">
        <v>0.41216913251815801</v>
      </c>
      <c r="AW44" s="296">
        <v>87542.918024997198</v>
      </c>
      <c r="AX44" s="211">
        <v>10863.1013545102</v>
      </c>
      <c r="AY44" s="211">
        <v>0.58646903563570996</v>
      </c>
      <c r="AZ44" s="270">
        <v>74932.993606170698</v>
      </c>
      <c r="BA44" s="211">
        <v>10140.738651349</v>
      </c>
      <c r="BB44" s="211">
        <v>3.0310781159612001</v>
      </c>
      <c r="BC44" s="205">
        <v>34.890109223848803</v>
      </c>
      <c r="BD44" s="211">
        <v>4.3949047208004099</v>
      </c>
      <c r="BE44" s="211">
        <v>9.2699134781696699E-3</v>
      </c>
      <c r="BF44" s="205">
        <v>53.107814166183303</v>
      </c>
      <c r="BG44" s="211">
        <v>8.7221139854129497</v>
      </c>
      <c r="BH44" s="211">
        <v>0.112723668605375</v>
      </c>
      <c r="BI44" s="205">
        <v>35.9947932211401</v>
      </c>
      <c r="BJ44" s="211">
        <v>6.2683000539105196</v>
      </c>
      <c r="BK44" s="211">
        <v>0.126450934419333</v>
      </c>
      <c r="BL44" s="205">
        <v>52.006379900263497</v>
      </c>
      <c r="BM44" s="211">
        <v>10.880036804416299</v>
      </c>
      <c r="BN44" s="211">
        <v>0.37217018783799499</v>
      </c>
      <c r="BO44" s="205">
        <v>50.066454521694197</v>
      </c>
      <c r="BP44" s="211">
        <v>7.9715879250247497</v>
      </c>
      <c r="BQ44" s="211">
        <v>2.7954849635974E-2</v>
      </c>
      <c r="BR44" s="205">
        <v>37.929977445483097</v>
      </c>
      <c r="BS44" s="211">
        <v>8.5702906740376399</v>
      </c>
      <c r="BT44" s="211">
        <v>0.15860561001364501</v>
      </c>
      <c r="BU44" s="205">
        <v>32.910539022200297</v>
      </c>
      <c r="BV44" s="211">
        <v>6.2738441972938297</v>
      </c>
      <c r="BW44" s="211">
        <v>0.135462454930007</v>
      </c>
      <c r="BX44" s="205">
        <v>34.012592957610899</v>
      </c>
      <c r="BY44" s="211">
        <v>7.9364687580536497</v>
      </c>
      <c r="BZ44" s="211">
        <v>0.76042805852064199</v>
      </c>
      <c r="CA44" s="205">
        <v>62.893437894950097</v>
      </c>
      <c r="CB44" s="211">
        <v>9.4394220482398996</v>
      </c>
      <c r="CC44" s="211">
        <v>7.4887142452904204E-3</v>
      </c>
      <c r="CD44" s="205">
        <v>35.651290143331501</v>
      </c>
      <c r="CE44" s="211">
        <v>6.0553862659128201</v>
      </c>
      <c r="CF44" s="211">
        <v>3.49060885014021E-3</v>
      </c>
      <c r="CG44" s="205">
        <v>37.131603935795702</v>
      </c>
      <c r="CH44" s="211">
        <v>5.8152730573266904</v>
      </c>
      <c r="CI44" s="211">
        <v>6.5262578115857497E-3</v>
      </c>
      <c r="CJ44" s="205">
        <v>37.984737209469301</v>
      </c>
      <c r="CK44" s="211">
        <v>5.9556007312412103</v>
      </c>
      <c r="CL44" s="211">
        <v>0</v>
      </c>
      <c r="CM44" s="205">
        <v>33.098927304087397</v>
      </c>
      <c r="CN44" s="211">
        <v>7.1005409296483997</v>
      </c>
      <c r="CO44" s="211">
        <v>0</v>
      </c>
      <c r="CP44" s="205">
        <v>30.383783265195301</v>
      </c>
      <c r="CQ44" s="211">
        <v>6.8504996245152396</v>
      </c>
      <c r="CR44" s="211">
        <v>9.0072225463528596E-2</v>
      </c>
      <c r="CS44" s="205">
        <v>35.136850301386502</v>
      </c>
      <c r="CT44" s="211">
        <v>6.1480489842367296</v>
      </c>
      <c r="CU44" s="211">
        <v>4.6230354110012098E-2</v>
      </c>
      <c r="CV44" s="205">
        <v>61.626962258612103</v>
      </c>
      <c r="CW44" s="211">
        <v>11.8384892412229</v>
      </c>
      <c r="CX44" s="211">
        <v>4.4256463772188601E-2</v>
      </c>
      <c r="CY44" s="205">
        <v>34.590690573432603</v>
      </c>
      <c r="CZ44" s="211">
        <v>5.1179500029203497</v>
      </c>
      <c r="DA44" s="211">
        <v>0</v>
      </c>
      <c r="DB44" s="205">
        <v>36.346746451574198</v>
      </c>
      <c r="DC44" s="211">
        <v>5.4847313725048998</v>
      </c>
      <c r="DD44" s="211">
        <v>0</v>
      </c>
      <c r="DE44" s="205">
        <v>40.1277915667673</v>
      </c>
      <c r="DF44" s="211">
        <v>6.1651961227945797</v>
      </c>
      <c r="DG44" s="211">
        <v>0</v>
      </c>
      <c r="DH44" s="270">
        <v>38.848015032701703</v>
      </c>
      <c r="DI44" s="211">
        <v>7.5737545679740697</v>
      </c>
      <c r="DJ44" s="211">
        <v>0</v>
      </c>
      <c r="DK44" s="270">
        <v>41.3614317370034</v>
      </c>
      <c r="DL44" s="211">
        <v>6.6910071984321497</v>
      </c>
      <c r="DM44" s="211">
        <v>0</v>
      </c>
      <c r="DN44" s="205">
        <v>35.953019266319203</v>
      </c>
      <c r="DO44" s="211">
        <v>4.8878467535448502</v>
      </c>
      <c r="DP44" s="211">
        <v>0</v>
      </c>
      <c r="DQ44" s="270">
        <v>40.810372775393901</v>
      </c>
      <c r="DR44" s="211">
        <v>8.0675775477060192</v>
      </c>
      <c r="DS44" s="211">
        <v>0</v>
      </c>
      <c r="DT44" s="205">
        <v>40.491337287900699</v>
      </c>
      <c r="DU44" s="211">
        <v>5.9375270233224597</v>
      </c>
      <c r="DV44" s="211">
        <v>3.1811738865567701E-3</v>
      </c>
      <c r="DW44" s="205">
        <v>44.120983931177598</v>
      </c>
      <c r="DX44" s="211">
        <v>6.64255960934954</v>
      </c>
      <c r="DY44" s="211">
        <v>0</v>
      </c>
      <c r="DZ44" s="205">
        <v>42.240441002473901</v>
      </c>
      <c r="EA44" s="211">
        <v>6.53856695881134</v>
      </c>
      <c r="EB44" s="211">
        <v>0</v>
      </c>
      <c r="EC44" s="270">
        <v>33.621254743988601</v>
      </c>
      <c r="ED44" s="211">
        <v>5.1646258912738796</v>
      </c>
      <c r="EE44" s="211">
        <v>0</v>
      </c>
      <c r="EF44" s="205">
        <v>42.916341719339499</v>
      </c>
      <c r="EG44" s="211">
        <v>6.4845332379404201</v>
      </c>
      <c r="EH44" s="211">
        <v>0</v>
      </c>
      <c r="EI44" s="205">
        <v>42.312428263947801</v>
      </c>
      <c r="EJ44" s="211">
        <v>8.5288263627868393</v>
      </c>
      <c r="EK44" s="211">
        <v>0</v>
      </c>
      <c r="EL44" s="205">
        <v>44.204305392352197</v>
      </c>
      <c r="EM44" s="211">
        <v>7.1251140879047803</v>
      </c>
      <c r="EN44" s="211">
        <v>0</v>
      </c>
      <c r="EO44" s="205">
        <v>37.410749393811599</v>
      </c>
      <c r="EP44" s="211">
        <v>7.3462458598006402</v>
      </c>
      <c r="EQ44" s="211">
        <v>0</v>
      </c>
      <c r="ER44" s="205">
        <v>42.009908227139398</v>
      </c>
      <c r="ES44" s="211">
        <v>7.5628274389550603</v>
      </c>
      <c r="ET44" s="211">
        <v>1.1546005001823101E-2</v>
      </c>
      <c r="EU44" s="205">
        <v>29.994022240168299</v>
      </c>
      <c r="EV44" s="211">
        <v>5.4162500361560104</v>
      </c>
      <c r="EW44" s="211">
        <v>1.0988991046797901E-2</v>
      </c>
      <c r="EX44" s="205">
        <v>35.868951776273498</v>
      </c>
      <c r="EY44" s="211">
        <v>6.0543491271994201</v>
      </c>
      <c r="EZ44" s="211">
        <v>0</v>
      </c>
      <c r="FA44" s="205">
        <v>36.7226084173871</v>
      </c>
      <c r="FB44" s="211">
        <v>6.04182233800507</v>
      </c>
      <c r="FC44" s="211">
        <v>4.0387014032070099E-3</v>
      </c>
    </row>
    <row r="45" spans="2:159">
      <c r="B45" s="73" t="s">
        <v>793</v>
      </c>
      <c r="C45" s="42" t="s">
        <v>833</v>
      </c>
      <c r="D45" s="205">
        <v>37.022517670411503</v>
      </c>
      <c r="E45" s="211">
        <v>7.7308899180439603</v>
      </c>
      <c r="F45" s="211">
        <v>1.2738502505140801</v>
      </c>
      <c r="G45" s="205">
        <v>55.298026063317799</v>
      </c>
      <c r="H45" s="211">
        <v>15.5500641215027</v>
      </c>
      <c r="I45" s="211">
        <v>1.80502559245816</v>
      </c>
      <c r="J45" s="205">
        <v>22396.668679517199</v>
      </c>
      <c r="K45" s="211">
        <v>3773.0761164922401</v>
      </c>
      <c r="L45" s="211">
        <v>1.1714895197099</v>
      </c>
      <c r="M45" s="270">
        <v>16788.559097368699</v>
      </c>
      <c r="N45" s="211">
        <v>2713.0488394980698</v>
      </c>
      <c r="O45" s="211">
        <v>0.165946838348114</v>
      </c>
      <c r="P45" s="205">
        <v>67606.034854949103</v>
      </c>
      <c r="Q45" s="211">
        <v>9567.0617191679594</v>
      </c>
      <c r="R45" s="211">
        <v>0.52112207314179104</v>
      </c>
      <c r="S45" s="205">
        <v>210931.59850336899</v>
      </c>
      <c r="T45" s="211">
        <v>27477.21621233</v>
      </c>
      <c r="U45" s="211">
        <v>127.820877008774</v>
      </c>
      <c r="V45" s="118">
        <v>802.87420406201704</v>
      </c>
      <c r="W45" s="211">
        <v>101.776080491888</v>
      </c>
      <c r="X45" s="211">
        <v>5.9277648390098099</v>
      </c>
      <c r="Y45" s="118">
        <v>327.598025103635</v>
      </c>
      <c r="Z45" s="211">
        <v>135.659675336032</v>
      </c>
      <c r="AA45" s="211">
        <v>37.676757502109098</v>
      </c>
      <c r="AB45" s="118">
        <v>212.738114672417</v>
      </c>
      <c r="AC45" s="211">
        <v>130.712479029973</v>
      </c>
      <c r="AD45" s="211">
        <v>33.995524144040502</v>
      </c>
      <c r="AE45" s="270">
        <v>19854.2598726908</v>
      </c>
      <c r="AF45" s="211">
        <v>1379.12258286982</v>
      </c>
      <c r="AG45" s="211">
        <v>10.3996852774227</v>
      </c>
      <c r="AH45" s="205">
        <v>46.736380899428099</v>
      </c>
      <c r="AI45" s="211">
        <v>3.5243566158153801</v>
      </c>
      <c r="AJ45" s="211">
        <v>0.15841765318415299</v>
      </c>
      <c r="AK45" s="270">
        <v>6550.1282377596599</v>
      </c>
      <c r="AL45" s="211">
        <v>495.906634953268</v>
      </c>
      <c r="AM45" s="211">
        <v>0.17088629457329699</v>
      </c>
      <c r="AN45" s="270">
        <v>34.5794738861618</v>
      </c>
      <c r="AO45" s="211">
        <v>3.7165363319972302</v>
      </c>
      <c r="AP45" s="211">
        <v>1.8803398068467099E-2</v>
      </c>
      <c r="AQ45" s="270">
        <v>33.8127178052126</v>
      </c>
      <c r="AR45" s="211">
        <v>7.5745077496000004</v>
      </c>
      <c r="AS45" s="211">
        <v>1.0520580612092001</v>
      </c>
      <c r="AT45" s="270">
        <v>167.46423725747701</v>
      </c>
      <c r="AU45" s="211">
        <v>18.325049003741402</v>
      </c>
      <c r="AV45" s="211">
        <v>0.27933659889017598</v>
      </c>
      <c r="AW45" s="296">
        <v>77730.945702544006</v>
      </c>
      <c r="AX45" s="211">
        <v>9851.0023102954692</v>
      </c>
      <c r="AY45" s="211">
        <v>0.52548989581226502</v>
      </c>
      <c r="AZ45" s="270">
        <v>71364.057536986307</v>
      </c>
      <c r="BA45" s="211">
        <v>9232.9251869686395</v>
      </c>
      <c r="BB45" s="211">
        <v>3.2823915803845298</v>
      </c>
      <c r="BC45" s="205">
        <v>32.542343120372102</v>
      </c>
      <c r="BD45" s="211">
        <v>6.0398709628183598</v>
      </c>
      <c r="BE45" s="211">
        <v>1.8062367928986699E-2</v>
      </c>
      <c r="BF45" s="205">
        <v>49.565207958739201</v>
      </c>
      <c r="BG45" s="211">
        <v>10.5757344281367</v>
      </c>
      <c r="BH45" s="211">
        <v>0.14346840801082</v>
      </c>
      <c r="BI45" s="205">
        <v>35.150612050205602</v>
      </c>
      <c r="BJ45" s="211">
        <v>7.67743672571702</v>
      </c>
      <c r="BK45" s="211">
        <v>9.725830293222E-2</v>
      </c>
      <c r="BL45" s="205">
        <v>50.722302149371998</v>
      </c>
      <c r="BM45" s="211">
        <v>12.109658886074399</v>
      </c>
      <c r="BN45" s="211">
        <v>0.418910959627948</v>
      </c>
      <c r="BO45" s="205">
        <v>49.705335467511603</v>
      </c>
      <c r="BP45" s="211">
        <v>9.0178633100001093</v>
      </c>
      <c r="BQ45" s="211">
        <v>3.6236141676869803E-2</v>
      </c>
      <c r="BR45" s="205">
        <v>38.039273444591501</v>
      </c>
      <c r="BS45" s="211">
        <v>8.1165687653634802</v>
      </c>
      <c r="BT45" s="211">
        <v>0.121961453749244</v>
      </c>
      <c r="BU45" s="205">
        <v>31.4401391232694</v>
      </c>
      <c r="BV45" s="211">
        <v>7.3453013219237304</v>
      </c>
      <c r="BW45" s="211">
        <v>0.19773179044294301</v>
      </c>
      <c r="BX45" s="205">
        <v>32.381803188339703</v>
      </c>
      <c r="BY45" s="211">
        <v>8.4970165720988096</v>
      </c>
      <c r="BZ45" s="211">
        <v>0.63181967719865995</v>
      </c>
      <c r="CA45" s="205">
        <v>62.401876711965599</v>
      </c>
      <c r="CB45" s="211">
        <v>11.9344250210921</v>
      </c>
      <c r="CC45" s="211">
        <v>7.6954839305950701E-3</v>
      </c>
      <c r="CD45" s="205">
        <v>35.315484523339002</v>
      </c>
      <c r="CE45" s="211">
        <v>7.2356759096348497</v>
      </c>
      <c r="CF45" s="211">
        <v>0</v>
      </c>
      <c r="CG45" s="205">
        <v>36.9089783212372</v>
      </c>
      <c r="CH45" s="211">
        <v>8.1016372230574696</v>
      </c>
      <c r="CI45" s="211">
        <v>0</v>
      </c>
      <c r="CJ45" s="205">
        <v>39.824084967157802</v>
      </c>
      <c r="CK45" s="211">
        <v>9.3633158791554791</v>
      </c>
      <c r="CL45" s="211">
        <v>8.5049198448609604E-3</v>
      </c>
      <c r="CM45" s="205">
        <v>34.912238403129599</v>
      </c>
      <c r="CN45" s="211">
        <v>7.6664329673487099</v>
      </c>
      <c r="CO45" s="211">
        <v>0</v>
      </c>
      <c r="CP45" s="205">
        <v>30.585748927776599</v>
      </c>
      <c r="CQ45" s="211">
        <v>6.9851614533042898</v>
      </c>
      <c r="CR45" s="211">
        <v>6.26034029299255E-2</v>
      </c>
      <c r="CS45" s="205">
        <v>34.2950560558562</v>
      </c>
      <c r="CT45" s="211">
        <v>8.25313226292681</v>
      </c>
      <c r="CU45" s="211">
        <v>3.9972600609684501E-2</v>
      </c>
      <c r="CV45" s="270">
        <v>58.828148604849297</v>
      </c>
      <c r="CW45" s="211">
        <v>14.700875027237901</v>
      </c>
      <c r="CX45" s="211">
        <v>0</v>
      </c>
      <c r="CY45" s="270">
        <v>32.313978464816003</v>
      </c>
      <c r="CZ45" s="211">
        <v>6.1104315548289598</v>
      </c>
      <c r="DA45" s="211">
        <v>5.2605112657730501E-3</v>
      </c>
      <c r="DB45" s="270">
        <v>34.863310903912897</v>
      </c>
      <c r="DC45" s="211">
        <v>6.5381248416048798</v>
      </c>
      <c r="DD45" s="211">
        <v>5.1029921786513201E-3</v>
      </c>
      <c r="DE45" s="270">
        <v>37.134369270112202</v>
      </c>
      <c r="DF45" s="211">
        <v>7.4755938943637403</v>
      </c>
      <c r="DG45" s="211">
        <v>4.2035342476533797E-3</v>
      </c>
      <c r="DH45" s="270">
        <v>35.931317005777302</v>
      </c>
      <c r="DI45" s="211">
        <v>6.3776610168518202</v>
      </c>
      <c r="DJ45" s="211">
        <v>3.0484756367552698E-2</v>
      </c>
      <c r="DK45" s="270">
        <v>39.305653376990797</v>
      </c>
      <c r="DL45" s="211">
        <v>10.084212219973599</v>
      </c>
      <c r="DM45" s="211">
        <v>0</v>
      </c>
      <c r="DN45" s="205">
        <v>34.112005709533499</v>
      </c>
      <c r="DO45" s="211">
        <v>6.9856543413608803</v>
      </c>
      <c r="DP45" s="211">
        <v>7.0025320438392401E-3</v>
      </c>
      <c r="DQ45" s="270">
        <v>39.854781980063699</v>
      </c>
      <c r="DR45" s="211">
        <v>9.4699273326068703</v>
      </c>
      <c r="DS45" s="211">
        <v>0</v>
      </c>
      <c r="DT45" s="270">
        <v>37.991163360959099</v>
      </c>
      <c r="DU45" s="211">
        <v>6.6939867910566999</v>
      </c>
      <c r="DV45" s="211">
        <v>0</v>
      </c>
      <c r="DW45" s="270">
        <v>42.428922007418201</v>
      </c>
      <c r="DX45" s="211">
        <v>10.365639773998099</v>
      </c>
      <c r="DY45" s="211">
        <v>2.7044756429415201E-2</v>
      </c>
      <c r="DZ45" s="270">
        <v>40.786941541135</v>
      </c>
      <c r="EA45" s="211">
        <v>8.2580944527402398</v>
      </c>
      <c r="EB45" s="211">
        <v>0</v>
      </c>
      <c r="EC45" s="270">
        <v>33.148409264499001</v>
      </c>
      <c r="ED45" s="211">
        <v>7.4571297842055602</v>
      </c>
      <c r="EE45" s="211">
        <v>1.04299196547019E-2</v>
      </c>
      <c r="EF45" s="205">
        <v>41.061131571693103</v>
      </c>
      <c r="EG45" s="211">
        <v>8.0557636451112007</v>
      </c>
      <c r="EH45" s="211">
        <v>0</v>
      </c>
      <c r="EI45" s="205">
        <v>42.520423675313097</v>
      </c>
      <c r="EJ45" s="211">
        <v>9.8019254783575498</v>
      </c>
      <c r="EK45" s="211">
        <v>0</v>
      </c>
      <c r="EL45" s="205">
        <v>43.071690619030598</v>
      </c>
      <c r="EM45" s="211">
        <v>8.34664702956381</v>
      </c>
      <c r="EN45" s="211">
        <v>0</v>
      </c>
      <c r="EO45" s="205">
        <v>37.456092195955399</v>
      </c>
      <c r="EP45" s="211">
        <v>7.87275069500161</v>
      </c>
      <c r="EQ45" s="211">
        <v>0</v>
      </c>
      <c r="ER45" s="205">
        <v>42.236929743052002</v>
      </c>
      <c r="ES45" s="211">
        <v>7.9591903155781996</v>
      </c>
      <c r="ET45" s="211">
        <v>1.90661834607431E-2</v>
      </c>
      <c r="EU45" s="205">
        <v>29.962943929349098</v>
      </c>
      <c r="EV45" s="211">
        <v>5.9274247746526401</v>
      </c>
      <c r="EW45" s="211">
        <v>1.3101157699699099E-2</v>
      </c>
      <c r="EX45" s="205">
        <v>33.861551419662398</v>
      </c>
      <c r="EY45" s="211">
        <v>6.1157435967045197</v>
      </c>
      <c r="EZ45" s="211">
        <v>0</v>
      </c>
      <c r="FA45" s="205">
        <v>35.678550289035798</v>
      </c>
      <c r="FB45" s="211">
        <v>6.4449611538156102</v>
      </c>
      <c r="FC45" s="211">
        <v>0</v>
      </c>
    </row>
    <row r="46" spans="2:159">
      <c r="B46" s="73" t="s">
        <v>793</v>
      </c>
      <c r="C46" s="42" t="s">
        <v>834</v>
      </c>
      <c r="D46" s="205">
        <v>36.929843270180399</v>
      </c>
      <c r="E46" s="211">
        <v>5.6475674034485897</v>
      </c>
      <c r="F46" s="211">
        <v>0.83378912674294703</v>
      </c>
      <c r="G46" s="205">
        <v>75.009456031820093</v>
      </c>
      <c r="H46" s="211">
        <v>20.115423387349601</v>
      </c>
      <c r="I46" s="211">
        <v>2.2841904888891702</v>
      </c>
      <c r="J46" s="205">
        <v>24835.693618460999</v>
      </c>
      <c r="K46" s="211">
        <v>2469.9171037897099</v>
      </c>
      <c r="L46" s="211">
        <v>1.1057187546920499</v>
      </c>
      <c r="M46" s="270">
        <v>17709.2789173327</v>
      </c>
      <c r="N46" s="211">
        <v>1547.10650854141</v>
      </c>
      <c r="O46" s="211">
        <v>0.102510692193912</v>
      </c>
      <c r="P46" s="205">
        <v>74743.942523856706</v>
      </c>
      <c r="Q46" s="211">
        <v>6722.8705009897403</v>
      </c>
      <c r="R46" s="211">
        <v>0.55129317649248599</v>
      </c>
      <c r="S46" s="205">
        <v>259947.94999265499</v>
      </c>
      <c r="T46" s="211">
        <v>22948.147518648198</v>
      </c>
      <c r="U46" s="211">
        <v>132.46779630415401</v>
      </c>
      <c r="V46" s="118">
        <v>985.58964068615205</v>
      </c>
      <c r="W46" s="211">
        <v>105.398809438432</v>
      </c>
      <c r="X46" s="211">
        <v>6.1882924995062201</v>
      </c>
      <c r="Y46" s="118">
        <v>485.67182643636102</v>
      </c>
      <c r="Z46" s="211">
        <v>180.80626369035801</v>
      </c>
      <c r="AA46" s="211">
        <v>46.352514866343903</v>
      </c>
      <c r="AB46" s="118">
        <v>228.35545329533701</v>
      </c>
      <c r="AC46" s="211">
        <v>152.91647459318699</v>
      </c>
      <c r="AD46" s="211">
        <v>45.769267000478003</v>
      </c>
      <c r="AE46" s="270">
        <v>21070.724794186299</v>
      </c>
      <c r="AF46" s="211">
        <v>1260.54238035606</v>
      </c>
      <c r="AG46" s="211">
        <v>3.8164389550555402</v>
      </c>
      <c r="AH46" s="205">
        <v>46.341904566601301</v>
      </c>
      <c r="AI46" s="211">
        <v>3.4455860165579502</v>
      </c>
      <c r="AJ46" s="211">
        <v>0.117839475716549</v>
      </c>
      <c r="AK46" s="205">
        <v>7306.6497725529098</v>
      </c>
      <c r="AL46" s="211">
        <v>609.64053413970896</v>
      </c>
      <c r="AM46" s="211">
        <v>0.20358021332878701</v>
      </c>
      <c r="AN46" s="205">
        <v>45.297582844707001</v>
      </c>
      <c r="AO46" s="211">
        <v>5.6149775817974898</v>
      </c>
      <c r="AP46" s="211">
        <v>2.01282105580072E-2</v>
      </c>
      <c r="AQ46" s="205">
        <v>46.045321089325</v>
      </c>
      <c r="AR46" s="211">
        <v>10.078355332904</v>
      </c>
      <c r="AS46" s="211">
        <v>1.09078171383026</v>
      </c>
      <c r="AT46" s="205">
        <v>229.83084831831999</v>
      </c>
      <c r="AU46" s="211">
        <v>30.157779043930599</v>
      </c>
      <c r="AV46" s="211">
        <v>0.28311918024083699</v>
      </c>
      <c r="AW46" s="296">
        <v>97954.928340587299</v>
      </c>
      <c r="AX46" s="211">
        <v>15202.4446729746</v>
      </c>
      <c r="AY46" s="211">
        <v>0.42288875923075903</v>
      </c>
      <c r="AZ46" s="270">
        <v>91320.121061984799</v>
      </c>
      <c r="BA46" s="211">
        <v>13914.698658428801</v>
      </c>
      <c r="BB46" s="211">
        <v>2.64699439675038</v>
      </c>
      <c r="BC46" s="205">
        <v>38.051300171875397</v>
      </c>
      <c r="BD46" s="211">
        <v>6.7377420654967102</v>
      </c>
      <c r="BE46" s="211">
        <v>8.9622968490741806E-3</v>
      </c>
      <c r="BF46" s="205">
        <v>56.566582009946799</v>
      </c>
      <c r="BG46" s="211">
        <v>9.3394408352871601</v>
      </c>
      <c r="BH46" s="211">
        <v>0.152211179388171</v>
      </c>
      <c r="BI46" s="205">
        <v>37.122301468154497</v>
      </c>
      <c r="BJ46" s="211">
        <v>6.6931187530024401</v>
      </c>
      <c r="BK46" s="211">
        <v>9.4930152245937399E-2</v>
      </c>
      <c r="BL46" s="205">
        <v>53.420001339829497</v>
      </c>
      <c r="BM46" s="211">
        <v>18.154668350208599</v>
      </c>
      <c r="BN46" s="211">
        <v>0.37114718062436602</v>
      </c>
      <c r="BO46" s="205">
        <v>49.124624208077798</v>
      </c>
      <c r="BP46" s="211">
        <v>9.1150751802328607</v>
      </c>
      <c r="BQ46" s="211">
        <v>4.3192112719472403E-2</v>
      </c>
      <c r="BR46" s="205">
        <v>36.775356877385697</v>
      </c>
      <c r="BS46" s="211">
        <v>9.2518465097380194</v>
      </c>
      <c r="BT46" s="211">
        <v>0.138395509746571</v>
      </c>
      <c r="BU46" s="205">
        <v>31.100966915047099</v>
      </c>
      <c r="BV46" s="211">
        <v>7.8459911283754797</v>
      </c>
      <c r="BW46" s="211">
        <v>0.16597821009326899</v>
      </c>
      <c r="BX46" s="205">
        <v>33.227536384790398</v>
      </c>
      <c r="BY46" s="211">
        <v>5.5422298143399704</v>
      </c>
      <c r="BZ46" s="211">
        <v>0.26334432524911</v>
      </c>
      <c r="CA46" s="205">
        <v>63.0222507303396</v>
      </c>
      <c r="CB46" s="211">
        <v>11.7925157144571</v>
      </c>
      <c r="CC46" s="211">
        <v>1.18181184519759E-2</v>
      </c>
      <c r="CD46" s="205">
        <v>37.893443424390199</v>
      </c>
      <c r="CE46" s="211">
        <v>6.73777534969466</v>
      </c>
      <c r="CF46" s="211">
        <v>0</v>
      </c>
      <c r="CG46" s="205">
        <v>39.055269808001299</v>
      </c>
      <c r="CH46" s="211">
        <v>8.7901560465061106</v>
      </c>
      <c r="CI46" s="211">
        <v>0</v>
      </c>
      <c r="CJ46" s="205">
        <v>37.718887115498802</v>
      </c>
      <c r="CK46" s="211">
        <v>5.5935294206510502</v>
      </c>
      <c r="CL46" s="211">
        <v>0</v>
      </c>
      <c r="CM46" s="205">
        <v>33.749452961238198</v>
      </c>
      <c r="CN46" s="211">
        <v>7.2807165833015803</v>
      </c>
      <c r="CO46" s="211">
        <v>0</v>
      </c>
      <c r="CP46" s="205">
        <v>31.4087139909707</v>
      </c>
      <c r="CQ46" s="211">
        <v>6.4848001855102302</v>
      </c>
      <c r="CR46" s="211">
        <v>9.0220347300420098E-2</v>
      </c>
      <c r="CS46" s="205">
        <v>35.768300490023499</v>
      </c>
      <c r="CT46" s="211">
        <v>6.8473852601641703</v>
      </c>
      <c r="CU46" s="211">
        <v>4.5263192222930099E-2</v>
      </c>
      <c r="CV46" s="205">
        <v>66.054868919106198</v>
      </c>
      <c r="CW46" s="211">
        <v>16.075721608764301</v>
      </c>
      <c r="CX46" s="211">
        <v>0</v>
      </c>
      <c r="CY46" s="205">
        <v>36.893855936710104</v>
      </c>
      <c r="CZ46" s="211">
        <v>6.5328357559868397</v>
      </c>
      <c r="DA46" s="211">
        <v>0</v>
      </c>
      <c r="DB46" s="205">
        <v>39.372923251109398</v>
      </c>
      <c r="DC46" s="211">
        <v>7.8352652947962804</v>
      </c>
      <c r="DD46" s="211">
        <v>0</v>
      </c>
      <c r="DE46" s="205">
        <v>43.461371537057097</v>
      </c>
      <c r="DF46" s="211">
        <v>8.3754217865833898</v>
      </c>
      <c r="DG46" s="211">
        <v>0</v>
      </c>
      <c r="DH46" s="205">
        <v>42.613301055102802</v>
      </c>
      <c r="DI46" s="211">
        <v>7.7978252595507698</v>
      </c>
      <c r="DJ46" s="211">
        <v>0</v>
      </c>
      <c r="DK46" s="205">
        <v>44.7368171261935</v>
      </c>
      <c r="DL46" s="211">
        <v>9.8798004535414705</v>
      </c>
      <c r="DM46" s="211">
        <v>0</v>
      </c>
      <c r="DN46" s="205">
        <v>39.138762145558204</v>
      </c>
      <c r="DO46" s="211">
        <v>6.7765078458900101</v>
      </c>
      <c r="DP46" s="211">
        <v>0</v>
      </c>
      <c r="DQ46" s="205">
        <v>46.499981153086303</v>
      </c>
      <c r="DR46" s="211">
        <v>9.2510199662841597</v>
      </c>
      <c r="DS46" s="211">
        <v>0</v>
      </c>
      <c r="DT46" s="205">
        <v>45.6246107748794</v>
      </c>
      <c r="DU46" s="211">
        <v>6.6101033830034002</v>
      </c>
      <c r="DV46" s="211">
        <v>0</v>
      </c>
      <c r="DW46" s="205">
        <v>48.8792417504011</v>
      </c>
      <c r="DX46" s="211">
        <v>9.3855405917703703</v>
      </c>
      <c r="DY46" s="211">
        <v>0</v>
      </c>
      <c r="DZ46" s="205">
        <v>47.683084224534703</v>
      </c>
      <c r="EA46" s="211">
        <v>7.6690996908041003</v>
      </c>
      <c r="EB46" s="211">
        <v>3.4509819404035802E-3</v>
      </c>
      <c r="EC46" s="205">
        <v>39.337460972286998</v>
      </c>
      <c r="ED46" s="211">
        <v>6.9873431910599502</v>
      </c>
      <c r="EE46" s="211">
        <v>0</v>
      </c>
      <c r="EF46" s="205">
        <v>47.934798113715999</v>
      </c>
      <c r="EG46" s="211">
        <v>7.5998717460384198</v>
      </c>
      <c r="EH46" s="211">
        <v>0</v>
      </c>
      <c r="EI46" s="205">
        <v>48.5825842060854</v>
      </c>
      <c r="EJ46" s="211">
        <v>8.4428997567575408</v>
      </c>
      <c r="EK46" s="211">
        <v>0</v>
      </c>
      <c r="EL46" s="205">
        <v>51.557243455288003</v>
      </c>
      <c r="EM46" s="211">
        <v>8.17570428407919</v>
      </c>
      <c r="EN46" s="211">
        <v>3.45213310087542E-3</v>
      </c>
      <c r="EO46" s="205">
        <v>40.668116772852997</v>
      </c>
      <c r="EP46" s="211">
        <v>7.5907429931742803</v>
      </c>
      <c r="EQ46" s="211">
        <v>0</v>
      </c>
      <c r="ER46" s="205">
        <v>45.463949976964599</v>
      </c>
      <c r="ES46" s="211">
        <v>7.0691684692553096</v>
      </c>
      <c r="ET46" s="211">
        <v>1.3535304333104899E-2</v>
      </c>
      <c r="EU46" s="205">
        <v>33.274262417039303</v>
      </c>
      <c r="EV46" s="211">
        <v>5.3366206332255501</v>
      </c>
      <c r="EW46" s="211">
        <v>1.39213408022384E-2</v>
      </c>
      <c r="EX46" s="205">
        <v>42.010856846066702</v>
      </c>
      <c r="EY46" s="211">
        <v>6.5283525261543298</v>
      </c>
      <c r="EZ46" s="211">
        <v>0</v>
      </c>
      <c r="FA46" s="205">
        <v>41.096151172491901</v>
      </c>
      <c r="FB46" s="211">
        <v>8.1239597687666905</v>
      </c>
      <c r="FC46" s="211">
        <v>0</v>
      </c>
    </row>
    <row r="47" spans="2:159">
      <c r="B47" s="73" t="s">
        <v>793</v>
      </c>
      <c r="C47" s="251" t="s">
        <v>836</v>
      </c>
      <c r="D47" s="244">
        <v>36.706461841108698</v>
      </c>
      <c r="E47" s="245">
        <v>4.7408672954093003</v>
      </c>
      <c r="F47" s="245">
        <v>0.82924117264484798</v>
      </c>
      <c r="G47" s="244">
        <v>57.280888025872699</v>
      </c>
      <c r="H47" s="245">
        <v>14.505561158801299</v>
      </c>
      <c r="I47" s="245">
        <v>1.8508157167042301</v>
      </c>
      <c r="J47" s="244">
        <v>22659.049040752801</v>
      </c>
      <c r="K47" s="245">
        <v>1874.2378574870399</v>
      </c>
      <c r="L47" s="245">
        <v>0.74884710873288995</v>
      </c>
      <c r="M47" s="276">
        <v>15951.938086402901</v>
      </c>
      <c r="N47" s="245">
        <v>1421.1940109049399</v>
      </c>
      <c r="O47" s="245">
        <v>0.15870722936297901</v>
      </c>
      <c r="P47" s="244">
        <v>68592.491026502801</v>
      </c>
      <c r="Q47" s="245">
        <v>5651.40684837769</v>
      </c>
      <c r="R47" s="245">
        <v>0.376087713496983</v>
      </c>
      <c r="S47" s="244">
        <v>221020.81674165899</v>
      </c>
      <c r="T47" s="245">
        <v>18979.644261489899</v>
      </c>
      <c r="U47" s="245">
        <v>87.965360722073797</v>
      </c>
      <c r="V47" s="131">
        <v>861.72341290116105</v>
      </c>
      <c r="W47" s="245">
        <v>80.050844728262106</v>
      </c>
      <c r="X47" s="245">
        <v>4.2225086642765</v>
      </c>
      <c r="Y47" s="131">
        <v>298.52088370141502</v>
      </c>
      <c r="Z47" s="245">
        <v>127.799990620182</v>
      </c>
      <c r="AA47" s="245">
        <v>32.523446209100101</v>
      </c>
      <c r="AB47" s="131">
        <v>192.38863181529001</v>
      </c>
      <c r="AC47" s="245">
        <v>136.378524374596</v>
      </c>
      <c r="AD47" s="245">
        <v>41.086654710849302</v>
      </c>
      <c r="AE47" s="276">
        <v>20509.3178217116</v>
      </c>
      <c r="AF47" s="245">
        <v>976.91838711079595</v>
      </c>
      <c r="AG47" s="245">
        <v>5.4467191592960598</v>
      </c>
      <c r="AH47" s="244">
        <v>45.872984856606003</v>
      </c>
      <c r="AI47" s="245">
        <v>3.3584200197955099</v>
      </c>
      <c r="AJ47" s="245">
        <v>0.16434650492446501</v>
      </c>
      <c r="AK47" s="244">
        <v>6605.9925693984896</v>
      </c>
      <c r="AL47" s="245">
        <v>427.49510715894098</v>
      </c>
      <c r="AM47" s="245">
        <v>0.15793356090961999</v>
      </c>
      <c r="AN47" s="244">
        <v>38.306976787165198</v>
      </c>
      <c r="AO47" s="245">
        <v>3.61911190978083</v>
      </c>
      <c r="AP47" s="245">
        <v>1.5491655203324999E-2</v>
      </c>
      <c r="AQ47" s="244">
        <v>38.336961359301</v>
      </c>
      <c r="AR47" s="245">
        <v>5.7422663619357799</v>
      </c>
      <c r="AS47" s="245">
        <v>0.82815421388171195</v>
      </c>
      <c r="AT47" s="244">
        <v>194.17158081391401</v>
      </c>
      <c r="AU47" s="245">
        <v>18.534146342129901</v>
      </c>
      <c r="AV47" s="245">
        <v>0.24401705313521099</v>
      </c>
      <c r="AW47" s="277">
        <v>85308.198550889894</v>
      </c>
      <c r="AX47" s="245">
        <v>5971.0651848126299</v>
      </c>
      <c r="AY47" s="245">
        <v>0.641994988557818</v>
      </c>
      <c r="AZ47" s="276">
        <v>82121.640354247793</v>
      </c>
      <c r="BA47" s="245">
        <v>6812.9768778751504</v>
      </c>
      <c r="BB47" s="245">
        <v>2.9913565844602599</v>
      </c>
      <c r="BC47" s="244">
        <v>34.589447956046399</v>
      </c>
      <c r="BD47" s="245">
        <v>3.96322037225011</v>
      </c>
      <c r="BE47" s="245">
        <v>1.81196835066889E-2</v>
      </c>
      <c r="BF47" s="244">
        <v>51.932380520538103</v>
      </c>
      <c r="BG47" s="245">
        <v>7.2307423910180297</v>
      </c>
      <c r="BH47" s="245">
        <v>0.208330456740346</v>
      </c>
      <c r="BI47" s="244">
        <v>35.882494768184401</v>
      </c>
      <c r="BJ47" s="245">
        <v>4.9527116599246801</v>
      </c>
      <c r="BK47" s="245">
        <v>9.6785901888801595E-2</v>
      </c>
      <c r="BL47" s="244">
        <v>48.335940851569099</v>
      </c>
      <c r="BM47" s="245">
        <v>8.7660413834219195</v>
      </c>
      <c r="BN47" s="245">
        <v>0.37296744846941199</v>
      </c>
      <c r="BO47" s="244">
        <v>48.871646864261102</v>
      </c>
      <c r="BP47" s="245">
        <v>6.6045791424860996</v>
      </c>
      <c r="BQ47" s="245">
        <v>2.84975164989036E-2</v>
      </c>
      <c r="BR47" s="244">
        <v>37.075121237181598</v>
      </c>
      <c r="BS47" s="245">
        <v>7.3142931679884002</v>
      </c>
      <c r="BT47" s="245">
        <v>0.101497902983904</v>
      </c>
      <c r="BU47" s="244">
        <v>32.464378245236801</v>
      </c>
      <c r="BV47" s="245">
        <v>4.6149697754757204</v>
      </c>
      <c r="BW47" s="245">
        <v>0.187991663110537</v>
      </c>
      <c r="BX47" s="244">
        <v>33.500085070624202</v>
      </c>
      <c r="BY47" s="245">
        <v>4.9473371932188099</v>
      </c>
      <c r="BZ47" s="245">
        <v>0.24740738487407099</v>
      </c>
      <c r="CA47" s="244">
        <v>65.674155163544398</v>
      </c>
      <c r="CB47" s="245">
        <v>7.0146395670328401</v>
      </c>
      <c r="CC47" s="245">
        <v>2.0727714391251401E-2</v>
      </c>
      <c r="CD47" s="244">
        <v>37.778326224299001</v>
      </c>
      <c r="CE47" s="245">
        <v>4.5621937215521404</v>
      </c>
      <c r="CF47" s="245">
        <v>0</v>
      </c>
      <c r="CG47" s="244">
        <v>38.393784664920801</v>
      </c>
      <c r="CH47" s="245">
        <v>4.1207424771783501</v>
      </c>
      <c r="CI47" s="245">
        <v>0</v>
      </c>
      <c r="CJ47" s="244">
        <v>38.952547391259102</v>
      </c>
      <c r="CK47" s="245">
        <v>4.58948138221196</v>
      </c>
      <c r="CL47" s="245">
        <v>0</v>
      </c>
      <c r="CM47" s="244">
        <v>34.271034761425099</v>
      </c>
      <c r="CN47" s="245">
        <v>6.1235924422096799</v>
      </c>
      <c r="CO47" s="245">
        <v>0</v>
      </c>
      <c r="CP47" s="244">
        <v>31.143417620853398</v>
      </c>
      <c r="CQ47" s="245">
        <v>5.0474593821687304</v>
      </c>
      <c r="CR47" s="245">
        <v>6.2600738381246301E-2</v>
      </c>
      <c r="CS47" s="244">
        <v>34.243716130888899</v>
      </c>
      <c r="CT47" s="245">
        <v>5.5969459573179297</v>
      </c>
      <c r="CU47" s="245">
        <v>2.2089245455239E-2</v>
      </c>
      <c r="CV47" s="244">
        <v>63.371174442196001</v>
      </c>
      <c r="CW47" s="245">
        <v>12.062728155436099</v>
      </c>
      <c r="CX47" s="245">
        <v>0</v>
      </c>
      <c r="CY47" s="244">
        <v>35.275153555036098</v>
      </c>
      <c r="CZ47" s="245">
        <v>3.5171110727069999</v>
      </c>
      <c r="DA47" s="245">
        <v>4.9402762163786498E-3</v>
      </c>
      <c r="DB47" s="244">
        <v>36.633107492239802</v>
      </c>
      <c r="DC47" s="245">
        <v>4.3197138103970296</v>
      </c>
      <c r="DD47" s="245">
        <v>0</v>
      </c>
      <c r="DE47" s="244">
        <v>40.666179881599</v>
      </c>
      <c r="DF47" s="245">
        <v>4.32301682563239</v>
      </c>
      <c r="DG47" s="245">
        <v>0</v>
      </c>
      <c r="DH47" s="276">
        <v>38.577603064046599</v>
      </c>
      <c r="DI47" s="245">
        <v>6.3630823783223196</v>
      </c>
      <c r="DJ47" s="245">
        <v>0</v>
      </c>
      <c r="DK47" s="244">
        <v>42.289138536348702</v>
      </c>
      <c r="DL47" s="245">
        <v>6.4062825748667702</v>
      </c>
      <c r="DM47" s="245">
        <v>0</v>
      </c>
      <c r="DN47" s="244">
        <v>35.680730533065599</v>
      </c>
      <c r="DO47" s="245">
        <v>3.5221007951000698</v>
      </c>
      <c r="DP47" s="245">
        <v>0</v>
      </c>
      <c r="DQ47" s="244">
        <v>43.259450021855301</v>
      </c>
      <c r="DR47" s="245">
        <v>5.7672447584105599</v>
      </c>
      <c r="DS47" s="245">
        <v>0</v>
      </c>
      <c r="DT47" s="244">
        <v>42.0883860228451</v>
      </c>
      <c r="DU47" s="245">
        <v>4.1543139815121002</v>
      </c>
      <c r="DV47" s="245">
        <v>0</v>
      </c>
      <c r="DW47" s="244">
        <v>46.060562733495999</v>
      </c>
      <c r="DX47" s="245">
        <v>6.3836815945901701</v>
      </c>
      <c r="DY47" s="245">
        <v>0</v>
      </c>
      <c r="DZ47" s="244">
        <v>44.5252908339966</v>
      </c>
      <c r="EA47" s="245">
        <v>5.1042156020838201</v>
      </c>
      <c r="EB47" s="245">
        <v>0</v>
      </c>
      <c r="EC47" s="244">
        <v>36.040216982875002</v>
      </c>
      <c r="ED47" s="245">
        <v>4.4640672059532998</v>
      </c>
      <c r="EE47" s="245">
        <v>0</v>
      </c>
      <c r="EF47" s="244">
        <v>44.377293387468498</v>
      </c>
      <c r="EG47" s="245">
        <v>5.1170821811829903</v>
      </c>
      <c r="EH47" s="245">
        <v>0</v>
      </c>
      <c r="EI47" s="244">
        <v>44.340659651158397</v>
      </c>
      <c r="EJ47" s="245">
        <v>5.7412992375306597</v>
      </c>
      <c r="EK47" s="245">
        <v>0</v>
      </c>
      <c r="EL47" s="244">
        <v>46.568866678013599</v>
      </c>
      <c r="EM47" s="245">
        <v>5.4659073445288699</v>
      </c>
      <c r="EN47" s="245">
        <v>0</v>
      </c>
      <c r="EO47" s="244">
        <v>36.503685380715801</v>
      </c>
      <c r="EP47" s="245">
        <v>4.7893090971171297</v>
      </c>
      <c r="EQ47" s="245">
        <v>0</v>
      </c>
      <c r="ER47" s="244">
        <v>42.232075160693</v>
      </c>
      <c r="ES47" s="245">
        <v>4.7301477657122097</v>
      </c>
      <c r="ET47" s="245">
        <v>1.6610128310190701E-2</v>
      </c>
      <c r="EU47" s="244">
        <v>29.5166413827768</v>
      </c>
      <c r="EV47" s="245">
        <v>2.8567630682440601</v>
      </c>
      <c r="EW47" s="245">
        <v>8.1207087136058505E-3</v>
      </c>
      <c r="EX47" s="244">
        <v>36.111652818857003</v>
      </c>
      <c r="EY47" s="245">
        <v>3.77798847194817</v>
      </c>
      <c r="EZ47" s="245">
        <v>0</v>
      </c>
      <c r="FA47" s="244">
        <v>35.971322383539402</v>
      </c>
      <c r="FB47" s="245">
        <v>3.5824665320487101</v>
      </c>
      <c r="FC47" s="245">
        <v>0</v>
      </c>
    </row>
    <row r="48" spans="2:159">
      <c r="B48" s="73" t="s">
        <v>793</v>
      </c>
      <c r="C48" s="42" t="s">
        <v>832</v>
      </c>
      <c r="D48" s="247">
        <v>42.9594547470099</v>
      </c>
      <c r="E48" s="312">
        <v>9.0634749280961007</v>
      </c>
      <c r="F48" s="312">
        <v>5.6993734980980898E-2</v>
      </c>
      <c r="G48" s="312">
        <v>83.324219611465296</v>
      </c>
      <c r="H48" s="312">
        <v>25.9903405641859</v>
      </c>
      <c r="I48" s="312">
        <v>1.7103412301287</v>
      </c>
      <c r="J48" s="312">
        <v>26181.4568145513</v>
      </c>
      <c r="K48" s="312">
        <v>4350.1671242019802</v>
      </c>
      <c r="L48" s="312">
        <v>0.45174061415602401</v>
      </c>
      <c r="M48" s="312">
        <v>20048.662080509599</v>
      </c>
      <c r="N48" s="312">
        <v>2901.70230055619</v>
      </c>
      <c r="O48" s="312">
        <v>1.10784964914338</v>
      </c>
      <c r="P48" s="312">
        <v>76447.227656173898</v>
      </c>
      <c r="Q48" s="312">
        <v>10344.4598118167</v>
      </c>
      <c r="R48" s="312">
        <v>1.65143854271535</v>
      </c>
      <c r="S48" s="312">
        <v>254602.37922670599</v>
      </c>
      <c r="T48" s="312">
        <v>40768.298068453798</v>
      </c>
      <c r="U48" s="312">
        <v>285.547169315578</v>
      </c>
      <c r="V48" s="312">
        <v>966.77600135227794</v>
      </c>
      <c r="W48" s="312">
        <v>155.34430410501699</v>
      </c>
      <c r="X48" s="312">
        <v>4.9384175169445799</v>
      </c>
      <c r="Y48" s="312">
        <v>394.028069957556</v>
      </c>
      <c r="Z48" s="312">
        <v>184.48766661842899</v>
      </c>
      <c r="AA48" s="312">
        <v>25.153191310885301</v>
      </c>
      <c r="AB48" s="312">
        <v>156.92739098231399</v>
      </c>
      <c r="AC48" s="312">
        <v>289.93913709696102</v>
      </c>
      <c r="AD48" s="312">
        <v>58.817292051127303</v>
      </c>
      <c r="AE48" s="312">
        <v>24289.3225775625</v>
      </c>
      <c r="AF48" s="312">
        <v>1788.8524591386599</v>
      </c>
      <c r="AG48" s="312">
        <v>1.05585665062923</v>
      </c>
      <c r="AH48" s="312">
        <v>56.969504579296697</v>
      </c>
      <c r="AI48" s="312">
        <v>5.3904678916927597</v>
      </c>
      <c r="AJ48" s="312">
        <v>0.169434094304898</v>
      </c>
      <c r="AK48" s="312">
        <v>7257.4045689842796</v>
      </c>
      <c r="AL48" s="312">
        <v>618.53327266821805</v>
      </c>
      <c r="AM48" s="312">
        <v>0.87421678764839195</v>
      </c>
      <c r="AN48" s="312">
        <v>42.163617513449502</v>
      </c>
      <c r="AO48" s="312">
        <v>5.4287845870303899</v>
      </c>
      <c r="AP48" s="312">
        <v>0.23036180705332801</v>
      </c>
      <c r="AQ48" s="312">
        <v>11.037014356168401</v>
      </c>
      <c r="AR48" s="312">
        <v>41.541654953733001</v>
      </c>
      <c r="AS48" s="312">
        <v>8.3944428039736501</v>
      </c>
      <c r="AT48" s="312">
        <v>211.99207305400199</v>
      </c>
      <c r="AU48" s="312">
        <v>30.777998236157199</v>
      </c>
      <c r="AV48" s="312">
        <v>0.26207465775465899</v>
      </c>
      <c r="AW48" s="312">
        <v>94600.301389305998</v>
      </c>
      <c r="AX48" s="312">
        <v>13875.531623463999</v>
      </c>
      <c r="AY48" s="312">
        <v>1.3111281867284801</v>
      </c>
      <c r="AZ48" s="312">
        <v>66038.009513756493</v>
      </c>
      <c r="BA48" s="312">
        <v>10561.836830366899</v>
      </c>
      <c r="BB48" s="312">
        <v>1.8761755759330001</v>
      </c>
      <c r="BC48" s="312">
        <v>40.146792906686599</v>
      </c>
      <c r="BD48" s="312">
        <v>7.5101155365303596</v>
      </c>
      <c r="BE48" s="312">
        <v>4.7312819553718497E-3</v>
      </c>
      <c r="BF48" s="312">
        <v>57.834056236878197</v>
      </c>
      <c r="BG48" s="312">
        <v>11.7057925754485</v>
      </c>
      <c r="BH48" s="312">
        <v>0.39366957758182403</v>
      </c>
      <c r="BI48" s="312">
        <v>42.114146310390701</v>
      </c>
      <c r="BJ48" s="312">
        <v>7.8290873198140902</v>
      </c>
      <c r="BK48" s="312">
        <v>8.4037102569652702E-2</v>
      </c>
      <c r="BL48" s="312">
        <v>53.231335695002997</v>
      </c>
      <c r="BM48" s="312">
        <v>12.7433651183481</v>
      </c>
      <c r="BN48" s="312">
        <v>0.38555085584552601</v>
      </c>
      <c r="BO48" s="312">
        <v>55.969728323239401</v>
      </c>
      <c r="BP48" s="312">
        <v>10.482415479273399</v>
      </c>
      <c r="BQ48" s="312">
        <v>1.9256782993356501E-2</v>
      </c>
      <c r="BR48" s="312">
        <v>42.351342577931597</v>
      </c>
      <c r="BS48" s="312">
        <v>11.051160693548599</v>
      </c>
      <c r="BT48" s="312">
        <v>0.158299106243973</v>
      </c>
      <c r="BU48" s="312">
        <v>34.039932264420898</v>
      </c>
      <c r="BV48" s="312">
        <v>8.2910602697031006</v>
      </c>
      <c r="BW48" s="312">
        <v>0.12329271109805801</v>
      </c>
      <c r="BX48" s="312">
        <v>35.936904065924899</v>
      </c>
      <c r="BY48" s="312">
        <v>7.6482207490071197</v>
      </c>
      <c r="BZ48" s="312">
        <v>1.9969572557486302E-2</v>
      </c>
      <c r="CA48" s="312">
        <v>69.117279956930503</v>
      </c>
      <c r="CB48" s="312">
        <v>13.3374261307572</v>
      </c>
      <c r="CC48" s="312">
        <v>2.7757720558620001E-2</v>
      </c>
      <c r="CD48" s="312">
        <v>41.772875245156897</v>
      </c>
      <c r="CE48" s="312">
        <v>7.4271333454761503</v>
      </c>
      <c r="CF48" s="312">
        <v>9.6796452082287595E-3</v>
      </c>
      <c r="CG48" s="312">
        <v>42.148979157373397</v>
      </c>
      <c r="CH48" s="312">
        <v>7.6781750513228104</v>
      </c>
      <c r="CI48" s="312">
        <v>1.3466693394625501E-2</v>
      </c>
      <c r="CJ48" s="312">
        <v>41.912750923314398</v>
      </c>
      <c r="CK48" s="312">
        <v>7.2251777877901597</v>
      </c>
      <c r="CL48" s="312">
        <v>3.24676227368578E-3</v>
      </c>
      <c r="CM48" s="312">
        <v>36.825387205000503</v>
      </c>
      <c r="CN48" s="312">
        <v>9.1253307713339993</v>
      </c>
      <c r="CO48" s="312">
        <v>8.8476012918016003E-3</v>
      </c>
      <c r="CP48" s="312">
        <v>34.305173118374299</v>
      </c>
      <c r="CQ48" s="312">
        <v>7.8010101674407597</v>
      </c>
      <c r="CR48" s="312">
        <v>2.0805837254853299E-2</v>
      </c>
      <c r="CS48" s="312">
        <v>36.432243406087601</v>
      </c>
      <c r="CT48" s="312">
        <v>8.5282655343117497</v>
      </c>
      <c r="CU48" s="312">
        <v>1.06361524852041E-2</v>
      </c>
      <c r="CV48" s="312">
        <v>67.938416014236793</v>
      </c>
      <c r="CW48" s="312">
        <v>16.440156212900401</v>
      </c>
      <c r="CX48" s="312">
        <v>2.7782749443810501E-2</v>
      </c>
      <c r="CY48" s="312">
        <v>40.005045472717399</v>
      </c>
      <c r="CZ48" s="312">
        <v>7.3253458687455097</v>
      </c>
      <c r="DA48" s="312">
        <v>0</v>
      </c>
      <c r="DB48" s="312">
        <v>41.8321034193171</v>
      </c>
      <c r="DC48" s="312">
        <v>8.1225436775093893</v>
      </c>
      <c r="DD48" s="312">
        <v>2.0838045101848899E-3</v>
      </c>
      <c r="DE48" s="312">
        <v>46.627152093539998</v>
      </c>
      <c r="DF48" s="312">
        <v>8.8862338597530606</v>
      </c>
      <c r="DG48" s="312">
        <v>1.21207606405786E-3</v>
      </c>
      <c r="DH48" s="312">
        <v>45.048956614209501</v>
      </c>
      <c r="DI48" s="312">
        <v>8.86258624703677</v>
      </c>
      <c r="DJ48" s="312">
        <v>7.0209713124807201E-3</v>
      </c>
      <c r="DK48" s="312">
        <v>46.984148460479702</v>
      </c>
      <c r="DL48" s="312">
        <v>9.3708706617364506</v>
      </c>
      <c r="DM48" s="312">
        <v>0</v>
      </c>
      <c r="DN48" s="312">
        <v>40.534115749378003</v>
      </c>
      <c r="DO48" s="312">
        <v>7.8629691702584097</v>
      </c>
      <c r="DP48" s="312">
        <v>2.4617949908827702E-3</v>
      </c>
      <c r="DQ48" s="312">
        <v>50.731914783490303</v>
      </c>
      <c r="DR48" s="312">
        <v>9.4815804033997004</v>
      </c>
      <c r="DS48" s="312">
        <v>0</v>
      </c>
      <c r="DT48" s="312">
        <v>49.521496137955097</v>
      </c>
      <c r="DU48" s="312">
        <v>8.2847183877440607</v>
      </c>
      <c r="DV48" s="312">
        <v>1.30179552038164E-3</v>
      </c>
      <c r="DW48" s="312">
        <v>52.266552125354998</v>
      </c>
      <c r="DX48" s="312">
        <v>9.0734545451484099</v>
      </c>
      <c r="DY48" s="312">
        <v>0</v>
      </c>
      <c r="DZ48" s="312">
        <v>50.697006744541802</v>
      </c>
      <c r="EA48" s="312">
        <v>8.8717890488514008</v>
      </c>
      <c r="EB48" s="312">
        <v>0</v>
      </c>
      <c r="EC48" s="312">
        <v>41.485904837609098</v>
      </c>
      <c r="ED48" s="312">
        <v>7.8165704976361496</v>
      </c>
      <c r="EE48" s="312">
        <v>0</v>
      </c>
      <c r="EF48" s="312">
        <v>51.194766759369301</v>
      </c>
      <c r="EG48" s="312">
        <v>8.5493836456305203</v>
      </c>
      <c r="EH48" s="312">
        <v>0</v>
      </c>
      <c r="EI48" s="312">
        <v>51.203295033838501</v>
      </c>
      <c r="EJ48" s="312">
        <v>10.8658934127234</v>
      </c>
      <c r="EK48" s="312">
        <v>0</v>
      </c>
      <c r="EL48" s="312">
        <v>53.413577465695298</v>
      </c>
      <c r="EM48" s="312">
        <v>8.7690307535171694</v>
      </c>
      <c r="EN48" s="312">
        <v>0</v>
      </c>
      <c r="EO48" s="312">
        <v>40.437138719437598</v>
      </c>
      <c r="EP48" s="312">
        <v>7.7537439432609201</v>
      </c>
      <c r="EQ48" s="312">
        <v>1.13757599738378E-2</v>
      </c>
      <c r="ER48" s="312">
        <v>46.298180902878997</v>
      </c>
      <c r="ES48" s="312">
        <v>9.0247405323969598</v>
      </c>
      <c r="ET48" s="312">
        <v>1.01493022407144E-2</v>
      </c>
      <c r="EU48" s="312">
        <v>32.711044200889802</v>
      </c>
      <c r="EV48" s="312">
        <v>6.5524809331422604</v>
      </c>
      <c r="EW48" s="312">
        <v>5.1027391174016199E-3</v>
      </c>
      <c r="EX48" s="312">
        <v>44.4573421724252</v>
      </c>
      <c r="EY48" s="312">
        <v>9.0877561224173693</v>
      </c>
      <c r="EZ48" s="312">
        <v>2.0147247778244102E-3</v>
      </c>
      <c r="FA48" s="312">
        <v>41.966726670396802</v>
      </c>
      <c r="FB48" s="312">
        <v>8.8373799174612593</v>
      </c>
      <c r="FC48" s="312">
        <v>0</v>
      </c>
    </row>
    <row r="49" spans="2:159">
      <c r="B49" s="73" t="s">
        <v>793</v>
      </c>
      <c r="C49" s="42" t="s">
        <v>833</v>
      </c>
      <c r="D49" s="247">
        <v>43.983537950246898</v>
      </c>
      <c r="E49" s="312">
        <v>9.1556222686384903</v>
      </c>
      <c r="F49" s="312">
        <v>6.45310199354098E-2</v>
      </c>
      <c r="G49" s="312">
        <v>77.899288357950894</v>
      </c>
      <c r="H49" s="312">
        <v>27.0879085158507</v>
      </c>
      <c r="I49" s="312">
        <v>1.4537158395552801</v>
      </c>
      <c r="J49" s="312">
        <v>25723.4620879717</v>
      </c>
      <c r="K49" s="312">
        <v>4536.0618111400199</v>
      </c>
      <c r="L49" s="312">
        <v>0.46505721830141999</v>
      </c>
      <c r="M49" s="312">
        <v>19824.768537204302</v>
      </c>
      <c r="N49" s="312">
        <v>2977.8432138733501</v>
      </c>
      <c r="O49" s="312">
        <v>1.1673056311210499</v>
      </c>
      <c r="P49" s="312">
        <v>76091.429424222093</v>
      </c>
      <c r="Q49" s="312">
        <v>11165.5401736601</v>
      </c>
      <c r="R49" s="312">
        <v>1.18003808279653</v>
      </c>
      <c r="S49" s="312">
        <v>250595.87233710001</v>
      </c>
      <c r="T49" s="312">
        <v>36006.368020795999</v>
      </c>
      <c r="U49" s="312">
        <v>192.76913221585301</v>
      </c>
      <c r="V49" s="312">
        <v>972.52315764474201</v>
      </c>
      <c r="W49" s="312">
        <v>145.41162465079501</v>
      </c>
      <c r="X49" s="312">
        <v>5.3169258454689299</v>
      </c>
      <c r="Y49" s="312">
        <v>376.29809939383802</v>
      </c>
      <c r="Z49" s="312">
        <v>204.143144090752</v>
      </c>
      <c r="AA49" s="312">
        <v>32.989736432327703</v>
      </c>
      <c r="AB49" s="334" t="s">
        <v>806</v>
      </c>
      <c r="AC49" s="312">
        <v>348.33622247434602</v>
      </c>
      <c r="AD49" s="312">
        <v>65.925347121108999</v>
      </c>
      <c r="AE49" s="312">
        <v>23900.404497402102</v>
      </c>
      <c r="AF49" s="312">
        <v>1818.4885510199699</v>
      </c>
      <c r="AG49" s="312">
        <v>1.05693781502739</v>
      </c>
      <c r="AH49" s="312">
        <v>55.171924959014198</v>
      </c>
      <c r="AI49" s="312">
        <v>4.6844312154537198</v>
      </c>
      <c r="AJ49" s="312">
        <v>0.210150181376451</v>
      </c>
      <c r="AK49" s="312">
        <v>7256.8985619105997</v>
      </c>
      <c r="AL49" s="312">
        <v>632.815321119803</v>
      </c>
      <c r="AM49" s="312">
        <v>0.79886200352620995</v>
      </c>
      <c r="AN49" s="312">
        <v>42.8447679965563</v>
      </c>
      <c r="AO49" s="312">
        <v>6.0612525304287104</v>
      </c>
      <c r="AP49" s="312">
        <v>0.200962933219726</v>
      </c>
      <c r="AQ49" s="312">
        <v>60.117660319027003</v>
      </c>
      <c r="AR49" s="312">
        <v>55.642752076133199</v>
      </c>
      <c r="AS49" s="312">
        <v>7.8427476365978901</v>
      </c>
      <c r="AT49" s="312">
        <v>217.271511064132</v>
      </c>
      <c r="AU49" s="312">
        <v>35.548790467709502</v>
      </c>
      <c r="AV49" s="312">
        <v>0.26691492018954799</v>
      </c>
      <c r="AW49" s="312">
        <v>95005.745726881505</v>
      </c>
      <c r="AX49" s="312">
        <v>14598.7541395349</v>
      </c>
      <c r="AY49" s="312">
        <v>0.94180767661096598</v>
      </c>
      <c r="AZ49" s="312">
        <v>75808.456195608203</v>
      </c>
      <c r="BA49" s="312">
        <v>11750.8183542387</v>
      </c>
      <c r="BB49" s="312">
        <v>2.46111065695895</v>
      </c>
      <c r="BC49" s="312">
        <v>40.671800234577098</v>
      </c>
      <c r="BD49" s="312">
        <v>6.3740684703026096</v>
      </c>
      <c r="BE49" s="312">
        <v>8.6514657589379599E-3</v>
      </c>
      <c r="BF49" s="312">
        <v>57.685823496954796</v>
      </c>
      <c r="BG49" s="312">
        <v>11.810052202155299</v>
      </c>
      <c r="BH49" s="312">
        <v>0.74209414442818999</v>
      </c>
      <c r="BI49" s="312">
        <v>41.576327687838003</v>
      </c>
      <c r="BJ49" s="312">
        <v>8.7212467003450307</v>
      </c>
      <c r="BK49" s="312">
        <v>6.5383309870205797E-2</v>
      </c>
      <c r="BL49" s="312">
        <v>52.124603226433003</v>
      </c>
      <c r="BM49" s="312">
        <v>13.089680724966099</v>
      </c>
      <c r="BN49" s="312">
        <v>0.265675266860536</v>
      </c>
      <c r="BO49" s="312">
        <v>56.391105541727903</v>
      </c>
      <c r="BP49" s="312">
        <v>12.645776277922799</v>
      </c>
      <c r="BQ49" s="312">
        <v>1.51688980939502E-2</v>
      </c>
      <c r="BR49" s="312">
        <v>42.199390326713903</v>
      </c>
      <c r="BS49" s="312">
        <v>10.2920412882774</v>
      </c>
      <c r="BT49" s="312">
        <v>0.166382868413398</v>
      </c>
      <c r="BU49" s="312">
        <v>34.292815203611099</v>
      </c>
      <c r="BV49" s="312">
        <v>7.5865082844682599</v>
      </c>
      <c r="BW49" s="312">
        <v>9.6467971185622794E-2</v>
      </c>
      <c r="BX49" s="312">
        <v>35.550373763259799</v>
      </c>
      <c r="BY49" s="312">
        <v>7.7379138355530603</v>
      </c>
      <c r="BZ49" s="312">
        <v>2.7652850553301699E-2</v>
      </c>
      <c r="CA49" s="312">
        <v>69.815801277712694</v>
      </c>
      <c r="CB49" s="312">
        <v>13.828419596539399</v>
      </c>
      <c r="CC49" s="312">
        <v>1.7042344101608101E-2</v>
      </c>
      <c r="CD49" s="312">
        <v>42.1243351390603</v>
      </c>
      <c r="CE49" s="312">
        <v>7.5477276303800096</v>
      </c>
      <c r="CF49" s="312">
        <v>5.9761152362540404E-3</v>
      </c>
      <c r="CG49" s="312">
        <v>42.968218909678903</v>
      </c>
      <c r="CH49" s="312">
        <v>8.3871575518348607</v>
      </c>
      <c r="CI49" s="312">
        <v>7.7188531193432396E-3</v>
      </c>
      <c r="CJ49" s="312">
        <v>42.248369167746098</v>
      </c>
      <c r="CK49" s="312">
        <v>7.5985892822235703</v>
      </c>
      <c r="CL49" s="312">
        <v>2.4468675593443999E-3</v>
      </c>
      <c r="CM49" s="312">
        <v>35.752909662308397</v>
      </c>
      <c r="CN49" s="312">
        <v>8.8021674112761108</v>
      </c>
      <c r="CO49" s="312">
        <v>2.74769223007705E-2</v>
      </c>
      <c r="CP49" s="312">
        <v>33.671621032424802</v>
      </c>
      <c r="CQ49" s="312">
        <v>7.2836591184947297</v>
      </c>
      <c r="CR49" s="312">
        <v>1.6837689820226799E-2</v>
      </c>
      <c r="CS49" s="312">
        <v>36.320950107174802</v>
      </c>
      <c r="CT49" s="312">
        <v>7.6829593574915602</v>
      </c>
      <c r="CU49" s="312">
        <v>8.5930516809888408E-3</v>
      </c>
      <c r="CV49" s="312">
        <v>67.8828624433295</v>
      </c>
      <c r="CW49" s="312">
        <v>14.422126701869299</v>
      </c>
      <c r="CX49" s="312">
        <v>1.9517051235713099E-2</v>
      </c>
      <c r="CY49" s="312">
        <v>40.441119359354197</v>
      </c>
      <c r="CZ49" s="312">
        <v>7.1907562187588603</v>
      </c>
      <c r="DA49" s="312">
        <v>0</v>
      </c>
      <c r="DB49" s="312">
        <v>42.394406077952098</v>
      </c>
      <c r="DC49" s="312">
        <v>7.7089399645955998</v>
      </c>
      <c r="DD49" s="312">
        <v>0</v>
      </c>
      <c r="DE49" s="312">
        <v>47.352920805842302</v>
      </c>
      <c r="DF49" s="312">
        <v>8.03927173558119</v>
      </c>
      <c r="DG49" s="312">
        <v>0</v>
      </c>
      <c r="DH49" s="312">
        <v>45.571484255085899</v>
      </c>
      <c r="DI49" s="312">
        <v>9.7032954247504399</v>
      </c>
      <c r="DJ49" s="312">
        <v>0</v>
      </c>
      <c r="DK49" s="312">
        <v>47.562583610061502</v>
      </c>
      <c r="DL49" s="312">
        <v>9.4247113447237698</v>
      </c>
      <c r="DM49" s="312">
        <v>0</v>
      </c>
      <c r="DN49" s="312">
        <v>41.514711583779103</v>
      </c>
      <c r="DO49" s="312">
        <v>6.9562119228560002</v>
      </c>
      <c r="DP49" s="312">
        <v>2.78571369590458E-3</v>
      </c>
      <c r="DQ49" s="312">
        <v>51.121214367341601</v>
      </c>
      <c r="DR49" s="312">
        <v>8.19105200425855</v>
      </c>
      <c r="DS49" s="312">
        <v>9.6606171021037402E-3</v>
      </c>
      <c r="DT49" s="312">
        <v>50.707292528818797</v>
      </c>
      <c r="DU49" s="312">
        <v>8.1127943438419106</v>
      </c>
      <c r="DV49" s="312">
        <v>2.0783816301531001E-3</v>
      </c>
      <c r="DW49" s="312">
        <v>52.168153584926401</v>
      </c>
      <c r="DX49" s="312">
        <v>9.4757110892641894</v>
      </c>
      <c r="DY49" s="312">
        <v>8.6281025257440806E-3</v>
      </c>
      <c r="DZ49" s="312">
        <v>51.329150163245998</v>
      </c>
      <c r="EA49" s="312">
        <v>9.1898052042055092</v>
      </c>
      <c r="EB49" s="312">
        <v>1.60868153634196E-3</v>
      </c>
      <c r="EC49" s="312">
        <v>42.138394991406301</v>
      </c>
      <c r="ED49" s="312">
        <v>7.9528891865572504</v>
      </c>
      <c r="EE49" s="312">
        <v>8.2959962511768605E-3</v>
      </c>
      <c r="EF49" s="312">
        <v>52.016437907540102</v>
      </c>
      <c r="EG49" s="312">
        <v>8.5900623387160095</v>
      </c>
      <c r="EH49" s="312">
        <v>1.6616803247380401E-3</v>
      </c>
      <c r="EI49" s="312">
        <v>50.646266567495402</v>
      </c>
      <c r="EJ49" s="312">
        <v>9.1608467047114406</v>
      </c>
      <c r="EK49" s="312">
        <v>0</v>
      </c>
      <c r="EL49" s="312">
        <v>54.718233265747202</v>
      </c>
      <c r="EM49" s="312">
        <v>8.9833176292804193</v>
      </c>
      <c r="EN49" s="312">
        <v>1.80859155191024E-3</v>
      </c>
      <c r="EO49" s="312">
        <v>40.524209713236701</v>
      </c>
      <c r="EP49" s="312">
        <v>8.9514221445777604</v>
      </c>
      <c r="EQ49" s="312">
        <v>1.08636262753871E-2</v>
      </c>
      <c r="ER49" s="312">
        <v>46.0039220428853</v>
      </c>
      <c r="ES49" s="312">
        <v>8.0553421938317094</v>
      </c>
      <c r="ET49" s="312">
        <v>1.8247657763956201E-2</v>
      </c>
      <c r="EU49" s="312">
        <v>32.728794726594202</v>
      </c>
      <c r="EV49" s="312">
        <v>6.8930416430468204</v>
      </c>
      <c r="EW49" s="312">
        <v>6.6673362009037201E-3</v>
      </c>
      <c r="EX49" s="312">
        <v>43.948947247693397</v>
      </c>
      <c r="EY49" s="312">
        <v>6.9617930663680498</v>
      </c>
      <c r="EZ49" s="312">
        <v>2.4030821659233401E-3</v>
      </c>
      <c r="FA49" s="312">
        <v>41.765247002535297</v>
      </c>
      <c r="FB49" s="312">
        <v>8.012190316801</v>
      </c>
      <c r="FC49" s="312">
        <v>3.4390031077164902E-3</v>
      </c>
    </row>
    <row r="50" spans="2:159">
      <c r="B50" s="73" t="s">
        <v>793</v>
      </c>
      <c r="C50" s="42" t="s">
        <v>834</v>
      </c>
      <c r="D50" s="247">
        <v>42.920165906426099</v>
      </c>
      <c r="E50" s="312">
        <v>8.9986937479357305</v>
      </c>
      <c r="F50" s="312">
        <v>9.0892997429741995E-2</v>
      </c>
      <c r="G50" s="312">
        <v>71.177400893772301</v>
      </c>
      <c r="H50" s="312">
        <v>25.8672724610974</v>
      </c>
      <c r="I50" s="312">
        <v>1.65786528098015</v>
      </c>
      <c r="J50" s="312">
        <v>25773.852834582998</v>
      </c>
      <c r="K50" s="312">
        <v>4191.66409282926</v>
      </c>
      <c r="L50" s="312">
        <v>0.46491175343065999</v>
      </c>
      <c r="M50" s="312">
        <v>19849.771369378599</v>
      </c>
      <c r="N50" s="312">
        <v>2883.3859245570202</v>
      </c>
      <c r="O50" s="312">
        <v>1.0365285534944999</v>
      </c>
      <c r="P50" s="312">
        <v>75430.762806817598</v>
      </c>
      <c r="Q50" s="312">
        <v>10026.169166104601</v>
      </c>
      <c r="R50" s="312">
        <v>1.1541506679692799</v>
      </c>
      <c r="S50" s="312">
        <v>251955.96945378601</v>
      </c>
      <c r="T50" s="312">
        <v>34970.9786441615</v>
      </c>
      <c r="U50" s="312">
        <v>166.17198927592901</v>
      </c>
      <c r="V50" s="312">
        <v>962.51550485058794</v>
      </c>
      <c r="W50" s="312">
        <v>123.16495982051801</v>
      </c>
      <c r="X50" s="312">
        <v>3.8896340768528601</v>
      </c>
      <c r="Y50" s="312">
        <v>308.28653489860199</v>
      </c>
      <c r="Z50" s="312">
        <v>242.207926362346</v>
      </c>
      <c r="AA50" s="312">
        <v>35.390005989109198</v>
      </c>
      <c r="AB50" s="312">
        <v>99.461210160184095</v>
      </c>
      <c r="AC50" s="312">
        <v>309.97765109706103</v>
      </c>
      <c r="AD50" s="312">
        <v>71.894554725812796</v>
      </c>
      <c r="AE50" s="312">
        <v>24139.624822544101</v>
      </c>
      <c r="AF50" s="312">
        <v>1775.32081992538</v>
      </c>
      <c r="AG50" s="312">
        <v>1.0743417192840801</v>
      </c>
      <c r="AH50" s="312">
        <v>53.997482422098898</v>
      </c>
      <c r="AI50" s="312">
        <v>4.3945918787636504</v>
      </c>
      <c r="AJ50" s="312">
        <v>0.20804394968741</v>
      </c>
      <c r="AK50" s="312">
        <v>7369.5852524697802</v>
      </c>
      <c r="AL50" s="312">
        <v>508.44917786916699</v>
      </c>
      <c r="AM50" s="312">
        <v>0.76749036188628905</v>
      </c>
      <c r="AN50" s="312">
        <v>42.487454822107203</v>
      </c>
      <c r="AO50" s="312">
        <v>4.9689078010730601</v>
      </c>
      <c r="AP50" s="312">
        <v>0.214103964152835</v>
      </c>
      <c r="AQ50" s="312">
        <v>33.250110970744899</v>
      </c>
      <c r="AR50" s="312">
        <v>48.515319517603899</v>
      </c>
      <c r="AS50" s="312">
        <v>6.8003668728423197</v>
      </c>
      <c r="AT50" s="312">
        <v>210.73774153881899</v>
      </c>
      <c r="AU50" s="312">
        <v>27.815374946696998</v>
      </c>
      <c r="AV50" s="312">
        <v>0.23547798292954</v>
      </c>
      <c r="AW50" s="312">
        <v>95061.596739660294</v>
      </c>
      <c r="AX50" s="312">
        <v>12700.8812811676</v>
      </c>
      <c r="AY50" s="312">
        <v>1.26881581251555</v>
      </c>
      <c r="AZ50" s="312">
        <v>78185.447485111799</v>
      </c>
      <c r="BA50" s="312">
        <v>9949.1697277165204</v>
      </c>
      <c r="BB50" s="312">
        <v>1.75772315869717</v>
      </c>
      <c r="BC50" s="312">
        <v>39.636812731618697</v>
      </c>
      <c r="BD50" s="312">
        <v>6.65240037383274</v>
      </c>
      <c r="BE50" s="312">
        <v>9.0232197011532091E-3</v>
      </c>
      <c r="BF50" s="312">
        <v>57.2285188588422</v>
      </c>
      <c r="BG50" s="312">
        <v>10.766505273675101</v>
      </c>
      <c r="BH50" s="312">
        <v>1.02289117367048</v>
      </c>
      <c r="BI50" s="312">
        <v>41.724252574524598</v>
      </c>
      <c r="BJ50" s="312">
        <v>7.4483922322522096</v>
      </c>
      <c r="BK50" s="312">
        <v>7.4887825091039695E-2</v>
      </c>
      <c r="BL50" s="312">
        <v>51.866817454546897</v>
      </c>
      <c r="BM50" s="312">
        <v>11.739207754976499</v>
      </c>
      <c r="BN50" s="312">
        <v>0.24371814830324301</v>
      </c>
      <c r="BO50" s="312">
        <v>55.326640207642299</v>
      </c>
      <c r="BP50" s="312">
        <v>10.752568119906901</v>
      </c>
      <c r="BQ50" s="312">
        <v>2.2540081134334099E-2</v>
      </c>
      <c r="BR50" s="312">
        <v>42.474244843368197</v>
      </c>
      <c r="BS50" s="312">
        <v>10.556083034158799</v>
      </c>
      <c r="BT50" s="312">
        <v>0.147354299723927</v>
      </c>
      <c r="BU50" s="312">
        <v>34.035044832435297</v>
      </c>
      <c r="BV50" s="312">
        <v>6.6769212502076902</v>
      </c>
      <c r="BW50" s="312">
        <v>0.100283540003096</v>
      </c>
      <c r="BX50" s="312">
        <v>36.040750451414503</v>
      </c>
      <c r="BY50" s="312">
        <v>7.3589767006607403</v>
      </c>
      <c r="BZ50" s="312">
        <v>2.1040746432072901E-2</v>
      </c>
      <c r="CA50" s="312">
        <v>69.621976153760599</v>
      </c>
      <c r="CB50" s="312">
        <v>12.3995950528492</v>
      </c>
      <c r="CC50" s="312">
        <v>2.90007357300778E-2</v>
      </c>
      <c r="CD50" s="312">
        <v>42.164094308831601</v>
      </c>
      <c r="CE50" s="312">
        <v>7.7501275967723897</v>
      </c>
      <c r="CF50" s="312">
        <v>8.2639651021737901E-3</v>
      </c>
      <c r="CG50" s="312">
        <v>42.605873278452101</v>
      </c>
      <c r="CH50" s="312">
        <v>7.5774665762476401</v>
      </c>
      <c r="CI50" s="312">
        <v>1.7941953416675E-2</v>
      </c>
      <c r="CJ50" s="312">
        <v>42.310979245550797</v>
      </c>
      <c r="CK50" s="312">
        <v>7.3128125322508097</v>
      </c>
      <c r="CL50" s="312">
        <v>1.6262254331039401E-3</v>
      </c>
      <c r="CM50" s="312">
        <v>36.987106165024301</v>
      </c>
      <c r="CN50" s="312">
        <v>7.9264943929365197</v>
      </c>
      <c r="CO50" s="312">
        <v>2.8858551322717901E-2</v>
      </c>
      <c r="CP50" s="312">
        <v>34.105065883847203</v>
      </c>
      <c r="CQ50" s="312">
        <v>6.32699797858373</v>
      </c>
      <c r="CR50" s="312">
        <v>1.05980496349516E-2</v>
      </c>
      <c r="CS50" s="312">
        <v>37.031822220189099</v>
      </c>
      <c r="CT50" s="312">
        <v>6.7731547613316296</v>
      </c>
      <c r="CU50" s="312">
        <v>1.54957712792746E-2</v>
      </c>
      <c r="CV50" s="312">
        <v>68.884350506550206</v>
      </c>
      <c r="CW50" s="312">
        <v>12.6564465414989</v>
      </c>
      <c r="CX50" s="312">
        <v>2.6475613388039099E-2</v>
      </c>
      <c r="CY50" s="312">
        <v>40.342537219235901</v>
      </c>
      <c r="CZ50" s="312">
        <v>6.7268639080033399</v>
      </c>
      <c r="DA50" s="312">
        <v>0</v>
      </c>
      <c r="DB50" s="312">
        <v>42.151455027573199</v>
      </c>
      <c r="DC50" s="312">
        <v>7.5831764972949198</v>
      </c>
      <c r="DD50" s="312">
        <v>1.5721740200072001E-3</v>
      </c>
      <c r="DE50" s="312">
        <v>46.836371820020197</v>
      </c>
      <c r="DF50" s="312">
        <v>7.5271007847999396</v>
      </c>
      <c r="DG50" s="312">
        <v>0</v>
      </c>
      <c r="DH50" s="312">
        <v>46.264321777921097</v>
      </c>
      <c r="DI50" s="312">
        <v>9.6544100699625996</v>
      </c>
      <c r="DJ50" s="312">
        <v>7.4914777468728403E-3</v>
      </c>
      <c r="DK50" s="312">
        <v>47.886689188370397</v>
      </c>
      <c r="DL50" s="312">
        <v>8.3755296512656408</v>
      </c>
      <c r="DM50" s="312">
        <v>0</v>
      </c>
      <c r="DN50" s="312">
        <v>41.114609057616697</v>
      </c>
      <c r="DO50" s="312">
        <v>7.5779235708245203</v>
      </c>
      <c r="DP50" s="312">
        <v>3.7035057158557199E-3</v>
      </c>
      <c r="DQ50" s="312">
        <v>51.641509830130602</v>
      </c>
      <c r="DR50" s="312">
        <v>10.2479831694725</v>
      </c>
      <c r="DS50" s="312">
        <v>2.2439876845153701E-2</v>
      </c>
      <c r="DT50" s="312">
        <v>49.998131709780502</v>
      </c>
      <c r="DU50" s="312">
        <v>9.0846773757636097</v>
      </c>
      <c r="DV50" s="312">
        <v>1.4042660429931101E-3</v>
      </c>
      <c r="DW50" s="312">
        <v>52.302012073220702</v>
      </c>
      <c r="DX50" s="312">
        <v>10.2751748806823</v>
      </c>
      <c r="DY50" s="312">
        <v>0</v>
      </c>
      <c r="DZ50" s="312">
        <v>51.1064745388353</v>
      </c>
      <c r="EA50" s="312">
        <v>8.7395492766145093</v>
      </c>
      <c r="EB50" s="312">
        <v>1.5265556464732399E-3</v>
      </c>
      <c r="EC50" s="312">
        <v>41.262297447195998</v>
      </c>
      <c r="ED50" s="312">
        <v>7.4439869300610102</v>
      </c>
      <c r="EE50" s="312">
        <v>1.11541929802145E-2</v>
      </c>
      <c r="EF50" s="312">
        <v>51.2489823596718</v>
      </c>
      <c r="EG50" s="312">
        <v>7.7733616376252801</v>
      </c>
      <c r="EH50" s="312">
        <v>1.56613467303843E-3</v>
      </c>
      <c r="EI50" s="312">
        <v>50.809276060990101</v>
      </c>
      <c r="EJ50" s="312">
        <v>9.1544394110543497</v>
      </c>
      <c r="EK50" s="312">
        <v>1.04359808197853E-2</v>
      </c>
      <c r="EL50" s="312">
        <v>53.678542773682203</v>
      </c>
      <c r="EM50" s="312">
        <v>8.5206167440643501</v>
      </c>
      <c r="EN50" s="312">
        <v>3.4103686272989198E-3</v>
      </c>
      <c r="EO50" s="312">
        <v>40.901382260378199</v>
      </c>
      <c r="EP50" s="312">
        <v>8.1844586153572294</v>
      </c>
      <c r="EQ50" s="312">
        <v>0</v>
      </c>
      <c r="ER50" s="312">
        <v>46.161412482732501</v>
      </c>
      <c r="ES50" s="312">
        <v>8.6109363977837301</v>
      </c>
      <c r="ET50" s="312">
        <v>1.74592864092207E-2</v>
      </c>
      <c r="EU50" s="312">
        <v>32.643305806557002</v>
      </c>
      <c r="EV50" s="312">
        <v>6.2177661623748399</v>
      </c>
      <c r="EW50" s="312">
        <v>6.7988811340098099E-3</v>
      </c>
      <c r="EX50" s="312">
        <v>41.461502431860801</v>
      </c>
      <c r="EY50" s="312">
        <v>7.1113673271661604</v>
      </c>
      <c r="EZ50" s="312">
        <v>2.2881942454198501E-3</v>
      </c>
      <c r="FA50" s="312">
        <v>41.425468027932602</v>
      </c>
      <c r="FB50" s="312">
        <v>7.28702821551936</v>
      </c>
      <c r="FC50" s="312">
        <v>2.3239478075009999E-3</v>
      </c>
    </row>
    <row r="51" spans="2:159">
      <c r="B51" s="73" t="s">
        <v>793</v>
      </c>
      <c r="C51" s="42" t="s">
        <v>832</v>
      </c>
      <c r="D51" s="247">
        <v>43.5396334411966</v>
      </c>
      <c r="E51" s="312">
        <v>7.2802152362519399</v>
      </c>
      <c r="F51" s="312">
        <v>6.2228280362523702E-2</v>
      </c>
      <c r="G51" s="312">
        <v>76.070784622039298</v>
      </c>
      <c r="H51" s="312">
        <v>21.102505759132399</v>
      </c>
      <c r="I51" s="312">
        <v>1.4867939349694199</v>
      </c>
      <c r="J51" s="312">
        <v>26173.440128193499</v>
      </c>
      <c r="K51" s="312">
        <v>3642.2602592906201</v>
      </c>
      <c r="L51" s="312">
        <v>0.37996108379225602</v>
      </c>
      <c r="M51" s="312">
        <v>20294.758986970301</v>
      </c>
      <c r="N51" s="312">
        <v>2902.5447746504601</v>
      </c>
      <c r="O51" s="312">
        <v>0.89545297261719503</v>
      </c>
      <c r="P51" s="312">
        <v>76681.415328891497</v>
      </c>
      <c r="Q51" s="312">
        <v>10777.698903221501</v>
      </c>
      <c r="R51" s="312">
        <v>0.97447055470515398</v>
      </c>
      <c r="S51" s="312">
        <v>250619.50239252299</v>
      </c>
      <c r="T51" s="312">
        <v>30129.615321226</v>
      </c>
      <c r="U51" s="312">
        <v>189.26745045221</v>
      </c>
      <c r="V51" s="312">
        <v>949.76590291244804</v>
      </c>
      <c r="W51" s="312">
        <v>127.160026089722</v>
      </c>
      <c r="X51" s="312">
        <v>4.0098787258473996</v>
      </c>
      <c r="Y51" s="312">
        <v>282.44292764407601</v>
      </c>
      <c r="Z51" s="312">
        <v>162.613530261823</v>
      </c>
      <c r="AA51" s="312">
        <v>31.436055973735701</v>
      </c>
      <c r="AB51" s="312">
        <v>135.082339081339</v>
      </c>
      <c r="AC51" s="312">
        <v>274.14960577588403</v>
      </c>
      <c r="AD51" s="312">
        <v>62.713145847205297</v>
      </c>
      <c r="AE51" s="312">
        <v>23653.592788751601</v>
      </c>
      <c r="AF51" s="312">
        <v>1340.92649555196</v>
      </c>
      <c r="AG51" s="312">
        <v>0.99523166636470195</v>
      </c>
      <c r="AH51" s="312">
        <v>54.478629475567303</v>
      </c>
      <c r="AI51" s="312">
        <v>4.4335636093785702</v>
      </c>
      <c r="AJ51" s="312">
        <v>0.16916817847788501</v>
      </c>
      <c r="AK51" s="312">
        <v>7368.7047997293803</v>
      </c>
      <c r="AL51" s="312">
        <v>524.52795435473797</v>
      </c>
      <c r="AM51" s="312">
        <v>0.83600700793034699</v>
      </c>
      <c r="AN51" s="312">
        <v>42.661672214160603</v>
      </c>
      <c r="AO51" s="312">
        <v>4.6852988022353603</v>
      </c>
      <c r="AP51" s="312">
        <v>0.18675785661472799</v>
      </c>
      <c r="AQ51" s="312">
        <v>42.533452700118602</v>
      </c>
      <c r="AR51" s="312">
        <v>37.009260735281302</v>
      </c>
      <c r="AS51" s="312">
        <v>5.8947772687799</v>
      </c>
      <c r="AT51" s="312">
        <v>212.80750300210499</v>
      </c>
      <c r="AU51" s="312">
        <v>26.886740338681999</v>
      </c>
      <c r="AV51" s="312">
        <v>0.25432563171980399</v>
      </c>
      <c r="AW51" s="312">
        <v>96233.506972073606</v>
      </c>
      <c r="AX51" s="312">
        <v>11644.994077753299</v>
      </c>
      <c r="AY51" s="312">
        <v>1.2780624896683599</v>
      </c>
      <c r="AZ51" s="312">
        <v>80336.722659557694</v>
      </c>
      <c r="BA51" s="312">
        <v>11004.296835123299</v>
      </c>
      <c r="BB51" s="312">
        <v>2.1365614775666799</v>
      </c>
      <c r="BC51" s="312">
        <v>39.837784754946703</v>
      </c>
      <c r="BD51" s="312">
        <v>5.0885676804083699</v>
      </c>
      <c r="BE51" s="312">
        <v>8.0338692637554193E-3</v>
      </c>
      <c r="BF51" s="312">
        <v>57.996795748241297</v>
      </c>
      <c r="BG51" s="312">
        <v>10.8731695777045</v>
      </c>
      <c r="BH51" s="312">
        <v>0.28266861818774303</v>
      </c>
      <c r="BI51" s="312">
        <v>41.298191562215301</v>
      </c>
      <c r="BJ51" s="312">
        <v>6.4652662685061797</v>
      </c>
      <c r="BK51" s="312">
        <v>8.3595789303603299E-2</v>
      </c>
      <c r="BL51" s="312">
        <v>52.656925622145103</v>
      </c>
      <c r="BM51" s="312">
        <v>13.001198208464899</v>
      </c>
      <c r="BN51" s="312">
        <v>0.28609206819944299</v>
      </c>
      <c r="BO51" s="312">
        <v>55.642925838717701</v>
      </c>
      <c r="BP51" s="312">
        <v>9.0853227353355894</v>
      </c>
      <c r="BQ51" s="312">
        <v>1.7803491508283101E-2</v>
      </c>
      <c r="BR51" s="312">
        <v>43.242160967349399</v>
      </c>
      <c r="BS51" s="312">
        <v>9.5633504166591408</v>
      </c>
      <c r="BT51" s="312">
        <v>0.19758452082105099</v>
      </c>
      <c r="BU51" s="312">
        <v>34.587653921940699</v>
      </c>
      <c r="BV51" s="312">
        <v>6.8689460361177499</v>
      </c>
      <c r="BW51" s="312">
        <v>8.2101110304920705E-2</v>
      </c>
      <c r="BX51" s="312">
        <v>35.872454258541801</v>
      </c>
      <c r="BY51" s="312">
        <v>7.2841026809098599</v>
      </c>
      <c r="BZ51" s="312">
        <v>1.9406580923568E-2</v>
      </c>
      <c r="CA51" s="312">
        <v>69.077810757806404</v>
      </c>
      <c r="CB51" s="312">
        <v>11.2597838756438</v>
      </c>
      <c r="CC51" s="312">
        <v>1.9398852759443499E-2</v>
      </c>
      <c r="CD51" s="312">
        <v>42.216495699224097</v>
      </c>
      <c r="CE51" s="312">
        <v>6.9501857832737297</v>
      </c>
      <c r="CF51" s="312">
        <v>6.2612578121477398E-3</v>
      </c>
      <c r="CG51" s="312">
        <v>43.090127142441098</v>
      </c>
      <c r="CH51" s="312">
        <v>6.38885199697188</v>
      </c>
      <c r="CI51" s="312">
        <v>7.7830571747629397E-3</v>
      </c>
      <c r="CJ51" s="312">
        <v>41.867629021862697</v>
      </c>
      <c r="CK51" s="312">
        <v>6.4726214116918799</v>
      </c>
      <c r="CL51" s="312">
        <v>0</v>
      </c>
      <c r="CM51" s="312">
        <v>36.705556559512097</v>
      </c>
      <c r="CN51" s="312">
        <v>7.6950095687818996</v>
      </c>
      <c r="CO51" s="312">
        <v>1.27219239975205E-2</v>
      </c>
      <c r="CP51" s="312">
        <v>34.392119480586203</v>
      </c>
      <c r="CQ51" s="312">
        <v>6.2522467420822201</v>
      </c>
      <c r="CR51" s="312">
        <v>2.3310847042924399E-2</v>
      </c>
      <c r="CS51" s="312">
        <v>36.563609091158803</v>
      </c>
      <c r="CT51" s="312">
        <v>6.2890337401642</v>
      </c>
      <c r="CU51" s="312">
        <v>1.03927596398957E-2</v>
      </c>
      <c r="CV51" s="312">
        <v>68.3310061287671</v>
      </c>
      <c r="CW51" s="312">
        <v>14.678508105927</v>
      </c>
      <c r="CX51" s="312">
        <v>1.3178902478653399E-2</v>
      </c>
      <c r="CY51" s="312">
        <v>41.040391927931502</v>
      </c>
      <c r="CZ51" s="312">
        <v>7.3304470397483703</v>
      </c>
      <c r="DA51" s="312">
        <v>0</v>
      </c>
      <c r="DB51" s="312">
        <v>42.504722565634097</v>
      </c>
      <c r="DC51" s="312">
        <v>7.9202292006109696</v>
      </c>
      <c r="DD51" s="312">
        <v>2.2005919926881799E-3</v>
      </c>
      <c r="DE51" s="312">
        <v>47.247408181425897</v>
      </c>
      <c r="DF51" s="312">
        <v>7.7305880671770302</v>
      </c>
      <c r="DG51" s="312">
        <v>3.0984395476449699E-3</v>
      </c>
      <c r="DH51" s="312">
        <v>46.460645939969197</v>
      </c>
      <c r="DI51" s="312">
        <v>9.1229980809327191</v>
      </c>
      <c r="DJ51" s="312">
        <v>0</v>
      </c>
      <c r="DK51" s="312">
        <v>49.024825979770696</v>
      </c>
      <c r="DL51" s="312">
        <v>10.0323872954805</v>
      </c>
      <c r="DM51" s="312">
        <v>0</v>
      </c>
      <c r="DN51" s="312">
        <v>41.680378263864803</v>
      </c>
      <c r="DO51" s="312">
        <v>5.93025179361761</v>
      </c>
      <c r="DP51" s="312">
        <v>2.6213613006728E-3</v>
      </c>
      <c r="DQ51" s="312">
        <v>51.916270264506501</v>
      </c>
      <c r="DR51" s="312">
        <v>9.5541968235205808</v>
      </c>
      <c r="DS51" s="312">
        <v>1.29383348419847E-2</v>
      </c>
      <c r="DT51" s="312">
        <v>50.478962325339602</v>
      </c>
      <c r="DU51" s="312">
        <v>6.79497851092456</v>
      </c>
      <c r="DV51" s="312">
        <v>1.9634726264023401E-3</v>
      </c>
      <c r="DW51" s="312">
        <v>53.534107685553401</v>
      </c>
      <c r="DX51" s="312">
        <v>8.6545892536856108</v>
      </c>
      <c r="DY51" s="312">
        <v>5.8832598128007903E-3</v>
      </c>
      <c r="DZ51" s="312">
        <v>51.234135212383499</v>
      </c>
      <c r="EA51" s="312">
        <v>8.1875620689459208</v>
      </c>
      <c r="EB51" s="312">
        <v>0</v>
      </c>
      <c r="EC51" s="312">
        <v>41.619344546512103</v>
      </c>
      <c r="ED51" s="312">
        <v>7.4532543622876801</v>
      </c>
      <c r="EE51" s="312">
        <v>6.4256597009043903E-3</v>
      </c>
      <c r="EF51" s="312">
        <v>52.039175760665202</v>
      </c>
      <c r="EG51" s="312">
        <v>8.5374611993768692</v>
      </c>
      <c r="EH51" s="312">
        <v>0</v>
      </c>
      <c r="EI51" s="312">
        <v>51.880547078924501</v>
      </c>
      <c r="EJ51" s="312">
        <v>11.231624557197501</v>
      </c>
      <c r="EK51" s="312">
        <v>1.2446297639703801E-2</v>
      </c>
      <c r="EL51" s="312">
        <v>54.283912070255603</v>
      </c>
      <c r="EM51" s="312">
        <v>9.6010701869206194</v>
      </c>
      <c r="EN51" s="312">
        <v>0</v>
      </c>
      <c r="EO51" s="312">
        <v>40.791720348743297</v>
      </c>
      <c r="EP51" s="312">
        <v>9.4653812409198608</v>
      </c>
      <c r="EQ51" s="312">
        <v>1.0079398720412301E-2</v>
      </c>
      <c r="ER51" s="312">
        <v>46.834235159918101</v>
      </c>
      <c r="ES51" s="312">
        <v>9.2002820118834201</v>
      </c>
      <c r="ET51" s="312">
        <v>8.1275076071241608E-3</v>
      </c>
      <c r="EU51" s="312">
        <v>33.108174072696002</v>
      </c>
      <c r="EV51" s="312">
        <v>5.7066759951000297</v>
      </c>
      <c r="EW51" s="312">
        <v>5.5928561898456099E-3</v>
      </c>
      <c r="EX51" s="312">
        <v>41.7503486861998</v>
      </c>
      <c r="EY51" s="312">
        <v>6.24319500253121</v>
      </c>
      <c r="EZ51" s="312">
        <v>2.2261618831742802E-3</v>
      </c>
      <c r="FA51" s="312">
        <v>42.405678127779197</v>
      </c>
      <c r="FB51" s="312">
        <v>6.9289741031025596</v>
      </c>
      <c r="FC51" s="312">
        <v>0</v>
      </c>
    </row>
    <row r="52" spans="2:159">
      <c r="B52" s="73" t="s">
        <v>793</v>
      </c>
      <c r="C52" s="42" t="s">
        <v>835</v>
      </c>
      <c r="D52" s="247">
        <v>45.263662762663103</v>
      </c>
      <c r="E52" s="312">
        <v>7.3537111424250803</v>
      </c>
      <c r="F52" s="312">
        <v>7.9254909177549598E-2</v>
      </c>
      <c r="G52" s="312">
        <v>74.326462937525505</v>
      </c>
      <c r="H52" s="312">
        <v>28.0409052044253</v>
      </c>
      <c r="I52" s="312">
        <v>1.4193161130963099</v>
      </c>
      <c r="J52" s="312">
        <v>26122.034389119101</v>
      </c>
      <c r="K52" s="312">
        <v>3311.1955389709001</v>
      </c>
      <c r="L52" s="312">
        <v>0.38672404161587098</v>
      </c>
      <c r="M52" s="312">
        <v>19969.515899472401</v>
      </c>
      <c r="N52" s="312">
        <v>2565.7082430946598</v>
      </c>
      <c r="O52" s="312">
        <v>0.94218476631630999</v>
      </c>
      <c r="P52" s="312">
        <v>76305.309243384705</v>
      </c>
      <c r="Q52" s="312">
        <v>9812.4987840814192</v>
      </c>
      <c r="R52" s="312">
        <v>1.4815800545790401</v>
      </c>
      <c r="S52" s="312">
        <v>255136.64216052799</v>
      </c>
      <c r="T52" s="312">
        <v>32695.016802494702</v>
      </c>
      <c r="U52" s="312">
        <v>367.33198305374799</v>
      </c>
      <c r="V52" s="312">
        <v>984.54462405653896</v>
      </c>
      <c r="W52" s="312">
        <v>144.06274538960099</v>
      </c>
      <c r="X52" s="312">
        <v>4.6499472157969901</v>
      </c>
      <c r="Y52" s="312">
        <v>315.05739730411199</v>
      </c>
      <c r="Z52" s="312">
        <v>229.072399167264</v>
      </c>
      <c r="AA52" s="312">
        <v>38.593222032020101</v>
      </c>
      <c r="AB52" s="312">
        <v>213.21267074082499</v>
      </c>
      <c r="AC52" s="312">
        <v>287.95526270376598</v>
      </c>
      <c r="AD52" s="312">
        <v>52.1285142457319</v>
      </c>
      <c r="AE52" s="312">
        <v>23425.548019757</v>
      </c>
      <c r="AF52" s="312">
        <v>1539.1159608343301</v>
      </c>
      <c r="AG52" s="312">
        <v>1.2570338397401599</v>
      </c>
      <c r="AH52" s="312">
        <v>54.486668232412597</v>
      </c>
      <c r="AI52" s="312">
        <v>4.5385820530823704</v>
      </c>
      <c r="AJ52" s="312">
        <v>0.199471090342135</v>
      </c>
      <c r="AK52" s="312">
        <v>7303.8841887271101</v>
      </c>
      <c r="AL52" s="312">
        <v>612.33104670014598</v>
      </c>
      <c r="AM52" s="312">
        <v>0.70215327212145295</v>
      </c>
      <c r="AN52" s="312">
        <v>42.8264019487737</v>
      </c>
      <c r="AO52" s="312">
        <v>5.2507306847586097</v>
      </c>
      <c r="AP52" s="312">
        <v>0.16881324543258</v>
      </c>
      <c r="AQ52" s="312">
        <v>27.2374734093335</v>
      </c>
      <c r="AR52" s="312">
        <v>49.018544843973103</v>
      </c>
      <c r="AS52" s="312">
        <v>9.75436693213687</v>
      </c>
      <c r="AT52" s="312">
        <v>214.548342989395</v>
      </c>
      <c r="AU52" s="312">
        <v>28.151713990680999</v>
      </c>
      <c r="AV52" s="312">
        <v>0.29934445723999997</v>
      </c>
      <c r="AW52" s="312">
        <v>96274.240794310303</v>
      </c>
      <c r="AX52" s="312">
        <v>11774.685671990999</v>
      </c>
      <c r="AY52" s="312">
        <v>1.40133733721049</v>
      </c>
      <c r="AZ52" s="312">
        <v>81228.522412892504</v>
      </c>
      <c r="BA52" s="312">
        <v>9726.0134456580399</v>
      </c>
      <c r="BB52" s="312">
        <v>1.47263667377532</v>
      </c>
      <c r="BC52" s="312">
        <v>40.476030782940903</v>
      </c>
      <c r="BD52" s="312">
        <v>5.1142378978142498</v>
      </c>
      <c r="BE52" s="312">
        <v>5.5959372743457202E-3</v>
      </c>
      <c r="BF52" s="312">
        <v>57.859131055953497</v>
      </c>
      <c r="BG52" s="312">
        <v>11.588087289229501</v>
      </c>
      <c r="BH52" s="312">
        <v>0.89213237277017998</v>
      </c>
      <c r="BI52" s="312">
        <v>42.371423481368303</v>
      </c>
      <c r="BJ52" s="312">
        <v>6.7496343272357704</v>
      </c>
      <c r="BK52" s="312">
        <v>6.5603056860037506E-2</v>
      </c>
      <c r="BL52" s="312">
        <v>52.316246409379197</v>
      </c>
      <c r="BM52" s="312">
        <v>11.5084505589067</v>
      </c>
      <c r="BN52" s="312">
        <v>0.25411986760726701</v>
      </c>
      <c r="BO52" s="312">
        <v>56.475118156280502</v>
      </c>
      <c r="BP52" s="312">
        <v>8.9375649200923402</v>
      </c>
      <c r="BQ52" s="312">
        <v>1.9174720416733199E-2</v>
      </c>
      <c r="BR52" s="312">
        <v>42.468192737731698</v>
      </c>
      <c r="BS52" s="312">
        <v>7.7946359663634901</v>
      </c>
      <c r="BT52" s="312">
        <v>0.14468469250380001</v>
      </c>
      <c r="BU52" s="312">
        <v>35.943606355931003</v>
      </c>
      <c r="BV52" s="312">
        <v>6.8213890547694103</v>
      </c>
      <c r="BW52" s="312">
        <v>9.3932618053545899E-2</v>
      </c>
      <c r="BX52" s="312">
        <v>36.074910904565101</v>
      </c>
      <c r="BY52" s="312">
        <v>5.9353295179750001</v>
      </c>
      <c r="BZ52" s="312">
        <v>1.76865530316643E-2</v>
      </c>
      <c r="CA52" s="312">
        <v>70.429504110163506</v>
      </c>
      <c r="CB52" s="312">
        <v>9.9936441530430695</v>
      </c>
      <c r="CC52" s="312">
        <v>2.05130754229166E-2</v>
      </c>
      <c r="CD52" s="312">
        <v>43.247930374527797</v>
      </c>
      <c r="CE52" s="312">
        <v>5.8632124662137803</v>
      </c>
      <c r="CF52" s="312">
        <v>6.64303831917096E-3</v>
      </c>
      <c r="CG52" s="312">
        <v>44.1862603703388</v>
      </c>
      <c r="CH52" s="312">
        <v>6.6811248937114902</v>
      </c>
      <c r="CI52" s="312">
        <v>9.8139480600560897E-3</v>
      </c>
      <c r="CJ52" s="312">
        <v>43.265395613563101</v>
      </c>
      <c r="CK52" s="312">
        <v>6.0024878934072703</v>
      </c>
      <c r="CL52" s="312">
        <v>4.1785971569255299E-3</v>
      </c>
      <c r="CM52" s="312">
        <v>37.378733194368102</v>
      </c>
      <c r="CN52" s="312">
        <v>7.3946827852191603</v>
      </c>
      <c r="CO52" s="312">
        <v>1.8577440078340099E-2</v>
      </c>
      <c r="CP52" s="312">
        <v>35.199469447688003</v>
      </c>
      <c r="CQ52" s="312">
        <v>6.1552903301525701</v>
      </c>
      <c r="CR52" s="312">
        <v>2.0789592477542598E-2</v>
      </c>
      <c r="CS52" s="312">
        <v>38.203513589758998</v>
      </c>
      <c r="CT52" s="312">
        <v>6.77183429983649</v>
      </c>
      <c r="CU52" s="312">
        <v>1.3476070211054601E-2</v>
      </c>
      <c r="CV52" s="312">
        <v>68.403565426657593</v>
      </c>
      <c r="CW52" s="312">
        <v>14.151170026845399</v>
      </c>
      <c r="CX52" s="312">
        <v>0</v>
      </c>
      <c r="CY52" s="312">
        <v>40.522455394309198</v>
      </c>
      <c r="CZ52" s="312">
        <v>6.49395815016047</v>
      </c>
      <c r="DA52" s="312">
        <v>1.48033169129126E-3</v>
      </c>
      <c r="DB52" s="312">
        <v>42.315447907270098</v>
      </c>
      <c r="DC52" s="312">
        <v>7.1302321463759499</v>
      </c>
      <c r="DD52" s="312">
        <v>2.1508951798207701E-3</v>
      </c>
      <c r="DE52" s="312">
        <v>47.191210408602601</v>
      </c>
      <c r="DF52" s="312">
        <v>7.5922526453190704</v>
      </c>
      <c r="DG52" s="312">
        <v>1.76165057580629E-3</v>
      </c>
      <c r="DH52" s="312">
        <v>44.976243546612402</v>
      </c>
      <c r="DI52" s="312">
        <v>8.0801203214514299</v>
      </c>
      <c r="DJ52" s="312">
        <v>0</v>
      </c>
      <c r="DK52" s="312">
        <v>47.945585018742399</v>
      </c>
      <c r="DL52" s="312">
        <v>7.8063639951670698</v>
      </c>
      <c r="DM52" s="312">
        <v>0</v>
      </c>
      <c r="DN52" s="312">
        <v>41.300321318690997</v>
      </c>
      <c r="DO52" s="312">
        <v>6.6724264436649801</v>
      </c>
      <c r="DP52" s="312">
        <v>0</v>
      </c>
      <c r="DQ52" s="312">
        <v>51.466038238199197</v>
      </c>
      <c r="DR52" s="312">
        <v>9.6376859426636692</v>
      </c>
      <c r="DS52" s="312">
        <v>1.52756547883382E-2</v>
      </c>
      <c r="DT52" s="312">
        <v>50.904687892948303</v>
      </c>
      <c r="DU52" s="312">
        <v>7.58672565084124</v>
      </c>
      <c r="DV52" s="312">
        <v>1.36872343434975E-3</v>
      </c>
      <c r="DW52" s="312">
        <v>53.678756663773598</v>
      </c>
      <c r="DX52" s="312">
        <v>8.9243105403918808</v>
      </c>
      <c r="DY52" s="312">
        <v>8.0233778641825397E-3</v>
      </c>
      <c r="DZ52" s="312">
        <v>52.236776386967897</v>
      </c>
      <c r="EA52" s="312">
        <v>7.8364901358961498</v>
      </c>
      <c r="EB52" s="312">
        <v>0</v>
      </c>
      <c r="EC52" s="312">
        <v>42.190562466256601</v>
      </c>
      <c r="ED52" s="312">
        <v>6.92719571834572</v>
      </c>
      <c r="EE52" s="312">
        <v>0</v>
      </c>
      <c r="EF52" s="312">
        <v>53.121678074396002</v>
      </c>
      <c r="EG52" s="312">
        <v>7.8992157527925002</v>
      </c>
      <c r="EH52" s="312">
        <v>2.1429180874676101E-3</v>
      </c>
      <c r="EI52" s="312">
        <v>52.027887937480799</v>
      </c>
      <c r="EJ52" s="312">
        <v>8.5090555860819705</v>
      </c>
      <c r="EK52" s="312">
        <v>1.5991361124461399E-2</v>
      </c>
      <c r="EL52" s="312">
        <v>55.413467335826198</v>
      </c>
      <c r="EM52" s="312">
        <v>7.5540148689715201</v>
      </c>
      <c r="EN52" s="312">
        <v>0</v>
      </c>
      <c r="EO52" s="312">
        <v>41.726986373484003</v>
      </c>
      <c r="EP52" s="312">
        <v>6.6031786319796799</v>
      </c>
      <c r="EQ52" s="312">
        <v>0</v>
      </c>
      <c r="ER52" s="312">
        <v>47.7260205982125</v>
      </c>
      <c r="ES52" s="312">
        <v>7.4315045033323903</v>
      </c>
      <c r="ET52" s="312">
        <v>1.4238576813010899E-2</v>
      </c>
      <c r="EU52" s="312">
        <v>34.372401612098798</v>
      </c>
      <c r="EV52" s="312">
        <v>5.5853239660215603</v>
      </c>
      <c r="EW52" s="312">
        <v>5.25183825791215E-3</v>
      </c>
      <c r="EX52" s="312">
        <v>42.284584401295703</v>
      </c>
      <c r="EY52" s="312">
        <v>5.8607364527782497</v>
      </c>
      <c r="EZ52" s="312">
        <v>2.2799705165020001E-3</v>
      </c>
      <c r="FA52" s="312">
        <v>42.704741054957999</v>
      </c>
      <c r="FB52" s="312">
        <v>6.8281883491719899</v>
      </c>
      <c r="FC52" s="312">
        <v>0</v>
      </c>
    </row>
    <row r="53" spans="2:159" ht="15.75" thickBot="1">
      <c r="B53" s="73" t="s">
        <v>793</v>
      </c>
      <c r="C53" s="251" t="s">
        <v>837</v>
      </c>
      <c r="D53" s="252">
        <v>44.430841326116699</v>
      </c>
      <c r="E53" s="332">
        <v>5.8196606446613597</v>
      </c>
      <c r="F53" s="332">
        <v>6.1327664912789702E-2</v>
      </c>
      <c r="G53" s="332">
        <v>74.114432579991401</v>
      </c>
      <c r="H53" s="332">
        <v>24.531533455181901</v>
      </c>
      <c r="I53" s="332">
        <v>1.1515896135552599</v>
      </c>
      <c r="J53" s="332">
        <v>25796.9361520483</v>
      </c>
      <c r="K53" s="332">
        <v>2513.8030080070998</v>
      </c>
      <c r="L53" s="332">
        <v>0.482036086870821</v>
      </c>
      <c r="M53" s="332">
        <v>19952.160141676701</v>
      </c>
      <c r="N53" s="332">
        <v>2181.8622318915</v>
      </c>
      <c r="O53" s="332">
        <v>0.76685195627459202</v>
      </c>
      <c r="P53" s="332">
        <v>74890.3291414868</v>
      </c>
      <c r="Q53" s="332">
        <v>7992.5807364042703</v>
      </c>
      <c r="R53" s="332">
        <v>2.6559701913043399</v>
      </c>
      <c r="S53" s="332">
        <v>252743.57085299899</v>
      </c>
      <c r="T53" s="332">
        <v>28062.358062601499</v>
      </c>
      <c r="U53" s="332">
        <v>323.37551121252102</v>
      </c>
      <c r="V53" s="332">
        <v>992.63177442784695</v>
      </c>
      <c r="W53" s="332">
        <v>120.197579738089</v>
      </c>
      <c r="X53" s="332">
        <v>4.0146030903292704</v>
      </c>
      <c r="Y53" s="332">
        <v>237.76779933306</v>
      </c>
      <c r="Z53" s="332">
        <v>200.17974082737899</v>
      </c>
      <c r="AA53" s="332">
        <v>34.963016547014902</v>
      </c>
      <c r="AB53" s="332">
        <v>144.33223937522499</v>
      </c>
      <c r="AC53" s="332">
        <v>339.67752348745898</v>
      </c>
      <c r="AD53" s="332">
        <v>65.635951680512093</v>
      </c>
      <c r="AE53" s="332">
        <v>24106.935119598998</v>
      </c>
      <c r="AF53" s="332">
        <v>1379.2951568987301</v>
      </c>
      <c r="AG53" s="332">
        <v>1.34159980472301</v>
      </c>
      <c r="AH53" s="332">
        <v>53.864727163793901</v>
      </c>
      <c r="AI53" s="332">
        <v>3.7310051039771102</v>
      </c>
      <c r="AJ53" s="332">
        <v>0.199405953405901</v>
      </c>
      <c r="AK53" s="332">
        <v>7372.3374972105903</v>
      </c>
      <c r="AL53" s="332">
        <v>566.238585418855</v>
      </c>
      <c r="AM53" s="332">
        <v>0.65121426096246204</v>
      </c>
      <c r="AN53" s="332">
        <v>42.519662160021198</v>
      </c>
      <c r="AO53" s="332">
        <v>4.8432308828445301</v>
      </c>
      <c r="AP53" s="332">
        <v>0.17759996916197199</v>
      </c>
      <c r="AQ53" s="332">
        <v>43.280621655900802</v>
      </c>
      <c r="AR53" s="332">
        <v>45.578999303149899</v>
      </c>
      <c r="AS53" s="332">
        <v>11.2290173370808</v>
      </c>
      <c r="AT53" s="332">
        <v>215.97279757848801</v>
      </c>
      <c r="AU53" s="332">
        <v>28.679597994788001</v>
      </c>
      <c r="AV53" s="332">
        <v>0.29824034304276797</v>
      </c>
      <c r="AW53" s="332">
        <v>97052.939433803898</v>
      </c>
      <c r="AX53" s="332">
        <v>11203.7521983445</v>
      </c>
      <c r="AY53" s="332">
        <v>1.3214051117630801</v>
      </c>
      <c r="AZ53" s="332">
        <v>82360.823005593207</v>
      </c>
      <c r="BA53" s="332">
        <v>9098.4789751459793</v>
      </c>
      <c r="BB53" s="332">
        <v>1.8366786261030701</v>
      </c>
      <c r="BC53" s="332">
        <v>40.319680984230203</v>
      </c>
      <c r="BD53" s="332">
        <v>4.9458767543259299</v>
      </c>
      <c r="BE53" s="332">
        <v>5.5835047149683801E-3</v>
      </c>
      <c r="BF53" s="332">
        <v>58.118217770401699</v>
      </c>
      <c r="BG53" s="332">
        <v>11.061486053381699</v>
      </c>
      <c r="BH53" s="332">
        <v>1.1730918829100101</v>
      </c>
      <c r="BI53" s="332">
        <v>40.862259981485202</v>
      </c>
      <c r="BJ53" s="332">
        <v>5.0802443817466401</v>
      </c>
      <c r="BK53" s="332">
        <v>7.2965023573596993E-2</v>
      </c>
      <c r="BL53" s="332">
        <v>52.518104101564603</v>
      </c>
      <c r="BM53" s="332">
        <v>9.5054195828074501</v>
      </c>
      <c r="BN53" s="332">
        <v>0.21052172355326201</v>
      </c>
      <c r="BO53" s="332">
        <v>56.2212670233179</v>
      </c>
      <c r="BP53" s="332">
        <v>6.6621218268182796</v>
      </c>
      <c r="BQ53" s="332">
        <v>1.95455021807295E-2</v>
      </c>
      <c r="BR53" s="332">
        <v>41.970038550445203</v>
      </c>
      <c r="BS53" s="332">
        <v>7.2805238250589301</v>
      </c>
      <c r="BT53" s="332">
        <v>0.17214695595436699</v>
      </c>
      <c r="BU53" s="332">
        <v>37.096680971642698</v>
      </c>
      <c r="BV53" s="332">
        <v>5.9122592281391899</v>
      </c>
      <c r="BW53" s="332">
        <v>0.10515449685354999</v>
      </c>
      <c r="BX53" s="332">
        <v>36.670176400673</v>
      </c>
      <c r="BY53" s="332">
        <v>5.26898087923602</v>
      </c>
      <c r="BZ53" s="332">
        <v>2.0063857386304101E-2</v>
      </c>
      <c r="CA53" s="332">
        <v>71.520318786508497</v>
      </c>
      <c r="CB53" s="332">
        <v>8.5270202524377297</v>
      </c>
      <c r="CC53" s="332">
        <v>1.7403549690026599E-2</v>
      </c>
      <c r="CD53" s="332">
        <v>43.447181456257802</v>
      </c>
      <c r="CE53" s="332">
        <v>5.4642721133460599</v>
      </c>
      <c r="CF53" s="332">
        <v>6.8971414088708303E-3</v>
      </c>
      <c r="CG53" s="332">
        <v>44.311065397339497</v>
      </c>
      <c r="CH53" s="332">
        <v>5.6366490980989399</v>
      </c>
      <c r="CI53" s="332">
        <v>9.3335050320790397E-3</v>
      </c>
      <c r="CJ53" s="332">
        <v>43.6639529893164</v>
      </c>
      <c r="CK53" s="332">
        <v>4.7891041599284696</v>
      </c>
      <c r="CL53" s="332">
        <v>2.28388408459455E-3</v>
      </c>
      <c r="CM53" s="332">
        <v>38.541586427639601</v>
      </c>
      <c r="CN53" s="332">
        <v>6.5481281916393401</v>
      </c>
      <c r="CO53" s="332">
        <v>1.3740461778576501E-2</v>
      </c>
      <c r="CP53" s="332">
        <v>34.966852232800697</v>
      </c>
      <c r="CQ53" s="332">
        <v>4.2645010311381899</v>
      </c>
      <c r="CR53" s="332">
        <v>1.33806191556764E-2</v>
      </c>
      <c r="CS53" s="332">
        <v>38.163623859932301</v>
      </c>
      <c r="CT53" s="332">
        <v>5.2117217772978801</v>
      </c>
      <c r="CU53" s="332">
        <v>8.0046176647431497E-3</v>
      </c>
      <c r="CV53" s="332">
        <v>69.262648369157304</v>
      </c>
      <c r="CW53" s="332">
        <v>11.758581655657901</v>
      </c>
      <c r="CX53" s="332">
        <v>0</v>
      </c>
      <c r="CY53" s="332">
        <v>40.890646599294598</v>
      </c>
      <c r="CZ53" s="332">
        <v>5.6934001069122999</v>
      </c>
      <c r="DA53" s="332">
        <v>1.48083146586593E-3</v>
      </c>
      <c r="DB53" s="332">
        <v>42.489744553560598</v>
      </c>
      <c r="DC53" s="332">
        <v>5.7865493163591699</v>
      </c>
      <c r="DD53" s="332">
        <v>2.15891803555041E-3</v>
      </c>
      <c r="DE53" s="332">
        <v>47.437093767852502</v>
      </c>
      <c r="DF53" s="332">
        <v>6.1720471071622702</v>
      </c>
      <c r="DG53" s="332">
        <v>0</v>
      </c>
      <c r="DH53" s="332">
        <v>45.669056201093198</v>
      </c>
      <c r="DI53" s="332">
        <v>7.4376840468526604</v>
      </c>
      <c r="DJ53" s="332">
        <v>0</v>
      </c>
      <c r="DK53" s="332">
        <v>48.491155584299698</v>
      </c>
      <c r="DL53" s="332">
        <v>6.6034421754884303</v>
      </c>
      <c r="DM53" s="332">
        <v>0</v>
      </c>
      <c r="DN53" s="332">
        <v>41.290882217016701</v>
      </c>
      <c r="DO53" s="332">
        <v>4.8524308492434702</v>
      </c>
      <c r="DP53" s="332">
        <v>2.55627549201404E-3</v>
      </c>
      <c r="DQ53" s="332">
        <v>51.485878199216998</v>
      </c>
      <c r="DR53" s="332">
        <v>7.7446514961519597</v>
      </c>
      <c r="DS53" s="332">
        <v>0</v>
      </c>
      <c r="DT53" s="332">
        <v>50.323318915314204</v>
      </c>
      <c r="DU53" s="332">
        <v>5.5055453069303697</v>
      </c>
      <c r="DV53" s="332">
        <v>2.3287191696743301E-3</v>
      </c>
      <c r="DW53" s="332">
        <v>53.280050900940502</v>
      </c>
      <c r="DX53" s="332">
        <v>8.2028977218152903</v>
      </c>
      <c r="DY53" s="332">
        <v>8.0445575615708496E-3</v>
      </c>
      <c r="DZ53" s="332">
        <v>51.735974785889802</v>
      </c>
      <c r="EA53" s="332">
        <v>6.0614003044330103</v>
      </c>
      <c r="EB53" s="332">
        <v>2.0806086712208001E-3</v>
      </c>
      <c r="EC53" s="332">
        <v>41.554647208433003</v>
      </c>
      <c r="ED53" s="332">
        <v>5.7955430921722</v>
      </c>
      <c r="EE53" s="332">
        <v>6.2783595886478603E-3</v>
      </c>
      <c r="EF53" s="332">
        <v>52.250896092245803</v>
      </c>
      <c r="EG53" s="332">
        <v>6.5944855642622402</v>
      </c>
      <c r="EH53" s="332">
        <v>0</v>
      </c>
      <c r="EI53" s="332">
        <v>52.438330165442103</v>
      </c>
      <c r="EJ53" s="332">
        <v>8.5658286141562208</v>
      </c>
      <c r="EK53" s="332">
        <v>7.2537530104795703E-3</v>
      </c>
      <c r="EL53" s="332">
        <v>54.904787251917902</v>
      </c>
      <c r="EM53" s="332">
        <v>6.60085586922371</v>
      </c>
      <c r="EN53" s="332">
        <v>2.8637942303057101E-3</v>
      </c>
      <c r="EO53" s="332">
        <v>41.994459166614</v>
      </c>
      <c r="EP53" s="332">
        <v>6.8329548199392098</v>
      </c>
      <c r="EQ53" s="332">
        <v>7.3816248599852001E-3</v>
      </c>
      <c r="ER53" s="332">
        <v>49.206424632594903</v>
      </c>
      <c r="ES53" s="332">
        <v>7.5171570231100704</v>
      </c>
      <c r="ET53" s="332">
        <v>1.89431176804222E-2</v>
      </c>
      <c r="EU53" s="332">
        <v>34.979555853076199</v>
      </c>
      <c r="EV53" s="332">
        <v>4.5622362051207501</v>
      </c>
      <c r="EW53" s="332">
        <v>5.40328245748882E-3</v>
      </c>
      <c r="EX53" s="332">
        <v>42.271442253874497</v>
      </c>
      <c r="EY53" s="332">
        <v>5.1841849778165097</v>
      </c>
      <c r="EZ53" s="332">
        <v>6.4363756334942304E-3</v>
      </c>
      <c r="FA53" s="332">
        <v>43.421064014866403</v>
      </c>
      <c r="FB53" s="332">
        <v>5.3335915523625204</v>
      </c>
      <c r="FC53" s="332">
        <v>0</v>
      </c>
    </row>
    <row r="54" spans="2:159">
      <c r="B54" s="1062" t="s">
        <v>807</v>
      </c>
      <c r="C54" s="1062"/>
      <c r="D54" s="267">
        <v>3.6657059222729438</v>
      </c>
      <c r="E54" s="267"/>
      <c r="F54" s="267"/>
      <c r="G54" s="267">
        <v>8.1076902519023637</v>
      </c>
      <c r="H54" s="267"/>
      <c r="I54" s="267"/>
      <c r="J54" s="267">
        <v>2.7951500798128701</v>
      </c>
      <c r="K54" s="267"/>
      <c r="L54" s="267"/>
      <c r="M54" s="267">
        <v>0.5890333316038957</v>
      </c>
      <c r="N54" s="267"/>
      <c r="O54" s="267"/>
      <c r="P54" s="267">
        <v>1.9674287820898799</v>
      </c>
      <c r="Q54" s="267"/>
      <c r="R54" s="267"/>
      <c r="S54" s="267">
        <v>418.85813916700698</v>
      </c>
      <c r="T54" s="267"/>
      <c r="U54" s="267"/>
      <c r="V54" s="267">
        <v>20.4764682798465</v>
      </c>
      <c r="W54" s="267"/>
      <c r="X54" s="267"/>
      <c r="Y54" s="267">
        <v>124.93142197204133</v>
      </c>
      <c r="Z54" s="267"/>
      <c r="AA54" s="267"/>
      <c r="AB54" s="267">
        <v>182.16111127705065</v>
      </c>
      <c r="AC54" s="267"/>
      <c r="AD54" s="267"/>
      <c r="AE54" s="267">
        <v>20.817192112129899</v>
      </c>
      <c r="AF54" s="267"/>
      <c r="AG54" s="267"/>
      <c r="AH54" s="267">
        <v>0.58795552680062668</v>
      </c>
      <c r="AI54" s="267"/>
      <c r="AJ54" s="267"/>
      <c r="AK54" s="267">
        <v>0.72511381889052939</v>
      </c>
      <c r="AL54" s="267"/>
      <c r="AM54" s="267"/>
      <c r="AN54" s="267">
        <v>9.2327296695040487E-2</v>
      </c>
      <c r="AO54" s="267"/>
      <c r="AP54" s="267"/>
      <c r="AQ54" s="267">
        <v>3.8123611073237531</v>
      </c>
      <c r="AR54" s="267"/>
      <c r="AS54" s="267"/>
      <c r="AT54" s="267">
        <v>1.0284676659320962</v>
      </c>
      <c r="AU54" s="267"/>
      <c r="AV54" s="267"/>
      <c r="AW54" s="267">
        <v>1.5066395524741301</v>
      </c>
      <c r="AX54" s="267"/>
      <c r="AY54" s="267"/>
      <c r="AZ54" s="267">
        <v>8.0165911883980971</v>
      </c>
      <c r="BA54" s="267"/>
      <c r="BB54" s="267"/>
      <c r="BC54" s="267">
        <v>6.2297040700826561E-2</v>
      </c>
      <c r="BD54" s="267"/>
      <c r="BE54" s="267"/>
      <c r="BF54" s="267">
        <v>0.49507267907976898</v>
      </c>
      <c r="BG54" s="267"/>
      <c r="BH54" s="267"/>
      <c r="BI54" s="267">
        <v>0.38604927035300268</v>
      </c>
      <c r="BJ54" s="267"/>
      <c r="BK54" s="267"/>
      <c r="BL54" s="267">
        <v>0.74633458118610596</v>
      </c>
      <c r="BM54" s="267"/>
      <c r="BN54" s="267"/>
      <c r="BO54" s="267">
        <v>0.10025208861682396</v>
      </c>
      <c r="BP54" s="267"/>
      <c r="BQ54" s="267"/>
      <c r="BR54" s="267">
        <v>0.51959309983721869</v>
      </c>
      <c r="BS54" s="267"/>
      <c r="BT54" s="267"/>
      <c r="BU54" s="267">
        <v>0.30464455346503067</v>
      </c>
      <c r="BV54" s="267"/>
      <c r="BW54" s="267"/>
      <c r="BX54" s="267">
        <v>1.9124003093720334</v>
      </c>
      <c r="BY54" s="267"/>
      <c r="BZ54" s="267"/>
      <c r="CA54" s="267">
        <v>1.9447224088497868E-2</v>
      </c>
      <c r="CB54" s="267"/>
      <c r="CC54" s="267"/>
      <c r="CD54" s="267">
        <v>6.3150788471962663E-3</v>
      </c>
      <c r="CE54" s="267"/>
      <c r="CF54" s="267"/>
      <c r="CG54" s="267">
        <v>6.9857208065775668E-3</v>
      </c>
      <c r="CH54" s="267"/>
      <c r="CI54" s="267"/>
      <c r="CJ54" s="267">
        <v>8.5402465447657998E-3</v>
      </c>
      <c r="CK54" s="267"/>
      <c r="CL54" s="267"/>
      <c r="CM54" s="267">
        <v>7.732980353926977E-2</v>
      </c>
      <c r="CN54" s="267"/>
      <c r="CO54" s="267"/>
      <c r="CP54" s="267">
        <v>0.1896362455513437</v>
      </c>
      <c r="CQ54" s="267"/>
      <c r="CR54" s="267"/>
      <c r="CS54" s="267">
        <v>7.1836498105558463E-2</v>
      </c>
      <c r="CT54" s="267"/>
      <c r="CU54" s="267"/>
      <c r="CV54" s="267">
        <v>3.9875741283968667E-2</v>
      </c>
      <c r="CW54" s="267"/>
      <c r="CX54" s="267"/>
      <c r="CY54" s="267">
        <v>6.6529459200644998E-3</v>
      </c>
      <c r="CZ54" s="267"/>
      <c r="DA54" s="267"/>
      <c r="DB54" s="267">
        <v>1.1149196790545301E-2</v>
      </c>
      <c r="DC54" s="267"/>
      <c r="DD54" s="267"/>
      <c r="DE54" s="267">
        <v>2.4974302668491033E-3</v>
      </c>
      <c r="DF54" s="267"/>
      <c r="DG54" s="267"/>
      <c r="DH54" s="267">
        <v>0</v>
      </c>
      <c r="DI54" s="267"/>
      <c r="DJ54" s="267"/>
      <c r="DK54" s="267">
        <v>0</v>
      </c>
      <c r="DL54" s="267"/>
      <c r="DM54" s="267"/>
      <c r="DN54" s="267">
        <v>4.6892835581483E-3</v>
      </c>
      <c r="DO54" s="267"/>
      <c r="DP54" s="267"/>
      <c r="DQ54" s="267">
        <v>1.6679814596860701E-2</v>
      </c>
      <c r="DR54" s="267"/>
      <c r="DS54" s="267"/>
      <c r="DT54" s="267">
        <v>4.4199620918074336E-3</v>
      </c>
      <c r="DU54" s="267"/>
      <c r="DV54" s="267"/>
      <c r="DW54" s="267">
        <v>1.3303557569452765E-2</v>
      </c>
      <c r="DX54" s="267"/>
      <c r="DY54" s="267"/>
      <c r="DZ54" s="267">
        <v>0</v>
      </c>
      <c r="EA54" s="267"/>
      <c r="EB54" s="267"/>
      <c r="EC54" s="267">
        <v>0</v>
      </c>
      <c r="ED54" s="267"/>
      <c r="EE54" s="267"/>
      <c r="EF54" s="267">
        <v>0</v>
      </c>
      <c r="EG54" s="267"/>
      <c r="EH54" s="267"/>
      <c r="EI54" s="267">
        <v>1.1334599816155767E-2</v>
      </c>
      <c r="EJ54" s="267"/>
      <c r="EK54" s="267"/>
      <c r="EL54" s="267">
        <v>7.645013169377113E-3</v>
      </c>
      <c r="EM54" s="267"/>
      <c r="EN54" s="267"/>
      <c r="EO54" s="267">
        <v>3.4329443507011566E-2</v>
      </c>
      <c r="EP54" s="267"/>
      <c r="EQ54" s="267"/>
      <c r="ER54" s="267">
        <v>1.9906683360816066E-2</v>
      </c>
      <c r="ES54" s="267"/>
      <c r="ET54" s="267"/>
      <c r="EU54" s="267">
        <v>4.2753951000049605E-2</v>
      </c>
      <c r="EV54" s="267"/>
      <c r="EW54" s="267"/>
      <c r="EX54" s="267">
        <v>9.3501605617859335E-3</v>
      </c>
      <c r="EY54" s="267"/>
      <c r="EZ54" s="267"/>
      <c r="FA54" s="267">
        <v>4.1261353147850665E-3</v>
      </c>
      <c r="FB54" s="268"/>
      <c r="FC54" s="268"/>
    </row>
    <row r="55" spans="2:159">
      <c r="B55" s="1066" t="s">
        <v>808</v>
      </c>
      <c r="C55" s="287" t="s">
        <v>165</v>
      </c>
      <c r="D55" s="288">
        <v>36.399474682851867</v>
      </c>
      <c r="E55" s="246"/>
      <c r="F55" s="246"/>
      <c r="G55" s="289">
        <v>77.76904596200994</v>
      </c>
      <c r="H55" s="246"/>
      <c r="I55" s="246"/>
      <c r="J55" s="288">
        <v>23562.444159718132</v>
      </c>
      <c r="K55" s="246"/>
      <c r="L55" s="246"/>
      <c r="M55" s="289">
        <v>18015.023499908199</v>
      </c>
      <c r="N55" s="246"/>
      <c r="O55" s="246"/>
      <c r="P55" s="288">
        <v>72234.205658649516</v>
      </c>
      <c r="Q55" s="246"/>
      <c r="R55" s="246"/>
      <c r="S55" s="288">
        <v>240876.323783161</v>
      </c>
      <c r="T55" s="246"/>
      <c r="U55" s="246"/>
      <c r="V55" s="288">
        <v>917.12357185674591</v>
      </c>
      <c r="W55" s="246"/>
      <c r="X55" s="246"/>
      <c r="Y55" s="330"/>
      <c r="Z55" s="246"/>
      <c r="AA55" s="246"/>
      <c r="AB55" s="246"/>
      <c r="AC55" s="246"/>
      <c r="AD55" s="246"/>
      <c r="AE55" s="289">
        <v>20927.039549690631</v>
      </c>
      <c r="AF55" s="246"/>
      <c r="AG55" s="246"/>
      <c r="AH55" s="288">
        <v>48.871007194171035</v>
      </c>
      <c r="AI55" s="246"/>
      <c r="AJ55" s="246"/>
      <c r="AK55" s="288">
        <v>7052.4199165103737</v>
      </c>
      <c r="AL55" s="246"/>
      <c r="AM55" s="246"/>
      <c r="AN55" s="288">
        <v>40.680594658418897</v>
      </c>
      <c r="AO55" s="246"/>
      <c r="AP55" s="246"/>
      <c r="AQ55" s="288">
        <v>38.972505517181169</v>
      </c>
      <c r="AR55" s="246"/>
      <c r="AS55" s="246"/>
      <c r="AT55" s="288">
        <v>200.65500493673633</v>
      </c>
      <c r="AU55" s="246"/>
      <c r="AV55" s="246"/>
      <c r="AW55" s="290">
        <v>90034.073119606663</v>
      </c>
      <c r="AX55" s="246"/>
      <c r="AY55" s="246"/>
      <c r="AZ55" s="289">
        <v>83500.626009393076</v>
      </c>
      <c r="BA55" s="246"/>
      <c r="BB55" s="246"/>
      <c r="BC55" s="288">
        <v>36.291566963551467</v>
      </c>
      <c r="BD55" s="246"/>
      <c r="BE55" s="246"/>
      <c r="BF55" s="288">
        <v>55.749558751087299</v>
      </c>
      <c r="BG55" s="246"/>
      <c r="BH55" s="246"/>
      <c r="BI55" s="288">
        <v>38.380829136161537</v>
      </c>
      <c r="BJ55" s="246"/>
      <c r="BK55" s="246"/>
      <c r="BL55" s="288">
        <v>50.369368425039802</v>
      </c>
      <c r="BM55" s="246"/>
      <c r="BN55" s="246"/>
      <c r="BO55" s="288">
        <v>52.243264365070765</v>
      </c>
      <c r="BP55" s="246"/>
      <c r="BQ55" s="246"/>
      <c r="BR55" s="290">
        <v>39.763731155064569</v>
      </c>
      <c r="BS55" s="246"/>
      <c r="BT55" s="246"/>
      <c r="BU55" s="290">
        <v>33.555532139632696</v>
      </c>
      <c r="BV55" s="246"/>
      <c r="BW55" s="246"/>
      <c r="BX55" s="288">
        <v>32.340891766181137</v>
      </c>
      <c r="BY55" s="246"/>
      <c r="BZ55" s="246"/>
      <c r="CA55" s="288">
        <v>66.51844879533563</v>
      </c>
      <c r="CB55" s="246"/>
      <c r="CC55" s="246"/>
      <c r="CD55" s="288">
        <v>39.514582991170535</v>
      </c>
      <c r="CE55" s="246"/>
      <c r="CF55" s="246"/>
      <c r="CG55" s="288">
        <v>40.897791347286734</v>
      </c>
      <c r="CH55" s="246"/>
      <c r="CI55" s="246"/>
      <c r="CJ55" s="288">
        <v>39.525832551187499</v>
      </c>
      <c r="CK55" s="246"/>
      <c r="CL55" s="246"/>
      <c r="CM55" s="288">
        <v>35.906591340382029</v>
      </c>
      <c r="CN55" s="246"/>
      <c r="CO55" s="246"/>
      <c r="CP55" s="288">
        <v>32.642314853109731</v>
      </c>
      <c r="CQ55" s="246"/>
      <c r="CR55" s="246"/>
      <c r="CS55" s="288">
        <v>37.318932846288568</v>
      </c>
      <c r="CT55" s="246"/>
      <c r="CU55" s="246"/>
      <c r="CV55" s="288">
        <v>63.722223650023238</v>
      </c>
      <c r="CW55" s="246"/>
      <c r="CX55" s="246"/>
      <c r="CY55" s="288">
        <v>36.223468614762332</v>
      </c>
      <c r="CZ55" s="246"/>
      <c r="DA55" s="246"/>
      <c r="DB55" s="288">
        <v>38.066896692742496</v>
      </c>
      <c r="DC55" s="246"/>
      <c r="DD55" s="246"/>
      <c r="DE55" s="288">
        <v>41.823780802655001</v>
      </c>
      <c r="DF55" s="246"/>
      <c r="DG55" s="246"/>
      <c r="DH55" s="288">
        <v>39.844165171877329</v>
      </c>
      <c r="DI55" s="246"/>
      <c r="DJ55" s="246"/>
      <c r="DK55" s="288">
        <v>44.34734005174073</v>
      </c>
      <c r="DL55" s="246"/>
      <c r="DM55" s="246"/>
      <c r="DN55" s="288">
        <v>37.963000601045259</v>
      </c>
      <c r="DO55" s="246"/>
      <c r="DP55" s="246"/>
      <c r="DQ55" s="288">
        <v>46.00779572052047</v>
      </c>
      <c r="DR55" s="246"/>
      <c r="DS55" s="246"/>
      <c r="DT55" s="288">
        <v>44.293257514420134</v>
      </c>
      <c r="DU55" s="246"/>
      <c r="DV55" s="246"/>
      <c r="DW55" s="288">
        <v>49.382104100678198</v>
      </c>
      <c r="DX55" s="246"/>
      <c r="DY55" s="246"/>
      <c r="DZ55" s="288">
        <v>47.411791147595295</v>
      </c>
      <c r="EA55" s="246"/>
      <c r="EB55" s="246"/>
      <c r="EC55" s="288">
        <v>38.653029412471966</v>
      </c>
      <c r="ED55" s="246"/>
      <c r="EE55" s="246"/>
      <c r="EF55" s="288">
        <v>47.746097161156762</v>
      </c>
      <c r="EG55" s="246"/>
      <c r="EH55" s="246"/>
      <c r="EI55" s="288">
        <v>47.79645383788943</v>
      </c>
      <c r="EJ55" s="246"/>
      <c r="EK55" s="246"/>
      <c r="EL55" s="288">
        <v>49.338456841530729</v>
      </c>
      <c r="EM55" s="246"/>
      <c r="EN55" s="246"/>
      <c r="EO55" s="288">
        <v>38.196846496931961</v>
      </c>
      <c r="EP55" s="246"/>
      <c r="EQ55" s="246"/>
      <c r="ER55" s="288">
        <v>45.496599850391569</v>
      </c>
      <c r="ES55" s="246"/>
      <c r="ET55" s="246"/>
      <c r="EU55" s="288">
        <v>32.827508230473768</v>
      </c>
      <c r="EV55" s="246"/>
      <c r="EW55" s="246"/>
      <c r="EX55" s="288">
        <v>39.174063574527729</v>
      </c>
      <c r="EY55" s="246"/>
      <c r="EZ55" s="246"/>
      <c r="FA55" s="288">
        <v>38.450222505525367</v>
      </c>
      <c r="FB55" s="246"/>
      <c r="FC55" s="246"/>
    </row>
    <row r="56" spans="2:159">
      <c r="B56" s="1036"/>
      <c r="C56" s="15" t="s">
        <v>209</v>
      </c>
      <c r="D56" s="118">
        <v>3.6286880200422629</v>
      </c>
      <c r="G56" s="118">
        <v>14.680479710045093</v>
      </c>
      <c r="J56" s="118">
        <v>1274.1262984568755</v>
      </c>
      <c r="M56" s="118">
        <v>867.37824579209882</v>
      </c>
      <c r="P56" s="118">
        <v>2821.1968407373938</v>
      </c>
      <c r="S56" s="118">
        <v>12413.645534600379</v>
      </c>
      <c r="V56" s="118">
        <v>43.069787080481582</v>
      </c>
      <c r="Y56" s="118"/>
      <c r="AE56" s="118">
        <v>1236.2223361147358</v>
      </c>
      <c r="AH56" s="118">
        <v>2.9738137648224074</v>
      </c>
      <c r="AK56" s="118">
        <v>272.74571449065274</v>
      </c>
      <c r="AN56" s="118">
        <v>1.2649687854384724</v>
      </c>
      <c r="AQ56" s="118">
        <v>0.71821620264612962</v>
      </c>
      <c r="AT56" s="118">
        <v>6.8263339850496232</v>
      </c>
      <c r="AW56" s="118">
        <v>2724.6240769579294</v>
      </c>
      <c r="AZ56" s="118">
        <v>710.3970588644961</v>
      </c>
      <c r="BC56" s="118">
        <v>1.0746875944765808</v>
      </c>
      <c r="BF56" s="118">
        <v>0.77322201023900905</v>
      </c>
      <c r="BI56" s="118">
        <v>2.0625660556529599</v>
      </c>
      <c r="BL56" s="118">
        <v>2.5655802060684203</v>
      </c>
      <c r="BO56" s="118">
        <v>2.1784547475459717</v>
      </c>
      <c r="BR56" s="118">
        <v>2.6028009438000375</v>
      </c>
      <c r="BU56" s="118">
        <v>0.73279561194238241</v>
      </c>
      <c r="BX56" s="118">
        <v>2.1973239196534653</v>
      </c>
      <c r="CA56" s="118">
        <v>1.5056021171102678</v>
      </c>
      <c r="CD56" s="118">
        <v>0.79638492316886489</v>
      </c>
      <c r="CG56" s="118">
        <v>1.6233937370904745</v>
      </c>
      <c r="CJ56" s="118">
        <v>0.56713577425696715</v>
      </c>
      <c r="CM56" s="118">
        <v>0.43960075666432546</v>
      </c>
      <c r="CP56" s="118">
        <v>1.373349377548974</v>
      </c>
      <c r="CS56" s="118">
        <v>0.77985908188311792</v>
      </c>
      <c r="CV56" s="118">
        <v>0.52670853961914443</v>
      </c>
      <c r="CY56" s="118">
        <v>0.99925285000795094</v>
      </c>
      <c r="DB56" s="118">
        <v>1.2197492859866039</v>
      </c>
      <c r="DE56" s="118">
        <v>1.2318083661274648</v>
      </c>
      <c r="DH56" s="118">
        <v>1.5600890286942872</v>
      </c>
      <c r="DK56" s="118">
        <v>1.1732112260299079</v>
      </c>
      <c r="DN56" s="118">
        <v>1.2877628925386206</v>
      </c>
      <c r="DQ56" s="118">
        <v>1.4096524187851551</v>
      </c>
      <c r="DT56" s="118">
        <v>1.6960470686078624</v>
      </c>
      <c r="DW56" s="118">
        <v>2.0243585275678804</v>
      </c>
      <c r="DZ56" s="118">
        <v>0.9995898948867652</v>
      </c>
      <c r="EC56" s="118">
        <v>2.4809754873110537</v>
      </c>
      <c r="EF56" s="118">
        <v>2.2449836754850399</v>
      </c>
      <c r="EI56" s="118">
        <v>3.5649970969933689</v>
      </c>
      <c r="EL56" s="118">
        <v>1.1807686884074455</v>
      </c>
      <c r="EO56" s="118">
        <v>1.1254282822527943</v>
      </c>
      <c r="ER56" s="118">
        <v>1.9769240049020433</v>
      </c>
      <c r="EU56" s="118">
        <v>1.930785546069282</v>
      </c>
      <c r="EX56" s="118">
        <v>1.6500465372571163</v>
      </c>
      <c r="FA56" s="118">
        <v>1.5573844616930457</v>
      </c>
    </row>
    <row r="57" spans="2:159">
      <c r="B57" s="1036"/>
      <c r="C57" s="15" t="s">
        <v>794</v>
      </c>
      <c r="D57" s="118">
        <v>9.9690670034635733</v>
      </c>
      <c r="G57" s="118">
        <v>18.877021735892818</v>
      </c>
      <c r="J57" s="118">
        <v>5.4074453813883006</v>
      </c>
      <c r="M57" s="118">
        <v>4.8147494550674264</v>
      </c>
      <c r="P57" s="118">
        <v>3.9056245099022231</v>
      </c>
      <c r="S57" s="118">
        <v>5.1535349508967316</v>
      </c>
      <c r="V57" s="118">
        <v>4.6961814527660026</v>
      </c>
      <c r="Y57" s="118"/>
      <c r="AE57" s="118">
        <v>5.9072967926464841</v>
      </c>
      <c r="AH57" s="118">
        <v>6.0850265536927619</v>
      </c>
      <c r="AK57" s="118">
        <v>3.8674060495480362</v>
      </c>
      <c r="AN57" s="118">
        <v>3.10951399816051</v>
      </c>
      <c r="AQ57" s="118">
        <v>1.8428792121910187</v>
      </c>
      <c r="AT57" s="118">
        <v>3.4020252757721487</v>
      </c>
      <c r="AW57" s="118">
        <v>3.0262143903435041</v>
      </c>
      <c r="AZ57" s="118">
        <v>0.85076854248324163</v>
      </c>
      <c r="BC57" s="118">
        <v>2.9612598308469749</v>
      </c>
      <c r="BF57" s="118">
        <v>1.3869562872978409</v>
      </c>
      <c r="BI57" s="118">
        <v>5.3739486667568039</v>
      </c>
      <c r="BL57" s="118">
        <v>5.0935326097775926</v>
      </c>
      <c r="BO57" s="118">
        <v>4.169828922486821</v>
      </c>
      <c r="BR57" s="118">
        <v>6.545665781840313</v>
      </c>
      <c r="BU57" s="118">
        <v>2.1838295065417004</v>
      </c>
      <c r="BX57" s="118">
        <v>6.7942589077002706</v>
      </c>
      <c r="CA57" s="118">
        <v>2.2634353993171334</v>
      </c>
      <c r="CD57" s="118">
        <v>2.0154202901415301</v>
      </c>
      <c r="CG57" s="118">
        <v>3.9693921935913412</v>
      </c>
      <c r="CJ57" s="118">
        <v>1.4348483957232379</v>
      </c>
      <c r="CM57" s="118">
        <v>1.2242898594775058</v>
      </c>
      <c r="CP57" s="118">
        <v>4.2072671124245931</v>
      </c>
      <c r="CS57" s="118">
        <v>2.0897143149704944</v>
      </c>
      <c r="CV57" s="118">
        <v>0.82656961645272464</v>
      </c>
      <c r="CY57" s="118">
        <v>2.7585785906784213</v>
      </c>
      <c r="DB57" s="118">
        <v>3.2042256972818874</v>
      </c>
      <c r="DE57" s="118">
        <v>2.945234367834265</v>
      </c>
      <c r="DH57" s="118">
        <v>3.9154767629450138</v>
      </c>
      <c r="DK57" s="118">
        <v>2.6455052877153489</v>
      </c>
      <c r="DN57" s="118">
        <v>3.3921525489298756</v>
      </c>
      <c r="DQ57" s="118">
        <v>3.0639425269322778</v>
      </c>
      <c r="DT57" s="118">
        <v>3.8291314836252366</v>
      </c>
      <c r="DW57" s="118">
        <v>4.0993768176436989</v>
      </c>
      <c r="DZ57" s="118">
        <v>2.108314979653461</v>
      </c>
      <c r="EC57" s="118">
        <v>6.4185796689729333</v>
      </c>
      <c r="EF57" s="118">
        <v>4.7019208039299558</v>
      </c>
      <c r="EI57" s="118">
        <v>7.4587062652905596</v>
      </c>
      <c r="EL57" s="118">
        <v>2.3932014983766812</v>
      </c>
      <c r="EO57" s="118">
        <v>2.9463905674600408</v>
      </c>
      <c r="ER57" s="118">
        <v>4.3452126343569581</v>
      </c>
      <c r="EU57" s="118">
        <v>5.8816085964055427</v>
      </c>
      <c r="EX57" s="118">
        <v>4.2120892924930846</v>
      </c>
      <c r="FA57" s="118">
        <v>4.0503912856921618</v>
      </c>
    </row>
    <row r="58" spans="2:159">
      <c r="B58" s="1036"/>
      <c r="C58" s="243" t="s">
        <v>795</v>
      </c>
      <c r="D58" s="131">
        <v>-15.350058877088681</v>
      </c>
      <c r="E58" s="68"/>
      <c r="F58" s="68"/>
      <c r="G58" s="292">
        <v>55.538091924019881</v>
      </c>
      <c r="H58" s="68"/>
      <c r="I58" s="68"/>
      <c r="J58" s="131">
        <v>-11.777447024339811</v>
      </c>
      <c r="K58" s="68"/>
      <c r="L58" s="68"/>
      <c r="M58" s="131">
        <v>-17.025813390500012</v>
      </c>
      <c r="N58" s="68"/>
      <c r="O58" s="68"/>
      <c r="P58" s="131">
        <v>1.8537999543842192</v>
      </c>
      <c r="Q58" s="68"/>
      <c r="R58" s="68"/>
      <c r="S58" s="131">
        <v>-3.1372603193040791</v>
      </c>
      <c r="T58" s="68"/>
      <c r="U58" s="68"/>
      <c r="V58" s="131">
        <v>6.642275797296036</v>
      </c>
      <c r="W58" s="68"/>
      <c r="X58" s="68"/>
      <c r="Y58" s="131"/>
      <c r="Z58" s="68"/>
      <c r="AA58" s="68"/>
      <c r="AB58" s="68"/>
      <c r="AC58" s="68"/>
      <c r="AD58" s="68"/>
      <c r="AE58" s="131">
        <v>-17.284428657349281</v>
      </c>
      <c r="AF58" s="68"/>
      <c r="AG58" s="68"/>
      <c r="AH58" s="131">
        <v>-6.0172938573633932</v>
      </c>
      <c r="AI58" s="68"/>
      <c r="AJ58" s="68"/>
      <c r="AK58" s="131">
        <v>-5.1319341372016485</v>
      </c>
      <c r="AL58" s="68"/>
      <c r="AM58" s="68"/>
      <c r="AN58" s="131">
        <v>-7.544103049047961</v>
      </c>
      <c r="AO58" s="68"/>
      <c r="AP58" s="68"/>
      <c r="AQ58" s="131">
        <v>-7.2083201971876925</v>
      </c>
      <c r="AR58" s="68"/>
      <c r="AS58" s="68"/>
      <c r="AT58" s="131">
        <v>-8.7931795742107575</v>
      </c>
      <c r="AU58" s="68"/>
      <c r="AV58" s="68"/>
      <c r="AW58" s="131">
        <v>-12.911436282448365</v>
      </c>
      <c r="AX58" s="68"/>
      <c r="AY58" s="68"/>
      <c r="AZ58" s="131">
        <v>-19.231138426737797</v>
      </c>
      <c r="BA58" s="68"/>
      <c r="BB58" s="68"/>
      <c r="BC58" s="131">
        <v>-9.2710825911213313</v>
      </c>
      <c r="BD58" s="68"/>
      <c r="BE58" s="68"/>
      <c r="BF58" s="131">
        <v>-3.880071118815001</v>
      </c>
      <c r="BG58" s="68"/>
      <c r="BH58" s="68"/>
      <c r="BI58" s="131">
        <v>-8.6170734853296729</v>
      </c>
      <c r="BJ58" s="68"/>
      <c r="BK58" s="68"/>
      <c r="BL58" s="131">
        <v>-6.7233918054818469</v>
      </c>
      <c r="BM58" s="68"/>
      <c r="BN58" s="68"/>
      <c r="BO58" s="131">
        <v>-3.2532141387578437</v>
      </c>
      <c r="BP58" s="68"/>
      <c r="BQ58" s="68"/>
      <c r="BR58" s="293">
        <v>24.261659859576778</v>
      </c>
      <c r="BS58" s="68"/>
      <c r="BT58" s="68"/>
      <c r="BU58" s="293">
        <v>24.279748665306279</v>
      </c>
      <c r="BV58" s="68"/>
      <c r="BW58" s="68"/>
      <c r="BX58" s="131">
        <v>-13.295196337315978</v>
      </c>
      <c r="BY58" s="68"/>
      <c r="BZ58" s="68"/>
      <c r="CA58" s="131">
        <v>-4.1520910730034233</v>
      </c>
      <c r="CB58" s="68"/>
      <c r="CC58" s="68"/>
      <c r="CD58" s="131">
        <v>-5.9176595448320599</v>
      </c>
      <c r="CE58" s="68"/>
      <c r="CF58" s="68"/>
      <c r="CG58" s="131">
        <v>-2.6243063159839659</v>
      </c>
      <c r="CH58" s="68"/>
      <c r="CI58" s="68"/>
      <c r="CJ58" s="131">
        <v>-5.8908748781250031</v>
      </c>
      <c r="CK58" s="68"/>
      <c r="CL58" s="68"/>
      <c r="CM58" s="131">
        <v>-7.931817075943516</v>
      </c>
      <c r="CN58" s="68"/>
      <c r="CO58" s="68"/>
      <c r="CP58" s="131">
        <v>12.559706390033556</v>
      </c>
      <c r="CQ58" s="68"/>
      <c r="CR58" s="68"/>
      <c r="CS58" s="131">
        <v>-13.211784078398678</v>
      </c>
      <c r="CT58" s="68"/>
      <c r="CU58" s="68"/>
      <c r="CV58" s="131">
        <v>-4.8922035074280021</v>
      </c>
      <c r="CW58" s="68"/>
      <c r="CX58" s="68"/>
      <c r="CY58" s="131">
        <v>-7.3568577627561877</v>
      </c>
      <c r="CZ58" s="68"/>
      <c r="DA58" s="68"/>
      <c r="DB58" s="131">
        <v>-8.0509741721195702</v>
      </c>
      <c r="DC58" s="68"/>
      <c r="DD58" s="68"/>
      <c r="DE58" s="131">
        <v>-7.0582648829888868</v>
      </c>
      <c r="DF58" s="68"/>
      <c r="DG58" s="68"/>
      <c r="DH58" s="131">
        <v>-10.8631651635854</v>
      </c>
      <c r="DI58" s="68"/>
      <c r="DJ58" s="68"/>
      <c r="DK58" s="131">
        <v>-7.2231379670695972</v>
      </c>
      <c r="DL58" s="68"/>
      <c r="DM58" s="68"/>
      <c r="DN58" s="131">
        <v>-7.4073156072066855</v>
      </c>
      <c r="DO58" s="68"/>
      <c r="DP58" s="68"/>
      <c r="DQ58" s="131">
        <v>-9.2548407879280727</v>
      </c>
      <c r="DR58" s="68"/>
      <c r="DS58" s="68"/>
      <c r="DT58" s="131">
        <v>-5.7590265650635448</v>
      </c>
      <c r="DU58" s="68"/>
      <c r="DV58" s="68"/>
      <c r="DW58" s="131">
        <v>-3.5505779283628995</v>
      </c>
      <c r="DX58" s="68"/>
      <c r="DY58" s="68"/>
      <c r="DZ58" s="131">
        <v>-3.2412425559279692</v>
      </c>
      <c r="EA58" s="68"/>
      <c r="EB58" s="68"/>
      <c r="EC58" s="131">
        <v>-3.6084054551821327</v>
      </c>
      <c r="ED58" s="68"/>
      <c r="EE58" s="68"/>
      <c r="EF58" s="131">
        <v>-2.5589853853943643</v>
      </c>
      <c r="EG58" s="68"/>
      <c r="EH58" s="68"/>
      <c r="EI58" s="131">
        <v>-6.0973402006101542</v>
      </c>
      <c r="EJ58" s="68"/>
      <c r="EK58" s="68"/>
      <c r="EL58" s="131">
        <v>-4.1971711814937311</v>
      </c>
      <c r="EM58" s="68"/>
      <c r="EN58" s="68"/>
      <c r="EO58" s="131">
        <v>-11.170124425739624</v>
      </c>
      <c r="EP58" s="68"/>
      <c r="EQ58" s="68"/>
      <c r="ER58" s="131">
        <v>-9.006800299216863</v>
      </c>
      <c r="ES58" s="68"/>
      <c r="ET58" s="68"/>
      <c r="EU58" s="131">
        <v>-6.2071193415035193</v>
      </c>
      <c r="EV58" s="68"/>
      <c r="EW58" s="68"/>
      <c r="EX58" s="131">
        <v>-4.4535034767616368</v>
      </c>
      <c r="EY58" s="68"/>
      <c r="EZ58" s="68"/>
      <c r="FA58" s="131">
        <v>-6.2189694987186153</v>
      </c>
      <c r="FB58" s="68"/>
      <c r="FC58" s="68"/>
    </row>
    <row r="59" spans="2:159">
      <c r="B59" s="73" t="s">
        <v>808</v>
      </c>
      <c r="C59" s="73" t="s">
        <v>840</v>
      </c>
      <c r="D59" s="205">
        <v>33.893032831524899</v>
      </c>
      <c r="E59" s="211">
        <v>15.0528372407757</v>
      </c>
      <c r="F59" s="211">
        <v>4.1609243230383104</v>
      </c>
      <c r="G59" s="270">
        <v>82.698652019603699</v>
      </c>
      <c r="H59" s="211">
        <v>53.0307921224925</v>
      </c>
      <c r="I59" s="211">
        <v>10.0492955156418</v>
      </c>
      <c r="J59" s="205">
        <v>24325.630985231801</v>
      </c>
      <c r="K59" s="211">
        <v>2074.57562592968</v>
      </c>
      <c r="L59" s="211">
        <v>3.3456831029665199</v>
      </c>
      <c r="M59" s="270">
        <v>18718.451747116</v>
      </c>
      <c r="N59" s="211">
        <v>2144.09494143233</v>
      </c>
      <c r="O59" s="211">
        <v>0.52577933952748501</v>
      </c>
      <c r="P59" s="205">
        <v>74102.3909239887</v>
      </c>
      <c r="Q59" s="211">
        <v>9234.8953058708594</v>
      </c>
      <c r="R59" s="211">
        <v>2.1865912589134799</v>
      </c>
      <c r="S59" s="205">
        <v>249435.97726229599</v>
      </c>
      <c r="T59" s="211">
        <v>34771.944233179602</v>
      </c>
      <c r="U59" s="211">
        <v>443.44679644141502</v>
      </c>
      <c r="V59" s="205">
        <v>951.80642050577399</v>
      </c>
      <c r="W59" s="211">
        <v>172.83272376951999</v>
      </c>
      <c r="X59" s="211">
        <v>19.682425774513501</v>
      </c>
      <c r="Y59" s="118">
        <v>291.92469515641397</v>
      </c>
      <c r="Z59" s="211">
        <v>346.03824029221698</v>
      </c>
      <c r="AA59" s="211">
        <v>119.29005192189599</v>
      </c>
      <c r="AB59" s="118">
        <v>365.19047281783998</v>
      </c>
      <c r="AC59" s="211">
        <v>596.10085970684599</v>
      </c>
      <c r="AD59" s="211">
        <v>232.86216978210399</v>
      </c>
      <c r="AE59" s="270">
        <v>21745.166861402198</v>
      </c>
      <c r="AF59" s="211">
        <v>1854.1384400275499</v>
      </c>
      <c r="AG59" s="211">
        <v>27.6192162766989</v>
      </c>
      <c r="AH59" s="205">
        <v>51.181851609470201</v>
      </c>
      <c r="AI59" s="211">
        <v>6.0106783449874204</v>
      </c>
      <c r="AJ59" s="211">
        <v>0.61792369698798499</v>
      </c>
      <c r="AK59" s="205">
        <v>7261.7040454575099</v>
      </c>
      <c r="AL59" s="211">
        <v>717.50165963216898</v>
      </c>
      <c r="AM59" s="211">
        <v>1.03596566734906</v>
      </c>
      <c r="AN59" s="205">
        <v>41.854411231443102</v>
      </c>
      <c r="AO59" s="211">
        <v>7.7985714786081504</v>
      </c>
      <c r="AP59" s="211">
        <v>9.3294176085098199E-2</v>
      </c>
      <c r="AQ59" s="205">
        <v>39.7650583525431</v>
      </c>
      <c r="AR59" s="211">
        <v>24.493130748586601</v>
      </c>
      <c r="AS59" s="211">
        <v>3.8391524960420198</v>
      </c>
      <c r="AT59" s="205">
        <v>205.784917329998</v>
      </c>
      <c r="AU59" s="211">
        <v>25.152485287081301</v>
      </c>
      <c r="AV59" s="211">
        <v>1.1951989632529401</v>
      </c>
      <c r="AW59" s="296">
        <v>91734.177927892306</v>
      </c>
      <c r="AX59" s="211">
        <v>10796.2688177119</v>
      </c>
      <c r="AY59" s="211">
        <v>1.4027481209650701</v>
      </c>
      <c r="AZ59" s="270">
        <v>84121.598480637505</v>
      </c>
      <c r="BA59" s="211">
        <v>8464.32686711715</v>
      </c>
      <c r="BB59" s="211">
        <v>7.07759755258932</v>
      </c>
      <c r="BC59" s="205">
        <v>36.4391668448025</v>
      </c>
      <c r="BD59" s="211">
        <v>4.9975385190004298</v>
      </c>
      <c r="BE59" s="211">
        <v>6.7892769784877793E-2</v>
      </c>
      <c r="BF59" s="205">
        <v>56.615585059947897</v>
      </c>
      <c r="BG59" s="211">
        <v>13.319341664533599</v>
      </c>
      <c r="BH59" s="211">
        <v>0.321900691690089</v>
      </c>
      <c r="BI59" s="205">
        <v>39.9122039273471</v>
      </c>
      <c r="BJ59" s="211">
        <v>8.0700179999282806</v>
      </c>
      <c r="BK59" s="211">
        <v>0.39923470644301301</v>
      </c>
      <c r="BL59" s="205">
        <v>52.716093515288001</v>
      </c>
      <c r="BM59" s="211">
        <v>12.7465846759649</v>
      </c>
      <c r="BN59" s="211">
        <v>0.57298427838698096</v>
      </c>
      <c r="BO59" s="205">
        <v>53.831586672182297</v>
      </c>
      <c r="BP59" s="211">
        <v>7.37427468893575</v>
      </c>
      <c r="BQ59" s="211">
        <v>7.7815545549699994E-2</v>
      </c>
      <c r="BR59" s="205">
        <v>41.360509672771201</v>
      </c>
      <c r="BS59" s="211">
        <v>14.251479356037599</v>
      </c>
      <c r="BT59" s="211">
        <v>0.553336509295838</v>
      </c>
      <c r="BU59" s="205">
        <v>33.3798714526895</v>
      </c>
      <c r="BV59" s="211">
        <v>8.4729485669013407</v>
      </c>
      <c r="BW59" s="211">
        <v>0.26745484103493</v>
      </c>
      <c r="BX59" s="205">
        <v>32.362157098523099</v>
      </c>
      <c r="BY59" s="211">
        <v>8.0573565621903107</v>
      </c>
      <c r="BZ59" s="211">
        <v>2.2205560855574902</v>
      </c>
      <c r="CA59" s="205">
        <v>68.080002180800506</v>
      </c>
      <c r="CB59" s="211">
        <v>10.031020265458</v>
      </c>
      <c r="CC59" s="211">
        <v>2.6118100991941701E-2</v>
      </c>
      <c r="CD59" s="205">
        <v>40.005636823432702</v>
      </c>
      <c r="CE59" s="211">
        <v>6.6634111992226197</v>
      </c>
      <c r="CF59" s="211">
        <v>1.8945236541588799E-2</v>
      </c>
      <c r="CG59" s="205">
        <v>42.3227056288315</v>
      </c>
      <c r="CH59" s="211">
        <v>6.4170261474979604</v>
      </c>
      <c r="CI59" s="211">
        <v>0</v>
      </c>
      <c r="CJ59" s="205">
        <v>40.008031025171697</v>
      </c>
      <c r="CK59" s="211">
        <v>6.2393644469906597</v>
      </c>
      <c r="CL59" s="211">
        <v>0</v>
      </c>
      <c r="CM59" s="205">
        <v>36.306941071898997</v>
      </c>
      <c r="CN59" s="211">
        <v>10.1082382871114</v>
      </c>
      <c r="CO59" s="211">
        <v>0.160685616176931</v>
      </c>
      <c r="CP59" s="205">
        <v>33.858203628540302</v>
      </c>
      <c r="CQ59" s="211">
        <v>6.9349798100386302</v>
      </c>
      <c r="CR59" s="211">
        <v>0.13454233835905699</v>
      </c>
      <c r="CS59" s="205">
        <v>38.178898744397102</v>
      </c>
      <c r="CT59" s="211">
        <v>8.1157249387415895</v>
      </c>
      <c r="CU59" s="211">
        <v>6.0148752020843299E-2</v>
      </c>
      <c r="CV59" s="205">
        <v>64.224625644816498</v>
      </c>
      <c r="CW59" s="211">
        <v>15.7749140788173</v>
      </c>
      <c r="CX59" s="211">
        <v>0</v>
      </c>
      <c r="CY59" s="205">
        <v>36.971400789455203</v>
      </c>
      <c r="CZ59" s="211">
        <v>4.9826948921994498</v>
      </c>
      <c r="DA59" s="211">
        <v>0</v>
      </c>
      <c r="DB59" s="205">
        <v>39.042298148406502</v>
      </c>
      <c r="DC59" s="211">
        <v>7.4654308729274597</v>
      </c>
      <c r="DD59" s="211">
        <v>1.40215564368138E-2</v>
      </c>
      <c r="DE59" s="205">
        <v>42.3822006775533</v>
      </c>
      <c r="DF59" s="211">
        <v>6.8012187517869398</v>
      </c>
      <c r="DG59" s="211">
        <v>0</v>
      </c>
      <c r="DH59" s="205">
        <v>40.0793202082289</v>
      </c>
      <c r="DI59" s="211">
        <v>8.0239314658312306</v>
      </c>
      <c r="DJ59" s="211">
        <v>0</v>
      </c>
      <c r="DK59" s="205">
        <v>45.274559608415302</v>
      </c>
      <c r="DL59" s="211">
        <v>11.897573198043601</v>
      </c>
      <c r="DM59" s="211">
        <v>0</v>
      </c>
      <c r="DN59" s="205">
        <v>38.941446004663497</v>
      </c>
      <c r="DO59" s="211">
        <v>5.1273580107856702</v>
      </c>
      <c r="DP59" s="211">
        <v>0</v>
      </c>
      <c r="DQ59" s="205">
        <v>46.386585312026497</v>
      </c>
      <c r="DR59" s="211">
        <v>10.258646936339099</v>
      </c>
      <c r="DS59" s="211">
        <v>5.0039443790582103E-2</v>
      </c>
      <c r="DT59" s="205">
        <v>45.3459099098691</v>
      </c>
      <c r="DU59" s="211">
        <v>4.7666091806900202</v>
      </c>
      <c r="DV59" s="211">
        <v>0</v>
      </c>
      <c r="DW59" s="205">
        <v>51.4181195184917</v>
      </c>
      <c r="DX59" s="211">
        <v>8.3867219951205207</v>
      </c>
      <c r="DY59" s="211">
        <v>0</v>
      </c>
      <c r="DZ59" s="205">
        <v>48.307266372704497</v>
      </c>
      <c r="EA59" s="211">
        <v>6.3689967138653802</v>
      </c>
      <c r="EB59" s="211">
        <v>0</v>
      </c>
      <c r="EC59" s="205">
        <v>41.014962316275501</v>
      </c>
      <c r="ED59" s="211">
        <v>7.7928223171335498</v>
      </c>
      <c r="EE59" s="211">
        <v>0</v>
      </c>
      <c r="EF59" s="205">
        <v>48.787394351593399</v>
      </c>
      <c r="EG59" s="211">
        <v>7.20729117804746</v>
      </c>
      <c r="EH59" s="211">
        <v>0</v>
      </c>
      <c r="EI59" s="205">
        <v>49.927833808392002</v>
      </c>
      <c r="EJ59" s="211">
        <v>11.198506050850799</v>
      </c>
      <c r="EK59" s="211">
        <v>0</v>
      </c>
      <c r="EL59" s="205">
        <v>49.708898206718899</v>
      </c>
      <c r="EM59" s="211">
        <v>6.2583489273825803</v>
      </c>
      <c r="EN59" s="211">
        <v>9.9986996194274397E-3</v>
      </c>
      <c r="EO59" s="205">
        <v>39.143355809549497</v>
      </c>
      <c r="EP59" s="211">
        <v>6.73259085137708</v>
      </c>
      <c r="EQ59" s="211">
        <v>3.1501447722206498E-2</v>
      </c>
      <c r="ER59" s="205">
        <v>46.419086418408703</v>
      </c>
      <c r="ES59" s="211">
        <v>8.0588477061264392</v>
      </c>
      <c r="ET59" s="211">
        <v>3.9423987564865197E-2</v>
      </c>
      <c r="EU59" s="205">
        <v>34.072873503711499</v>
      </c>
      <c r="EV59" s="211">
        <v>5.3437952727016302</v>
      </c>
      <c r="EW59" s="211">
        <v>4.2029120146850001E-2</v>
      </c>
      <c r="EX59" s="205">
        <v>40.338768481679303</v>
      </c>
      <c r="EY59" s="211">
        <v>4.7351758519490703</v>
      </c>
      <c r="EZ59" s="211">
        <v>0</v>
      </c>
      <c r="FA59" s="205">
        <v>39.774855579708202</v>
      </c>
      <c r="FB59" s="211">
        <v>4.8718081319834097</v>
      </c>
      <c r="FC59" s="211">
        <v>0</v>
      </c>
    </row>
    <row r="60" spans="2:159">
      <c r="B60" s="73" t="s">
        <v>808</v>
      </c>
      <c r="C60" s="73" t="s">
        <v>840</v>
      </c>
      <c r="D60" s="205">
        <v>40.560562297556601</v>
      </c>
      <c r="E60" s="211">
        <v>15.500575724773499</v>
      </c>
      <c r="F60" s="211">
        <v>3.9789290373786002</v>
      </c>
      <c r="G60" s="270">
        <v>89.350264526701594</v>
      </c>
      <c r="H60" s="211">
        <v>56.732566194867701</v>
      </c>
      <c r="I60" s="211">
        <v>8.2742561716370204</v>
      </c>
      <c r="J60" s="205">
        <v>24270.142822779901</v>
      </c>
      <c r="K60" s="211">
        <v>1998.54711340483</v>
      </c>
      <c r="L60" s="211">
        <v>2.9913255001913401</v>
      </c>
      <c r="M60" s="270">
        <v>18280.7529340859</v>
      </c>
      <c r="N60" s="211">
        <v>1622.3774244139099</v>
      </c>
      <c r="O60" s="211">
        <v>0.68888598621658503</v>
      </c>
      <c r="P60" s="205">
        <v>73611.295510113094</v>
      </c>
      <c r="Q60" s="211">
        <v>7253.7540506326504</v>
      </c>
      <c r="R60" s="211">
        <v>2.4349514300072599</v>
      </c>
      <c r="S60" s="205">
        <v>246553.79811851101</v>
      </c>
      <c r="T60" s="211">
        <v>26713.064532797202</v>
      </c>
      <c r="U60" s="211">
        <v>443.49609541612</v>
      </c>
      <c r="V60" s="205">
        <v>930.65011744198603</v>
      </c>
      <c r="W60" s="211">
        <v>155.09689525201</v>
      </c>
      <c r="X60" s="211">
        <v>22.901221659921202</v>
      </c>
      <c r="Y60" s="118">
        <v>259.886322670276</v>
      </c>
      <c r="Z60" s="211">
        <v>370.45979373549699</v>
      </c>
      <c r="AA60" s="211">
        <v>106.4183637502</v>
      </c>
      <c r="AB60" s="118">
        <v>75.200179303618796</v>
      </c>
      <c r="AC60" s="211">
        <v>571.81203417971199</v>
      </c>
      <c r="AD60" s="211">
        <v>166.972807584908</v>
      </c>
      <c r="AE60" s="270">
        <v>21531.014116550399</v>
      </c>
      <c r="AF60" s="211">
        <v>1696.01154365255</v>
      </c>
      <c r="AG60" s="211">
        <v>19.261244350853499</v>
      </c>
      <c r="AH60" s="205">
        <v>49.915259251965701</v>
      </c>
      <c r="AI60" s="211">
        <v>7.0580373286111602</v>
      </c>
      <c r="AJ60" s="211">
        <v>0.489667131527462</v>
      </c>
      <c r="AK60" s="205">
        <v>7151.59232601043</v>
      </c>
      <c r="AL60" s="211">
        <v>599.12134054933097</v>
      </c>
      <c r="AM60" s="211">
        <v>0.63469251702699803</v>
      </c>
      <c r="AN60" s="205">
        <v>40.846522355241802</v>
      </c>
      <c r="AO60" s="211">
        <v>6.4669224064099096</v>
      </c>
      <c r="AP60" s="211">
        <v>0.104423463563631</v>
      </c>
      <c r="AQ60" s="205">
        <v>38.364735562688203</v>
      </c>
      <c r="AR60" s="211">
        <v>21.759240299138199</v>
      </c>
      <c r="AS60" s="211">
        <v>3.6942987129984202</v>
      </c>
      <c r="AT60" s="205">
        <v>203.272889158596</v>
      </c>
      <c r="AU60" s="211">
        <v>24.1252460938538</v>
      </c>
      <c r="AV60" s="211">
        <v>0.89110517738775896</v>
      </c>
      <c r="AW60" s="296">
        <v>91476.575860137993</v>
      </c>
      <c r="AX60" s="211">
        <v>8810.8125221125702</v>
      </c>
      <c r="AY60" s="211">
        <v>1.4320139657158899</v>
      </c>
      <c r="AZ60" s="270">
        <v>82725.964296488004</v>
      </c>
      <c r="BA60" s="211">
        <v>9192.44494726005</v>
      </c>
      <c r="BB60" s="211">
        <v>6.9700668673601696</v>
      </c>
      <c r="BC60" s="205">
        <v>37.284825658621699</v>
      </c>
      <c r="BD60" s="211">
        <v>5.2879630867074798</v>
      </c>
      <c r="BE60" s="211">
        <v>4.26778966390036E-2</v>
      </c>
      <c r="BF60" s="205">
        <v>55.504617661007401</v>
      </c>
      <c r="BG60" s="211">
        <v>13.132810710254301</v>
      </c>
      <c r="BH60" s="211">
        <v>0.34800878387037698</v>
      </c>
      <c r="BI60" s="205">
        <v>39.194808531579703</v>
      </c>
      <c r="BJ60" s="211">
        <v>7.1876369054279898</v>
      </c>
      <c r="BK60" s="211">
        <v>0.37296671360135097</v>
      </c>
      <c r="BL60" s="205">
        <v>50.761848402926802</v>
      </c>
      <c r="BM60" s="211">
        <v>12.077539756546599</v>
      </c>
      <c r="BN60" s="211">
        <v>0.44600441595829698</v>
      </c>
      <c r="BO60" s="205">
        <v>53.138360229749502</v>
      </c>
      <c r="BP60" s="211">
        <v>6.9230134526478402</v>
      </c>
      <c r="BQ60" s="211">
        <v>6.7967243092770899E-2</v>
      </c>
      <c r="BR60" s="205">
        <v>41.170403466120199</v>
      </c>
      <c r="BS60" s="211">
        <v>10.0665449148708</v>
      </c>
      <c r="BT60" s="211">
        <v>0.43922881464126501</v>
      </c>
      <c r="BU60" s="205">
        <v>34.360193635593497</v>
      </c>
      <c r="BV60" s="211">
        <v>8.8058785701392903</v>
      </c>
      <c r="BW60" s="211">
        <v>0.202256071605625</v>
      </c>
      <c r="BX60" s="205">
        <v>34.527505842438401</v>
      </c>
      <c r="BY60" s="211">
        <v>8.7842800155256899</v>
      </c>
      <c r="BZ60" s="211">
        <v>2.4244393615193101</v>
      </c>
      <c r="CA60" s="205">
        <v>66.399488544907499</v>
      </c>
      <c r="CB60" s="211">
        <v>9.0979790106226197</v>
      </c>
      <c r="CC60" s="211">
        <v>0</v>
      </c>
      <c r="CD60" s="205">
        <v>39.942389978995102</v>
      </c>
      <c r="CE60" s="211">
        <v>5.6271687468126101</v>
      </c>
      <c r="CF60" s="211">
        <v>0</v>
      </c>
      <c r="CG60" s="205">
        <v>41.240143048585701</v>
      </c>
      <c r="CH60" s="211">
        <v>6.4642636486671297</v>
      </c>
      <c r="CI60" s="211">
        <v>2.0957162419732701E-2</v>
      </c>
      <c r="CJ60" s="205">
        <v>39.668473408800502</v>
      </c>
      <c r="CK60" s="211">
        <v>5.0900471257565298</v>
      </c>
      <c r="CL60" s="211">
        <v>2.5620739634297399E-2</v>
      </c>
      <c r="CM60" s="205">
        <v>35.976673564476101</v>
      </c>
      <c r="CN60" s="211">
        <v>10.185951498159101</v>
      </c>
      <c r="CO60" s="211">
        <v>7.1303794440878296E-2</v>
      </c>
      <c r="CP60" s="205">
        <v>32.916016299701297</v>
      </c>
      <c r="CQ60" s="211">
        <v>8.5288199395270006</v>
      </c>
      <c r="CR60" s="211">
        <v>9.81091257451841E-2</v>
      </c>
      <c r="CS60" s="205">
        <v>37.120302827112802</v>
      </c>
      <c r="CT60" s="211">
        <v>6.1997433348833697</v>
      </c>
      <c r="CU60" s="211">
        <v>5.68545837221128E-2</v>
      </c>
      <c r="CV60" s="205">
        <v>63.767866150834898</v>
      </c>
      <c r="CW60" s="211">
        <v>13.239291790882399</v>
      </c>
      <c r="CX60" s="211">
        <v>0.11962722385190599</v>
      </c>
      <c r="CY60" s="205">
        <v>36.610393028600797</v>
      </c>
      <c r="CZ60" s="211">
        <v>5.2097876776805698</v>
      </c>
      <c r="DA60" s="211">
        <v>0</v>
      </c>
      <c r="DB60" s="205">
        <v>38.459100687526103</v>
      </c>
      <c r="DC60" s="211">
        <v>6.2400056680287603</v>
      </c>
      <c r="DD60" s="211">
        <v>0</v>
      </c>
      <c r="DE60" s="205">
        <v>42.677477429469</v>
      </c>
      <c r="DF60" s="211">
        <v>4.77596203891909</v>
      </c>
      <c r="DG60" s="211">
        <v>7.4922908005473103E-3</v>
      </c>
      <c r="DH60" s="205">
        <v>41.2733275669097</v>
      </c>
      <c r="DI60" s="211">
        <v>8.17282750558714</v>
      </c>
      <c r="DJ60" s="211">
        <v>0</v>
      </c>
      <c r="DK60" s="205">
        <v>44.739079617924602</v>
      </c>
      <c r="DL60" s="211">
        <v>11.938092721236499</v>
      </c>
      <c r="DM60" s="211">
        <v>0</v>
      </c>
      <c r="DN60" s="205">
        <v>38.4434771884507</v>
      </c>
      <c r="DO60" s="211">
        <v>6.1879068760834199</v>
      </c>
      <c r="DP60" s="211">
        <v>1.4067850674444901E-2</v>
      </c>
      <c r="DQ60" s="205">
        <v>47.189352702114803</v>
      </c>
      <c r="DR60" s="211">
        <v>8.5813019377136808</v>
      </c>
      <c r="DS60" s="211">
        <v>0</v>
      </c>
      <c r="DT60" s="205">
        <v>45.197147335239698</v>
      </c>
      <c r="DU60" s="211">
        <v>5.0826239968377802</v>
      </c>
      <c r="DV60" s="211">
        <v>0</v>
      </c>
      <c r="DW60" s="205">
        <v>49.3585853871636</v>
      </c>
      <c r="DX60" s="211">
        <v>8.6343853810664797</v>
      </c>
      <c r="DY60" s="211">
        <v>3.9910672708358297E-2</v>
      </c>
      <c r="DZ60" s="205">
        <v>47.5947460503534</v>
      </c>
      <c r="EA60" s="211">
        <v>5.5032252139551501</v>
      </c>
      <c r="EB60" s="211">
        <v>0</v>
      </c>
      <c r="EC60" s="205">
        <v>38.876055156804199</v>
      </c>
      <c r="ED60" s="211">
        <v>6.6168382174039699</v>
      </c>
      <c r="EE60" s="211">
        <v>0</v>
      </c>
      <c r="EF60" s="205">
        <v>49.281349055769098</v>
      </c>
      <c r="EG60" s="211">
        <v>6.0336144219694701</v>
      </c>
      <c r="EH60" s="211">
        <v>0</v>
      </c>
      <c r="EI60" s="205">
        <v>49.780701371272997</v>
      </c>
      <c r="EJ60" s="211">
        <v>9.9551057110288905</v>
      </c>
      <c r="EK60" s="211">
        <v>3.4003799448467299E-2</v>
      </c>
      <c r="EL60" s="205">
        <v>50.289587597419299</v>
      </c>
      <c r="EM60" s="211">
        <v>5.0192649424304401</v>
      </c>
      <c r="EN60" s="211">
        <v>0</v>
      </c>
      <c r="EO60" s="205">
        <v>38.4947461114022</v>
      </c>
      <c r="EP60" s="211">
        <v>7.3883272007752696</v>
      </c>
      <c r="EQ60" s="211">
        <v>7.14868827988282E-2</v>
      </c>
      <c r="ER60" s="205">
        <v>46.843668602517504</v>
      </c>
      <c r="ES60" s="211">
        <v>7.03079758844338</v>
      </c>
      <c r="ET60" s="211">
        <v>2.0296062517583001E-2</v>
      </c>
      <c r="EU60" s="205">
        <v>33.806303607150802</v>
      </c>
      <c r="EV60" s="211">
        <v>4.5751980176600897</v>
      </c>
      <c r="EW60" s="211">
        <v>1.6340595120520902E-2</v>
      </c>
      <c r="EX60" s="205">
        <v>39.897563499499</v>
      </c>
      <c r="EY60" s="211">
        <v>4.0502923680048299</v>
      </c>
      <c r="EZ60" s="211">
        <v>9.1562253720497006E-3</v>
      </c>
      <c r="FA60" s="205">
        <v>38.841213509282603</v>
      </c>
      <c r="FB60" s="211">
        <v>5.8379606514227298</v>
      </c>
      <c r="FC60" s="211">
        <v>1.23784059443552E-2</v>
      </c>
    </row>
    <row r="61" spans="2:159" ht="15.75" thickBot="1">
      <c r="B61" s="75" t="s">
        <v>808</v>
      </c>
      <c r="C61" s="75" t="s">
        <v>840</v>
      </c>
      <c r="D61" s="216">
        <v>34.744828919474102</v>
      </c>
      <c r="E61" s="317">
        <v>11.443736933154501</v>
      </c>
      <c r="F61" s="317">
        <v>2.8572644064019199</v>
      </c>
      <c r="G61" s="216">
        <v>61.2582213397245</v>
      </c>
      <c r="H61" s="317">
        <v>29.0098358523339</v>
      </c>
      <c r="I61" s="317">
        <v>5.9995190684282704</v>
      </c>
      <c r="J61" s="216">
        <v>22091.558671142699</v>
      </c>
      <c r="K61" s="317">
        <v>2095.1969489908902</v>
      </c>
      <c r="L61" s="317">
        <v>2.0484416362807498</v>
      </c>
      <c r="M61" s="318">
        <v>17045.8658185227</v>
      </c>
      <c r="N61" s="317">
        <v>1962.2092267395301</v>
      </c>
      <c r="O61" s="317">
        <v>0.55243466906761696</v>
      </c>
      <c r="P61" s="216">
        <v>68988.930541846799</v>
      </c>
      <c r="Q61" s="317">
        <v>8547.7351771627691</v>
      </c>
      <c r="R61" s="317">
        <v>1.2807436573488999</v>
      </c>
      <c r="S61" s="216">
        <v>226639.19596867601</v>
      </c>
      <c r="T61" s="317">
        <v>30233.523241675</v>
      </c>
      <c r="U61" s="317">
        <v>369.63152564348599</v>
      </c>
      <c r="V61" s="216">
        <v>868.91417762247795</v>
      </c>
      <c r="W61" s="317">
        <v>150.65547811367</v>
      </c>
      <c r="X61" s="317">
        <v>18.845757405104798</v>
      </c>
      <c r="Y61" s="134">
        <v>343.25964075566702</v>
      </c>
      <c r="Z61" s="317">
        <v>464.18825830324897</v>
      </c>
      <c r="AA61" s="317">
        <v>149.08585024402799</v>
      </c>
      <c r="AB61" s="134">
        <v>215.606552503263</v>
      </c>
      <c r="AC61" s="317">
        <v>431.21310500652498</v>
      </c>
      <c r="AD61" s="317">
        <v>146.64835646413999</v>
      </c>
      <c r="AE61" s="318">
        <v>19504.9376711193</v>
      </c>
      <c r="AF61" s="317">
        <v>1494.9155576384401</v>
      </c>
      <c r="AG61" s="317">
        <v>15.571115708837301</v>
      </c>
      <c r="AH61" s="216">
        <v>45.515910721077198</v>
      </c>
      <c r="AI61" s="317">
        <v>6.4886713671107703</v>
      </c>
      <c r="AJ61" s="317">
        <v>0.65627575188643295</v>
      </c>
      <c r="AK61" s="216">
        <v>6743.9633780631802</v>
      </c>
      <c r="AL61" s="317">
        <v>541.15449332614298</v>
      </c>
      <c r="AM61" s="317">
        <v>0.50468327229553001</v>
      </c>
      <c r="AN61" s="216">
        <v>39.340850388571802</v>
      </c>
      <c r="AO61" s="317">
        <v>5.9526274665951497</v>
      </c>
      <c r="AP61" s="317">
        <v>7.9264250436392306E-2</v>
      </c>
      <c r="AQ61" s="216">
        <v>38.787722636312203</v>
      </c>
      <c r="AR61" s="317">
        <v>21.742514931417102</v>
      </c>
      <c r="AS61" s="317">
        <v>3.9036321129308198</v>
      </c>
      <c r="AT61" s="216">
        <v>192.907208321615</v>
      </c>
      <c r="AU61" s="317">
        <v>22.530719781692</v>
      </c>
      <c r="AV61" s="317">
        <v>0.99909885715558899</v>
      </c>
      <c r="AW61" s="319">
        <v>86891.465570789704</v>
      </c>
      <c r="AX61" s="317">
        <v>9913.5062882325692</v>
      </c>
      <c r="AY61" s="317">
        <v>1.68515657074143</v>
      </c>
      <c r="AZ61" s="318">
        <v>83654.315251053704</v>
      </c>
      <c r="BA61" s="317">
        <v>9986.4238109500093</v>
      </c>
      <c r="BB61" s="317">
        <v>10.0021091452448</v>
      </c>
      <c r="BC61" s="216">
        <v>35.150708387230203</v>
      </c>
      <c r="BD61" s="317">
        <v>6.7766332669232296</v>
      </c>
      <c r="BE61" s="317">
        <v>7.6320455678598298E-2</v>
      </c>
      <c r="BF61" s="216">
        <v>55.1284735323066</v>
      </c>
      <c r="BG61" s="317">
        <v>12.9079744445608</v>
      </c>
      <c r="BH61" s="317">
        <v>0.81530856167884103</v>
      </c>
      <c r="BI61" s="216">
        <v>36.035474949557802</v>
      </c>
      <c r="BJ61" s="317">
        <v>8.5649495616654594</v>
      </c>
      <c r="BK61" s="317">
        <v>0.38594639101464401</v>
      </c>
      <c r="BL61" s="216">
        <v>47.630163356904603</v>
      </c>
      <c r="BM61" s="317">
        <v>13.975978052360301</v>
      </c>
      <c r="BN61" s="317">
        <v>1.2200150492130399</v>
      </c>
      <c r="BO61" s="216">
        <v>49.759846193280502</v>
      </c>
      <c r="BP61" s="317">
        <v>9.9897492385966995</v>
      </c>
      <c r="BQ61" s="317">
        <v>0.154973477208001</v>
      </c>
      <c r="BR61" s="216">
        <v>36.760280326302301</v>
      </c>
      <c r="BS61" s="317">
        <v>10.1639501553312</v>
      </c>
      <c r="BT61" s="317">
        <v>0.566213975574553</v>
      </c>
      <c r="BU61" s="216">
        <v>32.926531330615099</v>
      </c>
      <c r="BV61" s="317">
        <v>10.3203078649437</v>
      </c>
      <c r="BW61" s="317">
        <v>0.44422274775453702</v>
      </c>
      <c r="BX61" s="216">
        <v>30.133012357581901</v>
      </c>
      <c r="BY61" s="317">
        <v>8.2205871528099603</v>
      </c>
      <c r="BZ61" s="317">
        <v>1.0922054810393</v>
      </c>
      <c r="CA61" s="216">
        <v>65.075855660298899</v>
      </c>
      <c r="CB61" s="317">
        <v>11.4115031490034</v>
      </c>
      <c r="CC61" s="317">
        <v>3.2223571273551903E-2</v>
      </c>
      <c r="CD61" s="216">
        <v>38.5957221710838</v>
      </c>
      <c r="CE61" s="317">
        <v>7.7046761164688604</v>
      </c>
      <c r="CF61" s="317">
        <v>0</v>
      </c>
      <c r="CG61" s="216">
        <v>39.130525364443002</v>
      </c>
      <c r="CH61" s="317">
        <v>9.3508962902708195</v>
      </c>
      <c r="CI61" s="317">
        <v>0</v>
      </c>
      <c r="CJ61" s="216">
        <v>38.900993219590298</v>
      </c>
      <c r="CK61" s="317">
        <v>8.5542784934249703</v>
      </c>
      <c r="CL61" s="317">
        <v>0</v>
      </c>
      <c r="CM61" s="216">
        <v>35.436159384771003</v>
      </c>
      <c r="CN61" s="317">
        <v>9.81327121115139</v>
      </c>
      <c r="CO61" s="317">
        <v>0</v>
      </c>
      <c r="CP61" s="216">
        <v>31.152724631087601</v>
      </c>
      <c r="CQ61" s="317">
        <v>9.6864502030462791</v>
      </c>
      <c r="CR61" s="317">
        <v>0.33625727254978999</v>
      </c>
      <c r="CS61" s="216">
        <v>36.657596967355801</v>
      </c>
      <c r="CT61" s="317">
        <v>8.7816519870417604</v>
      </c>
      <c r="CU61" s="317">
        <v>9.8506158573719305E-2</v>
      </c>
      <c r="CV61" s="216">
        <v>63.174179154418297</v>
      </c>
      <c r="CW61" s="317">
        <v>22.721340379437201</v>
      </c>
      <c r="CX61" s="317">
        <v>0</v>
      </c>
      <c r="CY61" s="216">
        <v>35.088612026230997</v>
      </c>
      <c r="CZ61" s="317">
        <v>7.3866594979102</v>
      </c>
      <c r="DA61" s="317">
        <v>1.9958837760193499E-2</v>
      </c>
      <c r="DB61" s="216">
        <v>36.699291242294898</v>
      </c>
      <c r="DC61" s="317">
        <v>7.3605353604642803</v>
      </c>
      <c r="DD61" s="317">
        <v>1.94260339348221E-2</v>
      </c>
      <c r="DE61" s="216">
        <v>40.411664300942697</v>
      </c>
      <c r="DF61" s="317">
        <v>7.6428917295682099</v>
      </c>
      <c r="DG61" s="317">
        <v>0</v>
      </c>
      <c r="DH61" s="216">
        <v>38.1798477404934</v>
      </c>
      <c r="DI61" s="317">
        <v>12.195676664509</v>
      </c>
      <c r="DJ61" s="317">
        <v>0</v>
      </c>
      <c r="DK61" s="216">
        <v>43.028380928882299</v>
      </c>
      <c r="DL61" s="317">
        <v>12.0672340710864</v>
      </c>
      <c r="DM61" s="317">
        <v>0</v>
      </c>
      <c r="DN61" s="216">
        <v>36.504078610021601</v>
      </c>
      <c r="DO61" s="317">
        <v>6.2231800567059796</v>
      </c>
      <c r="DP61" s="317">
        <v>0</v>
      </c>
      <c r="DQ61" s="216">
        <v>44.447449147420102</v>
      </c>
      <c r="DR61" s="317">
        <v>13.8475871694333</v>
      </c>
      <c r="DS61" s="317">
        <v>0</v>
      </c>
      <c r="DT61" s="216">
        <v>42.336715298151603</v>
      </c>
      <c r="DU61" s="317">
        <v>7.2412697815858298</v>
      </c>
      <c r="DV61" s="317">
        <v>1.32598862754223E-2</v>
      </c>
      <c r="DW61" s="216">
        <v>47.369607396379301</v>
      </c>
      <c r="DX61" s="317">
        <v>10.2653523778074</v>
      </c>
      <c r="DY61" s="317">
        <v>0</v>
      </c>
      <c r="DZ61" s="216">
        <v>46.333361019728002</v>
      </c>
      <c r="EA61" s="317">
        <v>7.5222103335467798</v>
      </c>
      <c r="EB61" s="317">
        <v>0</v>
      </c>
      <c r="EC61" s="216">
        <v>36.068070764336198</v>
      </c>
      <c r="ED61" s="317">
        <v>9.3987808507197101</v>
      </c>
      <c r="EE61" s="317">
        <v>0</v>
      </c>
      <c r="EF61" s="216">
        <v>45.169548076107802</v>
      </c>
      <c r="EG61" s="317">
        <v>6.8078393674962596</v>
      </c>
      <c r="EH61" s="317">
        <v>0</v>
      </c>
      <c r="EI61" s="216">
        <v>43.680826334003299</v>
      </c>
      <c r="EJ61" s="317">
        <v>11.510163786551599</v>
      </c>
      <c r="EK61" s="317">
        <v>0</v>
      </c>
      <c r="EL61" s="216">
        <v>48.016884720454001</v>
      </c>
      <c r="EM61" s="317">
        <v>8.3132451156323803</v>
      </c>
      <c r="EN61" s="317">
        <v>1.29363398887039E-2</v>
      </c>
      <c r="EO61" s="216">
        <v>36.9524375698442</v>
      </c>
      <c r="EP61" s="317">
        <v>10.4309785485249</v>
      </c>
      <c r="EQ61" s="317">
        <v>0</v>
      </c>
      <c r="ER61" s="216">
        <v>43.227044530248499</v>
      </c>
      <c r="ES61" s="317">
        <v>9.0403184450978191</v>
      </c>
      <c r="ET61" s="317">
        <v>0</v>
      </c>
      <c r="EU61" s="216">
        <v>30.603347580558999</v>
      </c>
      <c r="EV61" s="317">
        <v>6.4864647747517301</v>
      </c>
      <c r="EW61" s="317">
        <v>6.9892137732777901E-2</v>
      </c>
      <c r="EX61" s="216">
        <v>37.285858742404898</v>
      </c>
      <c r="EY61" s="317">
        <v>6.5931715064989298</v>
      </c>
      <c r="EZ61" s="317">
        <v>1.88942563133081E-2</v>
      </c>
      <c r="FA61" s="216">
        <v>36.734598427585297</v>
      </c>
      <c r="FB61" s="317">
        <v>6.5222296616488604</v>
      </c>
      <c r="FC61" s="317">
        <v>0</v>
      </c>
    </row>
    <row r="62" spans="2:159">
      <c r="B62" s="1065" t="s">
        <v>810</v>
      </c>
      <c r="C62" s="1065"/>
      <c r="D62" s="241">
        <v>10.064906052544204</v>
      </c>
      <c r="E62" s="241"/>
      <c r="F62" s="241"/>
      <c r="G62" s="241">
        <v>15.206338447891234</v>
      </c>
      <c r="H62" s="241"/>
      <c r="I62" s="241"/>
      <c r="J62" s="241">
        <v>12.477423099308886</v>
      </c>
      <c r="K62" s="241"/>
      <c r="L62" s="241"/>
      <c r="M62" s="241">
        <v>1.2134693864584396</v>
      </c>
      <c r="N62" s="241"/>
      <c r="O62" s="241"/>
      <c r="P62" s="241">
        <v>3.3023753122949295</v>
      </c>
      <c r="Q62" s="241"/>
      <c r="R62" s="241"/>
      <c r="S62" s="241">
        <v>1220.5861886607067</v>
      </c>
      <c r="T62" s="241"/>
      <c r="U62" s="241"/>
      <c r="V62" s="241">
        <v>53.984436104167607</v>
      </c>
      <c r="W62" s="241"/>
      <c r="X62" s="241"/>
      <c r="Y62" s="241">
        <v>322.07276318177861</v>
      </c>
      <c r="Z62" s="241"/>
      <c r="AA62" s="241"/>
      <c r="AB62" s="241">
        <v>492.56776859931801</v>
      </c>
      <c r="AC62" s="241"/>
      <c r="AD62" s="241"/>
      <c r="AE62" s="241">
        <v>80.889816896370988</v>
      </c>
      <c r="AF62" s="241"/>
      <c r="AG62" s="241"/>
      <c r="AH62" s="241">
        <v>1.1450175115107455</v>
      </c>
      <c r="AI62" s="241"/>
      <c r="AJ62" s="241"/>
      <c r="AK62" s="241">
        <v>2.4757406949700296</v>
      </c>
      <c r="AL62" s="241"/>
      <c r="AM62" s="241"/>
      <c r="AN62" s="241">
        <v>0.24094022678922566</v>
      </c>
      <c r="AO62" s="241"/>
      <c r="AP62" s="241"/>
      <c r="AQ62" s="241">
        <v>6.5347293348479454</v>
      </c>
      <c r="AR62" s="241"/>
      <c r="AS62" s="241"/>
      <c r="AT62" s="241">
        <v>3.2873758074602519</v>
      </c>
      <c r="AU62" s="241"/>
      <c r="AV62" s="241"/>
      <c r="AW62" s="241">
        <v>3.6120772073471934</v>
      </c>
      <c r="AX62" s="241"/>
      <c r="AY62" s="241"/>
      <c r="AZ62" s="241">
        <v>17.579524550573801</v>
      </c>
      <c r="BA62" s="241"/>
      <c r="BB62" s="241"/>
      <c r="BC62" s="241">
        <v>0.10376936196054953</v>
      </c>
      <c r="BD62" s="241"/>
      <c r="BE62" s="241"/>
      <c r="BF62" s="241">
        <v>1.1631760968720539</v>
      </c>
      <c r="BG62" s="241"/>
      <c r="BH62" s="241"/>
      <c r="BI62" s="241">
        <v>1.0895780501651524</v>
      </c>
      <c r="BJ62" s="241"/>
      <c r="BK62" s="241"/>
      <c r="BL62" s="241">
        <v>1.8481611384546903</v>
      </c>
      <c r="BM62" s="241"/>
      <c r="BN62" s="241"/>
      <c r="BO62" s="241">
        <v>0.28033842127433545</v>
      </c>
      <c r="BP62" s="241"/>
      <c r="BQ62" s="241"/>
      <c r="BR62" s="241">
        <v>1.2474536962767684</v>
      </c>
      <c r="BS62" s="241"/>
      <c r="BT62" s="241"/>
      <c r="BU62" s="241">
        <v>0.57985760502131789</v>
      </c>
      <c r="BV62" s="241"/>
      <c r="BW62" s="241"/>
      <c r="BX62" s="241">
        <v>6.3308225669659954</v>
      </c>
      <c r="BY62" s="241"/>
      <c r="BZ62" s="241"/>
      <c r="CA62" s="241">
        <v>8.0043008210231956E-2</v>
      </c>
      <c r="CB62" s="241"/>
      <c r="CC62" s="241"/>
      <c r="CD62" s="241">
        <v>1.2220186650164349E-2</v>
      </c>
      <c r="CE62" s="241"/>
      <c r="CF62" s="241"/>
      <c r="CG62" s="241">
        <v>3.1551537488582949E-2</v>
      </c>
      <c r="CH62" s="241"/>
      <c r="CI62" s="241"/>
      <c r="CJ62" s="241">
        <v>5.8237333545396001E-3</v>
      </c>
      <c r="CK62" s="241"/>
      <c r="CL62" s="241"/>
      <c r="CM62" s="241">
        <v>4.5545736740527337E-2</v>
      </c>
      <c r="CN62" s="241"/>
      <c r="CO62" s="241"/>
      <c r="CP62" s="241">
        <v>0.38217304511134564</v>
      </c>
      <c r="CQ62" s="241"/>
      <c r="CR62" s="241"/>
      <c r="CS62" s="241">
        <v>0.17866877457732114</v>
      </c>
      <c r="CT62" s="241"/>
      <c r="CU62" s="241"/>
      <c r="CV62" s="241">
        <v>0.114310724253663</v>
      </c>
      <c r="CW62" s="241"/>
      <c r="CX62" s="241"/>
      <c r="CY62" s="241">
        <v>4.3855938303886495E-3</v>
      </c>
      <c r="CZ62" s="241"/>
      <c r="DA62" s="241"/>
      <c r="DB62" s="241">
        <v>1.6412281588965332E-2</v>
      </c>
      <c r="DC62" s="241"/>
      <c r="DD62" s="241"/>
      <c r="DE62" s="241">
        <v>3.1012808948062166E-3</v>
      </c>
      <c r="DF62" s="241"/>
      <c r="DG62" s="241"/>
      <c r="DH62" s="241">
        <v>5.0155039819024166E-2</v>
      </c>
      <c r="DI62" s="241"/>
      <c r="DJ62" s="241"/>
      <c r="DK62" s="241">
        <v>3.260990337222152E-2</v>
      </c>
      <c r="DL62" s="241"/>
      <c r="DM62" s="241"/>
      <c r="DN62" s="241">
        <v>2.0210932071744365E-2</v>
      </c>
      <c r="DO62" s="241"/>
      <c r="DP62" s="241"/>
      <c r="DQ62" s="241">
        <v>0</v>
      </c>
      <c r="DR62" s="241"/>
      <c r="DS62" s="241"/>
      <c r="DT62" s="241">
        <v>6.1752820984507491E-3</v>
      </c>
      <c r="DU62" s="241"/>
      <c r="DV62" s="241"/>
      <c r="DW62" s="241">
        <v>3.81881903502072E-2</v>
      </c>
      <c r="DX62" s="241"/>
      <c r="DY62" s="241"/>
      <c r="DZ62" s="241">
        <v>0</v>
      </c>
      <c r="EA62" s="241"/>
      <c r="EB62" s="241"/>
      <c r="EC62" s="241">
        <v>2.733243512776555E-2</v>
      </c>
      <c r="ED62" s="241"/>
      <c r="EE62" s="241"/>
      <c r="EF62" s="241">
        <v>0</v>
      </c>
      <c r="EG62" s="241"/>
      <c r="EH62" s="241"/>
      <c r="EI62" s="241">
        <v>1.4098960958492368E-2</v>
      </c>
      <c r="EJ62" s="241"/>
      <c r="EK62" s="241"/>
      <c r="EL62" s="241">
        <v>1.4059771522004917E-3</v>
      </c>
      <c r="EM62" s="241"/>
      <c r="EN62" s="241"/>
      <c r="EO62" s="241">
        <v>2.4349032310875984E-2</v>
      </c>
      <c r="EP62" s="241"/>
      <c r="EQ62" s="241"/>
      <c r="ER62" s="241">
        <v>5.6290167508137777E-2</v>
      </c>
      <c r="ES62" s="241"/>
      <c r="ET62" s="241"/>
      <c r="EU62" s="241">
        <v>5.0661636075800119E-2</v>
      </c>
      <c r="EV62" s="241"/>
      <c r="EW62" s="241"/>
      <c r="EX62" s="241">
        <v>6.8650948228171837E-3</v>
      </c>
      <c r="EY62" s="241"/>
      <c r="EZ62" s="241"/>
      <c r="FA62" s="241">
        <v>8.8213021972307504E-3</v>
      </c>
      <c r="FB62" s="68"/>
      <c r="FC62" s="68"/>
    </row>
    <row r="63" spans="2:159">
      <c r="B63" s="1066" t="s">
        <v>811</v>
      </c>
      <c r="C63" s="287" t="s">
        <v>165</v>
      </c>
      <c r="D63" s="289">
        <v>44.515316013092303</v>
      </c>
      <c r="E63" s="246"/>
      <c r="F63" s="246"/>
      <c r="G63" s="289">
        <v>81.039128910210195</v>
      </c>
      <c r="H63" s="246"/>
      <c r="I63" s="246"/>
      <c r="J63" s="288">
        <v>24396.429734281934</v>
      </c>
      <c r="K63" s="246"/>
      <c r="L63" s="246"/>
      <c r="M63" s="289">
        <v>18100.066353298531</v>
      </c>
      <c r="N63" s="246"/>
      <c r="O63" s="246"/>
      <c r="P63" s="288">
        <v>72378.487080282735</v>
      </c>
      <c r="Q63" s="246"/>
      <c r="R63" s="246"/>
      <c r="S63" s="288">
        <v>249103.71037726919</v>
      </c>
      <c r="T63" s="246"/>
      <c r="U63" s="246"/>
      <c r="V63" s="290">
        <v>1028.4093073954573</v>
      </c>
      <c r="W63" s="246"/>
      <c r="X63" s="246"/>
      <c r="Y63" s="246"/>
      <c r="Z63" s="246"/>
      <c r="AA63" s="246"/>
      <c r="AB63" s="246"/>
      <c r="AC63" s="246"/>
      <c r="AD63" s="246"/>
      <c r="AE63" s="290">
        <v>21473.689779201366</v>
      </c>
      <c r="AF63" s="246"/>
      <c r="AG63" s="246"/>
      <c r="AH63" s="288">
        <v>50.006781978333613</v>
      </c>
      <c r="AI63" s="246"/>
      <c r="AJ63" s="246"/>
      <c r="AK63" s="288">
        <v>7116.7477758292689</v>
      </c>
      <c r="AL63" s="246"/>
      <c r="AM63" s="246"/>
      <c r="AN63" s="288">
        <v>41.100647275785938</v>
      </c>
      <c r="AO63" s="246"/>
      <c r="AP63" s="246"/>
      <c r="AQ63" s="288">
        <v>43.375292919839914</v>
      </c>
      <c r="AR63" s="246"/>
      <c r="AS63" s="246"/>
      <c r="AT63" s="288">
        <v>204.97001830391216</v>
      </c>
      <c r="AU63" s="246"/>
      <c r="AV63" s="246"/>
      <c r="AW63" s="289">
        <v>91000.868405886795</v>
      </c>
      <c r="AX63" s="246"/>
      <c r="AY63" s="246"/>
      <c r="AZ63" s="289">
        <v>80871.159411274901</v>
      </c>
      <c r="BA63" s="246"/>
      <c r="BB63" s="246"/>
      <c r="BC63" s="288">
        <v>37.922967784851615</v>
      </c>
      <c r="BD63" s="246"/>
      <c r="BE63" s="246"/>
      <c r="BF63" s="288">
        <v>58.396886276345079</v>
      </c>
      <c r="BG63" s="246"/>
      <c r="BH63" s="246"/>
      <c r="BI63" s="288">
        <v>41.492913798973369</v>
      </c>
      <c r="BJ63" s="246"/>
      <c r="BK63" s="246"/>
      <c r="BL63" s="288">
        <v>59.414420001575202</v>
      </c>
      <c r="BM63" s="246"/>
      <c r="BN63" s="246"/>
      <c r="BO63" s="288">
        <v>56.02056089424832</v>
      </c>
      <c r="BP63" s="246"/>
      <c r="BQ63" s="246"/>
      <c r="BR63" s="290">
        <v>43.266010849044697</v>
      </c>
      <c r="BS63" s="246"/>
      <c r="BT63" s="246"/>
      <c r="BU63" s="290">
        <v>37.876478394750315</v>
      </c>
      <c r="BV63" s="246"/>
      <c r="BW63" s="246"/>
      <c r="BX63" s="290">
        <v>32.90886874702025</v>
      </c>
      <c r="BY63" s="246"/>
      <c r="BZ63" s="246"/>
      <c r="CA63" s="288">
        <v>65.059906683806275</v>
      </c>
      <c r="CB63" s="246"/>
      <c r="CC63" s="246"/>
      <c r="CD63" s="288">
        <v>38.97054275323115</v>
      </c>
      <c r="CE63" s="246"/>
      <c r="CF63" s="246"/>
      <c r="CG63" s="288">
        <v>39.612356309020235</v>
      </c>
      <c r="CH63" s="246"/>
      <c r="CI63" s="246"/>
      <c r="CJ63" s="288">
        <v>40.506516557630427</v>
      </c>
      <c r="CK63" s="246"/>
      <c r="CL63" s="246"/>
      <c r="CM63" s="288">
        <v>36.911738933100743</v>
      </c>
      <c r="CN63" s="246"/>
      <c r="CO63" s="246"/>
      <c r="CP63" s="288">
        <v>35.639831583249482</v>
      </c>
      <c r="CQ63" s="246"/>
      <c r="CR63" s="246"/>
      <c r="CS63" s="288">
        <v>40.653809823934132</v>
      </c>
      <c r="CT63" s="246"/>
      <c r="CU63" s="246"/>
      <c r="CV63" s="288">
        <v>63.873985813706007</v>
      </c>
      <c r="CW63" s="246"/>
      <c r="CX63" s="246"/>
      <c r="CY63" s="288">
        <v>36.113218604612165</v>
      </c>
      <c r="CZ63" s="246"/>
      <c r="DA63" s="246"/>
      <c r="DB63" s="288">
        <v>37.91251109539887</v>
      </c>
      <c r="DC63" s="246"/>
      <c r="DD63" s="246"/>
      <c r="DE63" s="288">
        <v>42.517001504216068</v>
      </c>
      <c r="DF63" s="246"/>
      <c r="DG63" s="246"/>
      <c r="DH63" s="288">
        <v>40.955971258642755</v>
      </c>
      <c r="DI63" s="246"/>
      <c r="DJ63" s="246"/>
      <c r="DK63" s="288">
        <v>44.897904513502588</v>
      </c>
      <c r="DL63" s="246"/>
      <c r="DM63" s="246"/>
      <c r="DN63" s="288">
        <v>38.130619693263448</v>
      </c>
      <c r="DO63" s="246"/>
      <c r="DP63" s="246"/>
      <c r="DQ63" s="288">
        <v>46.207449702880581</v>
      </c>
      <c r="DR63" s="246"/>
      <c r="DS63" s="246"/>
      <c r="DT63" s="288">
        <v>44.432541576221865</v>
      </c>
      <c r="DU63" s="246"/>
      <c r="DV63" s="246"/>
      <c r="DW63" s="288">
        <v>48.15618910865431</v>
      </c>
      <c r="DX63" s="246"/>
      <c r="DY63" s="246"/>
      <c r="DZ63" s="288">
        <v>46.499222893089858</v>
      </c>
      <c r="EA63" s="246"/>
      <c r="EB63" s="246"/>
      <c r="EC63" s="288">
        <v>37.851552576647386</v>
      </c>
      <c r="ED63" s="246"/>
      <c r="EE63" s="246"/>
      <c r="EF63" s="288">
        <v>47.056909838259514</v>
      </c>
      <c r="EG63" s="246"/>
      <c r="EH63" s="246"/>
      <c r="EI63" s="288">
        <v>47.599439038241677</v>
      </c>
      <c r="EJ63" s="246"/>
      <c r="EK63" s="246"/>
      <c r="EL63" s="288">
        <v>48.109806568067569</v>
      </c>
      <c r="EM63" s="246"/>
      <c r="EN63" s="246"/>
      <c r="EO63" s="288">
        <v>39.860195134835102</v>
      </c>
      <c r="EP63" s="246"/>
      <c r="EQ63" s="246"/>
      <c r="ER63" s="288">
        <v>49.06865795034728</v>
      </c>
      <c r="ES63" s="246"/>
      <c r="ET63" s="246"/>
      <c r="EU63" s="288">
        <v>35.757580476953684</v>
      </c>
      <c r="EV63" s="246"/>
      <c r="EW63" s="246"/>
      <c r="EX63" s="288">
        <v>39.250388694712015</v>
      </c>
      <c r="EY63" s="246"/>
      <c r="EZ63" s="246"/>
      <c r="FA63" s="288">
        <v>39.461645164726754</v>
      </c>
      <c r="FB63" s="246"/>
      <c r="FC63" s="246"/>
    </row>
    <row r="64" spans="2:159">
      <c r="B64" s="1036"/>
      <c r="C64" s="15" t="s">
        <v>209</v>
      </c>
      <c r="D64" s="118">
        <v>34.426126045053252</v>
      </c>
      <c r="G64" s="118">
        <v>12.177830926783029</v>
      </c>
      <c r="J64" s="118">
        <v>959.53162254198367</v>
      </c>
      <c r="M64" s="118">
        <v>780.53465845072844</v>
      </c>
      <c r="P64" s="118">
        <v>3206.9146098546989</v>
      </c>
      <c r="S64" s="118">
        <v>8682.1203281713115</v>
      </c>
      <c r="V64" s="118">
        <v>67.341265607406569</v>
      </c>
      <c r="AE64" s="118">
        <v>1605.3837676517423</v>
      </c>
      <c r="AH64" s="118">
        <v>3.2795470971195586</v>
      </c>
      <c r="AK64" s="118">
        <v>312.61479523607011</v>
      </c>
      <c r="AN64" s="118">
        <v>1.406030475925405</v>
      </c>
      <c r="AQ64" s="118">
        <v>5.4050569803119481</v>
      </c>
      <c r="AT64" s="118">
        <v>3.6154526735018768</v>
      </c>
      <c r="AW64" s="118">
        <v>3129.1623209388599</v>
      </c>
      <c r="AZ64" s="118">
        <v>21378.373972078076</v>
      </c>
      <c r="BC64" s="118">
        <v>0.60256005351150821</v>
      </c>
      <c r="BF64" s="118">
        <v>2.1946319650205361</v>
      </c>
      <c r="BI64" s="118">
        <v>1.966812692834528</v>
      </c>
      <c r="BL64" s="118">
        <v>6.1525470976636916</v>
      </c>
      <c r="BO64" s="118">
        <v>3.4295025089999167</v>
      </c>
      <c r="BR64" s="118">
        <v>2.2373587811447138</v>
      </c>
      <c r="BU64" s="118">
        <v>2.7300439041986193</v>
      </c>
      <c r="BX64" s="118">
        <v>3.9867238335044393</v>
      </c>
      <c r="CA64" s="118">
        <v>1.4257479296544189</v>
      </c>
      <c r="CD64" s="118">
        <v>0.97616812385483531</v>
      </c>
      <c r="CG64" s="118">
        <v>1.0611216142994511</v>
      </c>
      <c r="CJ64" s="118">
        <v>1.8637998403736031</v>
      </c>
      <c r="CM64" s="118">
        <v>2.4736057727745546</v>
      </c>
      <c r="CP64" s="118">
        <v>1.2436405602270468</v>
      </c>
      <c r="CS64" s="118">
        <v>1.75116892091042</v>
      </c>
      <c r="CV64" s="118">
        <v>3.999598693308017</v>
      </c>
      <c r="CY64" s="118">
        <v>1.3736873625602835</v>
      </c>
      <c r="DB64" s="118">
        <v>1.360417681323318</v>
      </c>
      <c r="DE64" s="118">
        <v>1.8430490517970228</v>
      </c>
      <c r="DH64" s="118">
        <v>1.2882065414623294</v>
      </c>
      <c r="DK64" s="118">
        <v>0.98651379208607537</v>
      </c>
      <c r="DN64" s="118">
        <v>1.6676185193372071</v>
      </c>
      <c r="DQ64" s="118">
        <v>0.87403383489329056</v>
      </c>
      <c r="DT64" s="118">
        <v>2.0144617977650809</v>
      </c>
      <c r="DW64" s="118">
        <v>3.1258810410976245</v>
      </c>
      <c r="DZ64" s="118">
        <v>0.92650158858580822</v>
      </c>
      <c r="EC64" s="118">
        <v>1.322460497496142</v>
      </c>
      <c r="EF64" s="118">
        <v>1.0896334341951914</v>
      </c>
      <c r="EI64" s="118">
        <v>1.2152259041461881</v>
      </c>
      <c r="EL64" s="118">
        <v>1.6347069187108898</v>
      </c>
      <c r="EO64" s="118">
        <v>2.4021111257011056</v>
      </c>
      <c r="ER64" s="118">
        <v>3.0946999463283844</v>
      </c>
      <c r="EU64" s="118">
        <v>2.0271776980790404</v>
      </c>
      <c r="EX64" s="118">
        <v>1.303927162048599</v>
      </c>
      <c r="FA64" s="118">
        <v>1.4078028618704359</v>
      </c>
    </row>
    <row r="65" spans="2:159">
      <c r="B65" s="1036"/>
      <c r="C65" s="15" t="s">
        <v>794</v>
      </c>
      <c r="D65" s="118">
        <v>77.335463674857962</v>
      </c>
      <c r="G65" s="118">
        <v>15.027099983115358</v>
      </c>
      <c r="J65" s="118">
        <v>3.9330821476457558</v>
      </c>
      <c r="M65" s="118">
        <v>4.3123303705927292</v>
      </c>
      <c r="P65" s="118">
        <v>4.4307566228865296</v>
      </c>
      <c r="S65" s="118">
        <v>3.4853436406154623</v>
      </c>
      <c r="V65" s="118">
        <v>6.5480995867253107</v>
      </c>
      <c r="AE65" s="118">
        <v>7.4760499204317394</v>
      </c>
      <c r="AH65" s="118">
        <v>6.5582046422033002</v>
      </c>
      <c r="AK65" s="118">
        <v>4.3926636868853075</v>
      </c>
      <c r="AN65" s="118">
        <v>3.4209448490942735</v>
      </c>
      <c r="AQ65" s="118">
        <v>12.461142315052051</v>
      </c>
      <c r="AT65" s="118">
        <v>1.7638934237402419</v>
      </c>
      <c r="AW65" s="118">
        <v>3.438607098760869</v>
      </c>
      <c r="AZ65" s="118">
        <v>26.435102609766155</v>
      </c>
      <c r="BC65" s="118">
        <v>1.5889053223102483</v>
      </c>
      <c r="BF65" s="118">
        <v>3.7581318199657492</v>
      </c>
      <c r="BI65" s="118">
        <v>4.7401170772518544</v>
      </c>
      <c r="BL65" s="118">
        <v>10.355309531761103</v>
      </c>
      <c r="BO65" s="118">
        <v>6.1218639268426651</v>
      </c>
      <c r="BR65" s="118">
        <v>5.1711695560537541</v>
      </c>
      <c r="BU65" s="118">
        <v>7.2077553666578558</v>
      </c>
      <c r="BX65" s="118">
        <v>12.114435972112894</v>
      </c>
      <c r="CA65" s="118">
        <v>2.1914386329873028</v>
      </c>
      <c r="CD65" s="118">
        <v>2.504887165765477</v>
      </c>
      <c r="CG65" s="118">
        <v>2.6787641866631908</v>
      </c>
      <c r="CJ65" s="118">
        <v>4.6012345636334642</v>
      </c>
      <c r="CM65" s="118">
        <v>6.7014067726739883</v>
      </c>
      <c r="CP65" s="118">
        <v>3.4894681174968034</v>
      </c>
      <c r="CS65" s="118">
        <v>4.307514913102815</v>
      </c>
      <c r="CV65" s="118">
        <v>6.2617020722226293</v>
      </c>
      <c r="CY65" s="118">
        <v>3.8038353147089587</v>
      </c>
      <c r="DB65" s="118">
        <v>3.588308033461864</v>
      </c>
      <c r="DE65" s="118">
        <v>4.3348519100394753</v>
      </c>
      <c r="DH65" s="118">
        <v>3.1453448712694971</v>
      </c>
      <c r="DK65" s="118">
        <v>2.1972379396668531</v>
      </c>
      <c r="DN65" s="118">
        <v>4.3734367097942179</v>
      </c>
      <c r="DQ65" s="118">
        <v>1.8915431180760516</v>
      </c>
      <c r="DT65" s="118">
        <v>4.5337532499899194</v>
      </c>
      <c r="DW65" s="118">
        <v>6.4911304215637404</v>
      </c>
      <c r="DZ65" s="118">
        <v>1.9925098333707711</v>
      </c>
      <c r="EC65" s="118">
        <v>3.4938078030438242</v>
      </c>
      <c r="EF65" s="118">
        <v>2.3155652122937904</v>
      </c>
      <c r="EI65" s="118">
        <v>2.5530256841259584</v>
      </c>
      <c r="EL65" s="118">
        <v>3.397866329805431</v>
      </c>
      <c r="EO65" s="118">
        <v>6.0263406076550385</v>
      </c>
      <c r="ER65" s="118">
        <v>6.3068770893630726</v>
      </c>
      <c r="EU65" s="118">
        <v>5.6692250175751902</v>
      </c>
      <c r="EX65" s="118">
        <v>3.3220745205620599</v>
      </c>
      <c r="FA65" s="118">
        <v>3.5675219722689535</v>
      </c>
    </row>
    <row r="66" spans="2:159">
      <c r="B66" s="1036"/>
      <c r="C66" s="243" t="s">
        <v>795</v>
      </c>
      <c r="D66" s="292">
        <v>3.5239907281217002</v>
      </c>
      <c r="E66" s="68"/>
      <c r="F66" s="68"/>
      <c r="G66" s="292">
        <v>62.07825782042039</v>
      </c>
      <c r="H66" s="68"/>
      <c r="I66" s="68"/>
      <c r="J66" s="131">
        <v>-8.6548364821501362</v>
      </c>
      <c r="K66" s="68"/>
      <c r="L66" s="68"/>
      <c r="M66" s="131">
        <v>-16.634120224679286</v>
      </c>
      <c r="N66" s="68"/>
      <c r="O66" s="68"/>
      <c r="P66" s="131">
        <v>2.0572438895969873</v>
      </c>
      <c r="Q66" s="68"/>
      <c r="R66" s="68"/>
      <c r="S66" s="131">
        <v>0.17118940045729483</v>
      </c>
      <c r="T66" s="68"/>
      <c r="U66" s="68"/>
      <c r="V66" s="293">
        <v>19.582477604122943</v>
      </c>
      <c r="W66" s="68"/>
      <c r="X66" s="68"/>
      <c r="Y66" s="68"/>
      <c r="Z66" s="68"/>
      <c r="AA66" s="68"/>
      <c r="AB66" s="68"/>
      <c r="AC66" s="68"/>
      <c r="AD66" s="68"/>
      <c r="AE66" s="293">
        <v>-15.123755813433338</v>
      </c>
      <c r="AF66" s="68"/>
      <c r="AG66" s="68"/>
      <c r="AH66" s="131">
        <v>-3.833111580127667</v>
      </c>
      <c r="AI66" s="68"/>
      <c r="AJ66" s="68"/>
      <c r="AK66" s="131">
        <v>-4.2666056872619507</v>
      </c>
      <c r="AL66" s="68"/>
      <c r="AM66" s="68"/>
      <c r="AN66" s="131">
        <v>-6.589438009577413</v>
      </c>
      <c r="AO66" s="68"/>
      <c r="AP66" s="68"/>
      <c r="AQ66" s="131">
        <v>3.2745069519997965</v>
      </c>
      <c r="AR66" s="68"/>
      <c r="AS66" s="68"/>
      <c r="AT66" s="131">
        <v>-6.8318098618581109</v>
      </c>
      <c r="AU66" s="68"/>
      <c r="AV66" s="68"/>
      <c r="AW66" s="292">
        <v>-11.976270183951591</v>
      </c>
      <c r="AX66" s="68"/>
      <c r="AY66" s="68"/>
      <c r="AZ66" s="292">
        <v>-21.774580719625909</v>
      </c>
      <c r="BA66" s="68"/>
      <c r="BB66" s="68"/>
      <c r="BC66" s="131">
        <v>-5.1925805378709633</v>
      </c>
      <c r="BD66" s="68"/>
      <c r="BE66" s="68"/>
      <c r="BF66" s="131">
        <v>0.68428668335358389</v>
      </c>
      <c r="BG66" s="68"/>
      <c r="BH66" s="68"/>
      <c r="BI66" s="131">
        <v>-1.2073480976824549</v>
      </c>
      <c r="BJ66" s="68"/>
      <c r="BK66" s="68"/>
      <c r="BL66" s="131">
        <v>10.026703706620745</v>
      </c>
      <c r="BM66" s="68"/>
      <c r="BN66" s="68"/>
      <c r="BO66" s="131">
        <v>3.7417794337931847</v>
      </c>
      <c r="BP66" s="68"/>
      <c r="BQ66" s="68"/>
      <c r="BR66" s="293">
        <v>35.206283903264676</v>
      </c>
      <c r="BS66" s="68"/>
      <c r="BT66" s="68"/>
      <c r="BU66" s="293">
        <v>40.283253313890057</v>
      </c>
      <c r="BV66" s="68"/>
      <c r="BW66" s="68"/>
      <c r="BX66" s="293">
        <v>-11.77246984713069</v>
      </c>
      <c r="BY66" s="68"/>
      <c r="BZ66" s="68"/>
      <c r="CA66" s="131">
        <v>-6.2537367668497543</v>
      </c>
      <c r="CB66" s="68"/>
      <c r="CC66" s="68"/>
      <c r="CD66" s="131">
        <v>-7.2129934446877373</v>
      </c>
      <c r="CE66" s="68"/>
      <c r="CF66" s="68"/>
      <c r="CG66" s="131">
        <v>-5.684865930904202</v>
      </c>
      <c r="CH66" s="68"/>
      <c r="CI66" s="68"/>
      <c r="CJ66" s="131">
        <v>-3.5559129580227937</v>
      </c>
      <c r="CK66" s="68"/>
      <c r="CL66" s="68"/>
      <c r="CM66" s="131">
        <v>-5.3545155561519415</v>
      </c>
      <c r="CN66" s="68"/>
      <c r="CO66" s="68"/>
      <c r="CP66" s="131">
        <v>22.895970976722353</v>
      </c>
      <c r="CQ66" s="68"/>
      <c r="CR66" s="68"/>
      <c r="CS66" s="131">
        <v>-5.4562562234089942</v>
      </c>
      <c r="CT66" s="68"/>
      <c r="CU66" s="68"/>
      <c r="CV66" s="131">
        <v>-4.665692815364169</v>
      </c>
      <c r="CW66" s="68"/>
      <c r="CX66" s="68"/>
      <c r="CY66" s="131">
        <v>-7.6388270981786102</v>
      </c>
      <c r="CZ66" s="68"/>
      <c r="DA66" s="68"/>
      <c r="DB66" s="131">
        <v>-8.4238862429978969</v>
      </c>
      <c r="DC66" s="68"/>
      <c r="DD66" s="68"/>
      <c r="DE66" s="131">
        <v>-5.5177744350754034</v>
      </c>
      <c r="DF66" s="68"/>
      <c r="DG66" s="68"/>
      <c r="DH66" s="131">
        <v>-8.3759032245128573</v>
      </c>
      <c r="DI66" s="68"/>
      <c r="DJ66" s="68"/>
      <c r="DK66" s="131">
        <v>-6.071329469659851</v>
      </c>
      <c r="DL66" s="68"/>
      <c r="DM66" s="68"/>
      <c r="DN66" s="131">
        <v>-6.9984885530159815</v>
      </c>
      <c r="DO66" s="68"/>
      <c r="DP66" s="68"/>
      <c r="DQ66" s="131">
        <v>-8.861045950925881</v>
      </c>
      <c r="DR66" s="68"/>
      <c r="DS66" s="68"/>
      <c r="DT66" s="131">
        <v>-5.4626774974002856</v>
      </c>
      <c r="DU66" s="68"/>
      <c r="DV66" s="68"/>
      <c r="DW66" s="131">
        <v>-5.9449431471595569</v>
      </c>
      <c r="DX66" s="68"/>
      <c r="DY66" s="68"/>
      <c r="DZ66" s="131">
        <v>-5.1036267487962093</v>
      </c>
      <c r="EA66" s="68"/>
      <c r="EB66" s="68"/>
      <c r="EC66" s="131">
        <v>-5.6071008063656249</v>
      </c>
      <c r="ED66" s="68"/>
      <c r="EE66" s="68"/>
      <c r="EF66" s="131">
        <v>-3.9654901260009909</v>
      </c>
      <c r="EG66" s="68"/>
      <c r="EH66" s="68"/>
      <c r="EI66" s="131">
        <v>-6.4844026753601609</v>
      </c>
      <c r="EJ66" s="68"/>
      <c r="EK66" s="68"/>
      <c r="EL66" s="131">
        <v>-6.5828998678299637</v>
      </c>
      <c r="EM66" s="68"/>
      <c r="EN66" s="68"/>
      <c r="EO66" s="131">
        <v>-7.3018717794532506</v>
      </c>
      <c r="EP66" s="68"/>
      <c r="EQ66" s="68"/>
      <c r="ER66" s="131">
        <v>-1.8626840993054401</v>
      </c>
      <c r="ES66" s="68"/>
      <c r="ET66" s="68"/>
      <c r="EU66" s="131">
        <v>2.1645156484390986</v>
      </c>
      <c r="EV66" s="68"/>
      <c r="EW66" s="68"/>
      <c r="EX66" s="131">
        <v>-4.2673446470438661</v>
      </c>
      <c r="EY66" s="68"/>
      <c r="EZ66" s="68"/>
      <c r="FA66" s="131">
        <v>-3.7520849640810878</v>
      </c>
      <c r="FB66" s="68"/>
      <c r="FC66" s="68"/>
    </row>
    <row r="67" spans="2:159">
      <c r="B67" s="73" t="s">
        <v>811</v>
      </c>
      <c r="C67" s="73" t="s">
        <v>836</v>
      </c>
      <c r="D67" s="270">
        <v>113.522952018686</v>
      </c>
      <c r="E67" s="211">
        <v>41.768386548709898</v>
      </c>
      <c r="F67" s="211">
        <v>12.144406060621</v>
      </c>
      <c r="G67" s="270">
        <v>98.404873779935897</v>
      </c>
      <c r="H67" s="211">
        <v>84.954941661580406</v>
      </c>
      <c r="I67" s="211">
        <v>14.0850605308738</v>
      </c>
      <c r="J67" s="270">
        <v>23351.369134707998</v>
      </c>
      <c r="K67" s="211">
        <v>2355.3582445657698</v>
      </c>
      <c r="L67" s="211">
        <v>6.6666129642193699</v>
      </c>
      <c r="M67" s="270">
        <v>16729.340655579999</v>
      </c>
      <c r="N67" s="211">
        <v>1491.79240382338</v>
      </c>
      <c r="O67" s="211">
        <v>1.0853058716634101</v>
      </c>
      <c r="P67" s="205">
        <v>67662.078967502006</v>
      </c>
      <c r="Q67" s="211">
        <v>5419.0732273548902</v>
      </c>
      <c r="R67" s="211">
        <v>1.03450236088904</v>
      </c>
      <c r="S67" s="205">
        <v>248342.10208800199</v>
      </c>
      <c r="T67" s="211">
        <v>19607.446118456701</v>
      </c>
      <c r="U67" s="211">
        <v>1091.40275120346</v>
      </c>
      <c r="V67" s="205">
        <v>1116.2228862450299</v>
      </c>
      <c r="W67" s="211">
        <v>286.00143472859202</v>
      </c>
      <c r="X67" s="211">
        <v>55.540653248101698</v>
      </c>
      <c r="Y67" s="89" t="s">
        <v>806</v>
      </c>
      <c r="Z67" s="211">
        <v>993.69147382122696</v>
      </c>
      <c r="AA67" s="211">
        <v>356.37394758129398</v>
      </c>
      <c r="AB67" s="89" t="s">
        <v>806</v>
      </c>
      <c r="AC67" s="211">
        <v>1309.26346251685</v>
      </c>
      <c r="AD67" s="211">
        <v>500.91443325899701</v>
      </c>
      <c r="AE67" s="205">
        <v>22588.210805986</v>
      </c>
      <c r="AF67" s="211">
        <v>2048.6126793785402</v>
      </c>
      <c r="AG67" s="211">
        <v>35.247353629928199</v>
      </c>
      <c r="AH67" s="205">
        <v>56.109518560818501</v>
      </c>
      <c r="AI67" s="211">
        <v>9.81526568090087</v>
      </c>
      <c r="AJ67" s="211">
        <v>0.428489099656156</v>
      </c>
      <c r="AK67" s="270">
        <v>6683.6558602663099</v>
      </c>
      <c r="AL67" s="211">
        <v>781.742133513417</v>
      </c>
      <c r="AM67" s="211">
        <v>2.17043612912651</v>
      </c>
      <c r="AN67" s="205">
        <v>40.897013129425602</v>
      </c>
      <c r="AO67" s="211">
        <v>9.2957666073200595</v>
      </c>
      <c r="AP67" s="211">
        <v>0.15371795892069701</v>
      </c>
      <c r="AQ67" s="205">
        <v>42.387424149329497</v>
      </c>
      <c r="AR67" s="211">
        <v>20.963413085969599</v>
      </c>
      <c r="AS67" s="211">
        <v>1.0060244322656899</v>
      </c>
      <c r="AT67" s="205">
        <v>201.06811985956099</v>
      </c>
      <c r="AU67" s="211">
        <v>21.230081823531499</v>
      </c>
      <c r="AV67" s="211">
        <v>2.2643666119916901</v>
      </c>
      <c r="AW67" s="270">
        <v>86624.481851380202</v>
      </c>
      <c r="AX67" s="211">
        <v>8004.9689150862496</v>
      </c>
      <c r="AY67" s="211">
        <v>2.1166972375114299</v>
      </c>
      <c r="AZ67" s="270">
        <v>37673.092063554599</v>
      </c>
      <c r="BA67" s="211">
        <v>3871.57583734324</v>
      </c>
      <c r="BB67" s="211">
        <v>7.7257191295887999</v>
      </c>
      <c r="BC67" s="205">
        <v>37.574977375539802</v>
      </c>
      <c r="BD67" s="211">
        <v>6.5709945632059901</v>
      </c>
      <c r="BE67" s="211">
        <v>4.0442072263499801E-2</v>
      </c>
      <c r="BF67" s="205">
        <v>55.519978440447503</v>
      </c>
      <c r="BG67" s="211">
        <v>17.1544621359992</v>
      </c>
      <c r="BH67" s="211">
        <v>0.66785556328225903</v>
      </c>
      <c r="BI67" s="205">
        <v>42.6134762169306</v>
      </c>
      <c r="BJ67" s="211">
        <v>10.2857613516027</v>
      </c>
      <c r="BK67" s="211">
        <v>0.67885892614689503</v>
      </c>
      <c r="BL67" s="205">
        <v>53.861044939991103</v>
      </c>
      <c r="BM67" s="211">
        <v>21.5378800094376</v>
      </c>
      <c r="BN67" s="211">
        <v>0.65948572127390204</v>
      </c>
      <c r="BO67" s="205">
        <v>55.822492158636102</v>
      </c>
      <c r="BP67" s="211">
        <v>10.298527315719101</v>
      </c>
      <c r="BQ67" s="211">
        <v>0.122146354799703</v>
      </c>
      <c r="BR67" s="205">
        <v>42.156732035253597</v>
      </c>
      <c r="BS67" s="211">
        <v>12.3157308406791</v>
      </c>
      <c r="BT67" s="211">
        <v>0.76931482672559903</v>
      </c>
      <c r="BU67" s="205">
        <v>34.060674352984798</v>
      </c>
      <c r="BV67" s="211">
        <v>15.0969841755693</v>
      </c>
      <c r="BW67" s="211">
        <v>0.49690459783394603</v>
      </c>
      <c r="BX67" s="205">
        <v>34.759391298848897</v>
      </c>
      <c r="BY67" s="211">
        <v>8.7826798299296396</v>
      </c>
      <c r="BZ67" s="211">
        <v>2.2448196390175501</v>
      </c>
      <c r="CA67" s="205">
        <v>65.053525811380894</v>
      </c>
      <c r="CB67" s="211">
        <v>8.1800769403182105</v>
      </c>
      <c r="CC67" s="211">
        <v>4.0263992526578002E-2</v>
      </c>
      <c r="CD67" s="205">
        <v>38.895210077333502</v>
      </c>
      <c r="CE67" s="211">
        <v>6.4733623361608101</v>
      </c>
      <c r="CF67" s="211">
        <v>0</v>
      </c>
      <c r="CG67" s="205">
        <v>38.516911054704998</v>
      </c>
      <c r="CH67" s="211">
        <v>6.6111773368309601</v>
      </c>
      <c r="CI67" s="211">
        <v>0</v>
      </c>
      <c r="CJ67" s="205">
        <v>39.143296618684801</v>
      </c>
      <c r="CK67" s="211">
        <v>5.4276563467729604</v>
      </c>
      <c r="CL67" s="211">
        <v>0</v>
      </c>
      <c r="CM67" s="205">
        <v>34.529169143198096</v>
      </c>
      <c r="CN67" s="211">
        <v>9.2715752140438994</v>
      </c>
      <c r="CO67" s="211">
        <v>0</v>
      </c>
      <c r="CP67" s="205">
        <v>34.069845857682701</v>
      </c>
      <c r="CQ67" s="211">
        <v>9.7746352123681994</v>
      </c>
      <c r="CR67" s="211">
        <v>0.30321580669715797</v>
      </c>
      <c r="CS67" s="205">
        <v>38.728298811620299</v>
      </c>
      <c r="CT67" s="211">
        <v>9.0878403070532006</v>
      </c>
      <c r="CU67" s="211">
        <v>0.102401811031746</v>
      </c>
      <c r="CV67" s="205">
        <v>63.455944516396599</v>
      </c>
      <c r="CW67" s="211">
        <v>17.7929494193525</v>
      </c>
      <c r="CX67" s="211">
        <v>0</v>
      </c>
      <c r="CY67" s="205">
        <v>36.200094745309997</v>
      </c>
      <c r="CZ67" s="211">
        <v>5.5528519403183703</v>
      </c>
      <c r="DA67" s="211">
        <v>0</v>
      </c>
      <c r="DB67" s="270">
        <v>36.859260723238499</v>
      </c>
      <c r="DC67" s="211">
        <v>5.3183613378008197</v>
      </c>
      <c r="DD67" s="211">
        <v>0</v>
      </c>
      <c r="DE67" s="205">
        <v>42.004432917396301</v>
      </c>
      <c r="DF67" s="211">
        <v>4.5661164693047898</v>
      </c>
      <c r="DG67" s="211">
        <v>0</v>
      </c>
      <c r="DH67" s="270">
        <v>39.629246452636899</v>
      </c>
      <c r="DI67" s="211">
        <v>9.4462495040871595</v>
      </c>
      <c r="DJ67" s="211">
        <v>0</v>
      </c>
      <c r="DK67" s="205">
        <v>45.8371942113288</v>
      </c>
      <c r="DL67" s="211">
        <v>13.2117246186336</v>
      </c>
      <c r="DM67" s="211">
        <v>6.70207445081481E-2</v>
      </c>
      <c r="DN67" s="205">
        <v>36.258597367858798</v>
      </c>
      <c r="DO67" s="211">
        <v>5.0330173231540201</v>
      </c>
      <c r="DP67" s="211">
        <v>0</v>
      </c>
      <c r="DQ67" s="205">
        <v>45.177991334336298</v>
      </c>
      <c r="DR67" s="211">
        <v>10.284879386587599</v>
      </c>
      <c r="DS67" s="211">
        <v>0</v>
      </c>
      <c r="DT67" s="205">
        <v>42.1850118234074</v>
      </c>
      <c r="DU67" s="211">
        <v>5.0533280074926203</v>
      </c>
      <c r="DV67" s="211">
        <v>0</v>
      </c>
      <c r="DW67" s="205">
        <v>45.335535389381199</v>
      </c>
      <c r="DX67" s="211">
        <v>8.3694400886548994</v>
      </c>
      <c r="DY67" s="211">
        <v>0</v>
      </c>
      <c r="DZ67" s="205">
        <v>45.150791716598199</v>
      </c>
      <c r="EA67" s="211">
        <v>5.6868645819657102</v>
      </c>
      <c r="EB67" s="211">
        <v>0</v>
      </c>
      <c r="EC67" s="205">
        <v>36.388037302777597</v>
      </c>
      <c r="ED67" s="211">
        <v>6.2891251385915901</v>
      </c>
      <c r="EE67" s="211">
        <v>2.44090102363573E-2</v>
      </c>
      <c r="EF67" s="205">
        <v>45.362789346926697</v>
      </c>
      <c r="EG67" s="211">
        <v>4.7796513349253003</v>
      </c>
      <c r="EH67" s="211">
        <v>0</v>
      </c>
      <c r="EI67" s="205">
        <v>46.029200443065101</v>
      </c>
      <c r="EJ67" s="211">
        <v>9.6873142127244005</v>
      </c>
      <c r="EK67" s="211">
        <v>0</v>
      </c>
      <c r="EL67" s="296">
        <v>45.380309662660899</v>
      </c>
      <c r="EM67" s="211">
        <v>5.2814290209314301</v>
      </c>
      <c r="EN67" s="211">
        <v>8.4358629132029496E-3</v>
      </c>
      <c r="EO67" s="205">
        <v>37.9679967977888</v>
      </c>
      <c r="EP67" s="211">
        <v>9.2423532999559903</v>
      </c>
      <c r="EQ67" s="211">
        <v>5.5809607390291699E-2</v>
      </c>
      <c r="ER67" s="205">
        <v>45.462416671905103</v>
      </c>
      <c r="ES67" s="211">
        <v>7.67727673891532</v>
      </c>
      <c r="ET67" s="211">
        <v>5.2292773143539098E-2</v>
      </c>
      <c r="EU67" s="205">
        <v>33.3619792340019</v>
      </c>
      <c r="EV67" s="211">
        <v>6.2002922270731204</v>
      </c>
      <c r="EW67" s="211">
        <v>1.9962569172115901E-2</v>
      </c>
      <c r="EX67" s="205">
        <v>37.436088826463298</v>
      </c>
      <c r="EY67" s="211">
        <v>4.3506997805318797</v>
      </c>
      <c r="EZ67" s="211">
        <v>1.62245662384508E-2</v>
      </c>
      <c r="FA67" s="205">
        <v>36.854733156123203</v>
      </c>
      <c r="FB67" s="211">
        <v>5.9962163069729</v>
      </c>
      <c r="FC67" s="211">
        <v>0</v>
      </c>
    </row>
    <row r="68" spans="2:159">
      <c r="B68" s="73" t="s">
        <v>811</v>
      </c>
      <c r="C68" s="73" t="s">
        <v>841</v>
      </c>
      <c r="D68" s="270">
        <v>32.019968378690997</v>
      </c>
      <c r="E68" s="211">
        <v>30.933272195972499</v>
      </c>
      <c r="F68" s="211">
        <v>12.7670912460629</v>
      </c>
      <c r="G68" s="270">
        <v>94.567574481259001</v>
      </c>
      <c r="H68" s="211">
        <v>81.852549710702704</v>
      </c>
      <c r="I68" s="211">
        <v>23.2903487438724</v>
      </c>
      <c r="J68" s="205">
        <v>25503.623127537801</v>
      </c>
      <c r="K68" s="211">
        <v>2957.4877357321202</v>
      </c>
      <c r="L68" s="211">
        <v>8.8459702915376894</v>
      </c>
      <c r="M68" s="270">
        <v>18451.935201264401</v>
      </c>
      <c r="N68" s="211">
        <v>2275.26323178446</v>
      </c>
      <c r="O68" s="211">
        <v>1.8346354363424799</v>
      </c>
      <c r="P68" s="205">
        <v>73566.047139038797</v>
      </c>
      <c r="Q68" s="211">
        <v>10049.1882570211</v>
      </c>
      <c r="R68" s="211">
        <v>7.4860902634682596</v>
      </c>
      <c r="S68" s="205">
        <v>256523.18609543299</v>
      </c>
      <c r="T68" s="211">
        <v>37846.786985799998</v>
      </c>
      <c r="U68" s="211">
        <v>1016.8529233192399</v>
      </c>
      <c r="V68" s="205">
        <v>977.65175691520801</v>
      </c>
      <c r="W68" s="211">
        <v>260.95659336266999</v>
      </c>
      <c r="X68" s="211">
        <v>51.644305563431097</v>
      </c>
      <c r="Y68" s="118">
        <v>124.541176319507</v>
      </c>
      <c r="Z68" s="211">
        <v>856.83675331938696</v>
      </c>
      <c r="AA68" s="211">
        <v>299.49000976508501</v>
      </c>
      <c r="AB68" s="118">
        <v>312.32780679198203</v>
      </c>
      <c r="AC68" s="211">
        <v>1208.8875374644001</v>
      </c>
      <c r="AD68" s="211">
        <v>437.69291777403703</v>
      </c>
      <c r="AE68" s="205">
        <v>23345.0535598483</v>
      </c>
      <c r="AF68" s="211">
        <v>2646.93055299046</v>
      </c>
      <c r="AG68" s="211">
        <v>66.344594581266406</v>
      </c>
      <c r="AH68" s="205">
        <v>49.206765850498101</v>
      </c>
      <c r="AI68" s="211">
        <v>12.451863778912699</v>
      </c>
      <c r="AJ68" s="211">
        <v>1.61262410998372</v>
      </c>
      <c r="AK68" s="205">
        <v>7283.3044460737701</v>
      </c>
      <c r="AL68" s="211">
        <v>931.25592156100595</v>
      </c>
      <c r="AM68" s="211">
        <v>3.0653330513644201</v>
      </c>
      <c r="AN68" s="205">
        <v>42.466976849950797</v>
      </c>
      <c r="AO68" s="211">
        <v>10.078807097852801</v>
      </c>
      <c r="AP68" s="211">
        <v>0.31711350755325701</v>
      </c>
      <c r="AQ68" s="205">
        <v>38.027276917798403</v>
      </c>
      <c r="AR68" s="211">
        <v>52.897994138733402</v>
      </c>
      <c r="AS68" s="211">
        <v>11.188710494221301</v>
      </c>
      <c r="AT68" s="205">
        <v>202.11166641393899</v>
      </c>
      <c r="AU68" s="211">
        <v>35.664570174242897</v>
      </c>
      <c r="AV68" s="211">
        <v>3.0116771272129701</v>
      </c>
      <c r="AW68" s="270">
        <v>92390.214113494498</v>
      </c>
      <c r="AX68" s="211">
        <v>13528.204592590901</v>
      </c>
      <c r="AY68" s="211">
        <v>4.2693709885968003</v>
      </c>
      <c r="AZ68" s="270">
        <v>84996.728655314699</v>
      </c>
      <c r="BA68" s="211">
        <v>12748.4041599918</v>
      </c>
      <c r="BB68" s="211">
        <v>20.481194756108401</v>
      </c>
      <c r="BC68" s="205">
        <v>39.090096718317596</v>
      </c>
      <c r="BD68" s="211">
        <v>9.1760453089964198</v>
      </c>
      <c r="BE68" s="211">
        <v>0.10016443460183801</v>
      </c>
      <c r="BF68" s="205">
        <v>57.2472821810941</v>
      </c>
      <c r="BG68" s="211">
        <v>27.591281285601902</v>
      </c>
      <c r="BH68" s="211">
        <v>0.91206602081956101</v>
      </c>
      <c r="BI68" s="205">
        <v>41.900403140267898</v>
      </c>
      <c r="BJ68" s="211">
        <v>13.677829496074899</v>
      </c>
      <c r="BK68" s="211">
        <v>1.0578493208781701</v>
      </c>
      <c r="BL68" s="205">
        <v>53.9097209714364</v>
      </c>
      <c r="BM68" s="211">
        <v>23.419522922223099</v>
      </c>
      <c r="BN68" s="211">
        <v>1.1472894429799601</v>
      </c>
      <c r="BO68" s="205">
        <v>57.115565521507698</v>
      </c>
      <c r="BP68" s="211">
        <v>11.963946827685</v>
      </c>
      <c r="BQ68" s="211">
        <v>0.31394129380601299</v>
      </c>
      <c r="BR68" s="270">
        <v>45.384022818889797</v>
      </c>
      <c r="BS68" s="211">
        <v>18.211778663130101</v>
      </c>
      <c r="BT68" s="211">
        <v>1.28443969450032</v>
      </c>
      <c r="BU68" s="205">
        <v>37.190439879367197</v>
      </c>
      <c r="BV68" s="211">
        <v>14.5769402619134</v>
      </c>
      <c r="BW68" s="211">
        <v>0.51141508846410999</v>
      </c>
      <c r="BX68" s="296">
        <v>31.707806847931</v>
      </c>
      <c r="BY68" s="211">
        <v>27.015470695725099</v>
      </c>
      <c r="BZ68" s="211">
        <v>6.1685405790937997</v>
      </c>
      <c r="CA68" s="205">
        <v>66.891920245127693</v>
      </c>
      <c r="CB68" s="211">
        <v>13.900422143554501</v>
      </c>
      <c r="CC68" s="211">
        <v>4.9719668866030103E-2</v>
      </c>
      <c r="CD68" s="205">
        <v>39.849282536290701</v>
      </c>
      <c r="CE68" s="211">
        <v>7.3162339066093898</v>
      </c>
      <c r="CF68" s="211">
        <v>0</v>
      </c>
      <c r="CG68" s="205">
        <v>40.928812361340299</v>
      </c>
      <c r="CH68" s="211">
        <v>12.139793019960001</v>
      </c>
      <c r="CI68" s="211">
        <v>5.7165741127572202E-2</v>
      </c>
      <c r="CJ68" s="205">
        <v>40.151989151445001</v>
      </c>
      <c r="CK68" s="211">
        <v>8.0441363876721699</v>
      </c>
      <c r="CL68" s="211">
        <v>3.4942400127237601E-2</v>
      </c>
      <c r="CM68" s="205">
        <v>39.956759061097699</v>
      </c>
      <c r="CN68" s="211">
        <v>17.4029021746294</v>
      </c>
      <c r="CO68" s="211">
        <v>0.27327442044316402</v>
      </c>
      <c r="CP68" s="205">
        <v>35.861635139785498</v>
      </c>
      <c r="CQ68" s="211">
        <v>12.0800411227144</v>
      </c>
      <c r="CR68" s="211">
        <v>0.42998904492541201</v>
      </c>
      <c r="CS68" s="205">
        <v>39.230870252910002</v>
      </c>
      <c r="CT68" s="211">
        <v>11.8586210870036</v>
      </c>
      <c r="CU68" s="211">
        <v>0.233875042524997</v>
      </c>
      <c r="CV68" s="205">
        <v>63.402715432963099</v>
      </c>
      <c r="CW68" s="211">
        <v>26.628679848951201</v>
      </c>
      <c r="CX68" s="211">
        <v>0.23245886412240299</v>
      </c>
      <c r="CY68" s="205">
        <v>36.869442675783198</v>
      </c>
      <c r="CZ68" s="211">
        <v>8.3422517609076898</v>
      </c>
      <c r="DA68" s="211">
        <v>0</v>
      </c>
      <c r="DB68" s="205">
        <v>37.597516547782398</v>
      </c>
      <c r="DC68" s="211">
        <v>8.0531344022743401</v>
      </c>
      <c r="DD68" s="211">
        <v>3.7504655822223502E-2</v>
      </c>
      <c r="DE68" s="205">
        <v>43.1923094125071</v>
      </c>
      <c r="DF68" s="211">
        <v>6.7935881973970398</v>
      </c>
      <c r="DG68" s="211">
        <v>0</v>
      </c>
      <c r="DH68" s="205">
        <v>41.2914211770468</v>
      </c>
      <c r="DI68" s="211">
        <v>15.933328501008001</v>
      </c>
      <c r="DJ68" s="211">
        <v>0.11805707054425101</v>
      </c>
      <c r="DK68" s="205">
        <v>44.051344185261001</v>
      </c>
      <c r="DL68" s="211">
        <v>13.021669987238401</v>
      </c>
      <c r="DM68" s="211">
        <v>0</v>
      </c>
      <c r="DN68" s="205">
        <v>39.205955324477102</v>
      </c>
      <c r="DO68" s="211">
        <v>10.30972959194</v>
      </c>
      <c r="DP68" s="211">
        <v>3.83475279164988E-2</v>
      </c>
      <c r="DQ68" s="205">
        <v>47.0056179384205</v>
      </c>
      <c r="DR68" s="211">
        <v>16.494124312402501</v>
      </c>
      <c r="DS68" s="211">
        <v>0</v>
      </c>
      <c r="DT68" s="205">
        <v>44.874794781453197</v>
      </c>
      <c r="DU68" s="211">
        <v>6.7043612164239104</v>
      </c>
      <c r="DV68" s="211">
        <v>1.7668498582711498E-2</v>
      </c>
      <c r="DW68" s="205">
        <v>49.998128098739599</v>
      </c>
      <c r="DX68" s="211">
        <v>14.0133282362029</v>
      </c>
      <c r="DY68" s="211">
        <v>0.151419223835973</v>
      </c>
      <c r="DZ68" s="205">
        <v>47.1481431502419</v>
      </c>
      <c r="EA68" s="211">
        <v>8.7447738072416499</v>
      </c>
      <c r="EB68" s="211">
        <v>0</v>
      </c>
      <c r="EC68" s="205">
        <v>39.711460443288601</v>
      </c>
      <c r="ED68" s="211">
        <v>10.8006236286205</v>
      </c>
      <c r="EE68" s="211">
        <v>5.7632303368825501E-2</v>
      </c>
      <c r="EF68" s="205">
        <v>47.052069357767401</v>
      </c>
      <c r="EG68" s="211">
        <v>8.6779302721865594</v>
      </c>
      <c r="EH68" s="211">
        <v>0</v>
      </c>
      <c r="EI68" s="205">
        <v>49.285820684769803</v>
      </c>
      <c r="EJ68" s="211">
        <v>13.8395645249732</v>
      </c>
      <c r="EK68" s="211">
        <v>0</v>
      </c>
      <c r="EL68" s="205">
        <v>49.525071149495197</v>
      </c>
      <c r="EM68" s="211">
        <v>8.3717234027769507</v>
      </c>
      <c r="EN68" s="211">
        <v>0</v>
      </c>
      <c r="EO68" s="205">
        <v>40.586382765992099</v>
      </c>
      <c r="EP68" s="211">
        <v>11.878192845848</v>
      </c>
      <c r="EQ68" s="211">
        <v>0</v>
      </c>
      <c r="ER68" s="205">
        <v>50.156756624145999</v>
      </c>
      <c r="ES68" s="211">
        <v>11.187621892767501</v>
      </c>
      <c r="ET68" s="211">
        <v>7.7701836011633801E-2</v>
      </c>
      <c r="EU68" s="205">
        <v>36.007120534894703</v>
      </c>
      <c r="EV68" s="211">
        <v>7.48325664205439</v>
      </c>
      <c r="EW68" s="211">
        <v>6.2041645010247198E-2</v>
      </c>
      <c r="EX68" s="205">
        <v>39.0433261457718</v>
      </c>
      <c r="EY68" s="211">
        <v>7.7011260167300497</v>
      </c>
      <c r="EZ68" s="211">
        <v>2.49660026984523E-2</v>
      </c>
      <c r="FA68" s="205">
        <v>39.879539788208298</v>
      </c>
      <c r="FB68" s="211">
        <v>8.4572016002999906</v>
      </c>
      <c r="FC68" s="211">
        <v>2.4084827056250101E-2</v>
      </c>
    </row>
    <row r="69" spans="2:159">
      <c r="B69" s="73" t="s">
        <v>811</v>
      </c>
      <c r="C69" s="73" t="s">
        <v>841</v>
      </c>
      <c r="D69" s="270">
        <v>21.142498417114499</v>
      </c>
      <c r="E69" s="211">
        <v>36.708154128969802</v>
      </c>
      <c r="F69" s="211">
        <v>10.740151797480101</v>
      </c>
      <c r="G69" s="205">
        <v>71.117695509368602</v>
      </c>
      <c r="H69" s="211">
        <v>83.843699257808296</v>
      </c>
      <c r="I69" s="211">
        <v>16.889298875054799</v>
      </c>
      <c r="J69" s="205">
        <v>24172.1243348891</v>
      </c>
      <c r="K69" s="211">
        <v>3027.46952200029</v>
      </c>
      <c r="L69" s="211">
        <v>11.8332924632964</v>
      </c>
      <c r="M69" s="270">
        <v>18790.3074432213</v>
      </c>
      <c r="N69" s="211">
        <v>2570.2766838525099</v>
      </c>
      <c r="O69" s="211">
        <v>1.67744290205437</v>
      </c>
      <c r="P69" s="205">
        <v>72269.379255573207</v>
      </c>
      <c r="Q69" s="211">
        <v>10996.4926330537</v>
      </c>
      <c r="R69" s="211">
        <v>1.6096600571199</v>
      </c>
      <c r="S69" s="205">
        <v>250655.11542520401</v>
      </c>
      <c r="T69" s="211">
        <v>37601.5228509589</v>
      </c>
      <c r="U69" s="211">
        <v>1188.4812632610201</v>
      </c>
      <c r="V69" s="205">
        <v>1008.69462265036</v>
      </c>
      <c r="W69" s="211">
        <v>387.13089427495697</v>
      </c>
      <c r="X69" s="211">
        <v>76.348596397933704</v>
      </c>
      <c r="Y69" s="89" t="s">
        <v>806</v>
      </c>
      <c r="Z69" s="211">
        <v>1165.2087596827901</v>
      </c>
      <c r="AA69" s="211">
        <v>373.08338912436199</v>
      </c>
      <c r="AB69" s="118">
        <v>616.409987608027</v>
      </c>
      <c r="AC69" s="211">
        <v>2037.9878840655399</v>
      </c>
      <c r="AD69" s="211">
        <v>543.43026997501704</v>
      </c>
      <c r="AE69" s="296">
        <v>19476.065931398301</v>
      </c>
      <c r="AF69" s="211">
        <v>2276.5196063745202</v>
      </c>
      <c r="AG69" s="211">
        <v>62.277753004353599</v>
      </c>
      <c r="AH69" s="205">
        <v>49.673835369913199</v>
      </c>
      <c r="AI69" s="211">
        <v>9.9199969615950003</v>
      </c>
      <c r="AJ69" s="211">
        <v>0.95637774821200705</v>
      </c>
      <c r="AK69" s="205">
        <v>7201.7727029991902</v>
      </c>
      <c r="AL69" s="211">
        <v>974.59050354257295</v>
      </c>
      <c r="AM69" s="211">
        <v>2.17908578689305</v>
      </c>
      <c r="AN69" s="205">
        <v>39.673373877379198</v>
      </c>
      <c r="AO69" s="211">
        <v>9.6666238132429605</v>
      </c>
      <c r="AP69" s="211">
        <v>0.26465064726091397</v>
      </c>
      <c r="AQ69" s="205">
        <v>38.244253037482203</v>
      </c>
      <c r="AR69" s="211">
        <v>26.590441637549699</v>
      </c>
      <c r="AS69" s="211">
        <v>2.30627826105269</v>
      </c>
      <c r="AT69" s="205">
        <v>205.14766228308901</v>
      </c>
      <c r="AU69" s="211">
        <v>35.381249677643403</v>
      </c>
      <c r="AV69" s="211">
        <v>2.92699819279491</v>
      </c>
      <c r="AW69" s="270">
        <v>92557.343329048905</v>
      </c>
      <c r="AX69" s="211">
        <v>14109.597808463801</v>
      </c>
      <c r="AY69" s="211">
        <v>3.7862884953084799</v>
      </c>
      <c r="AZ69" s="270">
        <v>89103.063391541597</v>
      </c>
      <c r="BA69" s="211">
        <v>13050.1517500016</v>
      </c>
      <c r="BB69" s="211">
        <v>20.7718474121078</v>
      </c>
      <c r="BC69" s="205">
        <v>37.7490532132597</v>
      </c>
      <c r="BD69" s="211">
        <v>9.8433480082888298</v>
      </c>
      <c r="BE69" s="211">
        <v>7.70297150071384E-2</v>
      </c>
      <c r="BF69" s="205">
        <v>60.425397639270798</v>
      </c>
      <c r="BG69" s="211">
        <v>23.8830306653078</v>
      </c>
      <c r="BH69" s="211">
        <v>0.84426349091472397</v>
      </c>
      <c r="BI69" s="205">
        <v>43.947816790915603</v>
      </c>
      <c r="BJ69" s="211">
        <v>16.3637436814581</v>
      </c>
      <c r="BK69" s="211">
        <v>1.6404743460792199</v>
      </c>
      <c r="BL69" s="205">
        <v>60.537808112820301</v>
      </c>
      <c r="BM69" s="211">
        <v>26.0769242133339</v>
      </c>
      <c r="BN69" s="211">
        <v>1.9405305519295999</v>
      </c>
      <c r="BO69" s="205">
        <v>55.994328218187398</v>
      </c>
      <c r="BP69" s="211">
        <v>14.8734488233116</v>
      </c>
      <c r="BQ69" s="211">
        <v>0.30619975779249498</v>
      </c>
      <c r="BR69" s="270">
        <v>45.5420792180917</v>
      </c>
      <c r="BS69" s="211">
        <v>23.874543569385398</v>
      </c>
      <c r="BT69" s="211">
        <v>1.57484796952969</v>
      </c>
      <c r="BU69" s="205">
        <v>37.608356452618999</v>
      </c>
      <c r="BV69" s="211">
        <v>18.136194654643301</v>
      </c>
      <c r="BW69" s="211">
        <v>0.63828938807858604</v>
      </c>
      <c r="BX69" s="205">
        <v>36.846439387500901</v>
      </c>
      <c r="BY69" s="211">
        <v>19.468473224908902</v>
      </c>
      <c r="BZ69" s="211">
        <v>5.4454285338198298</v>
      </c>
      <c r="CA69" s="205">
        <v>65.160342613167302</v>
      </c>
      <c r="CB69" s="211">
        <v>12.0568078177969</v>
      </c>
      <c r="CC69" s="211">
        <v>4.9615963657816897E-2</v>
      </c>
      <c r="CD69" s="205">
        <v>40.378896916609797</v>
      </c>
      <c r="CE69" s="211">
        <v>9.3482887400661703</v>
      </c>
      <c r="CF69" s="211">
        <v>3.9322040581970398E-2</v>
      </c>
      <c r="CG69" s="205">
        <v>40.804194746689802</v>
      </c>
      <c r="CH69" s="211">
        <v>11.681264502094701</v>
      </c>
      <c r="CI69" s="211">
        <v>0</v>
      </c>
      <c r="CJ69" s="205">
        <v>42.255814647187897</v>
      </c>
      <c r="CK69" s="211">
        <v>9.3006623297634103</v>
      </c>
      <c r="CL69" s="211">
        <v>0</v>
      </c>
      <c r="CM69" s="205">
        <v>37.9717918276326</v>
      </c>
      <c r="CN69" s="211">
        <v>15.879889344556499</v>
      </c>
      <c r="CO69" s="211">
        <v>0</v>
      </c>
      <c r="CP69" s="205">
        <v>35.794524681594098</v>
      </c>
      <c r="CQ69" s="211">
        <v>13.709716129439499</v>
      </c>
      <c r="CR69" s="211">
        <v>0.49596179186270101</v>
      </c>
      <c r="CS69" s="205">
        <v>41.634211577307802</v>
      </c>
      <c r="CT69" s="211">
        <v>13.5558285196692</v>
      </c>
      <c r="CU69" s="211">
        <v>0.22811683040483899</v>
      </c>
      <c r="CV69" s="205">
        <v>66.464559770131103</v>
      </c>
      <c r="CW69" s="211">
        <v>31.279208757994802</v>
      </c>
      <c r="CX69" s="211">
        <v>0.24727834386265199</v>
      </c>
      <c r="CY69" s="205">
        <v>38.443143819321399</v>
      </c>
      <c r="CZ69" s="211">
        <v>8.9062042820545493</v>
      </c>
      <c r="DA69" s="211">
        <v>2.6313562982331899E-2</v>
      </c>
      <c r="DB69" s="205">
        <v>39.8766614201162</v>
      </c>
      <c r="DC69" s="211">
        <v>8.8432355234503</v>
      </c>
      <c r="DD69" s="211">
        <v>2.59820301294965E-2</v>
      </c>
      <c r="DE69" s="205">
        <v>45.726449188848598</v>
      </c>
      <c r="DF69" s="211">
        <v>8.8061149268960293</v>
      </c>
      <c r="DG69" s="211">
        <v>0</v>
      </c>
      <c r="DH69" s="205">
        <v>42.8482428328523</v>
      </c>
      <c r="DI69" s="211">
        <v>12.953174620534799</v>
      </c>
      <c r="DJ69" s="211">
        <v>0</v>
      </c>
      <c r="DK69" s="205">
        <v>46.300239438936799</v>
      </c>
      <c r="DL69" s="211">
        <v>18.7648571966661</v>
      </c>
      <c r="DM69" s="211">
        <v>0.12863867572518101</v>
      </c>
      <c r="DN69" s="205">
        <v>40.263800052530001</v>
      </c>
      <c r="DO69" s="211">
        <v>11.0153648873323</v>
      </c>
      <c r="DP69" s="211">
        <v>0</v>
      </c>
      <c r="DQ69" s="205">
        <v>47.397740440306698</v>
      </c>
      <c r="DR69" s="211">
        <v>16.303651412092599</v>
      </c>
      <c r="DS69" s="211">
        <v>0</v>
      </c>
      <c r="DT69" s="205">
        <v>48.0857946398149</v>
      </c>
      <c r="DU69" s="211">
        <v>8.7067695975538708</v>
      </c>
      <c r="DV69" s="211">
        <v>0</v>
      </c>
      <c r="DW69" s="205">
        <v>52.612388011159297</v>
      </c>
      <c r="DX69" s="211">
        <v>11.847045471561</v>
      </c>
      <c r="DY69" s="211">
        <v>7.7709918265270198E-2</v>
      </c>
      <c r="DZ69" s="205">
        <v>47.295423839165501</v>
      </c>
      <c r="EA69" s="211">
        <v>9.6566096607915597</v>
      </c>
      <c r="EB69" s="211">
        <v>0</v>
      </c>
      <c r="EC69" s="205">
        <v>38.486580229558903</v>
      </c>
      <c r="ED69" s="211">
        <v>10.5443233549049</v>
      </c>
      <c r="EE69" s="211">
        <v>0</v>
      </c>
      <c r="EF69" s="205">
        <v>48.007283714792202</v>
      </c>
      <c r="EG69" s="211">
        <v>9.4503113536646595</v>
      </c>
      <c r="EH69" s="211">
        <v>0</v>
      </c>
      <c r="EI69" s="205">
        <v>48.115833502093203</v>
      </c>
      <c r="EJ69" s="211">
        <v>13.572497640410999</v>
      </c>
      <c r="EK69" s="211">
        <v>8.4593765750954203E-2</v>
      </c>
      <c r="EL69" s="205">
        <v>49.803514291298299</v>
      </c>
      <c r="EM69" s="211">
        <v>9.3963692527469398</v>
      </c>
      <c r="EN69" s="211">
        <v>0</v>
      </c>
      <c r="EO69" s="205">
        <v>43.6498194399325</v>
      </c>
      <c r="EP69" s="211">
        <v>13.921468388501401</v>
      </c>
      <c r="EQ69" s="211">
        <v>9.0284586474964207E-2</v>
      </c>
      <c r="ER69" s="205">
        <v>50.622022733685498</v>
      </c>
      <c r="ES69" s="211">
        <v>13.7087406417283</v>
      </c>
      <c r="ET69" s="211">
        <v>0.116168685314536</v>
      </c>
      <c r="EU69" s="205">
        <v>36.1489323333846</v>
      </c>
      <c r="EV69" s="211">
        <v>7.5364077897823698</v>
      </c>
      <c r="EW69" s="211">
        <v>4.6942771818415503E-2</v>
      </c>
      <c r="EX69" s="205">
        <v>40.808437401363598</v>
      </c>
      <c r="EY69" s="211">
        <v>8.2441852271598499</v>
      </c>
      <c r="EZ69" s="211">
        <v>0</v>
      </c>
      <c r="FA69" s="205">
        <v>40.202742577621699</v>
      </c>
      <c r="FB69" s="211">
        <v>8.1932660262911003</v>
      </c>
      <c r="FC69" s="211">
        <v>2.8842986127134401E-2</v>
      </c>
    </row>
    <row r="70" spans="2:159">
      <c r="B70" s="73" t="s">
        <v>811</v>
      </c>
      <c r="C70" s="73" t="s">
        <v>841</v>
      </c>
      <c r="D70" s="275">
        <v>25.7157869527909</v>
      </c>
      <c r="E70" s="248">
        <v>32.126940868391301</v>
      </c>
      <c r="F70" s="248">
        <v>9.5368852100005501</v>
      </c>
      <c r="G70" s="247">
        <v>74.152286150002098</v>
      </c>
      <c r="H70" s="248">
        <v>69.639519239300498</v>
      </c>
      <c r="I70" s="248">
        <v>11.9467810239182</v>
      </c>
      <c r="J70" s="247">
        <v>24251.219844634099</v>
      </c>
      <c r="K70" s="248">
        <v>3809.29743323804</v>
      </c>
      <c r="L70" s="248">
        <v>19.676880664210799</v>
      </c>
      <c r="M70" s="275">
        <v>18309.132423337898</v>
      </c>
      <c r="N70" s="248">
        <v>3096.2876214447201</v>
      </c>
      <c r="O70" s="248">
        <v>1.4434895155593701</v>
      </c>
      <c r="P70" s="247">
        <v>74108.983171500993</v>
      </c>
      <c r="Q70" s="248">
        <v>12513.286591828901</v>
      </c>
      <c r="R70" s="248">
        <v>3.9670631726604002</v>
      </c>
      <c r="S70" s="247">
        <v>239211.444019747</v>
      </c>
      <c r="T70" s="248">
        <v>44539.473737007902</v>
      </c>
      <c r="U70" s="248">
        <v>1821.6938235390101</v>
      </c>
      <c r="V70" s="247">
        <v>979.92644471478502</v>
      </c>
      <c r="W70" s="248">
        <v>334.66589998319603</v>
      </c>
      <c r="X70" s="248">
        <v>53.2901116403389</v>
      </c>
      <c r="Y70" s="334" t="s">
        <v>806</v>
      </c>
      <c r="Z70" s="255">
        <v>1121.7072397560501</v>
      </c>
      <c r="AA70" s="255">
        <v>339.34569324824997</v>
      </c>
      <c r="AB70" s="334" t="s">
        <v>806</v>
      </c>
      <c r="AC70" s="248">
        <v>1485.79213825938</v>
      </c>
      <c r="AD70" s="248">
        <v>537.23370146488696</v>
      </c>
      <c r="AE70" s="301">
        <v>20380.627352003201</v>
      </c>
      <c r="AF70" s="248">
        <v>2283.02692528745</v>
      </c>
      <c r="AG70" s="248">
        <v>173.213526277851</v>
      </c>
      <c r="AH70" s="247">
        <v>49.896658699875204</v>
      </c>
      <c r="AI70" s="248">
        <v>13.362722683058299</v>
      </c>
      <c r="AJ70" s="248">
        <v>1.09128010039737</v>
      </c>
      <c r="AK70" s="247">
        <v>7183.3482654434902</v>
      </c>
      <c r="AL70" s="248">
        <v>1013.05763843061</v>
      </c>
      <c r="AM70" s="248">
        <v>3.70931180199833</v>
      </c>
      <c r="AN70" s="247">
        <v>41.166192509976703</v>
      </c>
      <c r="AO70" s="248">
        <v>12.8925053840816</v>
      </c>
      <c r="AP70" s="248">
        <v>0.28278301068109502</v>
      </c>
      <c r="AQ70" s="275">
        <v>52.292187605885303</v>
      </c>
      <c r="AR70" s="248">
        <v>39.5683489409343</v>
      </c>
      <c r="AS70" s="248">
        <v>11.2900451438886</v>
      </c>
      <c r="AT70" s="247">
        <v>209.97149884856401</v>
      </c>
      <c r="AU70" s="248">
        <v>49.674036136995298</v>
      </c>
      <c r="AV70" s="248">
        <v>5.3278860530992604</v>
      </c>
      <c r="AW70" s="275">
        <v>88584.382483144698</v>
      </c>
      <c r="AX70" s="248">
        <v>18347.7601763206</v>
      </c>
      <c r="AY70" s="248">
        <v>3.8238017295552198</v>
      </c>
      <c r="AZ70" s="275">
        <v>89464.563690754003</v>
      </c>
      <c r="BA70" s="248">
        <v>17164.4958917031</v>
      </c>
      <c r="BB70" s="248">
        <v>16.017866412401698</v>
      </c>
      <c r="BC70" s="247">
        <v>37.999504485483001</v>
      </c>
      <c r="BD70" s="248">
        <v>7.6538222043895701</v>
      </c>
      <c r="BE70" s="248">
        <v>0.158691785446504</v>
      </c>
      <c r="BF70" s="247">
        <v>60.681811073013897</v>
      </c>
      <c r="BG70" s="248">
        <v>22.686522212196099</v>
      </c>
      <c r="BH70" s="248">
        <v>1.6942811079640701</v>
      </c>
      <c r="BI70" s="247">
        <v>38.824849165425498</v>
      </c>
      <c r="BJ70" s="248">
        <v>11.081905088532199</v>
      </c>
      <c r="BK70" s="248">
        <v>1.3563309808406501</v>
      </c>
      <c r="BL70" s="247">
        <v>56.7835562261631</v>
      </c>
      <c r="BM70" s="248">
        <v>25.017426151424999</v>
      </c>
      <c r="BN70" s="248">
        <v>2.5590751913258298</v>
      </c>
      <c r="BO70" s="247">
        <v>56.452966934096203</v>
      </c>
      <c r="BP70" s="248">
        <v>13.868587925753101</v>
      </c>
      <c r="BQ70" s="248">
        <v>0.403516245778062</v>
      </c>
      <c r="BR70" s="247">
        <v>40.442771640213302</v>
      </c>
      <c r="BS70" s="248">
        <v>20.405554618668301</v>
      </c>
      <c r="BT70" s="248">
        <v>1.69925432383159</v>
      </c>
      <c r="BU70" s="275">
        <v>42.583324668794802</v>
      </c>
      <c r="BV70" s="248">
        <v>18.366367971621798</v>
      </c>
      <c r="BW70" s="248">
        <v>0.44511443851284399</v>
      </c>
      <c r="BX70" s="275">
        <v>26.000117196117799</v>
      </c>
      <c r="BY70" s="248">
        <v>46.793545466830302</v>
      </c>
      <c r="BZ70" s="248">
        <v>14.126787655683801</v>
      </c>
      <c r="CA70" s="247">
        <v>65.151089474034507</v>
      </c>
      <c r="CB70" s="248">
        <v>18.230738913300399</v>
      </c>
      <c r="CC70" s="248">
        <v>0.11809182437721</v>
      </c>
      <c r="CD70" s="247">
        <v>37.8087380890031</v>
      </c>
      <c r="CE70" s="248">
        <v>9.3683976314902502</v>
      </c>
      <c r="CF70" s="248">
        <v>3.3999079319015697E-2</v>
      </c>
      <c r="CG70" s="247">
        <v>39.617822926486298</v>
      </c>
      <c r="CH70" s="248">
        <v>10.362334163136801</v>
      </c>
      <c r="CI70" s="248">
        <v>6.82738243136079E-2</v>
      </c>
      <c r="CJ70" s="247">
        <v>40.173053261339703</v>
      </c>
      <c r="CK70" s="248">
        <v>7.5260272549122798</v>
      </c>
      <c r="CL70" s="248">
        <v>0</v>
      </c>
      <c r="CM70" s="247">
        <v>36.928892310162603</v>
      </c>
      <c r="CN70" s="248">
        <v>15.8214464974601</v>
      </c>
      <c r="CO70" s="248">
        <v>0</v>
      </c>
      <c r="CP70" s="247">
        <v>35.424547843184897</v>
      </c>
      <c r="CQ70" s="248">
        <v>12.502317835671199</v>
      </c>
      <c r="CR70" s="248">
        <v>0.33604147865662698</v>
      </c>
      <c r="CS70" s="247">
        <v>42.127905510872601</v>
      </c>
      <c r="CT70" s="248">
        <v>10.6842813188813</v>
      </c>
      <c r="CU70" s="248">
        <v>0.163549050926203</v>
      </c>
      <c r="CV70" s="247">
        <v>64.192483073143507</v>
      </c>
      <c r="CW70" s="248">
        <v>27.472629432386999</v>
      </c>
      <c r="CX70" s="248">
        <v>0.20612713753692299</v>
      </c>
      <c r="CY70" s="247">
        <v>35.184256244618098</v>
      </c>
      <c r="CZ70" s="248">
        <v>9.7366575087881202</v>
      </c>
      <c r="DA70" s="248">
        <v>0</v>
      </c>
      <c r="DB70" s="247">
        <v>38.016229274664298</v>
      </c>
      <c r="DC70" s="248">
        <v>8.0686247858692592</v>
      </c>
      <c r="DD70" s="248">
        <v>0</v>
      </c>
      <c r="DE70" s="247">
        <v>40.612557906055301</v>
      </c>
      <c r="DF70" s="248">
        <v>9.0625526432102497</v>
      </c>
      <c r="DG70" s="248">
        <v>0</v>
      </c>
      <c r="DH70" s="247">
        <v>41.544917869808202</v>
      </c>
      <c r="DI70" s="248">
        <v>14.762840639388701</v>
      </c>
      <c r="DJ70" s="248">
        <v>0</v>
      </c>
      <c r="DK70" s="247">
        <v>44.747211799127399</v>
      </c>
      <c r="DL70" s="248">
        <v>14.838658444543301</v>
      </c>
      <c r="DM70" s="248">
        <v>0</v>
      </c>
      <c r="DN70" s="247">
        <v>38.345059757995998</v>
      </c>
      <c r="DO70" s="248">
        <v>7.9897678962630998</v>
      </c>
      <c r="DP70" s="248">
        <v>0</v>
      </c>
      <c r="DQ70" s="247">
        <v>46.256943698595599</v>
      </c>
      <c r="DR70" s="248">
        <v>14.975478367366801</v>
      </c>
      <c r="DS70" s="248">
        <v>0</v>
      </c>
      <c r="DT70" s="247">
        <v>44.425270292478203</v>
      </c>
      <c r="DU70" s="248">
        <v>7.6275521427631103</v>
      </c>
      <c r="DV70" s="248">
        <v>1.9383194007993002E-2</v>
      </c>
      <c r="DW70" s="247">
        <v>48.906158665921403</v>
      </c>
      <c r="DX70" s="248">
        <v>15.2479977637028</v>
      </c>
      <c r="DY70" s="248">
        <v>0</v>
      </c>
      <c r="DZ70" s="247">
        <v>47.434041101772799</v>
      </c>
      <c r="EA70" s="248">
        <v>10.2686767898736</v>
      </c>
      <c r="EB70" s="248">
        <v>0</v>
      </c>
      <c r="EC70" s="247">
        <v>38.3978081037923</v>
      </c>
      <c r="ED70" s="248">
        <v>12.9463914511479</v>
      </c>
      <c r="EE70" s="248">
        <v>0</v>
      </c>
      <c r="EF70" s="247">
        <v>46.226265347838897</v>
      </c>
      <c r="EG70" s="248">
        <v>10.2144990842546</v>
      </c>
      <c r="EH70" s="248">
        <v>0</v>
      </c>
      <c r="EI70" s="247">
        <v>47.341005007422801</v>
      </c>
      <c r="EJ70" s="248">
        <v>14.4830329032165</v>
      </c>
      <c r="EK70" s="248">
        <v>0</v>
      </c>
      <c r="EL70" s="247">
        <v>47.210950667873199</v>
      </c>
      <c r="EM70" s="248">
        <v>9.2039610740242406</v>
      </c>
      <c r="EN70" s="248">
        <v>0</v>
      </c>
      <c r="EO70" s="247">
        <v>38.788578071677797</v>
      </c>
      <c r="EP70" s="248">
        <v>13.0658149752032</v>
      </c>
      <c r="EQ70" s="248">
        <v>0</v>
      </c>
      <c r="ER70" s="247">
        <v>51.3775234955869</v>
      </c>
      <c r="ES70" s="248">
        <v>13.418157587142501</v>
      </c>
      <c r="ET70" s="248">
        <v>9.1577710579117705E-2</v>
      </c>
      <c r="EU70" s="247">
        <v>37.346067872298001</v>
      </c>
      <c r="EV70" s="248">
        <v>7.8662103400984504</v>
      </c>
      <c r="EW70" s="248">
        <v>8.0341551519491003E-2</v>
      </c>
      <c r="EX70" s="247">
        <v>40.004182841725999</v>
      </c>
      <c r="EY70" s="248">
        <v>8.5300140575772794</v>
      </c>
      <c r="EZ70" s="248">
        <v>0</v>
      </c>
      <c r="FA70" s="247">
        <v>40.244250745927502</v>
      </c>
      <c r="FB70" s="248">
        <v>10.496941905825</v>
      </c>
      <c r="FC70" s="248">
        <v>0</v>
      </c>
    </row>
    <row r="71" spans="2:159">
      <c r="B71" s="73" t="s">
        <v>811</v>
      </c>
      <c r="C71" s="42" t="s">
        <v>841</v>
      </c>
      <c r="D71" s="249">
        <v>38.938356974001501</v>
      </c>
      <c r="E71" s="255">
        <v>28.674078507760601</v>
      </c>
      <c r="F71" s="255">
        <v>9.7284296610353405</v>
      </c>
      <c r="G71" s="249">
        <v>71.563070716313604</v>
      </c>
      <c r="H71" s="255">
        <v>59.504357404980297</v>
      </c>
      <c r="I71" s="255">
        <v>10.2458056543651</v>
      </c>
      <c r="J71" s="249">
        <v>25590.994409176201</v>
      </c>
      <c r="K71" s="255">
        <v>4401.2061637280603</v>
      </c>
      <c r="L71" s="255">
        <v>23.478676071782299</v>
      </c>
      <c r="M71" s="250">
        <v>18667.8686052474</v>
      </c>
      <c r="N71" s="255">
        <v>3470.4472361125099</v>
      </c>
      <c r="O71" s="255">
        <v>0.50779788097609702</v>
      </c>
      <c r="P71" s="249">
        <v>76719.028124327306</v>
      </c>
      <c r="Q71" s="255">
        <v>11464.821194947001</v>
      </c>
      <c r="R71" s="255">
        <v>2.05946046532042</v>
      </c>
      <c r="S71" s="249">
        <v>260423.45560474199</v>
      </c>
      <c r="T71" s="255">
        <v>45927.710411029198</v>
      </c>
      <c r="U71" s="255">
        <v>1155.97195688598</v>
      </c>
      <c r="V71" s="249">
        <v>1111.66508311644</v>
      </c>
      <c r="W71" s="255">
        <v>297.97061983293798</v>
      </c>
      <c r="X71" s="255">
        <v>46.271653484711798</v>
      </c>
      <c r="Y71" s="334" t="s">
        <v>806</v>
      </c>
      <c r="Z71" s="255">
        <v>831.83282832663099</v>
      </c>
      <c r="AA71" s="255">
        <v>271.11823431313297</v>
      </c>
      <c r="AB71" s="334" t="s">
        <v>806</v>
      </c>
      <c r="AC71" s="255">
        <v>1562.5563988921499</v>
      </c>
      <c r="AD71" s="255">
        <v>527.93687590006095</v>
      </c>
      <c r="AE71" s="274">
        <v>22740.863641531199</v>
      </c>
      <c r="AF71" s="255">
        <v>2254.4052300937101</v>
      </c>
      <c r="AG71" s="255">
        <v>114.10446961772401</v>
      </c>
      <c r="AH71" s="249">
        <v>48.9845510625454</v>
      </c>
      <c r="AI71" s="255">
        <v>11.5867008620134</v>
      </c>
      <c r="AJ71" s="255">
        <v>1.2223614306301001</v>
      </c>
      <c r="AK71" s="249">
        <v>7531.318442668</v>
      </c>
      <c r="AL71" s="255">
        <v>1232.4565104440101</v>
      </c>
      <c r="AM71" s="255">
        <v>2.2928319234456902</v>
      </c>
      <c r="AN71" s="249">
        <v>42.919912546992798</v>
      </c>
      <c r="AO71" s="255">
        <v>10.209455598178</v>
      </c>
      <c r="AP71" s="255">
        <v>0.25347544424381802</v>
      </c>
      <c r="AQ71" s="249">
        <v>46.574643815544803</v>
      </c>
      <c r="AR71" s="255">
        <v>25.500206993113299</v>
      </c>
      <c r="AS71" s="255">
        <v>4.9937040470362204</v>
      </c>
      <c r="AT71" s="249">
        <v>208.55934510939699</v>
      </c>
      <c r="AU71" s="255">
        <v>42.319793352670899</v>
      </c>
      <c r="AV71" s="255">
        <v>3.6443234891409402</v>
      </c>
      <c r="AW71" s="249">
        <v>95395.560149969897</v>
      </c>
      <c r="AX71" s="255">
        <v>20529.2573462488</v>
      </c>
      <c r="AY71" s="255">
        <v>3.2999761665772702</v>
      </c>
      <c r="AZ71" s="249">
        <v>94544.406864240402</v>
      </c>
      <c r="BA71" s="255">
        <v>17203.2111728413</v>
      </c>
      <c r="BB71" s="255">
        <v>15.5765464378162</v>
      </c>
      <c r="BC71" s="249">
        <v>37.695377467497302</v>
      </c>
      <c r="BD71" s="255">
        <v>9.8147287521476994</v>
      </c>
      <c r="BE71" s="255">
        <v>0.115423886493489</v>
      </c>
      <c r="BF71" s="249">
        <v>59.8513848320069</v>
      </c>
      <c r="BG71" s="255">
        <v>25.3417336407731</v>
      </c>
      <c r="BH71" s="255">
        <v>1.1291400244856</v>
      </c>
      <c r="BI71" s="249">
        <v>42.233765480526003</v>
      </c>
      <c r="BJ71" s="255">
        <v>12.9669289457735</v>
      </c>
      <c r="BK71" s="255">
        <v>0.93104076507204403</v>
      </c>
      <c r="BL71" s="250">
        <v>70.224750929459205</v>
      </c>
      <c r="BM71" s="255">
        <v>31.208314933935501</v>
      </c>
      <c r="BN71" s="255">
        <v>1.1010056830253201</v>
      </c>
      <c r="BO71" s="249">
        <v>60.685605787656002</v>
      </c>
      <c r="BP71" s="255">
        <v>14.2293903225371</v>
      </c>
      <c r="BQ71" s="255">
        <v>0.30745947681597602</v>
      </c>
      <c r="BR71" s="250">
        <v>44.7751593805719</v>
      </c>
      <c r="BS71" s="255">
        <v>21.748784404716002</v>
      </c>
      <c r="BT71" s="255">
        <v>1.2035467100631101</v>
      </c>
      <c r="BU71" s="249">
        <v>37.964632940045497</v>
      </c>
      <c r="BV71" s="255">
        <v>21.3673878803843</v>
      </c>
      <c r="BW71" s="255">
        <v>0.82399414118175496</v>
      </c>
      <c r="BX71" s="249">
        <v>36.152077094166003</v>
      </c>
      <c r="BY71" s="255">
        <v>29.949822213943801</v>
      </c>
      <c r="BZ71" s="255">
        <v>8.0897923978384192</v>
      </c>
      <c r="CA71" s="249">
        <v>65.593101022647801</v>
      </c>
      <c r="CB71" s="255">
        <v>17.482227811156701</v>
      </c>
      <c r="CC71" s="255">
        <v>0.13516135662407699</v>
      </c>
      <c r="CD71" s="249">
        <v>38.671624670883702</v>
      </c>
      <c r="CE71" s="255">
        <v>9.8476344725331693</v>
      </c>
      <c r="CF71" s="255">
        <v>0</v>
      </c>
      <c r="CG71" s="249">
        <v>38.535421355076402</v>
      </c>
      <c r="CH71" s="255">
        <v>13.242488539835501</v>
      </c>
      <c r="CI71" s="255">
        <v>6.3869659490317601E-2</v>
      </c>
      <c r="CJ71" s="249">
        <v>43.124036614475102</v>
      </c>
      <c r="CK71" s="255">
        <v>11.977440099050099</v>
      </c>
      <c r="CL71" s="255">
        <v>0</v>
      </c>
      <c r="CM71" s="249">
        <v>38.592168681326001</v>
      </c>
      <c r="CN71" s="255">
        <v>19.248430870299899</v>
      </c>
      <c r="CO71" s="255">
        <v>0</v>
      </c>
      <c r="CP71" s="249">
        <v>37.785842031062202</v>
      </c>
      <c r="CQ71" s="255">
        <v>12.867253745133199</v>
      </c>
      <c r="CR71" s="255">
        <v>0.26062182846866699</v>
      </c>
      <c r="CS71" s="249">
        <v>42.842465393318498</v>
      </c>
      <c r="CT71" s="255">
        <v>15.5196533248004</v>
      </c>
      <c r="CU71" s="255">
        <v>0.104487158731787</v>
      </c>
      <c r="CV71" s="249">
        <v>68.811158508680293</v>
      </c>
      <c r="CW71" s="255">
        <v>25.69823996549</v>
      </c>
      <c r="CX71" s="255">
        <v>0</v>
      </c>
      <c r="CY71" s="249">
        <v>35.143223982662803</v>
      </c>
      <c r="CZ71" s="255">
        <v>9.0650331225225003</v>
      </c>
      <c r="DA71" s="255">
        <v>0</v>
      </c>
      <c r="DB71" s="249">
        <v>38.964794679548099</v>
      </c>
      <c r="DC71" s="255">
        <v>10.4853180892556</v>
      </c>
      <c r="DD71" s="255">
        <v>3.4987003582071997E-2</v>
      </c>
      <c r="DE71" s="249">
        <v>42.577102877466302</v>
      </c>
      <c r="DF71" s="255">
        <v>10.567310744697201</v>
      </c>
      <c r="DG71" s="255">
        <v>1.86076853688373E-2</v>
      </c>
      <c r="DH71" s="249">
        <v>41.043808042725203</v>
      </c>
      <c r="DI71" s="255">
        <v>16.853447212544499</v>
      </c>
      <c r="DJ71" s="255">
        <v>0</v>
      </c>
      <c r="DK71" s="249">
        <v>44.658268589326703</v>
      </c>
      <c r="DL71" s="255">
        <v>18.2320767785281</v>
      </c>
      <c r="DM71" s="255">
        <v>0</v>
      </c>
      <c r="DN71" s="249">
        <v>38.6675557047582</v>
      </c>
      <c r="DO71" s="255">
        <v>11.210768354088501</v>
      </c>
      <c r="DP71" s="255">
        <v>0</v>
      </c>
      <c r="DQ71" s="249">
        <v>46.0154893569376</v>
      </c>
      <c r="DR71" s="255">
        <v>17.7588628024853</v>
      </c>
      <c r="DS71" s="255">
        <v>0</v>
      </c>
      <c r="DT71" s="249">
        <v>43.550235587308897</v>
      </c>
      <c r="DU71" s="255">
        <v>10.3854927600955</v>
      </c>
      <c r="DV71" s="255">
        <v>0</v>
      </c>
      <c r="DW71" s="249">
        <v>48.061247676561202</v>
      </c>
      <c r="DX71" s="255">
        <v>13.619903497785501</v>
      </c>
      <c r="DY71" s="255">
        <v>0</v>
      </c>
      <c r="DZ71" s="249">
        <v>46.063581760275497</v>
      </c>
      <c r="EA71" s="255">
        <v>10.8803627009571</v>
      </c>
      <c r="EB71" s="255">
        <v>0</v>
      </c>
      <c r="EC71" s="249">
        <v>37.836403569875003</v>
      </c>
      <c r="ED71" s="255">
        <v>10.5224290367234</v>
      </c>
      <c r="EE71" s="255">
        <v>8.1953297161410504E-2</v>
      </c>
      <c r="EF71" s="249">
        <v>47.510169822591401</v>
      </c>
      <c r="EG71" s="255">
        <v>10.8591081175482</v>
      </c>
      <c r="EH71" s="255">
        <v>0</v>
      </c>
      <c r="EI71" s="249">
        <v>48.326419458479997</v>
      </c>
      <c r="EJ71" s="255">
        <v>13.0550271612342</v>
      </c>
      <c r="EK71" s="255">
        <v>0</v>
      </c>
      <c r="EL71" s="249">
        <v>48.589429222828002</v>
      </c>
      <c r="EM71" s="255">
        <v>10.725502299154099</v>
      </c>
      <c r="EN71" s="255">
        <v>0</v>
      </c>
      <c r="EO71" s="249">
        <v>41.0878141145553</v>
      </c>
      <c r="EP71" s="255">
        <v>14.568523153336599</v>
      </c>
      <c r="EQ71" s="255">
        <v>0</v>
      </c>
      <c r="ER71" s="249">
        <v>51.935668746465801</v>
      </c>
      <c r="ES71" s="255">
        <v>14.266096456115999</v>
      </c>
      <c r="ET71" s="255">
        <v>0</v>
      </c>
      <c r="EU71" s="249">
        <v>38.295870479400797</v>
      </c>
      <c r="EV71" s="255">
        <v>10.245489321247099</v>
      </c>
      <c r="EW71" s="255">
        <v>9.4681278934531099E-2</v>
      </c>
      <c r="EX71" s="249">
        <v>40.136812297245903</v>
      </c>
      <c r="EY71" s="255">
        <v>11.270817568323301</v>
      </c>
      <c r="EZ71" s="255">
        <v>0</v>
      </c>
      <c r="FA71" s="249">
        <v>40.676317060213002</v>
      </c>
      <c r="FB71" s="255">
        <v>9.2982268611130507</v>
      </c>
      <c r="FC71" s="255">
        <v>0</v>
      </c>
    </row>
    <row r="72" spans="2:159" ht="15.75" thickBot="1">
      <c r="B72" s="75" t="s">
        <v>811</v>
      </c>
      <c r="C72" s="264" t="s">
        <v>841</v>
      </c>
      <c r="D72" s="216">
        <v>35.752333337270102</v>
      </c>
      <c r="E72" s="317">
        <v>22.580440774229402</v>
      </c>
      <c r="F72" s="317">
        <v>5.4724723400653303</v>
      </c>
      <c r="G72" s="319">
        <v>76.429272824381997</v>
      </c>
      <c r="H72" s="317">
        <v>62.947752214435802</v>
      </c>
      <c r="I72" s="317">
        <v>14.7807358592631</v>
      </c>
      <c r="J72" s="216">
        <v>23509.247554746398</v>
      </c>
      <c r="K72" s="317">
        <v>3468.7560611945401</v>
      </c>
      <c r="L72" s="317">
        <v>4.3631061408067602</v>
      </c>
      <c r="M72" s="318">
        <v>17651.813791140201</v>
      </c>
      <c r="N72" s="317">
        <v>2859.2083063100099</v>
      </c>
      <c r="O72" s="317">
        <v>0.73214471215491095</v>
      </c>
      <c r="P72" s="216">
        <v>69945.405823754103</v>
      </c>
      <c r="Q72" s="317">
        <v>9072.0680225969209</v>
      </c>
      <c r="R72" s="317">
        <v>3.65747555431156</v>
      </c>
      <c r="S72" s="216">
        <v>239466.95903048699</v>
      </c>
      <c r="T72" s="317">
        <v>31839.173233397501</v>
      </c>
      <c r="U72" s="317">
        <v>1049.11441375553</v>
      </c>
      <c r="V72" s="216">
        <v>976.29505073092105</v>
      </c>
      <c r="W72" s="317">
        <v>233.52546421877599</v>
      </c>
      <c r="X72" s="317">
        <v>40.811296290488499</v>
      </c>
      <c r="Y72" s="134" t="s">
        <v>806</v>
      </c>
      <c r="Z72" s="317">
        <v>888.91787684046903</v>
      </c>
      <c r="AA72" s="317">
        <v>293.02530505854799</v>
      </c>
      <c r="AB72" s="134">
        <v>440.58852634221398</v>
      </c>
      <c r="AC72" s="317">
        <v>1079.6034781109399</v>
      </c>
      <c r="AD72" s="317">
        <v>408.19841322290898</v>
      </c>
      <c r="AE72" s="319">
        <v>20311.317384441201</v>
      </c>
      <c r="AF72" s="317">
        <v>2024.11050511349</v>
      </c>
      <c r="AG72" s="317">
        <v>34.151204267102699</v>
      </c>
      <c r="AH72" s="216">
        <v>46.169362326351298</v>
      </c>
      <c r="AI72" s="317">
        <v>9.4684452941257096</v>
      </c>
      <c r="AJ72" s="317">
        <v>1.55897258018512</v>
      </c>
      <c r="AK72" s="216">
        <v>6817.0869375248503</v>
      </c>
      <c r="AL72" s="317">
        <v>825.22113602432898</v>
      </c>
      <c r="AM72" s="317">
        <v>1.4374454769921801</v>
      </c>
      <c r="AN72" s="216">
        <v>39.480414740990497</v>
      </c>
      <c r="AO72" s="317">
        <v>9.0838683515122707</v>
      </c>
      <c r="AP72" s="317">
        <v>0.17390079207557299</v>
      </c>
      <c r="AQ72" s="216">
        <v>42.725971992999298</v>
      </c>
      <c r="AR72" s="317">
        <v>38.564597254862797</v>
      </c>
      <c r="AS72" s="317">
        <v>8.4236136306231693</v>
      </c>
      <c r="AT72" s="216">
        <v>202.961817308923</v>
      </c>
      <c r="AU72" s="317">
        <v>36.721291939853103</v>
      </c>
      <c r="AV72" s="317">
        <v>2.5490033705217399</v>
      </c>
      <c r="AW72" s="318">
        <v>90453.228508282598</v>
      </c>
      <c r="AX72" s="317">
        <v>13523.497341460499</v>
      </c>
      <c r="AY72" s="317">
        <v>4.3763286265339598</v>
      </c>
      <c r="AZ72" s="318">
        <v>89445.101802244099</v>
      </c>
      <c r="BA72" s="317">
        <v>15743.276039820899</v>
      </c>
      <c r="BB72" s="317">
        <v>24.903973155419902</v>
      </c>
      <c r="BC72" s="216">
        <v>37.428797449012301</v>
      </c>
      <c r="BD72" s="317">
        <v>9.4917716356621504</v>
      </c>
      <c r="BE72" s="317">
        <v>0.130864277950828</v>
      </c>
      <c r="BF72" s="216">
        <v>56.655463492237303</v>
      </c>
      <c r="BG72" s="317">
        <v>24.228790908109598</v>
      </c>
      <c r="BH72" s="317">
        <v>1.73145037376611</v>
      </c>
      <c r="BI72" s="216">
        <v>39.437171999774598</v>
      </c>
      <c r="BJ72" s="317">
        <v>15.459529072169101</v>
      </c>
      <c r="BK72" s="317">
        <v>0.872913961973935</v>
      </c>
      <c r="BL72" s="216">
        <v>61.169638829581103</v>
      </c>
      <c r="BM72" s="317">
        <v>36.053360254725803</v>
      </c>
      <c r="BN72" s="317">
        <v>3.6815802401935298</v>
      </c>
      <c r="BO72" s="216">
        <v>50.0524067454065</v>
      </c>
      <c r="BP72" s="317">
        <v>13.473907623770399</v>
      </c>
      <c r="BQ72" s="317">
        <v>0.228767398653764</v>
      </c>
      <c r="BR72" s="216">
        <v>41.295300001247902</v>
      </c>
      <c r="BS72" s="317">
        <v>18.499933681255602</v>
      </c>
      <c r="BT72" s="317">
        <v>0.95331865301030105</v>
      </c>
      <c r="BU72" s="216">
        <v>37.851442074690603</v>
      </c>
      <c r="BV72" s="317">
        <v>18.917594341857601</v>
      </c>
      <c r="BW72" s="317">
        <v>0.56342797605666595</v>
      </c>
      <c r="BX72" s="216">
        <v>31.987380657556901</v>
      </c>
      <c r="BY72" s="317">
        <v>12.7545905345132</v>
      </c>
      <c r="BZ72" s="317">
        <v>1.9095665963425801</v>
      </c>
      <c r="CA72" s="216">
        <v>62.5094609364794</v>
      </c>
      <c r="CB72" s="317">
        <v>15.110148579204701</v>
      </c>
      <c r="CC72" s="317">
        <v>8.7405243209679698E-2</v>
      </c>
      <c r="CD72" s="216">
        <v>38.2195042292661</v>
      </c>
      <c r="CE72" s="317">
        <v>10.3538703351895</v>
      </c>
      <c r="CF72" s="317">
        <v>0</v>
      </c>
      <c r="CG72" s="216">
        <v>39.270975409823599</v>
      </c>
      <c r="CH72" s="317">
        <v>12.4469070293319</v>
      </c>
      <c r="CI72" s="317">
        <v>0</v>
      </c>
      <c r="CJ72" s="216">
        <v>38.190909052650099</v>
      </c>
      <c r="CK72" s="317">
        <v>8.1397398345685694</v>
      </c>
      <c r="CL72" s="317">
        <v>0</v>
      </c>
      <c r="CM72" s="216">
        <v>33.491652575187501</v>
      </c>
      <c r="CN72" s="317">
        <v>19.4938320904071</v>
      </c>
      <c r="CO72" s="317">
        <v>0</v>
      </c>
      <c r="CP72" s="216">
        <v>34.902593946187501</v>
      </c>
      <c r="CQ72" s="317">
        <v>14.389634736246499</v>
      </c>
      <c r="CR72" s="317">
        <v>0.46720832005750901</v>
      </c>
      <c r="CS72" s="216">
        <v>39.359107397575599</v>
      </c>
      <c r="CT72" s="317">
        <v>12.2624588734926</v>
      </c>
      <c r="CU72" s="317">
        <v>0.23958275384435501</v>
      </c>
      <c r="CV72" s="318">
        <v>56.917053580921397</v>
      </c>
      <c r="CW72" s="317">
        <v>31.768333577934399</v>
      </c>
      <c r="CX72" s="317">
        <v>0</v>
      </c>
      <c r="CY72" s="216">
        <v>34.8391501599775</v>
      </c>
      <c r="CZ72" s="317">
        <v>9.3482914572499798</v>
      </c>
      <c r="DA72" s="317">
        <v>0</v>
      </c>
      <c r="DB72" s="216">
        <v>36.160603927043702</v>
      </c>
      <c r="DC72" s="317">
        <v>9.4485266965470291</v>
      </c>
      <c r="DD72" s="317">
        <v>0</v>
      </c>
      <c r="DE72" s="216">
        <v>40.989156723022802</v>
      </c>
      <c r="DF72" s="317">
        <v>10.8357039462916</v>
      </c>
      <c r="DG72" s="317">
        <v>0</v>
      </c>
      <c r="DH72" s="216">
        <v>39.378191176787098</v>
      </c>
      <c r="DI72" s="317">
        <v>18.8832696173538</v>
      </c>
      <c r="DJ72" s="317">
        <v>0.18287316836989401</v>
      </c>
      <c r="DK72" s="216">
        <v>43.7931688570348</v>
      </c>
      <c r="DL72" s="317">
        <v>18.968739946577099</v>
      </c>
      <c r="DM72" s="317">
        <v>0</v>
      </c>
      <c r="DN72" s="216">
        <v>36.042749951960602</v>
      </c>
      <c r="DO72" s="317">
        <v>10.7551035858117</v>
      </c>
      <c r="DP72" s="317">
        <v>8.2918064513967396E-2</v>
      </c>
      <c r="DQ72" s="216">
        <v>45.390915448686798</v>
      </c>
      <c r="DR72" s="317">
        <v>17.553351050464599</v>
      </c>
      <c r="DS72" s="317">
        <v>0</v>
      </c>
      <c r="DT72" s="216">
        <v>43.474142332868603</v>
      </c>
      <c r="DU72" s="317">
        <v>9.4500353134424806</v>
      </c>
      <c r="DV72" s="317">
        <v>0</v>
      </c>
      <c r="DW72" s="216">
        <v>44.023676810163202</v>
      </c>
      <c r="DX72" s="317">
        <v>14.5218665129005</v>
      </c>
      <c r="DY72" s="317">
        <v>0</v>
      </c>
      <c r="DZ72" s="216">
        <v>45.9033557904852</v>
      </c>
      <c r="EA72" s="317">
        <v>9.7400033338479908</v>
      </c>
      <c r="EB72" s="317">
        <v>0</v>
      </c>
      <c r="EC72" s="216">
        <v>36.289025810591902</v>
      </c>
      <c r="ED72" s="317">
        <v>12.4571077818592</v>
      </c>
      <c r="EE72" s="317">
        <v>0</v>
      </c>
      <c r="EF72" s="216">
        <v>48.182881439640497</v>
      </c>
      <c r="EG72" s="317">
        <v>11.514654192795399</v>
      </c>
      <c r="EH72" s="317">
        <v>0</v>
      </c>
      <c r="EI72" s="216">
        <v>46.4983551336191</v>
      </c>
      <c r="EJ72" s="317">
        <v>15.0302758763863</v>
      </c>
      <c r="EK72" s="317">
        <v>0</v>
      </c>
      <c r="EL72" s="216">
        <v>48.149564414249802</v>
      </c>
      <c r="EM72" s="317">
        <v>9.6288579051763392</v>
      </c>
      <c r="EN72" s="317">
        <v>0</v>
      </c>
      <c r="EO72" s="216">
        <v>37.080579619064103</v>
      </c>
      <c r="EP72" s="317">
        <v>13.6044305499067</v>
      </c>
      <c r="EQ72" s="317">
        <v>0</v>
      </c>
      <c r="ER72" s="216">
        <v>44.857559430294401</v>
      </c>
      <c r="ES72" s="317">
        <v>15.2253774143563</v>
      </c>
      <c r="ET72" s="317">
        <v>0</v>
      </c>
      <c r="EU72" s="216">
        <v>33.385512407742098</v>
      </c>
      <c r="EV72" s="317">
        <v>11.101070092523299</v>
      </c>
      <c r="EW72" s="317">
        <v>0</v>
      </c>
      <c r="EX72" s="216">
        <v>38.073484655701499</v>
      </c>
      <c r="EY72" s="317">
        <v>10.414892090667299</v>
      </c>
      <c r="EZ72" s="317">
        <v>0</v>
      </c>
      <c r="FA72" s="216">
        <v>38.912287660266799</v>
      </c>
      <c r="FB72" s="317">
        <v>10.8979644478833</v>
      </c>
      <c r="FC72" s="317">
        <v>0</v>
      </c>
    </row>
    <row r="74" spans="2:159">
      <c r="B74" s="73" t="s">
        <v>814</v>
      </c>
    </row>
    <row r="75" spans="2:159">
      <c r="B75" s="73" t="s">
        <v>815</v>
      </c>
    </row>
    <row r="76" spans="2:159">
      <c r="B76" s="73" t="s">
        <v>816</v>
      </c>
    </row>
    <row r="77" spans="2:159" ht="7.5" customHeight="1"/>
    <row r="78" spans="2:159">
      <c r="B78" s="73" t="s">
        <v>817</v>
      </c>
    </row>
    <row r="79" spans="2:159">
      <c r="B79" s="73" t="s">
        <v>818</v>
      </c>
    </row>
    <row r="80" spans="2:159">
      <c r="B80" s="73" t="s">
        <v>819</v>
      </c>
    </row>
    <row r="81" spans="2:159">
      <c r="B81" s="278"/>
    </row>
    <row r="84" spans="2:159">
      <c r="FC84" s="5"/>
    </row>
  </sheetData>
  <mergeCells count="7">
    <mergeCell ref="B63:B66"/>
    <mergeCell ref="B4:C4"/>
    <mergeCell ref="B11:C11"/>
    <mergeCell ref="B12:B15"/>
    <mergeCell ref="B54:C54"/>
    <mergeCell ref="B55:B58"/>
    <mergeCell ref="B62:C6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4B2E8-F489-443A-B593-25B57F6BE7D3}">
  <dimension ref="B2:FC86"/>
  <sheetViews>
    <sheetView workbookViewId="0"/>
  </sheetViews>
  <sheetFormatPr baseColWidth="10" defaultColWidth="11.42578125" defaultRowHeight="15"/>
  <cols>
    <col min="1" max="1" width="4.140625" style="73" customWidth="1"/>
    <col min="2" max="2" width="11.140625" style="73" customWidth="1"/>
    <col min="3" max="3" width="20.140625" style="73" customWidth="1"/>
    <col min="4" max="4" width="14.85546875" style="73" bestFit="1" customWidth="1"/>
    <col min="5" max="6" width="6.7109375" style="73" bestFit="1" customWidth="1"/>
    <col min="7" max="7" width="15.5703125" style="73" bestFit="1" customWidth="1"/>
    <col min="8" max="9" width="6.7109375" style="73" bestFit="1" customWidth="1"/>
    <col min="10" max="10" width="16.5703125" style="73" bestFit="1" customWidth="1"/>
    <col min="11" max="11" width="7.85546875" style="73" bestFit="1" customWidth="1"/>
    <col min="12" max="12" width="6.7109375" style="73" bestFit="1" customWidth="1"/>
    <col min="13" max="13" width="17.140625" style="73" bestFit="1" customWidth="1"/>
    <col min="14" max="14" width="7.85546875" style="73" bestFit="1" customWidth="1"/>
    <col min="15" max="15" width="6.42578125" style="73" bestFit="1" customWidth="1"/>
    <col min="16" max="16" width="16.28515625" style="73" bestFit="1" customWidth="1"/>
    <col min="17" max="17" width="7.85546875" style="73" bestFit="1" customWidth="1"/>
    <col min="18" max="18" width="6.42578125" style="73" bestFit="1" customWidth="1"/>
    <col min="19" max="19" width="15.7109375" style="73" bestFit="1" customWidth="1"/>
    <col min="20" max="21" width="9" style="73" bestFit="1" customWidth="1"/>
    <col min="22" max="22" width="15.28515625" style="73" bestFit="1" customWidth="1"/>
    <col min="23" max="23" width="11.28515625" style="73" bestFit="1" customWidth="1"/>
    <col min="24" max="24" width="6.7109375" style="73" bestFit="1" customWidth="1"/>
    <col min="25" max="25" width="15.140625" style="73" bestFit="1" customWidth="1"/>
    <col min="26" max="26" width="9" style="73" bestFit="1" customWidth="1"/>
    <col min="27" max="27" width="7.85546875" style="73" bestFit="1" customWidth="1"/>
    <col min="28" max="28" width="16" style="73" bestFit="1" customWidth="1"/>
    <col min="29" max="29" width="9" style="73" bestFit="1" customWidth="1"/>
    <col min="30" max="30" width="7.85546875" style="73" bestFit="1" customWidth="1"/>
    <col min="31" max="31" width="15.7109375" style="73" bestFit="1" customWidth="1"/>
    <col min="32" max="33" width="7.85546875" style="73" bestFit="1" customWidth="1"/>
    <col min="34" max="34" width="16" style="73" bestFit="1" customWidth="1"/>
    <col min="35" max="35" width="5.7109375" style="73" bestFit="1" customWidth="1"/>
    <col min="36" max="36" width="6.42578125" style="73" bestFit="1" customWidth="1"/>
    <col min="37" max="37" width="16" style="73" bestFit="1" customWidth="1"/>
    <col min="38" max="38" width="7.85546875" style="73" bestFit="1" customWidth="1"/>
    <col min="39" max="39" width="6.42578125" style="73" bestFit="1" customWidth="1"/>
    <col min="40" max="40" width="15.5703125" style="73" bestFit="1" customWidth="1"/>
    <col min="41" max="41" width="5.7109375" style="73" bestFit="1" customWidth="1"/>
    <col min="42" max="42" width="6.42578125" style="73" bestFit="1" customWidth="1"/>
    <col min="43" max="43" width="16.28515625" style="73" bestFit="1" customWidth="1"/>
    <col min="44" max="45" width="6.7109375" style="73" bestFit="1" customWidth="1"/>
    <col min="46" max="46" width="17.42578125" style="73" bestFit="1" customWidth="1"/>
    <col min="47" max="47" width="7.85546875" style="73" bestFit="1" customWidth="1"/>
    <col min="48" max="48" width="6.42578125" style="73" bestFit="1" customWidth="1"/>
    <col min="49" max="49" width="16.28515625" style="73" bestFit="1" customWidth="1"/>
    <col min="50" max="50" width="9" style="73" bestFit="1" customWidth="1"/>
    <col min="51" max="51" width="6.42578125" style="73" bestFit="1" customWidth="1"/>
    <col min="52" max="52" width="16.28515625" style="73" bestFit="1" customWidth="1"/>
    <col min="53" max="53" width="9" style="73" bestFit="1" customWidth="1"/>
    <col min="54" max="54" width="6.7109375" style="73" bestFit="1" customWidth="1"/>
    <col min="55" max="55" width="16.5703125" style="73" bestFit="1" customWidth="1"/>
    <col min="56" max="56" width="5.7109375" style="73" bestFit="1" customWidth="1"/>
    <col min="57" max="57" width="6.42578125" style="73" bestFit="1" customWidth="1"/>
    <col min="58" max="58" width="16.28515625" style="73" bestFit="1" customWidth="1"/>
    <col min="59" max="59" width="6.7109375" style="73" bestFit="1" customWidth="1"/>
    <col min="60" max="60" width="6.42578125" style="73" bestFit="1" customWidth="1"/>
    <col min="61" max="61" width="16.5703125" style="73" bestFit="1" customWidth="1"/>
    <col min="62" max="62" width="6.7109375" style="73" bestFit="1" customWidth="1"/>
    <col min="63" max="63" width="6.42578125" style="73" bestFit="1" customWidth="1"/>
    <col min="64" max="64" width="16.5703125" style="73" bestFit="1" customWidth="1"/>
    <col min="65" max="65" width="6.7109375" style="73" bestFit="1" customWidth="1"/>
    <col min="66" max="66" width="6.42578125" style="73" bestFit="1" customWidth="1"/>
    <col min="67" max="67" width="16.5703125" style="73" bestFit="1" customWidth="1"/>
    <col min="68" max="68" width="5.7109375" style="73" bestFit="1" customWidth="1"/>
    <col min="69" max="69" width="6.42578125" style="73" bestFit="1" customWidth="1"/>
    <col min="70" max="70" width="16.5703125" style="73" bestFit="1" customWidth="1"/>
    <col min="71" max="71" width="6.7109375" style="73" bestFit="1" customWidth="1"/>
    <col min="72" max="72" width="6.42578125" style="73" bestFit="1" customWidth="1"/>
    <col min="73" max="73" width="16.5703125" style="73" bestFit="1" customWidth="1"/>
    <col min="74" max="74" width="5.7109375" style="73" bestFit="1" customWidth="1"/>
    <col min="75" max="75" width="6.42578125" style="73" bestFit="1" customWidth="1"/>
    <col min="76" max="76" width="16.5703125" style="73" bestFit="1" customWidth="1"/>
    <col min="77" max="77" width="6.7109375" style="73" bestFit="1" customWidth="1"/>
    <col min="78" max="78" width="6.42578125" style="73" bestFit="1" customWidth="1"/>
    <col min="79" max="79" width="15.85546875" style="73" bestFit="1" customWidth="1"/>
    <col min="80" max="80" width="7.85546875" style="73" bestFit="1" customWidth="1"/>
    <col min="81" max="81" width="6.42578125" style="73" bestFit="1" customWidth="1"/>
    <col min="82" max="82" width="15.5703125" style="73" bestFit="1" customWidth="1"/>
    <col min="83" max="83" width="7.85546875" style="73" bestFit="1" customWidth="1"/>
    <col min="84" max="84" width="6.42578125" style="73" bestFit="1" customWidth="1"/>
    <col min="85" max="85" width="16.28515625" style="73" bestFit="1" customWidth="1"/>
    <col min="86" max="86" width="6.7109375" style="73" bestFit="1" customWidth="1"/>
    <col min="87" max="87" width="6.42578125" style="73" bestFit="1" customWidth="1"/>
    <col min="88" max="88" width="16.7109375" style="73" bestFit="1" customWidth="1"/>
    <col min="89" max="89" width="5.7109375" style="73" bestFit="1" customWidth="1"/>
    <col min="90" max="90" width="6.42578125" style="73" bestFit="1" customWidth="1"/>
    <col min="91" max="91" width="17.42578125" style="73" bestFit="1" customWidth="1"/>
    <col min="92" max="92" width="5.7109375" style="73" bestFit="1" customWidth="1"/>
    <col min="93" max="93" width="6.42578125" style="73" bestFit="1" customWidth="1"/>
    <col min="94" max="94" width="17.42578125" style="73" bestFit="1" customWidth="1"/>
    <col min="95" max="95" width="6.7109375" style="73" bestFit="1" customWidth="1"/>
    <col min="96" max="96" width="6.42578125" style="73" bestFit="1" customWidth="1"/>
    <col min="97" max="97" width="17.42578125" style="73" bestFit="1" customWidth="1"/>
    <col min="98" max="98" width="5.7109375" style="73" bestFit="1" customWidth="1"/>
    <col min="99" max="99" width="6.42578125" style="73" bestFit="1" customWidth="1"/>
    <col min="100" max="100" width="17.7109375" style="73" bestFit="1" customWidth="1"/>
    <col min="101" max="101" width="5.7109375" style="73" bestFit="1" customWidth="1"/>
    <col min="102" max="102" width="6.42578125" style="73" bestFit="1" customWidth="1"/>
    <col min="103" max="103" width="17.42578125" style="73" bestFit="1" customWidth="1"/>
    <col min="104" max="104" width="6.7109375" style="73" bestFit="1" customWidth="1"/>
    <col min="105" max="105" width="6.42578125" style="73" bestFit="1" customWidth="1"/>
    <col min="106" max="106" width="17.7109375" style="73" bestFit="1" customWidth="1"/>
    <col min="107" max="107" width="7.85546875" style="73" bestFit="1" customWidth="1"/>
    <col min="108" max="108" width="6.42578125" style="73" bestFit="1" customWidth="1"/>
    <col min="109" max="109" width="17.140625" style="73" bestFit="1" customWidth="1"/>
    <col min="110" max="110" width="6.7109375" style="73" bestFit="1" customWidth="1"/>
    <col min="111" max="111" width="6.42578125" style="73" bestFit="1" customWidth="1"/>
    <col min="112" max="112" width="18" style="73" bestFit="1" customWidth="1"/>
    <col min="113" max="113" width="7.85546875" style="73" bestFit="1" customWidth="1"/>
    <col min="114" max="114" width="6.42578125" style="73" bestFit="1" customWidth="1"/>
    <col min="115" max="115" width="18" style="73" bestFit="1" customWidth="1"/>
    <col min="116" max="116" width="6.7109375" style="73" bestFit="1" customWidth="1"/>
    <col min="117" max="117" width="6.42578125" style="73" bestFit="1" customWidth="1"/>
    <col min="118" max="118" width="17.7109375" style="73" bestFit="1" customWidth="1"/>
    <col min="119" max="119" width="5.7109375" style="73" bestFit="1" customWidth="1"/>
    <col min="120" max="120" width="6.42578125" style="73" bestFit="1" customWidth="1"/>
    <col min="121" max="121" width="18" style="73" bestFit="1" customWidth="1"/>
    <col min="122" max="122" width="6.7109375" style="73" bestFit="1" customWidth="1"/>
    <col min="123" max="123" width="6.42578125" style="73" bestFit="1" customWidth="1"/>
    <col min="124" max="124" width="17.85546875" style="73" bestFit="1" customWidth="1"/>
    <col min="125" max="125" width="5.7109375" style="73" bestFit="1" customWidth="1"/>
    <col min="126" max="126" width="6.42578125" style="73" bestFit="1" customWidth="1"/>
    <col min="127" max="127" width="18.140625" style="73" bestFit="1" customWidth="1"/>
    <col min="128" max="128" width="6.7109375" style="73" bestFit="1" customWidth="1"/>
    <col min="129" max="129" width="6.42578125" style="73" bestFit="1" customWidth="1"/>
    <col min="130" max="130" width="18" style="73" bestFit="1" customWidth="1"/>
    <col min="131" max="131" width="5.7109375" style="73" bestFit="1" customWidth="1"/>
    <col min="132" max="132" width="6.42578125" style="73" bestFit="1" customWidth="1"/>
    <col min="133" max="133" width="17.140625" style="73" bestFit="1" customWidth="1"/>
    <col min="134" max="134" width="6.7109375" style="73" bestFit="1" customWidth="1"/>
    <col min="135" max="135" width="6.42578125" style="73" bestFit="1" customWidth="1"/>
    <col min="136" max="136" width="18.42578125" style="73" bestFit="1" customWidth="1"/>
    <col min="137" max="137" width="5.7109375" style="73" bestFit="1" customWidth="1"/>
    <col min="138" max="138" width="6.42578125" style="73" bestFit="1" customWidth="1"/>
    <col min="139" max="139" width="17.85546875" style="73" bestFit="1" customWidth="1"/>
    <col min="140" max="140" width="5.7109375" style="73" bestFit="1" customWidth="1"/>
    <col min="141" max="141" width="6.42578125" style="73" bestFit="1" customWidth="1"/>
    <col min="142" max="142" width="17.7109375" style="73" bestFit="1" customWidth="1"/>
    <col min="143" max="143" width="5.7109375" style="73" bestFit="1" customWidth="1"/>
    <col min="144" max="144" width="6.42578125" style="73" bestFit="1" customWidth="1"/>
    <col min="145" max="145" width="17.140625" style="73" bestFit="1" customWidth="1"/>
    <col min="146" max="146" width="5.7109375" style="73" bestFit="1" customWidth="1"/>
    <col min="147" max="147" width="6.42578125" style="73" bestFit="1" customWidth="1"/>
    <col min="148" max="148" width="17.7109375" style="73" bestFit="1" customWidth="1"/>
    <col min="149" max="149" width="7.85546875" style="73" bestFit="1" customWidth="1"/>
    <col min="150" max="150" width="6.42578125" style="73" bestFit="1" customWidth="1"/>
    <col min="151" max="151" width="17.140625" style="73" bestFit="1" customWidth="1"/>
    <col min="152" max="152" width="5.7109375" style="73" bestFit="1" customWidth="1"/>
    <col min="153" max="153" width="6.42578125" style="73" bestFit="1" customWidth="1"/>
    <col min="154" max="154" width="17.85546875" style="73" bestFit="1" customWidth="1"/>
    <col min="155" max="155" width="5.7109375" style="73" bestFit="1" customWidth="1"/>
    <col min="156" max="156" width="6.42578125" style="73" bestFit="1" customWidth="1"/>
    <col min="157" max="157" width="16.7109375" style="73" bestFit="1" customWidth="1"/>
    <col min="158" max="158" width="5.7109375" style="73" bestFit="1" customWidth="1"/>
    <col min="159" max="159" width="6.42578125" style="73" bestFit="1" customWidth="1"/>
    <col min="160" max="16384" width="11.42578125" style="73"/>
  </cols>
  <sheetData>
    <row r="2" spans="2:159" ht="18.75">
      <c r="B2" s="80" t="s">
        <v>2573</v>
      </c>
    </row>
    <row r="3" spans="2:159" ht="15.75" thickBot="1">
      <c r="B3" s="75"/>
      <c r="C3" s="75"/>
      <c r="D3" s="75"/>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c r="CX3" s="75"/>
      <c r="CY3" s="75"/>
      <c r="CZ3" s="75"/>
      <c r="DA3" s="75"/>
      <c r="DB3" s="75"/>
      <c r="DC3" s="75"/>
      <c r="DD3" s="75"/>
      <c r="DE3" s="75"/>
      <c r="DF3" s="75"/>
      <c r="DG3" s="75"/>
      <c r="DH3" s="75"/>
      <c r="DI3" s="75"/>
      <c r="DJ3" s="75"/>
      <c r="DK3" s="75"/>
      <c r="DL3" s="75"/>
      <c r="DM3" s="75"/>
      <c r="DN3" s="75"/>
      <c r="DO3" s="75"/>
      <c r="DP3" s="75"/>
      <c r="DQ3" s="75"/>
      <c r="DR3" s="75"/>
      <c r="DS3" s="75"/>
      <c r="DT3" s="75"/>
      <c r="DU3" s="75"/>
      <c r="DV3" s="75"/>
      <c r="DW3" s="75"/>
      <c r="DX3" s="75"/>
      <c r="DY3" s="75"/>
      <c r="DZ3" s="75"/>
      <c r="EA3" s="75"/>
      <c r="EB3" s="75"/>
      <c r="EC3" s="75"/>
      <c r="ED3" s="75"/>
      <c r="EE3" s="75"/>
      <c r="EF3" s="75"/>
      <c r="EG3" s="75"/>
      <c r="EH3" s="75"/>
      <c r="EI3" s="75"/>
      <c r="EJ3" s="75"/>
      <c r="EK3" s="75"/>
      <c r="EL3" s="75"/>
      <c r="EM3" s="75"/>
      <c r="EN3" s="75"/>
      <c r="EO3" s="75"/>
      <c r="EP3" s="75"/>
      <c r="EQ3" s="75"/>
      <c r="ER3" s="75"/>
      <c r="ES3" s="75"/>
      <c r="ET3" s="75"/>
      <c r="EU3" s="75"/>
      <c r="EV3" s="75"/>
      <c r="EW3" s="75"/>
      <c r="EX3" s="75"/>
      <c r="EY3" s="75"/>
      <c r="EZ3" s="75"/>
      <c r="FA3" s="75"/>
      <c r="FB3" s="75"/>
      <c r="FC3" s="75"/>
    </row>
    <row r="4" spans="2:159" s="153" customFormat="1" ht="49.5" customHeight="1" thickBot="1">
      <c r="B4" s="1063" t="s">
        <v>842</v>
      </c>
      <c r="C4" s="1063"/>
      <c r="D4" s="129"/>
      <c r="E4" s="221"/>
      <c r="F4" s="221"/>
      <c r="G4" s="129"/>
      <c r="H4" s="221"/>
      <c r="I4" s="221"/>
      <c r="J4" s="129">
        <v>2.5103906082529619</v>
      </c>
      <c r="K4" s="221"/>
      <c r="L4" s="221"/>
      <c r="M4" s="129">
        <v>-8.4608991287551731</v>
      </c>
      <c r="N4" s="221"/>
      <c r="O4" s="221"/>
      <c r="P4" s="129">
        <v>-15.561550447607129</v>
      </c>
      <c r="Q4" s="221"/>
      <c r="R4" s="221"/>
      <c r="S4" s="129">
        <v>163.37321088960749</v>
      </c>
      <c r="T4" s="221"/>
      <c r="U4" s="221"/>
      <c r="V4" s="129">
        <v>-1.0933018658733129</v>
      </c>
      <c r="W4" s="221"/>
      <c r="X4" s="221"/>
      <c r="Y4" s="148"/>
      <c r="Z4" s="221"/>
      <c r="AA4" s="221"/>
      <c r="AB4" s="148"/>
      <c r="AC4" s="221"/>
      <c r="AD4" s="221"/>
      <c r="AE4" s="148"/>
      <c r="AF4" s="221"/>
      <c r="AG4" s="221"/>
      <c r="AH4" s="148"/>
      <c r="AI4" s="221"/>
      <c r="AJ4" s="221"/>
      <c r="AK4" s="148"/>
      <c r="AL4" s="221"/>
      <c r="AM4" s="221"/>
      <c r="AN4" s="148"/>
      <c r="AO4" s="221"/>
      <c r="AP4" s="221"/>
      <c r="AQ4" s="148"/>
      <c r="AR4" s="221"/>
      <c r="AS4" s="221"/>
      <c r="AT4" s="129">
        <v>-1.6735349107488362</v>
      </c>
      <c r="AU4" s="221"/>
      <c r="AV4" s="221"/>
      <c r="AW4" s="129">
        <v>5.8890601055531535</v>
      </c>
      <c r="AX4" s="221"/>
      <c r="AY4" s="221"/>
      <c r="AZ4" s="129">
        <v>-0.37299386547247404</v>
      </c>
      <c r="BA4" s="221"/>
      <c r="BB4" s="221"/>
      <c r="BC4" s="148"/>
      <c r="BD4" s="221"/>
      <c r="BE4" s="221"/>
      <c r="BF4" s="129">
        <v>46.686853438347072</v>
      </c>
      <c r="BG4" s="221"/>
      <c r="BH4" s="221"/>
      <c r="BI4" s="148"/>
      <c r="BJ4" s="221"/>
      <c r="BK4" s="221"/>
      <c r="BL4" s="148"/>
      <c r="BM4" s="221"/>
      <c r="BN4" s="221"/>
      <c r="BO4" s="148"/>
      <c r="BP4" s="221"/>
      <c r="BQ4" s="221"/>
      <c r="BR4" s="148"/>
      <c r="BS4" s="221"/>
      <c r="BT4" s="221"/>
      <c r="BU4" s="129">
        <v>18.77452385221358</v>
      </c>
      <c r="BV4" s="221"/>
      <c r="BW4" s="221"/>
      <c r="BX4" s="148"/>
      <c r="BY4" s="221"/>
      <c r="BZ4" s="221"/>
      <c r="CA4" s="129">
        <v>-2.9344198424064447</v>
      </c>
      <c r="CB4" s="221"/>
      <c r="CC4" s="221"/>
      <c r="CD4" s="129">
        <v>-0.6258559317725354</v>
      </c>
      <c r="CE4" s="221"/>
      <c r="CF4" s="221"/>
      <c r="CG4" s="148"/>
      <c r="CH4" s="221"/>
      <c r="CI4" s="221"/>
      <c r="CJ4" s="148"/>
      <c r="CK4" s="221"/>
      <c r="CL4" s="221"/>
      <c r="CM4" s="148"/>
      <c r="CN4" s="221"/>
      <c r="CO4" s="221"/>
      <c r="CP4" s="148"/>
      <c r="CQ4" s="221"/>
      <c r="CR4" s="221"/>
      <c r="CS4" s="148"/>
      <c r="CT4" s="221"/>
      <c r="CU4" s="221"/>
      <c r="CV4" s="148"/>
      <c r="CW4" s="221"/>
      <c r="CX4" s="221"/>
      <c r="CY4" s="129">
        <v>-1.2305600670065995</v>
      </c>
      <c r="CZ4" s="221"/>
      <c r="DA4" s="221"/>
      <c r="DB4" s="129">
        <v>-4.7435604853078903</v>
      </c>
      <c r="DC4" s="221"/>
      <c r="DD4" s="221"/>
      <c r="DE4" s="129">
        <v>-1.0229517828158581</v>
      </c>
      <c r="DF4" s="221"/>
      <c r="DG4" s="221"/>
      <c r="DH4" s="129">
        <v>-0.32029012390141237</v>
      </c>
      <c r="DI4" s="221"/>
      <c r="DJ4" s="221"/>
      <c r="DK4" s="129">
        <v>-0.89989250548316402</v>
      </c>
      <c r="DL4" s="221"/>
      <c r="DM4" s="221"/>
      <c r="DN4" s="129">
        <v>-1.5145954494129512</v>
      </c>
      <c r="DO4" s="221"/>
      <c r="DP4" s="221"/>
      <c r="DQ4" s="129">
        <v>-2.9248970923973232</v>
      </c>
      <c r="DR4" s="221"/>
      <c r="DS4" s="221"/>
      <c r="DT4" s="129">
        <v>-1.353102144111239</v>
      </c>
      <c r="DU4" s="221"/>
      <c r="DV4" s="221"/>
      <c r="DW4" s="129">
        <v>-2.322909027375212</v>
      </c>
      <c r="DX4" s="221"/>
      <c r="DY4" s="221"/>
      <c r="DZ4" s="129">
        <v>-3.6710030263287008</v>
      </c>
      <c r="EA4" s="221"/>
      <c r="EB4" s="221"/>
      <c r="EC4" s="129">
        <v>-2.5201026162582139</v>
      </c>
      <c r="ED4" s="221"/>
      <c r="EE4" s="221"/>
      <c r="EF4" s="129">
        <v>-4.1533962729048612</v>
      </c>
      <c r="EG4" s="221"/>
      <c r="EH4" s="221"/>
      <c r="EI4" s="129">
        <v>-4.269075031379951</v>
      </c>
      <c r="EJ4" s="221"/>
      <c r="EK4" s="221"/>
      <c r="EL4" s="129">
        <v>-0.51197609844449954</v>
      </c>
      <c r="EM4" s="221"/>
      <c r="EN4" s="221"/>
      <c r="EO4" s="129">
        <v>1.9783374998678653</v>
      </c>
      <c r="EP4" s="221"/>
      <c r="EQ4" s="221"/>
      <c r="ER4" s="129">
        <v>10.082758317977346</v>
      </c>
      <c r="ES4" s="221"/>
      <c r="ET4" s="221"/>
      <c r="EU4" s="129">
        <v>12.835553314354794</v>
      </c>
      <c r="EV4" s="221"/>
      <c r="EW4" s="221"/>
      <c r="EX4" s="129">
        <v>0.3815191863721179</v>
      </c>
      <c r="EY4" s="221"/>
      <c r="EZ4" s="221"/>
      <c r="FA4" s="129">
        <v>2.1894579428797254</v>
      </c>
      <c r="FB4" s="221"/>
      <c r="FC4" s="221"/>
    </row>
    <row r="5" spans="2:159" s="222" customFormat="1" ht="19.5">
      <c r="B5" s="321"/>
      <c r="C5" s="322"/>
      <c r="D5" s="323" t="s">
        <v>683</v>
      </c>
      <c r="E5" s="321"/>
      <c r="F5" s="321"/>
      <c r="G5" s="323" t="s">
        <v>684</v>
      </c>
      <c r="H5" s="321"/>
      <c r="I5" s="321"/>
      <c r="J5" s="323" t="s">
        <v>685</v>
      </c>
      <c r="K5" s="321"/>
      <c r="L5" s="321"/>
      <c r="M5" s="323" t="s">
        <v>686</v>
      </c>
      <c r="N5" s="321"/>
      <c r="O5" s="321"/>
      <c r="P5" s="323" t="s">
        <v>687</v>
      </c>
      <c r="Q5" s="321"/>
      <c r="R5" s="321"/>
      <c r="S5" s="323" t="s">
        <v>688</v>
      </c>
      <c r="T5" s="321"/>
      <c r="U5" s="321"/>
      <c r="V5" s="323" t="s">
        <v>689</v>
      </c>
      <c r="W5" s="324"/>
      <c r="X5" s="324"/>
      <c r="Y5" s="322"/>
      <c r="Z5" s="321"/>
      <c r="AA5" s="321"/>
      <c r="AB5" s="322"/>
      <c r="AC5" s="321"/>
      <c r="AD5" s="321"/>
      <c r="AE5" s="323" t="s">
        <v>692</v>
      </c>
      <c r="AF5" s="321"/>
      <c r="AG5" s="321"/>
      <c r="AH5" s="323" t="s">
        <v>693</v>
      </c>
      <c r="AI5" s="321"/>
      <c r="AJ5" s="321"/>
      <c r="AK5" s="323" t="s">
        <v>694</v>
      </c>
      <c r="AL5" s="321"/>
      <c r="AM5" s="321"/>
      <c r="AN5" s="323" t="s">
        <v>695</v>
      </c>
      <c r="AO5" s="321"/>
      <c r="AP5" s="321"/>
      <c r="AQ5" s="323" t="s">
        <v>696</v>
      </c>
      <c r="AR5" s="321"/>
      <c r="AS5" s="321"/>
      <c r="AT5" s="323" t="s">
        <v>697</v>
      </c>
      <c r="AU5" s="321"/>
      <c r="AV5" s="321"/>
      <c r="AW5" s="323" t="s">
        <v>698</v>
      </c>
      <c r="AX5" s="321"/>
      <c r="AY5" s="321"/>
      <c r="AZ5" s="323" t="s">
        <v>699</v>
      </c>
      <c r="BA5" s="321"/>
      <c r="BB5" s="321"/>
      <c r="BC5" s="323" t="s">
        <v>700</v>
      </c>
      <c r="BD5" s="321"/>
      <c r="BE5" s="321"/>
      <c r="BF5" s="323" t="s">
        <v>701</v>
      </c>
      <c r="BG5" s="321"/>
      <c r="BH5" s="321"/>
      <c r="BI5" s="323" t="s">
        <v>702</v>
      </c>
      <c r="BJ5" s="321"/>
      <c r="BK5" s="321"/>
      <c r="BL5" s="323" t="s">
        <v>703</v>
      </c>
      <c r="BM5" s="321"/>
      <c r="BN5" s="321"/>
      <c r="BO5" s="323" t="s">
        <v>704</v>
      </c>
      <c r="BP5" s="321"/>
      <c r="BQ5" s="321"/>
      <c r="BR5" s="323" t="s">
        <v>705</v>
      </c>
      <c r="BS5" s="321"/>
      <c r="BT5" s="321"/>
      <c r="BU5" s="323" t="s">
        <v>706</v>
      </c>
      <c r="BV5" s="321"/>
      <c r="BW5" s="321"/>
      <c r="BX5" s="323" t="s">
        <v>707</v>
      </c>
      <c r="BY5" s="321"/>
      <c r="BZ5" s="321"/>
      <c r="CA5" s="323" t="s">
        <v>708</v>
      </c>
      <c r="CB5" s="321"/>
      <c r="CC5" s="321"/>
      <c r="CD5" s="323" t="s">
        <v>709</v>
      </c>
      <c r="CE5" s="321"/>
      <c r="CF5" s="321"/>
      <c r="CG5" s="323" t="s">
        <v>710</v>
      </c>
      <c r="CH5" s="321"/>
      <c r="CI5" s="321"/>
      <c r="CJ5" s="323" t="s">
        <v>711</v>
      </c>
      <c r="CK5" s="321"/>
      <c r="CL5" s="321"/>
      <c r="CM5" s="323" t="s">
        <v>712</v>
      </c>
      <c r="CN5" s="321"/>
      <c r="CO5" s="321"/>
      <c r="CP5" s="323" t="s">
        <v>713</v>
      </c>
      <c r="CQ5" s="321"/>
      <c r="CR5" s="321"/>
      <c r="CS5" s="323" t="s">
        <v>714</v>
      </c>
      <c r="CT5" s="321"/>
      <c r="CU5" s="321"/>
      <c r="CV5" s="323" t="s">
        <v>715</v>
      </c>
      <c r="CW5" s="321"/>
      <c r="CX5" s="321"/>
      <c r="CY5" s="323" t="s">
        <v>716</v>
      </c>
      <c r="CZ5" s="321"/>
      <c r="DA5" s="321"/>
      <c r="DB5" s="323" t="s">
        <v>717</v>
      </c>
      <c r="DC5" s="321"/>
      <c r="DD5" s="321"/>
      <c r="DE5" s="323" t="s">
        <v>718</v>
      </c>
      <c r="DF5" s="321"/>
      <c r="DG5" s="321"/>
      <c r="DH5" s="323" t="s">
        <v>719</v>
      </c>
      <c r="DI5" s="321"/>
      <c r="DJ5" s="321"/>
      <c r="DK5" s="323" t="s">
        <v>720</v>
      </c>
      <c r="DL5" s="321"/>
      <c r="DM5" s="321"/>
      <c r="DN5" s="323" t="s">
        <v>721</v>
      </c>
      <c r="DO5" s="321"/>
      <c r="DP5" s="321"/>
      <c r="DQ5" s="323" t="s">
        <v>722</v>
      </c>
      <c r="DR5" s="321"/>
      <c r="DS5" s="321"/>
      <c r="DT5" s="323" t="s">
        <v>723</v>
      </c>
      <c r="DU5" s="321"/>
      <c r="DV5" s="321"/>
      <c r="DW5" s="323" t="s">
        <v>724</v>
      </c>
      <c r="DX5" s="321"/>
      <c r="DY5" s="321"/>
      <c r="DZ5" s="323" t="s">
        <v>725</v>
      </c>
      <c r="EA5" s="321"/>
      <c r="EB5" s="321"/>
      <c r="EC5" s="323" t="s">
        <v>726</v>
      </c>
      <c r="ED5" s="321"/>
      <c r="EE5" s="321"/>
      <c r="EF5" s="323" t="s">
        <v>727</v>
      </c>
      <c r="EG5" s="321"/>
      <c r="EH5" s="321"/>
      <c r="EI5" s="323" t="s">
        <v>728</v>
      </c>
      <c r="EJ5" s="321"/>
      <c r="EK5" s="321"/>
      <c r="EL5" s="323" t="s">
        <v>729</v>
      </c>
      <c r="EM5" s="321"/>
      <c r="EN5" s="321"/>
      <c r="EO5" s="323" t="s">
        <v>730</v>
      </c>
      <c r="EP5" s="321"/>
      <c r="EQ5" s="321"/>
      <c r="ER5" s="323" t="s">
        <v>731</v>
      </c>
      <c r="ES5" s="321"/>
      <c r="ET5" s="321"/>
      <c r="EU5" s="323" t="s">
        <v>732</v>
      </c>
      <c r="EV5" s="321"/>
      <c r="EW5" s="321"/>
      <c r="EX5" s="323" t="s">
        <v>733</v>
      </c>
      <c r="EY5" s="321"/>
      <c r="EZ5" s="321"/>
      <c r="FA5" s="323" t="s">
        <v>734</v>
      </c>
      <c r="FB5" s="321"/>
      <c r="FC5" s="321"/>
    </row>
    <row r="6" spans="2:159" s="111" customFormat="1" ht="15.75">
      <c r="B6" s="325"/>
      <c r="C6" s="226" t="s">
        <v>735</v>
      </c>
      <c r="D6" s="326"/>
      <c r="E6" s="327"/>
      <c r="F6" s="327"/>
      <c r="G6" s="325"/>
      <c r="H6" s="327"/>
      <c r="I6" s="327"/>
      <c r="J6" s="326">
        <v>478</v>
      </c>
      <c r="K6" s="327"/>
      <c r="L6" s="327"/>
      <c r="M6" s="326">
        <v>490</v>
      </c>
      <c r="N6" s="327"/>
      <c r="O6" s="327"/>
      <c r="P6" s="326">
        <v>174</v>
      </c>
      <c r="Q6" s="327"/>
      <c r="R6" s="327"/>
      <c r="S6" s="326">
        <v>1562</v>
      </c>
      <c r="T6" s="327"/>
      <c r="U6" s="327"/>
      <c r="V6" s="326">
        <v>174000</v>
      </c>
      <c r="W6" s="327"/>
      <c r="X6" s="327"/>
      <c r="Y6" s="325"/>
      <c r="Z6" s="327"/>
      <c r="AA6" s="327"/>
      <c r="AB6" s="325"/>
      <c r="AC6" s="327"/>
      <c r="AD6" s="327"/>
      <c r="AE6" s="325"/>
      <c r="AF6" s="327"/>
      <c r="AG6" s="327"/>
      <c r="AH6" s="325"/>
      <c r="AI6" s="327"/>
      <c r="AJ6" s="327"/>
      <c r="AK6" s="325"/>
      <c r="AL6" s="327"/>
      <c r="AM6" s="327"/>
      <c r="AN6" s="326"/>
      <c r="AO6" s="327"/>
      <c r="AP6" s="327"/>
      <c r="AQ6" s="325"/>
      <c r="AR6" s="327"/>
      <c r="AS6" s="327"/>
      <c r="AT6" s="326">
        <v>385</v>
      </c>
      <c r="AU6" s="327"/>
      <c r="AV6" s="327"/>
      <c r="AW6" s="326">
        <v>1193.4000000000001</v>
      </c>
      <c r="AX6" s="327"/>
      <c r="AY6" s="327"/>
      <c r="AZ6" s="326">
        <v>1193.4000000000001</v>
      </c>
      <c r="BA6" s="327"/>
      <c r="BB6" s="327"/>
      <c r="BC6" s="325"/>
      <c r="BD6" s="327"/>
      <c r="BE6" s="327"/>
      <c r="BF6" s="326">
        <v>20</v>
      </c>
      <c r="BG6" s="327"/>
      <c r="BH6" s="327"/>
      <c r="BI6" s="326">
        <v>8.8000000000000007</v>
      </c>
      <c r="BJ6" s="327"/>
      <c r="BK6" s="327"/>
      <c r="BL6" s="325"/>
      <c r="BM6" s="327"/>
      <c r="BN6" s="327"/>
      <c r="BO6" s="325"/>
      <c r="BP6" s="327"/>
      <c r="BQ6" s="327"/>
      <c r="BR6" s="325"/>
      <c r="BS6" s="327"/>
      <c r="BT6" s="327"/>
      <c r="BU6" s="326">
        <v>5.2</v>
      </c>
      <c r="BV6" s="327"/>
      <c r="BW6" s="327"/>
      <c r="BX6" s="325"/>
      <c r="BY6" s="327"/>
      <c r="BZ6" s="327"/>
      <c r="CA6" s="326">
        <v>631</v>
      </c>
      <c r="CB6" s="327"/>
      <c r="CC6" s="327"/>
      <c r="CD6" s="326">
        <v>293</v>
      </c>
      <c r="CE6" s="327"/>
      <c r="CF6" s="327"/>
      <c r="CG6" s="325"/>
      <c r="CH6" s="327"/>
      <c r="CI6" s="327"/>
      <c r="CJ6" s="325"/>
      <c r="CK6" s="327"/>
      <c r="CL6" s="327"/>
      <c r="CM6" s="325"/>
      <c r="CN6" s="327"/>
      <c r="CO6" s="327"/>
      <c r="CP6" s="325"/>
      <c r="CQ6" s="327"/>
      <c r="CR6" s="327"/>
      <c r="CS6" s="325"/>
      <c r="CT6" s="327"/>
      <c r="CU6" s="327"/>
      <c r="CV6" s="325"/>
      <c r="CW6" s="327"/>
      <c r="CX6" s="327"/>
      <c r="CY6" s="326">
        <v>175</v>
      </c>
      <c r="CZ6" s="327"/>
      <c r="DA6" s="327"/>
      <c r="DB6" s="326">
        <v>541</v>
      </c>
      <c r="DC6" s="327"/>
      <c r="DD6" s="327"/>
      <c r="DE6" s="326">
        <v>84</v>
      </c>
      <c r="DF6" s="327"/>
      <c r="DG6" s="327"/>
      <c r="DH6" s="326">
        <v>440</v>
      </c>
      <c r="DI6" s="327"/>
      <c r="DJ6" s="327"/>
      <c r="DK6" s="326">
        <v>99</v>
      </c>
      <c r="DL6" s="327"/>
      <c r="DM6" s="327"/>
      <c r="DN6" s="326">
        <v>21.6</v>
      </c>
      <c r="DO6" s="327"/>
      <c r="DP6" s="327"/>
      <c r="DQ6" s="326">
        <v>100</v>
      </c>
      <c r="DR6" s="327"/>
      <c r="DS6" s="327"/>
      <c r="DT6" s="326">
        <v>11.5</v>
      </c>
      <c r="DU6" s="327"/>
      <c r="DV6" s="327"/>
      <c r="DW6" s="326">
        <v>61</v>
      </c>
      <c r="DX6" s="327"/>
      <c r="DY6" s="327"/>
      <c r="DZ6" s="326">
        <v>10.4</v>
      </c>
      <c r="EA6" s="327"/>
      <c r="EB6" s="327"/>
      <c r="EC6" s="326">
        <v>23.4</v>
      </c>
      <c r="ED6" s="327"/>
      <c r="EE6" s="327"/>
      <c r="EF6" s="326">
        <v>2.5</v>
      </c>
      <c r="EG6" s="327"/>
      <c r="EH6" s="327"/>
      <c r="EI6" s="326">
        <v>13.2</v>
      </c>
      <c r="EJ6" s="327"/>
      <c r="EK6" s="327"/>
      <c r="EL6" s="325">
        <v>1.8</v>
      </c>
      <c r="EM6" s="327"/>
      <c r="EN6" s="327"/>
      <c r="EO6" s="326"/>
      <c r="EP6" s="327"/>
      <c r="EQ6" s="327"/>
      <c r="ER6" s="326"/>
      <c r="ES6" s="327"/>
      <c r="ET6" s="327"/>
      <c r="EU6" s="326"/>
      <c r="EV6" s="327"/>
      <c r="EW6" s="327"/>
      <c r="EX6" s="325">
        <v>1.9</v>
      </c>
      <c r="EY6" s="327"/>
      <c r="EZ6" s="327"/>
      <c r="FA6" s="325">
        <v>1.7</v>
      </c>
      <c r="FB6" s="327"/>
      <c r="FC6" s="327"/>
    </row>
    <row r="7" spans="2:159" ht="15.75">
      <c r="B7" s="212"/>
      <c r="C7" s="232">
        <v>0.1</v>
      </c>
      <c r="D7" s="204"/>
      <c r="E7" s="240"/>
      <c r="F7" s="240"/>
      <c r="G7" s="212"/>
      <c r="H7" s="240"/>
      <c r="I7" s="240"/>
      <c r="J7" s="204">
        <v>47.800000000000004</v>
      </c>
      <c r="K7" s="240"/>
      <c r="L7" s="240"/>
      <c r="M7" s="204">
        <v>49</v>
      </c>
      <c r="N7" s="240"/>
      <c r="O7" s="240"/>
      <c r="P7" s="204">
        <v>17.399999999999999</v>
      </c>
      <c r="Q7" s="240">
        <f>P6+P7</f>
        <v>191.4</v>
      </c>
      <c r="R7" s="240">
        <f>P6-P7</f>
        <v>156.6</v>
      </c>
      <c r="S7" s="204">
        <v>156.20000000000002</v>
      </c>
      <c r="T7" s="240"/>
      <c r="U7" s="240"/>
      <c r="V7" s="204">
        <v>17400</v>
      </c>
      <c r="W7" s="240"/>
      <c r="X7" s="240"/>
      <c r="Y7" s="212"/>
      <c r="Z7" s="240"/>
      <c r="AA7" s="240"/>
      <c r="AB7" s="212"/>
      <c r="AC7" s="240"/>
      <c r="AD7" s="240"/>
      <c r="AE7" s="212"/>
      <c r="AF7" s="240"/>
      <c r="AG7" s="240"/>
      <c r="AH7" s="212"/>
      <c r="AI7" s="240"/>
      <c r="AJ7" s="240"/>
      <c r="AK7" s="212"/>
      <c r="AL7" s="240"/>
      <c r="AM7" s="240"/>
      <c r="AN7" s="204"/>
      <c r="AO7" s="240"/>
      <c r="AP7" s="240"/>
      <c r="AQ7" s="212"/>
      <c r="AR7" s="240"/>
      <c r="AS7" s="240"/>
      <c r="AT7" s="204">
        <v>38.5</v>
      </c>
      <c r="AU7" s="240"/>
      <c r="AV7" s="240"/>
      <c r="AW7" s="204">
        <v>119.34000000000002</v>
      </c>
      <c r="AX7" s="240"/>
      <c r="AY7" s="240"/>
      <c r="AZ7" s="204">
        <v>119.34000000000002</v>
      </c>
      <c r="BA7" s="240"/>
      <c r="BB7" s="240"/>
      <c r="BC7" s="212"/>
      <c r="BD7" s="240"/>
      <c r="BE7" s="240"/>
      <c r="BF7" s="204">
        <v>2</v>
      </c>
      <c r="BG7" s="240"/>
      <c r="BH7" s="240"/>
      <c r="BI7" s="204">
        <v>0.88000000000000012</v>
      </c>
      <c r="BJ7" s="240"/>
      <c r="BK7" s="240"/>
      <c r="BL7" s="212"/>
      <c r="BM7" s="240"/>
      <c r="BN7" s="240"/>
      <c r="BO7" s="212"/>
      <c r="BP7" s="240"/>
      <c r="BQ7" s="240"/>
      <c r="BR7" s="212"/>
      <c r="BS7" s="240"/>
      <c r="BT7" s="240"/>
      <c r="BU7" s="204">
        <v>0.52</v>
      </c>
      <c r="BV7" s="240"/>
      <c r="BW7" s="240"/>
      <c r="BX7" s="212"/>
      <c r="BY7" s="240"/>
      <c r="BZ7" s="240"/>
      <c r="CA7" s="204">
        <v>63.1</v>
      </c>
      <c r="CB7" s="240"/>
      <c r="CC7" s="240"/>
      <c r="CD7" s="204">
        <v>29.3</v>
      </c>
      <c r="CE7" s="240"/>
      <c r="CF7" s="240"/>
      <c r="CG7" s="212"/>
      <c r="CH7" s="240"/>
      <c r="CI7" s="240"/>
      <c r="CJ7" s="212"/>
      <c r="CK7" s="240"/>
      <c r="CL7" s="240"/>
      <c r="CM7" s="212"/>
      <c r="CN7" s="240"/>
      <c r="CO7" s="240"/>
      <c r="CP7" s="212"/>
      <c r="CQ7" s="240"/>
      <c r="CR7" s="240"/>
      <c r="CS7" s="212"/>
      <c r="CT7" s="240"/>
      <c r="CU7" s="240"/>
      <c r="CV7" s="212"/>
      <c r="CW7" s="240"/>
      <c r="CX7" s="240"/>
      <c r="CY7" s="204">
        <v>17.5</v>
      </c>
      <c r="CZ7" s="240"/>
      <c r="DA7" s="240"/>
      <c r="DB7" s="204">
        <v>54.1</v>
      </c>
      <c r="DC7" s="240"/>
      <c r="DD7" s="240"/>
      <c r="DE7" s="204">
        <v>8.4</v>
      </c>
      <c r="DF7" s="240"/>
      <c r="DG7" s="240"/>
      <c r="DH7" s="204">
        <v>44</v>
      </c>
      <c r="DI7" s="240"/>
      <c r="DJ7" s="240"/>
      <c r="DK7" s="204">
        <v>9.9</v>
      </c>
      <c r="DL7" s="240"/>
      <c r="DM7" s="240"/>
      <c r="DN7" s="204">
        <v>2.16</v>
      </c>
      <c r="DO7" s="240"/>
      <c r="DP7" s="240"/>
      <c r="DQ7" s="204">
        <v>10</v>
      </c>
      <c r="DR7" s="240"/>
      <c r="DS7" s="240"/>
      <c r="DT7" s="204">
        <v>1.1500000000000001</v>
      </c>
      <c r="DU7" s="240"/>
      <c r="DV7" s="240"/>
      <c r="DW7" s="204">
        <v>6.1000000000000005</v>
      </c>
      <c r="DX7" s="240"/>
      <c r="DY7" s="240"/>
      <c r="DZ7" s="204">
        <v>1.04</v>
      </c>
      <c r="EA7" s="240"/>
      <c r="EB7" s="240"/>
      <c r="EC7" s="204">
        <v>2.34</v>
      </c>
      <c r="ED7" s="240"/>
      <c r="EE7" s="240"/>
      <c r="EF7" s="204">
        <v>0.25</v>
      </c>
      <c r="EG7" s="240"/>
      <c r="EH7" s="240"/>
      <c r="EI7" s="204">
        <v>1.32</v>
      </c>
      <c r="EJ7" s="240"/>
      <c r="EK7" s="240"/>
      <c r="EL7" s="204">
        <v>0.18000000000000002</v>
      </c>
      <c r="EM7" s="240"/>
      <c r="EN7" s="240"/>
      <c r="EO7" s="204"/>
      <c r="EP7" s="240"/>
      <c r="EQ7" s="240"/>
      <c r="ER7" s="204"/>
      <c r="ES7" s="240"/>
      <c r="ET7" s="240"/>
      <c r="EU7" s="204"/>
      <c r="EV7" s="240"/>
      <c r="EW7" s="240"/>
      <c r="EX7" s="204">
        <v>0.19</v>
      </c>
      <c r="EY7" s="240"/>
      <c r="EZ7" s="240"/>
      <c r="FA7" s="204">
        <v>0.17</v>
      </c>
      <c r="FB7" s="240"/>
      <c r="FC7" s="240"/>
    </row>
    <row r="8" spans="2:159" ht="16.5" thickBot="1">
      <c r="B8" s="283"/>
      <c r="C8" s="235" t="s">
        <v>736</v>
      </c>
      <c r="D8" s="284"/>
      <c r="E8" s="283"/>
      <c r="F8" s="283"/>
      <c r="G8" s="283"/>
      <c r="H8" s="283"/>
      <c r="I8" s="283"/>
      <c r="J8" s="284">
        <v>28</v>
      </c>
      <c r="K8" s="283"/>
      <c r="L8" s="283"/>
      <c r="M8" s="284">
        <v>67</v>
      </c>
      <c r="N8" s="283"/>
      <c r="O8" s="283"/>
      <c r="P8" s="284">
        <v>22.1</v>
      </c>
      <c r="Q8" s="283"/>
      <c r="R8" s="283"/>
      <c r="S8" s="284">
        <v>147</v>
      </c>
      <c r="T8" s="283"/>
      <c r="U8" s="283"/>
      <c r="V8" s="284">
        <v>174</v>
      </c>
      <c r="W8" s="283"/>
      <c r="X8" s="283"/>
      <c r="Y8" s="283"/>
      <c r="Z8" s="283"/>
      <c r="AA8" s="283"/>
      <c r="AB8" s="283"/>
      <c r="AC8" s="283"/>
      <c r="AD8" s="283"/>
      <c r="AE8" s="283"/>
      <c r="AF8" s="283"/>
      <c r="AG8" s="283"/>
      <c r="AH8" s="283"/>
      <c r="AI8" s="283"/>
      <c r="AJ8" s="283"/>
      <c r="AK8" s="283"/>
      <c r="AL8" s="283"/>
      <c r="AM8" s="283"/>
      <c r="AN8" s="284"/>
      <c r="AO8" s="283"/>
      <c r="AP8" s="283"/>
      <c r="AQ8" s="283"/>
      <c r="AR8" s="283"/>
      <c r="AS8" s="283"/>
      <c r="AT8" s="284">
        <v>71</v>
      </c>
      <c r="AU8" s="283"/>
      <c r="AV8" s="283"/>
      <c r="AW8" s="284">
        <v>141.69999999999999</v>
      </c>
      <c r="AX8" s="283"/>
      <c r="AY8" s="283"/>
      <c r="AZ8" s="284">
        <v>141.69999999999999</v>
      </c>
      <c r="BA8" s="283"/>
      <c r="BB8" s="283"/>
      <c r="BC8" s="283"/>
      <c r="BD8" s="283"/>
      <c r="BE8" s="283"/>
      <c r="BF8" s="284">
        <v>2.1</v>
      </c>
      <c r="BG8" s="283"/>
      <c r="BH8" s="283"/>
      <c r="BI8" s="284">
        <v>1.1000000000000001</v>
      </c>
      <c r="BJ8" s="283"/>
      <c r="BK8" s="283"/>
      <c r="BL8" s="283"/>
      <c r="BM8" s="283"/>
      <c r="BN8" s="283"/>
      <c r="BO8" s="283"/>
      <c r="BP8" s="283"/>
      <c r="BQ8" s="283"/>
      <c r="BR8" s="283"/>
      <c r="BS8" s="283"/>
      <c r="BT8" s="283"/>
      <c r="BU8" s="284">
        <v>0.9</v>
      </c>
      <c r="BV8" s="283"/>
      <c r="BW8" s="283"/>
      <c r="BX8" s="283"/>
      <c r="BY8" s="283"/>
      <c r="BZ8" s="283"/>
      <c r="CA8" s="284">
        <v>20</v>
      </c>
      <c r="CB8" s="283"/>
      <c r="CC8" s="283"/>
      <c r="CD8" s="284">
        <v>13</v>
      </c>
      <c r="CE8" s="283"/>
      <c r="CF8" s="283"/>
      <c r="CG8" s="283"/>
      <c r="CH8" s="283"/>
      <c r="CI8" s="283"/>
      <c r="CJ8" s="283"/>
      <c r="CK8" s="283"/>
      <c r="CL8" s="283"/>
      <c r="CM8" s="283"/>
      <c r="CN8" s="283"/>
      <c r="CO8" s="283"/>
      <c r="CP8" s="283"/>
      <c r="CQ8" s="283"/>
      <c r="CR8" s="283"/>
      <c r="CS8" s="283"/>
      <c r="CT8" s="283"/>
      <c r="CU8" s="283"/>
      <c r="CV8" s="283"/>
      <c r="CW8" s="283"/>
      <c r="CX8" s="283"/>
      <c r="CY8" s="284">
        <v>8</v>
      </c>
      <c r="CZ8" s="283"/>
      <c r="DA8" s="283"/>
      <c r="DB8" s="284">
        <v>46</v>
      </c>
      <c r="DC8" s="283"/>
      <c r="DD8" s="283"/>
      <c r="DE8" s="284">
        <v>5</v>
      </c>
      <c r="DF8" s="283"/>
      <c r="DG8" s="283"/>
      <c r="DH8" s="284">
        <v>37</v>
      </c>
      <c r="DI8" s="283"/>
      <c r="DJ8" s="283"/>
      <c r="DK8" s="284">
        <v>8</v>
      </c>
      <c r="DL8" s="283"/>
      <c r="DM8" s="283"/>
      <c r="DN8" s="284">
        <v>2.1</v>
      </c>
      <c r="DO8" s="283"/>
      <c r="DP8" s="283"/>
      <c r="DQ8" s="284">
        <v>5</v>
      </c>
      <c r="DR8" s="283"/>
      <c r="DS8" s="283"/>
      <c r="DT8" s="284">
        <v>1.3</v>
      </c>
      <c r="DU8" s="283"/>
      <c r="DV8" s="283"/>
      <c r="DW8" s="284">
        <v>5</v>
      </c>
      <c r="DX8" s="283"/>
      <c r="DY8" s="283"/>
      <c r="DZ8" s="284">
        <v>1.3</v>
      </c>
      <c r="EA8" s="283"/>
      <c r="EB8" s="283"/>
      <c r="EC8" s="284">
        <v>1.5</v>
      </c>
      <c r="ED8" s="283"/>
      <c r="EE8" s="283"/>
      <c r="EF8" s="284">
        <v>0.3</v>
      </c>
      <c r="EG8" s="283"/>
      <c r="EH8" s="283"/>
      <c r="EI8" s="284">
        <v>1</v>
      </c>
      <c r="EJ8" s="283"/>
      <c r="EK8" s="283"/>
      <c r="EL8" s="283">
        <v>0.2</v>
      </c>
      <c r="EM8" s="283"/>
      <c r="EN8" s="283"/>
      <c r="EO8" s="284"/>
      <c r="EP8" s="283"/>
      <c r="EQ8" s="283"/>
      <c r="ER8" s="284"/>
      <c r="ES8" s="283"/>
      <c r="ET8" s="283"/>
      <c r="EU8" s="284"/>
      <c r="EV8" s="283"/>
      <c r="EW8" s="283"/>
      <c r="EX8" s="283">
        <v>0.2</v>
      </c>
      <c r="EY8" s="283"/>
      <c r="EZ8" s="283"/>
      <c r="FA8" s="283">
        <v>0.6</v>
      </c>
      <c r="FB8" s="283"/>
      <c r="FC8" s="283"/>
    </row>
    <row r="9" spans="2:159">
      <c r="B9" s="268" t="s">
        <v>539</v>
      </c>
      <c r="C9" s="268" t="s">
        <v>737</v>
      </c>
      <c r="D9" s="237" t="s">
        <v>738</v>
      </c>
      <c r="E9" s="238" t="s">
        <v>739</v>
      </c>
      <c r="F9" s="238" t="s">
        <v>740</v>
      </c>
      <c r="G9" s="237" t="s">
        <v>741</v>
      </c>
      <c r="H9" s="238" t="s">
        <v>739</v>
      </c>
      <c r="I9" s="238" t="s">
        <v>740</v>
      </c>
      <c r="J9" s="237" t="s">
        <v>742</v>
      </c>
      <c r="K9" s="238" t="s">
        <v>739</v>
      </c>
      <c r="L9" s="238" t="s">
        <v>740</v>
      </c>
      <c r="M9" s="237" t="s">
        <v>743</v>
      </c>
      <c r="N9" s="238" t="s">
        <v>739</v>
      </c>
      <c r="O9" s="238" t="s">
        <v>740</v>
      </c>
      <c r="P9" s="237" t="s">
        <v>744</v>
      </c>
      <c r="Q9" s="238" t="s">
        <v>739</v>
      </c>
      <c r="R9" s="238" t="s">
        <v>740</v>
      </c>
      <c r="S9" s="237" t="s">
        <v>745</v>
      </c>
      <c r="T9" s="238" t="s">
        <v>739</v>
      </c>
      <c r="U9" s="238" t="s">
        <v>740</v>
      </c>
      <c r="V9" s="237" t="s">
        <v>746</v>
      </c>
      <c r="W9" s="238" t="s">
        <v>739</v>
      </c>
      <c r="X9" s="238" t="s">
        <v>740</v>
      </c>
      <c r="Y9" s="237" t="s">
        <v>747</v>
      </c>
      <c r="Z9" s="238" t="s">
        <v>739</v>
      </c>
      <c r="AA9" s="238" t="s">
        <v>740</v>
      </c>
      <c r="AB9" s="237" t="s">
        <v>748</v>
      </c>
      <c r="AC9" s="238" t="s">
        <v>739</v>
      </c>
      <c r="AD9" s="238" t="s">
        <v>740</v>
      </c>
      <c r="AE9" s="237" t="s">
        <v>749</v>
      </c>
      <c r="AF9" s="238" t="s">
        <v>739</v>
      </c>
      <c r="AG9" s="238" t="s">
        <v>740</v>
      </c>
      <c r="AH9" s="237" t="s">
        <v>750</v>
      </c>
      <c r="AI9" s="238" t="s">
        <v>739</v>
      </c>
      <c r="AJ9" s="238" t="s">
        <v>740</v>
      </c>
      <c r="AK9" s="237" t="s">
        <v>751</v>
      </c>
      <c r="AL9" s="238" t="s">
        <v>739</v>
      </c>
      <c r="AM9" s="238" t="s">
        <v>740</v>
      </c>
      <c r="AN9" s="237" t="s">
        <v>752</v>
      </c>
      <c r="AO9" s="238" t="s">
        <v>739</v>
      </c>
      <c r="AP9" s="238" t="s">
        <v>740</v>
      </c>
      <c r="AQ9" s="237" t="s">
        <v>753</v>
      </c>
      <c r="AR9" s="238" t="s">
        <v>739</v>
      </c>
      <c r="AS9" s="238" t="s">
        <v>740</v>
      </c>
      <c r="AT9" s="237" t="s">
        <v>754</v>
      </c>
      <c r="AU9" s="238" t="s">
        <v>739</v>
      </c>
      <c r="AV9" s="238" t="s">
        <v>740</v>
      </c>
      <c r="AW9" s="237" t="s">
        <v>755</v>
      </c>
      <c r="AX9" s="238" t="s">
        <v>739</v>
      </c>
      <c r="AY9" s="238" t="s">
        <v>740</v>
      </c>
      <c r="AZ9" s="237" t="s">
        <v>756</v>
      </c>
      <c r="BA9" s="238" t="s">
        <v>739</v>
      </c>
      <c r="BB9" s="238" t="s">
        <v>740</v>
      </c>
      <c r="BC9" s="237" t="s">
        <v>757</v>
      </c>
      <c r="BD9" s="238" t="s">
        <v>739</v>
      </c>
      <c r="BE9" s="238" t="s">
        <v>740</v>
      </c>
      <c r="BF9" s="237" t="s">
        <v>758</v>
      </c>
      <c r="BG9" s="238" t="s">
        <v>739</v>
      </c>
      <c r="BH9" s="238" t="s">
        <v>740</v>
      </c>
      <c r="BI9" s="237" t="s">
        <v>759</v>
      </c>
      <c r="BJ9" s="238" t="s">
        <v>739</v>
      </c>
      <c r="BK9" s="238" t="s">
        <v>740</v>
      </c>
      <c r="BL9" s="237" t="s">
        <v>760</v>
      </c>
      <c r="BM9" s="238" t="s">
        <v>739</v>
      </c>
      <c r="BN9" s="238" t="s">
        <v>740</v>
      </c>
      <c r="BO9" s="237" t="s">
        <v>761</v>
      </c>
      <c r="BP9" s="238" t="s">
        <v>739</v>
      </c>
      <c r="BQ9" s="238" t="s">
        <v>740</v>
      </c>
      <c r="BR9" s="237" t="s">
        <v>762</v>
      </c>
      <c r="BS9" s="238" t="s">
        <v>739</v>
      </c>
      <c r="BT9" s="238" t="s">
        <v>740</v>
      </c>
      <c r="BU9" s="237" t="s">
        <v>763</v>
      </c>
      <c r="BV9" s="238" t="s">
        <v>739</v>
      </c>
      <c r="BW9" s="238" t="s">
        <v>740</v>
      </c>
      <c r="BX9" s="237" t="s">
        <v>764</v>
      </c>
      <c r="BY9" s="238" t="s">
        <v>739</v>
      </c>
      <c r="BZ9" s="238" t="s">
        <v>740</v>
      </c>
      <c r="CA9" s="237" t="s">
        <v>765</v>
      </c>
      <c r="CB9" s="238" t="s">
        <v>739</v>
      </c>
      <c r="CC9" s="238" t="s">
        <v>740</v>
      </c>
      <c r="CD9" s="237" t="s">
        <v>766</v>
      </c>
      <c r="CE9" s="238" t="s">
        <v>739</v>
      </c>
      <c r="CF9" s="238" t="s">
        <v>740</v>
      </c>
      <c r="CG9" s="237" t="s">
        <v>767</v>
      </c>
      <c r="CH9" s="238" t="s">
        <v>739</v>
      </c>
      <c r="CI9" s="238" t="s">
        <v>740</v>
      </c>
      <c r="CJ9" s="237" t="s">
        <v>768</v>
      </c>
      <c r="CK9" s="238" t="s">
        <v>739</v>
      </c>
      <c r="CL9" s="238" t="s">
        <v>740</v>
      </c>
      <c r="CM9" s="237" t="s">
        <v>769</v>
      </c>
      <c r="CN9" s="238" t="s">
        <v>739</v>
      </c>
      <c r="CO9" s="238" t="s">
        <v>740</v>
      </c>
      <c r="CP9" s="237" t="s">
        <v>770</v>
      </c>
      <c r="CQ9" s="238" t="s">
        <v>739</v>
      </c>
      <c r="CR9" s="238" t="s">
        <v>740</v>
      </c>
      <c r="CS9" s="237" t="s">
        <v>771</v>
      </c>
      <c r="CT9" s="238" t="s">
        <v>739</v>
      </c>
      <c r="CU9" s="238" t="s">
        <v>740</v>
      </c>
      <c r="CV9" s="237" t="s">
        <v>772</v>
      </c>
      <c r="CW9" s="238" t="s">
        <v>739</v>
      </c>
      <c r="CX9" s="238" t="s">
        <v>740</v>
      </c>
      <c r="CY9" s="237" t="s">
        <v>773</v>
      </c>
      <c r="CZ9" s="238" t="s">
        <v>739</v>
      </c>
      <c r="DA9" s="238" t="s">
        <v>740</v>
      </c>
      <c r="DB9" s="237" t="s">
        <v>774</v>
      </c>
      <c r="DC9" s="238" t="s">
        <v>739</v>
      </c>
      <c r="DD9" s="238" t="s">
        <v>740</v>
      </c>
      <c r="DE9" s="237" t="s">
        <v>775</v>
      </c>
      <c r="DF9" s="238" t="s">
        <v>739</v>
      </c>
      <c r="DG9" s="238" t="s">
        <v>740</v>
      </c>
      <c r="DH9" s="237" t="s">
        <v>776</v>
      </c>
      <c r="DI9" s="238" t="s">
        <v>739</v>
      </c>
      <c r="DJ9" s="238" t="s">
        <v>740</v>
      </c>
      <c r="DK9" s="237" t="s">
        <v>777</v>
      </c>
      <c r="DL9" s="238" t="s">
        <v>739</v>
      </c>
      <c r="DM9" s="238" t="s">
        <v>740</v>
      </c>
      <c r="DN9" s="237" t="s">
        <v>778</v>
      </c>
      <c r="DO9" s="238" t="s">
        <v>739</v>
      </c>
      <c r="DP9" s="238" t="s">
        <v>740</v>
      </c>
      <c r="DQ9" s="237" t="s">
        <v>779</v>
      </c>
      <c r="DR9" s="238" t="s">
        <v>739</v>
      </c>
      <c r="DS9" s="238" t="s">
        <v>740</v>
      </c>
      <c r="DT9" s="237" t="s">
        <v>780</v>
      </c>
      <c r="DU9" s="238" t="s">
        <v>739</v>
      </c>
      <c r="DV9" s="238" t="s">
        <v>740</v>
      </c>
      <c r="DW9" s="237" t="s">
        <v>781</v>
      </c>
      <c r="DX9" s="238" t="s">
        <v>739</v>
      </c>
      <c r="DY9" s="238" t="s">
        <v>740</v>
      </c>
      <c r="DZ9" s="237" t="s">
        <v>782</v>
      </c>
      <c r="EA9" s="238" t="s">
        <v>739</v>
      </c>
      <c r="EB9" s="238" t="s">
        <v>740</v>
      </c>
      <c r="EC9" s="237" t="s">
        <v>783</v>
      </c>
      <c r="ED9" s="238" t="s">
        <v>739</v>
      </c>
      <c r="EE9" s="238" t="s">
        <v>740</v>
      </c>
      <c r="EF9" s="237" t="s">
        <v>784</v>
      </c>
      <c r="EG9" s="238" t="s">
        <v>739</v>
      </c>
      <c r="EH9" s="238" t="s">
        <v>740</v>
      </c>
      <c r="EI9" s="237" t="s">
        <v>785</v>
      </c>
      <c r="EJ9" s="238" t="s">
        <v>739</v>
      </c>
      <c r="EK9" s="238" t="s">
        <v>740</v>
      </c>
      <c r="EL9" s="237" t="s">
        <v>786</v>
      </c>
      <c r="EM9" s="238" t="s">
        <v>739</v>
      </c>
      <c r="EN9" s="238" t="s">
        <v>740</v>
      </c>
      <c r="EO9" s="237" t="s">
        <v>787</v>
      </c>
      <c r="EP9" s="238" t="s">
        <v>739</v>
      </c>
      <c r="EQ9" s="238" t="s">
        <v>740</v>
      </c>
      <c r="ER9" s="237" t="s">
        <v>788</v>
      </c>
      <c r="ES9" s="238" t="s">
        <v>739</v>
      </c>
      <c r="ET9" s="238" t="s">
        <v>740</v>
      </c>
      <c r="EU9" s="237" t="s">
        <v>789</v>
      </c>
      <c r="EV9" s="238" t="s">
        <v>739</v>
      </c>
      <c r="EW9" s="238" t="s">
        <v>740</v>
      </c>
      <c r="EX9" s="237" t="s">
        <v>790</v>
      </c>
      <c r="EY9" s="238" t="s">
        <v>739</v>
      </c>
      <c r="EZ9" s="238" t="s">
        <v>740</v>
      </c>
      <c r="FA9" s="237" t="s">
        <v>791</v>
      </c>
      <c r="FB9" s="238" t="s">
        <v>739</v>
      </c>
      <c r="FC9" s="238" t="s">
        <v>740</v>
      </c>
    </row>
    <row r="10" spans="2:159">
      <c r="B10" s="16" t="s">
        <v>207</v>
      </c>
      <c r="D10" s="239"/>
      <c r="E10" s="240"/>
      <c r="F10" s="240"/>
      <c r="G10" s="239"/>
      <c r="H10" s="240"/>
      <c r="I10" s="240"/>
      <c r="J10" s="239"/>
      <c r="K10" s="240"/>
      <c r="L10" s="240"/>
      <c r="M10" s="239"/>
      <c r="N10" s="240"/>
      <c r="O10" s="240"/>
      <c r="P10" s="239"/>
      <c r="Q10" s="240"/>
      <c r="R10" s="240"/>
      <c r="S10" s="239"/>
      <c r="T10" s="240"/>
      <c r="U10" s="240"/>
      <c r="V10" s="239"/>
      <c r="W10" s="240"/>
      <c r="X10" s="240"/>
      <c r="Y10" s="239"/>
      <c r="Z10" s="240"/>
      <c r="AA10" s="240"/>
      <c r="AB10" s="239"/>
      <c r="AC10" s="240"/>
      <c r="AD10" s="240"/>
      <c r="AE10" s="239"/>
      <c r="AF10" s="240"/>
      <c r="AG10" s="240"/>
      <c r="AH10" s="239"/>
      <c r="AI10" s="240"/>
      <c r="AJ10" s="240"/>
      <c r="AK10" s="239"/>
      <c r="AL10" s="240"/>
      <c r="AM10" s="240"/>
      <c r="AN10" s="239"/>
      <c r="AO10" s="240"/>
      <c r="AP10" s="240"/>
      <c r="AQ10" s="239"/>
      <c r="AR10" s="240"/>
      <c r="AS10" s="240"/>
      <c r="AT10" s="239"/>
      <c r="AU10" s="240"/>
      <c r="AV10" s="240"/>
      <c r="AW10" s="239"/>
      <c r="AX10" s="240"/>
      <c r="AY10" s="240"/>
      <c r="AZ10" s="239"/>
      <c r="BA10" s="240"/>
      <c r="BB10" s="240"/>
      <c r="BC10" s="239"/>
      <c r="BD10" s="240"/>
      <c r="BE10" s="240"/>
      <c r="BF10" s="239"/>
      <c r="BG10" s="240"/>
      <c r="BH10" s="240"/>
      <c r="BI10" s="239"/>
      <c r="BJ10" s="240"/>
      <c r="BK10" s="240"/>
      <c r="BL10" s="239"/>
      <c r="BM10" s="240"/>
      <c r="BN10" s="240"/>
      <c r="BO10" s="239"/>
      <c r="BP10" s="240"/>
      <c r="BQ10" s="240"/>
      <c r="BR10" s="239"/>
      <c r="BS10" s="240"/>
      <c r="BT10" s="240"/>
      <c r="BU10" s="239"/>
      <c r="BV10" s="240"/>
      <c r="BW10" s="240"/>
      <c r="BX10" s="239"/>
      <c r="BY10" s="240"/>
      <c r="BZ10" s="240"/>
      <c r="CA10" s="239"/>
      <c r="CB10" s="240"/>
      <c r="CC10" s="240"/>
      <c r="CD10" s="239"/>
      <c r="CE10" s="240"/>
      <c r="CF10" s="240"/>
      <c r="CG10" s="239"/>
      <c r="CH10" s="240"/>
      <c r="CI10" s="240"/>
      <c r="CJ10" s="239"/>
      <c r="CK10" s="240"/>
      <c r="CL10" s="240"/>
      <c r="CM10" s="239"/>
      <c r="CN10" s="240"/>
      <c r="CO10" s="240"/>
      <c r="CP10" s="239"/>
      <c r="CQ10" s="240"/>
      <c r="CR10" s="240"/>
      <c r="CS10" s="239"/>
      <c r="CT10" s="240"/>
      <c r="CU10" s="240"/>
      <c r="CV10" s="239"/>
      <c r="CW10" s="240"/>
      <c r="CX10" s="240"/>
      <c r="CY10" s="239"/>
      <c r="CZ10" s="240"/>
      <c r="DA10" s="240"/>
      <c r="DB10" s="239"/>
      <c r="DC10" s="240"/>
      <c r="DD10" s="240"/>
      <c r="DE10" s="239"/>
      <c r="DF10" s="240"/>
      <c r="DG10" s="240"/>
      <c r="DH10" s="239"/>
      <c r="DI10" s="240"/>
      <c r="DJ10" s="240"/>
      <c r="DK10" s="239"/>
      <c r="DL10" s="240"/>
      <c r="DM10" s="240"/>
      <c r="DN10" s="239"/>
      <c r="DO10" s="240"/>
      <c r="DP10" s="240"/>
      <c r="DQ10" s="239"/>
      <c r="DR10" s="240"/>
      <c r="DS10" s="240"/>
      <c r="DT10" s="239"/>
      <c r="DU10" s="240"/>
      <c r="DV10" s="240"/>
      <c r="DW10" s="239"/>
      <c r="DX10" s="240"/>
      <c r="DY10" s="240"/>
      <c r="DZ10" s="239"/>
      <c r="EA10" s="240"/>
      <c r="EB10" s="240"/>
      <c r="EC10" s="239"/>
      <c r="ED10" s="240"/>
      <c r="EE10" s="240"/>
      <c r="EF10" s="239"/>
      <c r="EG10" s="240"/>
      <c r="EH10" s="240"/>
      <c r="EI10" s="239"/>
      <c r="EJ10" s="240"/>
      <c r="EK10" s="240"/>
      <c r="EL10" s="239"/>
      <c r="EM10" s="240"/>
      <c r="EN10" s="240"/>
      <c r="EO10" s="239"/>
      <c r="EP10" s="240"/>
      <c r="EQ10" s="240"/>
      <c r="ER10" s="239"/>
      <c r="ES10" s="240"/>
      <c r="ET10" s="240"/>
      <c r="EU10" s="239"/>
      <c r="EV10" s="240"/>
      <c r="EW10" s="240"/>
      <c r="EX10" s="239"/>
      <c r="EY10" s="240"/>
      <c r="EZ10" s="240"/>
      <c r="FA10" s="239"/>
      <c r="FB10" s="240"/>
      <c r="FC10" s="240"/>
    </row>
    <row r="11" spans="2:159">
      <c r="B11" s="1065" t="s">
        <v>792</v>
      </c>
      <c r="C11" s="1065"/>
      <c r="D11" s="241">
        <v>0.62462710247410358</v>
      </c>
      <c r="E11" s="241"/>
      <c r="F11" s="241"/>
      <c r="G11" s="241">
        <v>1.0527817761343203</v>
      </c>
      <c r="H11" s="241"/>
      <c r="I11" s="241"/>
      <c r="J11" s="241">
        <v>0.80826858648979016</v>
      </c>
      <c r="K11" s="241"/>
      <c r="L11" s="241"/>
      <c r="M11" s="241">
        <v>0.14020074065938234</v>
      </c>
      <c r="N11" s="241"/>
      <c r="O11" s="241"/>
      <c r="P11" s="241">
        <v>0.30821923270912716</v>
      </c>
      <c r="Q11" s="241"/>
      <c r="R11" s="241"/>
      <c r="S11" s="241">
        <v>104.70527706404347</v>
      </c>
      <c r="T11" s="241"/>
      <c r="U11" s="241"/>
      <c r="V11" s="241">
        <v>3.7233867052891298</v>
      </c>
      <c r="W11" s="241"/>
      <c r="X11" s="241"/>
      <c r="Y11" s="241">
        <v>20.113645701514582</v>
      </c>
      <c r="Z11" s="241"/>
      <c r="AA11" s="241"/>
      <c r="AB11" s="241">
        <v>31.066979436715911</v>
      </c>
      <c r="AC11" s="241"/>
      <c r="AD11" s="241"/>
      <c r="AE11" s="241">
        <v>7.088047010226517</v>
      </c>
      <c r="AF11" s="241"/>
      <c r="AG11" s="241"/>
      <c r="AH11" s="241">
        <v>7.2883628066074221E-2</v>
      </c>
      <c r="AI11" s="241"/>
      <c r="AJ11" s="241"/>
      <c r="AK11" s="241">
        <v>0.20061876779974741</v>
      </c>
      <c r="AL11" s="241"/>
      <c r="AM11" s="241"/>
      <c r="AN11" s="241">
        <v>2.8949246654037628E-2</v>
      </c>
      <c r="AO11" s="241"/>
      <c r="AP11" s="241"/>
      <c r="AQ11" s="241">
        <v>1.0230619253549678</v>
      </c>
      <c r="AR11" s="241"/>
      <c r="AS11" s="241"/>
      <c r="AT11" s="241">
        <v>0.18532722585498657</v>
      </c>
      <c r="AU11" s="241"/>
      <c r="AV11" s="241"/>
      <c r="AW11" s="241">
        <v>0.32611889180792392</v>
      </c>
      <c r="AX11" s="241"/>
      <c r="AY11" s="241"/>
      <c r="AZ11" s="241">
        <v>1.2416130321959873</v>
      </c>
      <c r="BA11" s="241"/>
      <c r="BB11" s="241"/>
      <c r="BC11" s="241">
        <v>7.2958043724628534E-3</v>
      </c>
      <c r="BD11" s="241"/>
      <c r="BE11" s="241"/>
      <c r="BF11" s="241">
        <v>0.11390732317451398</v>
      </c>
      <c r="BG11" s="241"/>
      <c r="BH11" s="241"/>
      <c r="BI11" s="241">
        <v>7.5789988504940634E-2</v>
      </c>
      <c r="BJ11" s="241"/>
      <c r="BK11" s="241"/>
      <c r="BL11" s="241">
        <v>0.11288122966299041</v>
      </c>
      <c r="BM11" s="241"/>
      <c r="BN11" s="241"/>
      <c r="BO11" s="241">
        <v>1.7546667730891672E-2</v>
      </c>
      <c r="BP11" s="241"/>
      <c r="BQ11" s="241"/>
      <c r="BR11" s="241">
        <v>8.2930641487051301E-2</v>
      </c>
      <c r="BS11" s="241"/>
      <c r="BT11" s="241"/>
      <c r="BU11" s="241">
        <v>6.0816145374847391E-2</v>
      </c>
      <c r="BV11" s="241"/>
      <c r="BW11" s="241"/>
      <c r="BX11" s="241">
        <v>0.42206687762082956</v>
      </c>
      <c r="BY11" s="241"/>
      <c r="BZ11" s="241"/>
      <c r="CA11" s="241">
        <v>5.3309018966535057E-3</v>
      </c>
      <c r="CB11" s="241"/>
      <c r="CC11" s="241"/>
      <c r="CD11" s="241">
        <v>2.0012729201706061E-3</v>
      </c>
      <c r="CE11" s="241"/>
      <c r="CF11" s="241"/>
      <c r="CG11" s="241">
        <v>1.8687770140764369E-3</v>
      </c>
      <c r="CH11" s="241"/>
      <c r="CI11" s="241"/>
      <c r="CJ11" s="241">
        <v>8.8659449064800529E-4</v>
      </c>
      <c r="CK11" s="241"/>
      <c r="CL11" s="241"/>
      <c r="CM11" s="241">
        <v>4.5229302867246766E-3</v>
      </c>
      <c r="CN11" s="241"/>
      <c r="CO11" s="241"/>
      <c r="CP11" s="241">
        <v>2.5558876039134062E-2</v>
      </c>
      <c r="CQ11" s="241"/>
      <c r="CR11" s="241"/>
      <c r="CS11" s="241">
        <v>1.3300564738582397E-2</v>
      </c>
      <c r="CT11" s="241"/>
      <c r="CU11" s="241"/>
      <c r="CV11" s="241">
        <v>4.7826736085379816E-3</v>
      </c>
      <c r="CW11" s="241"/>
      <c r="CX11" s="241"/>
      <c r="CY11" s="241">
        <v>5.8328788983983803E-4</v>
      </c>
      <c r="CZ11" s="241"/>
      <c r="DA11" s="241"/>
      <c r="DB11" s="241">
        <v>1.0049093091763159E-3</v>
      </c>
      <c r="DC11" s="241"/>
      <c r="DD11" s="241"/>
      <c r="DE11" s="241">
        <v>5.3399938724680576E-4</v>
      </c>
      <c r="DF11" s="241"/>
      <c r="DG11" s="241"/>
      <c r="DH11" s="241">
        <v>2.3129248092365433E-3</v>
      </c>
      <c r="DI11" s="241"/>
      <c r="DJ11" s="241"/>
      <c r="DK11" s="241">
        <v>2.8541246179285616E-3</v>
      </c>
      <c r="DL11" s="241"/>
      <c r="DM11" s="241"/>
      <c r="DN11" s="241">
        <v>1.9994398945291929E-3</v>
      </c>
      <c r="DO11" s="241"/>
      <c r="DP11" s="241"/>
      <c r="DQ11" s="241">
        <v>3.4981820794887097E-3</v>
      </c>
      <c r="DR11" s="241"/>
      <c r="DS11" s="241"/>
      <c r="DT11" s="241">
        <v>2.8415625845310742E-4</v>
      </c>
      <c r="DU11" s="241"/>
      <c r="DV11" s="241"/>
      <c r="DW11" s="241">
        <v>1.2168451156965988E-3</v>
      </c>
      <c r="DX11" s="241"/>
      <c r="DY11" s="241"/>
      <c r="DZ11" s="241">
        <v>1.4565462375875493E-4</v>
      </c>
      <c r="EA11" s="241"/>
      <c r="EB11" s="241"/>
      <c r="EC11" s="241">
        <v>1.2196296799938725E-3</v>
      </c>
      <c r="ED11" s="241"/>
      <c r="EE11" s="241"/>
      <c r="EF11" s="241">
        <v>5.0508619825063777E-4</v>
      </c>
      <c r="EG11" s="241"/>
      <c r="EH11" s="241"/>
      <c r="EI11" s="241">
        <v>1.0347583121714972E-3</v>
      </c>
      <c r="EJ11" s="241"/>
      <c r="EK11" s="241"/>
      <c r="EL11" s="241">
        <v>4.127196641398401E-4</v>
      </c>
      <c r="EM11" s="241"/>
      <c r="EN11" s="241"/>
      <c r="EO11" s="241">
        <v>3.3481061805635814E-3</v>
      </c>
      <c r="EP11" s="241"/>
      <c r="EQ11" s="241"/>
      <c r="ER11" s="241">
        <v>5.3933984366766113E-3</v>
      </c>
      <c r="ES11" s="241"/>
      <c r="ET11" s="241"/>
      <c r="EU11" s="241">
        <v>4.1470890150734621E-3</v>
      </c>
      <c r="EV11" s="241"/>
      <c r="EW11" s="241"/>
      <c r="EX11" s="241">
        <v>6.8591334169048571E-4</v>
      </c>
      <c r="EY11" s="241"/>
      <c r="EZ11" s="241"/>
      <c r="FA11" s="241">
        <v>4.7079850059928932E-4</v>
      </c>
      <c r="FB11" s="68"/>
      <c r="FC11" s="68"/>
    </row>
    <row r="12" spans="2:159">
      <c r="B12" s="1036" t="s">
        <v>793</v>
      </c>
      <c r="C12" s="15" t="s">
        <v>165</v>
      </c>
      <c r="D12" s="118">
        <v>1.3863762805373123</v>
      </c>
      <c r="G12" s="118">
        <v>16.318664118403568</v>
      </c>
      <c r="J12" s="242">
        <v>454.928798446771</v>
      </c>
      <c r="M12" s="242">
        <v>498.08050046781261</v>
      </c>
      <c r="P12" s="242">
        <v>165.42527168179225</v>
      </c>
      <c r="S12" s="272">
        <v>1544.7161649299369</v>
      </c>
      <c r="V12" s="118">
        <v>217561.44204363108</v>
      </c>
      <c r="Y12" s="118">
        <v>439.55432668512572</v>
      </c>
      <c r="AB12" s="118">
        <v>504.23330132402089</v>
      </c>
      <c r="AE12" s="118">
        <v>61.00157433864333</v>
      </c>
      <c r="AH12" s="118">
        <v>2.1831587320352837</v>
      </c>
      <c r="AK12" s="118">
        <v>23.058086630270633</v>
      </c>
      <c r="AN12" s="118">
        <v>0.5509711904567498</v>
      </c>
      <c r="AQ12" s="118">
        <v>5.2938964123117831</v>
      </c>
      <c r="AT12" s="242">
        <v>375.49969981611429</v>
      </c>
      <c r="AW12" s="272">
        <v>1550.0976928736704</v>
      </c>
      <c r="AZ12" s="272">
        <v>1658.0776105269513</v>
      </c>
      <c r="BC12" s="118">
        <v>2.1181973649812629</v>
      </c>
      <c r="BF12" s="272">
        <v>4.8480080893985997</v>
      </c>
      <c r="BI12" s="269">
        <v>10.385804675345319</v>
      </c>
      <c r="BL12" s="118">
        <v>5.5571525730339273</v>
      </c>
      <c r="BO12" s="118">
        <v>0.41131208041382283</v>
      </c>
      <c r="BR12" s="118">
        <v>10.224808941628877</v>
      </c>
      <c r="BU12" s="242">
        <v>6.1600758593216005</v>
      </c>
      <c r="BX12" s="118">
        <v>0.75290698795129063</v>
      </c>
      <c r="CA12" s="242">
        <v>628.44409154595166</v>
      </c>
      <c r="CD12" s="242">
        <v>301.19039458300733</v>
      </c>
      <c r="CG12" s="118">
        <v>1.1184499720872503</v>
      </c>
      <c r="CJ12" s="118">
        <v>2.8071801953238145E-2</v>
      </c>
      <c r="CM12" s="118">
        <v>0.11281201217070275</v>
      </c>
      <c r="CP12" s="118">
        <v>6.0910817380020204</v>
      </c>
      <c r="CS12" s="118">
        <v>0.20820139174640062</v>
      </c>
      <c r="CV12" s="118">
        <v>2.4707183372206312</v>
      </c>
      <c r="CY12" s="242">
        <v>187.2134514026196</v>
      </c>
      <c r="CZ12" s="337"/>
      <c r="DB12" s="242">
        <v>566.34928934140999</v>
      </c>
      <c r="DE12" s="242">
        <v>86.301260376613627</v>
      </c>
      <c r="DH12" s="242">
        <v>442.18715876544735</v>
      </c>
      <c r="DK12" s="242">
        <v>102.4863803808924</v>
      </c>
      <c r="DN12" s="242">
        <v>22.372495035600323</v>
      </c>
      <c r="DQ12" s="242">
        <v>105.20559062811452</v>
      </c>
      <c r="DT12" s="242">
        <v>12.102800554998103</v>
      </c>
      <c r="DW12" s="242">
        <v>63.269096534609318</v>
      </c>
      <c r="DZ12" s="242">
        <v>10.991027981472291</v>
      </c>
      <c r="EC12" s="242">
        <v>25.565734254696974</v>
      </c>
      <c r="EF12" s="242">
        <v>2.6383828895801589</v>
      </c>
      <c r="EI12" s="242">
        <v>13.753495822872484</v>
      </c>
      <c r="EL12" s="242">
        <v>1.8504625448889389</v>
      </c>
      <c r="EO12" s="118">
        <v>9.883630753664667E-2</v>
      </c>
      <c r="ER12" s="118">
        <v>13.423891710256479</v>
      </c>
      <c r="EU12" s="118">
        <v>9.4664556264315969E-2</v>
      </c>
      <c r="EX12" s="242">
        <v>2.0573639759941842</v>
      </c>
      <c r="FA12" s="242">
        <v>1.5287074281380402</v>
      </c>
    </row>
    <row r="13" spans="2:159">
      <c r="B13" s="1036"/>
      <c r="C13" s="15" t="s">
        <v>209</v>
      </c>
      <c r="D13" s="118">
        <v>2.605927850745215</v>
      </c>
      <c r="G13" s="118">
        <v>9.1354012177887505</v>
      </c>
      <c r="J13" s="118">
        <v>25.324359653056575</v>
      </c>
      <c r="M13" s="118">
        <v>30.009424734542474</v>
      </c>
      <c r="P13" s="118">
        <v>16.181657592793442</v>
      </c>
      <c r="S13" s="118">
        <v>681.53104168174127</v>
      </c>
      <c r="V13" s="118">
        <v>18003.867195553728</v>
      </c>
      <c r="Y13" s="118">
        <v>228.90338959010853</v>
      </c>
      <c r="AB13" s="118">
        <v>95.651348151606882</v>
      </c>
      <c r="AE13" s="118">
        <v>56.435880175296106</v>
      </c>
      <c r="AH13" s="118">
        <v>2.5073564063029496</v>
      </c>
      <c r="AK13" s="118">
        <v>6.0827121334587462</v>
      </c>
      <c r="AN13" s="118">
        <v>0.12826166375871897</v>
      </c>
      <c r="AQ13" s="118">
        <v>9.3532010242674648</v>
      </c>
      <c r="AT13" s="118">
        <v>16.592282392253281</v>
      </c>
      <c r="AW13" s="118">
        <v>69.465165950726472</v>
      </c>
      <c r="AZ13" s="118">
        <v>142.24977392333403</v>
      </c>
      <c r="BC13" s="118">
        <v>0.27304460480467857</v>
      </c>
      <c r="BF13" s="118">
        <v>2.2756820619614873</v>
      </c>
      <c r="BI13" s="118">
        <v>4.9397137278411947</v>
      </c>
      <c r="BL13" s="118">
        <v>1.0637316017032563</v>
      </c>
      <c r="BO13" s="118">
        <v>0.18083688590029345</v>
      </c>
      <c r="BR13" s="118">
        <v>5.1313940768717456</v>
      </c>
      <c r="BU13" s="118">
        <v>1.7906447564071468</v>
      </c>
      <c r="BX13" s="118">
        <v>0.97702325640321408</v>
      </c>
      <c r="CA13" s="118">
        <v>10.622096026732839</v>
      </c>
      <c r="CD13" s="118">
        <v>17.697019775399333</v>
      </c>
      <c r="CG13" s="118">
        <v>1.1754104684533602</v>
      </c>
      <c r="CJ13" s="118">
        <v>2.8824355195210444E-2</v>
      </c>
      <c r="CM13" s="118">
        <v>0.23972538676029442</v>
      </c>
      <c r="CP13" s="118">
        <v>1.5927746771707876</v>
      </c>
      <c r="CS13" s="118">
        <v>3.2087255041140766E-2</v>
      </c>
      <c r="CV13" s="118">
        <v>0.18531205224214325</v>
      </c>
      <c r="CY13" s="118">
        <v>8.1245794807267977</v>
      </c>
      <c r="CZ13" s="337"/>
      <c r="DB13" s="118">
        <v>16.969125363133728</v>
      </c>
      <c r="DE13" s="118">
        <v>2.3590822043649746</v>
      </c>
      <c r="DH13" s="118">
        <v>16.220379573572242</v>
      </c>
      <c r="DK13" s="118">
        <v>5.5533166819266135</v>
      </c>
      <c r="DN13" s="118">
        <v>0.95909011067902361</v>
      </c>
      <c r="DQ13" s="118">
        <v>6.3279575231079823</v>
      </c>
      <c r="DT13" s="118">
        <v>0.69336018214982775</v>
      </c>
      <c r="DW13" s="118">
        <v>3.583270264791</v>
      </c>
      <c r="DZ13" s="118">
        <v>0.54645115931700206</v>
      </c>
      <c r="EC13" s="118">
        <v>1.3671790324012962</v>
      </c>
      <c r="EF13" s="118">
        <v>0.16237015770151944</v>
      </c>
      <c r="EI13" s="118">
        <v>0.8228101598052564</v>
      </c>
      <c r="EL13" s="118">
        <v>0.11040034874645492</v>
      </c>
      <c r="EO13" s="118">
        <v>4.2014255396619495E-2</v>
      </c>
      <c r="ER13" s="118">
        <v>5.1489639349998768</v>
      </c>
      <c r="EU13" s="118">
        <v>1.9297543234223342E-2</v>
      </c>
      <c r="EX13" s="118">
        <v>0.11809461681930596</v>
      </c>
      <c r="FA13" s="118">
        <v>7.1872582384899811E-2</v>
      </c>
    </row>
    <row r="14" spans="2:159">
      <c r="B14" s="1036"/>
      <c r="C14" s="15" t="s">
        <v>794</v>
      </c>
      <c r="J14" s="118">
        <v>5.5666644405717216</v>
      </c>
      <c r="M14" s="118">
        <v>6.025014973755586</v>
      </c>
      <c r="P14" s="118">
        <v>9.7818534183338421</v>
      </c>
      <c r="S14" s="118">
        <v>44.120146934090855</v>
      </c>
      <c r="V14" s="118">
        <v>8.2753023819097162</v>
      </c>
      <c r="AB14" s="118"/>
      <c r="AT14" s="118">
        <v>4.418720547680512</v>
      </c>
      <c r="AW14" s="118">
        <v>4.4813411612752931</v>
      </c>
      <c r="AZ14" s="118">
        <v>8.5791987673077514</v>
      </c>
      <c r="BF14" s="118">
        <v>46.940558266349512</v>
      </c>
      <c r="BI14" s="118">
        <v>47.562166652021631</v>
      </c>
      <c r="BU14" s="118">
        <v>29.068550409123496</v>
      </c>
      <c r="CA14" s="118">
        <v>1.690221321136592</v>
      </c>
      <c r="CD14" s="118">
        <v>5.8756919522286015</v>
      </c>
      <c r="CY14" s="118">
        <v>4.3397413059033605</v>
      </c>
      <c r="CZ14" s="337"/>
      <c r="DB14" s="118">
        <v>2.9962296558836683</v>
      </c>
      <c r="DE14" s="118">
        <v>2.7335431650361519</v>
      </c>
      <c r="DH14" s="118">
        <v>3.6682158791897748</v>
      </c>
      <c r="DK14" s="118">
        <v>5.4185899251077227</v>
      </c>
      <c r="DN14" s="118">
        <v>4.2869161850426947</v>
      </c>
      <c r="DQ14" s="118">
        <v>6.0148491019610661</v>
      </c>
      <c r="DT14" s="118">
        <v>5.7289234751826941</v>
      </c>
      <c r="DW14" s="118">
        <v>5.6635394861864157</v>
      </c>
      <c r="DZ14" s="118">
        <v>4.9717929955065294</v>
      </c>
      <c r="EC14" s="118">
        <v>5.3477010234905187</v>
      </c>
      <c r="EF14" s="118">
        <v>6.1541544384165228</v>
      </c>
      <c r="EI14" s="118">
        <v>5.9825528752980599</v>
      </c>
      <c r="EL14" s="118">
        <v>5.966094750276663</v>
      </c>
      <c r="EX14" s="118">
        <v>5.7400935467550829</v>
      </c>
      <c r="FA14" s="118">
        <v>4.7015263393100897</v>
      </c>
    </row>
    <row r="15" spans="2:159">
      <c r="B15" s="1036"/>
      <c r="C15" s="243" t="s">
        <v>795</v>
      </c>
      <c r="D15" s="68"/>
      <c r="E15" s="68"/>
      <c r="F15" s="68"/>
      <c r="G15" s="68"/>
      <c r="H15" s="68"/>
      <c r="I15" s="68"/>
      <c r="J15" s="131">
        <v>-4.826611203604477</v>
      </c>
      <c r="K15" s="68"/>
      <c r="L15" s="68"/>
      <c r="M15" s="131">
        <v>1.649081728125023</v>
      </c>
      <c r="N15" s="68"/>
      <c r="O15" s="68"/>
      <c r="P15" s="131">
        <f>(P12-P6)/P6*100</f>
        <v>-4.9280047805791654</v>
      </c>
      <c r="Q15" s="68"/>
      <c r="R15" s="68"/>
      <c r="S15" s="131">
        <v>-1.1065195307338735</v>
      </c>
      <c r="T15" s="68"/>
      <c r="U15" s="68"/>
      <c r="V15" s="131">
        <v>25.0353115193282</v>
      </c>
      <c r="W15" s="68"/>
      <c r="X15" s="68"/>
      <c r="Y15" s="68"/>
      <c r="Z15" s="68"/>
      <c r="AA15" s="68"/>
      <c r="AB15" s="131"/>
      <c r="AC15" s="68"/>
      <c r="AD15" s="68"/>
      <c r="AE15" s="68"/>
      <c r="AF15" s="68"/>
      <c r="AG15" s="68"/>
      <c r="AH15" s="68"/>
      <c r="AI15" s="68"/>
      <c r="AJ15" s="68"/>
      <c r="AK15" s="68"/>
      <c r="AL15" s="68"/>
      <c r="AM15" s="68"/>
      <c r="AN15" s="68"/>
      <c r="AO15" s="68"/>
      <c r="AP15" s="68"/>
      <c r="AQ15" s="68"/>
      <c r="AR15" s="68"/>
      <c r="AS15" s="68"/>
      <c r="AT15" s="131">
        <v>-2.4676104373729126</v>
      </c>
      <c r="AU15" s="68"/>
      <c r="AV15" s="68"/>
      <c r="AW15" s="292">
        <v>29.889198330289119</v>
      </c>
      <c r="AX15" s="68"/>
      <c r="AY15" s="68"/>
      <c r="AZ15" s="292">
        <v>38.937289301738822</v>
      </c>
      <c r="BA15" s="68"/>
      <c r="BB15" s="68"/>
      <c r="BC15" s="68"/>
      <c r="BD15" s="68"/>
      <c r="BE15" s="68"/>
      <c r="BF15" s="292">
        <v>-75.759959553006993</v>
      </c>
      <c r="BG15" s="68"/>
      <c r="BH15" s="68"/>
      <c r="BI15" s="293">
        <v>18.020507674378621</v>
      </c>
      <c r="BJ15" s="68"/>
      <c r="BK15" s="68"/>
      <c r="BL15" s="68"/>
      <c r="BM15" s="68"/>
      <c r="BN15" s="68"/>
      <c r="BO15" s="68"/>
      <c r="BP15" s="68"/>
      <c r="BQ15" s="68"/>
      <c r="BR15" s="68"/>
      <c r="BS15" s="68"/>
      <c r="BT15" s="68"/>
      <c r="BU15" s="293">
        <v>18.462997294646161</v>
      </c>
      <c r="BV15" s="68"/>
      <c r="BW15" s="68"/>
      <c r="BX15" s="68"/>
      <c r="BY15" s="68"/>
      <c r="BZ15" s="68"/>
      <c r="CA15" s="131">
        <v>-0.40505680729767601</v>
      </c>
      <c r="CB15" s="68"/>
      <c r="CC15" s="68"/>
      <c r="CD15" s="131">
        <v>2.7953565129717859</v>
      </c>
      <c r="CE15" s="68"/>
      <c r="CF15" s="68"/>
      <c r="CG15" s="68"/>
      <c r="CH15" s="68"/>
      <c r="CI15" s="68"/>
      <c r="CJ15" s="68"/>
      <c r="CK15" s="68"/>
      <c r="CL15" s="68"/>
      <c r="CM15" s="68"/>
      <c r="CN15" s="68"/>
      <c r="CO15" s="68"/>
      <c r="CP15" s="68"/>
      <c r="CQ15" s="68"/>
      <c r="CR15" s="68"/>
      <c r="CS15" s="68"/>
      <c r="CT15" s="68"/>
      <c r="CU15" s="68"/>
      <c r="CV15" s="68"/>
      <c r="CW15" s="68"/>
      <c r="CX15" s="68"/>
      <c r="CY15" s="131">
        <v>6.9791150872111993</v>
      </c>
      <c r="CZ15" s="68"/>
      <c r="DA15" s="68"/>
      <c r="DB15" s="131">
        <v>4.6856357377837314</v>
      </c>
      <c r="DC15" s="68"/>
      <c r="DD15" s="68"/>
      <c r="DE15" s="131">
        <v>2.7395956864447935</v>
      </c>
      <c r="DF15" s="68"/>
      <c r="DG15" s="68"/>
      <c r="DH15" s="131">
        <v>0.49708153760167045</v>
      </c>
      <c r="DI15" s="68"/>
      <c r="DJ15" s="68"/>
      <c r="DK15" s="131">
        <v>3.521596344335757</v>
      </c>
      <c r="DL15" s="68"/>
      <c r="DM15" s="68"/>
      <c r="DN15" s="131">
        <v>3.5763659055570463</v>
      </c>
      <c r="DO15" s="68"/>
      <c r="DP15" s="68"/>
      <c r="DQ15" s="131">
        <v>5.2055906281145212</v>
      </c>
      <c r="DR15" s="68"/>
      <c r="DS15" s="68"/>
      <c r="DT15" s="131">
        <v>5.2417439565052417</v>
      </c>
      <c r="DU15" s="68"/>
      <c r="DV15" s="68"/>
      <c r="DW15" s="131">
        <v>3.7198303846054395</v>
      </c>
      <c r="DX15" s="68"/>
      <c r="DY15" s="68"/>
      <c r="DZ15" s="131">
        <v>5.682961360310486</v>
      </c>
      <c r="EA15" s="68"/>
      <c r="EB15" s="68"/>
      <c r="EC15" s="131">
        <v>9.2552745927221167</v>
      </c>
      <c r="ED15" s="68"/>
      <c r="EE15" s="68"/>
      <c r="EF15" s="131">
        <v>5.535315583206355</v>
      </c>
      <c r="EG15" s="68"/>
      <c r="EH15" s="68"/>
      <c r="EI15" s="131">
        <v>4.1931501732763987</v>
      </c>
      <c r="EJ15" s="68"/>
      <c r="EK15" s="68"/>
      <c r="EL15" s="131">
        <v>2.8034747160521589</v>
      </c>
      <c r="EM15" s="68"/>
      <c r="EN15" s="68"/>
      <c r="EO15" s="68"/>
      <c r="EP15" s="68"/>
      <c r="EQ15" s="68"/>
      <c r="ER15" s="68"/>
      <c r="ES15" s="68"/>
      <c r="ET15" s="68"/>
      <c r="EU15" s="68"/>
      <c r="EV15" s="68"/>
      <c r="EW15" s="68"/>
      <c r="EX15" s="131">
        <v>8.2823145260096993</v>
      </c>
      <c r="EY15" s="68"/>
      <c r="EZ15" s="68"/>
      <c r="FA15" s="131">
        <v>-10.076033638938812</v>
      </c>
      <c r="FB15" s="68"/>
      <c r="FC15" s="68"/>
    </row>
    <row r="16" spans="2:159">
      <c r="B16" s="73" t="s">
        <v>793</v>
      </c>
      <c r="C16" s="73" t="s">
        <v>843</v>
      </c>
      <c r="D16" s="118">
        <v>15.3918907311613</v>
      </c>
      <c r="E16" s="211">
        <v>3.7526641886642498</v>
      </c>
      <c r="F16" s="211">
        <v>1.2147730435422901</v>
      </c>
      <c r="G16" s="118">
        <v>55.837119164767898</v>
      </c>
      <c r="H16" s="211">
        <v>12.3960720513662</v>
      </c>
      <c r="I16" s="211">
        <v>1.6699704411556899</v>
      </c>
      <c r="J16" s="205">
        <v>469.15622457355101</v>
      </c>
      <c r="K16" s="211">
        <v>39.876260142320803</v>
      </c>
      <c r="L16" s="211">
        <v>0.518447370087601</v>
      </c>
      <c r="M16" s="205">
        <v>438.88528810470598</v>
      </c>
      <c r="N16" s="211">
        <v>57.114691125965599</v>
      </c>
      <c r="O16" s="211">
        <v>6.8101381206178105E-2</v>
      </c>
      <c r="P16" s="205">
        <v>198.16026668990099</v>
      </c>
      <c r="Q16" s="211">
        <v>99.057082435218604</v>
      </c>
      <c r="R16" s="211">
        <v>0.22807312392420301</v>
      </c>
      <c r="S16" s="270">
        <v>2864.42465415782</v>
      </c>
      <c r="T16" s="211">
        <v>377.39401784733099</v>
      </c>
      <c r="U16" s="211">
        <v>85.159149852589806</v>
      </c>
      <c r="V16" s="118">
        <v>172525.90155407201</v>
      </c>
      <c r="W16" s="211">
        <v>10724.747915641999</v>
      </c>
      <c r="X16" s="211">
        <v>6.9070354973050101</v>
      </c>
      <c r="Y16" s="118">
        <v>518.38116091514803</v>
      </c>
      <c r="Z16" s="211">
        <v>144.029765780915</v>
      </c>
      <c r="AA16" s="211">
        <v>26.414279402778799</v>
      </c>
      <c r="AB16" s="118">
        <v>475.71352044880001</v>
      </c>
      <c r="AC16" s="211">
        <v>147.566990008</v>
      </c>
      <c r="AD16" s="211">
        <v>39.476534026295802</v>
      </c>
      <c r="AE16" s="118">
        <v>50.537866361412398</v>
      </c>
      <c r="AF16" s="211">
        <v>9.8619796536618001</v>
      </c>
      <c r="AG16" s="211">
        <v>1.97953493103905</v>
      </c>
      <c r="AH16" s="118">
        <v>2.0358896686127399</v>
      </c>
      <c r="AI16" s="211">
        <v>0.40631352914570401</v>
      </c>
      <c r="AJ16" s="211">
        <v>3.2253127302947299E-2</v>
      </c>
      <c r="AK16" s="118">
        <v>18.942696305659599</v>
      </c>
      <c r="AL16" s="211">
        <v>11.646485114956601</v>
      </c>
      <c r="AM16" s="211">
        <v>0.14397090705235799</v>
      </c>
      <c r="AN16" s="118">
        <v>0.66414045121797505</v>
      </c>
      <c r="AO16" s="211">
        <v>0.25458488796412398</v>
      </c>
      <c r="AP16" s="211">
        <v>1.03093940167638E-2</v>
      </c>
      <c r="AQ16" s="118">
        <v>24.219765293394499</v>
      </c>
      <c r="AR16" s="211">
        <v>13.9326108696016</v>
      </c>
      <c r="AS16" s="211">
        <v>0.30695521570796003</v>
      </c>
      <c r="AT16" s="205">
        <v>355.54103658188598</v>
      </c>
      <c r="AU16" s="211">
        <v>22.2722708226901</v>
      </c>
      <c r="AV16" s="211">
        <v>0.14359794478719501</v>
      </c>
      <c r="AW16" s="270">
        <v>1511.07382965243</v>
      </c>
      <c r="AX16" s="211">
        <v>168.56302889423401</v>
      </c>
      <c r="AY16" s="211">
        <v>0.27752865633581503</v>
      </c>
      <c r="AZ16" s="270">
        <v>1915.85689627184</v>
      </c>
      <c r="BA16" s="211">
        <v>128.50453382935601</v>
      </c>
      <c r="BB16" s="211">
        <v>0.747926868344444</v>
      </c>
      <c r="BC16" s="118">
        <v>2.4935837687859901</v>
      </c>
      <c r="BD16" s="211">
        <v>0.39218407544549899</v>
      </c>
      <c r="BE16" s="211">
        <v>5.2933007643337299E-3</v>
      </c>
      <c r="BF16" s="270">
        <v>4.8553077894122003</v>
      </c>
      <c r="BG16" s="211">
        <v>1.4120640071146899</v>
      </c>
      <c r="BH16" s="211">
        <v>5.2557245976362299E-2</v>
      </c>
      <c r="BI16" s="270">
        <v>19.7353934602835</v>
      </c>
      <c r="BJ16" s="211">
        <v>6.0928811698660299</v>
      </c>
      <c r="BK16" s="211">
        <v>0.121414243338716</v>
      </c>
      <c r="BL16" s="118">
        <v>6.27407025299014</v>
      </c>
      <c r="BM16" s="211">
        <v>3.0419908480207898</v>
      </c>
      <c r="BN16" s="211">
        <v>9.3089118559177494E-2</v>
      </c>
      <c r="BO16" s="118">
        <v>0.51098971876845201</v>
      </c>
      <c r="BP16" s="211">
        <v>0.243709330351323</v>
      </c>
      <c r="BQ16" s="211">
        <v>7.0564429082300099E-3</v>
      </c>
      <c r="BR16" s="118">
        <v>16.965173176528399</v>
      </c>
      <c r="BS16" s="211">
        <v>2.4381196189771299</v>
      </c>
      <c r="BT16" s="211">
        <v>5.0599591038155603E-2</v>
      </c>
      <c r="BU16" s="205">
        <v>9.8666364869595409</v>
      </c>
      <c r="BV16" s="211">
        <v>1.8483489990894499</v>
      </c>
      <c r="BW16" s="211">
        <v>6.9228928170551304E-2</v>
      </c>
      <c r="BX16" s="118">
        <v>0.36851579799311901</v>
      </c>
      <c r="BY16" s="211">
        <v>0.46353356282083502</v>
      </c>
      <c r="BZ16" s="211">
        <v>0.118664335861216</v>
      </c>
      <c r="CA16" s="205">
        <v>640.18311389274504</v>
      </c>
      <c r="CB16" s="211">
        <v>59.410209363320703</v>
      </c>
      <c r="CC16" s="211">
        <v>2.209058904495E-3</v>
      </c>
      <c r="CD16" s="205">
        <v>333.86826755782198</v>
      </c>
      <c r="CE16" s="211">
        <v>24.995763642131799</v>
      </c>
      <c r="CF16" s="211">
        <v>1.70055587520324E-3</v>
      </c>
      <c r="CG16" s="118">
        <v>0.95170063733926202</v>
      </c>
      <c r="CH16" s="211">
        <v>0.55429204903997698</v>
      </c>
      <c r="CI16" s="211">
        <v>0</v>
      </c>
      <c r="CJ16" s="118">
        <v>3.0295700449649299E-2</v>
      </c>
      <c r="CK16" s="211">
        <v>2.8113114451175598E-2</v>
      </c>
      <c r="CL16" s="211">
        <v>0</v>
      </c>
      <c r="CM16" s="118">
        <v>0.613168941666141</v>
      </c>
      <c r="CN16" s="211">
        <v>0.51592407737205104</v>
      </c>
      <c r="CO16" s="211">
        <v>0</v>
      </c>
      <c r="CP16" s="118">
        <v>6.4326697503152497</v>
      </c>
      <c r="CQ16" s="211">
        <v>4.7498732745299996</v>
      </c>
      <c r="CR16" s="211">
        <v>2.8870879100638298E-2</v>
      </c>
      <c r="CS16" s="118">
        <v>0.14613734917335899</v>
      </c>
      <c r="CT16" s="211">
        <v>0.11559102509801</v>
      </c>
      <c r="CU16" s="211">
        <v>1.41157295114289E-2</v>
      </c>
      <c r="CV16" s="118">
        <v>2.1253510388805501</v>
      </c>
      <c r="CW16" s="211">
        <v>1.18152388877382</v>
      </c>
      <c r="CX16" s="211">
        <v>1.1298633213504E-2</v>
      </c>
      <c r="CY16" s="205">
        <v>192.421852637754</v>
      </c>
      <c r="CZ16" s="211">
        <v>16.629226942556901</v>
      </c>
      <c r="DA16" s="211">
        <v>0</v>
      </c>
      <c r="DB16" s="205">
        <v>546.26973569156803</v>
      </c>
      <c r="DC16" s="211">
        <v>58.430542052275698</v>
      </c>
      <c r="DD16" s="211">
        <v>8.35632511578354E-4</v>
      </c>
      <c r="DE16" s="205">
        <v>86.036266232493901</v>
      </c>
      <c r="DF16" s="211">
        <v>5.7318801707105003</v>
      </c>
      <c r="DG16" s="211">
        <v>6.6926674001413196E-4</v>
      </c>
      <c r="DH16" s="205">
        <v>464.94677273041299</v>
      </c>
      <c r="DI16" s="211">
        <v>37.937101884921802</v>
      </c>
      <c r="DJ16" s="211">
        <v>0</v>
      </c>
      <c r="DK16" s="205">
        <v>108.698639214249</v>
      </c>
      <c r="DL16" s="211">
        <v>9.4210380329266297</v>
      </c>
      <c r="DM16" s="211">
        <v>4.2014252188303097E-3</v>
      </c>
      <c r="DN16" s="205">
        <v>23.043028608730701</v>
      </c>
      <c r="DO16" s="211">
        <v>1.6870729536856801</v>
      </c>
      <c r="DP16" s="211">
        <v>1.10024195949665E-3</v>
      </c>
      <c r="DQ16" s="205">
        <v>117.07468649144</v>
      </c>
      <c r="DR16" s="211">
        <v>8.5171890795710699</v>
      </c>
      <c r="DS16" s="211">
        <v>0</v>
      </c>
      <c r="DT16" s="205">
        <v>13.2368246264797</v>
      </c>
      <c r="DU16" s="211">
        <v>1.07644781100919</v>
      </c>
      <c r="DV16" s="211">
        <v>0</v>
      </c>
      <c r="DW16" s="205">
        <v>67.471978360986995</v>
      </c>
      <c r="DX16" s="211">
        <v>4.3071874749550902</v>
      </c>
      <c r="DY16" s="211">
        <v>0</v>
      </c>
      <c r="DZ16" s="205">
        <v>11.837435426031799</v>
      </c>
      <c r="EA16" s="211">
        <v>1.1653881704168301</v>
      </c>
      <c r="EB16" s="211">
        <v>0</v>
      </c>
      <c r="EC16" s="205">
        <v>27.283408844784599</v>
      </c>
      <c r="ED16" s="211">
        <v>2.5450919452599501</v>
      </c>
      <c r="EE16" s="211">
        <v>0</v>
      </c>
      <c r="EF16" s="205">
        <v>2.8654442083260401</v>
      </c>
      <c r="EG16" s="211">
        <v>0.32544918575654902</v>
      </c>
      <c r="EH16" s="211">
        <v>0</v>
      </c>
      <c r="EI16" s="205">
        <v>14.722650403436299</v>
      </c>
      <c r="EJ16" s="211">
        <v>1.57763384628244</v>
      </c>
      <c r="EK16" s="211">
        <v>0</v>
      </c>
      <c r="EL16" s="118">
        <v>2.0261860144361101</v>
      </c>
      <c r="EM16" s="211">
        <v>0.240903019022918</v>
      </c>
      <c r="EN16" s="211">
        <v>0</v>
      </c>
      <c r="EO16" s="118">
        <v>0.187508158685122</v>
      </c>
      <c r="EP16" s="211">
        <v>0.20225532929255</v>
      </c>
      <c r="EQ16" s="211">
        <v>2.70233485726179E-3</v>
      </c>
      <c r="ER16" s="118">
        <v>15.144038458861599</v>
      </c>
      <c r="ES16" s="211">
        <v>11.3681371649035</v>
      </c>
      <c r="ET16" s="211">
        <v>3.7230816579357099E-3</v>
      </c>
      <c r="EU16" s="118">
        <v>8.8508962480659606E-2</v>
      </c>
      <c r="EV16" s="211">
        <v>5.8558396537968599E-2</v>
      </c>
      <c r="EW16" s="211">
        <v>3.0829120356384901E-3</v>
      </c>
      <c r="EX16" s="205">
        <v>2.1298902346812998</v>
      </c>
      <c r="EY16" s="211">
        <v>0.32480950236525202</v>
      </c>
      <c r="EZ16" s="211">
        <v>0</v>
      </c>
      <c r="FA16" s="205">
        <v>1.4262066754146501</v>
      </c>
      <c r="FB16" s="211">
        <v>0.217754056508878</v>
      </c>
      <c r="FC16" s="211">
        <v>7.1901167116438099E-4</v>
      </c>
    </row>
    <row r="17" spans="2:159">
      <c r="B17" s="73" t="s">
        <v>793</v>
      </c>
      <c r="C17" s="73" t="s">
        <v>844</v>
      </c>
      <c r="D17" s="338" t="s">
        <v>806</v>
      </c>
      <c r="E17" s="211">
        <v>3.2048660934268098</v>
      </c>
      <c r="F17" s="211">
        <v>0.96468761639698297</v>
      </c>
      <c r="G17" s="118">
        <v>27.3209481552664</v>
      </c>
      <c r="H17" s="211">
        <v>9.4305503835538698</v>
      </c>
      <c r="I17" s="211">
        <v>1.22509442961714</v>
      </c>
      <c r="J17" s="205">
        <v>443.412868365885</v>
      </c>
      <c r="K17" s="211">
        <v>42.4773464023651</v>
      </c>
      <c r="L17" s="211">
        <v>0.46883407527186699</v>
      </c>
      <c r="M17" s="205">
        <v>455.23836555949202</v>
      </c>
      <c r="N17" s="211">
        <v>70.040191949938503</v>
      </c>
      <c r="O17" s="211">
        <v>8.0843539774490103E-2</v>
      </c>
      <c r="P17" s="205">
        <v>211.94061693000401</v>
      </c>
      <c r="Q17" s="211">
        <v>111.279860187449</v>
      </c>
      <c r="R17" s="211">
        <v>0.113148109330428</v>
      </c>
      <c r="S17" s="205">
        <v>1680.6311943578601</v>
      </c>
      <c r="T17" s="211">
        <v>418.60103238524698</v>
      </c>
      <c r="U17" s="211">
        <v>90.863476172712694</v>
      </c>
      <c r="V17" s="118">
        <v>187750.45340692301</v>
      </c>
      <c r="W17" s="211">
        <v>10890.574155050401</v>
      </c>
      <c r="X17" s="211">
        <v>5.6092074601215103</v>
      </c>
      <c r="Y17" s="118">
        <v>535.72363297621303</v>
      </c>
      <c r="Z17" s="211">
        <v>172.946325973619</v>
      </c>
      <c r="AA17" s="211">
        <v>20.210665605462498</v>
      </c>
      <c r="AB17" s="118">
        <v>375.397174074779</v>
      </c>
      <c r="AC17" s="211">
        <v>139.42588353725199</v>
      </c>
      <c r="AD17" s="211">
        <v>35.170304439785703</v>
      </c>
      <c r="AE17" s="118">
        <v>4.8941954632893001</v>
      </c>
      <c r="AF17" s="211">
        <v>12.5039909390446</v>
      </c>
      <c r="AG17" s="211">
        <v>2.44745599164062</v>
      </c>
      <c r="AH17" s="118">
        <v>1.9798609000612699</v>
      </c>
      <c r="AI17" s="211">
        <v>0.48190659627969201</v>
      </c>
      <c r="AJ17" s="211">
        <v>2.27673752540066E-2</v>
      </c>
      <c r="AK17" s="118">
        <v>22.928604607939501</v>
      </c>
      <c r="AL17" s="211">
        <v>16.403314222424701</v>
      </c>
      <c r="AM17" s="211">
        <v>0.130088470236398</v>
      </c>
      <c r="AN17" s="118">
        <v>0.72244803248742295</v>
      </c>
      <c r="AO17" s="211">
        <v>0.32981727714840597</v>
      </c>
      <c r="AP17" s="211">
        <v>1.02042694413353E-2</v>
      </c>
      <c r="AQ17" s="118">
        <v>30.553100337010498</v>
      </c>
      <c r="AR17" s="211">
        <v>15.5726984189058</v>
      </c>
      <c r="AS17" s="211">
        <v>6.6135542178688694E-2</v>
      </c>
      <c r="AT17" s="205">
        <v>355.10395918166802</v>
      </c>
      <c r="AU17" s="211">
        <v>22.110021020000701</v>
      </c>
      <c r="AV17" s="211">
        <v>0.16648433317942299</v>
      </c>
      <c r="AW17" s="270">
        <v>1655.3243801906999</v>
      </c>
      <c r="AX17" s="211">
        <v>236.37799982844399</v>
      </c>
      <c r="AY17" s="211">
        <v>0.19363694754600799</v>
      </c>
      <c r="AZ17" s="270">
        <v>1924.11968484153</v>
      </c>
      <c r="BA17" s="211">
        <v>232.212807083819</v>
      </c>
      <c r="BB17" s="211">
        <v>0.51183982753723001</v>
      </c>
      <c r="BC17" s="118">
        <v>2.6471705335690801</v>
      </c>
      <c r="BD17" s="211">
        <v>0.61435823518355503</v>
      </c>
      <c r="BE17" s="211">
        <v>5.2746015386426898E-3</v>
      </c>
      <c r="BF17" s="270">
        <v>4.8787859593853202</v>
      </c>
      <c r="BG17" s="211">
        <v>1.8557262260888201</v>
      </c>
      <c r="BH17" s="211">
        <v>4.3690536088785897E-2</v>
      </c>
      <c r="BI17" s="270">
        <v>26.447801185468599</v>
      </c>
      <c r="BJ17" s="211">
        <v>9.99279873042207</v>
      </c>
      <c r="BK17" s="211">
        <v>4.9982657171729901E-2</v>
      </c>
      <c r="BL17" s="118">
        <v>7.2198762836279</v>
      </c>
      <c r="BM17" s="211">
        <v>1.89051054545362</v>
      </c>
      <c r="BN17" s="211">
        <v>5.8427847820889597E-2</v>
      </c>
      <c r="BO17" s="118">
        <v>0.435890644597002</v>
      </c>
      <c r="BP17" s="211">
        <v>0.24595372431351001</v>
      </c>
      <c r="BQ17" s="211">
        <v>6.7834517161793704E-3</v>
      </c>
      <c r="BR17" s="118">
        <v>12.422284754192001</v>
      </c>
      <c r="BS17" s="211">
        <v>2.18456278589179</v>
      </c>
      <c r="BT17" s="211">
        <v>5.2304098222823399E-2</v>
      </c>
      <c r="BU17" s="205">
        <v>7.6046372658779697</v>
      </c>
      <c r="BV17" s="211">
        <v>2.0495700518465401</v>
      </c>
      <c r="BW17" s="211">
        <v>6.2646724308711599E-2</v>
      </c>
      <c r="BX17" s="118" t="s">
        <v>806</v>
      </c>
      <c r="BY17" s="211">
        <v>0.28011504703861501</v>
      </c>
      <c r="BZ17" s="211">
        <v>0.127024042977152</v>
      </c>
      <c r="CA17" s="205">
        <v>632.79030839900804</v>
      </c>
      <c r="CB17" s="211">
        <v>56.128902662619602</v>
      </c>
      <c r="CC17" s="211">
        <v>3.7745324175538402E-3</v>
      </c>
      <c r="CD17" s="205">
        <v>324.06372205493801</v>
      </c>
      <c r="CE17" s="211">
        <v>28.211927824281499</v>
      </c>
      <c r="CF17" s="211">
        <v>1.39851494639695E-3</v>
      </c>
      <c r="CG17" s="118">
        <v>0.85120347682743502</v>
      </c>
      <c r="CH17" s="211">
        <v>0.38409517655216502</v>
      </c>
      <c r="CI17" s="211">
        <v>0</v>
      </c>
      <c r="CJ17" s="118">
        <v>2.05327967261003E-2</v>
      </c>
      <c r="CK17" s="211">
        <v>4.1065593452200698E-2</v>
      </c>
      <c r="CL17" s="211">
        <v>0</v>
      </c>
      <c r="CM17" s="118">
        <v>0.77482940115493604</v>
      </c>
      <c r="CN17" s="211">
        <v>0.41585148290678697</v>
      </c>
      <c r="CO17" s="211">
        <v>0</v>
      </c>
      <c r="CP17" s="118">
        <v>6.6532308576878902</v>
      </c>
      <c r="CQ17" s="211">
        <v>6.7266498650128703</v>
      </c>
      <c r="CR17" s="211">
        <v>2.16377686109188E-2</v>
      </c>
      <c r="CS17" s="118">
        <v>0.22917577278342299</v>
      </c>
      <c r="CT17" s="211">
        <v>0.187036135275362</v>
      </c>
      <c r="CU17" s="211">
        <v>1.19701684489296E-2</v>
      </c>
      <c r="CV17" s="118">
        <v>1.9987544781495299</v>
      </c>
      <c r="CW17" s="211">
        <v>0.68626999649637999</v>
      </c>
      <c r="CX17" s="211">
        <v>0</v>
      </c>
      <c r="CY17" s="205">
        <v>191.638363105774</v>
      </c>
      <c r="CZ17" s="211">
        <v>17.1010279126684</v>
      </c>
      <c r="DA17" s="211">
        <v>0</v>
      </c>
      <c r="DB17" s="205">
        <v>536.644244578094</v>
      </c>
      <c r="DC17" s="211">
        <v>43.418954113409903</v>
      </c>
      <c r="DD17" s="211">
        <v>0</v>
      </c>
      <c r="DE17" s="205">
        <v>85.185424621805694</v>
      </c>
      <c r="DF17" s="211">
        <v>8.9057783171996903</v>
      </c>
      <c r="DG17" s="211">
        <v>0</v>
      </c>
      <c r="DH17" s="205">
        <v>453.286366875564</v>
      </c>
      <c r="DI17" s="211">
        <v>38.901939543713098</v>
      </c>
      <c r="DJ17" s="211">
        <v>0</v>
      </c>
      <c r="DK17" s="205">
        <v>109.035527331906</v>
      </c>
      <c r="DL17" s="211">
        <v>8.9410461943266206</v>
      </c>
      <c r="DM17" s="211">
        <v>0</v>
      </c>
      <c r="DN17" s="205">
        <v>23.1645830158885</v>
      </c>
      <c r="DO17" s="211">
        <v>2.00364365106915</v>
      </c>
      <c r="DP17" s="211">
        <v>1.0996983987581501E-3</v>
      </c>
      <c r="DQ17" s="205">
        <v>115.952349099339</v>
      </c>
      <c r="DR17" s="211">
        <v>8.3948720471922496</v>
      </c>
      <c r="DS17" s="211">
        <v>5.5260260994139301E-3</v>
      </c>
      <c r="DT17" s="205">
        <v>13.2169503433611</v>
      </c>
      <c r="DU17" s="211">
        <v>1.16098059234671</v>
      </c>
      <c r="DV17" s="211">
        <v>5.3183403316332204E-4</v>
      </c>
      <c r="DW17" s="205">
        <v>66.913862488399602</v>
      </c>
      <c r="DX17" s="211">
        <v>5.9935951147384099</v>
      </c>
      <c r="DY17" s="211">
        <v>0</v>
      </c>
      <c r="DZ17" s="205">
        <v>11.556885499001099</v>
      </c>
      <c r="EA17" s="211">
        <v>1.0585894687066899</v>
      </c>
      <c r="EB17" s="211">
        <v>0</v>
      </c>
      <c r="EC17" s="205">
        <v>26.541603986671099</v>
      </c>
      <c r="ED17" s="211">
        <v>2.91888691301244</v>
      </c>
      <c r="EE17" s="211">
        <v>1.5728138588692001E-3</v>
      </c>
      <c r="EF17" s="205">
        <v>2.8218331175494402</v>
      </c>
      <c r="EG17" s="211">
        <v>0.39634750296016102</v>
      </c>
      <c r="EH17" s="211">
        <v>0</v>
      </c>
      <c r="EI17" s="205">
        <v>14.409847090286201</v>
      </c>
      <c r="EJ17" s="211">
        <v>1.82209100590849</v>
      </c>
      <c r="EK17" s="211">
        <v>0</v>
      </c>
      <c r="EL17" s="118">
        <v>1.9786414765601701</v>
      </c>
      <c r="EM17" s="211">
        <v>0.248840242989608</v>
      </c>
      <c r="EN17" s="211">
        <v>0</v>
      </c>
      <c r="EO17" s="118">
        <v>0.18244358517116699</v>
      </c>
      <c r="EP17" s="211">
        <v>0.17591760816977001</v>
      </c>
      <c r="EQ17" s="211">
        <v>3.7166463257904902E-3</v>
      </c>
      <c r="ER17" s="118">
        <v>14.141317787118201</v>
      </c>
      <c r="ES17" s="211">
        <v>9.8117947440280506</v>
      </c>
      <c r="ET17" s="211">
        <v>4.7851440701696304E-3</v>
      </c>
      <c r="EU17" s="118">
        <v>0.106879959216071</v>
      </c>
      <c r="EV17" s="211">
        <v>6.4234865320187906E-2</v>
      </c>
      <c r="EW17" s="211">
        <v>3.5172337975397901E-3</v>
      </c>
      <c r="EX17" s="205">
        <v>2.1901508138696499</v>
      </c>
      <c r="EY17" s="211">
        <v>0.38815033258084097</v>
      </c>
      <c r="EZ17" s="211">
        <v>0</v>
      </c>
      <c r="FA17" s="205">
        <v>1.4344507540735001</v>
      </c>
      <c r="FB17" s="211">
        <v>0.24141381118465399</v>
      </c>
      <c r="FC17" s="211">
        <v>7.20304091017062E-4</v>
      </c>
    </row>
    <row r="18" spans="2:159">
      <c r="B18" s="73" t="s">
        <v>793</v>
      </c>
      <c r="C18" s="73" t="s">
        <v>845</v>
      </c>
      <c r="D18" s="118">
        <v>1.11165299430131</v>
      </c>
      <c r="E18" s="211">
        <v>2.5006271958075499</v>
      </c>
      <c r="F18" s="211">
        <v>0.950331522310215</v>
      </c>
      <c r="G18" s="118">
        <v>19.6778123483714</v>
      </c>
      <c r="H18" s="211">
        <v>8.9398315060152207</v>
      </c>
      <c r="I18" s="211">
        <v>1.1847406226808801</v>
      </c>
      <c r="J18" s="205">
        <v>429.12667848835599</v>
      </c>
      <c r="K18" s="211">
        <v>28.0962246123303</v>
      </c>
      <c r="L18" s="211">
        <v>0.58224064995663605</v>
      </c>
      <c r="M18" s="205">
        <v>446.88584455977798</v>
      </c>
      <c r="N18" s="211">
        <v>67.313389607590395</v>
      </c>
      <c r="O18" s="211">
        <v>5.1242084268776897E-2</v>
      </c>
      <c r="P18" s="205">
        <v>189.43579903304999</v>
      </c>
      <c r="Q18" s="211">
        <v>84.116363480093497</v>
      </c>
      <c r="R18" s="211">
        <v>8.0275538466064E-2</v>
      </c>
      <c r="S18" s="205">
        <v>1760.3740095527301</v>
      </c>
      <c r="T18" s="211">
        <v>404.65558405790102</v>
      </c>
      <c r="U18" s="211">
        <v>92.515393467734398</v>
      </c>
      <c r="V18" s="118">
        <v>188020.69030634401</v>
      </c>
      <c r="W18" s="211">
        <v>14599.330838542999</v>
      </c>
      <c r="X18" s="211">
        <v>4.56594743755078</v>
      </c>
      <c r="Y18" s="118">
        <v>557.906616543317</v>
      </c>
      <c r="Z18" s="211">
        <v>151.839322281085</v>
      </c>
      <c r="AA18" s="211">
        <v>23.016528922478599</v>
      </c>
      <c r="AB18" s="118">
        <v>364.34523525251598</v>
      </c>
      <c r="AC18" s="211">
        <v>116.63906845977699</v>
      </c>
      <c r="AD18" s="211">
        <v>33.914706681263297</v>
      </c>
      <c r="AE18" s="118">
        <v>34.483246446394602</v>
      </c>
      <c r="AF18" s="211">
        <v>13.0096758529059</v>
      </c>
      <c r="AG18" s="211">
        <v>2.5949381626429902</v>
      </c>
      <c r="AH18" s="118">
        <v>2.1317003307887998</v>
      </c>
      <c r="AI18" s="211">
        <v>0.388849183940086</v>
      </c>
      <c r="AJ18" s="211">
        <v>2.7603004844043499E-2</v>
      </c>
      <c r="AK18" s="118">
        <v>22.231539985375498</v>
      </c>
      <c r="AL18" s="211">
        <v>13.163182800345201</v>
      </c>
      <c r="AM18" s="211">
        <v>0.17013343585317001</v>
      </c>
      <c r="AN18" s="118">
        <v>0.62948581316763297</v>
      </c>
      <c r="AO18" s="211">
        <v>0.29909348061729701</v>
      </c>
      <c r="AP18" s="211">
        <v>1.01303108752021E-2</v>
      </c>
      <c r="AQ18" s="118">
        <v>34.583797385542098</v>
      </c>
      <c r="AR18" s="211">
        <v>18.034419262366701</v>
      </c>
      <c r="AS18" s="211">
        <v>7.1932316354802794E-2</v>
      </c>
      <c r="AT18" s="205">
        <v>355.71469302497098</v>
      </c>
      <c r="AU18" s="211">
        <v>31.591509350277899</v>
      </c>
      <c r="AV18" s="211">
        <v>0.15167064937001901</v>
      </c>
      <c r="AW18" s="270">
        <v>1609.40062360046</v>
      </c>
      <c r="AX18" s="211">
        <v>251.850662133995</v>
      </c>
      <c r="AY18" s="211">
        <v>0.19339056044749001</v>
      </c>
      <c r="AZ18" s="270">
        <v>1965.15546043381</v>
      </c>
      <c r="BA18" s="211">
        <v>191.74289606526</v>
      </c>
      <c r="BB18" s="211">
        <v>0.66271909476540103</v>
      </c>
      <c r="BC18" s="118">
        <v>2.6697251127637598</v>
      </c>
      <c r="BD18" s="211">
        <v>0.59678286276067904</v>
      </c>
      <c r="BE18" s="211">
        <v>5.6339637601842E-3</v>
      </c>
      <c r="BF18" s="270">
        <v>6.4835983643328001</v>
      </c>
      <c r="BG18" s="211">
        <v>2.29909937125568</v>
      </c>
      <c r="BH18" s="211">
        <v>5.0056227046865E-2</v>
      </c>
      <c r="BI18" s="270">
        <v>25.399472560538999</v>
      </c>
      <c r="BJ18" s="211">
        <v>6.2823763277843296</v>
      </c>
      <c r="BK18" s="211">
        <v>5.5259453785766098E-2</v>
      </c>
      <c r="BL18" s="118">
        <v>7.0550800211681999</v>
      </c>
      <c r="BM18" s="211">
        <v>2.6767012072781902</v>
      </c>
      <c r="BN18" s="211">
        <v>5.9213768200860703E-2</v>
      </c>
      <c r="BO18" s="118">
        <v>0.38783602240639697</v>
      </c>
      <c r="BP18" s="211">
        <v>0.20991298568032901</v>
      </c>
      <c r="BQ18" s="211">
        <v>1.1708142151012299E-2</v>
      </c>
      <c r="BR18" s="118">
        <v>10.6858997456109</v>
      </c>
      <c r="BS18" s="211">
        <v>1.6392506560778299</v>
      </c>
      <c r="BT18" s="211">
        <v>6.2097958781457303E-2</v>
      </c>
      <c r="BU18" s="205">
        <v>6.1961543292909198</v>
      </c>
      <c r="BV18" s="211">
        <v>1.5433258421640099</v>
      </c>
      <c r="BW18" s="211">
        <v>5.4015441429659701E-2</v>
      </c>
      <c r="BX18" s="118" t="s">
        <v>806</v>
      </c>
      <c r="BY18" s="211">
        <v>0.45071431820511998</v>
      </c>
      <c r="BZ18" s="211">
        <v>0.15846993375366</v>
      </c>
      <c r="CA18" s="205">
        <v>627.24521740055502</v>
      </c>
      <c r="CB18" s="211">
        <v>51.501121768216301</v>
      </c>
      <c r="CC18" s="211">
        <v>3.50223700901096E-3</v>
      </c>
      <c r="CD18" s="205">
        <v>327.79998073711403</v>
      </c>
      <c r="CE18" s="211">
        <v>31.2626462966311</v>
      </c>
      <c r="CF18" s="211">
        <v>0</v>
      </c>
      <c r="CG18" s="118">
        <v>1.0644706705468701</v>
      </c>
      <c r="CH18" s="211">
        <v>0.55514441518258495</v>
      </c>
      <c r="CI18" s="211">
        <v>2.0882281659435702E-3</v>
      </c>
      <c r="CJ18" s="118">
        <v>3.8875103287279701E-2</v>
      </c>
      <c r="CK18" s="211">
        <v>3.99050758247343E-2</v>
      </c>
      <c r="CL18" s="211">
        <v>1.6836936747941899E-3</v>
      </c>
      <c r="CM18" s="118">
        <v>0.92406740126224296</v>
      </c>
      <c r="CN18" s="211">
        <v>0.63488741980268404</v>
      </c>
      <c r="CO18" s="211">
        <v>0</v>
      </c>
      <c r="CP18" s="118">
        <v>5.5554307478774501</v>
      </c>
      <c r="CQ18" s="211">
        <v>4.7100947610580501</v>
      </c>
      <c r="CR18" s="211">
        <v>1.62537701695325E-2</v>
      </c>
      <c r="CS18" s="118">
        <v>0.22521733311931599</v>
      </c>
      <c r="CT18" s="211">
        <v>0.152727029956502</v>
      </c>
      <c r="CU18" s="211">
        <v>1.00288754679507E-2</v>
      </c>
      <c r="CV18" s="118">
        <v>2.1111568113376</v>
      </c>
      <c r="CW18" s="211">
        <v>0.90873172526525603</v>
      </c>
      <c r="CX18" s="211">
        <v>0</v>
      </c>
      <c r="CY18" s="205">
        <v>194.24549520146601</v>
      </c>
      <c r="CZ18" s="211">
        <v>18.195709783676602</v>
      </c>
      <c r="DA18" s="211">
        <v>0</v>
      </c>
      <c r="DB18" s="205">
        <v>539.37433283059795</v>
      </c>
      <c r="DC18" s="211">
        <v>49.826917941016703</v>
      </c>
      <c r="DD18" s="211">
        <v>0</v>
      </c>
      <c r="DE18" s="205">
        <v>86.264146919775897</v>
      </c>
      <c r="DF18" s="211">
        <v>7.4182209956666201</v>
      </c>
      <c r="DG18" s="211">
        <v>0</v>
      </c>
      <c r="DH18" s="205">
        <v>455.844172089567</v>
      </c>
      <c r="DI18" s="211">
        <v>38.757445032494601</v>
      </c>
      <c r="DJ18" s="211">
        <v>0</v>
      </c>
      <c r="DK18" s="205">
        <v>112.132569874591</v>
      </c>
      <c r="DL18" s="211">
        <v>10.713771225514799</v>
      </c>
      <c r="DM18" s="211">
        <v>4.9138825088259801E-3</v>
      </c>
      <c r="DN18" s="205">
        <v>23.386420991073098</v>
      </c>
      <c r="DO18" s="211">
        <v>2.2980711830113498</v>
      </c>
      <c r="DP18" s="211">
        <v>0</v>
      </c>
      <c r="DQ18" s="205">
        <v>119.022425140875</v>
      </c>
      <c r="DR18" s="211">
        <v>11.9945958576566</v>
      </c>
      <c r="DS18" s="211">
        <v>0</v>
      </c>
      <c r="DT18" s="205">
        <v>13.271925475224</v>
      </c>
      <c r="DU18" s="211">
        <v>1.4722095693211199</v>
      </c>
      <c r="DV18" s="211">
        <v>0</v>
      </c>
      <c r="DW18" s="205">
        <v>68.035432932852501</v>
      </c>
      <c r="DX18" s="211">
        <v>7.5223657908729296</v>
      </c>
      <c r="DY18" s="211">
        <v>2.5591595910652199E-3</v>
      </c>
      <c r="DZ18" s="205">
        <v>11.7444809491644</v>
      </c>
      <c r="EA18" s="211">
        <v>1.35871618187968</v>
      </c>
      <c r="EB18" s="211">
        <v>0</v>
      </c>
      <c r="EC18" s="205">
        <v>27.805651747963601</v>
      </c>
      <c r="ED18" s="211">
        <v>3.8314024825304398</v>
      </c>
      <c r="EE18" s="211">
        <v>1.7994568252506899E-3</v>
      </c>
      <c r="EF18" s="205">
        <v>2.9485252601236498</v>
      </c>
      <c r="EG18" s="211">
        <v>0.41865827603285599</v>
      </c>
      <c r="EH18" s="211">
        <v>0</v>
      </c>
      <c r="EI18" s="205">
        <v>15.204287739494699</v>
      </c>
      <c r="EJ18" s="211">
        <v>1.56693147301097</v>
      </c>
      <c r="EK18" s="211">
        <v>0</v>
      </c>
      <c r="EL18" s="118">
        <v>2.0519559836591799</v>
      </c>
      <c r="EM18" s="211">
        <v>0.25980318528380503</v>
      </c>
      <c r="EN18" s="211">
        <v>6.2324210350504403E-4</v>
      </c>
      <c r="EO18" s="118">
        <v>0.21958249683401099</v>
      </c>
      <c r="EP18" s="211">
        <v>0.164673303121323</v>
      </c>
      <c r="EQ18" s="211">
        <v>2.9574056105663099E-3</v>
      </c>
      <c r="ER18" s="118">
        <v>11.824210485413101</v>
      </c>
      <c r="ES18" s="211">
        <v>6.2836058016336596</v>
      </c>
      <c r="ET18" s="211">
        <v>4.1834328217796399E-3</v>
      </c>
      <c r="EU18" s="118">
        <v>9.2419517609507604E-2</v>
      </c>
      <c r="EV18" s="211">
        <v>6.38279340582142E-2</v>
      </c>
      <c r="EW18" s="211">
        <v>4.0997461389607496E-3</v>
      </c>
      <c r="EX18" s="205">
        <v>2.1814450734319699</v>
      </c>
      <c r="EY18" s="211">
        <v>0.31789784089529999</v>
      </c>
      <c r="EZ18" s="211">
        <v>1.1920657312723701E-3</v>
      </c>
      <c r="FA18" s="205">
        <v>1.46954420984948</v>
      </c>
      <c r="FB18" s="211">
        <v>0.28696616744289</v>
      </c>
      <c r="FC18" s="211">
        <v>8.3341528086838302E-4</v>
      </c>
    </row>
    <row r="19" spans="2:159">
      <c r="B19" s="73" t="s">
        <v>793</v>
      </c>
      <c r="C19" s="68" t="s">
        <v>846</v>
      </c>
      <c r="D19" s="131">
        <v>6.8843077760320597</v>
      </c>
      <c r="E19" s="245">
        <v>3.6585293299766</v>
      </c>
      <c r="F19" s="245">
        <v>1.2631759746681801</v>
      </c>
      <c r="G19" s="131">
        <v>21.856744067705499</v>
      </c>
      <c r="H19" s="245">
        <v>8.2143634540743093</v>
      </c>
      <c r="I19" s="245">
        <v>1.40637196306829</v>
      </c>
      <c r="J19" s="244">
        <v>430.63420395942097</v>
      </c>
      <c r="K19" s="245">
        <v>29.5643681851491</v>
      </c>
      <c r="L19" s="245">
        <v>0.71044167714198203</v>
      </c>
      <c r="M19" s="244">
        <v>463.94292221459102</v>
      </c>
      <c r="N19" s="245">
        <v>62.254836734417303</v>
      </c>
      <c r="O19" s="245">
        <v>6.9051135545548106E-2</v>
      </c>
      <c r="P19" s="244">
        <v>188.027399156434</v>
      </c>
      <c r="Q19" s="245">
        <v>75.927976118708003</v>
      </c>
      <c r="R19" s="245">
        <v>9.4598555169765994E-2</v>
      </c>
      <c r="S19" s="276">
        <v>2382.8091984205998</v>
      </c>
      <c r="T19" s="245">
        <v>269.11018570835898</v>
      </c>
      <c r="U19" s="245">
        <v>99.574704108430296</v>
      </c>
      <c r="V19" s="131">
        <v>185306.64700178499</v>
      </c>
      <c r="W19" s="245">
        <v>10736.5577615662</v>
      </c>
      <c r="X19" s="245">
        <v>5.4686879111009503</v>
      </c>
      <c r="Y19" s="131">
        <v>571.92868956360201</v>
      </c>
      <c r="Z19" s="245">
        <v>241.69988271191801</v>
      </c>
      <c r="AA19" s="245">
        <v>36.257824983130099</v>
      </c>
      <c r="AB19" s="131">
        <v>411.10725099925799</v>
      </c>
      <c r="AC19" s="245">
        <v>130.333154819512</v>
      </c>
      <c r="AD19" s="245">
        <v>44.776707592808201</v>
      </c>
      <c r="AE19" s="131">
        <v>25.497808148192</v>
      </c>
      <c r="AF19" s="245">
        <v>8.0470010005752393</v>
      </c>
      <c r="AG19" s="245">
        <v>4.1395842558446097</v>
      </c>
      <c r="AH19" s="131">
        <v>2.0225597096158601</v>
      </c>
      <c r="AI19" s="245">
        <v>0.477417649915723</v>
      </c>
      <c r="AJ19" s="245">
        <v>4.1270820103832803E-2</v>
      </c>
      <c r="AK19" s="131">
        <v>24.116811479088401</v>
      </c>
      <c r="AL19" s="245">
        <v>11.1743886053987</v>
      </c>
      <c r="AM19" s="245">
        <v>0.213342054607677</v>
      </c>
      <c r="AN19" s="131">
        <v>0.67534734453413503</v>
      </c>
      <c r="AO19" s="245">
        <v>0.30673793296490898</v>
      </c>
      <c r="AP19" s="245">
        <v>1.19976220423529E-2</v>
      </c>
      <c r="AQ19" s="131">
        <v>35.372066060026903</v>
      </c>
      <c r="AR19" s="245">
        <v>11.9905728972691</v>
      </c>
      <c r="AS19" s="245">
        <v>9.9297268287637394E-2</v>
      </c>
      <c r="AT19" s="244">
        <v>362.41341525023898</v>
      </c>
      <c r="AU19" s="245">
        <v>25.556005172148399</v>
      </c>
      <c r="AV19" s="245">
        <v>0.23640432139435699</v>
      </c>
      <c r="AW19" s="276">
        <v>1645.24332152034</v>
      </c>
      <c r="AX19" s="245">
        <v>166.04994954592499</v>
      </c>
      <c r="AY19" s="245">
        <v>0.222442344516047</v>
      </c>
      <c r="AZ19" s="276">
        <v>1991.3759424494301</v>
      </c>
      <c r="BA19" s="245">
        <v>104.345226088077</v>
      </c>
      <c r="BB19" s="245">
        <v>0.87776157770311503</v>
      </c>
      <c r="BC19" s="131">
        <v>2.7259758157756</v>
      </c>
      <c r="BD19" s="245">
        <v>0.44533893527651403</v>
      </c>
      <c r="BE19" s="245">
        <v>4.8275632089532601E-3</v>
      </c>
      <c r="BF19" s="276">
        <v>7.01156841021497</v>
      </c>
      <c r="BG19" s="245">
        <v>1.25597826926843</v>
      </c>
      <c r="BH19" s="245">
        <v>7.4243186420392404E-2</v>
      </c>
      <c r="BI19" s="276">
        <v>24.873291897671098</v>
      </c>
      <c r="BJ19" s="245">
        <v>9.2631392420705705</v>
      </c>
      <c r="BK19" s="245">
        <v>5.7109011178962998E-2</v>
      </c>
      <c r="BL19" s="131">
        <v>6.4368670861465702</v>
      </c>
      <c r="BM19" s="245">
        <v>2.1368523594962099</v>
      </c>
      <c r="BN19" s="245">
        <v>6.4355410789529804E-2</v>
      </c>
      <c r="BO19" s="131">
        <v>0.42405406218501202</v>
      </c>
      <c r="BP19" s="245">
        <v>0.157940858669472</v>
      </c>
      <c r="BQ19" s="245">
        <v>9.4769274961581905E-3</v>
      </c>
      <c r="BR19" s="131">
        <v>10.4258932516487</v>
      </c>
      <c r="BS19" s="245">
        <v>2.01215131999894</v>
      </c>
      <c r="BT19" s="245">
        <v>7.5503374450646296E-2</v>
      </c>
      <c r="BU19" s="244">
        <v>6.2059014318661703</v>
      </c>
      <c r="BV19" s="245">
        <v>1.4896432798452499</v>
      </c>
      <c r="BW19" s="245">
        <v>3.6833711238113201E-2</v>
      </c>
      <c r="BX19" s="131" t="s">
        <v>806</v>
      </c>
      <c r="BY19" s="245">
        <v>0.277656566890708</v>
      </c>
      <c r="BZ19" s="245">
        <v>0.20837616328571301</v>
      </c>
      <c r="CA19" s="244">
        <v>635.91639216295403</v>
      </c>
      <c r="CB19" s="245">
        <v>57.749458266451498</v>
      </c>
      <c r="CC19" s="245">
        <v>3.3699141550308999E-3</v>
      </c>
      <c r="CD19" s="244">
        <v>332.153814086495</v>
      </c>
      <c r="CE19" s="245">
        <v>24.814695720010398</v>
      </c>
      <c r="CF19" s="245">
        <v>1.51766489392308E-3</v>
      </c>
      <c r="CG19" s="131">
        <v>0.91117351376202704</v>
      </c>
      <c r="CH19" s="245">
        <v>0.302887150412816</v>
      </c>
      <c r="CI19" s="245">
        <v>0</v>
      </c>
      <c r="CJ19" s="131">
        <v>2.1215099930371E-2</v>
      </c>
      <c r="CK19" s="245">
        <v>3.7884517119565198E-2</v>
      </c>
      <c r="CL19" s="245">
        <v>0</v>
      </c>
      <c r="CM19" s="131">
        <v>0.87730447501159503</v>
      </c>
      <c r="CN19" s="245">
        <v>0.69090927411826797</v>
      </c>
      <c r="CO19" s="245">
        <v>0</v>
      </c>
      <c r="CP19" s="131">
        <v>7.3165633934421601</v>
      </c>
      <c r="CQ19" s="245">
        <v>4.15948414459828</v>
      </c>
      <c r="CR19" s="245">
        <v>2.8957520324548201E-2</v>
      </c>
      <c r="CS19" s="131">
        <v>0.216184859994351</v>
      </c>
      <c r="CT19" s="245">
        <v>0.181146100184505</v>
      </c>
      <c r="CU19" s="245">
        <v>1.3731720722964601E-2</v>
      </c>
      <c r="CV19" s="131">
        <v>2.1189576392864198</v>
      </c>
      <c r="CW19" s="245">
        <v>1.3001590599098201</v>
      </c>
      <c r="CX19" s="245">
        <v>0</v>
      </c>
      <c r="CY19" s="244">
        <v>201.52086660548699</v>
      </c>
      <c r="CZ19" s="245">
        <v>14.4848097351164</v>
      </c>
      <c r="DA19" s="245">
        <v>1.2886884718400699E-3</v>
      </c>
      <c r="DB19" s="244">
        <v>549.725999028915</v>
      </c>
      <c r="DC19" s="245">
        <v>46.162682484270398</v>
      </c>
      <c r="DD19" s="245">
        <v>0</v>
      </c>
      <c r="DE19" s="244">
        <v>88.276011071082905</v>
      </c>
      <c r="DF19" s="245">
        <v>6.71430278771403</v>
      </c>
      <c r="DG19" s="245">
        <v>1.42574388309853E-3</v>
      </c>
      <c r="DH19" s="244">
        <v>465.38630445685902</v>
      </c>
      <c r="DI19" s="245">
        <v>45.043169292529697</v>
      </c>
      <c r="DJ19" s="245">
        <v>0</v>
      </c>
      <c r="DK19" s="244">
        <v>118.225386442857</v>
      </c>
      <c r="DL19" s="245">
        <v>10.3560491702493</v>
      </c>
      <c r="DM19" s="245">
        <v>0</v>
      </c>
      <c r="DN19" s="244">
        <v>24.167023735143999</v>
      </c>
      <c r="DO19" s="245">
        <v>3.1450735940827399</v>
      </c>
      <c r="DP19" s="245">
        <v>1.68407617969579E-3</v>
      </c>
      <c r="DQ19" s="244">
        <v>119.717594044153</v>
      </c>
      <c r="DR19" s="245">
        <v>10.1460682542962</v>
      </c>
      <c r="DS19" s="245">
        <v>0</v>
      </c>
      <c r="DT19" s="244">
        <v>13.448429390628499</v>
      </c>
      <c r="DU19" s="245">
        <v>1.2043382632283499</v>
      </c>
      <c r="DV19" s="245">
        <v>8.0532576229918403E-4</v>
      </c>
      <c r="DW19" s="244">
        <v>69.920162928355893</v>
      </c>
      <c r="DX19" s="245">
        <v>9.2805488540610206</v>
      </c>
      <c r="DY19" s="245">
        <v>3.3941231035056799E-3</v>
      </c>
      <c r="DZ19" s="244">
        <v>12.1438014849439</v>
      </c>
      <c r="EA19" s="245">
        <v>1.4839738510568401</v>
      </c>
      <c r="EB19" s="245">
        <v>0</v>
      </c>
      <c r="EC19" s="244">
        <v>28.288443761373902</v>
      </c>
      <c r="ED19" s="245">
        <v>3.3954309785501802</v>
      </c>
      <c r="EE19" s="245">
        <v>2.3960161286703699E-3</v>
      </c>
      <c r="EF19" s="244">
        <v>2.9975324632254599</v>
      </c>
      <c r="EG19" s="245">
        <v>0.38482757236815701</v>
      </c>
      <c r="EH19" s="245">
        <v>7.8992324679620304E-4</v>
      </c>
      <c r="EI19" s="244">
        <v>15.9682919011682</v>
      </c>
      <c r="EJ19" s="245">
        <v>2.0341921991007399</v>
      </c>
      <c r="EK19" s="245">
        <v>0</v>
      </c>
      <c r="EL19" s="131">
        <v>2.10761943209847</v>
      </c>
      <c r="EM19" s="245">
        <v>0.29156249375867299</v>
      </c>
      <c r="EN19" s="245">
        <v>0</v>
      </c>
      <c r="EO19" s="131">
        <v>0.15450215422052399</v>
      </c>
      <c r="EP19" s="245">
        <v>0.20736531040682199</v>
      </c>
      <c r="EQ19" s="245">
        <v>5.47458852100767E-3</v>
      </c>
      <c r="ER19" s="131">
        <v>23.2651497755237</v>
      </c>
      <c r="ES19" s="245">
        <v>17.938854026244499</v>
      </c>
      <c r="ET19" s="245">
        <v>9.6004764990161792E-3</v>
      </c>
      <c r="EU19" s="131">
        <v>0.115786110933636</v>
      </c>
      <c r="EV19" s="245">
        <v>8.9841306977775703E-2</v>
      </c>
      <c r="EW19" s="245">
        <v>4.5606967291720998E-3</v>
      </c>
      <c r="EX19" s="244">
        <v>2.2764280041070499</v>
      </c>
      <c r="EY19" s="245">
        <v>0.39022836514626302</v>
      </c>
      <c r="EZ19" s="245">
        <v>0</v>
      </c>
      <c r="FA19" s="244">
        <v>1.4944271091274299</v>
      </c>
      <c r="FB19" s="245">
        <v>0.30900796904155597</v>
      </c>
      <c r="FC19" s="245">
        <v>0</v>
      </c>
    </row>
    <row r="20" spans="2:159">
      <c r="B20" s="73" t="s">
        <v>793</v>
      </c>
      <c r="C20" s="73" t="s">
        <v>843</v>
      </c>
      <c r="D20" s="118">
        <v>-1.4623772301312601</v>
      </c>
      <c r="E20" s="211">
        <v>2.4089380928417201</v>
      </c>
      <c r="F20" s="211">
        <v>0.72125315636765197</v>
      </c>
      <c r="G20" s="118">
        <v>36.0514035551098</v>
      </c>
      <c r="H20" s="211">
        <v>10.087768997959101</v>
      </c>
      <c r="I20" s="211">
        <v>1.8138914524502701</v>
      </c>
      <c r="J20" s="205">
        <v>488.29905646116998</v>
      </c>
      <c r="K20" s="211">
        <v>178.85695047258599</v>
      </c>
      <c r="L20" s="211">
        <v>0.53614573050083603</v>
      </c>
      <c r="M20" s="205">
        <v>539.20731900772103</v>
      </c>
      <c r="N20" s="211">
        <v>208.53906381814301</v>
      </c>
      <c r="O20" s="211">
        <v>8.0499618131527007E-2</v>
      </c>
      <c r="P20" s="205">
        <v>156.92622768276701</v>
      </c>
      <c r="Q20" s="211">
        <v>62.915329708780803</v>
      </c>
      <c r="R20" s="211">
        <v>0.32164108369780098</v>
      </c>
      <c r="S20" s="205">
        <v>1850.3964462833801</v>
      </c>
      <c r="T20" s="211">
        <v>708.881893831659</v>
      </c>
      <c r="U20" s="211">
        <v>78.345307915797306</v>
      </c>
      <c r="V20" s="118">
        <v>237274.91115726699</v>
      </c>
      <c r="W20" s="211">
        <v>68755.3402927836</v>
      </c>
      <c r="X20" s="211">
        <v>4.41500820800107</v>
      </c>
      <c r="Y20" s="118">
        <v>337.17376207997103</v>
      </c>
      <c r="Z20" s="211">
        <v>134.52647222504399</v>
      </c>
      <c r="AA20" s="211">
        <v>18.154708469106598</v>
      </c>
      <c r="AB20" s="118">
        <v>432.03366264651498</v>
      </c>
      <c r="AC20" s="211">
        <v>139.74695863260101</v>
      </c>
      <c r="AD20" s="211">
        <v>31.993850158227801</v>
      </c>
      <c r="AE20" s="118">
        <v>47.654711622178198</v>
      </c>
      <c r="AF20" s="211">
        <v>26.918457476026301</v>
      </c>
      <c r="AG20" s="211">
        <v>3.6267030241773699</v>
      </c>
      <c r="AH20" s="118">
        <v>1.1446908063192001</v>
      </c>
      <c r="AI20" s="211">
        <v>0.47138093555865501</v>
      </c>
      <c r="AJ20" s="211">
        <v>4.6931177671699402E-2</v>
      </c>
      <c r="AK20" s="118">
        <v>19.498566992301001</v>
      </c>
      <c r="AL20" s="211">
        <v>17.949420997086001</v>
      </c>
      <c r="AM20" s="211">
        <v>0.195336732142324</v>
      </c>
      <c r="AN20" s="118">
        <v>0.61462846399929805</v>
      </c>
      <c r="AO20" s="211">
        <v>0.37641920014025998</v>
      </c>
      <c r="AP20" s="211">
        <v>1.3610471347732399E-2</v>
      </c>
      <c r="AQ20" s="118">
        <v>1.1320126784475599</v>
      </c>
      <c r="AR20" s="211">
        <v>2.2640253568951301</v>
      </c>
      <c r="AS20" s="211">
        <v>0.59039240309312102</v>
      </c>
      <c r="AT20" s="205">
        <v>386.62152427908802</v>
      </c>
      <c r="AU20" s="211">
        <v>98.227685237550403</v>
      </c>
      <c r="AV20" s="211">
        <v>0.184348520975081</v>
      </c>
      <c r="AW20" s="270">
        <v>1700.81893312088</v>
      </c>
      <c r="AX20" s="211">
        <v>686.05894952719598</v>
      </c>
      <c r="AY20" s="211">
        <v>0.32196302333240101</v>
      </c>
      <c r="AZ20" s="270">
        <v>1678.0179422329099</v>
      </c>
      <c r="BA20" s="211">
        <v>387.276417672386</v>
      </c>
      <c r="BB20" s="211">
        <v>1.42648125121778</v>
      </c>
      <c r="BC20" s="118">
        <v>2.2130510353704702</v>
      </c>
      <c r="BD20" s="211">
        <v>0.9486694244603</v>
      </c>
      <c r="BE20" s="211">
        <v>6.8872700907935203E-3</v>
      </c>
      <c r="BF20" s="270">
        <v>4.4927247188120498</v>
      </c>
      <c r="BG20" s="211">
        <v>2.5460345749725102</v>
      </c>
      <c r="BH20" s="211">
        <v>3.9700731211085798E-2</v>
      </c>
      <c r="BI20" s="205">
        <v>9.2618681901707607</v>
      </c>
      <c r="BJ20" s="211">
        <v>4.2136156412903301</v>
      </c>
      <c r="BK20" s="211">
        <v>8.07099085519737E-2</v>
      </c>
      <c r="BL20" s="118">
        <v>5.1814694155949601</v>
      </c>
      <c r="BM20" s="211">
        <v>2.8812543242426201</v>
      </c>
      <c r="BN20" s="211">
        <v>0.11882219642854699</v>
      </c>
      <c r="BO20" s="118">
        <v>0.33509794106024998</v>
      </c>
      <c r="BP20" s="211">
        <v>0.21085493031500499</v>
      </c>
      <c r="BQ20" s="211">
        <v>1.57218582617779E-2</v>
      </c>
      <c r="BR20" s="118">
        <v>7.1374898069118</v>
      </c>
      <c r="BS20" s="211">
        <v>1.65776470599899</v>
      </c>
      <c r="BT20" s="211">
        <v>8.4292300359917499E-2</v>
      </c>
      <c r="BU20" s="205">
        <v>6.0503977235235897</v>
      </c>
      <c r="BV20" s="211">
        <v>2.2995589338414701</v>
      </c>
      <c r="BW20" s="211">
        <v>5.2554885846162497E-2</v>
      </c>
      <c r="BX20" s="118">
        <v>0.30411045027074002</v>
      </c>
      <c r="BY20" s="211">
        <v>1.3168833046239901</v>
      </c>
      <c r="BZ20" s="211">
        <v>0.39156305399931401</v>
      </c>
      <c r="CA20" s="205">
        <v>634.70110022347603</v>
      </c>
      <c r="CB20" s="211">
        <v>121.004073856806</v>
      </c>
      <c r="CC20" s="211">
        <v>2.5326899610262398E-3</v>
      </c>
      <c r="CD20" s="205">
        <v>274.08213656737098</v>
      </c>
      <c r="CE20" s="211">
        <v>45.3638784182466</v>
      </c>
      <c r="CF20" s="211">
        <v>0</v>
      </c>
      <c r="CG20" s="118">
        <v>0.91233512069368305</v>
      </c>
      <c r="CH20" s="211">
        <v>0.54006094584075803</v>
      </c>
      <c r="CI20" s="211">
        <v>0</v>
      </c>
      <c r="CJ20" s="118">
        <v>2.5264148387480201E-2</v>
      </c>
      <c r="CK20" s="211">
        <v>5.0528296774960499E-2</v>
      </c>
      <c r="CL20" s="211">
        <v>1.71456386257474E-3</v>
      </c>
      <c r="CM20" s="118">
        <v>0</v>
      </c>
      <c r="CN20" s="211">
        <v>0</v>
      </c>
      <c r="CO20" s="211">
        <v>0</v>
      </c>
      <c r="CP20" s="118">
        <v>8.3867935258494395</v>
      </c>
      <c r="CQ20" s="211">
        <v>7.9848122414543798</v>
      </c>
      <c r="CR20" s="211">
        <v>3.3154948956714697E-2</v>
      </c>
      <c r="CS20" s="118">
        <v>0.27148576130743501</v>
      </c>
      <c r="CT20" s="211">
        <v>0.17751535858248399</v>
      </c>
      <c r="CU20" s="211">
        <v>1.6817084434263802E-2</v>
      </c>
      <c r="CV20" s="118">
        <v>2.44564905731204</v>
      </c>
      <c r="CW20" s="211">
        <v>1.4566116163165299</v>
      </c>
      <c r="CX20" s="211">
        <v>0</v>
      </c>
      <c r="CY20" s="205">
        <v>178.503040905733</v>
      </c>
      <c r="CZ20" s="211">
        <v>31.054521962248401</v>
      </c>
      <c r="DA20" s="211">
        <v>1.2999359706735701E-3</v>
      </c>
      <c r="DB20" s="205">
        <v>576.54838081535502</v>
      </c>
      <c r="DC20" s="211">
        <v>121.998044456199</v>
      </c>
      <c r="DD20" s="211">
        <v>0</v>
      </c>
      <c r="DE20" s="205">
        <v>81.516820716881199</v>
      </c>
      <c r="DF20" s="211">
        <v>18.082915716534</v>
      </c>
      <c r="DG20" s="211">
        <v>0</v>
      </c>
      <c r="DH20" s="205">
        <v>413.33835957603299</v>
      </c>
      <c r="DI20" s="211">
        <v>72.767493657894093</v>
      </c>
      <c r="DJ20" s="211">
        <v>0</v>
      </c>
      <c r="DK20" s="205">
        <v>95.520621370487106</v>
      </c>
      <c r="DL20" s="211">
        <v>14.9301166577538</v>
      </c>
      <c r="DM20" s="211">
        <v>7.1257111623052099E-3</v>
      </c>
      <c r="DN20" s="205">
        <v>20.9640029165969</v>
      </c>
      <c r="DO20" s="211">
        <v>4.2815859674752099</v>
      </c>
      <c r="DP20" s="211">
        <v>0</v>
      </c>
      <c r="DQ20" s="205">
        <v>96.331106424962996</v>
      </c>
      <c r="DR20" s="211">
        <v>15.511226707084001</v>
      </c>
      <c r="DS20" s="211">
        <v>0</v>
      </c>
      <c r="DT20" s="205">
        <v>10.867459043001601</v>
      </c>
      <c r="DU20" s="211">
        <v>2.17917431975137</v>
      </c>
      <c r="DV20" s="211">
        <v>0</v>
      </c>
      <c r="DW20" s="205">
        <v>57.999242666055402</v>
      </c>
      <c r="DX20" s="211">
        <v>10.704791559839199</v>
      </c>
      <c r="DY20" s="211">
        <v>3.8839392507915198E-3</v>
      </c>
      <c r="DZ20" s="205">
        <v>10.1772888152879</v>
      </c>
      <c r="EA20" s="211">
        <v>2.1384167411832302</v>
      </c>
      <c r="EB20" s="211">
        <v>0</v>
      </c>
      <c r="EC20" s="205">
        <v>22.886376524894299</v>
      </c>
      <c r="ED20" s="211">
        <v>3.57715872498646</v>
      </c>
      <c r="EE20" s="211">
        <v>0</v>
      </c>
      <c r="EF20" s="205">
        <v>2.38432373801332</v>
      </c>
      <c r="EG20" s="211">
        <v>0.53370114113227296</v>
      </c>
      <c r="EH20" s="211">
        <v>0</v>
      </c>
      <c r="EI20" s="205">
        <v>12.3324539715149</v>
      </c>
      <c r="EJ20" s="211">
        <v>2.4008869930419201</v>
      </c>
      <c r="EK20" s="211">
        <v>0</v>
      </c>
      <c r="EL20" s="118">
        <v>1.6402078964384399</v>
      </c>
      <c r="EM20" s="211">
        <v>0.31560030036284897</v>
      </c>
      <c r="EN20" s="211">
        <v>0</v>
      </c>
      <c r="EO20" s="118">
        <v>7.3194605602045507E-2</v>
      </c>
      <c r="EP20" s="211">
        <v>0.14638921120409101</v>
      </c>
      <c r="EQ20" s="211">
        <v>4.5769522284552101E-3</v>
      </c>
      <c r="ER20" s="118">
        <v>16.699402260749402</v>
      </c>
      <c r="ES20" s="211">
        <v>14.9482502987712</v>
      </c>
      <c r="ET20" s="211">
        <v>4.0060948937612204E-3</v>
      </c>
      <c r="EU20" s="118">
        <v>0.124582095591181</v>
      </c>
      <c r="EV20" s="211">
        <v>0.102967831171369</v>
      </c>
      <c r="EW20" s="211">
        <v>7.24390674013798E-3</v>
      </c>
      <c r="EX20" s="205">
        <v>1.8443929079386601</v>
      </c>
      <c r="EY20" s="211">
        <v>0.40112035348282798</v>
      </c>
      <c r="EZ20" s="211">
        <v>1.33886474512314E-3</v>
      </c>
      <c r="FA20" s="205">
        <v>1.4790969774685201</v>
      </c>
      <c r="FB20" s="211">
        <v>0.48523484490716701</v>
      </c>
      <c r="FC20" s="211">
        <v>0</v>
      </c>
    </row>
    <row r="21" spans="2:159">
      <c r="B21" s="73" t="s">
        <v>793</v>
      </c>
      <c r="C21" s="73" t="s">
        <v>844</v>
      </c>
      <c r="D21" s="118">
        <v>-0.152455815391139</v>
      </c>
      <c r="E21" s="211">
        <v>2.2520726823424302</v>
      </c>
      <c r="F21" s="211">
        <v>0.74564154343886901</v>
      </c>
      <c r="G21" s="118">
        <v>18.955183357150101</v>
      </c>
      <c r="H21" s="211">
        <v>9.0537494555646507</v>
      </c>
      <c r="I21" s="211">
        <v>1.5975359837552201</v>
      </c>
      <c r="J21" s="205">
        <v>439.02079451741997</v>
      </c>
      <c r="K21" s="211">
        <v>108.944316068175</v>
      </c>
      <c r="L21" s="211">
        <v>0.51749299167079399</v>
      </c>
      <c r="M21" s="205">
        <v>488.33117466518399</v>
      </c>
      <c r="N21" s="211">
        <v>151.482041364076</v>
      </c>
      <c r="O21" s="211">
        <v>7.0941659961666306E-2</v>
      </c>
      <c r="P21" s="205">
        <v>167.53105976063</v>
      </c>
      <c r="Q21" s="211">
        <v>99.680273354487099</v>
      </c>
      <c r="R21" s="211">
        <v>0.30376030105396801</v>
      </c>
      <c r="S21" s="205">
        <v>1727.32608488646</v>
      </c>
      <c r="T21" s="211">
        <v>530.70060865138498</v>
      </c>
      <c r="U21" s="211">
        <v>77.796254904784604</v>
      </c>
      <c r="V21" s="118">
        <v>221527.16614648499</v>
      </c>
      <c r="W21" s="211">
        <v>52042.273327749499</v>
      </c>
      <c r="X21" s="211">
        <v>4.1233920913093201</v>
      </c>
      <c r="Y21" s="118">
        <v>277.10037971565703</v>
      </c>
      <c r="Z21" s="211">
        <v>119.97116611678</v>
      </c>
      <c r="AA21" s="211">
        <v>17.144671811469301</v>
      </c>
      <c r="AB21" s="118">
        <v>413.40734967086001</v>
      </c>
      <c r="AC21" s="211">
        <v>192.23372475517101</v>
      </c>
      <c r="AD21" s="211">
        <v>33.341013811002298</v>
      </c>
      <c r="AE21" s="118">
        <v>64.239640740730493</v>
      </c>
      <c r="AF21" s="211">
        <v>23.8035254989435</v>
      </c>
      <c r="AG21" s="211">
        <v>4.1656665710757297</v>
      </c>
      <c r="AH21" s="118">
        <v>1.27610612781957</v>
      </c>
      <c r="AI21" s="211">
        <v>0.49453214304770199</v>
      </c>
      <c r="AJ21" s="211">
        <v>6.3285053346188905E-2</v>
      </c>
      <c r="AK21" s="118">
        <v>21.471400719974799</v>
      </c>
      <c r="AL21" s="211">
        <v>17.7759141133253</v>
      </c>
      <c r="AM21" s="211">
        <v>0.30096458351817101</v>
      </c>
      <c r="AN21" s="118">
        <v>0.63025740079694603</v>
      </c>
      <c r="AO21" s="211">
        <v>0.41932333837551</v>
      </c>
      <c r="AP21" s="211">
        <v>1.5158039780656E-2</v>
      </c>
      <c r="AQ21" s="118">
        <v>1.02820679086537</v>
      </c>
      <c r="AR21" s="211">
        <v>3.03636327526891</v>
      </c>
      <c r="AS21" s="211">
        <v>0.67057630255522904</v>
      </c>
      <c r="AT21" s="205">
        <v>374.91123662744099</v>
      </c>
      <c r="AU21" s="211">
        <v>100.921599444012</v>
      </c>
      <c r="AV21" s="211">
        <v>0.181017099662651</v>
      </c>
      <c r="AW21" s="270">
        <v>1525.1993439488799</v>
      </c>
      <c r="AX21" s="211">
        <v>404.353292047499</v>
      </c>
      <c r="AY21" s="211">
        <v>0.25004710486075699</v>
      </c>
      <c r="AZ21" s="270">
        <v>1568.8656655340701</v>
      </c>
      <c r="BA21" s="211">
        <v>504.06530169386599</v>
      </c>
      <c r="BB21" s="211">
        <v>1.3048587923933701</v>
      </c>
      <c r="BC21" s="118">
        <v>2.03705923846264</v>
      </c>
      <c r="BD21" s="211">
        <v>0.94252661149958405</v>
      </c>
      <c r="BE21" s="211">
        <v>6.13639130732852E-3</v>
      </c>
      <c r="BF21" s="270">
        <v>3.3172334057348198</v>
      </c>
      <c r="BG21" s="211">
        <v>1.7938776911710601</v>
      </c>
      <c r="BH21" s="211">
        <v>5.3792586686901803E-2</v>
      </c>
      <c r="BI21" s="205">
        <v>7.6501903528865496</v>
      </c>
      <c r="BJ21" s="211">
        <v>2.8544232088211801</v>
      </c>
      <c r="BK21" s="211">
        <v>6.77340980612057E-2</v>
      </c>
      <c r="BL21" s="118">
        <v>4.1050726074446899</v>
      </c>
      <c r="BM21" s="211">
        <v>2.3209681153836001</v>
      </c>
      <c r="BN21" s="211">
        <v>8.0164323649795505E-2</v>
      </c>
      <c r="BO21" s="118">
        <v>0.25221712355083697</v>
      </c>
      <c r="BP21" s="211">
        <v>0.18879922760149501</v>
      </c>
      <c r="BQ21" s="211">
        <v>1.94963727317846E-2</v>
      </c>
      <c r="BR21" s="118">
        <v>6.3171851951878297</v>
      </c>
      <c r="BS21" s="211">
        <v>1.9788356679333401</v>
      </c>
      <c r="BT21" s="211">
        <v>9.1308721060198494E-2</v>
      </c>
      <c r="BU21" s="205">
        <v>5.1014835881104403</v>
      </c>
      <c r="BV21" s="211">
        <v>1.8763955888394701</v>
      </c>
      <c r="BW21" s="211">
        <v>6.3104924186354494E-2</v>
      </c>
      <c r="BX21" s="118">
        <v>0.71264674761849101</v>
      </c>
      <c r="BY21" s="211">
        <v>1.0076835820332499</v>
      </c>
      <c r="BZ21" s="211">
        <v>0.411000334842961</v>
      </c>
      <c r="CA21" s="205">
        <v>639.82074917461102</v>
      </c>
      <c r="CB21" s="211">
        <v>145.28179248275401</v>
      </c>
      <c r="CC21" s="211">
        <v>3.7456031206588099E-3</v>
      </c>
      <c r="CD21" s="205">
        <v>293.46441805315101</v>
      </c>
      <c r="CE21" s="211">
        <v>47.423107511709198</v>
      </c>
      <c r="CF21" s="211">
        <v>2.54413901177404E-3</v>
      </c>
      <c r="CG21" s="118">
        <v>0.658943178757597</v>
      </c>
      <c r="CH21" s="211">
        <v>0.42274483626658399</v>
      </c>
      <c r="CI21" s="211">
        <v>0</v>
      </c>
      <c r="CJ21" s="118">
        <v>2.43185138617171E-2</v>
      </c>
      <c r="CK21" s="211">
        <v>4.8637027723434201E-2</v>
      </c>
      <c r="CL21" s="211">
        <v>0</v>
      </c>
      <c r="CM21" s="118">
        <v>0</v>
      </c>
      <c r="CN21" s="211">
        <v>0</v>
      </c>
      <c r="CO21" s="211">
        <v>1.17853177495983E-2</v>
      </c>
      <c r="CP21" s="118">
        <v>5.8856566784089797</v>
      </c>
      <c r="CQ21" s="211">
        <v>5.3549799643445404</v>
      </c>
      <c r="CR21" s="211">
        <v>2.56857777930001E-2</v>
      </c>
      <c r="CS21" s="118">
        <v>0.20046252431269901</v>
      </c>
      <c r="CT21" s="211">
        <v>0.19006373178834801</v>
      </c>
      <c r="CU21" s="211">
        <v>1.5965223743396002E-2</v>
      </c>
      <c r="CV21" s="118">
        <v>2.4543117432864201</v>
      </c>
      <c r="CW21" s="211">
        <v>1.0974461511896201</v>
      </c>
      <c r="CX21" s="211">
        <v>0</v>
      </c>
      <c r="CY21" s="205">
        <v>182.95920995417401</v>
      </c>
      <c r="CZ21" s="211">
        <v>25.934883101897</v>
      </c>
      <c r="DA21" s="211">
        <v>0</v>
      </c>
      <c r="DB21" s="205">
        <v>573.90435362020901</v>
      </c>
      <c r="DC21" s="211">
        <v>132.580519189489</v>
      </c>
      <c r="DD21" s="211">
        <v>0</v>
      </c>
      <c r="DE21" s="205">
        <v>86.544607831165095</v>
      </c>
      <c r="DF21" s="211">
        <v>13.221181173905499</v>
      </c>
      <c r="DG21" s="211">
        <v>1.29162530087572E-3</v>
      </c>
      <c r="DH21" s="205">
        <v>437.38719624332401</v>
      </c>
      <c r="DI21" s="211">
        <v>64.794492797409802</v>
      </c>
      <c r="DJ21" s="211">
        <v>1.0227790489609499E-2</v>
      </c>
      <c r="DK21" s="205">
        <v>101.86224022053</v>
      </c>
      <c r="DL21" s="211">
        <v>14.8463919162963</v>
      </c>
      <c r="DM21" s="211">
        <v>8.2951507772543003E-3</v>
      </c>
      <c r="DN21" s="205">
        <v>22.511858119156301</v>
      </c>
      <c r="DO21" s="211">
        <v>3.7841453511916301</v>
      </c>
      <c r="DP21" s="211">
        <v>0</v>
      </c>
      <c r="DQ21" s="205">
        <v>104.50841462242801</v>
      </c>
      <c r="DR21" s="211">
        <v>15.095941061196701</v>
      </c>
      <c r="DS21" s="211">
        <v>0</v>
      </c>
      <c r="DT21" s="205">
        <v>12.0153560207585</v>
      </c>
      <c r="DU21" s="211">
        <v>1.69365667591192</v>
      </c>
      <c r="DV21" s="211">
        <v>1.56385785028347E-3</v>
      </c>
      <c r="DW21" s="205">
        <v>63.565409645320798</v>
      </c>
      <c r="DX21" s="211">
        <v>8.4535823134446293</v>
      </c>
      <c r="DY21" s="211">
        <v>0</v>
      </c>
      <c r="DZ21" s="205">
        <v>10.7974169610664</v>
      </c>
      <c r="EA21" s="211">
        <v>1.73313935931717</v>
      </c>
      <c r="EB21" s="211">
        <v>0</v>
      </c>
      <c r="EC21" s="205">
        <v>24.743564828336702</v>
      </c>
      <c r="ED21" s="211">
        <v>4.1169073777477196</v>
      </c>
      <c r="EE21" s="211">
        <v>0</v>
      </c>
      <c r="EF21" s="205">
        <v>2.5730628203830599</v>
      </c>
      <c r="EG21" s="211">
        <v>0.53160045230253195</v>
      </c>
      <c r="EH21" s="211">
        <v>0</v>
      </c>
      <c r="EI21" s="205">
        <v>13.348353192768901</v>
      </c>
      <c r="EJ21" s="211">
        <v>2.2573212297807599</v>
      </c>
      <c r="EK21" s="211">
        <v>0</v>
      </c>
      <c r="EL21" s="118">
        <v>1.7557591718686201</v>
      </c>
      <c r="EM21" s="211">
        <v>0.35019311274637099</v>
      </c>
      <c r="EN21" s="211">
        <v>0</v>
      </c>
      <c r="EO21" s="118">
        <v>8.6977004580047604E-2</v>
      </c>
      <c r="EP21" s="211">
        <v>0.17395400916009501</v>
      </c>
      <c r="EQ21" s="211">
        <v>0</v>
      </c>
      <c r="ER21" s="118">
        <v>11.8391497749494</v>
      </c>
      <c r="ES21" s="211">
        <v>8.8120329739281793</v>
      </c>
      <c r="ET21" s="211">
        <v>6.4348422431194097E-3</v>
      </c>
      <c r="EU21" s="118">
        <v>0.10015599917290199</v>
      </c>
      <c r="EV21" s="211">
        <v>0.106141774564405</v>
      </c>
      <c r="EW21" s="211">
        <v>5.7193477582045196E-3</v>
      </c>
      <c r="EX21" s="205">
        <v>2.0342355530085601</v>
      </c>
      <c r="EY21" s="211">
        <v>0.52614523986366502</v>
      </c>
      <c r="EZ21" s="211">
        <v>0</v>
      </c>
      <c r="FA21" s="205">
        <v>1.5422878013066299</v>
      </c>
      <c r="FB21" s="211">
        <v>0.41444642511417301</v>
      </c>
      <c r="FC21" s="211">
        <v>0</v>
      </c>
    </row>
    <row r="22" spans="2:159">
      <c r="B22" s="73" t="s">
        <v>793</v>
      </c>
      <c r="C22" s="73" t="s">
        <v>845</v>
      </c>
      <c r="D22" s="118">
        <v>0.165700813796994</v>
      </c>
      <c r="E22" s="211">
        <v>2.4153997945807699</v>
      </c>
      <c r="F22" s="211">
        <v>0.75110190364314799</v>
      </c>
      <c r="G22" s="118">
        <v>16.1071991343116</v>
      </c>
      <c r="H22" s="211">
        <v>9.3957038268861304</v>
      </c>
      <c r="I22" s="211">
        <v>1.4090218071878799</v>
      </c>
      <c r="J22" s="205">
        <v>442.45129459825301</v>
      </c>
      <c r="K22" s="211">
        <v>168.41300460346801</v>
      </c>
      <c r="L22" s="211">
        <v>0.55523229008467301</v>
      </c>
      <c r="M22" s="205">
        <v>484.63553450080298</v>
      </c>
      <c r="N22" s="211">
        <v>147.18843581021099</v>
      </c>
      <c r="O22" s="211">
        <v>8.1488429945154997E-2</v>
      </c>
      <c r="P22" s="205">
        <v>147.51370941852599</v>
      </c>
      <c r="Q22" s="211">
        <v>63.524049159635801</v>
      </c>
      <c r="R22" s="211">
        <v>0.33466607963574002</v>
      </c>
      <c r="S22" s="205">
        <v>1822.42380704943</v>
      </c>
      <c r="T22" s="211">
        <v>650.913832085585</v>
      </c>
      <c r="U22" s="211">
        <v>61.036530663453199</v>
      </c>
      <c r="V22" s="118">
        <v>221579.6035768</v>
      </c>
      <c r="W22" s="211">
        <v>60446.201136700802</v>
      </c>
      <c r="X22" s="211">
        <v>3.8951678163082599</v>
      </c>
      <c r="Y22" s="118">
        <v>260.30274470598903</v>
      </c>
      <c r="Z22" s="211">
        <v>127.871908455645</v>
      </c>
      <c r="AA22" s="211">
        <v>15.258802493737599</v>
      </c>
      <c r="AB22" s="118">
        <v>404.39434087876498</v>
      </c>
      <c r="AC22" s="211">
        <v>178.46487970278901</v>
      </c>
      <c r="AD22" s="211">
        <v>33.267174538136601</v>
      </c>
      <c r="AE22" s="118">
        <v>51.393801391355801</v>
      </c>
      <c r="AF22" s="211">
        <v>26.5321963383381</v>
      </c>
      <c r="AG22" s="211">
        <v>3.9805994518357899</v>
      </c>
      <c r="AH22" s="118">
        <v>1.71948560498887</v>
      </c>
      <c r="AI22" s="211">
        <v>0.66068476311845503</v>
      </c>
      <c r="AJ22" s="211">
        <v>7.2791033086258894E-2</v>
      </c>
      <c r="AK22" s="118">
        <v>19.944733319458098</v>
      </c>
      <c r="AL22" s="211">
        <v>15.0228695555742</v>
      </c>
      <c r="AM22" s="211">
        <v>0.150877393439763</v>
      </c>
      <c r="AN22" s="118">
        <v>0.58873890241887405</v>
      </c>
      <c r="AO22" s="211">
        <v>0.34799504634044898</v>
      </c>
      <c r="AP22" s="211">
        <v>1.5219129351223E-2</v>
      </c>
      <c r="AQ22" s="118">
        <v>2.0365512164566901</v>
      </c>
      <c r="AR22" s="211">
        <v>3.3480705255492298</v>
      </c>
      <c r="AS22" s="211">
        <v>0.60925287349960999</v>
      </c>
      <c r="AT22" s="205">
        <v>379.40619175376702</v>
      </c>
      <c r="AU22" s="211">
        <v>115.44340893316</v>
      </c>
      <c r="AV22" s="211">
        <v>0.17031896745274</v>
      </c>
      <c r="AW22" s="270">
        <v>1498.43603271047</v>
      </c>
      <c r="AX22" s="211">
        <v>427.932756604612</v>
      </c>
      <c r="AY22" s="211">
        <v>0.256511861958031</v>
      </c>
      <c r="AZ22" s="270">
        <v>1601.7895406365801</v>
      </c>
      <c r="BA22" s="211">
        <v>510.75332726076698</v>
      </c>
      <c r="BB22" s="211">
        <v>1.233481945469</v>
      </c>
      <c r="BC22" s="118">
        <v>1.90438340833637</v>
      </c>
      <c r="BD22" s="211">
        <v>0.91445450582699805</v>
      </c>
      <c r="BE22" s="211">
        <v>6.1012579097453803E-3</v>
      </c>
      <c r="BF22" s="270">
        <v>3.37019625796807</v>
      </c>
      <c r="BG22" s="211">
        <v>2.22107281956194</v>
      </c>
      <c r="BH22" s="211">
        <v>7.0275262735492394E-2</v>
      </c>
      <c r="BI22" s="205">
        <v>7.0845700049444602</v>
      </c>
      <c r="BJ22" s="211">
        <v>2.8212789339540199</v>
      </c>
      <c r="BK22" s="211">
        <v>7.71238012608646E-2</v>
      </c>
      <c r="BL22" s="118">
        <v>4.2980200389100602</v>
      </c>
      <c r="BM22" s="211">
        <v>2.5671954337276399</v>
      </c>
      <c r="BN22" s="211">
        <v>8.3420206253762702E-2</v>
      </c>
      <c r="BO22" s="118">
        <v>0.302752380905146</v>
      </c>
      <c r="BP22" s="211">
        <v>0.253199288362224</v>
      </c>
      <c r="BQ22" s="211">
        <v>2.0058333294221801E-2</v>
      </c>
      <c r="BR22" s="118">
        <v>6.12467525401535</v>
      </c>
      <c r="BS22" s="211">
        <v>1.9696225649161201</v>
      </c>
      <c r="BT22" s="211">
        <v>8.2941417157682606E-2</v>
      </c>
      <c r="BU22" s="205">
        <v>5.0623368248682699</v>
      </c>
      <c r="BV22" s="211">
        <v>2.21987871259403</v>
      </c>
      <c r="BW22" s="211">
        <v>5.4539571588792399E-2</v>
      </c>
      <c r="BX22" s="118">
        <v>0.60421000110463696</v>
      </c>
      <c r="BY22" s="211">
        <v>1.2084200022092699</v>
      </c>
      <c r="BZ22" s="211">
        <v>0.33762878084200298</v>
      </c>
      <c r="CA22" s="205">
        <v>634.58370304309506</v>
      </c>
      <c r="CB22" s="211">
        <v>136.70415530481901</v>
      </c>
      <c r="CC22" s="211">
        <v>2.1449136975053799E-3</v>
      </c>
      <c r="CD22" s="205">
        <v>290.56821752153502</v>
      </c>
      <c r="CE22" s="211">
        <v>45.191220895126698</v>
      </c>
      <c r="CF22" s="211">
        <v>1.77664179240952E-3</v>
      </c>
      <c r="CG22" s="118">
        <v>0.72625675475861196</v>
      </c>
      <c r="CH22" s="211">
        <v>0.50289003962299905</v>
      </c>
      <c r="CI22" s="211">
        <v>0</v>
      </c>
      <c r="CJ22" s="118">
        <v>0</v>
      </c>
      <c r="CK22" s="211">
        <v>0</v>
      </c>
      <c r="CL22" s="211">
        <v>2.8566860405750101E-3</v>
      </c>
      <c r="CM22" s="118">
        <v>0</v>
      </c>
      <c r="CN22" s="211">
        <v>0</v>
      </c>
      <c r="CO22" s="211">
        <v>1.15521496073695E-2</v>
      </c>
      <c r="CP22" s="118">
        <v>4.48266415323579</v>
      </c>
      <c r="CQ22" s="211">
        <v>2.98459433014472</v>
      </c>
      <c r="CR22" s="211">
        <v>2.42853879490918E-2</v>
      </c>
      <c r="CS22" s="118">
        <v>0.20014073406372801</v>
      </c>
      <c r="CT22" s="211">
        <v>0.24702623758746101</v>
      </c>
      <c r="CU22" s="211">
        <v>1.55443151827055E-2</v>
      </c>
      <c r="CV22" s="118">
        <v>2.4302115912081099</v>
      </c>
      <c r="CW22" s="211">
        <v>1.3557261183873499</v>
      </c>
      <c r="CX22" s="211">
        <v>0</v>
      </c>
      <c r="CY22" s="205">
        <v>180.54153154691099</v>
      </c>
      <c r="CZ22" s="211">
        <v>42.665524779057698</v>
      </c>
      <c r="DA22" s="211">
        <v>0</v>
      </c>
      <c r="DB22" s="270">
        <v>590.58436422969601</v>
      </c>
      <c r="DC22" s="211">
        <v>173.244235871607</v>
      </c>
      <c r="DD22" s="211">
        <v>1.6063235841134399E-3</v>
      </c>
      <c r="DE22" s="205">
        <v>85.107636494870704</v>
      </c>
      <c r="DF22" s="211">
        <v>19.416551212292401</v>
      </c>
      <c r="DG22" s="211">
        <v>1.25194583285046E-3</v>
      </c>
      <c r="DH22" s="205">
        <v>427.142328253134</v>
      </c>
      <c r="DI22" s="211">
        <v>76.795894465343594</v>
      </c>
      <c r="DJ22" s="211">
        <v>7.0592454532766597E-3</v>
      </c>
      <c r="DK22" s="205">
        <v>100.66330425338499</v>
      </c>
      <c r="DL22" s="211">
        <v>18.916441638039899</v>
      </c>
      <c r="DM22" s="211">
        <v>0</v>
      </c>
      <c r="DN22" s="205">
        <v>21.7709312817402</v>
      </c>
      <c r="DO22" s="211">
        <v>4.2428182915063104</v>
      </c>
      <c r="DP22" s="211">
        <v>2.1439390635355298E-3</v>
      </c>
      <c r="DQ22" s="205">
        <v>102.241244932396</v>
      </c>
      <c r="DR22" s="211">
        <v>18.025701503690499</v>
      </c>
      <c r="DS22" s="211">
        <v>1.1206666361768799E-2</v>
      </c>
      <c r="DT22" s="205">
        <v>11.5131595184715</v>
      </c>
      <c r="DU22" s="211">
        <v>2.27120169548339</v>
      </c>
      <c r="DV22" s="211">
        <v>1.08059355419607E-3</v>
      </c>
      <c r="DW22" s="205">
        <v>61.134564309980298</v>
      </c>
      <c r="DX22" s="211">
        <v>11.9563679925012</v>
      </c>
      <c r="DY22" s="211">
        <v>0</v>
      </c>
      <c r="DZ22" s="205">
        <v>10.672110068976099</v>
      </c>
      <c r="EA22" s="211">
        <v>2.1556026792565901</v>
      </c>
      <c r="EB22" s="211">
        <v>0</v>
      </c>
      <c r="EC22" s="205">
        <v>24.869342747694699</v>
      </c>
      <c r="ED22" s="211">
        <v>5.2414313727997204</v>
      </c>
      <c r="EE22" s="211">
        <v>3.3230804022655498E-3</v>
      </c>
      <c r="EF22" s="205">
        <v>2.4544128654222499</v>
      </c>
      <c r="EG22" s="211">
        <v>0.46429475571875001</v>
      </c>
      <c r="EH22" s="211">
        <v>0</v>
      </c>
      <c r="EI22" s="205">
        <v>12.8737528865157</v>
      </c>
      <c r="EJ22" s="211">
        <v>3.1308882708849501</v>
      </c>
      <c r="EK22" s="211">
        <v>0</v>
      </c>
      <c r="EL22" s="118">
        <v>1.6889614973576299</v>
      </c>
      <c r="EM22" s="211">
        <v>0.39161238698011802</v>
      </c>
      <c r="EN22" s="211">
        <v>1.13891359671695E-3</v>
      </c>
      <c r="EO22" s="118">
        <v>7.6262778541915099E-2</v>
      </c>
      <c r="EP22" s="211">
        <v>0.15252555708383</v>
      </c>
      <c r="EQ22" s="211">
        <v>5.0273448495996298E-3</v>
      </c>
      <c r="ER22" s="118">
        <v>10.227884571268</v>
      </c>
      <c r="ES22" s="211">
        <v>6.9227290404410899</v>
      </c>
      <c r="ET22" s="211">
        <v>4.5054984306011304E-3</v>
      </c>
      <c r="EU22" s="118">
        <v>9.2968536279550096E-2</v>
      </c>
      <c r="EV22" s="211">
        <v>8.7675739963249497E-2</v>
      </c>
      <c r="EW22" s="211">
        <v>5.3066740461030796E-3</v>
      </c>
      <c r="EX22" s="205">
        <v>1.9410368096916699</v>
      </c>
      <c r="EY22" s="211">
        <v>0.42112941313045599</v>
      </c>
      <c r="EZ22" s="211">
        <v>1.4678606865988601E-3</v>
      </c>
      <c r="FA22" s="205">
        <v>1.4547205534224501</v>
      </c>
      <c r="FB22" s="211">
        <v>0.53046068922364797</v>
      </c>
      <c r="FC22" s="211">
        <v>0</v>
      </c>
    </row>
    <row r="23" spans="2:159">
      <c r="B23" s="73" t="s">
        <v>793</v>
      </c>
      <c r="C23" s="68" t="s">
        <v>847</v>
      </c>
      <c r="D23" s="131">
        <v>3.73317192373228E-2</v>
      </c>
      <c r="E23" s="245">
        <v>1.57305971585634</v>
      </c>
      <c r="F23" s="245">
        <v>0.75852327958434795</v>
      </c>
      <c r="G23" s="131">
        <v>17.560260787326101</v>
      </c>
      <c r="H23" s="245">
        <v>8.5718647225395195</v>
      </c>
      <c r="I23" s="245">
        <v>1.3668721139623701</v>
      </c>
      <c r="J23" s="244">
        <v>437.57093969945799</v>
      </c>
      <c r="K23" s="245">
        <v>96.139047928789594</v>
      </c>
      <c r="L23" s="245">
        <v>0.39846282784025799</v>
      </c>
      <c r="M23" s="244">
        <v>472.82302972561899</v>
      </c>
      <c r="N23" s="245">
        <v>130.087990245817</v>
      </c>
      <c r="O23" s="245">
        <v>0.113907055732416</v>
      </c>
      <c r="P23" s="244">
        <v>145.71899085970699</v>
      </c>
      <c r="Q23" s="245">
        <v>55.826331213965901</v>
      </c>
      <c r="R23" s="245">
        <v>0.40058549401636701</v>
      </c>
      <c r="S23" s="244">
        <v>1606.8890808331801</v>
      </c>
      <c r="T23" s="245">
        <v>495.726350979438</v>
      </c>
      <c r="U23" s="245">
        <v>67.883696025879203</v>
      </c>
      <c r="V23" s="131">
        <v>213108.90203269001</v>
      </c>
      <c r="W23" s="245">
        <v>48968.464417310803</v>
      </c>
      <c r="X23" s="245">
        <v>3.0507692130174102</v>
      </c>
      <c r="Y23" s="131">
        <v>267.67626238299601</v>
      </c>
      <c r="Z23" s="245">
        <v>102.36252482449</v>
      </c>
      <c r="AA23" s="245">
        <v>17.385701540558198</v>
      </c>
      <c r="AB23" s="131">
        <v>377.28761177238903</v>
      </c>
      <c r="AC23" s="245">
        <v>163.60133106395199</v>
      </c>
      <c r="AD23" s="245">
        <v>29.472085346554</v>
      </c>
      <c r="AE23" s="131">
        <v>58.874681511375499</v>
      </c>
      <c r="AF23" s="245">
        <v>26.4208966326946</v>
      </c>
      <c r="AG23" s="245">
        <v>4.1769253065026399</v>
      </c>
      <c r="AH23" s="131">
        <v>1.8965619981530899</v>
      </c>
      <c r="AI23" s="245">
        <v>0.59715413329176004</v>
      </c>
      <c r="AJ23" s="245">
        <v>7.5473078463955207E-2</v>
      </c>
      <c r="AK23" s="131">
        <v>19.207545816038198</v>
      </c>
      <c r="AL23" s="245">
        <v>16.758183994330501</v>
      </c>
      <c r="AM23" s="245">
        <v>0.14060641610724101</v>
      </c>
      <c r="AN23" s="131">
        <v>0.53980403284918999</v>
      </c>
      <c r="AO23" s="245">
        <v>0.25485387911283902</v>
      </c>
      <c r="AP23" s="245">
        <v>2.3177230091805601E-2</v>
      </c>
      <c r="AQ23" s="131">
        <v>0.84464267135419202</v>
      </c>
      <c r="AR23" s="245">
        <v>2.58150264832621</v>
      </c>
      <c r="AS23" s="245">
        <v>0.62592044434562999</v>
      </c>
      <c r="AT23" s="244">
        <v>379.28360917254298</v>
      </c>
      <c r="AU23" s="245">
        <v>75.438106167853803</v>
      </c>
      <c r="AV23" s="245">
        <v>0.197822183322543</v>
      </c>
      <c r="AW23" s="276">
        <v>1543.5263924011399</v>
      </c>
      <c r="AX23" s="245">
        <v>426.796936362878</v>
      </c>
      <c r="AY23" s="245">
        <v>0.27737336504568499</v>
      </c>
      <c r="AZ23" s="276">
        <v>1675.87066008393</v>
      </c>
      <c r="BA23" s="245">
        <v>490.57467921971602</v>
      </c>
      <c r="BB23" s="245">
        <v>1.52441566286209</v>
      </c>
      <c r="BC23" s="131">
        <v>1.9342657640799801</v>
      </c>
      <c r="BD23" s="245">
        <v>0.70762996207686801</v>
      </c>
      <c r="BE23" s="245">
        <v>9.7282703609820192E-3</v>
      </c>
      <c r="BF23" s="276">
        <v>3.4910200336104098</v>
      </c>
      <c r="BG23" s="245">
        <v>1.8164953314697601</v>
      </c>
      <c r="BH23" s="245">
        <v>4.3244215336308102E-2</v>
      </c>
      <c r="BI23" s="244">
        <v>7.4312496488496702</v>
      </c>
      <c r="BJ23" s="245">
        <v>3.2436271076705498</v>
      </c>
      <c r="BK23" s="245">
        <v>6.4138593308641995E-2</v>
      </c>
      <c r="BL23" s="131">
        <v>4.2543875159434599</v>
      </c>
      <c r="BM23" s="245">
        <v>2.1301180535255999</v>
      </c>
      <c r="BN23" s="245">
        <v>9.3059321672487996E-2</v>
      </c>
      <c r="BO23" s="131">
        <v>0.27196668779983502</v>
      </c>
      <c r="BP23" s="245">
        <v>0.16204907373990701</v>
      </c>
      <c r="BQ23" s="245">
        <v>1.54792937607656E-2</v>
      </c>
      <c r="BR23" s="131">
        <v>6.09916605447434</v>
      </c>
      <c r="BS23" s="245">
        <v>1.6997437068378001</v>
      </c>
      <c r="BT23" s="245">
        <v>7.1769215996637506E-2</v>
      </c>
      <c r="BU23" s="244">
        <v>4.7157232990911</v>
      </c>
      <c r="BV23" s="245">
        <v>1.9131904104549</v>
      </c>
      <c r="BW23" s="245">
        <v>5.1417185767590697E-2</v>
      </c>
      <c r="BX23" s="131">
        <v>0.62988292901712495</v>
      </c>
      <c r="BY23" s="245">
        <v>1.15946471752604</v>
      </c>
      <c r="BZ23" s="245">
        <v>0.40494141899639202</v>
      </c>
      <c r="CA23" s="244">
        <v>621.69469729339005</v>
      </c>
      <c r="CB23" s="245">
        <v>131.699602890362</v>
      </c>
      <c r="CC23" s="245">
        <v>2.88629034614566E-3</v>
      </c>
      <c r="CD23" s="244">
        <v>288.05848995656601</v>
      </c>
      <c r="CE23" s="245">
        <v>46.077375579450901</v>
      </c>
      <c r="CF23" s="245">
        <v>0</v>
      </c>
      <c r="CG23" s="131">
        <v>0.82432528926697601</v>
      </c>
      <c r="CH23" s="245">
        <v>0.65328673532158599</v>
      </c>
      <c r="CI23" s="245">
        <v>3.3317402311116898E-3</v>
      </c>
      <c r="CJ23" s="131">
        <v>0</v>
      </c>
      <c r="CK23" s="245">
        <v>0</v>
      </c>
      <c r="CL23" s="245">
        <v>0</v>
      </c>
      <c r="CM23" s="131">
        <v>0</v>
      </c>
      <c r="CN23" s="245">
        <v>0</v>
      </c>
      <c r="CO23" s="245">
        <v>0</v>
      </c>
      <c r="CP23" s="131">
        <v>4.43459903177152</v>
      </c>
      <c r="CQ23" s="245">
        <v>3.2693187976705902</v>
      </c>
      <c r="CR23" s="245">
        <v>1.7864502900374099E-2</v>
      </c>
      <c r="CS23" s="131">
        <v>0.15914803339028799</v>
      </c>
      <c r="CT23" s="245">
        <v>0.16554695273855999</v>
      </c>
      <c r="CU23" s="245">
        <v>1.43259299059811E-2</v>
      </c>
      <c r="CV23" s="131">
        <v>2.37214768544534</v>
      </c>
      <c r="CW23" s="245">
        <v>1.5030122565558499</v>
      </c>
      <c r="CX23" s="245">
        <v>1.32721540780254E-2</v>
      </c>
      <c r="CY23" s="244">
        <v>184.240899370873</v>
      </c>
      <c r="CZ23" s="245">
        <v>36.323507302431601</v>
      </c>
      <c r="DA23" s="245">
        <v>0</v>
      </c>
      <c r="DB23" s="244">
        <v>567.37639842091198</v>
      </c>
      <c r="DC23" s="245">
        <v>143.86592574649001</v>
      </c>
      <c r="DD23" s="245">
        <v>1.5366129090340201E-3</v>
      </c>
      <c r="DE23" s="244">
        <v>85.2790491165578</v>
      </c>
      <c r="DF23" s="245">
        <v>15.867391943105</v>
      </c>
      <c r="DG23" s="245">
        <v>0</v>
      </c>
      <c r="DH23" s="244">
        <v>432.566367413855</v>
      </c>
      <c r="DI23" s="245">
        <v>65.127890551283798</v>
      </c>
      <c r="DJ23" s="245">
        <v>0</v>
      </c>
      <c r="DK23" s="244">
        <v>99.576719719847802</v>
      </c>
      <c r="DL23" s="245">
        <v>18.984037477729199</v>
      </c>
      <c r="DM23" s="245">
        <v>0</v>
      </c>
      <c r="DN23" s="244">
        <v>21.435896856400401</v>
      </c>
      <c r="DO23" s="245">
        <v>3.2918115524561502</v>
      </c>
      <c r="DP23" s="245">
        <v>0</v>
      </c>
      <c r="DQ23" s="244">
        <v>100.96846781801101</v>
      </c>
      <c r="DR23" s="245">
        <v>15.889764397232801</v>
      </c>
      <c r="DS23" s="245">
        <v>0</v>
      </c>
      <c r="DT23" s="244">
        <v>11.4072802151905</v>
      </c>
      <c r="DU23" s="245">
        <v>1.83282495910625</v>
      </c>
      <c r="DV23" s="245">
        <v>1.04483578296106E-3</v>
      </c>
      <c r="DW23" s="244">
        <v>59.574940916991601</v>
      </c>
      <c r="DX23" s="245">
        <v>9.5862105756266995</v>
      </c>
      <c r="DY23" s="245">
        <v>4.1970090745508601E-3</v>
      </c>
      <c r="DZ23" s="244">
        <v>10.4985558521625</v>
      </c>
      <c r="EA23" s="245">
        <v>1.59165660170728</v>
      </c>
      <c r="EB23" s="245">
        <v>0</v>
      </c>
      <c r="EC23" s="244">
        <v>24.885442630182801</v>
      </c>
      <c r="ED23" s="245">
        <v>4.3077547160170804</v>
      </c>
      <c r="EE23" s="245">
        <v>0</v>
      </c>
      <c r="EF23" s="244">
        <v>2.4645853412246499</v>
      </c>
      <c r="EG23" s="245">
        <v>0.490585098119452</v>
      </c>
      <c r="EH23" s="245">
        <v>1.0720034858319599E-3</v>
      </c>
      <c r="EI23" s="244">
        <v>13.4632580639729</v>
      </c>
      <c r="EJ23" s="245">
        <v>2.56504394587953</v>
      </c>
      <c r="EK23" s="245">
        <v>0</v>
      </c>
      <c r="EL23" s="131">
        <v>1.7472571887939501</v>
      </c>
      <c r="EM23" s="245">
        <v>0.42644110143362401</v>
      </c>
      <c r="EN23" s="245">
        <v>0</v>
      </c>
      <c r="EO23" s="131">
        <v>8.3642833365524305E-2</v>
      </c>
      <c r="EP23" s="245">
        <v>0.167285666731049</v>
      </c>
      <c r="EQ23" s="245">
        <v>4.8586393915435603E-3</v>
      </c>
      <c r="ER23" s="131">
        <v>8.6642284284230602</v>
      </c>
      <c r="ES23" s="245">
        <v>4.9805342426672397</v>
      </c>
      <c r="ET23" s="245">
        <v>9.4375742803556005E-3</v>
      </c>
      <c r="EU23" s="131">
        <v>7.1960725776799406E-2</v>
      </c>
      <c r="EV23" s="245">
        <v>8.0589534983395203E-2</v>
      </c>
      <c r="EW23" s="245">
        <v>5.7853047024428702E-3</v>
      </c>
      <c r="EX23" s="244">
        <v>1.94167654164104</v>
      </c>
      <c r="EY23" s="245">
        <v>0.386698503376465</v>
      </c>
      <c r="EZ23" s="245">
        <v>1.9953848022637101E-3</v>
      </c>
      <c r="FA23" s="244">
        <v>1.51312676754605</v>
      </c>
      <c r="FB23" s="245">
        <v>0.440707422986722</v>
      </c>
      <c r="FC23" s="245">
        <v>0</v>
      </c>
    </row>
    <row r="24" spans="2:159">
      <c r="B24" s="73" t="s">
        <v>793</v>
      </c>
      <c r="C24" s="73" t="s">
        <v>843</v>
      </c>
      <c r="D24" s="118">
        <v>0.82610888577351504</v>
      </c>
      <c r="E24" s="211">
        <v>2.77962861299071</v>
      </c>
      <c r="F24" s="211">
        <v>0.77475508584688801</v>
      </c>
      <c r="G24" s="118">
        <v>37.7803137262635</v>
      </c>
      <c r="H24" s="211">
        <v>10.9717637585731</v>
      </c>
      <c r="I24" s="211">
        <v>1.4976251079826099</v>
      </c>
      <c r="J24" s="205">
        <v>477.47336740351301</v>
      </c>
      <c r="K24" s="211">
        <v>152.72047498117001</v>
      </c>
      <c r="L24" s="211">
        <v>0.62484473109801197</v>
      </c>
      <c r="M24" s="205">
        <v>502.073158428044</v>
      </c>
      <c r="N24" s="211">
        <v>158.243933620088</v>
      </c>
      <c r="O24" s="211">
        <v>7.9431356891164595E-2</v>
      </c>
      <c r="P24" s="205">
        <v>143.29930244599001</v>
      </c>
      <c r="Q24" s="211">
        <v>62.391025162177897</v>
      </c>
      <c r="R24" s="211">
        <v>0.34441087977118401</v>
      </c>
      <c r="S24" s="205">
        <v>1527.75634116521</v>
      </c>
      <c r="T24" s="211">
        <v>525.89120085285003</v>
      </c>
      <c r="U24" s="211">
        <v>68.106425839764896</v>
      </c>
      <c r="V24" s="118">
        <v>216744.171989561</v>
      </c>
      <c r="W24" s="211">
        <v>49868.502419867102</v>
      </c>
      <c r="X24" s="211">
        <v>4.2494537979713201</v>
      </c>
      <c r="Y24" s="118">
        <v>268.84793595067299</v>
      </c>
      <c r="Z24" s="211">
        <v>102.095304669893</v>
      </c>
      <c r="AA24" s="211">
        <v>18.492336086016</v>
      </c>
      <c r="AB24" s="118">
        <v>452.73878044653799</v>
      </c>
      <c r="AC24" s="211">
        <v>245.49875953130299</v>
      </c>
      <c r="AD24" s="211">
        <v>43.802182616024702</v>
      </c>
      <c r="AE24" s="118">
        <v>73.333654791343903</v>
      </c>
      <c r="AF24" s="211">
        <v>17.035002588544199</v>
      </c>
      <c r="AG24" s="211">
        <v>4.1170962403610103</v>
      </c>
      <c r="AH24" s="118">
        <v>1.4661485554353499</v>
      </c>
      <c r="AI24" s="211">
        <v>0.52558739042358804</v>
      </c>
      <c r="AJ24" s="211">
        <v>5.0080037319075003E-2</v>
      </c>
      <c r="AK24" s="118">
        <v>19.704220731071199</v>
      </c>
      <c r="AL24" s="211">
        <v>15.330914159370799</v>
      </c>
      <c r="AM24" s="211">
        <v>0.155910485675682</v>
      </c>
      <c r="AN24" s="118">
        <v>0.550256652508891</v>
      </c>
      <c r="AO24" s="211">
        <v>0.38585096144278502</v>
      </c>
      <c r="AP24" s="211">
        <v>1.3936981925522601E-2</v>
      </c>
      <c r="AQ24" s="118">
        <v>0.56185813452974098</v>
      </c>
      <c r="AR24" s="211">
        <v>1.87683483356698</v>
      </c>
      <c r="AS24" s="211">
        <v>0.56291874445544798</v>
      </c>
      <c r="AT24" s="205">
        <v>393.21006919289403</v>
      </c>
      <c r="AU24" s="211">
        <v>115.683797650491</v>
      </c>
      <c r="AV24" s="211">
        <v>0.19271702453647299</v>
      </c>
      <c r="AW24" s="270">
        <v>1572.00182016038</v>
      </c>
      <c r="AX24" s="211">
        <v>450.73682150395501</v>
      </c>
      <c r="AY24" s="211">
        <v>0.30511809377278698</v>
      </c>
      <c r="AZ24" s="270">
        <v>1679.40532636228</v>
      </c>
      <c r="BA24" s="211">
        <v>355.40461045068298</v>
      </c>
      <c r="BB24" s="211">
        <v>1.2194764264290101</v>
      </c>
      <c r="BC24" s="118">
        <v>2.1852778909106898</v>
      </c>
      <c r="BD24" s="211">
        <v>0.75285855825974402</v>
      </c>
      <c r="BE24" s="211">
        <v>5.5379554303556199E-3</v>
      </c>
      <c r="BF24" s="270">
        <v>3.42747985554211</v>
      </c>
      <c r="BG24" s="211">
        <v>1.7748436979498201</v>
      </c>
      <c r="BH24" s="211">
        <v>5.13904141901005E-2</v>
      </c>
      <c r="BI24" s="205">
        <v>7.86049335346536</v>
      </c>
      <c r="BJ24" s="211">
        <v>3.52843601431436</v>
      </c>
      <c r="BK24" s="211">
        <v>8.0165429343389702E-2</v>
      </c>
      <c r="BL24" s="118">
        <v>4.7403549656081898</v>
      </c>
      <c r="BM24" s="211">
        <v>2.22090144802673</v>
      </c>
      <c r="BN24" s="211">
        <v>0.101385600923592</v>
      </c>
      <c r="BO24" s="118">
        <v>0.32796800301561801</v>
      </c>
      <c r="BP24" s="211">
        <v>0.188750172636068</v>
      </c>
      <c r="BQ24" s="211">
        <v>1.6654671208326401E-2</v>
      </c>
      <c r="BR24" s="118">
        <v>6.69914782584208</v>
      </c>
      <c r="BS24" s="211">
        <v>2.0078189260832899</v>
      </c>
      <c r="BT24" s="211">
        <v>7.4613702453158903E-2</v>
      </c>
      <c r="BU24" s="205">
        <v>5.7652761283802798</v>
      </c>
      <c r="BV24" s="211">
        <v>2.1413969628134302</v>
      </c>
      <c r="BW24" s="211">
        <v>4.4695134250977098E-2</v>
      </c>
      <c r="BX24" s="118">
        <v>0.81154711779295896</v>
      </c>
      <c r="BY24" s="211">
        <v>1.3398540597209001</v>
      </c>
      <c r="BZ24" s="211">
        <v>0.37763636513077098</v>
      </c>
      <c r="CA24" s="205">
        <v>646.27980283907505</v>
      </c>
      <c r="CB24" s="211">
        <v>171.85479112252901</v>
      </c>
      <c r="CC24" s="211">
        <v>3.26622165143988E-3</v>
      </c>
      <c r="CD24" s="205">
        <v>293.452298989773</v>
      </c>
      <c r="CE24" s="211">
        <v>47.501585930242797</v>
      </c>
      <c r="CF24" s="211">
        <v>2.22251846820299E-3</v>
      </c>
      <c r="CG24" s="118">
        <v>0.64123536719979601</v>
      </c>
      <c r="CH24" s="211">
        <v>0.483333103821038</v>
      </c>
      <c r="CI24" s="211">
        <v>0</v>
      </c>
      <c r="CJ24" s="118">
        <v>3.0908238675172998E-2</v>
      </c>
      <c r="CK24" s="211">
        <v>6.18164773503459E-2</v>
      </c>
      <c r="CL24" s="211">
        <v>3.1667052929038402E-3</v>
      </c>
      <c r="CM24" s="118">
        <v>0</v>
      </c>
      <c r="CN24" s="211">
        <v>0</v>
      </c>
      <c r="CO24" s="211">
        <v>0</v>
      </c>
      <c r="CP24" s="118">
        <v>5.2293310784733897</v>
      </c>
      <c r="CQ24" s="211">
        <v>4.3569328563134304</v>
      </c>
      <c r="CR24" s="211">
        <v>2.4983838511374999E-2</v>
      </c>
      <c r="CS24" s="118">
        <v>0.16734225740422301</v>
      </c>
      <c r="CT24" s="211">
        <v>0.176089839263015</v>
      </c>
      <c r="CU24" s="211">
        <v>1.4669950855874501E-2</v>
      </c>
      <c r="CV24" s="118">
        <v>2.43197743508206</v>
      </c>
      <c r="CW24" s="211">
        <v>1.3736562407266</v>
      </c>
      <c r="CX24" s="211">
        <v>1.28967611854426E-2</v>
      </c>
      <c r="CY24" s="205">
        <v>180.94695520508</v>
      </c>
      <c r="CZ24" s="211">
        <v>27.6552928303147</v>
      </c>
      <c r="DA24" s="211">
        <v>0</v>
      </c>
      <c r="DB24" s="270">
        <v>592.90169485085903</v>
      </c>
      <c r="DC24" s="211">
        <v>141.686089634605</v>
      </c>
      <c r="DD24" s="211">
        <v>1.4915415350915901E-3</v>
      </c>
      <c r="DE24" s="205">
        <v>85.333030560641802</v>
      </c>
      <c r="DF24" s="211">
        <v>13.1713265081794</v>
      </c>
      <c r="DG24" s="211">
        <v>0</v>
      </c>
      <c r="DH24" s="205">
        <v>446.06652439598201</v>
      </c>
      <c r="DI24" s="211">
        <v>68.785205647367206</v>
      </c>
      <c r="DJ24" s="211">
        <v>0</v>
      </c>
      <c r="DK24" s="205">
        <v>98.233279773541597</v>
      </c>
      <c r="DL24" s="211">
        <v>12.713126106540599</v>
      </c>
      <c r="DM24" s="211">
        <v>0</v>
      </c>
      <c r="DN24" s="205">
        <v>21.847017324145401</v>
      </c>
      <c r="DO24" s="211">
        <v>3.4926328597957101</v>
      </c>
      <c r="DP24" s="211">
        <v>0</v>
      </c>
      <c r="DQ24" s="205">
        <v>99.768723688963405</v>
      </c>
      <c r="DR24" s="211">
        <v>12.5160885543695</v>
      </c>
      <c r="DS24" s="211">
        <v>7.3760982169452198E-3</v>
      </c>
      <c r="DT24" s="205">
        <v>11.6641445261725</v>
      </c>
      <c r="DU24" s="211">
        <v>1.8625361859410901</v>
      </c>
      <c r="DV24" s="211">
        <v>9.8334571172982704E-4</v>
      </c>
      <c r="DW24" s="205">
        <v>61.290572253788</v>
      </c>
      <c r="DX24" s="211">
        <v>9.2804247483625097</v>
      </c>
      <c r="DY24" s="211">
        <v>0</v>
      </c>
      <c r="DZ24" s="205">
        <v>10.782621227124</v>
      </c>
      <c r="EA24" s="211">
        <v>2.1114081620182401</v>
      </c>
      <c r="EB24" s="211">
        <v>0</v>
      </c>
      <c r="EC24" s="205">
        <v>24.313532839613501</v>
      </c>
      <c r="ED24" s="211">
        <v>4.7105189457849503</v>
      </c>
      <c r="EE24" s="211">
        <v>0</v>
      </c>
      <c r="EF24" s="205">
        <v>2.55432477937461</v>
      </c>
      <c r="EG24" s="211">
        <v>0.51841278318950301</v>
      </c>
      <c r="EH24" s="211">
        <v>0</v>
      </c>
      <c r="EI24" s="205">
        <v>13.6722079997985</v>
      </c>
      <c r="EJ24" s="211">
        <v>2.8363928937360501</v>
      </c>
      <c r="EK24" s="211">
        <v>7.2617184881447298E-3</v>
      </c>
      <c r="EL24" s="118">
        <v>1.8023668689507</v>
      </c>
      <c r="EM24" s="211">
        <v>0.471689922842216</v>
      </c>
      <c r="EN24" s="211">
        <v>1.0516344396299599E-3</v>
      </c>
      <c r="EO24" s="118">
        <v>8.4397829638353697E-2</v>
      </c>
      <c r="EP24" s="211">
        <v>0.16879565927670701</v>
      </c>
      <c r="EQ24" s="211">
        <v>0</v>
      </c>
      <c r="ER24" s="118">
        <v>12.2045086301602</v>
      </c>
      <c r="ES24" s="211">
        <v>9.1836820371123498</v>
      </c>
      <c r="ET24" s="211">
        <v>5.2298227826766399E-3</v>
      </c>
      <c r="EU24" s="118">
        <v>9.3737607116638796E-2</v>
      </c>
      <c r="EV24" s="211">
        <v>8.4881842651904196E-2</v>
      </c>
      <c r="EW24" s="211">
        <v>3.4641887679641801E-3</v>
      </c>
      <c r="EX24" s="205">
        <v>1.97407631112018</v>
      </c>
      <c r="EY24" s="211">
        <v>0.33180632039230701</v>
      </c>
      <c r="EZ24" s="211">
        <v>1.40997890433817E-3</v>
      </c>
      <c r="FA24" s="205">
        <v>1.5869095097833199</v>
      </c>
      <c r="FB24" s="211">
        <v>0.43464674932255498</v>
      </c>
      <c r="FC24" s="211">
        <v>1.32841889975165E-3</v>
      </c>
    </row>
    <row r="25" spans="2:159">
      <c r="B25" s="73" t="s">
        <v>793</v>
      </c>
      <c r="C25" s="73" t="s">
        <v>844</v>
      </c>
      <c r="D25" s="118">
        <v>-6.7415443486612603E-2</v>
      </c>
      <c r="E25" s="211">
        <v>1.9301993464527101</v>
      </c>
      <c r="F25" s="211">
        <v>0.62132157180259895</v>
      </c>
      <c r="G25" s="118">
        <v>23.807919735171499</v>
      </c>
      <c r="H25" s="211">
        <v>10.7711213310258</v>
      </c>
      <c r="I25" s="211">
        <v>1.30167665880355</v>
      </c>
      <c r="J25" s="205">
        <v>446.66260188361099</v>
      </c>
      <c r="K25" s="211">
        <v>128.65446809549499</v>
      </c>
      <c r="L25" s="211">
        <v>0.53951459523160605</v>
      </c>
      <c r="M25" s="205">
        <v>484.40938236390701</v>
      </c>
      <c r="N25" s="211">
        <v>154.29127983223199</v>
      </c>
      <c r="O25" s="211">
        <v>8.14137406968935E-2</v>
      </c>
      <c r="P25" s="205">
        <v>142.332784154179</v>
      </c>
      <c r="Q25" s="211">
        <v>61.751647972246502</v>
      </c>
      <c r="R25" s="211">
        <v>0.52417096109049799</v>
      </c>
      <c r="S25" s="205">
        <v>1397.9606831774299</v>
      </c>
      <c r="T25" s="211">
        <v>606.65903383656303</v>
      </c>
      <c r="U25" s="211">
        <v>73.751000181141904</v>
      </c>
      <c r="V25" s="118">
        <v>223070.58292107499</v>
      </c>
      <c r="W25" s="211">
        <v>66222.336043560805</v>
      </c>
      <c r="X25" s="211">
        <v>4.2663036408253197</v>
      </c>
      <c r="Y25" s="118">
        <v>280.951280998801</v>
      </c>
      <c r="Z25" s="211">
        <v>159.51765920736699</v>
      </c>
      <c r="AA25" s="211">
        <v>17.568332180929598</v>
      </c>
      <c r="AB25" s="118">
        <v>409.34738174173202</v>
      </c>
      <c r="AC25" s="211">
        <v>201.83202540001099</v>
      </c>
      <c r="AD25" s="211">
        <v>30.985362822618299</v>
      </c>
      <c r="AE25" s="118">
        <v>58.886565916955199</v>
      </c>
      <c r="AF25" s="211">
        <v>31.133032605199599</v>
      </c>
      <c r="AG25" s="211">
        <v>3.8296814042398299</v>
      </c>
      <c r="AH25" s="118">
        <v>1.9672603261658099</v>
      </c>
      <c r="AI25" s="211">
        <v>0.71213608086295299</v>
      </c>
      <c r="AJ25" s="211">
        <v>7.3727228547965706E-2</v>
      </c>
      <c r="AK25" s="118">
        <v>18.305761473762299</v>
      </c>
      <c r="AL25" s="211">
        <v>12.647185557514399</v>
      </c>
      <c r="AM25" s="211">
        <v>0.14066097908778999</v>
      </c>
      <c r="AN25" s="118">
        <v>0.51610666010457595</v>
      </c>
      <c r="AO25" s="211">
        <v>0.30705050790752397</v>
      </c>
      <c r="AP25" s="211">
        <v>1.7077845818231699E-2</v>
      </c>
      <c r="AQ25" s="118">
        <v>0.93853147367319001</v>
      </c>
      <c r="AR25" s="211">
        <v>2.7852893784780699</v>
      </c>
      <c r="AS25" s="211">
        <v>0.69567384784546404</v>
      </c>
      <c r="AT25" s="205">
        <v>386.71274705721999</v>
      </c>
      <c r="AU25" s="211">
        <v>104.297510446324</v>
      </c>
      <c r="AV25" s="211">
        <v>0.20017426078081901</v>
      </c>
      <c r="AW25" s="270">
        <v>1522.6120988134601</v>
      </c>
      <c r="AX25" s="211">
        <v>363.76137196297299</v>
      </c>
      <c r="AY25" s="211">
        <v>0.22389516268464499</v>
      </c>
      <c r="AZ25" s="270">
        <v>1519.36250391115</v>
      </c>
      <c r="BA25" s="211">
        <v>412.50281658934199</v>
      </c>
      <c r="BB25" s="211">
        <v>1.29004127556207</v>
      </c>
      <c r="BC25" s="118">
        <v>2.0245766240325498</v>
      </c>
      <c r="BD25" s="211">
        <v>0.85899686824118104</v>
      </c>
      <c r="BE25" s="211">
        <v>9.1518377202993405E-3</v>
      </c>
      <c r="BF25" s="270">
        <v>3.1857605425637199</v>
      </c>
      <c r="BG25" s="211">
        <v>1.93100052459992</v>
      </c>
      <c r="BH25" s="211">
        <v>7.3206793452724905E-2</v>
      </c>
      <c r="BI25" s="205">
        <v>8.2249158518658607</v>
      </c>
      <c r="BJ25" s="211">
        <v>4.3961478269062599</v>
      </c>
      <c r="BK25" s="211">
        <v>7.0098061968739994E-2</v>
      </c>
      <c r="BL25" s="118">
        <v>4.2866342255316701</v>
      </c>
      <c r="BM25" s="211">
        <v>2.4071355735380302</v>
      </c>
      <c r="BN25" s="211">
        <v>8.2339145354917903E-2</v>
      </c>
      <c r="BO25" s="118">
        <v>0.315306974262619</v>
      </c>
      <c r="BP25" s="211">
        <v>0.21686960132517799</v>
      </c>
      <c r="BQ25" s="211">
        <v>2.00771952203685E-2</v>
      </c>
      <c r="BR25" s="118">
        <v>6.1972611072456099</v>
      </c>
      <c r="BS25" s="211">
        <v>2.2539088901625002</v>
      </c>
      <c r="BT25" s="211">
        <v>6.9765181266566806E-2</v>
      </c>
      <c r="BU25" s="205">
        <v>5.3075758678849203</v>
      </c>
      <c r="BV25" s="211">
        <v>2.1989775378910998</v>
      </c>
      <c r="BW25" s="211">
        <v>5.4640438093223602E-2</v>
      </c>
      <c r="BX25" s="118">
        <v>0.53667928674524001</v>
      </c>
      <c r="BY25" s="211">
        <v>0.99554354426024605</v>
      </c>
      <c r="BZ25" s="211">
        <v>0.42080161103186198</v>
      </c>
      <c r="CA25" s="205">
        <v>623.77109867571005</v>
      </c>
      <c r="CB25" s="211">
        <v>124.548585440792</v>
      </c>
      <c r="CC25" s="211">
        <v>2.9428649521152498E-3</v>
      </c>
      <c r="CD25" s="205">
        <v>297.62723559608997</v>
      </c>
      <c r="CE25" s="211">
        <v>48.849037157352797</v>
      </c>
      <c r="CF25" s="211">
        <v>0</v>
      </c>
      <c r="CG25" s="118">
        <v>0.76413939862356295</v>
      </c>
      <c r="CH25" s="211">
        <v>0.65384808324134802</v>
      </c>
      <c r="CI25" s="211">
        <v>0</v>
      </c>
      <c r="CJ25" s="118">
        <v>0</v>
      </c>
      <c r="CK25" s="211">
        <v>0</v>
      </c>
      <c r="CL25" s="211">
        <v>0</v>
      </c>
      <c r="CM25" s="118">
        <v>0</v>
      </c>
      <c r="CN25" s="211">
        <v>0</v>
      </c>
      <c r="CO25" s="211">
        <v>1.1311765567796801E-2</v>
      </c>
      <c r="CP25" s="118">
        <v>4.8024579904187101</v>
      </c>
      <c r="CQ25" s="211">
        <v>4.6486752893572199</v>
      </c>
      <c r="CR25" s="211">
        <v>1.97780215842966E-2</v>
      </c>
      <c r="CS25" s="118">
        <v>0.228004655464111</v>
      </c>
      <c r="CT25" s="211">
        <v>0.24106696347755299</v>
      </c>
      <c r="CU25" s="211">
        <v>1.2440637909438199E-2</v>
      </c>
      <c r="CV25" s="118">
        <v>2.41727789496497</v>
      </c>
      <c r="CW25" s="211">
        <v>1.7108069782551301</v>
      </c>
      <c r="CX25" s="211">
        <v>1.9548464367235702E-2</v>
      </c>
      <c r="CY25" s="205">
        <v>185.723668635455</v>
      </c>
      <c r="CZ25" s="211">
        <v>32.151963126909003</v>
      </c>
      <c r="DA25" s="211">
        <v>2.1953208129805901E-3</v>
      </c>
      <c r="DB25" s="270">
        <v>584.22061816774794</v>
      </c>
      <c r="DC25" s="211">
        <v>165.59262659070399</v>
      </c>
      <c r="DD25" s="211">
        <v>0</v>
      </c>
      <c r="DE25" s="205">
        <v>88.833665363696198</v>
      </c>
      <c r="DF25" s="211">
        <v>16.432755634635999</v>
      </c>
      <c r="DG25" s="211">
        <v>0</v>
      </c>
      <c r="DH25" s="205">
        <v>446.26855869355501</v>
      </c>
      <c r="DI25" s="211">
        <v>74.029361424502298</v>
      </c>
      <c r="DJ25" s="211">
        <v>0</v>
      </c>
      <c r="DK25" s="205">
        <v>101.191632514967</v>
      </c>
      <c r="DL25" s="211">
        <v>15.753748925881</v>
      </c>
      <c r="DM25" s="211">
        <v>0</v>
      </c>
      <c r="DN25" s="205">
        <v>22.553158019039401</v>
      </c>
      <c r="DO25" s="211">
        <v>3.23932122834933</v>
      </c>
      <c r="DP25" s="211">
        <v>0</v>
      </c>
      <c r="DQ25" s="205">
        <v>102.450610333366</v>
      </c>
      <c r="DR25" s="211">
        <v>18.187372322999099</v>
      </c>
      <c r="DS25" s="211">
        <v>1.11646124100893E-2</v>
      </c>
      <c r="DT25" s="205">
        <v>11.610664733705301</v>
      </c>
      <c r="DU25" s="211">
        <v>1.9409311458091001</v>
      </c>
      <c r="DV25" s="211">
        <v>0</v>
      </c>
      <c r="DW25" s="205">
        <v>61.938526151025002</v>
      </c>
      <c r="DX25" s="211">
        <v>10.9241494721404</v>
      </c>
      <c r="DY25" s="211">
        <v>0</v>
      </c>
      <c r="DZ25" s="205">
        <v>10.484055250360299</v>
      </c>
      <c r="EA25" s="211">
        <v>1.8451914832715799</v>
      </c>
      <c r="EB25" s="211">
        <v>0</v>
      </c>
      <c r="EC25" s="205">
        <v>24.737740133847399</v>
      </c>
      <c r="ED25" s="211">
        <v>5.0159627167448297</v>
      </c>
      <c r="EE25" s="211">
        <v>3.4608813703784799E-3</v>
      </c>
      <c r="EF25" s="205">
        <v>2.5597962957743099</v>
      </c>
      <c r="EG25" s="211">
        <v>0.57627046073636901</v>
      </c>
      <c r="EH25" s="211">
        <v>0</v>
      </c>
      <c r="EI25" s="205">
        <v>13.4348599808879</v>
      </c>
      <c r="EJ25" s="211">
        <v>3.0850799023753201</v>
      </c>
      <c r="EK25" s="211">
        <v>0</v>
      </c>
      <c r="EL25" s="118">
        <v>1.8139815335835301</v>
      </c>
      <c r="EM25" s="211">
        <v>0.51468406218282803</v>
      </c>
      <c r="EN25" s="211">
        <v>0</v>
      </c>
      <c r="EO25" s="118">
        <v>9.3007029561770704E-2</v>
      </c>
      <c r="EP25" s="211">
        <v>0.18601405912354099</v>
      </c>
      <c r="EQ25" s="211">
        <v>0</v>
      </c>
      <c r="ER25" s="118">
        <v>11.3591300440078</v>
      </c>
      <c r="ES25" s="211">
        <v>8.9163417854258302</v>
      </c>
      <c r="ET25" s="211">
        <v>9.1001721208976497E-3</v>
      </c>
      <c r="EU25" s="118">
        <v>0.105210208400348</v>
      </c>
      <c r="EV25" s="211">
        <v>8.6334810277992405E-2</v>
      </c>
      <c r="EW25" s="211">
        <v>2.6787242408227302E-3</v>
      </c>
      <c r="EX25" s="205">
        <v>2.0394318202096402</v>
      </c>
      <c r="EY25" s="211">
        <v>0.525683576882781</v>
      </c>
      <c r="EZ25" s="211">
        <v>0</v>
      </c>
      <c r="FA25" s="205">
        <v>1.64503517145333</v>
      </c>
      <c r="FB25" s="211">
        <v>0.65052825772774003</v>
      </c>
      <c r="FC25" s="211">
        <v>1.42747759998166E-3</v>
      </c>
    </row>
    <row r="26" spans="2:159">
      <c r="B26" s="73" t="s">
        <v>793</v>
      </c>
      <c r="C26" s="73" t="s">
        <v>845</v>
      </c>
      <c r="D26" s="118">
        <v>-5.5145235252277797E-2</v>
      </c>
      <c r="E26" s="211">
        <v>1.7347265303945401</v>
      </c>
      <c r="F26" s="211">
        <v>0.57690758692063304</v>
      </c>
      <c r="G26" s="118">
        <v>17.791230819671501</v>
      </c>
      <c r="H26" s="211">
        <v>8.4089938522095409</v>
      </c>
      <c r="I26" s="211">
        <v>1.39412762131524</v>
      </c>
      <c r="J26" s="205">
        <v>446.09016586654002</v>
      </c>
      <c r="K26" s="211">
        <v>112.266649745035</v>
      </c>
      <c r="L26" s="211">
        <v>0.533161899751876</v>
      </c>
      <c r="M26" s="205">
        <v>499.65996792750798</v>
      </c>
      <c r="N26" s="211">
        <v>137.498330138493</v>
      </c>
      <c r="O26" s="211">
        <v>9.4501173428126195E-2</v>
      </c>
      <c r="P26" s="205">
        <v>147.666154635168</v>
      </c>
      <c r="Q26" s="211">
        <v>67.089200986529207</v>
      </c>
      <c r="R26" s="211">
        <v>0.32840434788344602</v>
      </c>
      <c r="S26" s="205">
        <v>1532.5680993937499</v>
      </c>
      <c r="T26" s="211">
        <v>454.18188379210198</v>
      </c>
      <c r="U26" s="211">
        <v>57.573936589659198</v>
      </c>
      <c r="V26" s="118">
        <v>215847.29083224299</v>
      </c>
      <c r="W26" s="211">
        <v>52727.731422888297</v>
      </c>
      <c r="X26" s="211">
        <v>3.48937852328261</v>
      </c>
      <c r="Y26" s="118">
        <v>253.40967292391801</v>
      </c>
      <c r="Z26" s="211">
        <v>129.31674777625801</v>
      </c>
      <c r="AA26" s="211">
        <v>16.3979557834712</v>
      </c>
      <c r="AB26" s="118">
        <v>377.80509524099102</v>
      </c>
      <c r="AC26" s="211">
        <v>183.68367069220599</v>
      </c>
      <c r="AD26" s="211">
        <v>25.5716944444486</v>
      </c>
      <c r="AE26" s="118">
        <v>62.527403844323203</v>
      </c>
      <c r="AF26" s="211">
        <v>36.092710089556299</v>
      </c>
      <c r="AG26" s="211">
        <v>3.1333942101696501</v>
      </c>
      <c r="AH26" s="118">
        <v>1.89220716029299</v>
      </c>
      <c r="AI26" s="211">
        <v>0.71968054655957103</v>
      </c>
      <c r="AJ26" s="211">
        <v>8.4582615274452599E-2</v>
      </c>
      <c r="AK26" s="118">
        <v>20.987724036501</v>
      </c>
      <c r="AL26" s="211">
        <v>18.7685655770767</v>
      </c>
      <c r="AM26" s="211">
        <v>0.139005260766663</v>
      </c>
      <c r="AN26" s="118">
        <v>0.579013637114553</v>
      </c>
      <c r="AO26" s="211">
        <v>0.35690198952006902</v>
      </c>
      <c r="AP26" s="211">
        <v>1.302956687176E-2</v>
      </c>
      <c r="AQ26" s="118">
        <v>0.68417415730054898</v>
      </c>
      <c r="AR26" s="211">
        <v>2.2917395742787701</v>
      </c>
      <c r="AS26" s="211">
        <v>0.60917447570437699</v>
      </c>
      <c r="AT26" s="205">
        <v>378.829488826545</v>
      </c>
      <c r="AU26" s="211">
        <v>91.1122868665082</v>
      </c>
      <c r="AV26" s="211">
        <v>0.15889161419450501</v>
      </c>
      <c r="AW26" s="270">
        <v>1613.4649383963001</v>
      </c>
      <c r="AX26" s="211">
        <v>554.54316119096995</v>
      </c>
      <c r="AY26" s="211">
        <v>0.22764576721893501</v>
      </c>
      <c r="AZ26" s="270">
        <v>1619.1122798122001</v>
      </c>
      <c r="BA26" s="211">
        <v>483.22830720563502</v>
      </c>
      <c r="BB26" s="211">
        <v>1.40418860999257</v>
      </c>
      <c r="BC26" s="118">
        <v>1.88852234086999</v>
      </c>
      <c r="BD26" s="211">
        <v>0.60671336900682704</v>
      </c>
      <c r="BE26" s="211">
        <v>9.3401844210755595E-3</v>
      </c>
      <c r="BF26" s="270">
        <v>3.35695251281303</v>
      </c>
      <c r="BG26" s="211">
        <v>2.0287386857758301</v>
      </c>
      <c r="BH26" s="211">
        <v>5.4350698993204098E-2</v>
      </c>
      <c r="BI26" s="205">
        <v>7.9639665333833802</v>
      </c>
      <c r="BJ26" s="211">
        <v>3.7355663127646399</v>
      </c>
      <c r="BK26" s="211">
        <v>7.7389885314315301E-2</v>
      </c>
      <c r="BL26" s="118">
        <v>4.2881859389927799</v>
      </c>
      <c r="BM26" s="211">
        <v>1.95371824552832</v>
      </c>
      <c r="BN26" s="211">
        <v>7.5240046353769005E-2</v>
      </c>
      <c r="BO26" s="118">
        <v>0.29341666930120403</v>
      </c>
      <c r="BP26" s="211">
        <v>0.19502213262113099</v>
      </c>
      <c r="BQ26" s="211">
        <v>1.4404596284534501E-2</v>
      </c>
      <c r="BR26" s="118">
        <v>5.7168647270117603</v>
      </c>
      <c r="BS26" s="211">
        <v>1.5072161442227401</v>
      </c>
      <c r="BT26" s="211">
        <v>7.3791814444724199E-2</v>
      </c>
      <c r="BU26" s="205">
        <v>4.9903588977385303</v>
      </c>
      <c r="BV26" s="211">
        <v>1.76342020158197</v>
      </c>
      <c r="BW26" s="211">
        <v>3.7295245283116098E-2</v>
      </c>
      <c r="BX26" s="118">
        <v>0.64953248524313301</v>
      </c>
      <c r="BY26" s="211">
        <v>1.27782178398879</v>
      </c>
      <c r="BZ26" s="211">
        <v>0.43313017503092399</v>
      </c>
      <c r="CA26" s="205">
        <v>615.51073664519902</v>
      </c>
      <c r="CB26" s="211">
        <v>116.31579358951799</v>
      </c>
      <c r="CC26" s="211">
        <v>3.4598765929203198E-3</v>
      </c>
      <c r="CD26" s="205">
        <v>288.74390782446</v>
      </c>
      <c r="CE26" s="211">
        <v>40.212775174165799</v>
      </c>
      <c r="CF26" s="211">
        <v>1.6906540156947599E-3</v>
      </c>
      <c r="CG26" s="118">
        <v>0.66327701590221499</v>
      </c>
      <c r="CH26" s="211">
        <v>0.54826023631390897</v>
      </c>
      <c r="CI26" s="211">
        <v>4.5902935132610097E-3</v>
      </c>
      <c r="CJ26" s="118">
        <v>3.63593827533664E-2</v>
      </c>
      <c r="CK26" s="211">
        <v>7.2718765506732702E-2</v>
      </c>
      <c r="CL26" s="211">
        <v>1.9998125221229002E-3</v>
      </c>
      <c r="CM26" s="118">
        <v>0</v>
      </c>
      <c r="CN26" s="211">
        <v>0</v>
      </c>
      <c r="CO26" s="211">
        <v>1.1077859981734601E-2</v>
      </c>
      <c r="CP26" s="118">
        <v>6.3826000077813303</v>
      </c>
      <c r="CQ26" s="211">
        <v>5.71813075417157</v>
      </c>
      <c r="CR26" s="211">
        <v>2.5847863043440999E-2</v>
      </c>
      <c r="CS26" s="118">
        <v>0.181667470346802</v>
      </c>
      <c r="CT26" s="211">
        <v>0.21679704638404501</v>
      </c>
      <c r="CU26" s="211">
        <v>1.03190446478951E-2</v>
      </c>
      <c r="CV26" s="118">
        <v>2.4258531989885599</v>
      </c>
      <c r="CW26" s="211">
        <v>1.6473925135796801</v>
      </c>
      <c r="CX26" s="211">
        <v>1.33346068542956E-2</v>
      </c>
      <c r="CY26" s="205">
        <v>183.00128530928799</v>
      </c>
      <c r="CZ26" s="211">
        <v>26.125566705455999</v>
      </c>
      <c r="DA26" s="211">
        <v>0</v>
      </c>
      <c r="DB26" s="205">
        <v>570.545693085376</v>
      </c>
      <c r="DC26" s="211">
        <v>136.50910322695799</v>
      </c>
      <c r="DD26" s="211">
        <v>0</v>
      </c>
      <c r="DE26" s="205">
        <v>84.405204982671407</v>
      </c>
      <c r="DF26" s="211">
        <v>16.053243038219001</v>
      </c>
      <c r="DG26" s="211">
        <v>1.16967245046507E-3</v>
      </c>
      <c r="DH26" s="205">
        <v>433.55398343914698</v>
      </c>
      <c r="DI26" s="211">
        <v>73.152965751367901</v>
      </c>
      <c r="DJ26" s="211">
        <v>1.3560483572258499E-2</v>
      </c>
      <c r="DK26" s="205">
        <v>98.254106861666699</v>
      </c>
      <c r="DL26" s="211">
        <v>16.067279102312799</v>
      </c>
      <c r="DM26" s="211">
        <v>1.07861741767629E-2</v>
      </c>
      <c r="DN26" s="205">
        <v>22.127446706300098</v>
      </c>
      <c r="DO26" s="211">
        <v>3.7190304087788602</v>
      </c>
      <c r="DP26" s="211">
        <v>2.2048539126475301E-3</v>
      </c>
      <c r="DQ26" s="205">
        <v>100.709297697933</v>
      </c>
      <c r="DR26" s="211">
        <v>15.8736822498525</v>
      </c>
      <c r="DS26" s="211">
        <v>7.6181950007648798E-3</v>
      </c>
      <c r="DT26" s="205">
        <v>11.3733195249551</v>
      </c>
      <c r="DU26" s="211">
        <v>2.28133999245212</v>
      </c>
      <c r="DV26" s="211">
        <v>0</v>
      </c>
      <c r="DW26" s="205">
        <v>60.081238239023598</v>
      </c>
      <c r="DX26" s="211">
        <v>11.249372110563099</v>
      </c>
      <c r="DY26" s="211">
        <v>4.4634582980726404E-3</v>
      </c>
      <c r="DZ26" s="205">
        <v>10.473421990815501</v>
      </c>
      <c r="EA26" s="211">
        <v>2.04525130784784</v>
      </c>
      <c r="EB26" s="211">
        <v>0</v>
      </c>
      <c r="EC26" s="205">
        <v>24.4337505950474</v>
      </c>
      <c r="ED26" s="211">
        <v>4.4440824276253004</v>
      </c>
      <c r="EE26" s="211">
        <v>0</v>
      </c>
      <c r="EF26" s="205">
        <v>2.48815759215685</v>
      </c>
      <c r="EG26" s="211">
        <v>0.46370638147682303</v>
      </c>
      <c r="EH26" s="211">
        <v>2.0648428174154698E-3</v>
      </c>
      <c r="EI26" s="205">
        <v>13.272277368902101</v>
      </c>
      <c r="EJ26" s="211">
        <v>2.63957505723313</v>
      </c>
      <c r="EK26" s="211">
        <v>0</v>
      </c>
      <c r="EL26" s="118">
        <v>1.7762745111087299</v>
      </c>
      <c r="EM26" s="211">
        <v>0.34871626544610401</v>
      </c>
      <c r="EN26" s="211">
        <v>0</v>
      </c>
      <c r="EO26" s="118">
        <v>8.8064089289512301E-2</v>
      </c>
      <c r="EP26" s="211">
        <v>0.17612817857902499</v>
      </c>
      <c r="EQ26" s="211">
        <v>5.0229127189451196E-3</v>
      </c>
      <c r="ER26" s="118">
        <v>13.277556253203599</v>
      </c>
      <c r="ES26" s="211">
        <v>12.8136387688134</v>
      </c>
      <c r="ET26" s="211">
        <v>0</v>
      </c>
      <c r="EU26" s="118">
        <v>8.9712954616890203E-2</v>
      </c>
      <c r="EV26" s="211">
        <v>0.10604001826887299</v>
      </c>
      <c r="EW26" s="211">
        <v>4.5970255979766199E-3</v>
      </c>
      <c r="EX26" s="205">
        <v>1.9954032902029799</v>
      </c>
      <c r="EY26" s="211">
        <v>0.50148201236169299</v>
      </c>
      <c r="EZ26" s="211">
        <v>1.4342963176816399E-3</v>
      </c>
      <c r="FA26" s="205">
        <v>1.5422693281015001</v>
      </c>
      <c r="FB26" s="211">
        <v>0.45333112712743101</v>
      </c>
      <c r="FC26" s="211">
        <v>0</v>
      </c>
    </row>
    <row r="27" spans="2:159">
      <c r="B27" s="73" t="s">
        <v>793</v>
      </c>
      <c r="C27" s="68" t="s">
        <v>847</v>
      </c>
      <c r="D27" s="131">
        <v>-4.2645971666069198E-2</v>
      </c>
      <c r="E27" s="245">
        <v>1.86584617742407</v>
      </c>
      <c r="F27" s="245">
        <v>0.58958196086053105</v>
      </c>
      <c r="G27" s="131">
        <v>14.1746819811148</v>
      </c>
      <c r="H27" s="245">
        <v>7.0002092681471</v>
      </c>
      <c r="I27" s="245">
        <v>1.1365570834394301</v>
      </c>
      <c r="J27" s="244">
        <v>459.43648896155798</v>
      </c>
      <c r="K27" s="245">
        <v>127.67610429527301</v>
      </c>
      <c r="L27" s="245">
        <v>0.50036205942950596</v>
      </c>
      <c r="M27" s="244">
        <v>499.99477960792598</v>
      </c>
      <c r="N27" s="245">
        <v>145.38181401021399</v>
      </c>
      <c r="O27" s="245">
        <v>0.14927879212161799</v>
      </c>
      <c r="P27" s="244">
        <v>173.361843516373</v>
      </c>
      <c r="Q27" s="245">
        <v>92.708836268830197</v>
      </c>
      <c r="R27" s="245">
        <v>0.480377971988102</v>
      </c>
      <c r="S27" s="244">
        <v>1526.50748503406</v>
      </c>
      <c r="T27" s="245">
        <v>376.29806044121199</v>
      </c>
      <c r="U27" s="245">
        <v>54.346375134899603</v>
      </c>
      <c r="V27" s="131">
        <v>227015.54341090101</v>
      </c>
      <c r="W27" s="245">
        <v>68335.048640289504</v>
      </c>
      <c r="X27" s="245">
        <v>3.0516141931856802</v>
      </c>
      <c r="Y27" s="131">
        <v>256.50551203058598</v>
      </c>
      <c r="Z27" s="245">
        <v>118.362097383102</v>
      </c>
      <c r="AA27" s="245">
        <v>15.129345273761301</v>
      </c>
      <c r="AB27" s="131">
        <v>363.790134396577</v>
      </c>
      <c r="AC27" s="245">
        <v>141.90547258616999</v>
      </c>
      <c r="AD27" s="245">
        <v>25.500948806465399</v>
      </c>
      <c r="AE27" s="131">
        <v>65.634918513059205</v>
      </c>
      <c r="AF27" s="245">
        <v>39.526037540790597</v>
      </c>
      <c r="AG27" s="245">
        <v>3.85714079439478</v>
      </c>
      <c r="AH27" s="131">
        <v>2.7250558654445798</v>
      </c>
      <c r="AI27" s="245">
        <v>0.83499113836055905</v>
      </c>
      <c r="AJ27" s="245">
        <v>7.3181324824407104E-2</v>
      </c>
      <c r="AK27" s="131">
        <v>21.196115851309301</v>
      </c>
      <c r="AL27" s="245">
        <v>18.949711120049798</v>
      </c>
      <c r="AM27" s="245">
        <v>0.13282335257993799</v>
      </c>
      <c r="AN27" s="131">
        <v>0.60120051440857103</v>
      </c>
      <c r="AO27" s="245">
        <v>0.36859334873462202</v>
      </c>
      <c r="AP27" s="245">
        <v>1.45093602883318E-2</v>
      </c>
      <c r="AQ27" s="131">
        <v>0.416863416421139</v>
      </c>
      <c r="AR27" s="245">
        <v>2.5207596779659101</v>
      </c>
      <c r="AS27" s="245">
        <v>0.62250327713159503</v>
      </c>
      <c r="AT27" s="244">
        <v>382.14520097445302</v>
      </c>
      <c r="AU27" s="245">
        <v>105.03934691468601</v>
      </c>
      <c r="AV27" s="245">
        <v>0.18469904063258699</v>
      </c>
      <c r="AW27" s="276">
        <v>1649.3409117885799</v>
      </c>
      <c r="AX27" s="245">
        <v>568.00088801067102</v>
      </c>
      <c r="AY27" s="245">
        <v>0.218866397938836</v>
      </c>
      <c r="AZ27" s="276">
        <v>1677.2911004776699</v>
      </c>
      <c r="BA27" s="245">
        <v>474.70377939814</v>
      </c>
      <c r="BB27" s="245">
        <v>1.1860866888350901</v>
      </c>
      <c r="BC27" s="131">
        <v>2.0752273471039699</v>
      </c>
      <c r="BD27" s="245">
        <v>0.79711271780641102</v>
      </c>
      <c r="BE27" s="245">
        <v>3.55917246407104E-3</v>
      </c>
      <c r="BF27" s="276">
        <v>3.8378840822782201</v>
      </c>
      <c r="BG27" s="245">
        <v>1.67888759455019</v>
      </c>
      <c r="BH27" s="245">
        <v>6.31512494070708E-2</v>
      </c>
      <c r="BI27" s="244">
        <v>8.6589701571310407</v>
      </c>
      <c r="BJ27" s="245">
        <v>3.9651383434872498</v>
      </c>
      <c r="BK27" s="245">
        <v>6.0407669759851401E-2</v>
      </c>
      <c r="BL27" s="131">
        <v>5.2263788792027697</v>
      </c>
      <c r="BM27" s="245">
        <v>3.3019865550989702</v>
      </c>
      <c r="BN27" s="245">
        <v>6.1631389330323097E-2</v>
      </c>
      <c r="BO27" s="131">
        <v>0.24807271932796299</v>
      </c>
      <c r="BP27" s="245">
        <v>0.16896818618138801</v>
      </c>
      <c r="BQ27" s="245">
        <v>1.4943538530439801E-2</v>
      </c>
      <c r="BR27" s="131">
        <v>5.8861384662481999</v>
      </c>
      <c r="BS27" s="245">
        <v>1.7145797373177001</v>
      </c>
      <c r="BT27" s="245">
        <v>6.9025064110268805E-2</v>
      </c>
      <c r="BU27" s="244">
        <v>4.9312014067078502</v>
      </c>
      <c r="BV27" s="245">
        <v>1.9427763147828701</v>
      </c>
      <c r="BW27" s="245">
        <v>5.12971867299079E-2</v>
      </c>
      <c r="BX27" s="131">
        <v>0.476623347471478</v>
      </c>
      <c r="BY27" s="245">
        <v>0.99193279710950299</v>
      </c>
      <c r="BZ27" s="245">
        <v>0.37428408159452597</v>
      </c>
      <c r="CA27" s="244">
        <v>640.77309698223803</v>
      </c>
      <c r="CB27" s="245">
        <v>122.31729582379199</v>
      </c>
      <c r="CC27" s="245">
        <v>2.7217938265270002E-3</v>
      </c>
      <c r="CD27" s="244">
        <v>277.65203845765399</v>
      </c>
      <c r="CE27" s="245">
        <v>41.701215588543398</v>
      </c>
      <c r="CF27" s="245">
        <v>0</v>
      </c>
      <c r="CG27" s="131">
        <v>0.80962462343371699</v>
      </c>
      <c r="CH27" s="245">
        <v>0.81357874717962497</v>
      </c>
      <c r="CI27" s="245">
        <v>0</v>
      </c>
      <c r="CJ27" s="131">
        <v>3.0964539582875299E-2</v>
      </c>
      <c r="CK27" s="245">
        <v>6.1929079165750599E-2</v>
      </c>
      <c r="CL27" s="245">
        <v>1.9127899141029899E-3</v>
      </c>
      <c r="CM27" s="131">
        <v>0</v>
      </c>
      <c r="CN27" s="245">
        <v>0</v>
      </c>
      <c r="CO27" s="245">
        <v>0</v>
      </c>
      <c r="CP27" s="131">
        <v>5.6578932307234204</v>
      </c>
      <c r="CQ27" s="245">
        <v>4.8412453939124598</v>
      </c>
      <c r="CR27" s="245">
        <v>2.0675128751572298E-2</v>
      </c>
      <c r="CS27" s="131">
        <v>0.20023729941253501</v>
      </c>
      <c r="CT27" s="245">
        <v>0.22770321692432099</v>
      </c>
      <c r="CU27" s="245">
        <v>1.48897645610187E-2</v>
      </c>
      <c r="CV27" s="131">
        <v>2.5979663013451701</v>
      </c>
      <c r="CW27" s="245">
        <v>1.7084185085638299</v>
      </c>
      <c r="CX27" s="245">
        <v>0</v>
      </c>
      <c r="CY27" s="244">
        <v>180.445804676292</v>
      </c>
      <c r="CZ27" s="245">
        <v>25.466038052390001</v>
      </c>
      <c r="DA27" s="245">
        <v>1.4383063868606701E-3</v>
      </c>
      <c r="DB27" s="244">
        <v>576.10437369037697</v>
      </c>
      <c r="DC27" s="245">
        <v>156.97103438799701</v>
      </c>
      <c r="DD27" s="245">
        <v>1.46224337019454E-3</v>
      </c>
      <c r="DE27" s="244">
        <v>84.637379607360401</v>
      </c>
      <c r="DF27" s="245">
        <v>17.943248252047301</v>
      </c>
      <c r="DG27" s="245">
        <v>1.11929440094599E-3</v>
      </c>
      <c r="DH27" s="244">
        <v>424.35628640242697</v>
      </c>
      <c r="DI27" s="245">
        <v>73.760296224819101</v>
      </c>
      <c r="DJ27" s="245">
        <v>0</v>
      </c>
      <c r="DK27" s="244">
        <v>95.186253268384505</v>
      </c>
      <c r="DL27" s="245">
        <v>18.702802631033698</v>
      </c>
      <c r="DM27" s="245">
        <v>0</v>
      </c>
      <c r="DN27" s="244">
        <v>21.2651439909055</v>
      </c>
      <c r="DO27" s="245">
        <v>3.6401425194089101</v>
      </c>
      <c r="DP27" s="245">
        <v>0</v>
      </c>
      <c r="DQ27" s="244">
        <v>97.305962598080697</v>
      </c>
      <c r="DR27" s="245">
        <v>14.3888269918367</v>
      </c>
      <c r="DS27" s="245">
        <v>0</v>
      </c>
      <c r="DT27" s="244">
        <v>11.1483254271417</v>
      </c>
      <c r="DU27" s="245">
        <v>1.95559279803143</v>
      </c>
      <c r="DV27" s="245">
        <v>0</v>
      </c>
      <c r="DW27" s="244">
        <v>58.0292473933781</v>
      </c>
      <c r="DX27" s="245">
        <v>8.5222685390388602</v>
      </c>
      <c r="DY27" s="245">
        <v>4.2352630147887704E-3</v>
      </c>
      <c r="DZ27" s="244">
        <v>10.135985863867599</v>
      </c>
      <c r="EA27" s="245">
        <v>1.8172741265538199</v>
      </c>
      <c r="EB27" s="245">
        <v>0</v>
      </c>
      <c r="EC27" s="244">
        <v>23.583748498422999</v>
      </c>
      <c r="ED27" s="245">
        <v>4.5591135361743502</v>
      </c>
      <c r="EE27" s="245">
        <v>3.1531171789917199E-3</v>
      </c>
      <c r="EF27" s="244">
        <v>2.4329640138703299</v>
      </c>
      <c r="EG27" s="245">
        <v>0.53303243519338095</v>
      </c>
      <c r="EH27" s="245">
        <v>0</v>
      </c>
      <c r="EI27" s="244">
        <v>12.7598185184239</v>
      </c>
      <c r="EJ27" s="245">
        <v>3.2278387016207502</v>
      </c>
      <c r="EK27" s="245">
        <v>0</v>
      </c>
      <c r="EL27" s="131">
        <v>1.7095360924326399</v>
      </c>
      <c r="EM27" s="245">
        <v>0.39147774337748897</v>
      </c>
      <c r="EN27" s="245">
        <v>1.01384176524546E-3</v>
      </c>
      <c r="EO27" s="131">
        <v>8.77406459809707E-2</v>
      </c>
      <c r="EP27" s="245">
        <v>0.172901648313838</v>
      </c>
      <c r="EQ27" s="245">
        <v>6.7451179101037902E-3</v>
      </c>
      <c r="ER27" s="131">
        <v>11.352166361873</v>
      </c>
      <c r="ES27" s="245">
        <v>6.6777948383740302</v>
      </c>
      <c r="ET27" s="245">
        <v>5.1697180513338202E-3</v>
      </c>
      <c r="EU27" s="131">
        <v>8.8796742621366304E-2</v>
      </c>
      <c r="EV27" s="245">
        <v>0.111378494221803</v>
      </c>
      <c r="EW27" s="245">
        <v>4.09140387877559E-3</v>
      </c>
      <c r="EX27" s="244">
        <v>1.9014198674635701</v>
      </c>
      <c r="EY27" s="245">
        <v>0.42367649551902498</v>
      </c>
      <c r="EZ27" s="245">
        <v>0</v>
      </c>
      <c r="FA27" s="244">
        <v>1.5545812895337601</v>
      </c>
      <c r="FB27" s="245">
        <v>0.53694616441306697</v>
      </c>
      <c r="FC27" s="245">
        <v>0</v>
      </c>
    </row>
    <row r="28" spans="2:159">
      <c r="B28" s="73" t="s">
        <v>793</v>
      </c>
      <c r="C28" s="73" t="s">
        <v>843</v>
      </c>
      <c r="D28" s="339" t="s">
        <v>806</v>
      </c>
      <c r="E28" s="258">
        <v>2.71550875414344</v>
      </c>
      <c r="F28" s="258">
        <v>0.98200653127116799</v>
      </c>
      <c r="G28" s="340">
        <v>17.5617132791035</v>
      </c>
      <c r="H28" s="258">
        <v>5.9382493142812702</v>
      </c>
      <c r="I28" s="258">
        <v>1.3796105612709999</v>
      </c>
      <c r="J28" s="257">
        <v>442.84474633373998</v>
      </c>
      <c r="K28" s="258">
        <v>67.651304287973602</v>
      </c>
      <c r="L28" s="258">
        <v>0.80872429345487995</v>
      </c>
      <c r="M28" s="257">
        <v>454.783725706204</v>
      </c>
      <c r="N28" s="258">
        <v>78.354113249237201</v>
      </c>
      <c r="O28" s="258">
        <v>7.0139290534088294E-2</v>
      </c>
      <c r="P28" s="257">
        <v>173.597690985745</v>
      </c>
      <c r="Q28" s="258">
        <v>86.272058030647699</v>
      </c>
      <c r="R28" s="258">
        <v>0.42555520912219102</v>
      </c>
      <c r="S28" s="257">
        <v>1628.09755650131</v>
      </c>
      <c r="T28" s="258">
        <v>519.73258772538895</v>
      </c>
      <c r="U28" s="258">
        <v>85.243044171276296</v>
      </c>
      <c r="V28" s="340">
        <v>213990.620980965</v>
      </c>
      <c r="W28" s="258">
        <v>27991.686158127701</v>
      </c>
      <c r="X28" s="258">
        <v>4.9675580377572102</v>
      </c>
      <c r="Y28" s="340">
        <v>314.38375972895102</v>
      </c>
      <c r="Z28" s="258">
        <v>119.03474505272</v>
      </c>
      <c r="AA28" s="258">
        <v>23.0634800974751</v>
      </c>
      <c r="AB28" s="340">
        <v>519.70892744567504</v>
      </c>
      <c r="AC28" s="258">
        <v>201.83971542058299</v>
      </c>
      <c r="AD28" s="258">
        <v>47.306985917577201</v>
      </c>
      <c r="AE28" s="340">
        <v>35.608261582588703</v>
      </c>
      <c r="AF28" s="258">
        <v>20.873070115121699</v>
      </c>
      <c r="AG28" s="258">
        <v>4.3970431513903199</v>
      </c>
      <c r="AH28" s="340">
        <v>0.84807342625631899</v>
      </c>
      <c r="AI28" s="258">
        <v>0.35031481880225501</v>
      </c>
      <c r="AJ28" s="258">
        <v>3.6073408135955602E-2</v>
      </c>
      <c r="AK28" s="340">
        <v>21.075208755697499</v>
      </c>
      <c r="AL28" s="258">
        <v>14.760031395884599</v>
      </c>
      <c r="AM28" s="258">
        <v>0.174127641063966</v>
      </c>
      <c r="AN28" s="340">
        <v>0.54335800485961905</v>
      </c>
      <c r="AO28" s="258">
        <v>0.24616587829862999</v>
      </c>
      <c r="AP28" s="258">
        <v>1.6386200579962599E-2</v>
      </c>
      <c r="AQ28" s="340">
        <v>1.0565524554846699</v>
      </c>
      <c r="AR28" s="258">
        <v>1.11110301988924</v>
      </c>
      <c r="AS28" s="258">
        <v>0.15228538302156</v>
      </c>
      <c r="AT28" s="257">
        <v>364.20142122961602</v>
      </c>
      <c r="AU28" s="258">
        <v>49.570838448663402</v>
      </c>
      <c r="AV28" s="258">
        <v>0.23009214760752</v>
      </c>
      <c r="AW28" s="341">
        <v>1476.53484488444</v>
      </c>
      <c r="AX28" s="258">
        <v>290.75058672044901</v>
      </c>
      <c r="AY28" s="258">
        <v>0.37032238726159999</v>
      </c>
      <c r="AZ28" s="341">
        <v>1643.80397529019</v>
      </c>
      <c r="BA28" s="258">
        <v>301.107800387255</v>
      </c>
      <c r="BB28" s="258">
        <v>1.4471405505859201</v>
      </c>
      <c r="BC28" s="340">
        <v>1.9031524373106099</v>
      </c>
      <c r="BD28" s="258">
        <v>0.70265736747170404</v>
      </c>
      <c r="BE28" s="258">
        <v>6.6061801424569097E-3</v>
      </c>
      <c r="BF28" s="341">
        <v>5.7869724006745704</v>
      </c>
      <c r="BG28" s="258">
        <v>3.5795417290387701</v>
      </c>
      <c r="BH28" s="258">
        <v>6.9362876098556195E-2</v>
      </c>
      <c r="BI28" s="257">
        <v>7.8679022500583802</v>
      </c>
      <c r="BJ28" s="258">
        <v>3.7250434631545399</v>
      </c>
      <c r="BK28" s="258">
        <v>0.14805691720384001</v>
      </c>
      <c r="BL28" s="340">
        <v>6.9319029929181903</v>
      </c>
      <c r="BM28" s="258">
        <v>4.0755781995315399</v>
      </c>
      <c r="BN28" s="258">
        <v>9.36232260156451E-2</v>
      </c>
      <c r="BO28" s="340">
        <v>0.38528162586666598</v>
      </c>
      <c r="BP28" s="258">
        <v>0.27201939775189299</v>
      </c>
      <c r="BQ28" s="258">
        <v>1.79928733181621E-2</v>
      </c>
      <c r="BR28" s="340">
        <v>8.5713969090090494</v>
      </c>
      <c r="BS28" s="258">
        <v>2.3412552988897501</v>
      </c>
      <c r="BT28" s="258">
        <v>9.2665434910293595E-2</v>
      </c>
      <c r="BU28" s="257">
        <v>6.2197735056059802</v>
      </c>
      <c r="BV28" s="258">
        <v>1.9872820311366299</v>
      </c>
      <c r="BW28" s="258">
        <v>5.0988553766151301E-2</v>
      </c>
      <c r="BX28" s="340" t="s">
        <v>806</v>
      </c>
      <c r="BY28" s="258">
        <v>1.18013944691554</v>
      </c>
      <c r="BZ28" s="258">
        <v>0.35658381595226202</v>
      </c>
      <c r="CA28" s="257">
        <v>625.36913070678202</v>
      </c>
      <c r="CB28" s="258">
        <v>82.749567453992398</v>
      </c>
      <c r="CC28" s="258">
        <v>2.17756472294609E-3</v>
      </c>
      <c r="CD28" s="257">
        <v>302.05631544117898</v>
      </c>
      <c r="CE28" s="258">
        <v>42.272205400844399</v>
      </c>
      <c r="CF28" s="258">
        <v>1.7393882427989601E-3</v>
      </c>
      <c r="CG28" s="340">
        <v>1.10404761637628</v>
      </c>
      <c r="CH28" s="258">
        <v>0.90984546827442403</v>
      </c>
      <c r="CI28" s="258">
        <v>0</v>
      </c>
      <c r="CJ28" s="340" t="s">
        <v>806</v>
      </c>
      <c r="CK28" s="258">
        <v>0</v>
      </c>
      <c r="CL28" s="258">
        <v>2.05562889488369E-3</v>
      </c>
      <c r="CM28" s="340">
        <v>0</v>
      </c>
      <c r="CN28" s="258">
        <v>0</v>
      </c>
      <c r="CO28" s="258">
        <v>0</v>
      </c>
      <c r="CP28" s="340">
        <v>5.6584409147633004</v>
      </c>
      <c r="CQ28" s="258">
        <v>4.2415674409562101</v>
      </c>
      <c r="CR28" s="258">
        <v>3.9354097711971799E-2</v>
      </c>
      <c r="CS28" s="340">
        <v>0.25333416834040501</v>
      </c>
      <c r="CT28" s="258">
        <v>0.18589952294275799</v>
      </c>
      <c r="CU28" s="258">
        <v>1.88076521411039E-2</v>
      </c>
      <c r="CV28" s="340">
        <v>2.6119650686495199</v>
      </c>
      <c r="CW28" s="258">
        <v>1.17816545201751</v>
      </c>
      <c r="CX28" s="258">
        <v>0</v>
      </c>
      <c r="CY28" s="257">
        <v>187.620681164823</v>
      </c>
      <c r="CZ28" s="258">
        <v>24.218258849822099</v>
      </c>
      <c r="DA28" s="258">
        <v>0</v>
      </c>
      <c r="DB28" s="257">
        <v>549.94921327715201</v>
      </c>
      <c r="DC28" s="258">
        <v>83.836724722684806</v>
      </c>
      <c r="DD28" s="258">
        <v>0</v>
      </c>
      <c r="DE28" s="257">
        <v>85.112787241050498</v>
      </c>
      <c r="DF28" s="258">
        <v>12.0855784205486</v>
      </c>
      <c r="DG28" s="258">
        <v>1.26314902481343E-3</v>
      </c>
      <c r="DH28" s="257">
        <v>447.18710363329802</v>
      </c>
      <c r="DI28" s="258">
        <v>54.605740331463302</v>
      </c>
      <c r="DJ28" s="258">
        <v>0</v>
      </c>
      <c r="DK28" s="257">
        <v>103.53461513122799</v>
      </c>
      <c r="DL28" s="258">
        <v>11.8053068749415</v>
      </c>
      <c r="DM28" s="258">
        <v>7.9208279491560993E-3</v>
      </c>
      <c r="DN28" s="257">
        <v>22.192176684881002</v>
      </c>
      <c r="DO28" s="258">
        <v>2.9124683565290801</v>
      </c>
      <c r="DP28" s="258">
        <v>0</v>
      </c>
      <c r="DQ28" s="257">
        <v>105.860295960415</v>
      </c>
      <c r="DR28" s="258">
        <v>10.587149378027201</v>
      </c>
      <c r="DS28" s="258">
        <v>0</v>
      </c>
      <c r="DT28" s="257">
        <v>12.225767710786201</v>
      </c>
      <c r="DU28" s="258">
        <v>1.4981040455113701</v>
      </c>
      <c r="DV28" s="258">
        <v>0</v>
      </c>
      <c r="DW28" s="257">
        <v>63.536454570164899</v>
      </c>
      <c r="DX28" s="258">
        <v>9.9535025123937704</v>
      </c>
      <c r="DY28" s="258">
        <v>0</v>
      </c>
      <c r="DZ28" s="257">
        <v>10.837105255244101</v>
      </c>
      <c r="EA28" s="258">
        <v>1.40111020357035</v>
      </c>
      <c r="EB28" s="258">
        <v>0</v>
      </c>
      <c r="EC28" s="257">
        <v>25.672462150131899</v>
      </c>
      <c r="ED28" s="258">
        <v>4.2497974797283504</v>
      </c>
      <c r="EE28" s="258">
        <v>0</v>
      </c>
      <c r="EF28" s="257">
        <v>2.6829459295389202</v>
      </c>
      <c r="EG28" s="258">
        <v>0.58095127262078705</v>
      </c>
      <c r="EH28" s="258">
        <v>1.07345224192249E-3</v>
      </c>
      <c r="EI28" s="257">
        <v>14.246980849116399</v>
      </c>
      <c r="EJ28" s="258">
        <v>2.6037645064517299</v>
      </c>
      <c r="EK28" s="258">
        <v>0</v>
      </c>
      <c r="EL28" s="340">
        <v>1.8277915014210699</v>
      </c>
      <c r="EM28" s="258">
        <v>0.33781902440482497</v>
      </c>
      <c r="EN28" s="258">
        <v>1.0807830678925001E-3</v>
      </c>
      <c r="EO28" s="340">
        <v>9.7384034322506904E-2</v>
      </c>
      <c r="EP28" s="258">
        <v>0.1823749311358</v>
      </c>
      <c r="EQ28" s="258">
        <v>7.3184120489064898E-3</v>
      </c>
      <c r="ER28" s="340">
        <v>12.2631337795458</v>
      </c>
      <c r="ES28" s="258">
        <v>8.0233146318934097</v>
      </c>
      <c r="ET28" s="258">
        <v>4.5028636831303502E-3</v>
      </c>
      <c r="EU28" s="340">
        <v>0.100271662047793</v>
      </c>
      <c r="EV28" s="258">
        <v>8.0651294082861799E-2</v>
      </c>
      <c r="EW28" s="258">
        <v>5.6086935008373504E-3</v>
      </c>
      <c r="EX28" s="257">
        <v>2.0746843355455402</v>
      </c>
      <c r="EY28" s="258">
        <v>0.46446647254733497</v>
      </c>
      <c r="EZ28" s="258">
        <v>0</v>
      </c>
      <c r="FA28" s="257">
        <v>1.4148741732895</v>
      </c>
      <c r="FB28" s="258">
        <v>0.29643620630545697</v>
      </c>
      <c r="FC28" s="258">
        <v>0</v>
      </c>
    </row>
    <row r="29" spans="2:159">
      <c r="B29" s="73" t="s">
        <v>793</v>
      </c>
      <c r="C29" s="73" t="s">
        <v>844</v>
      </c>
      <c r="D29" s="338" t="s">
        <v>806</v>
      </c>
      <c r="E29" s="259">
        <v>3.14054635766185</v>
      </c>
      <c r="F29" s="259">
        <v>1.0079170566826801</v>
      </c>
      <c r="G29" s="89">
        <v>17.389320984186799</v>
      </c>
      <c r="H29" s="259">
        <v>7.4046463216828204</v>
      </c>
      <c r="I29" s="259">
        <v>1.33349700729729</v>
      </c>
      <c r="J29" s="86">
        <v>420.10484075546799</v>
      </c>
      <c r="K29" s="259">
        <v>48.279914051071401</v>
      </c>
      <c r="L29" s="259">
        <v>0.86421653009427801</v>
      </c>
      <c r="M29" s="86">
        <v>455.70302593970501</v>
      </c>
      <c r="N29" s="259">
        <v>77.665420948588903</v>
      </c>
      <c r="O29" s="259">
        <v>3.8108650307916603E-2</v>
      </c>
      <c r="P29" s="86">
        <v>171.247315606581</v>
      </c>
      <c r="Q29" s="259">
        <v>89.872837378242593</v>
      </c>
      <c r="R29" s="259">
        <v>0.118065951867189</v>
      </c>
      <c r="S29" s="86">
        <v>1552.2683235710899</v>
      </c>
      <c r="T29" s="259">
        <v>418.69826987675901</v>
      </c>
      <c r="U29" s="259">
        <v>99.137666769044102</v>
      </c>
      <c r="V29" s="89">
        <v>218492.564424679</v>
      </c>
      <c r="W29" s="259">
        <v>30547.781692816101</v>
      </c>
      <c r="X29" s="259">
        <v>4.4037420079332898</v>
      </c>
      <c r="Y29" s="89">
        <v>299.533823481713</v>
      </c>
      <c r="Z29" s="259">
        <v>119.54957393526701</v>
      </c>
      <c r="AA29" s="259">
        <v>25.691242174051901</v>
      </c>
      <c r="AB29" s="89">
        <v>486.95978250434399</v>
      </c>
      <c r="AC29" s="259">
        <v>175.206421676357</v>
      </c>
      <c r="AD29" s="259">
        <v>47.736677154751597</v>
      </c>
      <c r="AE29" s="89">
        <v>48.501964053984402</v>
      </c>
      <c r="AF29" s="259">
        <v>20.4987937072388</v>
      </c>
      <c r="AG29" s="259">
        <v>5.3335127687070099</v>
      </c>
      <c r="AH29" s="89">
        <v>0.90338756948347798</v>
      </c>
      <c r="AI29" s="259">
        <v>0.423531555568534</v>
      </c>
      <c r="AJ29" s="259">
        <v>3.2902778084939299E-2</v>
      </c>
      <c r="AK29" s="89">
        <v>23.982479530964</v>
      </c>
      <c r="AL29" s="259">
        <v>20.925054549613701</v>
      </c>
      <c r="AM29" s="259">
        <v>0.19106145593027099</v>
      </c>
      <c r="AN29" s="89">
        <v>0.55153216528858895</v>
      </c>
      <c r="AO29" s="259">
        <v>0.33156595502140501</v>
      </c>
      <c r="AP29" s="259">
        <v>2.0802995744005699E-2</v>
      </c>
      <c r="AQ29" s="89">
        <v>0.57822039780382595</v>
      </c>
      <c r="AR29" s="259">
        <v>1.1564407956076499</v>
      </c>
      <c r="AS29" s="259">
        <v>0.154050631709712</v>
      </c>
      <c r="AT29" s="86">
        <v>366.47068002338102</v>
      </c>
      <c r="AU29" s="259">
        <v>37.619157070328598</v>
      </c>
      <c r="AV29" s="259">
        <v>0.27470350220349998</v>
      </c>
      <c r="AW29" s="294">
        <v>1455.93068796374</v>
      </c>
      <c r="AX29" s="259">
        <v>204.028219783465</v>
      </c>
      <c r="AY29" s="259">
        <v>0.26899133351619098</v>
      </c>
      <c r="AZ29" s="294">
        <v>1578.5679005966899</v>
      </c>
      <c r="BA29" s="259">
        <v>229.65360481347099</v>
      </c>
      <c r="BB29" s="259">
        <v>1.5885858112394</v>
      </c>
      <c r="BC29" s="89">
        <v>1.9278442918035501</v>
      </c>
      <c r="BD29" s="259">
        <v>0.67505810408643896</v>
      </c>
      <c r="BE29" s="259">
        <v>6.1409600843387001E-3</v>
      </c>
      <c r="BF29" s="294">
        <v>3.7199180846895601</v>
      </c>
      <c r="BG29" s="259">
        <v>1.93080463777959</v>
      </c>
      <c r="BH29" s="259">
        <v>9.0037665426079203E-2</v>
      </c>
      <c r="BI29" s="86">
        <v>8.5553672413221307</v>
      </c>
      <c r="BJ29" s="259">
        <v>4.0069638585856699</v>
      </c>
      <c r="BK29" s="259">
        <v>0.115093102097534</v>
      </c>
      <c r="BL29" s="89">
        <v>4.7687526470788901</v>
      </c>
      <c r="BM29" s="259">
        <v>2.61195442816534</v>
      </c>
      <c r="BN29" s="259">
        <v>9.9283006796852993E-2</v>
      </c>
      <c r="BO29" s="89">
        <v>0.33740057339301999</v>
      </c>
      <c r="BP29" s="259">
        <v>0.17395738385988099</v>
      </c>
      <c r="BQ29" s="259">
        <v>1.49701658461227E-2</v>
      </c>
      <c r="BR29" s="89">
        <v>7.7403599908462803</v>
      </c>
      <c r="BS29" s="259">
        <v>2.3368847243614499</v>
      </c>
      <c r="BT29" s="259">
        <v>0.109147987487038</v>
      </c>
      <c r="BU29" s="86">
        <v>5.6353821136806097</v>
      </c>
      <c r="BV29" s="259">
        <v>1.81492407899622</v>
      </c>
      <c r="BW29" s="259">
        <v>5.3415531720156097E-2</v>
      </c>
      <c r="BX29" s="89" t="s">
        <v>806</v>
      </c>
      <c r="BY29" s="259">
        <v>1.1494731510313101</v>
      </c>
      <c r="BZ29" s="259">
        <v>0.4102170392701</v>
      </c>
      <c r="CA29" s="86">
        <v>641.85912928732796</v>
      </c>
      <c r="CB29" s="259">
        <v>83.316334856279099</v>
      </c>
      <c r="CC29" s="259">
        <v>0</v>
      </c>
      <c r="CD29" s="86">
        <v>308.24759580110202</v>
      </c>
      <c r="CE29" s="259">
        <v>40.091614111349799</v>
      </c>
      <c r="CF29" s="259">
        <v>1.81881365119359E-3</v>
      </c>
      <c r="CG29" s="89">
        <v>0.77741675488211304</v>
      </c>
      <c r="CH29" s="259">
        <v>0.46728073140315102</v>
      </c>
      <c r="CI29" s="259">
        <v>0</v>
      </c>
      <c r="CJ29" s="89">
        <v>0</v>
      </c>
      <c r="CK29" s="259">
        <v>0</v>
      </c>
      <c r="CL29" s="259">
        <v>0</v>
      </c>
      <c r="CM29" s="89" t="s">
        <v>806</v>
      </c>
      <c r="CN29" s="259">
        <v>0</v>
      </c>
      <c r="CO29" s="259">
        <v>1.2430256227072899E-2</v>
      </c>
      <c r="CP29" s="89">
        <v>5.9847971341303099</v>
      </c>
      <c r="CQ29" s="259">
        <v>4.0918564316246897</v>
      </c>
      <c r="CR29" s="259">
        <v>2.5913435735459199E-2</v>
      </c>
      <c r="CS29" s="89">
        <v>0.25737982540958598</v>
      </c>
      <c r="CT29" s="259">
        <v>0.32377035650253</v>
      </c>
      <c r="CU29" s="259">
        <v>1.82044148909223E-2</v>
      </c>
      <c r="CV29" s="89">
        <v>2.2334358643530399</v>
      </c>
      <c r="CW29" s="259">
        <v>1.55539482860289</v>
      </c>
      <c r="CX29" s="259">
        <v>0</v>
      </c>
      <c r="CY29" s="86">
        <v>192.13231946248899</v>
      </c>
      <c r="CZ29" s="259">
        <v>23.076779178025099</v>
      </c>
      <c r="DA29" s="259">
        <v>0</v>
      </c>
      <c r="DB29" s="86">
        <v>537.31760059225905</v>
      </c>
      <c r="DC29" s="259">
        <v>67.694924510090004</v>
      </c>
      <c r="DD29" s="259">
        <v>1.68313133994967E-3</v>
      </c>
      <c r="DE29" s="86">
        <v>84.214470568906805</v>
      </c>
      <c r="DF29" s="259">
        <v>11.029538321274901</v>
      </c>
      <c r="DG29" s="259">
        <v>0</v>
      </c>
      <c r="DH29" s="86">
        <v>457.43944100178402</v>
      </c>
      <c r="DI29" s="259">
        <v>57.288870477962902</v>
      </c>
      <c r="DJ29" s="259">
        <v>0</v>
      </c>
      <c r="DK29" s="86">
        <v>105.373251306581</v>
      </c>
      <c r="DL29" s="259">
        <v>14.270871435497201</v>
      </c>
      <c r="DM29" s="259">
        <v>8.2522984580236207E-3</v>
      </c>
      <c r="DN29" s="86">
        <v>22.799044844989702</v>
      </c>
      <c r="DO29" s="259">
        <v>2.9249894075007501</v>
      </c>
      <c r="DP29" s="259">
        <v>0</v>
      </c>
      <c r="DQ29" s="86">
        <v>112.03671891649699</v>
      </c>
      <c r="DR29" s="259">
        <v>12.0975235824015</v>
      </c>
      <c r="DS29" s="259">
        <v>8.0592213271353692E-3</v>
      </c>
      <c r="DT29" s="86">
        <v>12.5403184113066</v>
      </c>
      <c r="DU29" s="259">
        <v>1.4670730114328701</v>
      </c>
      <c r="DV29" s="259">
        <v>0</v>
      </c>
      <c r="DW29" s="86">
        <v>65.7791728976446</v>
      </c>
      <c r="DX29" s="259">
        <v>8.1566958101791691</v>
      </c>
      <c r="DY29" s="259">
        <v>4.76058237288432E-3</v>
      </c>
      <c r="DZ29" s="86">
        <v>11.3896515618901</v>
      </c>
      <c r="EA29" s="259">
        <v>1.41694719203119</v>
      </c>
      <c r="EB29" s="259">
        <v>1.11880313524667E-3</v>
      </c>
      <c r="EC29" s="86">
        <v>27.214748506962099</v>
      </c>
      <c r="ED29" s="259">
        <v>3.80639247597672</v>
      </c>
      <c r="EE29" s="259">
        <v>0</v>
      </c>
      <c r="EF29" s="86">
        <v>2.7951837809510902</v>
      </c>
      <c r="EG29" s="259">
        <v>0.41647701525867997</v>
      </c>
      <c r="EH29" s="259">
        <v>0</v>
      </c>
      <c r="EI29" s="86">
        <v>14.7094862944866</v>
      </c>
      <c r="EJ29" s="259">
        <v>2.4794011027787999</v>
      </c>
      <c r="EK29" s="259">
        <v>0</v>
      </c>
      <c r="EL29" s="89">
        <v>1.88233660748042</v>
      </c>
      <c r="EM29" s="259">
        <v>0.32481007394435002</v>
      </c>
      <c r="EN29" s="259">
        <v>0</v>
      </c>
      <c r="EO29" s="89">
        <v>9.5461461266541203E-2</v>
      </c>
      <c r="EP29" s="259">
        <v>0.19092292253308199</v>
      </c>
      <c r="EQ29" s="259">
        <v>0</v>
      </c>
      <c r="ER29" s="89">
        <v>10.223857747316901</v>
      </c>
      <c r="ES29" s="259">
        <v>5.6826516857457197</v>
      </c>
      <c r="ET29" s="259">
        <v>5.68263302207674E-3</v>
      </c>
      <c r="EU29" s="89">
        <v>7.56831213461399E-2</v>
      </c>
      <c r="EV29" s="259">
        <v>7.7771145525871499E-2</v>
      </c>
      <c r="EW29" s="259">
        <v>3.9518880402016803E-3</v>
      </c>
      <c r="EX29" s="86">
        <v>2.1047341068545999</v>
      </c>
      <c r="EY29" s="259">
        <v>0.39315647968274903</v>
      </c>
      <c r="EZ29" s="259">
        <v>0</v>
      </c>
      <c r="FA29" s="86">
        <v>1.46529041393593</v>
      </c>
      <c r="FB29" s="259">
        <v>0.293751407262693</v>
      </c>
      <c r="FC29" s="259">
        <v>0</v>
      </c>
    </row>
    <row r="30" spans="2:159">
      <c r="B30" s="73" t="s">
        <v>793</v>
      </c>
      <c r="C30" s="73" t="s">
        <v>845</v>
      </c>
      <c r="D30" s="338" t="s">
        <v>806</v>
      </c>
      <c r="E30" s="259">
        <v>2.56606782321643</v>
      </c>
      <c r="F30" s="259">
        <v>0.84138867957002195</v>
      </c>
      <c r="G30" s="89">
        <v>15.4090991569542</v>
      </c>
      <c r="H30" s="259">
        <v>8.7837893484990204</v>
      </c>
      <c r="I30" s="259">
        <v>1.1853483878590501</v>
      </c>
      <c r="J30" s="86">
        <v>445.18205331561001</v>
      </c>
      <c r="K30" s="259">
        <v>68.148837992016396</v>
      </c>
      <c r="L30" s="259">
        <v>0.936340219101369</v>
      </c>
      <c r="M30" s="86">
        <v>477.07407685151702</v>
      </c>
      <c r="N30" s="259">
        <v>84.839378878317007</v>
      </c>
      <c r="O30" s="259">
        <v>6.6917903822597505E-2</v>
      </c>
      <c r="P30" s="86">
        <v>174.70317247934699</v>
      </c>
      <c r="Q30" s="259">
        <v>96.333257204850597</v>
      </c>
      <c r="R30" s="259">
        <v>0.115452417791172</v>
      </c>
      <c r="S30" s="86">
        <v>1798.99664167273</v>
      </c>
      <c r="T30" s="259">
        <v>592.41310471695294</v>
      </c>
      <c r="U30" s="259">
        <v>105.717241241208</v>
      </c>
      <c r="V30" s="89">
        <v>217399.394351208</v>
      </c>
      <c r="W30" s="259">
        <v>34083.374972939098</v>
      </c>
      <c r="X30" s="259">
        <v>4.6333348702340302</v>
      </c>
      <c r="Y30" s="89">
        <v>298.35509125091897</v>
      </c>
      <c r="Z30" s="259">
        <v>108.511226001813</v>
      </c>
      <c r="AA30" s="259">
        <v>25.9344356830869</v>
      </c>
      <c r="AB30" s="89">
        <v>454.702281496392</v>
      </c>
      <c r="AC30" s="259">
        <v>178.50014180695899</v>
      </c>
      <c r="AD30" s="259">
        <v>28.114806601779101</v>
      </c>
      <c r="AE30" s="89">
        <v>36.258871419622402</v>
      </c>
      <c r="AF30" s="259">
        <v>21.2433628283205</v>
      </c>
      <c r="AG30" s="259">
        <v>4.92257316217768</v>
      </c>
      <c r="AH30" s="89">
        <v>1.02201102261206</v>
      </c>
      <c r="AI30" s="259">
        <v>0.40026211349745</v>
      </c>
      <c r="AJ30" s="259">
        <v>4.7883761050976199E-2</v>
      </c>
      <c r="AK30" s="89">
        <v>26.2895037414497</v>
      </c>
      <c r="AL30" s="259">
        <v>23.226512539373498</v>
      </c>
      <c r="AM30" s="259">
        <v>0.168724292406668</v>
      </c>
      <c r="AN30" s="89">
        <v>0.59501039163112202</v>
      </c>
      <c r="AO30" s="259">
        <v>0.36657297217472301</v>
      </c>
      <c r="AP30" s="259">
        <v>1.7913035089904002E-2</v>
      </c>
      <c r="AQ30" s="89">
        <v>0.55809595873476703</v>
      </c>
      <c r="AR30" s="259">
        <v>1.1161919174695301</v>
      </c>
      <c r="AS30" s="259">
        <v>0.14832881652493801</v>
      </c>
      <c r="AT30" s="86">
        <v>363.56060504445901</v>
      </c>
      <c r="AU30" s="259">
        <v>51.585383546666201</v>
      </c>
      <c r="AV30" s="259">
        <v>0.20870358200432901</v>
      </c>
      <c r="AW30" s="294">
        <v>1491.1697522868701</v>
      </c>
      <c r="AX30" s="259">
        <v>314.31757368974598</v>
      </c>
      <c r="AY30" s="259">
        <v>0.29768789177912802</v>
      </c>
      <c r="AZ30" s="294">
        <v>1591.8105555781301</v>
      </c>
      <c r="BA30" s="259">
        <v>301.96126790856903</v>
      </c>
      <c r="BB30" s="259">
        <v>1.6512556118630799</v>
      </c>
      <c r="BC30" s="89">
        <v>1.93964323276273</v>
      </c>
      <c r="BD30" s="259">
        <v>0.54970229127842396</v>
      </c>
      <c r="BE30" s="259">
        <v>8.6557172477323106E-3</v>
      </c>
      <c r="BF30" s="294">
        <v>3.4762672480239001</v>
      </c>
      <c r="BG30" s="259">
        <v>2.1466121296473699</v>
      </c>
      <c r="BH30" s="259">
        <v>8.8849184456710695E-2</v>
      </c>
      <c r="BI30" s="86">
        <v>7.5520963204017502</v>
      </c>
      <c r="BJ30" s="259">
        <v>2.8290676123701601</v>
      </c>
      <c r="BK30" s="259">
        <v>0.12772288575760499</v>
      </c>
      <c r="BL30" s="89">
        <v>5.1029411291029296</v>
      </c>
      <c r="BM30" s="259">
        <v>2.5324499201036601</v>
      </c>
      <c r="BN30" s="259">
        <v>8.5981102609210006E-2</v>
      </c>
      <c r="BO30" s="89">
        <v>0.382612999686608</v>
      </c>
      <c r="BP30" s="259">
        <v>0.28094908311532701</v>
      </c>
      <c r="BQ30" s="259">
        <v>2.5008178315823301E-2</v>
      </c>
      <c r="BR30" s="89">
        <v>8.2374818594855004</v>
      </c>
      <c r="BS30" s="259">
        <v>2.4340729113296602</v>
      </c>
      <c r="BT30" s="259">
        <v>0.100063551148578</v>
      </c>
      <c r="BU30" s="86">
        <v>5.90385728314173</v>
      </c>
      <c r="BV30" s="259">
        <v>1.9536598926073701</v>
      </c>
      <c r="BW30" s="259">
        <v>7.6943750852388901E-2</v>
      </c>
      <c r="BX30" s="89" t="s">
        <v>806</v>
      </c>
      <c r="BY30" s="259">
        <v>1.018782031003</v>
      </c>
      <c r="BZ30" s="259">
        <v>0.40529779172149899</v>
      </c>
      <c r="CA30" s="86">
        <v>627.33245855323605</v>
      </c>
      <c r="CB30" s="259">
        <v>91.098408370921305</v>
      </c>
      <c r="CC30" s="259">
        <v>2.3752530446294199E-3</v>
      </c>
      <c r="CD30" s="86">
        <v>320.72352646452799</v>
      </c>
      <c r="CE30" s="259">
        <v>32.853715595990799</v>
      </c>
      <c r="CF30" s="259">
        <v>4.2086944893562498E-3</v>
      </c>
      <c r="CG30" s="89">
        <v>0.80342306102469796</v>
      </c>
      <c r="CH30" s="259">
        <v>0.61011352098536697</v>
      </c>
      <c r="CI30" s="259">
        <v>0</v>
      </c>
      <c r="CJ30" s="89">
        <v>3.60972986056661E-2</v>
      </c>
      <c r="CK30" s="259">
        <v>7.2194597211332104E-2</v>
      </c>
      <c r="CL30" s="259">
        <v>0</v>
      </c>
      <c r="CM30" s="89">
        <v>0</v>
      </c>
      <c r="CN30" s="259">
        <v>0</v>
      </c>
      <c r="CO30" s="259">
        <v>0</v>
      </c>
      <c r="CP30" s="89">
        <v>4.9158919141595003</v>
      </c>
      <c r="CQ30" s="259">
        <v>3.1158473328852101</v>
      </c>
      <c r="CR30" s="259">
        <v>4.2405127274474597E-2</v>
      </c>
      <c r="CS30" s="89">
        <v>0.18286765887841</v>
      </c>
      <c r="CT30" s="259">
        <v>0.203064987162171</v>
      </c>
      <c r="CU30" s="259">
        <v>1.70710739234422E-2</v>
      </c>
      <c r="CV30" s="89">
        <v>2.4055672346150798</v>
      </c>
      <c r="CW30" s="259">
        <v>1.2861715156747899</v>
      </c>
      <c r="CX30" s="259">
        <v>0</v>
      </c>
      <c r="CY30" s="86">
        <v>192.060741014705</v>
      </c>
      <c r="CZ30" s="259">
        <v>25.8148568855887</v>
      </c>
      <c r="DA30" s="259">
        <v>0</v>
      </c>
      <c r="DB30" s="86">
        <v>546.08991760222796</v>
      </c>
      <c r="DC30" s="259">
        <v>92.727250377414194</v>
      </c>
      <c r="DD30" s="259">
        <v>0</v>
      </c>
      <c r="DE30" s="86">
        <v>85.879913679231805</v>
      </c>
      <c r="DF30" s="259">
        <v>13.5396637119467</v>
      </c>
      <c r="DG30" s="259">
        <v>0</v>
      </c>
      <c r="DH30" s="86">
        <v>452.57889507232301</v>
      </c>
      <c r="DI30" s="259">
        <v>59.396775426035603</v>
      </c>
      <c r="DJ30" s="259">
        <v>0</v>
      </c>
      <c r="DK30" s="86">
        <v>105.107451381125</v>
      </c>
      <c r="DL30" s="259">
        <v>14.4065606790515</v>
      </c>
      <c r="DM30" s="259">
        <v>0</v>
      </c>
      <c r="DN30" s="86">
        <v>23.5913051769618</v>
      </c>
      <c r="DO30" s="259">
        <v>3.6461168740627299</v>
      </c>
      <c r="DP30" s="259">
        <v>0</v>
      </c>
      <c r="DQ30" s="86">
        <v>110.684635649076</v>
      </c>
      <c r="DR30" s="259">
        <v>14.4353512295089</v>
      </c>
      <c r="DS30" s="259">
        <v>0</v>
      </c>
      <c r="DT30" s="86">
        <v>12.643686918217499</v>
      </c>
      <c r="DU30" s="259">
        <v>1.7318152423045201</v>
      </c>
      <c r="DV30" s="259">
        <v>0</v>
      </c>
      <c r="DW30" s="86">
        <v>66.077689899493393</v>
      </c>
      <c r="DX30" s="259">
        <v>8.8359918167004992</v>
      </c>
      <c r="DY30" s="259">
        <v>0</v>
      </c>
      <c r="DZ30" s="86">
        <v>11.394126767801399</v>
      </c>
      <c r="EA30" s="259">
        <v>1.7618308939429099</v>
      </c>
      <c r="EB30" s="259">
        <v>0</v>
      </c>
      <c r="EC30" s="86">
        <v>26.865666678642199</v>
      </c>
      <c r="ED30" s="259">
        <v>3.8128755721370799</v>
      </c>
      <c r="EE30" s="259">
        <v>0</v>
      </c>
      <c r="EF30" s="86">
        <v>2.6958757956191102</v>
      </c>
      <c r="EG30" s="259">
        <v>0.50154831179676496</v>
      </c>
      <c r="EH30" s="259">
        <v>1.1285242338454099E-3</v>
      </c>
      <c r="EI30" s="86">
        <v>14.067605600549401</v>
      </c>
      <c r="EJ30" s="259">
        <v>2.6408243020046198</v>
      </c>
      <c r="EK30" s="259">
        <v>0</v>
      </c>
      <c r="EL30" s="89">
        <v>1.93657700805057</v>
      </c>
      <c r="EM30" s="259">
        <v>0.38008348112837798</v>
      </c>
      <c r="EN30" s="259">
        <v>0</v>
      </c>
      <c r="EO30" s="89">
        <v>9.5165887189135698E-2</v>
      </c>
      <c r="EP30" s="259">
        <v>0.19033177437827101</v>
      </c>
      <c r="EQ30" s="259">
        <v>7.9184687013482292E-3</v>
      </c>
      <c r="ER30" s="89">
        <v>10.2424724321051</v>
      </c>
      <c r="ES30" s="259">
        <v>6.8891608934722504</v>
      </c>
      <c r="ET30" s="259">
        <v>5.0658460835034096E-3</v>
      </c>
      <c r="EU30" s="89">
        <v>7.7662081771851701E-2</v>
      </c>
      <c r="EV30" s="259">
        <v>8.3833354097204604E-2</v>
      </c>
      <c r="EW30" s="259">
        <v>4.8431734626506497E-3</v>
      </c>
      <c r="EX30" s="86">
        <v>2.1675979901072</v>
      </c>
      <c r="EY30" s="259">
        <v>0.49978832358820102</v>
      </c>
      <c r="EZ30" s="259">
        <v>0</v>
      </c>
      <c r="FA30" s="86">
        <v>1.61375363610498</v>
      </c>
      <c r="FB30" s="259">
        <v>0.42219045777250902</v>
      </c>
      <c r="FC30" s="259">
        <v>0</v>
      </c>
    </row>
    <row r="31" spans="2:159">
      <c r="B31" s="73" t="s">
        <v>793</v>
      </c>
      <c r="C31" s="73" t="s">
        <v>847</v>
      </c>
      <c r="D31" s="338" t="s">
        <v>806</v>
      </c>
      <c r="E31" s="259">
        <v>2.25142145160219</v>
      </c>
      <c r="F31" s="259">
        <v>0.89596432271951798</v>
      </c>
      <c r="G31" s="89">
        <v>14.654161308853</v>
      </c>
      <c r="H31" s="259">
        <v>8.1599483191915798</v>
      </c>
      <c r="I31" s="259">
        <v>1.30241023179632</v>
      </c>
      <c r="J31" s="86">
        <v>421.37551621857602</v>
      </c>
      <c r="K31" s="259">
        <v>57.518843428617203</v>
      </c>
      <c r="L31" s="259">
        <v>0.89563867341849202</v>
      </c>
      <c r="M31" s="86">
        <v>472.97034023924402</v>
      </c>
      <c r="N31" s="259">
        <v>87.873069180558204</v>
      </c>
      <c r="O31" s="259">
        <v>3.7733409514217602E-2</v>
      </c>
      <c r="P31" s="86">
        <v>156.71431404884899</v>
      </c>
      <c r="Q31" s="259">
        <v>79.594177322082302</v>
      </c>
      <c r="R31" s="259">
        <v>0.10081192546628399</v>
      </c>
      <c r="S31" s="86">
        <v>1521.15268537017</v>
      </c>
      <c r="T31" s="259">
        <v>532.69898469315103</v>
      </c>
      <c r="U31" s="259">
        <v>91.103444828495299</v>
      </c>
      <c r="V31" s="89">
        <v>211363.17010462799</v>
      </c>
      <c r="W31" s="259">
        <v>25231.6604303442</v>
      </c>
      <c r="X31" s="259">
        <v>5.2092762388185898</v>
      </c>
      <c r="Y31" s="89">
        <v>332.48610204720501</v>
      </c>
      <c r="Z31" s="259">
        <v>145.63923017257801</v>
      </c>
      <c r="AA31" s="259">
        <v>23.2725096988868</v>
      </c>
      <c r="AB31" s="89">
        <v>458.88283263801799</v>
      </c>
      <c r="AC31" s="259">
        <v>142.180941614049</v>
      </c>
      <c r="AD31" s="259">
        <v>30.161364893523</v>
      </c>
      <c r="AE31" s="89">
        <v>43.0042812526967</v>
      </c>
      <c r="AF31" s="259">
        <v>19.456520440409399</v>
      </c>
      <c r="AG31" s="259">
        <v>5.2585609738363299</v>
      </c>
      <c r="AH31" s="89">
        <v>1.09234207529212</v>
      </c>
      <c r="AI31" s="259">
        <v>0.397448976462489</v>
      </c>
      <c r="AJ31" s="259">
        <v>6.4718330519723699E-2</v>
      </c>
      <c r="AK31" s="89">
        <v>17.313013836975699</v>
      </c>
      <c r="AL31" s="259">
        <v>15.021917408095099</v>
      </c>
      <c r="AM31" s="259">
        <v>0.16648967893953701</v>
      </c>
      <c r="AN31" s="89">
        <v>0.54184001137320703</v>
      </c>
      <c r="AO31" s="259">
        <v>0.31530526197534697</v>
      </c>
      <c r="AP31" s="259">
        <v>1.54461117055244E-2</v>
      </c>
      <c r="AQ31" s="89">
        <v>0.61117754733112595</v>
      </c>
      <c r="AR31" s="259">
        <v>1.2223550946622499</v>
      </c>
      <c r="AS31" s="259">
        <v>0.16801673889878699</v>
      </c>
      <c r="AT31" s="86">
        <v>360.21020081703801</v>
      </c>
      <c r="AU31" s="259">
        <v>42.024917594276999</v>
      </c>
      <c r="AV31" s="259">
        <v>0.197673818001564</v>
      </c>
      <c r="AW31" s="294">
        <v>1487.0388945274799</v>
      </c>
      <c r="AX31" s="259">
        <v>341.072960450729</v>
      </c>
      <c r="AY31" s="259">
        <v>0.29928821008492901</v>
      </c>
      <c r="AZ31" s="294">
        <v>1644.71981037163</v>
      </c>
      <c r="BA31" s="259">
        <v>335.646558662551</v>
      </c>
      <c r="BB31" s="259">
        <v>1.8194226139327601</v>
      </c>
      <c r="BC31" s="89">
        <v>1.83130438920396</v>
      </c>
      <c r="BD31" s="259">
        <v>0.69650126515637401</v>
      </c>
      <c r="BE31" s="259">
        <v>9.3626895204432497E-3</v>
      </c>
      <c r="BF31" s="294">
        <v>3.49588659250995</v>
      </c>
      <c r="BG31" s="259">
        <v>2.1783994250785601</v>
      </c>
      <c r="BH31" s="259">
        <v>5.1622953998794498E-2</v>
      </c>
      <c r="BI31" s="86">
        <v>7.4508924645329202</v>
      </c>
      <c r="BJ31" s="259">
        <v>2.8727638413960999</v>
      </c>
      <c r="BK31" s="259">
        <v>9.1145357032982502E-2</v>
      </c>
      <c r="BL31" s="89">
        <v>4.9458759012681801</v>
      </c>
      <c r="BM31" s="259">
        <v>2.1194725272669399</v>
      </c>
      <c r="BN31" s="259">
        <v>4.6691917799591101E-2</v>
      </c>
      <c r="BO31" s="89">
        <v>0.339564622226952</v>
      </c>
      <c r="BP31" s="259">
        <v>0.25876918369274998</v>
      </c>
      <c r="BQ31" s="259">
        <v>1.91727318760051E-2</v>
      </c>
      <c r="BR31" s="89">
        <v>7.7462690630191098</v>
      </c>
      <c r="BS31" s="259">
        <v>2.2727064309585399</v>
      </c>
      <c r="BT31" s="259">
        <v>0.10497778677052901</v>
      </c>
      <c r="BU31" s="86">
        <v>5.6854777225944098</v>
      </c>
      <c r="BV31" s="259">
        <v>2.1913951382841699</v>
      </c>
      <c r="BW31" s="259">
        <v>4.0427400070827998E-2</v>
      </c>
      <c r="BX31" s="89" t="s">
        <v>806</v>
      </c>
      <c r="BY31" s="259">
        <v>1.28933150284396</v>
      </c>
      <c r="BZ31" s="259">
        <v>0.37281185837001302</v>
      </c>
      <c r="CA31" s="86">
        <v>634.95527899347098</v>
      </c>
      <c r="CB31" s="259">
        <v>86.605364114864798</v>
      </c>
      <c r="CC31" s="259">
        <v>5.8643084120189697E-3</v>
      </c>
      <c r="CD31" s="86">
        <v>324.397908026533</v>
      </c>
      <c r="CE31" s="259">
        <v>41.0055187357489</v>
      </c>
      <c r="CF31" s="259">
        <v>1.81735714508541E-3</v>
      </c>
      <c r="CG31" s="89">
        <v>0.736878805086015</v>
      </c>
      <c r="CH31" s="259">
        <v>0.444787197380698</v>
      </c>
      <c r="CI31" s="259">
        <v>0</v>
      </c>
      <c r="CJ31" s="89">
        <v>0</v>
      </c>
      <c r="CK31" s="259">
        <v>0</v>
      </c>
      <c r="CL31" s="259">
        <v>0</v>
      </c>
      <c r="CM31" s="89">
        <v>0</v>
      </c>
      <c r="CN31" s="259">
        <v>0</v>
      </c>
      <c r="CO31" s="259">
        <v>0</v>
      </c>
      <c r="CP31" s="89">
        <v>5.6178303381682602</v>
      </c>
      <c r="CQ31" s="259">
        <v>4.4077746972094598</v>
      </c>
      <c r="CR31" s="259">
        <v>2.8560235787666199E-2</v>
      </c>
      <c r="CS31" s="89">
        <v>0.19791050378248101</v>
      </c>
      <c r="CT31" s="259">
        <v>0.22739337719122399</v>
      </c>
      <c r="CU31" s="259">
        <v>1.38812756552143E-2</v>
      </c>
      <c r="CV31" s="89">
        <v>2.3962930241760101</v>
      </c>
      <c r="CW31" s="259">
        <v>1.2920998879026599</v>
      </c>
      <c r="CX31" s="259">
        <v>0</v>
      </c>
      <c r="CY31" s="86">
        <v>200.06476608130501</v>
      </c>
      <c r="CZ31" s="259">
        <v>31.240498996762501</v>
      </c>
      <c r="DA31" s="259">
        <v>0</v>
      </c>
      <c r="DB31" s="86">
        <v>564.66296942194106</v>
      </c>
      <c r="DC31" s="259">
        <v>83.454822562120398</v>
      </c>
      <c r="DD31" s="259">
        <v>1.62876014540236E-3</v>
      </c>
      <c r="DE31" s="86">
        <v>88.648574419276301</v>
      </c>
      <c r="DF31" s="259">
        <v>13.327658395593399</v>
      </c>
      <c r="DG31" s="259">
        <v>0</v>
      </c>
      <c r="DH31" s="86">
        <v>464.544532460352</v>
      </c>
      <c r="DI31" s="259">
        <v>63.956982770387</v>
      </c>
      <c r="DJ31" s="259">
        <v>0</v>
      </c>
      <c r="DK31" s="86">
        <v>109.517817865279</v>
      </c>
      <c r="DL31" s="259">
        <v>15.488752927182</v>
      </c>
      <c r="DM31" s="259">
        <v>0</v>
      </c>
      <c r="DN31" s="86">
        <v>23.8147756600417</v>
      </c>
      <c r="DO31" s="259">
        <v>3.1991620332820201</v>
      </c>
      <c r="DP31" s="259">
        <v>0</v>
      </c>
      <c r="DQ31" s="86">
        <v>112.57624776724001</v>
      </c>
      <c r="DR31" s="259">
        <v>15.4593965625885</v>
      </c>
      <c r="DS31" s="259">
        <v>0</v>
      </c>
      <c r="DT31" s="86">
        <v>12.604071397988299</v>
      </c>
      <c r="DU31" s="259">
        <v>1.5426771534386901</v>
      </c>
      <c r="DV31" s="259">
        <v>0</v>
      </c>
      <c r="DW31" s="86">
        <v>66.561869314066499</v>
      </c>
      <c r="DX31" s="259">
        <v>8.1496948270729295</v>
      </c>
      <c r="DY31" s="259">
        <v>4.6881312187045301E-3</v>
      </c>
      <c r="DZ31" s="86">
        <v>11.446054130406599</v>
      </c>
      <c r="EA31" s="259">
        <v>1.5040939245240901</v>
      </c>
      <c r="EB31" s="259">
        <v>1.0929057672283699E-3</v>
      </c>
      <c r="EC31" s="86">
        <v>27.005083540585499</v>
      </c>
      <c r="ED31" s="259">
        <v>4.6208835984392103</v>
      </c>
      <c r="EE31" s="259">
        <v>0</v>
      </c>
      <c r="EF31" s="86">
        <v>2.8076582374580101</v>
      </c>
      <c r="EG31" s="259">
        <v>0.54700452292364599</v>
      </c>
      <c r="EH31" s="259">
        <v>0</v>
      </c>
      <c r="EI31" s="86">
        <v>14.5685216484334</v>
      </c>
      <c r="EJ31" s="259">
        <v>2.5109512255849298</v>
      </c>
      <c r="EK31" s="259">
        <v>0</v>
      </c>
      <c r="EL31" s="89">
        <v>1.9118958310921501</v>
      </c>
      <c r="EM31" s="259">
        <v>0.375473333863237</v>
      </c>
      <c r="EN31" s="259">
        <v>0</v>
      </c>
      <c r="EO31" s="89">
        <v>9.8958529645288701E-2</v>
      </c>
      <c r="EP31" s="259">
        <v>0.19791705929057701</v>
      </c>
      <c r="EQ31" s="259">
        <v>9.1563738877973797E-3</v>
      </c>
      <c r="ER31" s="89">
        <v>9.7545953611903808</v>
      </c>
      <c r="ES31" s="259">
        <v>4.2981397111049198</v>
      </c>
      <c r="ET31" s="259">
        <v>5.9414221797767803E-3</v>
      </c>
      <c r="EU31" s="89">
        <v>7.7376256345174005E-2</v>
      </c>
      <c r="EV31" s="259">
        <v>7.9544285345802004E-2</v>
      </c>
      <c r="EW31" s="259">
        <v>2.79738055578977E-3</v>
      </c>
      <c r="EX31" s="86">
        <v>2.06626484138997</v>
      </c>
      <c r="EY31" s="259">
        <v>0.42623247472602599</v>
      </c>
      <c r="EZ31" s="259">
        <v>0</v>
      </c>
      <c r="FA31" s="86">
        <v>1.50416527711869</v>
      </c>
      <c r="FB31" s="259">
        <v>0.36729246827130002</v>
      </c>
      <c r="FC31" s="259">
        <v>0</v>
      </c>
    </row>
    <row r="32" spans="2:159">
      <c r="B32" s="73" t="s">
        <v>793</v>
      </c>
      <c r="C32" s="73" t="s">
        <v>846</v>
      </c>
      <c r="D32" s="338" t="s">
        <v>806</v>
      </c>
      <c r="E32" s="259">
        <v>2.27965811634862</v>
      </c>
      <c r="F32" s="259">
        <v>1.0778722074065601</v>
      </c>
      <c r="G32" s="89">
        <v>15.406369708991001</v>
      </c>
      <c r="H32" s="259">
        <v>6.49032415753633</v>
      </c>
      <c r="I32" s="259">
        <v>1.72858815327898</v>
      </c>
      <c r="J32" s="86">
        <v>434.640633686341</v>
      </c>
      <c r="K32" s="259">
        <v>65.657708837433603</v>
      </c>
      <c r="L32" s="259">
        <v>1.1036733785370401</v>
      </c>
      <c r="M32" s="86">
        <v>480.12181988963903</v>
      </c>
      <c r="N32" s="259">
        <v>79.294071235169795</v>
      </c>
      <c r="O32" s="259">
        <v>0.15525202599655999</v>
      </c>
      <c r="P32" s="86">
        <v>167.57173214970399</v>
      </c>
      <c r="Q32" s="259">
        <v>64.876072485836204</v>
      </c>
      <c r="R32" s="259">
        <v>0.14321805767901299</v>
      </c>
      <c r="S32" s="86">
        <v>1566.5719179599</v>
      </c>
      <c r="T32" s="259">
        <v>345.86273591166599</v>
      </c>
      <c r="U32" s="259">
        <v>103.815989613978</v>
      </c>
      <c r="V32" s="89">
        <v>203839.39281156499</v>
      </c>
      <c r="W32" s="259">
        <v>22158.9514665692</v>
      </c>
      <c r="X32" s="259">
        <v>6.4358774608829297</v>
      </c>
      <c r="Y32" s="89">
        <v>304.82210294190401</v>
      </c>
      <c r="Z32" s="259">
        <v>171.25107183166301</v>
      </c>
      <c r="AA32" s="259">
        <v>34.400359912979503</v>
      </c>
      <c r="AB32" s="89">
        <v>427.81796016973402</v>
      </c>
      <c r="AC32" s="259">
        <v>110.730727142826</v>
      </c>
      <c r="AD32" s="259">
        <v>42.2320868172866</v>
      </c>
      <c r="AE32" s="89">
        <v>39.513339769638499</v>
      </c>
      <c r="AF32" s="259">
        <v>15.6655270513027</v>
      </c>
      <c r="AG32" s="259">
        <v>5.4129620260817299</v>
      </c>
      <c r="AH32" s="89">
        <v>1.65748050290793</v>
      </c>
      <c r="AI32" s="259">
        <v>0.50512679064367305</v>
      </c>
      <c r="AJ32" s="259">
        <v>8.5952716724052594E-2</v>
      </c>
      <c r="AK32" s="89">
        <v>15.747623071684499</v>
      </c>
      <c r="AL32" s="259">
        <v>7.3807426798634799</v>
      </c>
      <c r="AM32" s="259">
        <v>0.209226922590878</v>
      </c>
      <c r="AN32" s="89">
        <v>0.52518661957149004</v>
      </c>
      <c r="AO32" s="259">
        <v>0.27938133507148399</v>
      </c>
      <c r="AP32" s="259">
        <v>2.3304367803511299E-2</v>
      </c>
      <c r="AQ32" s="89">
        <v>0.59199829369204204</v>
      </c>
      <c r="AR32" s="259">
        <v>1.1839965873840801</v>
      </c>
      <c r="AS32" s="259">
        <v>0.20921918112193899</v>
      </c>
      <c r="AT32" s="86">
        <v>364.43139982668401</v>
      </c>
      <c r="AU32" s="259">
        <v>34.0202087863088</v>
      </c>
      <c r="AV32" s="259">
        <v>0.29746030090497699</v>
      </c>
      <c r="AW32" s="294">
        <v>1425.4478740137399</v>
      </c>
      <c r="AX32" s="259">
        <v>236.95149756503301</v>
      </c>
      <c r="AY32" s="259">
        <v>0.38671207157909598</v>
      </c>
      <c r="AZ32" s="294">
        <v>1516.6094477455699</v>
      </c>
      <c r="BA32" s="259">
        <v>161.21971255173099</v>
      </c>
      <c r="BB32" s="259">
        <v>2.6396978359664098</v>
      </c>
      <c r="BC32" s="89">
        <v>1.64785237721107</v>
      </c>
      <c r="BD32" s="259">
        <v>0.42698216081957602</v>
      </c>
      <c r="BE32" s="259">
        <v>1.5438704818315999E-2</v>
      </c>
      <c r="BF32" s="294">
        <v>2.8743985837295298</v>
      </c>
      <c r="BG32" s="259">
        <v>1.4850064476821401</v>
      </c>
      <c r="BH32" s="259">
        <v>0.11295153747142</v>
      </c>
      <c r="BI32" s="86">
        <v>7.4205691279395198</v>
      </c>
      <c r="BJ32" s="259">
        <v>2.8728197019494202</v>
      </c>
      <c r="BK32" s="259">
        <v>0.13226061509957299</v>
      </c>
      <c r="BL32" s="89">
        <v>5.2158535660733598</v>
      </c>
      <c r="BM32" s="259">
        <v>3.1384132020065101</v>
      </c>
      <c r="BN32" s="259">
        <v>0.14020266169939399</v>
      </c>
      <c r="BO32" s="89">
        <v>0.355055183835782</v>
      </c>
      <c r="BP32" s="259">
        <v>0.20861988703693499</v>
      </c>
      <c r="BQ32" s="259">
        <v>2.72223541058257E-2</v>
      </c>
      <c r="BR32" s="89">
        <v>8.1877632410904493</v>
      </c>
      <c r="BS32" s="259">
        <v>2.3053794006663302</v>
      </c>
      <c r="BT32" s="259">
        <v>0.12946429760148001</v>
      </c>
      <c r="BU32" s="86">
        <v>5.5513438521099401</v>
      </c>
      <c r="BV32" s="259">
        <v>2.1448150141200202</v>
      </c>
      <c r="BW32" s="259">
        <v>8.5842632819089604E-2</v>
      </c>
      <c r="BX32" s="89" t="s">
        <v>806</v>
      </c>
      <c r="BY32" s="259">
        <v>0.94604675323245202</v>
      </c>
      <c r="BZ32" s="259">
        <v>0.60329484355927399</v>
      </c>
      <c r="CA32" s="86">
        <v>631.02654714613504</v>
      </c>
      <c r="CB32" s="259">
        <v>101.180619781647</v>
      </c>
      <c r="CC32" s="259">
        <v>3.0927803462827501E-3</v>
      </c>
      <c r="CD32" s="86">
        <v>327.59686261926203</v>
      </c>
      <c r="CE32" s="259">
        <v>34.783596413802698</v>
      </c>
      <c r="CF32" s="259">
        <v>2.5137173876561801E-3</v>
      </c>
      <c r="CG32" s="89">
        <v>0.87464073407392295</v>
      </c>
      <c r="CH32" s="259">
        <v>0.60875437643372698</v>
      </c>
      <c r="CI32" s="259">
        <v>0</v>
      </c>
      <c r="CJ32" s="89" t="s">
        <v>806</v>
      </c>
      <c r="CK32" s="259">
        <v>0</v>
      </c>
      <c r="CL32" s="259">
        <v>2.9801978540690598E-3</v>
      </c>
      <c r="CM32" s="89" t="s">
        <v>806</v>
      </c>
      <c r="CN32" s="259">
        <v>0</v>
      </c>
      <c r="CO32" s="259">
        <v>1.7575096903129299E-2</v>
      </c>
      <c r="CP32" s="89">
        <v>5.6895765001875001</v>
      </c>
      <c r="CQ32" s="259">
        <v>5.1442471820876499</v>
      </c>
      <c r="CR32" s="259">
        <v>5.27707455697611E-2</v>
      </c>
      <c r="CS32" s="89">
        <v>0.21993535931907801</v>
      </c>
      <c r="CT32" s="259">
        <v>0.252238905376654</v>
      </c>
      <c r="CU32" s="259">
        <v>3.3439995120486801E-2</v>
      </c>
      <c r="CV32" s="89">
        <v>2.3608735129113301</v>
      </c>
      <c r="CW32" s="259">
        <v>1.5359780793544699</v>
      </c>
      <c r="CX32" s="259">
        <v>2.17112666132721E-2</v>
      </c>
      <c r="CY32" s="86">
        <v>206.496801015827</v>
      </c>
      <c r="CZ32" s="259">
        <v>33.708347891587401</v>
      </c>
      <c r="DA32" s="259">
        <v>0</v>
      </c>
      <c r="DB32" s="86">
        <v>578.66314735390699</v>
      </c>
      <c r="DC32" s="259">
        <v>82.875977667187996</v>
      </c>
      <c r="DD32" s="259">
        <v>0</v>
      </c>
      <c r="DE32" s="86">
        <v>88.956148646424296</v>
      </c>
      <c r="DF32" s="259">
        <v>11.8089966308141</v>
      </c>
      <c r="DG32" s="259">
        <v>0</v>
      </c>
      <c r="DH32" s="86">
        <v>457.07915217583701</v>
      </c>
      <c r="DI32" s="259">
        <v>63.206018018698899</v>
      </c>
      <c r="DJ32" s="259">
        <v>0</v>
      </c>
      <c r="DK32" s="86">
        <v>107.36419485632</v>
      </c>
      <c r="DL32" s="259">
        <v>16.3737355108013</v>
      </c>
      <c r="DM32" s="259">
        <v>1.1849836616148701E-2</v>
      </c>
      <c r="DN32" s="86">
        <v>22.494114599614299</v>
      </c>
      <c r="DO32" s="259">
        <v>2.38382112583025</v>
      </c>
      <c r="DP32" s="259">
        <v>0</v>
      </c>
      <c r="DQ32" s="86">
        <v>110.068859888677</v>
      </c>
      <c r="DR32" s="259">
        <v>10.0485498195972</v>
      </c>
      <c r="DS32" s="259">
        <v>0</v>
      </c>
      <c r="DT32" s="86">
        <v>12.412804133123</v>
      </c>
      <c r="DU32" s="259">
        <v>1.47839124841271</v>
      </c>
      <c r="DV32" s="259">
        <v>0</v>
      </c>
      <c r="DW32" s="86">
        <v>66.269187058362704</v>
      </c>
      <c r="DX32" s="259">
        <v>9.3486219588329096</v>
      </c>
      <c r="DY32" s="259">
        <v>0</v>
      </c>
      <c r="DZ32" s="86">
        <v>11.242750800670899</v>
      </c>
      <c r="EA32" s="259">
        <v>1.4746967646474001</v>
      </c>
      <c r="EB32" s="259">
        <v>0</v>
      </c>
      <c r="EC32" s="86">
        <v>26.544360956500899</v>
      </c>
      <c r="ED32" s="259">
        <v>3.37277346311217</v>
      </c>
      <c r="EE32" s="259">
        <v>0</v>
      </c>
      <c r="EF32" s="86">
        <v>2.7208515493580698</v>
      </c>
      <c r="EG32" s="259">
        <v>0.342807831861969</v>
      </c>
      <c r="EH32" s="259">
        <v>0</v>
      </c>
      <c r="EI32" s="86">
        <v>14.0960833695882</v>
      </c>
      <c r="EJ32" s="259">
        <v>2.3239493425398301</v>
      </c>
      <c r="EK32" s="259">
        <v>0</v>
      </c>
      <c r="EL32" s="89">
        <v>1.9050814975047701</v>
      </c>
      <c r="EM32" s="259">
        <v>0.30754482350472001</v>
      </c>
      <c r="EN32" s="259">
        <v>1.46681610329339E-3</v>
      </c>
      <c r="EO32" s="89">
        <v>9.3717770103239895E-2</v>
      </c>
      <c r="EP32" s="259">
        <v>0.18743554020648001</v>
      </c>
      <c r="EQ32" s="259">
        <v>0</v>
      </c>
      <c r="ER32" s="89">
        <v>14.7204221182607</v>
      </c>
      <c r="ES32" s="259">
        <v>11.080959721516299</v>
      </c>
      <c r="ET32" s="259">
        <v>1.0120753325426699E-2</v>
      </c>
      <c r="EU32" s="89">
        <v>7.1304558289482997E-2</v>
      </c>
      <c r="EV32" s="259">
        <v>7.1805866224076698E-2</v>
      </c>
      <c r="EW32" s="259">
        <v>5.2621683661087998E-3</v>
      </c>
      <c r="EX32" s="86">
        <v>2.02975283435583</v>
      </c>
      <c r="EY32" s="259">
        <v>0.40890707375382201</v>
      </c>
      <c r="EZ32" s="259">
        <v>2.2457711379948401E-3</v>
      </c>
      <c r="FA32" s="86">
        <v>1.4458567148077399</v>
      </c>
      <c r="FB32" s="259">
        <v>0.46952209462058297</v>
      </c>
      <c r="FC32" s="259">
        <v>2.2224219980636999E-3</v>
      </c>
    </row>
    <row r="33" spans="2:159">
      <c r="B33" s="73" t="s">
        <v>793</v>
      </c>
      <c r="C33" s="73" t="s">
        <v>848</v>
      </c>
      <c r="D33" s="338" t="s">
        <v>806</v>
      </c>
      <c r="E33" s="259">
        <v>2.8342603743807402</v>
      </c>
      <c r="F33" s="259">
        <v>0.97060510573683301</v>
      </c>
      <c r="G33" s="89">
        <v>13.994170846066</v>
      </c>
      <c r="H33" s="259">
        <v>9.7209383052244203</v>
      </c>
      <c r="I33" s="259">
        <v>1.16062991148037</v>
      </c>
      <c r="J33" s="86">
        <v>431.68402131315702</v>
      </c>
      <c r="K33" s="259">
        <v>56.508837247515103</v>
      </c>
      <c r="L33" s="259">
        <v>0.90018356782214903</v>
      </c>
      <c r="M33" s="86">
        <v>487.36649286412398</v>
      </c>
      <c r="N33" s="259">
        <v>101.36860016298</v>
      </c>
      <c r="O33" s="259">
        <v>6.0048592641961003E-2</v>
      </c>
      <c r="P33" s="86">
        <v>158.660039616029</v>
      </c>
      <c r="Q33" s="259">
        <v>73.984690738988803</v>
      </c>
      <c r="R33" s="259">
        <v>8.9777883418967502E-2</v>
      </c>
      <c r="S33" s="86">
        <v>1586.6289950098301</v>
      </c>
      <c r="T33" s="259">
        <v>442.32268289643901</v>
      </c>
      <c r="U33" s="259">
        <v>89.0770849400201</v>
      </c>
      <c r="V33" s="89">
        <v>222219.447073833</v>
      </c>
      <c r="W33" s="259">
        <v>27977.839743446399</v>
      </c>
      <c r="X33" s="259">
        <v>5.4174666549816797</v>
      </c>
      <c r="Y33" s="89">
        <v>298.014951475636</v>
      </c>
      <c r="Z33" s="259">
        <v>115.920822944101</v>
      </c>
      <c r="AA33" s="259">
        <v>23.639724337960001</v>
      </c>
      <c r="AB33" s="89">
        <v>471.86092738590997</v>
      </c>
      <c r="AC33" s="259">
        <v>169.22757697730299</v>
      </c>
      <c r="AD33" s="259">
        <v>41.440413748158001</v>
      </c>
      <c r="AE33" s="89">
        <v>20.832945846278399</v>
      </c>
      <c r="AF33" s="259">
        <v>13.998631895748501</v>
      </c>
      <c r="AG33" s="259">
        <v>5.2680201428913502</v>
      </c>
      <c r="AH33" s="89">
        <v>1.70150807176495</v>
      </c>
      <c r="AI33" s="259">
        <v>0.58593002460349797</v>
      </c>
      <c r="AJ33" s="259">
        <v>8.6194572221669402E-2</v>
      </c>
      <c r="AK33" s="89">
        <v>20.363493812925999</v>
      </c>
      <c r="AL33" s="259">
        <v>15.7594260805143</v>
      </c>
      <c r="AM33" s="259">
        <v>0.181247943889637</v>
      </c>
      <c r="AN33" s="89">
        <v>0.58929778867474603</v>
      </c>
      <c r="AO33" s="259">
        <v>0.43694396062033902</v>
      </c>
      <c r="AP33" s="259">
        <v>1.5872160811451302E-2</v>
      </c>
      <c r="AQ33" s="89">
        <v>0.60535279615916804</v>
      </c>
      <c r="AR33" s="259">
        <v>1.2107055923183401</v>
      </c>
      <c r="AS33" s="259">
        <v>0.18056087851098299</v>
      </c>
      <c r="AT33" s="86">
        <v>360.30931630494803</v>
      </c>
      <c r="AU33" s="259">
        <v>42.675386998604303</v>
      </c>
      <c r="AV33" s="259">
        <v>0.23959637636341599</v>
      </c>
      <c r="AW33" s="294">
        <v>1458.1323253124301</v>
      </c>
      <c r="AX33" s="259">
        <v>283.47767889528899</v>
      </c>
      <c r="AY33" s="259">
        <v>0.266468823520779</v>
      </c>
      <c r="AZ33" s="294">
        <v>1541.05580415227</v>
      </c>
      <c r="BA33" s="259">
        <v>261.26854401177502</v>
      </c>
      <c r="BB33" s="259">
        <v>1.50843651430501</v>
      </c>
      <c r="BC33" s="89">
        <v>1.77121319115026</v>
      </c>
      <c r="BD33" s="259">
        <v>0.58561123731604603</v>
      </c>
      <c r="BE33" s="259">
        <v>7.4551071858217303E-3</v>
      </c>
      <c r="BF33" s="294">
        <v>3.2864813126896899</v>
      </c>
      <c r="BG33" s="259">
        <v>1.9807549813114</v>
      </c>
      <c r="BH33" s="259">
        <v>7.0641530821124898E-2</v>
      </c>
      <c r="BI33" s="86">
        <v>7.7212301941288697</v>
      </c>
      <c r="BJ33" s="259">
        <v>3.6444769550206901</v>
      </c>
      <c r="BK33" s="259">
        <v>0.104759923864552</v>
      </c>
      <c r="BL33" s="89">
        <v>4.7732819978866603</v>
      </c>
      <c r="BM33" s="259">
        <v>2.7109762582305201</v>
      </c>
      <c r="BN33" s="259">
        <v>8.6556527234477904E-2</v>
      </c>
      <c r="BO33" s="89">
        <v>0.33067719950684299</v>
      </c>
      <c r="BP33" s="259">
        <v>0.20092871940152501</v>
      </c>
      <c r="BQ33" s="259">
        <v>2.7232445052059101E-2</v>
      </c>
      <c r="BR33" s="89">
        <v>7.7242741080081299</v>
      </c>
      <c r="BS33" s="259">
        <v>1.7264244502914701</v>
      </c>
      <c r="BT33" s="259">
        <v>9.5920189558404506E-2</v>
      </c>
      <c r="BU33" s="86">
        <v>5.7415154288526402</v>
      </c>
      <c r="BV33" s="259">
        <v>1.5560177153702099</v>
      </c>
      <c r="BW33" s="259">
        <v>6.7150476539683104E-2</v>
      </c>
      <c r="BX33" s="89" t="s">
        <v>806</v>
      </c>
      <c r="BY33" s="259">
        <v>1.0220790139706699</v>
      </c>
      <c r="BZ33" s="259">
        <v>0.36275567068042602</v>
      </c>
      <c r="CA33" s="86">
        <v>631.81230912484898</v>
      </c>
      <c r="CB33" s="259">
        <v>83.015402023470898</v>
      </c>
      <c r="CC33" s="259">
        <v>6.3688816666581599E-3</v>
      </c>
      <c r="CD33" s="86">
        <v>314.31048439637402</v>
      </c>
      <c r="CE33" s="259">
        <v>35.253593716977697</v>
      </c>
      <c r="CF33" s="259">
        <v>0</v>
      </c>
      <c r="CG33" s="89">
        <v>0.67149674541236304</v>
      </c>
      <c r="CH33" s="259">
        <v>0.45251927857013002</v>
      </c>
      <c r="CI33" s="259">
        <v>0</v>
      </c>
      <c r="CJ33" s="89">
        <v>3.8024496863404603E-2</v>
      </c>
      <c r="CK33" s="259">
        <v>7.6048993726809205E-2</v>
      </c>
      <c r="CL33" s="259">
        <v>0</v>
      </c>
      <c r="CM33" s="89">
        <v>0</v>
      </c>
      <c r="CN33" s="259">
        <v>0</v>
      </c>
      <c r="CO33" s="259">
        <v>0</v>
      </c>
      <c r="CP33" s="89">
        <v>5.1817177113586101</v>
      </c>
      <c r="CQ33" s="259">
        <v>4.4479984590412096</v>
      </c>
      <c r="CR33" s="259">
        <v>3.3122797147863203E-2</v>
      </c>
      <c r="CS33" s="89">
        <v>0.19495524323487701</v>
      </c>
      <c r="CT33" s="259">
        <v>0.207295870521606</v>
      </c>
      <c r="CU33" s="259">
        <v>1.1697334438067E-2</v>
      </c>
      <c r="CV33" s="89">
        <v>2.3160810319927001</v>
      </c>
      <c r="CW33" s="259">
        <v>1.6400586217908599</v>
      </c>
      <c r="CX33" s="259">
        <v>0</v>
      </c>
      <c r="CY33" s="86">
        <v>200.347939372794</v>
      </c>
      <c r="CZ33" s="259">
        <v>28.170822868029301</v>
      </c>
      <c r="DA33" s="259">
        <v>1.83961304403668E-3</v>
      </c>
      <c r="DB33" s="86">
        <v>576.40855016707496</v>
      </c>
      <c r="DC33" s="259">
        <v>74.960853708057101</v>
      </c>
      <c r="DD33" s="259">
        <v>1.8100564390322201E-3</v>
      </c>
      <c r="DE33" s="86">
        <v>89.934229554971097</v>
      </c>
      <c r="DF33" s="259">
        <v>12.117425219177299</v>
      </c>
      <c r="DG33" s="259">
        <v>0</v>
      </c>
      <c r="DH33" s="86">
        <v>470.89067334278599</v>
      </c>
      <c r="DI33" s="259">
        <v>51.979417215445999</v>
      </c>
      <c r="DJ33" s="259">
        <v>8.0328651598719301E-3</v>
      </c>
      <c r="DK33" s="86">
        <v>110.544463945012</v>
      </c>
      <c r="DL33" s="259">
        <v>11.771338271266901</v>
      </c>
      <c r="DM33" s="259">
        <v>8.9997537642539493E-3</v>
      </c>
      <c r="DN33" s="86">
        <v>23.3783709980437</v>
      </c>
      <c r="DO33" s="259">
        <v>2.43170850366515</v>
      </c>
      <c r="DP33" s="259">
        <v>0</v>
      </c>
      <c r="DQ33" s="86">
        <v>112.196340338642</v>
      </c>
      <c r="DR33" s="259">
        <v>13.0009970634441</v>
      </c>
      <c r="DS33" s="259">
        <v>0</v>
      </c>
      <c r="DT33" s="86">
        <v>13.0737933121378</v>
      </c>
      <c r="DU33" s="259">
        <v>1.6034448139728701</v>
      </c>
      <c r="DV33" s="259">
        <v>0</v>
      </c>
      <c r="DW33" s="86">
        <v>69.627980546146006</v>
      </c>
      <c r="DX33" s="259">
        <v>8.4802401599984591</v>
      </c>
      <c r="DY33" s="259">
        <v>0</v>
      </c>
      <c r="DZ33" s="86">
        <v>11.8032651344553</v>
      </c>
      <c r="EA33" s="259">
        <v>1.50309904794515</v>
      </c>
      <c r="EB33" s="259">
        <v>0</v>
      </c>
      <c r="EC33" s="86">
        <v>26.808322920577702</v>
      </c>
      <c r="ED33" s="259">
        <v>3.6056022030908101</v>
      </c>
      <c r="EE33" s="259">
        <v>3.7884364459083901E-3</v>
      </c>
      <c r="EF33" s="86">
        <v>2.7531766251772201</v>
      </c>
      <c r="EG33" s="259">
        <v>0.452333545619373</v>
      </c>
      <c r="EH33" s="259">
        <v>0</v>
      </c>
      <c r="EI33" s="86">
        <v>14.8616005603107</v>
      </c>
      <c r="EJ33" s="259">
        <v>2.5906322970696598</v>
      </c>
      <c r="EK33" s="259">
        <v>0</v>
      </c>
      <c r="EL33" s="89">
        <v>1.9667510348367501</v>
      </c>
      <c r="EM33" s="259">
        <v>0.32026863153600599</v>
      </c>
      <c r="EN33" s="259">
        <v>0</v>
      </c>
      <c r="EO33" s="89">
        <v>0.10181437659383399</v>
      </c>
      <c r="EP33" s="259">
        <v>0.20362875318766799</v>
      </c>
      <c r="EQ33" s="259">
        <v>0</v>
      </c>
      <c r="ER33" s="89">
        <v>9.3668290118497204</v>
      </c>
      <c r="ES33" s="259">
        <v>4.5253922689124897</v>
      </c>
      <c r="ET33" s="259">
        <v>5.6672890268969203E-3</v>
      </c>
      <c r="EU33" s="89">
        <v>7.7144142797283002E-2</v>
      </c>
      <c r="EV33" s="259">
        <v>7.6843120526065803E-2</v>
      </c>
      <c r="EW33" s="259">
        <v>2.3132128509320699E-3</v>
      </c>
      <c r="EX33" s="86">
        <v>2.24189851279443</v>
      </c>
      <c r="EY33" s="259">
        <v>0.43439616450034801</v>
      </c>
      <c r="EZ33" s="259">
        <v>0</v>
      </c>
      <c r="FA33" s="86">
        <v>1.6952977838269101</v>
      </c>
      <c r="FB33" s="259">
        <v>0.42462654137529598</v>
      </c>
      <c r="FC33" s="259">
        <v>0</v>
      </c>
    </row>
    <row r="34" spans="2:159">
      <c r="B34" s="73" t="s">
        <v>793</v>
      </c>
      <c r="C34" s="73" t="s">
        <v>849</v>
      </c>
      <c r="D34" s="338" t="s">
        <v>806</v>
      </c>
      <c r="E34" s="259">
        <v>2.3045425898906</v>
      </c>
      <c r="F34" s="259">
        <v>0.96050813106258204</v>
      </c>
      <c r="G34" s="89">
        <v>11.771508692318699</v>
      </c>
      <c r="H34" s="259">
        <v>8.2576063459921194</v>
      </c>
      <c r="I34" s="259">
        <v>1.4336193492137299</v>
      </c>
      <c r="J34" s="86">
        <v>428.67131742126003</v>
      </c>
      <c r="K34" s="259">
        <v>53.790150487310399</v>
      </c>
      <c r="L34" s="259">
        <v>0.96242768979708904</v>
      </c>
      <c r="M34" s="86">
        <v>510.20560807451898</v>
      </c>
      <c r="N34" s="259">
        <v>79.862481610514706</v>
      </c>
      <c r="O34" s="259">
        <v>9.8993073945033802E-2</v>
      </c>
      <c r="P34" s="86">
        <v>177.729235494265</v>
      </c>
      <c r="Q34" s="259">
        <v>109.69044134809999</v>
      </c>
      <c r="R34" s="259">
        <v>0.13776603154664199</v>
      </c>
      <c r="S34" s="86">
        <v>1785.1575997272701</v>
      </c>
      <c r="T34" s="259">
        <v>454.012437897496</v>
      </c>
      <c r="U34" s="259">
        <v>77.877200136877605</v>
      </c>
      <c r="V34" s="89">
        <v>226304.155514921</v>
      </c>
      <c r="W34" s="259">
        <v>25662.2598061184</v>
      </c>
      <c r="X34" s="259">
        <v>5.6878783308495899</v>
      </c>
      <c r="Y34" s="89">
        <v>327.16642756575499</v>
      </c>
      <c r="Z34" s="259">
        <v>139.890191592847</v>
      </c>
      <c r="AA34" s="259">
        <v>32.015970871043997</v>
      </c>
      <c r="AB34" s="89">
        <v>551.58425635406104</v>
      </c>
      <c r="AC34" s="259">
        <v>203.590649135684</v>
      </c>
      <c r="AD34" s="259">
        <v>29.950321800517099</v>
      </c>
      <c r="AE34" s="89">
        <v>34.374593922181099</v>
      </c>
      <c r="AF34" s="259">
        <v>18.931768342227301</v>
      </c>
      <c r="AG34" s="259">
        <v>4.5904996114736303</v>
      </c>
      <c r="AH34" s="89">
        <v>1.76606828047455</v>
      </c>
      <c r="AI34" s="259">
        <v>0.48045684142015999</v>
      </c>
      <c r="AJ34" s="259">
        <v>7.2431517778867305E-2</v>
      </c>
      <c r="AK34" s="89">
        <v>23.457018097594901</v>
      </c>
      <c r="AL34" s="259">
        <v>18.816431485827401</v>
      </c>
      <c r="AM34" s="259">
        <v>0.205246550465644</v>
      </c>
      <c r="AN34" s="89">
        <v>0.533488817689865</v>
      </c>
      <c r="AO34" s="259">
        <v>0.35261279505005699</v>
      </c>
      <c r="AP34" s="259">
        <v>2.1887828247862898E-2</v>
      </c>
      <c r="AQ34" s="89">
        <v>0.57980961198443803</v>
      </c>
      <c r="AR34" s="259">
        <v>1.1596192239688801</v>
      </c>
      <c r="AS34" s="259">
        <v>0.209683785012616</v>
      </c>
      <c r="AT34" s="86">
        <v>365.27926714493498</v>
      </c>
      <c r="AU34" s="259">
        <v>38.736797112961199</v>
      </c>
      <c r="AV34" s="259">
        <v>0.24301237899198</v>
      </c>
      <c r="AW34" s="294">
        <v>1505.81057667045</v>
      </c>
      <c r="AX34" s="259">
        <v>237.37182527578801</v>
      </c>
      <c r="AY34" s="259">
        <v>0.32660077970087498</v>
      </c>
      <c r="AZ34" s="294">
        <v>1661.3018316586599</v>
      </c>
      <c r="BA34" s="259">
        <v>306.28115658180599</v>
      </c>
      <c r="BB34" s="259">
        <v>1.9270394598540099</v>
      </c>
      <c r="BC34" s="89">
        <v>1.85291466750816</v>
      </c>
      <c r="BD34" s="259">
        <v>0.52871056799315996</v>
      </c>
      <c r="BE34" s="259">
        <v>6.9468094325097597E-3</v>
      </c>
      <c r="BF34" s="294">
        <v>3.3130155705837301</v>
      </c>
      <c r="BG34" s="259">
        <v>2.1323512750148899</v>
      </c>
      <c r="BH34" s="259">
        <v>5.2708243549146001E-2</v>
      </c>
      <c r="BI34" s="86">
        <v>7.3005321865015498</v>
      </c>
      <c r="BJ34" s="259">
        <v>2.37961142191112</v>
      </c>
      <c r="BK34" s="259">
        <v>0.12279666419757999</v>
      </c>
      <c r="BL34" s="89">
        <v>4.9816494303037002</v>
      </c>
      <c r="BM34" s="259">
        <v>2.2572870805802099</v>
      </c>
      <c r="BN34" s="259">
        <v>0.127687054850396</v>
      </c>
      <c r="BO34" s="89">
        <v>0.30983121119254797</v>
      </c>
      <c r="BP34" s="259">
        <v>0.25314060408523797</v>
      </c>
      <c r="BQ34" s="259">
        <v>2.7947542242851502E-2</v>
      </c>
      <c r="BR34" s="89">
        <v>8.3940374655452494</v>
      </c>
      <c r="BS34" s="259">
        <v>2.1748242932656998</v>
      </c>
      <c r="BT34" s="259">
        <v>0.11963746835879099</v>
      </c>
      <c r="BU34" s="86">
        <v>5.9611419629778801</v>
      </c>
      <c r="BV34" s="259">
        <v>2.4577013748118199</v>
      </c>
      <c r="BW34" s="259">
        <v>9.6444393971696907E-2</v>
      </c>
      <c r="BX34" s="89" t="s">
        <v>806</v>
      </c>
      <c r="BY34" s="259">
        <v>1.19654315643222</v>
      </c>
      <c r="BZ34" s="259">
        <v>0.46669009903027497</v>
      </c>
      <c r="CA34" s="86">
        <v>628.35250259458303</v>
      </c>
      <c r="CB34" s="259">
        <v>88.784306646289195</v>
      </c>
      <c r="CC34" s="259">
        <v>0</v>
      </c>
      <c r="CD34" s="86">
        <v>329.54015314518301</v>
      </c>
      <c r="CE34" s="259">
        <v>43.251965102514397</v>
      </c>
      <c r="CF34" s="259">
        <v>2.9663957014083998E-3</v>
      </c>
      <c r="CG34" s="89">
        <v>0.84392443414366602</v>
      </c>
      <c r="CH34" s="259">
        <v>0.55779592604844497</v>
      </c>
      <c r="CI34" s="259">
        <v>5.7972468572433699E-3</v>
      </c>
      <c r="CJ34" s="89">
        <v>0</v>
      </c>
      <c r="CK34" s="259">
        <v>0</v>
      </c>
      <c r="CL34" s="259">
        <v>0</v>
      </c>
      <c r="CM34" s="89">
        <v>0</v>
      </c>
      <c r="CN34" s="259">
        <v>0</v>
      </c>
      <c r="CO34" s="259">
        <v>0</v>
      </c>
      <c r="CP34" s="89">
        <v>4.24242082981766</v>
      </c>
      <c r="CQ34" s="259">
        <v>2.77168690497597</v>
      </c>
      <c r="CR34" s="259">
        <v>4.3268125455763501E-2</v>
      </c>
      <c r="CS34" s="89">
        <v>0.178292401786175</v>
      </c>
      <c r="CT34" s="259">
        <v>0.23094570831283401</v>
      </c>
      <c r="CU34" s="259">
        <v>1.72324561765352E-2</v>
      </c>
      <c r="CV34" s="89">
        <v>2.6710904331508298</v>
      </c>
      <c r="CW34" s="259">
        <v>1.80731657506276</v>
      </c>
      <c r="CX34" s="259">
        <v>0</v>
      </c>
      <c r="CY34" s="86">
        <v>204.89818893532899</v>
      </c>
      <c r="CZ34" s="259">
        <v>29.831068326811501</v>
      </c>
      <c r="DA34" s="259">
        <v>0</v>
      </c>
      <c r="DB34" s="294">
        <v>589.67881416210798</v>
      </c>
      <c r="DC34" s="259">
        <v>95.200719135456694</v>
      </c>
      <c r="DD34" s="259">
        <v>1.96645525642976E-3</v>
      </c>
      <c r="DE34" s="86">
        <v>90.976121789448001</v>
      </c>
      <c r="DF34" s="259">
        <v>13.9705975020689</v>
      </c>
      <c r="DG34" s="259">
        <v>0</v>
      </c>
      <c r="DH34" s="86">
        <v>460.15717135732598</v>
      </c>
      <c r="DI34" s="259">
        <v>59.620473699826299</v>
      </c>
      <c r="DJ34" s="259">
        <v>8.5627633332962198E-3</v>
      </c>
      <c r="DK34" s="86">
        <v>108.549774820062</v>
      </c>
      <c r="DL34" s="259">
        <v>16.442016301238301</v>
      </c>
      <c r="DM34" s="259">
        <v>0</v>
      </c>
      <c r="DN34" s="86">
        <v>24.5372462936067</v>
      </c>
      <c r="DO34" s="259">
        <v>3.04094994370148</v>
      </c>
      <c r="DP34" s="259">
        <v>0</v>
      </c>
      <c r="DQ34" s="86">
        <v>109.55390243412</v>
      </c>
      <c r="DR34" s="259">
        <v>17.6178960595301</v>
      </c>
      <c r="DS34" s="259">
        <v>0</v>
      </c>
      <c r="DT34" s="86">
        <v>13.2255190706204</v>
      </c>
      <c r="DU34" s="259">
        <v>1.7059321232428699</v>
      </c>
      <c r="DV34" s="259">
        <v>0</v>
      </c>
      <c r="DW34" s="86">
        <v>70.611613498747104</v>
      </c>
      <c r="DX34" s="259">
        <v>9.8651220420368908</v>
      </c>
      <c r="DY34" s="259">
        <v>0</v>
      </c>
      <c r="DZ34" s="86">
        <v>11.598141184908799</v>
      </c>
      <c r="EA34" s="259">
        <v>1.72040501875385</v>
      </c>
      <c r="EB34" s="259">
        <v>0</v>
      </c>
      <c r="EC34" s="86">
        <v>27.277355306747001</v>
      </c>
      <c r="ED34" s="259">
        <v>4.2063578456459796</v>
      </c>
      <c r="EE34" s="259">
        <v>4.0969224390157996E-3</v>
      </c>
      <c r="EF34" s="86">
        <v>2.7975852671899499</v>
      </c>
      <c r="EG34" s="259">
        <v>0.43716883944009799</v>
      </c>
      <c r="EH34" s="259">
        <v>0</v>
      </c>
      <c r="EI34" s="86">
        <v>14.418042993185299</v>
      </c>
      <c r="EJ34" s="259">
        <v>3.0406810967923601</v>
      </c>
      <c r="EK34" s="259">
        <v>0</v>
      </c>
      <c r="EL34" s="89">
        <v>1.96630067348766</v>
      </c>
      <c r="EM34" s="259">
        <v>0.26382998629684301</v>
      </c>
      <c r="EN34" s="259">
        <v>0</v>
      </c>
      <c r="EO34" s="89">
        <v>0.102432497180136</v>
      </c>
      <c r="EP34" s="259">
        <v>0.204864994360273</v>
      </c>
      <c r="EQ34" s="259">
        <v>0</v>
      </c>
      <c r="ER34" s="89">
        <v>9.2201243833082405</v>
      </c>
      <c r="ES34" s="259">
        <v>6.8370969933432502</v>
      </c>
      <c r="ET34" s="259">
        <v>1.0633239396187801E-2</v>
      </c>
      <c r="EU34" s="89">
        <v>7.6512748790508803E-2</v>
      </c>
      <c r="EV34" s="259">
        <v>7.2764838850071498E-2</v>
      </c>
      <c r="EW34" s="259">
        <v>6.3007651540380903E-3</v>
      </c>
      <c r="EX34" s="86">
        <v>2.3397118037134899</v>
      </c>
      <c r="EY34" s="259">
        <v>0.442062292849495</v>
      </c>
      <c r="EZ34" s="259">
        <v>2.06870870168785E-3</v>
      </c>
      <c r="FA34" s="86">
        <v>1.5668362151890201</v>
      </c>
      <c r="FB34" s="259">
        <v>0.42668295163400899</v>
      </c>
      <c r="FC34" s="259">
        <v>0</v>
      </c>
    </row>
    <row r="35" spans="2:159">
      <c r="B35" s="73" t="s">
        <v>793</v>
      </c>
      <c r="C35" s="68" t="s">
        <v>850</v>
      </c>
      <c r="D35" s="342" t="s">
        <v>806</v>
      </c>
      <c r="E35" s="261">
        <v>2.3809226624838402</v>
      </c>
      <c r="F35" s="261">
        <v>0.79324205204412801</v>
      </c>
      <c r="G35" s="90">
        <v>12.382982915108</v>
      </c>
      <c r="H35" s="261">
        <v>6.5516243429962202</v>
      </c>
      <c r="I35" s="261">
        <v>1.0436373977431701</v>
      </c>
      <c r="J35" s="260">
        <v>409.91064666587801</v>
      </c>
      <c r="K35" s="261">
        <v>63.6901221361002</v>
      </c>
      <c r="L35" s="261">
        <v>0.727987267038115</v>
      </c>
      <c r="M35" s="260">
        <v>475.87364142548</v>
      </c>
      <c r="N35" s="261">
        <v>110.560520680953</v>
      </c>
      <c r="O35" s="261">
        <v>5.4645286136410801E-2</v>
      </c>
      <c r="P35" s="260">
        <v>180.248884536622</v>
      </c>
      <c r="Q35" s="261">
        <v>78.331597210857495</v>
      </c>
      <c r="R35" s="261">
        <v>8.0121328680125004E-2</v>
      </c>
      <c r="S35" s="295">
        <v>1964.8513866016301</v>
      </c>
      <c r="T35" s="261">
        <v>498.72635440169699</v>
      </c>
      <c r="U35" s="261">
        <v>74.556982036016507</v>
      </c>
      <c r="V35" s="90">
        <v>226469.7211733</v>
      </c>
      <c r="W35" s="261">
        <v>26574.279793202601</v>
      </c>
      <c r="X35" s="261">
        <v>5.1164368497106203</v>
      </c>
      <c r="Y35" s="90">
        <v>311.04855632516802</v>
      </c>
      <c r="Z35" s="261">
        <v>130.18173779208399</v>
      </c>
      <c r="AA35" s="261">
        <v>20.974776622675801</v>
      </c>
      <c r="AB35" s="90">
        <v>569.49175468619796</v>
      </c>
      <c r="AC35" s="261">
        <v>211.486407117064</v>
      </c>
      <c r="AD35" s="261">
        <v>33.800293916609697</v>
      </c>
      <c r="AE35" s="90">
        <v>44.666234847513302</v>
      </c>
      <c r="AF35" s="261">
        <v>24.377349020638899</v>
      </c>
      <c r="AG35" s="261">
        <v>3.9378539617953199</v>
      </c>
      <c r="AH35" s="90">
        <v>2.1774617642082799</v>
      </c>
      <c r="AI35" s="261">
        <v>0.65386495086736396</v>
      </c>
      <c r="AJ35" s="261">
        <v>7.5354299459299307E-2</v>
      </c>
      <c r="AK35" s="90">
        <v>20.407299449977501</v>
      </c>
      <c r="AL35" s="261">
        <v>15.429353780962501</v>
      </c>
      <c r="AM35" s="261">
        <v>9.3624534412169405E-2</v>
      </c>
      <c r="AN35" s="90">
        <v>0.60257193606784198</v>
      </c>
      <c r="AO35" s="261">
        <v>0.36538040639859098</v>
      </c>
      <c r="AP35" s="261">
        <v>1.21451959574383E-2</v>
      </c>
      <c r="AQ35" s="90">
        <v>0.72380943842066203</v>
      </c>
      <c r="AR35" s="261">
        <v>1.4476188768413201</v>
      </c>
      <c r="AS35" s="261">
        <v>0.15101674690910599</v>
      </c>
      <c r="AT35" s="260">
        <v>359.18041445442901</v>
      </c>
      <c r="AU35" s="261">
        <v>38.108751441809098</v>
      </c>
      <c r="AV35" s="261">
        <v>0.18702874238636</v>
      </c>
      <c r="AW35" s="295">
        <v>1459.09942137041</v>
      </c>
      <c r="AX35" s="261">
        <v>271.918877026811</v>
      </c>
      <c r="AY35" s="261">
        <v>0.22001711566745899</v>
      </c>
      <c r="AZ35" s="295">
        <v>1540.8707600994901</v>
      </c>
      <c r="BA35" s="261">
        <v>279.91010154970297</v>
      </c>
      <c r="BB35" s="261">
        <v>1.62311422332808</v>
      </c>
      <c r="BC35" s="90">
        <v>1.8148766610723599</v>
      </c>
      <c r="BD35" s="261">
        <v>0.61170673573852297</v>
      </c>
      <c r="BE35" s="261">
        <v>6.9777250380204598E-3</v>
      </c>
      <c r="BF35" s="295">
        <v>4.06793001825808</v>
      </c>
      <c r="BG35" s="261">
        <v>2.8566086780918098</v>
      </c>
      <c r="BH35" s="261">
        <v>6.4771562888418094E-2</v>
      </c>
      <c r="BI35" s="260">
        <v>8.9371025137805393</v>
      </c>
      <c r="BJ35" s="261">
        <v>3.9805547912425499</v>
      </c>
      <c r="BK35" s="261">
        <v>0.100647706039858</v>
      </c>
      <c r="BL35" s="90">
        <v>5.0735066440276499</v>
      </c>
      <c r="BM35" s="261">
        <v>2.2939277014420099</v>
      </c>
      <c r="BN35" s="261">
        <v>6.9216145823087299E-2</v>
      </c>
      <c r="BO35" s="90">
        <v>0.28507819904461501</v>
      </c>
      <c r="BP35" s="261">
        <v>0.20683023998694799</v>
      </c>
      <c r="BQ35" s="261">
        <v>1.7667312342539598E-2</v>
      </c>
      <c r="BR35" s="90">
        <v>7.7200602229876703</v>
      </c>
      <c r="BS35" s="261">
        <v>1.98984869703728</v>
      </c>
      <c r="BT35" s="261">
        <v>7.1665499680060293E-2</v>
      </c>
      <c r="BU35" s="260">
        <v>5.6299285454605501</v>
      </c>
      <c r="BV35" s="261">
        <v>2.1494919054102199</v>
      </c>
      <c r="BW35" s="261">
        <v>6.61637371138767E-2</v>
      </c>
      <c r="BX35" s="90" t="s">
        <v>806</v>
      </c>
      <c r="BY35" s="261">
        <v>0.87569503259232495</v>
      </c>
      <c r="BZ35" s="261">
        <v>0.36145983679197902</v>
      </c>
      <c r="CA35" s="260">
        <v>628.83025641705296</v>
      </c>
      <c r="CB35" s="261">
        <v>79.273280595687197</v>
      </c>
      <c r="CC35" s="261">
        <v>2.27879326692491E-3</v>
      </c>
      <c r="CD35" s="260">
        <v>318.02514682195402</v>
      </c>
      <c r="CE35" s="261">
        <v>39.433976304562101</v>
      </c>
      <c r="CF35" s="261">
        <v>0</v>
      </c>
      <c r="CG35" s="90">
        <v>0.72053544137372305</v>
      </c>
      <c r="CH35" s="261">
        <v>0.54615039854278902</v>
      </c>
      <c r="CI35" s="261">
        <v>0</v>
      </c>
      <c r="CJ35" s="90">
        <v>0</v>
      </c>
      <c r="CK35" s="261">
        <v>0</v>
      </c>
      <c r="CL35" s="261">
        <v>0</v>
      </c>
      <c r="CM35" s="90">
        <v>0</v>
      </c>
      <c r="CN35" s="261">
        <v>0</v>
      </c>
      <c r="CO35" s="261">
        <v>0</v>
      </c>
      <c r="CP35" s="90">
        <v>6.1699230579061197</v>
      </c>
      <c r="CQ35" s="261">
        <v>4.63328993387087</v>
      </c>
      <c r="CR35" s="261">
        <v>2.69627344139894E-2</v>
      </c>
      <c r="CS35" s="90">
        <v>0.246084721478215</v>
      </c>
      <c r="CT35" s="261">
        <v>0.29847616740462202</v>
      </c>
      <c r="CU35" s="261">
        <v>1.28011330964416E-2</v>
      </c>
      <c r="CV35" s="90">
        <v>2.3399546813262102</v>
      </c>
      <c r="CW35" s="261">
        <v>1.2141593460464299</v>
      </c>
      <c r="CX35" s="261">
        <v>0</v>
      </c>
      <c r="CY35" s="260">
        <v>196.95051168669099</v>
      </c>
      <c r="CZ35" s="261">
        <v>26.726669919427099</v>
      </c>
      <c r="DA35" s="261">
        <v>0</v>
      </c>
      <c r="DB35" s="260">
        <v>574.18115777150001</v>
      </c>
      <c r="DC35" s="261">
        <v>94.298688413187705</v>
      </c>
      <c r="DD35" s="261">
        <v>0</v>
      </c>
      <c r="DE35" s="260">
        <v>88.747795391021498</v>
      </c>
      <c r="DF35" s="261">
        <v>10.6883109205731</v>
      </c>
      <c r="DG35" s="261">
        <v>0</v>
      </c>
      <c r="DH35" s="260">
        <v>467.60410172450099</v>
      </c>
      <c r="DI35" s="261">
        <v>57.2788514632363</v>
      </c>
      <c r="DJ35" s="261">
        <v>7.3911422795051697E-3</v>
      </c>
      <c r="DK35" s="260">
        <v>108.383604623857</v>
      </c>
      <c r="DL35" s="261">
        <v>15.289923205392199</v>
      </c>
      <c r="DM35" s="261">
        <v>8.3460153377570897E-3</v>
      </c>
      <c r="DN35" s="260">
        <v>23.8667156103207</v>
      </c>
      <c r="DO35" s="261">
        <v>3.18319347197541</v>
      </c>
      <c r="DP35" s="261">
        <v>2.2830304936012802E-3</v>
      </c>
      <c r="DQ35" s="260">
        <v>112.60794266146701</v>
      </c>
      <c r="DR35" s="261">
        <v>12.906563642913399</v>
      </c>
      <c r="DS35" s="261">
        <v>0</v>
      </c>
      <c r="DT35" s="260">
        <v>13.091965029068801</v>
      </c>
      <c r="DU35" s="261">
        <v>1.8429289245301099</v>
      </c>
      <c r="DV35" s="261">
        <v>0</v>
      </c>
      <c r="DW35" s="260">
        <v>69.972670915370301</v>
      </c>
      <c r="DX35" s="261">
        <v>10.160106530602</v>
      </c>
      <c r="DY35" s="261">
        <v>0</v>
      </c>
      <c r="DZ35" s="260">
        <v>11.608984535424099</v>
      </c>
      <c r="EA35" s="261">
        <v>1.57645151690888</v>
      </c>
      <c r="EB35" s="261">
        <v>0</v>
      </c>
      <c r="EC35" s="260">
        <v>27.482873388287999</v>
      </c>
      <c r="ED35" s="261">
        <v>3.3911779460924798</v>
      </c>
      <c r="EE35" s="261">
        <v>0</v>
      </c>
      <c r="EF35" s="260">
        <v>2.6895620673144802</v>
      </c>
      <c r="EG35" s="261">
        <v>0.53096227272034002</v>
      </c>
      <c r="EH35" s="261">
        <v>1.14272085112671E-3</v>
      </c>
      <c r="EI35" s="260">
        <v>14.677650017519699</v>
      </c>
      <c r="EJ35" s="261">
        <v>2.6553865058286301</v>
      </c>
      <c r="EK35" s="261">
        <v>5.4316391942975904E-3</v>
      </c>
      <c r="EL35" s="90">
        <v>1.9227285221672801</v>
      </c>
      <c r="EM35" s="261">
        <v>0.341568589817627</v>
      </c>
      <c r="EN35" s="261">
        <v>1.62284050579183E-3</v>
      </c>
      <c r="EO35" s="90">
        <v>0.10343955814502701</v>
      </c>
      <c r="EP35" s="261">
        <v>0.20687911629005401</v>
      </c>
      <c r="EQ35" s="261">
        <v>5.7479879552768103E-3</v>
      </c>
      <c r="ER35" s="90">
        <v>10.9383260168694</v>
      </c>
      <c r="ES35" s="261">
        <v>8.2160407019468806</v>
      </c>
      <c r="ET35" s="261">
        <v>5.3179311455033504E-3</v>
      </c>
      <c r="EU35" s="90">
        <v>7.9579836229082407E-2</v>
      </c>
      <c r="EV35" s="261">
        <v>8.1947867877459599E-2</v>
      </c>
      <c r="EW35" s="261">
        <v>0</v>
      </c>
      <c r="EX35" s="260">
        <v>2.2619064405106699</v>
      </c>
      <c r="EY35" s="261">
        <v>0.39937898905922398</v>
      </c>
      <c r="EZ35" s="261">
        <v>0</v>
      </c>
      <c r="FA35" s="260">
        <v>1.55168920690287</v>
      </c>
      <c r="FB35" s="261">
        <v>0.314841879454063</v>
      </c>
      <c r="FC35" s="261">
        <v>0</v>
      </c>
    </row>
    <row r="36" spans="2:159">
      <c r="B36" s="73" t="s">
        <v>793</v>
      </c>
      <c r="C36" s="42" t="s">
        <v>843</v>
      </c>
      <c r="D36" s="334">
        <v>1.4428602209520001</v>
      </c>
      <c r="E36" s="255">
        <v>1.40126190051115</v>
      </c>
      <c r="F36" s="255">
        <v>0.56403537813643601</v>
      </c>
      <c r="G36" s="334">
        <v>10.325635858958499</v>
      </c>
      <c r="H36" s="255">
        <v>4.6464319188941401</v>
      </c>
      <c r="I36" s="255">
        <v>0.40755298196947098</v>
      </c>
      <c r="J36" s="249">
        <v>510.83224587964901</v>
      </c>
      <c r="K36" s="255">
        <v>155.72363974192899</v>
      </c>
      <c r="L36" s="255">
        <v>1.5435042198073301</v>
      </c>
      <c r="M36" s="249">
        <v>538.98925770095502</v>
      </c>
      <c r="N36" s="255">
        <v>174.92800740576101</v>
      </c>
      <c r="O36" s="255">
        <v>5.1348739971377899E-2</v>
      </c>
      <c r="P36" s="249">
        <v>153.188696111203</v>
      </c>
      <c r="Q36" s="255">
        <v>68.020597780396301</v>
      </c>
      <c r="R36" s="255">
        <v>0.118311658041129</v>
      </c>
      <c r="S36" s="250">
        <v>1147.02289139456</v>
      </c>
      <c r="T36" s="255">
        <v>566.554161521281</v>
      </c>
      <c r="U36" s="255">
        <v>136.35957543431601</v>
      </c>
      <c r="V36" s="334">
        <v>244968.94535450099</v>
      </c>
      <c r="W36" s="255">
        <v>57277.805844559698</v>
      </c>
      <c r="X36" s="255">
        <v>3.0859692672297601</v>
      </c>
      <c r="Y36" s="334">
        <v>801.046220641378</v>
      </c>
      <c r="Z36" s="255">
        <v>288.25703182409302</v>
      </c>
      <c r="AA36" s="255">
        <v>20.3265618991359</v>
      </c>
      <c r="AB36" s="334">
        <v>521.21450119888402</v>
      </c>
      <c r="AC36" s="255">
        <v>176.80798389418601</v>
      </c>
      <c r="AD36" s="255">
        <v>24.175701021518702</v>
      </c>
      <c r="AE36" s="334">
        <v>341.05293226976698</v>
      </c>
      <c r="AF36" s="255">
        <v>217.52770563906</v>
      </c>
      <c r="AG36" s="255">
        <v>44.798352542940897</v>
      </c>
      <c r="AH36" s="334">
        <v>5.3358867064886404</v>
      </c>
      <c r="AI36" s="255">
        <v>1.24202903427857</v>
      </c>
      <c r="AJ36" s="255">
        <v>9.4503065279111495E-2</v>
      </c>
      <c r="AK36" s="334">
        <v>17.099546245785699</v>
      </c>
      <c r="AL36" s="255">
        <v>13.124581333600499</v>
      </c>
      <c r="AM36" s="255">
        <v>0.169925432567058</v>
      </c>
      <c r="AN36" s="334">
        <v>0.49092497225050202</v>
      </c>
      <c r="AO36" s="255">
        <v>0.219774899694401</v>
      </c>
      <c r="AP36" s="255">
        <v>1.5508249177613899E-2</v>
      </c>
      <c r="AQ36" s="334">
        <v>0.61924635151113405</v>
      </c>
      <c r="AR36" s="255">
        <v>1.3641417735875301</v>
      </c>
      <c r="AS36" s="255">
        <v>0.34472606282614898</v>
      </c>
      <c r="AT36" s="249">
        <v>388.07762989992398</v>
      </c>
      <c r="AU36" s="255">
        <v>73.436663160609001</v>
      </c>
      <c r="AV36" s="255">
        <v>0.26040428516226899</v>
      </c>
      <c r="AW36" s="250">
        <v>1531.08661983459</v>
      </c>
      <c r="AX36" s="255">
        <v>402.936678979237</v>
      </c>
      <c r="AY36" s="255">
        <v>0.27647816343794501</v>
      </c>
      <c r="AZ36" s="250">
        <v>1579.4454414248601</v>
      </c>
      <c r="BA36" s="255">
        <v>365.528567243537</v>
      </c>
      <c r="BB36" s="255">
        <v>1.03880166915298</v>
      </c>
      <c r="BC36" s="334">
        <v>2.4916313770183698</v>
      </c>
      <c r="BD36" s="255">
        <v>1.45015225094199</v>
      </c>
      <c r="BE36" s="255">
        <v>8.3860512691799494E-3</v>
      </c>
      <c r="BF36" s="250">
        <v>5.79269767910111</v>
      </c>
      <c r="BG36" s="255">
        <v>3.2463079018385401</v>
      </c>
      <c r="BH36" s="255">
        <v>6.6225656763188798E-2</v>
      </c>
      <c r="BI36" s="249">
        <v>9.0926247800972693</v>
      </c>
      <c r="BJ36" s="255">
        <v>4.54186391217692</v>
      </c>
      <c r="BK36" s="255">
        <v>0.109009678444127</v>
      </c>
      <c r="BL36" s="334">
        <v>7.1006119439870501</v>
      </c>
      <c r="BM36" s="255">
        <v>3.9723501918990798</v>
      </c>
      <c r="BN36" s="255">
        <v>0.103672251690287</v>
      </c>
      <c r="BO36" s="334">
        <v>0.95757993083031201</v>
      </c>
      <c r="BP36" s="255">
        <v>0.28651610960303903</v>
      </c>
      <c r="BQ36" s="255">
        <v>2.6226413517429999E-2</v>
      </c>
      <c r="BR36" s="334">
        <v>23.5379785192717</v>
      </c>
      <c r="BS36" s="255">
        <v>4.7251762359145797</v>
      </c>
      <c r="BT36" s="255">
        <v>0.108490464231143</v>
      </c>
      <c r="BU36" s="249">
        <v>9.8383512759901404</v>
      </c>
      <c r="BV36" s="255">
        <v>2.89709126386572</v>
      </c>
      <c r="BW36" s="255">
        <v>6.2130852529035802E-2</v>
      </c>
      <c r="BX36" s="334">
        <v>4.1262957179797901</v>
      </c>
      <c r="BY36" s="255">
        <v>4.9291824891735301</v>
      </c>
      <c r="BZ36" s="255">
        <v>1.2957237283422101</v>
      </c>
      <c r="CA36" s="249">
        <v>628.82117516558901</v>
      </c>
      <c r="CB36" s="255">
        <v>109.724398523782</v>
      </c>
      <c r="CC36" s="255">
        <v>6.2079493312364497E-3</v>
      </c>
      <c r="CD36" s="249">
        <v>278.84773279358399</v>
      </c>
      <c r="CE36" s="255">
        <v>34.790592998587698</v>
      </c>
      <c r="CF36" s="255">
        <v>1.6438048143292E-3</v>
      </c>
      <c r="CG36" s="334">
        <v>0.818735821531412</v>
      </c>
      <c r="CH36" s="255">
        <v>0.62710400463969995</v>
      </c>
      <c r="CI36" s="255">
        <v>4.6479002641923901E-3</v>
      </c>
      <c r="CJ36" s="334">
        <v>2.7217441860593401E-2</v>
      </c>
      <c r="CK36" s="255">
        <v>5.4434883721186801E-2</v>
      </c>
      <c r="CL36" s="255">
        <v>1.72532422990094E-3</v>
      </c>
      <c r="CM36" s="334">
        <v>0</v>
      </c>
      <c r="CN36" s="255">
        <v>0</v>
      </c>
      <c r="CO36" s="255">
        <v>0</v>
      </c>
      <c r="CP36" s="334">
        <v>5.4787430817349501</v>
      </c>
      <c r="CQ36" s="255">
        <v>4.0890831940068901</v>
      </c>
      <c r="CR36" s="255">
        <v>2.6680608627045101E-2</v>
      </c>
      <c r="CS36" s="334">
        <v>0.26543833293701702</v>
      </c>
      <c r="CT36" s="255">
        <v>0.21173089166871301</v>
      </c>
      <c r="CU36" s="255">
        <v>1.68370913952086E-2</v>
      </c>
      <c r="CV36" s="334">
        <v>2.4894930355265799</v>
      </c>
      <c r="CW36" s="255">
        <v>1.57028357398369</v>
      </c>
      <c r="CX36" s="255">
        <v>1.66022937086234E-2</v>
      </c>
      <c r="CY36" s="249">
        <v>175.09448206232599</v>
      </c>
      <c r="CZ36" s="255">
        <v>32.504949811208398</v>
      </c>
      <c r="DA36" s="255">
        <v>1.2121418385081201E-3</v>
      </c>
      <c r="DB36" s="249">
        <v>568.84712121795701</v>
      </c>
      <c r="DC36" s="255">
        <v>145.91875708864001</v>
      </c>
      <c r="DD36" s="255">
        <v>2.2398304396427501E-3</v>
      </c>
      <c r="DE36" s="249">
        <v>86.654186315192803</v>
      </c>
      <c r="DF36" s="255">
        <v>15.3645235268986</v>
      </c>
      <c r="DG36" s="255">
        <v>1.22090717038141E-3</v>
      </c>
      <c r="DH36" s="249">
        <v>418.05297946118998</v>
      </c>
      <c r="DI36" s="255">
        <v>59.139957653056101</v>
      </c>
      <c r="DJ36" s="255">
        <v>0</v>
      </c>
      <c r="DK36" s="249">
        <v>95.001215968861104</v>
      </c>
      <c r="DL36" s="255">
        <v>14.037272030317199</v>
      </c>
      <c r="DM36" s="255">
        <v>0</v>
      </c>
      <c r="DN36" s="249">
        <v>21.263441620483</v>
      </c>
      <c r="DO36" s="255">
        <v>3.13373978226601</v>
      </c>
      <c r="DP36" s="255">
        <v>0</v>
      </c>
      <c r="DQ36" s="249">
        <v>98.289922361659507</v>
      </c>
      <c r="DR36" s="255">
        <v>13.841466868718401</v>
      </c>
      <c r="DS36" s="255">
        <v>0</v>
      </c>
      <c r="DT36" s="249">
        <v>11.5716985669489</v>
      </c>
      <c r="DU36" s="255">
        <v>1.8051793772520199</v>
      </c>
      <c r="DV36" s="255">
        <v>9.3507602286112604E-4</v>
      </c>
      <c r="DW36" s="249">
        <v>60.286391947243501</v>
      </c>
      <c r="DX36" s="255">
        <v>10.061814147212599</v>
      </c>
      <c r="DY36" s="255">
        <v>0</v>
      </c>
      <c r="DZ36" s="249">
        <v>10.7086268946532</v>
      </c>
      <c r="EA36" s="255">
        <v>1.8577730231115199</v>
      </c>
      <c r="EB36" s="255">
        <v>0</v>
      </c>
      <c r="EC36" s="249">
        <v>24.589984382297398</v>
      </c>
      <c r="ED36" s="255">
        <v>4.1684138476274502</v>
      </c>
      <c r="EE36" s="255">
        <v>0</v>
      </c>
      <c r="EF36" s="249">
        <v>2.5264561437166999</v>
      </c>
      <c r="EG36" s="255">
        <v>0.527156017070042</v>
      </c>
      <c r="EH36" s="255">
        <v>9.2616289522207097E-4</v>
      </c>
      <c r="EI36" s="249">
        <v>13.238367386991101</v>
      </c>
      <c r="EJ36" s="255">
        <v>2.4065965592540799</v>
      </c>
      <c r="EK36" s="255">
        <v>0</v>
      </c>
      <c r="EL36" s="334">
        <v>1.8153600372832901</v>
      </c>
      <c r="EM36" s="255">
        <v>0.323755509764795</v>
      </c>
      <c r="EN36" s="255">
        <v>0</v>
      </c>
      <c r="EO36" s="334">
        <v>8.7784428057595607E-2</v>
      </c>
      <c r="EP36" s="255">
        <v>0.17556885611519099</v>
      </c>
      <c r="EQ36" s="255">
        <v>0</v>
      </c>
      <c r="ER36" s="334">
        <v>14.3983459509151</v>
      </c>
      <c r="ES36" s="255">
        <v>9.3729987343463499</v>
      </c>
      <c r="ET36" s="255">
        <v>4.8704211513544496E-3</v>
      </c>
      <c r="EU36" s="334">
        <v>0.11837401728786</v>
      </c>
      <c r="EV36" s="255">
        <v>0.113618645882059</v>
      </c>
      <c r="EW36" s="255">
        <v>5.3960231211881296E-3</v>
      </c>
      <c r="EX36" s="249">
        <v>1.93287499620585</v>
      </c>
      <c r="EY36" s="255">
        <v>0.43860145516085303</v>
      </c>
      <c r="EZ36" s="255">
        <v>0</v>
      </c>
      <c r="FA36" s="249">
        <v>1.51554908280922</v>
      </c>
      <c r="FB36" s="255">
        <v>0.46276860693616501</v>
      </c>
      <c r="FC36" s="255">
        <v>1.2368648105406E-3</v>
      </c>
    </row>
    <row r="37" spans="2:159">
      <c r="B37" s="73" t="s">
        <v>793</v>
      </c>
      <c r="C37" s="42" t="s">
        <v>844</v>
      </c>
      <c r="D37" s="343" t="s">
        <v>806</v>
      </c>
      <c r="E37" s="255">
        <v>2.62750018295726</v>
      </c>
      <c r="F37" s="255">
        <v>1.08389403398619</v>
      </c>
      <c r="G37" s="334">
        <v>7.7464520196697402</v>
      </c>
      <c r="H37" s="255">
        <v>5.0795979100866102</v>
      </c>
      <c r="I37" s="255">
        <v>0.772389579006176</v>
      </c>
      <c r="J37" s="249">
        <v>433.0300759694</v>
      </c>
      <c r="K37" s="255">
        <v>95.523151082820803</v>
      </c>
      <c r="L37" s="255">
        <v>5.2462615832854604</v>
      </c>
      <c r="M37" s="249">
        <v>501.34733681322001</v>
      </c>
      <c r="N37" s="255">
        <v>140.770326795773</v>
      </c>
      <c r="O37" s="255">
        <v>0.177229860978867</v>
      </c>
      <c r="P37" s="249">
        <v>174.68574161622701</v>
      </c>
      <c r="Q37" s="255">
        <v>100.12518185801</v>
      </c>
      <c r="R37" s="255">
        <v>0.34463939820147399</v>
      </c>
      <c r="S37" s="249">
        <v>1654.94115601667</v>
      </c>
      <c r="T37" s="255">
        <v>446.42294651044301</v>
      </c>
      <c r="U37" s="255">
        <v>63.9453280910543</v>
      </c>
      <c r="V37" s="334">
        <v>218950.13275945099</v>
      </c>
      <c r="W37" s="255">
        <v>44649.589866324299</v>
      </c>
      <c r="X37" s="255">
        <v>3.5402300653341698</v>
      </c>
      <c r="Y37" s="334">
        <v>619.60429090738296</v>
      </c>
      <c r="Z37" s="255">
        <v>234.38062762409899</v>
      </c>
      <c r="AA37" s="255">
        <v>18.491427298066998</v>
      </c>
      <c r="AB37" s="334">
        <v>424.097303442498</v>
      </c>
      <c r="AC37" s="255">
        <v>155.32637898088601</v>
      </c>
      <c r="AD37" s="255">
        <v>20.415530910562399</v>
      </c>
      <c r="AE37" s="334">
        <v>133.62510330073101</v>
      </c>
      <c r="AF37" s="255">
        <v>157.34236483139699</v>
      </c>
      <c r="AG37" s="255">
        <v>55.401962735134902</v>
      </c>
      <c r="AH37" s="334">
        <v>15.139492589614401</v>
      </c>
      <c r="AI37" s="255">
        <v>3.03227169815827</v>
      </c>
      <c r="AJ37" s="255">
        <v>0.15017016947071901</v>
      </c>
      <c r="AK37" s="334">
        <v>18.238710066365499</v>
      </c>
      <c r="AL37" s="255">
        <v>15.025839898691</v>
      </c>
      <c r="AM37" s="255">
        <v>0.28977729267006502</v>
      </c>
      <c r="AN37" s="334">
        <v>0.51146074187295298</v>
      </c>
      <c r="AO37" s="255">
        <v>0.24111218491095901</v>
      </c>
      <c r="AP37" s="255">
        <v>1.4833992215001901E-2</v>
      </c>
      <c r="AQ37" s="334" t="s">
        <v>806</v>
      </c>
      <c r="AR37" s="255">
        <v>1.7125930287206299</v>
      </c>
      <c r="AS37" s="255">
        <v>0.81409646933776003</v>
      </c>
      <c r="AT37" s="249">
        <v>369.17885416403698</v>
      </c>
      <c r="AU37" s="255">
        <v>90.935894474782799</v>
      </c>
      <c r="AV37" s="255">
        <v>0.172094169570013</v>
      </c>
      <c r="AW37" s="250">
        <v>1534.7430115592001</v>
      </c>
      <c r="AX37" s="255">
        <v>395.90809134306699</v>
      </c>
      <c r="AY37" s="255">
        <v>0.23542601464405599</v>
      </c>
      <c r="AZ37" s="250">
        <v>1516.69403458739</v>
      </c>
      <c r="BA37" s="255">
        <v>405.027190303601</v>
      </c>
      <c r="BB37" s="255">
        <v>1.3725358486642301</v>
      </c>
      <c r="BC37" s="334">
        <v>1.9666303427198499</v>
      </c>
      <c r="BD37" s="255">
        <v>0.61123848868210295</v>
      </c>
      <c r="BE37" s="255">
        <v>8.7523033447445293E-3</v>
      </c>
      <c r="BF37" s="250">
        <v>3.8767618373213901</v>
      </c>
      <c r="BG37" s="255">
        <v>2.13913175020256</v>
      </c>
      <c r="BH37" s="255">
        <v>9.85719436600479E-2</v>
      </c>
      <c r="BI37" s="249">
        <v>6.9696059686128597</v>
      </c>
      <c r="BJ37" s="255">
        <v>2.8935759508108898</v>
      </c>
      <c r="BK37" s="255">
        <v>0.158492911537162</v>
      </c>
      <c r="BL37" s="334">
        <v>4.5585592123387402</v>
      </c>
      <c r="BM37" s="255">
        <v>3.3071354721026802</v>
      </c>
      <c r="BN37" s="255">
        <v>0.129122997101561</v>
      </c>
      <c r="BO37" s="334">
        <v>0.40117467254742001</v>
      </c>
      <c r="BP37" s="255">
        <v>0.21375187682077901</v>
      </c>
      <c r="BQ37" s="255">
        <v>2.6358704827051101E-2</v>
      </c>
      <c r="BR37" s="334">
        <v>7.9639506481108304</v>
      </c>
      <c r="BS37" s="255">
        <v>2.7094138126074498</v>
      </c>
      <c r="BT37" s="255">
        <v>9.56454675556834E-2</v>
      </c>
      <c r="BU37" s="249">
        <v>5.5464272890291904</v>
      </c>
      <c r="BV37" s="255">
        <v>1.7175527508333099</v>
      </c>
      <c r="BW37" s="255">
        <v>8.8895850297481496E-2</v>
      </c>
      <c r="BX37" s="334" t="s">
        <v>806</v>
      </c>
      <c r="BY37" s="255">
        <v>4.49127755002025</v>
      </c>
      <c r="BZ37" s="255">
        <v>1.5716015637221801</v>
      </c>
      <c r="CA37" s="249">
        <v>593.22487636218602</v>
      </c>
      <c r="CB37" s="255">
        <v>95.404945383443504</v>
      </c>
      <c r="CC37" s="255">
        <v>1.3683892668065901E-2</v>
      </c>
      <c r="CD37" s="249">
        <v>310.18808442434897</v>
      </c>
      <c r="CE37" s="255">
        <v>39.889394029642801</v>
      </c>
      <c r="CF37" s="255">
        <v>5.6976493607185999E-3</v>
      </c>
      <c r="CG37" s="334">
        <v>0.66742621645487699</v>
      </c>
      <c r="CH37" s="255">
        <v>0.51029355453384195</v>
      </c>
      <c r="CI37" s="255">
        <v>0</v>
      </c>
      <c r="CJ37" s="334" t="s">
        <v>806</v>
      </c>
      <c r="CK37" s="255">
        <v>0</v>
      </c>
      <c r="CL37" s="255">
        <v>1.97385817408711E-3</v>
      </c>
      <c r="CM37" s="334">
        <v>0</v>
      </c>
      <c r="CN37" s="255">
        <v>0</v>
      </c>
      <c r="CO37" s="255">
        <v>0</v>
      </c>
      <c r="CP37" s="334">
        <v>3.8719238055109799</v>
      </c>
      <c r="CQ37" s="255">
        <v>3.3482457233522802</v>
      </c>
      <c r="CR37" s="255">
        <v>2.0854628199858199E-2</v>
      </c>
      <c r="CS37" s="334">
        <v>0.177222741222193</v>
      </c>
      <c r="CT37" s="255">
        <v>0.21873390854608099</v>
      </c>
      <c r="CU37" s="255">
        <v>1.3493594943873101E-2</v>
      </c>
      <c r="CV37" s="334">
        <v>2.2473716156892798</v>
      </c>
      <c r="CW37" s="255">
        <v>1.3237714343122899</v>
      </c>
      <c r="CX37" s="255">
        <v>1.6314829185244299E-2</v>
      </c>
      <c r="CY37" s="249">
        <v>189.25414216006499</v>
      </c>
      <c r="CZ37" s="255">
        <v>28.861852720132401</v>
      </c>
      <c r="DA37" s="255">
        <v>1.3601847136403E-3</v>
      </c>
      <c r="DB37" s="249">
        <v>552.24714621745602</v>
      </c>
      <c r="DC37" s="255">
        <v>141.00289970913499</v>
      </c>
      <c r="DD37" s="255">
        <v>1.2934312736396501E-3</v>
      </c>
      <c r="DE37" s="249">
        <v>83.517724276470503</v>
      </c>
      <c r="DF37" s="255">
        <v>13.4946798916001</v>
      </c>
      <c r="DG37" s="255">
        <v>0</v>
      </c>
      <c r="DH37" s="249">
        <v>435.96824623950903</v>
      </c>
      <c r="DI37" s="255">
        <v>57.878636232832903</v>
      </c>
      <c r="DJ37" s="255">
        <v>0</v>
      </c>
      <c r="DK37" s="249">
        <v>100.68216126013699</v>
      </c>
      <c r="DL37" s="255">
        <v>13.946229318859199</v>
      </c>
      <c r="DM37" s="255">
        <v>0</v>
      </c>
      <c r="DN37" s="249">
        <v>21.185936639348</v>
      </c>
      <c r="DO37" s="255">
        <v>2.8523812232980101</v>
      </c>
      <c r="DP37" s="255">
        <v>1.87981441843108E-3</v>
      </c>
      <c r="DQ37" s="249">
        <v>105.46041240873301</v>
      </c>
      <c r="DR37" s="255">
        <v>14.286702516805301</v>
      </c>
      <c r="DS37" s="255">
        <v>1.05855601896633E-2</v>
      </c>
      <c r="DT37" s="249">
        <v>11.814499449579699</v>
      </c>
      <c r="DU37" s="255">
        <v>1.69164918838886</v>
      </c>
      <c r="DV37" s="255">
        <v>0</v>
      </c>
      <c r="DW37" s="249">
        <v>62.333116362557</v>
      </c>
      <c r="DX37" s="255">
        <v>9.3828460390045798</v>
      </c>
      <c r="DY37" s="255">
        <v>0</v>
      </c>
      <c r="DZ37" s="249">
        <v>10.6851489380216</v>
      </c>
      <c r="EA37" s="255">
        <v>1.70678051908922</v>
      </c>
      <c r="EB37" s="255">
        <v>0</v>
      </c>
      <c r="EC37" s="249">
        <v>25.262870822851099</v>
      </c>
      <c r="ED37" s="255">
        <v>3.8592804770560898</v>
      </c>
      <c r="EE37" s="255">
        <v>0</v>
      </c>
      <c r="EF37" s="249">
        <v>2.4917342071359498</v>
      </c>
      <c r="EG37" s="255">
        <v>0.518963625495106</v>
      </c>
      <c r="EH37" s="255">
        <v>0</v>
      </c>
      <c r="EI37" s="249">
        <v>13.337828560648299</v>
      </c>
      <c r="EJ37" s="255">
        <v>3.12500458658812</v>
      </c>
      <c r="EK37" s="255">
        <v>0</v>
      </c>
      <c r="EL37" s="334">
        <v>1.8040540396131399</v>
      </c>
      <c r="EM37" s="255">
        <v>0.44722014206440103</v>
      </c>
      <c r="EN37" s="255">
        <v>0</v>
      </c>
      <c r="EO37" s="334">
        <v>9.0837773911744593E-2</v>
      </c>
      <c r="EP37" s="255">
        <v>0.18167554782348899</v>
      </c>
      <c r="EQ37" s="255">
        <v>0</v>
      </c>
      <c r="ER37" s="334">
        <v>8.0493588804862295</v>
      </c>
      <c r="ES37" s="255">
        <v>5.1570307987950503</v>
      </c>
      <c r="ET37" s="255">
        <v>7.9882804997110802E-3</v>
      </c>
      <c r="EU37" s="334">
        <v>6.5870130681958794E-2</v>
      </c>
      <c r="EV37" s="255">
        <v>5.8360967651515702E-2</v>
      </c>
      <c r="EW37" s="255">
        <v>5.6837063643444402E-3</v>
      </c>
      <c r="EX37" s="249">
        <v>1.95034035166831</v>
      </c>
      <c r="EY37" s="255">
        <v>0.47231012907977399</v>
      </c>
      <c r="EZ37" s="255">
        <v>0</v>
      </c>
      <c r="FA37" s="249">
        <v>1.31122899203077</v>
      </c>
      <c r="FB37" s="255">
        <v>0.40482886226673598</v>
      </c>
      <c r="FC37" s="255">
        <v>1.56785257221998E-3</v>
      </c>
    </row>
    <row r="38" spans="2:159">
      <c r="B38" s="73" t="s">
        <v>793</v>
      </c>
      <c r="C38" s="42" t="s">
        <v>845</v>
      </c>
      <c r="D38" s="343" t="s">
        <v>806</v>
      </c>
      <c r="E38" s="255">
        <v>1.79702033319621</v>
      </c>
      <c r="F38" s="255">
        <v>0.60239427492870901</v>
      </c>
      <c r="G38" s="334">
        <v>8.9738036137606194</v>
      </c>
      <c r="H38" s="255">
        <v>5.9714482789063403</v>
      </c>
      <c r="I38" s="255">
        <v>0.76784167155536098</v>
      </c>
      <c r="J38" s="249">
        <v>494.90131669419799</v>
      </c>
      <c r="K38" s="255">
        <v>136.070838305336</v>
      </c>
      <c r="L38" s="255">
        <v>1.3843808906164801</v>
      </c>
      <c r="M38" s="249">
        <v>545.68394025118505</v>
      </c>
      <c r="N38" s="255">
        <v>157.93405002855201</v>
      </c>
      <c r="O38" s="255">
        <v>4.7245968394363097E-2</v>
      </c>
      <c r="P38" s="249">
        <v>151.40675811218901</v>
      </c>
      <c r="Q38" s="255">
        <v>71.404737691517397</v>
      </c>
      <c r="R38" s="255">
        <v>0.20709182953218899</v>
      </c>
      <c r="S38" s="249">
        <v>1546.4190499225199</v>
      </c>
      <c r="T38" s="255">
        <v>514.96516823831701</v>
      </c>
      <c r="U38" s="255">
        <v>86.485625962344301</v>
      </c>
      <c r="V38" s="334">
        <v>263799.17925288202</v>
      </c>
      <c r="W38" s="255">
        <v>61874.814725789402</v>
      </c>
      <c r="X38" s="255">
        <v>3.0277349083223801</v>
      </c>
      <c r="Y38" s="334">
        <v>849.95032716637797</v>
      </c>
      <c r="Z38" s="255">
        <v>325.54719960810598</v>
      </c>
      <c r="AA38" s="255">
        <v>18.8406689166086</v>
      </c>
      <c r="AB38" s="334">
        <v>547.28922602015996</v>
      </c>
      <c r="AC38" s="255">
        <v>204.183653716501</v>
      </c>
      <c r="AD38" s="255">
        <v>27.838075074838802</v>
      </c>
      <c r="AE38" s="334">
        <v>155.627344222571</v>
      </c>
      <c r="AF38" s="255">
        <v>65.715809360846194</v>
      </c>
      <c r="AG38" s="255">
        <v>10.8043017246391</v>
      </c>
      <c r="AH38" s="334">
        <v>5.0644393103176002</v>
      </c>
      <c r="AI38" s="255">
        <v>1.2507899317816</v>
      </c>
      <c r="AJ38" s="255">
        <v>0.10312734598798599</v>
      </c>
      <c r="AK38" s="334">
        <v>18.615807117208298</v>
      </c>
      <c r="AL38" s="255">
        <v>14.2166135783834</v>
      </c>
      <c r="AM38" s="255">
        <v>0.12994260427856999</v>
      </c>
      <c r="AN38" s="334">
        <v>0.52208450789181704</v>
      </c>
      <c r="AO38" s="255">
        <v>0.27010647896782303</v>
      </c>
      <c r="AP38" s="255">
        <v>1.39986985870167E-2</v>
      </c>
      <c r="AQ38" s="334">
        <v>1.0902195076804</v>
      </c>
      <c r="AR38" s="255">
        <v>2.6246314773319299</v>
      </c>
      <c r="AS38" s="255">
        <v>0.81766414830706602</v>
      </c>
      <c r="AT38" s="249">
        <v>391.62894854739898</v>
      </c>
      <c r="AU38" s="255">
        <v>83.540997632742403</v>
      </c>
      <c r="AV38" s="255">
        <v>0.25855716347683</v>
      </c>
      <c r="AW38" s="250">
        <v>1582.3667052309399</v>
      </c>
      <c r="AX38" s="255">
        <v>473.17291669853199</v>
      </c>
      <c r="AY38" s="255">
        <v>0.27569892136235502</v>
      </c>
      <c r="AZ38" s="250">
        <v>1539.33602913766</v>
      </c>
      <c r="BA38" s="255">
        <v>436.64193927305797</v>
      </c>
      <c r="BB38" s="255">
        <v>0.91862991032288299</v>
      </c>
      <c r="BC38" s="334">
        <v>2.314440072934</v>
      </c>
      <c r="BD38" s="255">
        <v>1.4374718076036299</v>
      </c>
      <c r="BE38" s="255">
        <v>1.04607564748236E-2</v>
      </c>
      <c r="BF38" s="250">
        <v>4.4041394978934898</v>
      </c>
      <c r="BG38" s="255">
        <v>2.4499542649503598</v>
      </c>
      <c r="BH38" s="255">
        <v>8.0735098581078801E-2</v>
      </c>
      <c r="BI38" s="249">
        <v>8.5489346812235603</v>
      </c>
      <c r="BJ38" s="255">
        <v>4.3558477187815896</v>
      </c>
      <c r="BK38" s="255">
        <v>9.5231704763970804E-2</v>
      </c>
      <c r="BL38" s="334">
        <v>6.0536524778673799</v>
      </c>
      <c r="BM38" s="255">
        <v>2.9852737192446299</v>
      </c>
      <c r="BN38" s="255">
        <v>0.15665131866947499</v>
      </c>
      <c r="BO38" s="334">
        <v>0.87417659332073006</v>
      </c>
      <c r="BP38" s="255">
        <v>0.37286927137614501</v>
      </c>
      <c r="BQ38" s="255">
        <v>3.0634859008877899E-2</v>
      </c>
      <c r="BR38" s="334">
        <v>18.8853264004028</v>
      </c>
      <c r="BS38" s="255">
        <v>4.7441618645209296</v>
      </c>
      <c r="BT38" s="255">
        <v>0.115420577404589</v>
      </c>
      <c r="BU38" s="249">
        <v>9.1706707483334409</v>
      </c>
      <c r="BV38" s="255">
        <v>2.7991265394079501</v>
      </c>
      <c r="BW38" s="255">
        <v>8.5365530830658107E-2</v>
      </c>
      <c r="BX38" s="334">
        <v>4.84592214283074</v>
      </c>
      <c r="BY38" s="255">
        <v>4.6429690557455103</v>
      </c>
      <c r="BZ38" s="255">
        <v>1.3229284080134001</v>
      </c>
      <c r="CA38" s="249">
        <v>630.56881749547097</v>
      </c>
      <c r="CB38" s="255">
        <v>97.439696325556298</v>
      </c>
      <c r="CC38" s="255">
        <v>8.4576670089703196E-3</v>
      </c>
      <c r="CD38" s="249">
        <v>279.55513982190001</v>
      </c>
      <c r="CE38" s="255">
        <v>48.3663198132773</v>
      </c>
      <c r="CF38" s="255">
        <v>3.5973135557597099E-3</v>
      </c>
      <c r="CG38" s="334">
        <v>0.78457948357710605</v>
      </c>
      <c r="CH38" s="255">
        <v>0.63754157664488997</v>
      </c>
      <c r="CI38" s="255">
        <v>5.0079329530998999E-3</v>
      </c>
      <c r="CJ38" s="334">
        <v>0</v>
      </c>
      <c r="CK38" s="255">
        <v>0</v>
      </c>
      <c r="CL38" s="255">
        <v>0</v>
      </c>
      <c r="CM38" s="334" t="s">
        <v>806</v>
      </c>
      <c r="CN38" s="255">
        <v>0</v>
      </c>
      <c r="CO38" s="255">
        <v>1.10167752654396E-2</v>
      </c>
      <c r="CP38" s="334">
        <v>6.5250011123049996</v>
      </c>
      <c r="CQ38" s="255">
        <v>5.7774357262255602</v>
      </c>
      <c r="CR38" s="255">
        <v>3.0465802799291099E-2</v>
      </c>
      <c r="CS38" s="334">
        <v>0.22462940549261201</v>
      </c>
      <c r="CT38" s="255">
        <v>0.23497019284144899</v>
      </c>
      <c r="CU38" s="255">
        <v>1.8336261866885299E-2</v>
      </c>
      <c r="CV38" s="334">
        <v>2.6442412729953499</v>
      </c>
      <c r="CW38" s="255">
        <v>1.5606196614098</v>
      </c>
      <c r="CX38" s="255">
        <v>0</v>
      </c>
      <c r="CY38" s="249">
        <v>177.70235844048401</v>
      </c>
      <c r="CZ38" s="255">
        <v>25.632094993581202</v>
      </c>
      <c r="DA38" s="255">
        <v>0</v>
      </c>
      <c r="DB38" s="249">
        <v>566.59590400732998</v>
      </c>
      <c r="DC38" s="255">
        <v>142.97584963744001</v>
      </c>
      <c r="DD38" s="255">
        <v>0</v>
      </c>
      <c r="DE38" s="249">
        <v>85.895237621784403</v>
      </c>
      <c r="DF38" s="255">
        <v>13.607530301617601</v>
      </c>
      <c r="DG38" s="255">
        <v>9.7271205597907905E-4</v>
      </c>
      <c r="DH38" s="249">
        <v>428.90520366161599</v>
      </c>
      <c r="DI38" s="255">
        <v>74.092205397382898</v>
      </c>
      <c r="DJ38" s="255">
        <v>5.8299815803338597E-3</v>
      </c>
      <c r="DK38" s="249">
        <v>97.2105313237102</v>
      </c>
      <c r="DL38" s="255">
        <v>15.576896981937001</v>
      </c>
      <c r="DM38" s="255">
        <v>0</v>
      </c>
      <c r="DN38" s="249">
        <v>21.9340607630714</v>
      </c>
      <c r="DO38" s="255">
        <v>3.00973008144202</v>
      </c>
      <c r="DP38" s="255">
        <v>0</v>
      </c>
      <c r="DQ38" s="249">
        <v>99.364289251093595</v>
      </c>
      <c r="DR38" s="255">
        <v>12.598777132068101</v>
      </c>
      <c r="DS38" s="255">
        <v>0</v>
      </c>
      <c r="DT38" s="249">
        <v>11.5937282983244</v>
      </c>
      <c r="DU38" s="255">
        <v>1.3798270978765801</v>
      </c>
      <c r="DV38" s="255">
        <v>0</v>
      </c>
      <c r="DW38" s="249">
        <v>60.935256536060898</v>
      </c>
      <c r="DX38" s="255">
        <v>9.2558876107219792</v>
      </c>
      <c r="DY38" s="255">
        <v>0</v>
      </c>
      <c r="DZ38" s="249">
        <v>10.3689639924457</v>
      </c>
      <c r="EA38" s="255">
        <v>1.61476071443925</v>
      </c>
      <c r="EB38" s="255">
        <v>1.08307087194427E-3</v>
      </c>
      <c r="EC38" s="249">
        <v>24.338228291726001</v>
      </c>
      <c r="ED38" s="255">
        <v>4.3092034879696302</v>
      </c>
      <c r="EE38" s="255">
        <v>0</v>
      </c>
      <c r="EF38" s="249">
        <v>2.5360855486274301</v>
      </c>
      <c r="EG38" s="255">
        <v>0.573678733882238</v>
      </c>
      <c r="EH38" s="255">
        <v>0</v>
      </c>
      <c r="EI38" s="249">
        <v>13.423788399161801</v>
      </c>
      <c r="EJ38" s="255">
        <v>2.5897962697724299</v>
      </c>
      <c r="EK38" s="255">
        <v>0</v>
      </c>
      <c r="EL38" s="334">
        <v>1.72769333051802</v>
      </c>
      <c r="EM38" s="255">
        <v>0.33924570014849398</v>
      </c>
      <c r="EN38" s="255">
        <v>0</v>
      </c>
      <c r="EO38" s="334">
        <v>8.6123298117541602E-2</v>
      </c>
      <c r="EP38" s="255">
        <v>0.17224659623508301</v>
      </c>
      <c r="EQ38" s="255">
        <v>7.4568695705958497E-3</v>
      </c>
      <c r="ER38" s="334">
        <v>14.1368351229511</v>
      </c>
      <c r="ES38" s="255">
        <v>9.4472039415374702</v>
      </c>
      <c r="ET38" s="255">
        <v>6.9336923181390203E-3</v>
      </c>
      <c r="EU38" s="334">
        <v>0.12019452360945999</v>
      </c>
      <c r="EV38" s="255">
        <v>0.11394989867098</v>
      </c>
      <c r="EW38" s="255">
        <v>7.2923779572175102E-3</v>
      </c>
      <c r="EX38" s="249">
        <v>1.93254441939046</v>
      </c>
      <c r="EY38" s="255">
        <v>0.44013085019660902</v>
      </c>
      <c r="EZ38" s="255">
        <v>1.74150393954462E-3</v>
      </c>
      <c r="FA38" s="249">
        <v>1.55801859925306</v>
      </c>
      <c r="FB38" s="255">
        <v>0.56245245417335599</v>
      </c>
      <c r="FC38" s="255">
        <v>0</v>
      </c>
    </row>
    <row r="39" spans="2:159">
      <c r="B39" s="73" t="s">
        <v>793</v>
      </c>
      <c r="C39" s="251" t="s">
        <v>847</v>
      </c>
      <c r="D39" s="335">
        <v>0.57764443813398503</v>
      </c>
      <c r="E39" s="256">
        <v>1.51874991505066</v>
      </c>
      <c r="F39" s="256">
        <v>0.50365394237071903</v>
      </c>
      <c r="G39" s="335">
        <v>10.572642294828499</v>
      </c>
      <c r="H39" s="256">
        <v>5.3272564209689799</v>
      </c>
      <c r="I39" s="256">
        <v>0.60288007676298705</v>
      </c>
      <c r="J39" s="254">
        <v>461.58978149751198</v>
      </c>
      <c r="K39" s="256">
        <v>108.85984773413399</v>
      </c>
      <c r="L39" s="256">
        <v>1.1323875222625199</v>
      </c>
      <c r="M39" s="254">
        <v>549.30448686170303</v>
      </c>
      <c r="N39" s="256">
        <v>137.404352578062</v>
      </c>
      <c r="O39" s="256">
        <v>8.1449169586624598E-2</v>
      </c>
      <c r="P39" s="254">
        <v>151.36290259830199</v>
      </c>
      <c r="Q39" s="256">
        <v>58.781975842281703</v>
      </c>
      <c r="R39" s="256">
        <v>0.20389978169244699</v>
      </c>
      <c r="S39" s="254">
        <v>1560.47749574875</v>
      </c>
      <c r="T39" s="256">
        <v>645.72522956176795</v>
      </c>
      <c r="U39" s="256">
        <v>79.381684657873606</v>
      </c>
      <c r="V39" s="335">
        <v>255786.29922703799</v>
      </c>
      <c r="W39" s="256">
        <v>61783.7038448327</v>
      </c>
      <c r="X39" s="256">
        <v>3.46885906247056</v>
      </c>
      <c r="Y39" s="335">
        <v>831.48955755865495</v>
      </c>
      <c r="Z39" s="256">
        <v>295.77379934084502</v>
      </c>
      <c r="AA39" s="256">
        <v>24.4286692998392</v>
      </c>
      <c r="AB39" s="335">
        <v>448.66345650005297</v>
      </c>
      <c r="AC39" s="256">
        <v>107.54225322073999</v>
      </c>
      <c r="AD39" s="256">
        <v>31.468969671315602</v>
      </c>
      <c r="AE39" s="335">
        <v>101.87320480709</v>
      </c>
      <c r="AF39" s="256">
        <v>81.903019396016106</v>
      </c>
      <c r="AG39" s="256">
        <v>7.8670692387646302</v>
      </c>
      <c r="AH39" s="335">
        <v>7.0527114251570504</v>
      </c>
      <c r="AI39" s="256">
        <v>1.6810830147140501</v>
      </c>
      <c r="AJ39" s="256">
        <v>6.1548471976023297E-2</v>
      </c>
      <c r="AK39" s="335">
        <v>21.3878572121852</v>
      </c>
      <c r="AL39" s="256">
        <v>19.7678805486463</v>
      </c>
      <c r="AM39" s="256">
        <v>0.15058498780440899</v>
      </c>
      <c r="AN39" s="335">
        <v>0.55652385385134495</v>
      </c>
      <c r="AO39" s="256">
        <v>0.278350863659167</v>
      </c>
      <c r="AP39" s="256">
        <v>1.7172286963543199E-2</v>
      </c>
      <c r="AQ39" s="335">
        <v>1.0835679847202699</v>
      </c>
      <c r="AR39" s="256">
        <v>3.1136610345104998</v>
      </c>
      <c r="AS39" s="256">
        <v>0.812800106410007</v>
      </c>
      <c r="AT39" s="254">
        <v>403.51825731967102</v>
      </c>
      <c r="AU39" s="256">
        <v>94.925263217671599</v>
      </c>
      <c r="AV39" s="256">
        <v>0.22095923659272801</v>
      </c>
      <c r="AW39" s="300">
        <v>1576.0322594253701</v>
      </c>
      <c r="AX39" s="256">
        <v>329.30401973812297</v>
      </c>
      <c r="AY39" s="256">
        <v>0.23042859552742501</v>
      </c>
      <c r="AZ39" s="300">
        <v>1577.27384885578</v>
      </c>
      <c r="BA39" s="256">
        <v>435.98734682856502</v>
      </c>
      <c r="BB39" s="256">
        <v>1.02680621489679</v>
      </c>
      <c r="BC39" s="335">
        <v>2.1595733470729201</v>
      </c>
      <c r="BD39" s="256">
        <v>1.1830118159485099</v>
      </c>
      <c r="BE39" s="256">
        <v>1.08857855968369E-2</v>
      </c>
      <c r="BF39" s="300">
        <v>4.3446527270737896</v>
      </c>
      <c r="BG39" s="256">
        <v>2.5977968746587901</v>
      </c>
      <c r="BH39" s="256">
        <v>7.3810071475564801E-2</v>
      </c>
      <c r="BI39" s="254">
        <v>8.8511468599329692</v>
      </c>
      <c r="BJ39" s="256">
        <v>4.6331738243085896</v>
      </c>
      <c r="BK39" s="256">
        <v>9.8038293869067997E-2</v>
      </c>
      <c r="BL39" s="335">
        <v>5.1759060400913199</v>
      </c>
      <c r="BM39" s="256">
        <v>2.5776375553521</v>
      </c>
      <c r="BN39" s="256">
        <v>0.18051771805001299</v>
      </c>
      <c r="BO39" s="335">
        <v>0.84354787389631802</v>
      </c>
      <c r="BP39" s="256">
        <v>0.36704819400445199</v>
      </c>
      <c r="BQ39" s="256">
        <v>1.7676815541376002E-2</v>
      </c>
      <c r="BR39" s="335">
        <v>16.827314796335099</v>
      </c>
      <c r="BS39" s="256">
        <v>4.1101756821956998</v>
      </c>
      <c r="BT39" s="256">
        <v>0.105429998808465</v>
      </c>
      <c r="BU39" s="254">
        <v>9.0239286048019096</v>
      </c>
      <c r="BV39" s="256">
        <v>2.8511587699644201</v>
      </c>
      <c r="BW39" s="256">
        <v>3.9901364968472797E-2</v>
      </c>
      <c r="BX39" s="335" t="s">
        <v>806</v>
      </c>
      <c r="BY39" s="256">
        <v>2.3221104769812002</v>
      </c>
      <c r="BZ39" s="256">
        <v>0.68811695196513101</v>
      </c>
      <c r="CA39" s="254">
        <v>622.13368775196602</v>
      </c>
      <c r="CB39" s="256">
        <v>136.04664616024999</v>
      </c>
      <c r="CC39" s="256">
        <v>8.3758104067357605E-3</v>
      </c>
      <c r="CD39" s="254">
        <v>294.17672891497699</v>
      </c>
      <c r="CE39" s="256">
        <v>41.778731767593499</v>
      </c>
      <c r="CF39" s="256">
        <v>2.0921606397382702E-3</v>
      </c>
      <c r="CG39" s="335">
        <v>0.77437418095354804</v>
      </c>
      <c r="CH39" s="256">
        <v>0.55124837821690797</v>
      </c>
      <c r="CI39" s="256">
        <v>0</v>
      </c>
      <c r="CJ39" s="335" t="s">
        <v>806</v>
      </c>
      <c r="CK39" s="256">
        <v>0</v>
      </c>
      <c r="CL39" s="256">
        <v>2.18856640313862E-3</v>
      </c>
      <c r="CM39" s="335">
        <v>0</v>
      </c>
      <c r="CN39" s="256">
        <v>0</v>
      </c>
      <c r="CO39" s="256">
        <v>0</v>
      </c>
      <c r="CP39" s="335">
        <v>5.3206363661088503</v>
      </c>
      <c r="CQ39" s="256">
        <v>4.1519878776955501</v>
      </c>
      <c r="CR39" s="256">
        <v>2.9941956750042902E-2</v>
      </c>
      <c r="CS39" s="335">
        <v>0.181680113121857</v>
      </c>
      <c r="CT39" s="256">
        <v>0.21618666452245</v>
      </c>
      <c r="CU39" s="256">
        <v>1.29240569245504E-2</v>
      </c>
      <c r="CV39" s="335">
        <v>2.81159835722783</v>
      </c>
      <c r="CW39" s="256">
        <v>1.3556174106088501</v>
      </c>
      <c r="CX39" s="256">
        <v>0</v>
      </c>
      <c r="CY39" s="254">
        <v>184.93163203850301</v>
      </c>
      <c r="CZ39" s="256">
        <v>33.457902717743501</v>
      </c>
      <c r="DA39" s="256">
        <v>0</v>
      </c>
      <c r="DB39" s="254">
        <v>576.12775474656496</v>
      </c>
      <c r="DC39" s="256">
        <v>133.30239339238199</v>
      </c>
      <c r="DD39" s="256">
        <v>0</v>
      </c>
      <c r="DE39" s="254">
        <v>87.476640900625796</v>
      </c>
      <c r="DF39" s="256">
        <v>17.681835369502998</v>
      </c>
      <c r="DG39" s="256">
        <v>0</v>
      </c>
      <c r="DH39" s="254">
        <v>441.68912887425199</v>
      </c>
      <c r="DI39" s="256">
        <v>81.721844034280295</v>
      </c>
      <c r="DJ39" s="256">
        <v>0</v>
      </c>
      <c r="DK39" s="254">
        <v>100.08528356214001</v>
      </c>
      <c r="DL39" s="256">
        <v>20.062939321361601</v>
      </c>
      <c r="DM39" s="256">
        <v>0</v>
      </c>
      <c r="DN39" s="254">
        <v>21.8625837277499</v>
      </c>
      <c r="DO39" s="256">
        <v>3.4724558666263099</v>
      </c>
      <c r="DP39" s="256">
        <v>1.96491357476272E-3</v>
      </c>
      <c r="DQ39" s="254">
        <v>103.020655673964</v>
      </c>
      <c r="DR39" s="256">
        <v>15.461467260556899</v>
      </c>
      <c r="DS39" s="256">
        <v>0</v>
      </c>
      <c r="DT39" s="254">
        <v>11.881883466804201</v>
      </c>
      <c r="DU39" s="256">
        <v>1.7827229058710199</v>
      </c>
      <c r="DV39" s="256">
        <v>1.19005245619509E-3</v>
      </c>
      <c r="DW39" s="254">
        <v>62.737673314334501</v>
      </c>
      <c r="DX39" s="256">
        <v>9.7927946492795694</v>
      </c>
      <c r="DY39" s="256">
        <v>0</v>
      </c>
      <c r="DZ39" s="254">
        <v>11.0440340846156</v>
      </c>
      <c r="EA39" s="256">
        <v>1.84561176978174</v>
      </c>
      <c r="EB39" s="256">
        <v>0</v>
      </c>
      <c r="EC39" s="254">
        <v>26.040418779762501</v>
      </c>
      <c r="ED39" s="256">
        <v>5.2118011598471101</v>
      </c>
      <c r="EE39" s="256">
        <v>8.1860154997779409E-3</v>
      </c>
      <c r="EF39" s="254">
        <v>2.6315862650941901</v>
      </c>
      <c r="EG39" s="256">
        <v>0.63930850789127303</v>
      </c>
      <c r="EH39" s="256">
        <v>0</v>
      </c>
      <c r="EI39" s="254">
        <v>13.713312652287099</v>
      </c>
      <c r="EJ39" s="256">
        <v>2.7039195795184301</v>
      </c>
      <c r="EK39" s="256">
        <v>7.7797416286389002E-3</v>
      </c>
      <c r="EL39" s="335">
        <v>1.82580626024953</v>
      </c>
      <c r="EM39" s="256">
        <v>0.36101012992814202</v>
      </c>
      <c r="EN39" s="256">
        <v>0</v>
      </c>
      <c r="EO39" s="335">
        <v>9.7312332841120397E-2</v>
      </c>
      <c r="EP39" s="256">
        <v>0.19462466568224099</v>
      </c>
      <c r="EQ39" s="256">
        <v>6.1237167197921499E-3</v>
      </c>
      <c r="ER39" s="335">
        <v>11.188186612499599</v>
      </c>
      <c r="ES39" s="256">
        <v>9.3836588814118702</v>
      </c>
      <c r="ET39" s="256">
        <v>4.0010609523399897E-3</v>
      </c>
      <c r="EU39" s="335">
        <v>0.100244320039848</v>
      </c>
      <c r="EV39" s="256">
        <v>0.106590286413206</v>
      </c>
      <c r="EW39" s="256">
        <v>4.43318044915475E-3</v>
      </c>
      <c r="EX39" s="254">
        <v>2.0886575769562801</v>
      </c>
      <c r="EY39" s="256">
        <v>0.41230873650731897</v>
      </c>
      <c r="EZ39" s="256">
        <v>2.0359585372612902E-3</v>
      </c>
      <c r="FA39" s="254">
        <v>1.54877499431274</v>
      </c>
      <c r="FB39" s="256">
        <v>0.444110460311264</v>
      </c>
      <c r="FC39" s="256">
        <v>0</v>
      </c>
    </row>
    <row r="40" spans="2:159">
      <c r="B40" s="73" t="s">
        <v>793</v>
      </c>
      <c r="C40" s="42" t="s">
        <v>843</v>
      </c>
      <c r="D40" s="343" t="s">
        <v>806</v>
      </c>
      <c r="E40" s="255">
        <v>1.7183544143102401</v>
      </c>
      <c r="F40" s="255">
        <v>0.58094088361585305</v>
      </c>
      <c r="G40" s="334">
        <v>11.658735319343601</v>
      </c>
      <c r="H40" s="255">
        <v>5.8304712283171698</v>
      </c>
      <c r="I40" s="255">
        <v>0.88848439667410795</v>
      </c>
      <c r="J40" s="249">
        <v>497.47791072733099</v>
      </c>
      <c r="K40" s="255">
        <v>159.44438176105101</v>
      </c>
      <c r="L40" s="255">
        <v>1.33579960197898</v>
      </c>
      <c r="M40" s="249">
        <v>557.34211593044301</v>
      </c>
      <c r="N40" s="255">
        <v>176.761273090842</v>
      </c>
      <c r="O40" s="255">
        <v>0</v>
      </c>
      <c r="P40" s="249">
        <v>153.68596305968899</v>
      </c>
      <c r="Q40" s="255">
        <v>72.199481143657593</v>
      </c>
      <c r="R40" s="255">
        <v>0.113890302767872</v>
      </c>
      <c r="S40" s="249">
        <v>1697.98363719188</v>
      </c>
      <c r="T40" s="255">
        <v>832.84198388822404</v>
      </c>
      <c r="U40" s="255">
        <v>132.17549105963201</v>
      </c>
      <c r="V40" s="334">
        <v>226530.383824939</v>
      </c>
      <c r="W40" s="255">
        <v>54843.868499643802</v>
      </c>
      <c r="X40" s="255">
        <v>3.09077544730021</v>
      </c>
      <c r="Y40" s="334">
        <v>847.89140868045399</v>
      </c>
      <c r="Z40" s="255">
        <v>321.227119112178</v>
      </c>
      <c r="AA40" s="255">
        <v>19.309746101871301</v>
      </c>
      <c r="AB40" s="334">
        <v>547.25056402830796</v>
      </c>
      <c r="AC40" s="255">
        <v>199.140509865041</v>
      </c>
      <c r="AD40" s="255">
        <v>22.567308473202601</v>
      </c>
      <c r="AE40" s="334" t="s">
        <v>806</v>
      </c>
      <c r="AF40" s="255">
        <v>69.243318941926901</v>
      </c>
      <c r="AG40" s="255">
        <v>19.670040903870099</v>
      </c>
      <c r="AH40" s="334">
        <v>2.5293076428111299</v>
      </c>
      <c r="AI40" s="255">
        <v>0.73247443987141803</v>
      </c>
      <c r="AJ40" s="255">
        <v>7.9066321419766897E-2</v>
      </c>
      <c r="AK40" s="334">
        <v>17.811477599908802</v>
      </c>
      <c r="AL40" s="255">
        <v>13.2415843581073</v>
      </c>
      <c r="AM40" s="255">
        <v>0.15597216997455099</v>
      </c>
      <c r="AN40" s="334">
        <v>0.49613757712484502</v>
      </c>
      <c r="AO40" s="255">
        <v>0.22816306262744501</v>
      </c>
      <c r="AP40" s="255">
        <v>1.15962142354339E-2</v>
      </c>
      <c r="AQ40" s="334">
        <v>0.53128342460891198</v>
      </c>
      <c r="AR40" s="255">
        <v>1.06256684921782</v>
      </c>
      <c r="AS40" s="255">
        <v>0.30403232363350402</v>
      </c>
      <c r="AT40" s="249">
        <v>391.95849026302102</v>
      </c>
      <c r="AU40" s="255">
        <v>88.664503645079193</v>
      </c>
      <c r="AV40" s="255">
        <v>0.20937200193004901</v>
      </c>
      <c r="AW40" s="250">
        <v>1523.6253642324</v>
      </c>
      <c r="AX40" s="255">
        <v>378.20371353473502</v>
      </c>
      <c r="AY40" s="255">
        <v>0.23581811395621699</v>
      </c>
      <c r="AZ40" s="250">
        <v>1554.69704206753</v>
      </c>
      <c r="BA40" s="255">
        <v>351.249701182183</v>
      </c>
      <c r="BB40" s="255">
        <v>0.98190110469148495</v>
      </c>
      <c r="BC40" s="334">
        <v>2.4773147993937599</v>
      </c>
      <c r="BD40" s="255">
        <v>1.5129106900081599</v>
      </c>
      <c r="BE40" s="255">
        <v>9.6497565293209003E-3</v>
      </c>
      <c r="BF40" s="250">
        <v>6.67011211017196</v>
      </c>
      <c r="BG40" s="255">
        <v>4.5361925981387996</v>
      </c>
      <c r="BH40" s="255">
        <v>6.3590522130881094E-2</v>
      </c>
      <c r="BI40" s="249">
        <v>9.3790089865823898</v>
      </c>
      <c r="BJ40" s="255">
        <v>4.09552021385639</v>
      </c>
      <c r="BK40" s="255">
        <v>6.6310815585247596E-2</v>
      </c>
      <c r="BL40" s="334">
        <v>7.8458447938197899</v>
      </c>
      <c r="BM40" s="255">
        <v>4.0688939987423698</v>
      </c>
      <c r="BN40" s="255">
        <v>8.3563469649355696E-2</v>
      </c>
      <c r="BO40" s="334">
        <v>0.74763829188953801</v>
      </c>
      <c r="BP40" s="255">
        <v>0.40867233260393598</v>
      </c>
      <c r="BQ40" s="255">
        <v>2.80054422279295E-2</v>
      </c>
      <c r="BR40" s="334">
        <v>23.491983098568799</v>
      </c>
      <c r="BS40" s="255">
        <v>4.2903282329856998</v>
      </c>
      <c r="BT40" s="255">
        <v>7.2520355596833203E-2</v>
      </c>
      <c r="BU40" s="274">
        <v>10.1723853656157</v>
      </c>
      <c r="BV40" s="255">
        <v>2.0790914613204099</v>
      </c>
      <c r="BW40" s="255">
        <v>6.3554836090310596E-2</v>
      </c>
      <c r="BX40" s="334" t="s">
        <v>806</v>
      </c>
      <c r="BY40" s="255">
        <v>3.4225074397152202</v>
      </c>
      <c r="BZ40" s="255">
        <v>1.1091916206218599</v>
      </c>
      <c r="CA40" s="249">
        <v>642.456640810615</v>
      </c>
      <c r="CB40" s="255">
        <v>137.17182497637401</v>
      </c>
      <c r="CC40" s="255">
        <v>6.2342455805809698E-3</v>
      </c>
      <c r="CD40" s="249">
        <v>291.15482602254298</v>
      </c>
      <c r="CE40" s="255">
        <v>46.641751028630701</v>
      </c>
      <c r="CF40" s="255">
        <v>1.65784136110012E-3</v>
      </c>
      <c r="CG40" s="334">
        <v>0.86888072521591497</v>
      </c>
      <c r="CH40" s="255">
        <v>0.56617080087842397</v>
      </c>
      <c r="CI40" s="255">
        <v>0</v>
      </c>
      <c r="CJ40" s="334">
        <v>3.23217195113338E-2</v>
      </c>
      <c r="CK40" s="255">
        <v>6.4643439022667504E-2</v>
      </c>
      <c r="CL40" s="255">
        <v>0</v>
      </c>
      <c r="CM40" s="334">
        <v>0</v>
      </c>
      <c r="CN40" s="255">
        <v>0</v>
      </c>
      <c r="CO40" s="255">
        <v>0</v>
      </c>
      <c r="CP40" s="334">
        <v>5.4754898528907603</v>
      </c>
      <c r="CQ40" s="255">
        <v>4.0520649124075403</v>
      </c>
      <c r="CR40" s="255">
        <v>2.4759114482508601E-2</v>
      </c>
      <c r="CS40" s="334">
        <v>0.24811181818181499</v>
      </c>
      <c r="CT40" s="255">
        <v>0.16620841650284399</v>
      </c>
      <c r="CU40" s="255">
        <v>1.18032658274708E-2</v>
      </c>
      <c r="CV40" s="334">
        <v>2.5756493036533299</v>
      </c>
      <c r="CW40" s="255">
        <v>1.59457222866302</v>
      </c>
      <c r="CX40" s="255">
        <v>0</v>
      </c>
      <c r="CY40" s="249">
        <v>178.59578890392601</v>
      </c>
      <c r="CZ40" s="255">
        <v>37.525909920605997</v>
      </c>
      <c r="DA40" s="255">
        <v>0</v>
      </c>
      <c r="DB40" s="249">
        <v>564.94442535882695</v>
      </c>
      <c r="DC40" s="255">
        <v>132.194774435336</v>
      </c>
      <c r="DD40" s="255">
        <v>1.34240534743674E-3</v>
      </c>
      <c r="DE40" s="249">
        <v>84.698253006012706</v>
      </c>
      <c r="DF40" s="255">
        <v>16.730169686330399</v>
      </c>
      <c r="DG40" s="255">
        <v>0</v>
      </c>
      <c r="DH40" s="249">
        <v>429.10379459404999</v>
      </c>
      <c r="DI40" s="255">
        <v>68.524188152663797</v>
      </c>
      <c r="DJ40" s="255">
        <v>0</v>
      </c>
      <c r="DK40" s="249">
        <v>96.160872070023601</v>
      </c>
      <c r="DL40" s="255">
        <v>16.639083896397999</v>
      </c>
      <c r="DM40" s="255">
        <v>1.1327294006265001E-2</v>
      </c>
      <c r="DN40" s="249">
        <v>20.988877398831399</v>
      </c>
      <c r="DO40" s="255">
        <v>3.30226145133099</v>
      </c>
      <c r="DP40" s="255">
        <v>1.76856172754936E-3</v>
      </c>
      <c r="DQ40" s="249">
        <v>99.225421609320904</v>
      </c>
      <c r="DR40" s="255">
        <v>15.000309203863001</v>
      </c>
      <c r="DS40" s="255">
        <v>0</v>
      </c>
      <c r="DT40" s="249">
        <v>11.6220269366168</v>
      </c>
      <c r="DU40" s="255">
        <v>1.4850154526295101</v>
      </c>
      <c r="DV40" s="255">
        <v>0</v>
      </c>
      <c r="DW40" s="249">
        <v>61.155353703892203</v>
      </c>
      <c r="DX40" s="255">
        <v>11.5631071368737</v>
      </c>
      <c r="DY40" s="255">
        <v>0</v>
      </c>
      <c r="DZ40" s="249">
        <v>10.601978936766301</v>
      </c>
      <c r="EA40" s="255">
        <v>1.8490284193508999</v>
      </c>
      <c r="EB40" s="255">
        <v>0</v>
      </c>
      <c r="EC40" s="249">
        <v>24.3743493754728</v>
      </c>
      <c r="ED40" s="255">
        <v>5.1524127615139603</v>
      </c>
      <c r="EE40" s="255">
        <v>0</v>
      </c>
      <c r="EF40" s="249">
        <v>2.4921003294991499</v>
      </c>
      <c r="EG40" s="255">
        <v>0.48013090444481599</v>
      </c>
      <c r="EH40" s="255">
        <v>0</v>
      </c>
      <c r="EI40" s="249">
        <v>12.9184087840174</v>
      </c>
      <c r="EJ40" s="255">
        <v>2.74287033759594</v>
      </c>
      <c r="EK40" s="255">
        <v>0</v>
      </c>
      <c r="EL40" s="334">
        <v>1.78161931725652</v>
      </c>
      <c r="EM40" s="255">
        <v>0.37823387351261201</v>
      </c>
      <c r="EN40" s="255">
        <v>1.50703469979907E-3</v>
      </c>
      <c r="EO40" s="334">
        <v>8.9120286486640499E-2</v>
      </c>
      <c r="EP40" s="255">
        <v>0.178240572973281</v>
      </c>
      <c r="EQ40" s="255">
        <v>6.9094070035016697E-3</v>
      </c>
      <c r="ER40" s="334">
        <v>11.0212216021713</v>
      </c>
      <c r="ES40" s="255">
        <v>7.6912381099356502</v>
      </c>
      <c r="ET40" s="255">
        <v>2.9291674434376602E-3</v>
      </c>
      <c r="EU40" s="334">
        <v>0.10370301219281899</v>
      </c>
      <c r="EV40" s="255">
        <v>8.7004002674259007E-2</v>
      </c>
      <c r="EW40" s="255">
        <v>3.7898417200158399E-3</v>
      </c>
      <c r="EX40" s="249">
        <v>2.0077381630315201</v>
      </c>
      <c r="EY40" s="255">
        <v>0.47742434334657202</v>
      </c>
      <c r="EZ40" s="255">
        <v>1.72167056466571E-3</v>
      </c>
      <c r="FA40" s="249">
        <v>1.53103773041278</v>
      </c>
      <c r="FB40" s="255">
        <v>0.528073582948418</v>
      </c>
      <c r="FC40" s="255">
        <v>0</v>
      </c>
    </row>
    <row r="41" spans="2:159">
      <c r="B41" s="73" t="s">
        <v>793</v>
      </c>
      <c r="C41" s="42" t="s">
        <v>844</v>
      </c>
      <c r="D41" s="343" t="s">
        <v>806</v>
      </c>
      <c r="E41" s="255">
        <v>1.6382157854849799</v>
      </c>
      <c r="F41" s="255">
        <v>0.58456397296132401</v>
      </c>
      <c r="G41" s="334">
        <v>10.5725542471792</v>
      </c>
      <c r="H41" s="255">
        <v>5.4435413012879303</v>
      </c>
      <c r="I41" s="255">
        <v>0.77048080516811002</v>
      </c>
      <c r="J41" s="249">
        <v>448.99768149908198</v>
      </c>
      <c r="K41" s="255">
        <v>108.030261037234</v>
      </c>
      <c r="L41" s="255">
        <v>1.4285317413994001</v>
      </c>
      <c r="M41" s="249">
        <v>517.28817687022899</v>
      </c>
      <c r="N41" s="255">
        <v>138.08513373539901</v>
      </c>
      <c r="O41" s="255">
        <v>7.9750425597416297E-2</v>
      </c>
      <c r="P41" s="249">
        <v>165.480125143425</v>
      </c>
      <c r="Q41" s="255">
        <v>88.593014110473106</v>
      </c>
      <c r="R41" s="255">
        <v>0.123124209072645</v>
      </c>
      <c r="S41" s="249">
        <v>1768.3744002124499</v>
      </c>
      <c r="T41" s="255">
        <v>571.24091323636503</v>
      </c>
      <c r="U41" s="255">
        <v>84.592900746094301</v>
      </c>
      <c r="V41" s="334">
        <v>232294.45461849999</v>
      </c>
      <c r="W41" s="255">
        <v>54286.534483057898</v>
      </c>
      <c r="X41" s="255">
        <v>3.11014571906101</v>
      </c>
      <c r="Y41" s="334">
        <v>762.30818817774298</v>
      </c>
      <c r="Z41" s="255">
        <v>255.61570705477999</v>
      </c>
      <c r="AA41" s="255">
        <v>15.7948170589878</v>
      </c>
      <c r="AB41" s="334">
        <v>635.84826686199801</v>
      </c>
      <c r="AC41" s="255">
        <v>220.86476372007701</v>
      </c>
      <c r="AD41" s="255">
        <v>33.354968452257701</v>
      </c>
      <c r="AE41" s="334">
        <v>171.75720486140401</v>
      </c>
      <c r="AF41" s="255">
        <v>125.659909832431</v>
      </c>
      <c r="AG41" s="255">
        <v>15.1484238520285</v>
      </c>
      <c r="AH41" s="334">
        <v>2.7044627987680498</v>
      </c>
      <c r="AI41" s="255">
        <v>0.74090324885229897</v>
      </c>
      <c r="AJ41" s="255">
        <v>0.113153403266283</v>
      </c>
      <c r="AK41" s="334">
        <v>20.705298933388299</v>
      </c>
      <c r="AL41" s="255">
        <v>18.778884052848699</v>
      </c>
      <c r="AM41" s="255">
        <v>0.216264824712318</v>
      </c>
      <c r="AN41" s="334">
        <v>0.56722131373898999</v>
      </c>
      <c r="AO41" s="255">
        <v>0.297628098014669</v>
      </c>
      <c r="AP41" s="255">
        <v>2.0883845744918601E-2</v>
      </c>
      <c r="AQ41" s="334">
        <v>0.361889884933286</v>
      </c>
      <c r="AR41" s="255">
        <v>1.1175788135629601</v>
      </c>
      <c r="AS41" s="255">
        <v>0.28886164402603898</v>
      </c>
      <c r="AT41" s="249">
        <v>380.24025524286498</v>
      </c>
      <c r="AU41" s="255">
        <v>80.761095784771996</v>
      </c>
      <c r="AV41" s="255">
        <v>0.18604996785602901</v>
      </c>
      <c r="AW41" s="250">
        <v>1487.5428640216901</v>
      </c>
      <c r="AX41" s="255">
        <v>367.77364096611097</v>
      </c>
      <c r="AY41" s="255">
        <v>0.24518411966942699</v>
      </c>
      <c r="AZ41" s="250">
        <v>1531.4821853892299</v>
      </c>
      <c r="BA41" s="255">
        <v>386.68382664302402</v>
      </c>
      <c r="BB41" s="255">
        <v>1.4519953040192699</v>
      </c>
      <c r="BC41" s="334">
        <v>2.0397079131482698</v>
      </c>
      <c r="BD41" s="255">
        <v>0.85394000679973403</v>
      </c>
      <c r="BE41" s="255">
        <v>2.0556844510942501E-2</v>
      </c>
      <c r="BF41" s="250">
        <v>5.0402607248033799</v>
      </c>
      <c r="BG41" s="255">
        <v>2.7925263712910402</v>
      </c>
      <c r="BH41" s="255">
        <v>7.6850104331605398E-2</v>
      </c>
      <c r="BI41" s="249">
        <v>7.7326074243566003</v>
      </c>
      <c r="BJ41" s="255">
        <v>2.9501666736727201</v>
      </c>
      <c r="BK41" s="255">
        <v>8.5721408483671296E-2</v>
      </c>
      <c r="BL41" s="334">
        <v>5.5162360886247201</v>
      </c>
      <c r="BM41" s="255">
        <v>2.8470004244693001</v>
      </c>
      <c r="BN41" s="255">
        <v>7.2641153396971803E-2</v>
      </c>
      <c r="BO41" s="334">
        <v>0.60026841723245405</v>
      </c>
      <c r="BP41" s="255">
        <v>0.31668797259763898</v>
      </c>
      <c r="BQ41" s="255">
        <v>2.52994279400592E-2</v>
      </c>
      <c r="BR41" s="334">
        <v>18.9851461488377</v>
      </c>
      <c r="BS41" s="255">
        <v>4.1638109365893099</v>
      </c>
      <c r="BT41" s="255">
        <v>0.10066866333376499</v>
      </c>
      <c r="BU41" s="249">
        <v>8.8952389331959694</v>
      </c>
      <c r="BV41" s="255">
        <v>2.4680141374046198</v>
      </c>
      <c r="BW41" s="255">
        <v>6.0060368037924597E-2</v>
      </c>
      <c r="BX41" s="334" t="s">
        <v>806</v>
      </c>
      <c r="BY41" s="255">
        <v>2.7282044951833</v>
      </c>
      <c r="BZ41" s="255">
        <v>0.99268048207651105</v>
      </c>
      <c r="CA41" s="249">
        <v>640.12044072694198</v>
      </c>
      <c r="CB41" s="255">
        <v>119.14441256752499</v>
      </c>
      <c r="CC41" s="255">
        <v>6.2858204833648301E-3</v>
      </c>
      <c r="CD41" s="249">
        <v>300.90508745563199</v>
      </c>
      <c r="CE41" s="255">
        <v>45.833736432667997</v>
      </c>
      <c r="CF41" s="255">
        <v>1.95166652221565E-3</v>
      </c>
      <c r="CG41" s="334">
        <v>0.81884109787568204</v>
      </c>
      <c r="CH41" s="255">
        <v>0.61263222996352895</v>
      </c>
      <c r="CI41" s="255">
        <v>0</v>
      </c>
      <c r="CJ41" s="334" t="s">
        <v>806</v>
      </c>
      <c r="CK41" s="255">
        <v>0</v>
      </c>
      <c r="CL41" s="255">
        <v>2.1788471357259299E-3</v>
      </c>
      <c r="CM41" s="334">
        <v>0</v>
      </c>
      <c r="CN41" s="255">
        <v>0</v>
      </c>
      <c r="CO41" s="255">
        <v>0</v>
      </c>
      <c r="CP41" s="334">
        <v>4.8776083219431197</v>
      </c>
      <c r="CQ41" s="255">
        <v>3.6401238847999799</v>
      </c>
      <c r="CR41" s="255">
        <v>2.7762283812961301E-2</v>
      </c>
      <c r="CS41" s="334">
        <v>0.24881080697264399</v>
      </c>
      <c r="CT41" s="255">
        <v>0.22250528582592</v>
      </c>
      <c r="CU41" s="255">
        <v>1.38716909798028E-2</v>
      </c>
      <c r="CV41" s="334">
        <v>2.53034350279533</v>
      </c>
      <c r="CW41" s="255">
        <v>1.4616457310170501</v>
      </c>
      <c r="CX41" s="255">
        <v>1.31037056211379E-2</v>
      </c>
      <c r="CY41" s="249">
        <v>179.34652548092399</v>
      </c>
      <c r="CZ41" s="255">
        <v>29.166539016717302</v>
      </c>
      <c r="DA41" s="255">
        <v>0</v>
      </c>
      <c r="DB41" s="249">
        <v>550.28683466141001</v>
      </c>
      <c r="DC41" s="255">
        <v>137.363346914267</v>
      </c>
      <c r="DD41" s="255">
        <v>1.09141342403831E-2</v>
      </c>
      <c r="DE41" s="249">
        <v>84.145909541042599</v>
      </c>
      <c r="DF41" s="255">
        <v>17.555661054102298</v>
      </c>
      <c r="DG41" s="255">
        <v>1.15822858614304E-3</v>
      </c>
      <c r="DH41" s="249">
        <v>427.12280557918598</v>
      </c>
      <c r="DI41" s="255">
        <v>73.868455055472694</v>
      </c>
      <c r="DJ41" s="255">
        <v>0</v>
      </c>
      <c r="DK41" s="249">
        <v>98.692670987351704</v>
      </c>
      <c r="DL41" s="255">
        <v>16.739452374079502</v>
      </c>
      <c r="DM41" s="255">
        <v>0</v>
      </c>
      <c r="DN41" s="249">
        <v>21.543276198354899</v>
      </c>
      <c r="DO41" s="255">
        <v>3.2216672849221801</v>
      </c>
      <c r="DP41" s="255">
        <v>0</v>
      </c>
      <c r="DQ41" s="249">
        <v>102.996864595536</v>
      </c>
      <c r="DR41" s="255">
        <v>14.9875994402737</v>
      </c>
      <c r="DS41" s="255">
        <v>0</v>
      </c>
      <c r="DT41" s="249">
        <v>11.7893064007812</v>
      </c>
      <c r="DU41" s="255">
        <v>1.5383804379742101</v>
      </c>
      <c r="DV41" s="255">
        <v>0</v>
      </c>
      <c r="DW41" s="249">
        <v>61.379401643000797</v>
      </c>
      <c r="DX41" s="255">
        <v>8.4238434614455109</v>
      </c>
      <c r="DY41" s="255">
        <v>0</v>
      </c>
      <c r="DZ41" s="249">
        <v>10.9373216554136</v>
      </c>
      <c r="EA41" s="255">
        <v>1.9965504729821399</v>
      </c>
      <c r="EB41" s="255">
        <v>0</v>
      </c>
      <c r="EC41" s="249">
        <v>25.394360003081399</v>
      </c>
      <c r="ED41" s="255">
        <v>3.9468776474332401</v>
      </c>
      <c r="EE41" s="255">
        <v>0</v>
      </c>
      <c r="EF41" s="249">
        <v>2.6546340129468899</v>
      </c>
      <c r="EG41" s="255">
        <v>0.57714968403222799</v>
      </c>
      <c r="EH41" s="255">
        <v>0</v>
      </c>
      <c r="EI41" s="249">
        <v>13.437729042735899</v>
      </c>
      <c r="EJ41" s="255">
        <v>2.3545274523027202</v>
      </c>
      <c r="EK41" s="255">
        <v>0</v>
      </c>
      <c r="EL41" s="334">
        <v>1.83683707288563</v>
      </c>
      <c r="EM41" s="255">
        <v>0.39355546449797002</v>
      </c>
      <c r="EN41" s="255">
        <v>0</v>
      </c>
      <c r="EO41" s="334">
        <v>0.106552172308144</v>
      </c>
      <c r="EP41" s="255">
        <v>0.21310434461628899</v>
      </c>
      <c r="EQ41" s="255">
        <v>0</v>
      </c>
      <c r="ER41" s="334">
        <v>10.839332269068001</v>
      </c>
      <c r="ES41" s="255">
        <v>5.7331277025371401</v>
      </c>
      <c r="ET41" s="255">
        <v>5.1763975941572201E-3</v>
      </c>
      <c r="EU41" s="334">
        <v>8.1455911406936699E-2</v>
      </c>
      <c r="EV41" s="255">
        <v>8.6317548620033199E-2</v>
      </c>
      <c r="EW41" s="255">
        <v>5.9683375947323404E-3</v>
      </c>
      <c r="EX41" s="249">
        <v>2.0775387159887599</v>
      </c>
      <c r="EY41" s="255">
        <v>0.58739229742179</v>
      </c>
      <c r="EZ41" s="255">
        <v>2.11696738984057E-3</v>
      </c>
      <c r="FA41" s="249">
        <v>1.51365740601654</v>
      </c>
      <c r="FB41" s="255">
        <v>0.48219873462049401</v>
      </c>
      <c r="FC41" s="255">
        <v>0</v>
      </c>
    </row>
    <row r="42" spans="2:159">
      <c r="B42" s="73" t="s">
        <v>793</v>
      </c>
      <c r="C42" s="42" t="s">
        <v>845</v>
      </c>
      <c r="D42" s="343" t="s">
        <v>806</v>
      </c>
      <c r="E42" s="255">
        <v>2.2690318485605201</v>
      </c>
      <c r="F42" s="255">
        <v>0.65414960600034799</v>
      </c>
      <c r="G42" s="334">
        <v>10.7623502373393</v>
      </c>
      <c r="H42" s="255">
        <v>5.2267815037959204</v>
      </c>
      <c r="I42" s="255">
        <v>0.93910477635999201</v>
      </c>
      <c r="J42" s="249">
        <v>444.12175768271601</v>
      </c>
      <c r="K42" s="255">
        <v>113.137016147419</v>
      </c>
      <c r="L42" s="255">
        <v>1.9839200346064101</v>
      </c>
      <c r="M42" s="249">
        <v>539.34064117027503</v>
      </c>
      <c r="N42" s="255">
        <v>159.27476037469901</v>
      </c>
      <c r="O42" s="255">
        <v>4.3248193488387002E-2</v>
      </c>
      <c r="P42" s="249">
        <v>157.958187149</v>
      </c>
      <c r="Q42" s="255">
        <v>78.9489551774559</v>
      </c>
      <c r="R42" s="255">
        <v>0.13884355335889101</v>
      </c>
      <c r="S42" s="249">
        <v>1646.9527481390401</v>
      </c>
      <c r="T42" s="255">
        <v>660.74713349870001</v>
      </c>
      <c r="U42" s="255">
        <v>131.82222192717899</v>
      </c>
      <c r="V42" s="334">
        <v>231264.15799487001</v>
      </c>
      <c r="W42" s="255">
        <v>52398.154558448601</v>
      </c>
      <c r="X42" s="255">
        <v>3.4239844866070999</v>
      </c>
      <c r="Y42" s="334">
        <v>756.58694907703295</v>
      </c>
      <c r="Z42" s="255">
        <v>253.096247222004</v>
      </c>
      <c r="AA42" s="255">
        <v>15.2549650233865</v>
      </c>
      <c r="AB42" s="334">
        <v>574.808698682932</v>
      </c>
      <c r="AC42" s="255">
        <v>193.15947515155901</v>
      </c>
      <c r="AD42" s="255">
        <v>28.989264554318101</v>
      </c>
      <c r="AE42" s="334">
        <v>63.698358968601603</v>
      </c>
      <c r="AF42" s="255">
        <v>131.24681426268901</v>
      </c>
      <c r="AG42" s="255">
        <v>25.451314042475801</v>
      </c>
      <c r="AH42" s="334">
        <v>2.8852275267690399</v>
      </c>
      <c r="AI42" s="255">
        <v>0.87919098860429301</v>
      </c>
      <c r="AJ42" s="255">
        <v>0.10013972883512499</v>
      </c>
      <c r="AK42" s="334">
        <v>20.806047845047701</v>
      </c>
      <c r="AL42" s="255">
        <v>18.866838309283398</v>
      </c>
      <c r="AM42" s="255">
        <v>0.20963143228877101</v>
      </c>
      <c r="AN42" s="334">
        <v>0.56525672077194</v>
      </c>
      <c r="AO42" s="255">
        <v>0.404818438618051</v>
      </c>
      <c r="AP42" s="255">
        <v>1.6029666423621199E-2</v>
      </c>
      <c r="AQ42" s="334">
        <v>0.91212653964323698</v>
      </c>
      <c r="AR42" s="255">
        <v>1.2047446883436299</v>
      </c>
      <c r="AS42" s="255">
        <v>0.43273770993173</v>
      </c>
      <c r="AT42" s="249">
        <v>389.10121458112002</v>
      </c>
      <c r="AU42" s="255">
        <v>84.227121496233806</v>
      </c>
      <c r="AV42" s="255">
        <v>0.21077894197320299</v>
      </c>
      <c r="AW42" s="250">
        <v>1665.04638847971</v>
      </c>
      <c r="AX42" s="255">
        <v>430.277847168763</v>
      </c>
      <c r="AY42" s="255">
        <v>0.285773901761181</v>
      </c>
      <c r="AZ42" s="250">
        <v>1631.60835375743</v>
      </c>
      <c r="BA42" s="255">
        <v>398.03476177862802</v>
      </c>
      <c r="BB42" s="255">
        <v>1.13221168144868</v>
      </c>
      <c r="BC42" s="334">
        <v>2.2454144905614899</v>
      </c>
      <c r="BD42" s="255">
        <v>1.0449601769491801</v>
      </c>
      <c r="BE42" s="255">
        <v>9.4234535594786197E-3</v>
      </c>
      <c r="BF42" s="250">
        <v>5.4994354640853302</v>
      </c>
      <c r="BG42" s="255">
        <v>4.1415283785375303</v>
      </c>
      <c r="BH42" s="255">
        <v>8.0569187289814798E-2</v>
      </c>
      <c r="BI42" s="249">
        <v>8.2135033286531893</v>
      </c>
      <c r="BJ42" s="255">
        <v>4.1515933409797103</v>
      </c>
      <c r="BK42" s="255">
        <v>6.8605664146605197E-2</v>
      </c>
      <c r="BL42" s="334">
        <v>5.7088759528528499</v>
      </c>
      <c r="BM42" s="255">
        <v>2.88234008909193</v>
      </c>
      <c r="BN42" s="255">
        <v>8.0100164338252303E-2</v>
      </c>
      <c r="BO42" s="334">
        <v>0.70070346339804301</v>
      </c>
      <c r="BP42" s="255">
        <v>0.37602871471138299</v>
      </c>
      <c r="BQ42" s="255">
        <v>3.1300730081985903E-2</v>
      </c>
      <c r="BR42" s="334">
        <v>20.366498713256501</v>
      </c>
      <c r="BS42" s="255">
        <v>4.6528330850556703</v>
      </c>
      <c r="BT42" s="255">
        <v>9.6005448396734694E-2</v>
      </c>
      <c r="BU42" s="249">
        <v>9.1502574896937396</v>
      </c>
      <c r="BV42" s="255">
        <v>2.4225142233795798</v>
      </c>
      <c r="BW42" s="255">
        <v>8.2366202198929706E-2</v>
      </c>
      <c r="BX42" s="334" t="s">
        <v>806</v>
      </c>
      <c r="BY42" s="255">
        <v>3.9755483201434401</v>
      </c>
      <c r="BZ42" s="255">
        <v>1.34760648955412</v>
      </c>
      <c r="CA42" s="249">
        <v>628.85211173764901</v>
      </c>
      <c r="CB42" s="255">
        <v>116.003232227563</v>
      </c>
      <c r="CC42" s="255">
        <v>8.4450634692762993E-3</v>
      </c>
      <c r="CD42" s="249">
        <v>303.08246542634203</v>
      </c>
      <c r="CE42" s="255">
        <v>48.7676312943005</v>
      </c>
      <c r="CF42" s="255">
        <v>3.3271718318273399E-3</v>
      </c>
      <c r="CG42" s="334">
        <v>0.77211906541111697</v>
      </c>
      <c r="CH42" s="255">
        <v>0.66928667363145899</v>
      </c>
      <c r="CI42" s="255">
        <v>3.9669040509204903E-3</v>
      </c>
      <c r="CJ42" s="334">
        <v>0</v>
      </c>
      <c r="CK42" s="255">
        <v>0</v>
      </c>
      <c r="CL42" s="255">
        <v>0</v>
      </c>
      <c r="CM42" s="334">
        <v>0</v>
      </c>
      <c r="CN42" s="255">
        <v>0</v>
      </c>
      <c r="CO42" s="255">
        <v>0</v>
      </c>
      <c r="CP42" s="334">
        <v>4.1038579666966202</v>
      </c>
      <c r="CQ42" s="255">
        <v>3.2134574522655601</v>
      </c>
      <c r="CR42" s="255">
        <v>2.9271715039494502E-2</v>
      </c>
      <c r="CS42" s="334">
        <v>0.21266054955629701</v>
      </c>
      <c r="CT42" s="255">
        <v>0.184438475431908</v>
      </c>
      <c r="CU42" s="255">
        <v>1.5659671142558201E-2</v>
      </c>
      <c r="CV42" s="334">
        <v>2.5699148371875302</v>
      </c>
      <c r="CW42" s="255">
        <v>1.52447439012833</v>
      </c>
      <c r="CX42" s="255">
        <v>0</v>
      </c>
      <c r="CY42" s="249">
        <v>182.64943373503201</v>
      </c>
      <c r="CZ42" s="255">
        <v>31.567696999228598</v>
      </c>
      <c r="DA42" s="255">
        <v>2.4002012700073501E-3</v>
      </c>
      <c r="DB42" s="249">
        <v>569.286114207016</v>
      </c>
      <c r="DC42" s="255">
        <v>108.505862404967</v>
      </c>
      <c r="DD42" s="255">
        <v>0</v>
      </c>
      <c r="DE42" s="249">
        <v>86.775644193846006</v>
      </c>
      <c r="DF42" s="255">
        <v>16.554816112601099</v>
      </c>
      <c r="DG42" s="255">
        <v>0</v>
      </c>
      <c r="DH42" s="249">
        <v>442.38489943915698</v>
      </c>
      <c r="DI42" s="255">
        <v>64.320574394771796</v>
      </c>
      <c r="DJ42" s="255">
        <v>0</v>
      </c>
      <c r="DK42" s="249">
        <v>100.95773808365399</v>
      </c>
      <c r="DL42" s="255">
        <v>15.065809839146</v>
      </c>
      <c r="DM42" s="255">
        <v>0</v>
      </c>
      <c r="DN42" s="249">
        <v>22.014091997615299</v>
      </c>
      <c r="DO42" s="255">
        <v>3.4340592363789102</v>
      </c>
      <c r="DP42" s="255">
        <v>2.0432395071228199E-3</v>
      </c>
      <c r="DQ42" s="249">
        <v>104.25051668471799</v>
      </c>
      <c r="DR42" s="255">
        <v>12.425069485636801</v>
      </c>
      <c r="DS42" s="255">
        <v>8.8720420932079502E-3</v>
      </c>
      <c r="DT42" s="249">
        <v>12.052186487841199</v>
      </c>
      <c r="DU42" s="255">
        <v>1.79007498612649</v>
      </c>
      <c r="DV42" s="255">
        <v>0</v>
      </c>
      <c r="DW42" s="249">
        <v>63.617834571743998</v>
      </c>
      <c r="DX42" s="255">
        <v>10.913638160571001</v>
      </c>
      <c r="DY42" s="255">
        <v>0</v>
      </c>
      <c r="DZ42" s="249">
        <v>11.1098330197677</v>
      </c>
      <c r="EA42" s="255">
        <v>2.09468510374065</v>
      </c>
      <c r="EB42" s="255">
        <v>0</v>
      </c>
      <c r="EC42" s="249">
        <v>25.884324699935998</v>
      </c>
      <c r="ED42" s="255">
        <v>4.63565366579535</v>
      </c>
      <c r="EE42" s="255">
        <v>3.6456119752962201E-3</v>
      </c>
      <c r="EF42" s="249">
        <v>2.67402789739835</v>
      </c>
      <c r="EG42" s="255">
        <v>0.61852500779728503</v>
      </c>
      <c r="EH42" s="255">
        <v>0</v>
      </c>
      <c r="EI42" s="249">
        <v>13.9941268418431</v>
      </c>
      <c r="EJ42" s="255">
        <v>2.9848732099618198</v>
      </c>
      <c r="EK42" s="255">
        <v>0</v>
      </c>
      <c r="EL42" s="334">
        <v>1.89725678204015</v>
      </c>
      <c r="EM42" s="255">
        <v>0.42655414556709298</v>
      </c>
      <c r="EN42" s="255">
        <v>0</v>
      </c>
      <c r="EO42" s="334">
        <v>8.5642960996852896E-2</v>
      </c>
      <c r="EP42" s="255">
        <v>0.17128592199370599</v>
      </c>
      <c r="EQ42" s="255">
        <v>0</v>
      </c>
      <c r="ER42" s="334">
        <v>9.0854345351413706</v>
      </c>
      <c r="ES42" s="255">
        <v>4.2997503307848701</v>
      </c>
      <c r="ET42" s="255">
        <v>5.2513601813341396E-3</v>
      </c>
      <c r="EU42" s="334">
        <v>8.4005501203343394E-2</v>
      </c>
      <c r="EV42" s="255">
        <v>9.1900728675655699E-2</v>
      </c>
      <c r="EW42" s="255">
        <v>7.6455683078121596E-3</v>
      </c>
      <c r="EX42" s="249">
        <v>2.07351353785144</v>
      </c>
      <c r="EY42" s="255">
        <v>0.58173339690243697</v>
      </c>
      <c r="EZ42" s="255">
        <v>0</v>
      </c>
      <c r="FA42" s="249">
        <v>1.5145681017491199</v>
      </c>
      <c r="FB42" s="255">
        <v>0.44741095841453299</v>
      </c>
      <c r="FC42" s="255">
        <v>0</v>
      </c>
    </row>
    <row r="43" spans="2:159">
      <c r="B43" s="73" t="s">
        <v>793</v>
      </c>
      <c r="C43" s="251" t="s">
        <v>847</v>
      </c>
      <c r="D43" s="335">
        <v>1.1229698262821599</v>
      </c>
      <c r="E43" s="256">
        <v>1.73868052735989</v>
      </c>
      <c r="F43" s="256">
        <v>0.53472315373969903</v>
      </c>
      <c r="G43" s="335">
        <v>9.8640212346555796</v>
      </c>
      <c r="H43" s="256">
        <v>4.8177566015755504</v>
      </c>
      <c r="I43" s="256">
        <v>0.61186862256621499</v>
      </c>
      <c r="J43" s="254">
        <v>465.13461893945203</v>
      </c>
      <c r="K43" s="256">
        <v>131.000504840198</v>
      </c>
      <c r="L43" s="256">
        <v>1.41712520866602</v>
      </c>
      <c r="M43" s="254">
        <v>531.76310563996196</v>
      </c>
      <c r="N43" s="256">
        <v>135.864121291375</v>
      </c>
      <c r="O43" s="256">
        <v>3.19746141881459E-2</v>
      </c>
      <c r="P43" s="254">
        <v>146.10474163016801</v>
      </c>
      <c r="Q43" s="256">
        <v>73.393042405326497</v>
      </c>
      <c r="R43" s="256">
        <v>0.13642252847354799</v>
      </c>
      <c r="S43" s="254">
        <v>1480.63698179316</v>
      </c>
      <c r="T43" s="256">
        <v>489.795006603665</v>
      </c>
      <c r="U43" s="256">
        <v>77.204888217825996</v>
      </c>
      <c r="V43" s="335">
        <v>244286.802719784</v>
      </c>
      <c r="W43" s="256">
        <v>58259.428936859702</v>
      </c>
      <c r="X43" s="256">
        <v>2.95596088284183</v>
      </c>
      <c r="Y43" s="335">
        <v>746.63115065092097</v>
      </c>
      <c r="Z43" s="256">
        <v>282.04951293165698</v>
      </c>
      <c r="AA43" s="256">
        <v>14.389957046036301</v>
      </c>
      <c r="AB43" s="335">
        <v>633.42117890576196</v>
      </c>
      <c r="AC43" s="256">
        <v>244.87705637935801</v>
      </c>
      <c r="AD43" s="256">
        <v>31.750412525411299</v>
      </c>
      <c r="AE43" s="335">
        <v>66.785173068310201</v>
      </c>
      <c r="AF43" s="256">
        <v>38.591951551589503</v>
      </c>
      <c r="AG43" s="256">
        <v>6.6845526359498999</v>
      </c>
      <c r="AH43" s="335">
        <v>4.5876255176222998</v>
      </c>
      <c r="AI43" s="256">
        <v>1.10381637522538</v>
      </c>
      <c r="AJ43" s="256">
        <v>9.0517978506622396E-2</v>
      </c>
      <c r="AK43" s="335">
        <v>18.425456937460599</v>
      </c>
      <c r="AL43" s="256">
        <v>17.210216135270599</v>
      </c>
      <c r="AM43" s="256">
        <v>0.12035768926966101</v>
      </c>
      <c r="AN43" s="335">
        <v>0.54005949387112895</v>
      </c>
      <c r="AO43" s="256">
        <v>0.24074113629765601</v>
      </c>
      <c r="AP43" s="256">
        <v>1.38731721162878E-2</v>
      </c>
      <c r="AQ43" s="335">
        <v>0.68427277164734301</v>
      </c>
      <c r="AR43" s="256">
        <v>1.36854554329469</v>
      </c>
      <c r="AS43" s="256">
        <v>0.31324932855556198</v>
      </c>
      <c r="AT43" s="254">
        <v>391.76956694755302</v>
      </c>
      <c r="AU43" s="256">
        <v>82.202494410266496</v>
      </c>
      <c r="AV43" s="256">
        <v>0.212050580933136</v>
      </c>
      <c r="AW43" s="300">
        <v>1565.18528849264</v>
      </c>
      <c r="AX43" s="256">
        <v>419.55269707261402</v>
      </c>
      <c r="AY43" s="256">
        <v>0.24575228993753601</v>
      </c>
      <c r="AZ43" s="300">
        <v>1523.87708736939</v>
      </c>
      <c r="BA43" s="256">
        <v>344.30986848733102</v>
      </c>
      <c r="BB43" s="256">
        <v>1.16787195787014</v>
      </c>
      <c r="BC43" s="335">
        <v>2.2935492037856502</v>
      </c>
      <c r="BD43" s="256">
        <v>1.41567888416737</v>
      </c>
      <c r="BE43" s="256">
        <v>8.1473688183015102E-3</v>
      </c>
      <c r="BF43" s="300">
        <v>4.9723709255698498</v>
      </c>
      <c r="BG43" s="256">
        <v>2.74884920048944</v>
      </c>
      <c r="BH43" s="256">
        <v>6.8843088331882601E-2</v>
      </c>
      <c r="BI43" s="254">
        <v>7.9925335788519396</v>
      </c>
      <c r="BJ43" s="256">
        <v>3.6609054606367302</v>
      </c>
      <c r="BK43" s="256">
        <v>7.3715592759933293E-2</v>
      </c>
      <c r="BL43" s="335">
        <v>5.2195988544415597</v>
      </c>
      <c r="BM43" s="256">
        <v>3.0340593470436898</v>
      </c>
      <c r="BN43" s="256">
        <v>5.9616780127791598E-2</v>
      </c>
      <c r="BO43" s="335">
        <v>0.66538673343683297</v>
      </c>
      <c r="BP43" s="256">
        <v>0.35202600012197099</v>
      </c>
      <c r="BQ43" s="256">
        <v>2.31409219080655E-2</v>
      </c>
      <c r="BR43" s="335">
        <v>17.452760765898699</v>
      </c>
      <c r="BS43" s="256">
        <v>3.94513606849929</v>
      </c>
      <c r="BT43" s="256">
        <v>9.1385927840446607E-2</v>
      </c>
      <c r="BU43" s="254">
        <v>8.8945160860802908</v>
      </c>
      <c r="BV43" s="256">
        <v>2.4705513902538101</v>
      </c>
      <c r="BW43" s="256">
        <v>4.2262126982212898E-2</v>
      </c>
      <c r="BX43" s="335" t="s">
        <v>806</v>
      </c>
      <c r="BY43" s="256">
        <v>1.4876638101100099</v>
      </c>
      <c r="BZ43" s="256">
        <v>0.54125767469768005</v>
      </c>
      <c r="CA43" s="254">
        <v>623.74149941414305</v>
      </c>
      <c r="CB43" s="256">
        <v>129.26315918515201</v>
      </c>
      <c r="CC43" s="256">
        <v>7.4749419433462897E-3</v>
      </c>
      <c r="CD43" s="254">
        <v>296.03919921815998</v>
      </c>
      <c r="CE43" s="256">
        <v>47.0704858482624</v>
      </c>
      <c r="CF43" s="256">
        <v>0</v>
      </c>
      <c r="CG43" s="335">
        <v>0.74966280226312698</v>
      </c>
      <c r="CH43" s="256">
        <v>0.51212951665225104</v>
      </c>
      <c r="CI43" s="256">
        <v>0</v>
      </c>
      <c r="CJ43" s="335" t="s">
        <v>806</v>
      </c>
      <c r="CK43" s="256">
        <v>0</v>
      </c>
      <c r="CL43" s="256">
        <v>2.2218025996449801E-3</v>
      </c>
      <c r="CM43" s="335" t="s">
        <v>806</v>
      </c>
      <c r="CN43" s="256">
        <v>0</v>
      </c>
      <c r="CO43" s="256">
        <v>1.22240664727806E-2</v>
      </c>
      <c r="CP43" s="335">
        <v>5.03597738934387</v>
      </c>
      <c r="CQ43" s="256">
        <v>3.8630312329818599</v>
      </c>
      <c r="CR43" s="256">
        <v>1.2278251512834799E-2</v>
      </c>
      <c r="CS43" s="335">
        <v>0.20428580405483901</v>
      </c>
      <c r="CT43" s="256">
        <v>0.16162125570876801</v>
      </c>
      <c r="CU43" s="256">
        <v>1.00199199833984E-2</v>
      </c>
      <c r="CV43" s="335">
        <v>2.5044304425939101</v>
      </c>
      <c r="CW43" s="256">
        <v>1.2618748191661699</v>
      </c>
      <c r="CX43" s="256">
        <v>0</v>
      </c>
      <c r="CY43" s="254">
        <v>177.95917347485801</v>
      </c>
      <c r="CZ43" s="256">
        <v>34.179668547724503</v>
      </c>
      <c r="DA43" s="256">
        <v>0</v>
      </c>
      <c r="DB43" s="254">
        <v>553.26860120978097</v>
      </c>
      <c r="DC43" s="256">
        <v>137.00398522171599</v>
      </c>
      <c r="DD43" s="256">
        <v>0</v>
      </c>
      <c r="DE43" s="254">
        <v>85.113169675067297</v>
      </c>
      <c r="DF43" s="256">
        <v>15.756926034703101</v>
      </c>
      <c r="DG43" s="256">
        <v>0</v>
      </c>
      <c r="DH43" s="254">
        <v>416.21943289153802</v>
      </c>
      <c r="DI43" s="256">
        <v>72.031451921829699</v>
      </c>
      <c r="DJ43" s="256">
        <v>0</v>
      </c>
      <c r="DK43" s="254">
        <v>98.035123638108004</v>
      </c>
      <c r="DL43" s="256">
        <v>14.078823990577099</v>
      </c>
      <c r="DM43" s="256">
        <v>0</v>
      </c>
      <c r="DN43" s="254">
        <v>21.1412733421197</v>
      </c>
      <c r="DO43" s="256">
        <v>3.2173617995496002</v>
      </c>
      <c r="DP43" s="256">
        <v>0</v>
      </c>
      <c r="DQ43" s="254">
        <v>100.841668960183</v>
      </c>
      <c r="DR43" s="256">
        <v>15.057894170999599</v>
      </c>
      <c r="DS43" s="256">
        <v>0</v>
      </c>
      <c r="DT43" s="254">
        <v>11.539766953924699</v>
      </c>
      <c r="DU43" s="256">
        <v>1.5739469959586101</v>
      </c>
      <c r="DV43" s="256">
        <v>0</v>
      </c>
      <c r="DW43" s="254">
        <v>61.464040016966102</v>
      </c>
      <c r="DX43" s="256">
        <v>9.8235657274551098</v>
      </c>
      <c r="DY43" s="256">
        <v>0</v>
      </c>
      <c r="DZ43" s="254">
        <v>10.835667279472901</v>
      </c>
      <c r="EA43" s="256">
        <v>1.9255667743234099</v>
      </c>
      <c r="EB43" s="256">
        <v>0</v>
      </c>
      <c r="EC43" s="254">
        <v>25.255739069546902</v>
      </c>
      <c r="ED43" s="256">
        <v>4.7995837916167696</v>
      </c>
      <c r="EE43" s="256">
        <v>0</v>
      </c>
      <c r="EF43" s="254">
        <v>2.6048763952445899</v>
      </c>
      <c r="EG43" s="256">
        <v>0.56905031389577598</v>
      </c>
      <c r="EH43" s="256">
        <v>0</v>
      </c>
      <c r="EI43" s="254">
        <v>13.3676978672743</v>
      </c>
      <c r="EJ43" s="256">
        <v>3.0535747123299499</v>
      </c>
      <c r="EK43" s="256">
        <v>5.4644555660758702E-3</v>
      </c>
      <c r="EL43" s="335">
        <v>1.8254017046297599</v>
      </c>
      <c r="EM43" s="256">
        <v>0.42142597779006602</v>
      </c>
      <c r="EN43" s="256">
        <v>0</v>
      </c>
      <c r="EO43" s="335">
        <v>9.4636381040349896E-2</v>
      </c>
      <c r="EP43" s="256">
        <v>0.18927276208070001</v>
      </c>
      <c r="EQ43" s="256">
        <v>5.8244860999690203E-3</v>
      </c>
      <c r="ER43" s="335">
        <v>9.7640137278087291</v>
      </c>
      <c r="ES43" s="256">
        <v>5.9448634397553297</v>
      </c>
      <c r="ET43" s="256">
        <v>4.0215278183302998E-3</v>
      </c>
      <c r="EU43" s="335">
        <v>8.6421679202149507E-2</v>
      </c>
      <c r="EV43" s="256">
        <v>8.9091891936652706E-2</v>
      </c>
      <c r="EW43" s="256">
        <v>4.9945495214236699E-3</v>
      </c>
      <c r="EX43" s="254">
        <v>1.9881461438236301</v>
      </c>
      <c r="EY43" s="256">
        <v>0.45344083079723302</v>
      </c>
      <c r="EZ43" s="256">
        <v>0</v>
      </c>
      <c r="FA43" s="254">
        <v>1.5085362092036101</v>
      </c>
      <c r="FB43" s="256">
        <v>0.43672285765511298</v>
      </c>
      <c r="FC43" s="256">
        <v>0</v>
      </c>
    </row>
    <row r="44" spans="2:159">
      <c r="B44" s="73" t="s">
        <v>793</v>
      </c>
      <c r="C44" s="42" t="s">
        <v>843</v>
      </c>
      <c r="D44" s="338" t="s">
        <v>806</v>
      </c>
      <c r="E44" s="259">
        <v>3.6845516216481702</v>
      </c>
      <c r="F44" s="259">
        <v>1.0000736278026801</v>
      </c>
      <c r="G44" s="89">
        <v>15.3339837248951</v>
      </c>
      <c r="H44" s="259">
        <v>8.3124168468762907</v>
      </c>
      <c r="I44" s="259">
        <v>1.43988287744764</v>
      </c>
      <c r="J44" s="86">
        <v>446.31238747999902</v>
      </c>
      <c r="K44" s="259">
        <v>92.7170670175596</v>
      </c>
      <c r="L44" s="259">
        <v>0.84492917789368305</v>
      </c>
      <c r="M44" s="86">
        <v>506.99320912564002</v>
      </c>
      <c r="N44" s="259">
        <v>114.773046357355</v>
      </c>
      <c r="O44" s="259">
        <v>6.9786984239927505E-2</v>
      </c>
      <c r="P44" s="86">
        <v>155.63241420148501</v>
      </c>
      <c r="Q44" s="259">
        <v>67.917183383961401</v>
      </c>
      <c r="R44" s="259">
        <v>0.37412149198023698</v>
      </c>
      <c r="S44" s="294" t="s">
        <v>806</v>
      </c>
      <c r="T44" s="259">
        <v>1111.8776190045101</v>
      </c>
      <c r="U44" s="259">
        <v>480.67344977917401</v>
      </c>
      <c r="V44" s="89">
        <v>224165.65718094099</v>
      </c>
      <c r="W44" s="259">
        <v>27079.5644660916</v>
      </c>
      <c r="X44" s="259">
        <v>4.6922131779004301</v>
      </c>
      <c r="Y44" s="89">
        <v>729.19346236901902</v>
      </c>
      <c r="Z44" s="259">
        <v>198.94798189474099</v>
      </c>
      <c r="AA44" s="259">
        <v>26.984321973529699</v>
      </c>
      <c r="AB44" s="89">
        <v>463.149518001611</v>
      </c>
      <c r="AC44" s="259">
        <v>153.63886473433399</v>
      </c>
      <c r="AD44" s="259">
        <v>37.418295216163799</v>
      </c>
      <c r="AE44" s="89">
        <v>30.6021906671571</v>
      </c>
      <c r="AF44" s="259">
        <v>31.0579188924021</v>
      </c>
      <c r="AG44" s="259">
        <v>9.0440985627722306</v>
      </c>
      <c r="AH44" s="89">
        <v>1.1944406532660301</v>
      </c>
      <c r="AI44" s="259">
        <v>0.393354818368436</v>
      </c>
      <c r="AJ44" s="259">
        <v>7.5446220383827006E-2</v>
      </c>
      <c r="AK44" s="89">
        <v>22.728861153375998</v>
      </c>
      <c r="AL44" s="259">
        <v>20.8480640558289</v>
      </c>
      <c r="AM44" s="259">
        <v>0.24622324377774901</v>
      </c>
      <c r="AN44" s="89">
        <v>0.58198485164995395</v>
      </c>
      <c r="AO44" s="259">
        <v>0.39377738883483399</v>
      </c>
      <c r="AP44" s="259">
        <v>1.7060572154111001E-2</v>
      </c>
      <c r="AQ44" s="89" t="s">
        <v>806</v>
      </c>
      <c r="AR44" s="259">
        <v>2.35920374373157</v>
      </c>
      <c r="AS44" s="259">
        <v>0.94134169039947102</v>
      </c>
      <c r="AT44" s="86">
        <v>382.33601096310701</v>
      </c>
      <c r="AU44" s="259">
        <v>71.486069707935499</v>
      </c>
      <c r="AV44" s="259">
        <v>0.261028137431426</v>
      </c>
      <c r="AW44" s="294">
        <v>1549.46230469026</v>
      </c>
      <c r="AX44" s="259">
        <v>436.82741498843802</v>
      </c>
      <c r="AY44" s="259">
        <v>0.33355007639497702</v>
      </c>
      <c r="AZ44" s="294">
        <v>1583.26406749648</v>
      </c>
      <c r="BA44" s="259">
        <v>417.63149614827</v>
      </c>
      <c r="BB44" s="259">
        <v>2.03743730902892</v>
      </c>
      <c r="BC44" s="89">
        <v>1.8417002969698499</v>
      </c>
      <c r="BD44" s="259">
        <v>0.54941192551099505</v>
      </c>
      <c r="BE44" s="259">
        <v>8.0935099356420695E-3</v>
      </c>
      <c r="BF44" s="294">
        <v>4.47679532118498</v>
      </c>
      <c r="BG44" s="259">
        <v>2.28074198850384</v>
      </c>
      <c r="BH44" s="259">
        <v>8.8505722896793093E-2</v>
      </c>
      <c r="BI44" s="86">
        <v>8.3504202166266008</v>
      </c>
      <c r="BJ44" s="259">
        <v>3.6083096868686102</v>
      </c>
      <c r="BK44" s="259">
        <v>6.2279622372332602E-2</v>
      </c>
      <c r="BL44" s="89">
        <v>5.0453428021099098</v>
      </c>
      <c r="BM44" s="259">
        <v>2.6551828580021399</v>
      </c>
      <c r="BN44" s="259">
        <v>0.34109671296752903</v>
      </c>
      <c r="BO44" s="89">
        <v>0.47063595355905002</v>
      </c>
      <c r="BP44" s="259">
        <v>0.26686099227371102</v>
      </c>
      <c r="BQ44" s="259">
        <v>1.88352083467773E-2</v>
      </c>
      <c r="BR44" s="89">
        <v>15.3752053693375</v>
      </c>
      <c r="BS44" s="259">
        <v>4.0789745430370203</v>
      </c>
      <c r="BT44" s="259">
        <v>9.1436157531075701E-2</v>
      </c>
      <c r="BU44" s="86">
        <v>7.5851156924998602</v>
      </c>
      <c r="BV44" s="259">
        <v>2.2819714803539499</v>
      </c>
      <c r="BW44" s="259">
        <v>0.122586980516922</v>
      </c>
      <c r="BX44" s="89" t="s">
        <v>806</v>
      </c>
      <c r="BY44" s="259">
        <v>1.2213835049259201</v>
      </c>
      <c r="BZ44" s="259">
        <v>0.51926877247728398</v>
      </c>
      <c r="CA44" s="86">
        <v>626.13221412230098</v>
      </c>
      <c r="CB44" s="259">
        <v>109.873572056578</v>
      </c>
      <c r="CC44" s="259">
        <v>4.0418839059796997E-3</v>
      </c>
      <c r="CD44" s="86">
        <v>310.67053697933898</v>
      </c>
      <c r="CE44" s="259">
        <v>52.495498953100402</v>
      </c>
      <c r="CF44" s="259">
        <v>5.5069982197836599E-3</v>
      </c>
      <c r="CG44" s="89">
        <v>0.83371689185985598</v>
      </c>
      <c r="CH44" s="259">
        <v>0.58278358091043803</v>
      </c>
      <c r="CI44" s="259">
        <v>5.9804440543207403E-3</v>
      </c>
      <c r="CJ44" s="89">
        <v>3.0006669012488E-2</v>
      </c>
      <c r="CK44" s="259">
        <v>6.0013338024975903E-2</v>
      </c>
      <c r="CL44" s="259">
        <v>0</v>
      </c>
      <c r="CM44" s="89" t="s">
        <v>806</v>
      </c>
      <c r="CN44" s="259">
        <v>0</v>
      </c>
      <c r="CO44" s="259">
        <v>1.2998161244571701E-2</v>
      </c>
      <c r="CP44" s="89">
        <v>4.9272963653942501</v>
      </c>
      <c r="CQ44" s="259">
        <v>4.4408583745706496</v>
      </c>
      <c r="CR44" s="259">
        <v>5.4226087455340903E-2</v>
      </c>
      <c r="CS44" s="89">
        <v>0.212102665040898</v>
      </c>
      <c r="CT44" s="259">
        <v>0.239728789510851</v>
      </c>
      <c r="CU44" s="259">
        <v>1.9563581099488001E-2</v>
      </c>
      <c r="CV44" s="89">
        <v>2.5824665471134098</v>
      </c>
      <c r="CW44" s="259">
        <v>1.83680263891733</v>
      </c>
      <c r="CX44" s="259">
        <v>2.89115094691972E-2</v>
      </c>
      <c r="CY44" s="86">
        <v>189.28817905724901</v>
      </c>
      <c r="CZ44" s="259">
        <v>27.2621409441096</v>
      </c>
      <c r="DA44" s="259">
        <v>2.9849144373106599E-3</v>
      </c>
      <c r="DB44" s="86">
        <v>561.95147902200097</v>
      </c>
      <c r="DC44" s="259">
        <v>109.544685931833</v>
      </c>
      <c r="DD44" s="259">
        <v>0</v>
      </c>
      <c r="DE44" s="86">
        <v>85.591898730977604</v>
      </c>
      <c r="DF44" s="259">
        <v>12.8415586044284</v>
      </c>
      <c r="DG44" s="259">
        <v>2.4104359536203201E-3</v>
      </c>
      <c r="DH44" s="86">
        <v>445.34538298085198</v>
      </c>
      <c r="DI44" s="259">
        <v>65.038786585981896</v>
      </c>
      <c r="DJ44" s="259">
        <v>1.2569932442053899E-2</v>
      </c>
      <c r="DK44" s="86">
        <v>104.616159380143</v>
      </c>
      <c r="DL44" s="259">
        <v>17.628134696252499</v>
      </c>
      <c r="DM44" s="259">
        <v>0</v>
      </c>
      <c r="DN44" s="86">
        <v>22.266145728100302</v>
      </c>
      <c r="DO44" s="259">
        <v>3.7066739410743699</v>
      </c>
      <c r="DP44" s="259">
        <v>0</v>
      </c>
      <c r="DQ44" s="86">
        <v>106.147622372562</v>
      </c>
      <c r="DR44" s="259">
        <v>18.4710180096945</v>
      </c>
      <c r="DS44" s="259">
        <v>2.8824907120703899E-2</v>
      </c>
      <c r="DT44" s="86">
        <v>12.1033366656527</v>
      </c>
      <c r="DU44" s="259">
        <v>1.93467444010503</v>
      </c>
      <c r="DV44" s="259">
        <v>0</v>
      </c>
      <c r="DW44" s="86">
        <v>65.050937965713601</v>
      </c>
      <c r="DX44" s="259">
        <v>11.6546253216839</v>
      </c>
      <c r="DY44" s="259">
        <v>0</v>
      </c>
      <c r="DZ44" s="86">
        <v>11.268831828209899</v>
      </c>
      <c r="EA44" s="259">
        <v>1.8535704127122199</v>
      </c>
      <c r="EB44" s="259">
        <v>0</v>
      </c>
      <c r="EC44" s="86">
        <v>25.897613299311399</v>
      </c>
      <c r="ED44" s="259">
        <v>4.56901225078603</v>
      </c>
      <c r="EE44" s="259">
        <v>0</v>
      </c>
      <c r="EF44" s="86">
        <v>2.6983115468732599</v>
      </c>
      <c r="EG44" s="259">
        <v>0.63222536723397704</v>
      </c>
      <c r="EH44" s="259">
        <v>2.6759675995716098E-3</v>
      </c>
      <c r="EI44" s="86">
        <v>13.943665319544801</v>
      </c>
      <c r="EJ44" s="259">
        <v>3.16995818847206</v>
      </c>
      <c r="EK44" s="259">
        <v>0</v>
      </c>
      <c r="EL44" s="89">
        <v>1.8602788755631501</v>
      </c>
      <c r="EM44" s="259">
        <v>0.424709062839699</v>
      </c>
      <c r="EN44" s="259">
        <v>2.1027895363661502E-3</v>
      </c>
      <c r="EO44" s="89">
        <v>0</v>
      </c>
      <c r="EP44" s="259">
        <v>0</v>
      </c>
      <c r="EQ44" s="259">
        <v>0</v>
      </c>
      <c r="ER44" s="89">
        <v>10.5238970526408</v>
      </c>
      <c r="ES44" s="259">
        <v>8.3035867935735794</v>
      </c>
      <c r="ET44" s="259">
        <v>9.1594720483233194E-3</v>
      </c>
      <c r="EU44" s="89">
        <v>9.3574654903295099E-2</v>
      </c>
      <c r="EV44" s="259">
        <v>9.1120029955437304E-2</v>
      </c>
      <c r="EW44" s="259">
        <v>6.6733032164852596E-3</v>
      </c>
      <c r="EX44" s="86">
        <v>2.0323064551855698</v>
      </c>
      <c r="EY44" s="259">
        <v>0.66462269968647003</v>
      </c>
      <c r="EZ44" s="259">
        <v>0</v>
      </c>
      <c r="FA44" s="86">
        <v>1.50776143880311</v>
      </c>
      <c r="FB44" s="259">
        <v>0.55436549314552797</v>
      </c>
      <c r="FC44" s="259">
        <v>0</v>
      </c>
    </row>
    <row r="45" spans="2:159">
      <c r="B45" s="73" t="s">
        <v>793</v>
      </c>
      <c r="C45" s="42" t="s">
        <v>844</v>
      </c>
      <c r="D45" s="338" t="s">
        <v>806</v>
      </c>
      <c r="E45" s="259">
        <v>1.9006223557417301</v>
      </c>
      <c r="F45" s="259">
        <v>0.66582614809922003</v>
      </c>
      <c r="G45" s="89">
        <v>9.7784355544950898</v>
      </c>
      <c r="H45" s="259">
        <v>4.73548464863158</v>
      </c>
      <c r="I45" s="259">
        <v>0.93874665544035296</v>
      </c>
      <c r="J45" s="86">
        <v>414.406936250554</v>
      </c>
      <c r="K45" s="259">
        <v>75.314931232730302</v>
      </c>
      <c r="L45" s="259">
        <v>0.54771109779643601</v>
      </c>
      <c r="M45" s="86">
        <v>467.262940745592</v>
      </c>
      <c r="N45" s="259">
        <v>103.621705654275</v>
      </c>
      <c r="O45" s="259">
        <v>9.4022225438082294E-2</v>
      </c>
      <c r="P45" s="86">
        <v>137.84445671534201</v>
      </c>
      <c r="Q45" s="259">
        <v>73.794904542335701</v>
      </c>
      <c r="R45" s="259">
        <v>0.37476409017552198</v>
      </c>
      <c r="S45" s="294">
        <v>888.12977034452695</v>
      </c>
      <c r="T45" s="259">
        <v>558.33099833193796</v>
      </c>
      <c r="U45" s="259">
        <v>71.707270819642901</v>
      </c>
      <c r="V45" s="89">
        <v>189753.43256487601</v>
      </c>
      <c r="W45" s="259">
        <v>23456.623357502402</v>
      </c>
      <c r="X45" s="259">
        <v>4.2539613158625498</v>
      </c>
      <c r="Y45" s="89">
        <v>616.36113685289399</v>
      </c>
      <c r="Z45" s="259">
        <v>197.926315517848</v>
      </c>
      <c r="AA45" s="259">
        <v>23.3280709873011</v>
      </c>
      <c r="AB45" s="89">
        <v>432.54358930982102</v>
      </c>
      <c r="AC45" s="259">
        <v>127.87516636541299</v>
      </c>
      <c r="AD45" s="259">
        <v>24.787715927139299</v>
      </c>
      <c r="AE45" s="89">
        <v>39.2170804352685</v>
      </c>
      <c r="AF45" s="259">
        <v>22.310307517407502</v>
      </c>
      <c r="AG45" s="259">
        <v>4.0471973765501597</v>
      </c>
      <c r="AH45" s="89">
        <v>1.1998312565470099</v>
      </c>
      <c r="AI45" s="259">
        <v>0.47148911136154498</v>
      </c>
      <c r="AJ45" s="259">
        <v>0.10912046723713401</v>
      </c>
      <c r="AK45" s="89">
        <v>16.422968757365101</v>
      </c>
      <c r="AL45" s="259">
        <v>13.0925909655843</v>
      </c>
      <c r="AM45" s="259">
        <v>0.11530996677647801</v>
      </c>
      <c r="AN45" s="89">
        <v>0.47653870165224399</v>
      </c>
      <c r="AO45" s="259">
        <v>0.26952366181124399</v>
      </c>
      <c r="AP45" s="259">
        <v>1.52592728311652E-2</v>
      </c>
      <c r="AQ45" s="89" t="s">
        <v>806</v>
      </c>
      <c r="AR45" s="259">
        <v>2.3161705033814002</v>
      </c>
      <c r="AS45" s="259">
        <v>0.65511055272730101</v>
      </c>
      <c r="AT45" s="86">
        <v>319.47028821932298</v>
      </c>
      <c r="AU45" s="259">
        <v>41.577576180267002</v>
      </c>
      <c r="AV45" s="259">
        <v>0.20199007672931099</v>
      </c>
      <c r="AW45" s="294">
        <v>1367.79892061392</v>
      </c>
      <c r="AX45" s="259">
        <v>298.90393287582799</v>
      </c>
      <c r="AY45" s="259">
        <v>0.27084187045029801</v>
      </c>
      <c r="AZ45" s="294">
        <v>1285.5979399846501</v>
      </c>
      <c r="BA45" s="259">
        <v>290.51402178856199</v>
      </c>
      <c r="BB45" s="259">
        <v>2.0737058182369101</v>
      </c>
      <c r="BC45" s="89">
        <v>1.77611606059488</v>
      </c>
      <c r="BD45" s="259">
        <v>0.55723881959414001</v>
      </c>
      <c r="BE45" s="259">
        <v>1.20043899621506E-2</v>
      </c>
      <c r="BF45" s="294">
        <v>3.7484235872313598</v>
      </c>
      <c r="BG45" s="259">
        <v>2.0633310533385298</v>
      </c>
      <c r="BH45" s="259">
        <v>0.121507473380202</v>
      </c>
      <c r="BI45" s="86">
        <v>8.3395803213661104</v>
      </c>
      <c r="BJ45" s="259">
        <v>3.6733355890235</v>
      </c>
      <c r="BK45" s="259">
        <v>6.5648181216284296E-2</v>
      </c>
      <c r="BL45" s="89">
        <v>4.7580470981584799</v>
      </c>
      <c r="BM45" s="259">
        <v>2.60042501466986</v>
      </c>
      <c r="BN45" s="259">
        <v>0.24619816361732999</v>
      </c>
      <c r="BO45" s="89">
        <v>0.357513873830759</v>
      </c>
      <c r="BP45" s="259">
        <v>0.31896179419453502</v>
      </c>
      <c r="BQ45" s="259">
        <v>2.4292948370879301E-2</v>
      </c>
      <c r="BR45" s="89">
        <v>11.3584288590868</v>
      </c>
      <c r="BS45" s="259">
        <v>3.42145852980391</v>
      </c>
      <c r="BT45" s="259">
        <v>9.0539736366199594E-2</v>
      </c>
      <c r="BU45" s="86">
        <v>5.8884232763524702</v>
      </c>
      <c r="BV45" s="259">
        <v>2.0633846942562202</v>
      </c>
      <c r="BW45" s="259">
        <v>0.123382521118265</v>
      </c>
      <c r="BX45" s="89" t="s">
        <v>806</v>
      </c>
      <c r="BY45" s="259">
        <v>0.97747104641816496</v>
      </c>
      <c r="BZ45" s="259">
        <v>0.37581323621032298</v>
      </c>
      <c r="CA45" s="86">
        <v>621.81046070518505</v>
      </c>
      <c r="CB45" s="259">
        <v>123.666657809048</v>
      </c>
      <c r="CC45" s="259">
        <v>5.8305734766313996E-3</v>
      </c>
      <c r="CD45" s="86">
        <v>310.00127810556103</v>
      </c>
      <c r="CE45" s="259">
        <v>62.839819915082799</v>
      </c>
      <c r="CF45" s="259">
        <v>2.65131519299116E-3</v>
      </c>
      <c r="CG45" s="89">
        <v>0.85924201116464805</v>
      </c>
      <c r="CH45" s="259">
        <v>0.67383272167356201</v>
      </c>
      <c r="CI45" s="259">
        <v>0</v>
      </c>
      <c r="CJ45" s="89">
        <v>0</v>
      </c>
      <c r="CK45" s="259">
        <v>0</v>
      </c>
      <c r="CL45" s="259">
        <v>0</v>
      </c>
      <c r="CM45" s="89" t="s">
        <v>806</v>
      </c>
      <c r="CN45" s="259">
        <v>0</v>
      </c>
      <c r="CO45" s="259">
        <v>2.1799635050048199E-2</v>
      </c>
      <c r="CP45" s="89">
        <v>4.7476566942032496</v>
      </c>
      <c r="CQ45" s="259">
        <v>3.7641188262241601</v>
      </c>
      <c r="CR45" s="259">
        <v>6.02541039259352E-2</v>
      </c>
      <c r="CS45" s="89">
        <v>0.22023241422432399</v>
      </c>
      <c r="CT45" s="259">
        <v>0.233115269322383</v>
      </c>
      <c r="CU45" s="259">
        <v>2.8319890189624101E-2</v>
      </c>
      <c r="CV45" s="89">
        <v>2.5068570125304501</v>
      </c>
      <c r="CW45" s="259">
        <v>1.9637534513275099</v>
      </c>
      <c r="CX45" s="259">
        <v>0</v>
      </c>
      <c r="CY45" s="86">
        <v>181.45786891921699</v>
      </c>
      <c r="CZ45" s="259">
        <v>29.0464631005722</v>
      </c>
      <c r="DA45" s="259">
        <v>3.2742139740390701E-3</v>
      </c>
      <c r="DB45" s="86">
        <v>525.87635996216397</v>
      </c>
      <c r="DC45" s="259">
        <v>83.137745452042395</v>
      </c>
      <c r="DD45" s="259">
        <v>0</v>
      </c>
      <c r="DE45" s="86">
        <v>81.001688236803105</v>
      </c>
      <c r="DF45" s="259">
        <v>14.5193692087429</v>
      </c>
      <c r="DG45" s="259">
        <v>2.6153761597675698E-3</v>
      </c>
      <c r="DH45" s="86">
        <v>418.58938286848201</v>
      </c>
      <c r="DI45" s="259">
        <v>65.645639556529204</v>
      </c>
      <c r="DJ45" s="259">
        <v>0</v>
      </c>
      <c r="DK45" s="86">
        <v>97.379793991015802</v>
      </c>
      <c r="DL45" s="259">
        <v>16.865015565722398</v>
      </c>
      <c r="DM45" s="259">
        <v>0</v>
      </c>
      <c r="DN45" s="86">
        <v>20.666374566584601</v>
      </c>
      <c r="DO45" s="259">
        <v>3.82665089636316</v>
      </c>
      <c r="DP45" s="259">
        <v>4.3559624196510697E-3</v>
      </c>
      <c r="DQ45" s="86">
        <v>98.125708085946002</v>
      </c>
      <c r="DR45" s="259">
        <v>19.9957840580593</v>
      </c>
      <c r="DS45" s="259">
        <v>1.5961044633250199E-2</v>
      </c>
      <c r="DT45" s="86">
        <v>11.4765479080394</v>
      </c>
      <c r="DU45" s="259">
        <v>2.0875820313109101</v>
      </c>
      <c r="DV45" s="259">
        <v>2.2181267731666001E-3</v>
      </c>
      <c r="DW45" s="86">
        <v>60.907999399232601</v>
      </c>
      <c r="DX45" s="259">
        <v>11.590634394354799</v>
      </c>
      <c r="DY45" s="259">
        <v>0</v>
      </c>
      <c r="DZ45" s="86">
        <v>10.693379900486899</v>
      </c>
      <c r="EA45" s="259">
        <v>1.88279673910229</v>
      </c>
      <c r="EB45" s="259">
        <v>0</v>
      </c>
      <c r="EC45" s="86">
        <v>24.447627960990001</v>
      </c>
      <c r="ED45" s="259">
        <v>4.8120411442597399</v>
      </c>
      <c r="EE45" s="259">
        <v>0</v>
      </c>
      <c r="EF45" s="86">
        <v>2.4712324139772401</v>
      </c>
      <c r="EG45" s="259">
        <v>0.62843347863097199</v>
      </c>
      <c r="EH45" s="259">
        <v>2.0559299842414702E-3</v>
      </c>
      <c r="EI45" s="86">
        <v>12.510807168874299</v>
      </c>
      <c r="EJ45" s="259">
        <v>3.5278685478551801</v>
      </c>
      <c r="EK45" s="259">
        <v>0</v>
      </c>
      <c r="EL45" s="89">
        <v>1.78680326767376</v>
      </c>
      <c r="EM45" s="259">
        <v>0.51247683707351699</v>
      </c>
      <c r="EN45" s="259">
        <v>0</v>
      </c>
      <c r="EO45" s="89">
        <v>0</v>
      </c>
      <c r="EP45" s="259">
        <v>0</v>
      </c>
      <c r="EQ45" s="259">
        <v>0</v>
      </c>
      <c r="ER45" s="89">
        <v>9.5615801577439701</v>
      </c>
      <c r="ES45" s="259">
        <v>6.1341619438113497</v>
      </c>
      <c r="ET45" s="259">
        <v>6.1139332589359597E-3</v>
      </c>
      <c r="EU45" s="89">
        <v>6.7522065169969697E-2</v>
      </c>
      <c r="EV45" s="259">
        <v>0.13504413033993901</v>
      </c>
      <c r="EW45" s="259">
        <v>3.6753241072437501E-3</v>
      </c>
      <c r="EX45" s="86">
        <v>2.0238635353468499</v>
      </c>
      <c r="EY45" s="259">
        <v>0.57115355610345397</v>
      </c>
      <c r="EZ45" s="259">
        <v>0</v>
      </c>
      <c r="FA45" s="86">
        <v>1.4487687091955701</v>
      </c>
      <c r="FB45" s="259">
        <v>0.51765462370388704</v>
      </c>
      <c r="FC45" s="259">
        <v>2.8890181434148101E-3</v>
      </c>
    </row>
    <row r="46" spans="2:159">
      <c r="B46" s="73" t="s">
        <v>793</v>
      </c>
      <c r="C46" s="42" t="s">
        <v>845</v>
      </c>
      <c r="D46" s="338" t="s">
        <v>806</v>
      </c>
      <c r="E46" s="259">
        <v>1.9578609695099001</v>
      </c>
      <c r="F46" s="259">
        <v>0.62014332030542496</v>
      </c>
      <c r="G46" s="89">
        <v>16.520619184121099</v>
      </c>
      <c r="H46" s="259">
        <v>6.6113070069229796</v>
      </c>
      <c r="I46" s="259">
        <v>1.49111969904741</v>
      </c>
      <c r="J46" s="86">
        <v>459.08761226298901</v>
      </c>
      <c r="K46" s="259">
        <v>75.116569631804097</v>
      </c>
      <c r="L46" s="259">
        <v>0.67661087779058104</v>
      </c>
      <c r="M46" s="86">
        <v>516.65940074145396</v>
      </c>
      <c r="N46" s="259">
        <v>82.871882055413096</v>
      </c>
      <c r="O46" s="259">
        <v>7.0705727435958293E-2</v>
      </c>
      <c r="P46" s="86">
        <v>162.985054427319</v>
      </c>
      <c r="Q46" s="259">
        <v>69.030110509612101</v>
      </c>
      <c r="R46" s="259">
        <v>0.29168496987527698</v>
      </c>
      <c r="S46" s="86">
        <v>1663.3640622036901</v>
      </c>
      <c r="T46" s="259">
        <v>392.71560700848102</v>
      </c>
      <c r="U46" s="259">
        <v>74.608588345216106</v>
      </c>
      <c r="V46" s="89">
        <v>227917.42584756101</v>
      </c>
      <c r="W46" s="259">
        <v>26778.040385214401</v>
      </c>
      <c r="X46" s="259">
        <v>4.2634264967312596</v>
      </c>
      <c r="Y46" s="89">
        <v>803.44514294674104</v>
      </c>
      <c r="Z46" s="259">
        <v>189.794152301281</v>
      </c>
      <c r="AA46" s="259">
        <v>28.177191628693301</v>
      </c>
      <c r="AB46" s="89">
        <v>535.770731807262</v>
      </c>
      <c r="AC46" s="259">
        <v>135.88875673286299</v>
      </c>
      <c r="AD46" s="259">
        <v>30.8427461157005</v>
      </c>
      <c r="AE46" s="89">
        <v>42.543237904924197</v>
      </c>
      <c r="AF46" s="259">
        <v>16.875049440076499</v>
      </c>
      <c r="AG46" s="259">
        <v>2.5042003491240301</v>
      </c>
      <c r="AH46" s="89">
        <v>0.83342854014073497</v>
      </c>
      <c r="AI46" s="259">
        <v>0.32886326784189901</v>
      </c>
      <c r="AJ46" s="259">
        <v>6.9366385320912702E-2</v>
      </c>
      <c r="AK46" s="89">
        <v>21.5745644401403</v>
      </c>
      <c r="AL46" s="259">
        <v>18.7628000523721</v>
      </c>
      <c r="AM46" s="259">
        <v>0.15263024998564401</v>
      </c>
      <c r="AN46" s="89">
        <v>0.683280813419189</v>
      </c>
      <c r="AO46" s="259">
        <v>0.31930581599920299</v>
      </c>
      <c r="AP46" s="259">
        <v>1.2184583073370401E-2</v>
      </c>
      <c r="AQ46" s="89">
        <v>1.1686485101389901</v>
      </c>
      <c r="AR46" s="259">
        <v>2.1273790833973099</v>
      </c>
      <c r="AS46" s="259">
        <v>0.60583144408615497</v>
      </c>
      <c r="AT46" s="86">
        <v>418.34611695745099</v>
      </c>
      <c r="AU46" s="259">
        <v>66.322643828851099</v>
      </c>
      <c r="AV46" s="259">
        <v>0.20371990710812901</v>
      </c>
      <c r="AW46" s="294">
        <v>1634.3642278766599</v>
      </c>
      <c r="AX46" s="259">
        <v>270.25434195525901</v>
      </c>
      <c r="AY46" s="259">
        <v>0.30964981359243399</v>
      </c>
      <c r="AZ46" s="294">
        <v>1643.3140740184699</v>
      </c>
      <c r="BA46" s="259">
        <v>324.427400880113</v>
      </c>
      <c r="BB46" s="259">
        <v>1.7805818659841</v>
      </c>
      <c r="BC46" s="89">
        <v>2.0450972978439901</v>
      </c>
      <c r="BD46" s="259">
        <v>0.656510250486805</v>
      </c>
      <c r="BE46" s="259">
        <v>1.0431304034192901E-2</v>
      </c>
      <c r="BF46" s="294">
        <v>3.9312927231697201</v>
      </c>
      <c r="BG46" s="259">
        <v>1.8778595321657501</v>
      </c>
      <c r="BH46" s="259">
        <v>0.127345340307841</v>
      </c>
      <c r="BI46" s="86">
        <v>7.7430629800117696</v>
      </c>
      <c r="BJ46" s="259">
        <v>3.2612639016204299</v>
      </c>
      <c r="BK46" s="259">
        <v>7.7166838935606996E-2</v>
      </c>
      <c r="BL46" s="89">
        <v>4.1987051588321398</v>
      </c>
      <c r="BM46" s="259">
        <v>2.4102629024011599</v>
      </c>
      <c r="BN46" s="259">
        <v>0.25769471144413197</v>
      </c>
      <c r="BO46" s="89">
        <v>0.33779216300194198</v>
      </c>
      <c r="BP46" s="259">
        <v>0.208014900329348</v>
      </c>
      <c r="BQ46" s="259">
        <v>2.4681593090955301E-2</v>
      </c>
      <c r="BR46" s="89">
        <v>8.8533117927887002</v>
      </c>
      <c r="BS46" s="259">
        <v>2.8448479438406098</v>
      </c>
      <c r="BT46" s="259">
        <v>8.8896397735564597E-2</v>
      </c>
      <c r="BU46" s="86">
        <v>5.3544130399401704</v>
      </c>
      <c r="BV46" s="259">
        <v>1.93964796103548</v>
      </c>
      <c r="BW46" s="259">
        <v>0.118748304259296</v>
      </c>
      <c r="BX46" s="89" t="s">
        <v>806</v>
      </c>
      <c r="BY46" s="259">
        <v>0.52153755418578496</v>
      </c>
      <c r="BZ46" s="259">
        <v>0.193953961672887</v>
      </c>
      <c r="CA46" s="86">
        <v>606.571097919409</v>
      </c>
      <c r="CB46" s="259">
        <v>120.27035989145</v>
      </c>
      <c r="CC46" s="259">
        <v>6.8020550498822697E-3</v>
      </c>
      <c r="CD46" s="86">
        <v>316.63933928052103</v>
      </c>
      <c r="CE46" s="259">
        <v>54.3345882811699</v>
      </c>
      <c r="CF46" s="259">
        <v>0</v>
      </c>
      <c r="CG46" s="89">
        <v>0.87269951371574095</v>
      </c>
      <c r="CH46" s="259">
        <v>0.71642699093588602</v>
      </c>
      <c r="CI46" s="259">
        <v>4.9470290859756601E-3</v>
      </c>
      <c r="CJ46" s="89">
        <v>0</v>
      </c>
      <c r="CK46" s="259">
        <v>0</v>
      </c>
      <c r="CL46" s="259">
        <v>0</v>
      </c>
      <c r="CM46" s="89">
        <v>0</v>
      </c>
      <c r="CN46" s="259">
        <v>0</v>
      </c>
      <c r="CO46" s="259">
        <v>0</v>
      </c>
      <c r="CP46" s="89">
        <v>5.3913086032744904</v>
      </c>
      <c r="CQ46" s="259">
        <v>4.2325017242592304</v>
      </c>
      <c r="CR46" s="259">
        <v>5.3566465134050098E-2</v>
      </c>
      <c r="CS46" s="89">
        <v>0.20690306458149099</v>
      </c>
      <c r="CT46" s="259">
        <v>0.204116421114417</v>
      </c>
      <c r="CU46" s="259">
        <v>2.01579597559019E-2</v>
      </c>
      <c r="CV46" s="89">
        <v>2.67159905742625</v>
      </c>
      <c r="CW46" s="259">
        <v>1.9613827371282599</v>
      </c>
      <c r="CX46" s="259">
        <v>0</v>
      </c>
      <c r="CY46" s="86">
        <v>198.73560604705699</v>
      </c>
      <c r="CZ46" s="259">
        <v>41.6890185709318</v>
      </c>
      <c r="DA46" s="259">
        <v>0</v>
      </c>
      <c r="DB46" s="86">
        <v>570.41309624538496</v>
      </c>
      <c r="DC46" s="259">
        <v>118.242440725111</v>
      </c>
      <c r="DD46" s="259">
        <v>0</v>
      </c>
      <c r="DE46" s="86">
        <v>93.612991129089096</v>
      </c>
      <c r="DF46" s="259">
        <v>19.4741997345124</v>
      </c>
      <c r="DG46" s="259">
        <v>0</v>
      </c>
      <c r="DH46" s="86">
        <v>473.97734346713702</v>
      </c>
      <c r="DI46" s="259">
        <v>83.679433514976196</v>
      </c>
      <c r="DJ46" s="259">
        <v>0</v>
      </c>
      <c r="DK46" s="86">
        <v>110.763156778914</v>
      </c>
      <c r="DL46" s="259">
        <v>22.924775900157901</v>
      </c>
      <c r="DM46" s="259">
        <v>0</v>
      </c>
      <c r="DN46" s="86">
        <v>23.872337038929398</v>
      </c>
      <c r="DO46" s="259">
        <v>4.9508709539853504</v>
      </c>
      <c r="DP46" s="259">
        <v>0</v>
      </c>
      <c r="DQ46" s="86">
        <v>111.777816249205</v>
      </c>
      <c r="DR46" s="259">
        <v>22.427359637546701</v>
      </c>
      <c r="DS46" s="259">
        <v>0</v>
      </c>
      <c r="DT46" s="86">
        <v>13.3617278539013</v>
      </c>
      <c r="DU46" s="259">
        <v>2.57377528322453</v>
      </c>
      <c r="DV46" s="259">
        <v>0</v>
      </c>
      <c r="DW46" s="86">
        <v>67.980402751231793</v>
      </c>
      <c r="DX46" s="259">
        <v>13.099232894892401</v>
      </c>
      <c r="DY46" s="259">
        <v>0</v>
      </c>
      <c r="DZ46" s="86">
        <v>12.280904561755699</v>
      </c>
      <c r="EA46" s="259">
        <v>2.6234465165394298</v>
      </c>
      <c r="EB46" s="259">
        <v>0</v>
      </c>
      <c r="EC46" s="86">
        <v>28.4260172076511</v>
      </c>
      <c r="ED46" s="259">
        <v>5.7868930969995001</v>
      </c>
      <c r="EE46" s="259">
        <v>0</v>
      </c>
      <c r="EF46" s="86">
        <v>3.0219361912647602</v>
      </c>
      <c r="EG46" s="259">
        <v>0.60302050916922101</v>
      </c>
      <c r="EH46" s="259">
        <v>0</v>
      </c>
      <c r="EI46" s="86">
        <v>15.337337845771099</v>
      </c>
      <c r="EJ46" s="259">
        <v>3.8746041292058702</v>
      </c>
      <c r="EK46" s="259">
        <v>0</v>
      </c>
      <c r="EL46" s="89">
        <v>2.1244290734487699</v>
      </c>
      <c r="EM46" s="259">
        <v>0.535876156427322</v>
      </c>
      <c r="EN46" s="259">
        <v>0</v>
      </c>
      <c r="EO46" s="89">
        <v>0.124174098201123</v>
      </c>
      <c r="EP46" s="259">
        <v>0.24834819640224501</v>
      </c>
      <c r="EQ46" s="259">
        <v>0</v>
      </c>
      <c r="ER46" s="89">
        <v>10.232420081284401</v>
      </c>
      <c r="ES46" s="259">
        <v>6.3098667590614603</v>
      </c>
      <c r="ET46" s="259">
        <v>0</v>
      </c>
      <c r="EU46" s="89">
        <v>7.1282198635281305E-2</v>
      </c>
      <c r="EV46" s="259">
        <v>0.12201502667729699</v>
      </c>
      <c r="EW46" s="259">
        <v>6.2380570646551397E-3</v>
      </c>
      <c r="EX46" s="86">
        <v>2.3228140302005502</v>
      </c>
      <c r="EY46" s="259">
        <v>0.56324901460613797</v>
      </c>
      <c r="EZ46" s="259">
        <v>3.12421476321262E-3</v>
      </c>
      <c r="FA46" s="86">
        <v>1.6585820533217399</v>
      </c>
      <c r="FB46" s="259">
        <v>0.48583497610153498</v>
      </c>
      <c r="FC46" s="259">
        <v>0</v>
      </c>
    </row>
    <row r="47" spans="2:159">
      <c r="B47" s="73" t="s">
        <v>793</v>
      </c>
      <c r="C47" s="251" t="s">
        <v>847</v>
      </c>
      <c r="D47" s="342" t="s">
        <v>806</v>
      </c>
      <c r="E47" s="261">
        <v>1.66053344444972</v>
      </c>
      <c r="F47" s="261">
        <v>0.53683491360573299</v>
      </c>
      <c r="G47" s="90">
        <v>9.1072163576672693</v>
      </c>
      <c r="H47" s="261">
        <v>4.9665985311323899</v>
      </c>
      <c r="I47" s="261">
        <v>1.0889056468848901</v>
      </c>
      <c r="J47" s="260">
        <v>438.14592908889</v>
      </c>
      <c r="K47" s="261">
        <v>102.663086055078</v>
      </c>
      <c r="L47" s="261">
        <v>0.56175364358378399</v>
      </c>
      <c r="M47" s="260">
        <v>495.50851338062603</v>
      </c>
      <c r="N47" s="261">
        <v>99.884103223239904</v>
      </c>
      <c r="O47" s="261">
        <v>9.6812411115508104E-2</v>
      </c>
      <c r="P47" s="260">
        <v>175.04064530439899</v>
      </c>
      <c r="Q47" s="261">
        <v>90.570799306915902</v>
      </c>
      <c r="R47" s="261">
        <v>0.262566998947182</v>
      </c>
      <c r="S47" s="260">
        <v>1703.8605997744</v>
      </c>
      <c r="T47" s="261">
        <v>516.48330499671499</v>
      </c>
      <c r="U47" s="261">
        <v>60.720589857026397</v>
      </c>
      <c r="V47" s="90">
        <v>206883.95719687999</v>
      </c>
      <c r="W47" s="261">
        <v>24178.9490833296</v>
      </c>
      <c r="X47" s="261">
        <v>2.75942228340823</v>
      </c>
      <c r="Y47" s="90">
        <v>733.384269579239</v>
      </c>
      <c r="Z47" s="261">
        <v>189.113996157982</v>
      </c>
      <c r="AA47" s="261">
        <v>22.274834304361701</v>
      </c>
      <c r="AB47" s="90">
        <v>504.03380541027201</v>
      </c>
      <c r="AC47" s="261">
        <v>119.342232017851</v>
      </c>
      <c r="AD47" s="261">
        <v>24.5606619914536</v>
      </c>
      <c r="AE47" s="90">
        <v>37.205126990230802</v>
      </c>
      <c r="AF47" s="261">
        <v>24.333158865605601</v>
      </c>
      <c r="AG47" s="261">
        <v>4.06819098060003</v>
      </c>
      <c r="AH47" s="90">
        <v>1.60830379568441</v>
      </c>
      <c r="AI47" s="261">
        <v>0.58616774326337895</v>
      </c>
      <c r="AJ47" s="261">
        <v>8.9870162872890902E-2</v>
      </c>
      <c r="AK47" s="90">
        <v>23.045450745754302</v>
      </c>
      <c r="AL47" s="261">
        <v>18.026046185746601</v>
      </c>
      <c r="AM47" s="261">
        <v>0.13743406586224099</v>
      </c>
      <c r="AN47" s="90">
        <v>0.64849649474350302</v>
      </c>
      <c r="AO47" s="261">
        <v>0.37235251254276203</v>
      </c>
      <c r="AP47" s="261">
        <v>1.21825581106597E-2</v>
      </c>
      <c r="AQ47" s="90" t="s">
        <v>806</v>
      </c>
      <c r="AR47" s="261">
        <v>1.8835066829610201</v>
      </c>
      <c r="AS47" s="261">
        <v>0.555910774860089</v>
      </c>
      <c r="AT47" s="260">
        <v>365.72958156081899</v>
      </c>
      <c r="AU47" s="261">
        <v>59.6886594854276</v>
      </c>
      <c r="AV47" s="261">
        <v>0.20569124810672501</v>
      </c>
      <c r="AW47" s="295">
        <v>1557.3401349194201</v>
      </c>
      <c r="AX47" s="261">
        <v>379.79084018867599</v>
      </c>
      <c r="AY47" s="261">
        <v>0.32754541780859298</v>
      </c>
      <c r="AZ47" s="295">
        <v>1578.5709940310101</v>
      </c>
      <c r="BA47" s="261">
        <v>416.61308151282901</v>
      </c>
      <c r="BB47" s="261">
        <v>1.7989872268392699</v>
      </c>
      <c r="BC47" s="90">
        <v>1.91816569041523</v>
      </c>
      <c r="BD47" s="261">
        <v>0.57572095523826605</v>
      </c>
      <c r="BE47" s="261">
        <v>9.7150265931867392E-3</v>
      </c>
      <c r="BF47" s="295">
        <v>3.8547975051815699</v>
      </c>
      <c r="BG47" s="261">
        <v>1.98465729519373</v>
      </c>
      <c r="BH47" s="261">
        <v>0.11787216155645799</v>
      </c>
      <c r="BI47" s="260">
        <v>8.6891632400518297</v>
      </c>
      <c r="BJ47" s="261">
        <v>3.7565823116950998</v>
      </c>
      <c r="BK47" s="261">
        <v>7.4893841320895202E-2</v>
      </c>
      <c r="BL47" s="90">
        <v>4.6036661706606203</v>
      </c>
      <c r="BM47" s="261">
        <v>2.13867873731113</v>
      </c>
      <c r="BN47" s="261">
        <v>0.235369782182732</v>
      </c>
      <c r="BO47" s="90">
        <v>0.37255798682908597</v>
      </c>
      <c r="BP47" s="261">
        <v>0.24109055401704901</v>
      </c>
      <c r="BQ47" s="261">
        <v>2.5215420544228699E-2</v>
      </c>
      <c r="BR47" s="90">
        <v>7.13465720623077</v>
      </c>
      <c r="BS47" s="261">
        <v>2.5693411575053302</v>
      </c>
      <c r="BT47" s="261">
        <v>6.6397265952452197E-2</v>
      </c>
      <c r="BU47" s="260">
        <v>5.4535424843630604</v>
      </c>
      <c r="BV47" s="261">
        <v>2.1793932935985798</v>
      </c>
      <c r="BW47" s="261">
        <v>4.0637593481130101E-2</v>
      </c>
      <c r="BX47" s="90" t="s">
        <v>806</v>
      </c>
      <c r="BY47" s="261">
        <v>0.45220026803975699</v>
      </c>
      <c r="BZ47" s="261">
        <v>0.17178842272713399</v>
      </c>
      <c r="CA47" s="260">
        <v>625.87998870462297</v>
      </c>
      <c r="CB47" s="261">
        <v>113.526411736292</v>
      </c>
      <c r="CC47" s="261">
        <v>9.2954208094133805E-3</v>
      </c>
      <c r="CD47" s="260">
        <v>317.39527045613403</v>
      </c>
      <c r="CE47" s="261">
        <v>56.368735986962903</v>
      </c>
      <c r="CF47" s="261">
        <v>0</v>
      </c>
      <c r="CG47" s="90">
        <v>0.85238480482391599</v>
      </c>
      <c r="CH47" s="261">
        <v>0.62306798973670996</v>
      </c>
      <c r="CI47" s="261">
        <v>0</v>
      </c>
      <c r="CJ47" s="90" t="s">
        <v>806</v>
      </c>
      <c r="CK47" s="261">
        <v>0</v>
      </c>
      <c r="CL47" s="261">
        <v>3.0040236073056998E-3</v>
      </c>
      <c r="CM47" s="90">
        <v>0</v>
      </c>
      <c r="CN47" s="261">
        <v>0</v>
      </c>
      <c r="CO47" s="261">
        <v>0</v>
      </c>
      <c r="CP47" s="90">
        <v>5.2587662067061398</v>
      </c>
      <c r="CQ47" s="261">
        <v>4.1290628845783104</v>
      </c>
      <c r="CR47" s="261">
        <v>2.6156737753009199E-2</v>
      </c>
      <c r="CS47" s="90">
        <v>0.125793129315553</v>
      </c>
      <c r="CT47" s="261">
        <v>0.25158625863110501</v>
      </c>
      <c r="CU47" s="261">
        <v>1.95157785561598E-2</v>
      </c>
      <c r="CV47" s="90">
        <v>2.4375045253108998</v>
      </c>
      <c r="CW47" s="261">
        <v>1.9357301708969701</v>
      </c>
      <c r="CX47" s="261">
        <v>0</v>
      </c>
      <c r="CY47" s="260">
        <v>192.344231879798</v>
      </c>
      <c r="CZ47" s="261">
        <v>39.738092560414103</v>
      </c>
      <c r="DA47" s="261">
        <v>0</v>
      </c>
      <c r="DB47" s="260">
        <v>564.34783604555196</v>
      </c>
      <c r="DC47" s="261">
        <v>108.333846028572</v>
      </c>
      <c r="DD47" s="261">
        <v>0</v>
      </c>
      <c r="DE47" s="260">
        <v>89.138960689246503</v>
      </c>
      <c r="DF47" s="261">
        <v>18.552057528960301</v>
      </c>
      <c r="DG47" s="261">
        <v>2.5594377993869099E-3</v>
      </c>
      <c r="DH47" s="260">
        <v>458.51546544809599</v>
      </c>
      <c r="DI47" s="261">
        <v>98.519961356288704</v>
      </c>
      <c r="DJ47" s="261">
        <v>0</v>
      </c>
      <c r="DK47" s="260">
        <v>109.42509765377299</v>
      </c>
      <c r="DL47" s="261">
        <v>21.374282009251498</v>
      </c>
      <c r="DM47" s="261">
        <v>0</v>
      </c>
      <c r="DN47" s="260">
        <v>23.085816657559</v>
      </c>
      <c r="DO47" s="261">
        <v>5.4498523566811503</v>
      </c>
      <c r="DP47" s="261">
        <v>0</v>
      </c>
      <c r="DQ47" s="260">
        <v>109.582283765165</v>
      </c>
      <c r="DR47" s="261">
        <v>23.158872223266901</v>
      </c>
      <c r="DS47" s="261">
        <v>0</v>
      </c>
      <c r="DT47" s="260">
        <v>12.510555640098</v>
      </c>
      <c r="DU47" s="261">
        <v>2.5585811793485398</v>
      </c>
      <c r="DV47" s="261">
        <v>0</v>
      </c>
      <c r="DW47" s="260">
        <v>66.7750066918816</v>
      </c>
      <c r="DX47" s="261">
        <v>14.811154801923299</v>
      </c>
      <c r="DY47" s="261">
        <v>0</v>
      </c>
      <c r="DZ47" s="260">
        <v>11.6543878827787</v>
      </c>
      <c r="EA47" s="261">
        <v>2.6171995126815202</v>
      </c>
      <c r="EB47" s="261">
        <v>0</v>
      </c>
      <c r="EC47" s="260">
        <v>26.870242116337199</v>
      </c>
      <c r="ED47" s="261">
        <v>6.1462580289383801</v>
      </c>
      <c r="EE47" s="261">
        <v>0</v>
      </c>
      <c r="EF47" s="260">
        <v>2.8983304399718799</v>
      </c>
      <c r="EG47" s="261">
        <v>0.75644088482564098</v>
      </c>
      <c r="EH47" s="261">
        <v>2.7392001674312401E-3</v>
      </c>
      <c r="EI47" s="260">
        <v>14.684188938035099</v>
      </c>
      <c r="EJ47" s="261">
        <v>3.42130845794608</v>
      </c>
      <c r="EK47" s="261">
        <v>0</v>
      </c>
      <c r="EL47" s="90">
        <v>1.9772414539356</v>
      </c>
      <c r="EM47" s="261">
        <v>0.55836850737269395</v>
      </c>
      <c r="EN47" s="261">
        <v>0</v>
      </c>
      <c r="EO47" s="90">
        <v>0</v>
      </c>
      <c r="EP47" s="261">
        <v>0</v>
      </c>
      <c r="EQ47" s="261">
        <v>0</v>
      </c>
      <c r="ER47" s="90">
        <v>9.9830635828470502</v>
      </c>
      <c r="ES47" s="261">
        <v>5.6450188848052099</v>
      </c>
      <c r="ET47" s="261">
        <v>0</v>
      </c>
      <c r="EU47" s="90">
        <v>6.5119113866703396E-2</v>
      </c>
      <c r="EV47" s="261">
        <v>0.13023822773340701</v>
      </c>
      <c r="EW47" s="261">
        <v>3.7696605515700199E-3</v>
      </c>
      <c r="EX47" s="260">
        <v>2.1746449947886402</v>
      </c>
      <c r="EY47" s="261">
        <v>0.56539118016182099</v>
      </c>
      <c r="EZ47" s="261">
        <v>0</v>
      </c>
      <c r="FA47" s="260">
        <v>1.5563907209714201</v>
      </c>
      <c r="FB47" s="261">
        <v>0.44864978766349101</v>
      </c>
      <c r="FC47" s="261">
        <v>0</v>
      </c>
    </row>
    <row r="48" spans="2:159">
      <c r="B48" s="73" t="s">
        <v>793</v>
      </c>
      <c r="C48" s="42" t="s">
        <v>843</v>
      </c>
      <c r="D48" s="312">
        <v>0.58585077516633799</v>
      </c>
      <c r="E48" s="312">
        <v>0.52417455596458995</v>
      </c>
      <c r="F48" s="312">
        <v>2.3994612795080202E-2</v>
      </c>
      <c r="G48" s="312">
        <v>20.278932534041498</v>
      </c>
      <c r="H48" s="312">
        <v>8.9241988607249993</v>
      </c>
      <c r="I48" s="312">
        <v>0.717522264257479</v>
      </c>
      <c r="J48" s="247">
        <v>495.342548928366</v>
      </c>
      <c r="K48" s="248">
        <v>262.46665301937099</v>
      </c>
      <c r="L48" s="248">
        <v>0.13652250025586299</v>
      </c>
      <c r="M48" s="247">
        <v>531.43787878401895</v>
      </c>
      <c r="N48" s="248">
        <v>278.91438120077203</v>
      </c>
      <c r="O48" s="248">
        <v>0.400674111825428</v>
      </c>
      <c r="P48" s="247">
        <v>176.26749419759199</v>
      </c>
      <c r="Q48" s="248">
        <v>157.56487841741099</v>
      </c>
      <c r="R48" s="248">
        <v>0.52112095713550799</v>
      </c>
      <c r="S48" s="250" t="s">
        <v>806</v>
      </c>
      <c r="T48" s="248">
        <v>1130.1930031971001</v>
      </c>
      <c r="U48" s="248">
        <v>212.26947575164101</v>
      </c>
      <c r="V48" s="312">
        <v>215518.99983861001</v>
      </c>
      <c r="W48" s="248">
        <v>70881.948129512704</v>
      </c>
      <c r="X48" s="248">
        <v>2.0808575586736699</v>
      </c>
      <c r="Y48" s="312">
        <v>224.08311173079801</v>
      </c>
      <c r="Z48" s="248">
        <v>140.932275798593</v>
      </c>
      <c r="AA48" s="248">
        <v>11.5603467002176</v>
      </c>
      <c r="AB48" s="312">
        <v>543.06541931354298</v>
      </c>
      <c r="AC48" s="248">
        <v>292.49976659297897</v>
      </c>
      <c r="AD48" s="248">
        <v>21.9147571173106</v>
      </c>
      <c r="AE48" s="312">
        <v>45.924527749485598</v>
      </c>
      <c r="AF48" s="248">
        <v>42.8276043796115</v>
      </c>
      <c r="AG48" s="248">
        <v>0.40566860949245098</v>
      </c>
      <c r="AH48" s="312">
        <v>0.67223786823859699</v>
      </c>
      <c r="AI48" s="248">
        <v>0.44777996248228502</v>
      </c>
      <c r="AJ48" s="248">
        <v>6.6367507785333596E-2</v>
      </c>
      <c r="AK48" s="312">
        <v>38.249590433243498</v>
      </c>
      <c r="AL48" s="248">
        <v>94.269090800904806</v>
      </c>
      <c r="AM48" s="248">
        <v>0.24389265936964</v>
      </c>
      <c r="AN48" s="312">
        <v>0.51293807150807502</v>
      </c>
      <c r="AO48" s="248">
        <v>0.84887766557944899</v>
      </c>
      <c r="AP48" s="248">
        <v>6.7935710997064802E-2</v>
      </c>
      <c r="AQ48" s="312">
        <v>9.3951548675250898</v>
      </c>
      <c r="AR48" s="248">
        <v>12.1130286516025</v>
      </c>
      <c r="AS48" s="248">
        <v>2.3502305878218301</v>
      </c>
      <c r="AT48" s="247">
        <v>386.888564623327</v>
      </c>
      <c r="AU48" s="248">
        <v>132.04658154693701</v>
      </c>
      <c r="AV48" s="248">
        <v>0.103298553318002</v>
      </c>
      <c r="AW48" s="275">
        <v>1584.95299272393</v>
      </c>
      <c r="AX48" s="248">
        <v>654.29974401980201</v>
      </c>
      <c r="AY48" s="248">
        <v>0.70878476645518196</v>
      </c>
      <c r="AZ48" s="275">
        <v>1816.8884088866901</v>
      </c>
      <c r="BA48" s="248">
        <v>610.56389028117201</v>
      </c>
      <c r="BB48" s="248">
        <v>0.698913138648388</v>
      </c>
      <c r="BC48" s="312">
        <v>2.1969311758539698</v>
      </c>
      <c r="BD48" s="248">
        <v>0.95056167654796297</v>
      </c>
      <c r="BE48" s="248">
        <v>3.0952494929168202E-3</v>
      </c>
      <c r="BF48" s="275">
        <v>6.8657594318061204</v>
      </c>
      <c r="BG48" s="248">
        <v>17.722089114519498</v>
      </c>
      <c r="BH48" s="248">
        <v>7.3640473098960005E-2</v>
      </c>
      <c r="BI48" s="275">
        <v>14.461134545056799</v>
      </c>
      <c r="BJ48" s="248">
        <v>42.679817875623797</v>
      </c>
      <c r="BK48" s="248">
        <v>2.8300613905110201E-2</v>
      </c>
      <c r="BL48" s="312">
        <v>7.7078292881801502</v>
      </c>
      <c r="BM48" s="248">
        <v>8.2185697115438199</v>
      </c>
      <c r="BN48" s="248">
        <v>0.101945987127115</v>
      </c>
      <c r="BO48" s="312">
        <v>0.30106671013837799</v>
      </c>
      <c r="BP48" s="248">
        <v>0.19481858740341501</v>
      </c>
      <c r="BQ48" s="248">
        <v>7.3026890682321502E-3</v>
      </c>
      <c r="BR48" s="312">
        <v>7.8523159996006502</v>
      </c>
      <c r="BS48" s="248">
        <v>2.6125980228632901</v>
      </c>
      <c r="BT48" s="248">
        <v>6.3444564949809407E-2</v>
      </c>
      <c r="BU48" s="247">
        <v>4.4524454074358397</v>
      </c>
      <c r="BV48" s="248">
        <v>1.9515336894359001</v>
      </c>
      <c r="BW48" s="248">
        <v>3.7292047082791997E-2</v>
      </c>
      <c r="BX48" s="312">
        <v>0.10872156826102899</v>
      </c>
      <c r="BY48" s="248">
        <v>0.12921746871832901</v>
      </c>
      <c r="BZ48" s="248">
        <v>6.8634071794747504E-3</v>
      </c>
      <c r="CA48" s="247">
        <v>620.326050198757</v>
      </c>
      <c r="CB48" s="248">
        <v>196.73595057568099</v>
      </c>
      <c r="CC48" s="248">
        <v>5.27226317641925E-3</v>
      </c>
      <c r="CD48" s="247">
        <v>280.37737099307401</v>
      </c>
      <c r="CE48" s="248">
        <v>70.307234338661601</v>
      </c>
      <c r="CF48" s="248">
        <v>1.8234945618954201E-3</v>
      </c>
      <c r="CG48" s="312">
        <v>1.4937054136882599</v>
      </c>
      <c r="CH48" s="248">
        <v>3.29417372997808</v>
      </c>
      <c r="CI48" s="248">
        <v>2.6530353133097299E-3</v>
      </c>
      <c r="CJ48" s="312">
        <v>0.14704701485986901</v>
      </c>
      <c r="CK48" s="248">
        <v>1.46817125819855</v>
      </c>
      <c r="CL48" s="248">
        <v>0</v>
      </c>
      <c r="CM48" s="312">
        <v>7.49443075234585E-2</v>
      </c>
      <c r="CN48" s="248">
        <v>0.22846706645636899</v>
      </c>
      <c r="CO48" s="248">
        <v>3.5260216503691698E-3</v>
      </c>
      <c r="CP48" s="312">
        <v>6.6892322711594696</v>
      </c>
      <c r="CQ48" s="248">
        <v>9.8697302996175704</v>
      </c>
      <c r="CR48" s="248">
        <v>1.24090878351254E-2</v>
      </c>
      <c r="CS48" s="312">
        <v>0.20424988667711999</v>
      </c>
      <c r="CT48" s="248">
        <v>0.431328832689236</v>
      </c>
      <c r="CU48" s="248">
        <v>4.3252065322634797E-3</v>
      </c>
      <c r="CV48" s="312">
        <v>2.5447384057696301</v>
      </c>
      <c r="CW48" s="248">
        <v>1.81395039762827</v>
      </c>
      <c r="CX48" s="248">
        <v>0</v>
      </c>
      <c r="CY48" s="247">
        <v>182.03533890410699</v>
      </c>
      <c r="CZ48" s="248">
        <v>49.153979748430302</v>
      </c>
      <c r="DA48" s="248">
        <v>0</v>
      </c>
      <c r="DB48" s="247">
        <v>573.49130410995997</v>
      </c>
      <c r="DC48" s="248">
        <v>190.29189299992299</v>
      </c>
      <c r="DD48" s="248">
        <v>1.77420513364262E-3</v>
      </c>
      <c r="DE48" s="247">
        <v>87.643602186025205</v>
      </c>
      <c r="DF48" s="248">
        <v>26.577374045003999</v>
      </c>
      <c r="DG48" s="248">
        <v>0</v>
      </c>
      <c r="DH48" s="247">
        <v>433.76667393787602</v>
      </c>
      <c r="DI48" s="248">
        <v>115.82577375453999</v>
      </c>
      <c r="DJ48" s="248">
        <v>0</v>
      </c>
      <c r="DK48" s="247">
        <v>98.655172827530606</v>
      </c>
      <c r="DL48" s="248">
        <v>26.261505613552899</v>
      </c>
      <c r="DM48" s="248">
        <v>3.3400097058065301E-3</v>
      </c>
      <c r="DN48" s="247">
        <v>22.178986243111801</v>
      </c>
      <c r="DO48" s="248">
        <v>5.4768226003790899</v>
      </c>
      <c r="DP48" s="248">
        <v>9.8104841213882696E-4</v>
      </c>
      <c r="DQ48" s="247">
        <v>100.39279490379801</v>
      </c>
      <c r="DR48" s="248">
        <v>23.990560786445901</v>
      </c>
      <c r="DS48" s="248">
        <v>0</v>
      </c>
      <c r="DT48" s="247">
        <v>11.8400144368944</v>
      </c>
      <c r="DU48" s="248">
        <v>3.0835181690565401</v>
      </c>
      <c r="DV48" s="248">
        <v>0</v>
      </c>
      <c r="DW48" s="247">
        <v>60.270900459037399</v>
      </c>
      <c r="DX48" s="248">
        <v>16.532383233041799</v>
      </c>
      <c r="DY48" s="248">
        <v>4.3322630012099196E-3</v>
      </c>
      <c r="DZ48" s="247">
        <v>10.595169788852999</v>
      </c>
      <c r="EA48" s="248">
        <v>2.70546934802843</v>
      </c>
      <c r="EB48" s="248">
        <v>0</v>
      </c>
      <c r="EC48" s="247">
        <v>24.719686749859701</v>
      </c>
      <c r="ED48" s="248">
        <v>6.37775341798078</v>
      </c>
      <c r="EE48" s="248">
        <v>2.3865351920462899E-3</v>
      </c>
      <c r="EF48" s="247">
        <v>2.6075651797544301</v>
      </c>
      <c r="EG48" s="248">
        <v>0.79344960971107603</v>
      </c>
      <c r="EH48" s="248">
        <v>0</v>
      </c>
      <c r="EI48" s="247">
        <v>13.187177236409999</v>
      </c>
      <c r="EJ48" s="248">
        <v>4.2618291025600099</v>
      </c>
      <c r="EK48" s="248">
        <v>0</v>
      </c>
      <c r="EL48" s="247">
        <v>1.8019045969546099</v>
      </c>
      <c r="EM48" s="248">
        <v>0.54542483085344795</v>
      </c>
      <c r="EN48" s="248">
        <v>1.24946466223017E-3</v>
      </c>
      <c r="EO48" s="312">
        <v>0.1015384340613</v>
      </c>
      <c r="EP48" s="248">
        <v>0.15043380946876</v>
      </c>
      <c r="EQ48" s="248">
        <v>3.7314853072827401E-3</v>
      </c>
      <c r="ER48" s="312">
        <v>16.866305735919099</v>
      </c>
      <c r="ES48" s="248">
        <v>26.535697867228698</v>
      </c>
      <c r="ET48" s="248">
        <v>4.3422735852289701E-3</v>
      </c>
      <c r="EU48" s="312">
        <v>0.105556087928425</v>
      </c>
      <c r="EV48" s="248">
        <v>0.13665877355374301</v>
      </c>
      <c r="EW48" s="248">
        <v>2.8510462726448601E-3</v>
      </c>
      <c r="EX48" s="247">
        <v>2.0248439836548302</v>
      </c>
      <c r="EY48" s="248">
        <v>0.70448027979622996</v>
      </c>
      <c r="EZ48" s="248">
        <v>0</v>
      </c>
      <c r="FA48" s="247">
        <v>1.61623611453072</v>
      </c>
      <c r="FB48" s="248">
        <v>0.69640775933266597</v>
      </c>
      <c r="FC48" s="248">
        <v>0</v>
      </c>
    </row>
    <row r="49" spans="2:159">
      <c r="B49" s="73" t="s">
        <v>793</v>
      </c>
      <c r="C49" s="42" t="s">
        <v>844</v>
      </c>
      <c r="D49" s="312">
        <v>0.60547180894152797</v>
      </c>
      <c r="E49" s="312">
        <v>0.71054501406892401</v>
      </c>
      <c r="F49" s="312">
        <v>2.2827819977737099E-2</v>
      </c>
      <c r="G49" s="312">
        <v>14.405387530758899</v>
      </c>
      <c r="H49" s="312">
        <v>6.7593476271287098</v>
      </c>
      <c r="I49" s="312">
        <v>0.53940162626154198</v>
      </c>
      <c r="J49" s="247">
        <v>476.01002023319802</v>
      </c>
      <c r="K49" s="248">
        <v>171.650393182713</v>
      </c>
      <c r="L49" s="248">
        <v>0.17210380460809399</v>
      </c>
      <c r="M49" s="247">
        <v>496.01417519796001</v>
      </c>
      <c r="N49" s="248">
        <v>203.83953306206999</v>
      </c>
      <c r="O49" s="248">
        <v>0.35365120325268301</v>
      </c>
      <c r="P49" s="247">
        <v>170.91941697590201</v>
      </c>
      <c r="Q49" s="248">
        <v>201.77982358179801</v>
      </c>
      <c r="R49" s="248">
        <v>0.504779299943941</v>
      </c>
      <c r="S49" s="250" t="s">
        <v>806</v>
      </c>
      <c r="T49" s="248">
        <v>1059.63290304779</v>
      </c>
      <c r="U49" s="248">
        <v>183.98956874124599</v>
      </c>
      <c r="V49" s="312">
        <v>207608.587489083</v>
      </c>
      <c r="W49" s="248">
        <v>63088.766090331701</v>
      </c>
      <c r="X49" s="248">
        <v>1.4923688858091499</v>
      </c>
      <c r="Y49" s="312">
        <v>214.63446040354401</v>
      </c>
      <c r="Z49" s="248">
        <v>143.93295294163701</v>
      </c>
      <c r="AA49" s="248">
        <v>12.5572750814186</v>
      </c>
      <c r="AB49" s="312">
        <v>633.82279858509298</v>
      </c>
      <c r="AC49" s="248">
        <v>274.75124359849201</v>
      </c>
      <c r="AD49" s="248">
        <v>27.561493749679101</v>
      </c>
      <c r="AE49" s="312">
        <v>43.955296845102502</v>
      </c>
      <c r="AF49" s="248">
        <v>45.7126398097896</v>
      </c>
      <c r="AG49" s="248">
        <v>0.60047040939496599</v>
      </c>
      <c r="AH49" s="312">
        <v>0.58546982676299097</v>
      </c>
      <c r="AI49" s="248">
        <v>0.52137183052062797</v>
      </c>
      <c r="AJ49" s="248">
        <v>8.30980381596194E-2</v>
      </c>
      <c r="AK49" s="312">
        <v>41.596587232608002</v>
      </c>
      <c r="AL49" s="248">
        <v>111.83620746458401</v>
      </c>
      <c r="AM49" s="248">
        <v>0.231021538789841</v>
      </c>
      <c r="AN49" s="312">
        <v>0.58090285519109597</v>
      </c>
      <c r="AO49" s="248">
        <v>0.69713349664078095</v>
      </c>
      <c r="AP49" s="248">
        <v>6.3891854515121499E-2</v>
      </c>
      <c r="AQ49" s="312" t="s">
        <v>806</v>
      </c>
      <c r="AR49" s="248">
        <v>15.087450822980401</v>
      </c>
      <c r="AS49" s="248">
        <v>4.0080280837623503</v>
      </c>
      <c r="AT49" s="247">
        <v>377.25519152120501</v>
      </c>
      <c r="AU49" s="248">
        <v>125.060961989589</v>
      </c>
      <c r="AV49" s="248">
        <v>9.2081468608880002E-2</v>
      </c>
      <c r="AW49" s="275">
        <v>1554.0779229058401</v>
      </c>
      <c r="AX49" s="248">
        <v>877.32909052724995</v>
      </c>
      <c r="AY49" s="248">
        <v>0.45037719459021303</v>
      </c>
      <c r="AZ49" s="275">
        <v>1724.5162331910001</v>
      </c>
      <c r="BA49" s="248">
        <v>650.30019945750496</v>
      </c>
      <c r="BB49" s="248">
        <v>0.80047612991373696</v>
      </c>
      <c r="BC49" s="312">
        <v>2.13965553252936</v>
      </c>
      <c r="BD49" s="248">
        <v>0.91744212158530103</v>
      </c>
      <c r="BE49" s="248">
        <v>2.9788877783082199E-3</v>
      </c>
      <c r="BF49" s="275">
        <v>5.4456920425884903</v>
      </c>
      <c r="BG49" s="248">
        <v>13.829738953428</v>
      </c>
      <c r="BH49" s="248">
        <v>0.32123595379352798</v>
      </c>
      <c r="BI49" s="247">
        <v>9.8611529900486996</v>
      </c>
      <c r="BJ49" s="248">
        <v>11.693854705008199</v>
      </c>
      <c r="BK49" s="248">
        <v>1.9740321016148098E-2</v>
      </c>
      <c r="BL49" s="312">
        <v>5.4028587642065604</v>
      </c>
      <c r="BM49" s="248">
        <v>5.4927367642007203</v>
      </c>
      <c r="BN49" s="248">
        <v>9.9928951989396206E-2</v>
      </c>
      <c r="BO49" s="312">
        <v>0.294224888875527</v>
      </c>
      <c r="BP49" s="248">
        <v>0.30709758420338501</v>
      </c>
      <c r="BQ49" s="248">
        <v>8.1508161540247096E-3</v>
      </c>
      <c r="BR49" s="312">
        <v>7.07197637706461</v>
      </c>
      <c r="BS49" s="248">
        <v>2.0157335464565</v>
      </c>
      <c r="BT49" s="248">
        <v>6.6105017573807406E-2</v>
      </c>
      <c r="BU49" s="247">
        <v>4.36971197858972</v>
      </c>
      <c r="BV49" s="248">
        <v>1.7464384068789101</v>
      </c>
      <c r="BW49" s="248">
        <v>3.8942329826542998E-2</v>
      </c>
      <c r="BX49" s="312">
        <v>0.10395864438526101</v>
      </c>
      <c r="BY49" s="248">
        <v>0.140846549983876</v>
      </c>
      <c r="BZ49" s="248">
        <v>8.2839631632124697E-3</v>
      </c>
      <c r="CA49" s="247">
        <v>631.67107333132299</v>
      </c>
      <c r="CB49" s="248">
        <v>246.22415992038401</v>
      </c>
      <c r="CC49" s="248">
        <v>6.6252427448866202E-3</v>
      </c>
      <c r="CD49" s="247">
        <v>285.52815756557999</v>
      </c>
      <c r="CE49" s="248">
        <v>67.432556694961406</v>
      </c>
      <c r="CF49" s="248">
        <v>2.2693782171379299E-3</v>
      </c>
      <c r="CG49" s="312">
        <v>1.3062316749941201</v>
      </c>
      <c r="CH49" s="248">
        <v>3.7028481358507901</v>
      </c>
      <c r="CI49" s="248">
        <v>4.0559597679619497E-3</v>
      </c>
      <c r="CJ49" s="312">
        <v>3.1569890964632502E-2</v>
      </c>
      <c r="CK49" s="248">
        <v>7.2692691435258597E-2</v>
      </c>
      <c r="CL49" s="248">
        <v>0</v>
      </c>
      <c r="CM49" s="312">
        <v>5.2802934684682903E-2</v>
      </c>
      <c r="CN49" s="248">
        <v>0.15310505953412501</v>
      </c>
      <c r="CO49" s="248">
        <v>6.1905330904900597E-3</v>
      </c>
      <c r="CP49" s="312">
        <v>8.8706820316478403</v>
      </c>
      <c r="CQ49" s="248">
        <v>19.700377014633599</v>
      </c>
      <c r="CR49" s="248">
        <v>7.3731779323748196E-3</v>
      </c>
      <c r="CS49" s="312">
        <v>0.19016022442828501</v>
      </c>
      <c r="CT49" s="248">
        <v>0.21592005104708001</v>
      </c>
      <c r="CU49" s="248">
        <v>3.2165666071440899E-3</v>
      </c>
      <c r="CV49" s="312">
        <v>2.7036288526019199</v>
      </c>
      <c r="CW49" s="248">
        <v>2.7315991206966999</v>
      </c>
      <c r="CX49" s="248">
        <v>0</v>
      </c>
      <c r="CY49" s="247">
        <v>182.89398944163099</v>
      </c>
      <c r="CZ49" s="248">
        <v>45.864855835441297</v>
      </c>
      <c r="DA49" s="248">
        <v>5.6529899282963805E-4</v>
      </c>
      <c r="DB49" s="247">
        <v>571.05075059205399</v>
      </c>
      <c r="DC49" s="248">
        <v>192.09356586363799</v>
      </c>
      <c r="DD49" s="248">
        <v>0</v>
      </c>
      <c r="DE49" s="247">
        <v>85.069002893543896</v>
      </c>
      <c r="DF49" s="248">
        <v>24.285010345625501</v>
      </c>
      <c r="DG49" s="248">
        <v>6.74942035773336E-4</v>
      </c>
      <c r="DH49" s="247">
        <v>435.98212792209</v>
      </c>
      <c r="DI49" s="248">
        <v>108.787062252933</v>
      </c>
      <c r="DJ49" s="248">
        <v>2.7659467560286598E-3</v>
      </c>
      <c r="DK49" s="247">
        <v>99.184138806086906</v>
      </c>
      <c r="DL49" s="248">
        <v>22.507463283357598</v>
      </c>
      <c r="DM49" s="248">
        <v>5.6618723153752598E-3</v>
      </c>
      <c r="DN49" s="247">
        <v>22.385424279612302</v>
      </c>
      <c r="DO49" s="248">
        <v>4.9842775812723703</v>
      </c>
      <c r="DP49" s="248">
        <v>0</v>
      </c>
      <c r="DQ49" s="247">
        <v>99.738801978689807</v>
      </c>
      <c r="DR49" s="248">
        <v>22.498615632390301</v>
      </c>
      <c r="DS49" s="248">
        <v>3.40954183121187E-3</v>
      </c>
      <c r="DT49" s="247">
        <v>11.828362366356901</v>
      </c>
      <c r="DU49" s="248">
        <v>2.7879472520480002</v>
      </c>
      <c r="DV49" s="248">
        <v>0</v>
      </c>
      <c r="DW49" s="247">
        <v>59.899591160400497</v>
      </c>
      <c r="DX49" s="248">
        <v>14.9022793909322</v>
      </c>
      <c r="DY49" s="248">
        <v>3.0452419393629301E-3</v>
      </c>
      <c r="DZ49" s="247">
        <v>10.6921047943795</v>
      </c>
      <c r="EA49" s="248">
        <v>2.72311839866782</v>
      </c>
      <c r="EB49" s="248">
        <v>0</v>
      </c>
      <c r="EC49" s="247">
        <v>24.7253762103302</v>
      </c>
      <c r="ED49" s="248">
        <v>6.0749001073627698</v>
      </c>
      <c r="EE49" s="248">
        <v>0</v>
      </c>
      <c r="EF49" s="247">
        <v>2.56529484126253</v>
      </c>
      <c r="EG49" s="248">
        <v>0.66783016010419005</v>
      </c>
      <c r="EH49" s="248">
        <v>8.2273032134243501E-4</v>
      </c>
      <c r="EI49" s="247">
        <v>13.1392216290105</v>
      </c>
      <c r="EJ49" s="248">
        <v>3.8385299499523402</v>
      </c>
      <c r="EK49" s="248">
        <v>0</v>
      </c>
      <c r="EL49" s="247">
        <v>1.8046595822040701</v>
      </c>
      <c r="EM49" s="248">
        <v>0.53481288111145897</v>
      </c>
      <c r="EN49" s="248">
        <v>6.3819295460097096E-4</v>
      </c>
      <c r="EO49" s="312">
        <v>0.11098671734896499</v>
      </c>
      <c r="EP49" s="248">
        <v>0.203443887948005</v>
      </c>
      <c r="EQ49" s="248">
        <v>5.34759551386268E-3</v>
      </c>
      <c r="ER49" s="312">
        <v>15.936543046011501</v>
      </c>
      <c r="ES49" s="248">
        <v>30.799886046274398</v>
      </c>
      <c r="ET49" s="248">
        <v>6.10357514311256E-3</v>
      </c>
      <c r="EU49" s="312">
        <v>0.118454380233096</v>
      </c>
      <c r="EV49" s="248">
        <v>0.31362957313390499</v>
      </c>
      <c r="EW49" s="248">
        <v>1.4033625870210199E-3</v>
      </c>
      <c r="EX49" s="247">
        <v>2.0021634910784898</v>
      </c>
      <c r="EY49" s="248">
        <v>0.67203717525259599</v>
      </c>
      <c r="EZ49" s="248">
        <v>0</v>
      </c>
      <c r="FA49" s="247">
        <v>1.5785927831606399</v>
      </c>
      <c r="FB49" s="248">
        <v>0.68740774354698997</v>
      </c>
      <c r="FC49" s="248">
        <v>8.6529827601748797E-4</v>
      </c>
    </row>
    <row r="50" spans="2:159">
      <c r="B50" s="73" t="s">
        <v>793</v>
      </c>
      <c r="C50" s="42" t="s">
        <v>845</v>
      </c>
      <c r="D50" s="312">
        <v>0.54617822782505798</v>
      </c>
      <c r="E50" s="312">
        <v>0.421779196017741</v>
      </c>
      <c r="F50" s="312">
        <v>2.11257070765253E-2</v>
      </c>
      <c r="G50" s="312">
        <v>11.158607269460999</v>
      </c>
      <c r="H50" s="312">
        <v>5.7029179421027596</v>
      </c>
      <c r="I50" s="312">
        <v>0.92353993498989595</v>
      </c>
      <c r="J50" s="247">
        <v>453.07818725693602</v>
      </c>
      <c r="K50" s="248">
        <v>133.48501344543001</v>
      </c>
      <c r="L50" s="248">
        <v>0.146490245520384</v>
      </c>
      <c r="M50" s="247">
        <v>492.39192303238099</v>
      </c>
      <c r="N50" s="248">
        <v>208.56550419240699</v>
      </c>
      <c r="O50" s="248">
        <v>0.311657737386631</v>
      </c>
      <c r="P50" s="247">
        <v>159.30720367930201</v>
      </c>
      <c r="Q50" s="248">
        <v>127.699013033817</v>
      </c>
      <c r="R50" s="248">
        <v>1.0276284777511899</v>
      </c>
      <c r="S50" s="250">
        <v>518.79247409824802</v>
      </c>
      <c r="T50" s="248">
        <v>958.87421418640599</v>
      </c>
      <c r="U50" s="248">
        <v>170.767226912089</v>
      </c>
      <c r="V50" s="312">
        <v>212690.809038304</v>
      </c>
      <c r="W50" s="248">
        <v>67122.490307237604</v>
      </c>
      <c r="X50" s="248">
        <v>2.06584849394521</v>
      </c>
      <c r="Y50" s="312">
        <v>211.05182511043799</v>
      </c>
      <c r="Z50" s="248">
        <v>148.990429315922</v>
      </c>
      <c r="AA50" s="248">
        <v>14.938900707011101</v>
      </c>
      <c r="AB50" s="312">
        <v>581.11332714535797</v>
      </c>
      <c r="AC50" s="248">
        <v>279.01165336228797</v>
      </c>
      <c r="AD50" s="248">
        <v>28.9505802708596</v>
      </c>
      <c r="AE50" s="312">
        <v>34.537834664447097</v>
      </c>
      <c r="AF50" s="248">
        <v>21.693242436653801</v>
      </c>
      <c r="AG50" s="248">
        <v>0.62733459089830501</v>
      </c>
      <c r="AH50" s="312">
        <v>0.47648600022631299</v>
      </c>
      <c r="AI50" s="248">
        <v>0.436825622883038</v>
      </c>
      <c r="AJ50" s="248">
        <v>7.3308689662980195E-2</v>
      </c>
      <c r="AK50" s="312">
        <v>21.9621410712186</v>
      </c>
      <c r="AL50" s="248">
        <v>35.223599408545503</v>
      </c>
      <c r="AM50" s="248">
        <v>0.30925288696720898</v>
      </c>
      <c r="AN50" s="312">
        <v>0.40742961824760798</v>
      </c>
      <c r="AO50" s="248">
        <v>0.49085102355665799</v>
      </c>
      <c r="AP50" s="248">
        <v>5.7225483039583198E-2</v>
      </c>
      <c r="AQ50" s="312" t="s">
        <v>806</v>
      </c>
      <c r="AR50" s="248">
        <v>12.507481501093199</v>
      </c>
      <c r="AS50" s="248">
        <v>4.4851326205196296</v>
      </c>
      <c r="AT50" s="247">
        <v>371.98606836744301</v>
      </c>
      <c r="AU50" s="248">
        <v>115.389051864564</v>
      </c>
      <c r="AV50" s="248">
        <v>0.13755492195426</v>
      </c>
      <c r="AW50" s="275">
        <v>1551.35615093668</v>
      </c>
      <c r="AX50" s="248">
        <v>611.16619598876503</v>
      </c>
      <c r="AY50" s="248">
        <v>0.68367913725915996</v>
      </c>
      <c r="AZ50" s="275">
        <v>1743.10052844385</v>
      </c>
      <c r="BA50" s="248">
        <v>664.66753085375399</v>
      </c>
      <c r="BB50" s="248">
        <v>0.77288788468373804</v>
      </c>
      <c r="BC50" s="312">
        <v>2.1222547991931702</v>
      </c>
      <c r="BD50" s="248">
        <v>0.99970502905249303</v>
      </c>
      <c r="BE50" s="248">
        <v>3.3676061209733702E-3</v>
      </c>
      <c r="BF50" s="275">
        <v>4.3298929242592896</v>
      </c>
      <c r="BG50" s="248">
        <v>4.7115846218111201</v>
      </c>
      <c r="BH50" s="248">
        <v>0.101858608570179</v>
      </c>
      <c r="BI50" s="247">
        <v>10.067001355679301</v>
      </c>
      <c r="BJ50" s="248">
        <v>8.5337758495446003</v>
      </c>
      <c r="BK50" s="248">
        <v>2.3571436873114901E-2</v>
      </c>
      <c r="BL50" s="312">
        <v>5.7072281140759697</v>
      </c>
      <c r="BM50" s="248">
        <v>8.6946369522288691</v>
      </c>
      <c r="BN50" s="248">
        <v>0.10825798133645501</v>
      </c>
      <c r="BO50" s="312">
        <v>0.26300873739379299</v>
      </c>
      <c r="BP50" s="248">
        <v>0.19792405026016299</v>
      </c>
      <c r="BQ50" s="248">
        <v>8.8788536013231292E-3</v>
      </c>
      <c r="BR50" s="312">
        <v>6.9040046413479601</v>
      </c>
      <c r="BS50" s="248">
        <v>2.4461563713151002</v>
      </c>
      <c r="BT50" s="248">
        <v>6.1750795244276298E-2</v>
      </c>
      <c r="BU50" s="247">
        <v>4.3613598350964597</v>
      </c>
      <c r="BV50" s="248">
        <v>1.98393946144404</v>
      </c>
      <c r="BW50" s="248">
        <v>3.6493099455086601E-2</v>
      </c>
      <c r="BX50" s="312">
        <v>0.109957304136059</v>
      </c>
      <c r="BY50" s="248">
        <v>0.118961414884013</v>
      </c>
      <c r="BZ50" s="248">
        <v>7.1390917049848103E-3</v>
      </c>
      <c r="CA50" s="247">
        <v>616.21923303159394</v>
      </c>
      <c r="CB50" s="248">
        <v>181.68998089260199</v>
      </c>
      <c r="CC50" s="248">
        <v>5.1860563622505296E-3</v>
      </c>
      <c r="CD50" s="247">
        <v>289.62699761067199</v>
      </c>
      <c r="CE50" s="248">
        <v>70.601941430567607</v>
      </c>
      <c r="CF50" s="248">
        <v>2.79239615684381E-3</v>
      </c>
      <c r="CG50" s="312">
        <v>1.23448378204007</v>
      </c>
      <c r="CH50" s="248">
        <v>2.7689431791642898</v>
      </c>
      <c r="CI50" s="248">
        <v>3.4905891342945101E-3</v>
      </c>
      <c r="CJ50" s="312">
        <v>5.3749326903663103E-2</v>
      </c>
      <c r="CK50" s="248">
        <v>0.26340840114414199</v>
      </c>
      <c r="CL50" s="248">
        <v>1.1861618513958499E-3</v>
      </c>
      <c r="CM50" s="312">
        <v>7.9507589626070005E-2</v>
      </c>
      <c r="CN50" s="248">
        <v>0.21197896516718301</v>
      </c>
      <c r="CO50" s="248">
        <v>6.2038904626122203E-3</v>
      </c>
      <c r="CP50" s="312">
        <v>10.056137906102199</v>
      </c>
      <c r="CQ50" s="248">
        <v>21.645791407064301</v>
      </c>
      <c r="CR50" s="248">
        <v>1.0550765268962399E-2</v>
      </c>
      <c r="CS50" s="312">
        <v>0.216259713647832</v>
      </c>
      <c r="CT50" s="248">
        <v>0.27779748975424401</v>
      </c>
      <c r="CU50" s="248">
        <v>4.6120940589424002E-3</v>
      </c>
      <c r="CV50" s="312">
        <v>2.4647921816970402</v>
      </c>
      <c r="CW50" s="248">
        <v>1.79732935102983</v>
      </c>
      <c r="CX50" s="248">
        <v>0</v>
      </c>
      <c r="CY50" s="247">
        <v>184.369210025412</v>
      </c>
      <c r="CZ50" s="248">
        <v>48.029827522763298</v>
      </c>
      <c r="DA50" s="248">
        <v>5.6892982640055901E-4</v>
      </c>
      <c r="DB50" s="247">
        <v>569.87838983122197</v>
      </c>
      <c r="DC50" s="248">
        <v>200.81274483601999</v>
      </c>
      <c r="DD50" s="248">
        <v>1.42726380430158E-3</v>
      </c>
      <c r="DE50" s="247">
        <v>86.159265919901998</v>
      </c>
      <c r="DF50" s="248">
        <v>24.262749366846599</v>
      </c>
      <c r="DG50" s="248">
        <v>6.7805062987334199E-4</v>
      </c>
      <c r="DH50" s="247">
        <v>438.81806136438502</v>
      </c>
      <c r="DI50" s="248">
        <v>112.62960113896099</v>
      </c>
      <c r="DJ50" s="248">
        <v>0</v>
      </c>
      <c r="DK50" s="247">
        <v>100.060969657775</v>
      </c>
      <c r="DL50" s="248">
        <v>26.270693352901802</v>
      </c>
      <c r="DM50" s="248">
        <v>0</v>
      </c>
      <c r="DN50" s="247">
        <v>22.542458281737598</v>
      </c>
      <c r="DO50" s="248">
        <v>5.94018635239925</v>
      </c>
      <c r="DP50" s="248">
        <v>9.8974019479288106E-4</v>
      </c>
      <c r="DQ50" s="247">
        <v>102.88495747648101</v>
      </c>
      <c r="DR50" s="248">
        <v>24.8775435970032</v>
      </c>
      <c r="DS50" s="248">
        <v>4.88642448548694E-3</v>
      </c>
      <c r="DT50" s="247">
        <v>11.966417822584599</v>
      </c>
      <c r="DU50" s="248">
        <v>2.7618293955511799</v>
      </c>
      <c r="DV50" s="248">
        <v>7.3968273367605402E-4</v>
      </c>
      <c r="DW50" s="247">
        <v>61.169911676654003</v>
      </c>
      <c r="DX50" s="248">
        <v>14.3211268482438</v>
      </c>
      <c r="DY50" s="248">
        <v>2.2179304923395701E-3</v>
      </c>
      <c r="DZ50" s="247">
        <v>10.8506561003333</v>
      </c>
      <c r="EA50" s="248">
        <v>2.7031639842045498</v>
      </c>
      <c r="EB50" s="248">
        <v>0</v>
      </c>
      <c r="EC50" s="247">
        <v>25.159242507067798</v>
      </c>
      <c r="ED50" s="248">
        <v>6.47911268649794</v>
      </c>
      <c r="EE50" s="248">
        <v>1.7294499921287399E-3</v>
      </c>
      <c r="EF50" s="247">
        <v>2.57032763688819</v>
      </c>
      <c r="EG50" s="248">
        <v>0.70389252006346903</v>
      </c>
      <c r="EH50" s="248">
        <v>8.2419725851883799E-4</v>
      </c>
      <c r="EI50" s="247">
        <v>13.4481801913456</v>
      </c>
      <c r="EJ50" s="248">
        <v>3.6680513235293102</v>
      </c>
      <c r="EK50" s="248">
        <v>2.7864734176619699E-3</v>
      </c>
      <c r="EL50" s="247">
        <v>1.8004725949265199</v>
      </c>
      <c r="EM50" s="248">
        <v>0.54362560635349</v>
      </c>
      <c r="EN50" s="248">
        <v>6.3878318088480103E-4</v>
      </c>
      <c r="EO50" s="312">
        <v>0.10783082188488</v>
      </c>
      <c r="EP50" s="248">
        <v>0.179269157276152</v>
      </c>
      <c r="EQ50" s="248">
        <v>2.7803272943645301E-3</v>
      </c>
      <c r="ER50" s="312">
        <v>24.5037577845894</v>
      </c>
      <c r="ES50" s="248">
        <v>93.143166808977497</v>
      </c>
      <c r="ET50" s="248">
        <v>3.5828150245798898E-3</v>
      </c>
      <c r="EU50" s="312">
        <v>0.117187249219766</v>
      </c>
      <c r="EV50" s="248">
        <v>0.26278799664199598</v>
      </c>
      <c r="EW50" s="248">
        <v>2.3724483368478501E-3</v>
      </c>
      <c r="EX50" s="247">
        <v>2.00001868146281</v>
      </c>
      <c r="EY50" s="248">
        <v>0.60780239330825003</v>
      </c>
      <c r="EZ50" s="248">
        <v>8.5674810831448797E-4</v>
      </c>
      <c r="FA50" s="247">
        <v>1.5204203852418701</v>
      </c>
      <c r="FB50" s="248">
        <v>0.59167199744907395</v>
      </c>
      <c r="FC50" s="248">
        <v>0</v>
      </c>
    </row>
    <row r="51" spans="2:159">
      <c r="B51" s="73" t="s">
        <v>793</v>
      </c>
      <c r="C51" s="42" t="s">
        <v>843</v>
      </c>
      <c r="D51" s="312">
        <v>0.55069833455864803</v>
      </c>
      <c r="E51" s="312">
        <v>0.38862724451633701</v>
      </c>
      <c r="F51" s="312">
        <v>1.8688184789807001E-2</v>
      </c>
      <c r="G51" s="312">
        <v>13.5666646276321</v>
      </c>
      <c r="H51" s="312">
        <v>5.1781332079072602</v>
      </c>
      <c r="I51" s="312">
        <v>0.43442502047242698</v>
      </c>
      <c r="J51" s="247">
        <v>468.26637454504498</v>
      </c>
      <c r="K51" s="248">
        <v>148.11983915552301</v>
      </c>
      <c r="L51" s="248">
        <v>0.12330724806546001</v>
      </c>
      <c r="M51" s="247">
        <v>509.051536032299</v>
      </c>
      <c r="N51" s="248">
        <v>224.40777679951699</v>
      </c>
      <c r="O51" s="248">
        <v>0.32249709765559498</v>
      </c>
      <c r="P51" s="247">
        <v>166.692990976251</v>
      </c>
      <c r="Q51" s="248">
        <v>141.47782514341199</v>
      </c>
      <c r="R51" s="248">
        <v>0.38896014338846802</v>
      </c>
      <c r="S51" s="250">
        <v>758.17947491792302</v>
      </c>
      <c r="T51" s="248">
        <v>1026.6212791867999</v>
      </c>
      <c r="U51" s="248">
        <v>60.562485447778499</v>
      </c>
      <c r="V51" s="312">
        <v>202008.764962065</v>
      </c>
      <c r="W51" s="248">
        <v>55064.231811035301</v>
      </c>
      <c r="X51" s="248">
        <v>1.6816571620682901</v>
      </c>
      <c r="Y51" s="312">
        <v>196.32829866911001</v>
      </c>
      <c r="Z51" s="248">
        <v>105.720681461178</v>
      </c>
      <c r="AA51" s="248">
        <v>11.8439995038809</v>
      </c>
      <c r="AB51" s="312">
        <v>600.10594288711002</v>
      </c>
      <c r="AC51" s="248">
        <v>237.08412636340699</v>
      </c>
      <c r="AD51" s="248">
        <v>22.787135812572899</v>
      </c>
      <c r="AE51" s="312">
        <v>42.514774472634898</v>
      </c>
      <c r="AF51" s="248">
        <v>24.1916089718008</v>
      </c>
      <c r="AG51" s="248">
        <v>0.34111676603966301</v>
      </c>
      <c r="AH51" s="312">
        <v>0.58306842935408598</v>
      </c>
      <c r="AI51" s="248">
        <v>0.411370390256384</v>
      </c>
      <c r="AJ51" s="248">
        <v>6.4692944293608695E-2</v>
      </c>
      <c r="AK51" s="312">
        <v>31.509220447241901</v>
      </c>
      <c r="AL51" s="248">
        <v>84.193112175426904</v>
      </c>
      <c r="AM51" s="248">
        <v>0.241222807073598</v>
      </c>
      <c r="AN51" s="312">
        <v>0.53755334598155402</v>
      </c>
      <c r="AO51" s="248">
        <v>0.82763081887173595</v>
      </c>
      <c r="AP51" s="248">
        <v>5.4925595897668301E-2</v>
      </c>
      <c r="AQ51" s="312" t="s">
        <v>806</v>
      </c>
      <c r="AR51" s="248">
        <v>11.650081803807099</v>
      </c>
      <c r="AS51" s="248">
        <v>2.3610865465866602</v>
      </c>
      <c r="AT51" s="247">
        <v>379.11875628889698</v>
      </c>
      <c r="AU51" s="248">
        <v>119.65079256977801</v>
      </c>
      <c r="AV51" s="248">
        <v>9.0129837143076597E-2</v>
      </c>
      <c r="AW51" s="275">
        <v>1614.4375949039199</v>
      </c>
      <c r="AX51" s="248">
        <v>667.96130930782897</v>
      </c>
      <c r="AY51" s="248">
        <v>0.42892851137662202</v>
      </c>
      <c r="AZ51" s="275">
        <v>1784.7879457553199</v>
      </c>
      <c r="BA51" s="248">
        <v>827.38989820538598</v>
      </c>
      <c r="BB51" s="248">
        <v>0.70779970636942602</v>
      </c>
      <c r="BC51" s="312">
        <v>2.1298837818281302</v>
      </c>
      <c r="BD51" s="248">
        <v>0.97515431322364798</v>
      </c>
      <c r="BE51" s="248">
        <v>2.2410007194886201E-3</v>
      </c>
      <c r="BF51" s="275">
        <v>4.2327940483940001</v>
      </c>
      <c r="BG51" s="248">
        <v>4.2125272677424501</v>
      </c>
      <c r="BH51" s="248">
        <v>0.112627583780035</v>
      </c>
      <c r="BI51" s="247">
        <v>10.085925247921001</v>
      </c>
      <c r="BJ51" s="248">
        <v>6.3631002567826904</v>
      </c>
      <c r="BK51" s="248">
        <v>2.7947246041905099E-2</v>
      </c>
      <c r="BL51" s="312">
        <v>6.2077504438081403</v>
      </c>
      <c r="BM51" s="248">
        <v>6.3959690904422697</v>
      </c>
      <c r="BN51" s="248">
        <v>8.4941345398585402E-2</v>
      </c>
      <c r="BO51" s="312">
        <v>0.28180005413875497</v>
      </c>
      <c r="BP51" s="248">
        <v>0.194341939538828</v>
      </c>
      <c r="BQ51" s="248">
        <v>7.0651921671683196E-3</v>
      </c>
      <c r="BR51" s="312">
        <v>7.4161984185725496</v>
      </c>
      <c r="BS51" s="248">
        <v>2.35209269966691</v>
      </c>
      <c r="BT51" s="248">
        <v>6.0545124035228902E-2</v>
      </c>
      <c r="BU51" s="247">
        <v>4.3323119100178902</v>
      </c>
      <c r="BV51" s="248">
        <v>1.6392257484475199</v>
      </c>
      <c r="BW51" s="248">
        <v>2.9032866484442098E-2</v>
      </c>
      <c r="BX51" s="312">
        <v>0.114760094277983</v>
      </c>
      <c r="BY51" s="248">
        <v>0.123424865150441</v>
      </c>
      <c r="BZ51" s="248">
        <v>8.2842177468681194E-3</v>
      </c>
      <c r="CA51" s="247">
        <v>617.30617727868798</v>
      </c>
      <c r="CB51" s="248">
        <v>161.26984368209099</v>
      </c>
      <c r="CC51" s="248">
        <v>4.72479247335036E-3</v>
      </c>
      <c r="CD51" s="247">
        <v>285.88133844637002</v>
      </c>
      <c r="CE51" s="248">
        <v>70.328194703072597</v>
      </c>
      <c r="CF51" s="248">
        <v>2.1511069215058398E-3</v>
      </c>
      <c r="CG51" s="312">
        <v>2.2569815004964102</v>
      </c>
      <c r="CH51" s="248">
        <v>7.9273606787441997</v>
      </c>
      <c r="CI51" s="248">
        <v>2.3985176089832199E-3</v>
      </c>
      <c r="CJ51" s="312">
        <v>4.6932817023005099E-2</v>
      </c>
      <c r="CK51" s="248">
        <v>0.20380861330960501</v>
      </c>
      <c r="CL51" s="248">
        <v>5.3862192096323805E-4</v>
      </c>
      <c r="CM51" s="312">
        <v>7.1458150013238894E-2</v>
      </c>
      <c r="CN51" s="248">
        <v>0.171582046472424</v>
      </c>
      <c r="CO51" s="248">
        <v>4.4980224497366203E-3</v>
      </c>
      <c r="CP51" s="312">
        <v>9.7423575893956595</v>
      </c>
      <c r="CQ51" s="248">
        <v>36.519586425159503</v>
      </c>
      <c r="CR51" s="248">
        <v>7.3142249127174201E-3</v>
      </c>
      <c r="CS51" s="312">
        <v>0.20956410316113899</v>
      </c>
      <c r="CT51" s="248">
        <v>0.39301907376040501</v>
      </c>
      <c r="CU51" s="248">
        <v>3.80090981115852E-3</v>
      </c>
      <c r="CV51" s="312">
        <v>2.55116894058611</v>
      </c>
      <c r="CW51" s="248">
        <v>1.8348715424065301</v>
      </c>
      <c r="CX51" s="248">
        <v>1.0127122443754299E-2</v>
      </c>
      <c r="CY51" s="247">
        <v>185.504271409457</v>
      </c>
      <c r="CZ51" s="248">
        <v>45.073136773067098</v>
      </c>
      <c r="DA51" s="248">
        <v>1.0418454920281301E-3</v>
      </c>
      <c r="DB51" s="247">
        <v>595.11960400268595</v>
      </c>
      <c r="DC51" s="248">
        <v>206.20732844327799</v>
      </c>
      <c r="DD51" s="248">
        <v>1.23471982226483E-3</v>
      </c>
      <c r="DE51" s="247">
        <v>87.883806475958295</v>
      </c>
      <c r="DF51" s="248">
        <v>25.260591674623399</v>
      </c>
      <c r="DG51" s="248">
        <v>0</v>
      </c>
      <c r="DH51" s="247">
        <v>440.82352400402999</v>
      </c>
      <c r="DI51" s="248">
        <v>110.419266380715</v>
      </c>
      <c r="DJ51" s="248">
        <v>8.3063867749036801E-3</v>
      </c>
      <c r="DK51" s="247">
        <v>101.612801069409</v>
      </c>
      <c r="DL51" s="248">
        <v>24.265596430720901</v>
      </c>
      <c r="DM51" s="248">
        <v>0</v>
      </c>
      <c r="DN51" s="247">
        <v>22.793488771435399</v>
      </c>
      <c r="DO51" s="248">
        <v>5.3832716600882398</v>
      </c>
      <c r="DP51" s="248">
        <v>0</v>
      </c>
      <c r="DQ51" s="247">
        <v>103.963460558894</v>
      </c>
      <c r="DR51" s="248">
        <v>24.893307356603099</v>
      </c>
      <c r="DS51" s="248">
        <v>3.2644493137003001E-3</v>
      </c>
      <c r="DT51" s="247">
        <v>12.281439438825</v>
      </c>
      <c r="DU51" s="248">
        <v>3.2003306684763499</v>
      </c>
      <c r="DV51" s="248">
        <v>0</v>
      </c>
      <c r="DW51" s="247">
        <v>62.533831464427998</v>
      </c>
      <c r="DX51" s="248">
        <v>15.000259275167799</v>
      </c>
      <c r="DY51" s="248">
        <v>0</v>
      </c>
      <c r="DZ51" s="247">
        <v>10.9344671436713</v>
      </c>
      <c r="EA51" s="248">
        <v>2.87439065936903</v>
      </c>
      <c r="EB51" s="248">
        <v>0</v>
      </c>
      <c r="EC51" s="247">
        <v>25.440740044637099</v>
      </c>
      <c r="ED51" s="248">
        <v>7.1090316424491604</v>
      </c>
      <c r="EE51" s="248">
        <v>1.6218010985917599E-3</v>
      </c>
      <c r="EF51" s="247">
        <v>2.6181503876877001</v>
      </c>
      <c r="EG51" s="248">
        <v>0.80454151073245495</v>
      </c>
      <c r="EH51" s="248">
        <v>5.4761999680624004E-4</v>
      </c>
      <c r="EI51" s="247">
        <v>13.308383667653899</v>
      </c>
      <c r="EJ51" s="248">
        <v>4.0680875856463299</v>
      </c>
      <c r="EK51" s="248">
        <v>2.5826611117546099E-3</v>
      </c>
      <c r="EL51" s="247">
        <v>1.8450518180168201</v>
      </c>
      <c r="EM51" s="248">
        <v>0.560265621607695</v>
      </c>
      <c r="EN51" s="248">
        <v>5.9143807266451005E-4</v>
      </c>
      <c r="EO51" s="312">
        <v>9.4242995424504497E-2</v>
      </c>
      <c r="EP51" s="248">
        <v>0.166207266196995</v>
      </c>
      <c r="EQ51" s="248">
        <v>3.56743104465789E-3</v>
      </c>
      <c r="ER51" s="312">
        <v>19.027896027551002</v>
      </c>
      <c r="ES51" s="248">
        <v>50.156968644526103</v>
      </c>
      <c r="ET51" s="248">
        <v>4.96780101723375E-3</v>
      </c>
      <c r="EU51" s="312">
        <v>0.12578670663529201</v>
      </c>
      <c r="EV51" s="248">
        <v>0.31033944373106798</v>
      </c>
      <c r="EW51" s="248">
        <v>1.9799742810156901E-3</v>
      </c>
      <c r="EX51" s="247">
        <v>1.96885774367821</v>
      </c>
      <c r="EY51" s="248">
        <v>0.62313238996666198</v>
      </c>
      <c r="EZ51" s="248">
        <v>7.8844369939567397E-4</v>
      </c>
      <c r="FA51" s="247">
        <v>1.5245086945860999</v>
      </c>
      <c r="FB51" s="248">
        <v>0.69970070578801802</v>
      </c>
      <c r="FC51" s="248">
        <v>0</v>
      </c>
    </row>
    <row r="52" spans="2:159">
      <c r="B52" s="73" t="s">
        <v>793</v>
      </c>
      <c r="C52" s="42" t="s">
        <v>846</v>
      </c>
      <c r="D52" s="312">
        <v>0.59224690439397898</v>
      </c>
      <c r="E52" s="312">
        <v>0.61417207141567098</v>
      </c>
      <c r="F52" s="312">
        <v>2.8537425670686602E-2</v>
      </c>
      <c r="G52" s="312">
        <v>11.0666470094764</v>
      </c>
      <c r="H52" s="312">
        <v>6.42666103628392</v>
      </c>
      <c r="I52" s="312">
        <v>0.61524418021684102</v>
      </c>
      <c r="J52" s="247">
        <v>469.75064527643502</v>
      </c>
      <c r="K52" s="248">
        <v>155.98939641896999</v>
      </c>
      <c r="L52" s="248">
        <v>0.13902219313599701</v>
      </c>
      <c r="M52" s="247">
        <v>522.04810856296206</v>
      </c>
      <c r="N52" s="248">
        <v>268.11570994104102</v>
      </c>
      <c r="O52" s="248">
        <v>0.29009780055665102</v>
      </c>
      <c r="P52" s="247">
        <v>157.61224155264799</v>
      </c>
      <c r="Q52" s="248">
        <v>144.708605026036</v>
      </c>
      <c r="R52" s="248">
        <v>0.35384930107788298</v>
      </c>
      <c r="S52" s="250">
        <v>744.15751068470001</v>
      </c>
      <c r="T52" s="248">
        <v>864.87057481338002</v>
      </c>
      <c r="U52" s="248">
        <v>67.827660952487705</v>
      </c>
      <c r="V52" s="312">
        <v>205287.54012549299</v>
      </c>
      <c r="W52" s="248">
        <v>57370.917836531698</v>
      </c>
      <c r="X52" s="248">
        <v>1.7529468393756</v>
      </c>
      <c r="Y52" s="312">
        <v>198.747969963885</v>
      </c>
      <c r="Z52" s="248">
        <v>154.58126440364899</v>
      </c>
      <c r="AA52" s="248">
        <v>13.375879312028101</v>
      </c>
      <c r="AB52" s="312">
        <v>582.61421485592598</v>
      </c>
      <c r="AC52" s="248">
        <v>214.53650919240701</v>
      </c>
      <c r="AD52" s="248">
        <v>24.878548730332302</v>
      </c>
      <c r="AE52" s="312">
        <v>43.097079453896797</v>
      </c>
      <c r="AF52" s="248">
        <v>54.325646684405903</v>
      </c>
      <c r="AG52" s="248">
        <v>0.35233635875839903</v>
      </c>
      <c r="AH52" s="312">
        <v>0.52282615620226103</v>
      </c>
      <c r="AI52" s="248">
        <v>0.40149149572800302</v>
      </c>
      <c r="AJ52" s="248">
        <v>7.2216118611301394E-2</v>
      </c>
      <c r="AK52" s="312">
        <v>30.282518315524499</v>
      </c>
      <c r="AL52" s="248">
        <v>65.851313726287003</v>
      </c>
      <c r="AM52" s="248">
        <v>0.25707518390258399</v>
      </c>
      <c r="AN52" s="312">
        <v>0.65101071182179704</v>
      </c>
      <c r="AO52" s="248">
        <v>0.95697100988510297</v>
      </c>
      <c r="AP52" s="248">
        <v>5.7296617168164803E-2</v>
      </c>
      <c r="AQ52" s="312" t="s">
        <v>806</v>
      </c>
      <c r="AR52" s="248">
        <v>10.488001802931599</v>
      </c>
      <c r="AS52" s="248">
        <v>2.75736275500969</v>
      </c>
      <c r="AT52" s="247">
        <v>362.90902665548703</v>
      </c>
      <c r="AU52" s="248">
        <v>99.765667790171705</v>
      </c>
      <c r="AV52" s="248">
        <v>9.0316516637125505E-2</v>
      </c>
      <c r="AW52" s="275">
        <v>1592.8047281557399</v>
      </c>
      <c r="AX52" s="248">
        <v>725.17624530109697</v>
      </c>
      <c r="AY52" s="248">
        <v>0.44350313622416698</v>
      </c>
      <c r="AZ52" s="275">
        <v>1703.7697605558601</v>
      </c>
      <c r="BA52" s="248">
        <v>627.51538060089104</v>
      </c>
      <c r="BB52" s="248">
        <v>0.69955799957398701</v>
      </c>
      <c r="BC52" s="312">
        <v>2.0885400309606701</v>
      </c>
      <c r="BD52" s="248">
        <v>0.89364442020338897</v>
      </c>
      <c r="BE52" s="248">
        <v>3.2231402530327E-3</v>
      </c>
      <c r="BF52" s="275">
        <v>3.8264099183678</v>
      </c>
      <c r="BG52" s="248">
        <v>5.0971880703174897</v>
      </c>
      <c r="BH52" s="248">
        <v>0.33130171277042603</v>
      </c>
      <c r="BI52" s="247">
        <v>9.1553412393470204</v>
      </c>
      <c r="BJ52" s="248">
        <v>7.9103074680304299</v>
      </c>
      <c r="BK52" s="248">
        <v>2.4351712342757698E-2</v>
      </c>
      <c r="BL52" s="312">
        <v>5.15798742897225</v>
      </c>
      <c r="BM52" s="248">
        <v>4.38554142602643</v>
      </c>
      <c r="BN52" s="248">
        <v>0.11143246168337199</v>
      </c>
      <c r="BO52" s="312">
        <v>0.36663190372335602</v>
      </c>
      <c r="BP52" s="248">
        <v>0.80650654555756496</v>
      </c>
      <c r="BQ52" s="248">
        <v>6.6531286211513503E-3</v>
      </c>
      <c r="BR52" s="312">
        <v>6.5271361803671404</v>
      </c>
      <c r="BS52" s="248">
        <v>1.93484614954282</v>
      </c>
      <c r="BT52" s="248">
        <v>7.4241653709365099E-2</v>
      </c>
      <c r="BU52" s="247">
        <v>4.3651443723636696</v>
      </c>
      <c r="BV52" s="248">
        <v>1.84279175939703</v>
      </c>
      <c r="BW52" s="248">
        <v>3.1248083954227901E-2</v>
      </c>
      <c r="BX52" s="312">
        <v>0.105352138444124</v>
      </c>
      <c r="BY52" s="248">
        <v>0.13531528061932499</v>
      </c>
      <c r="BZ52" s="248">
        <v>6.36456397229889E-3</v>
      </c>
      <c r="CA52" s="247">
        <v>620.11325016894102</v>
      </c>
      <c r="CB52" s="248">
        <v>174.82985576538599</v>
      </c>
      <c r="CC52" s="248">
        <v>5.9404477553456903E-3</v>
      </c>
      <c r="CD52" s="247">
        <v>287.19829188897</v>
      </c>
      <c r="CE52" s="248">
        <v>70.352918543768794</v>
      </c>
      <c r="CF52" s="248">
        <v>2.1603099766507798E-3</v>
      </c>
      <c r="CG52" s="312">
        <v>1.7172183288316301</v>
      </c>
      <c r="CH52" s="248">
        <v>5.3613103066683703</v>
      </c>
      <c r="CI52" s="248">
        <v>2.95341087857282E-3</v>
      </c>
      <c r="CJ52" s="312">
        <v>2.5449248252140701E-2</v>
      </c>
      <c r="CK52" s="248">
        <v>5.4115018797186699E-2</v>
      </c>
      <c r="CL52" s="248">
        <v>0</v>
      </c>
      <c r="CM52" s="312">
        <v>6.15558671876794E-2</v>
      </c>
      <c r="CN52" s="248">
        <v>0.15286677764150899</v>
      </c>
      <c r="CO52" s="248">
        <v>3.5290747276371299E-3</v>
      </c>
      <c r="CP52" s="312">
        <v>6.3871682465535802</v>
      </c>
      <c r="CQ52" s="248">
        <v>10.849301277284701</v>
      </c>
      <c r="CR52" s="248">
        <v>7.3813485602485501E-3</v>
      </c>
      <c r="CS52" s="312">
        <v>0.19789179297203999</v>
      </c>
      <c r="CT52" s="248">
        <v>0.28473170375679702</v>
      </c>
      <c r="CU52" s="248">
        <v>4.1494740430036399E-3</v>
      </c>
      <c r="CV52" s="312">
        <v>2.69948939272063</v>
      </c>
      <c r="CW52" s="248">
        <v>3.79860639934344</v>
      </c>
      <c r="CX52" s="248">
        <v>4.7351401868438898E-3</v>
      </c>
      <c r="CY52" s="247">
        <v>181.902355410219</v>
      </c>
      <c r="CZ52" s="248">
        <v>45.600003328060303</v>
      </c>
      <c r="DA52" s="248">
        <v>5.4818416423969005E-4</v>
      </c>
      <c r="DB52" s="247">
        <v>553.45115697375104</v>
      </c>
      <c r="DC52" s="248">
        <v>173.97142345296299</v>
      </c>
      <c r="DD52" s="248">
        <v>1.13461590137144E-3</v>
      </c>
      <c r="DE52" s="247">
        <v>85.369332658918694</v>
      </c>
      <c r="DF52" s="248">
        <v>22.662678866730399</v>
      </c>
      <c r="DG52" s="248">
        <v>4.6467743319298499E-4</v>
      </c>
      <c r="DH52" s="247">
        <v>431.92801633471498</v>
      </c>
      <c r="DI52" s="248">
        <v>103.598012649472</v>
      </c>
      <c r="DJ52" s="248">
        <v>0</v>
      </c>
      <c r="DK52" s="247">
        <v>98.682978321861995</v>
      </c>
      <c r="DL52" s="248">
        <v>21.930404434949899</v>
      </c>
      <c r="DM52" s="248">
        <v>4.4978195623820699E-3</v>
      </c>
      <c r="DN52" s="247">
        <v>22.3407783207984</v>
      </c>
      <c r="DO52" s="248">
        <v>5.5424368731251903</v>
      </c>
      <c r="DP52" s="248">
        <v>9.4962974983645195E-4</v>
      </c>
      <c r="DQ52" s="247">
        <v>100.915220148343</v>
      </c>
      <c r="DR52" s="248">
        <v>23.239554145209102</v>
      </c>
      <c r="DS52" s="248">
        <v>7.3677111464589403E-3</v>
      </c>
      <c r="DT52" s="247">
        <v>11.8098612689614</v>
      </c>
      <c r="DU52" s="248">
        <v>2.8022509697936302</v>
      </c>
      <c r="DV52" s="248">
        <v>0</v>
      </c>
      <c r="DW52" s="247">
        <v>59.951579493918601</v>
      </c>
      <c r="DX52" s="248">
        <v>15.736871126736901</v>
      </c>
      <c r="DY52" s="248">
        <v>0</v>
      </c>
      <c r="DZ52" s="247">
        <v>10.608682633126699</v>
      </c>
      <c r="EA52" s="248">
        <v>2.7427183024575301</v>
      </c>
      <c r="EB52" s="248">
        <v>0</v>
      </c>
      <c r="EC52" s="247">
        <v>24.798272859796899</v>
      </c>
      <c r="ED52" s="248">
        <v>6.3210333990744196</v>
      </c>
      <c r="EE52" s="248">
        <v>1.6675486443534001E-3</v>
      </c>
      <c r="EF52" s="247">
        <v>2.58685378685793</v>
      </c>
      <c r="EG52" s="248">
        <v>0.71015094169439197</v>
      </c>
      <c r="EH52" s="248">
        <v>0</v>
      </c>
      <c r="EI52" s="247">
        <v>13.0651507494734</v>
      </c>
      <c r="EJ52" s="248">
        <v>3.85265601295586</v>
      </c>
      <c r="EK52" s="248">
        <v>2.6648997936545198E-3</v>
      </c>
      <c r="EL52" s="247">
        <v>1.8117302208250701</v>
      </c>
      <c r="EM52" s="248">
        <v>0.56221824263797404</v>
      </c>
      <c r="EN52" s="248">
        <v>0</v>
      </c>
      <c r="EO52" s="312">
        <v>8.4912083355216397E-2</v>
      </c>
      <c r="EP52" s="248">
        <v>0.121737126829494</v>
      </c>
      <c r="EQ52" s="248">
        <v>3.7581451633578499E-3</v>
      </c>
      <c r="ER52" s="312">
        <v>17.677585422934701</v>
      </c>
      <c r="ES52" s="248">
        <v>34.245246541591698</v>
      </c>
      <c r="ET52" s="248">
        <v>5.0537367447915701E-3</v>
      </c>
      <c r="EU52" s="312">
        <v>0.10474790848613701</v>
      </c>
      <c r="EV52" s="248">
        <v>0.13512029822781499</v>
      </c>
      <c r="EW52" s="248">
        <v>1.94969136964015E-3</v>
      </c>
      <c r="EX52" s="247">
        <v>2.02768641041592</v>
      </c>
      <c r="EY52" s="248">
        <v>0.62444239727880602</v>
      </c>
      <c r="EZ52" s="248">
        <v>1.1873025722281001E-3</v>
      </c>
      <c r="FA52" s="247">
        <v>1.57031805253079</v>
      </c>
      <c r="FB52" s="248">
        <v>0.70165950137006805</v>
      </c>
      <c r="FC52" s="248">
        <v>8.6025011822347302E-4</v>
      </c>
    </row>
    <row r="53" spans="2:159">
      <c r="B53" s="73" t="s">
        <v>793</v>
      </c>
      <c r="C53" s="251" t="s">
        <v>848</v>
      </c>
      <c r="D53" s="332">
        <v>0.64480196768949305</v>
      </c>
      <c r="E53" s="332">
        <v>0.66606215608469499</v>
      </c>
      <c r="F53" s="332">
        <v>2.8564167237765701E-2</v>
      </c>
      <c r="G53" s="332">
        <v>9.4660395606846706</v>
      </c>
      <c r="H53" s="332">
        <v>6.14187552525516</v>
      </c>
      <c r="I53" s="332">
        <v>0.56917292043992596</v>
      </c>
      <c r="J53" s="252">
        <v>471.75933556177398</v>
      </c>
      <c r="K53" s="253">
        <v>161.23595686039801</v>
      </c>
      <c r="L53" s="253">
        <v>0.19028165964099</v>
      </c>
      <c r="M53" s="252">
        <v>488.39293872694299</v>
      </c>
      <c r="N53" s="253">
        <v>189.318350464362</v>
      </c>
      <c r="O53" s="253">
        <v>0.37155010313105202</v>
      </c>
      <c r="P53" s="252">
        <v>158.28347820641699</v>
      </c>
      <c r="Q53" s="253">
        <v>129.12150169767</v>
      </c>
      <c r="R53" s="253">
        <v>1.0805833700538201</v>
      </c>
      <c r="S53" s="254">
        <v>1619.36239924899</v>
      </c>
      <c r="T53" s="253">
        <v>809.51630919220997</v>
      </c>
      <c r="U53" s="253">
        <v>255.17934870252901</v>
      </c>
      <c r="V53" s="332">
        <v>212539.679489417</v>
      </c>
      <c r="W53" s="253">
        <v>64158.835823326699</v>
      </c>
      <c r="X53" s="253">
        <v>1.7634035449444501</v>
      </c>
      <c r="Y53" s="332">
        <v>277.49681765042402</v>
      </c>
      <c r="Z53" s="253">
        <v>242.34980353879499</v>
      </c>
      <c r="AA53" s="253">
        <v>16.6469456247595</v>
      </c>
      <c r="AB53" s="332">
        <v>711.61734269603198</v>
      </c>
      <c r="AC53" s="253">
        <v>292.590643703203</v>
      </c>
      <c r="AD53" s="253">
        <v>28.561751206758</v>
      </c>
      <c r="AE53" s="332">
        <v>40.751801628716102</v>
      </c>
      <c r="AF53" s="253">
        <v>41.7752459224657</v>
      </c>
      <c r="AG53" s="253">
        <v>0.66715141501254804</v>
      </c>
      <c r="AH53" s="332">
        <v>0.75562376587364</v>
      </c>
      <c r="AI53" s="253">
        <v>0.48120825317646099</v>
      </c>
      <c r="AJ53" s="253">
        <v>9.7391774317510102E-2</v>
      </c>
      <c r="AK53" s="332">
        <v>33.401787853226502</v>
      </c>
      <c r="AL53" s="253">
        <v>75.510315093806099</v>
      </c>
      <c r="AM53" s="253">
        <v>0.31066516405601602</v>
      </c>
      <c r="AN53" s="332">
        <v>0.40243088616919598</v>
      </c>
      <c r="AO53" s="253">
        <v>0.47295016299271397</v>
      </c>
      <c r="AP53" s="253">
        <v>6.5286189881937295E-2</v>
      </c>
      <c r="AQ53" s="332" t="s">
        <v>806</v>
      </c>
      <c r="AR53" s="253">
        <v>22.606678607823099</v>
      </c>
      <c r="AS53" s="253">
        <v>5.4276966751025499</v>
      </c>
      <c r="AT53" s="252">
        <v>379.61780879132198</v>
      </c>
      <c r="AU53" s="253">
        <v>127.371027043631</v>
      </c>
      <c r="AV53" s="253">
        <v>0.15835046951673501</v>
      </c>
      <c r="AW53" s="303">
        <v>1558.4957042333201</v>
      </c>
      <c r="AX53" s="253">
        <v>484.69916373061102</v>
      </c>
      <c r="AY53" s="253">
        <v>0.58338433416761104</v>
      </c>
      <c r="AZ53" s="303">
        <v>1722.5894506683801</v>
      </c>
      <c r="BA53" s="253">
        <v>638.90763200153299</v>
      </c>
      <c r="BB53" s="253">
        <v>0.82450242695646303</v>
      </c>
      <c r="BC53" s="332">
        <v>2.0523722927035299</v>
      </c>
      <c r="BD53" s="253">
        <v>1.0091392059959801</v>
      </c>
      <c r="BE53" s="253">
        <v>4.3861990475369903E-3</v>
      </c>
      <c r="BF53" s="303">
        <v>4.7770688253718001</v>
      </c>
      <c r="BG53" s="253">
        <v>10.027124940689699</v>
      </c>
      <c r="BH53" s="253">
        <v>0.63224670288050899</v>
      </c>
      <c r="BI53" s="252">
        <v>10.308985872802699</v>
      </c>
      <c r="BJ53" s="253">
        <v>11.845534661230699</v>
      </c>
      <c r="BK53" s="253">
        <v>3.1705832866813E-2</v>
      </c>
      <c r="BL53" s="332">
        <v>6.1527386228825298</v>
      </c>
      <c r="BM53" s="253">
        <v>9.1179310535491993</v>
      </c>
      <c r="BN53" s="253">
        <v>0.118452182348168</v>
      </c>
      <c r="BO53" s="332">
        <v>0.26652150530671898</v>
      </c>
      <c r="BP53" s="253">
        <v>0.22424677460149001</v>
      </c>
      <c r="BQ53" s="253">
        <v>7.0164860837520901E-3</v>
      </c>
      <c r="BR53" s="332">
        <v>6.6378215539946197</v>
      </c>
      <c r="BS53" s="253">
        <v>2.1461849058738598</v>
      </c>
      <c r="BT53" s="253">
        <v>7.0191925753685602E-2</v>
      </c>
      <c r="BU53" s="252">
        <v>4.3893667134054102</v>
      </c>
      <c r="BV53" s="253">
        <v>1.51187471931404</v>
      </c>
      <c r="BW53" s="253">
        <v>4.9558516232883799E-2</v>
      </c>
      <c r="BX53" s="332">
        <v>0.107972735908701</v>
      </c>
      <c r="BY53" s="253">
        <v>0.13032016374116201</v>
      </c>
      <c r="BZ53" s="253">
        <v>1.1684539978286199E-2</v>
      </c>
      <c r="CA53" s="252">
        <v>646.80801677364104</v>
      </c>
      <c r="CB53" s="253">
        <v>158.12807225050699</v>
      </c>
      <c r="CC53" s="253">
        <v>9.5027427119142392E-3</v>
      </c>
      <c r="CD53" s="252">
        <v>304.04479891004502</v>
      </c>
      <c r="CE53" s="253">
        <v>70.2009853848906</v>
      </c>
      <c r="CF53" s="253">
        <v>2.31406104200922E-3</v>
      </c>
      <c r="CG53" s="332">
        <v>1.1168076672180101</v>
      </c>
      <c r="CH53" s="253">
        <v>1.8925518302272499</v>
      </c>
      <c r="CI53" s="253">
        <v>6.3131178522766399E-3</v>
      </c>
      <c r="CJ53" s="332">
        <v>8.3000654410847904E-2</v>
      </c>
      <c r="CK53" s="253">
        <v>0.77934539848365902</v>
      </c>
      <c r="CL53" s="253">
        <v>7.57192918610044E-4</v>
      </c>
      <c r="CM53" s="332">
        <v>0.191104383766589</v>
      </c>
      <c r="CN53" s="253">
        <v>1.84414284889143</v>
      </c>
      <c r="CO53" s="253">
        <v>9.8726146012534603E-3</v>
      </c>
      <c r="CP53" s="332">
        <v>6.7316043421424503</v>
      </c>
      <c r="CQ53" s="253">
        <v>8.9416294107054597</v>
      </c>
      <c r="CR53" s="253">
        <v>4.8176516014776698E-3</v>
      </c>
      <c r="CS53" s="332">
        <v>0.176181133391169</v>
      </c>
      <c r="CT53" s="253">
        <v>0.19748581687529099</v>
      </c>
      <c r="CU53" s="253">
        <v>3.1962874700398698E-3</v>
      </c>
      <c r="CV53" s="332">
        <v>2.8231857032938401</v>
      </c>
      <c r="CW53" s="253">
        <v>2.2299796712115301</v>
      </c>
      <c r="CX53" s="253">
        <v>5.97649465308341E-3</v>
      </c>
      <c r="CY53" s="252">
        <v>190.63070933939301</v>
      </c>
      <c r="CZ53" s="253">
        <v>41.540947986734999</v>
      </c>
      <c r="DA53" s="253">
        <v>6.8849282768798604E-4</v>
      </c>
      <c r="DB53" s="252">
        <v>602.11551379619198</v>
      </c>
      <c r="DC53" s="253">
        <v>228.350756581517</v>
      </c>
      <c r="DD53" s="253">
        <v>2.1445214681586099E-3</v>
      </c>
      <c r="DE53" s="252">
        <v>86.545380515328006</v>
      </c>
      <c r="DF53" s="253">
        <v>20.682474438975799</v>
      </c>
      <c r="DG53" s="253">
        <v>0</v>
      </c>
      <c r="DH53" s="252">
        <v>447.555566244933</v>
      </c>
      <c r="DI53" s="253">
        <v>106.507183940285</v>
      </c>
      <c r="DJ53" s="253">
        <v>0</v>
      </c>
      <c r="DK53" s="252">
        <v>103.208134268606</v>
      </c>
      <c r="DL53" s="253">
        <v>22.986516972931199</v>
      </c>
      <c r="DM53" s="253">
        <v>4.0658470612903296E-3</v>
      </c>
      <c r="DN53" s="252">
        <v>22.933665348588502</v>
      </c>
      <c r="DO53" s="253">
        <v>5.0951268946219503</v>
      </c>
      <c r="DP53" s="253">
        <v>1.1885980622221601E-3</v>
      </c>
      <c r="DQ53" s="252">
        <v>105.277014747731</v>
      </c>
      <c r="DR53" s="253">
        <v>20.542434875355902</v>
      </c>
      <c r="DS53" s="253">
        <v>0</v>
      </c>
      <c r="DT53" s="252">
        <v>12.259276726254599</v>
      </c>
      <c r="DU53" s="253">
        <v>2.4910350304994102</v>
      </c>
      <c r="DV53" s="253">
        <v>0</v>
      </c>
      <c r="DW53" s="252">
        <v>62.3940068383992</v>
      </c>
      <c r="DX53" s="253">
        <v>13.129285907329701</v>
      </c>
      <c r="DY53" s="253">
        <v>0</v>
      </c>
      <c r="DZ53" s="252">
        <v>10.998452521188</v>
      </c>
      <c r="EA53" s="253">
        <v>2.3289818442000199</v>
      </c>
      <c r="EB53" s="253">
        <v>6.8936464820077705E-4</v>
      </c>
      <c r="EC53" s="252">
        <v>25.560620631219699</v>
      </c>
      <c r="ED53" s="253">
        <v>5.6824879568110997</v>
      </c>
      <c r="EE53" s="253">
        <v>0</v>
      </c>
      <c r="EF53" s="252">
        <v>2.6478608518579598</v>
      </c>
      <c r="EG53" s="253">
        <v>0.64953724681364</v>
      </c>
      <c r="EH53" s="253">
        <v>7.0707483566580796E-4</v>
      </c>
      <c r="EI53" s="252">
        <v>13.7342656309627</v>
      </c>
      <c r="EJ53" s="253">
        <v>3.0714014737377702</v>
      </c>
      <c r="EK53" s="253">
        <v>3.3716399356149098E-3</v>
      </c>
      <c r="EL53" s="252">
        <v>1.89197699686827</v>
      </c>
      <c r="EM53" s="253">
        <v>0.50050114708333704</v>
      </c>
      <c r="EN53" s="253">
        <v>7.8035669275054395E-4</v>
      </c>
      <c r="EO53" s="332">
        <v>7.7304813740313102E-2</v>
      </c>
      <c r="EP53" s="253">
        <v>0.12707361097917499</v>
      </c>
      <c r="EQ53" s="253">
        <v>5.8532320290768597E-3</v>
      </c>
      <c r="ER53" s="332">
        <v>13.4292251688096</v>
      </c>
      <c r="ES53" s="253">
        <v>14.048385405260801</v>
      </c>
      <c r="ET53" s="253">
        <v>9.3545339475289997E-3</v>
      </c>
      <c r="EU53" s="332">
        <v>7.9848976176521994E-2</v>
      </c>
      <c r="EV53" s="253">
        <v>9.2570838823169896E-2</v>
      </c>
      <c r="EW53" s="253">
        <v>2.5116366549291901E-3</v>
      </c>
      <c r="EX53" s="252">
        <v>2.10264785742147</v>
      </c>
      <c r="EY53" s="253">
        <v>0.58616534402010401</v>
      </c>
      <c r="EZ53" s="253">
        <v>0</v>
      </c>
      <c r="FA53" s="252">
        <v>1.5781293821747999</v>
      </c>
      <c r="FB53" s="253">
        <v>0.59566973880610896</v>
      </c>
      <c r="FC53" s="253">
        <v>1.1049410459914599E-3</v>
      </c>
    </row>
    <row r="54" spans="2:159">
      <c r="B54" s="73" t="s">
        <v>793</v>
      </c>
      <c r="C54" s="344" t="s">
        <v>843</v>
      </c>
      <c r="D54" s="304">
        <v>0.78204234453561405</v>
      </c>
      <c r="E54" s="304">
        <v>1.7138547192470499</v>
      </c>
      <c r="F54" s="304">
        <v>2.39291200965287E-2</v>
      </c>
      <c r="G54" s="304">
        <v>12.5019298511318</v>
      </c>
      <c r="H54" s="304">
        <v>6.7827892933891398</v>
      </c>
      <c r="I54" s="304">
        <v>0.36310212762525401</v>
      </c>
      <c r="J54" s="262">
        <v>481.278717966084</v>
      </c>
      <c r="K54" s="263">
        <v>165.75417274017701</v>
      </c>
      <c r="L54" s="263">
        <v>0.13260855204713701</v>
      </c>
      <c r="M54" s="262">
        <v>500.05331194170901</v>
      </c>
      <c r="N54" s="263">
        <v>207.52037497608401</v>
      </c>
      <c r="O54" s="263">
        <v>0.476355019645747</v>
      </c>
      <c r="P54" s="262">
        <v>192.09259696090999</v>
      </c>
      <c r="Q54" s="263">
        <v>245.11963755122099</v>
      </c>
      <c r="R54" s="263">
        <v>0.47153770044922699</v>
      </c>
      <c r="S54" s="345" t="s">
        <v>806</v>
      </c>
      <c r="T54" s="263">
        <v>1169.8823264309301</v>
      </c>
      <c r="U54" s="263">
        <v>89.605251355330694</v>
      </c>
      <c r="V54" s="304">
        <v>213888.95726290799</v>
      </c>
      <c r="W54" s="263">
        <v>69417.8021774589</v>
      </c>
      <c r="X54" s="263">
        <v>1.7520733356276501</v>
      </c>
      <c r="Y54" s="304">
        <v>253.33912836038999</v>
      </c>
      <c r="Z54" s="263">
        <v>370.45766979966601</v>
      </c>
      <c r="AA54" s="263">
        <v>13.7018415385759</v>
      </c>
      <c r="AB54" s="304">
        <v>596.45491857694299</v>
      </c>
      <c r="AC54" s="263">
        <v>263.16757474609</v>
      </c>
      <c r="AD54" s="263">
        <v>24.0960230858106</v>
      </c>
      <c r="AE54" s="304">
        <v>36.987310424104798</v>
      </c>
      <c r="AF54" s="263">
        <v>59.463465430806401</v>
      </c>
      <c r="AG54" s="263">
        <v>0.29683419535630501</v>
      </c>
      <c r="AH54" s="304">
        <v>0.953607356378951</v>
      </c>
      <c r="AI54" s="263">
        <v>0.50912570675228497</v>
      </c>
      <c r="AJ54" s="263">
        <v>8.5046215580265302E-2</v>
      </c>
      <c r="AK54" s="304">
        <v>34.266715520749401</v>
      </c>
      <c r="AL54" s="263">
        <v>135.45322676712399</v>
      </c>
      <c r="AM54" s="263">
        <v>0.51074461939199201</v>
      </c>
      <c r="AN54" s="304" t="s">
        <v>806</v>
      </c>
      <c r="AO54" s="263">
        <v>0.76488067639221102</v>
      </c>
      <c r="AP54" s="263">
        <v>0.12952427649609599</v>
      </c>
      <c r="AQ54" s="304" t="s">
        <v>806</v>
      </c>
      <c r="AR54" s="263">
        <v>10.651240879181699</v>
      </c>
      <c r="AS54" s="263">
        <v>2.0492633250564198</v>
      </c>
      <c r="AT54" s="262">
        <v>382.869124944475</v>
      </c>
      <c r="AU54" s="263">
        <v>118.577417293514</v>
      </c>
      <c r="AV54" s="263">
        <v>9.1202193533230905E-2</v>
      </c>
      <c r="AW54" s="306">
        <v>1600.0788861375499</v>
      </c>
      <c r="AX54" s="263">
        <v>859.49697076353505</v>
      </c>
      <c r="AY54" s="263">
        <v>0.47712858141791398</v>
      </c>
      <c r="AZ54" s="306">
        <v>1884.2369250183699</v>
      </c>
      <c r="BA54" s="263">
        <v>1738.5375801292901</v>
      </c>
      <c r="BB54" s="263">
        <v>0.574085667917415</v>
      </c>
      <c r="BC54" s="304">
        <v>2.7387179191149902</v>
      </c>
      <c r="BD54" s="263">
        <v>2.6438239799943699</v>
      </c>
      <c r="BE54" s="263">
        <v>3.07356406825183E-3</v>
      </c>
      <c r="BF54" s="306">
        <v>8.3966513388990904</v>
      </c>
      <c r="BG54" s="263">
        <v>23.6793100139061</v>
      </c>
      <c r="BH54" s="263">
        <v>0.14623478484432001</v>
      </c>
      <c r="BI54" s="306">
        <v>12.7928956718801</v>
      </c>
      <c r="BJ54" s="263">
        <v>35.657184095411999</v>
      </c>
      <c r="BK54" s="263">
        <v>5.07923724969149E-2</v>
      </c>
      <c r="BL54" s="304">
        <v>6.6445228426084997</v>
      </c>
      <c r="BM54" s="263">
        <v>9.1512100654663904</v>
      </c>
      <c r="BN54" s="263">
        <v>0.118236121917944</v>
      </c>
      <c r="BO54" s="304">
        <v>0.34141690415868498</v>
      </c>
      <c r="BP54" s="263">
        <v>0.29520525914638801</v>
      </c>
      <c r="BQ54" s="263">
        <v>8.7458006090863193E-3</v>
      </c>
      <c r="BR54" s="304">
        <v>7.8095897195953698</v>
      </c>
      <c r="BS54" s="263">
        <v>2.5970942656036198</v>
      </c>
      <c r="BT54" s="263">
        <v>7.1633562863756703E-2</v>
      </c>
      <c r="BU54" s="262">
        <v>4.3436166223556203</v>
      </c>
      <c r="BV54" s="263">
        <v>2.18478583737522</v>
      </c>
      <c r="BW54" s="263">
        <v>6.3013013349032906E-2</v>
      </c>
      <c r="BX54" s="304">
        <v>0.138649170366103</v>
      </c>
      <c r="BY54" s="263">
        <v>0.478477986749277</v>
      </c>
      <c r="BZ54" s="263">
        <v>8.0476518673235908E-3</v>
      </c>
      <c r="CA54" s="262">
        <v>622.56804934296395</v>
      </c>
      <c r="CB54" s="263">
        <v>195.700695611041</v>
      </c>
      <c r="CC54" s="263">
        <v>1.1422239524302699E-2</v>
      </c>
      <c r="CD54" s="262">
        <v>284.632051282833</v>
      </c>
      <c r="CE54" s="263">
        <v>65.693571467670694</v>
      </c>
      <c r="CF54" s="263">
        <v>5.2852221514268103E-3</v>
      </c>
      <c r="CG54" s="304">
        <v>1.54786447292524</v>
      </c>
      <c r="CH54" s="263">
        <v>4.7474534606083196</v>
      </c>
      <c r="CI54" s="263">
        <v>5.7206088757953298E-3</v>
      </c>
      <c r="CJ54" s="304">
        <v>4.1619145602485003E-2</v>
      </c>
      <c r="CK54" s="263">
        <v>0.18087209642194099</v>
      </c>
      <c r="CL54" s="263">
        <v>8.6117681926821399E-4</v>
      </c>
      <c r="CM54" s="304">
        <v>7.3580274015558902E-2</v>
      </c>
      <c r="CN54" s="263">
        <v>0.19798123955212699</v>
      </c>
      <c r="CO54" s="263">
        <v>6.1252124021455804E-3</v>
      </c>
      <c r="CP54" s="304">
        <v>7.0972137714049897</v>
      </c>
      <c r="CQ54" s="263">
        <v>21.443548290101901</v>
      </c>
      <c r="CR54" s="263">
        <v>8.2817639876168001E-3</v>
      </c>
      <c r="CS54" s="304">
        <v>0.19988882697461599</v>
      </c>
      <c r="CT54" s="263">
        <v>0.31918383171002002</v>
      </c>
      <c r="CU54" s="263">
        <v>4.8538170923072598E-3</v>
      </c>
      <c r="CV54" s="304">
        <v>2.6525402484319902</v>
      </c>
      <c r="CW54" s="263">
        <v>2.0222865825854499</v>
      </c>
      <c r="CX54" s="263">
        <v>0</v>
      </c>
      <c r="CY54" s="262">
        <v>186.20471524581799</v>
      </c>
      <c r="CZ54" s="263">
        <v>48.929194349474002</v>
      </c>
      <c r="DA54" s="263">
        <v>5.7499960906410999E-4</v>
      </c>
      <c r="DB54" s="262">
        <v>579.57590268491197</v>
      </c>
      <c r="DC54" s="263">
        <v>211.27268248642301</v>
      </c>
      <c r="DD54" s="263">
        <v>0</v>
      </c>
      <c r="DE54" s="262">
        <v>86.181964145118101</v>
      </c>
      <c r="DF54" s="263">
        <v>25.143812090464401</v>
      </c>
      <c r="DG54" s="263">
        <v>0</v>
      </c>
      <c r="DH54" s="262">
        <v>440.43907976154401</v>
      </c>
      <c r="DI54" s="263">
        <v>109.13913148979501</v>
      </c>
      <c r="DJ54" s="263">
        <v>2.9987615225797598E-3</v>
      </c>
      <c r="DK54" s="262">
        <v>100.898826820313</v>
      </c>
      <c r="DL54" s="263">
        <v>25.611485347966799</v>
      </c>
      <c r="DM54" s="263">
        <v>0</v>
      </c>
      <c r="DN54" s="262">
        <v>22.2225467249216</v>
      </c>
      <c r="DO54" s="263">
        <v>5.9448014642684903</v>
      </c>
      <c r="DP54" s="263">
        <v>1.48754463765574E-3</v>
      </c>
      <c r="DQ54" s="262">
        <v>102.783996414328</v>
      </c>
      <c r="DR54" s="263">
        <v>25.863011238165399</v>
      </c>
      <c r="DS54" s="263">
        <v>5.21571931228709E-3</v>
      </c>
      <c r="DT54" s="262">
        <v>11.6856858520577</v>
      </c>
      <c r="DU54" s="263">
        <v>2.9074241000089698</v>
      </c>
      <c r="DV54" s="263">
        <v>0</v>
      </c>
      <c r="DW54" s="262">
        <v>61.434192526201898</v>
      </c>
      <c r="DX54" s="263">
        <v>15.8503316112027</v>
      </c>
      <c r="DY54" s="263">
        <v>3.3436033391898001E-3</v>
      </c>
      <c r="DZ54" s="262">
        <v>10.611805463</v>
      </c>
      <c r="EA54" s="263">
        <v>2.91784265411198</v>
      </c>
      <c r="EB54" s="263">
        <v>6.3772175742133296E-4</v>
      </c>
      <c r="EC54" s="262">
        <v>24.279703841394699</v>
      </c>
      <c r="ED54" s="263">
        <v>6.4787032960879003</v>
      </c>
      <c r="EE54" s="263">
        <v>2.55873047908136E-3</v>
      </c>
      <c r="EF54" s="262">
        <v>2.5160980566112201</v>
      </c>
      <c r="EG54" s="263">
        <v>0.72850242541863297</v>
      </c>
      <c r="EH54" s="263">
        <v>9.0496088698887396E-4</v>
      </c>
      <c r="EI54" s="262">
        <v>13.2067319214317</v>
      </c>
      <c r="EJ54" s="263">
        <v>3.7727708505571398</v>
      </c>
      <c r="EK54" s="263">
        <v>0</v>
      </c>
      <c r="EL54" s="262">
        <v>1.75178347539713</v>
      </c>
      <c r="EM54" s="263">
        <v>0.56380837766389802</v>
      </c>
      <c r="EN54" s="263">
        <v>6.98591322522892E-4</v>
      </c>
      <c r="EO54" s="304">
        <v>0.125483976380588</v>
      </c>
      <c r="EP54" s="263">
        <v>0.23250211563165599</v>
      </c>
      <c r="EQ54" s="263">
        <v>4.9387912268248303E-3</v>
      </c>
      <c r="ER54" s="304">
        <v>35.701203320025797</v>
      </c>
      <c r="ES54" s="263">
        <v>373.16026400837501</v>
      </c>
      <c r="ET54" s="263">
        <v>2.6558806662711101E-3</v>
      </c>
      <c r="EU54" s="304">
        <v>9.7667227222533307E-2</v>
      </c>
      <c r="EV54" s="263">
        <v>0.153475521906871</v>
      </c>
      <c r="EW54" s="263">
        <v>2.24716162195953E-3</v>
      </c>
      <c r="EX54" s="262">
        <v>2.02469424567879</v>
      </c>
      <c r="EY54" s="263">
        <v>0.65976157049525297</v>
      </c>
      <c r="EZ54" s="263">
        <v>0</v>
      </c>
      <c r="FA54" s="262">
        <v>1.5816012138345801</v>
      </c>
      <c r="FB54" s="263">
        <v>0.79823235727355302</v>
      </c>
      <c r="FC54" s="263">
        <v>2.64180304064425E-3</v>
      </c>
    </row>
    <row r="55" spans="2:159">
      <c r="B55" s="73" t="s">
        <v>793</v>
      </c>
      <c r="C55" s="344" t="s">
        <v>844</v>
      </c>
      <c r="D55" s="304">
        <v>1.0155420224844101</v>
      </c>
      <c r="E55" s="304">
        <v>4.5600016794197398</v>
      </c>
      <c r="F55" s="304">
        <v>3.10389239902342E-2</v>
      </c>
      <c r="G55" s="304">
        <v>10.422486643027099</v>
      </c>
      <c r="H55" s="304">
        <v>6.2253671773964498</v>
      </c>
      <c r="I55" s="304">
        <v>0.397442745922306</v>
      </c>
      <c r="J55" s="262">
        <v>480.63992554319299</v>
      </c>
      <c r="K55" s="263">
        <v>166.40253085066601</v>
      </c>
      <c r="L55" s="263">
        <v>0.16039112719326901</v>
      </c>
      <c r="M55" s="262">
        <v>487.08249315854601</v>
      </c>
      <c r="N55" s="263">
        <v>183.065321845874</v>
      </c>
      <c r="O55" s="263">
        <v>0.43619673518212798</v>
      </c>
      <c r="P55" s="262">
        <v>167.36369164471299</v>
      </c>
      <c r="Q55" s="263">
        <v>148.432168708288</v>
      </c>
      <c r="R55" s="263">
        <v>0.42363372799945698</v>
      </c>
      <c r="S55" s="345">
        <v>127.33509506038</v>
      </c>
      <c r="T55" s="263">
        <v>901.06977180374702</v>
      </c>
      <c r="U55" s="263">
        <v>74.225859009038501</v>
      </c>
      <c r="V55" s="304">
        <v>215352.356609651</v>
      </c>
      <c r="W55" s="263">
        <v>72011.9877724252</v>
      </c>
      <c r="X55" s="263">
        <v>1.84990097706992</v>
      </c>
      <c r="Y55" s="304">
        <v>219.057668877243</v>
      </c>
      <c r="Z55" s="263">
        <v>117.43110943988501</v>
      </c>
      <c r="AA55" s="263">
        <v>15.6516384588216</v>
      </c>
      <c r="AB55" s="304">
        <v>644.51840452051499</v>
      </c>
      <c r="AC55" s="263">
        <v>273.74082148100803</v>
      </c>
      <c r="AD55" s="263">
        <v>22.7219852998794</v>
      </c>
      <c r="AE55" s="304">
        <v>32.043501180936701</v>
      </c>
      <c r="AF55" s="263">
        <v>32.170392014343697</v>
      </c>
      <c r="AG55" s="263">
        <v>0.357785594308135</v>
      </c>
      <c r="AH55" s="304">
        <v>0.65583674058361996</v>
      </c>
      <c r="AI55" s="263">
        <v>0.46776648037563401</v>
      </c>
      <c r="AJ55" s="263">
        <v>7.6309862735410405E-2</v>
      </c>
      <c r="AK55" s="304">
        <v>25.180259475407102</v>
      </c>
      <c r="AL55" s="263">
        <v>48.7341093927025</v>
      </c>
      <c r="AM55" s="263">
        <v>0.32485038210950601</v>
      </c>
      <c r="AN55" s="304">
        <v>0.22037132274790799</v>
      </c>
      <c r="AO55" s="263">
        <v>0.71003534249147104</v>
      </c>
      <c r="AP55" s="263">
        <v>0.11720833504497</v>
      </c>
      <c r="AQ55" s="304" t="s">
        <v>806</v>
      </c>
      <c r="AR55" s="263">
        <v>11.4253799814022</v>
      </c>
      <c r="AS55" s="263">
        <v>2.5701196082142301</v>
      </c>
      <c r="AT55" s="262">
        <v>386.70877089817202</v>
      </c>
      <c r="AU55" s="263">
        <v>149.19403109966001</v>
      </c>
      <c r="AV55" s="263">
        <v>9.7501996063558E-2</v>
      </c>
      <c r="AW55" s="306">
        <v>1552.92002268902</v>
      </c>
      <c r="AX55" s="263">
        <v>649.47936718251901</v>
      </c>
      <c r="AY55" s="263">
        <v>0.49291944762703399</v>
      </c>
      <c r="AZ55" s="306">
        <v>1746.8789116697901</v>
      </c>
      <c r="BA55" s="263">
        <v>774.55070408562904</v>
      </c>
      <c r="BB55" s="263">
        <v>0.75821935914376704</v>
      </c>
      <c r="BC55" s="304">
        <v>2.1622126606294798</v>
      </c>
      <c r="BD55" s="263">
        <v>0.977317872914373</v>
      </c>
      <c r="BE55" s="263">
        <v>2.4562881996142601E-3</v>
      </c>
      <c r="BF55" s="306">
        <v>5.8227465699798397</v>
      </c>
      <c r="BG55" s="263">
        <v>13.265147764566301</v>
      </c>
      <c r="BH55" s="263">
        <v>0.32478342689817402</v>
      </c>
      <c r="BI55" s="306">
        <v>12.3949926177386</v>
      </c>
      <c r="BJ55" s="263">
        <v>18.357828703312499</v>
      </c>
      <c r="BK55" s="263">
        <v>2.7251030862612002E-2</v>
      </c>
      <c r="BL55" s="304">
        <v>6.0864013947773303</v>
      </c>
      <c r="BM55" s="263">
        <v>4.5372760543774699</v>
      </c>
      <c r="BN55" s="263">
        <v>0.10382112786093101</v>
      </c>
      <c r="BO55" s="304">
        <v>0.29668297851400799</v>
      </c>
      <c r="BP55" s="263">
        <v>0.24545042647363199</v>
      </c>
      <c r="BQ55" s="263">
        <v>8.2441588186676507E-3</v>
      </c>
      <c r="BR55" s="304">
        <v>7.0230371426258502</v>
      </c>
      <c r="BS55" s="263">
        <v>2.3172853634739701</v>
      </c>
      <c r="BT55" s="263">
        <v>6.7478276739018406E-2</v>
      </c>
      <c r="BU55" s="262">
        <v>4.4887364430359096</v>
      </c>
      <c r="BV55" s="263">
        <v>1.9854218387831799</v>
      </c>
      <c r="BW55" s="263">
        <v>5.7163015494702603E-2</v>
      </c>
      <c r="BX55" s="304">
        <v>9.7874182418083502E-2</v>
      </c>
      <c r="BY55" s="263">
        <v>0.158876916030081</v>
      </c>
      <c r="BZ55" s="263">
        <v>7.6205543167790603E-3</v>
      </c>
      <c r="CA55" s="262">
        <v>619.78999996753805</v>
      </c>
      <c r="CB55" s="263">
        <v>175.14231394300401</v>
      </c>
      <c r="CC55" s="263">
        <v>1.07289244718405E-2</v>
      </c>
      <c r="CD55" s="262">
        <v>279.511706757399</v>
      </c>
      <c r="CE55" s="263">
        <v>60.592199242239097</v>
      </c>
      <c r="CF55" s="263">
        <v>4.0216486336050903E-3</v>
      </c>
      <c r="CG55" s="304">
        <v>8.1799918633918693</v>
      </c>
      <c r="CH55" s="263">
        <v>84.343769864490199</v>
      </c>
      <c r="CI55" s="263">
        <v>4.3067848261413499E-3</v>
      </c>
      <c r="CJ55" s="304">
        <v>5.1202449515202399E-2</v>
      </c>
      <c r="CK55" s="263">
        <v>0.16964291180020299</v>
      </c>
      <c r="CL55" s="263">
        <v>6.9229073111610996E-4</v>
      </c>
      <c r="CM55" s="304">
        <v>0.10572747292632501</v>
      </c>
      <c r="CN55" s="263">
        <v>0.50306189418015601</v>
      </c>
      <c r="CO55" s="263">
        <v>7.9006702589600793E-3</v>
      </c>
      <c r="CP55" s="304">
        <v>10.646516273762</v>
      </c>
      <c r="CQ55" s="263">
        <v>17.924445326285301</v>
      </c>
      <c r="CR55" s="263">
        <v>6.1915793596526202E-3</v>
      </c>
      <c r="CS55" s="304">
        <v>0.202606394953841</v>
      </c>
      <c r="CT55" s="263">
        <v>0.19646539263100499</v>
      </c>
      <c r="CU55" s="263">
        <v>4.5223256906505201E-3</v>
      </c>
      <c r="CV55" s="304">
        <v>2.5747139618401098</v>
      </c>
      <c r="CW55" s="263">
        <v>2.1198002564138299</v>
      </c>
      <c r="CX55" s="263">
        <v>8.2566363703974206E-3</v>
      </c>
      <c r="CY55" s="262">
        <v>180.70956397098101</v>
      </c>
      <c r="CZ55" s="263">
        <v>43.089076738928298</v>
      </c>
      <c r="DA55" s="263">
        <v>6.3353165128616302E-4</v>
      </c>
      <c r="DB55" s="262">
        <v>563.88880524513797</v>
      </c>
      <c r="DC55" s="263">
        <v>164.88751961688001</v>
      </c>
      <c r="DD55" s="263">
        <v>1.65105275070525E-3</v>
      </c>
      <c r="DE55" s="262">
        <v>85.258508763045796</v>
      </c>
      <c r="DF55" s="263">
        <v>22.7273987130684</v>
      </c>
      <c r="DG55" s="263">
        <v>9.4850941993771703E-4</v>
      </c>
      <c r="DH55" s="262">
        <v>424.43556272900997</v>
      </c>
      <c r="DI55" s="263">
        <v>93.179491999437701</v>
      </c>
      <c r="DJ55" s="263">
        <v>3.2810207652548299E-3</v>
      </c>
      <c r="DK55" s="262">
        <v>98.133997165282906</v>
      </c>
      <c r="DL55" s="263">
        <v>23.3746115236384</v>
      </c>
      <c r="DM55" s="263">
        <v>3.8886203487069901E-3</v>
      </c>
      <c r="DN55" s="262">
        <v>21.668699777158199</v>
      </c>
      <c r="DO55" s="263">
        <v>5.2431835549843697</v>
      </c>
      <c r="DP55" s="263">
        <v>1.16497522702077E-3</v>
      </c>
      <c r="DQ55" s="262">
        <v>99.419806525883899</v>
      </c>
      <c r="DR55" s="263">
        <v>21.948405997914801</v>
      </c>
      <c r="DS55" s="263">
        <v>4.0872457169491196E-3</v>
      </c>
      <c r="DT55" s="262">
        <v>11.5115154644672</v>
      </c>
      <c r="DU55" s="263">
        <v>2.7953116263442999</v>
      </c>
      <c r="DV55" s="263">
        <v>0</v>
      </c>
      <c r="DW55" s="262">
        <v>59.0446196506172</v>
      </c>
      <c r="DX55" s="263">
        <v>15.1567230349384</v>
      </c>
      <c r="DY55" s="263">
        <v>0</v>
      </c>
      <c r="DZ55" s="262">
        <v>10.2536278936873</v>
      </c>
      <c r="EA55" s="263">
        <v>2.7015749880840301</v>
      </c>
      <c r="EB55" s="263">
        <v>7.0958156341647096E-4</v>
      </c>
      <c r="EC55" s="262">
        <v>24.1979968435042</v>
      </c>
      <c r="ED55" s="263">
        <v>6.2074590967611503</v>
      </c>
      <c r="EE55" s="263">
        <v>2.0350847114068401E-3</v>
      </c>
      <c r="EF55" s="262">
        <v>2.4611217681198099</v>
      </c>
      <c r="EG55" s="263">
        <v>0.64635172683138498</v>
      </c>
      <c r="EH55" s="263">
        <v>1.2332233055493201E-3</v>
      </c>
      <c r="EI55" s="262">
        <v>13.005158729099699</v>
      </c>
      <c r="EJ55" s="263">
        <v>3.4928110191521302</v>
      </c>
      <c r="EK55" s="263">
        <v>0</v>
      </c>
      <c r="EL55" s="262">
        <v>1.75354395714828</v>
      </c>
      <c r="EM55" s="263">
        <v>0.48623171193307202</v>
      </c>
      <c r="EN55" s="263">
        <v>0</v>
      </c>
      <c r="EO55" s="304">
        <v>0.133064513238351</v>
      </c>
      <c r="EP55" s="263">
        <v>0.41292269776896201</v>
      </c>
      <c r="EQ55" s="263">
        <v>5.5447758745087502E-3</v>
      </c>
      <c r="ER55" s="304">
        <v>15.479588924268199</v>
      </c>
      <c r="ES55" s="263">
        <v>17.8283051361798</v>
      </c>
      <c r="ET55" s="263">
        <v>5.6082595542167497E-3</v>
      </c>
      <c r="EU55" s="304">
        <v>0.133395773042706</v>
      </c>
      <c r="EV55" s="263">
        <v>0.20512481439445701</v>
      </c>
      <c r="EW55" s="263">
        <v>2.04897384029267E-3</v>
      </c>
      <c r="EX55" s="262">
        <v>1.9693597912413201</v>
      </c>
      <c r="EY55" s="263">
        <v>0.65637642081456804</v>
      </c>
      <c r="EZ55" s="263">
        <v>1.3967064078862601E-3</v>
      </c>
      <c r="FA55" s="262">
        <v>1.5875092570029901</v>
      </c>
      <c r="FB55" s="263">
        <v>0.68449477602594599</v>
      </c>
      <c r="FC55" s="263">
        <v>0</v>
      </c>
    </row>
    <row r="56" spans="2:159" ht="15.75" thickBot="1">
      <c r="B56" s="73" t="s">
        <v>793</v>
      </c>
      <c r="C56" s="346" t="s">
        <v>845</v>
      </c>
      <c r="D56" s="309">
        <v>0.78339435701982896</v>
      </c>
      <c r="E56" s="309">
        <v>0.55269812403108298</v>
      </c>
      <c r="F56" s="309">
        <v>1.8213652375719799E-2</v>
      </c>
      <c r="G56" s="309">
        <v>9.4919404576080808</v>
      </c>
      <c r="H56" s="309">
        <v>5.4401988811948998</v>
      </c>
      <c r="I56" s="309">
        <v>0.31411792708027703</v>
      </c>
      <c r="J56" s="307">
        <v>498.16826654602602</v>
      </c>
      <c r="K56" s="308">
        <v>195.712649876695</v>
      </c>
      <c r="L56" s="308">
        <v>0.150996598598057</v>
      </c>
      <c r="M56" s="307">
        <v>537.15953085650403</v>
      </c>
      <c r="N56" s="308">
        <v>268.18657529587102</v>
      </c>
      <c r="O56" s="308">
        <v>0.33943803736175698</v>
      </c>
      <c r="P56" s="307">
        <v>176.134799491129</v>
      </c>
      <c r="Q56" s="308">
        <v>286.08754787351199</v>
      </c>
      <c r="R56" s="308">
        <v>0.41065349955715602</v>
      </c>
      <c r="S56" s="347" t="s">
        <v>806</v>
      </c>
      <c r="T56" s="308">
        <v>949.98855337472503</v>
      </c>
      <c r="U56" s="308">
        <v>65.330963262500006</v>
      </c>
      <c r="V56" s="309">
        <v>218672.26965987499</v>
      </c>
      <c r="W56" s="308">
        <v>75151.741566187498</v>
      </c>
      <c r="X56" s="308">
        <v>1.5835787651237301</v>
      </c>
      <c r="Y56" s="309">
        <v>257.37754311236802</v>
      </c>
      <c r="Z56" s="308">
        <v>161.52730408737</v>
      </c>
      <c r="AA56" s="308">
        <v>16.357763346506299</v>
      </c>
      <c r="AB56" s="309">
        <v>713.78588528472903</v>
      </c>
      <c r="AC56" s="308">
        <v>299.03984129658102</v>
      </c>
      <c r="AD56" s="308">
        <v>26.088715564434601</v>
      </c>
      <c r="AE56" s="309">
        <v>35.5449021852396</v>
      </c>
      <c r="AF56" s="308">
        <v>30.289644781055799</v>
      </c>
      <c r="AG56" s="308">
        <v>0.301778392898644</v>
      </c>
      <c r="AH56" s="309">
        <v>0.74333433994195197</v>
      </c>
      <c r="AI56" s="308">
        <v>0.48233273962149997</v>
      </c>
      <c r="AJ56" s="308">
        <v>6.8310618992296498E-2</v>
      </c>
      <c r="AK56" s="309">
        <v>34.899322822141897</v>
      </c>
      <c r="AL56" s="308">
        <v>104.89595237143899</v>
      </c>
      <c r="AM56" s="308">
        <v>0.29912118739579702</v>
      </c>
      <c r="AN56" s="309">
        <v>0.29252712299980399</v>
      </c>
      <c r="AO56" s="308">
        <v>0.80968769185260503</v>
      </c>
      <c r="AP56" s="308">
        <v>8.0923820351615897E-2</v>
      </c>
      <c r="AQ56" s="309" t="s">
        <v>806</v>
      </c>
      <c r="AR56" s="308">
        <v>9.7344468033058895</v>
      </c>
      <c r="AS56" s="308">
        <v>2.1463616095102802</v>
      </c>
      <c r="AT56" s="307">
        <v>383.24268893586299</v>
      </c>
      <c r="AU56" s="308">
        <v>120.865012461148</v>
      </c>
      <c r="AV56" s="308">
        <v>8.8867777657694505E-2</v>
      </c>
      <c r="AW56" s="310">
        <v>1564.6803124241301</v>
      </c>
      <c r="AX56" s="308">
        <v>685.03543268134501</v>
      </c>
      <c r="AY56" s="308">
        <v>0.42551425769703699</v>
      </c>
      <c r="AZ56" s="310">
        <v>1774.28968075583</v>
      </c>
      <c r="BA56" s="308">
        <v>848.60053072316202</v>
      </c>
      <c r="BB56" s="308">
        <v>0.69425545348704798</v>
      </c>
      <c r="BC56" s="309">
        <v>2.1585627508764298</v>
      </c>
      <c r="BD56" s="308">
        <v>1.0378276252540199</v>
      </c>
      <c r="BE56" s="308">
        <v>2.7438305156493301E-3</v>
      </c>
      <c r="BF56" s="310">
        <v>16.730194719061501</v>
      </c>
      <c r="BG56" s="308">
        <v>44.900178674782502</v>
      </c>
      <c r="BH56" s="308">
        <v>0.29123993055803998</v>
      </c>
      <c r="BI56" s="310">
        <v>13.390494286991901</v>
      </c>
      <c r="BJ56" s="308">
        <v>22.566785643722501</v>
      </c>
      <c r="BK56" s="308">
        <v>3.4598424524604897E-2</v>
      </c>
      <c r="BL56" s="309">
        <v>7.8307304612740998</v>
      </c>
      <c r="BM56" s="308">
        <v>9.4742601151398897</v>
      </c>
      <c r="BN56" s="308">
        <v>0.114479015118904</v>
      </c>
      <c r="BO56" s="309">
        <v>0.29239509901166</v>
      </c>
      <c r="BP56" s="308">
        <v>0.25006199808142898</v>
      </c>
      <c r="BQ56" s="308">
        <v>6.6133397743492498E-3</v>
      </c>
      <c r="BR56" s="309">
        <v>6.7437020305809403</v>
      </c>
      <c r="BS56" s="308">
        <v>2.2653726471603699</v>
      </c>
      <c r="BT56" s="308">
        <v>6.0374264489791697E-2</v>
      </c>
      <c r="BU56" s="307">
        <v>4.3610429992658002</v>
      </c>
      <c r="BV56" s="308">
        <v>1.7583564562701799</v>
      </c>
      <c r="BW56" s="308">
        <v>5.1180603431362E-2</v>
      </c>
      <c r="BX56" s="309">
        <v>0.10492789676101701</v>
      </c>
      <c r="BY56" s="308">
        <v>0.13883916251377601</v>
      </c>
      <c r="BZ56" s="308">
        <v>7.8914277217446392E-3</v>
      </c>
      <c r="CA56" s="307">
        <v>638.28526281898803</v>
      </c>
      <c r="CB56" s="308">
        <v>207.01294583322499</v>
      </c>
      <c r="CC56" s="308">
        <v>9.3153663151107607E-3</v>
      </c>
      <c r="CD56" s="307">
        <v>276.91725543023199</v>
      </c>
      <c r="CE56" s="308">
        <v>72.7522369141019</v>
      </c>
      <c r="CF56" s="308">
        <v>3.1935949463528799E-3</v>
      </c>
      <c r="CG56" s="309">
        <v>1.01945289766017</v>
      </c>
      <c r="CH56" s="308">
        <v>2.0728220102308401</v>
      </c>
      <c r="CI56" s="308">
        <v>4.3701141437295296E-3</v>
      </c>
      <c r="CJ56" s="309">
        <v>5.1469569370753199E-2</v>
      </c>
      <c r="CK56" s="308">
        <v>0.13841679289498901</v>
      </c>
      <c r="CL56" s="308">
        <v>6.5242966938505698E-4</v>
      </c>
      <c r="CM56" s="309">
        <v>4.8369227136078698E-2</v>
      </c>
      <c r="CN56" s="308">
        <v>0.121824117320133</v>
      </c>
      <c r="CO56" s="308">
        <v>3.82301804296592E-3</v>
      </c>
      <c r="CP56" s="309">
        <v>7.8186842133257999</v>
      </c>
      <c r="CQ56" s="308">
        <v>14.586616406285099</v>
      </c>
      <c r="CR56" s="308">
        <v>7.0238558614968199E-3</v>
      </c>
      <c r="CS56" s="309">
        <v>0.25562020769334498</v>
      </c>
      <c r="CT56" s="308">
        <v>0.68383776267662599</v>
      </c>
      <c r="CU56" s="308">
        <v>4.1899294773872697E-3</v>
      </c>
      <c r="CV56" s="309">
        <v>2.4488489025929501</v>
      </c>
      <c r="CW56" s="308">
        <v>1.8426502017048401</v>
      </c>
      <c r="CX56" s="308">
        <v>0</v>
      </c>
      <c r="CY56" s="307">
        <v>177.381009672695</v>
      </c>
      <c r="CZ56" s="308">
        <v>47.362871557487701</v>
      </c>
      <c r="DA56" s="308">
        <v>0</v>
      </c>
      <c r="DB56" s="307">
        <v>566.40520350257805</v>
      </c>
      <c r="DC56" s="308">
        <v>204.393369742055</v>
      </c>
      <c r="DD56" s="308">
        <v>2.02434440385643E-3</v>
      </c>
      <c r="DE56" s="307">
        <v>84.729222757827699</v>
      </c>
      <c r="DF56" s="308">
        <v>24.567438016129799</v>
      </c>
      <c r="DG56" s="308">
        <v>0</v>
      </c>
      <c r="DH56" s="307">
        <v>422.42654024162698</v>
      </c>
      <c r="DI56" s="308">
        <v>113.138030976286</v>
      </c>
      <c r="DJ56" s="308">
        <v>4.2435970497256004E-3</v>
      </c>
      <c r="DK56" s="307">
        <v>95.539317206014104</v>
      </c>
      <c r="DL56" s="308">
        <v>25.021348243844301</v>
      </c>
      <c r="DM56" s="308">
        <v>3.5465703659266802E-3</v>
      </c>
      <c r="DN56" s="307">
        <v>21.471771599922501</v>
      </c>
      <c r="DO56" s="308">
        <v>5.9708941881049604</v>
      </c>
      <c r="DP56" s="308">
        <v>5.2687167736778097E-2</v>
      </c>
      <c r="DQ56" s="307">
        <v>97.334154472378003</v>
      </c>
      <c r="DR56" s="308">
        <v>28.9563730775557</v>
      </c>
      <c r="DS56" s="308">
        <v>0</v>
      </c>
      <c r="DT56" s="307">
        <v>11.123219921669399</v>
      </c>
      <c r="DU56" s="308">
        <v>3.0052168889630999</v>
      </c>
      <c r="DV56" s="308">
        <v>5.5767591604559896E-4</v>
      </c>
      <c r="DW56" s="307">
        <v>58.3190927593133</v>
      </c>
      <c r="DX56" s="308">
        <v>17.482133971975799</v>
      </c>
      <c r="DY56" s="308">
        <v>4.7699450470947901E-3</v>
      </c>
      <c r="DZ56" s="307">
        <v>10.2739631681343</v>
      </c>
      <c r="EA56" s="308">
        <v>3.0976665836248101</v>
      </c>
      <c r="EB56" s="308">
        <v>6.4039183065106196E-4</v>
      </c>
      <c r="EC56" s="307">
        <v>23.288208158533799</v>
      </c>
      <c r="ED56" s="308">
        <v>6.9163693846717198</v>
      </c>
      <c r="EE56" s="308">
        <v>2.5833146377160199E-3</v>
      </c>
      <c r="EF56" s="307">
        <v>2.4113128239455301</v>
      </c>
      <c r="EG56" s="308">
        <v>0.79773774701841604</v>
      </c>
      <c r="EH56" s="308">
        <v>0</v>
      </c>
      <c r="EI56" s="307">
        <v>12.7837697248402</v>
      </c>
      <c r="EJ56" s="308">
        <v>4.2741678204417299</v>
      </c>
      <c r="EK56" s="308">
        <v>5.0818616631882804E-3</v>
      </c>
      <c r="EL56" s="307">
        <v>1.72684953967957</v>
      </c>
      <c r="EM56" s="308">
        <v>0.64186926869472805</v>
      </c>
      <c r="EN56" s="308">
        <v>7.1678352583920196E-4</v>
      </c>
      <c r="EO56" s="309">
        <v>0.14904319569061</v>
      </c>
      <c r="EP56" s="308">
        <v>0.40285970531785698</v>
      </c>
      <c r="EQ56" s="308">
        <v>4.2129055487095503E-3</v>
      </c>
      <c r="ER56" s="309">
        <v>16.2452614328515</v>
      </c>
      <c r="ES56" s="308">
        <v>31.7908310232357</v>
      </c>
      <c r="ET56" s="308">
        <v>3.9073112405656101E-3</v>
      </c>
      <c r="EU56" s="309">
        <v>0.134581542259987</v>
      </c>
      <c r="EV56" s="308">
        <v>0.36618128824328999</v>
      </c>
      <c r="EW56" s="308">
        <v>1.8819783135209101E-3</v>
      </c>
      <c r="EX56" s="307">
        <v>1.89052979805386</v>
      </c>
      <c r="EY56" s="308">
        <v>0.59474826072254405</v>
      </c>
      <c r="EZ56" s="308">
        <v>0</v>
      </c>
      <c r="FA56" s="307">
        <v>1.5463950642612201</v>
      </c>
      <c r="FB56" s="308">
        <v>0.67318708579944697</v>
      </c>
      <c r="FC56" s="308">
        <v>8.8566097667196902E-4</v>
      </c>
    </row>
    <row r="57" spans="2:159">
      <c r="B57" s="1062" t="s">
        <v>807</v>
      </c>
      <c r="C57" s="1062"/>
      <c r="D57" s="267">
        <v>1.3582836837356089</v>
      </c>
      <c r="E57" s="267"/>
      <c r="F57" s="267"/>
      <c r="G57" s="267">
        <v>3.7863976340771743</v>
      </c>
      <c r="H57" s="267"/>
      <c r="I57" s="267"/>
      <c r="J57" s="267">
        <v>1.351830344636427</v>
      </c>
      <c r="K57" s="267"/>
      <c r="L57" s="267"/>
      <c r="M57" s="267">
        <v>0.72163904463527095</v>
      </c>
      <c r="N57" s="267"/>
      <c r="O57" s="267"/>
      <c r="P57" s="267">
        <v>1.431974583528008</v>
      </c>
      <c r="Q57" s="267"/>
      <c r="R57" s="267"/>
      <c r="S57" s="267">
        <v>263.7254412656356</v>
      </c>
      <c r="T57" s="267"/>
      <c r="U57" s="267"/>
      <c r="V57" s="267">
        <v>10.066131979042941</v>
      </c>
      <c r="W57" s="267"/>
      <c r="X57" s="267"/>
      <c r="Y57" s="267">
        <v>63.374266276078302</v>
      </c>
      <c r="Z57" s="267"/>
      <c r="AA57" s="267"/>
      <c r="AB57" s="267">
        <v>112.15902265461406</v>
      </c>
      <c r="AC57" s="267"/>
      <c r="AD57" s="267"/>
      <c r="AE57" s="267">
        <v>8.9891690373087254</v>
      </c>
      <c r="AF57" s="267"/>
      <c r="AG57" s="267"/>
      <c r="AH57" s="267">
        <v>0.33029669865095823</v>
      </c>
      <c r="AI57" s="267"/>
      <c r="AJ57" s="267"/>
      <c r="AK57" s="267">
        <v>0.76470209656829824</v>
      </c>
      <c r="AL57" s="267"/>
      <c r="AM57" s="267"/>
      <c r="AN57" s="267">
        <v>0.15618139767122263</v>
      </c>
      <c r="AO57" s="267"/>
      <c r="AP57" s="267"/>
      <c r="AQ57" s="267">
        <v>4.5997476601260683</v>
      </c>
      <c r="AR57" s="267"/>
      <c r="AS57" s="267"/>
      <c r="AT57" s="267">
        <v>0.46838093848037177</v>
      </c>
      <c r="AU57" s="267"/>
      <c r="AV57" s="267"/>
      <c r="AW57" s="267">
        <v>1.2805354157705733</v>
      </c>
      <c r="AX57" s="267"/>
      <c r="AY57" s="267"/>
      <c r="AZ57" s="267">
        <v>4.8396841597289875</v>
      </c>
      <c r="BA57" s="267"/>
      <c r="BB57" s="267"/>
      <c r="BC57" s="267">
        <v>2.197205293532406E-2</v>
      </c>
      <c r="BD57" s="267"/>
      <c r="BE57" s="267"/>
      <c r="BF57" s="267">
        <v>0.81315396514299854</v>
      </c>
      <c r="BG57" s="267"/>
      <c r="BH57" s="267"/>
      <c r="BI57" s="267">
        <v>0.20504441973789572</v>
      </c>
      <c r="BJ57" s="267"/>
      <c r="BK57" s="267"/>
      <c r="BL57" s="267">
        <v>0.47204860589988462</v>
      </c>
      <c r="BM57" s="267"/>
      <c r="BN57" s="267"/>
      <c r="BO57" s="267">
        <v>4.7483309262827886E-2</v>
      </c>
      <c r="BP57" s="267"/>
      <c r="BQ57" s="267"/>
      <c r="BR57" s="267">
        <v>0.27932389574642602</v>
      </c>
      <c r="BS57" s="267"/>
      <c r="BT57" s="267"/>
      <c r="BU57" s="267">
        <v>0.16194939307653539</v>
      </c>
      <c r="BV57" s="267"/>
      <c r="BW57" s="267"/>
      <c r="BX57" s="267">
        <v>0.7089460244768957</v>
      </c>
      <c r="BY57" s="267"/>
      <c r="BZ57" s="267"/>
      <c r="CA57" s="267">
        <v>2.1545253410893063E-2</v>
      </c>
      <c r="CB57" s="267"/>
      <c r="CC57" s="267"/>
      <c r="CD57" s="267">
        <v>4.0044971045752878E-3</v>
      </c>
      <c r="CE57" s="267"/>
      <c r="CF57" s="267"/>
      <c r="CG57" s="267">
        <v>8.6303273338596397E-3</v>
      </c>
      <c r="CH57" s="267"/>
      <c r="CI57" s="267"/>
      <c r="CJ57" s="267">
        <v>3.906484083079682E-3</v>
      </c>
      <c r="CK57" s="267"/>
      <c r="CL57" s="267"/>
      <c r="CM57" s="267">
        <v>3.158678480702154E-2</v>
      </c>
      <c r="CN57" s="267"/>
      <c r="CO57" s="267"/>
      <c r="CP57" s="267">
        <v>7.8373804548777154E-2</v>
      </c>
      <c r="CQ57" s="267"/>
      <c r="CR57" s="267"/>
      <c r="CS57" s="267">
        <v>3.6556305286371445E-2</v>
      </c>
      <c r="CT57" s="267"/>
      <c r="CU57" s="267"/>
      <c r="CV57" s="267">
        <v>2.0518581254337538E-2</v>
      </c>
      <c r="CW57" s="267"/>
      <c r="CX57" s="267"/>
      <c r="CY57" s="267">
        <v>1.1081311803562582E-3</v>
      </c>
      <c r="CZ57" s="267"/>
      <c r="DA57" s="267"/>
      <c r="DB57" s="267">
        <v>4.6137690663934135E-3</v>
      </c>
      <c r="DC57" s="267"/>
      <c r="DD57" s="267"/>
      <c r="DE57" s="267">
        <v>2.0292867579413758E-3</v>
      </c>
      <c r="DF57" s="267"/>
      <c r="DG57" s="267"/>
      <c r="DH57" s="267">
        <v>2.1769619819601198E-3</v>
      </c>
      <c r="DI57" s="267"/>
      <c r="DJ57" s="267"/>
      <c r="DK57" s="267">
        <v>1.5212336892602121E-2</v>
      </c>
      <c r="DL57" s="267"/>
      <c r="DM57" s="267"/>
      <c r="DN57" s="267">
        <v>3.5694731020516667E-3</v>
      </c>
      <c r="DO57" s="267"/>
      <c r="DP57" s="267"/>
      <c r="DQ57" s="267">
        <v>1.4909573897588679E-2</v>
      </c>
      <c r="DR57" s="267"/>
      <c r="DS57" s="267"/>
      <c r="DT57" s="267">
        <v>2.7976895930990498E-3</v>
      </c>
      <c r="DU57" s="267"/>
      <c r="DV57" s="267"/>
      <c r="DW57" s="267">
        <v>5.7179012067818799E-3</v>
      </c>
      <c r="DX57" s="267"/>
      <c r="DY57" s="267"/>
      <c r="DZ57" s="267">
        <v>1.5600440901668959E-3</v>
      </c>
      <c r="EA57" s="267"/>
      <c r="EB57" s="267"/>
      <c r="EC57" s="267">
        <v>6.1856601271377066E-3</v>
      </c>
      <c r="ED57" s="267"/>
      <c r="EE57" s="267"/>
      <c r="EF57" s="267">
        <v>1.1726399406343721E-3</v>
      </c>
      <c r="EG57" s="267"/>
      <c r="EH57" s="267"/>
      <c r="EI57" s="267">
        <v>6.0744097303357001E-3</v>
      </c>
      <c r="EJ57" s="267"/>
      <c r="EK57" s="267"/>
      <c r="EL57" s="267">
        <v>1.36228766446508E-3</v>
      </c>
      <c r="EM57" s="267"/>
      <c r="EN57" s="267"/>
      <c r="EO57" s="267">
        <v>1.3420590133051118E-2</v>
      </c>
      <c r="EP57" s="267"/>
      <c r="EQ57" s="267"/>
      <c r="ER57" s="267">
        <v>1.380119455043558E-2</v>
      </c>
      <c r="ES57" s="267"/>
      <c r="ET57" s="267"/>
      <c r="EU57" s="267">
        <v>1.3243934772849426E-2</v>
      </c>
      <c r="EV57" s="267"/>
      <c r="EW57" s="267"/>
      <c r="EX57" s="267">
        <v>2.9720525783121141E-3</v>
      </c>
      <c r="EY57" s="267"/>
      <c r="EZ57" s="267"/>
      <c r="FA57" s="267">
        <v>6.253516230373536E-3</v>
      </c>
      <c r="FB57" s="268"/>
      <c r="FC57" s="268"/>
    </row>
    <row r="58" spans="2:159">
      <c r="B58" s="1036" t="s">
        <v>808</v>
      </c>
      <c r="C58" s="15" t="s">
        <v>165</v>
      </c>
      <c r="J58" s="242">
        <v>490.6343284289448</v>
      </c>
      <c r="M58" s="242">
        <v>514.74558769231965</v>
      </c>
      <c r="P58" s="242">
        <v>132.47064070664379</v>
      </c>
      <c r="S58" s="242">
        <v>1347.9580768709232</v>
      </c>
      <c r="V58" s="118">
        <v>227937.2247526478</v>
      </c>
      <c r="AB58" s="118"/>
      <c r="AT58" s="242">
        <v>392.50931082907266</v>
      </c>
      <c r="AW58" s="272">
        <v>1615.0583346008721</v>
      </c>
      <c r="AZ58" s="272">
        <v>1734.4112135248499</v>
      </c>
      <c r="BF58" s="272">
        <v>3.7003132217049606</v>
      </c>
      <c r="BI58" s="242">
        <v>9.3955930032889619</v>
      </c>
      <c r="BU58" s="242">
        <v>5.0667760347666491</v>
      </c>
      <c r="CA58" s="242">
        <v>643.36957607281454</v>
      </c>
      <c r="CD58" s="242">
        <v>290.33570733277878</v>
      </c>
      <c r="CY58" s="242">
        <v>188.65536732398218</v>
      </c>
      <c r="DB58" s="242">
        <v>577.62372743727497</v>
      </c>
      <c r="DE58" s="242">
        <v>88.102215702826967</v>
      </c>
      <c r="DH58" s="242">
        <v>444.22169945528958</v>
      </c>
      <c r="DK58" s="242">
        <v>100.11579033664383</v>
      </c>
      <c r="DN58" s="242">
        <v>22.073402760840459</v>
      </c>
      <c r="DQ58" s="242">
        <v>100.82983113203925</v>
      </c>
      <c r="DT58" s="242">
        <v>11.48691860318392</v>
      </c>
      <c r="DW58" s="242">
        <v>60.605035218147577</v>
      </c>
      <c r="DZ58" s="242">
        <v>10.602068767814801</v>
      </c>
      <c r="EC58" s="242">
        <v>24.941461088979</v>
      </c>
      <c r="EF58" s="242">
        <v>2.5159914987808119</v>
      </c>
      <c r="EI58" s="242">
        <v>13.043511067864102</v>
      </c>
      <c r="EL58" s="242">
        <v>1.7539074184802441</v>
      </c>
      <c r="EX58" s="242">
        <v>2.0010904072748281</v>
      </c>
      <c r="FA58" s="242">
        <v>1.54672342441657</v>
      </c>
    </row>
    <row r="59" spans="2:159">
      <c r="B59" s="1036"/>
      <c r="C59" s="15" t="s">
        <v>209</v>
      </c>
      <c r="J59" s="118">
        <v>20.447224589505751</v>
      </c>
      <c r="M59" s="118">
        <v>31.528060681759619</v>
      </c>
      <c r="P59" s="118">
        <v>10.759590371998183</v>
      </c>
      <c r="S59" s="118">
        <v>770.83331191778689</v>
      </c>
      <c r="V59" s="118">
        <v>8310.1523599449556</v>
      </c>
      <c r="AB59" s="118"/>
      <c r="AT59" s="118">
        <v>14.430361486651893</v>
      </c>
      <c r="AW59" s="118">
        <v>59.46407945265215</v>
      </c>
      <c r="AZ59" s="118">
        <v>77.445606636314054</v>
      </c>
      <c r="BF59" s="118">
        <v>0.63861689532513988</v>
      </c>
      <c r="BI59" s="118">
        <v>1.1216509968950923</v>
      </c>
      <c r="BU59" s="118">
        <v>0.28770833096092779</v>
      </c>
      <c r="CA59" s="118">
        <v>22.001021489216079</v>
      </c>
      <c r="CD59" s="118">
        <v>13.580557210953828</v>
      </c>
      <c r="CY59" s="118">
        <v>3.410949600273923</v>
      </c>
      <c r="DB59" s="118">
        <v>19.560247998700319</v>
      </c>
      <c r="DE59" s="118">
        <v>1.9835037820554879</v>
      </c>
      <c r="DH59" s="118">
        <v>14.21562705243741</v>
      </c>
      <c r="DK59" s="118">
        <v>3.2480607400029702</v>
      </c>
      <c r="DN59" s="118">
        <v>0.71413987370242837</v>
      </c>
      <c r="DQ59" s="118">
        <v>2.9987050363390315</v>
      </c>
      <c r="DT59" s="118">
        <v>0.40943271049432062</v>
      </c>
      <c r="DW59" s="118">
        <v>2.1155336923839725</v>
      </c>
      <c r="DZ59" s="118">
        <v>0.33993507489402519</v>
      </c>
      <c r="EC59" s="118">
        <v>1.2276925981188846</v>
      </c>
      <c r="EF59" s="118">
        <v>8.7114016701127908E-2</v>
      </c>
      <c r="EI59" s="118">
        <v>0.46627101746520466</v>
      </c>
      <c r="EL59" s="118">
        <v>8.4038185125850942E-2</v>
      </c>
      <c r="EX59" s="118">
        <v>5.5000113461417456E-2</v>
      </c>
      <c r="FA59" s="118">
        <v>8.5263481397688606E-2</v>
      </c>
    </row>
    <row r="60" spans="2:159">
      <c r="B60" s="1036"/>
      <c r="C60" s="15" t="s">
        <v>794</v>
      </c>
      <c r="J60" s="118">
        <v>4.1675079391569687</v>
      </c>
      <c r="M60" s="118">
        <v>6.1249792976574247</v>
      </c>
      <c r="P60" s="118">
        <v>8.1222452874107365</v>
      </c>
      <c r="S60" s="118">
        <v>57.185258588097753</v>
      </c>
      <c r="V60" s="118">
        <v>3.6458074669299587</v>
      </c>
      <c r="AB60" s="118"/>
      <c r="AT60" s="118">
        <v>3.6764380075905847</v>
      </c>
      <c r="AW60" s="118">
        <v>3.6818533534485276</v>
      </c>
      <c r="AZ60" s="118">
        <v>4.4652390409147023</v>
      </c>
      <c r="BF60" s="118">
        <v>17.2584550837264</v>
      </c>
      <c r="BI60" s="118">
        <v>11.938054325069789</v>
      </c>
      <c r="BU60" s="118">
        <v>5.6783313291679418</v>
      </c>
      <c r="CA60" s="118">
        <v>3.419655250643383</v>
      </c>
      <c r="CD60" s="118">
        <v>4.6775359929765647</v>
      </c>
      <c r="CY60" s="118">
        <v>1.8080321003622553</v>
      </c>
      <c r="DB60" s="118">
        <v>3.3863304205806535</v>
      </c>
      <c r="DE60" s="118">
        <v>2.2513665135800238</v>
      </c>
      <c r="DH60" s="118">
        <v>3.2001199108167828</v>
      </c>
      <c r="DK60" s="118">
        <v>3.2443041493067386</v>
      </c>
      <c r="DN60" s="118">
        <v>3.235295805725773</v>
      </c>
      <c r="DQ60" s="118">
        <v>2.9740256456565421</v>
      </c>
      <c r="DT60" s="118">
        <v>3.564338920107216</v>
      </c>
      <c r="DW60" s="118">
        <v>3.4906896510646641</v>
      </c>
      <c r="DZ60" s="118">
        <v>3.2063089038432016</v>
      </c>
      <c r="EC60" s="118">
        <v>4.9222962269093804</v>
      </c>
      <c r="EF60" s="118">
        <v>3.4624129987458714</v>
      </c>
      <c r="EI60" s="118">
        <v>3.5747354760481476</v>
      </c>
      <c r="EL60" s="118">
        <v>4.7914835321621361</v>
      </c>
      <c r="EX60" s="118">
        <v>2.7485071769605351</v>
      </c>
      <c r="FA60" s="118">
        <v>5.5125227983050893</v>
      </c>
    </row>
    <row r="61" spans="2:159">
      <c r="B61" s="1036"/>
      <c r="C61" s="243" t="s">
        <v>795</v>
      </c>
      <c r="D61" s="68"/>
      <c r="E61" s="68"/>
      <c r="F61" s="68"/>
      <c r="G61" s="68"/>
      <c r="H61" s="68"/>
      <c r="I61" s="68"/>
      <c r="J61" s="131">
        <v>2.6431649432938906</v>
      </c>
      <c r="K61" s="68"/>
      <c r="L61" s="68"/>
      <c r="M61" s="292">
        <v>5.0501199372080912</v>
      </c>
      <c r="N61" s="68"/>
      <c r="O61" s="68"/>
      <c r="P61" s="293">
        <f>(P58-P6)/P6*100</f>
        <v>-23.867447869744947</v>
      </c>
      <c r="Q61" s="68"/>
      <c r="R61" s="68"/>
      <c r="S61" s="292">
        <v>-13.703068062040771</v>
      </c>
      <c r="T61" s="68"/>
      <c r="U61" s="68"/>
      <c r="V61" s="293">
        <v>30.998405030257359</v>
      </c>
      <c r="W61" s="68"/>
      <c r="X61" s="68"/>
      <c r="Y61" s="68"/>
      <c r="Z61" s="68"/>
      <c r="AA61" s="68"/>
      <c r="AB61" s="131"/>
      <c r="AC61" s="68"/>
      <c r="AD61" s="68"/>
      <c r="AE61" s="68"/>
      <c r="AF61" s="68"/>
      <c r="AG61" s="68"/>
      <c r="AH61" s="68"/>
      <c r="AI61" s="68"/>
      <c r="AJ61" s="68"/>
      <c r="AK61" s="68"/>
      <c r="AL61" s="68"/>
      <c r="AM61" s="68"/>
      <c r="AN61" s="68"/>
      <c r="AO61" s="68"/>
      <c r="AP61" s="68"/>
      <c r="AQ61" s="68"/>
      <c r="AR61" s="68"/>
      <c r="AS61" s="68"/>
      <c r="AT61" s="131">
        <v>1.950470345213678</v>
      </c>
      <c r="AU61" s="68"/>
      <c r="AV61" s="68"/>
      <c r="AW61" s="292">
        <v>35.332523428931786</v>
      </c>
      <c r="AX61" s="68"/>
      <c r="AY61" s="68"/>
      <c r="AZ61" s="292">
        <v>45.333602608081932</v>
      </c>
      <c r="BA61" s="68"/>
      <c r="BB61" s="68"/>
      <c r="BC61" s="68"/>
      <c r="BD61" s="68"/>
      <c r="BE61" s="68"/>
      <c r="BF61" s="292">
        <v>-81.498433891475202</v>
      </c>
      <c r="BG61" s="68"/>
      <c r="BH61" s="68"/>
      <c r="BI61" s="131">
        <v>6.7681023101018312</v>
      </c>
      <c r="BJ61" s="68"/>
      <c r="BK61" s="68"/>
      <c r="BL61" s="68"/>
      <c r="BM61" s="68"/>
      <c r="BN61" s="68"/>
      <c r="BO61" s="68"/>
      <c r="BP61" s="68"/>
      <c r="BQ61" s="68"/>
      <c r="BR61" s="68"/>
      <c r="BS61" s="68"/>
      <c r="BT61" s="68"/>
      <c r="BU61" s="131">
        <v>-2.5619993314105982</v>
      </c>
      <c r="BV61" s="68"/>
      <c r="BW61" s="68"/>
      <c r="BX61" s="68"/>
      <c r="BY61" s="68"/>
      <c r="BZ61" s="68"/>
      <c r="CA61" s="131">
        <v>1.9603131652637935</v>
      </c>
      <c r="CB61" s="68"/>
      <c r="CC61" s="68"/>
      <c r="CD61" s="131">
        <v>-0.90931490348847044</v>
      </c>
      <c r="CE61" s="68"/>
      <c r="CF61" s="68"/>
      <c r="CG61" s="68"/>
      <c r="CH61" s="68"/>
      <c r="CI61" s="68"/>
      <c r="CJ61" s="68"/>
      <c r="CK61" s="68"/>
      <c r="CL61" s="68"/>
      <c r="CM61" s="68"/>
      <c r="CN61" s="68"/>
      <c r="CO61" s="68"/>
      <c r="CP61" s="68"/>
      <c r="CQ61" s="68"/>
      <c r="CR61" s="68"/>
      <c r="CS61" s="68"/>
      <c r="CT61" s="68"/>
      <c r="CU61" s="68"/>
      <c r="CV61" s="68"/>
      <c r="CW61" s="68"/>
      <c r="CX61" s="68"/>
      <c r="CY61" s="131">
        <v>7.8030670422755302</v>
      </c>
      <c r="CZ61" s="68"/>
      <c r="DA61" s="68"/>
      <c r="DB61" s="131">
        <v>6.7696353858179235</v>
      </c>
      <c r="DC61" s="68"/>
      <c r="DD61" s="68"/>
      <c r="DE61" s="131">
        <v>4.8835901224130565</v>
      </c>
      <c r="DF61" s="68"/>
      <c r="DG61" s="68"/>
      <c r="DH61" s="131">
        <v>0.95947714892945024</v>
      </c>
      <c r="DI61" s="68"/>
      <c r="DJ61" s="68"/>
      <c r="DK61" s="131">
        <v>1.1270609461048751</v>
      </c>
      <c r="DL61" s="68"/>
      <c r="DM61" s="68"/>
      <c r="DN61" s="131">
        <v>2.1916794483354507</v>
      </c>
      <c r="DO61" s="68"/>
      <c r="DP61" s="68"/>
      <c r="DQ61" s="131">
        <v>0.82983113203924586</v>
      </c>
      <c r="DR61" s="68"/>
      <c r="DS61" s="68"/>
      <c r="DT61" s="131">
        <v>-0.11375127666156623</v>
      </c>
      <c r="DU61" s="68"/>
      <c r="DV61" s="68"/>
      <c r="DW61" s="131">
        <v>-0.64748324893839782</v>
      </c>
      <c r="DX61" s="68"/>
      <c r="DY61" s="68"/>
      <c r="DZ61" s="131">
        <v>1.9429689212961609</v>
      </c>
      <c r="EA61" s="68"/>
      <c r="EB61" s="68"/>
      <c r="EC61" s="131">
        <v>6.5874405511923166</v>
      </c>
      <c r="ED61" s="68"/>
      <c r="EE61" s="68"/>
      <c r="EF61" s="131">
        <v>0.6396599512324741</v>
      </c>
      <c r="EG61" s="68"/>
      <c r="EH61" s="68"/>
      <c r="EI61" s="131">
        <v>-1.1855222131507339</v>
      </c>
      <c r="EJ61" s="68"/>
      <c r="EK61" s="68"/>
      <c r="EL61" s="131">
        <v>-2.5606989733197736</v>
      </c>
      <c r="EM61" s="68"/>
      <c r="EN61" s="68"/>
      <c r="EO61" s="68"/>
      <c r="EP61" s="68"/>
      <c r="EQ61" s="68"/>
      <c r="ER61" s="68"/>
      <c r="ES61" s="68"/>
      <c r="ET61" s="68"/>
      <c r="EU61" s="68"/>
      <c r="EV61" s="68"/>
      <c r="EW61" s="68"/>
      <c r="EX61" s="131">
        <v>5.3205477513067478</v>
      </c>
      <c r="EY61" s="68"/>
      <c r="EZ61" s="68"/>
      <c r="FA61" s="131">
        <v>-9.0162691519664708</v>
      </c>
      <c r="FB61" s="68"/>
      <c r="FC61" s="68"/>
    </row>
    <row r="62" spans="2:159">
      <c r="B62" s="73" t="s">
        <v>808</v>
      </c>
      <c r="C62" s="73" t="s">
        <v>851</v>
      </c>
      <c r="D62" s="118">
        <v>2.7685908370611698</v>
      </c>
      <c r="E62" s="211">
        <v>7.1913314623241096</v>
      </c>
      <c r="F62" s="211">
        <v>2.6600795930883798</v>
      </c>
      <c r="G62" s="118">
        <v>17.420264068995898</v>
      </c>
      <c r="H62" s="211">
        <v>20.648634167664301</v>
      </c>
      <c r="I62" s="211">
        <v>5.2430547312622204</v>
      </c>
      <c r="J62" s="205">
        <v>504.49892649527902</v>
      </c>
      <c r="K62" s="211">
        <v>230.18638278714801</v>
      </c>
      <c r="L62" s="211">
        <v>1.95541279103234</v>
      </c>
      <c r="M62" s="205">
        <v>516.99503616983304</v>
      </c>
      <c r="N62" s="211">
        <v>209.63722142335399</v>
      </c>
      <c r="O62" s="211">
        <v>0.29689907622887202</v>
      </c>
      <c r="P62" s="270">
        <v>139.958081918174</v>
      </c>
      <c r="Q62" s="211">
        <v>84.450184659351393</v>
      </c>
      <c r="R62" s="211">
        <v>1.06005206978966</v>
      </c>
      <c r="S62" s="270">
        <v>1574.1891801299901</v>
      </c>
      <c r="T62" s="211">
        <v>951.26745783321803</v>
      </c>
      <c r="U62" s="211">
        <v>227.35595988343701</v>
      </c>
      <c r="V62" s="118">
        <v>228520.26540641999</v>
      </c>
      <c r="W62" s="211">
        <v>89071.611219518803</v>
      </c>
      <c r="X62" s="211">
        <v>12.831915979081399</v>
      </c>
      <c r="Y62" s="118">
        <v>345.87358028180802</v>
      </c>
      <c r="Z62" s="211">
        <v>266.12937552909102</v>
      </c>
      <c r="AA62" s="211">
        <v>64.800889576795996</v>
      </c>
      <c r="AB62" s="118">
        <v>455.55788306035703</v>
      </c>
      <c r="AC62" s="211">
        <v>560.07775638308601</v>
      </c>
      <c r="AD62" s="211">
        <v>145.84599690035699</v>
      </c>
      <c r="AE62" s="118">
        <v>26.640159194132</v>
      </c>
      <c r="AF62" s="211">
        <v>50.368378779176403</v>
      </c>
      <c r="AG62" s="211">
        <v>17.942264369613699</v>
      </c>
      <c r="AH62" s="118">
        <v>1.40494426016719</v>
      </c>
      <c r="AI62" s="211">
        <v>0.97438553484685198</v>
      </c>
      <c r="AJ62" s="211">
        <v>0.33556077035368298</v>
      </c>
      <c r="AK62" s="118">
        <v>18.4921764380809</v>
      </c>
      <c r="AL62" s="211">
        <v>24.079443282812701</v>
      </c>
      <c r="AM62" s="211">
        <v>0.66209256598640998</v>
      </c>
      <c r="AN62" s="118">
        <v>0.692435644361166</v>
      </c>
      <c r="AO62" s="211">
        <v>0.72299908792151901</v>
      </c>
      <c r="AP62" s="211">
        <v>4.9022354512238901E-2</v>
      </c>
      <c r="AQ62" s="118">
        <v>0.99943369084586298</v>
      </c>
      <c r="AR62" s="211">
        <v>6.9548831216326397</v>
      </c>
      <c r="AS62" s="211">
        <v>1.9942920900262899</v>
      </c>
      <c r="AT62" s="205">
        <v>371.85277315748499</v>
      </c>
      <c r="AU62" s="211">
        <v>128.45936463612199</v>
      </c>
      <c r="AV62" s="211">
        <v>0.643837946304745</v>
      </c>
      <c r="AW62" s="270">
        <v>1557.4143114482999</v>
      </c>
      <c r="AX62" s="211">
        <v>649.227448252714</v>
      </c>
      <c r="AY62" s="211">
        <v>0.85866628602457096</v>
      </c>
      <c r="AZ62" s="270">
        <v>1734.78457717378</v>
      </c>
      <c r="BA62" s="211">
        <v>659.05190461914003</v>
      </c>
      <c r="BB62" s="211">
        <v>6.2904323700525797</v>
      </c>
      <c r="BC62" s="118">
        <v>1.9921900125868901</v>
      </c>
      <c r="BD62" s="211">
        <v>1.4187756273090999</v>
      </c>
      <c r="BE62" s="211">
        <v>2.5254258430253598E-2</v>
      </c>
      <c r="BF62" s="270">
        <v>3.2802325716826801</v>
      </c>
      <c r="BG62" s="211">
        <v>3.1195741901563698</v>
      </c>
      <c r="BH62" s="211">
        <v>0.25652112440792602</v>
      </c>
      <c r="BI62" s="205">
        <v>8.3758516517972108</v>
      </c>
      <c r="BJ62" s="211">
        <v>6.0530542931367197</v>
      </c>
      <c r="BK62" s="211">
        <v>0.22749868928071601</v>
      </c>
      <c r="BL62" s="118">
        <v>5.4019713725743799</v>
      </c>
      <c r="BM62" s="211">
        <v>4.0102037431833804</v>
      </c>
      <c r="BN62" s="211">
        <v>0.35668737531685701</v>
      </c>
      <c r="BO62" s="118">
        <v>0.27108490914934602</v>
      </c>
      <c r="BP62" s="211">
        <v>0.32124228442346597</v>
      </c>
      <c r="BQ62" s="211">
        <v>5.1052561620826199E-2</v>
      </c>
      <c r="BR62" s="118">
        <v>5.9223507903754298</v>
      </c>
      <c r="BS62" s="211">
        <v>3.3382125781285601</v>
      </c>
      <c r="BT62" s="211">
        <v>0.364092624156031</v>
      </c>
      <c r="BU62" s="205">
        <v>4.9117925691917597</v>
      </c>
      <c r="BV62" s="211">
        <v>3.6008425805752098</v>
      </c>
      <c r="BW62" s="211">
        <v>0.106547025540766</v>
      </c>
      <c r="BX62" s="118">
        <v>-0.49305674826746199</v>
      </c>
      <c r="BY62" s="211">
        <v>4.1200598886119497</v>
      </c>
      <c r="BZ62" s="211">
        <v>1.46309476317667</v>
      </c>
      <c r="CA62" s="205">
        <v>645.08230037068904</v>
      </c>
      <c r="CB62" s="211">
        <v>179.51953057784999</v>
      </c>
      <c r="CC62" s="211">
        <v>1.38112272340553E-2</v>
      </c>
      <c r="CD62" s="205">
        <v>288.47131936631098</v>
      </c>
      <c r="CE62" s="211">
        <v>69.740795247755003</v>
      </c>
      <c r="CF62" s="211">
        <v>0</v>
      </c>
      <c r="CG62" s="118">
        <v>0.65479753942079399</v>
      </c>
      <c r="CH62" s="211">
        <v>0.82309791612169603</v>
      </c>
      <c r="CI62" s="211">
        <v>0</v>
      </c>
      <c r="CJ62" s="118">
        <v>0</v>
      </c>
      <c r="CK62" s="211">
        <v>0</v>
      </c>
      <c r="CL62" s="211">
        <v>7.7229099795994502E-3</v>
      </c>
      <c r="CM62" s="118">
        <v>0</v>
      </c>
      <c r="CN62" s="211">
        <v>0</v>
      </c>
      <c r="CO62" s="211">
        <v>4.37908408646853E-2</v>
      </c>
      <c r="CP62" s="118">
        <v>4.2328407216295201</v>
      </c>
      <c r="CQ62" s="211">
        <v>4.7651373951694298</v>
      </c>
      <c r="CR62" s="211">
        <v>7.8926868645808002E-2</v>
      </c>
      <c r="CS62" s="118">
        <v>0.230065312671282</v>
      </c>
      <c r="CT62" s="211">
        <v>0.46013062534256499</v>
      </c>
      <c r="CU62" s="211">
        <v>2.6390352974944301E-2</v>
      </c>
      <c r="CV62" s="118">
        <v>2.17183795197742</v>
      </c>
      <c r="CW62" s="211">
        <v>2.3482996843262001</v>
      </c>
      <c r="CX62" s="211">
        <v>5.21997105744713E-2</v>
      </c>
      <c r="CY62" s="205">
        <v>191.013176798416</v>
      </c>
      <c r="CZ62" s="211">
        <v>62.853509249669102</v>
      </c>
      <c r="DA62" s="211">
        <v>0</v>
      </c>
      <c r="DB62" s="205">
        <v>583.36779785174201</v>
      </c>
      <c r="DC62" s="211">
        <v>191.13294041271701</v>
      </c>
      <c r="DD62" s="211">
        <v>0</v>
      </c>
      <c r="DE62" s="205">
        <v>86.128322887646107</v>
      </c>
      <c r="DF62" s="211">
        <v>30.053215821163999</v>
      </c>
      <c r="DG62" s="211">
        <v>0</v>
      </c>
      <c r="DH62" s="205">
        <v>461.35998729149202</v>
      </c>
      <c r="DI62" s="211">
        <v>124.257759593712</v>
      </c>
      <c r="DJ62" s="211">
        <v>0</v>
      </c>
      <c r="DK62" s="205">
        <v>100.22221946587401</v>
      </c>
      <c r="DL62" s="211">
        <v>31.211034348656302</v>
      </c>
      <c r="DM62" s="211">
        <v>3.06199353129573E-2</v>
      </c>
      <c r="DN62" s="205">
        <v>21.9246116183091</v>
      </c>
      <c r="DO62" s="211">
        <v>5.9322874658082601</v>
      </c>
      <c r="DP62" s="211">
        <v>0</v>
      </c>
      <c r="DQ62" s="205">
        <v>101.01606566479499</v>
      </c>
      <c r="DR62" s="211">
        <v>24.8654070979272</v>
      </c>
      <c r="DS62" s="211">
        <v>3.0305240657289699E-2</v>
      </c>
      <c r="DT62" s="205">
        <v>11.3711051622884</v>
      </c>
      <c r="DU62" s="211">
        <v>2.80432960016697</v>
      </c>
      <c r="DV62" s="211">
        <v>0</v>
      </c>
      <c r="DW62" s="205">
        <v>61.845318291746999</v>
      </c>
      <c r="DX62" s="211">
        <v>14.947730454241</v>
      </c>
      <c r="DY62" s="211">
        <v>0</v>
      </c>
      <c r="DZ62" s="205">
        <v>10.620677596203301</v>
      </c>
      <c r="EA62" s="211">
        <v>3.0903309855915602</v>
      </c>
      <c r="EB62" s="211">
        <v>4.1433200086618297E-3</v>
      </c>
      <c r="EC62" s="205">
        <v>25.128317866127801</v>
      </c>
      <c r="ED62" s="211">
        <v>6.5793026630809202</v>
      </c>
      <c r="EE62" s="211">
        <v>0</v>
      </c>
      <c r="EF62" s="205">
        <v>2.5180553817915601</v>
      </c>
      <c r="EG62" s="211">
        <v>0.82067847858555498</v>
      </c>
      <c r="EH62" s="211">
        <v>0</v>
      </c>
      <c r="EI62" s="205">
        <v>12.7796762066785</v>
      </c>
      <c r="EJ62" s="211">
        <v>4.9369862045579298</v>
      </c>
      <c r="EK62" s="211">
        <v>1.9511279939811901E-2</v>
      </c>
      <c r="EL62" s="205">
        <v>1.69251255249641</v>
      </c>
      <c r="EM62" s="211">
        <v>0.65200163617615503</v>
      </c>
      <c r="EN62" s="211">
        <v>0</v>
      </c>
      <c r="EO62" s="118">
        <v>0</v>
      </c>
      <c r="EP62" s="211">
        <v>0</v>
      </c>
      <c r="EQ62" s="211">
        <v>1.9078091114496602E-2</v>
      </c>
      <c r="ER62" s="118">
        <v>10.7182003120015</v>
      </c>
      <c r="ES62" s="211">
        <v>8.8565084479675402</v>
      </c>
      <c r="ET62" s="211">
        <v>0</v>
      </c>
      <c r="EU62" s="118">
        <v>0.11470121715038301</v>
      </c>
      <c r="EV62" s="211">
        <v>0.22940243430076601</v>
      </c>
      <c r="EW62" s="211">
        <v>1.35899546581855E-2</v>
      </c>
      <c r="EX62" s="205">
        <v>1.96149436117107</v>
      </c>
      <c r="EY62" s="211">
        <v>0.89659992462389704</v>
      </c>
      <c r="EZ62" s="211">
        <v>5.5791880207089403E-3</v>
      </c>
      <c r="FA62" s="205">
        <v>1.61278701488377</v>
      </c>
      <c r="FB62" s="211">
        <v>0.83083807697323697</v>
      </c>
      <c r="FC62" s="211">
        <v>1.1705453892559101E-2</v>
      </c>
    </row>
    <row r="63" spans="2:159">
      <c r="B63" s="73" t="s">
        <v>808</v>
      </c>
      <c r="C63" s="73" t="s">
        <v>851</v>
      </c>
      <c r="D63" s="118">
        <v>0.690071005961437</v>
      </c>
      <c r="E63" s="211">
        <v>7.4680011440210796</v>
      </c>
      <c r="F63" s="211">
        <v>1.86223715758535</v>
      </c>
      <c r="G63" s="118">
        <v>21.7389836710819</v>
      </c>
      <c r="H63" s="211">
        <v>21.353807044620101</v>
      </c>
      <c r="I63" s="211">
        <v>5.6677854821461304</v>
      </c>
      <c r="J63" s="205">
        <v>454.61794573763098</v>
      </c>
      <c r="K63" s="211">
        <v>183.80855717171599</v>
      </c>
      <c r="L63" s="211">
        <v>2.0914904270227499</v>
      </c>
      <c r="M63" s="270">
        <v>539.75810032650895</v>
      </c>
      <c r="N63" s="211">
        <v>289.83619553006298</v>
      </c>
      <c r="O63" s="211">
        <v>0.40922286428930799</v>
      </c>
      <c r="P63" s="270">
        <v>123.434744818966</v>
      </c>
      <c r="Q63" s="211">
        <v>58.139799493438701</v>
      </c>
      <c r="R63" s="211">
        <v>1.44857933887067</v>
      </c>
      <c r="S63" s="270">
        <v>990.32663769624003</v>
      </c>
      <c r="T63" s="211">
        <v>1003.99108500835</v>
      </c>
      <c r="U63" s="211">
        <v>257.48744983791198</v>
      </c>
      <c r="V63" s="118">
        <v>236046.69585717999</v>
      </c>
      <c r="W63" s="211">
        <v>97302.244652967594</v>
      </c>
      <c r="X63" s="211">
        <v>12.877164023637899</v>
      </c>
      <c r="Y63" s="118">
        <v>220.84181965644899</v>
      </c>
      <c r="Z63" s="211">
        <v>289.43040902634402</v>
      </c>
      <c r="AA63" s="211">
        <v>70.899421895505199</v>
      </c>
      <c r="AB63" s="118">
        <v>336.96658473334799</v>
      </c>
      <c r="AC63" s="211">
        <v>478.24562991671201</v>
      </c>
      <c r="AD63" s="211">
        <v>122.80197308512901</v>
      </c>
      <c r="AE63" s="118">
        <v>47.908018508505002</v>
      </c>
      <c r="AF63" s="211">
        <v>55.9373777398405</v>
      </c>
      <c r="AG63" s="211">
        <v>15.985002083668499</v>
      </c>
      <c r="AH63" s="118">
        <v>2.28049190721763</v>
      </c>
      <c r="AI63" s="211">
        <v>1.85976392554032</v>
      </c>
      <c r="AJ63" s="211">
        <v>0.34054255660611399</v>
      </c>
      <c r="AK63" s="118">
        <v>16.348384277672402</v>
      </c>
      <c r="AL63" s="211">
        <v>20.1293752940473</v>
      </c>
      <c r="AM63" s="211">
        <v>0.62008423908895705</v>
      </c>
      <c r="AN63" s="118">
        <v>0.469021498215416</v>
      </c>
      <c r="AO63" s="211">
        <v>0.46439444510524402</v>
      </c>
      <c r="AP63" s="211">
        <v>6.8925170077267006E-2</v>
      </c>
      <c r="AQ63" s="118">
        <v>-1.1596470643943499</v>
      </c>
      <c r="AR63" s="211">
        <v>6.80845984768552</v>
      </c>
      <c r="AS63" s="211">
        <v>2.5231165090176</v>
      </c>
      <c r="AT63" s="205">
        <v>407.26736604892301</v>
      </c>
      <c r="AU63" s="211">
        <v>157.236901581122</v>
      </c>
      <c r="AV63" s="211">
        <v>0.60920886737421998</v>
      </c>
      <c r="AW63" s="270">
        <v>1578.56025287837</v>
      </c>
      <c r="AX63" s="211">
        <v>876.869019537854</v>
      </c>
      <c r="AY63" s="211">
        <v>0.86596163048013597</v>
      </c>
      <c r="AZ63" s="270">
        <v>1746.5528017657</v>
      </c>
      <c r="BA63" s="211">
        <v>811.96997053579798</v>
      </c>
      <c r="BB63" s="211">
        <v>5.4185648925576597</v>
      </c>
      <c r="BC63" s="118">
        <v>2.1283336955440602</v>
      </c>
      <c r="BD63" s="211">
        <v>1.4648081287083099</v>
      </c>
      <c r="BE63" s="211">
        <v>3.6958858391557901E-2</v>
      </c>
      <c r="BF63" s="270">
        <v>3.3633500627087001</v>
      </c>
      <c r="BG63" s="211">
        <v>3.0493754391674401</v>
      </c>
      <c r="BH63" s="211">
        <v>0.17525501534569499</v>
      </c>
      <c r="BI63" s="205">
        <v>9.3573359827853295</v>
      </c>
      <c r="BJ63" s="211">
        <v>6.86052081104972</v>
      </c>
      <c r="BK63" s="211">
        <v>0.341191834282071</v>
      </c>
      <c r="BL63" s="118">
        <v>5.0021415676993399</v>
      </c>
      <c r="BM63" s="211">
        <v>4.0135177962936002</v>
      </c>
      <c r="BN63" s="211">
        <v>0.36748797889048002</v>
      </c>
      <c r="BO63" s="118">
        <v>0.32482449531838098</v>
      </c>
      <c r="BP63" s="211">
        <v>0.32412498134635298</v>
      </c>
      <c r="BQ63" s="211">
        <v>6.2739668399188098E-2</v>
      </c>
      <c r="BR63" s="118">
        <v>6.5393417233638802</v>
      </c>
      <c r="BS63" s="211">
        <v>3.66039140410509</v>
      </c>
      <c r="BT63" s="211">
        <v>0.30871588192521998</v>
      </c>
      <c r="BU63" s="205">
        <v>5.0117683001274402</v>
      </c>
      <c r="BV63" s="211">
        <v>2.9223804064866199</v>
      </c>
      <c r="BW63" s="211">
        <v>7.6441130513878894E-2</v>
      </c>
      <c r="BX63" s="118">
        <v>0.154223755789997</v>
      </c>
      <c r="BY63" s="211">
        <v>4.4122857976008598</v>
      </c>
      <c r="BZ63" s="211">
        <v>1.4548134144799501</v>
      </c>
      <c r="CA63" s="205">
        <v>608.24871046861404</v>
      </c>
      <c r="CB63" s="211">
        <v>229.36507826299399</v>
      </c>
      <c r="CC63" s="211">
        <v>1.3990825944593799E-2</v>
      </c>
      <c r="CD63" s="205">
        <v>278.74315067302501</v>
      </c>
      <c r="CE63" s="211">
        <v>78.471790874774896</v>
      </c>
      <c r="CF63" s="211">
        <v>0</v>
      </c>
      <c r="CG63" s="118">
        <v>0.504902832710594</v>
      </c>
      <c r="CH63" s="211">
        <v>0.54667211348637001</v>
      </c>
      <c r="CI63" s="211">
        <v>1.3236496111420399E-2</v>
      </c>
      <c r="CJ63" s="118">
        <v>0</v>
      </c>
      <c r="CK63" s="211">
        <v>0</v>
      </c>
      <c r="CL63" s="211">
        <v>8.0908122889897707E-3</v>
      </c>
      <c r="CM63" s="118">
        <v>0</v>
      </c>
      <c r="CN63" s="211">
        <v>0</v>
      </c>
      <c r="CO63" s="211">
        <v>4.5026173720624799E-2</v>
      </c>
      <c r="CP63" s="118">
        <v>3.72353108374186</v>
      </c>
      <c r="CQ63" s="211">
        <v>4.1099551567225596</v>
      </c>
      <c r="CR63" s="211">
        <v>9.1409973995832103E-2</v>
      </c>
      <c r="CS63" s="118">
        <v>0.14864251357236999</v>
      </c>
      <c r="CT63" s="211">
        <v>0.29728502714473898</v>
      </c>
      <c r="CU63" s="211">
        <v>3.2372269189535299E-2</v>
      </c>
      <c r="CV63" s="118">
        <v>2.4901300067961398</v>
      </c>
      <c r="CW63" s="211">
        <v>2.3021088634415099</v>
      </c>
      <c r="CX63" s="211">
        <v>0</v>
      </c>
      <c r="CY63" s="205">
        <v>183.287704716646</v>
      </c>
      <c r="CZ63" s="211">
        <v>57.459126920829</v>
      </c>
      <c r="DA63" s="211">
        <v>0</v>
      </c>
      <c r="DB63" s="205">
        <v>559.34709838820299</v>
      </c>
      <c r="DC63" s="211">
        <v>260.56054752596998</v>
      </c>
      <c r="DD63" s="211">
        <v>8.6870812861833801E-3</v>
      </c>
      <c r="DE63" s="205">
        <v>86.505582671547103</v>
      </c>
      <c r="DF63" s="211">
        <v>38.427888726853602</v>
      </c>
      <c r="DG63" s="211">
        <v>4.7319809742024498E-3</v>
      </c>
      <c r="DH63" s="205">
        <v>422.02263334323402</v>
      </c>
      <c r="DI63" s="211">
        <v>142.91883877675099</v>
      </c>
      <c r="DJ63" s="211">
        <v>0</v>
      </c>
      <c r="DK63" s="205">
        <v>95.773152482783104</v>
      </c>
      <c r="DL63" s="211">
        <v>28.012581343846101</v>
      </c>
      <c r="DM63" s="211">
        <v>3.1017858904403599E-2</v>
      </c>
      <c r="DN63" s="205">
        <v>21.325029240461198</v>
      </c>
      <c r="DO63" s="211">
        <v>7.9383260452507898</v>
      </c>
      <c r="DP63" s="211">
        <v>1.2471658592927501E-2</v>
      </c>
      <c r="DQ63" s="205">
        <v>99.410228350685102</v>
      </c>
      <c r="DR63" s="211">
        <v>34.240497930387399</v>
      </c>
      <c r="DS63" s="211">
        <v>3.0731036345833899E-2</v>
      </c>
      <c r="DT63" s="205">
        <v>10.9131387456291</v>
      </c>
      <c r="DU63" s="211">
        <v>3.6017659260756001</v>
      </c>
      <c r="DV63" s="211">
        <v>0</v>
      </c>
      <c r="DW63" s="205">
        <v>59.433390687383898</v>
      </c>
      <c r="DX63" s="211">
        <v>18.559575457595699</v>
      </c>
      <c r="DY63" s="211">
        <v>0</v>
      </c>
      <c r="DZ63" s="205">
        <v>10.3163855186832</v>
      </c>
      <c r="EA63" s="211">
        <v>3.6320542180695199</v>
      </c>
      <c r="EB63" s="211">
        <v>0</v>
      </c>
      <c r="EC63" s="205">
        <v>24.501865088049598</v>
      </c>
      <c r="ED63" s="211">
        <v>8.5272138882722999</v>
      </c>
      <c r="EE63" s="211">
        <v>0</v>
      </c>
      <c r="EF63" s="205">
        <v>2.3927905718367</v>
      </c>
      <c r="EG63" s="211">
        <v>1.05308356283436</v>
      </c>
      <c r="EH63" s="211">
        <v>0</v>
      </c>
      <c r="EI63" s="205">
        <v>12.435150581966001</v>
      </c>
      <c r="EJ63" s="211">
        <v>5.3551131659496098</v>
      </c>
      <c r="EK63" s="211">
        <v>0</v>
      </c>
      <c r="EL63" s="205">
        <v>1.6905819534969799</v>
      </c>
      <c r="EM63" s="211">
        <v>0.66052415381477103</v>
      </c>
      <c r="EN63" s="211">
        <v>4.2972601500642698E-3</v>
      </c>
      <c r="EO63" s="118">
        <v>0</v>
      </c>
      <c r="EP63" s="211">
        <v>0</v>
      </c>
      <c r="EQ63" s="211">
        <v>2.0314449032009099E-2</v>
      </c>
      <c r="ER63" s="118">
        <v>8.6087041947962799</v>
      </c>
      <c r="ES63" s="211">
        <v>7.73906757962241</v>
      </c>
      <c r="ET63" s="211">
        <v>1.28189273458533E-2</v>
      </c>
      <c r="EU63" s="118">
        <v>0.11851903080090601</v>
      </c>
      <c r="EV63" s="211">
        <v>0.23703806160181101</v>
      </c>
      <c r="EW63" s="211">
        <v>1.5938298044384201E-2</v>
      </c>
      <c r="EX63" s="205">
        <v>1.9753338063827299</v>
      </c>
      <c r="EY63" s="211">
        <v>0.83514702346922398</v>
      </c>
      <c r="EZ63" s="211">
        <v>5.7835150002336997E-3</v>
      </c>
      <c r="FA63" s="205">
        <v>1.5563174571526499</v>
      </c>
      <c r="FB63" s="211">
        <v>0.81963787831549695</v>
      </c>
      <c r="FC63" s="211">
        <v>5.5695626072517403E-3</v>
      </c>
    </row>
    <row r="64" spans="2:159">
      <c r="B64" s="73" t="s">
        <v>808</v>
      </c>
      <c r="C64" s="73" t="s">
        <v>851</v>
      </c>
      <c r="D64" s="338" t="s">
        <v>806</v>
      </c>
      <c r="E64" s="259">
        <v>5.3569956359197803</v>
      </c>
      <c r="F64" s="259">
        <v>2.0442281586003399</v>
      </c>
      <c r="G64" s="89">
        <v>9.5391839853211096</v>
      </c>
      <c r="H64" s="259">
        <v>12.652258404684201</v>
      </c>
      <c r="I64" s="259">
        <v>3.8576317557341202</v>
      </c>
      <c r="J64" s="86">
        <v>501.0881612535</v>
      </c>
      <c r="K64" s="259">
        <v>140.08583887197599</v>
      </c>
      <c r="L64" s="259">
        <v>1.4871629823855901</v>
      </c>
      <c r="M64" s="86">
        <v>469.24913833282699</v>
      </c>
      <c r="N64" s="259">
        <v>148.41088229745799</v>
      </c>
      <c r="O64" s="259">
        <v>0.320588412076795</v>
      </c>
      <c r="P64" s="294">
        <v>136.803104520099</v>
      </c>
      <c r="Q64" s="259">
        <v>69.570018910011001</v>
      </c>
      <c r="R64" s="259">
        <v>1.1574516845945499</v>
      </c>
      <c r="S64" s="294">
        <v>1479.3584127865399</v>
      </c>
      <c r="T64" s="259">
        <v>721.36244086482498</v>
      </c>
      <c r="U64" s="259">
        <v>238.28130355343501</v>
      </c>
      <c r="V64" s="89">
        <v>218471.89467421101</v>
      </c>
      <c r="W64" s="259">
        <v>46830.334213191403</v>
      </c>
      <c r="X64" s="259">
        <v>11.588630912968901</v>
      </c>
      <c r="Y64" s="89">
        <v>1038.04266790412</v>
      </c>
      <c r="Z64" s="259">
        <v>432.002399719913</v>
      </c>
      <c r="AA64" s="259">
        <v>73.104358183761804</v>
      </c>
      <c r="AB64" s="89">
        <v>463.53511133139102</v>
      </c>
      <c r="AC64" s="259">
        <v>319.16828932050998</v>
      </c>
      <c r="AD64" s="259">
        <v>98.635519434318397</v>
      </c>
      <c r="AE64" s="89">
        <v>38.003784480619302</v>
      </c>
      <c r="AF64" s="259">
        <v>43.054522982998797</v>
      </c>
      <c r="AG64" s="259">
        <v>8.5512271358608807</v>
      </c>
      <c r="AH64" s="89">
        <v>1.31964670961715</v>
      </c>
      <c r="AI64" s="259">
        <v>1.2834941336744601</v>
      </c>
      <c r="AJ64" s="259">
        <v>0.37363030927909502</v>
      </c>
      <c r="AK64" s="89">
        <v>13.761896584316201</v>
      </c>
      <c r="AL64" s="259">
        <v>15.086860019295701</v>
      </c>
      <c r="AM64" s="259">
        <v>0.351370484434194</v>
      </c>
      <c r="AN64" s="89">
        <v>0.51556210522891199</v>
      </c>
      <c r="AO64" s="259">
        <v>0.37334404388050602</v>
      </c>
      <c r="AP64" s="259">
        <v>3.8915344076991203E-2</v>
      </c>
      <c r="AQ64" s="89" t="s">
        <v>806</v>
      </c>
      <c r="AR64" s="259">
        <v>6.6894209831086604</v>
      </c>
      <c r="AS64" s="259">
        <v>2.1189304935387598</v>
      </c>
      <c r="AT64" s="86">
        <v>386.21077307245002</v>
      </c>
      <c r="AU64" s="259">
        <v>79.730303506746594</v>
      </c>
      <c r="AV64" s="259">
        <v>0.45402585153798802</v>
      </c>
      <c r="AW64" s="294">
        <v>1583.6970795772099</v>
      </c>
      <c r="AX64" s="259">
        <v>450.61206740474603</v>
      </c>
      <c r="AY64" s="259">
        <v>1.06798459685766</v>
      </c>
      <c r="AZ64" s="294">
        <v>1604.5638076502601</v>
      </c>
      <c r="BA64" s="259">
        <v>499.79793091982498</v>
      </c>
      <c r="BB64" s="259">
        <v>6.9004321930986201</v>
      </c>
      <c r="BC64" s="89">
        <v>2.08330824353102</v>
      </c>
      <c r="BD64" s="259">
        <v>0.96572275980619604</v>
      </c>
      <c r="BE64" s="259">
        <v>2.3801382525288701E-2</v>
      </c>
      <c r="BF64" s="294">
        <v>4.8269638811714302</v>
      </c>
      <c r="BG64" s="259">
        <v>3.3215407523910998</v>
      </c>
      <c r="BH64" s="259">
        <v>0.49428239884209202</v>
      </c>
      <c r="BI64" s="86">
        <v>8.3621228807180596</v>
      </c>
      <c r="BJ64" s="259">
        <v>5.7510202181297396</v>
      </c>
      <c r="BK64" s="259">
        <v>0.242216294591896</v>
      </c>
      <c r="BL64" s="89">
        <v>6.0579769398330399</v>
      </c>
      <c r="BM64" s="259">
        <v>5.98283579974464</v>
      </c>
      <c r="BN64" s="259">
        <v>0.84845984058825397</v>
      </c>
      <c r="BO64" s="89">
        <v>0.31500270606386399</v>
      </c>
      <c r="BP64" s="259">
        <v>0.55969248628618196</v>
      </c>
      <c r="BQ64" s="259">
        <v>6.8371307411708895E-2</v>
      </c>
      <c r="BR64" s="89">
        <v>6.90148195454847</v>
      </c>
      <c r="BS64" s="259">
        <v>3.5520546311011199</v>
      </c>
      <c r="BT64" s="259">
        <v>0.231777793887461</v>
      </c>
      <c r="BU64" s="86">
        <v>5.5693558853334197</v>
      </c>
      <c r="BV64" s="259">
        <v>3.1626033746101201</v>
      </c>
      <c r="BW64" s="259">
        <v>0.29723900029514999</v>
      </c>
      <c r="BX64" s="89" t="s">
        <v>806</v>
      </c>
      <c r="BY64" s="259">
        <v>1.6641843321808101</v>
      </c>
      <c r="BZ64" s="259">
        <v>0.569644631591536</v>
      </c>
      <c r="CA64" s="86">
        <v>645.68944009057395</v>
      </c>
      <c r="CB64" s="259">
        <v>197.36988883022801</v>
      </c>
      <c r="CC64" s="259">
        <v>2.38552404932184E-2</v>
      </c>
      <c r="CD64" s="86">
        <v>308.81542968885901</v>
      </c>
      <c r="CE64" s="259">
        <v>83.563264583886607</v>
      </c>
      <c r="CF64" s="259">
        <v>0</v>
      </c>
      <c r="CG64" s="89">
        <v>0.67241937244676797</v>
      </c>
      <c r="CH64" s="259">
        <v>0.79990045159046597</v>
      </c>
      <c r="CI64" s="259">
        <v>0</v>
      </c>
      <c r="CJ64" s="89">
        <v>0</v>
      </c>
      <c r="CK64" s="259">
        <v>0</v>
      </c>
      <c r="CL64" s="259">
        <v>0</v>
      </c>
      <c r="CM64" s="89">
        <v>0</v>
      </c>
      <c r="CN64" s="259">
        <v>0</v>
      </c>
      <c r="CO64" s="259">
        <v>0</v>
      </c>
      <c r="CP64" s="89">
        <v>3.5690066085185599</v>
      </c>
      <c r="CQ64" s="259">
        <v>4.6613711826340003</v>
      </c>
      <c r="CR64" s="259">
        <v>0.16974846114846401</v>
      </c>
      <c r="CS64" s="89" t="s">
        <v>806</v>
      </c>
      <c r="CT64" s="259">
        <v>0</v>
      </c>
      <c r="CU64" s="259">
        <v>0.10090487295902301</v>
      </c>
      <c r="CV64" s="89">
        <v>1.8668024086372701</v>
      </c>
      <c r="CW64" s="259">
        <v>3.73360481727453</v>
      </c>
      <c r="CX64" s="259">
        <v>0</v>
      </c>
      <c r="CY64" s="86">
        <v>191.052215301665</v>
      </c>
      <c r="CZ64" s="259">
        <v>62.099778061117497</v>
      </c>
      <c r="DA64" s="259">
        <v>0</v>
      </c>
      <c r="DB64" s="86">
        <v>559.46422912960998</v>
      </c>
      <c r="DC64" s="259">
        <v>177.77481873072</v>
      </c>
      <c r="DD64" s="259">
        <v>1.18325913443277E-2</v>
      </c>
      <c r="DE64" s="86">
        <v>90.814924268855705</v>
      </c>
      <c r="DF64" s="259">
        <v>29.922336027335302</v>
      </c>
      <c r="DG64" s="259">
        <v>0</v>
      </c>
      <c r="DH64" s="86">
        <v>446.79821314697199</v>
      </c>
      <c r="DI64" s="259">
        <v>134.03511310878599</v>
      </c>
      <c r="DJ64" s="259">
        <v>0</v>
      </c>
      <c r="DK64" s="86">
        <v>104.59866340179001</v>
      </c>
      <c r="DL64" s="259">
        <v>34.4918035441233</v>
      </c>
      <c r="DM64" s="259">
        <v>0</v>
      </c>
      <c r="DN64" s="86">
        <v>23.215161019196</v>
      </c>
      <c r="DO64" s="259">
        <v>8.5463351827482708</v>
      </c>
      <c r="DP64" s="259">
        <v>0</v>
      </c>
      <c r="DQ64" s="86">
        <v>105.62282991437201</v>
      </c>
      <c r="DR64" s="259">
        <v>30.3766384098628</v>
      </c>
      <c r="DS64" s="259">
        <v>0</v>
      </c>
      <c r="DT64" s="86">
        <v>11.997961884332501</v>
      </c>
      <c r="DU64" s="259">
        <v>4.0203607798271204</v>
      </c>
      <c r="DV64" s="259">
        <v>8.0740641216455293E-3</v>
      </c>
      <c r="DW64" s="86">
        <v>63.435319636182498</v>
      </c>
      <c r="DX64" s="259">
        <v>20.462060447884301</v>
      </c>
      <c r="DY64" s="259">
        <v>0</v>
      </c>
      <c r="DZ64" s="86">
        <v>11.1404170162333</v>
      </c>
      <c r="EA64" s="259">
        <v>3.65972620399037</v>
      </c>
      <c r="EB64" s="259">
        <v>0</v>
      </c>
      <c r="EC64" s="86">
        <v>26.835833307277401</v>
      </c>
      <c r="ED64" s="259">
        <v>9.8912664545315092</v>
      </c>
      <c r="EE64" s="259">
        <v>2.3439624671608001E-2</v>
      </c>
      <c r="EF64" s="86">
        <v>2.6248742364226501</v>
      </c>
      <c r="EG64" s="259">
        <v>1.06267316907908</v>
      </c>
      <c r="EH64" s="259">
        <v>0</v>
      </c>
      <c r="EI64" s="86">
        <v>13.481558438935201</v>
      </c>
      <c r="EJ64" s="259">
        <v>4.8207680857660797</v>
      </c>
      <c r="EK64" s="259">
        <v>0</v>
      </c>
      <c r="EL64" s="86">
        <v>1.8668288940712101</v>
      </c>
      <c r="EM64" s="259">
        <v>0.85279985849394602</v>
      </c>
      <c r="EN64" s="259">
        <v>0</v>
      </c>
      <c r="EO64" s="89">
        <v>0</v>
      </c>
      <c r="EP64" s="259">
        <v>0</v>
      </c>
      <c r="EQ64" s="259">
        <v>0</v>
      </c>
      <c r="ER64" s="89">
        <v>8.5930066982991598</v>
      </c>
      <c r="ES64" s="259">
        <v>7.6593416412441799</v>
      </c>
      <c r="ET64" s="259">
        <v>2.39589643840123E-2</v>
      </c>
      <c r="EU64" s="89" t="s">
        <v>806</v>
      </c>
      <c r="EV64" s="259">
        <v>0</v>
      </c>
      <c r="EW64" s="259">
        <v>1.9908272395506299E-2</v>
      </c>
      <c r="EX64" s="86">
        <v>2.06832688291425</v>
      </c>
      <c r="EY64" s="259">
        <v>1.18833558340783</v>
      </c>
      <c r="EZ64" s="259">
        <v>0</v>
      </c>
      <c r="FA64" s="86">
        <v>1.4050228178894699</v>
      </c>
      <c r="FB64" s="259">
        <v>0.79789862068857098</v>
      </c>
      <c r="FC64" s="259">
        <v>1.04336345039346E-2</v>
      </c>
    </row>
    <row r="65" spans="2:159">
      <c r="B65" s="73" t="s">
        <v>808</v>
      </c>
      <c r="C65" s="42" t="s">
        <v>851</v>
      </c>
      <c r="D65" s="312">
        <v>0.65455134791170899</v>
      </c>
      <c r="E65" s="312">
        <v>0.96331867312939401</v>
      </c>
      <c r="F65" s="312">
        <v>0.135073162819485</v>
      </c>
      <c r="G65" s="312">
        <v>9.4115793003901</v>
      </c>
      <c r="H65" s="312">
        <v>15.6676288619286</v>
      </c>
      <c r="I65" s="312">
        <v>2.3892894242720302</v>
      </c>
      <c r="J65" s="247">
        <v>494.86382708937998</v>
      </c>
      <c r="K65" s="248">
        <v>293.79444690814501</v>
      </c>
      <c r="L65" s="248">
        <v>0.60619424414165302</v>
      </c>
      <c r="M65" s="247">
        <v>500.31274211859198</v>
      </c>
      <c r="N65" s="248">
        <v>347.12410301814703</v>
      </c>
      <c r="O65" s="248">
        <v>1.36185959797012</v>
      </c>
      <c r="P65" s="275">
        <v>143.381488518038</v>
      </c>
      <c r="Q65" s="248">
        <v>187.07559255912</v>
      </c>
      <c r="R65" s="248">
        <v>1.6523039316163699</v>
      </c>
      <c r="S65" s="250" t="s">
        <v>806</v>
      </c>
      <c r="T65" s="248">
        <v>2267.6847470544199</v>
      </c>
      <c r="U65" s="248">
        <v>236.78778525677399</v>
      </c>
      <c r="V65" s="312">
        <v>220569.925980019</v>
      </c>
      <c r="W65" s="248">
        <v>112978.777598253</v>
      </c>
      <c r="X65" s="248">
        <v>6.5400928302528802</v>
      </c>
      <c r="Y65" s="312">
        <v>310.03292940723401</v>
      </c>
      <c r="Z65" s="248">
        <v>450.32859050029498</v>
      </c>
      <c r="AA65" s="248">
        <v>53.104643552866698</v>
      </c>
      <c r="AB65" s="312">
        <v>678.47908732673397</v>
      </c>
      <c r="AC65" s="248">
        <v>739.42787170526003</v>
      </c>
      <c r="AD65" s="248">
        <v>101.906941691092</v>
      </c>
      <c r="AE65" s="312">
        <v>49.391753638628202</v>
      </c>
      <c r="AF65" s="248">
        <v>59.325043871757103</v>
      </c>
      <c r="AG65" s="248">
        <v>1.38032083864155</v>
      </c>
      <c r="AH65" s="312">
        <v>0.77785563481898901</v>
      </c>
      <c r="AI65" s="248">
        <v>1.5544716202506601</v>
      </c>
      <c r="AJ65" s="248">
        <v>0.31098799604803801</v>
      </c>
      <c r="AK65" s="312">
        <v>15.793902910404199</v>
      </c>
      <c r="AL65" s="248">
        <v>26.994771127399002</v>
      </c>
      <c r="AM65" s="248">
        <v>1.14522956464466</v>
      </c>
      <c r="AN65" s="312" t="s">
        <v>806</v>
      </c>
      <c r="AO65" s="248">
        <v>1.4719346070372901</v>
      </c>
      <c r="AP65" s="248">
        <v>0.27586063500534802</v>
      </c>
      <c r="AQ65" s="312" t="s">
        <v>806</v>
      </c>
      <c r="AR65" s="248">
        <v>48.5213732935905</v>
      </c>
      <c r="AS65" s="248">
        <v>8.7397455526375705</v>
      </c>
      <c r="AT65" s="247">
        <v>392.50891286546101</v>
      </c>
      <c r="AU65" s="248">
        <v>229.98810322026799</v>
      </c>
      <c r="AV65" s="248">
        <v>0.30224929515044802</v>
      </c>
      <c r="AW65" s="275">
        <v>1695.5566848910901</v>
      </c>
      <c r="AX65" s="248">
        <v>1286.59697790109</v>
      </c>
      <c r="AY65" s="248">
        <v>1.83464119531351</v>
      </c>
      <c r="AZ65" s="275">
        <v>1786.00887658132</v>
      </c>
      <c r="BA65" s="248">
        <v>1095.3063895379501</v>
      </c>
      <c r="BB65" s="248">
        <v>3.01282663096032</v>
      </c>
      <c r="BC65" s="312">
        <v>2.3058158981764598</v>
      </c>
      <c r="BD65" s="248">
        <v>1.66949276765937</v>
      </c>
      <c r="BE65" s="248">
        <v>1.0851939037370599E-2</v>
      </c>
      <c r="BF65" s="275">
        <v>3.4726850810134202</v>
      </c>
      <c r="BG65" s="248">
        <v>8.1141563555424305</v>
      </c>
      <c r="BH65" s="248">
        <v>1.7086951243742301</v>
      </c>
      <c r="BI65" s="247">
        <v>9.8347437502794008</v>
      </c>
      <c r="BJ65" s="248">
        <v>11.575792878639</v>
      </c>
      <c r="BK65" s="248">
        <v>9.0480242804738695E-2</v>
      </c>
      <c r="BL65" s="312">
        <v>6.3258406788529902</v>
      </c>
      <c r="BM65" s="248">
        <v>8.8111484669746005</v>
      </c>
      <c r="BN65" s="248">
        <v>0.37615703413757701</v>
      </c>
      <c r="BO65" s="312">
        <v>0.28011773895827902</v>
      </c>
      <c r="BP65" s="248">
        <v>0.42404702292109803</v>
      </c>
      <c r="BQ65" s="248">
        <v>3.2257038872389003E-2</v>
      </c>
      <c r="BR65" s="312">
        <v>6.5114267672881097</v>
      </c>
      <c r="BS65" s="248">
        <v>3.84809336696989</v>
      </c>
      <c r="BT65" s="248">
        <v>0.248721787535605</v>
      </c>
      <c r="BU65" s="247">
        <v>4.8546484201683402</v>
      </c>
      <c r="BV65" s="248">
        <v>3.4312587067293698</v>
      </c>
      <c r="BW65" s="248">
        <v>0.154755897341432</v>
      </c>
      <c r="BX65" s="312">
        <v>0.11094128729907</v>
      </c>
      <c r="BY65" s="248">
        <v>0.31146307993956301</v>
      </c>
      <c r="BZ65" s="248">
        <v>3.1871338159379203E-2</v>
      </c>
      <c r="CA65" s="247">
        <v>648.63877190653602</v>
      </c>
      <c r="CB65" s="248">
        <v>308.21472139816899</v>
      </c>
      <c r="CC65" s="248">
        <v>2.8896289004010998E-2</v>
      </c>
      <c r="CD65" s="247">
        <v>298.90918512968301</v>
      </c>
      <c r="CE65" s="248">
        <v>106.610258425593</v>
      </c>
      <c r="CF65" s="248">
        <v>9.1092073617455391E-3</v>
      </c>
      <c r="CG65" s="312">
        <v>0.91455513622094498</v>
      </c>
      <c r="CH65" s="248">
        <v>2.1179286195494198</v>
      </c>
      <c r="CI65" s="248">
        <v>1.75346346140915E-2</v>
      </c>
      <c r="CJ65" s="312">
        <v>1.49974738029663E-2</v>
      </c>
      <c r="CK65" s="248">
        <v>5.3124135864149498E-2</v>
      </c>
      <c r="CL65" s="248">
        <v>0</v>
      </c>
      <c r="CM65" s="312">
        <v>4.7876642143816699E-2</v>
      </c>
      <c r="CN65" s="248">
        <v>0.244975196320736</v>
      </c>
      <c r="CO65" s="248">
        <v>3.5472729977476102E-2</v>
      </c>
      <c r="CP65" s="312">
        <v>5.3083790803804103</v>
      </c>
      <c r="CQ65" s="248">
        <v>11.799031112461</v>
      </c>
      <c r="CR65" s="248">
        <v>2.1269910822622601E-2</v>
      </c>
      <c r="CS65" s="312">
        <v>0.20717151798921599</v>
      </c>
      <c r="CT65" s="248">
        <v>0.491307850154937</v>
      </c>
      <c r="CU65" s="248">
        <v>1.5533446274307401E-2</v>
      </c>
      <c r="CV65" s="312">
        <v>2.5066692624529598</v>
      </c>
      <c r="CW65" s="248">
        <v>2.7454840655577901</v>
      </c>
      <c r="CX65" s="248">
        <v>1.92494950245405E-2</v>
      </c>
      <c r="CY65" s="247">
        <v>190.727439700584</v>
      </c>
      <c r="CZ65" s="248">
        <v>82.728136309324796</v>
      </c>
      <c r="DA65" s="248">
        <v>2.2181103876020899E-3</v>
      </c>
      <c r="DB65" s="247">
        <v>579.50470607005002</v>
      </c>
      <c r="DC65" s="248">
        <v>316.67247513905602</v>
      </c>
      <c r="DD65" s="248">
        <v>0</v>
      </c>
      <c r="DE65" s="247">
        <v>89.415699417247396</v>
      </c>
      <c r="DF65" s="248">
        <v>43.023643390897497</v>
      </c>
      <c r="DG65" s="248">
        <v>1.8864653869149601E-3</v>
      </c>
      <c r="DH65" s="247">
        <v>443.00491372245898</v>
      </c>
      <c r="DI65" s="248">
        <v>187.80546644916299</v>
      </c>
      <c r="DJ65" s="248">
        <v>1.08848099098006E-2</v>
      </c>
      <c r="DK65" s="247">
        <v>101.25799975539201</v>
      </c>
      <c r="DL65" s="248">
        <v>42.223599066222597</v>
      </c>
      <c r="DM65" s="248">
        <v>0</v>
      </c>
      <c r="DN65" s="247">
        <v>22.2003612266099</v>
      </c>
      <c r="DO65" s="248">
        <v>8.9220937156736309</v>
      </c>
      <c r="DP65" s="248">
        <v>5.3757069173308303E-3</v>
      </c>
      <c r="DQ65" s="247">
        <v>100.568345560273</v>
      </c>
      <c r="DR65" s="248">
        <v>45.022142116154001</v>
      </c>
      <c r="DS65" s="248">
        <v>1.35115924848198E-2</v>
      </c>
      <c r="DT65" s="247">
        <v>11.7355661472932</v>
      </c>
      <c r="DU65" s="248">
        <v>4.4059987335201196</v>
      </c>
      <c r="DV65" s="248">
        <v>2.0442935257870801E-3</v>
      </c>
      <c r="DW65" s="247">
        <v>60.334236359461698</v>
      </c>
      <c r="DX65" s="248">
        <v>24.8886426213036</v>
      </c>
      <c r="DY65" s="248">
        <v>1.20439897354515E-2</v>
      </c>
      <c r="DZ65" s="247">
        <v>10.6302131591959</v>
      </c>
      <c r="EA65" s="248">
        <v>4.7456086532018897</v>
      </c>
      <c r="EB65" s="248">
        <v>0</v>
      </c>
      <c r="EC65" s="247">
        <v>24.778151556283401</v>
      </c>
      <c r="ED65" s="248">
        <v>11.021703209117</v>
      </c>
      <c r="EE65" s="248">
        <v>0</v>
      </c>
      <c r="EF65" s="247">
        <v>2.56238119681958</v>
      </c>
      <c r="EG65" s="248">
        <v>1.28083945605256</v>
      </c>
      <c r="EH65" s="248">
        <v>3.1982586305837699E-3</v>
      </c>
      <c r="EI65" s="247">
        <v>13.528722707360201</v>
      </c>
      <c r="EJ65" s="248">
        <v>6.6089138815789701</v>
      </c>
      <c r="EK65" s="248">
        <v>1.08607687118666E-2</v>
      </c>
      <c r="EL65" s="247">
        <v>1.8216508273173799</v>
      </c>
      <c r="EM65" s="248">
        <v>0.96587371691480395</v>
      </c>
      <c r="EN65" s="248">
        <v>2.51417817226113E-3</v>
      </c>
      <c r="EO65" s="312">
        <v>7.76922942716059E-2</v>
      </c>
      <c r="EP65" s="248">
        <v>0.27802959066034699</v>
      </c>
      <c r="EQ65" s="248">
        <v>1.55085560523697E-2</v>
      </c>
      <c r="ER65" s="312">
        <v>11.9057257223429</v>
      </c>
      <c r="ES65" s="248">
        <v>15.390315559327099</v>
      </c>
      <c r="ET65" s="248">
        <v>1.63465313141242E-2</v>
      </c>
      <c r="EU65" s="312">
        <v>0.10785816505127099</v>
      </c>
      <c r="EV65" s="248">
        <v>0.194435125263447</v>
      </c>
      <c r="EW65" s="248">
        <v>7.0604334682024201E-3</v>
      </c>
      <c r="EX65" s="247">
        <v>2.0518509228036801</v>
      </c>
      <c r="EY65" s="248">
        <v>1.13040664087086</v>
      </c>
      <c r="EZ65" s="248">
        <v>3.4975598706179301E-3</v>
      </c>
      <c r="FA65" s="247">
        <v>1.61411861152539</v>
      </c>
      <c r="FB65" s="248">
        <v>1.02916439172195</v>
      </c>
      <c r="FC65" s="248">
        <v>3.5589301481222398E-3</v>
      </c>
    </row>
    <row r="66" spans="2:159" ht="15.75" thickBot="1">
      <c r="B66" s="75" t="s">
        <v>808</v>
      </c>
      <c r="C66" s="264" t="s">
        <v>851</v>
      </c>
      <c r="D66" s="314">
        <v>0.58746621776846697</v>
      </c>
      <c r="E66" s="314">
        <v>0.79528048012532804</v>
      </c>
      <c r="F66" s="314">
        <v>8.9800346584489696E-2</v>
      </c>
      <c r="G66" s="314">
        <v>9.4940641452706895</v>
      </c>
      <c r="H66" s="314">
        <v>13.0454904380074</v>
      </c>
      <c r="I66" s="314">
        <v>1.77422677697137</v>
      </c>
      <c r="J66" s="265">
        <v>498.10278156893401</v>
      </c>
      <c r="K66" s="266">
        <v>311.47976426295202</v>
      </c>
      <c r="L66" s="266">
        <v>0.61889127859980197</v>
      </c>
      <c r="M66" s="265">
        <v>547.41292151383698</v>
      </c>
      <c r="N66" s="266">
        <v>390.086655847212</v>
      </c>
      <c r="O66" s="266">
        <v>1.21962527261126</v>
      </c>
      <c r="P66" s="313">
        <v>118.77578375794199</v>
      </c>
      <c r="Q66" s="266">
        <v>121.098131205568</v>
      </c>
      <c r="R66" s="266">
        <v>1.84148589276879</v>
      </c>
      <c r="S66" s="316" t="s">
        <v>806</v>
      </c>
      <c r="T66" s="266">
        <v>2303.5426969826199</v>
      </c>
      <c r="U66" s="266">
        <v>358.71470779662002</v>
      </c>
      <c r="V66" s="314">
        <v>236077.34184540901</v>
      </c>
      <c r="W66" s="266">
        <v>152937.81073514701</v>
      </c>
      <c r="X66" s="266">
        <v>6.4928561492736296</v>
      </c>
      <c r="Y66" s="314">
        <v>315.55258111737697</v>
      </c>
      <c r="Z66" s="266">
        <v>374.41964321562699</v>
      </c>
      <c r="AA66" s="266">
        <v>54.9620181714618</v>
      </c>
      <c r="AB66" s="314">
        <v>629.96117868777503</v>
      </c>
      <c r="AC66" s="266">
        <v>563.65144816618601</v>
      </c>
      <c r="AD66" s="266">
        <v>91.604682162174001</v>
      </c>
      <c r="AE66" s="314">
        <v>27.6847059452815</v>
      </c>
      <c r="AF66" s="266">
        <v>30.844277946117199</v>
      </c>
      <c r="AG66" s="266">
        <v>1.08703075875899</v>
      </c>
      <c r="AH66" s="314">
        <v>0.74750301286985699</v>
      </c>
      <c r="AI66" s="266">
        <v>1.65340461802602</v>
      </c>
      <c r="AJ66" s="266">
        <v>0.290761860967861</v>
      </c>
      <c r="AK66" s="314">
        <v>23.2600656431262</v>
      </c>
      <c r="AL66" s="266">
        <v>118.41179664079</v>
      </c>
      <c r="AM66" s="266">
        <v>1.0447336286872699</v>
      </c>
      <c r="AN66" s="314" t="s">
        <v>806</v>
      </c>
      <c r="AO66" s="266">
        <v>1.8452150176917499</v>
      </c>
      <c r="AP66" s="266">
        <v>0.34818348468426802</v>
      </c>
      <c r="AQ66" s="314" t="s">
        <v>806</v>
      </c>
      <c r="AR66" s="266">
        <v>41.239503032854998</v>
      </c>
      <c r="AS66" s="266">
        <v>7.6226536554101196</v>
      </c>
      <c r="AT66" s="265">
        <v>404.70672900104398</v>
      </c>
      <c r="AU66" s="266">
        <v>222.024953137936</v>
      </c>
      <c r="AV66" s="266">
        <v>0.33258273203445798</v>
      </c>
      <c r="AW66" s="313">
        <v>1660.0633442093899</v>
      </c>
      <c r="AX66" s="266">
        <v>1158.2192825468801</v>
      </c>
      <c r="AY66" s="266">
        <v>1.7754233701769899</v>
      </c>
      <c r="AZ66" s="313">
        <v>1800.14600445319</v>
      </c>
      <c r="BA66" s="266">
        <v>1187.89748343717</v>
      </c>
      <c r="BB66" s="266">
        <v>2.57616471197576</v>
      </c>
      <c r="BC66" s="314">
        <v>2.26686942517546</v>
      </c>
      <c r="BD66" s="266">
        <v>1.46157147727076</v>
      </c>
      <c r="BE66" s="266">
        <v>1.2993826292149501E-2</v>
      </c>
      <c r="BF66" s="313">
        <v>3.5583345119485701</v>
      </c>
      <c r="BG66" s="266">
        <v>8.1303612239572303</v>
      </c>
      <c r="BH66" s="266">
        <v>1.4310161627450499</v>
      </c>
      <c r="BI66" s="265">
        <v>11.0479107508648</v>
      </c>
      <c r="BJ66" s="266">
        <v>13.3665886222776</v>
      </c>
      <c r="BK66" s="266">
        <v>0.123835037730057</v>
      </c>
      <c r="BL66" s="314">
        <v>6.8733601451719801</v>
      </c>
      <c r="BM66" s="266">
        <v>10.9434579454553</v>
      </c>
      <c r="BN66" s="266">
        <v>0.41145080056625499</v>
      </c>
      <c r="BO66" s="314">
        <v>0.307183762187348</v>
      </c>
      <c r="BP66" s="266">
        <v>0.52261199629083699</v>
      </c>
      <c r="BQ66" s="266">
        <v>2.2995970010027199E-2</v>
      </c>
      <c r="BR66" s="314">
        <v>6.9975815331843796</v>
      </c>
      <c r="BS66" s="266">
        <v>4.5621676031030898</v>
      </c>
      <c r="BT66" s="266">
        <v>0.24331139122781301</v>
      </c>
      <c r="BU66" s="265">
        <v>4.9863149990122899</v>
      </c>
      <c r="BV66" s="266">
        <v>4.1695328990284999</v>
      </c>
      <c r="BW66" s="266">
        <v>0.17476391169145</v>
      </c>
      <c r="BX66" s="314">
        <v>0.102907714757814</v>
      </c>
      <c r="BY66" s="266">
        <v>0.28521898220524999</v>
      </c>
      <c r="BZ66" s="266">
        <v>2.53059749769434E-2</v>
      </c>
      <c r="CA66" s="265">
        <v>669.18865752765998</v>
      </c>
      <c r="CB66" s="266">
        <v>374.19928548823901</v>
      </c>
      <c r="CC66" s="266">
        <v>2.71726843785868E-2</v>
      </c>
      <c r="CD66" s="265">
        <v>276.73945180601601</v>
      </c>
      <c r="CE66" s="266">
        <v>112.808468386736</v>
      </c>
      <c r="CF66" s="266">
        <v>1.0913278161130901E-2</v>
      </c>
      <c r="CG66" s="314">
        <v>0.72353556437722999</v>
      </c>
      <c r="CH66" s="266">
        <v>1.0708526855053699</v>
      </c>
      <c r="CI66" s="266">
        <v>1.2380505943786301E-2</v>
      </c>
      <c r="CJ66" s="314">
        <v>5.0540637201396697E-2</v>
      </c>
      <c r="CK66" s="266">
        <v>0.281162671838805</v>
      </c>
      <c r="CL66" s="266">
        <v>3.7186981468091901E-3</v>
      </c>
      <c r="CM66" s="314" t="s">
        <v>806</v>
      </c>
      <c r="CN66" s="266">
        <v>0.197204822198359</v>
      </c>
      <c r="CO66" s="266">
        <v>3.3644179472321498E-2</v>
      </c>
      <c r="CP66" s="314">
        <v>5.0456508165180596</v>
      </c>
      <c r="CQ66" s="266">
        <v>8.8882431629290206</v>
      </c>
      <c r="CR66" s="266">
        <v>3.0513808131159E-2</v>
      </c>
      <c r="CS66" s="314">
        <v>0.18808067502845699</v>
      </c>
      <c r="CT66" s="266">
        <v>0.297303128633924</v>
      </c>
      <c r="CU66" s="266">
        <v>7.5805850340472502E-3</v>
      </c>
      <c r="CV66" s="314">
        <v>2.7305833434869999</v>
      </c>
      <c r="CW66" s="266">
        <v>3.0345790225465601</v>
      </c>
      <c r="CX66" s="266">
        <v>3.1143700672675901E-2</v>
      </c>
      <c r="CY66" s="265">
        <v>187.19630010259999</v>
      </c>
      <c r="CZ66" s="266">
        <v>89.641284483380602</v>
      </c>
      <c r="DA66" s="266">
        <v>3.3225455141792002E-3</v>
      </c>
      <c r="DB66" s="265">
        <v>606.43480574677005</v>
      </c>
      <c r="DC66" s="266">
        <v>437.237404524032</v>
      </c>
      <c r="DD66" s="266">
        <v>2.5491727014559898E-3</v>
      </c>
      <c r="DE66" s="265">
        <v>87.646549268838498</v>
      </c>
      <c r="DF66" s="266">
        <v>44.626510156856099</v>
      </c>
      <c r="DG66" s="266">
        <v>3.5279874285894701E-3</v>
      </c>
      <c r="DH66" s="265">
        <v>447.92274977229101</v>
      </c>
      <c r="DI66" s="266">
        <v>215.68097015708599</v>
      </c>
      <c r="DJ66" s="266">
        <v>0</v>
      </c>
      <c r="DK66" s="265">
        <v>98.726916577379995</v>
      </c>
      <c r="DL66" s="266">
        <v>45.045371833089</v>
      </c>
      <c r="DM66" s="266">
        <v>1.44238902456497E-2</v>
      </c>
      <c r="DN66" s="265">
        <v>21.7018506996261</v>
      </c>
      <c r="DO66" s="266">
        <v>9.7329181322056506</v>
      </c>
      <c r="DP66" s="266">
        <v>0</v>
      </c>
      <c r="DQ66" s="265">
        <v>97.531686170071097</v>
      </c>
      <c r="DR66" s="266">
        <v>41.999184049348699</v>
      </c>
      <c r="DS66" s="266">
        <v>0</v>
      </c>
      <c r="DT66" s="265">
        <v>11.416821076376401</v>
      </c>
      <c r="DU66" s="266">
        <v>5.5821133659897999</v>
      </c>
      <c r="DV66" s="266">
        <v>3.8700903180626401E-3</v>
      </c>
      <c r="DW66" s="265">
        <v>57.9769111159628</v>
      </c>
      <c r="DX66" s="266">
        <v>24.594455297290601</v>
      </c>
      <c r="DY66" s="266">
        <v>1.65455162984579E-2</v>
      </c>
      <c r="DZ66" s="265">
        <v>10.302650548758301</v>
      </c>
      <c r="EA66" s="266">
        <v>4.8070827628114499</v>
      </c>
      <c r="EB66" s="266">
        <v>3.6569004421726499E-3</v>
      </c>
      <c r="EC66" s="265">
        <v>23.463137627156801</v>
      </c>
      <c r="ED66" s="266">
        <v>10.6018036465865</v>
      </c>
      <c r="EE66" s="266">
        <v>7.48867596408053E-3</v>
      </c>
      <c r="EF66" s="265">
        <v>2.4818561070335701</v>
      </c>
      <c r="EG66" s="266">
        <v>1.3869711845093899</v>
      </c>
      <c r="EH66" s="266">
        <v>2.6649410725880902E-3</v>
      </c>
      <c r="EI66" s="265">
        <v>12.9924474043806</v>
      </c>
      <c r="EJ66" s="266">
        <v>6.75275657607874</v>
      </c>
      <c r="EK66" s="266">
        <v>0</v>
      </c>
      <c r="EL66" s="265">
        <v>1.69796286501924</v>
      </c>
      <c r="EM66" s="266">
        <v>0.946593379933511</v>
      </c>
      <c r="EN66" s="266">
        <v>0</v>
      </c>
      <c r="EO66" s="314">
        <v>9.3355698175803595E-2</v>
      </c>
      <c r="EP66" s="266">
        <v>0.29816069903901399</v>
      </c>
      <c r="EQ66" s="266">
        <v>1.22018544663802E-2</v>
      </c>
      <c r="ER66" s="314">
        <v>17.7348892613884</v>
      </c>
      <c r="ES66" s="266">
        <v>41.123249934426902</v>
      </c>
      <c r="ET66" s="266">
        <v>1.58815497081881E-2</v>
      </c>
      <c r="EU66" s="314">
        <v>0.13304712180678999</v>
      </c>
      <c r="EV66" s="266">
        <v>0.21992945032449199</v>
      </c>
      <c r="EW66" s="266">
        <v>9.7227152979687103E-3</v>
      </c>
      <c r="EX66" s="265">
        <v>1.9484460631024101</v>
      </c>
      <c r="EY66" s="266">
        <v>1.1765245254379</v>
      </c>
      <c r="EZ66" s="266">
        <v>0</v>
      </c>
      <c r="FA66" s="265">
        <v>1.54537122063157</v>
      </c>
      <c r="FB66" s="266">
        <v>1.2568091542616899</v>
      </c>
      <c r="FC66" s="266">
        <v>0</v>
      </c>
    </row>
    <row r="67" spans="2:159">
      <c r="B67" s="1065" t="s">
        <v>810</v>
      </c>
      <c r="C67" s="1065"/>
      <c r="D67" s="241">
        <v>6.8938580249109114</v>
      </c>
      <c r="E67" s="241"/>
      <c r="F67" s="241"/>
      <c r="G67" s="241">
        <v>10.250424605399756</v>
      </c>
      <c r="H67" s="241"/>
      <c r="I67" s="241"/>
      <c r="J67" s="241">
        <v>7.5298516046827482</v>
      </c>
      <c r="K67" s="241"/>
      <c r="L67" s="241"/>
      <c r="M67" s="241">
        <v>0.88215163924973383</v>
      </c>
      <c r="N67" s="241"/>
      <c r="O67" s="241"/>
      <c r="P67" s="241">
        <v>1.931788843313581</v>
      </c>
      <c r="Q67" s="241"/>
      <c r="R67" s="241"/>
      <c r="S67" s="241">
        <v>838.20551195655935</v>
      </c>
      <c r="T67" s="241"/>
      <c r="U67" s="241"/>
      <c r="V67" s="241">
        <v>42.092696038430311</v>
      </c>
      <c r="W67" s="241"/>
      <c r="X67" s="241"/>
      <c r="Y67" s="241">
        <v>218.92303740072649</v>
      </c>
      <c r="Z67" s="241"/>
      <c r="AA67" s="241"/>
      <c r="AB67" s="241">
        <v>322.50424027179503</v>
      </c>
      <c r="AC67" s="241"/>
      <c r="AD67" s="241"/>
      <c r="AE67" s="241">
        <v>57.959987492884814</v>
      </c>
      <c r="AF67" s="241"/>
      <c r="AG67" s="241"/>
      <c r="AH67" s="241">
        <v>0.72739996902580017</v>
      </c>
      <c r="AI67" s="241"/>
      <c r="AJ67" s="241"/>
      <c r="AK67" s="241">
        <v>1.2642521795483659</v>
      </c>
      <c r="AL67" s="241"/>
      <c r="AM67" s="241"/>
      <c r="AN67" s="241">
        <v>0.15041604593438232</v>
      </c>
      <c r="AO67" s="241"/>
      <c r="AP67" s="241"/>
      <c r="AQ67" s="241">
        <v>4.8805986444692158</v>
      </c>
      <c r="AR67" s="241"/>
      <c r="AS67" s="241"/>
      <c r="AT67" s="241">
        <v>2.2820868049845067</v>
      </c>
      <c r="AU67" s="241"/>
      <c r="AV67" s="241"/>
      <c r="AW67" s="241">
        <v>2.4135916993218482</v>
      </c>
      <c r="AX67" s="241"/>
      <c r="AY67" s="241"/>
      <c r="AZ67" s="241">
        <v>11.81665245418621</v>
      </c>
      <c r="BA67" s="241"/>
      <c r="BB67" s="241"/>
      <c r="BC67" s="241">
        <v>6.8233830465739498E-2</v>
      </c>
      <c r="BD67" s="241"/>
      <c r="BE67" s="241"/>
      <c r="BF67" s="241">
        <v>0.78781665175040938</v>
      </c>
      <c r="BG67" s="241"/>
      <c r="BH67" s="241"/>
      <c r="BI67" s="241">
        <v>0.75428035114839342</v>
      </c>
      <c r="BJ67" s="241"/>
      <c r="BK67" s="241"/>
      <c r="BL67" s="241">
        <v>1.1181311669278047</v>
      </c>
      <c r="BM67" s="241"/>
      <c r="BN67" s="241"/>
      <c r="BO67" s="241">
        <v>0.20404404460116501</v>
      </c>
      <c r="BP67" s="241"/>
      <c r="BQ67" s="241"/>
      <c r="BR67" s="241">
        <v>0.86359115571574119</v>
      </c>
      <c r="BS67" s="241"/>
      <c r="BT67" s="241"/>
      <c r="BU67" s="241">
        <v>0.41733827877990248</v>
      </c>
      <c r="BV67" s="241"/>
      <c r="BW67" s="241"/>
      <c r="BX67" s="241">
        <v>4.4125435765648602</v>
      </c>
      <c r="BY67" s="241"/>
      <c r="BZ67" s="241"/>
      <c r="CA67" s="241">
        <v>4.4528921422672896E-2</v>
      </c>
      <c r="CB67" s="241"/>
      <c r="CC67" s="241"/>
      <c r="CD67" s="241">
        <v>1.029421762971635E-2</v>
      </c>
      <c r="CE67" s="241"/>
      <c r="CF67" s="241"/>
      <c r="CG67" s="241">
        <v>1.3040772208488783E-2</v>
      </c>
      <c r="CH67" s="241"/>
      <c r="CI67" s="241"/>
      <c r="CJ67" s="241">
        <v>3.8482913061766168E-3</v>
      </c>
      <c r="CK67" s="241"/>
      <c r="CL67" s="241"/>
      <c r="CM67" s="241">
        <v>4.6985106755087998E-2</v>
      </c>
      <c r="CN67" s="241"/>
      <c r="CO67" s="241"/>
      <c r="CP67" s="241">
        <v>0.23188987144957185</v>
      </c>
      <c r="CQ67" s="241"/>
      <c r="CR67" s="241"/>
      <c r="CS67" s="241">
        <v>0.11647237588552624</v>
      </c>
      <c r="CT67" s="241"/>
      <c r="CU67" s="241"/>
      <c r="CV67" s="241">
        <v>8.6972838861138158E-2</v>
      </c>
      <c r="CW67" s="241"/>
      <c r="CX67" s="241"/>
      <c r="CY67" s="241">
        <v>8.3796883265430996E-3</v>
      </c>
      <c r="CZ67" s="241"/>
      <c r="DA67" s="241"/>
      <c r="DB67" s="241">
        <v>4.5784839456177173E-3</v>
      </c>
      <c r="DC67" s="241"/>
      <c r="DD67" s="241"/>
      <c r="DE67" s="241">
        <v>0</v>
      </c>
      <c r="DF67" s="241"/>
      <c r="DG67" s="241"/>
      <c r="DH67" s="241">
        <v>2.6046313803150967E-2</v>
      </c>
      <c r="DI67" s="241"/>
      <c r="DJ67" s="241"/>
      <c r="DK67" s="241">
        <v>2.4307759547945118E-2</v>
      </c>
      <c r="DL67" s="241"/>
      <c r="DM67" s="241"/>
      <c r="DN67" s="241">
        <v>5.81927326558345E-3</v>
      </c>
      <c r="DO67" s="241"/>
      <c r="DP67" s="241"/>
      <c r="DQ67" s="241">
        <v>0</v>
      </c>
      <c r="DR67" s="241"/>
      <c r="DS67" s="241"/>
      <c r="DT67" s="241">
        <v>1.8803663559374001E-3</v>
      </c>
      <c r="DU67" s="241"/>
      <c r="DV67" s="241"/>
      <c r="DW67" s="241">
        <v>9.1063371950267178E-3</v>
      </c>
      <c r="DX67" s="241"/>
      <c r="DY67" s="241"/>
      <c r="DZ67" s="241">
        <v>4.1091959074229341E-3</v>
      </c>
      <c r="EA67" s="241"/>
      <c r="EB67" s="241"/>
      <c r="EC67" s="241">
        <v>0</v>
      </c>
      <c r="ED67" s="241"/>
      <c r="EE67" s="241"/>
      <c r="EF67" s="241">
        <v>1.092534285665135E-3</v>
      </c>
      <c r="EG67" s="241"/>
      <c r="EH67" s="241"/>
      <c r="EI67" s="241">
        <v>5.3234988834565998E-3</v>
      </c>
      <c r="EJ67" s="241"/>
      <c r="EK67" s="241"/>
      <c r="EL67" s="241">
        <v>4.081814516758933E-3</v>
      </c>
      <c r="EM67" s="241"/>
      <c r="EN67" s="241"/>
      <c r="EO67" s="241">
        <v>3.2792180038989448E-2</v>
      </c>
      <c r="EP67" s="241"/>
      <c r="EQ67" s="241"/>
      <c r="ER67" s="241">
        <v>5.2611498702087971E-2</v>
      </c>
      <c r="ES67" s="241"/>
      <c r="ET67" s="241"/>
      <c r="EU67" s="241">
        <v>1.806966805857315E-2</v>
      </c>
      <c r="EV67" s="241"/>
      <c r="EW67" s="241"/>
      <c r="EX67" s="241">
        <v>4.1773282773612998E-3</v>
      </c>
      <c r="EY67" s="241"/>
      <c r="EZ67" s="241"/>
      <c r="FA67" s="241">
        <v>6.2135827269921328E-3</v>
      </c>
      <c r="FB67" s="68"/>
      <c r="FC67" s="68"/>
    </row>
    <row r="68" spans="2:159">
      <c r="B68" s="1036" t="s">
        <v>811</v>
      </c>
      <c r="C68" s="15" t="s">
        <v>165</v>
      </c>
      <c r="J68" s="242">
        <v>466.34928827721637</v>
      </c>
      <c r="M68" s="242">
        <v>455.93841174323205</v>
      </c>
      <c r="P68" s="272">
        <v>139.682534575939</v>
      </c>
      <c r="S68" s="272">
        <v>4068.3685627067798</v>
      </c>
      <c r="V68" s="118">
        <v>215182.83873834717</v>
      </c>
      <c r="AB68" s="118"/>
      <c r="AT68" s="242">
        <v>369.21558124993453</v>
      </c>
      <c r="AW68" s="242">
        <v>1641.3838777017936</v>
      </c>
      <c r="AZ68" s="242">
        <v>1651.8930827549132</v>
      </c>
      <c r="BF68" s="272">
        <v>7.1113905207753341</v>
      </c>
      <c r="BU68" s="242">
        <v>7.316600770844385</v>
      </c>
      <c r="CA68" s="242">
        <v>610.00290342519634</v>
      </c>
      <c r="CD68" s="242">
        <v>299.30537663258048</v>
      </c>
      <c r="CY68" s="242">
        <v>184.90967742959415</v>
      </c>
      <c r="DB68" s="242">
        <v>539.48416824338881</v>
      </c>
      <c r="DE68" s="242">
        <v>85.418440094998502</v>
      </c>
      <c r="DH68" s="242">
        <v>440.77087696676136</v>
      </c>
      <c r="DK68" s="242">
        <v>101.56411312470378</v>
      </c>
      <c r="DN68" s="242">
        <v>22.033642243870982</v>
      </c>
      <c r="DQ68" s="242">
        <v>102.12843536679337</v>
      </c>
      <c r="DT68" s="242">
        <v>11.939037301190917</v>
      </c>
      <c r="DW68" s="242">
        <v>61.799412979668141</v>
      </c>
      <c r="DZ68" s="242">
        <v>10.587547011647809</v>
      </c>
      <c r="EC68" s="242">
        <v>24.921451516878733</v>
      </c>
      <c r="EF68" s="242">
        <v>2.528800392979377</v>
      </c>
      <c r="EI68" s="242">
        <v>13.16634876675635</v>
      </c>
    </row>
    <row r="69" spans="2:159">
      <c r="B69" s="1036"/>
      <c r="C69" s="15" t="s">
        <v>209</v>
      </c>
      <c r="J69" s="118">
        <v>38.675523273885659</v>
      </c>
      <c r="M69" s="118">
        <v>29.923345741518208</v>
      </c>
      <c r="P69" s="118">
        <v>40.755731726992998</v>
      </c>
      <c r="S69" s="118">
        <v>3754.1430532571289</v>
      </c>
      <c r="V69" s="118">
        <v>18580.552143929261</v>
      </c>
      <c r="AB69" s="118"/>
      <c r="AT69" s="118">
        <v>16.585663829842037</v>
      </c>
      <c r="AW69" s="118">
        <v>398.39496801916562</v>
      </c>
      <c r="AZ69" s="118">
        <v>350.93950176743112</v>
      </c>
      <c r="BF69" s="118">
        <v>8.0035042753190311</v>
      </c>
      <c r="BU69" s="118">
        <v>2.2895013576132017</v>
      </c>
      <c r="CA69" s="118">
        <v>33.470319593175688</v>
      </c>
      <c r="CD69" s="118">
        <v>22.984681202951442</v>
      </c>
      <c r="CY69" s="118">
        <v>11.172601798775871</v>
      </c>
      <c r="DB69" s="118">
        <v>18.368602367930226</v>
      </c>
      <c r="DE69" s="118">
        <v>3.4337905456173492</v>
      </c>
      <c r="DH69" s="118">
        <v>22.079113895410082</v>
      </c>
      <c r="DK69" s="118">
        <v>8.1763139996514553</v>
      </c>
      <c r="DN69" s="118">
        <v>1.1843359805238038</v>
      </c>
      <c r="DQ69" s="118">
        <v>9.682284756605398</v>
      </c>
      <c r="DT69" s="118">
        <v>0.69706816264853311</v>
      </c>
      <c r="DW69" s="118">
        <v>4.243574440662333</v>
      </c>
      <c r="DZ69" s="118">
        <v>0.5634887255241674</v>
      </c>
      <c r="EC69" s="118">
        <v>1.880485666499115</v>
      </c>
      <c r="EF69" s="118">
        <v>0.2413861811550887</v>
      </c>
      <c r="EI69" s="118">
        <v>1.0412685161155268</v>
      </c>
    </row>
    <row r="70" spans="2:159">
      <c r="B70" s="1036"/>
      <c r="C70" s="15" t="s">
        <v>794</v>
      </c>
      <c r="J70" s="118">
        <v>8.2932523424149434</v>
      </c>
      <c r="M70" s="118">
        <v>6.563023638896639</v>
      </c>
      <c r="P70" s="118">
        <v>29.177399916691783</v>
      </c>
      <c r="S70" s="118">
        <v>92.276375539570353</v>
      </c>
      <c r="V70" s="118">
        <v>23.668298125486881</v>
      </c>
      <c r="AB70" s="118"/>
      <c r="AT70" s="118">
        <v>4.4921354005953074</v>
      </c>
      <c r="AW70" s="118">
        <v>24.271894797515852</v>
      </c>
      <c r="AZ70" s="118">
        <v>21.244686198586077</v>
      </c>
      <c r="BF70" s="118">
        <v>112.54485676095921</v>
      </c>
      <c r="BU70" s="118">
        <v>31.291872131885885</v>
      </c>
      <c r="CA70" s="118">
        <v>5.4869115220990254</v>
      </c>
      <c r="CD70" s="118">
        <v>7.6793412338752738</v>
      </c>
      <c r="CY70" s="118">
        <v>6.0421941966936412</v>
      </c>
      <c r="DB70" s="118">
        <v>3.4048454893014046</v>
      </c>
      <c r="DE70" s="118">
        <v>4.0199640051942458</v>
      </c>
      <c r="DH70" s="118">
        <v>5.0092043393046302</v>
      </c>
      <c r="DK70" s="118">
        <v>8.050396688456587</v>
      </c>
      <c r="DN70" s="118">
        <v>5.3751257618483219</v>
      </c>
      <c r="DQ70" s="118">
        <v>9.4804984741336309</v>
      </c>
      <c r="DT70" s="118">
        <v>5.8385625663385836</v>
      </c>
      <c r="DW70" s="118">
        <v>6.866690533223121</v>
      </c>
      <c r="DZ70" s="118">
        <v>5.3221839289520938</v>
      </c>
      <c r="EC70" s="118">
        <v>7.5456506424816574</v>
      </c>
      <c r="EF70" s="118">
        <v>9.5454817954489801</v>
      </c>
      <c r="EI70" s="118">
        <v>7.9085594234342373</v>
      </c>
    </row>
    <row r="71" spans="2:159">
      <c r="B71" s="1036"/>
      <c r="C71" s="243" t="s">
        <v>795</v>
      </c>
      <c r="D71" s="68"/>
      <c r="E71" s="68"/>
      <c r="F71" s="68"/>
      <c r="G71" s="68"/>
      <c r="H71" s="68"/>
      <c r="I71" s="68"/>
      <c r="J71" s="131">
        <v>-2.4373873897036877</v>
      </c>
      <c r="K71" s="68"/>
      <c r="L71" s="68"/>
      <c r="M71" s="293">
        <v>-6.9513445421975408</v>
      </c>
      <c r="N71" s="68"/>
      <c r="O71" s="68"/>
      <c r="P71" s="293">
        <f>(P68-P6)/P6*100</f>
        <v>-19.722681278195974</v>
      </c>
      <c r="Q71" s="68"/>
      <c r="R71" s="68"/>
      <c r="S71" s="292">
        <v>160.45893487239306</v>
      </c>
      <c r="T71" s="68"/>
      <c r="U71" s="68"/>
      <c r="V71" s="293">
        <v>8.6347741543285395</v>
      </c>
      <c r="W71" s="68"/>
      <c r="X71" s="68"/>
      <c r="Y71" s="68"/>
      <c r="Z71" s="68"/>
      <c r="AA71" s="68"/>
      <c r="AB71" s="131"/>
      <c r="AC71" s="68"/>
      <c r="AD71" s="68"/>
      <c r="AE71" s="68"/>
      <c r="AF71" s="68"/>
      <c r="AG71" s="68"/>
      <c r="AH71" s="68"/>
      <c r="AI71" s="68"/>
      <c r="AJ71" s="68"/>
      <c r="AK71" s="68"/>
      <c r="AL71" s="68"/>
      <c r="AM71" s="68"/>
      <c r="AN71" s="68"/>
      <c r="AO71" s="68"/>
      <c r="AP71" s="68"/>
      <c r="AQ71" s="68"/>
      <c r="AR71" s="68"/>
      <c r="AS71" s="68"/>
      <c r="AT71" s="131">
        <v>-4.0998490259910314</v>
      </c>
      <c r="AU71" s="68"/>
      <c r="AV71" s="68"/>
      <c r="AW71" s="293">
        <v>37.538451290580987</v>
      </c>
      <c r="AX71" s="68"/>
      <c r="AY71" s="68"/>
      <c r="AZ71" s="293">
        <v>38.419061735789597</v>
      </c>
      <c r="BA71" s="68"/>
      <c r="BB71" s="68"/>
      <c r="BC71" s="68"/>
      <c r="BD71" s="68"/>
      <c r="BE71" s="68"/>
      <c r="BF71" s="292">
        <v>-64.443047396123333</v>
      </c>
      <c r="BG71" s="68"/>
      <c r="BH71" s="68"/>
      <c r="BI71" s="68"/>
      <c r="BJ71" s="68"/>
      <c r="BK71" s="68"/>
      <c r="BL71" s="68"/>
      <c r="BM71" s="68"/>
      <c r="BN71" s="68"/>
      <c r="BO71" s="68"/>
      <c r="BP71" s="68"/>
      <c r="BQ71" s="68"/>
      <c r="BR71" s="68"/>
      <c r="BS71" s="68"/>
      <c r="BT71" s="68"/>
      <c r="BU71" s="293">
        <v>40.703860977776628</v>
      </c>
      <c r="BV71" s="68"/>
      <c r="BW71" s="68"/>
      <c r="BX71" s="68"/>
      <c r="BY71" s="68"/>
      <c r="BZ71" s="68"/>
      <c r="CA71" s="131">
        <v>-3.3275905823777596</v>
      </c>
      <c r="CB71" s="68"/>
      <c r="CC71" s="68"/>
      <c r="CD71" s="131">
        <v>2.1520056766486264</v>
      </c>
      <c r="CE71" s="68"/>
      <c r="CF71" s="68"/>
      <c r="CG71" s="68"/>
      <c r="CH71" s="68"/>
      <c r="CI71" s="68"/>
      <c r="CJ71" s="68"/>
      <c r="CK71" s="68"/>
      <c r="CL71" s="68"/>
      <c r="CM71" s="68"/>
      <c r="CN71" s="68"/>
      <c r="CO71" s="68"/>
      <c r="CP71" s="68"/>
      <c r="CQ71" s="68"/>
      <c r="CR71" s="68"/>
      <c r="CS71" s="68"/>
      <c r="CT71" s="68"/>
      <c r="CU71" s="68"/>
      <c r="CV71" s="68"/>
      <c r="CW71" s="68"/>
      <c r="CX71" s="68"/>
      <c r="CY71" s="131">
        <v>5.6626728169109448</v>
      </c>
      <c r="CZ71" s="68"/>
      <c r="DA71" s="68"/>
      <c r="DB71" s="131">
        <v>-0.28019071286713343</v>
      </c>
      <c r="DC71" s="68"/>
      <c r="DD71" s="68"/>
      <c r="DE71" s="131">
        <v>1.6886191607125023</v>
      </c>
      <c r="DF71" s="68"/>
      <c r="DG71" s="68"/>
      <c r="DH71" s="131">
        <v>0.17519931062758268</v>
      </c>
      <c r="DI71" s="68"/>
      <c r="DJ71" s="68"/>
      <c r="DK71" s="131">
        <v>2.5900132572765457</v>
      </c>
      <c r="DL71" s="68"/>
      <c r="DM71" s="68"/>
      <c r="DN71" s="131">
        <v>2.0076029808841716</v>
      </c>
      <c r="DO71" s="68"/>
      <c r="DP71" s="68"/>
      <c r="DQ71" s="131">
        <v>2.1284353667933686</v>
      </c>
      <c r="DR71" s="68"/>
      <c r="DS71" s="68"/>
      <c r="DT71" s="131">
        <v>3.8177156625297091</v>
      </c>
      <c r="DU71" s="68"/>
      <c r="DV71" s="68"/>
      <c r="DW71" s="131">
        <v>1.3105130814231813</v>
      </c>
      <c r="DX71" s="68"/>
      <c r="DY71" s="68"/>
      <c r="DZ71" s="131">
        <v>1.8033366504596959</v>
      </c>
      <c r="EA71" s="68"/>
      <c r="EB71" s="68"/>
      <c r="EC71" s="131">
        <v>6.5019295593108302</v>
      </c>
      <c r="ED71" s="68"/>
      <c r="EE71" s="68"/>
      <c r="EF71" s="131">
        <v>1.1520157191750791</v>
      </c>
      <c r="EG71" s="68"/>
      <c r="EH71" s="68"/>
      <c r="EI71" s="131">
        <v>-0.25493358517916032</v>
      </c>
      <c r="EJ71" s="68"/>
      <c r="EK71" s="68"/>
      <c r="EL71" s="68"/>
      <c r="EM71" s="68"/>
      <c r="EN71" s="68"/>
      <c r="EO71" s="68"/>
      <c r="EP71" s="68"/>
      <c r="EQ71" s="68"/>
      <c r="ER71" s="68"/>
      <c r="ES71" s="68"/>
      <c r="ET71" s="68"/>
      <c r="EU71" s="68"/>
      <c r="EV71" s="68"/>
      <c r="EW71" s="68"/>
      <c r="EX71" s="68"/>
      <c r="EY71" s="68"/>
      <c r="EZ71" s="68"/>
      <c r="FA71" s="68"/>
      <c r="FB71" s="68"/>
      <c r="FC71" s="68"/>
    </row>
    <row r="72" spans="2:159">
      <c r="B72" s="73" t="s">
        <v>811</v>
      </c>
      <c r="C72" s="73" t="s">
        <v>847</v>
      </c>
      <c r="D72" s="118">
        <v>60.976263416774998</v>
      </c>
      <c r="E72" s="211">
        <v>28.1866668127461</v>
      </c>
      <c r="F72" s="211">
        <v>10.506755525528099</v>
      </c>
      <c r="G72" s="118">
        <v>37.762027919979197</v>
      </c>
      <c r="H72" s="211">
        <v>48.8781148651968</v>
      </c>
      <c r="I72" s="211">
        <v>11.4040070522768</v>
      </c>
      <c r="J72" s="205">
        <v>516.58851936112205</v>
      </c>
      <c r="K72" s="211">
        <v>97.477750810019003</v>
      </c>
      <c r="L72" s="211">
        <v>4.9251823648994604</v>
      </c>
      <c r="M72" s="205">
        <v>493.43768938575602</v>
      </c>
      <c r="N72" s="211">
        <v>171.91286465972999</v>
      </c>
      <c r="O72" s="211">
        <v>0.69612030933590596</v>
      </c>
      <c r="P72" s="270">
        <v>220.14916930243999</v>
      </c>
      <c r="Q72" s="211">
        <v>107.38300750854199</v>
      </c>
      <c r="R72" s="211">
        <v>1.0456157433886599</v>
      </c>
      <c r="S72" s="270">
        <v>9964.2943576736798</v>
      </c>
      <c r="T72" s="211">
        <v>2599.06893974582</v>
      </c>
      <c r="U72" s="211">
        <v>807.55753199589606</v>
      </c>
      <c r="V72" s="118">
        <v>191261.941204551</v>
      </c>
      <c r="W72" s="211">
        <v>24200.449210745799</v>
      </c>
      <c r="X72" s="211">
        <v>60.6887281768416</v>
      </c>
      <c r="Y72" s="118">
        <v>966.52825680307205</v>
      </c>
      <c r="Z72" s="211">
        <v>1056.58899161472</v>
      </c>
      <c r="AA72" s="211">
        <v>219.50422865458401</v>
      </c>
      <c r="AB72" s="118">
        <v>447.35472355340301</v>
      </c>
      <c r="AC72" s="211">
        <v>1053.43791740352</v>
      </c>
      <c r="AD72" s="211">
        <v>383.66102465927901</v>
      </c>
      <c r="AE72" s="118" t="s">
        <v>806</v>
      </c>
      <c r="AF72" s="211">
        <v>87.263266508732897</v>
      </c>
      <c r="AG72" s="211">
        <v>27.785802407541102</v>
      </c>
      <c r="AH72" s="118">
        <v>2.0768575509426799</v>
      </c>
      <c r="AI72" s="211">
        <v>1.7432329364010599</v>
      </c>
      <c r="AJ72" s="211">
        <v>0.30171469384584398</v>
      </c>
      <c r="AK72" s="118">
        <v>23.685118220752699</v>
      </c>
      <c r="AL72" s="211">
        <v>30.710388556199199</v>
      </c>
      <c r="AM72" s="211">
        <v>1.3671196099570999</v>
      </c>
      <c r="AN72" s="118">
        <v>1.2782966792464601</v>
      </c>
      <c r="AO72" s="211">
        <v>1.22303392176047</v>
      </c>
      <c r="AP72" s="211">
        <v>0.10493531112827401</v>
      </c>
      <c r="AQ72" s="118">
        <v>151.01055793059999</v>
      </c>
      <c r="AR72" s="211">
        <v>83.832006796105304</v>
      </c>
      <c r="AS72" s="211">
        <v>0.75896291079494405</v>
      </c>
      <c r="AT72" s="205">
        <v>385.21568777652101</v>
      </c>
      <c r="AU72" s="211">
        <v>56.533152283981501</v>
      </c>
      <c r="AV72" s="211">
        <v>1.75084160318197</v>
      </c>
      <c r="AW72" s="270">
        <v>2434.7670642600401</v>
      </c>
      <c r="AX72" s="211">
        <v>677.80637589153605</v>
      </c>
      <c r="AY72" s="211">
        <v>1.92804396516343</v>
      </c>
      <c r="AZ72" s="270">
        <v>2356.4365766891601</v>
      </c>
      <c r="BA72" s="211">
        <v>479.23412199402401</v>
      </c>
      <c r="BB72" s="211">
        <v>7.73136515954375</v>
      </c>
      <c r="BC72" s="118">
        <v>3.49042998241397</v>
      </c>
      <c r="BD72" s="211">
        <v>2.3559124169897201</v>
      </c>
      <c r="BE72" s="211">
        <v>4.0050658625164597E-2</v>
      </c>
      <c r="BF72" s="205">
        <v>23.066619316716501</v>
      </c>
      <c r="BG72" s="211">
        <v>14.1333502126763</v>
      </c>
      <c r="BH72" s="211">
        <v>0.62720615376649702</v>
      </c>
      <c r="BI72" s="118">
        <v>87.9363303689113</v>
      </c>
      <c r="BJ72" s="211">
        <v>32.210989003673497</v>
      </c>
      <c r="BK72" s="211">
        <v>0.51004697933324405</v>
      </c>
      <c r="BL72" s="118">
        <v>26.8387360386083</v>
      </c>
      <c r="BM72" s="211">
        <v>15.755801079973301</v>
      </c>
      <c r="BN72" s="211">
        <v>0.67133065899859701</v>
      </c>
      <c r="BO72" s="118">
        <v>0.47184931509036698</v>
      </c>
      <c r="BP72" s="211">
        <v>0.94102899190021305</v>
      </c>
      <c r="BQ72" s="211">
        <v>9.7458882381006903E-2</v>
      </c>
      <c r="BR72" s="118">
        <v>11.6752154935351</v>
      </c>
      <c r="BS72" s="211">
        <v>6.7613821056691101</v>
      </c>
      <c r="BT72" s="211">
        <v>0.58867315473903203</v>
      </c>
      <c r="BU72" s="205">
        <v>6.7620302760778603</v>
      </c>
      <c r="BV72" s="211">
        <v>6.2969003227506901</v>
      </c>
      <c r="BW72" s="211">
        <v>0.315816212917227</v>
      </c>
      <c r="BX72" s="118" t="s">
        <v>806</v>
      </c>
      <c r="BY72" s="211">
        <v>3.5850232911842901</v>
      </c>
      <c r="BZ72" s="211">
        <v>1.38594591834472</v>
      </c>
      <c r="CA72" s="205">
        <v>644.620535377328</v>
      </c>
      <c r="CB72" s="211">
        <v>98.284683730813597</v>
      </c>
      <c r="CC72" s="211">
        <v>5.4906075199899498E-2</v>
      </c>
      <c r="CD72" s="205">
        <v>339.76720450467599</v>
      </c>
      <c r="CE72" s="211">
        <v>62.9574457475617</v>
      </c>
      <c r="CF72" s="211">
        <v>0</v>
      </c>
      <c r="CG72" s="118">
        <v>2.2781371074721499</v>
      </c>
      <c r="CH72" s="211">
        <v>2.0703377362811901</v>
      </c>
      <c r="CI72" s="211">
        <v>0</v>
      </c>
      <c r="CJ72" s="118">
        <v>0</v>
      </c>
      <c r="CK72" s="211">
        <v>0</v>
      </c>
      <c r="CL72" s="211">
        <v>0</v>
      </c>
      <c r="CM72" s="118">
        <v>3.6855846847358298</v>
      </c>
      <c r="CN72" s="211">
        <v>4.6454322605638101</v>
      </c>
      <c r="CO72" s="211">
        <v>0</v>
      </c>
      <c r="CP72" s="118">
        <v>5.8894725560182097</v>
      </c>
      <c r="CQ72" s="211">
        <v>5.1672791875022304</v>
      </c>
      <c r="CR72" s="211">
        <v>0.19620614522239699</v>
      </c>
      <c r="CS72" s="118">
        <v>0.51233769686054398</v>
      </c>
      <c r="CT72" s="211">
        <v>1.0309754028515601</v>
      </c>
      <c r="CU72" s="211">
        <v>8.5764856231116002E-2</v>
      </c>
      <c r="CV72" s="118">
        <v>1.81215149034582</v>
      </c>
      <c r="CW72" s="211">
        <v>3.62430298069164</v>
      </c>
      <c r="CX72" s="211">
        <v>0.139602038126836</v>
      </c>
      <c r="CY72" s="205">
        <v>202.99596745916901</v>
      </c>
      <c r="CZ72" s="211">
        <v>33.979824470031701</v>
      </c>
      <c r="DA72" s="211">
        <v>0</v>
      </c>
      <c r="DB72" s="205">
        <v>562.66407716980598</v>
      </c>
      <c r="DC72" s="211">
        <v>90.719358571381903</v>
      </c>
      <c r="DD72" s="211">
        <v>1.0406726512892201E-2</v>
      </c>
      <c r="DE72" s="205">
        <v>90.957759815512901</v>
      </c>
      <c r="DF72" s="211">
        <v>18.037224743923002</v>
      </c>
      <c r="DG72" s="211">
        <v>0</v>
      </c>
      <c r="DH72" s="205">
        <v>479.71967745270098</v>
      </c>
      <c r="DI72" s="211">
        <v>73.200038156302796</v>
      </c>
      <c r="DJ72" s="211">
        <v>0</v>
      </c>
      <c r="DK72" s="205">
        <v>116.74154366502501</v>
      </c>
      <c r="DL72" s="211">
        <v>24.424881263106499</v>
      </c>
      <c r="DM72" s="211">
        <v>5.4607509871791401E-2</v>
      </c>
      <c r="DN72" s="205">
        <v>23.829091830951398</v>
      </c>
      <c r="DO72" s="211">
        <v>4.3314002607147204</v>
      </c>
      <c r="DP72" s="211">
        <v>0</v>
      </c>
      <c r="DQ72" s="205">
        <v>119.298197398593</v>
      </c>
      <c r="DR72" s="211">
        <v>23.390970597259798</v>
      </c>
      <c r="DS72" s="211">
        <v>0</v>
      </c>
      <c r="DT72" s="205">
        <v>13.120069501067499</v>
      </c>
      <c r="DU72" s="211">
        <v>3.2765733171854601</v>
      </c>
      <c r="DV72" s="211">
        <v>0</v>
      </c>
      <c r="DW72" s="205">
        <v>67.884201462009003</v>
      </c>
      <c r="DX72" s="211">
        <v>14.6585103692889</v>
      </c>
      <c r="DY72" s="211">
        <v>0</v>
      </c>
      <c r="DZ72" s="205">
        <v>11.439272456474001</v>
      </c>
      <c r="EA72" s="211">
        <v>2.6147703506241702</v>
      </c>
      <c r="EB72" s="211">
        <v>0</v>
      </c>
      <c r="EC72" s="205">
        <v>28.239940421610001</v>
      </c>
      <c r="ED72" s="211">
        <v>7.0493653847404296</v>
      </c>
      <c r="EE72" s="211">
        <v>0</v>
      </c>
      <c r="EF72" s="205">
        <v>2.9889795940902002</v>
      </c>
      <c r="EG72" s="211">
        <v>1.0028343737723699</v>
      </c>
      <c r="EH72" s="211">
        <v>6.5552057139908098E-3</v>
      </c>
      <c r="EI72" s="205">
        <v>14.315633778338199</v>
      </c>
      <c r="EJ72" s="211">
        <v>5.3508689524534603</v>
      </c>
      <c r="EK72" s="211">
        <v>3.1940993300739601E-2</v>
      </c>
      <c r="EL72" s="118">
        <v>1.8621939338828899</v>
      </c>
      <c r="EM72" s="211">
        <v>0.83306689204843998</v>
      </c>
      <c r="EN72" s="211">
        <v>0</v>
      </c>
      <c r="EO72" s="118">
        <v>0.51974466700023203</v>
      </c>
      <c r="EP72" s="211">
        <v>1.0394893340004601</v>
      </c>
      <c r="EQ72" s="211">
        <v>3.2379752673290102E-2</v>
      </c>
      <c r="ER72" s="118">
        <v>19.617391347612202</v>
      </c>
      <c r="ES72" s="211">
        <v>10.1455814533502</v>
      </c>
      <c r="ET72" s="211">
        <v>4.95866300397255E-2</v>
      </c>
      <c r="EU72" s="118">
        <v>0.19246156167749101</v>
      </c>
      <c r="EV72" s="211">
        <v>0.387247225724421</v>
      </c>
      <c r="EW72" s="211">
        <v>3.0987874594325601E-2</v>
      </c>
      <c r="EX72" s="118">
        <v>2.1704261460559402</v>
      </c>
      <c r="EY72" s="211">
        <v>0.87068438886188404</v>
      </c>
      <c r="EZ72" s="211">
        <v>0</v>
      </c>
      <c r="FA72" s="118">
        <v>1.39025443351385</v>
      </c>
      <c r="FB72" s="211">
        <v>0.75506581263650896</v>
      </c>
      <c r="FC72" s="211">
        <v>0</v>
      </c>
    </row>
    <row r="73" spans="2:159">
      <c r="B73" s="73" t="s">
        <v>811</v>
      </c>
      <c r="C73" s="73" t="s">
        <v>852</v>
      </c>
      <c r="D73" s="118">
        <v>-4.0081208065200196</v>
      </c>
      <c r="E73" s="211">
        <v>21.209645542310898</v>
      </c>
      <c r="F73" s="211">
        <v>6.41133104846433</v>
      </c>
      <c r="G73" s="118">
        <v>19.7345228957291</v>
      </c>
      <c r="H73" s="211">
        <v>39.4690457914582</v>
      </c>
      <c r="I73" s="211">
        <v>13.005699506358001</v>
      </c>
      <c r="J73" s="205">
        <v>445.03398762441202</v>
      </c>
      <c r="K73" s="211">
        <v>175.42505761459</v>
      </c>
      <c r="L73" s="211">
        <v>5.4359570989354902</v>
      </c>
      <c r="M73" s="205">
        <v>435.538518275873</v>
      </c>
      <c r="N73" s="211">
        <v>229.280002526576</v>
      </c>
      <c r="O73" s="211">
        <v>1.13204627898236</v>
      </c>
      <c r="P73" s="270">
        <v>115.28498120410499</v>
      </c>
      <c r="Q73" s="211">
        <v>61.651968699948299</v>
      </c>
      <c r="R73" s="211">
        <v>3.9213578188373099</v>
      </c>
      <c r="S73" s="270">
        <v>2019.7572945711499</v>
      </c>
      <c r="T73" s="211">
        <v>2238.2652343556501</v>
      </c>
      <c r="U73" s="211">
        <v>651.16971025458599</v>
      </c>
      <c r="V73" s="118">
        <v>216103.795920887</v>
      </c>
      <c r="W73" s="211">
        <v>79669.317950481098</v>
      </c>
      <c r="X73" s="211">
        <v>37.934831419713703</v>
      </c>
      <c r="Y73" s="118">
        <v>321.83811680448099</v>
      </c>
      <c r="Z73" s="211">
        <v>733.67108523167894</v>
      </c>
      <c r="AA73" s="211">
        <v>179.43805062037799</v>
      </c>
      <c r="AB73" s="118">
        <v>685.54009053308596</v>
      </c>
      <c r="AC73" s="211">
        <v>898.86024042846896</v>
      </c>
      <c r="AD73" s="211">
        <v>350.27504689449302</v>
      </c>
      <c r="AE73" s="118">
        <v>-50.390968808378801</v>
      </c>
      <c r="AF73" s="211">
        <v>147.56797819901001</v>
      </c>
      <c r="AG73" s="211">
        <v>43.9722689513275</v>
      </c>
      <c r="AH73" s="118">
        <v>2.1963098031525399</v>
      </c>
      <c r="AI73" s="211">
        <v>3.6861575080494799</v>
      </c>
      <c r="AJ73" s="211">
        <v>0.85117826108830796</v>
      </c>
      <c r="AK73" s="118">
        <v>9.8504419231611298</v>
      </c>
      <c r="AL73" s="211">
        <v>19.700883846322299</v>
      </c>
      <c r="AM73" s="211">
        <v>1.28769341206738</v>
      </c>
      <c r="AN73" s="118">
        <v>0.61433019134224498</v>
      </c>
      <c r="AO73" s="211">
        <v>1.0336501269168601</v>
      </c>
      <c r="AP73" s="211">
        <v>0.19256350689479201</v>
      </c>
      <c r="AQ73" s="118">
        <v>0</v>
      </c>
      <c r="AR73" s="211">
        <v>21.397115929662402</v>
      </c>
      <c r="AS73" s="211">
        <v>8.4033347110101708</v>
      </c>
      <c r="AT73" s="205">
        <v>370.06974959929101</v>
      </c>
      <c r="AU73" s="211">
        <v>129.65413407048001</v>
      </c>
      <c r="AV73" s="211">
        <v>1.96446146068992</v>
      </c>
      <c r="AW73" s="270">
        <v>1540.44585709443</v>
      </c>
      <c r="AX73" s="211">
        <v>688.60619174473698</v>
      </c>
      <c r="AY73" s="211">
        <v>2.4813773070882101</v>
      </c>
      <c r="AZ73" s="270">
        <v>1579.44087502811</v>
      </c>
      <c r="BA73" s="211">
        <v>822.50557978367397</v>
      </c>
      <c r="BB73" s="211">
        <v>14.062475089005799</v>
      </c>
      <c r="BC73" s="118">
        <v>1.7041788078070199</v>
      </c>
      <c r="BD73" s="211">
        <v>1.46533766577991</v>
      </c>
      <c r="BE73" s="211">
        <v>8.5476434326716394E-2</v>
      </c>
      <c r="BF73" s="270">
        <v>2.9186368335308801</v>
      </c>
      <c r="BG73" s="211">
        <v>5.8372736670617602</v>
      </c>
      <c r="BH73" s="211">
        <v>0.56652058764066104</v>
      </c>
      <c r="BI73" s="118">
        <v>9.0194722125377105</v>
      </c>
      <c r="BJ73" s="211">
        <v>9.2637579916344208</v>
      </c>
      <c r="BK73" s="211">
        <v>0.67021295558944405</v>
      </c>
      <c r="BL73" s="118">
        <v>6.1599890726997302</v>
      </c>
      <c r="BM73" s="211">
        <v>6.7048871649784703</v>
      </c>
      <c r="BN73" s="211">
        <v>0.93023137951038704</v>
      </c>
      <c r="BO73" s="118">
        <v>0.40989354761331798</v>
      </c>
      <c r="BP73" s="211">
        <v>0.81978709522663495</v>
      </c>
      <c r="BQ73" s="211">
        <v>0.22376132833659601</v>
      </c>
      <c r="BR73" s="118">
        <v>6.86025384622363</v>
      </c>
      <c r="BS73" s="211">
        <v>5.4363739680806296</v>
      </c>
      <c r="BT73" s="211">
        <v>0.98188363591183603</v>
      </c>
      <c r="BU73" s="205">
        <v>5.3432764147255698</v>
      </c>
      <c r="BV73" s="211">
        <v>5.5038061229823203</v>
      </c>
      <c r="BW73" s="211">
        <v>0.30312088027674999</v>
      </c>
      <c r="BX73" s="118">
        <v>-1.3271958156140999</v>
      </c>
      <c r="BY73" s="211">
        <v>11.362347004519201</v>
      </c>
      <c r="BZ73" s="211">
        <v>3.5378362661132101</v>
      </c>
      <c r="CA73" s="205">
        <v>622.30219506733602</v>
      </c>
      <c r="CB73" s="211">
        <v>212.05893940203899</v>
      </c>
      <c r="CC73" s="211">
        <v>5.0274805373472599E-2</v>
      </c>
      <c r="CD73" s="205">
        <v>295.683420976717</v>
      </c>
      <c r="CE73" s="211">
        <v>87.330843308513096</v>
      </c>
      <c r="CF73" s="211">
        <v>1.89231009793536E-2</v>
      </c>
      <c r="CG73" s="118">
        <v>0.49856119518161301</v>
      </c>
      <c r="CH73" s="211">
        <v>0.99712239036322503</v>
      </c>
      <c r="CI73" s="211">
        <v>3.6501720659455901E-2</v>
      </c>
      <c r="CJ73" s="118">
        <v>0</v>
      </c>
      <c r="CK73" s="211">
        <v>0</v>
      </c>
      <c r="CL73" s="211">
        <v>0</v>
      </c>
      <c r="CM73" s="118">
        <v>0</v>
      </c>
      <c r="CN73" s="211">
        <v>0</v>
      </c>
      <c r="CO73" s="211">
        <v>0</v>
      </c>
      <c r="CP73" s="118">
        <v>2.5219073712249198</v>
      </c>
      <c r="CQ73" s="211">
        <v>2.8930524461345501</v>
      </c>
      <c r="CR73" s="211">
        <v>0.20696433999506</v>
      </c>
      <c r="CS73" s="118">
        <v>0</v>
      </c>
      <c r="CT73" s="211">
        <v>0</v>
      </c>
      <c r="CU73" s="211">
        <v>9.9081275315266906E-2</v>
      </c>
      <c r="CV73" s="118">
        <v>2.3979900515306398</v>
      </c>
      <c r="CW73" s="211">
        <v>4.7959801030612903</v>
      </c>
      <c r="CX73" s="211">
        <v>0.208323662965781</v>
      </c>
      <c r="CY73" s="205">
        <v>189.33112512385901</v>
      </c>
      <c r="CZ73" s="211">
        <v>63.503690351710297</v>
      </c>
      <c r="DA73" s="211">
        <v>1.6777592944569798E-2</v>
      </c>
      <c r="DB73" s="205">
        <v>563.46844182958398</v>
      </c>
      <c r="DC73" s="211">
        <v>226.76505033826299</v>
      </c>
      <c r="DD73" s="211">
        <v>1.7064177160814101E-2</v>
      </c>
      <c r="DE73" s="205">
        <v>84.757446403055795</v>
      </c>
      <c r="DF73" s="211">
        <v>30.699246189468901</v>
      </c>
      <c r="DG73" s="211">
        <v>0</v>
      </c>
      <c r="DH73" s="205">
        <v>448.32871833880199</v>
      </c>
      <c r="DI73" s="211">
        <v>146.058302730517</v>
      </c>
      <c r="DJ73" s="211">
        <v>7.5388488404414297E-2</v>
      </c>
      <c r="DK73" s="205">
        <v>101.039473929096</v>
      </c>
      <c r="DL73" s="211">
        <v>32.4216141870996</v>
      </c>
      <c r="DM73" s="211">
        <v>0</v>
      </c>
      <c r="DN73" s="205">
        <v>22.8364608120634</v>
      </c>
      <c r="DO73" s="211">
        <v>8.1331959690784501</v>
      </c>
      <c r="DP73" s="211">
        <v>0</v>
      </c>
      <c r="DQ73" s="205">
        <v>99.107694008851794</v>
      </c>
      <c r="DR73" s="211">
        <v>37.362710748786299</v>
      </c>
      <c r="DS73" s="211">
        <v>0</v>
      </c>
      <c r="DT73" s="205">
        <v>11.489803024891801</v>
      </c>
      <c r="DU73" s="211">
        <v>4.2179308438614802</v>
      </c>
      <c r="DV73" s="211">
        <v>1.1282198135624401E-2</v>
      </c>
      <c r="DW73" s="205">
        <v>59.532920680662997</v>
      </c>
      <c r="DX73" s="211">
        <v>22.276079572570399</v>
      </c>
      <c r="DY73" s="211">
        <v>0</v>
      </c>
      <c r="DZ73" s="205">
        <v>10.2374881568688</v>
      </c>
      <c r="EA73" s="211">
        <v>4.2916118843850297</v>
      </c>
      <c r="EB73" s="211">
        <v>1.16018177326486E-2</v>
      </c>
      <c r="EC73" s="205">
        <v>23.137041026915099</v>
      </c>
      <c r="ED73" s="211">
        <v>10.187225219102899</v>
      </c>
      <c r="EE73" s="211">
        <v>0</v>
      </c>
      <c r="EF73" s="205">
        <v>2.5080500138492998</v>
      </c>
      <c r="EG73" s="211">
        <v>1.5139191048995999</v>
      </c>
      <c r="EH73" s="211">
        <v>0</v>
      </c>
      <c r="EI73" s="205">
        <v>12.357524070218</v>
      </c>
      <c r="EJ73" s="211">
        <v>5.5700272487277802</v>
      </c>
      <c r="EK73" s="211">
        <v>0</v>
      </c>
      <c r="EL73" s="118">
        <v>1.5465624015150301</v>
      </c>
      <c r="EM73" s="211">
        <v>0.82452194157537895</v>
      </c>
      <c r="EN73" s="211">
        <v>1.18412354090047E-2</v>
      </c>
      <c r="EO73" s="118">
        <v>0</v>
      </c>
      <c r="EP73" s="211">
        <v>0</v>
      </c>
      <c r="EQ73" s="211">
        <v>5.6033097589501597E-2</v>
      </c>
      <c r="ER73" s="118">
        <v>7.8553230414699904</v>
      </c>
      <c r="ES73" s="211">
        <v>7.8242726058323804</v>
      </c>
      <c r="ET73" s="211">
        <v>6.0295277102862602E-2</v>
      </c>
      <c r="EU73" s="118">
        <v>0</v>
      </c>
      <c r="EV73" s="211">
        <v>0</v>
      </c>
      <c r="EW73" s="211">
        <v>2.0274639490403101E-2</v>
      </c>
      <c r="EX73" s="118">
        <v>1.9968243591083601</v>
      </c>
      <c r="EY73" s="211">
        <v>1.35344288799081</v>
      </c>
      <c r="EZ73" s="211">
        <v>0</v>
      </c>
      <c r="FA73" s="118">
        <v>1.50689986516535</v>
      </c>
      <c r="FB73" s="211">
        <v>1.1402719321235399</v>
      </c>
      <c r="FC73" s="211">
        <v>0</v>
      </c>
    </row>
    <row r="74" spans="2:159">
      <c r="B74" s="73" t="s">
        <v>811</v>
      </c>
      <c r="C74" s="73" t="s">
        <v>852</v>
      </c>
      <c r="D74" s="89">
        <v>10.3071679581094</v>
      </c>
      <c r="E74" s="259">
        <v>24.782933541219201</v>
      </c>
      <c r="F74" s="259">
        <v>8.3272076631591894</v>
      </c>
      <c r="G74" s="338" t="s">
        <v>806</v>
      </c>
      <c r="H74" s="259">
        <v>18.3508256246824</v>
      </c>
      <c r="I74" s="259">
        <v>12.9456693045293</v>
      </c>
      <c r="J74" s="86">
        <v>405.15651722416402</v>
      </c>
      <c r="K74" s="259">
        <v>140.42127228061301</v>
      </c>
      <c r="L74" s="259">
        <v>7.4412119926286602</v>
      </c>
      <c r="M74" s="86">
        <v>434.199992893027</v>
      </c>
      <c r="N74" s="259">
        <v>152.856538237938</v>
      </c>
      <c r="O74" s="259">
        <v>0.95367809437289697</v>
      </c>
      <c r="P74" s="294">
        <v>118.36059119661201</v>
      </c>
      <c r="Q74" s="259">
        <v>49.618149407963102</v>
      </c>
      <c r="R74" s="259">
        <v>0.87769148858547696</v>
      </c>
      <c r="S74" s="294" t="s">
        <v>806</v>
      </c>
      <c r="T74" s="259">
        <v>2646.8674994691501</v>
      </c>
      <c r="U74" s="259">
        <v>829.89052728378999</v>
      </c>
      <c r="V74" s="89">
        <v>215094.205084532</v>
      </c>
      <c r="W74" s="259">
        <v>47335.275959496699</v>
      </c>
      <c r="X74" s="259">
        <v>57.112460382597</v>
      </c>
      <c r="Y74" s="89">
        <v>291.54754272481699</v>
      </c>
      <c r="Z74" s="259">
        <v>782.29384108572901</v>
      </c>
      <c r="AA74" s="259">
        <v>283.663950003205</v>
      </c>
      <c r="AB74" s="89" t="s">
        <v>806</v>
      </c>
      <c r="AC74" s="259">
        <v>1168.06810953697</v>
      </c>
      <c r="AD74" s="259">
        <v>352.73464806230203</v>
      </c>
      <c r="AE74" s="89">
        <v>168.00363389659901</v>
      </c>
      <c r="AF74" s="259">
        <v>103.809458081041</v>
      </c>
      <c r="AG74" s="259">
        <v>52.7614832232588</v>
      </c>
      <c r="AH74" s="89">
        <v>1.3710539523570799</v>
      </c>
      <c r="AI74" s="259">
        <v>2.7421079047141599</v>
      </c>
      <c r="AJ74" s="259">
        <v>0.77407391775241097</v>
      </c>
      <c r="AK74" s="89">
        <v>11.5729184671931</v>
      </c>
      <c r="AL74" s="259">
        <v>23.1458369343861</v>
      </c>
      <c r="AM74" s="259">
        <v>0.83868075296337297</v>
      </c>
      <c r="AN74" s="89">
        <v>0.59936985978648205</v>
      </c>
      <c r="AO74" s="259">
        <v>1.1987397195729601</v>
      </c>
      <c r="AP74" s="259">
        <v>0.15015686914072701</v>
      </c>
      <c r="AQ74" s="89" t="s">
        <v>806</v>
      </c>
      <c r="AR74" s="259">
        <v>0</v>
      </c>
      <c r="AS74" s="259">
        <v>1.2971035790860199</v>
      </c>
      <c r="AT74" s="86">
        <v>343.22011175650698</v>
      </c>
      <c r="AU74" s="259">
        <v>75.247493186577501</v>
      </c>
      <c r="AV74" s="259">
        <v>2.6289212866640099</v>
      </c>
      <c r="AW74" s="294">
        <v>1339.1962348468401</v>
      </c>
      <c r="AX74" s="259">
        <v>437.615669986743</v>
      </c>
      <c r="AY74" s="259">
        <v>2.8098208213836302</v>
      </c>
      <c r="AZ74" s="294">
        <v>1503.6478527051099</v>
      </c>
      <c r="BA74" s="259">
        <v>471.22254256380302</v>
      </c>
      <c r="BB74" s="259">
        <v>15.3259984202576</v>
      </c>
      <c r="BC74" s="89">
        <v>1.9682161975327299</v>
      </c>
      <c r="BD74" s="259">
        <v>1.2297257679406499</v>
      </c>
      <c r="BE74" s="259">
        <v>6.6482275175063096E-2</v>
      </c>
      <c r="BF74" s="338">
        <v>2.9206528488474599</v>
      </c>
      <c r="BG74" s="259">
        <v>5.8413056976949198</v>
      </c>
      <c r="BH74" s="259">
        <v>0.78310293765819206</v>
      </c>
      <c r="BI74" s="89">
        <v>8.2103525784894096</v>
      </c>
      <c r="BJ74" s="259">
        <v>6.4044622594953502</v>
      </c>
      <c r="BK74" s="259">
        <v>1.0923672202846599</v>
      </c>
      <c r="BL74" s="89">
        <v>6.9428637088519798</v>
      </c>
      <c r="BM74" s="259">
        <v>7.61490080657817</v>
      </c>
      <c r="BN74" s="259">
        <v>0.93377678678813003</v>
      </c>
      <c r="BO74" s="89" t="s">
        <v>806</v>
      </c>
      <c r="BP74" s="259">
        <v>0.41163975000553998</v>
      </c>
      <c r="BQ74" s="259">
        <v>0.26690154215832801</v>
      </c>
      <c r="BR74" s="89">
        <v>7.1625436945694299</v>
      </c>
      <c r="BS74" s="259">
        <v>7.5486320477738698</v>
      </c>
      <c r="BT74" s="259">
        <v>1.26522835267265</v>
      </c>
      <c r="BU74" s="86">
        <v>5.4564772069755696</v>
      </c>
      <c r="BV74" s="259">
        <v>5.9710573876242199</v>
      </c>
      <c r="BW74" s="259">
        <v>0.63266149628625001</v>
      </c>
      <c r="BX74" s="89" t="s">
        <v>806</v>
      </c>
      <c r="BY74" s="259">
        <v>8.90565685938755</v>
      </c>
      <c r="BZ74" s="259">
        <v>4.5319085252913096</v>
      </c>
      <c r="CA74" s="86">
        <v>565.92907955237297</v>
      </c>
      <c r="CB74" s="259">
        <v>118.842257083422</v>
      </c>
      <c r="CC74" s="259">
        <v>0</v>
      </c>
      <c r="CD74" s="86">
        <v>299.593720959503</v>
      </c>
      <c r="CE74" s="259">
        <v>74.337422232697904</v>
      </c>
      <c r="CF74" s="259">
        <v>0</v>
      </c>
      <c r="CG74" s="89">
        <v>0.59722406953514295</v>
      </c>
      <c r="CH74" s="259">
        <v>1.1944481390702899</v>
      </c>
      <c r="CI74" s="259">
        <v>0</v>
      </c>
      <c r="CJ74" s="89">
        <v>0</v>
      </c>
      <c r="CK74" s="259">
        <v>0</v>
      </c>
      <c r="CL74" s="259">
        <v>0</v>
      </c>
      <c r="CM74" s="89" t="s">
        <v>806</v>
      </c>
      <c r="CN74" s="259">
        <v>0</v>
      </c>
      <c r="CO74" s="259">
        <v>0.140732243189333</v>
      </c>
      <c r="CP74" s="89">
        <v>8.2735804312123804</v>
      </c>
      <c r="CQ74" s="259">
        <v>11.4122557027385</v>
      </c>
      <c r="CR74" s="259">
        <v>0.28979373033545303</v>
      </c>
      <c r="CS74" s="89" t="s">
        <v>806</v>
      </c>
      <c r="CT74" s="259">
        <v>0</v>
      </c>
      <c r="CU74" s="259">
        <v>0.218100698854784</v>
      </c>
      <c r="CV74" s="89">
        <v>2.5748648339256199</v>
      </c>
      <c r="CW74" s="259">
        <v>5.1497296678512399</v>
      </c>
      <c r="CX74" s="259">
        <v>0.173911332074212</v>
      </c>
      <c r="CY74" s="86">
        <v>185.81694669239599</v>
      </c>
      <c r="CZ74" s="259">
        <v>45.142578585866701</v>
      </c>
      <c r="DA74" s="259">
        <v>0</v>
      </c>
      <c r="DB74" s="86">
        <v>528.67923534842305</v>
      </c>
      <c r="DC74" s="259">
        <v>151.19866246490699</v>
      </c>
      <c r="DD74" s="259">
        <v>0</v>
      </c>
      <c r="DE74" s="86">
        <v>84.122430315090895</v>
      </c>
      <c r="DF74" s="259">
        <v>24.247058390773802</v>
      </c>
      <c r="DG74" s="259">
        <v>0</v>
      </c>
      <c r="DH74" s="86">
        <v>437.74157856686799</v>
      </c>
      <c r="DI74" s="259">
        <v>133.73202780072401</v>
      </c>
      <c r="DJ74" s="259">
        <v>8.08893944144915E-2</v>
      </c>
      <c r="DK74" s="86">
        <v>100.258608646798</v>
      </c>
      <c r="DL74" s="259">
        <v>24.130369611401498</v>
      </c>
      <c r="DM74" s="259">
        <v>9.1239047415879307E-2</v>
      </c>
      <c r="DN74" s="86">
        <v>21.970709281235202</v>
      </c>
      <c r="DO74" s="259">
        <v>7.4977539465426597</v>
      </c>
      <c r="DP74" s="259">
        <v>0</v>
      </c>
      <c r="DQ74" s="86">
        <v>103.62282598609301</v>
      </c>
      <c r="DR74" s="259">
        <v>33.254748548739201</v>
      </c>
      <c r="DS74" s="259">
        <v>0</v>
      </c>
      <c r="DT74" s="86">
        <v>11.7067898425304</v>
      </c>
      <c r="DU74" s="259">
        <v>3.90720692228403</v>
      </c>
      <c r="DV74" s="259">
        <v>0</v>
      </c>
      <c r="DW74" s="86">
        <v>65.6709149615575</v>
      </c>
      <c r="DX74" s="259">
        <v>17.4718497365484</v>
      </c>
      <c r="DY74" s="259">
        <v>5.4638023170160303E-2</v>
      </c>
      <c r="DZ74" s="86">
        <v>10.532707345731099</v>
      </c>
      <c r="EA74" s="259">
        <v>3.5430187647969702</v>
      </c>
      <c r="EB74" s="259">
        <v>0</v>
      </c>
      <c r="EC74" s="86">
        <v>25.255282931771799</v>
      </c>
      <c r="ED74" s="259">
        <v>8.5916776655847809</v>
      </c>
      <c r="EE74" s="259">
        <v>0</v>
      </c>
      <c r="EF74" s="86">
        <v>2.3802922886415301</v>
      </c>
      <c r="EG74" s="259">
        <v>0.98318478938995102</v>
      </c>
      <c r="EH74" s="259">
        <v>0</v>
      </c>
      <c r="EI74" s="86">
        <v>13.504380232506101</v>
      </c>
      <c r="EJ74" s="259">
        <v>6.7928352808711399</v>
      </c>
      <c r="EK74" s="259">
        <v>0</v>
      </c>
      <c r="EL74" s="89">
        <v>1.6559065931275001</v>
      </c>
      <c r="EM74" s="259">
        <v>0.98685034052902998</v>
      </c>
      <c r="EN74" s="259">
        <v>0</v>
      </c>
      <c r="EO74" s="89" t="s">
        <v>806</v>
      </c>
      <c r="EP74" s="259">
        <v>0</v>
      </c>
      <c r="EQ74" s="259">
        <v>0.10834022997114499</v>
      </c>
      <c r="ER74" s="89">
        <v>17.327054392059502</v>
      </c>
      <c r="ES74" s="259">
        <v>21.144424898696599</v>
      </c>
      <c r="ET74" s="259">
        <v>8.1752379071714107E-2</v>
      </c>
      <c r="EU74" s="89" t="s">
        <v>806</v>
      </c>
      <c r="EV74" s="259">
        <v>0</v>
      </c>
      <c r="EW74" s="259">
        <v>2.3582830994737101E-2</v>
      </c>
      <c r="EX74" s="89">
        <v>1.98875261681535</v>
      </c>
      <c r="EY74" s="259">
        <v>1.3226777928442699</v>
      </c>
      <c r="EZ74" s="259">
        <v>0</v>
      </c>
      <c r="FA74" s="89">
        <v>1.38179517193687</v>
      </c>
      <c r="FB74" s="259">
        <v>1.03904848220876</v>
      </c>
      <c r="FC74" s="259">
        <v>0</v>
      </c>
    </row>
    <row r="75" spans="2:159">
      <c r="B75" s="73" t="s">
        <v>811</v>
      </c>
      <c r="C75" s="42" t="s">
        <v>852</v>
      </c>
      <c r="D75" s="334">
        <v>6.1025323723415497</v>
      </c>
      <c r="E75" s="255">
        <v>13.6054967771774</v>
      </c>
      <c r="F75" s="255">
        <v>5.9446425596789796</v>
      </c>
      <c r="G75" s="343" t="s">
        <v>806</v>
      </c>
      <c r="H75" s="255">
        <v>25.347594493717899</v>
      </c>
      <c r="I75" s="255">
        <v>8.2426591925210104</v>
      </c>
      <c r="J75" s="249">
        <v>471.15263676285002</v>
      </c>
      <c r="K75" s="255">
        <v>209.15968721348901</v>
      </c>
      <c r="L75" s="255">
        <v>10.632587380784599</v>
      </c>
      <c r="M75" s="249">
        <v>476.38984686139798</v>
      </c>
      <c r="N75" s="255">
        <v>223.97329924694401</v>
      </c>
      <c r="O75" s="255">
        <v>1.1548675824034</v>
      </c>
      <c r="P75" s="250">
        <v>112.621890742096</v>
      </c>
      <c r="Q75" s="255">
        <v>79.597868248955507</v>
      </c>
      <c r="R75" s="255">
        <v>2.2526754028904401</v>
      </c>
      <c r="S75" s="250" t="s">
        <v>806</v>
      </c>
      <c r="T75" s="255">
        <v>4174.4113760127002</v>
      </c>
      <c r="U75" s="255">
        <v>1511.7416059099401</v>
      </c>
      <c r="V75" s="334">
        <v>242803.66234486099</v>
      </c>
      <c r="W75" s="255">
        <v>68927.593690815396</v>
      </c>
      <c r="X75" s="255">
        <v>38.578607510553503</v>
      </c>
      <c r="Y75" s="334">
        <v>742.11419671037902</v>
      </c>
      <c r="Z75" s="255">
        <v>873.99170371387402</v>
      </c>
      <c r="AA75" s="255">
        <v>235.745634220878</v>
      </c>
      <c r="AB75" s="334">
        <v>432.991980964748</v>
      </c>
      <c r="AC75" s="255">
        <v>1195.2081825970899</v>
      </c>
      <c r="AD75" s="255">
        <v>273.14671074704302</v>
      </c>
      <c r="AE75" s="334" t="s">
        <v>806</v>
      </c>
      <c r="AF75" s="255">
        <v>369.36317547560702</v>
      </c>
      <c r="AG75" s="255">
        <v>136.38545169135801</v>
      </c>
      <c r="AH75" s="334">
        <v>2.8129721874732598</v>
      </c>
      <c r="AI75" s="255">
        <v>3.23172375012365</v>
      </c>
      <c r="AJ75" s="255">
        <v>0.720667722522909</v>
      </c>
      <c r="AK75" s="334">
        <v>9.0709708668587297</v>
      </c>
      <c r="AL75" s="255">
        <v>18.141941733717498</v>
      </c>
      <c r="AM75" s="255">
        <v>1.5919372684874</v>
      </c>
      <c r="AN75" s="334">
        <v>0.42473277739855098</v>
      </c>
      <c r="AO75" s="255">
        <v>0.84946555479710195</v>
      </c>
      <c r="AP75" s="255">
        <v>0.19168745139098001</v>
      </c>
      <c r="AQ75" s="334" t="s">
        <v>806</v>
      </c>
      <c r="AR75" s="255">
        <v>28.573965536656701</v>
      </c>
      <c r="AS75" s="255">
        <v>10.0270566719395</v>
      </c>
      <c r="AT75" s="249">
        <v>363.09647813960299</v>
      </c>
      <c r="AU75" s="255">
        <v>107.36900526785099</v>
      </c>
      <c r="AV75" s="255">
        <v>3.39693307588341</v>
      </c>
      <c r="AW75" s="249">
        <v>1426.29259845398</v>
      </c>
      <c r="AX75" s="255">
        <v>558.92810712898199</v>
      </c>
      <c r="AY75" s="255">
        <v>2.6328572276926701</v>
      </c>
      <c r="AZ75" s="249">
        <v>1424.67233609651</v>
      </c>
      <c r="BA75" s="255">
        <v>658.55082534466806</v>
      </c>
      <c r="BB75" s="255">
        <v>8.7624399206177106</v>
      </c>
      <c r="BC75" s="334">
        <v>2.06815172538629</v>
      </c>
      <c r="BD75" s="255">
        <v>1.9319507128187099</v>
      </c>
      <c r="BE75" s="255">
        <v>5.5103289405554701E-2</v>
      </c>
      <c r="BF75" s="250">
        <v>2.56322883022573</v>
      </c>
      <c r="BG75" s="255">
        <v>7.1121342373644998</v>
      </c>
      <c r="BH75" s="255">
        <v>1.15607045679549</v>
      </c>
      <c r="BI75" s="334">
        <v>6.9989944153890704</v>
      </c>
      <c r="BJ75" s="255">
        <v>6.6894356815457501</v>
      </c>
      <c r="BK75" s="255">
        <v>1.0268419400942901</v>
      </c>
      <c r="BL75" s="334">
        <v>4.5012274197456197</v>
      </c>
      <c r="BM75" s="255">
        <v>9.0024548394912305</v>
      </c>
      <c r="BN75" s="255">
        <v>2.02854629783993</v>
      </c>
      <c r="BO75" s="334">
        <v>1.2119472650263701</v>
      </c>
      <c r="BP75" s="255">
        <v>1.1233033235808401</v>
      </c>
      <c r="BQ75" s="255">
        <v>0.22065034578755399</v>
      </c>
      <c r="BR75" s="334">
        <v>19.337509361182001</v>
      </c>
      <c r="BS75" s="255">
        <v>13.7189308179381</v>
      </c>
      <c r="BT75" s="255">
        <v>0.82003911060716705</v>
      </c>
      <c r="BU75" s="249">
        <v>9.46771432918678</v>
      </c>
      <c r="BV75" s="255">
        <v>7.9989806978546403</v>
      </c>
      <c r="BW75" s="255">
        <v>0.40840334835352998</v>
      </c>
      <c r="BX75" s="334" t="s">
        <v>806</v>
      </c>
      <c r="BY75" s="255">
        <v>25.8625602303688</v>
      </c>
      <c r="BZ75" s="255">
        <v>9.6510580688790792</v>
      </c>
      <c r="CA75" s="249">
        <v>632.35886136826696</v>
      </c>
      <c r="CB75" s="255">
        <v>196.411843062961</v>
      </c>
      <c r="CC75" s="255">
        <v>8.1602712565719396E-2</v>
      </c>
      <c r="CD75" s="249">
        <v>298.83419782151901</v>
      </c>
      <c r="CE75" s="255">
        <v>79.876994806503802</v>
      </c>
      <c r="CF75" s="255">
        <v>2.2146133626556899E-2</v>
      </c>
      <c r="CG75" s="334">
        <v>0.246893020555115</v>
      </c>
      <c r="CH75" s="255">
        <v>0.493786041110231</v>
      </c>
      <c r="CI75" s="255">
        <v>0</v>
      </c>
      <c r="CJ75" s="334">
        <v>0</v>
      </c>
      <c r="CK75" s="255">
        <v>0</v>
      </c>
      <c r="CL75" s="255">
        <v>0</v>
      </c>
      <c r="CM75" s="334">
        <v>0</v>
      </c>
      <c r="CN75" s="255">
        <v>0</v>
      </c>
      <c r="CO75" s="255">
        <v>0</v>
      </c>
      <c r="CP75" s="334">
        <v>3.4155864874086701</v>
      </c>
      <c r="CQ75" s="255">
        <v>4.8956475915682303</v>
      </c>
      <c r="CR75" s="255">
        <v>0.208061244667646</v>
      </c>
      <c r="CS75" s="334" t="s">
        <v>806</v>
      </c>
      <c r="CT75" s="255">
        <v>0</v>
      </c>
      <c r="CU75" s="255">
        <v>8.3571174011409802E-2</v>
      </c>
      <c r="CV75" s="334">
        <v>2.5364990974586998</v>
      </c>
      <c r="CW75" s="255">
        <v>4.6065775557641402</v>
      </c>
      <c r="CX75" s="255">
        <v>0</v>
      </c>
      <c r="CY75" s="249">
        <v>177.73261567114301</v>
      </c>
      <c r="CZ75" s="255">
        <v>53.659315930348797</v>
      </c>
      <c r="DA75" s="255">
        <v>1.5654801900423499E-2</v>
      </c>
      <c r="DB75" s="249">
        <v>524.034540262787</v>
      </c>
      <c r="DC75" s="255">
        <v>188.11257672380299</v>
      </c>
      <c r="DD75" s="255">
        <v>0</v>
      </c>
      <c r="DE75" s="249">
        <v>85.496787081042498</v>
      </c>
      <c r="DF75" s="255">
        <v>28.7603573174434</v>
      </c>
      <c r="DG75" s="255">
        <v>0</v>
      </c>
      <c r="DH75" s="249">
        <v>437.17740487701502</v>
      </c>
      <c r="DI75" s="255">
        <v>132.17209031222799</v>
      </c>
      <c r="DJ75" s="255">
        <v>0</v>
      </c>
      <c r="DK75" s="249">
        <v>98.861738008552194</v>
      </c>
      <c r="DL75" s="255">
        <v>32.963203864168896</v>
      </c>
      <c r="DM75" s="255">
        <v>0</v>
      </c>
      <c r="DN75" s="249">
        <v>21.493983402165899</v>
      </c>
      <c r="DO75" s="255">
        <v>6.9208901799326501</v>
      </c>
      <c r="DP75" s="255">
        <v>0</v>
      </c>
      <c r="DQ75" s="249">
        <v>99.5971968316573</v>
      </c>
      <c r="DR75" s="255">
        <v>28.473177619755798</v>
      </c>
      <c r="DS75" s="255">
        <v>0</v>
      </c>
      <c r="DT75" s="249">
        <v>12.284446681852501</v>
      </c>
      <c r="DU75" s="255">
        <v>3.48712902973711</v>
      </c>
      <c r="DV75" s="255">
        <v>0</v>
      </c>
      <c r="DW75" s="249">
        <v>61.4950519550694</v>
      </c>
      <c r="DX75" s="255">
        <v>21.5119420312306</v>
      </c>
      <c r="DY75" s="255">
        <v>0</v>
      </c>
      <c r="DZ75" s="249">
        <v>10.535747754813899</v>
      </c>
      <c r="EA75" s="255">
        <v>4.0269981429698998</v>
      </c>
      <c r="EB75" s="255">
        <v>1.3053357711889001E-2</v>
      </c>
      <c r="EC75" s="249">
        <v>24.682819896880801</v>
      </c>
      <c r="ED75" s="255">
        <v>9.7892940266129003</v>
      </c>
      <c r="EE75" s="255">
        <v>0</v>
      </c>
      <c r="EF75" s="249">
        <v>2.4817150438221001</v>
      </c>
      <c r="EG75" s="255">
        <v>1.2427380140217399</v>
      </c>
      <c r="EH75" s="255">
        <v>0</v>
      </c>
      <c r="EI75" s="249">
        <v>12.980609855923801</v>
      </c>
      <c r="EJ75" s="255">
        <v>6.6484302142711398</v>
      </c>
      <c r="EK75" s="255">
        <v>0</v>
      </c>
      <c r="EL75" s="334">
        <v>1.80376235532908</v>
      </c>
      <c r="EM75" s="255">
        <v>1.0169680651233299</v>
      </c>
      <c r="EN75" s="255">
        <v>0</v>
      </c>
      <c r="EO75" s="334">
        <v>0</v>
      </c>
      <c r="EP75" s="255">
        <v>0</v>
      </c>
      <c r="EQ75" s="255">
        <v>0</v>
      </c>
      <c r="ER75" s="334">
        <v>8.3026638401531496</v>
      </c>
      <c r="ES75" s="255">
        <v>8.6160579082635493</v>
      </c>
      <c r="ET75" s="255">
        <v>4.2434073790917799E-2</v>
      </c>
      <c r="EU75" s="334">
        <v>0</v>
      </c>
      <c r="EV75" s="255">
        <v>0</v>
      </c>
      <c r="EW75" s="255">
        <v>0</v>
      </c>
      <c r="EX75" s="334">
        <v>1.98704206589794</v>
      </c>
      <c r="EY75" s="255">
        <v>1.3082001347036101</v>
      </c>
      <c r="EZ75" s="255">
        <v>0</v>
      </c>
      <c r="FA75" s="334">
        <v>1.48211029031266</v>
      </c>
      <c r="FB75" s="255">
        <v>1.1949554105957201</v>
      </c>
      <c r="FC75" s="255">
        <v>1.8123538203282899E-2</v>
      </c>
    </row>
    <row r="76" spans="2:159">
      <c r="B76" s="73" t="s">
        <v>811</v>
      </c>
      <c r="C76" s="42" t="s">
        <v>852</v>
      </c>
      <c r="D76" s="343" t="s">
        <v>806</v>
      </c>
      <c r="E76" s="255">
        <v>19.448766317000199</v>
      </c>
      <c r="F76" s="255">
        <v>5.9900635359803998</v>
      </c>
      <c r="G76" s="334">
        <v>10.2560064200739</v>
      </c>
      <c r="H76" s="255">
        <v>20.5120128401479</v>
      </c>
      <c r="I76" s="255">
        <v>7.2687727328906897</v>
      </c>
      <c r="J76" s="249">
        <v>493.42096432030303</v>
      </c>
      <c r="K76" s="255">
        <v>202.95562301352899</v>
      </c>
      <c r="L76" s="255">
        <v>13.567149104566401</v>
      </c>
      <c r="M76" s="249">
        <v>476.65777324764298</v>
      </c>
      <c r="N76" s="255">
        <v>191.304936961631</v>
      </c>
      <c r="O76" s="255">
        <v>0.86161886899936901</v>
      </c>
      <c r="P76" s="250">
        <v>132.79104063145201</v>
      </c>
      <c r="Q76" s="255">
        <v>79.557797688325607</v>
      </c>
      <c r="R76" s="255">
        <v>1.2053251828159299</v>
      </c>
      <c r="S76" s="250">
        <v>3154.5272058703799</v>
      </c>
      <c r="T76" s="255">
        <v>3406.0523680923702</v>
      </c>
      <c r="U76" s="255">
        <v>715.51013247767401</v>
      </c>
      <c r="V76" s="334">
        <v>226699.650726647</v>
      </c>
      <c r="W76" s="255">
        <v>66632.068492130697</v>
      </c>
      <c r="X76" s="255">
        <v>32.234560678119301</v>
      </c>
      <c r="Y76" s="334">
        <v>1253.35981672502</v>
      </c>
      <c r="Z76" s="255">
        <v>860.59118522675999</v>
      </c>
      <c r="AA76" s="255">
        <v>196.29615098164101</v>
      </c>
      <c r="AB76" s="334">
        <v>412.30726114879599</v>
      </c>
      <c r="AC76" s="255">
        <v>1057.89893441801</v>
      </c>
      <c r="AD76" s="255">
        <v>370.88153514126901</v>
      </c>
      <c r="AE76" s="334">
        <v>84.668208156412305</v>
      </c>
      <c r="AF76" s="255">
        <v>267.05443168180102</v>
      </c>
      <c r="AG76" s="255">
        <v>68.719399222324896</v>
      </c>
      <c r="AH76" s="334">
        <v>5.4912367718414297</v>
      </c>
      <c r="AI76" s="255">
        <v>4.0700267532043499</v>
      </c>
      <c r="AJ76" s="255">
        <v>0.82922481461241904</v>
      </c>
      <c r="AK76" s="334">
        <v>14.8512725216817</v>
      </c>
      <c r="AL76" s="255">
        <v>27.535988184626</v>
      </c>
      <c r="AM76" s="255">
        <v>1.8304364200755501</v>
      </c>
      <c r="AN76" s="334">
        <v>0.40539925367503699</v>
      </c>
      <c r="AO76" s="255">
        <v>0.81079850735007397</v>
      </c>
      <c r="AP76" s="255">
        <v>0.157077717699037</v>
      </c>
      <c r="AQ76" s="334" t="s">
        <v>806</v>
      </c>
      <c r="AR76" s="255">
        <v>8.9316573113966893</v>
      </c>
      <c r="AS76" s="255">
        <v>3.1938315933383898</v>
      </c>
      <c r="AT76" s="249">
        <v>388.86741906594301</v>
      </c>
      <c r="AU76" s="255">
        <v>110.511445126192</v>
      </c>
      <c r="AV76" s="255">
        <v>2.53223518531922</v>
      </c>
      <c r="AW76" s="249">
        <v>1576.4298477048501</v>
      </c>
      <c r="AX76" s="255">
        <v>680.07163551845599</v>
      </c>
      <c r="AY76" s="255">
        <v>2.3768571104693899</v>
      </c>
      <c r="AZ76" s="249">
        <v>1585.33648670398</v>
      </c>
      <c r="BA76" s="255">
        <v>742.09775700943999</v>
      </c>
      <c r="BB76" s="255">
        <v>11.4699773980381</v>
      </c>
      <c r="BC76" s="334">
        <v>2.0185225165445799</v>
      </c>
      <c r="BD76" s="255">
        <v>1.8544593508740801</v>
      </c>
      <c r="BE76" s="255">
        <v>0.11050339407803</v>
      </c>
      <c r="BF76" s="250">
        <v>7.2294541543461301</v>
      </c>
      <c r="BG76" s="255">
        <v>6.3727613933809497</v>
      </c>
      <c r="BH76" s="255">
        <v>0.76420542741545805</v>
      </c>
      <c r="BI76" s="334">
        <v>9.1035783036219904</v>
      </c>
      <c r="BJ76" s="255">
        <v>6.9118620050272304</v>
      </c>
      <c r="BK76" s="255">
        <v>0.72221431210239595</v>
      </c>
      <c r="BL76" s="334">
        <v>6.8572011024116497</v>
      </c>
      <c r="BM76" s="255">
        <v>7.4640401134420298</v>
      </c>
      <c r="BN76" s="255">
        <v>0.44716734462603303</v>
      </c>
      <c r="BO76" s="334">
        <v>0.88372313388472001</v>
      </c>
      <c r="BP76" s="255">
        <v>1.22174204041657</v>
      </c>
      <c r="BQ76" s="255">
        <v>0.25809201686649702</v>
      </c>
      <c r="BR76" s="334">
        <v>19.0659488429154</v>
      </c>
      <c r="BS76" s="255">
        <v>10.8133449452981</v>
      </c>
      <c r="BT76" s="255">
        <v>0.87094492263615197</v>
      </c>
      <c r="BU76" s="249">
        <v>10.824436383303301</v>
      </c>
      <c r="BV76" s="255">
        <v>9.2467597505503694</v>
      </c>
      <c r="BW76" s="255">
        <v>0.45414433623886702</v>
      </c>
      <c r="BX76" s="334" t="s">
        <v>806</v>
      </c>
      <c r="BY76" s="255">
        <v>15.0759142895106</v>
      </c>
      <c r="BZ76" s="255">
        <v>5.9997581498310399</v>
      </c>
      <c r="CA76" s="249">
        <v>624.71519796268001</v>
      </c>
      <c r="CB76" s="255">
        <v>212.013193829128</v>
      </c>
      <c r="CC76" s="255">
        <v>4.9983491469406803E-2</v>
      </c>
      <c r="CD76" s="249">
        <v>293.60669175027101</v>
      </c>
      <c r="CE76" s="255">
        <v>68.718637509589897</v>
      </c>
      <c r="CF76" s="255">
        <v>2.0696071172387601E-2</v>
      </c>
      <c r="CG76" s="334">
        <v>0.71107868271873098</v>
      </c>
      <c r="CH76" s="255">
        <v>1.42215736543746</v>
      </c>
      <c r="CI76" s="255">
        <v>4.1742912591476798E-2</v>
      </c>
      <c r="CJ76" s="334" t="s">
        <v>806</v>
      </c>
      <c r="CK76" s="255">
        <v>0</v>
      </c>
      <c r="CL76" s="255">
        <v>2.30897478370597E-2</v>
      </c>
      <c r="CM76" s="334">
        <v>0</v>
      </c>
      <c r="CN76" s="255">
        <v>0</v>
      </c>
      <c r="CO76" s="255">
        <v>0</v>
      </c>
      <c r="CP76" s="334">
        <v>4.13640949802019</v>
      </c>
      <c r="CQ76" s="255">
        <v>4.1986154314348303</v>
      </c>
      <c r="CR76" s="255">
        <v>0.19840079920730699</v>
      </c>
      <c r="CS76" s="334" t="s">
        <v>806</v>
      </c>
      <c r="CT76" s="255">
        <v>0</v>
      </c>
      <c r="CU76" s="255">
        <v>9.4465578273125794E-2</v>
      </c>
      <c r="CV76" s="334">
        <v>2.2177866513852198</v>
      </c>
      <c r="CW76" s="255">
        <v>4.4355733027704503</v>
      </c>
      <c r="CX76" s="255">
        <v>0</v>
      </c>
      <c r="CY76" s="249">
        <v>183.620905486282</v>
      </c>
      <c r="CZ76" s="255">
        <v>47.675557334462503</v>
      </c>
      <c r="DA76" s="255">
        <v>1.78457351142653E-2</v>
      </c>
      <c r="DB76" s="249">
        <v>529.49330211732195</v>
      </c>
      <c r="DC76" s="255">
        <v>134.798926395921</v>
      </c>
      <c r="DD76" s="255">
        <v>0</v>
      </c>
      <c r="DE76" s="249">
        <v>86.706409671417802</v>
      </c>
      <c r="DF76" s="255">
        <v>27.781499426760298</v>
      </c>
      <c r="DG76" s="255">
        <v>0</v>
      </c>
      <c r="DH76" s="249">
        <v>425.61721019815099</v>
      </c>
      <c r="DI76" s="255">
        <v>112.869343708472</v>
      </c>
      <c r="DJ76" s="255">
        <v>0</v>
      </c>
      <c r="DK76" s="249">
        <v>100.59864374882601</v>
      </c>
      <c r="DL76" s="255">
        <v>32.564923244035199</v>
      </c>
      <c r="DM76" s="255">
        <v>0</v>
      </c>
      <c r="DN76" s="249">
        <v>21.690993899134799</v>
      </c>
      <c r="DO76" s="255">
        <v>6.2076062748649097</v>
      </c>
      <c r="DP76" s="255">
        <v>0</v>
      </c>
      <c r="DQ76" s="249">
        <v>101.49698715803601</v>
      </c>
      <c r="DR76" s="255">
        <v>34.040727640885201</v>
      </c>
      <c r="DS76" s="255">
        <v>0</v>
      </c>
      <c r="DT76" s="249">
        <v>11.9055602910645</v>
      </c>
      <c r="DU76" s="255">
        <v>3.52509985820191</v>
      </c>
      <c r="DV76" s="255">
        <v>0</v>
      </c>
      <c r="DW76" s="249">
        <v>59.768692881495603</v>
      </c>
      <c r="DX76" s="255">
        <v>20.211032534287899</v>
      </c>
      <c r="DY76" s="255">
        <v>0</v>
      </c>
      <c r="DZ76" s="249">
        <v>10.962705118494</v>
      </c>
      <c r="EA76" s="255">
        <v>3.59158089536133</v>
      </c>
      <c r="EB76" s="255">
        <v>0</v>
      </c>
      <c r="EC76" s="249">
        <v>25.104053630648199</v>
      </c>
      <c r="ED76" s="255">
        <v>8.7114064634132795</v>
      </c>
      <c r="EE76" s="255">
        <v>0</v>
      </c>
      <c r="EF76" s="249">
        <v>2.5190019226845002</v>
      </c>
      <c r="EG76" s="255">
        <v>1.13806220745609</v>
      </c>
      <c r="EH76" s="255">
        <v>0</v>
      </c>
      <c r="EI76" s="249">
        <v>14.1801271388193</v>
      </c>
      <c r="EJ76" s="255">
        <v>6.4516606175084199</v>
      </c>
      <c r="EK76" s="255">
        <v>0</v>
      </c>
      <c r="EL76" s="334">
        <v>1.83654844232998</v>
      </c>
      <c r="EM76" s="255">
        <v>1.0689860006282299</v>
      </c>
      <c r="EN76" s="255">
        <v>1.2649651691548899E-2</v>
      </c>
      <c r="EO76" s="334">
        <v>0</v>
      </c>
      <c r="EP76" s="255">
        <v>0</v>
      </c>
      <c r="EQ76" s="255">
        <v>0</v>
      </c>
      <c r="ER76" s="334">
        <v>9.9049387404629101</v>
      </c>
      <c r="ES76" s="255">
        <v>10.102746711023601</v>
      </c>
      <c r="ET76" s="255">
        <v>8.1600632207307802E-2</v>
      </c>
      <c r="EU76" s="334" t="s">
        <v>806</v>
      </c>
      <c r="EV76" s="255">
        <v>0</v>
      </c>
      <c r="EW76" s="255">
        <v>3.3572663271973099E-2</v>
      </c>
      <c r="EX76" s="334">
        <v>1.7968916277728</v>
      </c>
      <c r="EY76" s="255">
        <v>1.49466786017703</v>
      </c>
      <c r="EZ76" s="255">
        <v>0</v>
      </c>
      <c r="FA76" s="334">
        <v>1.43552033702</v>
      </c>
      <c r="FB76" s="255">
        <v>1.12518110630657</v>
      </c>
      <c r="FC76" s="255">
        <v>1.9157958158669899E-2</v>
      </c>
    </row>
    <row r="77" spans="2:159" ht="15.75" thickBot="1">
      <c r="B77" s="75" t="s">
        <v>811</v>
      </c>
      <c r="C77" s="264" t="s">
        <v>852</v>
      </c>
      <c r="D77" s="348" t="s">
        <v>806</v>
      </c>
      <c r="E77" s="317">
        <v>9.6666351377048603</v>
      </c>
      <c r="F77" s="317">
        <v>4.1831478166544702</v>
      </c>
      <c r="G77" s="348" t="s">
        <v>806</v>
      </c>
      <c r="H77" s="317">
        <v>28.330613885584899</v>
      </c>
      <c r="I77" s="317">
        <v>8.63573984382273</v>
      </c>
      <c r="J77" s="216">
        <v>466.74310437044699</v>
      </c>
      <c r="K77" s="317">
        <v>180.561803872056</v>
      </c>
      <c r="L77" s="317">
        <v>3.1770216862818801</v>
      </c>
      <c r="M77" s="216">
        <v>419.40664979569499</v>
      </c>
      <c r="N77" s="317">
        <v>185.775663509293</v>
      </c>
      <c r="O77" s="317">
        <v>0.49457870140447002</v>
      </c>
      <c r="P77" s="318">
        <v>138.88753437892899</v>
      </c>
      <c r="Q77" s="317">
        <v>91.834134011805702</v>
      </c>
      <c r="R77" s="317">
        <v>2.2880674233636702</v>
      </c>
      <c r="S77" s="318">
        <v>1134.8953927119101</v>
      </c>
      <c r="T77" s="317">
        <v>1810.3002976180301</v>
      </c>
      <c r="U77" s="317">
        <v>513.36356381746998</v>
      </c>
      <c r="V77" s="134">
        <v>199133.777148605</v>
      </c>
      <c r="W77" s="317">
        <v>59528.356321883301</v>
      </c>
      <c r="X77" s="317">
        <v>26.0069880627568</v>
      </c>
      <c r="Y77" s="134">
        <v>1246.91547779957</v>
      </c>
      <c r="Z77" s="317">
        <v>820.59364184466494</v>
      </c>
      <c r="AA77" s="317">
        <v>198.89020992367301</v>
      </c>
      <c r="AB77" s="134">
        <v>462.66272368101897</v>
      </c>
      <c r="AC77" s="317">
        <v>651.73513584142495</v>
      </c>
      <c r="AD77" s="317">
        <v>204.32647612638399</v>
      </c>
      <c r="AE77" s="134">
        <v>45.678593690067899</v>
      </c>
      <c r="AF77" s="317">
        <v>62.0330470607054</v>
      </c>
      <c r="AG77" s="317">
        <v>18.1355194614986</v>
      </c>
      <c r="AH77" s="134">
        <v>1.4555091732649701</v>
      </c>
      <c r="AI77" s="317">
        <v>2.9110183465299402</v>
      </c>
      <c r="AJ77" s="317">
        <v>0.88754040433291004</v>
      </c>
      <c r="AK77" s="134">
        <v>12.420431756807799</v>
      </c>
      <c r="AL77" s="317">
        <v>17.161957571686301</v>
      </c>
      <c r="AM77" s="317">
        <v>0.66964561373939202</v>
      </c>
      <c r="AN77" s="134">
        <v>0.46154883031322103</v>
      </c>
      <c r="AO77" s="317">
        <v>0.481460887708275</v>
      </c>
      <c r="AP77" s="317">
        <v>0.106075419352484</v>
      </c>
      <c r="AQ77" s="134" t="s">
        <v>806</v>
      </c>
      <c r="AR77" s="317">
        <v>13.928983735864399</v>
      </c>
      <c r="AS77" s="317">
        <v>5.6033024006462702</v>
      </c>
      <c r="AT77" s="134">
        <v>364.824041161742</v>
      </c>
      <c r="AU77" s="317">
        <v>125.78872271311801</v>
      </c>
      <c r="AV77" s="317">
        <v>1.4191282181685101</v>
      </c>
      <c r="AW77" s="216">
        <v>1531.17166385062</v>
      </c>
      <c r="AX77" s="317">
        <v>477.75210869263702</v>
      </c>
      <c r="AY77" s="317">
        <v>2.2525937641337599</v>
      </c>
      <c r="AZ77" s="216">
        <v>1461.8243693066099</v>
      </c>
      <c r="BA77" s="317">
        <v>606.390907318823</v>
      </c>
      <c r="BB77" s="317">
        <v>13.547658737654301</v>
      </c>
      <c r="BC77" s="134">
        <v>1.98503918272226</v>
      </c>
      <c r="BD77" s="317">
        <v>1.3367817602490399</v>
      </c>
      <c r="BE77" s="317">
        <v>5.1786931183908202E-2</v>
      </c>
      <c r="BF77" s="318">
        <v>3.9697511409852999</v>
      </c>
      <c r="BG77" s="317">
        <v>5.3172829204515697</v>
      </c>
      <c r="BH77" s="317">
        <v>0.82979434722615797</v>
      </c>
      <c r="BI77" s="134">
        <v>7.3328570108912201</v>
      </c>
      <c r="BJ77" s="317">
        <v>6.5856805098791504</v>
      </c>
      <c r="BK77" s="317">
        <v>0.50399869948632603</v>
      </c>
      <c r="BL77" s="134">
        <v>4.5854375919806598</v>
      </c>
      <c r="BM77" s="317">
        <v>9.1708751839613196</v>
      </c>
      <c r="BN77" s="317">
        <v>1.6977345338037499</v>
      </c>
      <c r="BO77" s="134">
        <v>0.48604775419225899</v>
      </c>
      <c r="BP77" s="317">
        <v>0.97209550838451797</v>
      </c>
      <c r="BQ77" s="317">
        <v>0.157400152077008</v>
      </c>
      <c r="BR77" s="134">
        <v>8.6431288581730197</v>
      </c>
      <c r="BS77" s="317">
        <v>6.86176339535018</v>
      </c>
      <c r="BT77" s="317">
        <v>0.65477775772761104</v>
      </c>
      <c r="BU77" s="216">
        <v>6.0456700147972304</v>
      </c>
      <c r="BV77" s="317">
        <v>5.43509169835517</v>
      </c>
      <c r="BW77" s="317">
        <v>0.389883398606791</v>
      </c>
      <c r="BX77" s="134" t="s">
        <v>806</v>
      </c>
      <c r="BY77" s="317">
        <v>3.9679530974428001</v>
      </c>
      <c r="BZ77" s="317">
        <v>1.3687545309297999</v>
      </c>
      <c r="CA77" s="216">
        <v>570.09155122319396</v>
      </c>
      <c r="CB77" s="317">
        <v>222.04292358666399</v>
      </c>
      <c r="CC77" s="317">
        <v>3.0406443927539099E-2</v>
      </c>
      <c r="CD77" s="216">
        <v>268.34702378279701</v>
      </c>
      <c r="CE77" s="317">
        <v>101.512629883302</v>
      </c>
      <c r="CF77" s="317">
        <v>0</v>
      </c>
      <c r="CG77" s="134">
        <v>0.62820748888429601</v>
      </c>
      <c r="CH77" s="317">
        <v>1.25641497776859</v>
      </c>
      <c r="CI77" s="317">
        <v>0</v>
      </c>
      <c r="CJ77" s="134">
        <v>0</v>
      </c>
      <c r="CK77" s="317">
        <v>0</v>
      </c>
      <c r="CL77" s="317">
        <v>0</v>
      </c>
      <c r="CM77" s="134" t="s">
        <v>806</v>
      </c>
      <c r="CN77" s="317">
        <v>0</v>
      </c>
      <c r="CO77" s="317">
        <v>0.141178397341195</v>
      </c>
      <c r="CP77" s="134">
        <v>4.7678124706563203</v>
      </c>
      <c r="CQ77" s="317">
        <v>6.9070978402579497</v>
      </c>
      <c r="CR77" s="317">
        <v>0.291912969269568</v>
      </c>
      <c r="CS77" s="134" t="s">
        <v>806</v>
      </c>
      <c r="CT77" s="317">
        <v>0</v>
      </c>
      <c r="CU77" s="317">
        <v>0.11785067262745499</v>
      </c>
      <c r="CV77" s="134">
        <v>0</v>
      </c>
      <c r="CW77" s="317">
        <v>0</v>
      </c>
      <c r="CX77" s="317">
        <v>0</v>
      </c>
      <c r="CY77" s="216">
        <v>169.960504144716</v>
      </c>
      <c r="CZ77" s="317">
        <v>70.362357059362395</v>
      </c>
      <c r="DA77" s="317">
        <v>0</v>
      </c>
      <c r="DB77" s="216">
        <v>528.565412732411</v>
      </c>
      <c r="DC77" s="317">
        <v>249.75147526733301</v>
      </c>
      <c r="DD77" s="317">
        <v>0</v>
      </c>
      <c r="DE77" s="216">
        <v>80.469807283871006</v>
      </c>
      <c r="DF77" s="317">
        <v>33.450475306216603</v>
      </c>
      <c r="DG77" s="317">
        <v>0</v>
      </c>
      <c r="DH77" s="216">
        <v>416.04067236703099</v>
      </c>
      <c r="DI77" s="317">
        <v>160.70970079749799</v>
      </c>
      <c r="DJ77" s="317">
        <v>0</v>
      </c>
      <c r="DK77" s="216">
        <v>91.884670749925505</v>
      </c>
      <c r="DL77" s="317">
        <v>36.047184399465998</v>
      </c>
      <c r="DM77" s="317">
        <v>0</v>
      </c>
      <c r="DN77" s="216">
        <v>20.3806142376752</v>
      </c>
      <c r="DO77" s="317">
        <v>8.1708535119854595</v>
      </c>
      <c r="DP77" s="317">
        <v>3.4915639593500698E-2</v>
      </c>
      <c r="DQ77" s="216">
        <v>89.647710817529102</v>
      </c>
      <c r="DR77" s="317">
        <v>37.951398892212502</v>
      </c>
      <c r="DS77" s="317">
        <v>0</v>
      </c>
      <c r="DT77" s="216">
        <v>11.1275544657388</v>
      </c>
      <c r="DU77" s="317">
        <v>4.5657535622144199</v>
      </c>
      <c r="DV77" s="317">
        <v>0</v>
      </c>
      <c r="DW77" s="216">
        <v>56.444695937214298</v>
      </c>
      <c r="DX77" s="317">
        <v>22.427075872540701</v>
      </c>
      <c r="DY77" s="317">
        <v>0</v>
      </c>
      <c r="DZ77" s="216">
        <v>9.8173612375050592</v>
      </c>
      <c r="EA77" s="317">
        <v>4.7502710207046404</v>
      </c>
      <c r="EB77" s="317">
        <v>0</v>
      </c>
      <c r="EC77" s="216">
        <v>23.109571193446499</v>
      </c>
      <c r="ED77" s="317">
        <v>10.765120867252399</v>
      </c>
      <c r="EE77" s="317">
        <v>0</v>
      </c>
      <c r="EF77" s="216">
        <v>2.2947634947886302</v>
      </c>
      <c r="EG77" s="317">
        <v>1.4020164258971699</v>
      </c>
      <c r="EH77" s="317">
        <v>0</v>
      </c>
      <c r="EI77" s="216">
        <v>11.6598175247327</v>
      </c>
      <c r="EJ77" s="317">
        <v>5.8468690602054396</v>
      </c>
      <c r="EK77" s="317">
        <v>0</v>
      </c>
      <c r="EL77" s="134">
        <v>1.7033017982948</v>
      </c>
      <c r="EM77" s="317">
        <v>1.2486432140158801</v>
      </c>
      <c r="EN77" s="317">
        <v>0</v>
      </c>
      <c r="EO77" s="134">
        <v>0</v>
      </c>
      <c r="EP77" s="317">
        <v>0</v>
      </c>
      <c r="EQ77" s="317">
        <v>0</v>
      </c>
      <c r="ER77" s="134">
        <v>8.4286141241021095</v>
      </c>
      <c r="ES77" s="317">
        <v>8.4347599724008404</v>
      </c>
      <c r="ET77" s="317">
        <v>0</v>
      </c>
      <c r="EU77" s="134">
        <v>0</v>
      </c>
      <c r="EV77" s="317">
        <v>0</v>
      </c>
      <c r="EW77" s="317">
        <v>0</v>
      </c>
      <c r="EX77" s="134">
        <v>1.6169071892297899</v>
      </c>
      <c r="EY77" s="317">
        <v>1.5456522989177499</v>
      </c>
      <c r="EZ77" s="317">
        <v>2.5063969664167799E-2</v>
      </c>
      <c r="FA77" s="134">
        <v>1.31392947736618</v>
      </c>
      <c r="FB77" s="317">
        <v>1.0908127991355501</v>
      </c>
      <c r="FC77" s="317">
        <v>0</v>
      </c>
    </row>
    <row r="79" spans="2:159">
      <c r="B79" s="73" t="s">
        <v>814</v>
      </c>
    </row>
    <row r="80" spans="2:159">
      <c r="B80" s="73" t="s">
        <v>815</v>
      </c>
    </row>
    <row r="81" spans="2:2">
      <c r="B81" s="73" t="s">
        <v>816</v>
      </c>
    </row>
    <row r="82" spans="2:2" ht="7.5" customHeight="1"/>
    <row r="83" spans="2:2">
      <c r="B83" s="73" t="s">
        <v>817</v>
      </c>
    </row>
    <row r="84" spans="2:2">
      <c r="B84" s="73" t="s">
        <v>818</v>
      </c>
    </row>
    <row r="85" spans="2:2">
      <c r="B85" s="73" t="s">
        <v>819</v>
      </c>
    </row>
    <row r="86" spans="2:2">
      <c r="B86" s="278"/>
    </row>
  </sheetData>
  <mergeCells count="7">
    <mergeCell ref="B68:B71"/>
    <mergeCell ref="B4:C4"/>
    <mergeCell ref="B11:C11"/>
    <mergeCell ref="B12:B15"/>
    <mergeCell ref="B57:C57"/>
    <mergeCell ref="B58:B61"/>
    <mergeCell ref="B67:C6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750FC-04E3-4E31-9D46-2713C5B0EF64}">
  <dimension ref="B2:HE285"/>
  <sheetViews>
    <sheetView workbookViewId="0"/>
  </sheetViews>
  <sheetFormatPr baseColWidth="10" defaultRowHeight="15"/>
  <cols>
    <col min="1" max="1" width="4.140625" style="72" customWidth="1"/>
    <col min="2" max="2" width="19" style="72" customWidth="1"/>
    <col min="3" max="3" width="20.5703125" style="72" bestFit="1" customWidth="1"/>
    <col min="4" max="4" width="10.5703125" style="72" bestFit="1" customWidth="1"/>
    <col min="5" max="5" width="11.5703125" style="72" bestFit="1" customWidth="1"/>
    <col min="6" max="6" width="10.140625" style="72" bestFit="1" customWidth="1"/>
    <col min="7" max="7" width="10.140625" style="72" customWidth="1"/>
    <col min="8" max="8" width="20.5703125" style="72" customWidth="1"/>
    <col min="9" max="9" width="20.140625" style="73" bestFit="1" customWidth="1"/>
    <col min="10" max="10" width="18.5703125" style="73" bestFit="1" customWidth="1"/>
    <col min="11" max="11" width="9.7109375" style="73" bestFit="1" customWidth="1"/>
    <col min="12" max="12" width="10.28515625" style="73" bestFit="1" customWidth="1"/>
    <col min="13" max="13" width="1.85546875" style="73" customWidth="1"/>
    <col min="14" max="16" width="11.42578125" style="72"/>
    <col min="17" max="17" width="4.42578125" style="72" customWidth="1"/>
    <col min="18" max="18" width="9" style="72" bestFit="1" customWidth="1"/>
    <col min="19" max="20" width="5.85546875" style="72" bestFit="1" customWidth="1"/>
    <col min="21" max="21" width="9" style="72" bestFit="1" customWidth="1"/>
    <col min="22" max="23" width="5.85546875" style="72" bestFit="1" customWidth="1"/>
    <col min="24" max="24" width="10.7109375" style="72" bestFit="1" customWidth="1"/>
    <col min="25" max="25" width="8.140625" style="72" bestFit="1" customWidth="1"/>
    <col min="26" max="26" width="5.85546875" style="72" bestFit="1" customWidth="1"/>
    <col min="27" max="27" width="9.42578125" style="72" bestFit="1" customWidth="1"/>
    <col min="28" max="28" width="7.28515625" style="72" bestFit="1" customWidth="1"/>
    <col min="29" max="29" width="5" style="72" bestFit="1" customWidth="1"/>
    <col min="30" max="30" width="9.42578125" style="72" bestFit="1" customWidth="1"/>
    <col min="31" max="31" width="7.42578125" style="72" bestFit="1" customWidth="1"/>
    <col min="32" max="32" width="5.7109375" style="72" bestFit="1" customWidth="1"/>
    <col min="33" max="33" width="11.5703125" style="72" bestFit="1" customWidth="1"/>
    <col min="34" max="34" width="8.28515625" style="72" bestFit="1" customWidth="1"/>
    <col min="35" max="35" width="7.42578125" style="72" bestFit="1" customWidth="1"/>
    <col min="36" max="36" width="11.85546875" style="72" bestFit="1" customWidth="1"/>
    <col min="37" max="37" width="8.28515625" style="72" bestFit="1" customWidth="1"/>
    <col min="38" max="38" width="6.7109375" style="72" bestFit="1" customWidth="1"/>
    <col min="39" max="39" width="10.7109375" style="72" bestFit="1" customWidth="1"/>
    <col min="40" max="40" width="7.42578125" style="72" bestFit="1" customWidth="1"/>
    <col min="41" max="41" width="7.140625" style="72" bestFit="1" customWidth="1"/>
    <col min="42" max="42" width="11.140625" style="72" bestFit="1" customWidth="1"/>
    <col min="43" max="43" width="7.42578125" style="72" bestFit="1" customWidth="1"/>
    <col min="44" max="44" width="7.28515625" style="72" bestFit="1" customWidth="1"/>
    <col min="45" max="45" width="9.85546875" style="72" bestFit="1" customWidth="1"/>
    <col min="46" max="46" width="7.28515625" style="72" bestFit="1" customWidth="1"/>
    <col min="47" max="47" width="6.42578125" style="72" bestFit="1" customWidth="1"/>
    <col min="48" max="48" width="7.85546875" style="72" bestFit="1" customWidth="1"/>
    <col min="49" max="50" width="5" style="72" bestFit="1" customWidth="1"/>
    <col min="51" max="51" width="8.28515625" style="72" bestFit="1" customWidth="1"/>
    <col min="52" max="52" width="6.7109375" style="72" bestFit="1" customWidth="1"/>
    <col min="53" max="53" width="5" style="72" bestFit="1" customWidth="1"/>
    <col min="54" max="54" width="7.85546875" style="72" bestFit="1" customWidth="1"/>
    <col min="55" max="55" width="5.7109375" style="72" bestFit="1" customWidth="1"/>
    <col min="56" max="56" width="5" style="72" bestFit="1" customWidth="1"/>
    <col min="57" max="57" width="9" style="72" bestFit="1" customWidth="1"/>
    <col min="58" max="58" width="6.42578125" style="72" bestFit="1" customWidth="1"/>
    <col min="59" max="59" width="5.85546875" style="72" bestFit="1" customWidth="1"/>
    <col min="60" max="60" width="8.28515625" style="72" bestFit="1" customWidth="1"/>
    <col min="61" max="61" width="6.7109375" style="72" bestFit="1" customWidth="1"/>
    <col min="62" max="62" width="5" style="72" bestFit="1" customWidth="1"/>
    <col min="63" max="63" width="10.7109375" style="72" bestFit="1" customWidth="1"/>
    <col min="64" max="64" width="8" style="72" bestFit="1" customWidth="1"/>
    <col min="65" max="65" width="5.7109375" style="72" bestFit="1" customWidth="1"/>
    <col min="66" max="66" width="10.28515625" style="72" bestFit="1" customWidth="1"/>
    <col min="67" max="67" width="8" style="72" bestFit="1" customWidth="1"/>
    <col min="68" max="68" width="5.85546875" style="72" bestFit="1" customWidth="1"/>
    <col min="69" max="69" width="7.85546875" style="72" bestFit="1" customWidth="1"/>
    <col min="70" max="71" width="5" style="72" bestFit="1" customWidth="1"/>
    <col min="72" max="72" width="7.85546875" style="72" bestFit="1" customWidth="1"/>
    <col min="73" max="73" width="5.85546875" style="72" bestFit="1" customWidth="1"/>
    <col min="74" max="74" width="5" style="72" bestFit="1" customWidth="1"/>
    <col min="75" max="75" width="7.85546875" style="72" bestFit="1" customWidth="1"/>
    <col min="76" max="76" width="5.85546875" style="72" bestFit="1" customWidth="1"/>
    <col min="77" max="77" width="5" style="72" bestFit="1" customWidth="1"/>
    <col min="78" max="78" width="8.28515625" style="72" bestFit="1" customWidth="1"/>
    <col min="79" max="79" width="6.7109375" style="72" bestFit="1" customWidth="1"/>
    <col min="80" max="80" width="5" style="72" bestFit="1" customWidth="1"/>
    <col min="81" max="81" width="8" style="72" bestFit="1" customWidth="1"/>
    <col min="82" max="82" width="5.42578125" style="72" bestFit="1" customWidth="1"/>
    <col min="83" max="83" width="5" style="72" bestFit="1" customWidth="1"/>
    <col min="84" max="84" width="8" style="72" bestFit="1" customWidth="1"/>
    <col min="85" max="85" width="5.85546875" style="72" bestFit="1" customWidth="1"/>
    <col min="86" max="86" width="5" style="72" bestFit="1" customWidth="1"/>
    <col min="87" max="87" width="7.5703125" style="72" bestFit="1" customWidth="1"/>
    <col min="88" max="88" width="5.7109375" style="72" bestFit="1" customWidth="1"/>
    <col min="89" max="89" width="5" style="72" bestFit="1" customWidth="1"/>
    <col min="90" max="90" width="8.7109375" style="72" bestFit="1" customWidth="1"/>
    <col min="91" max="92" width="5.7109375" style="72" bestFit="1" customWidth="1"/>
    <col min="93" max="93" width="9.42578125" style="72" bestFit="1" customWidth="1"/>
    <col min="94" max="94" width="6.7109375" style="72" bestFit="1" customWidth="1"/>
    <col min="95" max="95" width="5" style="72" bestFit="1" customWidth="1"/>
    <col min="96" max="96" width="9.42578125" style="72" bestFit="1" customWidth="1"/>
    <col min="97" max="97" width="7.42578125" style="72" bestFit="1" customWidth="1"/>
    <col min="98" max="98" width="5" style="72" bestFit="1" customWidth="1"/>
    <col min="99" max="99" width="7.42578125" style="72" bestFit="1" customWidth="1"/>
    <col min="100" max="100" width="5.42578125" style="72" bestFit="1" customWidth="1"/>
    <col min="101" max="101" width="5" style="72" bestFit="1" customWidth="1"/>
    <col min="102" max="102" width="7.85546875" style="72" bestFit="1" customWidth="1"/>
    <col min="103" max="103" width="5.85546875" style="72" bestFit="1" customWidth="1"/>
    <col min="104" max="104" width="5" style="72" bestFit="1" customWidth="1"/>
    <col min="105" max="105" width="8" style="72" bestFit="1" customWidth="1"/>
    <col min="106" max="107" width="5" style="72" bestFit="1" customWidth="1"/>
    <col min="108" max="108" width="8.42578125" style="72" bestFit="1" customWidth="1"/>
    <col min="109" max="109" width="5.42578125" style="72" bestFit="1" customWidth="1"/>
    <col min="110" max="110" width="5" style="72" bestFit="1" customWidth="1"/>
    <col min="111" max="111" width="8.42578125" style="72" bestFit="1" customWidth="1"/>
    <col min="112" max="113" width="5" style="72" bestFit="1" customWidth="1"/>
    <col min="114" max="114" width="8.85546875" style="72" bestFit="1" customWidth="1"/>
    <col min="115" max="115" width="5.85546875" style="72" bestFit="1" customWidth="1"/>
    <col min="116" max="116" width="5" style="72" bestFit="1" customWidth="1"/>
    <col min="117" max="117" width="9.42578125" style="72" bestFit="1" customWidth="1"/>
    <col min="118" max="118" width="7.28515625" style="72" bestFit="1" customWidth="1"/>
    <col min="119" max="119" width="5" style="72" bestFit="1" customWidth="1"/>
    <col min="120" max="120" width="10.28515625" style="72" bestFit="1" customWidth="1"/>
    <col min="121" max="121" width="7.28515625" style="72" bestFit="1" customWidth="1"/>
    <col min="122" max="122" width="5" style="72" bestFit="1" customWidth="1"/>
    <col min="123" max="123" width="9.42578125" style="72" bestFit="1" customWidth="1"/>
    <col min="124" max="124" width="6.7109375" style="72" bestFit="1" customWidth="1"/>
    <col min="125" max="125" width="5" style="72" bestFit="1" customWidth="1"/>
    <col min="126" max="126" width="10.28515625" style="72" bestFit="1" customWidth="1"/>
    <col min="127" max="127" width="7.42578125" style="72" bestFit="1" customWidth="1"/>
    <col min="128" max="128" width="5" style="72" bestFit="1" customWidth="1"/>
    <col min="129" max="129" width="9.42578125" style="72" bestFit="1" customWidth="1"/>
    <col min="130" max="130" width="6.7109375" style="72" bestFit="1" customWidth="1"/>
    <col min="131" max="131" width="5" style="72" bestFit="1" customWidth="1"/>
    <col min="132" max="132" width="8.7109375" style="72" bestFit="1" customWidth="1"/>
    <col min="133" max="133" width="5.85546875" style="72" bestFit="1" customWidth="1"/>
    <col min="134" max="134" width="5" style="72" bestFit="1" customWidth="1"/>
    <col min="135" max="135" width="9.42578125" style="72" bestFit="1" customWidth="1"/>
    <col min="136" max="136" width="6.7109375" style="72" bestFit="1" customWidth="1"/>
    <col min="137" max="137" width="5" style="72" bestFit="1" customWidth="1"/>
    <col min="138" max="138" width="8.7109375" style="72" bestFit="1" customWidth="1"/>
    <col min="139" max="139" width="6.28515625" style="72" bestFit="1" customWidth="1"/>
    <col min="140" max="140" width="5" style="72" bestFit="1" customWidth="1"/>
    <col min="141" max="141" width="9" style="72" bestFit="1" customWidth="1"/>
    <col min="142" max="142" width="6.7109375" style="72" bestFit="1" customWidth="1"/>
    <col min="143" max="143" width="5" style="72" bestFit="1" customWidth="1"/>
    <col min="144" max="144" width="8.85546875" style="72" bestFit="1" customWidth="1"/>
    <col min="145" max="145" width="6.42578125" style="72" bestFit="1" customWidth="1"/>
    <col min="146" max="146" width="5" style="72" bestFit="1" customWidth="1"/>
    <col min="147" max="147" width="8.28515625" style="72" bestFit="1" customWidth="1"/>
    <col min="148" max="148" width="6.42578125" style="72" bestFit="1" customWidth="1"/>
    <col min="149" max="149" width="5" style="72" bestFit="1" customWidth="1"/>
    <col min="150" max="150" width="9" style="72" bestFit="1" customWidth="1"/>
    <col min="151" max="151" width="5.85546875" style="72" bestFit="1" customWidth="1"/>
    <col min="152" max="152" width="5" style="72" bestFit="1" customWidth="1"/>
    <col min="153" max="153" width="8.85546875" style="72" bestFit="1" customWidth="1"/>
    <col min="154" max="154" width="6.28515625" style="72" bestFit="1" customWidth="1"/>
    <col min="155" max="155" width="5" style="72" bestFit="1" customWidth="1"/>
    <col min="156" max="156" width="8.7109375" style="72" bestFit="1" customWidth="1"/>
    <col min="157" max="157" width="5.7109375" style="72" bestFit="1" customWidth="1"/>
    <col min="158" max="158" width="5" style="72" bestFit="1" customWidth="1"/>
    <col min="159" max="159" width="7.85546875" style="72" bestFit="1" customWidth="1"/>
    <col min="160" max="160" width="5" style="72" bestFit="1" customWidth="1"/>
    <col min="161" max="161" width="6.42578125" style="72" bestFit="1" customWidth="1"/>
    <col min="162" max="162" width="9.28515625" style="72" bestFit="1" customWidth="1"/>
    <col min="163" max="163" width="5.85546875" style="72" bestFit="1" customWidth="1"/>
    <col min="164" max="164" width="5" style="72" bestFit="1" customWidth="1"/>
    <col min="165" max="165" width="8.42578125" style="72" bestFit="1" customWidth="1"/>
    <col min="166" max="167" width="5" style="72" bestFit="1" customWidth="1"/>
    <col min="168" max="168" width="9" style="72" bestFit="1" customWidth="1"/>
    <col min="169" max="169" width="6.28515625" style="72" bestFit="1" customWidth="1"/>
    <col min="170" max="170" width="5" style="72" bestFit="1" customWidth="1"/>
    <col min="171" max="171" width="7.85546875" style="72" bestFit="1" customWidth="1"/>
    <col min="172" max="172" width="5.7109375" style="72" bestFit="1" customWidth="1"/>
    <col min="173" max="173" width="5" style="72" bestFit="1" customWidth="1"/>
    <col min="174" max="174" width="2.7109375" style="72" customWidth="1"/>
    <col min="175" max="175" width="8.42578125" style="73" bestFit="1" customWidth="1"/>
    <col min="176" max="176" width="7.28515625" style="73" bestFit="1" customWidth="1"/>
    <col min="177" max="177" width="5" style="73" bestFit="1" customWidth="1"/>
    <col min="178" max="178" width="6.28515625" style="73" bestFit="1" customWidth="1"/>
    <col min="179" max="16384" width="11.42578125" style="72"/>
  </cols>
  <sheetData>
    <row r="2" spans="2:178" ht="18.75">
      <c r="B2" s="80" t="s">
        <v>2572</v>
      </c>
    </row>
    <row r="3" spans="2:178" ht="19.5" thickBot="1">
      <c r="B3" s="349"/>
      <c r="C3" s="83"/>
      <c r="D3" s="83"/>
      <c r="E3" s="83"/>
      <c r="F3" s="83"/>
      <c r="G3" s="83"/>
      <c r="H3" s="83"/>
      <c r="I3" s="75"/>
      <c r="J3" s="75"/>
      <c r="K3" s="75"/>
      <c r="L3" s="75"/>
      <c r="M3" s="75"/>
      <c r="N3" s="83"/>
      <c r="O3" s="83"/>
      <c r="P3" s="83"/>
      <c r="Q3" s="83"/>
      <c r="R3" s="83"/>
      <c r="S3" s="83"/>
      <c r="T3" s="83"/>
      <c r="U3" s="83"/>
      <c r="V3" s="83"/>
      <c r="W3" s="83"/>
      <c r="X3" s="83"/>
      <c r="Y3" s="83"/>
      <c r="Z3" s="83"/>
      <c r="AA3" s="83"/>
      <c r="AB3" s="83"/>
      <c r="AC3" s="83"/>
      <c r="AD3" s="83"/>
      <c r="AE3" s="83"/>
      <c r="AF3" s="83"/>
      <c r="AG3" s="83"/>
      <c r="AH3" s="83"/>
      <c r="AI3" s="83"/>
      <c r="AJ3" s="83"/>
      <c r="AK3" s="83"/>
      <c r="AL3" s="83"/>
      <c r="AM3" s="83"/>
      <c r="AN3" s="83"/>
      <c r="AO3" s="83"/>
      <c r="AP3" s="83"/>
      <c r="AQ3" s="83"/>
      <c r="AR3" s="83"/>
      <c r="AS3" s="83"/>
      <c r="AT3" s="83"/>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c r="CJ3" s="83"/>
      <c r="CK3" s="83"/>
      <c r="CL3" s="83"/>
      <c r="CM3" s="83"/>
      <c r="CN3" s="83"/>
      <c r="CO3" s="83"/>
      <c r="CP3" s="83"/>
      <c r="CQ3" s="83"/>
      <c r="CR3" s="83"/>
      <c r="CS3" s="83"/>
      <c r="CT3" s="83"/>
      <c r="CU3" s="83"/>
      <c r="CV3" s="83"/>
      <c r="CW3" s="83"/>
      <c r="CX3" s="83"/>
      <c r="CY3" s="83"/>
      <c r="CZ3" s="83"/>
      <c r="DA3" s="83"/>
      <c r="DB3" s="83"/>
      <c r="DC3" s="83"/>
      <c r="DD3" s="83"/>
      <c r="DE3" s="83"/>
      <c r="DF3" s="83"/>
      <c r="DG3" s="83"/>
      <c r="DH3" s="83"/>
      <c r="DI3" s="83"/>
      <c r="DJ3" s="83"/>
      <c r="DK3" s="83"/>
      <c r="DL3" s="83"/>
      <c r="DM3" s="83"/>
      <c r="DN3" s="83"/>
      <c r="DO3" s="83"/>
      <c r="DP3" s="83"/>
      <c r="DQ3" s="83"/>
      <c r="DR3" s="83"/>
      <c r="DS3" s="83"/>
      <c r="DT3" s="83"/>
      <c r="DU3" s="83"/>
      <c r="DV3" s="83"/>
      <c r="DW3" s="83"/>
      <c r="DX3" s="83"/>
      <c r="DY3" s="83"/>
      <c r="DZ3" s="83"/>
      <c r="EA3" s="83"/>
      <c r="EB3" s="83"/>
      <c r="EC3" s="83"/>
      <c r="ED3" s="83"/>
      <c r="EE3" s="83"/>
      <c r="EF3" s="83"/>
      <c r="EG3" s="83"/>
      <c r="EH3" s="83"/>
      <c r="EI3" s="83"/>
      <c r="EJ3" s="83"/>
      <c r="EK3" s="83"/>
      <c r="EL3" s="83"/>
      <c r="EM3" s="83"/>
      <c r="EN3" s="83"/>
      <c r="EO3" s="83"/>
      <c r="EP3" s="83"/>
      <c r="EQ3" s="83"/>
      <c r="ER3" s="83"/>
      <c r="ES3" s="83"/>
      <c r="ET3" s="83"/>
      <c r="EU3" s="83"/>
      <c r="EV3" s="83"/>
      <c r="EW3" s="83"/>
      <c r="EX3" s="83"/>
      <c r="EY3" s="83"/>
      <c r="EZ3" s="83"/>
      <c r="FA3" s="83"/>
      <c r="FB3" s="83"/>
      <c r="FC3" s="83"/>
      <c r="FD3" s="83"/>
      <c r="FE3" s="83"/>
      <c r="FF3" s="83"/>
      <c r="FG3" s="83"/>
      <c r="FH3" s="83"/>
      <c r="FI3" s="83"/>
      <c r="FJ3" s="83"/>
      <c r="FK3" s="83"/>
      <c r="FL3" s="83"/>
      <c r="FM3" s="83"/>
      <c r="FN3" s="83"/>
      <c r="FO3" s="83"/>
      <c r="FP3" s="83"/>
      <c r="FQ3" s="83"/>
      <c r="FR3" s="83"/>
      <c r="FS3" s="75"/>
      <c r="FT3" s="75"/>
      <c r="FU3" s="75"/>
      <c r="FV3" s="75"/>
    </row>
    <row r="4" spans="2:178" s="359" customFormat="1" ht="36.75" thickBot="1">
      <c r="B4" s="146" t="s">
        <v>146</v>
      </c>
      <c r="C4" s="350" t="s">
        <v>145</v>
      </c>
      <c r="D4" s="146" t="s">
        <v>144</v>
      </c>
      <c r="E4" s="351" t="s">
        <v>284</v>
      </c>
      <c r="F4" s="146" t="s">
        <v>143</v>
      </c>
      <c r="G4" s="352" t="s">
        <v>285</v>
      </c>
      <c r="H4" s="149" t="s">
        <v>140</v>
      </c>
      <c r="I4" s="140" t="s">
        <v>286</v>
      </c>
      <c r="J4" s="140" t="s">
        <v>853</v>
      </c>
      <c r="K4" s="140" t="s">
        <v>539</v>
      </c>
      <c r="L4" s="150" t="s">
        <v>283</v>
      </c>
      <c r="M4" s="150"/>
      <c r="N4" s="353" t="s">
        <v>854</v>
      </c>
      <c r="O4" s="354" t="s">
        <v>855</v>
      </c>
      <c r="P4" s="354" t="s">
        <v>856</v>
      </c>
      <c r="Q4" s="355"/>
      <c r="R4" s="76" t="s">
        <v>857</v>
      </c>
      <c r="S4" s="356" t="s">
        <v>739</v>
      </c>
      <c r="T4" s="356" t="s">
        <v>740</v>
      </c>
      <c r="U4" s="76" t="s">
        <v>858</v>
      </c>
      <c r="V4" s="356" t="s">
        <v>739</v>
      </c>
      <c r="W4" s="356" t="s">
        <v>740</v>
      </c>
      <c r="X4" s="76" t="s">
        <v>859</v>
      </c>
      <c r="Y4" s="356" t="s">
        <v>739</v>
      </c>
      <c r="Z4" s="356" t="s">
        <v>740</v>
      </c>
      <c r="AA4" s="76" t="s">
        <v>860</v>
      </c>
      <c r="AB4" s="356" t="s">
        <v>739</v>
      </c>
      <c r="AC4" s="356" t="s">
        <v>740</v>
      </c>
      <c r="AD4" s="76" t="s">
        <v>861</v>
      </c>
      <c r="AE4" s="356" t="s">
        <v>739</v>
      </c>
      <c r="AF4" s="356" t="s">
        <v>740</v>
      </c>
      <c r="AG4" s="76" t="s">
        <v>862</v>
      </c>
      <c r="AH4" s="356" t="s">
        <v>739</v>
      </c>
      <c r="AI4" s="356" t="s">
        <v>740</v>
      </c>
      <c r="AJ4" s="76" t="s">
        <v>863</v>
      </c>
      <c r="AK4" s="356" t="s">
        <v>739</v>
      </c>
      <c r="AL4" s="356" t="s">
        <v>740</v>
      </c>
      <c r="AM4" s="76" t="s">
        <v>864</v>
      </c>
      <c r="AN4" s="356" t="s">
        <v>739</v>
      </c>
      <c r="AO4" s="356" t="s">
        <v>740</v>
      </c>
      <c r="AP4" s="76" t="s">
        <v>865</v>
      </c>
      <c r="AQ4" s="356" t="s">
        <v>739</v>
      </c>
      <c r="AR4" s="356" t="s">
        <v>740</v>
      </c>
      <c r="AS4" s="76" t="s">
        <v>866</v>
      </c>
      <c r="AT4" s="356" t="s">
        <v>739</v>
      </c>
      <c r="AU4" s="356" t="s">
        <v>740</v>
      </c>
      <c r="AV4" s="76" t="s">
        <v>867</v>
      </c>
      <c r="AW4" s="356" t="s">
        <v>739</v>
      </c>
      <c r="AX4" s="356" t="s">
        <v>740</v>
      </c>
      <c r="AY4" s="76" t="s">
        <v>868</v>
      </c>
      <c r="AZ4" s="356" t="s">
        <v>739</v>
      </c>
      <c r="BA4" s="356" t="s">
        <v>740</v>
      </c>
      <c r="BB4" s="76" t="s">
        <v>869</v>
      </c>
      <c r="BC4" s="357" t="s">
        <v>739</v>
      </c>
      <c r="BD4" s="357" t="s">
        <v>740</v>
      </c>
      <c r="BE4" s="76" t="s">
        <v>870</v>
      </c>
      <c r="BF4" s="356" t="s">
        <v>739</v>
      </c>
      <c r="BG4" s="356" t="s">
        <v>740</v>
      </c>
      <c r="BH4" s="76" t="s">
        <v>871</v>
      </c>
      <c r="BI4" s="356" t="s">
        <v>739</v>
      </c>
      <c r="BJ4" s="356" t="s">
        <v>740</v>
      </c>
      <c r="BK4" s="76" t="s">
        <v>872</v>
      </c>
      <c r="BL4" s="356" t="s">
        <v>739</v>
      </c>
      <c r="BM4" s="356" t="s">
        <v>740</v>
      </c>
      <c r="BN4" s="76" t="s">
        <v>873</v>
      </c>
      <c r="BO4" s="356" t="s">
        <v>739</v>
      </c>
      <c r="BP4" s="356" t="s">
        <v>740</v>
      </c>
      <c r="BQ4" s="76" t="s">
        <v>874</v>
      </c>
      <c r="BR4" s="356" t="s">
        <v>739</v>
      </c>
      <c r="BS4" s="356" t="s">
        <v>740</v>
      </c>
      <c r="BT4" s="76" t="s">
        <v>875</v>
      </c>
      <c r="BU4" s="356" t="s">
        <v>739</v>
      </c>
      <c r="BV4" s="356" t="s">
        <v>740</v>
      </c>
      <c r="BW4" s="76" t="s">
        <v>876</v>
      </c>
      <c r="BX4" s="356" t="s">
        <v>739</v>
      </c>
      <c r="BY4" s="356" t="s">
        <v>740</v>
      </c>
      <c r="BZ4" s="76" t="s">
        <v>877</v>
      </c>
      <c r="CA4" s="356" t="s">
        <v>739</v>
      </c>
      <c r="CB4" s="356" t="s">
        <v>740</v>
      </c>
      <c r="CC4" s="76" t="s">
        <v>878</v>
      </c>
      <c r="CD4" s="356" t="s">
        <v>739</v>
      </c>
      <c r="CE4" s="356" t="s">
        <v>740</v>
      </c>
      <c r="CF4" s="76" t="s">
        <v>879</v>
      </c>
      <c r="CG4" s="356" t="s">
        <v>739</v>
      </c>
      <c r="CH4" s="356" t="s">
        <v>740</v>
      </c>
      <c r="CI4" s="76" t="s">
        <v>880</v>
      </c>
      <c r="CJ4" s="356" t="s">
        <v>739</v>
      </c>
      <c r="CK4" s="356" t="s">
        <v>740</v>
      </c>
      <c r="CL4" s="76" t="s">
        <v>881</v>
      </c>
      <c r="CM4" s="356" t="s">
        <v>739</v>
      </c>
      <c r="CN4" s="356" t="s">
        <v>740</v>
      </c>
      <c r="CO4" s="76" t="s">
        <v>882</v>
      </c>
      <c r="CP4" s="356" t="s">
        <v>739</v>
      </c>
      <c r="CQ4" s="356" t="s">
        <v>740</v>
      </c>
      <c r="CR4" s="76" t="s">
        <v>883</v>
      </c>
      <c r="CS4" s="356" t="s">
        <v>739</v>
      </c>
      <c r="CT4" s="356" t="s">
        <v>740</v>
      </c>
      <c r="CU4" s="76" t="s">
        <v>884</v>
      </c>
      <c r="CV4" s="356" t="s">
        <v>739</v>
      </c>
      <c r="CW4" s="356" t="s">
        <v>740</v>
      </c>
      <c r="CX4" s="76" t="s">
        <v>885</v>
      </c>
      <c r="CY4" s="356" t="s">
        <v>739</v>
      </c>
      <c r="CZ4" s="356" t="s">
        <v>740</v>
      </c>
      <c r="DA4" s="76" t="s">
        <v>886</v>
      </c>
      <c r="DB4" s="356" t="s">
        <v>739</v>
      </c>
      <c r="DC4" s="356" t="s">
        <v>740</v>
      </c>
      <c r="DD4" s="76" t="s">
        <v>887</v>
      </c>
      <c r="DE4" s="356" t="s">
        <v>739</v>
      </c>
      <c r="DF4" s="356" t="s">
        <v>740</v>
      </c>
      <c r="DG4" s="76" t="s">
        <v>888</v>
      </c>
      <c r="DH4" s="356" t="s">
        <v>739</v>
      </c>
      <c r="DI4" s="356" t="s">
        <v>740</v>
      </c>
      <c r="DJ4" s="76" t="s">
        <v>889</v>
      </c>
      <c r="DK4" s="356" t="s">
        <v>739</v>
      </c>
      <c r="DL4" s="356" t="s">
        <v>740</v>
      </c>
      <c r="DM4" s="76" t="s">
        <v>890</v>
      </c>
      <c r="DN4" s="356" t="s">
        <v>739</v>
      </c>
      <c r="DO4" s="356" t="s">
        <v>740</v>
      </c>
      <c r="DP4" s="76" t="s">
        <v>891</v>
      </c>
      <c r="DQ4" s="356" t="s">
        <v>739</v>
      </c>
      <c r="DR4" s="356" t="s">
        <v>740</v>
      </c>
      <c r="DS4" s="76" t="s">
        <v>892</v>
      </c>
      <c r="DT4" s="356" t="s">
        <v>739</v>
      </c>
      <c r="DU4" s="356" t="s">
        <v>740</v>
      </c>
      <c r="DV4" s="76" t="s">
        <v>893</v>
      </c>
      <c r="DW4" s="356" t="s">
        <v>739</v>
      </c>
      <c r="DX4" s="356" t="s">
        <v>740</v>
      </c>
      <c r="DY4" s="76" t="s">
        <v>894</v>
      </c>
      <c r="DZ4" s="356" t="s">
        <v>739</v>
      </c>
      <c r="EA4" s="356" t="s">
        <v>740</v>
      </c>
      <c r="EB4" s="76" t="s">
        <v>895</v>
      </c>
      <c r="EC4" s="356" t="s">
        <v>739</v>
      </c>
      <c r="ED4" s="356" t="s">
        <v>740</v>
      </c>
      <c r="EE4" s="76" t="s">
        <v>896</v>
      </c>
      <c r="EF4" s="356" t="s">
        <v>739</v>
      </c>
      <c r="EG4" s="356" t="s">
        <v>740</v>
      </c>
      <c r="EH4" s="76" t="s">
        <v>897</v>
      </c>
      <c r="EI4" s="356" t="s">
        <v>739</v>
      </c>
      <c r="EJ4" s="356" t="s">
        <v>740</v>
      </c>
      <c r="EK4" s="76" t="s">
        <v>898</v>
      </c>
      <c r="EL4" s="356" t="s">
        <v>739</v>
      </c>
      <c r="EM4" s="356" t="s">
        <v>740</v>
      </c>
      <c r="EN4" s="76" t="s">
        <v>899</v>
      </c>
      <c r="EO4" s="356" t="s">
        <v>739</v>
      </c>
      <c r="EP4" s="356" t="s">
        <v>740</v>
      </c>
      <c r="EQ4" s="76" t="s">
        <v>900</v>
      </c>
      <c r="ER4" s="356" t="s">
        <v>739</v>
      </c>
      <c r="ES4" s="356" t="s">
        <v>740</v>
      </c>
      <c r="ET4" s="76" t="s">
        <v>901</v>
      </c>
      <c r="EU4" s="356" t="s">
        <v>739</v>
      </c>
      <c r="EV4" s="356" t="s">
        <v>740</v>
      </c>
      <c r="EW4" s="76" t="s">
        <v>902</v>
      </c>
      <c r="EX4" s="356" t="s">
        <v>739</v>
      </c>
      <c r="EY4" s="356" t="s">
        <v>740</v>
      </c>
      <c r="EZ4" s="76" t="s">
        <v>903</v>
      </c>
      <c r="FA4" s="356" t="s">
        <v>739</v>
      </c>
      <c r="FB4" s="356" t="s">
        <v>740</v>
      </c>
      <c r="FC4" s="76" t="s">
        <v>904</v>
      </c>
      <c r="FD4" s="356" t="s">
        <v>739</v>
      </c>
      <c r="FE4" s="356" t="s">
        <v>740</v>
      </c>
      <c r="FF4" s="76" t="s">
        <v>905</v>
      </c>
      <c r="FG4" s="356" t="s">
        <v>739</v>
      </c>
      <c r="FH4" s="356" t="s">
        <v>740</v>
      </c>
      <c r="FI4" s="76" t="s">
        <v>906</v>
      </c>
      <c r="FJ4" s="356" t="s">
        <v>739</v>
      </c>
      <c r="FK4" s="356" t="s">
        <v>740</v>
      </c>
      <c r="FL4" s="76" t="s">
        <v>907</v>
      </c>
      <c r="FM4" s="356" t="s">
        <v>739</v>
      </c>
      <c r="FN4" s="356" t="s">
        <v>740</v>
      </c>
      <c r="FO4" s="76" t="s">
        <v>908</v>
      </c>
      <c r="FP4" s="356" t="s">
        <v>739</v>
      </c>
      <c r="FQ4" s="356" t="s">
        <v>740</v>
      </c>
      <c r="FR4" s="358"/>
      <c r="FS4" s="150" t="s">
        <v>909</v>
      </c>
      <c r="FT4" s="150" t="s">
        <v>910</v>
      </c>
      <c r="FU4" s="150" t="s">
        <v>911</v>
      </c>
      <c r="FV4" s="150" t="s">
        <v>912</v>
      </c>
    </row>
    <row r="5" spans="2:178" s="359" customFormat="1">
      <c r="B5" s="360"/>
      <c r="C5" s="360"/>
      <c r="D5" s="360"/>
      <c r="E5" s="360"/>
      <c r="F5" s="360"/>
      <c r="G5" s="360"/>
      <c r="H5" s="361"/>
      <c r="I5" s="362"/>
      <c r="J5" s="362"/>
      <c r="K5" s="362"/>
      <c r="L5" s="363"/>
      <c r="M5" s="364" t="s">
        <v>913</v>
      </c>
      <c r="N5" s="365">
        <v>107.99999999999999</v>
      </c>
      <c r="O5" s="366">
        <v>412</v>
      </c>
      <c r="P5" s="364">
        <v>117</v>
      </c>
      <c r="Q5" s="367"/>
      <c r="R5" s="368">
        <v>0.62462710247410358</v>
      </c>
      <c r="S5" s="369"/>
      <c r="T5" s="369"/>
      <c r="U5" s="368">
        <v>1.0527817761343203</v>
      </c>
      <c r="V5" s="369"/>
      <c r="W5" s="369"/>
      <c r="X5" s="368">
        <v>0.80826858648979016</v>
      </c>
      <c r="Y5" s="369"/>
      <c r="Z5" s="369"/>
      <c r="AA5" s="368">
        <v>0.14020074065938234</v>
      </c>
      <c r="AB5" s="369"/>
      <c r="AC5" s="369"/>
      <c r="AD5" s="368">
        <v>0.30821923270912716</v>
      </c>
      <c r="AE5" s="369"/>
      <c r="AF5" s="369"/>
      <c r="AG5" s="368">
        <v>104.70527706404347</v>
      </c>
      <c r="AH5" s="369"/>
      <c r="AI5" s="369"/>
      <c r="AJ5" s="368">
        <v>3.7233867052891298</v>
      </c>
      <c r="AK5" s="369"/>
      <c r="AL5" s="369"/>
      <c r="AM5" s="368">
        <v>20.113645701514582</v>
      </c>
      <c r="AN5" s="369"/>
      <c r="AO5" s="369"/>
      <c r="AP5" s="368">
        <v>31.066979436715911</v>
      </c>
      <c r="AQ5" s="369"/>
      <c r="AR5" s="369"/>
      <c r="AS5" s="368">
        <v>7.088047010226517</v>
      </c>
      <c r="AT5" s="369"/>
      <c r="AU5" s="369"/>
      <c r="AV5" s="368">
        <v>7.2883628066074221E-2</v>
      </c>
      <c r="AW5" s="369"/>
      <c r="AX5" s="369"/>
      <c r="AY5" s="368">
        <v>0.20061876779974741</v>
      </c>
      <c r="AZ5" s="369"/>
      <c r="BA5" s="369"/>
      <c r="BB5" s="368">
        <v>2.8949246654037628E-2</v>
      </c>
      <c r="BC5" s="370"/>
      <c r="BD5" s="370"/>
      <c r="BE5" s="368">
        <v>1.0230619253549678</v>
      </c>
      <c r="BF5" s="369"/>
      <c r="BG5" s="369"/>
      <c r="BH5" s="368">
        <v>0.18532722585498657</v>
      </c>
      <c r="BI5" s="369"/>
      <c r="BJ5" s="369"/>
      <c r="BK5" s="368">
        <v>0.32611889180792392</v>
      </c>
      <c r="BL5" s="369"/>
      <c r="BM5" s="369"/>
      <c r="BN5" s="368">
        <v>1.2416130321959873</v>
      </c>
      <c r="BO5" s="369"/>
      <c r="BP5" s="369"/>
      <c r="BQ5" s="368">
        <v>7.2958043724628534E-3</v>
      </c>
      <c r="BR5" s="369"/>
      <c r="BS5" s="369"/>
      <c r="BT5" s="368">
        <v>0.11390732317451398</v>
      </c>
      <c r="BU5" s="369"/>
      <c r="BV5" s="369"/>
      <c r="BW5" s="368">
        <v>7.5789988504940634E-2</v>
      </c>
      <c r="BX5" s="369"/>
      <c r="BY5" s="369"/>
      <c r="BZ5" s="368">
        <v>0.11288122966299041</v>
      </c>
      <c r="CA5" s="369"/>
      <c r="CB5" s="369"/>
      <c r="CC5" s="368">
        <v>1.7546667730891672E-2</v>
      </c>
      <c r="CD5" s="369"/>
      <c r="CE5" s="369"/>
      <c r="CF5" s="368">
        <v>8.2930641487051301E-2</v>
      </c>
      <c r="CG5" s="369"/>
      <c r="CH5" s="369"/>
      <c r="CI5" s="368">
        <v>6.0816145374847391E-2</v>
      </c>
      <c r="CJ5" s="369"/>
      <c r="CK5" s="369"/>
      <c r="CL5" s="368">
        <v>0.42206687762082956</v>
      </c>
      <c r="CM5" s="369"/>
      <c r="CN5" s="369"/>
      <c r="CO5" s="368">
        <v>5.3309018966535057E-3</v>
      </c>
      <c r="CP5" s="369"/>
      <c r="CQ5" s="369"/>
      <c r="CR5" s="368">
        <v>2.0012729201706061E-3</v>
      </c>
      <c r="CS5" s="369"/>
      <c r="CT5" s="369"/>
      <c r="CU5" s="368">
        <v>1.8687770140764369E-3</v>
      </c>
      <c r="CV5" s="369"/>
      <c r="CW5" s="369"/>
      <c r="CX5" s="368">
        <v>8.8659449064800529E-4</v>
      </c>
      <c r="CY5" s="369"/>
      <c r="CZ5" s="369"/>
      <c r="DA5" s="368">
        <v>4.5229302867246766E-3</v>
      </c>
      <c r="DB5" s="369"/>
      <c r="DC5" s="369"/>
      <c r="DD5" s="368">
        <v>2.5558876039134062E-2</v>
      </c>
      <c r="DE5" s="369"/>
      <c r="DF5" s="369"/>
      <c r="DG5" s="368">
        <v>1.3300564738582397E-2</v>
      </c>
      <c r="DH5" s="369"/>
      <c r="DI5" s="369"/>
      <c r="DJ5" s="368">
        <v>4.7826736085379816E-3</v>
      </c>
      <c r="DK5" s="369"/>
      <c r="DL5" s="369"/>
      <c r="DM5" s="368">
        <v>5.8328788983983803E-4</v>
      </c>
      <c r="DN5" s="369"/>
      <c r="DO5" s="369"/>
      <c r="DP5" s="368">
        <v>1.0049093091763159E-3</v>
      </c>
      <c r="DQ5" s="369"/>
      <c r="DR5" s="369"/>
      <c r="DS5" s="368">
        <v>5.3399938724680576E-4</v>
      </c>
      <c r="DT5" s="369"/>
      <c r="DU5" s="369"/>
      <c r="DV5" s="368">
        <v>2.3129248092365433E-3</v>
      </c>
      <c r="DW5" s="369"/>
      <c r="DX5" s="369"/>
      <c r="DY5" s="368">
        <v>2.8541246179285616E-3</v>
      </c>
      <c r="DZ5" s="369"/>
      <c r="EA5" s="369"/>
      <c r="EB5" s="368">
        <v>1.9994398945291929E-3</v>
      </c>
      <c r="EC5" s="369"/>
      <c r="ED5" s="369"/>
      <c r="EE5" s="368">
        <v>3.4981820794887097E-3</v>
      </c>
      <c r="EF5" s="369"/>
      <c r="EG5" s="369"/>
      <c r="EH5" s="368">
        <v>2.8415625845310742E-4</v>
      </c>
      <c r="EI5" s="369"/>
      <c r="EJ5" s="369"/>
      <c r="EK5" s="368">
        <v>1.2168451156965988E-3</v>
      </c>
      <c r="EL5" s="369"/>
      <c r="EM5" s="369"/>
      <c r="EN5" s="368">
        <v>1.4565462375875493E-4</v>
      </c>
      <c r="EO5" s="369"/>
      <c r="EP5" s="369"/>
      <c r="EQ5" s="368">
        <v>1.2196296799938725E-3</v>
      </c>
      <c r="ER5" s="369"/>
      <c r="ES5" s="369"/>
      <c r="ET5" s="368">
        <v>5.0508619825063777E-4</v>
      </c>
      <c r="EU5" s="369"/>
      <c r="EV5" s="369"/>
      <c r="EW5" s="368">
        <v>1.0347583121714972E-3</v>
      </c>
      <c r="EX5" s="369"/>
      <c r="EY5" s="369"/>
      <c r="EZ5" s="368">
        <v>4.127196641398401E-4</v>
      </c>
      <c r="FA5" s="369"/>
      <c r="FB5" s="369"/>
      <c r="FC5" s="368">
        <v>3.3481061805635814E-3</v>
      </c>
      <c r="FD5" s="369"/>
      <c r="FE5" s="369"/>
      <c r="FF5" s="368">
        <v>5.3933984366766113E-3</v>
      </c>
      <c r="FG5" s="369"/>
      <c r="FH5" s="369"/>
      <c r="FI5" s="368">
        <v>4.1470890150734621E-3</v>
      </c>
      <c r="FJ5" s="369"/>
      <c r="FK5" s="369"/>
      <c r="FL5" s="368">
        <v>6.8591334169048571E-4</v>
      </c>
      <c r="FM5" s="369"/>
      <c r="FN5" s="369"/>
      <c r="FO5" s="368">
        <v>4.7079850059928932E-4</v>
      </c>
      <c r="FP5" s="369"/>
      <c r="FQ5" s="369"/>
      <c r="FR5" s="367"/>
      <c r="FS5" s="363"/>
      <c r="FT5" s="363"/>
      <c r="FU5" s="363"/>
      <c r="FV5" s="363"/>
    </row>
    <row r="6" spans="2:178" s="359" customFormat="1">
      <c r="B6" s="371" t="s">
        <v>288</v>
      </c>
      <c r="C6" s="143"/>
      <c r="D6" s="143"/>
      <c r="E6" s="143"/>
      <c r="F6" s="143"/>
      <c r="G6" s="143"/>
      <c r="H6" s="191"/>
      <c r="I6" s="372"/>
      <c r="J6" s="372"/>
      <c r="K6" s="372"/>
      <c r="L6" s="154"/>
      <c r="M6" s="373"/>
      <c r="N6" s="155"/>
      <c r="O6" s="374"/>
      <c r="P6" s="374"/>
      <c r="Q6" s="375"/>
      <c r="R6" s="376"/>
      <c r="S6" s="377"/>
      <c r="T6" s="377"/>
      <c r="U6" s="376"/>
      <c r="V6" s="377"/>
      <c r="W6" s="377"/>
      <c r="X6" s="376"/>
      <c r="Y6" s="377"/>
      <c r="Z6" s="377"/>
      <c r="AA6" s="376"/>
      <c r="AB6" s="377"/>
      <c r="AC6" s="377"/>
      <c r="AD6" s="376"/>
      <c r="AE6" s="377"/>
      <c r="AF6" s="377"/>
      <c r="AG6" s="376"/>
      <c r="AH6" s="377"/>
      <c r="AI6" s="377"/>
      <c r="AJ6" s="376"/>
      <c r="AK6" s="377"/>
      <c r="AL6" s="377"/>
      <c r="AM6" s="376"/>
      <c r="AN6" s="377"/>
      <c r="AO6" s="377"/>
      <c r="AP6" s="376"/>
      <c r="AQ6" s="377"/>
      <c r="AR6" s="377"/>
      <c r="AS6" s="376"/>
      <c r="AT6" s="377"/>
      <c r="AU6" s="377"/>
      <c r="AV6" s="376"/>
      <c r="AW6" s="377"/>
      <c r="AX6" s="377"/>
      <c r="AY6" s="376"/>
      <c r="AZ6" s="377"/>
      <c r="BA6" s="377"/>
      <c r="BB6" s="376"/>
      <c r="BC6" s="378"/>
      <c r="BD6" s="378"/>
      <c r="BE6" s="376"/>
      <c r="BF6" s="377"/>
      <c r="BG6" s="377"/>
      <c r="BH6" s="376"/>
      <c r="BI6" s="377"/>
      <c r="BJ6" s="377"/>
      <c r="BK6" s="376"/>
      <c r="BL6" s="377"/>
      <c r="BM6" s="377"/>
      <c r="BN6" s="376"/>
      <c r="BO6" s="377"/>
      <c r="BP6" s="377"/>
      <c r="BQ6" s="376"/>
      <c r="BR6" s="377"/>
      <c r="BS6" s="377"/>
      <c r="BT6" s="376"/>
      <c r="BU6" s="377"/>
      <c r="BV6" s="377"/>
      <c r="BW6" s="376"/>
      <c r="BX6" s="377"/>
      <c r="BY6" s="377"/>
      <c r="BZ6" s="376"/>
      <c r="CA6" s="377"/>
      <c r="CB6" s="377"/>
      <c r="CC6" s="376"/>
      <c r="CD6" s="377"/>
      <c r="CE6" s="377"/>
      <c r="CF6" s="376"/>
      <c r="CG6" s="377"/>
      <c r="CH6" s="377"/>
      <c r="CI6" s="376"/>
      <c r="CJ6" s="377"/>
      <c r="CK6" s="377"/>
      <c r="CL6" s="376"/>
      <c r="CM6" s="377"/>
      <c r="CN6" s="377"/>
      <c r="CO6" s="376"/>
      <c r="CP6" s="377"/>
      <c r="CQ6" s="377"/>
      <c r="CR6" s="376"/>
      <c r="CS6" s="377"/>
      <c r="CT6" s="377"/>
      <c r="CU6" s="376"/>
      <c r="CV6" s="377"/>
      <c r="CW6" s="377"/>
      <c r="CX6" s="376"/>
      <c r="CY6" s="377"/>
      <c r="CZ6" s="377"/>
      <c r="DA6" s="376"/>
      <c r="DB6" s="377"/>
      <c r="DC6" s="377"/>
      <c r="DD6" s="376"/>
      <c r="DE6" s="377"/>
      <c r="DF6" s="377"/>
      <c r="DG6" s="376"/>
      <c r="DH6" s="377"/>
      <c r="DI6" s="377"/>
      <c r="DJ6" s="376"/>
      <c r="DK6" s="377"/>
      <c r="DL6" s="377"/>
      <c r="DM6" s="376"/>
      <c r="DN6" s="377"/>
      <c r="DO6" s="377"/>
      <c r="DP6" s="376"/>
      <c r="DQ6" s="377"/>
      <c r="DR6" s="377"/>
      <c r="DS6" s="376"/>
      <c r="DT6" s="377"/>
      <c r="DU6" s="377"/>
      <c r="DV6" s="376"/>
      <c r="DW6" s="377"/>
      <c r="DX6" s="377"/>
      <c r="DY6" s="376"/>
      <c r="DZ6" s="377"/>
      <c r="EA6" s="377"/>
      <c r="EB6" s="376"/>
      <c r="EC6" s="377"/>
      <c r="ED6" s="377"/>
      <c r="EE6" s="376"/>
      <c r="EF6" s="377"/>
      <c r="EG6" s="377"/>
      <c r="EH6" s="376"/>
      <c r="EI6" s="377"/>
      <c r="EJ6" s="377"/>
      <c r="EK6" s="376"/>
      <c r="EL6" s="377"/>
      <c r="EM6" s="377"/>
      <c r="EN6" s="376"/>
      <c r="EO6" s="377"/>
      <c r="EP6" s="377"/>
      <c r="EQ6" s="376"/>
      <c r="ER6" s="377"/>
      <c r="ES6" s="377"/>
      <c r="ET6" s="376"/>
      <c r="EU6" s="377"/>
      <c r="EV6" s="377"/>
      <c r="EW6" s="376"/>
      <c r="EX6" s="377"/>
      <c r="EY6" s="377"/>
      <c r="EZ6" s="376"/>
      <c r="FA6" s="377"/>
      <c r="FB6" s="377"/>
      <c r="FC6" s="376"/>
      <c r="FD6" s="377"/>
      <c r="FE6" s="377"/>
      <c r="FF6" s="376"/>
      <c r="FG6" s="377"/>
      <c r="FH6" s="377"/>
      <c r="FI6" s="376"/>
      <c r="FJ6" s="377"/>
      <c r="FK6" s="377"/>
      <c r="FL6" s="376"/>
      <c r="FM6" s="377"/>
      <c r="FN6" s="377"/>
      <c r="FO6" s="376"/>
      <c r="FP6" s="377"/>
      <c r="FQ6" s="377"/>
      <c r="FS6" s="373"/>
      <c r="FT6" s="373"/>
      <c r="FU6" s="373"/>
      <c r="FV6" s="373"/>
    </row>
    <row r="7" spans="2:178">
      <c r="B7" s="41" t="s">
        <v>130</v>
      </c>
      <c r="C7" s="143" t="s">
        <v>121</v>
      </c>
      <c r="D7" s="143" t="s">
        <v>137</v>
      </c>
      <c r="E7" s="143">
        <v>0</v>
      </c>
      <c r="F7" s="73">
        <v>940</v>
      </c>
      <c r="G7" s="41" t="s">
        <v>32</v>
      </c>
      <c r="H7" s="73" t="s">
        <v>136</v>
      </c>
      <c r="I7" s="73" t="s">
        <v>914</v>
      </c>
      <c r="J7" s="73" t="s">
        <v>915</v>
      </c>
      <c r="K7" s="73">
        <v>15</v>
      </c>
      <c r="L7" s="154" t="s">
        <v>289</v>
      </c>
      <c r="N7" s="135"/>
      <c r="O7" s="379"/>
      <c r="P7" s="379"/>
      <c r="Q7" s="203"/>
      <c r="R7" s="89">
        <v>29.83394682809028</v>
      </c>
      <c r="S7" s="380">
        <v>23.596426969450668</v>
      </c>
      <c r="T7" s="380">
        <v>14.403780134547661</v>
      </c>
      <c r="U7" s="381">
        <v>20.621165874124838</v>
      </c>
      <c r="V7" s="380">
        <v>39.967541116228993</v>
      </c>
      <c r="W7" s="380">
        <v>20.621165874124838</v>
      </c>
      <c r="X7" s="89">
        <v>1273.7673441853783</v>
      </c>
      <c r="Y7" s="380">
        <v>135.07225822876271</v>
      </c>
      <c r="Z7" s="380">
        <v>7.7970048074542966</v>
      </c>
      <c r="AA7" s="89">
        <v>12.439127256613135</v>
      </c>
      <c r="AB7" s="380">
        <v>8.6696100306503396</v>
      </c>
      <c r="AC7" s="380">
        <v>1.3376667793368759</v>
      </c>
      <c r="AD7" s="89">
        <v>27.446633684942817</v>
      </c>
      <c r="AE7" s="380">
        <v>16.682628248903217</v>
      </c>
      <c r="AF7" s="380">
        <v>1.4206193839073133</v>
      </c>
      <c r="AG7" s="89">
        <v>6082.6917844772097</v>
      </c>
      <c r="AH7" s="380">
        <v>2413.4151180496519</v>
      </c>
      <c r="AI7" s="380">
        <v>1340.6247131838086</v>
      </c>
      <c r="AJ7" s="89">
        <v>135953.7035648161</v>
      </c>
      <c r="AK7" s="380">
        <v>9242.5683242074501</v>
      </c>
      <c r="AL7" s="380">
        <v>78.200644970461767</v>
      </c>
      <c r="AM7" s="381">
        <v>387.63438353513874</v>
      </c>
      <c r="AN7" s="380">
        <v>623.62124666811701</v>
      </c>
      <c r="AO7" s="380">
        <v>387.63438353513874</v>
      </c>
      <c r="AP7" s="381">
        <v>479.58159050163346</v>
      </c>
      <c r="AQ7" s="380">
        <v>1208.6619966905773</v>
      </c>
      <c r="AR7" s="380">
        <v>479.58159050163346</v>
      </c>
      <c r="AS7" s="381">
        <v>39.166532254374452</v>
      </c>
      <c r="AT7" s="380">
        <v>62.98292154166257</v>
      </c>
      <c r="AU7" s="380">
        <v>39.166532254374452</v>
      </c>
      <c r="AV7" s="89">
        <v>1.7291841364692406</v>
      </c>
      <c r="AW7" s="380">
        <v>1.2419882905883917</v>
      </c>
      <c r="AX7" s="380">
        <v>0.45849559989263311</v>
      </c>
      <c r="AY7" s="89">
        <v>8.4398977928638441</v>
      </c>
      <c r="AZ7" s="380">
        <v>16.879795585727646</v>
      </c>
      <c r="BA7" s="380">
        <v>2.6789696561580003</v>
      </c>
      <c r="BB7" s="89">
        <v>0.63068424335885187</v>
      </c>
      <c r="BC7" s="382">
        <v>0.66554750970376342</v>
      </c>
      <c r="BD7" s="382">
        <v>0.16794844862473662</v>
      </c>
      <c r="BE7" s="381">
        <v>1.2709346316302628</v>
      </c>
      <c r="BF7" s="380">
        <v>0.16314113247823628</v>
      </c>
      <c r="BG7" s="380">
        <v>1.2709346316302628</v>
      </c>
      <c r="BH7" s="89">
        <v>488.5499213185891</v>
      </c>
      <c r="BI7" s="380">
        <v>52.041403828602149</v>
      </c>
      <c r="BJ7" s="380">
        <v>2.4771012803163486</v>
      </c>
      <c r="BK7" s="89">
        <v>267.59604113361718</v>
      </c>
      <c r="BL7" s="380">
        <v>83.792011185840948</v>
      </c>
      <c r="BM7" s="380">
        <v>2.8801157297731521</v>
      </c>
      <c r="BN7" s="89">
        <v>978.25106556792628</v>
      </c>
      <c r="BO7" s="380">
        <v>116.20934755908985</v>
      </c>
      <c r="BP7" s="380">
        <v>10.890002451162555</v>
      </c>
      <c r="BQ7" s="89">
        <v>0.76933189611361041</v>
      </c>
      <c r="BR7" s="380">
        <v>0.70500200681608605</v>
      </c>
      <c r="BS7" s="380">
        <v>7.0931954253760393E-2</v>
      </c>
      <c r="BT7" s="381">
        <v>1.0120494814521517</v>
      </c>
      <c r="BU7" s="380">
        <v>1.9122813702074615</v>
      </c>
      <c r="BV7" s="380">
        <v>1.0120494814521517</v>
      </c>
      <c r="BW7" s="89">
        <v>1.6810188503438237</v>
      </c>
      <c r="BX7" s="380">
        <v>1.4555226818472127</v>
      </c>
      <c r="BY7" s="380">
        <v>0.8775542508312979</v>
      </c>
      <c r="BZ7" s="89">
        <v>9.6069309177203106</v>
      </c>
      <c r="CA7" s="380">
        <v>8.7293001163514088</v>
      </c>
      <c r="CB7" s="380">
        <v>0.8704227616954302</v>
      </c>
      <c r="CC7" s="89">
        <v>1.9072972105877566</v>
      </c>
      <c r="CD7" s="380">
        <v>1.1132168156127173</v>
      </c>
      <c r="CE7" s="380">
        <v>0.13563239977381666</v>
      </c>
      <c r="CF7" s="89">
        <v>72.732691307843822</v>
      </c>
      <c r="CG7" s="380">
        <v>22.179357480505384</v>
      </c>
      <c r="CH7" s="380">
        <v>0.85043234763539055</v>
      </c>
      <c r="CI7" s="89">
        <v>24.177813042509616</v>
      </c>
      <c r="CJ7" s="380">
        <v>7.3863851536169109</v>
      </c>
      <c r="CK7" s="380">
        <v>0.43554720140162201</v>
      </c>
      <c r="CL7" s="381">
        <v>2.1567025098569599</v>
      </c>
      <c r="CM7" s="380">
        <v>2.2483943881244084</v>
      </c>
      <c r="CN7" s="380">
        <v>2.1567025098569599</v>
      </c>
      <c r="CO7" s="89">
        <v>280.44349124526059</v>
      </c>
      <c r="CP7" s="380">
        <v>41.695141425729808</v>
      </c>
      <c r="CQ7" s="380">
        <v>4.4871082097210406E-2</v>
      </c>
      <c r="CR7" s="89">
        <v>2038.3328479137933</v>
      </c>
      <c r="CS7" s="380">
        <v>434.48923251667975</v>
      </c>
      <c r="CT7" s="380">
        <v>0</v>
      </c>
      <c r="CU7" s="89">
        <v>1.6085700863374788</v>
      </c>
      <c r="CV7" s="380">
        <v>1.1298666107477684</v>
      </c>
      <c r="CW7" s="380">
        <v>0</v>
      </c>
      <c r="CX7" s="89">
        <v>4.9922382360813561E-2</v>
      </c>
      <c r="CY7" s="380">
        <v>9.9844764721627122E-2</v>
      </c>
      <c r="CZ7" s="380">
        <v>0</v>
      </c>
      <c r="DA7" s="381">
        <v>0.10233535915205814</v>
      </c>
      <c r="DB7" s="380">
        <v>0</v>
      </c>
      <c r="DC7" s="380">
        <v>0.10233535915205814</v>
      </c>
      <c r="DD7" s="89">
        <v>1.1061224748499749</v>
      </c>
      <c r="DE7" s="380">
        <v>1.1297724116578536</v>
      </c>
      <c r="DF7" s="380">
        <v>0.26306029656740038</v>
      </c>
      <c r="DG7" s="381">
        <v>0.17306107062405282</v>
      </c>
      <c r="DH7" s="380">
        <v>9.6976929864873811E-4</v>
      </c>
      <c r="DI7" s="380">
        <v>0.17306107062405282</v>
      </c>
      <c r="DJ7" s="89">
        <v>2.2062991101189455</v>
      </c>
      <c r="DK7" s="380">
        <v>2.5917831924348693</v>
      </c>
      <c r="DL7" s="380">
        <v>0</v>
      </c>
      <c r="DM7" s="89">
        <v>2648.4106843599843</v>
      </c>
      <c r="DN7" s="380">
        <v>732.22638484310346</v>
      </c>
      <c r="DO7" s="380">
        <v>0</v>
      </c>
      <c r="DP7" s="89">
        <v>5951.0006876601947</v>
      </c>
      <c r="DQ7" s="380">
        <v>1369.1321019437225</v>
      </c>
      <c r="DR7" s="380">
        <v>0</v>
      </c>
      <c r="DS7" s="89">
        <v>759.62342558664454</v>
      </c>
      <c r="DT7" s="380">
        <v>189.21250302260339</v>
      </c>
      <c r="DU7" s="380">
        <v>0</v>
      </c>
      <c r="DV7" s="89">
        <v>3222.8684611972822</v>
      </c>
      <c r="DW7" s="380">
        <v>660.03794331743961</v>
      </c>
      <c r="DX7" s="380">
        <v>0</v>
      </c>
      <c r="DY7" s="89">
        <v>673.6998923626428</v>
      </c>
      <c r="DZ7" s="380">
        <v>221.26740383010087</v>
      </c>
      <c r="EA7" s="380">
        <v>0</v>
      </c>
      <c r="EB7" s="89">
        <v>57.446121720284538</v>
      </c>
      <c r="EC7" s="380">
        <v>18.005882305167486</v>
      </c>
      <c r="ED7" s="380">
        <v>0</v>
      </c>
      <c r="EE7" s="89">
        <v>637.57558194001422</v>
      </c>
      <c r="EF7" s="380">
        <v>203.62423018889552</v>
      </c>
      <c r="EG7" s="380">
        <v>0</v>
      </c>
      <c r="EH7" s="89">
        <v>75.445747855937881</v>
      </c>
      <c r="EI7" s="380">
        <v>23.864068525057235</v>
      </c>
      <c r="EJ7" s="380">
        <v>0</v>
      </c>
      <c r="EK7" s="89">
        <v>409.15365750469596</v>
      </c>
      <c r="EL7" s="380">
        <v>106.10049933335203</v>
      </c>
      <c r="EM7" s="380">
        <v>3.9480466636130737E-2</v>
      </c>
      <c r="EN7" s="89">
        <v>72.453844452089172</v>
      </c>
      <c r="EO7" s="380">
        <v>13.791082410798419</v>
      </c>
      <c r="EP7" s="380">
        <v>0</v>
      </c>
      <c r="EQ7" s="89">
        <v>196.95621673201174</v>
      </c>
      <c r="ER7" s="380">
        <v>59.186031037240959</v>
      </c>
      <c r="ES7" s="380">
        <v>0</v>
      </c>
      <c r="ET7" s="89">
        <v>20.459796733763778</v>
      </c>
      <c r="EU7" s="380">
        <v>8.941839081074864</v>
      </c>
      <c r="EV7" s="380">
        <v>0</v>
      </c>
      <c r="EW7" s="89">
        <v>107.06667851900644</v>
      </c>
      <c r="EX7" s="380">
        <v>44.58808795878501</v>
      </c>
      <c r="EY7" s="380">
        <v>0</v>
      </c>
      <c r="EZ7" s="89">
        <v>12.952108777616111</v>
      </c>
      <c r="FA7" s="380">
        <v>5.3022472168887358</v>
      </c>
      <c r="FB7" s="380">
        <v>0</v>
      </c>
      <c r="FC7" s="89">
        <v>0.43613458195515242</v>
      </c>
      <c r="FD7" s="380">
        <v>0.87226916391030584</v>
      </c>
      <c r="FE7" s="380">
        <v>4.5483565440892645E-2</v>
      </c>
      <c r="FF7" s="89">
        <v>11.932933427850415</v>
      </c>
      <c r="FG7" s="380">
        <v>3.5444828859986601</v>
      </c>
      <c r="FH7" s="380">
        <v>5.9548644828175165E-2</v>
      </c>
      <c r="FI7" s="381">
        <v>4.4597383990786658E-2</v>
      </c>
      <c r="FJ7" s="380">
        <v>6.6775483877222361E-2</v>
      </c>
      <c r="FK7" s="380">
        <v>4.4597383990786658E-2</v>
      </c>
      <c r="FL7" s="89">
        <v>31.536399074001359</v>
      </c>
      <c r="FM7" s="380">
        <v>33.638857758939167</v>
      </c>
      <c r="FN7" s="380">
        <v>0</v>
      </c>
      <c r="FO7" s="89">
        <v>11.559311241496253</v>
      </c>
      <c r="FP7" s="380">
        <v>12.174895409740216</v>
      </c>
      <c r="FQ7" s="380">
        <v>1.2942864367808529E-2</v>
      </c>
      <c r="FS7" s="118">
        <v>16883.445753315958</v>
      </c>
      <c r="FT7" s="118">
        <v>0.26311692629229327</v>
      </c>
      <c r="FU7" s="118">
        <v>0.137584738200285</v>
      </c>
      <c r="FV7" s="207">
        <v>2.4348466813761398</v>
      </c>
    </row>
    <row r="8" spans="2:178">
      <c r="B8" s="41" t="s">
        <v>130</v>
      </c>
      <c r="C8" s="143" t="s">
        <v>121</v>
      </c>
      <c r="D8" s="143" t="s">
        <v>137</v>
      </c>
      <c r="E8" s="143">
        <v>0</v>
      </c>
      <c r="F8" s="73">
        <v>940</v>
      </c>
      <c r="G8" s="41" t="s">
        <v>32</v>
      </c>
      <c r="H8" s="73" t="s">
        <v>136</v>
      </c>
      <c r="I8" s="73" t="s">
        <v>916</v>
      </c>
      <c r="J8" s="73" t="s">
        <v>915</v>
      </c>
      <c r="K8" s="73">
        <v>15</v>
      </c>
      <c r="L8" s="154" t="s">
        <v>289</v>
      </c>
      <c r="N8" s="135"/>
      <c r="O8" s="379"/>
      <c r="P8" s="379"/>
      <c r="Q8" s="203"/>
      <c r="R8" s="89">
        <v>33.257461081499301</v>
      </c>
      <c r="S8" s="380">
        <v>23.463947211182489</v>
      </c>
      <c r="T8" s="380">
        <v>11.723874433710749</v>
      </c>
      <c r="U8" s="89">
        <v>23.587871579335275</v>
      </c>
      <c r="V8" s="380">
        <v>37.343291303500216</v>
      </c>
      <c r="W8" s="380">
        <v>13.563042634655559</v>
      </c>
      <c r="X8" s="89">
        <v>1321.4382236452891</v>
      </c>
      <c r="Y8" s="380">
        <v>152.9638935119022</v>
      </c>
      <c r="Z8" s="380">
        <v>5.8745490565737812</v>
      </c>
      <c r="AA8" s="89">
        <v>34.435832308560158</v>
      </c>
      <c r="AB8" s="380">
        <v>43.257902225868754</v>
      </c>
      <c r="AC8" s="380">
        <v>1.2628720094132968</v>
      </c>
      <c r="AD8" s="89">
        <v>149.47862850433634</v>
      </c>
      <c r="AE8" s="380">
        <v>201.18400384984406</v>
      </c>
      <c r="AF8" s="380">
        <v>0.9212559769273172</v>
      </c>
      <c r="AG8" s="89">
        <v>6995.3484689052375</v>
      </c>
      <c r="AH8" s="380">
        <v>2961.9338280060679</v>
      </c>
      <c r="AI8" s="380">
        <v>980.83869226810396</v>
      </c>
      <c r="AJ8" s="89">
        <v>135676.85684581657</v>
      </c>
      <c r="AK8" s="380">
        <v>12883.151506679995</v>
      </c>
      <c r="AL8" s="380">
        <v>58.550092445325063</v>
      </c>
      <c r="AM8" s="381">
        <v>328.85301996313018</v>
      </c>
      <c r="AN8" s="380">
        <v>698.55958413931194</v>
      </c>
      <c r="AO8" s="380">
        <v>328.85301996313018</v>
      </c>
      <c r="AP8" s="381">
        <v>416.31248322785945</v>
      </c>
      <c r="AQ8" s="380">
        <v>863.93528508341592</v>
      </c>
      <c r="AR8" s="380">
        <v>416.31248322785945</v>
      </c>
      <c r="AS8" s="381">
        <v>36.594650849851178</v>
      </c>
      <c r="AT8" s="380">
        <v>98.188783363571673</v>
      </c>
      <c r="AU8" s="380">
        <v>36.594650849851178</v>
      </c>
      <c r="AV8" s="89">
        <v>1.9648094965215663</v>
      </c>
      <c r="AW8" s="380">
        <v>1.6334967776170639</v>
      </c>
      <c r="AX8" s="380">
        <v>0.392171816905316</v>
      </c>
      <c r="AY8" s="381">
        <v>2.5026103987033199</v>
      </c>
      <c r="AZ8" s="380">
        <v>60.547698910656926</v>
      </c>
      <c r="BA8" s="380">
        <v>2.5026103987033199</v>
      </c>
      <c r="BB8" s="89">
        <v>0.59282876763443382</v>
      </c>
      <c r="BC8" s="382">
        <v>0.74793518339757425</v>
      </c>
      <c r="BD8" s="382">
        <v>0.14225970572490682</v>
      </c>
      <c r="BE8" s="381">
        <v>1.174033970394218</v>
      </c>
      <c r="BF8" s="380">
        <v>0.18678488596858855</v>
      </c>
      <c r="BG8" s="380">
        <v>1.174033970394218</v>
      </c>
      <c r="BH8" s="89">
        <v>460.47105427612792</v>
      </c>
      <c r="BI8" s="380">
        <v>76.99047344630867</v>
      </c>
      <c r="BJ8" s="380">
        <v>2.2166670805991218</v>
      </c>
      <c r="BK8" s="89">
        <v>678.30982496824618</v>
      </c>
      <c r="BL8" s="380">
        <v>734.78862833454866</v>
      </c>
      <c r="BM8" s="380">
        <v>1.8929889540534557</v>
      </c>
      <c r="BN8" s="89">
        <v>1166.7409709713852</v>
      </c>
      <c r="BO8" s="380">
        <v>337.72010913779133</v>
      </c>
      <c r="BP8" s="380">
        <v>7.5419229680817841</v>
      </c>
      <c r="BQ8" s="89">
        <v>2.1104563480884622</v>
      </c>
      <c r="BR8" s="380">
        <v>2.1540594863232778</v>
      </c>
      <c r="BS8" s="380">
        <v>5.1649300672224167E-2</v>
      </c>
      <c r="BT8" s="89">
        <v>2.3694777095937152</v>
      </c>
      <c r="BU8" s="380">
        <v>3.0440040012470906</v>
      </c>
      <c r="BV8" s="380">
        <v>0.64807706384690478</v>
      </c>
      <c r="BW8" s="89">
        <v>3.4558429739173637</v>
      </c>
      <c r="BX8" s="380">
        <v>3.7599881800285906</v>
      </c>
      <c r="BY8" s="380">
        <v>0.66682195575589143</v>
      </c>
      <c r="BZ8" s="89">
        <v>21.156762620663098</v>
      </c>
      <c r="CA8" s="380">
        <v>22.895729941989771</v>
      </c>
      <c r="CB8" s="380">
        <v>0.71450714127099957</v>
      </c>
      <c r="CC8" s="89">
        <v>2.2350587878143986</v>
      </c>
      <c r="CD8" s="380">
        <v>1.9211945921627185</v>
      </c>
      <c r="CE8" s="380">
        <v>8.0416996340357677E-2</v>
      </c>
      <c r="CF8" s="89">
        <v>75.601255825323705</v>
      </c>
      <c r="CG8" s="380">
        <v>21.600415516140856</v>
      </c>
      <c r="CH8" s="380">
        <v>0.46665530095416552</v>
      </c>
      <c r="CI8" s="89">
        <v>24.80065814334592</v>
      </c>
      <c r="CJ8" s="380">
        <v>11.284152098927112</v>
      </c>
      <c r="CK8" s="380">
        <v>0.47836693646082029</v>
      </c>
      <c r="CL8" s="381">
        <v>1.9088498521192465</v>
      </c>
      <c r="CM8" s="380">
        <v>3.642689216186997</v>
      </c>
      <c r="CN8" s="380">
        <v>1.9088498521192465</v>
      </c>
      <c r="CO8" s="89">
        <v>383.95192647826838</v>
      </c>
      <c r="CP8" s="380">
        <v>67.807038769513966</v>
      </c>
      <c r="CQ8" s="380">
        <v>5.3706236074634858E-2</v>
      </c>
      <c r="CR8" s="89">
        <v>1815.7374894877773</v>
      </c>
      <c r="CS8" s="380">
        <v>441.72914113898486</v>
      </c>
      <c r="CT8" s="380">
        <v>0</v>
      </c>
      <c r="CU8" s="89">
        <v>2.7245906316728639</v>
      </c>
      <c r="CV8" s="380">
        <v>1.9331319343501272</v>
      </c>
      <c r="CW8" s="380">
        <v>0</v>
      </c>
      <c r="CX8" s="89">
        <v>0.29545366960554043</v>
      </c>
      <c r="CY8" s="380">
        <v>0.54788356690162143</v>
      </c>
      <c r="CZ8" s="380">
        <v>0</v>
      </c>
      <c r="DA8" s="381">
        <v>8.2623741903609507E-2</v>
      </c>
      <c r="DB8" s="380">
        <v>0</v>
      </c>
      <c r="DC8" s="380">
        <v>8.2623741903609507E-2</v>
      </c>
      <c r="DD8" s="381">
        <v>0.24780429651504859</v>
      </c>
      <c r="DE8" s="380">
        <v>1.2842608817867456</v>
      </c>
      <c r="DF8" s="380">
        <v>0.24780429651504859</v>
      </c>
      <c r="DG8" s="381">
        <v>8.3681124644881491E-2</v>
      </c>
      <c r="DH8" s="380">
        <v>4.6259566201031983E-4</v>
      </c>
      <c r="DI8" s="380">
        <v>8.3681124644881491E-2</v>
      </c>
      <c r="DJ8" s="89">
        <v>5.0663161192981052</v>
      </c>
      <c r="DK8" s="380">
        <v>5.7090639428646854</v>
      </c>
      <c r="DL8" s="380">
        <v>0</v>
      </c>
      <c r="DM8" s="89">
        <v>2451.2870452684647</v>
      </c>
      <c r="DN8" s="380">
        <v>442.85048432394279</v>
      </c>
      <c r="DO8" s="380">
        <v>0</v>
      </c>
      <c r="DP8" s="89">
        <v>5499.2768050117875</v>
      </c>
      <c r="DQ8" s="380">
        <v>1008.4337789088991</v>
      </c>
      <c r="DR8" s="380">
        <v>0</v>
      </c>
      <c r="DS8" s="89">
        <v>706.0692382976323</v>
      </c>
      <c r="DT8" s="380">
        <v>156.96351333277659</v>
      </c>
      <c r="DU8" s="380">
        <v>0</v>
      </c>
      <c r="DV8" s="89">
        <v>3077.3677454423137</v>
      </c>
      <c r="DW8" s="380">
        <v>793.64304134534689</v>
      </c>
      <c r="DX8" s="380">
        <v>0</v>
      </c>
      <c r="DY8" s="89">
        <v>663.5346331554922</v>
      </c>
      <c r="DZ8" s="380">
        <v>137.86314460137183</v>
      </c>
      <c r="EA8" s="380">
        <v>0</v>
      </c>
      <c r="EB8" s="89">
        <v>64.406460393181405</v>
      </c>
      <c r="EC8" s="380">
        <v>13.350621086634469</v>
      </c>
      <c r="ED8" s="380">
        <v>1.5768410956702707E-2</v>
      </c>
      <c r="EE8" s="89">
        <v>645.81823353592188</v>
      </c>
      <c r="EF8" s="380">
        <v>141.65585877292111</v>
      </c>
      <c r="EG8" s="380">
        <v>0</v>
      </c>
      <c r="EH8" s="89">
        <v>74.90076342200544</v>
      </c>
      <c r="EI8" s="380">
        <v>18.312991658016344</v>
      </c>
      <c r="EJ8" s="380">
        <v>0</v>
      </c>
      <c r="EK8" s="89">
        <v>387.66114976834257</v>
      </c>
      <c r="EL8" s="380">
        <v>87.520936215255702</v>
      </c>
      <c r="EM8" s="380">
        <v>3.18675790342643E-2</v>
      </c>
      <c r="EN8" s="89">
        <v>68.655357814656625</v>
      </c>
      <c r="EO8" s="380">
        <v>15.560381215905322</v>
      </c>
      <c r="EP8" s="380">
        <v>0</v>
      </c>
      <c r="EQ8" s="89">
        <v>166.097912738849</v>
      </c>
      <c r="ER8" s="380">
        <v>39.574700221649266</v>
      </c>
      <c r="ES8" s="380">
        <v>2.2457474488045737E-2</v>
      </c>
      <c r="ET8" s="89">
        <v>18.511003479730217</v>
      </c>
      <c r="EU8" s="380">
        <v>5.266422336691801</v>
      </c>
      <c r="EV8" s="380">
        <v>0</v>
      </c>
      <c r="EW8" s="89">
        <v>89.309199402937409</v>
      </c>
      <c r="EX8" s="380">
        <v>25.968137176521697</v>
      </c>
      <c r="EY8" s="380">
        <v>0</v>
      </c>
      <c r="EZ8" s="89">
        <v>10.151496763849122</v>
      </c>
      <c r="FA8" s="380">
        <v>2.9501876586307998</v>
      </c>
      <c r="FB8" s="380">
        <v>0</v>
      </c>
      <c r="FC8" s="89">
        <v>0.48652315637229548</v>
      </c>
      <c r="FD8" s="380">
        <v>0.8338934949925545</v>
      </c>
      <c r="FE8" s="380">
        <v>5.1513633819314869E-2</v>
      </c>
      <c r="FF8" s="89">
        <v>17.037865619656255</v>
      </c>
      <c r="FG8" s="380">
        <v>8.7871099439672946</v>
      </c>
      <c r="FH8" s="380">
        <v>5.3649371842579271E-2</v>
      </c>
      <c r="FI8" s="381">
        <v>3.9638577172680052E-2</v>
      </c>
      <c r="FJ8" s="380">
        <v>0.1370297010245832</v>
      </c>
      <c r="FK8" s="380">
        <v>3.9638577172680052E-2</v>
      </c>
      <c r="FL8" s="89">
        <v>16.869050965098985</v>
      </c>
      <c r="FM8" s="380">
        <v>15.261243821401713</v>
      </c>
      <c r="FN8" s="380">
        <v>2.124432700074565E-2</v>
      </c>
      <c r="FO8" s="89">
        <v>3.2106564908073412</v>
      </c>
      <c r="FP8" s="380">
        <v>3.1394674897352219</v>
      </c>
      <c r="FQ8" s="380">
        <v>0</v>
      </c>
      <c r="FS8" s="118">
        <v>15738.784533982942</v>
      </c>
      <c r="FT8" s="118">
        <v>0.2960375749488558</v>
      </c>
      <c r="FU8" s="118">
        <v>0.2114578394185064</v>
      </c>
      <c r="FV8" s="207">
        <v>1.6617304184316934</v>
      </c>
    </row>
    <row r="9" spans="2:178">
      <c r="B9" s="41" t="s">
        <v>130</v>
      </c>
      <c r="C9" s="143" t="s">
        <v>121</v>
      </c>
      <c r="D9" s="143" t="s">
        <v>134</v>
      </c>
      <c r="E9" s="143">
        <v>0</v>
      </c>
      <c r="F9" s="73">
        <v>940</v>
      </c>
      <c r="G9" s="41" t="s">
        <v>32</v>
      </c>
      <c r="H9" s="73" t="s">
        <v>123</v>
      </c>
      <c r="I9" s="73" t="s">
        <v>917</v>
      </c>
      <c r="J9" s="73" t="s">
        <v>915</v>
      </c>
      <c r="K9" s="73">
        <v>15</v>
      </c>
      <c r="L9" s="154" t="s">
        <v>289</v>
      </c>
      <c r="N9" s="135"/>
      <c r="O9" s="379"/>
      <c r="P9" s="379"/>
      <c r="Q9" s="203"/>
      <c r="R9" s="89">
        <v>14.518371254680501</v>
      </c>
      <c r="S9" s="380">
        <v>42.603843351912502</v>
      </c>
      <c r="T9" s="380">
        <v>11.094532265259099</v>
      </c>
      <c r="U9" s="381">
        <v>26.245758729638901</v>
      </c>
      <c r="V9" s="380">
        <v>43.122244523491602</v>
      </c>
      <c r="W9" s="380">
        <v>26.245758729638901</v>
      </c>
      <c r="X9" s="89">
        <v>3037.4054393777301</v>
      </c>
      <c r="Y9" s="380">
        <v>994.03349798376803</v>
      </c>
      <c r="Z9" s="380">
        <v>8.5972261009177604</v>
      </c>
      <c r="AA9" s="89">
        <v>605.42666750209503</v>
      </c>
      <c r="AB9" s="380">
        <v>689.34030046256896</v>
      </c>
      <c r="AC9" s="380">
        <v>1.79067390434295</v>
      </c>
      <c r="AD9" s="89">
        <v>2767.5616585155099</v>
      </c>
      <c r="AE9" s="380">
        <v>3348.6567392695601</v>
      </c>
      <c r="AF9" s="380">
        <v>7.5419953074683503</v>
      </c>
      <c r="AG9" s="89">
        <v>12050.995207962</v>
      </c>
      <c r="AH9" s="380">
        <v>7572.6872624242596</v>
      </c>
      <c r="AI9" s="380">
        <v>1465.4800276344499</v>
      </c>
      <c r="AJ9" s="89">
        <v>151166.18695768499</v>
      </c>
      <c r="AK9" s="380">
        <v>22772.390349823701</v>
      </c>
      <c r="AL9" s="380">
        <v>62.462988597495901</v>
      </c>
      <c r="AM9" s="381">
        <v>387.56490818022201</v>
      </c>
      <c r="AN9" s="380">
        <v>698.06639462369196</v>
      </c>
      <c r="AO9" s="380">
        <v>387.56490818022201</v>
      </c>
      <c r="AP9" s="381">
        <v>522.52252563932802</v>
      </c>
      <c r="AQ9" s="380">
        <v>603.61269603196797</v>
      </c>
      <c r="AR9" s="380">
        <v>522.52252563932802</v>
      </c>
      <c r="AS9" s="89">
        <v>574.97587818708303</v>
      </c>
      <c r="AT9" s="380">
        <v>622.15012318388005</v>
      </c>
      <c r="AU9" s="380">
        <v>64.850961450366299</v>
      </c>
      <c r="AV9" s="89">
        <v>3.44721631923814</v>
      </c>
      <c r="AW9" s="380">
        <v>3.9101678035896001</v>
      </c>
      <c r="AX9" s="380">
        <v>1.8459818749544901</v>
      </c>
      <c r="AY9" s="89">
        <v>233.83039968426701</v>
      </c>
      <c r="AZ9" s="380">
        <v>414.13162110407399</v>
      </c>
      <c r="BA9" s="380">
        <v>3.40730374287627</v>
      </c>
      <c r="BB9" s="89">
        <v>1.59223134629971</v>
      </c>
      <c r="BC9" s="382">
        <v>2.1431897111575999</v>
      </c>
      <c r="BD9" s="382">
        <v>0.44962793483096197</v>
      </c>
      <c r="BE9" s="381">
        <v>14.111007829879201</v>
      </c>
      <c r="BF9" s="380">
        <v>16.6930745325553</v>
      </c>
      <c r="BG9" s="380">
        <v>14.111007829879201</v>
      </c>
      <c r="BH9" s="89">
        <v>862.082250897824</v>
      </c>
      <c r="BI9" s="380">
        <v>352.52712123410402</v>
      </c>
      <c r="BJ9" s="380">
        <v>3.8001463347941602</v>
      </c>
      <c r="BK9" s="89">
        <v>12621.3936725243</v>
      </c>
      <c r="BL9" s="380">
        <v>13861.0560984885</v>
      </c>
      <c r="BM9" s="380">
        <v>5.1726833633277201</v>
      </c>
      <c r="BN9" s="89">
        <v>12867.2917436034</v>
      </c>
      <c r="BO9" s="380">
        <v>11195.049846611</v>
      </c>
      <c r="BP9" s="380">
        <v>23.792034442039601</v>
      </c>
      <c r="BQ9" s="89">
        <v>2.0583956343080398</v>
      </c>
      <c r="BR9" s="380">
        <v>1.84621031174082</v>
      </c>
      <c r="BS9" s="380">
        <v>0.100164868694179</v>
      </c>
      <c r="BT9" s="89">
        <v>2.8707906478234801</v>
      </c>
      <c r="BU9" s="380">
        <v>5.7415812956469496</v>
      </c>
      <c r="BV9" s="380">
        <v>1.25061380863062</v>
      </c>
      <c r="BW9" s="89">
        <v>21.385475362721898</v>
      </c>
      <c r="BX9" s="380">
        <v>19.667071980968601</v>
      </c>
      <c r="BY9" s="380">
        <v>1.28928437181834</v>
      </c>
      <c r="BZ9" s="89">
        <v>123.918123492761</v>
      </c>
      <c r="CA9" s="380">
        <v>72.186845367048406</v>
      </c>
      <c r="CB9" s="380">
        <v>1.5286878892407501</v>
      </c>
      <c r="CC9" s="89">
        <v>4.3139803960029601</v>
      </c>
      <c r="CD9" s="380">
        <v>3.3202472266217899</v>
      </c>
      <c r="CE9" s="380">
        <v>0.242811344169721</v>
      </c>
      <c r="CF9" s="89">
        <v>102.51885738799599</v>
      </c>
      <c r="CG9" s="380">
        <v>17.833259174085999</v>
      </c>
      <c r="CH9" s="380">
        <v>1.3844450447782899</v>
      </c>
      <c r="CI9" s="89">
        <v>29.272320476379001</v>
      </c>
      <c r="CJ9" s="380">
        <v>12.470374286552399</v>
      </c>
      <c r="CK9" s="380">
        <v>0.63719913614433199</v>
      </c>
      <c r="CL9" s="381">
        <v>6.9950343255227301</v>
      </c>
      <c r="CM9" s="380">
        <v>12.3958759702398</v>
      </c>
      <c r="CN9" s="380">
        <v>6.9950343255227301</v>
      </c>
      <c r="CO9" s="89">
        <v>1019.52182708417</v>
      </c>
      <c r="CP9" s="380">
        <v>216.00374662604401</v>
      </c>
      <c r="CQ9" s="380">
        <v>0</v>
      </c>
      <c r="CR9" s="89">
        <v>5230.8495098796302</v>
      </c>
      <c r="CS9" s="380">
        <v>872.575434662151</v>
      </c>
      <c r="CT9" s="380">
        <v>0</v>
      </c>
      <c r="CU9" s="89">
        <v>11.3679086169839</v>
      </c>
      <c r="CV9" s="380">
        <v>11.2215758601738</v>
      </c>
      <c r="CW9" s="380">
        <v>0</v>
      </c>
      <c r="CX9" s="89">
        <v>13.3934892180762</v>
      </c>
      <c r="CY9" s="380">
        <v>20.770507570564501</v>
      </c>
      <c r="CZ9" s="380">
        <v>0</v>
      </c>
      <c r="DA9" s="89">
        <v>0</v>
      </c>
      <c r="DB9" s="380">
        <v>0</v>
      </c>
      <c r="DC9" s="380">
        <v>0</v>
      </c>
      <c r="DD9" s="89">
        <v>11.4177596570768</v>
      </c>
      <c r="DE9" s="380">
        <v>13.1306187315719</v>
      </c>
      <c r="DF9" s="380">
        <v>0.51249916242525195</v>
      </c>
      <c r="DG9" s="381">
        <v>0.23098332384574899</v>
      </c>
      <c r="DH9" s="380">
        <v>0</v>
      </c>
      <c r="DI9" s="380">
        <v>0.23098332384574899</v>
      </c>
      <c r="DJ9" s="89">
        <v>16.888852341586801</v>
      </c>
      <c r="DK9" s="380">
        <v>28.576618791755401</v>
      </c>
      <c r="DL9" s="380">
        <v>0</v>
      </c>
      <c r="DM9" s="89">
        <v>3724.29443575304</v>
      </c>
      <c r="DN9" s="380">
        <v>897.42680335639898</v>
      </c>
      <c r="DO9" s="380">
        <v>2.9324375104337101E-2</v>
      </c>
      <c r="DP9" s="89">
        <v>10460.042245529799</v>
      </c>
      <c r="DQ9" s="380">
        <v>2148.8700289550502</v>
      </c>
      <c r="DR9" s="380">
        <v>5.8337914897956401E-2</v>
      </c>
      <c r="DS9" s="89">
        <v>1594.71647227482</v>
      </c>
      <c r="DT9" s="380">
        <v>309.45010501872599</v>
      </c>
      <c r="DU9" s="380">
        <v>0</v>
      </c>
      <c r="DV9" s="89">
        <v>7137.5196319536099</v>
      </c>
      <c r="DW9" s="380">
        <v>1489.98755972966</v>
      </c>
      <c r="DX9" s="380">
        <v>0.13195840444481499</v>
      </c>
      <c r="DY9" s="89">
        <v>1695.3955455806799</v>
      </c>
      <c r="DZ9" s="380">
        <v>248.23772308859401</v>
      </c>
      <c r="EA9" s="380">
        <v>0.149618555155831</v>
      </c>
      <c r="EB9" s="89">
        <v>173.29932992781499</v>
      </c>
      <c r="EC9" s="380">
        <v>25.531737648904599</v>
      </c>
      <c r="ED9" s="380">
        <v>0</v>
      </c>
      <c r="EE9" s="89">
        <v>1587.6761680242901</v>
      </c>
      <c r="EF9" s="380">
        <v>190.25771641847501</v>
      </c>
      <c r="EG9" s="380">
        <v>0</v>
      </c>
      <c r="EH9" s="89">
        <v>216.78958532248399</v>
      </c>
      <c r="EI9" s="380">
        <v>24.5404386471103</v>
      </c>
      <c r="EJ9" s="380">
        <v>1.9733632288077799E-2</v>
      </c>
      <c r="EK9" s="89">
        <v>1269.3865516900601</v>
      </c>
      <c r="EL9" s="380">
        <v>352.07671679639498</v>
      </c>
      <c r="EM9" s="380">
        <v>0</v>
      </c>
      <c r="EN9" s="89">
        <v>219.17313432876099</v>
      </c>
      <c r="EO9" s="380">
        <v>45.339126798848099</v>
      </c>
      <c r="EP9" s="380">
        <v>2.0306976126315698E-2</v>
      </c>
      <c r="EQ9" s="89">
        <v>532.01797498317399</v>
      </c>
      <c r="ER9" s="380">
        <v>109.84013869923901</v>
      </c>
      <c r="ES9" s="380">
        <v>6.4404344269102007E-2</v>
      </c>
      <c r="ET9" s="89">
        <v>57.4124450112473</v>
      </c>
      <c r="EU9" s="380">
        <v>9.1023807381742898</v>
      </c>
      <c r="EV9" s="380">
        <v>2.0581880496887601E-2</v>
      </c>
      <c r="EW9" s="89">
        <v>255.25198910104601</v>
      </c>
      <c r="EX9" s="380">
        <v>45.553356159316799</v>
      </c>
      <c r="EY9" s="380">
        <v>0.103682232266566</v>
      </c>
      <c r="EZ9" s="89">
        <v>22.638655077026399</v>
      </c>
      <c r="FA9" s="380">
        <v>6.1373361791892904</v>
      </c>
      <c r="FB9" s="380">
        <v>2.0754543039722701E-2</v>
      </c>
      <c r="FC9" s="381">
        <v>0.13733499908111499</v>
      </c>
      <c r="FD9" s="380">
        <v>0</v>
      </c>
      <c r="FE9" s="380">
        <v>0.13733499908111499</v>
      </c>
      <c r="FF9" s="89">
        <v>29.813258682194402</v>
      </c>
      <c r="FG9" s="380">
        <v>23.459482908828999</v>
      </c>
      <c r="FH9" s="380">
        <v>6.1774178862954998E-2</v>
      </c>
      <c r="FI9" s="89">
        <v>0.38426732226824201</v>
      </c>
      <c r="FJ9" s="380">
        <v>0.117061500391806</v>
      </c>
      <c r="FK9" s="380">
        <v>7.6872359219561703E-2</v>
      </c>
      <c r="FL9" s="89">
        <v>66.090572220982395</v>
      </c>
      <c r="FM9" s="380">
        <v>29.8747785926398</v>
      </c>
      <c r="FN9" s="380">
        <v>2.7905686108874599E-2</v>
      </c>
      <c r="FO9" s="89">
        <v>7.1721782083486101</v>
      </c>
      <c r="FP9" s="380">
        <v>7.2176224742208603</v>
      </c>
      <c r="FQ9" s="380">
        <v>0</v>
      </c>
      <c r="FS9" s="118">
        <v>34176.463674437473</v>
      </c>
      <c r="FT9" s="118">
        <v>0.3167846746063735</v>
      </c>
      <c r="FU9" s="118">
        <v>0.19490559328051302</v>
      </c>
      <c r="FV9" s="207">
        <v>2.919368310357394</v>
      </c>
    </row>
    <row r="10" spans="2:178">
      <c r="B10" s="41" t="s">
        <v>122</v>
      </c>
      <c r="C10" s="143" t="s">
        <v>121</v>
      </c>
      <c r="D10" s="143" t="s">
        <v>124</v>
      </c>
      <c r="E10" s="143">
        <v>1.4</v>
      </c>
      <c r="F10" s="143">
        <v>910</v>
      </c>
      <c r="G10" s="41" t="s">
        <v>32</v>
      </c>
      <c r="H10" s="73" t="s">
        <v>123</v>
      </c>
      <c r="I10" s="73" t="s">
        <v>918</v>
      </c>
      <c r="J10" s="73" t="s">
        <v>915</v>
      </c>
      <c r="K10" s="73">
        <v>15</v>
      </c>
      <c r="L10" s="154" t="s">
        <v>289</v>
      </c>
      <c r="N10" s="239"/>
      <c r="O10" s="239"/>
      <c r="P10" s="239"/>
      <c r="Q10" s="73"/>
      <c r="R10" s="381">
        <v>27.996625942243181</v>
      </c>
      <c r="S10" s="380">
        <v>28.574240960432128</v>
      </c>
      <c r="T10" s="380">
        <v>27.996625942243181</v>
      </c>
      <c r="U10" s="381">
        <v>30.838775987967498</v>
      </c>
      <c r="V10" s="380">
        <v>41.053213768526604</v>
      </c>
      <c r="W10" s="380">
        <v>30.838775987967498</v>
      </c>
      <c r="X10" s="89">
        <v>1012.6726917466621</v>
      </c>
      <c r="Y10" s="380">
        <v>147.20855509981786</v>
      </c>
      <c r="Z10" s="380">
        <v>11.969789145775652</v>
      </c>
      <c r="AA10" s="89">
        <v>15.180287639817983</v>
      </c>
      <c r="AB10" s="380">
        <v>19.478939081181764</v>
      </c>
      <c r="AC10" s="380">
        <v>1.7512695025762091</v>
      </c>
      <c r="AD10" s="89">
        <v>194.38771792365606</v>
      </c>
      <c r="AE10" s="380">
        <v>101.50516836125573</v>
      </c>
      <c r="AF10" s="380">
        <v>1.7205089278793775</v>
      </c>
      <c r="AG10" s="381">
        <v>2066.0469964285367</v>
      </c>
      <c r="AH10" s="380">
        <v>3631.1636973304398</v>
      </c>
      <c r="AI10" s="380">
        <v>2066.0469964285367</v>
      </c>
      <c r="AJ10" s="89">
        <v>138439.68137673746</v>
      </c>
      <c r="AK10" s="380">
        <v>10688.004688372379</v>
      </c>
      <c r="AL10" s="380">
        <v>142.20883078541436</v>
      </c>
      <c r="AM10" s="381">
        <v>682.54143780917377</v>
      </c>
      <c r="AN10" s="380">
        <v>1121.5618467012632</v>
      </c>
      <c r="AO10" s="380">
        <v>682.54143780917377</v>
      </c>
      <c r="AP10" s="381">
        <v>882.94591092565599</v>
      </c>
      <c r="AQ10" s="380">
        <v>1299.0580032752639</v>
      </c>
      <c r="AR10" s="380">
        <v>882.94591092565599</v>
      </c>
      <c r="AS10" s="89">
        <v>375.68176481499336</v>
      </c>
      <c r="AT10" s="380">
        <v>102.06740818660772</v>
      </c>
      <c r="AU10" s="380">
        <v>66.652062708218949</v>
      </c>
      <c r="AV10" s="89">
        <v>1.1997517344162161</v>
      </c>
      <c r="AW10" s="380">
        <v>2.0594628646206123</v>
      </c>
      <c r="AX10" s="380">
        <v>0.59268292472060424</v>
      </c>
      <c r="AY10" s="381">
        <v>4.8098967565527593</v>
      </c>
      <c r="AZ10" s="380">
        <v>26.201456376920305</v>
      </c>
      <c r="BA10" s="380">
        <v>4.8098967565527593</v>
      </c>
      <c r="BB10" s="381">
        <v>0.25023085174323739</v>
      </c>
      <c r="BC10" s="382">
        <v>0.36159965423870916</v>
      </c>
      <c r="BD10" s="382">
        <v>0.25023085174323739</v>
      </c>
      <c r="BE10" s="381">
        <v>2.6535153828518352</v>
      </c>
      <c r="BF10" s="380">
        <v>0.10790250239296255</v>
      </c>
      <c r="BG10" s="380">
        <v>2.6535153828518352</v>
      </c>
      <c r="BH10" s="89">
        <v>400.89528946217001</v>
      </c>
      <c r="BI10" s="380">
        <v>50.259896958393078</v>
      </c>
      <c r="BJ10" s="380">
        <v>3.9594390879546828</v>
      </c>
      <c r="BK10" s="89">
        <v>760.85064058515775</v>
      </c>
      <c r="BL10" s="380">
        <v>628.12216021285246</v>
      </c>
      <c r="BM10" s="380">
        <v>4.6462335780468047</v>
      </c>
      <c r="BN10" s="89">
        <v>1195.4477819707988</v>
      </c>
      <c r="BO10" s="380">
        <v>354.57868677695762</v>
      </c>
      <c r="BP10" s="380">
        <v>18.427791227910799</v>
      </c>
      <c r="BQ10" s="89">
        <v>0.59276878432842028</v>
      </c>
      <c r="BR10" s="380">
        <v>0.8230018460150893</v>
      </c>
      <c r="BS10" s="380">
        <v>0.17246379260212277</v>
      </c>
      <c r="BT10" s="381">
        <v>1.2998359979346459</v>
      </c>
      <c r="BU10" s="380">
        <v>0.88524946568605634</v>
      </c>
      <c r="BV10" s="380">
        <v>1.2998359979346459</v>
      </c>
      <c r="BW10" s="381">
        <v>1.2855479016248408</v>
      </c>
      <c r="BX10" s="380">
        <v>2.9478418007647647</v>
      </c>
      <c r="BY10" s="380">
        <v>1.2855479016248408</v>
      </c>
      <c r="BZ10" s="89">
        <v>10.315431718366558</v>
      </c>
      <c r="CA10" s="380">
        <v>14.494277289956013</v>
      </c>
      <c r="CB10" s="380">
        <v>1.470022278580549</v>
      </c>
      <c r="CC10" s="89">
        <v>2.0356712173511222</v>
      </c>
      <c r="CD10" s="380">
        <v>1.7410343798992325</v>
      </c>
      <c r="CE10" s="380">
        <v>0.21405749693730175</v>
      </c>
      <c r="CF10" s="89">
        <v>96.025735081158118</v>
      </c>
      <c r="CG10" s="380">
        <v>31.157711758785307</v>
      </c>
      <c r="CH10" s="380">
        <v>1.1172174188898707</v>
      </c>
      <c r="CI10" s="89">
        <v>28.922339550465676</v>
      </c>
      <c r="CJ10" s="380">
        <v>14.484902094111094</v>
      </c>
      <c r="CK10" s="380">
        <v>0.77882144908944562</v>
      </c>
      <c r="CL10" s="381">
        <v>3.4751740165556999</v>
      </c>
      <c r="CM10" s="380">
        <v>3.9033807475610773</v>
      </c>
      <c r="CN10" s="380">
        <v>3.4751740165556999</v>
      </c>
      <c r="CO10" s="89">
        <v>165.52814226169181</v>
      </c>
      <c r="CP10" s="380">
        <v>25.728369056024526</v>
      </c>
      <c r="CQ10" s="380">
        <v>7.0508143329304121E-2</v>
      </c>
      <c r="CR10" s="89">
        <v>2893.638588765707</v>
      </c>
      <c r="CS10" s="380">
        <v>1126.4331788801464</v>
      </c>
      <c r="CT10" s="380">
        <v>0</v>
      </c>
      <c r="CU10" s="89">
        <v>1.6584200593553839</v>
      </c>
      <c r="CV10" s="380">
        <v>1.2920029778046884</v>
      </c>
      <c r="CW10" s="380">
        <v>0</v>
      </c>
      <c r="CX10" s="89">
        <v>1.8705786026600504</v>
      </c>
      <c r="CY10" s="380">
        <v>2.2538738484358376</v>
      </c>
      <c r="CZ10" s="380">
        <v>6.4680491559942502E-2</v>
      </c>
      <c r="DA10" s="381">
        <v>0.15971927360067362</v>
      </c>
      <c r="DB10" s="380">
        <v>0</v>
      </c>
      <c r="DC10" s="380">
        <v>0.15971927360067362</v>
      </c>
      <c r="DD10" s="381">
        <v>0.51649260140099085</v>
      </c>
      <c r="DE10" s="380">
        <v>2.5052121306699466</v>
      </c>
      <c r="DF10" s="380">
        <v>0.51649260140099085</v>
      </c>
      <c r="DG10" s="381">
        <v>0.23515966815637468</v>
      </c>
      <c r="DH10" s="380">
        <v>3.0396400772227769E-3</v>
      </c>
      <c r="DI10" s="380">
        <v>0.23515966815637468</v>
      </c>
      <c r="DJ10" s="89">
        <v>1.9563544863278923</v>
      </c>
      <c r="DK10" s="380">
        <v>2.6712214850439682</v>
      </c>
      <c r="DL10" s="380">
        <v>0.21870436996172407</v>
      </c>
      <c r="DM10" s="89">
        <v>2702.0207033681572</v>
      </c>
      <c r="DN10" s="380">
        <v>796.69976948821602</v>
      </c>
      <c r="DO10" s="380">
        <v>0</v>
      </c>
      <c r="DP10" s="89">
        <v>6563.3525386491438</v>
      </c>
      <c r="DQ10" s="380">
        <v>1696.1427712708437</v>
      </c>
      <c r="DR10" s="380">
        <v>2.2803754402074643E-2</v>
      </c>
      <c r="DS10" s="89">
        <v>901.00097137916066</v>
      </c>
      <c r="DT10" s="380">
        <v>221.69064035634361</v>
      </c>
      <c r="DU10" s="380">
        <v>0</v>
      </c>
      <c r="DV10" s="89">
        <v>3840.8427191384744</v>
      </c>
      <c r="DW10" s="380">
        <v>1001.4422962433563</v>
      </c>
      <c r="DX10" s="380">
        <v>0</v>
      </c>
      <c r="DY10" s="89">
        <v>877.17479010468639</v>
      </c>
      <c r="DZ10" s="380">
        <v>314.25351555749705</v>
      </c>
      <c r="EA10" s="380">
        <v>0.16609958377713105</v>
      </c>
      <c r="EB10" s="89">
        <v>55.445342276645682</v>
      </c>
      <c r="EC10" s="380">
        <v>18.38962492229869</v>
      </c>
      <c r="ED10" s="380">
        <v>0</v>
      </c>
      <c r="EE10" s="89">
        <v>836.0133955011006</v>
      </c>
      <c r="EF10" s="380">
        <v>268.44385811068457</v>
      </c>
      <c r="EG10" s="380">
        <v>0</v>
      </c>
      <c r="EH10" s="89">
        <v>108.64741391518673</v>
      </c>
      <c r="EI10" s="380">
        <v>33.277323222398316</v>
      </c>
      <c r="EJ10" s="380">
        <v>0</v>
      </c>
      <c r="EK10" s="89">
        <v>607.76781721796624</v>
      </c>
      <c r="EL10" s="380">
        <v>194.12556229854076</v>
      </c>
      <c r="EM10" s="380">
        <v>0</v>
      </c>
      <c r="EN10" s="89">
        <v>104.36399709060233</v>
      </c>
      <c r="EO10" s="380">
        <v>37.701298210624067</v>
      </c>
      <c r="EP10" s="380">
        <v>0</v>
      </c>
      <c r="EQ10" s="89">
        <v>267.97757705743487</v>
      </c>
      <c r="ER10" s="380">
        <v>92.576573084922842</v>
      </c>
      <c r="ES10" s="380">
        <v>0</v>
      </c>
      <c r="ET10" s="89">
        <v>30.482945386585488</v>
      </c>
      <c r="EU10" s="380">
        <v>10.725725470465171</v>
      </c>
      <c r="EV10" s="380">
        <v>0</v>
      </c>
      <c r="EW10" s="89">
        <v>147.77922809870279</v>
      </c>
      <c r="EX10" s="380">
        <v>59.086812306621489</v>
      </c>
      <c r="EY10" s="380">
        <v>0</v>
      </c>
      <c r="EZ10" s="89">
        <v>15.788231973585392</v>
      </c>
      <c r="FA10" s="380">
        <v>5.9834826052965351</v>
      </c>
      <c r="FB10" s="380">
        <v>0</v>
      </c>
      <c r="FC10" s="89">
        <v>0.91386551045613251</v>
      </c>
      <c r="FD10" s="380">
        <v>1.1546090651690863</v>
      </c>
      <c r="FE10" s="380">
        <v>7.232694564433155E-2</v>
      </c>
      <c r="FF10" s="89">
        <v>6.2491757909006322</v>
      </c>
      <c r="FG10" s="380">
        <v>3.5455784145607661</v>
      </c>
      <c r="FH10" s="380">
        <v>0.12486470766951065</v>
      </c>
      <c r="FI10" s="381">
        <v>8.8181538717447688E-2</v>
      </c>
      <c r="FJ10" s="380">
        <v>9.0285710156203587E-4</v>
      </c>
      <c r="FK10" s="380">
        <v>8.8181538717447688E-2</v>
      </c>
      <c r="FL10" s="89">
        <v>31.125982808447144</v>
      </c>
      <c r="FM10" s="380">
        <v>23.608791035601413</v>
      </c>
      <c r="FN10" s="380">
        <v>0</v>
      </c>
      <c r="FO10" s="89">
        <v>5.4346008785982765</v>
      </c>
      <c r="FP10" s="380">
        <v>5.3070245340296021</v>
      </c>
      <c r="FQ10" s="380">
        <v>0</v>
      </c>
      <c r="FS10" s="118">
        <v>19952.296259923132</v>
      </c>
      <c r="FT10" s="118">
        <v>0.19447600309927093</v>
      </c>
      <c r="FU10" s="118">
        <v>5.7204152206270682E-2</v>
      </c>
      <c r="FV10" s="207">
        <v>1.9714672840203185</v>
      </c>
    </row>
    <row r="11" spans="2:178">
      <c r="B11" s="41" t="s">
        <v>122</v>
      </c>
      <c r="C11" s="143" t="s">
        <v>121</v>
      </c>
      <c r="D11" s="143" t="s">
        <v>124</v>
      </c>
      <c r="E11" s="143">
        <v>1.4</v>
      </c>
      <c r="F11" s="143">
        <v>910</v>
      </c>
      <c r="G11" s="41" t="s">
        <v>32</v>
      </c>
      <c r="H11" s="73" t="s">
        <v>123</v>
      </c>
      <c r="I11" s="73" t="s">
        <v>919</v>
      </c>
      <c r="J11" s="73" t="s">
        <v>920</v>
      </c>
      <c r="K11" s="73">
        <v>15</v>
      </c>
      <c r="L11" s="154" t="s">
        <v>289</v>
      </c>
      <c r="N11" s="239"/>
      <c r="O11" s="239"/>
      <c r="P11" s="239"/>
      <c r="Q11" s="73"/>
      <c r="R11" s="381">
        <v>25.419459561003819</v>
      </c>
      <c r="S11" s="380">
        <v>42.707459774184507</v>
      </c>
      <c r="T11" s="380">
        <v>25.419459561003819</v>
      </c>
      <c r="U11" s="381">
        <v>29.533477270141255</v>
      </c>
      <c r="V11" s="380">
        <v>52.220515474305955</v>
      </c>
      <c r="W11" s="380">
        <v>29.533477270141255</v>
      </c>
      <c r="X11" s="89">
        <v>935.09741880127137</v>
      </c>
      <c r="Y11" s="380">
        <v>96.848148300393277</v>
      </c>
      <c r="Z11" s="380">
        <v>12.776735037713875</v>
      </c>
      <c r="AA11" s="89">
        <v>30.435423596922615</v>
      </c>
      <c r="AB11" s="380">
        <v>23.017217777160976</v>
      </c>
      <c r="AC11" s="380">
        <v>1.2796891933965497</v>
      </c>
      <c r="AD11" s="89">
        <v>109.85525781713122</v>
      </c>
      <c r="AE11" s="380">
        <v>56.542363430499726</v>
      </c>
      <c r="AF11" s="380">
        <v>2.0124099795564376</v>
      </c>
      <c r="AG11" s="381">
        <v>1856.1072469440965</v>
      </c>
      <c r="AH11" s="380">
        <v>2931.6129649939371</v>
      </c>
      <c r="AI11" s="380">
        <v>1856.1072469440965</v>
      </c>
      <c r="AJ11" s="89">
        <v>136389.80937482265</v>
      </c>
      <c r="AK11" s="380">
        <v>13265.459256955579</v>
      </c>
      <c r="AL11" s="380">
        <v>132.74579142566557</v>
      </c>
      <c r="AM11" s="381">
        <v>669.00694480538573</v>
      </c>
      <c r="AN11" s="380">
        <v>853.25320589653836</v>
      </c>
      <c r="AO11" s="380">
        <v>669.00694480538573</v>
      </c>
      <c r="AP11" s="381">
        <v>768.50435854437126</v>
      </c>
      <c r="AQ11" s="380">
        <v>1127.5280934536841</v>
      </c>
      <c r="AR11" s="380">
        <v>768.50435854437126</v>
      </c>
      <c r="AS11" s="89">
        <v>284.07309164476186</v>
      </c>
      <c r="AT11" s="380">
        <v>109.16569076470829</v>
      </c>
      <c r="AU11" s="380">
        <v>71.297429485216583</v>
      </c>
      <c r="AV11" s="381">
        <v>0.63679340288924113</v>
      </c>
      <c r="AW11" s="380">
        <v>1.1653249945864699</v>
      </c>
      <c r="AX11" s="380">
        <v>0.63679340288924113</v>
      </c>
      <c r="AY11" s="89">
        <v>88.825932861520926</v>
      </c>
      <c r="AZ11" s="380">
        <v>69.341250929867087</v>
      </c>
      <c r="BA11" s="380">
        <v>5.3300029190356737</v>
      </c>
      <c r="BB11" s="381">
        <v>0.29204102189206704</v>
      </c>
      <c r="BC11" s="382">
        <v>0.68577160851980601</v>
      </c>
      <c r="BD11" s="382">
        <v>0.29204102189206704</v>
      </c>
      <c r="BE11" s="381">
        <v>1.9336519616066714</v>
      </c>
      <c r="BF11" s="380">
        <v>0.1355506025625387</v>
      </c>
      <c r="BG11" s="380">
        <v>1.9336519616066714</v>
      </c>
      <c r="BH11" s="89">
        <v>491.99349265848014</v>
      </c>
      <c r="BI11" s="380">
        <v>52.85121746439755</v>
      </c>
      <c r="BJ11" s="380">
        <v>3.9970671614292832</v>
      </c>
      <c r="BK11" s="89">
        <v>1164.6813898963585</v>
      </c>
      <c r="BL11" s="380">
        <v>666.88395551082715</v>
      </c>
      <c r="BM11" s="380">
        <v>4.7297231507101722</v>
      </c>
      <c r="BN11" s="89">
        <v>1384.0994798051941</v>
      </c>
      <c r="BO11" s="380">
        <v>364.03598826933376</v>
      </c>
      <c r="BP11" s="380">
        <v>17.316993979852072</v>
      </c>
      <c r="BQ11" s="89">
        <v>0.49204797031478414</v>
      </c>
      <c r="BR11" s="380">
        <v>0.77383483324101543</v>
      </c>
      <c r="BS11" s="380">
        <v>0.13284341897259588</v>
      </c>
      <c r="BT11" s="381">
        <v>1.4301245755776861</v>
      </c>
      <c r="BU11" s="380">
        <v>1.8094060882480885</v>
      </c>
      <c r="BV11" s="380">
        <v>1.4301245755776861</v>
      </c>
      <c r="BW11" s="381">
        <v>1.5885654520341166</v>
      </c>
      <c r="BX11" s="380">
        <v>1.8241915062154355</v>
      </c>
      <c r="BY11" s="380">
        <v>1.5885654520341166</v>
      </c>
      <c r="BZ11" s="89">
        <v>13.10830381360921</v>
      </c>
      <c r="CA11" s="380">
        <v>14.704319571800061</v>
      </c>
      <c r="CB11" s="380">
        <v>1.717874309942693</v>
      </c>
      <c r="CC11" s="89">
        <v>3.433387248690571</v>
      </c>
      <c r="CD11" s="380">
        <v>2.3959002922999724</v>
      </c>
      <c r="CE11" s="380">
        <v>0.14020282735855422</v>
      </c>
      <c r="CF11" s="89">
        <v>121.55817363783788</v>
      </c>
      <c r="CG11" s="380">
        <v>29.103959025088962</v>
      </c>
      <c r="CH11" s="380">
        <v>1.0343164100881961</v>
      </c>
      <c r="CI11" s="89">
        <v>38.085796405488047</v>
      </c>
      <c r="CJ11" s="380">
        <v>14.987688248798525</v>
      </c>
      <c r="CK11" s="380">
        <v>0.80749493514594339</v>
      </c>
      <c r="CL11" s="381">
        <v>3.2954122097173486</v>
      </c>
      <c r="CM11" s="380">
        <v>7.0432477625368923</v>
      </c>
      <c r="CN11" s="380">
        <v>3.2954122097173486</v>
      </c>
      <c r="CO11" s="89">
        <v>213.82688684765458</v>
      </c>
      <c r="CP11" s="380">
        <v>28.318534871690712</v>
      </c>
      <c r="CQ11" s="380">
        <v>8.8423512388735442E-2</v>
      </c>
      <c r="CR11" s="89">
        <v>3618.7868458842418</v>
      </c>
      <c r="CS11" s="380">
        <v>481.9404257749672</v>
      </c>
      <c r="CT11" s="380">
        <v>0</v>
      </c>
      <c r="CU11" s="89">
        <v>4.8398315885348913</v>
      </c>
      <c r="CV11" s="380">
        <v>2.5160818373019591</v>
      </c>
      <c r="CW11" s="380">
        <v>5.2681128329730272E-2</v>
      </c>
      <c r="CX11" s="89">
        <v>1.4808859360801836</v>
      </c>
      <c r="CY11" s="380">
        <v>0.93742377789108855</v>
      </c>
      <c r="CZ11" s="380">
        <v>3.0278317994124657E-2</v>
      </c>
      <c r="DA11" s="89">
        <v>0</v>
      </c>
      <c r="DB11" s="380">
        <v>0</v>
      </c>
      <c r="DC11" s="380">
        <v>0</v>
      </c>
      <c r="DD11" s="89">
        <v>1.5724388434296532</v>
      </c>
      <c r="DE11" s="380">
        <v>2.0477933251825688</v>
      </c>
      <c r="DF11" s="380">
        <v>0.56729911610194284</v>
      </c>
      <c r="DG11" s="381">
        <v>0.20577011617007945</v>
      </c>
      <c r="DH11" s="380">
        <v>2.1683657603491776E-2</v>
      </c>
      <c r="DI11" s="380">
        <v>0.20577011617007945</v>
      </c>
      <c r="DJ11" s="89">
        <v>6.2635344713751531</v>
      </c>
      <c r="DK11" s="380">
        <v>4.2664481050430565</v>
      </c>
      <c r="DL11" s="380">
        <v>0</v>
      </c>
      <c r="DM11" s="89">
        <v>3569.838835476055</v>
      </c>
      <c r="DN11" s="380">
        <v>497.4266091558639</v>
      </c>
      <c r="DO11" s="380">
        <v>0</v>
      </c>
      <c r="DP11" s="89">
        <v>8136.9057321775808</v>
      </c>
      <c r="DQ11" s="380">
        <v>968.21135363265751</v>
      </c>
      <c r="DR11" s="380">
        <v>0</v>
      </c>
      <c r="DS11" s="89">
        <v>1072.1317235239781</v>
      </c>
      <c r="DT11" s="380">
        <v>171.63417014346825</v>
      </c>
      <c r="DU11" s="380">
        <v>0</v>
      </c>
      <c r="DV11" s="89">
        <v>4711.7389976664854</v>
      </c>
      <c r="DW11" s="380">
        <v>714.96102982867274</v>
      </c>
      <c r="DX11" s="380">
        <v>0</v>
      </c>
      <c r="DY11" s="89">
        <v>1074.5079676378637</v>
      </c>
      <c r="DZ11" s="380">
        <v>177.37344747721744</v>
      </c>
      <c r="EA11" s="380">
        <v>0</v>
      </c>
      <c r="EB11" s="89">
        <v>87.845121121092575</v>
      </c>
      <c r="EC11" s="380">
        <v>28.584565978025125</v>
      </c>
      <c r="ED11" s="380">
        <v>0</v>
      </c>
      <c r="EE11" s="89">
        <v>1046.2268936264613</v>
      </c>
      <c r="EF11" s="380">
        <v>137.16977670677599</v>
      </c>
      <c r="EG11" s="380">
        <v>0</v>
      </c>
      <c r="EH11" s="89">
        <v>137.95718822988522</v>
      </c>
      <c r="EI11" s="380">
        <v>26.061188318836347</v>
      </c>
      <c r="EJ11" s="380">
        <v>0</v>
      </c>
      <c r="EK11" s="89">
        <v>747.60229759670301</v>
      </c>
      <c r="EL11" s="380">
        <v>123.89437690956727</v>
      </c>
      <c r="EM11" s="380">
        <v>0</v>
      </c>
      <c r="EN11" s="89">
        <v>138.28681542151077</v>
      </c>
      <c r="EO11" s="380">
        <v>28.526220425942288</v>
      </c>
      <c r="EP11" s="380">
        <v>0</v>
      </c>
      <c r="EQ11" s="89">
        <v>330.25786238102006</v>
      </c>
      <c r="ER11" s="380">
        <v>57.157490597410636</v>
      </c>
      <c r="ES11" s="380">
        <v>0</v>
      </c>
      <c r="ET11" s="89">
        <v>37.325154776379563</v>
      </c>
      <c r="EU11" s="380">
        <v>5.4682495612874886</v>
      </c>
      <c r="EV11" s="380">
        <v>1.49775458163989E-2</v>
      </c>
      <c r="EW11" s="89">
        <v>183.37867353431352</v>
      </c>
      <c r="EX11" s="380">
        <v>26.219254802816867</v>
      </c>
      <c r="EY11" s="380">
        <v>0</v>
      </c>
      <c r="EZ11" s="89">
        <v>19.304361359277223</v>
      </c>
      <c r="FA11" s="380">
        <v>2.9881445175533585</v>
      </c>
      <c r="FB11" s="380">
        <v>0</v>
      </c>
      <c r="FC11" s="89">
        <v>0.90187784766847157</v>
      </c>
      <c r="FD11" s="380">
        <v>1.2716501696530362</v>
      </c>
      <c r="FE11" s="380">
        <v>0.10550876155371919</v>
      </c>
      <c r="FF11" s="89">
        <v>7.1939687421765788</v>
      </c>
      <c r="FG11" s="380">
        <v>2.079418364892287</v>
      </c>
      <c r="FH11" s="380">
        <v>0.14139341493641031</v>
      </c>
      <c r="FI11" s="381">
        <v>4.5153153343435365E-2</v>
      </c>
      <c r="FJ11" s="380">
        <v>7.7297847348102436E-4</v>
      </c>
      <c r="FK11" s="380">
        <v>4.5153153343435365E-2</v>
      </c>
      <c r="FL11" s="89">
        <v>33.615265121699281</v>
      </c>
      <c r="FM11" s="380">
        <v>25.579129074913745</v>
      </c>
      <c r="FN11" s="380">
        <v>2.9990651433476893E-2</v>
      </c>
      <c r="FO11" s="89">
        <v>4.7346164787010645</v>
      </c>
      <c r="FP11" s="380">
        <v>2.4614045322534204</v>
      </c>
      <c r="FQ11" s="380">
        <v>0</v>
      </c>
      <c r="FS11" s="118">
        <v>24912.094470412845</v>
      </c>
      <c r="FT11" s="118">
        <v>0.24929743569979618</v>
      </c>
      <c r="FU11" s="118">
        <v>5.9088002679916478E-2</v>
      </c>
      <c r="FV11" s="207">
        <v>1.7413300806009091</v>
      </c>
    </row>
    <row r="12" spans="2:178">
      <c r="B12" s="41" t="s">
        <v>122</v>
      </c>
      <c r="C12" s="143" t="s">
        <v>121</v>
      </c>
      <c r="D12" s="143" t="s">
        <v>124</v>
      </c>
      <c r="E12" s="143">
        <v>1.4</v>
      </c>
      <c r="F12" s="143">
        <v>910</v>
      </c>
      <c r="G12" s="41" t="s">
        <v>32</v>
      </c>
      <c r="H12" s="73" t="s">
        <v>123</v>
      </c>
      <c r="I12" s="42" t="s">
        <v>921</v>
      </c>
      <c r="J12" s="42" t="s">
        <v>922</v>
      </c>
      <c r="K12" s="73">
        <v>15</v>
      </c>
      <c r="L12" s="154" t="s">
        <v>289</v>
      </c>
      <c r="N12" s="135">
        <v>3589.982025164767</v>
      </c>
      <c r="O12" s="379">
        <v>38850</v>
      </c>
      <c r="P12" s="379">
        <v>70</v>
      </c>
      <c r="Q12" s="203"/>
      <c r="R12" s="383">
        <v>27.249932738203</v>
      </c>
      <c r="S12" s="384">
        <v>14.385161208023399</v>
      </c>
      <c r="T12" s="384">
        <v>27.249932738203</v>
      </c>
      <c r="U12" s="383">
        <v>30.609491173487299</v>
      </c>
      <c r="V12" s="384">
        <v>13.945378499977201</v>
      </c>
      <c r="W12" s="384">
        <v>30.609491173487299</v>
      </c>
      <c r="X12" s="312">
        <v>1502.9239195545799</v>
      </c>
      <c r="Y12" s="384">
        <v>430.89858478686398</v>
      </c>
      <c r="Z12" s="384">
        <v>24.645491625649498</v>
      </c>
      <c r="AA12" s="312">
        <v>24.530192288600301</v>
      </c>
      <c r="AB12" s="385">
        <v>19.599565122700099</v>
      </c>
      <c r="AC12" s="385">
        <v>1.9068974265641001</v>
      </c>
      <c r="AD12" s="312">
        <v>1614.2254674981</v>
      </c>
      <c r="AE12" s="385">
        <v>757.68032001546101</v>
      </c>
      <c r="AF12" s="385">
        <v>3.1110018800439199</v>
      </c>
      <c r="AG12" s="312">
        <v>8301.4557018467895</v>
      </c>
      <c r="AH12" s="385">
        <v>2223.0047124581802</v>
      </c>
      <c r="AI12" s="385">
        <v>2268.57024889787</v>
      </c>
      <c r="AJ12" s="312">
        <v>158892.113636922</v>
      </c>
      <c r="AK12" s="385">
        <v>13383.430720394001</v>
      </c>
      <c r="AL12" s="385">
        <v>119.535878556066</v>
      </c>
      <c r="AM12" s="383">
        <v>747.631885249417</v>
      </c>
      <c r="AN12" s="385">
        <v>313.579848957124</v>
      </c>
      <c r="AO12" s="385">
        <v>747.631885249417</v>
      </c>
      <c r="AP12" s="383">
        <v>1219.880054018</v>
      </c>
      <c r="AQ12" s="385">
        <v>1540.5032407316</v>
      </c>
      <c r="AR12" s="385">
        <v>1219.880054018</v>
      </c>
      <c r="AS12" s="312">
        <v>1147.6004015779499</v>
      </c>
      <c r="AT12" s="385">
        <v>1745.4605216638499</v>
      </c>
      <c r="AU12" s="385">
        <v>140.418482491986</v>
      </c>
      <c r="AV12" s="383">
        <v>1.0766602902554001</v>
      </c>
      <c r="AW12" s="385">
        <v>1.2367296435209501</v>
      </c>
      <c r="AX12" s="385">
        <v>1.0766602902554001</v>
      </c>
      <c r="AY12" s="383">
        <v>6.3803531348444702</v>
      </c>
      <c r="AZ12" s="385">
        <v>0</v>
      </c>
      <c r="BA12" s="385">
        <v>6.3803531348444702</v>
      </c>
      <c r="BB12" s="383">
        <v>0.56565986818987102</v>
      </c>
      <c r="BC12" s="385">
        <v>0</v>
      </c>
      <c r="BD12" s="385">
        <v>0.56565986818987102</v>
      </c>
      <c r="BE12" s="383">
        <v>4.2204715016494703</v>
      </c>
      <c r="BF12" s="385">
        <v>0</v>
      </c>
      <c r="BG12" s="385">
        <v>4.2204715016494703</v>
      </c>
      <c r="BH12" s="312">
        <v>248.154208830914</v>
      </c>
      <c r="BI12" s="385">
        <v>11.996583868524599</v>
      </c>
      <c r="BJ12" s="385">
        <v>6.6461862982691198</v>
      </c>
      <c r="BK12" s="312">
        <v>698.44285609430494</v>
      </c>
      <c r="BL12" s="385">
        <v>719.00157319808397</v>
      </c>
      <c r="BM12" s="385">
        <v>7.8339329191545897</v>
      </c>
      <c r="BN12" s="312">
        <v>717.24118588296301</v>
      </c>
      <c r="BO12" s="385">
        <v>357.17120325794002</v>
      </c>
      <c r="BP12" s="385">
        <v>50.439508294673999</v>
      </c>
      <c r="BQ12" s="312">
        <v>0.29790666441039798</v>
      </c>
      <c r="BR12" s="385">
        <v>0.59581332882079696</v>
      </c>
      <c r="BS12" s="385">
        <v>0.148261837372934</v>
      </c>
      <c r="BT12" s="383">
        <v>2.2916013184733601</v>
      </c>
      <c r="BU12" s="385">
        <v>0</v>
      </c>
      <c r="BV12" s="385">
        <v>2.2916013184733601</v>
      </c>
      <c r="BW12" s="383">
        <v>3.9001524294385401</v>
      </c>
      <c r="BX12" s="385">
        <v>0.41977580134414999</v>
      </c>
      <c r="BY12" s="385">
        <v>3.9001524294385401</v>
      </c>
      <c r="BZ12" s="312">
        <v>16.859333881497498</v>
      </c>
      <c r="CA12" s="385">
        <v>12.383870769255401</v>
      </c>
      <c r="CB12" s="385">
        <v>2.42700860203046</v>
      </c>
      <c r="CC12" s="312">
        <v>3.7803124160510202</v>
      </c>
      <c r="CD12" s="385">
        <v>2.2283710189383599</v>
      </c>
      <c r="CE12" s="385">
        <v>0.56816666605456001</v>
      </c>
      <c r="CF12" s="312">
        <v>71.050274926352898</v>
      </c>
      <c r="CG12" s="385">
        <v>10.068765063267699</v>
      </c>
      <c r="CH12" s="385">
        <v>3.0384330361770102</v>
      </c>
      <c r="CI12" s="312">
        <v>23.3738130246868</v>
      </c>
      <c r="CJ12" s="385">
        <v>13.5396118382331</v>
      </c>
      <c r="CK12" s="385">
        <v>1.50818902172951</v>
      </c>
      <c r="CL12" s="383">
        <v>11.085252718621801</v>
      </c>
      <c r="CM12" s="385">
        <v>5.7897179517383996</v>
      </c>
      <c r="CN12" s="385">
        <v>11.085252718621801</v>
      </c>
      <c r="CO12" s="312">
        <v>235.734058425212</v>
      </c>
      <c r="CP12" s="385">
        <v>23.450813442819101</v>
      </c>
      <c r="CQ12" s="385">
        <v>0.130955237637181</v>
      </c>
      <c r="CR12" s="312">
        <v>2650.7265540962098</v>
      </c>
      <c r="CS12" s="385">
        <v>223.03229859748799</v>
      </c>
      <c r="CT12" s="385">
        <v>0</v>
      </c>
      <c r="CU12" s="312">
        <v>7.4693092852559504</v>
      </c>
      <c r="CV12" s="385">
        <v>3.0786088870511601</v>
      </c>
      <c r="CW12" s="385">
        <v>0</v>
      </c>
      <c r="CX12" s="312">
        <v>1.29467399293668</v>
      </c>
      <c r="CY12" s="385">
        <v>1.13122310350605</v>
      </c>
      <c r="CZ12" s="385">
        <v>0</v>
      </c>
      <c r="DA12" s="312">
        <v>0</v>
      </c>
      <c r="DB12" s="385">
        <v>0</v>
      </c>
      <c r="DC12" s="385">
        <v>0</v>
      </c>
      <c r="DD12" s="312">
        <v>1.3436519349829401</v>
      </c>
      <c r="DE12" s="385">
        <v>1.4583135950619801</v>
      </c>
      <c r="DF12" s="385">
        <v>1.2733535819451001</v>
      </c>
      <c r="DG12" s="383">
        <v>0.47659334663882102</v>
      </c>
      <c r="DH12" s="385">
        <v>0</v>
      </c>
      <c r="DI12" s="385">
        <v>0.47659334663882102</v>
      </c>
      <c r="DJ12" s="312">
        <v>4.2199679974025601</v>
      </c>
      <c r="DK12" s="385">
        <v>5.9044069751794002</v>
      </c>
      <c r="DL12" s="385">
        <v>0</v>
      </c>
      <c r="DM12" s="312">
        <v>2343.26483735699</v>
      </c>
      <c r="DN12" s="385">
        <v>464.00988060106602</v>
      </c>
      <c r="DO12" s="385">
        <v>0</v>
      </c>
      <c r="DP12" s="312">
        <v>5814.2525042208299</v>
      </c>
      <c r="DQ12" s="385">
        <v>866.97592322943899</v>
      </c>
      <c r="DR12" s="385">
        <v>0</v>
      </c>
      <c r="DS12" s="312">
        <v>792.52290114899995</v>
      </c>
      <c r="DT12" s="385">
        <v>195.13100134214201</v>
      </c>
      <c r="DU12" s="385">
        <v>0</v>
      </c>
      <c r="DV12" s="312">
        <v>3422.5150397933899</v>
      </c>
      <c r="DW12" s="385">
        <v>806.317219594525</v>
      </c>
      <c r="DX12" s="385">
        <v>0.21235142989863701</v>
      </c>
      <c r="DY12" s="312">
        <v>779.278103401924</v>
      </c>
      <c r="DZ12" s="385">
        <v>135.130422232386</v>
      </c>
      <c r="EA12" s="385">
        <v>0</v>
      </c>
      <c r="EB12" s="312">
        <v>54.683197087057899</v>
      </c>
      <c r="EC12" s="385">
        <v>13.785399879860501</v>
      </c>
      <c r="ED12" s="385">
        <v>6.5290590091635001E-2</v>
      </c>
      <c r="EE12" s="312">
        <v>727.77009814722101</v>
      </c>
      <c r="EF12" s="385">
        <v>81.633306524859805</v>
      </c>
      <c r="EG12" s="385">
        <v>0</v>
      </c>
      <c r="EH12" s="312">
        <v>98.502755047453803</v>
      </c>
      <c r="EI12" s="385">
        <v>11.6816039625041</v>
      </c>
      <c r="EJ12" s="385">
        <v>0</v>
      </c>
      <c r="EK12" s="312">
        <v>616.00553653888596</v>
      </c>
      <c r="EL12" s="385">
        <v>77.380793813074902</v>
      </c>
      <c r="EM12" s="385">
        <v>0</v>
      </c>
      <c r="EN12" s="312">
        <v>104.430873676045</v>
      </c>
      <c r="EO12" s="385">
        <v>21.315323893193</v>
      </c>
      <c r="EP12" s="385">
        <v>3.2920521398981301E-2</v>
      </c>
      <c r="EQ12" s="312">
        <v>247.04832318871399</v>
      </c>
      <c r="ER12" s="385">
        <v>11.7908553002519</v>
      </c>
      <c r="ES12" s="385">
        <v>0</v>
      </c>
      <c r="ET12" s="312">
        <v>26.1668357427167</v>
      </c>
      <c r="EU12" s="385">
        <v>5.4909436057671401</v>
      </c>
      <c r="EV12" s="385">
        <v>0</v>
      </c>
      <c r="EW12" s="312">
        <v>140.08394283652601</v>
      </c>
      <c r="EX12" s="385">
        <v>21.884128371214199</v>
      </c>
      <c r="EY12" s="385">
        <v>0</v>
      </c>
      <c r="EZ12" s="312">
        <v>14.9329250499246</v>
      </c>
      <c r="FA12" s="385">
        <v>4.98718150003742</v>
      </c>
      <c r="FB12" s="385">
        <v>0</v>
      </c>
      <c r="FC12" s="312">
        <v>0</v>
      </c>
      <c r="FD12" s="385">
        <v>0</v>
      </c>
      <c r="FE12" s="385">
        <v>0</v>
      </c>
      <c r="FF12" s="312">
        <v>6.0331357330186401</v>
      </c>
      <c r="FG12" s="385">
        <v>1.1860180556300399</v>
      </c>
      <c r="FH12" s="385">
        <v>0.136965419438527</v>
      </c>
      <c r="FI12" s="383">
        <v>5.9455040161036997E-2</v>
      </c>
      <c r="FJ12" s="385">
        <v>0</v>
      </c>
      <c r="FK12" s="385">
        <v>5.9455040161036997E-2</v>
      </c>
      <c r="FL12" s="312">
        <v>15.4896829595525</v>
      </c>
      <c r="FM12" s="384">
        <v>7.9113177154857199</v>
      </c>
      <c r="FN12" s="384">
        <v>0</v>
      </c>
      <c r="FO12" s="312">
        <v>7.3702740390097503</v>
      </c>
      <c r="FP12" s="384">
        <v>2.8194433192827102</v>
      </c>
      <c r="FQ12" s="384">
        <v>0</v>
      </c>
      <c r="FS12" s="118">
        <v>17832.184427332886</v>
      </c>
      <c r="FT12" s="118">
        <v>0.21771459409834848</v>
      </c>
      <c r="FU12" s="118">
        <v>8.8931865891986636E-2</v>
      </c>
      <c r="FV12" s="207">
        <v>1.0372839150914182</v>
      </c>
    </row>
    <row r="13" spans="2:178">
      <c r="B13" s="41" t="s">
        <v>122</v>
      </c>
      <c r="C13" s="143" t="s">
        <v>121</v>
      </c>
      <c r="D13" s="143" t="s">
        <v>124</v>
      </c>
      <c r="E13" s="143">
        <v>1.4</v>
      </c>
      <c r="F13" s="143">
        <v>910</v>
      </c>
      <c r="G13" s="41" t="s">
        <v>32</v>
      </c>
      <c r="H13" s="73" t="s">
        <v>123</v>
      </c>
      <c r="I13" s="73" t="s">
        <v>923</v>
      </c>
      <c r="J13" s="73" t="s">
        <v>915</v>
      </c>
      <c r="K13" s="73">
        <v>15</v>
      </c>
      <c r="L13" s="154" t="s">
        <v>289</v>
      </c>
      <c r="N13" s="135"/>
      <c r="O13" s="379"/>
      <c r="P13" s="379"/>
      <c r="Q13" s="203"/>
      <c r="R13" s="381">
        <v>40.215193084513544</v>
      </c>
      <c r="S13" s="380">
        <v>28.814849651778633</v>
      </c>
      <c r="T13" s="380">
        <v>40.215193084513544</v>
      </c>
      <c r="U13" s="381">
        <v>51.143675256347287</v>
      </c>
      <c r="V13" s="380">
        <v>49.315566564755237</v>
      </c>
      <c r="W13" s="380">
        <v>51.143675256347287</v>
      </c>
      <c r="X13" s="89">
        <v>1012.075671858754</v>
      </c>
      <c r="Y13" s="380">
        <v>136.84593064924502</v>
      </c>
      <c r="Z13" s="380">
        <v>17.854475985668088</v>
      </c>
      <c r="AA13" s="89">
        <v>67.224236127738152</v>
      </c>
      <c r="AB13" s="380">
        <v>12.957724861692778</v>
      </c>
      <c r="AC13" s="380">
        <v>2.5628603133991623</v>
      </c>
      <c r="AD13" s="89">
        <v>521.09213441201098</v>
      </c>
      <c r="AE13" s="380">
        <v>440.99908202125812</v>
      </c>
      <c r="AF13" s="380">
        <v>2.8563656719253117</v>
      </c>
      <c r="AG13" s="89">
        <v>5264.6150174866634</v>
      </c>
      <c r="AH13" s="380">
        <v>2598.056122032759</v>
      </c>
      <c r="AI13" s="380">
        <v>3763.2924873813599</v>
      </c>
      <c r="AJ13" s="89">
        <v>126592.56727551611</v>
      </c>
      <c r="AK13" s="380">
        <v>13993.364724508361</v>
      </c>
      <c r="AL13" s="380">
        <v>208.39266761564204</v>
      </c>
      <c r="AM13" s="381">
        <v>1097.1374166170274</v>
      </c>
      <c r="AN13" s="380">
        <v>1119.1090416183663</v>
      </c>
      <c r="AO13" s="380">
        <v>1097.1374166170274</v>
      </c>
      <c r="AP13" s="381">
        <v>1538.3314491077579</v>
      </c>
      <c r="AQ13" s="380">
        <v>1535.8203879307573</v>
      </c>
      <c r="AR13" s="380">
        <v>1538.3314491077579</v>
      </c>
      <c r="AS13" s="89">
        <v>255.99665196744007</v>
      </c>
      <c r="AT13" s="380">
        <v>66.271404485427468</v>
      </c>
      <c r="AU13" s="380">
        <v>118.21055184294084</v>
      </c>
      <c r="AV13" s="89">
        <v>1.5058220568098395</v>
      </c>
      <c r="AW13" s="380">
        <v>1.4560189495895921</v>
      </c>
      <c r="AX13" s="380">
        <v>0.98817582097283652</v>
      </c>
      <c r="AY13" s="89">
        <v>437.81776530069698</v>
      </c>
      <c r="AZ13" s="380">
        <v>396.91008540374588</v>
      </c>
      <c r="BA13" s="380">
        <v>8.9726098131163852</v>
      </c>
      <c r="BB13" s="89">
        <v>1.7693894321200871</v>
      </c>
      <c r="BC13" s="382">
        <v>1.3435789473927635</v>
      </c>
      <c r="BD13" s="382">
        <v>0.45744456737046685</v>
      </c>
      <c r="BE13" s="381">
        <v>2.6215486688697198</v>
      </c>
      <c r="BF13" s="380">
        <v>5.3426481053741919E-2</v>
      </c>
      <c r="BG13" s="380">
        <v>2.6215486688697198</v>
      </c>
      <c r="BH13" s="89">
        <v>529.19099658727066</v>
      </c>
      <c r="BI13" s="380">
        <v>82.351547479283482</v>
      </c>
      <c r="BJ13" s="380">
        <v>6.6080557911565707</v>
      </c>
      <c r="BK13" s="89">
        <v>4497.9104913267711</v>
      </c>
      <c r="BL13" s="380">
        <v>1341.6975290005994</v>
      </c>
      <c r="BM13" s="380">
        <v>8.1653036988622869</v>
      </c>
      <c r="BN13" s="89">
        <v>2989.7979059598251</v>
      </c>
      <c r="BO13" s="380">
        <v>537.43276121681129</v>
      </c>
      <c r="BP13" s="380">
        <v>29.905298869137148</v>
      </c>
      <c r="BQ13" s="89">
        <v>0.59720470666525283</v>
      </c>
      <c r="BR13" s="380">
        <v>0.52292462722697908</v>
      </c>
      <c r="BS13" s="380">
        <v>0.18806098488937265</v>
      </c>
      <c r="BT13" s="381">
        <v>2.6919631629521557</v>
      </c>
      <c r="BU13" s="380">
        <v>0.94769259300679887</v>
      </c>
      <c r="BV13" s="380">
        <v>2.6919631629521557</v>
      </c>
      <c r="BW13" s="381">
        <v>2.8667245507203312</v>
      </c>
      <c r="BX13" s="380">
        <v>2.0656208688509774</v>
      </c>
      <c r="BY13" s="380">
        <v>2.8667245507203312</v>
      </c>
      <c r="BZ13" s="89">
        <v>98.834920620200705</v>
      </c>
      <c r="CA13" s="380">
        <v>39.123733048578579</v>
      </c>
      <c r="CB13" s="380">
        <v>2.3726335609984153</v>
      </c>
      <c r="CC13" s="89">
        <v>6.0318877958987951</v>
      </c>
      <c r="CD13" s="380">
        <v>1.5454395362537325</v>
      </c>
      <c r="CE13" s="380">
        <v>0.23134904951340382</v>
      </c>
      <c r="CF13" s="89">
        <v>164.94024119630879</v>
      </c>
      <c r="CG13" s="380">
        <v>37.859513483282669</v>
      </c>
      <c r="CH13" s="380">
        <v>2.1006634729468239</v>
      </c>
      <c r="CI13" s="89">
        <v>58.769466669548834</v>
      </c>
      <c r="CJ13" s="380">
        <v>18.40166520819654</v>
      </c>
      <c r="CK13" s="380">
        <v>1.7680638211363719</v>
      </c>
      <c r="CL13" s="381">
        <v>6.3025423022682014</v>
      </c>
      <c r="CM13" s="380">
        <v>2.5884036422863446</v>
      </c>
      <c r="CN13" s="380">
        <v>6.3025423022682014</v>
      </c>
      <c r="CO13" s="89">
        <v>175.40222851861139</v>
      </c>
      <c r="CP13" s="380">
        <v>14.561070048135219</v>
      </c>
      <c r="CQ13" s="380">
        <v>0.26251425207624712</v>
      </c>
      <c r="CR13" s="89">
        <v>5424.1774872541582</v>
      </c>
      <c r="CS13" s="380">
        <v>658.40185728347046</v>
      </c>
      <c r="CT13" s="380">
        <v>0</v>
      </c>
      <c r="CU13" s="89">
        <v>5.6976683825924006</v>
      </c>
      <c r="CV13" s="380">
        <v>2.3690776420916126</v>
      </c>
      <c r="CW13" s="380">
        <v>0</v>
      </c>
      <c r="CX13" s="89">
        <v>12.155184904413446</v>
      </c>
      <c r="CY13" s="380">
        <v>11.12246641924955</v>
      </c>
      <c r="CZ13" s="380">
        <v>0</v>
      </c>
      <c r="DA13" s="89">
        <v>5.4567206644405433</v>
      </c>
      <c r="DB13" s="380">
        <v>1.2653364075489761</v>
      </c>
      <c r="DC13" s="380">
        <v>0.27335731080223996</v>
      </c>
      <c r="DD13" s="89">
        <v>12.216439054113943</v>
      </c>
      <c r="DE13" s="380">
        <v>11.862898546542578</v>
      </c>
      <c r="DF13" s="380">
        <v>0.95986160316414471</v>
      </c>
      <c r="DG13" s="381">
        <v>0.38502053030894751</v>
      </c>
      <c r="DH13" s="380">
        <v>0.56464679037320764</v>
      </c>
      <c r="DI13" s="380">
        <v>0.38502053030894751</v>
      </c>
      <c r="DJ13" s="89">
        <v>8.189674213864647</v>
      </c>
      <c r="DK13" s="380">
        <v>7.9109479769843478</v>
      </c>
      <c r="DL13" s="380">
        <v>0</v>
      </c>
      <c r="DM13" s="89">
        <v>4573.322233406032</v>
      </c>
      <c r="DN13" s="380">
        <v>1448.7599668579223</v>
      </c>
      <c r="DO13" s="380">
        <v>4.0142211762281409E-2</v>
      </c>
      <c r="DP13" s="89">
        <v>11237.300061232818</v>
      </c>
      <c r="DQ13" s="380">
        <v>2411.0000440366766</v>
      </c>
      <c r="DR13" s="380">
        <v>0</v>
      </c>
      <c r="DS13" s="89">
        <v>1561.7053839327878</v>
      </c>
      <c r="DT13" s="380">
        <v>496.85508667717988</v>
      </c>
      <c r="DU13" s="380">
        <v>0</v>
      </c>
      <c r="DV13" s="89">
        <v>6681.4126081796949</v>
      </c>
      <c r="DW13" s="380">
        <v>1369.2543305635234</v>
      </c>
      <c r="DX13" s="380">
        <v>0</v>
      </c>
      <c r="DY13" s="89">
        <v>1573.0746742410013</v>
      </c>
      <c r="DZ13" s="380">
        <v>440.72825104656846</v>
      </c>
      <c r="EA13" s="380">
        <v>0</v>
      </c>
      <c r="EB13" s="89">
        <v>108.10715733576892</v>
      </c>
      <c r="EC13" s="380">
        <v>36.421253020889459</v>
      </c>
      <c r="ED13" s="380">
        <v>0</v>
      </c>
      <c r="EE13" s="89">
        <v>1549.3171860334812</v>
      </c>
      <c r="EF13" s="380">
        <v>361.2251643325265</v>
      </c>
      <c r="EG13" s="380">
        <v>0.2605709257862735</v>
      </c>
      <c r="EH13" s="89">
        <v>207.87531646761755</v>
      </c>
      <c r="EI13" s="380">
        <v>69.31160282460624</v>
      </c>
      <c r="EJ13" s="380">
        <v>0</v>
      </c>
      <c r="EK13" s="89">
        <v>1136.225146123626</v>
      </c>
      <c r="EL13" s="380">
        <v>306.22941791186906</v>
      </c>
      <c r="EM13" s="380">
        <v>0</v>
      </c>
      <c r="EN13" s="89">
        <v>212.30306904888025</v>
      </c>
      <c r="EO13" s="380">
        <v>50.3575086282233</v>
      </c>
      <c r="EP13" s="380">
        <v>0</v>
      </c>
      <c r="EQ13" s="89">
        <v>505.83302562981157</v>
      </c>
      <c r="ER13" s="380">
        <v>103.94436362734089</v>
      </c>
      <c r="ES13" s="380">
        <v>7.4532225700263979E-2</v>
      </c>
      <c r="ET13" s="89">
        <v>61.693325774555333</v>
      </c>
      <c r="EU13" s="380">
        <v>10.1091467374569</v>
      </c>
      <c r="EV13" s="380">
        <v>0</v>
      </c>
      <c r="EW13" s="89">
        <v>275.61654446252402</v>
      </c>
      <c r="EX13" s="380">
        <v>69.220424908343603</v>
      </c>
      <c r="EY13" s="380">
        <v>0</v>
      </c>
      <c r="EZ13" s="89">
        <v>33.288941766981303</v>
      </c>
      <c r="FA13" s="380">
        <v>4.0379787279085546</v>
      </c>
      <c r="FB13" s="380">
        <v>0</v>
      </c>
      <c r="FC13" s="89">
        <v>2.0519738606557585</v>
      </c>
      <c r="FD13" s="380">
        <v>0.407615512579863</v>
      </c>
      <c r="FE13" s="380">
        <v>0.27376125871999063</v>
      </c>
      <c r="FF13" s="89">
        <v>14.778379420849731</v>
      </c>
      <c r="FG13" s="380">
        <v>2.6272264903112479</v>
      </c>
      <c r="FH13" s="380">
        <v>0.15957466709723472</v>
      </c>
      <c r="FI13" s="381">
        <v>9.4174589571453263E-2</v>
      </c>
      <c r="FJ13" s="380">
        <v>0.10255877961293512</v>
      </c>
      <c r="FK13" s="380">
        <v>9.4174589571453263E-2</v>
      </c>
      <c r="FL13" s="89">
        <v>74.825147500283265</v>
      </c>
      <c r="FM13" s="380">
        <v>16.921544879948058</v>
      </c>
      <c r="FN13" s="380">
        <v>3.5127931876797157E-2</v>
      </c>
      <c r="FO13" s="89">
        <v>11.249514431610287</v>
      </c>
      <c r="FP13" s="380">
        <v>5.5610651514360168</v>
      </c>
      <c r="FQ13" s="380">
        <v>0</v>
      </c>
      <c r="FS13" s="118">
        <v>35141.252160889737</v>
      </c>
      <c r="FT13" s="118">
        <v>0.20855401735260998</v>
      </c>
      <c r="FU13" s="118">
        <v>3.2337110821092245E-2</v>
      </c>
      <c r="FV13" s="207">
        <v>2.2477478564518676</v>
      </c>
    </row>
    <row r="14" spans="2:178">
      <c r="B14" s="41" t="s">
        <v>130</v>
      </c>
      <c r="C14" s="143" t="s">
        <v>127</v>
      </c>
      <c r="D14" s="143" t="s">
        <v>133</v>
      </c>
      <c r="E14" s="143">
        <v>3.4</v>
      </c>
      <c r="F14" s="143">
        <v>870</v>
      </c>
      <c r="G14" s="41" t="s">
        <v>32</v>
      </c>
      <c r="H14" s="73" t="s">
        <v>128</v>
      </c>
      <c r="I14" s="73" t="s">
        <v>924</v>
      </c>
      <c r="J14" s="73" t="s">
        <v>915</v>
      </c>
      <c r="K14" s="73">
        <v>15</v>
      </c>
      <c r="L14" s="154" t="s">
        <v>289</v>
      </c>
      <c r="N14" s="135"/>
      <c r="O14" s="379"/>
      <c r="P14" s="379"/>
      <c r="Q14" s="203"/>
      <c r="R14" s="383">
        <v>11.331913757468605</v>
      </c>
      <c r="S14" s="386">
        <v>29.780238314990591</v>
      </c>
      <c r="T14" s="386">
        <v>11.331913757468605</v>
      </c>
      <c r="U14" s="383">
        <v>16.654720799145291</v>
      </c>
      <c r="V14" s="386">
        <v>30.317463741299189</v>
      </c>
      <c r="W14" s="386">
        <v>16.654720799145291</v>
      </c>
      <c r="X14" s="118">
        <v>575.99164384345295</v>
      </c>
      <c r="Y14" s="386">
        <v>155.98475508592472</v>
      </c>
      <c r="Z14" s="386">
        <v>8.2386320169124989</v>
      </c>
      <c r="AA14" s="118">
        <v>33.284668452570401</v>
      </c>
      <c r="AB14" s="386">
        <v>36.986422952716872</v>
      </c>
      <c r="AC14" s="386">
        <v>0.60387487510846016</v>
      </c>
      <c r="AD14" s="118">
        <v>26.164058287058538</v>
      </c>
      <c r="AE14" s="386">
        <v>30.506917517188249</v>
      </c>
      <c r="AF14" s="386">
        <v>1.3016732948838043</v>
      </c>
      <c r="AG14" s="118">
        <v>2917.6990061393785</v>
      </c>
      <c r="AH14" s="386">
        <v>2672.7227098527796</v>
      </c>
      <c r="AI14" s="386">
        <v>1096.0130712040809</v>
      </c>
      <c r="AJ14" s="118">
        <v>157156.72906654325</v>
      </c>
      <c r="AK14" s="386">
        <v>24387.786248762641</v>
      </c>
      <c r="AL14" s="386">
        <v>54.747502291274721</v>
      </c>
      <c r="AM14" s="383">
        <v>298.35776808143004</v>
      </c>
      <c r="AN14" s="386">
        <v>792.26737239021588</v>
      </c>
      <c r="AO14" s="386">
        <v>298.35776808143004</v>
      </c>
      <c r="AP14" s="383">
        <v>525.26495572140641</v>
      </c>
      <c r="AQ14" s="386">
        <v>989.8274462951133</v>
      </c>
      <c r="AR14" s="386">
        <v>525.26495572140641</v>
      </c>
      <c r="AS14" s="383">
        <v>55.160505336617291</v>
      </c>
      <c r="AT14" s="386">
        <v>107.82735322222506</v>
      </c>
      <c r="AU14" s="386">
        <v>55.160505336617291</v>
      </c>
      <c r="AV14" s="383">
        <v>0.49241855065245055</v>
      </c>
      <c r="AW14" s="386">
        <v>1.0200640544765311</v>
      </c>
      <c r="AX14" s="386">
        <v>0.49241855065245055</v>
      </c>
      <c r="AY14" s="383">
        <v>1.7128169024919551</v>
      </c>
      <c r="AZ14" s="386">
        <v>0</v>
      </c>
      <c r="BA14" s="386">
        <v>1.7128169024919551</v>
      </c>
      <c r="BB14" s="383">
        <v>0.19219205421795668</v>
      </c>
      <c r="BC14" s="387">
        <v>0.25912436543399686</v>
      </c>
      <c r="BD14" s="387">
        <v>0.19219205421795668</v>
      </c>
      <c r="BE14" s="383">
        <v>1.6228560887230017</v>
      </c>
      <c r="BF14" s="386">
        <v>0</v>
      </c>
      <c r="BG14" s="386">
        <v>1.6228560887230017</v>
      </c>
      <c r="BH14" s="118">
        <v>322.3002771966772</v>
      </c>
      <c r="BI14" s="386">
        <v>59.791052796828509</v>
      </c>
      <c r="BJ14" s="386">
        <v>2.5309843013930968</v>
      </c>
      <c r="BK14" s="118">
        <v>332.77160468878219</v>
      </c>
      <c r="BL14" s="386">
        <v>255.45823182076444</v>
      </c>
      <c r="BM14" s="386">
        <v>3.133707823656728</v>
      </c>
      <c r="BN14" s="118">
        <v>552.09935216199074</v>
      </c>
      <c r="BO14" s="386">
        <v>232.36543295825194</v>
      </c>
      <c r="BP14" s="386">
        <v>14.90940299683</v>
      </c>
      <c r="BQ14" s="383">
        <v>8.816198806840761E-2</v>
      </c>
      <c r="BR14" s="386">
        <v>0</v>
      </c>
      <c r="BS14" s="386">
        <v>8.816198806840761E-2</v>
      </c>
      <c r="BT14" s="383">
        <v>0.84214327615876061</v>
      </c>
      <c r="BU14" s="386">
        <v>0</v>
      </c>
      <c r="BV14" s="386">
        <v>0.84214327615876061</v>
      </c>
      <c r="BW14" s="383">
        <v>1.7973638574074857</v>
      </c>
      <c r="BX14" s="386">
        <v>3.2426371451502081</v>
      </c>
      <c r="BY14" s="386">
        <v>1.7973638574074857</v>
      </c>
      <c r="BZ14" s="118">
        <v>38.003787534458461</v>
      </c>
      <c r="CA14" s="386">
        <v>26.414439926318483</v>
      </c>
      <c r="CB14" s="386">
        <v>0.95829272982957237</v>
      </c>
      <c r="CC14" s="118">
        <v>1.187046463499988</v>
      </c>
      <c r="CD14" s="386">
        <v>1.1257145062292797</v>
      </c>
      <c r="CE14" s="386">
        <v>0.24699408534909364</v>
      </c>
      <c r="CF14" s="118">
        <v>38.564730851047344</v>
      </c>
      <c r="CG14" s="386">
        <v>18.029635505063851</v>
      </c>
      <c r="CH14" s="386">
        <v>1.1656518512100071</v>
      </c>
      <c r="CI14" s="118">
        <v>11.763415393364603</v>
      </c>
      <c r="CJ14" s="386">
        <v>7.9877713408806912</v>
      </c>
      <c r="CK14" s="386">
        <v>0.50179562605046601</v>
      </c>
      <c r="CL14" s="383">
        <v>3.8459696243362029</v>
      </c>
      <c r="CM14" s="386">
        <v>10.071706815104873</v>
      </c>
      <c r="CN14" s="386">
        <v>3.8459696243362029</v>
      </c>
      <c r="CO14" s="118">
        <v>99.857744359601057</v>
      </c>
      <c r="CP14" s="386">
        <v>20.802541653355743</v>
      </c>
      <c r="CQ14" s="386">
        <v>4.4156032339903693E-2</v>
      </c>
      <c r="CR14" s="118">
        <v>1363.0973814040074</v>
      </c>
      <c r="CS14" s="386">
        <v>232.67001730229691</v>
      </c>
      <c r="CT14" s="386">
        <v>0</v>
      </c>
      <c r="CU14" s="118">
        <v>0.4143116106579135</v>
      </c>
      <c r="CV14" s="386">
        <v>0.59694890413171975</v>
      </c>
      <c r="CW14" s="386">
        <v>4.0127381588614196E-2</v>
      </c>
      <c r="CX14" s="118">
        <v>0</v>
      </c>
      <c r="CY14" s="386">
        <v>0</v>
      </c>
      <c r="CZ14" s="386">
        <v>0</v>
      </c>
      <c r="DA14" s="118">
        <v>0</v>
      </c>
      <c r="DB14" s="386">
        <v>0</v>
      </c>
      <c r="DC14" s="386">
        <v>0</v>
      </c>
      <c r="DD14" s="383">
        <v>0.43957623206664237</v>
      </c>
      <c r="DE14" s="386">
        <v>0.39337393452928016</v>
      </c>
      <c r="DF14" s="386">
        <v>0.43957623206664237</v>
      </c>
      <c r="DG14" s="383">
        <v>0.23422546735329844</v>
      </c>
      <c r="DH14" s="386">
        <v>0</v>
      </c>
      <c r="DI14" s="386">
        <v>0.23422546735329844</v>
      </c>
      <c r="DJ14" s="118">
        <v>2.344802801983811</v>
      </c>
      <c r="DK14" s="386">
        <v>4.6896056039676282</v>
      </c>
      <c r="DL14" s="386">
        <v>0</v>
      </c>
      <c r="DM14" s="118">
        <v>1053.5472330873324</v>
      </c>
      <c r="DN14" s="386">
        <v>224.94527813544272</v>
      </c>
      <c r="DO14" s="386">
        <v>0</v>
      </c>
      <c r="DP14" s="118">
        <v>2827.3792085790747</v>
      </c>
      <c r="DQ14" s="386">
        <v>646.91248202880945</v>
      </c>
      <c r="DR14" s="386">
        <v>1.9231980805897428E-2</v>
      </c>
      <c r="DS14" s="118">
        <v>397.75890519041394</v>
      </c>
      <c r="DT14" s="386">
        <v>87.327266656956695</v>
      </c>
      <c r="DU14" s="386">
        <v>0</v>
      </c>
      <c r="DV14" s="118">
        <v>1954.8308597922899</v>
      </c>
      <c r="DW14" s="386">
        <v>423.39284719439303</v>
      </c>
      <c r="DX14" s="386">
        <v>0</v>
      </c>
      <c r="DY14" s="118">
        <v>437.58167127204996</v>
      </c>
      <c r="DZ14" s="386">
        <v>93.317934543552724</v>
      </c>
      <c r="EA14" s="386">
        <v>0</v>
      </c>
      <c r="EB14" s="118">
        <v>28.271555048382037</v>
      </c>
      <c r="EC14" s="386">
        <v>7.3763090073153554</v>
      </c>
      <c r="ED14" s="386">
        <v>2.5288807314931574E-2</v>
      </c>
      <c r="EE14" s="118">
        <v>419.29665363595404</v>
      </c>
      <c r="EF14" s="386">
        <v>81.636802894267134</v>
      </c>
      <c r="EG14" s="386">
        <v>0</v>
      </c>
      <c r="EH14" s="118">
        <v>50.417151889692761</v>
      </c>
      <c r="EI14" s="386">
        <v>8.7879968434458764</v>
      </c>
      <c r="EJ14" s="386">
        <v>0</v>
      </c>
      <c r="EK14" s="118">
        <v>276.8465902850732</v>
      </c>
      <c r="EL14" s="386">
        <v>60.815145782904999</v>
      </c>
      <c r="EM14" s="386">
        <v>0</v>
      </c>
      <c r="EN14" s="118">
        <v>49.464068076518899</v>
      </c>
      <c r="EO14" s="386">
        <v>10.50509411516216</v>
      </c>
      <c r="EP14" s="386">
        <v>0</v>
      </c>
      <c r="EQ14" s="118">
        <v>122.42529618699069</v>
      </c>
      <c r="ER14" s="386">
        <v>24.12393483676728</v>
      </c>
      <c r="ES14" s="386">
        <v>0</v>
      </c>
      <c r="ET14" s="118">
        <v>13.051373221432689</v>
      </c>
      <c r="EU14" s="386">
        <v>3.9896580746268806</v>
      </c>
      <c r="EV14" s="386">
        <v>0</v>
      </c>
      <c r="EW14" s="118">
        <v>64.594333827005315</v>
      </c>
      <c r="EX14" s="386">
        <v>18.193244772836096</v>
      </c>
      <c r="EY14" s="386">
        <v>0</v>
      </c>
      <c r="EZ14" s="118">
        <v>7.0547373004870302</v>
      </c>
      <c r="FA14" s="386">
        <v>1.822881665185726</v>
      </c>
      <c r="FB14" s="386">
        <v>0</v>
      </c>
      <c r="FC14" s="383">
        <v>0.12037788562070836</v>
      </c>
      <c r="FD14" s="386">
        <v>0</v>
      </c>
      <c r="FE14" s="386">
        <v>0.12037788562070836</v>
      </c>
      <c r="FF14" s="118">
        <v>3.3354738882050037</v>
      </c>
      <c r="FG14" s="386">
        <v>1.9640913493843049</v>
      </c>
      <c r="FH14" s="386">
        <v>7.3834565899765267E-2</v>
      </c>
      <c r="FI14" s="383">
        <v>6.9794751617772613E-2</v>
      </c>
      <c r="FJ14" s="386">
        <v>0</v>
      </c>
      <c r="FK14" s="386">
        <v>6.9794751617772613E-2</v>
      </c>
      <c r="FL14" s="118">
        <v>6.2516726716625088</v>
      </c>
      <c r="FM14" s="386">
        <v>5.3471751132963217</v>
      </c>
      <c r="FN14" s="386">
        <v>1.7836393591597791E-2</v>
      </c>
      <c r="FO14" s="118">
        <v>2.0213907637564494</v>
      </c>
      <c r="FP14" s="386">
        <v>1.8721424318568693</v>
      </c>
      <c r="FQ14" s="386">
        <v>0</v>
      </c>
      <c r="FS14" s="118">
        <v>9065.6170187967055</v>
      </c>
      <c r="FT14" s="118">
        <v>0.1983387213311123</v>
      </c>
      <c r="FU14" s="118">
        <v>7.3257968008673249E-2</v>
      </c>
      <c r="FV14" s="207">
        <v>0.88616661476975467</v>
      </c>
    </row>
    <row r="15" spans="2:178">
      <c r="B15" s="41" t="s">
        <v>130</v>
      </c>
      <c r="C15" s="143" t="s">
        <v>127</v>
      </c>
      <c r="D15" s="143" t="s">
        <v>133</v>
      </c>
      <c r="E15" s="143">
        <v>3.4</v>
      </c>
      <c r="F15" s="143">
        <v>870</v>
      </c>
      <c r="G15" s="41" t="s">
        <v>32</v>
      </c>
      <c r="H15" s="73" t="s">
        <v>128</v>
      </c>
      <c r="I15" s="73" t="s">
        <v>925</v>
      </c>
      <c r="J15" s="73" t="s">
        <v>922</v>
      </c>
      <c r="K15" s="73">
        <v>15</v>
      </c>
      <c r="L15" s="154" t="s">
        <v>289</v>
      </c>
      <c r="N15" s="135"/>
      <c r="O15" s="379"/>
      <c r="P15" s="379"/>
      <c r="Q15" s="203"/>
      <c r="R15" s="383">
        <v>16.214843505554398</v>
      </c>
      <c r="S15" s="386">
        <v>28.450016308986399</v>
      </c>
      <c r="T15" s="386">
        <v>16.214843505554398</v>
      </c>
      <c r="U15" s="118">
        <v>19.9127708863344</v>
      </c>
      <c r="V15" s="386">
        <v>37.367765274052502</v>
      </c>
      <c r="W15" s="386">
        <v>19.4520694749569</v>
      </c>
      <c r="X15" s="118">
        <v>728.89682703535595</v>
      </c>
      <c r="Y15" s="386">
        <v>179.98290154269301</v>
      </c>
      <c r="Z15" s="386">
        <v>14.7485950558347</v>
      </c>
      <c r="AA15" s="118">
        <v>23.782970811326699</v>
      </c>
      <c r="AB15" s="386">
        <v>47.565941622653398</v>
      </c>
      <c r="AC15" s="386">
        <v>1.23407802328022</v>
      </c>
      <c r="AD15" s="118">
        <v>239.11845212089901</v>
      </c>
      <c r="AE15" s="386">
        <v>467.08613933853297</v>
      </c>
      <c r="AF15" s="386">
        <v>1.7934109007669099</v>
      </c>
      <c r="AG15" s="118">
        <v>1639.4691180868999</v>
      </c>
      <c r="AH15" s="386">
        <v>4122.85027270725</v>
      </c>
      <c r="AI15" s="386">
        <v>1488.32800382</v>
      </c>
      <c r="AJ15" s="118">
        <v>155230.825958161</v>
      </c>
      <c r="AK15" s="386">
        <v>18191.671967662602</v>
      </c>
      <c r="AL15" s="386">
        <v>76.130602430785203</v>
      </c>
      <c r="AM15" s="383">
        <v>360.52548704112701</v>
      </c>
      <c r="AN15" s="386">
        <v>806.52372212781904</v>
      </c>
      <c r="AO15" s="386">
        <v>360.52548704112701</v>
      </c>
      <c r="AP15" s="383">
        <v>808.04576616734505</v>
      </c>
      <c r="AQ15" s="386">
        <v>1479.63881150266</v>
      </c>
      <c r="AR15" s="386">
        <v>808.04576616734505</v>
      </c>
      <c r="AS15" s="118">
        <v>210.96479948609101</v>
      </c>
      <c r="AT15" s="386">
        <v>363.39314229502702</v>
      </c>
      <c r="AU15" s="386">
        <v>71.152081639440794</v>
      </c>
      <c r="AV15" s="383">
        <v>0.70886676418748795</v>
      </c>
      <c r="AW15" s="386">
        <v>1.1198632085632401</v>
      </c>
      <c r="AX15" s="386">
        <v>0.70886676418748795</v>
      </c>
      <c r="AY15" s="118">
        <v>5.6244873781279896</v>
      </c>
      <c r="AZ15" s="386">
        <v>11.248974756256001</v>
      </c>
      <c r="BA15" s="386">
        <v>3.9144763806874998</v>
      </c>
      <c r="BB15" s="118">
        <v>0.29224951776103802</v>
      </c>
      <c r="BC15" s="387">
        <v>0.58449903552207705</v>
      </c>
      <c r="BD15" s="387">
        <v>0.27078923530334797</v>
      </c>
      <c r="BE15" s="383">
        <v>2.8066524799398702</v>
      </c>
      <c r="BF15" s="386">
        <v>0</v>
      </c>
      <c r="BG15" s="386">
        <v>2.8066524799398702</v>
      </c>
      <c r="BH15" s="118">
        <v>331.80982279460898</v>
      </c>
      <c r="BI15" s="386">
        <v>54.816486974916501</v>
      </c>
      <c r="BJ15" s="386">
        <v>4.2633235521547697</v>
      </c>
      <c r="BK15" s="118">
        <v>262.966727898388</v>
      </c>
      <c r="BL15" s="386">
        <v>162.99287622322501</v>
      </c>
      <c r="BM15" s="386">
        <v>4.1778746242924498</v>
      </c>
      <c r="BN15" s="118">
        <v>617.87843171370901</v>
      </c>
      <c r="BO15" s="386">
        <v>302.41620858574498</v>
      </c>
      <c r="BP15" s="386">
        <v>27.858964352123099</v>
      </c>
      <c r="BQ15" s="118">
        <v>0.30636097760903602</v>
      </c>
      <c r="BR15" s="386">
        <v>0.61272195521807304</v>
      </c>
      <c r="BS15" s="386">
        <v>0.129378130913994</v>
      </c>
      <c r="BT15" s="383">
        <v>0.75808134512438097</v>
      </c>
      <c r="BU15" s="386">
        <v>0</v>
      </c>
      <c r="BV15" s="386">
        <v>0.75808134512438097</v>
      </c>
      <c r="BW15" s="383">
        <v>2.4418411622810199</v>
      </c>
      <c r="BX15" s="386">
        <v>4.4603322165532804</v>
      </c>
      <c r="BY15" s="386">
        <v>2.4418411622810199</v>
      </c>
      <c r="BZ15" s="118">
        <v>16.1051084703067</v>
      </c>
      <c r="CA15" s="386">
        <v>18.461436596350499</v>
      </c>
      <c r="CB15" s="386">
        <v>1.7526413335075599</v>
      </c>
      <c r="CC15" s="118">
        <v>1.8302229245841299</v>
      </c>
      <c r="CD15" s="386">
        <v>2.2103557390381798</v>
      </c>
      <c r="CE15" s="386">
        <v>0.36284765646417799</v>
      </c>
      <c r="CF15" s="118">
        <v>42.936602321405999</v>
      </c>
      <c r="CG15" s="386">
        <v>14.877107365245401</v>
      </c>
      <c r="CH15" s="386">
        <v>1.7209636707107301</v>
      </c>
      <c r="CI15" s="118">
        <v>15.356988124102701</v>
      </c>
      <c r="CJ15" s="386">
        <v>12.893406557175901</v>
      </c>
      <c r="CK15" s="386">
        <v>0.77645565643778403</v>
      </c>
      <c r="CL15" s="383">
        <v>7.4671502359566002</v>
      </c>
      <c r="CM15" s="386">
        <v>10.549526503270799</v>
      </c>
      <c r="CN15" s="386">
        <v>7.4671502359566002</v>
      </c>
      <c r="CO15" s="118">
        <v>108.092816104728</v>
      </c>
      <c r="CP15" s="386">
        <v>23.193684034264201</v>
      </c>
      <c r="CQ15" s="386">
        <v>5.3225166344094202E-2</v>
      </c>
      <c r="CR15" s="118">
        <v>1593.5769766742601</v>
      </c>
      <c r="CS15" s="386">
        <v>478.17876786132001</v>
      </c>
      <c r="CT15" s="386">
        <v>3.02551219701741E-2</v>
      </c>
      <c r="CU15" s="118">
        <v>0.94263933050859094</v>
      </c>
      <c r="CV15" s="386">
        <v>1.8852786610171799</v>
      </c>
      <c r="CW15" s="386">
        <v>5.8824743999237497E-2</v>
      </c>
      <c r="CX15" s="383">
        <v>3.5932096555875703E-2</v>
      </c>
      <c r="CY15" s="386">
        <v>0</v>
      </c>
      <c r="CZ15" s="386">
        <v>3.5932096555875703E-2</v>
      </c>
      <c r="DA15" s="118">
        <v>0</v>
      </c>
      <c r="DB15" s="386">
        <v>0</v>
      </c>
      <c r="DC15" s="386">
        <v>0</v>
      </c>
      <c r="DD15" s="118">
        <v>0.67699198531276505</v>
      </c>
      <c r="DE15" s="386">
        <v>1.3539839706255301</v>
      </c>
      <c r="DF15" s="386">
        <v>0.66184079101647197</v>
      </c>
      <c r="DG15" s="383">
        <v>0.29511230499739699</v>
      </c>
      <c r="DH15" s="386">
        <v>0</v>
      </c>
      <c r="DI15" s="386">
        <v>0.29511230499739699</v>
      </c>
      <c r="DJ15" s="118">
        <v>2.7218781981606299</v>
      </c>
      <c r="DK15" s="386">
        <v>5.4437563963212598</v>
      </c>
      <c r="DL15" s="386">
        <v>0.35740240437373799</v>
      </c>
      <c r="DM15" s="118">
        <v>1225.81622998689</v>
      </c>
      <c r="DN15" s="386">
        <v>371.55506490084798</v>
      </c>
      <c r="DO15" s="386">
        <v>2.7661178436237301E-2</v>
      </c>
      <c r="DP15" s="118">
        <v>3226.2596879150701</v>
      </c>
      <c r="DQ15" s="386">
        <v>907.54727536663995</v>
      </c>
      <c r="DR15" s="386">
        <v>0</v>
      </c>
      <c r="DS15" s="118">
        <v>456.48728170631699</v>
      </c>
      <c r="DT15" s="386">
        <v>116.818481960252</v>
      </c>
      <c r="DU15" s="386">
        <v>2.17025725031019E-2</v>
      </c>
      <c r="DV15" s="118">
        <v>2374.6534283056999</v>
      </c>
      <c r="DW15" s="386">
        <v>700.91685898554601</v>
      </c>
      <c r="DX15" s="386">
        <v>0</v>
      </c>
      <c r="DY15" s="118">
        <v>524.25017416035996</v>
      </c>
      <c r="DZ15" s="386">
        <v>151.35766622320699</v>
      </c>
      <c r="EA15" s="386">
        <v>0.13763510226244699</v>
      </c>
      <c r="EB15" s="118">
        <v>35.466422317576601</v>
      </c>
      <c r="EC15" s="386">
        <v>11.2429762954766</v>
      </c>
      <c r="ED15" s="386">
        <v>3.7030717015151302E-2</v>
      </c>
      <c r="EE15" s="118">
        <v>509.03063052128402</v>
      </c>
      <c r="EF15" s="386">
        <v>165.63656475405301</v>
      </c>
      <c r="EG15" s="386">
        <v>0</v>
      </c>
      <c r="EH15" s="118">
        <v>61.810798076859797</v>
      </c>
      <c r="EI15" s="386">
        <v>20.450151629022699</v>
      </c>
      <c r="EJ15" s="386">
        <v>0</v>
      </c>
      <c r="EK15" s="118">
        <v>329.17877427466902</v>
      </c>
      <c r="EL15" s="386">
        <v>100.06132899887101</v>
      </c>
      <c r="EM15" s="386">
        <v>0</v>
      </c>
      <c r="EN15" s="118">
        <v>57.134225720891699</v>
      </c>
      <c r="EO15" s="386">
        <v>15.682713837173599</v>
      </c>
      <c r="EP15" s="386">
        <v>1.8671394179280099E-2</v>
      </c>
      <c r="EQ15" s="118">
        <v>152.28321359398799</v>
      </c>
      <c r="ER15" s="386">
        <v>48.285250154585299</v>
      </c>
      <c r="ES15" s="386">
        <v>0</v>
      </c>
      <c r="ET15" s="118">
        <v>14.918577069366901</v>
      </c>
      <c r="EU15" s="386">
        <v>6.3082675119339999</v>
      </c>
      <c r="EV15" s="386">
        <v>0</v>
      </c>
      <c r="EW15" s="118">
        <v>79.164042674414503</v>
      </c>
      <c r="EX15" s="386">
        <v>28.210999015874499</v>
      </c>
      <c r="EY15" s="386">
        <v>0</v>
      </c>
      <c r="EZ15" s="118">
        <v>7.4025153318835599</v>
      </c>
      <c r="FA15" s="386">
        <v>2.3354417667481999</v>
      </c>
      <c r="FB15" s="386">
        <v>0</v>
      </c>
      <c r="FC15" s="383">
        <v>0.12650634112952</v>
      </c>
      <c r="FD15" s="386">
        <v>0</v>
      </c>
      <c r="FE15" s="386">
        <v>0.12650634112952</v>
      </c>
      <c r="FF15" s="118">
        <v>3.8762375294943299</v>
      </c>
      <c r="FG15" s="386">
        <v>3.16944245898544</v>
      </c>
      <c r="FH15" s="386">
        <v>0</v>
      </c>
      <c r="FI15" s="383">
        <v>4.7305812906235402E-2</v>
      </c>
      <c r="FJ15" s="386">
        <v>0</v>
      </c>
      <c r="FK15" s="386">
        <v>4.7305812906235402E-2</v>
      </c>
      <c r="FL15" s="118">
        <v>3.3898958963482899</v>
      </c>
      <c r="FM15" s="386">
        <v>2.9328022067464499</v>
      </c>
      <c r="FN15" s="386">
        <v>0</v>
      </c>
      <c r="FO15" s="118">
        <v>1.1078849974566101</v>
      </c>
      <c r="FP15" s="386">
        <v>1.3923285394768199</v>
      </c>
      <c r="FQ15" s="386">
        <v>0</v>
      </c>
      <c r="FS15" s="118">
        <v>10647.432978329532</v>
      </c>
      <c r="FT15" s="118">
        <v>0.20653648195272697</v>
      </c>
      <c r="FU15" s="118">
        <v>6.7830307344370622E-2</v>
      </c>
      <c r="FV15" s="207">
        <v>0.45793838234249701</v>
      </c>
    </row>
    <row r="16" spans="2:178">
      <c r="B16" s="41" t="s">
        <v>130</v>
      </c>
      <c r="C16" s="143" t="s">
        <v>127</v>
      </c>
      <c r="D16" s="143" t="s">
        <v>133</v>
      </c>
      <c r="E16" s="143">
        <v>3.4</v>
      </c>
      <c r="F16" s="143">
        <v>870</v>
      </c>
      <c r="G16" s="41" t="s">
        <v>32</v>
      </c>
      <c r="H16" s="73" t="s">
        <v>128</v>
      </c>
      <c r="I16" s="73" t="s">
        <v>926</v>
      </c>
      <c r="J16" s="73" t="s">
        <v>915</v>
      </c>
      <c r="K16" s="73">
        <v>15</v>
      </c>
      <c r="L16" s="154" t="s">
        <v>289</v>
      </c>
      <c r="N16" s="135"/>
      <c r="O16" s="379"/>
      <c r="P16" s="379"/>
      <c r="Q16" s="203"/>
      <c r="R16" s="381">
        <v>19.946606535552402</v>
      </c>
      <c r="S16" s="380">
        <v>12.6050557461382</v>
      </c>
      <c r="T16" s="380">
        <v>19.946606535552402</v>
      </c>
      <c r="U16" s="381">
        <v>46.4718620215979</v>
      </c>
      <c r="V16" s="380">
        <v>72.413575996813705</v>
      </c>
      <c r="W16" s="380">
        <v>46.4718620215979</v>
      </c>
      <c r="X16" s="89">
        <v>639.55815408301896</v>
      </c>
      <c r="Y16" s="380">
        <v>51.618588201623403</v>
      </c>
      <c r="Z16" s="380">
        <v>12.186904596104601</v>
      </c>
      <c r="AA16" s="89">
        <v>15.6697789831652</v>
      </c>
      <c r="AB16" s="380">
        <v>7.1741243062014997</v>
      </c>
      <c r="AC16" s="380">
        <v>2.28965056688472</v>
      </c>
      <c r="AD16" s="89">
        <v>485.98370784826898</v>
      </c>
      <c r="AE16" s="380">
        <v>773.83361377816095</v>
      </c>
      <c r="AF16" s="380">
        <v>13.508388357182699</v>
      </c>
      <c r="AG16" s="89">
        <v>3550.8223038778801</v>
      </c>
      <c r="AH16" s="380">
        <v>4713.6903151841998</v>
      </c>
      <c r="AI16" s="380">
        <v>1947.87675556206</v>
      </c>
      <c r="AJ16" s="89">
        <v>153889.648303141</v>
      </c>
      <c r="AK16" s="380">
        <v>12216.752875475</v>
      </c>
      <c r="AL16" s="380">
        <v>115.314376807214</v>
      </c>
      <c r="AM16" s="381">
        <v>592.20325762122798</v>
      </c>
      <c r="AN16" s="380">
        <v>647.425610660345</v>
      </c>
      <c r="AO16" s="380">
        <v>592.20325762122798</v>
      </c>
      <c r="AP16" s="381">
        <v>910.90838768076605</v>
      </c>
      <c r="AQ16" s="380">
        <v>418.917783420359</v>
      </c>
      <c r="AR16" s="380">
        <v>910.90838768076605</v>
      </c>
      <c r="AS16" s="89">
        <v>506.68954323956001</v>
      </c>
      <c r="AT16" s="380">
        <v>833.57740476010895</v>
      </c>
      <c r="AU16" s="380">
        <v>117.972985783094</v>
      </c>
      <c r="AV16" s="381">
        <v>2.6729972789621801</v>
      </c>
      <c r="AW16" s="380">
        <v>2.7061365667529902</v>
      </c>
      <c r="AX16" s="380">
        <v>2.6729972789621801</v>
      </c>
      <c r="AY16" s="381">
        <v>4.8115400163483697</v>
      </c>
      <c r="AZ16" s="380">
        <v>0</v>
      </c>
      <c r="BA16" s="380">
        <v>4.8115400163483697</v>
      </c>
      <c r="BB16" s="89">
        <v>1.5470211735517101</v>
      </c>
      <c r="BC16" s="382">
        <v>1.53693910932418</v>
      </c>
      <c r="BD16" s="382">
        <v>0.60845340576985696</v>
      </c>
      <c r="BE16" s="381">
        <v>18.310523243832399</v>
      </c>
      <c r="BF16" s="380">
        <v>24.176791115804299</v>
      </c>
      <c r="BG16" s="380">
        <v>18.310523243832399</v>
      </c>
      <c r="BH16" s="89">
        <v>360.076447329757</v>
      </c>
      <c r="BI16" s="380">
        <v>11.8639231727797</v>
      </c>
      <c r="BJ16" s="380">
        <v>6.2301354903975898</v>
      </c>
      <c r="BK16" s="89">
        <v>2582.19263299145</v>
      </c>
      <c r="BL16" s="380">
        <v>4431.9087249295999</v>
      </c>
      <c r="BM16" s="380">
        <v>8.0103348359731594</v>
      </c>
      <c r="BN16" s="89">
        <v>2642.9644919176599</v>
      </c>
      <c r="BO16" s="380">
        <v>4217.6635452529599</v>
      </c>
      <c r="BP16" s="380">
        <v>41.014474613183097</v>
      </c>
      <c r="BQ16" s="381">
        <v>0.21447673874490999</v>
      </c>
      <c r="BR16" s="380">
        <v>0</v>
      </c>
      <c r="BS16" s="380">
        <v>0.21447673874490999</v>
      </c>
      <c r="BT16" s="381">
        <v>2.2975357832221301</v>
      </c>
      <c r="BU16" s="380">
        <v>0</v>
      </c>
      <c r="BV16" s="380">
        <v>2.2975357832221301</v>
      </c>
      <c r="BW16" s="89">
        <v>2.6540173296954301</v>
      </c>
      <c r="BX16" s="380">
        <v>2.2714081269091402</v>
      </c>
      <c r="BY16" s="380">
        <v>2.05098163205819</v>
      </c>
      <c r="BZ16" s="89">
        <v>13.409955414956899</v>
      </c>
      <c r="CA16" s="380">
        <v>6.78670180098492</v>
      </c>
      <c r="CB16" s="380">
        <v>1.6097128035436901</v>
      </c>
      <c r="CC16" s="89">
        <v>1.9863218337653901</v>
      </c>
      <c r="CD16" s="380">
        <v>3.4804243993714801</v>
      </c>
      <c r="CE16" s="380">
        <v>0.41373123580049498</v>
      </c>
      <c r="CF16" s="89">
        <v>32.379375048627701</v>
      </c>
      <c r="CG16" s="380">
        <v>9.9399648563610192</v>
      </c>
      <c r="CH16" s="380">
        <v>2.0579571853084002</v>
      </c>
      <c r="CI16" s="89">
        <v>5.0157154391427197</v>
      </c>
      <c r="CJ16" s="380">
        <v>4.1755378815170499</v>
      </c>
      <c r="CK16" s="380">
        <v>1.0209085153014399</v>
      </c>
      <c r="CL16" s="381">
        <v>11.851618911527201</v>
      </c>
      <c r="CM16" s="380">
        <v>3.53676261770475</v>
      </c>
      <c r="CN16" s="380">
        <v>11.851618911527201</v>
      </c>
      <c r="CO16" s="89">
        <v>101.808761942649</v>
      </c>
      <c r="CP16" s="380">
        <v>9.0945518459441796</v>
      </c>
      <c r="CQ16" s="380">
        <v>9.1847753791403502E-2</v>
      </c>
      <c r="CR16" s="89">
        <v>1268.9311236951701</v>
      </c>
      <c r="CS16" s="380">
        <v>121.983983169279</v>
      </c>
      <c r="CT16" s="380">
        <v>0</v>
      </c>
      <c r="CU16" s="89">
        <v>0</v>
      </c>
      <c r="CV16" s="380">
        <v>0</v>
      </c>
      <c r="CW16" s="380">
        <v>0</v>
      </c>
      <c r="CX16" s="381">
        <v>9.05889258201827E-2</v>
      </c>
      <c r="CY16" s="380">
        <v>0</v>
      </c>
      <c r="CZ16" s="380">
        <v>9.05889258201827E-2</v>
      </c>
      <c r="DA16" s="89">
        <v>0</v>
      </c>
      <c r="DB16" s="380">
        <v>0</v>
      </c>
      <c r="DC16" s="380">
        <v>0</v>
      </c>
      <c r="DD16" s="381">
        <v>0.61774357518062195</v>
      </c>
      <c r="DE16" s="380">
        <v>0</v>
      </c>
      <c r="DF16" s="380">
        <v>0.61774357518062195</v>
      </c>
      <c r="DG16" s="89">
        <v>0.39436120583888001</v>
      </c>
      <c r="DH16" s="380">
        <v>0.78872241167776103</v>
      </c>
      <c r="DI16" s="380">
        <v>0.286199744090949</v>
      </c>
      <c r="DJ16" s="89">
        <v>5.5233487310039298</v>
      </c>
      <c r="DK16" s="380">
        <v>11.0466974620079</v>
      </c>
      <c r="DL16" s="380">
        <v>0.42969584835389102</v>
      </c>
      <c r="DM16" s="89">
        <v>1022.4276689414399</v>
      </c>
      <c r="DN16" s="380">
        <v>44.2651440431559</v>
      </c>
      <c r="DO16" s="380">
        <v>0</v>
      </c>
      <c r="DP16" s="89">
        <v>2777.7160703725799</v>
      </c>
      <c r="DQ16" s="380">
        <v>139.20521105753599</v>
      </c>
      <c r="DR16" s="380">
        <v>4.9409522150656103E-2</v>
      </c>
      <c r="DS16" s="89">
        <v>400.36348705355903</v>
      </c>
      <c r="DT16" s="380">
        <v>24.543916164749501</v>
      </c>
      <c r="DU16" s="380">
        <v>0</v>
      </c>
      <c r="DV16" s="89">
        <v>1898.67763581797</v>
      </c>
      <c r="DW16" s="380">
        <v>145.86498529340199</v>
      </c>
      <c r="DX16" s="380">
        <v>0</v>
      </c>
      <c r="DY16" s="89">
        <v>414.86896055498602</v>
      </c>
      <c r="DZ16" s="380">
        <v>17.589579517818802</v>
      </c>
      <c r="EA16" s="380">
        <v>0</v>
      </c>
      <c r="EB16" s="89">
        <v>30.765541253943798</v>
      </c>
      <c r="EC16" s="380">
        <v>1.22973282842078</v>
      </c>
      <c r="ED16" s="380">
        <v>7.0973181020375795E-2</v>
      </c>
      <c r="EE16" s="89">
        <v>421.04903646375999</v>
      </c>
      <c r="EF16" s="380">
        <v>26.650629610284501</v>
      </c>
      <c r="EG16" s="380">
        <v>0.34435930297955603</v>
      </c>
      <c r="EH16" s="89">
        <v>48.341424699760402</v>
      </c>
      <c r="EI16" s="380">
        <v>3.8895884407180699</v>
      </c>
      <c r="EJ16" s="380">
        <v>3.2661449004504899E-2</v>
      </c>
      <c r="EK16" s="89">
        <v>265.96053691953398</v>
      </c>
      <c r="EL16" s="380">
        <v>37.872724647372699</v>
      </c>
      <c r="EM16" s="380">
        <v>0</v>
      </c>
      <c r="EN16" s="89">
        <v>50.183601002544101</v>
      </c>
      <c r="EO16" s="380">
        <v>3.3778123202545101</v>
      </c>
      <c r="EP16" s="380">
        <v>0</v>
      </c>
      <c r="EQ16" s="89">
        <v>113.891154794028</v>
      </c>
      <c r="ER16" s="380">
        <v>3.6269332100313698</v>
      </c>
      <c r="ES16" s="380">
        <v>0</v>
      </c>
      <c r="ET16" s="89">
        <v>11.6059200515264</v>
      </c>
      <c r="EU16" s="380">
        <v>1.95459066352098</v>
      </c>
      <c r="EV16" s="380">
        <v>0</v>
      </c>
      <c r="EW16" s="89">
        <v>59.186583462934202</v>
      </c>
      <c r="EX16" s="380">
        <v>4.3175637578250603</v>
      </c>
      <c r="EY16" s="380">
        <v>0</v>
      </c>
      <c r="EZ16" s="89">
        <v>7.6688215119176304</v>
      </c>
      <c r="FA16" s="380">
        <v>2.18960798407914</v>
      </c>
      <c r="FB16" s="380">
        <v>0</v>
      </c>
      <c r="FC16" s="381">
        <v>0.16203018468380001</v>
      </c>
      <c r="FD16" s="380">
        <v>0</v>
      </c>
      <c r="FE16" s="380">
        <v>0.16203018468380001</v>
      </c>
      <c r="FF16" s="89">
        <v>4.7290189274070196</v>
      </c>
      <c r="FG16" s="380">
        <v>2.2269441663204801</v>
      </c>
      <c r="FH16" s="380">
        <v>0.10227272760535799</v>
      </c>
      <c r="FI16" s="381">
        <v>8.2386594517444497E-2</v>
      </c>
      <c r="FJ16" s="380">
        <v>0</v>
      </c>
      <c r="FK16" s="380">
        <v>8.2386594517444497E-2</v>
      </c>
      <c r="FL16" s="89">
        <v>4.46417853264954</v>
      </c>
      <c r="FM16" s="380">
        <v>3.1871065100002198</v>
      </c>
      <c r="FN16" s="380">
        <v>6.4805371765071798E-2</v>
      </c>
      <c r="FO16" s="89">
        <v>1.99140609748985</v>
      </c>
      <c r="FP16" s="380">
        <v>1.1482670191845199</v>
      </c>
      <c r="FQ16" s="380">
        <v>4.4366345497235199E-2</v>
      </c>
      <c r="FS16" s="118">
        <v>8791.6375665956548</v>
      </c>
      <c r="FT16" s="118">
        <v>0.2221825567712572</v>
      </c>
      <c r="FU16" s="118">
        <v>8.0231905452975621E-2</v>
      </c>
      <c r="FV16" s="207">
        <v>0.58212054169105942</v>
      </c>
    </row>
    <row r="17" spans="2:178">
      <c r="B17" s="41" t="s">
        <v>122</v>
      </c>
      <c r="C17" s="143" t="s">
        <v>127</v>
      </c>
      <c r="D17" s="73" t="s">
        <v>126</v>
      </c>
      <c r="E17" s="73">
        <v>4.2</v>
      </c>
      <c r="F17" s="73">
        <v>840</v>
      </c>
      <c r="G17" s="41" t="s">
        <v>32</v>
      </c>
      <c r="H17" s="73" t="s">
        <v>123</v>
      </c>
      <c r="I17" s="73" t="s">
        <v>927</v>
      </c>
      <c r="J17" s="73" t="s">
        <v>915</v>
      </c>
      <c r="K17" s="73">
        <v>25</v>
      </c>
      <c r="L17" s="154" t="s">
        <v>289</v>
      </c>
      <c r="N17" s="135">
        <v>6044.071300179743</v>
      </c>
      <c r="O17" s="379">
        <v>39830</v>
      </c>
      <c r="P17" s="379">
        <v>150</v>
      </c>
      <c r="Q17" s="180"/>
      <c r="R17" s="381">
        <v>3.8683053257142999</v>
      </c>
      <c r="S17" s="380">
        <v>8.77772971865625</v>
      </c>
      <c r="T17" s="380">
        <v>3.8683053257142999</v>
      </c>
      <c r="U17" s="89">
        <v>15.06734447322</v>
      </c>
      <c r="V17" s="380">
        <v>17.655306648299099</v>
      </c>
      <c r="W17" s="380">
        <v>6.5631093239470903</v>
      </c>
      <c r="X17" s="89">
        <v>886.10679739038505</v>
      </c>
      <c r="Y17" s="380">
        <v>123.022472651558</v>
      </c>
      <c r="Z17" s="380">
        <v>2.7842181636765799</v>
      </c>
      <c r="AA17" s="89">
        <v>43.539427130966203</v>
      </c>
      <c r="AB17" s="380">
        <v>62.641666841832603</v>
      </c>
      <c r="AC17" s="380">
        <v>0.64400177089266797</v>
      </c>
      <c r="AD17" s="89">
        <v>62.962652470853698</v>
      </c>
      <c r="AE17" s="380">
        <v>74.078030402551207</v>
      </c>
      <c r="AF17" s="380">
        <v>2.24983291715029</v>
      </c>
      <c r="AG17" s="89">
        <v>5737.7304540981104</v>
      </c>
      <c r="AH17" s="380">
        <v>857.77307066960896</v>
      </c>
      <c r="AI17" s="380">
        <v>346.99534632796099</v>
      </c>
      <c r="AJ17" s="89">
        <v>146163.67359368599</v>
      </c>
      <c r="AK17" s="380">
        <v>14850.0406800336</v>
      </c>
      <c r="AL17" s="380">
        <v>20.430349249102399</v>
      </c>
      <c r="AM17" s="381">
        <v>114.62362392327501</v>
      </c>
      <c r="AN17" s="380">
        <v>146.76483883171301</v>
      </c>
      <c r="AO17" s="380">
        <v>114.62362392327501</v>
      </c>
      <c r="AP17" s="89">
        <v>180.095916667756</v>
      </c>
      <c r="AQ17" s="380">
        <v>355.59951219061003</v>
      </c>
      <c r="AR17" s="380">
        <v>174.99678054950701</v>
      </c>
      <c r="AS17" s="89">
        <v>23.4618596588864</v>
      </c>
      <c r="AT17" s="380">
        <v>74.974568057199505</v>
      </c>
      <c r="AU17" s="380">
        <v>21.549181900234899</v>
      </c>
      <c r="AV17" s="89">
        <v>0.75297811018836402</v>
      </c>
      <c r="AW17" s="380">
        <v>1.1300769724567199</v>
      </c>
      <c r="AX17" s="380">
        <v>0.52413211787413805</v>
      </c>
      <c r="AY17" s="89">
        <v>9.6868205651898904</v>
      </c>
      <c r="AZ17" s="380">
        <v>11.301695171658499</v>
      </c>
      <c r="BA17" s="380">
        <v>1.0591020844999099</v>
      </c>
      <c r="BB17" s="89">
        <v>0.183268671326038</v>
      </c>
      <c r="BC17" s="382">
        <v>0.36653734265207599</v>
      </c>
      <c r="BD17" s="382">
        <v>0.111662677800444</v>
      </c>
      <c r="BE17" s="381">
        <v>2.8746501738908301</v>
      </c>
      <c r="BF17" s="380">
        <v>7.1600453876621399</v>
      </c>
      <c r="BG17" s="380">
        <v>2.8746501738908301</v>
      </c>
      <c r="BH17" s="89">
        <v>521.37460580626703</v>
      </c>
      <c r="BI17" s="380">
        <v>96.116690141484497</v>
      </c>
      <c r="BJ17" s="380">
        <v>0.965334508655182</v>
      </c>
      <c r="BK17" s="89">
        <v>838.097451857446</v>
      </c>
      <c r="BL17" s="380">
        <v>321.98421987417601</v>
      </c>
      <c r="BM17" s="380">
        <v>1.5510578757739699</v>
      </c>
      <c r="BN17" s="89">
        <v>1000.49467666076</v>
      </c>
      <c r="BO17" s="380">
        <v>429.110051298619</v>
      </c>
      <c r="BP17" s="380">
        <v>8.1752573026001993</v>
      </c>
      <c r="BQ17" s="89">
        <v>0.17278200772052801</v>
      </c>
      <c r="BR17" s="380">
        <v>0.34556401544105497</v>
      </c>
      <c r="BS17" s="380">
        <v>5.1620798796537803E-2</v>
      </c>
      <c r="BT17" s="381">
        <v>0.30763895157778498</v>
      </c>
      <c r="BU17" s="380">
        <v>0</v>
      </c>
      <c r="BV17" s="380">
        <v>0.30763895157778498</v>
      </c>
      <c r="BW17" s="89">
        <v>0.91251246591447099</v>
      </c>
      <c r="BX17" s="380">
        <v>1.10523261267504</v>
      </c>
      <c r="BY17" s="380">
        <v>0.38685357442519702</v>
      </c>
      <c r="BZ17" s="89">
        <v>13.576290853955401</v>
      </c>
      <c r="CA17" s="380">
        <v>20.8457906712107</v>
      </c>
      <c r="CB17" s="380">
        <v>0.45719449298980602</v>
      </c>
      <c r="CC17" s="89">
        <v>1.60835242076579</v>
      </c>
      <c r="CD17" s="380">
        <v>1.2181512283996401</v>
      </c>
      <c r="CE17" s="380">
        <v>9.5397467936085598E-2</v>
      </c>
      <c r="CF17" s="89">
        <v>75.423429201699904</v>
      </c>
      <c r="CG17" s="380">
        <v>21.473031123006699</v>
      </c>
      <c r="CH17" s="380">
        <v>0.44426009063401201</v>
      </c>
      <c r="CI17" s="89">
        <v>19.622544714761201</v>
      </c>
      <c r="CJ17" s="380">
        <v>6.68856118257834</v>
      </c>
      <c r="CK17" s="380">
        <v>0.27792646759617501</v>
      </c>
      <c r="CL17" s="381">
        <v>1.94987522685518</v>
      </c>
      <c r="CM17" s="380">
        <v>3.25874218530004</v>
      </c>
      <c r="CN17" s="380">
        <v>1.94987522685518</v>
      </c>
      <c r="CO17" s="89">
        <v>270.25235588616999</v>
      </c>
      <c r="CP17" s="380">
        <v>34.343124117155597</v>
      </c>
      <c r="CQ17" s="380">
        <v>2.6487307767231801E-2</v>
      </c>
      <c r="CR17" s="89">
        <v>3755.1012612986801</v>
      </c>
      <c r="CS17" s="380">
        <v>617.14257301959196</v>
      </c>
      <c r="CT17" s="380">
        <v>1.0188866129428899E-2</v>
      </c>
      <c r="CU17" s="89">
        <v>5.8252627320101302</v>
      </c>
      <c r="CV17" s="380">
        <v>2.5388493455269501</v>
      </c>
      <c r="CW17" s="380">
        <v>1.9708687627017302E-2</v>
      </c>
      <c r="CX17" s="89">
        <v>1.3824565531689099</v>
      </c>
      <c r="CY17" s="380">
        <v>1.4160866298788499</v>
      </c>
      <c r="CZ17" s="380">
        <v>2.3545595589128099E-2</v>
      </c>
      <c r="DA17" s="381">
        <v>6.6774983051091502E-2</v>
      </c>
      <c r="DB17" s="380">
        <v>0</v>
      </c>
      <c r="DC17" s="380">
        <v>6.6774983051091502E-2</v>
      </c>
      <c r="DD17" s="381">
        <v>0.13879632482500101</v>
      </c>
      <c r="DE17" s="380">
        <v>0</v>
      </c>
      <c r="DF17" s="380">
        <v>0.13879632482500101</v>
      </c>
      <c r="DG17" s="381">
        <v>7.4677830377093496E-2</v>
      </c>
      <c r="DH17" s="380">
        <v>0</v>
      </c>
      <c r="DI17" s="380">
        <v>7.4677830377093496E-2</v>
      </c>
      <c r="DJ17" s="89">
        <v>1.94033062395105</v>
      </c>
      <c r="DK17" s="380">
        <v>2.0100068750415101</v>
      </c>
      <c r="DL17" s="380">
        <v>0</v>
      </c>
      <c r="DM17" s="89">
        <v>3921.4306103098702</v>
      </c>
      <c r="DN17" s="380">
        <v>639.90992487020696</v>
      </c>
      <c r="DO17" s="380">
        <v>9.0694379085260301E-3</v>
      </c>
      <c r="DP17" s="89">
        <v>9386.2559481683002</v>
      </c>
      <c r="DQ17" s="380">
        <v>1408.6969812223899</v>
      </c>
      <c r="DR17" s="380">
        <v>0</v>
      </c>
      <c r="DS17" s="89">
        <v>1248.61682485645</v>
      </c>
      <c r="DT17" s="380">
        <v>191.28554520599201</v>
      </c>
      <c r="DU17" s="380">
        <v>0</v>
      </c>
      <c r="DV17" s="89">
        <v>5285.0402180646997</v>
      </c>
      <c r="DW17" s="380">
        <v>602.38503066987505</v>
      </c>
      <c r="DX17" s="380">
        <v>4.0838086522267003E-2</v>
      </c>
      <c r="DY17" s="89">
        <v>1096.64092778587</v>
      </c>
      <c r="DZ17" s="380">
        <v>150.43102762946799</v>
      </c>
      <c r="EA17" s="380">
        <v>0</v>
      </c>
      <c r="EB17" s="89">
        <v>112.15753207075301</v>
      </c>
      <c r="EC17" s="380">
        <v>23.197254262070199</v>
      </c>
      <c r="ED17" s="380">
        <v>1.3279559418865499E-2</v>
      </c>
      <c r="EE17" s="89">
        <v>1031.9877093437699</v>
      </c>
      <c r="EF17" s="380">
        <v>166.81539952981001</v>
      </c>
      <c r="EG17" s="380">
        <v>4.5886867143469699E-2</v>
      </c>
      <c r="EH17" s="89">
        <v>133.99116845047701</v>
      </c>
      <c r="EI17" s="380">
        <v>17.434757133332202</v>
      </c>
      <c r="EJ17" s="380">
        <v>0</v>
      </c>
      <c r="EK17" s="89">
        <v>783.00035908544305</v>
      </c>
      <c r="EL17" s="380">
        <v>106.914386734706</v>
      </c>
      <c r="EM17" s="380">
        <v>0</v>
      </c>
      <c r="EN17" s="89">
        <v>136.849931778882</v>
      </c>
      <c r="EO17" s="380">
        <v>24.7954550248093</v>
      </c>
      <c r="EP17" s="380">
        <v>0</v>
      </c>
      <c r="EQ17" s="89">
        <v>353.30441248542098</v>
      </c>
      <c r="ER17" s="380">
        <v>59.917536441196098</v>
      </c>
      <c r="ES17" s="380">
        <v>1.99311057835172E-2</v>
      </c>
      <c r="ET17" s="89">
        <v>38.231103828883597</v>
      </c>
      <c r="EU17" s="380">
        <v>5.6604141159615198</v>
      </c>
      <c r="EV17" s="380">
        <v>0</v>
      </c>
      <c r="EW17" s="89">
        <v>198.255013683138</v>
      </c>
      <c r="EX17" s="380">
        <v>34.757403977231</v>
      </c>
      <c r="EY17" s="380">
        <v>3.2098848306530002E-2</v>
      </c>
      <c r="EZ17" s="89">
        <v>20.586946668060499</v>
      </c>
      <c r="FA17" s="380">
        <v>4.3679623946002897</v>
      </c>
      <c r="FB17" s="380">
        <v>9.0219910666978695E-3</v>
      </c>
      <c r="FC17" s="89">
        <v>0.350167106326841</v>
      </c>
      <c r="FD17" s="380">
        <v>0.70033421265368101</v>
      </c>
      <c r="FE17" s="380">
        <v>3.02598691020315E-2</v>
      </c>
      <c r="FF17" s="89">
        <v>7.4878168385264701</v>
      </c>
      <c r="FG17" s="380">
        <v>1.6887149450507</v>
      </c>
      <c r="FH17" s="380">
        <v>3.8210804837065598E-2</v>
      </c>
      <c r="FI17" s="89">
        <v>0.123245554920457</v>
      </c>
      <c r="FJ17" s="380">
        <v>0.24649110984091399</v>
      </c>
      <c r="FK17" s="380">
        <v>1.8721200300494501E-2</v>
      </c>
      <c r="FL17" s="89">
        <v>41.656969635023202</v>
      </c>
      <c r="FM17" s="380">
        <v>9.2836949853010697</v>
      </c>
      <c r="FN17" s="380">
        <v>8.63823929326182E-3</v>
      </c>
      <c r="FO17" s="89">
        <v>8.3824980295402796</v>
      </c>
      <c r="FP17" s="380">
        <v>3.3478854972430701</v>
      </c>
      <c r="FQ17" s="380">
        <v>1.4103162919797499E-2</v>
      </c>
      <c r="FS17" s="118">
        <v>27501.449967878696</v>
      </c>
      <c r="FT17" s="118">
        <v>0.31632320412610226</v>
      </c>
      <c r="FU17" s="118">
        <v>7.196939232277981E-2</v>
      </c>
      <c r="FV17" s="207">
        <v>2.0234651746415446</v>
      </c>
    </row>
    <row r="18" spans="2:178">
      <c r="B18" s="41" t="s">
        <v>122</v>
      </c>
      <c r="C18" s="143" t="s">
        <v>121</v>
      </c>
      <c r="D18" s="143" t="s">
        <v>125</v>
      </c>
      <c r="E18" s="143">
        <v>4.9000000000000004</v>
      </c>
      <c r="F18" s="143">
        <v>810</v>
      </c>
      <c r="G18" s="41" t="s">
        <v>32</v>
      </c>
      <c r="H18" s="73" t="s">
        <v>123</v>
      </c>
      <c r="I18" s="73" t="s">
        <v>928</v>
      </c>
      <c r="J18" s="73" t="s">
        <v>922</v>
      </c>
      <c r="K18" s="73">
        <v>15</v>
      </c>
      <c r="L18" s="154" t="s">
        <v>289</v>
      </c>
      <c r="N18" s="135"/>
      <c r="O18" s="379"/>
      <c r="P18" s="379"/>
      <c r="Q18" s="203"/>
      <c r="R18" s="381">
        <v>24.493291891062118</v>
      </c>
      <c r="S18" s="380">
        <v>32.203049725268421</v>
      </c>
      <c r="T18" s="380">
        <v>24.493291891062118</v>
      </c>
      <c r="U18" s="381">
        <v>27.228566803866002</v>
      </c>
      <c r="V18" s="380">
        <v>35.860756567791299</v>
      </c>
      <c r="W18" s="380">
        <v>27.228566803866002</v>
      </c>
      <c r="X18" s="89">
        <v>4669.0977712663162</v>
      </c>
      <c r="Y18" s="380">
        <v>1130.3675266017285</v>
      </c>
      <c r="Z18" s="380">
        <v>12.310742074026816</v>
      </c>
      <c r="AA18" s="89">
        <v>310.88142813684067</v>
      </c>
      <c r="AB18" s="380">
        <v>189.23427526766824</v>
      </c>
      <c r="AC18" s="380">
        <v>0.888000285547624</v>
      </c>
      <c r="AD18" s="89">
        <v>6592.0451963974001</v>
      </c>
      <c r="AE18" s="380">
        <v>1845.8706928455799</v>
      </c>
      <c r="AF18" s="380">
        <v>1.691811476294016</v>
      </c>
      <c r="AG18" s="381">
        <v>1934.4801221708915</v>
      </c>
      <c r="AH18" s="380">
        <v>5095.2928593823408</v>
      </c>
      <c r="AI18" s="380">
        <v>1934.4801221708915</v>
      </c>
      <c r="AJ18" s="89">
        <v>132996.01652674683</v>
      </c>
      <c r="AK18" s="380">
        <v>9119.4491068283332</v>
      </c>
      <c r="AL18" s="380">
        <v>119.2284211014632</v>
      </c>
      <c r="AM18" s="381">
        <v>602.46075057869336</v>
      </c>
      <c r="AN18" s="380">
        <v>1268.3180427478178</v>
      </c>
      <c r="AO18" s="380">
        <v>602.46075057869336</v>
      </c>
      <c r="AP18" s="381">
        <v>844.99817258633925</v>
      </c>
      <c r="AQ18" s="380">
        <v>757.94262467018996</v>
      </c>
      <c r="AR18" s="380">
        <v>844.99817258633925</v>
      </c>
      <c r="AS18" s="89">
        <v>2086.010818099362</v>
      </c>
      <c r="AT18" s="380">
        <v>1770.9991022307747</v>
      </c>
      <c r="AU18" s="380">
        <v>69.326117034947572</v>
      </c>
      <c r="AV18" s="89">
        <v>2.5691354538515481</v>
      </c>
      <c r="AW18" s="380">
        <v>0.93513995422348584</v>
      </c>
      <c r="AX18" s="380">
        <v>0.72297638854990776</v>
      </c>
      <c r="AY18" s="89">
        <v>14.717747941260432</v>
      </c>
      <c r="AZ18" s="380">
        <v>12.925651926825633</v>
      </c>
      <c r="BA18" s="380">
        <v>2.9950365650112083</v>
      </c>
      <c r="BB18" s="381">
        <v>0.28728147982853397</v>
      </c>
      <c r="BC18" s="382">
        <v>0.20917142621299903</v>
      </c>
      <c r="BD18" s="382">
        <v>0.28728147982853397</v>
      </c>
      <c r="BE18" s="381">
        <v>2.1108021271227422</v>
      </c>
      <c r="BF18" s="380">
        <v>0.29493060138921123</v>
      </c>
      <c r="BG18" s="380">
        <v>2.1108021271227422</v>
      </c>
      <c r="BH18" s="89">
        <v>249.21571526246379</v>
      </c>
      <c r="BI18" s="380">
        <v>28.370668514105628</v>
      </c>
      <c r="BJ18" s="380">
        <v>3.6864547594494641</v>
      </c>
      <c r="BK18" s="89">
        <v>1809.7670230302065</v>
      </c>
      <c r="BL18" s="380">
        <v>573.26694043015368</v>
      </c>
      <c r="BM18" s="380">
        <v>3.9703917506441817</v>
      </c>
      <c r="BN18" s="89">
        <v>1593.3680234084075</v>
      </c>
      <c r="BO18" s="380">
        <v>357.99889898190747</v>
      </c>
      <c r="BP18" s="380">
        <v>16.771587847514812</v>
      </c>
      <c r="BQ18" s="89">
        <v>1.291057617295122</v>
      </c>
      <c r="BR18" s="380">
        <v>1.7628811394013497</v>
      </c>
      <c r="BS18" s="380">
        <v>0.19677831749374461</v>
      </c>
      <c r="BT18" s="89">
        <v>3.2596620742697264</v>
      </c>
      <c r="BU18" s="380">
        <v>4.4295130123244482</v>
      </c>
      <c r="BV18" s="380">
        <v>1.2949680166775075</v>
      </c>
      <c r="BW18" s="89">
        <v>7.9365831009686119</v>
      </c>
      <c r="BX18" s="380">
        <v>13.849281337101202</v>
      </c>
      <c r="BY18" s="380">
        <v>1.3697098770712963</v>
      </c>
      <c r="BZ18" s="89">
        <v>495.95551379601767</v>
      </c>
      <c r="CA18" s="380">
        <v>965.88294182720688</v>
      </c>
      <c r="CB18" s="380">
        <v>1.3015747898229555</v>
      </c>
      <c r="CC18" s="89">
        <v>18.893454015474589</v>
      </c>
      <c r="CD18" s="380">
        <v>11.854498863418682</v>
      </c>
      <c r="CE18" s="380">
        <v>0.23756967377808694</v>
      </c>
      <c r="CF18" s="89">
        <v>56.635008951499806</v>
      </c>
      <c r="CG18" s="380">
        <v>11.708728114353256</v>
      </c>
      <c r="CH18" s="380">
        <v>1.264392809944533</v>
      </c>
      <c r="CI18" s="89">
        <v>20.230725269151087</v>
      </c>
      <c r="CJ18" s="380">
        <v>7.271225921443742</v>
      </c>
      <c r="CK18" s="380">
        <v>0.81598399401275146</v>
      </c>
      <c r="CL18" s="89">
        <v>12.596045314307831</v>
      </c>
      <c r="CM18" s="380">
        <v>10.720041902672428</v>
      </c>
      <c r="CN18" s="380">
        <v>3.8536634532860039</v>
      </c>
      <c r="CO18" s="89">
        <v>249.28364421814979</v>
      </c>
      <c r="CP18" s="380">
        <v>15.46061018515247</v>
      </c>
      <c r="CQ18" s="380">
        <v>9.1791659488691196E-2</v>
      </c>
      <c r="CR18" s="89">
        <v>1561.1222258792689</v>
      </c>
      <c r="CS18" s="380">
        <v>155.45933126021217</v>
      </c>
      <c r="CT18" s="380">
        <v>0</v>
      </c>
      <c r="CU18" s="89">
        <v>1.7306643668117099</v>
      </c>
      <c r="CV18" s="380">
        <v>2.2157781435415065</v>
      </c>
      <c r="CW18" s="380">
        <v>0</v>
      </c>
      <c r="CX18" s="89">
        <v>1.6067158664242069</v>
      </c>
      <c r="CY18" s="380">
        <v>0.86232726668908344</v>
      </c>
      <c r="CZ18" s="380">
        <v>2.9350075114850081E-2</v>
      </c>
      <c r="DA18" s="89">
        <v>0.86540169362266572</v>
      </c>
      <c r="DB18" s="380">
        <v>1.7308033872453383</v>
      </c>
      <c r="DC18" s="380">
        <v>0</v>
      </c>
      <c r="DD18" s="381">
        <v>0.41535033223974299</v>
      </c>
      <c r="DE18" s="380">
        <v>0.34051672274802114</v>
      </c>
      <c r="DF18" s="380">
        <v>0.41535033223974299</v>
      </c>
      <c r="DG18" s="381">
        <v>0.22571803175416794</v>
      </c>
      <c r="DH18" s="380">
        <v>0.25510460429995335</v>
      </c>
      <c r="DI18" s="380">
        <v>0.22571803175416794</v>
      </c>
      <c r="DJ18" s="89">
        <v>96.73127939903614</v>
      </c>
      <c r="DK18" s="380">
        <v>74.412127695603118</v>
      </c>
      <c r="DL18" s="380">
        <v>0</v>
      </c>
      <c r="DM18" s="89">
        <v>2081.3316051713327</v>
      </c>
      <c r="DN18" s="380">
        <v>452.07831456640389</v>
      </c>
      <c r="DO18" s="380">
        <v>0</v>
      </c>
      <c r="DP18" s="89">
        <v>4624.5269531356089</v>
      </c>
      <c r="DQ18" s="380">
        <v>702.28526719834986</v>
      </c>
      <c r="DR18" s="380">
        <v>0</v>
      </c>
      <c r="DS18" s="89">
        <v>598.12398828736673</v>
      </c>
      <c r="DT18" s="380">
        <v>138.71116026563919</v>
      </c>
      <c r="DU18" s="380">
        <v>0</v>
      </c>
      <c r="DV18" s="89">
        <v>2461.6602464535354</v>
      </c>
      <c r="DW18" s="380">
        <v>313.35135234336127</v>
      </c>
      <c r="DX18" s="380">
        <v>0</v>
      </c>
      <c r="DY18" s="89">
        <v>505.10994721530267</v>
      </c>
      <c r="DZ18" s="380">
        <v>92.314868824749382</v>
      </c>
      <c r="EA18" s="380">
        <v>0</v>
      </c>
      <c r="EB18" s="89">
        <v>46.844107013306612</v>
      </c>
      <c r="EC18" s="380">
        <v>3.7369685401551438</v>
      </c>
      <c r="ED18" s="380">
        <v>0</v>
      </c>
      <c r="EE18" s="89">
        <v>507.59415378461085</v>
      </c>
      <c r="EF18" s="380">
        <v>56.661705297870618</v>
      </c>
      <c r="EG18" s="380">
        <v>0</v>
      </c>
      <c r="EH18" s="89">
        <v>61.402871059454696</v>
      </c>
      <c r="EI18" s="380">
        <v>7.5244142502457256</v>
      </c>
      <c r="EJ18" s="380">
        <v>2.0816176004783461E-2</v>
      </c>
      <c r="EK18" s="89">
        <v>328.04273299418071</v>
      </c>
      <c r="EL18" s="380">
        <v>41.671126752614192</v>
      </c>
      <c r="EM18" s="380">
        <v>6.265090246620475E-2</v>
      </c>
      <c r="EN18" s="89">
        <v>59.15595145443433</v>
      </c>
      <c r="EO18" s="380">
        <v>5.4286987986444384</v>
      </c>
      <c r="EP18" s="380">
        <v>1.526236996093438E-2</v>
      </c>
      <c r="EQ18" s="89">
        <v>143.91329910649861</v>
      </c>
      <c r="ER18" s="380">
        <v>20.617941465327924</v>
      </c>
      <c r="ES18" s="380">
        <v>0</v>
      </c>
      <c r="ET18" s="89">
        <v>15.483038361266873</v>
      </c>
      <c r="EU18" s="380">
        <v>2.7948680126998879</v>
      </c>
      <c r="EV18" s="380">
        <v>0</v>
      </c>
      <c r="EW18" s="89">
        <v>73.826757274495066</v>
      </c>
      <c r="EX18" s="380">
        <v>20.235700451838557</v>
      </c>
      <c r="EY18" s="380">
        <v>0</v>
      </c>
      <c r="EZ18" s="89">
        <v>8.4923191637723896</v>
      </c>
      <c r="FA18" s="380">
        <v>2.6441507095076262</v>
      </c>
      <c r="FB18" s="380">
        <v>1.5260369762981944E-2</v>
      </c>
      <c r="FC18" s="381">
        <v>0.12384414804005919</v>
      </c>
      <c r="FD18" s="380">
        <v>0.24268550232033856</v>
      </c>
      <c r="FE18" s="380">
        <v>0.12384414804005919</v>
      </c>
      <c r="FF18" s="89">
        <v>7.6052123673022081</v>
      </c>
      <c r="FG18" s="380">
        <v>4.0145735993556251</v>
      </c>
      <c r="FH18" s="380">
        <v>0.10230674657649545</v>
      </c>
      <c r="FI18" s="381">
        <v>2.5636195466415497E-2</v>
      </c>
      <c r="FJ18" s="380">
        <v>7.5673587509807779E-4</v>
      </c>
      <c r="FK18" s="380">
        <v>2.5636195466415497E-2</v>
      </c>
      <c r="FL18" s="89">
        <v>24.705859253496207</v>
      </c>
      <c r="FM18" s="380">
        <v>26.151993709633459</v>
      </c>
      <c r="FN18" s="380">
        <v>2.0737617703764352E-2</v>
      </c>
      <c r="FO18" s="89">
        <v>2.7806030478680661</v>
      </c>
      <c r="FP18" s="380">
        <v>1.9521020108073759</v>
      </c>
      <c r="FQ18" s="380">
        <v>2.0305204782363698E-2</v>
      </c>
      <c r="FS18" s="118">
        <v>13076.630196354434</v>
      </c>
      <c r="FT18" s="118">
        <v>0.27903964790787816</v>
      </c>
      <c r="FU18" s="118">
        <v>0.1596823362614968</v>
      </c>
      <c r="FV18" s="207">
        <v>2.9092005113149293</v>
      </c>
    </row>
    <row r="19" spans="2:178">
      <c r="B19" s="41" t="s">
        <v>122</v>
      </c>
      <c r="C19" s="143" t="s">
        <v>121</v>
      </c>
      <c r="D19" s="143" t="s">
        <v>125</v>
      </c>
      <c r="E19" s="143">
        <v>4.9000000000000004</v>
      </c>
      <c r="F19" s="143">
        <v>810</v>
      </c>
      <c r="G19" s="41" t="s">
        <v>32</v>
      </c>
      <c r="H19" s="73" t="s">
        <v>123</v>
      </c>
      <c r="I19" s="73" t="s">
        <v>929</v>
      </c>
      <c r="J19" s="73" t="s">
        <v>915</v>
      </c>
      <c r="K19" s="73">
        <v>15</v>
      </c>
      <c r="L19" s="154" t="s">
        <v>289</v>
      </c>
      <c r="N19" s="135">
        <v>8600.9986019572534</v>
      </c>
      <c r="O19" s="379">
        <v>36610</v>
      </c>
      <c r="P19" s="379">
        <v>50</v>
      </c>
      <c r="Q19" s="203"/>
      <c r="R19" s="381">
        <v>20.431387748821201</v>
      </c>
      <c r="S19" s="380">
        <v>18.56120558316147</v>
      </c>
      <c r="T19" s="380">
        <v>20.431387748821201</v>
      </c>
      <c r="U19" s="381">
        <v>20.934249562098302</v>
      </c>
      <c r="V19" s="380">
        <v>28.914794603575015</v>
      </c>
      <c r="W19" s="380">
        <v>20.934249562098302</v>
      </c>
      <c r="X19" s="89">
        <v>917.29570540915313</v>
      </c>
      <c r="Y19" s="380">
        <v>143.91284622899758</v>
      </c>
      <c r="Z19" s="380">
        <v>9.3922088206752807</v>
      </c>
      <c r="AA19" s="89">
        <v>129.72605072717971</v>
      </c>
      <c r="AB19" s="380">
        <v>212.36316206884607</v>
      </c>
      <c r="AC19" s="380">
        <v>1.0473213581534224</v>
      </c>
      <c r="AD19" s="89">
        <v>76.091964786595469</v>
      </c>
      <c r="AE19" s="380">
        <v>110.23927300812835</v>
      </c>
      <c r="AF19" s="380">
        <v>1.8886537414823441</v>
      </c>
      <c r="AG19" s="89">
        <v>3082.6274949497006</v>
      </c>
      <c r="AH19" s="380">
        <v>4084.4754766207147</v>
      </c>
      <c r="AI19" s="380">
        <v>1302.8827066281733</v>
      </c>
      <c r="AJ19" s="89">
        <v>128175.51819767294</v>
      </c>
      <c r="AK19" s="380">
        <v>11257.162795741513</v>
      </c>
      <c r="AL19" s="380">
        <v>101.87308174929547</v>
      </c>
      <c r="AM19" s="381">
        <v>634.65386357185548</v>
      </c>
      <c r="AN19" s="380">
        <v>450.48536744862173</v>
      </c>
      <c r="AO19" s="380">
        <v>634.65386357185548</v>
      </c>
      <c r="AP19" s="381">
        <v>757.81068999882325</v>
      </c>
      <c r="AQ19" s="380">
        <v>1051.8298031981353</v>
      </c>
      <c r="AR19" s="380">
        <v>757.81068999882325</v>
      </c>
      <c r="AS19" s="89">
        <v>485.51599306163297</v>
      </c>
      <c r="AT19" s="380">
        <v>146.23803783693285</v>
      </c>
      <c r="AU19" s="380">
        <v>56.723723293523427</v>
      </c>
      <c r="AV19" s="89">
        <v>1.8373633039156352</v>
      </c>
      <c r="AW19" s="380">
        <v>1.9857132001651077</v>
      </c>
      <c r="AX19" s="380">
        <v>0.51825813564742718</v>
      </c>
      <c r="AY19" s="89">
        <v>14.036582499328697</v>
      </c>
      <c r="AZ19" s="380">
        <v>17.908276095767594</v>
      </c>
      <c r="BA19" s="380">
        <v>3.7782919198873297</v>
      </c>
      <c r="BB19" s="381">
        <v>0.21611807989674603</v>
      </c>
      <c r="BC19" s="382">
        <v>0.56502514086810318</v>
      </c>
      <c r="BD19" s="382">
        <v>0.21611807989674603</v>
      </c>
      <c r="BE19" s="381">
        <v>1.6558106331075255</v>
      </c>
      <c r="BF19" s="380">
        <v>1.3835221084748262</v>
      </c>
      <c r="BG19" s="380">
        <v>1.6558106331075255</v>
      </c>
      <c r="BH19" s="89">
        <v>830.20375295295798</v>
      </c>
      <c r="BI19" s="380">
        <v>204.24533116087045</v>
      </c>
      <c r="BJ19" s="380">
        <v>3.5355146930722987</v>
      </c>
      <c r="BK19" s="89">
        <v>1648.3278831044022</v>
      </c>
      <c r="BL19" s="380">
        <v>1215.2341230121681</v>
      </c>
      <c r="BM19" s="380">
        <v>3.9408250438795278</v>
      </c>
      <c r="BN19" s="89">
        <v>1746.9306432378935</v>
      </c>
      <c r="BO19" s="380">
        <v>948.91754679033261</v>
      </c>
      <c r="BP19" s="380">
        <v>12.294760274746231</v>
      </c>
      <c r="BQ19" s="89">
        <v>0.68406603774864716</v>
      </c>
      <c r="BR19" s="380">
        <v>0.52539859519183341</v>
      </c>
      <c r="BS19" s="380">
        <v>6.0472146511179638E-2</v>
      </c>
      <c r="BT19" s="89">
        <v>1.820195093960786</v>
      </c>
      <c r="BU19" s="380">
        <v>0.81033839501836491</v>
      </c>
      <c r="BV19" s="380">
        <v>1.0843257361854779</v>
      </c>
      <c r="BW19" s="381">
        <v>1.0783275136608148</v>
      </c>
      <c r="BX19" s="380">
        <v>1.4962547510443285</v>
      </c>
      <c r="BY19" s="380">
        <v>1.0783275136608148</v>
      </c>
      <c r="BZ19" s="89">
        <v>61.105395465467701</v>
      </c>
      <c r="CA19" s="380">
        <v>28.737359172060078</v>
      </c>
      <c r="CB19" s="380">
        <v>0.70862957800188242</v>
      </c>
      <c r="CC19" s="89">
        <v>3.2520086828707231</v>
      </c>
      <c r="CD19" s="380">
        <v>1.1432703511963485</v>
      </c>
      <c r="CE19" s="380">
        <v>0.16891545595517282</v>
      </c>
      <c r="CF19" s="89">
        <v>134.08587311692006</v>
      </c>
      <c r="CG19" s="380">
        <v>20.443658804876531</v>
      </c>
      <c r="CH19" s="380">
        <v>0.93337140040101318</v>
      </c>
      <c r="CI19" s="89">
        <v>44.428540601617399</v>
      </c>
      <c r="CJ19" s="380">
        <v>16.918082134514133</v>
      </c>
      <c r="CK19" s="380">
        <v>0.83427615692080492</v>
      </c>
      <c r="CL19" s="381">
        <v>3.4793933056473074</v>
      </c>
      <c r="CM19" s="380">
        <v>3.5189658305182521</v>
      </c>
      <c r="CN19" s="380">
        <v>3.4793933056473074</v>
      </c>
      <c r="CO19" s="89">
        <v>204.91797549467356</v>
      </c>
      <c r="CP19" s="380">
        <v>15.803082005436107</v>
      </c>
      <c r="CQ19" s="380">
        <v>0.11458993265540074</v>
      </c>
      <c r="CR19" s="89">
        <v>4738.79784771307</v>
      </c>
      <c r="CS19" s="380">
        <v>1059.0382510177592</v>
      </c>
      <c r="CT19" s="380">
        <v>0</v>
      </c>
      <c r="CU19" s="89">
        <v>2.5852561566598768</v>
      </c>
      <c r="CV19" s="380">
        <v>2.1984896197036634</v>
      </c>
      <c r="CW19" s="380">
        <v>4.2895448239213319E-2</v>
      </c>
      <c r="CX19" s="89">
        <v>2.3507207813649305</v>
      </c>
      <c r="CY19" s="380">
        <v>4.4396997756214276</v>
      </c>
      <c r="CZ19" s="380">
        <v>0</v>
      </c>
      <c r="DA19" s="381">
        <v>0.13557894330143808</v>
      </c>
      <c r="DB19" s="380">
        <v>0</v>
      </c>
      <c r="DC19" s="380">
        <v>0.13557894330143808</v>
      </c>
      <c r="DD19" s="89">
        <v>1.0112502409183539</v>
      </c>
      <c r="DE19" s="380">
        <v>1.2638763233824959</v>
      </c>
      <c r="DF19" s="380">
        <v>0.4139503407321844</v>
      </c>
      <c r="DG19" s="381">
        <v>0.11732769379986753</v>
      </c>
      <c r="DH19" s="380">
        <v>1.2566475660312462E-3</v>
      </c>
      <c r="DI19" s="380">
        <v>0.11732769379986753</v>
      </c>
      <c r="DJ19" s="89">
        <v>1.2014818089218218</v>
      </c>
      <c r="DK19" s="380">
        <v>2.4029636178436382</v>
      </c>
      <c r="DL19" s="380">
        <v>0</v>
      </c>
      <c r="DM19" s="89">
        <v>4337.7183201289863</v>
      </c>
      <c r="DN19" s="380">
        <v>588.17824491127419</v>
      </c>
      <c r="DO19" s="380">
        <v>0</v>
      </c>
      <c r="DP19" s="89">
        <v>10705.503028536503</v>
      </c>
      <c r="DQ19" s="380">
        <v>1619.3084385140339</v>
      </c>
      <c r="DR19" s="380">
        <v>0</v>
      </c>
      <c r="DS19" s="89">
        <v>1458.5571264425216</v>
      </c>
      <c r="DT19" s="380">
        <v>228.8658140381161</v>
      </c>
      <c r="DU19" s="380">
        <v>0</v>
      </c>
      <c r="DV19" s="89">
        <v>6281.6923369296901</v>
      </c>
      <c r="DW19" s="380">
        <v>1134.7559754686467</v>
      </c>
      <c r="DX19" s="380">
        <v>8.5854335440730872E-2</v>
      </c>
      <c r="DY19" s="89">
        <v>1396.0363991841323</v>
      </c>
      <c r="DZ19" s="380">
        <v>316.68374392700724</v>
      </c>
      <c r="EA19" s="380">
        <v>0</v>
      </c>
      <c r="EB19" s="89">
        <v>104.71881800259655</v>
      </c>
      <c r="EC19" s="380">
        <v>24.479007170511505</v>
      </c>
      <c r="ED19" s="380">
        <v>0</v>
      </c>
      <c r="EE19" s="89">
        <v>1372.6201318838498</v>
      </c>
      <c r="EF19" s="380">
        <v>315.56478361428486</v>
      </c>
      <c r="EG19" s="380">
        <v>0</v>
      </c>
      <c r="EH19" s="89">
        <v>184.62895778958733</v>
      </c>
      <c r="EI19" s="380">
        <v>43.292808251570619</v>
      </c>
      <c r="EJ19" s="380">
        <v>0</v>
      </c>
      <c r="EK19" s="89">
        <v>1019.1244039495771</v>
      </c>
      <c r="EL19" s="380">
        <v>272.07130813650548</v>
      </c>
      <c r="EM19" s="380">
        <v>0</v>
      </c>
      <c r="EN19" s="89">
        <v>183.06158033910344</v>
      </c>
      <c r="EO19" s="380">
        <v>47.449091470600237</v>
      </c>
      <c r="EP19" s="380">
        <v>0</v>
      </c>
      <c r="EQ19" s="89">
        <v>463.22138242061231</v>
      </c>
      <c r="ER19" s="380">
        <v>135.24609888408318</v>
      </c>
      <c r="ES19" s="380">
        <v>3.6945449881206897E-2</v>
      </c>
      <c r="ET19" s="89">
        <v>55.87334996456557</v>
      </c>
      <c r="EU19" s="380">
        <v>14.79540402479053</v>
      </c>
      <c r="EV19" s="380">
        <v>0</v>
      </c>
      <c r="EW19" s="89">
        <v>268.65482702922861</v>
      </c>
      <c r="EX19" s="380">
        <v>83.45062250492991</v>
      </c>
      <c r="EY19" s="380">
        <v>0</v>
      </c>
      <c r="EZ19" s="89">
        <v>30.831338639603366</v>
      </c>
      <c r="FA19" s="380">
        <v>12.643336030689362</v>
      </c>
      <c r="FB19" s="380">
        <v>0</v>
      </c>
      <c r="FC19" s="89">
        <v>0.8731679639880906</v>
      </c>
      <c r="FD19" s="380">
        <v>0.99674392144648027</v>
      </c>
      <c r="FE19" s="380">
        <v>8.5548430311318341E-2</v>
      </c>
      <c r="FF19" s="89">
        <v>9.0072519452355895</v>
      </c>
      <c r="FG19" s="380">
        <v>3.9534953100888277</v>
      </c>
      <c r="FH19" s="380">
        <v>8.5919999205047629E-2</v>
      </c>
      <c r="FI19" s="89">
        <v>0.16255940604648059</v>
      </c>
      <c r="FJ19" s="380">
        <v>0.25042692470457095</v>
      </c>
      <c r="FK19" s="380">
        <v>3.0216717133327301E-2</v>
      </c>
      <c r="FL19" s="89">
        <v>67.294593101012921</v>
      </c>
      <c r="FM19" s="380">
        <v>55.867840639139715</v>
      </c>
      <c r="FN19" s="380">
        <v>2.4447684355631726E-2</v>
      </c>
      <c r="FO19" s="89">
        <v>11.302235416151074</v>
      </c>
      <c r="FP19" s="380">
        <v>8.7907870636852188</v>
      </c>
      <c r="FQ19" s="380">
        <v>0</v>
      </c>
      <c r="FS19" s="118">
        <v>32601.039848953627</v>
      </c>
      <c r="FT19" s="118">
        <v>0.22779964738691053</v>
      </c>
      <c r="FU19" s="118">
        <v>4.3242607530423853E-2</v>
      </c>
      <c r="FV19" s="207">
        <v>2.1826685466900844</v>
      </c>
    </row>
    <row r="20" spans="2:178">
      <c r="B20" s="41" t="s">
        <v>122</v>
      </c>
      <c r="C20" s="143" t="s">
        <v>121</v>
      </c>
      <c r="D20" s="143" t="s">
        <v>125</v>
      </c>
      <c r="E20" s="143">
        <v>4.9000000000000004</v>
      </c>
      <c r="F20" s="143">
        <v>810</v>
      </c>
      <c r="G20" s="41" t="s">
        <v>32</v>
      </c>
      <c r="H20" s="73" t="s">
        <v>123</v>
      </c>
      <c r="I20" s="73" t="s">
        <v>930</v>
      </c>
      <c r="J20" s="73" t="s">
        <v>931</v>
      </c>
      <c r="K20" s="73">
        <v>15</v>
      </c>
      <c r="L20" s="154" t="s">
        <v>289</v>
      </c>
      <c r="N20" s="135"/>
      <c r="O20" s="379"/>
      <c r="P20" s="379"/>
      <c r="Q20" s="203"/>
      <c r="R20" s="381">
        <v>18.351387227708926</v>
      </c>
      <c r="S20" s="380">
        <v>19.712269028453481</v>
      </c>
      <c r="T20" s="380">
        <v>18.351387227708926</v>
      </c>
      <c r="U20" s="381">
        <v>19.357959279178381</v>
      </c>
      <c r="V20" s="380">
        <v>42.006147903467088</v>
      </c>
      <c r="W20" s="380">
        <v>19.357959279178381</v>
      </c>
      <c r="X20" s="89">
        <v>958.37403202804171</v>
      </c>
      <c r="Y20" s="380">
        <v>213.13145985993725</v>
      </c>
      <c r="Z20" s="380">
        <v>7.8468348634469018</v>
      </c>
      <c r="AA20" s="89">
        <v>427.77614437899177</v>
      </c>
      <c r="AB20" s="380">
        <v>366.84032187559978</v>
      </c>
      <c r="AC20" s="380">
        <v>0.92269294226715137</v>
      </c>
      <c r="AD20" s="89">
        <v>430.33436562331457</v>
      </c>
      <c r="AE20" s="380">
        <v>466.17133747244736</v>
      </c>
      <c r="AF20" s="380">
        <v>1.4394773739405538</v>
      </c>
      <c r="AG20" s="381">
        <v>1386.8781179708665</v>
      </c>
      <c r="AH20" s="380">
        <v>3260.3401168367764</v>
      </c>
      <c r="AI20" s="380">
        <v>1386.8781179708665</v>
      </c>
      <c r="AJ20" s="89">
        <v>134845.85683761278</v>
      </c>
      <c r="AK20" s="380">
        <v>8629.6281244504698</v>
      </c>
      <c r="AL20" s="380">
        <v>81.880027851150771</v>
      </c>
      <c r="AM20" s="381">
        <v>468.11570991902425</v>
      </c>
      <c r="AN20" s="380">
        <v>622.74758627467156</v>
      </c>
      <c r="AO20" s="380">
        <v>468.11570991902425</v>
      </c>
      <c r="AP20" s="381">
        <v>645.96740806111063</v>
      </c>
      <c r="AQ20" s="380">
        <v>992.03748622244291</v>
      </c>
      <c r="AR20" s="380">
        <v>645.96740806111063</v>
      </c>
      <c r="AS20" s="89">
        <v>421.88582325587805</v>
      </c>
      <c r="AT20" s="380">
        <v>125.80476523277881</v>
      </c>
      <c r="AU20" s="380">
        <v>53.408559263620269</v>
      </c>
      <c r="AV20" s="89">
        <v>2.0716713097887411</v>
      </c>
      <c r="AW20" s="380">
        <v>1.640570868172212</v>
      </c>
      <c r="AX20" s="380">
        <v>0.55461131090730065</v>
      </c>
      <c r="AY20" s="89">
        <v>8.728010871380107</v>
      </c>
      <c r="AZ20" s="380">
        <v>12.891454909793856</v>
      </c>
      <c r="BA20" s="380">
        <v>4.6127781239875008</v>
      </c>
      <c r="BB20" s="381">
        <v>0.19977598588067361</v>
      </c>
      <c r="BC20" s="382">
        <v>0.26465904436686183</v>
      </c>
      <c r="BD20" s="382">
        <v>0.19977598588067361</v>
      </c>
      <c r="BE20" s="381">
        <v>1.1875350906477435</v>
      </c>
      <c r="BF20" s="380">
        <v>3.7264031748350884E-2</v>
      </c>
      <c r="BG20" s="380">
        <v>1.1875350906477435</v>
      </c>
      <c r="BH20" s="89">
        <v>448.16310158390252</v>
      </c>
      <c r="BI20" s="380">
        <v>44.918812424624029</v>
      </c>
      <c r="BJ20" s="380">
        <v>3.0420330926024386</v>
      </c>
      <c r="BK20" s="89">
        <v>2049.9628158045493</v>
      </c>
      <c r="BL20" s="380">
        <v>1608.9632335045599</v>
      </c>
      <c r="BM20" s="380">
        <v>2.5695952214397306</v>
      </c>
      <c r="BN20" s="89">
        <v>1802.6727403992113</v>
      </c>
      <c r="BO20" s="380">
        <v>805.6385530154655</v>
      </c>
      <c r="BP20" s="380">
        <v>9.994904274220568</v>
      </c>
      <c r="BQ20" s="89">
        <v>0.67296793990019987</v>
      </c>
      <c r="BR20" s="380">
        <v>0.71406048713187653</v>
      </c>
      <c r="BS20" s="380">
        <v>0.11966458789225085</v>
      </c>
      <c r="BT20" s="381">
        <v>1.0355575341900023</v>
      </c>
      <c r="BU20" s="380">
        <v>2.0180423036011153</v>
      </c>
      <c r="BV20" s="380">
        <v>1.0355575341900023</v>
      </c>
      <c r="BW20" s="381">
        <v>0.8423395304165443</v>
      </c>
      <c r="BX20" s="380">
        <v>1.1558976460487329</v>
      </c>
      <c r="BY20" s="380">
        <v>0.8423395304165443</v>
      </c>
      <c r="BZ20" s="89">
        <v>3.7326318801974647</v>
      </c>
      <c r="CA20" s="380">
        <v>5.7800369040794815</v>
      </c>
      <c r="CB20" s="380">
        <v>1.0800597137468997</v>
      </c>
      <c r="CC20" s="89">
        <v>3.1350921575724229</v>
      </c>
      <c r="CD20" s="380">
        <v>2.0903556403892023</v>
      </c>
      <c r="CE20" s="380">
        <v>0.12100367714861752</v>
      </c>
      <c r="CF20" s="89">
        <v>110.918230355156</v>
      </c>
      <c r="CG20" s="380">
        <v>26.828626984235353</v>
      </c>
      <c r="CH20" s="380">
        <v>1.1510741940265861</v>
      </c>
      <c r="CI20" s="89">
        <v>35.009080351792626</v>
      </c>
      <c r="CJ20" s="380">
        <v>8.7087440470062543</v>
      </c>
      <c r="CK20" s="380">
        <v>0.43582260592029726</v>
      </c>
      <c r="CL20" s="89">
        <v>5.2647602597207737</v>
      </c>
      <c r="CM20" s="380">
        <v>5.6896609772956168</v>
      </c>
      <c r="CN20" s="380">
        <v>2.9414211448447918</v>
      </c>
      <c r="CO20" s="89">
        <v>193.18451517117194</v>
      </c>
      <c r="CP20" s="380">
        <v>31.470636361855764</v>
      </c>
      <c r="CQ20" s="380">
        <v>2.6889719109608193E-2</v>
      </c>
      <c r="CR20" s="89">
        <v>3419.033491484829</v>
      </c>
      <c r="CS20" s="380">
        <v>544.46154424091606</v>
      </c>
      <c r="CT20" s="380">
        <v>0</v>
      </c>
      <c r="CU20" s="89">
        <v>3.8978278266978545</v>
      </c>
      <c r="CV20" s="380">
        <v>2.5332486504028866</v>
      </c>
      <c r="CW20" s="380">
        <v>0</v>
      </c>
      <c r="CX20" s="89">
        <v>2.4502724658179758</v>
      </c>
      <c r="CY20" s="380">
        <v>3.432804084265523</v>
      </c>
      <c r="CZ20" s="380">
        <v>0</v>
      </c>
      <c r="DA20" s="89">
        <v>0</v>
      </c>
      <c r="DB20" s="380">
        <v>0</v>
      </c>
      <c r="DC20" s="380">
        <v>0</v>
      </c>
      <c r="DD20" s="381">
        <v>0.32421047869747655</v>
      </c>
      <c r="DE20" s="380">
        <v>0.60543791305352368</v>
      </c>
      <c r="DF20" s="380">
        <v>0.32421047869747655</v>
      </c>
      <c r="DG20" s="381">
        <v>0.15268197918414031</v>
      </c>
      <c r="DH20" s="380">
        <v>0.19419266487855319</v>
      </c>
      <c r="DI20" s="380">
        <v>0.15268197918414031</v>
      </c>
      <c r="DJ20" s="89">
        <v>3.2555168208759224</v>
      </c>
      <c r="DK20" s="380">
        <v>3.2056485118648297</v>
      </c>
      <c r="DL20" s="380">
        <v>0</v>
      </c>
      <c r="DM20" s="89">
        <v>3538.8365770185601</v>
      </c>
      <c r="DN20" s="380">
        <v>563.26758341289087</v>
      </c>
      <c r="DO20" s="380">
        <v>0</v>
      </c>
      <c r="DP20" s="89">
        <v>8331.0887403081579</v>
      </c>
      <c r="DQ20" s="380">
        <v>1115.3825570634842</v>
      </c>
      <c r="DR20" s="380">
        <v>0</v>
      </c>
      <c r="DS20" s="89">
        <v>1080.5938565752283</v>
      </c>
      <c r="DT20" s="380">
        <v>152.5154576630984</v>
      </c>
      <c r="DU20" s="380">
        <v>0</v>
      </c>
      <c r="DV20" s="89">
        <v>4597.6476833615443</v>
      </c>
      <c r="DW20" s="380">
        <v>818.18020757405941</v>
      </c>
      <c r="DX20" s="380">
        <v>0</v>
      </c>
      <c r="DY20" s="89">
        <v>1022.1249546661735</v>
      </c>
      <c r="DZ20" s="380">
        <v>163.27530021256143</v>
      </c>
      <c r="EA20" s="380">
        <v>8.8621652817664445E-2</v>
      </c>
      <c r="EB20" s="89">
        <v>76.722130458528298</v>
      </c>
      <c r="EC20" s="380">
        <v>12.778213155257811</v>
      </c>
      <c r="ED20" s="380">
        <v>0</v>
      </c>
      <c r="EE20" s="89">
        <v>985.14686329189396</v>
      </c>
      <c r="EF20" s="380">
        <v>134.99926934754154</v>
      </c>
      <c r="EG20" s="380">
        <v>0</v>
      </c>
      <c r="EH20" s="89">
        <v>133.15246849391605</v>
      </c>
      <c r="EI20" s="380">
        <v>22.154241668889956</v>
      </c>
      <c r="EJ20" s="380">
        <v>0</v>
      </c>
      <c r="EK20" s="89">
        <v>743.09957507680076</v>
      </c>
      <c r="EL20" s="380">
        <v>123.22945895524987</v>
      </c>
      <c r="EM20" s="380">
        <v>4.6289838761066703E-2</v>
      </c>
      <c r="EN20" s="89">
        <v>128.33313938812657</v>
      </c>
      <c r="EO20" s="380">
        <v>29.725438188849843</v>
      </c>
      <c r="EP20" s="380">
        <v>1.12810511896327E-2</v>
      </c>
      <c r="EQ20" s="89">
        <v>320.50321177355119</v>
      </c>
      <c r="ER20" s="380">
        <v>61.939672139802084</v>
      </c>
      <c r="ES20" s="380">
        <v>0</v>
      </c>
      <c r="ET20" s="89">
        <v>36.896359630958713</v>
      </c>
      <c r="EU20" s="380">
        <v>8.9447963398453467</v>
      </c>
      <c r="EV20" s="380">
        <v>1.0727981174782117E-2</v>
      </c>
      <c r="EW20" s="89">
        <v>183.52025918992027</v>
      </c>
      <c r="EX20" s="380">
        <v>45.195835679489242</v>
      </c>
      <c r="EY20" s="380">
        <v>5.2153248601322262E-2</v>
      </c>
      <c r="EZ20" s="89">
        <v>19.965839296587045</v>
      </c>
      <c r="FA20" s="380">
        <v>5.036202403702311</v>
      </c>
      <c r="FB20" s="380">
        <v>0</v>
      </c>
      <c r="FC20" s="89">
        <v>1.1947386555360078</v>
      </c>
      <c r="FD20" s="380">
        <v>0.88719352837713472</v>
      </c>
      <c r="FE20" s="380">
        <v>0</v>
      </c>
      <c r="FF20" s="89">
        <v>10.148521977139778</v>
      </c>
      <c r="FG20" s="380">
        <v>3.2255976237019266</v>
      </c>
      <c r="FH20" s="380">
        <v>9.0292886754008553E-2</v>
      </c>
      <c r="FI20" s="381">
        <v>3.2311685944288161E-2</v>
      </c>
      <c r="FJ20" s="380">
        <v>3.3837436467273857E-2</v>
      </c>
      <c r="FK20" s="380">
        <v>3.2311685944288161E-2</v>
      </c>
      <c r="FL20" s="89">
        <v>150.87297655216426</v>
      </c>
      <c r="FM20" s="380">
        <v>116.91759087278763</v>
      </c>
      <c r="FN20" s="380">
        <v>2.1521058961789689E-2</v>
      </c>
      <c r="FO20" s="89">
        <v>9.7783544863932317</v>
      </c>
      <c r="FP20" s="380">
        <v>4.2695622623354037</v>
      </c>
      <c r="FQ20" s="380">
        <v>0</v>
      </c>
      <c r="FS20" s="118">
        <v>24616.665150014778</v>
      </c>
      <c r="FT20" s="118">
        <v>0.22986724382539087</v>
      </c>
      <c r="FU20" s="118">
        <v>5.6502668269352088E-2</v>
      </c>
      <c r="FV20" s="207">
        <v>7.5565556904965394</v>
      </c>
    </row>
    <row r="21" spans="2:178">
      <c r="B21" s="41" t="s">
        <v>122</v>
      </c>
      <c r="C21" s="143" t="s">
        <v>121</v>
      </c>
      <c r="D21" s="143" t="s">
        <v>125</v>
      </c>
      <c r="E21" s="143">
        <v>4.9000000000000004</v>
      </c>
      <c r="F21" s="143">
        <v>810</v>
      </c>
      <c r="G21" s="41" t="s">
        <v>32</v>
      </c>
      <c r="H21" s="73" t="s">
        <v>123</v>
      </c>
      <c r="I21" s="73" t="s">
        <v>932</v>
      </c>
      <c r="J21" s="73" t="s">
        <v>915</v>
      </c>
      <c r="K21" s="73">
        <v>15</v>
      </c>
      <c r="L21" s="154" t="s">
        <v>289</v>
      </c>
      <c r="N21" s="135"/>
      <c r="O21" s="379"/>
      <c r="P21" s="379"/>
      <c r="Q21" s="203"/>
      <c r="R21" s="381">
        <v>25.833749825739982</v>
      </c>
      <c r="S21" s="380">
        <v>23.763744970193255</v>
      </c>
      <c r="T21" s="380">
        <v>25.833749825739982</v>
      </c>
      <c r="U21" s="381">
        <v>24.157411897139355</v>
      </c>
      <c r="V21" s="380">
        <v>32.163725540115507</v>
      </c>
      <c r="W21" s="380">
        <v>24.157411897139355</v>
      </c>
      <c r="X21" s="89">
        <v>959.15136692991939</v>
      </c>
      <c r="Y21" s="380">
        <v>195.47165976561121</v>
      </c>
      <c r="Z21" s="380">
        <v>11.642903819100567</v>
      </c>
      <c r="AA21" s="89">
        <v>263.96036914824083</v>
      </c>
      <c r="AB21" s="380">
        <v>106.04722458812924</v>
      </c>
      <c r="AC21" s="380">
        <v>1.6042544383621109</v>
      </c>
      <c r="AD21" s="89">
        <v>109.11272167269868</v>
      </c>
      <c r="AE21" s="380">
        <v>82.13985653601776</v>
      </c>
      <c r="AF21" s="380">
        <v>1.8265722692160684</v>
      </c>
      <c r="AG21" s="381">
        <v>1720.4755064698907</v>
      </c>
      <c r="AH21" s="380">
        <v>4059.3211332374258</v>
      </c>
      <c r="AI21" s="380">
        <v>1720.4755064698907</v>
      </c>
      <c r="AJ21" s="89">
        <v>135557.70377406434</v>
      </c>
      <c r="AK21" s="380">
        <v>19053.559507263868</v>
      </c>
      <c r="AL21" s="380">
        <v>106.34215680015171</v>
      </c>
      <c r="AM21" s="381">
        <v>668.61250331102701</v>
      </c>
      <c r="AN21" s="380">
        <v>583.24572296666747</v>
      </c>
      <c r="AO21" s="380">
        <v>668.61250331102701</v>
      </c>
      <c r="AP21" s="381">
        <v>884.02615292846906</v>
      </c>
      <c r="AQ21" s="380">
        <v>1105.2272257777574</v>
      </c>
      <c r="AR21" s="380">
        <v>884.02615292846906</v>
      </c>
      <c r="AS21" s="89">
        <v>401.2346064522676</v>
      </c>
      <c r="AT21" s="380">
        <v>152.64498949996468</v>
      </c>
      <c r="AU21" s="380">
        <v>60.832638847558222</v>
      </c>
      <c r="AV21" s="89">
        <v>1.5752619233945839</v>
      </c>
      <c r="AW21" s="380">
        <v>1.0541455671889139</v>
      </c>
      <c r="AX21" s="380">
        <v>0.65999431044717038</v>
      </c>
      <c r="AY21" s="89">
        <v>13.164441996611259</v>
      </c>
      <c r="AZ21" s="380">
        <v>9.8874593756676372</v>
      </c>
      <c r="BA21" s="380">
        <v>3.6892633842210736</v>
      </c>
      <c r="BB21" s="381">
        <v>0.24300879872121875</v>
      </c>
      <c r="BC21" s="382">
        <v>0.22086376250360157</v>
      </c>
      <c r="BD21" s="382">
        <v>0.24300879872121875</v>
      </c>
      <c r="BE21" s="381">
        <v>1.3870442638135014</v>
      </c>
      <c r="BF21" s="380">
        <v>0.74784340745149225</v>
      </c>
      <c r="BG21" s="380">
        <v>1.3870442638135014</v>
      </c>
      <c r="BH21" s="89">
        <v>537.25933754110895</v>
      </c>
      <c r="BI21" s="380">
        <v>103.0568427434707</v>
      </c>
      <c r="BJ21" s="380">
        <v>3.8390363165468089</v>
      </c>
      <c r="BK21" s="89">
        <v>3319.5155711829052</v>
      </c>
      <c r="BL21" s="380">
        <v>1170.4255246777473</v>
      </c>
      <c r="BM21" s="380">
        <v>3.9333538724156041</v>
      </c>
      <c r="BN21" s="89">
        <v>2362.2867600012773</v>
      </c>
      <c r="BO21" s="380">
        <v>605.44932002939777</v>
      </c>
      <c r="BP21" s="380">
        <v>15.564457942209506</v>
      </c>
      <c r="BQ21" s="89">
        <v>0.54576166647517732</v>
      </c>
      <c r="BR21" s="380">
        <v>0.80385447519171327</v>
      </c>
      <c r="BS21" s="380">
        <v>0.12292409009739425</v>
      </c>
      <c r="BT21" s="381">
        <v>1.2983979080438235</v>
      </c>
      <c r="BU21" s="380">
        <v>0.22477393232765636</v>
      </c>
      <c r="BV21" s="380">
        <v>1.2983979080438235</v>
      </c>
      <c r="BW21" s="381">
        <v>1.3965384111744383</v>
      </c>
      <c r="BX21" s="380">
        <v>0.88985918253306162</v>
      </c>
      <c r="BY21" s="380">
        <v>1.3965384111744383</v>
      </c>
      <c r="BZ21" s="89">
        <v>6.0572142123402051</v>
      </c>
      <c r="CA21" s="380">
        <v>6.72929075253401</v>
      </c>
      <c r="CB21" s="380">
        <v>1.3722232967844068</v>
      </c>
      <c r="CC21" s="89">
        <v>2.8443484123568261</v>
      </c>
      <c r="CD21" s="380">
        <v>1.8993934680848508</v>
      </c>
      <c r="CE21" s="380">
        <v>0.1811761474828274</v>
      </c>
      <c r="CF21" s="89">
        <v>133.70005630221411</v>
      </c>
      <c r="CG21" s="380">
        <v>43.016574900434321</v>
      </c>
      <c r="CH21" s="380">
        <v>1.1403456649013446</v>
      </c>
      <c r="CI21" s="89">
        <v>33.209005247771998</v>
      </c>
      <c r="CJ21" s="380">
        <v>18.607797571998461</v>
      </c>
      <c r="CK21" s="380">
        <v>0.70112419268031745</v>
      </c>
      <c r="CL21" s="381">
        <v>3.3130508974665727</v>
      </c>
      <c r="CM21" s="380">
        <v>3.5045779301348858</v>
      </c>
      <c r="CN21" s="380">
        <v>3.3130508974665727</v>
      </c>
      <c r="CO21" s="89">
        <v>176.63633766407872</v>
      </c>
      <c r="CP21" s="380">
        <v>18.261917233053431</v>
      </c>
      <c r="CQ21" s="380">
        <v>0.11836787154291879</v>
      </c>
      <c r="CR21" s="89">
        <v>4481.4612579447048</v>
      </c>
      <c r="CS21" s="380">
        <v>738.78937942392906</v>
      </c>
      <c r="CT21" s="380">
        <v>0</v>
      </c>
      <c r="CU21" s="89">
        <v>1.5793727838873206</v>
      </c>
      <c r="CV21" s="380">
        <v>1.281883405095011</v>
      </c>
      <c r="CW21" s="380">
        <v>0</v>
      </c>
      <c r="CX21" s="89">
        <v>2.2541083344428681</v>
      </c>
      <c r="CY21" s="380">
        <v>1.5028761109606226</v>
      </c>
      <c r="CZ21" s="380">
        <v>2.7055689391578951E-2</v>
      </c>
      <c r="DA21" s="89">
        <v>0</v>
      </c>
      <c r="DB21" s="380">
        <v>0</v>
      </c>
      <c r="DC21" s="380">
        <v>0</v>
      </c>
      <c r="DD21" s="381">
        <v>0.38322728991006844</v>
      </c>
      <c r="DE21" s="380">
        <v>6.012426459762011E-3</v>
      </c>
      <c r="DF21" s="380">
        <v>0.38322728991006844</v>
      </c>
      <c r="DG21" s="381">
        <v>0.18999222683401679</v>
      </c>
      <c r="DH21" s="380">
        <v>1.3442840589873747E-3</v>
      </c>
      <c r="DI21" s="380">
        <v>0.18999222683401679</v>
      </c>
      <c r="DJ21" s="89">
        <v>2.8436919879501614</v>
      </c>
      <c r="DK21" s="380">
        <v>2.6605896334528487</v>
      </c>
      <c r="DL21" s="380">
        <v>0</v>
      </c>
      <c r="DM21" s="89">
        <v>3301.8638383104458</v>
      </c>
      <c r="DN21" s="380">
        <v>784.18241787326849</v>
      </c>
      <c r="DO21" s="380">
        <v>0</v>
      </c>
      <c r="DP21" s="89">
        <v>8566.757780977845</v>
      </c>
      <c r="DQ21" s="380">
        <v>1203.130263246986</v>
      </c>
      <c r="DR21" s="380">
        <v>0</v>
      </c>
      <c r="DS21" s="89">
        <v>1214.5997425041517</v>
      </c>
      <c r="DT21" s="380">
        <v>165.78721830097905</v>
      </c>
      <c r="DU21" s="380">
        <v>1.7163218462150874E-2</v>
      </c>
      <c r="DV21" s="89">
        <v>5115.2987710910502</v>
      </c>
      <c r="DW21" s="380">
        <v>814.87405129466765</v>
      </c>
      <c r="DX21" s="380">
        <v>9.4271377246520488E-2</v>
      </c>
      <c r="DY21" s="89">
        <v>1261.9288528225095</v>
      </c>
      <c r="DZ21" s="380">
        <v>206.87669937118872</v>
      </c>
      <c r="EA21" s="380">
        <v>0</v>
      </c>
      <c r="EB21" s="89">
        <v>98.894088007135281</v>
      </c>
      <c r="EC21" s="380">
        <v>19.74025383353132</v>
      </c>
      <c r="ED21" s="380">
        <v>0</v>
      </c>
      <c r="EE21" s="89">
        <v>1205.107978486307</v>
      </c>
      <c r="EF21" s="380">
        <v>308.62326056991185</v>
      </c>
      <c r="EG21" s="380">
        <v>0</v>
      </c>
      <c r="EH21" s="89">
        <v>157.91305329970174</v>
      </c>
      <c r="EI21" s="380">
        <v>24.687689344903891</v>
      </c>
      <c r="EJ21" s="380">
        <v>0</v>
      </c>
      <c r="EK21" s="89">
        <v>910.65967402703416</v>
      </c>
      <c r="EL21" s="380">
        <v>140.0905621484109</v>
      </c>
      <c r="EM21" s="380">
        <v>5.7731760805719144E-2</v>
      </c>
      <c r="EN21" s="89">
        <v>156.07955334134158</v>
      </c>
      <c r="EO21" s="380">
        <v>41.083485779110795</v>
      </c>
      <c r="EP21" s="380">
        <v>0</v>
      </c>
      <c r="EQ21" s="89">
        <v>407.74502641355787</v>
      </c>
      <c r="ER21" s="380">
        <v>92.314252975151462</v>
      </c>
      <c r="ES21" s="380">
        <v>0</v>
      </c>
      <c r="ET21" s="89">
        <v>48.18412611629153</v>
      </c>
      <c r="EU21" s="380">
        <v>9.5718436703823659</v>
      </c>
      <c r="EV21" s="380">
        <v>1.3382314955470447E-2</v>
      </c>
      <c r="EW21" s="89">
        <v>250.35776898029192</v>
      </c>
      <c r="EX21" s="380">
        <v>44.960975023038799</v>
      </c>
      <c r="EY21" s="380">
        <v>0</v>
      </c>
      <c r="EZ21" s="89">
        <v>27.107792940374122</v>
      </c>
      <c r="FA21" s="380">
        <v>9.9688416523722978</v>
      </c>
      <c r="FB21" s="380">
        <v>0</v>
      </c>
      <c r="FC21" s="89">
        <v>1.4316777967704519</v>
      </c>
      <c r="FD21" s="380">
        <v>1.2957556464408557</v>
      </c>
      <c r="FE21" s="380">
        <v>6.6806331571325553E-2</v>
      </c>
      <c r="FF21" s="89">
        <v>7.4716652647322706</v>
      </c>
      <c r="FG21" s="380">
        <v>2.7506926402769891</v>
      </c>
      <c r="FH21" s="380">
        <v>6.830937445535129E-2</v>
      </c>
      <c r="FI21" s="381">
        <v>5.5645553241181166E-2</v>
      </c>
      <c r="FJ21" s="380">
        <v>0.12531006286510096</v>
      </c>
      <c r="FK21" s="380">
        <v>5.5645553241181166E-2</v>
      </c>
      <c r="FL21" s="89">
        <v>67.628354340655676</v>
      </c>
      <c r="FM21" s="380">
        <v>29.912972300402668</v>
      </c>
      <c r="FN21" s="380">
        <v>0</v>
      </c>
      <c r="FO21" s="89">
        <v>16.246473102181948</v>
      </c>
      <c r="FP21" s="380">
        <v>7.4916044288163253</v>
      </c>
      <c r="FQ21" s="380">
        <v>0</v>
      </c>
      <c r="FS21" s="118">
        <v>27203.959305262735</v>
      </c>
      <c r="FT21" s="118">
        <v>0.24091506450287417</v>
      </c>
      <c r="FU21" s="118">
        <v>3.9414897841845445E-2</v>
      </c>
      <c r="FV21" s="207">
        <v>2.4947938214449974</v>
      </c>
    </row>
    <row r="22" spans="2:178">
      <c r="B22" s="41" t="s">
        <v>130</v>
      </c>
      <c r="C22" s="143" t="s">
        <v>127</v>
      </c>
      <c r="D22" s="73" t="s">
        <v>129</v>
      </c>
      <c r="E22" s="73">
        <v>18.3</v>
      </c>
      <c r="F22" s="73">
        <v>780</v>
      </c>
      <c r="G22" s="41" t="s">
        <v>32</v>
      </c>
      <c r="H22" s="73" t="s">
        <v>128</v>
      </c>
      <c r="I22" s="73" t="s">
        <v>933</v>
      </c>
      <c r="J22" s="73" t="s">
        <v>915</v>
      </c>
      <c r="K22" s="73">
        <v>15</v>
      </c>
      <c r="L22" s="154" t="s">
        <v>289</v>
      </c>
      <c r="N22" s="135">
        <v>4501.5008987417577</v>
      </c>
      <c r="O22" s="379">
        <v>37810</v>
      </c>
      <c r="P22" s="379">
        <v>1320</v>
      </c>
      <c r="Q22" s="203"/>
      <c r="R22" s="381">
        <v>19.238358954819205</v>
      </c>
      <c r="S22" s="380">
        <v>20.975755759698004</v>
      </c>
      <c r="T22" s="380">
        <v>19.238358954819205</v>
      </c>
      <c r="U22" s="381">
        <v>51.368720764976452</v>
      </c>
      <c r="V22" s="380">
        <v>53.793401232159844</v>
      </c>
      <c r="W22" s="380">
        <v>51.368720764976452</v>
      </c>
      <c r="X22" s="89">
        <v>591.26232719162385</v>
      </c>
      <c r="Y22" s="380">
        <v>31.90193813582211</v>
      </c>
      <c r="Z22" s="380">
        <v>16.261825157039944</v>
      </c>
      <c r="AA22" s="89">
        <v>227.10892626615228</v>
      </c>
      <c r="AB22" s="380">
        <v>151.36343461843211</v>
      </c>
      <c r="AC22" s="380">
        <v>3.4626234298384055</v>
      </c>
      <c r="AD22" s="89">
        <v>207.97905618828136</v>
      </c>
      <c r="AE22" s="380">
        <v>113.3507684731166</v>
      </c>
      <c r="AF22" s="380">
        <v>13.661904928245372</v>
      </c>
      <c r="AG22" s="89">
        <v>3724.8510785282429</v>
      </c>
      <c r="AH22" s="380">
        <v>1963.207404593132</v>
      </c>
      <c r="AI22" s="380">
        <v>2153.3456185355481</v>
      </c>
      <c r="AJ22" s="89">
        <v>152587.09469116409</v>
      </c>
      <c r="AK22" s="380">
        <v>10461.378850483388</v>
      </c>
      <c r="AL22" s="380">
        <v>101.15529546630181</v>
      </c>
      <c r="AM22" s="381">
        <v>494.44437364996287</v>
      </c>
      <c r="AN22" s="380">
        <v>381.23603202102817</v>
      </c>
      <c r="AO22" s="380">
        <v>494.44437364996287</v>
      </c>
      <c r="AP22" s="381">
        <v>942.65327633270601</v>
      </c>
      <c r="AQ22" s="380">
        <v>1296.2151016187102</v>
      </c>
      <c r="AR22" s="380">
        <v>942.65327633270601</v>
      </c>
      <c r="AS22" s="381">
        <v>150.33857090284803</v>
      </c>
      <c r="AT22" s="380">
        <v>127.51757777674014</v>
      </c>
      <c r="AU22" s="380">
        <v>150.33857090284803</v>
      </c>
      <c r="AV22" s="381">
        <v>2.7687338594125261</v>
      </c>
      <c r="AW22" s="380">
        <v>2.8545908013299091</v>
      </c>
      <c r="AX22" s="380">
        <v>2.7687338594125261</v>
      </c>
      <c r="AY22" s="89">
        <v>242.70590039034067</v>
      </c>
      <c r="AZ22" s="380">
        <v>71.811683405771504</v>
      </c>
      <c r="BA22" s="380">
        <v>4.6193410640899213</v>
      </c>
      <c r="BB22" s="89">
        <v>2.3023491063336872</v>
      </c>
      <c r="BC22" s="382">
        <v>1.5223422637666697</v>
      </c>
      <c r="BD22" s="382">
        <v>0.53125988855550232</v>
      </c>
      <c r="BE22" s="381">
        <v>20.582653950847316</v>
      </c>
      <c r="BF22" s="380">
        <v>21.340340393886731</v>
      </c>
      <c r="BG22" s="380">
        <v>20.582653950847316</v>
      </c>
      <c r="BH22" s="89">
        <v>396.61333382965626</v>
      </c>
      <c r="BI22" s="380">
        <v>46.285876257963722</v>
      </c>
      <c r="BJ22" s="380">
        <v>5.6292479586569346</v>
      </c>
      <c r="BK22" s="89">
        <v>1667.941197432119</v>
      </c>
      <c r="BL22" s="380">
        <v>766.59065142353882</v>
      </c>
      <c r="BM22" s="380">
        <v>8.1726338271956678</v>
      </c>
      <c r="BN22" s="89">
        <v>1723.1833555727078</v>
      </c>
      <c r="BO22" s="380">
        <v>520.01001241991889</v>
      </c>
      <c r="BP22" s="380">
        <v>49.507747661160394</v>
      </c>
      <c r="BQ22" s="89">
        <v>0.54776110426768798</v>
      </c>
      <c r="BR22" s="380">
        <v>5.2682565095275476E-2</v>
      </c>
      <c r="BS22" s="380">
        <v>0.14887608615942063</v>
      </c>
      <c r="BT22" s="381">
        <v>1.9861237313327555</v>
      </c>
      <c r="BU22" s="380">
        <v>1.8537744105319556</v>
      </c>
      <c r="BV22" s="380">
        <v>1.9861237313327555</v>
      </c>
      <c r="BW22" s="381">
        <v>2.1608261016911081</v>
      </c>
      <c r="BX22" s="380">
        <v>3.3858611849876201</v>
      </c>
      <c r="BY22" s="380">
        <v>2.1608261016911081</v>
      </c>
      <c r="BZ22" s="89">
        <v>18.862129809714084</v>
      </c>
      <c r="CA22" s="380">
        <v>9.3298743191466649</v>
      </c>
      <c r="CB22" s="380">
        <v>2.8987405738898313</v>
      </c>
      <c r="CC22" s="381">
        <v>0.58860553239054503</v>
      </c>
      <c r="CD22" s="380">
        <v>1.1237896902423745</v>
      </c>
      <c r="CE22" s="380">
        <v>0.58860553239054503</v>
      </c>
      <c r="CF22" s="89">
        <v>46.0169300391441</v>
      </c>
      <c r="CG22" s="380">
        <v>12.823467016623429</v>
      </c>
      <c r="CH22" s="380">
        <v>2.1194682903824247</v>
      </c>
      <c r="CI22" s="89">
        <v>12.315514657581842</v>
      </c>
      <c r="CJ22" s="380">
        <v>4.3515267603350383</v>
      </c>
      <c r="CK22" s="380">
        <v>1.0467538064608828</v>
      </c>
      <c r="CL22" s="381">
        <v>13.226070115544733</v>
      </c>
      <c r="CM22" s="380">
        <v>14.232285750681896</v>
      </c>
      <c r="CN22" s="380">
        <v>13.226070115544733</v>
      </c>
      <c r="CO22" s="89">
        <v>169.38144114092137</v>
      </c>
      <c r="CP22" s="380">
        <v>15.956159100679946</v>
      </c>
      <c r="CQ22" s="380">
        <v>0.13118289119651796</v>
      </c>
      <c r="CR22" s="89">
        <v>2932.5405267838523</v>
      </c>
      <c r="CS22" s="380">
        <v>256.5504140732387</v>
      </c>
      <c r="CT22" s="380">
        <v>9.5658019854909238E-2</v>
      </c>
      <c r="CU22" s="89">
        <v>1.9472865109251949</v>
      </c>
      <c r="CV22" s="380">
        <v>1.6811097218122795</v>
      </c>
      <c r="CW22" s="380">
        <v>0.10832743093876529</v>
      </c>
      <c r="CX22" s="89">
        <v>12.691957995332015</v>
      </c>
      <c r="CY22" s="380">
        <v>10.560869104540663</v>
      </c>
      <c r="CZ22" s="380">
        <v>0</v>
      </c>
      <c r="DA22" s="89">
        <v>0</v>
      </c>
      <c r="DB22" s="380">
        <v>0</v>
      </c>
      <c r="DC22" s="380">
        <v>0</v>
      </c>
      <c r="DD22" s="89">
        <v>2.8451505785867246</v>
      </c>
      <c r="DE22" s="380">
        <v>1.1830771707788286</v>
      </c>
      <c r="DF22" s="380">
        <v>0.6954630112945831</v>
      </c>
      <c r="DG22" s="381">
        <v>0.3277025773776705</v>
      </c>
      <c r="DH22" s="380">
        <v>0</v>
      </c>
      <c r="DI22" s="380">
        <v>0.3277025773776705</v>
      </c>
      <c r="DJ22" s="89">
        <v>2.9285353077084846</v>
      </c>
      <c r="DK22" s="380">
        <v>1.8523102456392306</v>
      </c>
      <c r="DL22" s="380">
        <v>0.6185620798462228</v>
      </c>
      <c r="DM22" s="89">
        <v>1361.3097909929104</v>
      </c>
      <c r="DN22" s="380">
        <v>135.57612754224579</v>
      </c>
      <c r="DO22" s="380">
        <v>0</v>
      </c>
      <c r="DP22" s="89">
        <v>3627.4666406934111</v>
      </c>
      <c r="DQ22" s="380">
        <v>297.13746326847007</v>
      </c>
      <c r="DR22" s="380">
        <v>5.0677073670872395E-2</v>
      </c>
      <c r="DS22" s="89">
        <v>563.00178724235286</v>
      </c>
      <c r="DT22" s="380">
        <v>60.190138717328665</v>
      </c>
      <c r="DU22" s="380">
        <v>3.8721930673696996E-2</v>
      </c>
      <c r="DV22" s="89">
        <v>2746.1702526761469</v>
      </c>
      <c r="DW22" s="380">
        <v>281.69183486064497</v>
      </c>
      <c r="DX22" s="380">
        <v>0</v>
      </c>
      <c r="DY22" s="89">
        <v>630.34596355313579</v>
      </c>
      <c r="DZ22" s="380">
        <v>85.639951854421113</v>
      </c>
      <c r="EA22" s="380">
        <v>0</v>
      </c>
      <c r="EB22" s="89">
        <v>38.918202111961236</v>
      </c>
      <c r="EC22" s="380">
        <v>9.8354650807150783</v>
      </c>
      <c r="ED22" s="380">
        <v>0</v>
      </c>
      <c r="EE22" s="89">
        <v>646.24665448050973</v>
      </c>
      <c r="EF22" s="380">
        <v>98.765539504822414</v>
      </c>
      <c r="EG22" s="380">
        <v>0</v>
      </c>
      <c r="EH22" s="89">
        <v>96.804761788611287</v>
      </c>
      <c r="EI22" s="380">
        <v>6.0884237460199913</v>
      </c>
      <c r="EJ22" s="380">
        <v>0</v>
      </c>
      <c r="EK22" s="89">
        <v>559.33942577950575</v>
      </c>
      <c r="EL22" s="380">
        <v>28.560231111634426</v>
      </c>
      <c r="EM22" s="380">
        <v>0</v>
      </c>
      <c r="EN22" s="89">
        <v>103.96997694501447</v>
      </c>
      <c r="EO22" s="380">
        <v>7.0847762754308583</v>
      </c>
      <c r="EP22" s="380">
        <v>0</v>
      </c>
      <c r="EQ22" s="89">
        <v>285.7499313768929</v>
      </c>
      <c r="ER22" s="380">
        <v>22.900368658104881</v>
      </c>
      <c r="ES22" s="380">
        <v>0</v>
      </c>
      <c r="ET22" s="89">
        <v>31.946835998191975</v>
      </c>
      <c r="EU22" s="380">
        <v>4.315410057025427</v>
      </c>
      <c r="EV22" s="380">
        <v>4.9058540336522044E-2</v>
      </c>
      <c r="EW22" s="89">
        <v>164.36473663789053</v>
      </c>
      <c r="EX22" s="380">
        <v>16.698176646705996</v>
      </c>
      <c r="EY22" s="380">
        <v>0.1759126401322306</v>
      </c>
      <c r="EZ22" s="89">
        <v>21.212087814908784</v>
      </c>
      <c r="FA22" s="380">
        <v>4.2764328546530708</v>
      </c>
      <c r="FB22" s="380">
        <v>3.5200904164907051E-2</v>
      </c>
      <c r="FC22" s="89">
        <v>1.4131614405792245</v>
      </c>
      <c r="FD22" s="380">
        <v>1.5162849274365444</v>
      </c>
      <c r="FE22" s="380">
        <v>0</v>
      </c>
      <c r="FF22" s="89">
        <v>5.1587835553829366</v>
      </c>
      <c r="FG22" s="380">
        <v>1.5978671374582438</v>
      </c>
      <c r="FH22" s="380">
        <v>0.14724284235428353</v>
      </c>
      <c r="FI22" s="381">
        <v>0.11764943622216191</v>
      </c>
      <c r="FJ22" s="380">
        <v>0</v>
      </c>
      <c r="FK22" s="380">
        <v>0.11764943622216191</v>
      </c>
      <c r="FL22" s="89">
        <v>8.8681192026532081</v>
      </c>
      <c r="FM22" s="380">
        <v>3.7223725450891108</v>
      </c>
      <c r="FN22" s="380">
        <v>0</v>
      </c>
      <c r="FO22" s="89">
        <v>16.461574799814098</v>
      </c>
      <c r="FP22" s="380">
        <v>5.5287909322768058</v>
      </c>
      <c r="FQ22" s="380">
        <v>6.3905303315092768E-2</v>
      </c>
      <c r="FS22" s="118">
        <v>13809.387574875296</v>
      </c>
      <c r="FT22" s="118">
        <v>0.18417603619253792</v>
      </c>
      <c r="FU22" s="118">
        <v>5.7759284004400016E-2</v>
      </c>
      <c r="FV22" s="207">
        <v>0.41806913492128323</v>
      </c>
    </row>
    <row r="23" spans="2:178">
      <c r="B23" s="41" t="s">
        <v>130</v>
      </c>
      <c r="C23" s="143" t="s">
        <v>127</v>
      </c>
      <c r="D23" s="73" t="s">
        <v>129</v>
      </c>
      <c r="E23" s="73">
        <v>18.3</v>
      </c>
      <c r="F23" s="73">
        <v>780</v>
      </c>
      <c r="G23" s="41" t="s">
        <v>32</v>
      </c>
      <c r="H23" s="73" t="s">
        <v>128</v>
      </c>
      <c r="I23" s="73" t="s">
        <v>934</v>
      </c>
      <c r="J23" s="73" t="s">
        <v>915</v>
      </c>
      <c r="K23" s="73">
        <v>15</v>
      </c>
      <c r="L23" s="154" t="s">
        <v>289</v>
      </c>
      <c r="N23" s="135">
        <v>4623.0367485520237</v>
      </c>
      <c r="O23" s="379">
        <v>39100</v>
      </c>
      <c r="P23" s="379">
        <v>1350</v>
      </c>
      <c r="Q23" s="203"/>
      <c r="R23" s="381">
        <v>13.5340708355558</v>
      </c>
      <c r="S23" s="380">
        <v>14.9042053913285</v>
      </c>
      <c r="T23" s="380">
        <v>13.5340708355558</v>
      </c>
      <c r="U23" s="381">
        <v>28.883874775682798</v>
      </c>
      <c r="V23" s="380">
        <v>70.536400234051499</v>
      </c>
      <c r="W23" s="380">
        <v>28.883874775682798</v>
      </c>
      <c r="X23" s="89">
        <v>1656.08628283864</v>
      </c>
      <c r="Y23" s="380">
        <v>330.82953423185802</v>
      </c>
      <c r="Z23" s="380">
        <v>11.857588432283301</v>
      </c>
      <c r="AA23" s="89">
        <v>533.63244012742803</v>
      </c>
      <c r="AB23" s="380">
        <v>342.711499537397</v>
      </c>
      <c r="AC23" s="380">
        <v>1.5188525968017801</v>
      </c>
      <c r="AD23" s="89">
        <v>2145.5591514689099</v>
      </c>
      <c r="AE23" s="380">
        <v>341.16856998074502</v>
      </c>
      <c r="AF23" s="380">
        <v>10.095040849985701</v>
      </c>
      <c r="AG23" s="89">
        <v>10388.314204681499</v>
      </c>
      <c r="AH23" s="380">
        <v>2973.9442358114102</v>
      </c>
      <c r="AI23" s="380">
        <v>1432.2606656237299</v>
      </c>
      <c r="AJ23" s="89">
        <v>148599.23168662199</v>
      </c>
      <c r="AK23" s="380">
        <v>19097.187996215001</v>
      </c>
      <c r="AL23" s="380">
        <v>82.326647576474699</v>
      </c>
      <c r="AM23" s="381">
        <v>467.28138197810398</v>
      </c>
      <c r="AN23" s="380">
        <v>525.75568970160703</v>
      </c>
      <c r="AO23" s="380">
        <v>467.28138197810398</v>
      </c>
      <c r="AP23" s="381">
        <v>764.45843890638105</v>
      </c>
      <c r="AQ23" s="380">
        <v>749.55615803101705</v>
      </c>
      <c r="AR23" s="380">
        <v>764.45843890638105</v>
      </c>
      <c r="AS23" s="89">
        <v>617.30587936788504</v>
      </c>
      <c r="AT23" s="380">
        <v>717.23683302311599</v>
      </c>
      <c r="AU23" s="380">
        <v>91.878804393330697</v>
      </c>
      <c r="AV23" s="381">
        <v>2.0097744328350098</v>
      </c>
      <c r="AW23" s="380">
        <v>2.8895762618682399</v>
      </c>
      <c r="AX23" s="380">
        <v>2.0097744328350098</v>
      </c>
      <c r="AY23" s="89">
        <v>55.767448093455101</v>
      </c>
      <c r="AZ23" s="380">
        <v>67.3113763991269</v>
      </c>
      <c r="BA23" s="380">
        <v>3.9682260581299098</v>
      </c>
      <c r="BB23" s="89">
        <v>1.16573217314098</v>
      </c>
      <c r="BC23" s="382">
        <v>1.1425055383365099</v>
      </c>
      <c r="BD23" s="382">
        <v>0.40203066802443399</v>
      </c>
      <c r="BE23" s="381">
        <v>13.340850355478</v>
      </c>
      <c r="BF23" s="380">
        <v>33.828008219840903</v>
      </c>
      <c r="BG23" s="380">
        <v>13.340850355478</v>
      </c>
      <c r="BH23" s="89">
        <v>366.59740398410798</v>
      </c>
      <c r="BI23" s="380">
        <v>71.444160275903499</v>
      </c>
      <c r="BJ23" s="380">
        <v>4.8098877925335799</v>
      </c>
      <c r="BK23" s="89">
        <v>2071.6711314996101</v>
      </c>
      <c r="BL23" s="380">
        <v>648.70826630674901</v>
      </c>
      <c r="BM23" s="380">
        <v>5.4265000099017699</v>
      </c>
      <c r="BN23" s="89">
        <v>1971.2816508385699</v>
      </c>
      <c r="BO23" s="380">
        <v>548.34528780889605</v>
      </c>
      <c r="BP23" s="380">
        <v>29.370967500630499</v>
      </c>
      <c r="BQ23" s="89">
        <v>0.59467070780727904</v>
      </c>
      <c r="BR23" s="380">
        <v>1.1893414156145601</v>
      </c>
      <c r="BS23" s="380">
        <v>0.132795563717794</v>
      </c>
      <c r="BT23" s="89">
        <v>2.7335037418706398</v>
      </c>
      <c r="BU23" s="380">
        <v>0.72700301971390902</v>
      </c>
      <c r="BV23" s="380">
        <v>1.18166217424329</v>
      </c>
      <c r="BW23" s="381">
        <v>1.67701038781667</v>
      </c>
      <c r="BX23" s="380">
        <v>2.31259356724355</v>
      </c>
      <c r="BY23" s="380">
        <v>1.67701038781667</v>
      </c>
      <c r="BZ23" s="89">
        <v>30.5871155780092</v>
      </c>
      <c r="CA23" s="380">
        <v>18.137057247011001</v>
      </c>
      <c r="CB23" s="380">
        <v>1.9240714170945801</v>
      </c>
      <c r="CC23" s="89">
        <v>2.4814232083354901</v>
      </c>
      <c r="CD23" s="380">
        <v>2.1642962557252998</v>
      </c>
      <c r="CE23" s="380">
        <v>0.29041956677517899</v>
      </c>
      <c r="CF23" s="89">
        <v>56.726671714776799</v>
      </c>
      <c r="CG23" s="380">
        <v>22.245541802571999</v>
      </c>
      <c r="CH23" s="380">
        <v>2.1077009975484802</v>
      </c>
      <c r="CI23" s="89">
        <v>10.9324831210679</v>
      </c>
      <c r="CJ23" s="380">
        <v>5.4334905572280503</v>
      </c>
      <c r="CK23" s="380">
        <v>0.887783383750676</v>
      </c>
      <c r="CL23" s="381">
        <v>10.2235389776093</v>
      </c>
      <c r="CM23" s="380">
        <v>3.54181570570598</v>
      </c>
      <c r="CN23" s="380">
        <v>10.2235389776093</v>
      </c>
      <c r="CO23" s="89">
        <v>133.20594214958501</v>
      </c>
      <c r="CP23" s="380">
        <v>17.361703215046202</v>
      </c>
      <c r="CQ23" s="380">
        <v>5.2258733215586099E-2</v>
      </c>
      <c r="CR23" s="89">
        <v>3343.0910821717498</v>
      </c>
      <c r="CS23" s="380">
        <v>729.89149276561602</v>
      </c>
      <c r="CT23" s="380">
        <v>0</v>
      </c>
      <c r="CU23" s="89">
        <v>1.4788687328291299</v>
      </c>
      <c r="CV23" s="380">
        <v>1.36076939250546</v>
      </c>
      <c r="CW23" s="380">
        <v>0</v>
      </c>
      <c r="CX23" s="89">
        <v>0.88805702049239299</v>
      </c>
      <c r="CY23" s="380">
        <v>0.80656407834755195</v>
      </c>
      <c r="CZ23" s="380">
        <v>0</v>
      </c>
      <c r="DA23" s="89">
        <v>0</v>
      </c>
      <c r="DB23" s="380">
        <v>0</v>
      </c>
      <c r="DC23" s="380">
        <v>0</v>
      </c>
      <c r="DD23" s="89">
        <v>1.4661963400617199</v>
      </c>
      <c r="DE23" s="380">
        <v>2.9323926801234399</v>
      </c>
      <c r="DF23" s="380">
        <v>0.54136538987176397</v>
      </c>
      <c r="DG23" s="381">
        <v>0.179918041154179</v>
      </c>
      <c r="DH23" s="380">
        <v>0</v>
      </c>
      <c r="DI23" s="380">
        <v>0.179918041154179</v>
      </c>
      <c r="DJ23" s="89">
        <v>12.3584550921626</v>
      </c>
      <c r="DK23" s="380">
        <v>14.918435476729901</v>
      </c>
      <c r="DL23" s="380">
        <v>0.48147871827198402</v>
      </c>
      <c r="DM23" s="89">
        <v>1568.49134908116</v>
      </c>
      <c r="DN23" s="380">
        <v>480.76250076760499</v>
      </c>
      <c r="DO23" s="380">
        <v>0</v>
      </c>
      <c r="DP23" s="89">
        <v>4275.64152122828</v>
      </c>
      <c r="DQ23" s="380">
        <v>1161.2511034834999</v>
      </c>
      <c r="DR23" s="380">
        <v>3.9445652030670297E-2</v>
      </c>
      <c r="DS23" s="89">
        <v>607.85942769671203</v>
      </c>
      <c r="DT23" s="380">
        <v>192.055464829822</v>
      </c>
      <c r="DU23" s="380">
        <v>0</v>
      </c>
      <c r="DV23" s="89">
        <v>3261.5007324704502</v>
      </c>
      <c r="DW23" s="380">
        <v>577.32088287765805</v>
      </c>
      <c r="DX23" s="380">
        <v>0.17431674509313999</v>
      </c>
      <c r="DY23" s="89">
        <v>793.02254702093103</v>
      </c>
      <c r="DZ23" s="380">
        <v>130.03772012298199</v>
      </c>
      <c r="EA23" s="380">
        <v>0.19767830210401199</v>
      </c>
      <c r="EB23" s="89">
        <v>34.686307196697797</v>
      </c>
      <c r="EC23" s="380">
        <v>3.1174333750950298</v>
      </c>
      <c r="ED23" s="380">
        <v>0</v>
      </c>
      <c r="EE23" s="89">
        <v>802.71184447958603</v>
      </c>
      <c r="EF23" s="380">
        <v>172.743823208127</v>
      </c>
      <c r="EG23" s="380">
        <v>0</v>
      </c>
      <c r="EH23" s="89">
        <v>109.415094916843</v>
      </c>
      <c r="EI23" s="380">
        <v>14.804943615076001</v>
      </c>
      <c r="EJ23" s="380">
        <v>0</v>
      </c>
      <c r="EK23" s="89">
        <v>634.33208287680702</v>
      </c>
      <c r="EL23" s="380">
        <v>74.911895062627806</v>
      </c>
      <c r="EM23" s="380">
        <v>0.11455393727719899</v>
      </c>
      <c r="EN23" s="89">
        <v>121.863204281809</v>
      </c>
      <c r="EO23" s="380">
        <v>13.2277577419836</v>
      </c>
      <c r="EP23" s="380">
        <v>0</v>
      </c>
      <c r="EQ23" s="89">
        <v>299.44091588373999</v>
      </c>
      <c r="ER23" s="380">
        <v>54.318029008656801</v>
      </c>
      <c r="ES23" s="380">
        <v>0</v>
      </c>
      <c r="ET23" s="89">
        <v>33.260179391646702</v>
      </c>
      <c r="EU23" s="380">
        <v>6.3952726120733097</v>
      </c>
      <c r="EV23" s="380">
        <v>0</v>
      </c>
      <c r="EW23" s="89">
        <v>172.05486359623899</v>
      </c>
      <c r="EX23" s="380">
        <v>40.771615414847503</v>
      </c>
      <c r="EY23" s="380">
        <v>0.19216101946516601</v>
      </c>
      <c r="EZ23" s="89">
        <v>20.484973212820599</v>
      </c>
      <c r="FA23" s="380">
        <v>5.1886282356731703</v>
      </c>
      <c r="FB23" s="380">
        <v>0</v>
      </c>
      <c r="FC23" s="89">
        <v>0</v>
      </c>
      <c r="FD23" s="380">
        <v>0</v>
      </c>
      <c r="FE23" s="380">
        <v>0</v>
      </c>
      <c r="FF23" s="89">
        <v>2.3816251069221899</v>
      </c>
      <c r="FG23" s="380">
        <v>2.9222045378606301</v>
      </c>
      <c r="FH23" s="380">
        <v>0</v>
      </c>
      <c r="FI23" s="381">
        <v>7.9933527315917199E-2</v>
      </c>
      <c r="FJ23" s="380">
        <v>0</v>
      </c>
      <c r="FK23" s="380">
        <v>7.9933527315917199E-2</v>
      </c>
      <c r="FL23" s="89">
        <v>12.3606784547293</v>
      </c>
      <c r="FM23" s="380">
        <v>5.5690989611223403</v>
      </c>
      <c r="FN23" s="380">
        <v>0</v>
      </c>
      <c r="FO23" s="89">
        <v>13.459127526865799</v>
      </c>
      <c r="FP23" s="380">
        <v>4.7987359802880398</v>
      </c>
      <c r="FQ23" s="380">
        <v>0</v>
      </c>
      <c r="FS23" s="118">
        <v>16077.856125505476</v>
      </c>
      <c r="FT23" s="118">
        <v>0.13119646194928966</v>
      </c>
      <c r="FU23" s="118">
        <v>3.9845142975599497E-2</v>
      </c>
      <c r="FV23" s="207">
        <v>0.6034022269061754</v>
      </c>
    </row>
    <row r="24" spans="2:178">
      <c r="B24" s="41" t="s">
        <v>130</v>
      </c>
      <c r="C24" s="143" t="s">
        <v>127</v>
      </c>
      <c r="D24" s="73" t="s">
        <v>129</v>
      </c>
      <c r="E24" s="73">
        <v>18.3</v>
      </c>
      <c r="F24" s="73">
        <v>780</v>
      </c>
      <c r="G24" s="41" t="s">
        <v>32</v>
      </c>
      <c r="H24" s="73" t="s">
        <v>128</v>
      </c>
      <c r="I24" s="73" t="s">
        <v>935</v>
      </c>
      <c r="J24" s="73" t="s">
        <v>922</v>
      </c>
      <c r="K24" s="73">
        <v>15</v>
      </c>
      <c r="L24" s="154" t="s">
        <v>289</v>
      </c>
      <c r="N24" s="135">
        <v>3510.5162772119011</v>
      </c>
      <c r="O24" s="379">
        <v>41010</v>
      </c>
      <c r="P24" s="379">
        <v>1380.0000000000002</v>
      </c>
      <c r="Q24" s="203"/>
      <c r="R24" s="381">
        <v>29.283047894913398</v>
      </c>
      <c r="S24" s="380">
        <v>12.6303160951914</v>
      </c>
      <c r="T24" s="380">
        <v>29.283047894913398</v>
      </c>
      <c r="U24" s="381">
        <v>46.172119512890497</v>
      </c>
      <c r="V24" s="380">
        <v>46.450466491634103</v>
      </c>
      <c r="W24" s="380">
        <v>46.172119512890497</v>
      </c>
      <c r="X24" s="89">
        <v>1912.8078730356101</v>
      </c>
      <c r="Y24" s="380">
        <v>645.94163419172196</v>
      </c>
      <c r="Z24" s="380">
        <v>20.564433460310099</v>
      </c>
      <c r="AA24" s="89">
        <v>174.44508565050199</v>
      </c>
      <c r="AB24" s="380">
        <v>175.48719431853999</v>
      </c>
      <c r="AC24" s="380">
        <v>3.7846480705745602</v>
      </c>
      <c r="AD24" s="89">
        <v>2189.9224622480201</v>
      </c>
      <c r="AE24" s="380">
        <v>605.27503980540598</v>
      </c>
      <c r="AF24" s="380">
        <v>15.4628004246659</v>
      </c>
      <c r="AG24" s="89">
        <v>12289.0323606159</v>
      </c>
      <c r="AH24" s="380">
        <v>3724.5500550622301</v>
      </c>
      <c r="AI24" s="380">
        <v>2544.8559887453098</v>
      </c>
      <c r="AJ24" s="89">
        <v>146400.49258363401</v>
      </c>
      <c r="AK24" s="380">
        <v>5497.6494884097501</v>
      </c>
      <c r="AL24" s="380">
        <v>137.92541832237399</v>
      </c>
      <c r="AM24" s="381">
        <v>746.21027642466504</v>
      </c>
      <c r="AN24" s="380">
        <v>127.14784201536899</v>
      </c>
      <c r="AO24" s="380">
        <v>746.21027642466504</v>
      </c>
      <c r="AP24" s="381">
        <v>1519.6161057838499</v>
      </c>
      <c r="AQ24" s="380">
        <v>458.766446880866</v>
      </c>
      <c r="AR24" s="380">
        <v>1519.6161057838499</v>
      </c>
      <c r="AS24" s="89">
        <v>256.62982455772197</v>
      </c>
      <c r="AT24" s="380">
        <v>185.49832516651301</v>
      </c>
      <c r="AU24" s="380">
        <v>147.01514940073</v>
      </c>
      <c r="AV24" s="381">
        <v>3.0129729663269198</v>
      </c>
      <c r="AW24" s="380">
        <v>1.2043097484755501</v>
      </c>
      <c r="AX24" s="380">
        <v>3.0129729663269198</v>
      </c>
      <c r="AY24" s="89">
        <v>26.948405162938801</v>
      </c>
      <c r="AZ24" s="380">
        <v>12.574211345729999</v>
      </c>
      <c r="BA24" s="380">
        <v>6.3597343254947498</v>
      </c>
      <c r="BB24" s="89">
        <v>1.5002724951034301</v>
      </c>
      <c r="BC24" s="382">
        <v>1.8678314750087801</v>
      </c>
      <c r="BD24" s="382">
        <v>0.75589497175492404</v>
      </c>
      <c r="BE24" s="89">
        <v>27.530033480718799</v>
      </c>
      <c r="BF24" s="380">
        <v>46.254812778966198</v>
      </c>
      <c r="BG24" s="380">
        <v>25.1723261501763</v>
      </c>
      <c r="BH24" s="89">
        <v>444.43912998756599</v>
      </c>
      <c r="BI24" s="380">
        <v>62.298803996214801</v>
      </c>
      <c r="BJ24" s="380">
        <v>7.6862019047485797</v>
      </c>
      <c r="BK24" s="89">
        <v>1231.14124274752</v>
      </c>
      <c r="BL24" s="380">
        <v>1188.45939299981</v>
      </c>
      <c r="BM24" s="380">
        <v>8.9515384203938808</v>
      </c>
      <c r="BN24" s="89">
        <v>1444.5862101190701</v>
      </c>
      <c r="BO24" s="380">
        <v>1147.1554198112699</v>
      </c>
      <c r="BP24" s="380">
        <v>48.504308856349098</v>
      </c>
      <c r="BQ24" s="89">
        <v>0.60524448008366405</v>
      </c>
      <c r="BR24" s="380">
        <v>1.2104889601673301</v>
      </c>
      <c r="BS24" s="380">
        <v>0.34117531760488701</v>
      </c>
      <c r="BT24" s="381">
        <v>2.28473051128121</v>
      </c>
      <c r="BU24" s="380">
        <v>0</v>
      </c>
      <c r="BV24" s="380">
        <v>2.28473051128121</v>
      </c>
      <c r="BW24" s="381">
        <v>3.3367387175932302</v>
      </c>
      <c r="BX24" s="380">
        <v>2.3563017721947301</v>
      </c>
      <c r="BY24" s="380">
        <v>3.3367387175932302</v>
      </c>
      <c r="BZ24" s="89">
        <v>35.385108130849602</v>
      </c>
      <c r="CA24" s="380">
        <v>52.376489948148702</v>
      </c>
      <c r="CB24" s="380">
        <v>3.0293820521559498</v>
      </c>
      <c r="CC24" s="89">
        <v>2.6297971694412299</v>
      </c>
      <c r="CD24" s="380">
        <v>0.54561235553006304</v>
      </c>
      <c r="CE24" s="380">
        <v>0.64829101701876801</v>
      </c>
      <c r="CF24" s="89">
        <v>34.777138103913103</v>
      </c>
      <c r="CG24" s="380">
        <v>7.5858105786357202</v>
      </c>
      <c r="CH24" s="380">
        <v>3.2562907892137001</v>
      </c>
      <c r="CI24" s="89">
        <v>9.9414206756989696</v>
      </c>
      <c r="CJ24" s="380">
        <v>6.2572990576191296</v>
      </c>
      <c r="CK24" s="380">
        <v>1.34910040282</v>
      </c>
      <c r="CL24" s="381">
        <v>14.891921214725301</v>
      </c>
      <c r="CM24" s="380">
        <v>24.2089852742704</v>
      </c>
      <c r="CN24" s="380">
        <v>14.891921214725301</v>
      </c>
      <c r="CO24" s="89">
        <v>112.17781706328699</v>
      </c>
      <c r="CP24" s="380">
        <v>14.1597366290274</v>
      </c>
      <c r="CQ24" s="380">
        <v>0</v>
      </c>
      <c r="CR24" s="89">
        <v>2609.0688426878801</v>
      </c>
      <c r="CS24" s="380">
        <v>345.47192384918401</v>
      </c>
      <c r="CT24" s="380">
        <v>7.2323264769795406E-2</v>
      </c>
      <c r="CU24" s="89">
        <v>0.68050660314240496</v>
      </c>
      <c r="CV24" s="380">
        <v>1.3610132062848099</v>
      </c>
      <c r="CW24" s="380">
        <v>0</v>
      </c>
      <c r="CX24" s="89">
        <v>0.229925251321525</v>
      </c>
      <c r="CY24" s="380">
        <v>0.459850502643049</v>
      </c>
      <c r="CZ24" s="380">
        <v>0</v>
      </c>
      <c r="DA24" s="381">
        <v>0.66625219025988602</v>
      </c>
      <c r="DB24" s="380">
        <v>0</v>
      </c>
      <c r="DC24" s="380">
        <v>0.66625219025988602</v>
      </c>
      <c r="DD24" s="381">
        <v>0.86898315424831996</v>
      </c>
      <c r="DE24" s="380">
        <v>1.3909360645159501</v>
      </c>
      <c r="DF24" s="380">
        <v>0.86898315424831996</v>
      </c>
      <c r="DG24" s="381">
        <v>0.29802396424919098</v>
      </c>
      <c r="DH24" s="380">
        <v>0</v>
      </c>
      <c r="DI24" s="380">
        <v>0.29802396424919098</v>
      </c>
      <c r="DJ24" s="89">
        <v>3.2010606502702799</v>
      </c>
      <c r="DK24" s="380">
        <v>6.4021213005405597</v>
      </c>
      <c r="DL24" s="380">
        <v>0.56818401395540696</v>
      </c>
      <c r="DM24" s="89">
        <v>1180.88561136061</v>
      </c>
      <c r="DN24" s="380">
        <v>119.75198776753101</v>
      </c>
      <c r="DO24" s="380">
        <v>0</v>
      </c>
      <c r="DP24" s="89">
        <v>3307.9864690494901</v>
      </c>
      <c r="DQ24" s="380">
        <v>190.06649666055901</v>
      </c>
      <c r="DR24" s="380">
        <v>6.5328573628011102E-2</v>
      </c>
      <c r="DS24" s="89">
        <v>472.96979082972098</v>
      </c>
      <c r="DT24" s="380">
        <v>24.426730785347701</v>
      </c>
      <c r="DU24" s="380">
        <v>4.9925078703152798E-2</v>
      </c>
      <c r="DV24" s="89">
        <v>2260.0590573637801</v>
      </c>
      <c r="DW24" s="380">
        <v>211.031854600581</v>
      </c>
      <c r="DX24" s="380">
        <v>0.28869086656151699</v>
      </c>
      <c r="DY24" s="89">
        <v>605.86324648188804</v>
      </c>
      <c r="DZ24" s="380">
        <v>82.185583492552595</v>
      </c>
      <c r="EA24" s="380">
        <v>0</v>
      </c>
      <c r="EB24" s="89">
        <v>31.217812589858699</v>
      </c>
      <c r="EC24" s="380">
        <v>5.9886583235571003</v>
      </c>
      <c r="ED24" s="380">
        <v>0</v>
      </c>
      <c r="EE24" s="89">
        <v>625.25161652915904</v>
      </c>
      <c r="EF24" s="380">
        <v>19.978679072526599</v>
      </c>
      <c r="EG24" s="380">
        <v>0</v>
      </c>
      <c r="EH24" s="89">
        <v>85.744362506996097</v>
      </c>
      <c r="EI24" s="380">
        <v>9.6475109092729205</v>
      </c>
      <c r="EJ24" s="380">
        <v>4.31873399769762E-2</v>
      </c>
      <c r="EK24" s="89">
        <v>498.88757457204701</v>
      </c>
      <c r="EL24" s="380">
        <v>57.720599450410603</v>
      </c>
      <c r="EM24" s="380">
        <v>0.18969739484179801</v>
      </c>
      <c r="EN24" s="89">
        <v>97.197647277756204</v>
      </c>
      <c r="EO24" s="380">
        <v>3.9959452570352201</v>
      </c>
      <c r="EP24" s="380">
        <v>0.13327946001621299</v>
      </c>
      <c r="EQ24" s="89">
        <v>231.07238209579799</v>
      </c>
      <c r="ER24" s="380">
        <v>37.4611789769097</v>
      </c>
      <c r="ES24" s="380">
        <v>0</v>
      </c>
      <c r="ET24" s="89">
        <v>27.1965174526078</v>
      </c>
      <c r="EU24" s="380">
        <v>2.9836272317316102</v>
      </c>
      <c r="EV24" s="380">
        <v>0</v>
      </c>
      <c r="EW24" s="89">
        <v>129.94761899088499</v>
      </c>
      <c r="EX24" s="380">
        <v>10.4226095944995</v>
      </c>
      <c r="EY24" s="380">
        <v>0</v>
      </c>
      <c r="EZ24" s="89">
        <v>15.818382785213799</v>
      </c>
      <c r="FA24" s="380">
        <v>3.0400569551276502</v>
      </c>
      <c r="FB24" s="380">
        <v>0</v>
      </c>
      <c r="FC24" s="381">
        <v>0.21432313077148901</v>
      </c>
      <c r="FD24" s="380">
        <v>0</v>
      </c>
      <c r="FE24" s="380">
        <v>0.21432313077148901</v>
      </c>
      <c r="FF24" s="89">
        <v>3.6464769253117102</v>
      </c>
      <c r="FG24" s="380">
        <v>1.3235932945248801</v>
      </c>
      <c r="FH24" s="380">
        <v>0.13526155743586599</v>
      </c>
      <c r="FI24" s="381">
        <v>0.23285434276301201</v>
      </c>
      <c r="FJ24" s="380">
        <v>0.40787543786679697</v>
      </c>
      <c r="FK24" s="380">
        <v>0.23285434276301201</v>
      </c>
      <c r="FL24" s="89">
        <v>9.1140788687462901</v>
      </c>
      <c r="FM24" s="380">
        <v>0.86592111673045302</v>
      </c>
      <c r="FN24" s="380">
        <v>0</v>
      </c>
      <c r="FO24" s="89">
        <v>9.0031857859942903</v>
      </c>
      <c r="FP24" s="380">
        <v>1.51997405139665</v>
      </c>
      <c r="FQ24" s="380">
        <v>0</v>
      </c>
      <c r="FS24" s="118">
        <v>12179.166932573693</v>
      </c>
      <c r="FT24" s="118">
        <v>0.15326648892740166</v>
      </c>
      <c r="FU24" s="118">
        <v>4.2995345783103468E-2</v>
      </c>
      <c r="FV24" s="207">
        <v>0.57617007961557587</v>
      </c>
    </row>
    <row r="25" spans="2:178">
      <c r="B25" s="41" t="s">
        <v>130</v>
      </c>
      <c r="C25" s="143" t="s">
        <v>127</v>
      </c>
      <c r="D25" s="73" t="s">
        <v>129</v>
      </c>
      <c r="E25" s="73">
        <v>18.3</v>
      </c>
      <c r="F25" s="73">
        <v>780</v>
      </c>
      <c r="G25" s="41" t="s">
        <v>32</v>
      </c>
      <c r="H25" s="73" t="s">
        <v>128</v>
      </c>
      <c r="I25" s="73" t="s">
        <v>936</v>
      </c>
      <c r="J25" s="73" t="s">
        <v>931</v>
      </c>
      <c r="K25" s="73">
        <v>15</v>
      </c>
      <c r="L25" s="154" t="s">
        <v>289</v>
      </c>
      <c r="N25" s="135">
        <v>2935.5582184941059</v>
      </c>
      <c r="O25" s="379">
        <v>42460.000000000007</v>
      </c>
      <c r="P25" s="379">
        <v>1300</v>
      </c>
      <c r="Q25" s="203"/>
      <c r="R25" s="381">
        <v>22.061805049203901</v>
      </c>
      <c r="S25" s="380">
        <v>22.9949812758131</v>
      </c>
      <c r="T25" s="380">
        <v>22.061805049203901</v>
      </c>
      <c r="U25" s="89">
        <v>40.646208200119197</v>
      </c>
      <c r="V25" s="380">
        <v>4.1917343868339998</v>
      </c>
      <c r="W25" s="380">
        <v>34.082417248664903</v>
      </c>
      <c r="X25" s="89">
        <v>1014.82326111653</v>
      </c>
      <c r="Y25" s="380">
        <v>149.218630814618</v>
      </c>
      <c r="Z25" s="380">
        <v>14.2978302643404</v>
      </c>
      <c r="AA25" s="89">
        <v>199.79147851728101</v>
      </c>
      <c r="AB25" s="380">
        <v>82.655007290012605</v>
      </c>
      <c r="AC25" s="380">
        <v>2.03748411273423</v>
      </c>
      <c r="AD25" s="89">
        <v>169.47630133341201</v>
      </c>
      <c r="AE25" s="380">
        <v>78.575730510194902</v>
      </c>
      <c r="AF25" s="380">
        <v>12.1442803859681</v>
      </c>
      <c r="AG25" s="89">
        <v>2096.2762272081</v>
      </c>
      <c r="AH25" s="380">
        <v>1692.8848494961401</v>
      </c>
      <c r="AI25" s="380">
        <v>1985.5458523672701</v>
      </c>
      <c r="AJ25" s="89">
        <v>147952.87510659799</v>
      </c>
      <c r="AK25" s="380">
        <v>11772.791589328799</v>
      </c>
      <c r="AL25" s="380">
        <v>86.223336566923294</v>
      </c>
      <c r="AM25" s="381">
        <v>548.57967079436105</v>
      </c>
      <c r="AN25" s="380">
        <v>206.402027477622</v>
      </c>
      <c r="AO25" s="380">
        <v>548.57967079436105</v>
      </c>
      <c r="AP25" s="381">
        <v>900.06302885514401</v>
      </c>
      <c r="AQ25" s="380">
        <v>475.15301120553102</v>
      </c>
      <c r="AR25" s="380">
        <v>900.06302885514401</v>
      </c>
      <c r="AS25" s="381">
        <v>124.45282154763601</v>
      </c>
      <c r="AT25" s="380">
        <v>87.437507506429696</v>
      </c>
      <c r="AU25" s="380">
        <v>124.45282154763601</v>
      </c>
      <c r="AV25" s="381">
        <v>2.9195561493673599</v>
      </c>
      <c r="AW25" s="380">
        <v>1.0902788329309101</v>
      </c>
      <c r="AX25" s="380">
        <v>2.9195561493673599</v>
      </c>
      <c r="AY25" s="89">
        <v>18.823437234764501</v>
      </c>
      <c r="AZ25" s="380">
        <v>20.551956604452101</v>
      </c>
      <c r="BA25" s="380">
        <v>3.0845314604107599</v>
      </c>
      <c r="BB25" s="89">
        <v>1.7356525606289801</v>
      </c>
      <c r="BC25" s="382">
        <v>2.46579609436764</v>
      </c>
      <c r="BD25" s="382">
        <v>0.59233266771380699</v>
      </c>
      <c r="BE25" s="381">
        <v>17.049082498010701</v>
      </c>
      <c r="BF25" s="380">
        <v>25.276784986555398</v>
      </c>
      <c r="BG25" s="380">
        <v>17.049082498010701</v>
      </c>
      <c r="BH25" s="89">
        <v>390.97218314975697</v>
      </c>
      <c r="BI25" s="380">
        <v>61.982216721000398</v>
      </c>
      <c r="BJ25" s="380">
        <v>5.2567860717241199</v>
      </c>
      <c r="BK25" s="89">
        <v>823.65147894674396</v>
      </c>
      <c r="BL25" s="380">
        <v>594.15702127294298</v>
      </c>
      <c r="BM25" s="380">
        <v>7.3393807202365604</v>
      </c>
      <c r="BN25" s="89">
        <v>1276.2799495486199</v>
      </c>
      <c r="BO25" s="380">
        <v>1315.33187361052</v>
      </c>
      <c r="BP25" s="380">
        <v>40.733337984656998</v>
      </c>
      <c r="BQ25" s="381">
        <v>0.17812128200298599</v>
      </c>
      <c r="BR25" s="380">
        <v>0</v>
      </c>
      <c r="BS25" s="380">
        <v>0.17812128200298599</v>
      </c>
      <c r="BT25" s="381">
        <v>1.6015022451182199</v>
      </c>
      <c r="BU25" s="380">
        <v>0</v>
      </c>
      <c r="BV25" s="380">
        <v>1.6015022451182199</v>
      </c>
      <c r="BW25" s="381">
        <v>1.9764848427225099</v>
      </c>
      <c r="BX25" s="380">
        <v>0.97301098826384402</v>
      </c>
      <c r="BY25" s="380">
        <v>1.9764848427225099</v>
      </c>
      <c r="BZ25" s="89">
        <v>15.6573054985209</v>
      </c>
      <c r="CA25" s="380">
        <v>3.70025603861097</v>
      </c>
      <c r="CB25" s="380">
        <v>2.00330105215152</v>
      </c>
      <c r="CC25" s="89">
        <v>1.0898999923817201</v>
      </c>
      <c r="CD25" s="380">
        <v>0.53438267294957797</v>
      </c>
      <c r="CE25" s="380">
        <v>0.51075981345534205</v>
      </c>
      <c r="CF25" s="89">
        <v>29.276912756245299</v>
      </c>
      <c r="CG25" s="380">
        <v>4.7802052011792</v>
      </c>
      <c r="CH25" s="380">
        <v>2.6831685530595402</v>
      </c>
      <c r="CI25" s="89">
        <v>9.9542733961563901</v>
      </c>
      <c r="CJ25" s="380">
        <v>8.9902990724602994</v>
      </c>
      <c r="CK25" s="380">
        <v>0.84747044630743196</v>
      </c>
      <c r="CL25" s="381">
        <v>11.885509074426199</v>
      </c>
      <c r="CM25" s="380">
        <v>9.4239498305932194</v>
      </c>
      <c r="CN25" s="380">
        <v>11.885509074426199</v>
      </c>
      <c r="CO25" s="89">
        <v>137.849285731381</v>
      </c>
      <c r="CP25" s="380">
        <v>12.0184862592215</v>
      </c>
      <c r="CQ25" s="380">
        <v>0.14872890151238499</v>
      </c>
      <c r="CR25" s="89">
        <v>1956.3895066482301</v>
      </c>
      <c r="CS25" s="380">
        <v>326.74113013663901</v>
      </c>
      <c r="CT25" s="380">
        <v>5.2781799050117699E-2</v>
      </c>
      <c r="CU25" s="89">
        <v>0.64564579566884595</v>
      </c>
      <c r="CV25" s="380">
        <v>1.2912915913376899</v>
      </c>
      <c r="CW25" s="380">
        <v>0</v>
      </c>
      <c r="CX25" s="89">
        <v>0.39910896654746097</v>
      </c>
      <c r="CY25" s="380">
        <v>0.79821793309492195</v>
      </c>
      <c r="CZ25" s="380">
        <v>0</v>
      </c>
      <c r="DA25" s="89">
        <v>0</v>
      </c>
      <c r="DB25" s="380">
        <v>0</v>
      </c>
      <c r="DC25" s="380">
        <v>0</v>
      </c>
      <c r="DD25" s="89">
        <v>0.61839895230193398</v>
      </c>
      <c r="DE25" s="380">
        <v>1.23679790460387</v>
      </c>
      <c r="DF25" s="380">
        <v>0.50574086333311496</v>
      </c>
      <c r="DG25" s="89">
        <v>0.79010727244420897</v>
      </c>
      <c r="DH25" s="380">
        <v>0.107125526741702</v>
      </c>
      <c r="DI25" s="380">
        <v>0.249172525979275</v>
      </c>
      <c r="DJ25" s="89">
        <v>2.5087402561326901</v>
      </c>
      <c r="DK25" s="380">
        <v>2.66243143822587</v>
      </c>
      <c r="DL25" s="380">
        <v>0</v>
      </c>
      <c r="DM25" s="89">
        <v>1342.30337875232</v>
      </c>
      <c r="DN25" s="380">
        <v>81.0567771092783</v>
      </c>
      <c r="DO25" s="380">
        <v>0</v>
      </c>
      <c r="DP25" s="89">
        <v>3570.1319255264002</v>
      </c>
      <c r="DQ25" s="380">
        <v>88.057060956209597</v>
      </c>
      <c r="DR25" s="380">
        <v>0</v>
      </c>
      <c r="DS25" s="89">
        <v>550.95383235842098</v>
      </c>
      <c r="DT25" s="380">
        <v>72.703935844578695</v>
      </c>
      <c r="DU25" s="380">
        <v>3.6431016535524101E-2</v>
      </c>
      <c r="DV25" s="89">
        <v>2428.5158946850902</v>
      </c>
      <c r="DW25" s="380">
        <v>369.07333550649997</v>
      </c>
      <c r="DX25" s="380">
        <v>0.21063019673051001</v>
      </c>
      <c r="DY25" s="89">
        <v>516.06185086725702</v>
      </c>
      <c r="DZ25" s="380">
        <v>14.8831925767276</v>
      </c>
      <c r="EA25" s="380">
        <v>0</v>
      </c>
      <c r="EB25" s="89">
        <v>22.883991256665901</v>
      </c>
      <c r="EC25" s="380">
        <v>3.2218795621754701</v>
      </c>
      <c r="ED25" s="380">
        <v>6.8443617308014099E-2</v>
      </c>
      <c r="EE25" s="89">
        <v>486.04367763665999</v>
      </c>
      <c r="EF25" s="380">
        <v>37.785803830973997</v>
      </c>
      <c r="EG25" s="380">
        <v>0</v>
      </c>
      <c r="EH25" s="89">
        <v>65.196578700186194</v>
      </c>
      <c r="EI25" s="380">
        <v>10.280878230271</v>
      </c>
      <c r="EJ25" s="380">
        <v>0</v>
      </c>
      <c r="EK25" s="89">
        <v>356.09073791037599</v>
      </c>
      <c r="EL25" s="380">
        <v>42.440990221489997</v>
      </c>
      <c r="EM25" s="380">
        <v>0.13838587286839299</v>
      </c>
      <c r="EN25" s="89">
        <v>65.641202911815896</v>
      </c>
      <c r="EO25" s="380">
        <v>7.4576254495304601</v>
      </c>
      <c r="EP25" s="380">
        <v>0</v>
      </c>
      <c r="EQ25" s="89">
        <v>162.69479452070601</v>
      </c>
      <c r="ER25" s="380">
        <v>19.328339528171298</v>
      </c>
      <c r="ES25" s="380">
        <v>0</v>
      </c>
      <c r="ET25" s="89">
        <v>20.7793507255404</v>
      </c>
      <c r="EU25" s="380">
        <v>6.9949223635465998</v>
      </c>
      <c r="EV25" s="380">
        <v>0</v>
      </c>
      <c r="EW25" s="89">
        <v>86.132932662232406</v>
      </c>
      <c r="EX25" s="380">
        <v>19.055287597303</v>
      </c>
      <c r="EY25" s="380">
        <v>0</v>
      </c>
      <c r="EZ25" s="89">
        <v>11.6098254661896</v>
      </c>
      <c r="FA25" s="380">
        <v>1.47871156161908</v>
      </c>
      <c r="FB25" s="380">
        <v>0</v>
      </c>
      <c r="FC25" s="381">
        <v>0.15639561954622999</v>
      </c>
      <c r="FD25" s="380">
        <v>0</v>
      </c>
      <c r="FE25" s="380">
        <v>0.15639561954622999</v>
      </c>
      <c r="FF25" s="89">
        <v>2.5499977645167902</v>
      </c>
      <c r="FG25" s="380">
        <v>1.39157858599114</v>
      </c>
      <c r="FH25" s="380">
        <v>0.16834097012416899</v>
      </c>
      <c r="FI25" s="381">
        <v>5.6631674812682303E-2</v>
      </c>
      <c r="FJ25" s="380">
        <v>0</v>
      </c>
      <c r="FK25" s="380">
        <v>5.6631674812682303E-2</v>
      </c>
      <c r="FL25" s="89">
        <v>7.1139158659464297</v>
      </c>
      <c r="FM25" s="380">
        <v>3.9639886912560298</v>
      </c>
      <c r="FN25" s="380">
        <v>0</v>
      </c>
      <c r="FO25" s="89">
        <v>4.0126898399590001</v>
      </c>
      <c r="FP25" s="380">
        <v>1.26724692396406</v>
      </c>
      <c r="FQ25" s="380">
        <v>4.2860926173304899E-2</v>
      </c>
      <c r="FS25" s="118">
        <v>11641.429480628096</v>
      </c>
      <c r="FT25" s="118">
        <v>0.1371031365332317</v>
      </c>
      <c r="FU25" s="118">
        <v>7.0461063741621824E-2</v>
      </c>
      <c r="FV25" s="207">
        <v>0.61274959616436431</v>
      </c>
    </row>
    <row r="26" spans="2:178">
      <c r="B26" s="41" t="s">
        <v>130</v>
      </c>
      <c r="C26" s="143" t="s">
        <v>127</v>
      </c>
      <c r="D26" s="73" t="s">
        <v>129</v>
      </c>
      <c r="E26" s="73">
        <v>18.3</v>
      </c>
      <c r="F26" s="73">
        <v>780</v>
      </c>
      <c r="G26" s="41" t="s">
        <v>32</v>
      </c>
      <c r="H26" s="73" t="s">
        <v>128</v>
      </c>
      <c r="I26" s="73" t="s">
        <v>937</v>
      </c>
      <c r="J26" s="73" t="s">
        <v>922</v>
      </c>
      <c r="K26" s="73">
        <v>15</v>
      </c>
      <c r="L26" s="154" t="s">
        <v>289</v>
      </c>
      <c r="N26" s="135">
        <v>7184.6385060914663</v>
      </c>
      <c r="O26" s="379">
        <v>42270</v>
      </c>
      <c r="P26" s="379">
        <v>1150</v>
      </c>
      <c r="Q26" s="203"/>
      <c r="R26" s="381">
        <v>14.54465236395</v>
      </c>
      <c r="S26" s="380">
        <v>11.955414120705701</v>
      </c>
      <c r="T26" s="380">
        <v>14.54465236395</v>
      </c>
      <c r="U26" s="89">
        <v>40.2920825479261</v>
      </c>
      <c r="V26" s="380">
        <v>54.068663749261802</v>
      </c>
      <c r="W26" s="380">
        <v>29.224842367517699</v>
      </c>
      <c r="X26" s="89">
        <v>875.43675197510197</v>
      </c>
      <c r="Y26" s="380">
        <v>271.790603092857</v>
      </c>
      <c r="Z26" s="380">
        <v>12.4183405658883</v>
      </c>
      <c r="AA26" s="89">
        <v>910.48786015258997</v>
      </c>
      <c r="AB26" s="380">
        <v>1640.58445210134</v>
      </c>
      <c r="AC26" s="380">
        <v>1.93836485588601</v>
      </c>
      <c r="AD26" s="89">
        <v>982.358761988472</v>
      </c>
      <c r="AE26" s="380">
        <v>1668.12229631985</v>
      </c>
      <c r="AF26" s="380">
        <v>10.107622751832499</v>
      </c>
      <c r="AG26" s="89">
        <v>6409.2753447779296</v>
      </c>
      <c r="AH26" s="380">
        <v>2357.7707945399302</v>
      </c>
      <c r="AI26" s="380">
        <v>1538.97157759017</v>
      </c>
      <c r="AJ26" s="89">
        <v>143854.19438251501</v>
      </c>
      <c r="AK26" s="380">
        <v>22738.509468719101</v>
      </c>
      <c r="AL26" s="380">
        <v>81.365445073647706</v>
      </c>
      <c r="AM26" s="381">
        <v>343.58848625085301</v>
      </c>
      <c r="AN26" s="380">
        <v>354.01075942853299</v>
      </c>
      <c r="AO26" s="380">
        <v>343.58848625085301</v>
      </c>
      <c r="AP26" s="89">
        <v>1094.19131204717</v>
      </c>
      <c r="AQ26" s="380">
        <v>1246.81428197169</v>
      </c>
      <c r="AR26" s="380">
        <v>649.873466890092</v>
      </c>
      <c r="AS26" s="89">
        <v>184.478138297242</v>
      </c>
      <c r="AT26" s="380">
        <v>261.58453082917299</v>
      </c>
      <c r="AU26" s="380">
        <v>82.323056377346106</v>
      </c>
      <c r="AV26" s="381">
        <v>2.22557588651404</v>
      </c>
      <c r="AW26" s="380">
        <v>2.03171210076896</v>
      </c>
      <c r="AX26" s="380">
        <v>2.22557588651404</v>
      </c>
      <c r="AY26" s="89">
        <v>14.2590268322268</v>
      </c>
      <c r="AZ26" s="380">
        <v>28.5180536644535</v>
      </c>
      <c r="BA26" s="380">
        <v>3.1613904479381798</v>
      </c>
      <c r="BB26" s="89">
        <v>3.1752314287084098</v>
      </c>
      <c r="BC26" s="382">
        <v>5.1372023777927804</v>
      </c>
      <c r="BD26" s="382">
        <v>0.45658325879356398</v>
      </c>
      <c r="BE26" s="381">
        <v>14.267366751423801</v>
      </c>
      <c r="BF26" s="380">
        <v>30.193141053006901</v>
      </c>
      <c r="BG26" s="380">
        <v>14.267366751423801</v>
      </c>
      <c r="BH26" s="89">
        <v>547.77008550974904</v>
      </c>
      <c r="BI26" s="380">
        <v>169.81958801822299</v>
      </c>
      <c r="BJ26" s="380">
        <v>4.0354718781018697</v>
      </c>
      <c r="BK26" s="89">
        <v>4431.3941621471604</v>
      </c>
      <c r="BL26" s="380">
        <v>7447.0193994744404</v>
      </c>
      <c r="BM26" s="380">
        <v>4.7495075395074702</v>
      </c>
      <c r="BN26" s="89">
        <v>4360.9940607176004</v>
      </c>
      <c r="BO26" s="380">
        <v>7012.7656118240902</v>
      </c>
      <c r="BP26" s="380">
        <v>29.729018760138899</v>
      </c>
      <c r="BQ26" s="89">
        <v>1.3095434886959501</v>
      </c>
      <c r="BR26" s="380">
        <v>2.1690165761701601</v>
      </c>
      <c r="BS26" s="380">
        <v>6.0252522533389898E-2</v>
      </c>
      <c r="BT26" s="89">
        <v>2.5086668947633801</v>
      </c>
      <c r="BU26" s="380">
        <v>5.0173337895267602</v>
      </c>
      <c r="BV26" s="380">
        <v>1.22483321143832</v>
      </c>
      <c r="BW26" s="89">
        <v>1.6145277553864401</v>
      </c>
      <c r="BX26" s="380">
        <v>5.3878820719705898</v>
      </c>
      <c r="BY26" s="380">
        <v>0.97622722580135102</v>
      </c>
      <c r="BZ26" s="89">
        <v>33.973696072294899</v>
      </c>
      <c r="CA26" s="380">
        <v>43.395664734852602</v>
      </c>
      <c r="CB26" s="380">
        <v>1.94076946827401</v>
      </c>
      <c r="CC26" s="89">
        <v>2.1342279359134899</v>
      </c>
      <c r="CD26" s="380">
        <v>1.9560623098977801</v>
      </c>
      <c r="CE26" s="380">
        <v>0.32004155719976801</v>
      </c>
      <c r="CF26" s="89">
        <v>81.288786584072099</v>
      </c>
      <c r="CG26" s="380">
        <v>44.120952664853299</v>
      </c>
      <c r="CH26" s="380">
        <v>1.78343049316089</v>
      </c>
      <c r="CI26" s="89">
        <v>20.864692755066599</v>
      </c>
      <c r="CJ26" s="380">
        <v>19.395028149474001</v>
      </c>
      <c r="CK26" s="380">
        <v>0.67464931650011795</v>
      </c>
      <c r="CL26" s="381">
        <v>8.8652836192617404</v>
      </c>
      <c r="CM26" s="380">
        <v>13.8041508651625</v>
      </c>
      <c r="CN26" s="380">
        <v>8.8652836192617404</v>
      </c>
      <c r="CO26" s="89">
        <v>124.319342691374</v>
      </c>
      <c r="CP26" s="380">
        <v>26.6274686967779</v>
      </c>
      <c r="CQ26" s="380">
        <v>4.6290335659123501E-2</v>
      </c>
      <c r="CR26" s="89">
        <v>5318.3548132676997</v>
      </c>
      <c r="CS26" s="380">
        <v>3483.3641102469601</v>
      </c>
      <c r="CT26" s="380">
        <v>3.8689500617257802E-2</v>
      </c>
      <c r="CU26" s="89">
        <v>2.9396102568946398</v>
      </c>
      <c r="CV26" s="380">
        <v>4.6374307349214003</v>
      </c>
      <c r="CW26" s="380">
        <v>7.4695641306529795E-2</v>
      </c>
      <c r="CX26" s="89">
        <v>0.63953788887043905</v>
      </c>
      <c r="CY26" s="380">
        <v>1.2790757777408801</v>
      </c>
      <c r="CZ26" s="380">
        <v>0</v>
      </c>
      <c r="DA26" s="89">
        <v>0</v>
      </c>
      <c r="DB26" s="380">
        <v>0</v>
      </c>
      <c r="DC26" s="380">
        <v>0</v>
      </c>
      <c r="DD26" s="89">
        <v>2.3069253334528499</v>
      </c>
      <c r="DE26" s="380">
        <v>4.6138506669057104</v>
      </c>
      <c r="DF26" s="380">
        <v>0.35952210147263503</v>
      </c>
      <c r="DG26" s="381">
        <v>0.15942494944277999</v>
      </c>
      <c r="DH26" s="380">
        <v>0</v>
      </c>
      <c r="DI26" s="380">
        <v>0.15942494944277999</v>
      </c>
      <c r="DJ26" s="89">
        <v>9.1926409698308493</v>
      </c>
      <c r="DK26" s="380">
        <v>12.577896610838399</v>
      </c>
      <c r="DL26" s="380">
        <v>0</v>
      </c>
      <c r="DM26" s="89">
        <v>3034.5240762483199</v>
      </c>
      <c r="DN26" s="380">
        <v>1367.71048329932</v>
      </c>
      <c r="DO26" s="380">
        <v>0</v>
      </c>
      <c r="DP26" s="89">
        <v>8274.3846818680995</v>
      </c>
      <c r="DQ26" s="380">
        <v>4510.7096074152796</v>
      </c>
      <c r="DR26" s="380">
        <v>0</v>
      </c>
      <c r="DS26" s="89">
        <v>1207.94922941401</v>
      </c>
      <c r="DT26" s="380">
        <v>662.55085300212295</v>
      </c>
      <c r="DU26" s="380">
        <v>0</v>
      </c>
      <c r="DV26" s="89">
        <v>6106.5032331297698</v>
      </c>
      <c r="DW26" s="380">
        <v>3307.0671007168398</v>
      </c>
      <c r="DX26" s="380">
        <v>0</v>
      </c>
      <c r="DY26" s="89">
        <v>1381.17261675489</v>
      </c>
      <c r="DZ26" s="380">
        <v>805.798463277118</v>
      </c>
      <c r="EA26" s="380">
        <v>0</v>
      </c>
      <c r="EB26" s="89">
        <v>86.569964820505504</v>
      </c>
      <c r="EC26" s="380">
        <v>48.520183845653698</v>
      </c>
      <c r="ED26" s="380">
        <v>7.0396196924546198E-2</v>
      </c>
      <c r="EE26" s="89">
        <v>1282.5808604052299</v>
      </c>
      <c r="EF26" s="380">
        <v>672.99511861945803</v>
      </c>
      <c r="EG26" s="380">
        <v>0.295836248016971</v>
      </c>
      <c r="EH26" s="89">
        <v>185.028298929523</v>
      </c>
      <c r="EI26" s="380">
        <v>103.707350751009</v>
      </c>
      <c r="EJ26" s="380">
        <v>0</v>
      </c>
      <c r="EK26" s="89">
        <v>1129.88367732346</v>
      </c>
      <c r="EL26" s="380">
        <v>588.37410516342095</v>
      </c>
      <c r="EM26" s="380">
        <v>0.142326428696855</v>
      </c>
      <c r="EN26" s="89">
        <v>199.14689332918201</v>
      </c>
      <c r="EO26" s="380">
        <v>150.877238923644</v>
      </c>
      <c r="EP26" s="380">
        <v>4.7511396288232199E-2</v>
      </c>
      <c r="EQ26" s="89">
        <v>573.17311506317697</v>
      </c>
      <c r="ER26" s="380">
        <v>361.88512911873698</v>
      </c>
      <c r="ES26" s="380">
        <v>7.5349484118719598E-2</v>
      </c>
      <c r="ET26" s="89">
        <v>65.025853339213199</v>
      </c>
      <c r="EU26" s="380">
        <v>43.5524894658408</v>
      </c>
      <c r="EV26" s="380">
        <v>0</v>
      </c>
      <c r="EW26" s="89">
        <v>343.10091525630003</v>
      </c>
      <c r="EX26" s="380">
        <v>198.10418495672599</v>
      </c>
      <c r="EY26" s="380">
        <v>0.121237104943971</v>
      </c>
      <c r="EZ26" s="89">
        <v>43.466952218039097</v>
      </c>
      <c r="FA26" s="380">
        <v>24.410588968976001</v>
      </c>
      <c r="FB26" s="380">
        <v>0</v>
      </c>
      <c r="FC26" s="89">
        <v>0</v>
      </c>
      <c r="FD26" s="380">
        <v>0</v>
      </c>
      <c r="FE26" s="380">
        <v>0</v>
      </c>
      <c r="FF26" s="89">
        <v>3.89285406247904</v>
      </c>
      <c r="FG26" s="380">
        <v>4.16807271815349</v>
      </c>
      <c r="FH26" s="380">
        <v>7.2339451697849999E-2</v>
      </c>
      <c r="FI26" s="381">
        <v>8.9951989238569896E-2</v>
      </c>
      <c r="FJ26" s="380">
        <v>0</v>
      </c>
      <c r="FK26" s="380">
        <v>8.9951989238569896E-2</v>
      </c>
      <c r="FL26" s="89">
        <v>42.764169073549702</v>
      </c>
      <c r="FM26" s="380">
        <v>57.7727722164311</v>
      </c>
      <c r="FN26" s="380">
        <v>4.5812045488859997E-2</v>
      </c>
      <c r="FO26" s="89">
        <v>59.786056389896302</v>
      </c>
      <c r="FP26" s="380">
        <v>81.407600022101605</v>
      </c>
      <c r="FQ26" s="380">
        <v>0</v>
      </c>
      <c r="FS26" s="118">
        <v>29230.865181367419</v>
      </c>
      <c r="FT26" s="118">
        <v>0.19491893452761463</v>
      </c>
      <c r="FU26" s="118">
        <v>2.3375526277644082E-2</v>
      </c>
      <c r="FV26" s="207">
        <v>0.98383178233973956</v>
      </c>
    </row>
    <row r="27" spans="2:178">
      <c r="B27" s="41" t="s">
        <v>130</v>
      </c>
      <c r="C27" s="143" t="s">
        <v>127</v>
      </c>
      <c r="D27" s="73" t="s">
        <v>129</v>
      </c>
      <c r="E27" s="73">
        <v>18.3</v>
      </c>
      <c r="F27" s="73">
        <v>780</v>
      </c>
      <c r="G27" s="41" t="s">
        <v>32</v>
      </c>
      <c r="H27" s="73" t="s">
        <v>128</v>
      </c>
      <c r="I27" s="73" t="s">
        <v>938</v>
      </c>
      <c r="J27" s="73" t="s">
        <v>931</v>
      </c>
      <c r="K27" s="73">
        <v>15</v>
      </c>
      <c r="L27" s="154" t="s">
        <v>289</v>
      </c>
      <c r="N27" s="135">
        <v>2131.5518274415804</v>
      </c>
      <c r="O27" s="379">
        <v>39660</v>
      </c>
      <c r="P27" s="379">
        <v>1320</v>
      </c>
      <c r="Q27" s="203"/>
      <c r="R27" s="381">
        <v>9.585144858492967</v>
      </c>
      <c r="S27" s="380">
        <v>16.114553313220902</v>
      </c>
      <c r="T27" s="380">
        <v>9.585144858492967</v>
      </c>
      <c r="U27" s="381">
        <v>21.340170613435269</v>
      </c>
      <c r="V27" s="380">
        <v>39.786917021806012</v>
      </c>
      <c r="W27" s="380">
        <v>21.340170613435269</v>
      </c>
      <c r="X27" s="89">
        <v>878.97799095107507</v>
      </c>
      <c r="Y27" s="380">
        <v>120.36160990218643</v>
      </c>
      <c r="Z27" s="380">
        <v>8.7388463407569112</v>
      </c>
      <c r="AA27" s="89">
        <v>120.08774506502898</v>
      </c>
      <c r="AB27" s="380">
        <v>88.688818517090326</v>
      </c>
      <c r="AC27" s="380">
        <v>1.322915726623805</v>
      </c>
      <c r="AD27" s="89">
        <v>169.01735066784508</v>
      </c>
      <c r="AE27" s="380">
        <v>101.51605379328339</v>
      </c>
      <c r="AF27" s="380">
        <v>7.2808107888978295</v>
      </c>
      <c r="AG27" s="89">
        <v>2671.1339564378654</v>
      </c>
      <c r="AH27" s="380">
        <v>3051.1034401243055</v>
      </c>
      <c r="AI27" s="380">
        <v>993.5966570538277</v>
      </c>
      <c r="AJ27" s="89">
        <v>150994.80749492737</v>
      </c>
      <c r="AK27" s="380">
        <v>19274.441424409255</v>
      </c>
      <c r="AL27" s="380">
        <v>55.537677840573679</v>
      </c>
      <c r="AM27" s="381">
        <v>254.24503270509058</v>
      </c>
      <c r="AN27" s="380">
        <v>549.54422505341302</v>
      </c>
      <c r="AO27" s="380">
        <v>254.24503270509058</v>
      </c>
      <c r="AP27" s="381">
        <v>506.9319697638079</v>
      </c>
      <c r="AQ27" s="380">
        <v>1367.0568174000805</v>
      </c>
      <c r="AR27" s="380">
        <v>506.9319697638079</v>
      </c>
      <c r="AS27" s="381">
        <v>56.887733228404436</v>
      </c>
      <c r="AT27" s="380">
        <v>174.67789175429272</v>
      </c>
      <c r="AU27" s="380">
        <v>56.887733228404436</v>
      </c>
      <c r="AV27" s="381">
        <v>1.2609149725027724</v>
      </c>
      <c r="AW27" s="380">
        <v>2.5135497640377875</v>
      </c>
      <c r="AX27" s="380">
        <v>1.2609149725027724</v>
      </c>
      <c r="AY27" s="381">
        <v>2.7460426620253555</v>
      </c>
      <c r="AZ27" s="380">
        <v>10.934835819979559</v>
      </c>
      <c r="BA27" s="380">
        <v>2.7460426620253555</v>
      </c>
      <c r="BB27" s="89">
        <v>1.0832039247068739</v>
      </c>
      <c r="BC27" s="382">
        <v>1.1903790764873186</v>
      </c>
      <c r="BD27" s="382">
        <v>0.37180950085656578</v>
      </c>
      <c r="BE27" s="381">
        <v>10.560766934057934</v>
      </c>
      <c r="BF27" s="380">
        <v>20.148343014014841</v>
      </c>
      <c r="BG27" s="380">
        <v>10.560766934057934</v>
      </c>
      <c r="BH27" s="89">
        <v>373.5445867983089</v>
      </c>
      <c r="BI27" s="380">
        <v>63.708353102862276</v>
      </c>
      <c r="BJ27" s="380">
        <v>2.873312766735058</v>
      </c>
      <c r="BK27" s="89">
        <v>632.42360739944183</v>
      </c>
      <c r="BL27" s="380">
        <v>306.01394889228879</v>
      </c>
      <c r="BM27" s="380">
        <v>3.5496160075450645</v>
      </c>
      <c r="BN27" s="89">
        <v>708.40719452090775</v>
      </c>
      <c r="BO27" s="380">
        <v>392.99053737232771</v>
      </c>
      <c r="BP27" s="380">
        <v>22.031980839565687</v>
      </c>
      <c r="BQ27" s="381">
        <v>8.9576038391109336E-2</v>
      </c>
      <c r="BR27" s="380">
        <v>0.2875106450306304</v>
      </c>
      <c r="BS27" s="380">
        <v>8.9576038391109336E-2</v>
      </c>
      <c r="BT27" s="381">
        <v>0.96828518208776393</v>
      </c>
      <c r="BU27" s="380">
        <v>0.98715023052573769</v>
      </c>
      <c r="BV27" s="380">
        <v>0.96828518208776393</v>
      </c>
      <c r="BW27" s="381">
        <v>1.1129094766198115</v>
      </c>
      <c r="BX27" s="380">
        <v>3.4118352828899234</v>
      </c>
      <c r="BY27" s="380">
        <v>1.1129094766198115</v>
      </c>
      <c r="BZ27" s="89">
        <v>15.936997714930381</v>
      </c>
      <c r="CA27" s="380">
        <v>10.502962857079879</v>
      </c>
      <c r="CB27" s="380">
        <v>1.1864290116373184</v>
      </c>
      <c r="CC27" s="89">
        <v>0.90763915912434723</v>
      </c>
      <c r="CD27" s="380">
        <v>1.2082826158843216</v>
      </c>
      <c r="CE27" s="380">
        <v>0.23344846976092423</v>
      </c>
      <c r="CF27" s="89">
        <v>32.847589354627338</v>
      </c>
      <c r="CG27" s="380">
        <v>11.290096660765263</v>
      </c>
      <c r="CH27" s="380">
        <v>0.97522744852771936</v>
      </c>
      <c r="CI27" s="89">
        <v>11.520667170205785</v>
      </c>
      <c r="CJ27" s="380">
        <v>5.3965549677241595</v>
      </c>
      <c r="CK27" s="380">
        <v>0.54852976450866275</v>
      </c>
      <c r="CL27" s="381">
        <v>5.9001208892886128</v>
      </c>
      <c r="CM27" s="380">
        <v>13.822267448253461</v>
      </c>
      <c r="CN27" s="380">
        <v>5.9001208892886128</v>
      </c>
      <c r="CO27" s="89">
        <v>160.65320050574888</v>
      </c>
      <c r="CP27" s="380">
        <v>23.92709329818852</v>
      </c>
      <c r="CQ27" s="380">
        <v>0</v>
      </c>
      <c r="CR27" s="89">
        <v>2091.2259593947665</v>
      </c>
      <c r="CS27" s="380">
        <v>434.70329945478261</v>
      </c>
      <c r="CT27" s="380">
        <v>2.9432251445051981E-2</v>
      </c>
      <c r="CU27" s="89">
        <v>1.0239754350242998</v>
      </c>
      <c r="CV27" s="380">
        <v>1.4370420070575964</v>
      </c>
      <c r="CW27" s="380">
        <v>5.6817576653403749E-2</v>
      </c>
      <c r="CX27" s="381">
        <v>3.4729834471446432E-2</v>
      </c>
      <c r="CY27" s="380">
        <v>0.20242095336617977</v>
      </c>
      <c r="CZ27" s="380">
        <v>3.4729834471446432E-2</v>
      </c>
      <c r="DA27" s="381">
        <v>0.19323708306334664</v>
      </c>
      <c r="DB27" s="380">
        <v>0</v>
      </c>
      <c r="DC27" s="380">
        <v>0.19323708306334664</v>
      </c>
      <c r="DD27" s="89">
        <v>1.8904138903434573</v>
      </c>
      <c r="DE27" s="380">
        <v>3.1359667387151999</v>
      </c>
      <c r="DF27" s="380">
        <v>0.4229477318581743</v>
      </c>
      <c r="DG27" s="381">
        <v>0.2241764295636024</v>
      </c>
      <c r="DH27" s="380">
        <v>0</v>
      </c>
      <c r="DI27" s="380">
        <v>0.2241764295636024</v>
      </c>
      <c r="DJ27" s="89">
        <v>2.6268351070695055</v>
      </c>
      <c r="DK27" s="380">
        <v>5.2536702141390039</v>
      </c>
      <c r="DL27" s="380">
        <v>0</v>
      </c>
      <c r="DM27" s="89">
        <v>1386.7936349199097</v>
      </c>
      <c r="DN27" s="380">
        <v>204.23995342623758</v>
      </c>
      <c r="DO27" s="380">
        <v>0</v>
      </c>
      <c r="DP27" s="89">
        <v>3674.0394071442724</v>
      </c>
      <c r="DQ27" s="380">
        <v>521.43083783206782</v>
      </c>
      <c r="DR27" s="380">
        <v>0</v>
      </c>
      <c r="DS27" s="89">
        <v>526.67877190082731</v>
      </c>
      <c r="DT27" s="380">
        <v>68.320968268376703</v>
      </c>
      <c r="DU27" s="380">
        <v>2.031148670001048E-2</v>
      </c>
      <c r="DV27" s="89">
        <v>2433.6997938906316</v>
      </c>
      <c r="DW27" s="380">
        <v>331.14047315002404</v>
      </c>
      <c r="DX27" s="380">
        <v>0</v>
      </c>
      <c r="DY27" s="89">
        <v>552.6838268409083</v>
      </c>
      <c r="DZ27" s="380">
        <v>103.17970523663408</v>
      </c>
      <c r="EA27" s="380">
        <v>0.18687551830891513</v>
      </c>
      <c r="EB27" s="89">
        <v>29.882667012062246</v>
      </c>
      <c r="EC27" s="380">
        <v>7.8383206155693026</v>
      </c>
      <c r="ED27" s="380">
        <v>0</v>
      </c>
      <c r="EE27" s="89">
        <v>542.28065311483829</v>
      </c>
      <c r="EF27" s="380">
        <v>68.966748957229541</v>
      </c>
      <c r="EG27" s="380">
        <v>0.13192460453509652</v>
      </c>
      <c r="EH27" s="89">
        <v>73.457942836873499</v>
      </c>
      <c r="EI27" s="380">
        <v>11.640080751154738</v>
      </c>
      <c r="EJ27" s="380">
        <v>2.4653642475779156E-2</v>
      </c>
      <c r="EK27" s="89">
        <v>426.09677916706443</v>
      </c>
      <c r="EL27" s="380">
        <v>79.318765339646987</v>
      </c>
      <c r="EM27" s="380">
        <v>0</v>
      </c>
      <c r="EN27" s="89">
        <v>77.197595039027391</v>
      </c>
      <c r="EO27" s="380">
        <v>15.494956868621975</v>
      </c>
      <c r="EP27" s="380">
        <v>0</v>
      </c>
      <c r="EQ27" s="89">
        <v>202.35414358583662</v>
      </c>
      <c r="ER27" s="380">
        <v>49.81052815082333</v>
      </c>
      <c r="ES27" s="380">
        <v>0</v>
      </c>
      <c r="ET27" s="89">
        <v>22.902093375228176</v>
      </c>
      <c r="EU27" s="380">
        <v>5.9301145515905764</v>
      </c>
      <c r="EV27" s="380">
        <v>0</v>
      </c>
      <c r="EW27" s="89">
        <v>119.18931872069304</v>
      </c>
      <c r="EX27" s="380">
        <v>21.929581681528482</v>
      </c>
      <c r="EY27" s="380">
        <v>9.2210160450901413E-2</v>
      </c>
      <c r="EZ27" s="89">
        <v>13.783203125639586</v>
      </c>
      <c r="FA27" s="380">
        <v>3.1017037171166786</v>
      </c>
      <c r="FB27" s="380">
        <v>1.8448656159591306E-2</v>
      </c>
      <c r="FC27" s="381">
        <v>8.7196731370969074E-2</v>
      </c>
      <c r="FD27" s="380">
        <v>0</v>
      </c>
      <c r="FE27" s="380">
        <v>8.7196731370969074E-2</v>
      </c>
      <c r="FF27" s="89">
        <v>2.8964253778215294</v>
      </c>
      <c r="FG27" s="380">
        <v>2.7076031154349711</v>
      </c>
      <c r="FH27" s="380">
        <v>9.3851297012671406E-2</v>
      </c>
      <c r="FI27" s="381">
        <v>5.3845058177111833E-2</v>
      </c>
      <c r="FJ27" s="380">
        <v>0</v>
      </c>
      <c r="FK27" s="380">
        <v>5.3845058177111833E-2</v>
      </c>
      <c r="FL27" s="89">
        <v>3.8278033602107104</v>
      </c>
      <c r="FM27" s="380">
        <v>2.4213105964004806</v>
      </c>
      <c r="FN27" s="380">
        <v>0</v>
      </c>
      <c r="FO27" s="89">
        <v>8.1092005334927233</v>
      </c>
      <c r="FP27" s="380">
        <v>3.9981052399656321</v>
      </c>
      <c r="FQ27" s="380">
        <v>2.3902916227595057E-2</v>
      </c>
      <c r="FS27" s="118">
        <v>12172.265790068581</v>
      </c>
      <c r="FT27" s="118">
        <v>0.16434262388931734</v>
      </c>
      <c r="FU27" s="118">
        <v>7.6822497245703877E-2</v>
      </c>
      <c r="FV27" s="207">
        <v>0.27771508011009505</v>
      </c>
    </row>
    <row r="28" spans="2:178">
      <c r="B28" s="41" t="s">
        <v>130</v>
      </c>
      <c r="C28" s="143" t="s">
        <v>132</v>
      </c>
      <c r="D28" s="143" t="s">
        <v>131</v>
      </c>
      <c r="E28" s="143">
        <v>25.5</v>
      </c>
      <c r="F28" s="143">
        <v>750</v>
      </c>
      <c r="G28" s="41" t="s">
        <v>32</v>
      </c>
      <c r="H28" s="73" t="s">
        <v>128</v>
      </c>
      <c r="I28" s="73" t="s">
        <v>939</v>
      </c>
      <c r="J28" s="73" t="s">
        <v>922</v>
      </c>
      <c r="K28" s="73">
        <v>15</v>
      </c>
      <c r="L28" s="154" t="s">
        <v>289</v>
      </c>
      <c r="N28" s="388">
        <v>6460.0978629918063</v>
      </c>
      <c r="O28" s="379">
        <v>38400</v>
      </c>
      <c r="P28" s="379">
        <v>460</v>
      </c>
      <c r="Q28" s="203"/>
      <c r="R28" s="381">
        <v>9.6586280376055669</v>
      </c>
      <c r="S28" s="380">
        <v>24.28609078427484</v>
      </c>
      <c r="T28" s="380">
        <v>9.6586280376055669</v>
      </c>
      <c r="U28" s="89">
        <v>26.946881374224478</v>
      </c>
      <c r="V28" s="380">
        <v>29.100797506882845</v>
      </c>
      <c r="W28" s="380">
        <v>11.188280666178148</v>
      </c>
      <c r="X28" s="89">
        <v>767.76174941265072</v>
      </c>
      <c r="Y28" s="380">
        <v>465.43774207568583</v>
      </c>
      <c r="Z28" s="380">
        <v>4.6048662526062296</v>
      </c>
      <c r="AA28" s="89">
        <v>21.822826825676067</v>
      </c>
      <c r="AB28" s="380">
        <v>30.330702020093195</v>
      </c>
      <c r="AC28" s="380">
        <v>0.62352717935493529</v>
      </c>
      <c r="AD28" s="89">
        <v>805.24219735714269</v>
      </c>
      <c r="AE28" s="380">
        <v>846.58416863270963</v>
      </c>
      <c r="AF28" s="380">
        <v>0.69583332093080941</v>
      </c>
      <c r="AG28" s="89">
        <v>12004.606283620522</v>
      </c>
      <c r="AH28" s="380">
        <v>5896.8100726102502</v>
      </c>
      <c r="AI28" s="380">
        <v>756.62289415790895</v>
      </c>
      <c r="AJ28" s="89">
        <v>133720.21537336175</v>
      </c>
      <c r="AK28" s="380">
        <v>19932.616700846756</v>
      </c>
      <c r="AL28" s="380">
        <v>49.766971497627843</v>
      </c>
      <c r="AM28" s="381">
        <v>259.3070667540083</v>
      </c>
      <c r="AN28" s="380">
        <v>651.12780809000355</v>
      </c>
      <c r="AO28" s="380">
        <v>259.3070667540083</v>
      </c>
      <c r="AP28" s="381">
        <v>357.05009246782953</v>
      </c>
      <c r="AQ28" s="380">
        <v>856.69658546722417</v>
      </c>
      <c r="AR28" s="380">
        <v>357.05009246782953</v>
      </c>
      <c r="AS28" s="89">
        <v>195.00740539716475</v>
      </c>
      <c r="AT28" s="380">
        <v>312.95689344807147</v>
      </c>
      <c r="AU28" s="380">
        <v>26.003275316314273</v>
      </c>
      <c r="AV28" s="89">
        <v>2.1886349744340285</v>
      </c>
      <c r="AW28" s="380">
        <v>1.3113832859549202</v>
      </c>
      <c r="AX28" s="380">
        <v>0.32249936025338771</v>
      </c>
      <c r="AY28" s="89">
        <v>8.568275202997949</v>
      </c>
      <c r="AZ28" s="380">
        <v>17.13655040599588</v>
      </c>
      <c r="BA28" s="380">
        <v>1.4965409429216459</v>
      </c>
      <c r="BB28" s="381">
        <v>9.7206629827589264E-2</v>
      </c>
      <c r="BC28" s="382">
        <v>0.60547888989732435</v>
      </c>
      <c r="BD28" s="382">
        <v>9.7206629827589264E-2</v>
      </c>
      <c r="BE28" s="381">
        <v>0.6590968069757398</v>
      </c>
      <c r="BF28" s="380">
        <v>0.20167397774577467</v>
      </c>
      <c r="BG28" s="380">
        <v>0.6590968069757398</v>
      </c>
      <c r="BH28" s="89">
        <v>339.40937533663447</v>
      </c>
      <c r="BI28" s="380">
        <v>61.036084883486495</v>
      </c>
      <c r="BJ28" s="380">
        <v>1.646473481657704</v>
      </c>
      <c r="BK28" s="89">
        <v>674.01171928504084</v>
      </c>
      <c r="BL28" s="380">
        <v>521.69016580169705</v>
      </c>
      <c r="BM28" s="380">
        <v>1.6680888803938592</v>
      </c>
      <c r="BN28" s="89">
        <v>1158.3127723370869</v>
      </c>
      <c r="BO28" s="380">
        <v>282.20808989086476</v>
      </c>
      <c r="BP28" s="380">
        <v>6.6131729736148408</v>
      </c>
      <c r="BQ28" s="89">
        <v>0.64341959562512585</v>
      </c>
      <c r="BR28" s="380">
        <v>0.65433559538545938</v>
      </c>
      <c r="BS28" s="380">
        <v>6.6492532916806138E-2</v>
      </c>
      <c r="BT28" s="89">
        <v>1.3249999866055981</v>
      </c>
      <c r="BU28" s="380">
        <v>2.3328491766597321</v>
      </c>
      <c r="BV28" s="380">
        <v>0.63249227146413911</v>
      </c>
      <c r="BW28" s="89">
        <v>2.1087944877106795</v>
      </c>
      <c r="BX28" s="380">
        <v>2.644384006426594</v>
      </c>
      <c r="BY28" s="380">
        <v>0.46045253978608763</v>
      </c>
      <c r="BZ28" s="89">
        <v>7.0357888896588427</v>
      </c>
      <c r="CA28" s="380">
        <v>6.4090381624865387</v>
      </c>
      <c r="CB28" s="380">
        <v>0.67927596360691855</v>
      </c>
      <c r="CC28" s="89">
        <v>3.4421804911837084</v>
      </c>
      <c r="CD28" s="380">
        <v>2.9020994913825993</v>
      </c>
      <c r="CE28" s="380">
        <v>8.3062259745495789E-2</v>
      </c>
      <c r="CF28" s="89">
        <v>105.59545564435422</v>
      </c>
      <c r="CG28" s="380">
        <v>36.895721179097976</v>
      </c>
      <c r="CH28" s="380">
        <v>0.61055731815454106</v>
      </c>
      <c r="CI28" s="89">
        <v>34.887358609053535</v>
      </c>
      <c r="CJ28" s="380">
        <v>14.796384246936205</v>
      </c>
      <c r="CK28" s="380">
        <v>0.41418871754418363</v>
      </c>
      <c r="CL28" s="381">
        <v>1.4405700703851394</v>
      </c>
      <c r="CM28" s="380">
        <v>4.1843175444381533</v>
      </c>
      <c r="CN28" s="380">
        <v>1.4405700703851394</v>
      </c>
      <c r="CO28" s="89">
        <v>185.93908353689318</v>
      </c>
      <c r="CP28" s="380">
        <v>37.959333853414293</v>
      </c>
      <c r="CQ28" s="380">
        <v>3.5029353463311957E-2</v>
      </c>
      <c r="CR28" s="89">
        <v>3465.5983531553443</v>
      </c>
      <c r="CS28" s="380">
        <v>811.27427545560101</v>
      </c>
      <c r="CT28" s="380">
        <v>0</v>
      </c>
      <c r="CU28" s="89">
        <v>6.7697107695520264</v>
      </c>
      <c r="CV28" s="380">
        <v>3.1841932320498967</v>
      </c>
      <c r="CW28" s="380">
        <v>0</v>
      </c>
      <c r="CX28" s="89">
        <v>0.15885806995279816</v>
      </c>
      <c r="CY28" s="380">
        <v>0.31771613990559633</v>
      </c>
      <c r="CZ28" s="380">
        <v>0</v>
      </c>
      <c r="DA28" s="89">
        <v>0</v>
      </c>
      <c r="DB28" s="380">
        <v>0</v>
      </c>
      <c r="DC28" s="380">
        <v>0</v>
      </c>
      <c r="DD28" s="89">
        <v>0.32322701874230936</v>
      </c>
      <c r="DE28" s="380">
        <v>0.67610939560485905</v>
      </c>
      <c r="DF28" s="380">
        <v>0.15624423856890962</v>
      </c>
      <c r="DG28" s="381">
        <v>0.11065354282667655</v>
      </c>
      <c r="DH28" s="380">
        <v>0.30961872107926486</v>
      </c>
      <c r="DI28" s="380">
        <v>0.11065354282667655</v>
      </c>
      <c r="DJ28" s="89">
        <v>4.8822395841418169</v>
      </c>
      <c r="DK28" s="380">
        <v>9.1332112238980834</v>
      </c>
      <c r="DL28" s="380">
        <v>9.0118097637454736E-2</v>
      </c>
      <c r="DM28" s="89">
        <v>2292.0220967021983</v>
      </c>
      <c r="DN28" s="380">
        <v>515.43044111197685</v>
      </c>
      <c r="DO28" s="380">
        <v>0</v>
      </c>
      <c r="DP28" s="89">
        <v>6483.2736562523005</v>
      </c>
      <c r="DQ28" s="380">
        <v>1349.4480767253103</v>
      </c>
      <c r="DR28" s="380">
        <v>0</v>
      </c>
      <c r="DS28" s="89">
        <v>922.24133137627246</v>
      </c>
      <c r="DT28" s="380">
        <v>228.41773861529069</v>
      </c>
      <c r="DU28" s="380">
        <v>1.0694762404935252E-2</v>
      </c>
      <c r="DV28" s="89">
        <v>4255.4507860531548</v>
      </c>
      <c r="DW28" s="380">
        <v>1159.290222227603</v>
      </c>
      <c r="DX28" s="380">
        <v>4.1836369762153963E-2</v>
      </c>
      <c r="DY28" s="89">
        <v>992.94462743493295</v>
      </c>
      <c r="DZ28" s="380">
        <v>267.01833761577342</v>
      </c>
      <c r="EA28" s="380">
        <v>0</v>
      </c>
      <c r="EB28" s="89">
        <v>142.68501886822841</v>
      </c>
      <c r="EC28" s="380">
        <v>45.195717560295044</v>
      </c>
      <c r="ED28" s="380">
        <v>0</v>
      </c>
      <c r="EE28" s="89">
        <v>983.64717032107205</v>
      </c>
      <c r="EF28" s="380">
        <v>240.28187601101121</v>
      </c>
      <c r="EG28" s="380">
        <v>0</v>
      </c>
      <c r="EH28" s="89">
        <v>126.27904775430133</v>
      </c>
      <c r="EI28" s="380">
        <v>32.699629115301015</v>
      </c>
      <c r="EJ28" s="380">
        <v>6.0641925085064847E-3</v>
      </c>
      <c r="EK28" s="89">
        <v>667.31713592161123</v>
      </c>
      <c r="EL28" s="380">
        <v>170.21417921552307</v>
      </c>
      <c r="EM28" s="380">
        <v>0</v>
      </c>
      <c r="EN28" s="89">
        <v>128.16543911567015</v>
      </c>
      <c r="EO28" s="380">
        <v>38.929018940127008</v>
      </c>
      <c r="EP28" s="380">
        <v>0</v>
      </c>
      <c r="EQ28" s="89">
        <v>331.1680007221396</v>
      </c>
      <c r="ER28" s="380">
        <v>94.480695193381976</v>
      </c>
      <c r="ES28" s="380">
        <v>0</v>
      </c>
      <c r="ET28" s="89">
        <v>40.794847691813786</v>
      </c>
      <c r="EU28" s="380">
        <v>11.573929001522266</v>
      </c>
      <c r="EV28" s="380">
        <v>0</v>
      </c>
      <c r="EW28" s="89">
        <v>232.33999009499982</v>
      </c>
      <c r="EX28" s="380">
        <v>71.26181064865456</v>
      </c>
      <c r="EY28" s="380">
        <v>0</v>
      </c>
      <c r="EZ28" s="89">
        <v>28.41297286122818</v>
      </c>
      <c r="FA28" s="380">
        <v>8.3746175865092489</v>
      </c>
      <c r="FB28" s="380">
        <v>0</v>
      </c>
      <c r="FC28" s="89">
        <v>0.57933773934102439</v>
      </c>
      <c r="FD28" s="380">
        <v>1.1459456426788215</v>
      </c>
      <c r="FE28" s="380">
        <v>6.9616639209602385E-2</v>
      </c>
      <c r="FF28" s="89">
        <v>13.937490745986963</v>
      </c>
      <c r="FG28" s="380">
        <v>7.3977030842622025</v>
      </c>
      <c r="FH28" s="380">
        <v>3.8515597819565831E-2</v>
      </c>
      <c r="FI28" s="89">
        <v>0.38221726834538344</v>
      </c>
      <c r="FJ28" s="380">
        <v>0.39993837107353725</v>
      </c>
      <c r="FK28" s="380">
        <v>2.46871920559231E-2</v>
      </c>
      <c r="FL28" s="89">
        <v>104.11794130597666</v>
      </c>
      <c r="FM28" s="380">
        <v>37.081034345002188</v>
      </c>
      <c r="FN28" s="380">
        <v>0</v>
      </c>
      <c r="FO28" s="89">
        <v>41.779129373613003</v>
      </c>
      <c r="FP28" s="380">
        <v>21.267563907832447</v>
      </c>
      <c r="FQ28" s="380">
        <v>1.1708211170460158E-2</v>
      </c>
      <c r="FS28" s="118">
        <v>21092.340474325265</v>
      </c>
      <c r="FT28" s="118">
        <v>0.43500892046662332</v>
      </c>
      <c r="FU28" s="118">
        <v>5.3652808141370481E-2</v>
      </c>
      <c r="FV28" s="207">
        <v>3.6644508061334928</v>
      </c>
    </row>
    <row r="29" spans="2:178">
      <c r="B29" s="41" t="s">
        <v>130</v>
      </c>
      <c r="C29" s="143" t="s">
        <v>132</v>
      </c>
      <c r="D29" s="143" t="s">
        <v>131</v>
      </c>
      <c r="E29" s="143">
        <v>25.5</v>
      </c>
      <c r="F29" s="143">
        <v>750</v>
      </c>
      <c r="G29" s="41" t="s">
        <v>32</v>
      </c>
      <c r="H29" s="73" t="s">
        <v>128</v>
      </c>
      <c r="I29" s="73" t="s">
        <v>940</v>
      </c>
      <c r="J29" s="73" t="s">
        <v>931</v>
      </c>
      <c r="K29" s="73">
        <v>15</v>
      </c>
      <c r="L29" s="154" t="s">
        <v>289</v>
      </c>
      <c r="N29" s="388">
        <v>3431.0505292590346</v>
      </c>
      <c r="O29" s="379">
        <v>38390</v>
      </c>
      <c r="P29" s="379">
        <v>490</v>
      </c>
      <c r="Q29" s="203"/>
      <c r="R29" s="381">
        <v>24.697712353121737</v>
      </c>
      <c r="S29" s="380">
        <v>18.038857106955163</v>
      </c>
      <c r="T29" s="380">
        <v>24.697712353121737</v>
      </c>
      <c r="U29" s="381">
        <v>33.032632982244834</v>
      </c>
      <c r="V29" s="380">
        <v>28.677552882401862</v>
      </c>
      <c r="W29" s="380">
        <v>33.032632982244834</v>
      </c>
      <c r="X29" s="89">
        <v>384.6226782343893</v>
      </c>
      <c r="Y29" s="380">
        <v>75.538272928300088</v>
      </c>
      <c r="Z29" s="380">
        <v>11.679861538708558</v>
      </c>
      <c r="AA29" s="89">
        <v>12.899554031027455</v>
      </c>
      <c r="AB29" s="380">
        <v>11.521045200887098</v>
      </c>
      <c r="AC29" s="380">
        <v>0</v>
      </c>
      <c r="AD29" s="89">
        <v>27.585721158867592</v>
      </c>
      <c r="AE29" s="380">
        <v>36.12168574041501</v>
      </c>
      <c r="AF29" s="380">
        <v>1.7395401538634536</v>
      </c>
      <c r="AG29" s="89">
        <v>3531.3842916205208</v>
      </c>
      <c r="AH29" s="380">
        <v>1957.2736315226825</v>
      </c>
      <c r="AI29" s="380">
        <v>2169.2002708050923</v>
      </c>
      <c r="AJ29" s="89">
        <v>140309.09161523779</v>
      </c>
      <c r="AK29" s="380">
        <v>16494.435345143087</v>
      </c>
      <c r="AL29" s="380">
        <v>108.49613095689202</v>
      </c>
      <c r="AM29" s="381">
        <v>564.35860658638137</v>
      </c>
      <c r="AN29" s="380">
        <v>542.00029372245058</v>
      </c>
      <c r="AO29" s="380">
        <v>564.35860658638137</v>
      </c>
      <c r="AP29" s="381">
        <v>947.1863595910628</v>
      </c>
      <c r="AQ29" s="380">
        <v>678.42428628366122</v>
      </c>
      <c r="AR29" s="380">
        <v>947.1863595910628</v>
      </c>
      <c r="AS29" s="381">
        <v>65.918675037884299</v>
      </c>
      <c r="AT29" s="380">
        <v>45.087118334589746</v>
      </c>
      <c r="AU29" s="380">
        <v>65.918675037884299</v>
      </c>
      <c r="AV29" s="89">
        <v>2.1814011240999056</v>
      </c>
      <c r="AW29" s="380">
        <v>1.6482544290936485</v>
      </c>
      <c r="AX29" s="380">
        <v>0.80858132726883836</v>
      </c>
      <c r="AY29" s="381">
        <v>4.208954283387615</v>
      </c>
      <c r="AZ29" s="380">
        <v>8.5685425626243408</v>
      </c>
      <c r="BA29" s="380">
        <v>4.208954283387615</v>
      </c>
      <c r="BB29" s="381">
        <v>0.31566781937394739</v>
      </c>
      <c r="BC29" s="382">
        <v>8.6268310201811887E-2</v>
      </c>
      <c r="BD29" s="382">
        <v>0.31566781937394739</v>
      </c>
      <c r="BE29" s="381">
        <v>1.5997084410619702</v>
      </c>
      <c r="BF29" s="380">
        <v>0.1829313026957978</v>
      </c>
      <c r="BG29" s="380">
        <v>1.5997084410619702</v>
      </c>
      <c r="BH29" s="89">
        <v>384.66227350953602</v>
      </c>
      <c r="BI29" s="380">
        <v>74.53775585223697</v>
      </c>
      <c r="BJ29" s="380">
        <v>4.38439249162069</v>
      </c>
      <c r="BK29" s="89">
        <v>324.52261015615562</v>
      </c>
      <c r="BL29" s="380">
        <v>76.310821403753735</v>
      </c>
      <c r="BM29" s="380">
        <v>4.7172678573042752</v>
      </c>
      <c r="BN29" s="89">
        <v>1056.1141205047679</v>
      </c>
      <c r="BO29" s="380">
        <v>237.26270252844589</v>
      </c>
      <c r="BP29" s="380">
        <v>16.959060113882227</v>
      </c>
      <c r="BQ29" s="89">
        <v>0.55440503325179957</v>
      </c>
      <c r="BR29" s="380">
        <v>0.44325757623714646</v>
      </c>
      <c r="BS29" s="380">
        <v>9.3221674607373003E-2</v>
      </c>
      <c r="BT29" s="381">
        <v>1.2595941404790121</v>
      </c>
      <c r="BU29" s="380">
        <v>2.8077006231778783</v>
      </c>
      <c r="BV29" s="380">
        <v>1.2595941404790121</v>
      </c>
      <c r="BW29" s="381">
        <v>1.5681320732168191</v>
      </c>
      <c r="BX29" s="380">
        <v>2.0323739116182788</v>
      </c>
      <c r="BY29" s="380">
        <v>1.5681320732168191</v>
      </c>
      <c r="BZ29" s="89">
        <v>5.0579452535674223</v>
      </c>
      <c r="CA29" s="380">
        <v>3.5977934780989362</v>
      </c>
      <c r="CB29" s="380">
        <v>1.6911518054877823</v>
      </c>
      <c r="CC29" s="89">
        <v>1.3204433394582076</v>
      </c>
      <c r="CD29" s="380">
        <v>0.96061177557138899</v>
      </c>
      <c r="CE29" s="380">
        <v>0.20924338694999214</v>
      </c>
      <c r="CF29" s="89">
        <v>78.302844077700158</v>
      </c>
      <c r="CG29" s="380">
        <v>8.2933587562519069</v>
      </c>
      <c r="CH29" s="380">
        <v>1.6050046783593415</v>
      </c>
      <c r="CI29" s="89">
        <v>25.784675502282671</v>
      </c>
      <c r="CJ29" s="380">
        <v>9.5521227885347386</v>
      </c>
      <c r="CK29" s="380">
        <v>1.0989826147519179</v>
      </c>
      <c r="CL29" s="381">
        <v>4.054767786946238</v>
      </c>
      <c r="CM29" s="380">
        <v>2.5390937928769914</v>
      </c>
      <c r="CN29" s="380">
        <v>4.054767786946238</v>
      </c>
      <c r="CO29" s="89">
        <v>193.05139047701891</v>
      </c>
      <c r="CP29" s="380">
        <v>26.838313227374872</v>
      </c>
      <c r="CQ29" s="380">
        <v>7.528703151552335E-2</v>
      </c>
      <c r="CR29" s="89">
        <v>2218.3169485673197</v>
      </c>
      <c r="CS29" s="380">
        <v>517.41907858374657</v>
      </c>
      <c r="CT29" s="380">
        <v>0</v>
      </c>
      <c r="CU29" s="89">
        <v>0.90030579995185134</v>
      </c>
      <c r="CV29" s="380">
        <v>0.71048594802320575</v>
      </c>
      <c r="CW29" s="380">
        <v>5.4101484763814087E-2</v>
      </c>
      <c r="CX29" s="89">
        <v>6.0827457547215628E-2</v>
      </c>
      <c r="CY29" s="380">
        <v>2.0703954787235662E-2</v>
      </c>
      <c r="CZ29" s="380">
        <v>0</v>
      </c>
      <c r="DA29" s="89">
        <v>0</v>
      </c>
      <c r="DB29" s="380">
        <v>0</v>
      </c>
      <c r="DC29" s="380">
        <v>0</v>
      </c>
      <c r="DD29" s="381">
        <v>0.57054305742222555</v>
      </c>
      <c r="DE29" s="380">
        <v>3.8320695192501776E-3</v>
      </c>
      <c r="DF29" s="380">
        <v>0.57054305742222555</v>
      </c>
      <c r="DG29" s="381">
        <v>0.29329298823379679</v>
      </c>
      <c r="DH29" s="380">
        <v>2.1471154088886788E-3</v>
      </c>
      <c r="DI29" s="380">
        <v>0.29329298823379679</v>
      </c>
      <c r="DJ29" s="381">
        <v>0.23343177522283801</v>
      </c>
      <c r="DK29" s="380">
        <v>0</v>
      </c>
      <c r="DL29" s="380">
        <v>0.23343177522283801</v>
      </c>
      <c r="DM29" s="89">
        <v>1635.7288835197239</v>
      </c>
      <c r="DN29" s="380">
        <v>372.07409583698944</v>
      </c>
      <c r="DO29" s="380">
        <v>0</v>
      </c>
      <c r="DP29" s="89">
        <v>4227.8536474754419</v>
      </c>
      <c r="DQ29" s="380">
        <v>1038.8890029826923</v>
      </c>
      <c r="DR29" s="380">
        <v>0</v>
      </c>
      <c r="DS29" s="89">
        <v>597.67255736664697</v>
      </c>
      <c r="DT29" s="380">
        <v>147.06079880467252</v>
      </c>
      <c r="DU29" s="380">
        <v>0</v>
      </c>
      <c r="DV29" s="89">
        <v>2666.2665515559165</v>
      </c>
      <c r="DW29" s="380">
        <v>743.69416878365007</v>
      </c>
      <c r="DX29" s="380">
        <v>0.10837272693022278</v>
      </c>
      <c r="DY29" s="89">
        <v>611.19073976614618</v>
      </c>
      <c r="DZ29" s="380">
        <v>177.0403138793028</v>
      </c>
      <c r="EA29" s="380">
        <v>0</v>
      </c>
      <c r="EB29" s="89">
        <v>57.206463322319188</v>
      </c>
      <c r="EC29" s="380">
        <v>15.813343656383529</v>
      </c>
      <c r="ED29" s="380">
        <v>3.2705496941716955E-2</v>
      </c>
      <c r="EE29" s="89">
        <v>623.03165213841271</v>
      </c>
      <c r="EF29" s="380">
        <v>169.36338529145175</v>
      </c>
      <c r="EG29" s="380">
        <v>0</v>
      </c>
      <c r="EH29" s="89">
        <v>77.287321921244938</v>
      </c>
      <c r="EI29" s="380">
        <v>19.201622991326406</v>
      </c>
      <c r="EJ29" s="380">
        <v>0</v>
      </c>
      <c r="EK29" s="89">
        <v>426.46500300384241</v>
      </c>
      <c r="EL29" s="380">
        <v>111.98680980854945</v>
      </c>
      <c r="EM29" s="380">
        <v>0</v>
      </c>
      <c r="EN29" s="89">
        <v>80.207820510637816</v>
      </c>
      <c r="EO29" s="380">
        <v>26.02874325226885</v>
      </c>
      <c r="EP29" s="380">
        <v>0</v>
      </c>
      <c r="EQ29" s="89">
        <v>199.06839589681536</v>
      </c>
      <c r="ER29" s="380">
        <v>45.418021841318257</v>
      </c>
      <c r="ES29" s="380">
        <v>6.5443810934481025E-2</v>
      </c>
      <c r="ET29" s="89">
        <v>26.474090781177647</v>
      </c>
      <c r="EU29" s="380">
        <v>5.7062821942860102</v>
      </c>
      <c r="EV29" s="380">
        <v>0</v>
      </c>
      <c r="EW29" s="89">
        <v>139.29208814083225</v>
      </c>
      <c r="EX29" s="380">
        <v>40.110422160205815</v>
      </c>
      <c r="EY29" s="380">
        <v>0</v>
      </c>
      <c r="EZ29" s="89">
        <v>16.719032508075319</v>
      </c>
      <c r="FA29" s="380">
        <v>5.4743985147847951</v>
      </c>
      <c r="FB29" s="380">
        <v>0</v>
      </c>
      <c r="FC29" s="381">
        <v>0.10743070980480417</v>
      </c>
      <c r="FD29" s="380">
        <v>0.5036794271253503</v>
      </c>
      <c r="FE29" s="380">
        <v>0.10743070980480417</v>
      </c>
      <c r="FF29" s="89">
        <v>7.2907571245737017</v>
      </c>
      <c r="FG29" s="380">
        <v>5.6058044452675313</v>
      </c>
      <c r="FH29" s="380">
        <v>0.15415461193939467</v>
      </c>
      <c r="FI29" s="89">
        <v>0.17524600707575524</v>
      </c>
      <c r="FJ29" s="380">
        <v>0.16118109402209235</v>
      </c>
      <c r="FK29" s="380">
        <v>8.2288303453625103E-2</v>
      </c>
      <c r="FL29" s="89">
        <v>59.591481564246934</v>
      </c>
      <c r="FM29" s="380">
        <v>17.214797975418438</v>
      </c>
      <c r="FN29" s="380">
        <v>5.7111537274171675E-2</v>
      </c>
      <c r="FO29" s="89">
        <v>34.225102641396852</v>
      </c>
      <c r="FP29" s="380">
        <v>6.8731350938674165</v>
      </c>
      <c r="FQ29" s="380">
        <v>0</v>
      </c>
      <c r="FS29" s="118">
        <v>13602.781196474552</v>
      </c>
      <c r="FT29" s="118">
        <v>0.27989903263712079</v>
      </c>
      <c r="FU29" s="118">
        <v>8.7026062980630176E-2</v>
      </c>
      <c r="FV29" s="207">
        <v>3.5642900709394612</v>
      </c>
    </row>
    <row r="30" spans="2:178">
      <c r="B30" s="41" t="s">
        <v>130</v>
      </c>
      <c r="C30" s="143" t="s">
        <v>132</v>
      </c>
      <c r="D30" s="143" t="s">
        <v>131</v>
      </c>
      <c r="E30" s="143">
        <v>25.5</v>
      </c>
      <c r="F30" s="143">
        <v>750</v>
      </c>
      <c r="G30" s="41" t="s">
        <v>32</v>
      </c>
      <c r="H30" s="73" t="s">
        <v>128</v>
      </c>
      <c r="I30" s="73" t="s">
        <v>941</v>
      </c>
      <c r="J30" s="73" t="s">
        <v>915</v>
      </c>
      <c r="K30" s="73">
        <v>15</v>
      </c>
      <c r="L30" s="154" t="s">
        <v>289</v>
      </c>
      <c r="N30" s="135"/>
      <c r="O30" s="379"/>
      <c r="P30" s="379"/>
      <c r="Q30" s="203"/>
      <c r="R30" s="381">
        <v>19.945218695944643</v>
      </c>
      <c r="S30" s="380">
        <v>17.445286181194223</v>
      </c>
      <c r="T30" s="380">
        <v>19.945218695944643</v>
      </c>
      <c r="U30" s="381">
        <v>28.088333641997696</v>
      </c>
      <c r="V30" s="380">
        <v>36.337753396622055</v>
      </c>
      <c r="W30" s="380">
        <v>28.088333641997696</v>
      </c>
      <c r="X30" s="89">
        <v>851.10770212366947</v>
      </c>
      <c r="Y30" s="380">
        <v>166.75896282009978</v>
      </c>
      <c r="Z30" s="380">
        <v>12.64590614938257</v>
      </c>
      <c r="AA30" s="89">
        <v>100.26971374998425</v>
      </c>
      <c r="AB30" s="380">
        <v>166.07765698838327</v>
      </c>
      <c r="AC30" s="380">
        <v>0.74101143679290216</v>
      </c>
      <c r="AD30" s="89">
        <v>1055.7568735040381</v>
      </c>
      <c r="AE30" s="380">
        <v>220.12293185530248</v>
      </c>
      <c r="AF30" s="380">
        <v>1.380758166092942</v>
      </c>
      <c r="AG30" s="89">
        <v>9603.3902956715392</v>
      </c>
      <c r="AH30" s="380">
        <v>3726.8134513323871</v>
      </c>
      <c r="AI30" s="380">
        <v>1779.2247836756508</v>
      </c>
      <c r="AJ30" s="89">
        <v>138530.37003494825</v>
      </c>
      <c r="AK30" s="380">
        <v>12213.494058431352</v>
      </c>
      <c r="AL30" s="380">
        <v>90.035059952430245</v>
      </c>
      <c r="AM30" s="381">
        <v>555.41344392108897</v>
      </c>
      <c r="AN30" s="380">
        <v>415.98469284166958</v>
      </c>
      <c r="AO30" s="380">
        <v>555.41344392108897</v>
      </c>
      <c r="AP30" s="381">
        <v>764.784346167026</v>
      </c>
      <c r="AQ30" s="380">
        <v>1438.2881922976928</v>
      </c>
      <c r="AR30" s="380">
        <v>764.784346167026</v>
      </c>
      <c r="AS30" s="89">
        <v>339.82613060341777</v>
      </c>
      <c r="AT30" s="380">
        <v>127.7360117068733</v>
      </c>
      <c r="AU30" s="380">
        <v>58.931884069086749</v>
      </c>
      <c r="AV30" s="89">
        <v>2.73617510213173</v>
      </c>
      <c r="AW30" s="380">
        <v>2.367804147774824</v>
      </c>
      <c r="AX30" s="380">
        <v>0.6094254563833833</v>
      </c>
      <c r="AY30" s="89">
        <v>29.750832506356936</v>
      </c>
      <c r="AZ30" s="380">
        <v>50.906759408414025</v>
      </c>
      <c r="BA30" s="380">
        <v>4.6752269281846459</v>
      </c>
      <c r="BB30" s="381">
        <v>0.26178523332273185</v>
      </c>
      <c r="BC30" s="382">
        <v>0.57964585542057911</v>
      </c>
      <c r="BD30" s="382">
        <v>0.26178523332273185</v>
      </c>
      <c r="BE30" s="381">
        <v>1.5815682131802002</v>
      </c>
      <c r="BF30" s="380">
        <v>0.10791017718563697</v>
      </c>
      <c r="BG30" s="380">
        <v>1.5815682131802002</v>
      </c>
      <c r="BH30" s="89">
        <v>351.76322104947099</v>
      </c>
      <c r="BI30" s="380">
        <v>23.001573275295339</v>
      </c>
      <c r="BJ30" s="380">
        <v>3.2139137018017561</v>
      </c>
      <c r="BK30" s="89">
        <v>1020.3351813885815</v>
      </c>
      <c r="BL30" s="380">
        <v>1356.9408289992368</v>
      </c>
      <c r="BM30" s="380">
        <v>3.5402447597302054</v>
      </c>
      <c r="BN30" s="89">
        <v>1308.1672553848612</v>
      </c>
      <c r="BO30" s="380">
        <v>692.38419268515554</v>
      </c>
      <c r="BP30" s="380">
        <v>16.535721366307104</v>
      </c>
      <c r="BQ30" s="89">
        <v>0.57814260406555407</v>
      </c>
      <c r="BR30" s="380">
        <v>0.31660629854334826</v>
      </c>
      <c r="BS30" s="380">
        <v>0.17145114500453124</v>
      </c>
      <c r="BT30" s="381">
        <v>0.94981137900181345</v>
      </c>
      <c r="BU30" s="380">
        <v>2.1116355918458543</v>
      </c>
      <c r="BV30" s="380">
        <v>0.94981137900181345</v>
      </c>
      <c r="BW30" s="381">
        <v>1.0212506591601991</v>
      </c>
      <c r="BX30" s="380">
        <v>2.2571367825403681</v>
      </c>
      <c r="BY30" s="380">
        <v>1.0212506591601991</v>
      </c>
      <c r="BZ30" s="89">
        <v>14.279472773012207</v>
      </c>
      <c r="CA30" s="380">
        <v>16.489442675195946</v>
      </c>
      <c r="CB30" s="380">
        <v>1.2566061734817764</v>
      </c>
      <c r="CC30" s="89">
        <v>1.6003594422017919</v>
      </c>
      <c r="CD30" s="380">
        <v>0.8996042460512621</v>
      </c>
      <c r="CE30" s="380">
        <v>0.14831677390033299</v>
      </c>
      <c r="CF30" s="89">
        <v>50.570896808749701</v>
      </c>
      <c r="CG30" s="380">
        <v>5.7738388979566801</v>
      </c>
      <c r="CH30" s="380">
        <v>1.1497728365476747</v>
      </c>
      <c r="CI30" s="89">
        <v>18.290818007590726</v>
      </c>
      <c r="CJ30" s="380">
        <v>6.44353969707457</v>
      </c>
      <c r="CK30" s="380">
        <v>1.3605123076824448</v>
      </c>
      <c r="CL30" s="381">
        <v>2.8885850851708015</v>
      </c>
      <c r="CM30" s="380">
        <v>3.9434863135954172</v>
      </c>
      <c r="CN30" s="380">
        <v>2.8885850851708015</v>
      </c>
      <c r="CO30" s="89">
        <v>201.56659712136559</v>
      </c>
      <c r="CP30" s="380">
        <v>32.314103218844046</v>
      </c>
      <c r="CQ30" s="380">
        <v>8.2888313644859643E-2</v>
      </c>
      <c r="CR30" s="89">
        <v>1521.6444173526415</v>
      </c>
      <c r="CS30" s="380">
        <v>297.95439210629644</v>
      </c>
      <c r="CT30" s="380">
        <v>0</v>
      </c>
      <c r="CU30" s="89">
        <v>1.2748323069886542</v>
      </c>
      <c r="CV30" s="380">
        <v>0.78126935227763061</v>
      </c>
      <c r="CW30" s="380">
        <v>0</v>
      </c>
      <c r="CX30" s="89">
        <v>0.14787046377529506</v>
      </c>
      <c r="CY30" s="380">
        <v>0.29574092755059062</v>
      </c>
      <c r="CZ30" s="380">
        <v>0</v>
      </c>
      <c r="DA30" s="89">
        <v>0</v>
      </c>
      <c r="DB30" s="380">
        <v>0</v>
      </c>
      <c r="DC30" s="380">
        <v>0</v>
      </c>
      <c r="DD30" s="381">
        <v>0.48006818561200143</v>
      </c>
      <c r="DE30" s="380">
        <v>1.0230835373818397</v>
      </c>
      <c r="DF30" s="380">
        <v>0.48006818561200143</v>
      </c>
      <c r="DG30" s="381">
        <v>0.14707800661063145</v>
      </c>
      <c r="DH30" s="380">
        <v>0.19782304600226136</v>
      </c>
      <c r="DI30" s="380">
        <v>0.14707800661063145</v>
      </c>
      <c r="DJ30" s="89">
        <v>2.4122845070877963</v>
      </c>
      <c r="DK30" s="380">
        <v>3.2102671369446942</v>
      </c>
      <c r="DL30" s="380">
        <v>0</v>
      </c>
      <c r="DM30" s="89">
        <v>1279.3296388397544</v>
      </c>
      <c r="DN30" s="380">
        <v>131.93496424132843</v>
      </c>
      <c r="DO30" s="380">
        <v>0</v>
      </c>
      <c r="DP30" s="89">
        <v>3261.8110616411682</v>
      </c>
      <c r="DQ30" s="380">
        <v>518.28092152611987</v>
      </c>
      <c r="DR30" s="380">
        <v>0</v>
      </c>
      <c r="DS30" s="89">
        <v>476.21598676774443</v>
      </c>
      <c r="DT30" s="380">
        <v>86.611968040187264</v>
      </c>
      <c r="DU30" s="380">
        <v>0</v>
      </c>
      <c r="DV30" s="89">
        <v>2161.5556295059</v>
      </c>
      <c r="DW30" s="380">
        <v>452.56962966544933</v>
      </c>
      <c r="DX30" s="380">
        <v>0</v>
      </c>
      <c r="DY30" s="89">
        <v>480.02973588136507</v>
      </c>
      <c r="DZ30" s="380">
        <v>84.479834523275215</v>
      </c>
      <c r="EA30" s="380">
        <v>0</v>
      </c>
      <c r="EB30" s="89">
        <v>46.230819918086709</v>
      </c>
      <c r="EC30" s="380">
        <v>10.796483475194684</v>
      </c>
      <c r="ED30" s="380">
        <v>2.5567642122218091E-2</v>
      </c>
      <c r="EE30" s="89">
        <v>468.92600857758276</v>
      </c>
      <c r="EF30" s="380">
        <v>107.77046289172203</v>
      </c>
      <c r="EG30" s="380">
        <v>0</v>
      </c>
      <c r="EH30" s="89">
        <v>57.12065285925167</v>
      </c>
      <c r="EI30" s="380">
        <v>12.348350970834591</v>
      </c>
      <c r="EJ30" s="380">
        <v>1.2276798454347501E-2</v>
      </c>
      <c r="EK30" s="89">
        <v>312.01227063900291</v>
      </c>
      <c r="EL30" s="380">
        <v>70.350632886304311</v>
      </c>
      <c r="EM30" s="380">
        <v>0</v>
      </c>
      <c r="EN30" s="89">
        <v>55.783215549938255</v>
      </c>
      <c r="EO30" s="380">
        <v>13.316432189963804</v>
      </c>
      <c r="EP30" s="380">
        <v>1.2646162615987682E-2</v>
      </c>
      <c r="EQ30" s="89">
        <v>142.12488837032853</v>
      </c>
      <c r="ER30" s="380">
        <v>16.229545662831868</v>
      </c>
      <c r="ES30" s="380">
        <v>0</v>
      </c>
      <c r="ET30" s="89">
        <v>17.476438748482906</v>
      </c>
      <c r="EU30" s="380">
        <v>3.1828205575684159</v>
      </c>
      <c r="EV30" s="380">
        <v>0</v>
      </c>
      <c r="EW30" s="89">
        <v>94.01818135097669</v>
      </c>
      <c r="EX30" s="380">
        <v>25.271370704558404</v>
      </c>
      <c r="EY30" s="380">
        <v>8.2079233711723071E-2</v>
      </c>
      <c r="EZ30" s="89">
        <v>11.924757833470089</v>
      </c>
      <c r="FA30" s="380">
        <v>3.2429863581474745</v>
      </c>
      <c r="FB30" s="380">
        <v>0</v>
      </c>
      <c r="FC30" s="381">
        <v>8.3939674957915281E-2</v>
      </c>
      <c r="FD30" s="380">
        <v>0</v>
      </c>
      <c r="FE30" s="380">
        <v>8.3939674957915281E-2</v>
      </c>
      <c r="FF30" s="89">
        <v>3.8573746410127292</v>
      </c>
      <c r="FG30" s="380">
        <v>1.6221165727969065</v>
      </c>
      <c r="FH30" s="380">
        <v>6.1378971561095508E-2</v>
      </c>
      <c r="FI30" s="89">
        <v>0.1428281809258645</v>
      </c>
      <c r="FJ30" s="380">
        <v>0.12180375020809937</v>
      </c>
      <c r="FK30" s="380">
        <v>7.3626096837075397E-2</v>
      </c>
      <c r="FL30" s="89">
        <v>15.90529104649344</v>
      </c>
      <c r="FM30" s="380">
        <v>2.7599647099551876</v>
      </c>
      <c r="FN30" s="380">
        <v>0</v>
      </c>
      <c r="FO30" s="89">
        <v>9.6088409396557886</v>
      </c>
      <c r="FP30" s="380">
        <v>2.8552836531364489</v>
      </c>
      <c r="FQ30" s="380">
        <v>2.3724880144246705E-2</v>
      </c>
      <c r="FS30" s="118">
        <v>10386.203703835696</v>
      </c>
      <c r="FT30" s="118">
        <v>0.29327585990410854</v>
      </c>
      <c r="FU30" s="118">
        <v>0.1324662942424166</v>
      </c>
      <c r="FV30" s="207">
        <v>1.3338041131410567</v>
      </c>
    </row>
    <row r="31" spans="2:178">
      <c r="B31" s="41" t="s">
        <v>130</v>
      </c>
      <c r="C31" s="143" t="s">
        <v>132</v>
      </c>
      <c r="D31" s="143" t="s">
        <v>131</v>
      </c>
      <c r="E31" s="143">
        <v>25.5</v>
      </c>
      <c r="F31" s="143">
        <v>750</v>
      </c>
      <c r="G31" s="41" t="s">
        <v>32</v>
      </c>
      <c r="H31" s="73" t="s">
        <v>128</v>
      </c>
      <c r="I31" s="73" t="s">
        <v>942</v>
      </c>
      <c r="J31" s="73" t="s">
        <v>915</v>
      </c>
      <c r="K31" s="73">
        <v>15</v>
      </c>
      <c r="L31" s="154" t="s">
        <v>289</v>
      </c>
      <c r="N31" s="388">
        <v>944.24006391052455</v>
      </c>
      <c r="O31" s="379">
        <v>38220</v>
      </c>
      <c r="P31" s="379">
        <v>210</v>
      </c>
      <c r="Q31" s="203"/>
      <c r="R31" s="89">
        <v>22.413535619112185</v>
      </c>
      <c r="S31" s="380">
        <v>24.932475114208867</v>
      </c>
      <c r="T31" s="380">
        <v>12.186408429980295</v>
      </c>
      <c r="U31" s="381">
        <v>12.217729716571027</v>
      </c>
      <c r="V31" s="380">
        <v>36.541107037887606</v>
      </c>
      <c r="W31" s="380">
        <v>12.217729716571027</v>
      </c>
      <c r="X31" s="89">
        <v>465.75531596961082</v>
      </c>
      <c r="Y31" s="380">
        <v>97.428854417078526</v>
      </c>
      <c r="Z31" s="380">
        <v>6.9818826446255082</v>
      </c>
      <c r="AA31" s="89">
        <v>39.397984532697613</v>
      </c>
      <c r="AB31" s="380">
        <v>53.275368078407247</v>
      </c>
      <c r="AC31" s="380">
        <v>0.61315142458795568</v>
      </c>
      <c r="AD31" s="89">
        <v>158.88289356830856</v>
      </c>
      <c r="AE31" s="380">
        <v>212.03775239232797</v>
      </c>
      <c r="AF31" s="380">
        <v>1.0085204156420471</v>
      </c>
      <c r="AG31" s="89">
        <v>3547.1190654509046</v>
      </c>
      <c r="AH31" s="380">
        <v>2690.2206377719535</v>
      </c>
      <c r="AI31" s="380">
        <v>981.59623787063799</v>
      </c>
      <c r="AJ31" s="89">
        <v>142268.5560538783</v>
      </c>
      <c r="AK31" s="380">
        <v>13027.8426690583</v>
      </c>
      <c r="AL31" s="380">
        <v>55.285677349285322</v>
      </c>
      <c r="AM31" s="381">
        <v>269.63865786819741</v>
      </c>
      <c r="AN31" s="380">
        <v>653.25071718186348</v>
      </c>
      <c r="AO31" s="380">
        <v>269.63865786819741</v>
      </c>
      <c r="AP31" s="381">
        <v>409.42864004063983</v>
      </c>
      <c r="AQ31" s="380">
        <v>979.5560221022223</v>
      </c>
      <c r="AR31" s="380">
        <v>409.42864004063983</v>
      </c>
      <c r="AS31" s="89">
        <v>144.09728009538418</v>
      </c>
      <c r="AT31" s="380">
        <v>88.817690199725462</v>
      </c>
      <c r="AU31" s="380">
        <v>36.416438667341822</v>
      </c>
      <c r="AV31" s="89">
        <v>1.6847839152369435</v>
      </c>
      <c r="AW31" s="380">
        <v>1.5908062785424855</v>
      </c>
      <c r="AX31" s="380">
        <v>0.4399804984116828</v>
      </c>
      <c r="AY31" s="89">
        <v>7.3814404488886822</v>
      </c>
      <c r="AZ31" s="380">
        <v>13.391524924483544</v>
      </c>
      <c r="BA31" s="380">
        <v>2.759976066190609</v>
      </c>
      <c r="BB31" s="89">
        <v>0.40258314048338689</v>
      </c>
      <c r="BC31" s="382">
        <v>0.80493310523949513</v>
      </c>
      <c r="BD31" s="382">
        <v>0.10476412806058383</v>
      </c>
      <c r="BE31" s="381">
        <v>1.0452256187387685</v>
      </c>
      <c r="BF31" s="380">
        <v>0.1525314934333202</v>
      </c>
      <c r="BG31" s="380">
        <v>1.0452256187387685</v>
      </c>
      <c r="BH31" s="89">
        <v>362.19817256509896</v>
      </c>
      <c r="BI31" s="380">
        <v>68.313436145254428</v>
      </c>
      <c r="BJ31" s="380">
        <v>1.9582510836121829</v>
      </c>
      <c r="BK31" s="89">
        <v>721.87017082719501</v>
      </c>
      <c r="BL31" s="380">
        <v>735.14381880082465</v>
      </c>
      <c r="BM31" s="380">
        <v>2.0386698640242278</v>
      </c>
      <c r="BN31" s="89">
        <v>1275.6944613332194</v>
      </c>
      <c r="BO31" s="380">
        <v>429.77502085036309</v>
      </c>
      <c r="BP31" s="380">
        <v>6.7397665800363509</v>
      </c>
      <c r="BQ31" s="89">
        <v>0.81037166696693042</v>
      </c>
      <c r="BR31" s="380">
        <v>0.80090356487254666</v>
      </c>
      <c r="BS31" s="380">
        <v>7.2998355776409465E-2</v>
      </c>
      <c r="BT31" s="89">
        <v>1.3500719114342266</v>
      </c>
      <c r="BU31" s="380">
        <v>2.5106248519804426</v>
      </c>
      <c r="BV31" s="380">
        <v>0.58105674507230465</v>
      </c>
      <c r="BW31" s="89">
        <v>1.0796081155565138</v>
      </c>
      <c r="BX31" s="380">
        <v>1.6763140277358701</v>
      </c>
      <c r="BY31" s="380">
        <v>0.61734730428893025</v>
      </c>
      <c r="BZ31" s="89">
        <v>10.575573464981048</v>
      </c>
      <c r="CA31" s="380">
        <v>11.324575088237072</v>
      </c>
      <c r="CB31" s="380">
        <v>0.74352590941664365</v>
      </c>
      <c r="CC31" s="89">
        <v>1.1153148942750768</v>
      </c>
      <c r="CD31" s="380">
        <v>1.2337737638184221</v>
      </c>
      <c r="CE31" s="380">
        <v>9.3356375890664881E-2</v>
      </c>
      <c r="CF31" s="89">
        <v>33.378654204671967</v>
      </c>
      <c r="CG31" s="380">
        <v>9.5826583077075878</v>
      </c>
      <c r="CH31" s="380">
        <v>0.78580912188749985</v>
      </c>
      <c r="CI31" s="89">
        <v>10.892830954539779</v>
      </c>
      <c r="CJ31" s="380">
        <v>6.9378589953167618</v>
      </c>
      <c r="CK31" s="380">
        <v>0.52239635712102417</v>
      </c>
      <c r="CL31" s="381">
        <v>2.0871441309273555</v>
      </c>
      <c r="CM31" s="380">
        <v>3.9335586367672417</v>
      </c>
      <c r="CN31" s="380">
        <v>2.0871441309273555</v>
      </c>
      <c r="CO31" s="89">
        <v>194.10827372985895</v>
      </c>
      <c r="CP31" s="380">
        <v>27.273820684106205</v>
      </c>
      <c r="CQ31" s="380">
        <v>4.1779108769338449E-2</v>
      </c>
      <c r="CR31" s="89">
        <v>958.82945019022407</v>
      </c>
      <c r="CS31" s="380">
        <v>134.52728674870562</v>
      </c>
      <c r="CT31" s="380">
        <v>1.3605683171857256E-2</v>
      </c>
      <c r="CU31" s="89">
        <v>1.0357982407128561</v>
      </c>
      <c r="CV31" s="380">
        <v>1.0661904036751135</v>
      </c>
      <c r="CW31" s="380">
        <v>0</v>
      </c>
      <c r="CX31" s="89">
        <v>9.696742920536499E-3</v>
      </c>
      <c r="CY31" s="380">
        <v>1.9393485841073015E-2</v>
      </c>
      <c r="CZ31" s="380">
        <v>0</v>
      </c>
      <c r="DA31" s="89">
        <v>0</v>
      </c>
      <c r="DB31" s="380">
        <v>0</v>
      </c>
      <c r="DC31" s="380">
        <v>0</v>
      </c>
      <c r="DD31" s="89">
        <v>0.66724283517876881</v>
      </c>
      <c r="DE31" s="380">
        <v>1.2125931389445697</v>
      </c>
      <c r="DF31" s="380">
        <v>0.19657087123296801</v>
      </c>
      <c r="DG31" s="381">
        <v>0.11501822915670963</v>
      </c>
      <c r="DH31" s="380">
        <v>1.4149687616723016E-3</v>
      </c>
      <c r="DI31" s="380">
        <v>0.11501822915670963</v>
      </c>
      <c r="DJ31" s="381">
        <v>0.15087123456142373</v>
      </c>
      <c r="DK31" s="380">
        <v>2.5902426080725869</v>
      </c>
      <c r="DL31" s="380">
        <v>0.15087123456142373</v>
      </c>
      <c r="DM31" s="89">
        <v>803.92890744619842</v>
      </c>
      <c r="DN31" s="380">
        <v>128.20823090645152</v>
      </c>
      <c r="DO31" s="380">
        <v>0</v>
      </c>
      <c r="DP31" s="89">
        <v>2134.9873915184644</v>
      </c>
      <c r="DQ31" s="380">
        <v>339.56667659023594</v>
      </c>
      <c r="DR31" s="380">
        <v>1.9159040090129611E-2</v>
      </c>
      <c r="DS31" s="89">
        <v>305.1096552466463</v>
      </c>
      <c r="DT31" s="380">
        <v>43.50560003145457</v>
      </c>
      <c r="DU31" s="380">
        <v>0</v>
      </c>
      <c r="DV31" s="89">
        <v>1403.0597584479547</v>
      </c>
      <c r="DW31" s="380">
        <v>178.57608276975228</v>
      </c>
      <c r="DX31" s="380">
        <v>0</v>
      </c>
      <c r="DY31" s="89">
        <v>302.06659512656881</v>
      </c>
      <c r="DZ31" s="380">
        <v>44.673394196650065</v>
      </c>
      <c r="EA31" s="380">
        <v>5.8725469848785766E-2</v>
      </c>
      <c r="EB31" s="89">
        <v>30.911782701135039</v>
      </c>
      <c r="EC31" s="380">
        <v>6.2758437341055657</v>
      </c>
      <c r="ED31" s="380">
        <v>3.0133766539169309E-2</v>
      </c>
      <c r="EE31" s="89">
        <v>295.33659927108408</v>
      </c>
      <c r="EF31" s="380">
        <v>47.703757891342974</v>
      </c>
      <c r="EG31" s="380">
        <v>0</v>
      </c>
      <c r="EH31" s="89">
        <v>35.547209361379409</v>
      </c>
      <c r="EI31" s="380">
        <v>4.8497155542768153</v>
      </c>
      <c r="EJ31" s="380">
        <v>0</v>
      </c>
      <c r="EK31" s="89">
        <v>190.00739266637521</v>
      </c>
      <c r="EL31" s="380">
        <v>29.252398684210874</v>
      </c>
      <c r="EM31" s="380">
        <v>3.0518628469628311E-2</v>
      </c>
      <c r="EN31" s="89">
        <v>34.437429005195284</v>
      </c>
      <c r="EO31" s="380">
        <v>5.4914375922634164</v>
      </c>
      <c r="EP31" s="380">
        <v>0</v>
      </c>
      <c r="EQ31" s="89">
        <v>91.634849714986331</v>
      </c>
      <c r="ER31" s="380">
        <v>15.091169810978167</v>
      </c>
      <c r="ES31" s="380">
        <v>0</v>
      </c>
      <c r="ET31" s="89">
        <v>10.689626062502729</v>
      </c>
      <c r="EU31" s="380">
        <v>1.9521006589305492</v>
      </c>
      <c r="EV31" s="380">
        <v>0</v>
      </c>
      <c r="EW31" s="89">
        <v>57.132451984381255</v>
      </c>
      <c r="EX31" s="380">
        <v>12.252859919698176</v>
      </c>
      <c r="EY31" s="380">
        <v>0</v>
      </c>
      <c r="EZ31" s="89">
        <v>7.1803479586547168</v>
      </c>
      <c r="FA31" s="380">
        <v>1.9735426352238856</v>
      </c>
      <c r="FB31" s="380">
        <v>0</v>
      </c>
      <c r="FC31" s="381">
        <v>4.9432231404347701E-2</v>
      </c>
      <c r="FD31" s="380">
        <v>5.7899236036985345E-2</v>
      </c>
      <c r="FE31" s="380">
        <v>4.9432231404347701E-2</v>
      </c>
      <c r="FF31" s="89">
        <v>4.2685918037219821</v>
      </c>
      <c r="FG31" s="380">
        <v>1.646633792128336</v>
      </c>
      <c r="FH31" s="380">
        <v>6.2314720718033061E-2</v>
      </c>
      <c r="FI31" s="381">
        <v>5.292955756899969E-2</v>
      </c>
      <c r="FJ31" s="380">
        <v>1.903250423868165E-2</v>
      </c>
      <c r="FK31" s="380">
        <v>5.292955756899969E-2</v>
      </c>
      <c r="FL31" s="89">
        <v>15.641693900009658</v>
      </c>
      <c r="FM31" s="380">
        <v>6.9585355172702137</v>
      </c>
      <c r="FN31" s="380">
        <v>1.0144575446985341E-2</v>
      </c>
      <c r="FO31" s="89">
        <v>11.175662233492556</v>
      </c>
      <c r="FP31" s="380">
        <v>3.9831397595607365</v>
      </c>
      <c r="FQ31" s="380">
        <v>0</v>
      </c>
      <c r="FS31" s="118">
        <v>6660.8594467017519</v>
      </c>
      <c r="FT31" s="118">
        <v>0.31151211942160395</v>
      </c>
      <c r="FU31" s="118">
        <v>0.20244296177109436</v>
      </c>
      <c r="FV31" s="207">
        <v>2.1784033294871445</v>
      </c>
    </row>
    <row r="32" spans="2:178">
      <c r="B32" s="41" t="s">
        <v>130</v>
      </c>
      <c r="C32" s="143" t="s">
        <v>132</v>
      </c>
      <c r="D32" s="143" t="s">
        <v>131</v>
      </c>
      <c r="E32" s="143">
        <v>25.5</v>
      </c>
      <c r="F32" s="143">
        <v>750</v>
      </c>
      <c r="G32" s="41" t="s">
        <v>32</v>
      </c>
      <c r="H32" s="73" t="s">
        <v>128</v>
      </c>
      <c r="I32" s="73" t="s">
        <v>943</v>
      </c>
      <c r="J32" s="73" t="s">
        <v>915</v>
      </c>
      <c r="K32" s="73">
        <v>15</v>
      </c>
      <c r="L32" s="154" t="s">
        <v>289</v>
      </c>
      <c r="N32" s="388">
        <v>1799.6654683443167</v>
      </c>
      <c r="O32" s="379">
        <v>37580</v>
      </c>
      <c r="P32" s="379">
        <v>220</v>
      </c>
      <c r="Q32" s="203"/>
      <c r="R32" s="381">
        <v>10.480967666635108</v>
      </c>
      <c r="S32" s="380">
        <v>29.645598232499939</v>
      </c>
      <c r="T32" s="380">
        <v>10.480967666635108</v>
      </c>
      <c r="U32" s="381">
        <v>13.092252046111499</v>
      </c>
      <c r="V32" s="380">
        <v>36.666037550806877</v>
      </c>
      <c r="W32" s="380">
        <v>13.092252046111499</v>
      </c>
      <c r="X32" s="89">
        <v>350.76729979331964</v>
      </c>
      <c r="Y32" s="380">
        <v>62.328611333499026</v>
      </c>
      <c r="Z32" s="380">
        <v>5.6384512817594254</v>
      </c>
      <c r="AA32" s="89">
        <v>14.620538388944773</v>
      </c>
      <c r="AB32" s="380">
        <v>27.344217302764502</v>
      </c>
      <c r="AC32" s="380">
        <v>0.39117871471510102</v>
      </c>
      <c r="AD32" s="89">
        <v>32.301084832403035</v>
      </c>
      <c r="AE32" s="380">
        <v>52.571487529409481</v>
      </c>
      <c r="AF32" s="380">
        <v>0.88232108419619537</v>
      </c>
      <c r="AG32" s="89">
        <v>3378.3801554296001</v>
      </c>
      <c r="AH32" s="380">
        <v>2319.4989559154901</v>
      </c>
      <c r="AI32" s="380">
        <v>865.47807677974083</v>
      </c>
      <c r="AJ32" s="89">
        <v>138480.84983018661</v>
      </c>
      <c r="AK32" s="380">
        <v>12307.677710717278</v>
      </c>
      <c r="AL32" s="380">
        <v>52.618836224592222</v>
      </c>
      <c r="AM32" s="381">
        <v>264.72277095882498</v>
      </c>
      <c r="AN32" s="380">
        <v>717.57560510733333</v>
      </c>
      <c r="AO32" s="380">
        <v>264.72277095882498</v>
      </c>
      <c r="AP32" s="381">
        <v>394.69838475605252</v>
      </c>
      <c r="AQ32" s="380">
        <v>1053.113977425309</v>
      </c>
      <c r="AR32" s="380">
        <v>394.69838475605252</v>
      </c>
      <c r="AS32" s="89">
        <v>179.1811664000769</v>
      </c>
      <c r="AT32" s="380">
        <v>99.583961061397474</v>
      </c>
      <c r="AU32" s="380">
        <v>32.575187987333528</v>
      </c>
      <c r="AV32" s="89">
        <v>1.8605011525430168</v>
      </c>
      <c r="AW32" s="380">
        <v>1.3278789092867596</v>
      </c>
      <c r="AX32" s="380">
        <v>0.3093680782405972</v>
      </c>
      <c r="AY32" s="89">
        <v>6.1176423933649735</v>
      </c>
      <c r="AZ32" s="380">
        <v>11.832798472189253</v>
      </c>
      <c r="BA32" s="380">
        <v>1.6412878312189869</v>
      </c>
      <c r="BB32" s="381">
        <v>0.13532113907876386</v>
      </c>
      <c r="BC32" s="382">
        <v>0.6088215984572326</v>
      </c>
      <c r="BD32" s="382">
        <v>0.13532113907876386</v>
      </c>
      <c r="BE32" s="381">
        <v>0.70583901923922632</v>
      </c>
      <c r="BF32" s="380">
        <v>0.10150655246496929</v>
      </c>
      <c r="BG32" s="380">
        <v>0.70583901923922632</v>
      </c>
      <c r="BH32" s="89">
        <v>280.58935110453501</v>
      </c>
      <c r="BI32" s="380">
        <v>43.485160971516549</v>
      </c>
      <c r="BJ32" s="380">
        <v>1.81113923211519</v>
      </c>
      <c r="BK32" s="89">
        <v>252.01829223050305</v>
      </c>
      <c r="BL32" s="380">
        <v>262.45046027928294</v>
      </c>
      <c r="BM32" s="380">
        <v>2.1457195089976131</v>
      </c>
      <c r="BN32" s="89">
        <v>1085.1958174917111</v>
      </c>
      <c r="BO32" s="380">
        <v>261.74691372075335</v>
      </c>
      <c r="BP32" s="380">
        <v>7.0120492221742241</v>
      </c>
      <c r="BQ32" s="89">
        <v>0.75496212312738042</v>
      </c>
      <c r="BR32" s="380">
        <v>0.75675740240557321</v>
      </c>
      <c r="BS32" s="380">
        <v>4.8879117975945047E-2</v>
      </c>
      <c r="BT32" s="381">
        <v>0.60461083901531154</v>
      </c>
      <c r="BU32" s="380">
        <v>2.6938820835632487</v>
      </c>
      <c r="BV32" s="380">
        <v>0.60461083901531154</v>
      </c>
      <c r="BW32" s="381">
        <v>0.55372144517620769</v>
      </c>
      <c r="BX32" s="380">
        <v>1.2137656136098727</v>
      </c>
      <c r="BY32" s="380">
        <v>0.55372144517620769</v>
      </c>
      <c r="BZ32" s="89">
        <v>6.2904338791385275</v>
      </c>
      <c r="CA32" s="380">
        <v>6.9117020409361674</v>
      </c>
      <c r="CB32" s="380">
        <v>0.784764082970688</v>
      </c>
      <c r="CC32" s="89">
        <v>0.79435403877990396</v>
      </c>
      <c r="CD32" s="380">
        <v>0.72783472264789917</v>
      </c>
      <c r="CE32" s="380">
        <v>0.10388465215805882</v>
      </c>
      <c r="CF32" s="89">
        <v>34.840982786875848</v>
      </c>
      <c r="CG32" s="380">
        <v>10.693854001317407</v>
      </c>
      <c r="CH32" s="380">
        <v>0.64772718868358892</v>
      </c>
      <c r="CI32" s="89">
        <v>11.257257286883011</v>
      </c>
      <c r="CJ32" s="380">
        <v>5.5321823190875845</v>
      </c>
      <c r="CK32" s="380">
        <v>0.34452286848343255</v>
      </c>
      <c r="CL32" s="381">
        <v>1.3853249051499634</v>
      </c>
      <c r="CM32" s="380">
        <v>3.5424285790547119</v>
      </c>
      <c r="CN32" s="380">
        <v>1.3853249051499634</v>
      </c>
      <c r="CO32" s="89">
        <v>185.71275154176053</v>
      </c>
      <c r="CP32" s="380">
        <v>18.068873540731055</v>
      </c>
      <c r="CQ32" s="380">
        <v>2.7056359457702382E-2</v>
      </c>
      <c r="CR32" s="89">
        <v>1080.5238730274118</v>
      </c>
      <c r="CS32" s="380">
        <v>121.13367681873486</v>
      </c>
      <c r="CT32" s="380">
        <v>1.216777419100051E-2</v>
      </c>
      <c r="CU32" s="89">
        <v>0.69877061518694361</v>
      </c>
      <c r="CV32" s="380">
        <v>0.69555252100849685</v>
      </c>
      <c r="CW32" s="380">
        <v>0</v>
      </c>
      <c r="CX32" s="381">
        <v>1.2793655853285761E-2</v>
      </c>
      <c r="CY32" s="380">
        <v>0</v>
      </c>
      <c r="CZ32" s="380">
        <v>1.2793655853285761E-2</v>
      </c>
      <c r="DA32" s="381">
        <v>0.12045654223634177</v>
      </c>
      <c r="DB32" s="380">
        <v>0</v>
      </c>
      <c r="DC32" s="380">
        <v>0.12045654223634177</v>
      </c>
      <c r="DD32" s="381">
        <v>0.19994009373397092</v>
      </c>
      <c r="DE32" s="380">
        <v>0.2292442208090556</v>
      </c>
      <c r="DF32" s="380">
        <v>0.19994009373397092</v>
      </c>
      <c r="DG32" s="381">
        <v>0.12192815720989629</v>
      </c>
      <c r="DH32" s="380">
        <v>6.0233278019426577E-4</v>
      </c>
      <c r="DI32" s="380">
        <v>0.12192815720989629</v>
      </c>
      <c r="DJ32" s="89">
        <v>1.3406309699666692</v>
      </c>
      <c r="DK32" s="380">
        <v>2.68126193993333</v>
      </c>
      <c r="DL32" s="380">
        <v>0.13491516132934947</v>
      </c>
      <c r="DM32" s="89">
        <v>849.1978694401555</v>
      </c>
      <c r="DN32" s="380">
        <v>83.461836269914883</v>
      </c>
      <c r="DO32" s="380">
        <v>0</v>
      </c>
      <c r="DP32" s="89">
        <v>2254.485818235029</v>
      </c>
      <c r="DQ32" s="380">
        <v>206.15010393335055</v>
      </c>
      <c r="DR32" s="380">
        <v>1.0046691424109282E-2</v>
      </c>
      <c r="DS32" s="89">
        <v>328.66798918099443</v>
      </c>
      <c r="DT32" s="380">
        <v>33.034335038988047</v>
      </c>
      <c r="DU32" s="380">
        <v>0</v>
      </c>
      <c r="DV32" s="89">
        <v>1495.3196555041757</v>
      </c>
      <c r="DW32" s="380">
        <v>195.20281261515657</v>
      </c>
      <c r="DX32" s="380">
        <v>0</v>
      </c>
      <c r="DY32" s="89">
        <v>332.48945952506506</v>
      </c>
      <c r="DZ32" s="380">
        <v>36.490304159152494</v>
      </c>
      <c r="EA32" s="380">
        <v>0</v>
      </c>
      <c r="EB32" s="89">
        <v>35.255525913460261</v>
      </c>
      <c r="EC32" s="380">
        <v>5.5738782312804087</v>
      </c>
      <c r="ED32" s="380">
        <v>1.3477527740059553E-2</v>
      </c>
      <c r="EE32" s="89">
        <v>331.00533968793673</v>
      </c>
      <c r="EF32" s="380">
        <v>36.865604643092752</v>
      </c>
      <c r="EG32" s="380">
        <v>0</v>
      </c>
      <c r="EH32" s="89">
        <v>39.840394384793989</v>
      </c>
      <c r="EI32" s="380">
        <v>4.8012198252847051</v>
      </c>
      <c r="EJ32" s="380">
        <v>0</v>
      </c>
      <c r="EK32" s="89">
        <v>214.83654172315283</v>
      </c>
      <c r="EL32" s="380">
        <v>31.51255907540348</v>
      </c>
      <c r="EM32" s="380">
        <v>0</v>
      </c>
      <c r="EN32" s="89">
        <v>40.019928928959523</v>
      </c>
      <c r="EO32" s="380">
        <v>5.5818098385484456</v>
      </c>
      <c r="EP32" s="380">
        <v>0</v>
      </c>
      <c r="EQ32" s="89">
        <v>103.98074437318313</v>
      </c>
      <c r="ER32" s="380">
        <v>15.761300226002573</v>
      </c>
      <c r="ES32" s="380">
        <v>0</v>
      </c>
      <c r="ET32" s="89">
        <v>12.547265941860836</v>
      </c>
      <c r="EU32" s="380">
        <v>2.5617404761941667</v>
      </c>
      <c r="EV32" s="380">
        <v>0</v>
      </c>
      <c r="EW32" s="89">
        <v>68.324180177369342</v>
      </c>
      <c r="EX32" s="380">
        <v>13.466320037572572</v>
      </c>
      <c r="EY32" s="380">
        <v>0</v>
      </c>
      <c r="EZ32" s="89">
        <v>8.3605834742033966</v>
      </c>
      <c r="FA32" s="380">
        <v>1.7688880863532901</v>
      </c>
      <c r="FB32" s="380">
        <v>0</v>
      </c>
      <c r="FC32" s="381">
        <v>3.1469836385938595E-2</v>
      </c>
      <c r="FD32" s="380">
        <v>0.88412350551084307</v>
      </c>
      <c r="FE32" s="380">
        <v>3.1469836385938595E-2</v>
      </c>
      <c r="FF32" s="89">
        <v>3.1797022787879232</v>
      </c>
      <c r="FG32" s="380">
        <v>1.5563398406369926</v>
      </c>
      <c r="FH32" s="380">
        <v>2.6617235241663283E-2</v>
      </c>
      <c r="FI32" s="381">
        <v>2.1857039898030353E-2</v>
      </c>
      <c r="FJ32" s="380">
        <v>3.4693618169079013E-4</v>
      </c>
      <c r="FK32" s="380">
        <v>2.1857039898030353E-2</v>
      </c>
      <c r="FL32" s="89">
        <v>14.018255288623712</v>
      </c>
      <c r="FM32" s="380">
        <v>5.0473059735895456</v>
      </c>
      <c r="FN32" s="380">
        <v>0</v>
      </c>
      <c r="FO32" s="89">
        <v>10.204777756447795</v>
      </c>
      <c r="FP32" s="380">
        <v>3.7791434067208574</v>
      </c>
      <c r="FQ32" s="380">
        <v>0</v>
      </c>
      <c r="FS32" s="118">
        <v>7194.8551695177521</v>
      </c>
      <c r="FT32" s="118">
        <v>0.32031983718478396</v>
      </c>
      <c r="FU32" s="118">
        <v>0.17187288145835272</v>
      </c>
      <c r="FV32" s="207">
        <v>1.6767077718770558</v>
      </c>
    </row>
    <row r="33" spans="2:178" ht="15.75" thickBot="1">
      <c r="B33" s="162" t="s">
        <v>130</v>
      </c>
      <c r="C33" s="163" t="s">
        <v>132</v>
      </c>
      <c r="D33" s="163" t="s">
        <v>131</v>
      </c>
      <c r="E33" s="163">
        <v>25.5</v>
      </c>
      <c r="F33" s="163">
        <v>750</v>
      </c>
      <c r="G33" s="164" t="s">
        <v>32</v>
      </c>
      <c r="H33" s="57" t="s">
        <v>128</v>
      </c>
      <c r="I33" s="57" t="s">
        <v>944</v>
      </c>
      <c r="J33" s="57" t="s">
        <v>915</v>
      </c>
      <c r="K33" s="57">
        <v>15</v>
      </c>
      <c r="L33" s="57" t="s">
        <v>289</v>
      </c>
      <c r="M33" s="57"/>
      <c r="N33" s="168"/>
      <c r="O33" s="389"/>
      <c r="P33" s="389"/>
      <c r="Q33" s="390"/>
      <c r="R33" s="391">
        <v>23.553695373153399</v>
      </c>
      <c r="S33" s="392">
        <v>31.322649243720111</v>
      </c>
      <c r="T33" s="392">
        <v>13.258741294815689</v>
      </c>
      <c r="U33" s="393">
        <v>12.027851926096577</v>
      </c>
      <c r="V33" s="392">
        <v>33.736606763008076</v>
      </c>
      <c r="W33" s="392">
        <v>12.027851926096577</v>
      </c>
      <c r="X33" s="391">
        <v>356.54493142996489</v>
      </c>
      <c r="Y33" s="392">
        <v>55.366309158526313</v>
      </c>
      <c r="Z33" s="392">
        <v>5.6084390758470759</v>
      </c>
      <c r="AA33" s="391">
        <v>13.73224933312993</v>
      </c>
      <c r="AB33" s="392">
        <v>21.157430013332021</v>
      </c>
      <c r="AC33" s="392">
        <v>1.0232751712141113</v>
      </c>
      <c r="AD33" s="391">
        <v>11.511495911225275</v>
      </c>
      <c r="AE33" s="392">
        <v>12.054160951976954</v>
      </c>
      <c r="AF33" s="392">
        <v>0.86318575108292961</v>
      </c>
      <c r="AG33" s="391">
        <v>2731.3050885502485</v>
      </c>
      <c r="AH33" s="392">
        <v>2698.9858564773499</v>
      </c>
      <c r="AI33" s="392">
        <v>734.46666842818513</v>
      </c>
      <c r="AJ33" s="391">
        <v>142051.42149445132</v>
      </c>
      <c r="AK33" s="392">
        <v>13938.266609314136</v>
      </c>
      <c r="AL33" s="392">
        <v>47.552899120330437</v>
      </c>
      <c r="AM33" s="393">
        <v>293.44981921325376</v>
      </c>
      <c r="AN33" s="392">
        <v>700.76810596816881</v>
      </c>
      <c r="AO33" s="392">
        <v>293.44981921325376</v>
      </c>
      <c r="AP33" s="393">
        <v>442.66624654199791</v>
      </c>
      <c r="AQ33" s="392">
        <v>961.48587497297365</v>
      </c>
      <c r="AR33" s="392">
        <v>442.66624654199791</v>
      </c>
      <c r="AS33" s="391">
        <v>145.32185509270349</v>
      </c>
      <c r="AT33" s="392">
        <v>66.510845612502877</v>
      </c>
      <c r="AU33" s="392">
        <v>31.53846972612423</v>
      </c>
      <c r="AV33" s="391">
        <v>1.5220706946043085</v>
      </c>
      <c r="AW33" s="392">
        <v>1.4862897688367001</v>
      </c>
      <c r="AX33" s="392">
        <v>0.33169816485331743</v>
      </c>
      <c r="AY33" s="393">
        <v>1.8278196138260658</v>
      </c>
      <c r="AZ33" s="392">
        <v>11.369969649324313</v>
      </c>
      <c r="BA33" s="392">
        <v>1.8278196138260658</v>
      </c>
      <c r="BB33" s="391">
        <v>0.36018855128620469</v>
      </c>
      <c r="BC33" s="394">
        <v>0.66157298040624535</v>
      </c>
      <c r="BD33" s="394">
        <v>0.13343209420062807</v>
      </c>
      <c r="BE33" s="391">
        <v>1.2832784846804979</v>
      </c>
      <c r="BF33" s="392">
        <v>0.14132377486554604</v>
      </c>
      <c r="BG33" s="392">
        <v>0.62486760956509102</v>
      </c>
      <c r="BH33" s="391">
        <v>291.30238183927992</v>
      </c>
      <c r="BI33" s="392">
        <v>31.973843215026612</v>
      </c>
      <c r="BJ33" s="392">
        <v>1.8965102358750305</v>
      </c>
      <c r="BK33" s="391">
        <v>238.64752802861142</v>
      </c>
      <c r="BL33" s="392">
        <v>76.376331481085217</v>
      </c>
      <c r="BM33" s="392">
        <v>2.1545849736976743</v>
      </c>
      <c r="BN33" s="391">
        <v>1034.002989814453</v>
      </c>
      <c r="BO33" s="392">
        <v>141.19297710314891</v>
      </c>
      <c r="BP33" s="392">
        <v>7.2149957322890463</v>
      </c>
      <c r="BQ33" s="391">
        <v>0.66766231192469849</v>
      </c>
      <c r="BR33" s="392">
        <v>0.7211467667814403</v>
      </c>
      <c r="BS33" s="392">
        <v>7.9661889762608018E-2</v>
      </c>
      <c r="BT33" s="391">
        <v>1.3808232531749325</v>
      </c>
      <c r="BU33" s="392">
        <v>2.7943090771627315</v>
      </c>
      <c r="BV33" s="392">
        <v>0.71199730503294989</v>
      </c>
      <c r="BW33" s="391">
        <v>1.0731690812564858</v>
      </c>
      <c r="BX33" s="392">
        <v>1.2823371657618563</v>
      </c>
      <c r="BY33" s="392">
        <v>0.53552123782836825</v>
      </c>
      <c r="BZ33" s="391">
        <v>4.6491807294969023</v>
      </c>
      <c r="CA33" s="392">
        <v>4.4037839546139947</v>
      </c>
      <c r="CB33" s="392">
        <v>0.63172998022335147</v>
      </c>
      <c r="CC33" s="391">
        <v>0.6789022001122611</v>
      </c>
      <c r="CD33" s="392">
        <v>0.72155635569935705</v>
      </c>
      <c r="CE33" s="392">
        <v>0.13575380631865386</v>
      </c>
      <c r="CF33" s="391">
        <v>34.996051401040376</v>
      </c>
      <c r="CG33" s="392">
        <v>13.540747283154976</v>
      </c>
      <c r="CH33" s="392">
        <v>0.64890939775869116</v>
      </c>
      <c r="CI33" s="391">
        <v>11.305708806403885</v>
      </c>
      <c r="CJ33" s="392">
        <v>4.7511441273040065</v>
      </c>
      <c r="CK33" s="392">
        <v>0.33770539895424184</v>
      </c>
      <c r="CL33" s="393">
        <v>1.4618135980046905</v>
      </c>
      <c r="CM33" s="392">
        <v>3.864341060356363</v>
      </c>
      <c r="CN33" s="392">
        <v>1.4618135980046905</v>
      </c>
      <c r="CO33" s="391">
        <v>195.77372479669603</v>
      </c>
      <c r="CP33" s="392">
        <v>24.011275238399882</v>
      </c>
      <c r="CQ33" s="392">
        <v>2.9242256205703983E-2</v>
      </c>
      <c r="CR33" s="391">
        <v>1085.0114738377556</v>
      </c>
      <c r="CS33" s="392">
        <v>136.79973900928857</v>
      </c>
      <c r="CT33" s="392">
        <v>1.3152370783432335E-2</v>
      </c>
      <c r="CU33" s="391">
        <v>0.57474407554342255</v>
      </c>
      <c r="CV33" s="392">
        <v>0.59651468943308239</v>
      </c>
      <c r="CW33" s="392">
        <v>0</v>
      </c>
      <c r="CX33" s="391">
        <v>0</v>
      </c>
      <c r="CY33" s="392">
        <v>0</v>
      </c>
      <c r="CZ33" s="392">
        <v>0</v>
      </c>
      <c r="DA33" s="391">
        <v>0</v>
      </c>
      <c r="DB33" s="392">
        <v>0</v>
      </c>
      <c r="DC33" s="392">
        <v>0</v>
      </c>
      <c r="DD33" s="393">
        <v>0.20219115499630802</v>
      </c>
      <c r="DE33" s="392">
        <v>4.8239640696550221E-2</v>
      </c>
      <c r="DF33" s="392">
        <v>0.20219115499630802</v>
      </c>
      <c r="DG33" s="393">
        <v>0.12289950730516466</v>
      </c>
      <c r="DH33" s="392">
        <v>5.2347164599348642E-4</v>
      </c>
      <c r="DI33" s="392">
        <v>0.12289950730516466</v>
      </c>
      <c r="DJ33" s="391">
        <v>5.3220537368893504E-2</v>
      </c>
      <c r="DK33" s="392">
        <v>0.10644107473778684</v>
      </c>
      <c r="DL33" s="392">
        <v>0</v>
      </c>
      <c r="DM33" s="391">
        <v>846.9039407481132</v>
      </c>
      <c r="DN33" s="392">
        <v>122.20371224889571</v>
      </c>
      <c r="DO33" s="392">
        <v>0</v>
      </c>
      <c r="DP33" s="391">
        <v>2277.0037095137932</v>
      </c>
      <c r="DQ33" s="392">
        <v>282.69252734359623</v>
      </c>
      <c r="DR33" s="392">
        <v>1.0860229847299121E-2</v>
      </c>
      <c r="DS33" s="391">
        <v>327.34852815776242</v>
      </c>
      <c r="DT33" s="392">
        <v>43.771968445113338</v>
      </c>
      <c r="DU33" s="392">
        <v>0</v>
      </c>
      <c r="DV33" s="391">
        <v>1496.3297830041745</v>
      </c>
      <c r="DW33" s="392">
        <v>182.51265853148792</v>
      </c>
      <c r="DX33" s="392">
        <v>0</v>
      </c>
      <c r="DY33" s="391">
        <v>331.5133387987828</v>
      </c>
      <c r="DZ33" s="392">
        <v>52.142679596484079</v>
      </c>
      <c r="EA33" s="392">
        <v>5.6822789328469341E-2</v>
      </c>
      <c r="EB33" s="391">
        <v>36.552370258816154</v>
      </c>
      <c r="EC33" s="392">
        <v>5.5302983515458575</v>
      </c>
      <c r="ED33" s="392">
        <v>0</v>
      </c>
      <c r="EE33" s="391">
        <v>321.381300243917</v>
      </c>
      <c r="EF33" s="392">
        <v>39.374312829563287</v>
      </c>
      <c r="EG33" s="392">
        <v>0</v>
      </c>
      <c r="EH33" s="391">
        <v>39.343896187480809</v>
      </c>
      <c r="EI33" s="392">
        <v>5.3730401706416862</v>
      </c>
      <c r="EJ33" s="392">
        <v>0</v>
      </c>
      <c r="EK33" s="391">
        <v>212.96276189607968</v>
      </c>
      <c r="EL33" s="392">
        <v>30.087310332846048</v>
      </c>
      <c r="EM33" s="392">
        <v>2.9484686870646013E-2</v>
      </c>
      <c r="EN33" s="391">
        <v>39.338201544187569</v>
      </c>
      <c r="EO33" s="392">
        <v>5.5265624026348963</v>
      </c>
      <c r="EP33" s="392">
        <v>0</v>
      </c>
      <c r="EQ33" s="391">
        <v>104.7290674894811</v>
      </c>
      <c r="ER33" s="392">
        <v>15.179055417103482</v>
      </c>
      <c r="ES33" s="392">
        <v>2.0761218703665981E-2</v>
      </c>
      <c r="ET33" s="391">
        <v>12.373258087332585</v>
      </c>
      <c r="EU33" s="392">
        <v>2.6132970914083469</v>
      </c>
      <c r="EV33" s="392">
        <v>0</v>
      </c>
      <c r="EW33" s="391">
        <v>66.038025213332745</v>
      </c>
      <c r="EX33" s="392">
        <v>10.587914471910056</v>
      </c>
      <c r="EY33" s="392">
        <v>3.3319914452854441E-2</v>
      </c>
      <c r="EZ33" s="391">
        <v>8.0388133269102315</v>
      </c>
      <c r="FA33" s="392">
        <v>1.6138798167247665</v>
      </c>
      <c r="FB33" s="392">
        <v>0</v>
      </c>
      <c r="FC33" s="393">
        <v>7.5562015236098831E-2</v>
      </c>
      <c r="FD33" s="392">
        <v>0.72150169836054012</v>
      </c>
      <c r="FE33" s="392">
        <v>7.5562015236098831E-2</v>
      </c>
      <c r="FF33" s="391">
        <v>3.1227774218441078</v>
      </c>
      <c r="FG33" s="392">
        <v>1.1147437622507108</v>
      </c>
      <c r="FH33" s="392">
        <v>2.8773264453853784E-2</v>
      </c>
      <c r="FI33" s="393">
        <v>2.8473349741155052E-2</v>
      </c>
      <c r="FJ33" s="392">
        <v>0.13860152227871358</v>
      </c>
      <c r="FK33" s="392">
        <v>2.8473349741155052E-2</v>
      </c>
      <c r="FL33" s="391">
        <v>13.614723984281477</v>
      </c>
      <c r="FM33" s="392">
        <v>3.330528150454287</v>
      </c>
      <c r="FN33" s="392">
        <v>0</v>
      </c>
      <c r="FO33" s="391">
        <v>9.8066604898946146</v>
      </c>
      <c r="FP33" s="392">
        <v>2.7143882438276785</v>
      </c>
      <c r="FQ33" s="392">
        <v>0</v>
      </c>
      <c r="FR33" s="395"/>
      <c r="FS33" s="166">
        <v>7204.8684683079191</v>
      </c>
      <c r="FT33" s="166">
        <v>0.33683710629677821</v>
      </c>
      <c r="FU33" s="166">
        <v>0.18043470462504119</v>
      </c>
      <c r="FV33" s="396">
        <v>1.6936236022182123</v>
      </c>
    </row>
    <row r="34" spans="2:178" ht="15.75" thickTop="1">
      <c r="B34" s="73" t="s">
        <v>17</v>
      </c>
      <c r="C34" s="73" t="s">
        <v>51</v>
      </c>
      <c r="D34" s="143" t="s">
        <v>117</v>
      </c>
      <c r="E34" s="143">
        <v>34.299999999999997</v>
      </c>
      <c r="F34" s="143">
        <v>240</v>
      </c>
      <c r="G34" s="397" t="s">
        <v>315</v>
      </c>
      <c r="H34" s="73" t="s">
        <v>99</v>
      </c>
      <c r="I34" s="73" t="s">
        <v>945</v>
      </c>
      <c r="K34" s="73">
        <v>25</v>
      </c>
      <c r="L34" s="73">
        <v>1.3</v>
      </c>
      <c r="N34" s="135">
        <v>1360.2666267225875</v>
      </c>
      <c r="O34" s="379">
        <v>29690</v>
      </c>
      <c r="P34" s="379">
        <v>920</v>
      </c>
      <c r="Q34" s="203"/>
      <c r="R34" s="381">
        <v>4.5754910432992499</v>
      </c>
      <c r="S34" s="380">
        <v>4.5855538211384301</v>
      </c>
      <c r="T34" s="380">
        <v>4.5754910432992499</v>
      </c>
      <c r="U34" s="381">
        <v>13.625428432186199</v>
      </c>
      <c r="V34" s="380">
        <v>8.2999830318421708</v>
      </c>
      <c r="W34" s="380">
        <v>13.625428432186199</v>
      </c>
      <c r="X34" s="89">
        <v>404.141111533041</v>
      </c>
      <c r="Y34" s="380">
        <v>100.54010765559499</v>
      </c>
      <c r="Z34" s="380">
        <v>3.1932177439616001</v>
      </c>
      <c r="AA34" s="89">
        <v>73.473824232993707</v>
      </c>
      <c r="AB34" s="380">
        <v>23.539095717074499</v>
      </c>
      <c r="AC34" s="380">
        <v>1.03768561327644</v>
      </c>
      <c r="AD34" s="89">
        <v>3.2263874674620001</v>
      </c>
      <c r="AE34" s="380">
        <v>5.7484081352042704</v>
      </c>
      <c r="AF34" s="380">
        <v>2.58278894718487</v>
      </c>
      <c r="AG34" s="89">
        <v>956.45723299271401</v>
      </c>
      <c r="AH34" s="380">
        <v>1174.2620486677599</v>
      </c>
      <c r="AI34" s="380">
        <v>589.28505739146794</v>
      </c>
      <c r="AJ34" s="89">
        <v>219635.147753047</v>
      </c>
      <c r="AK34" s="380">
        <v>26672.7766699655</v>
      </c>
      <c r="AL34" s="380">
        <v>30.7815904551518</v>
      </c>
      <c r="AM34" s="381">
        <v>235.51595492818899</v>
      </c>
      <c r="AN34" s="380">
        <v>141.01245109054699</v>
      </c>
      <c r="AO34" s="380">
        <v>235.51595492818899</v>
      </c>
      <c r="AP34" s="89">
        <v>636.48522491321899</v>
      </c>
      <c r="AQ34" s="380">
        <v>385.049559121409</v>
      </c>
      <c r="AR34" s="380">
        <v>263.08995976645798</v>
      </c>
      <c r="AS34" s="381">
        <v>24.6337874823896</v>
      </c>
      <c r="AT34" s="380">
        <v>22.370087078191599</v>
      </c>
      <c r="AU34" s="380">
        <v>24.6337874823896</v>
      </c>
      <c r="AV34" s="381">
        <v>1.1790378073226899</v>
      </c>
      <c r="AW34" s="380">
        <v>0.90777956302163498</v>
      </c>
      <c r="AX34" s="380">
        <v>1.1790378073226899</v>
      </c>
      <c r="AY34" s="381">
        <v>1.2985030421807799</v>
      </c>
      <c r="AZ34" s="380">
        <v>0</v>
      </c>
      <c r="BA34" s="380">
        <v>1.2985030421807799</v>
      </c>
      <c r="BB34" s="89">
        <v>0.395830831224249</v>
      </c>
      <c r="BC34" s="382">
        <v>0.354362273691465</v>
      </c>
      <c r="BD34" s="382">
        <v>0.124978195519689</v>
      </c>
      <c r="BE34" s="381">
        <v>6.3661985975654298</v>
      </c>
      <c r="BF34" s="380">
        <v>13.6068691411219</v>
      </c>
      <c r="BG34" s="380">
        <v>6.3661985975654298</v>
      </c>
      <c r="BH34" s="89">
        <v>408.926375161821</v>
      </c>
      <c r="BI34" s="380">
        <v>58.6399348835604</v>
      </c>
      <c r="BJ34" s="380">
        <v>1.55706972632159</v>
      </c>
      <c r="BK34" s="89">
        <v>719.42977311586196</v>
      </c>
      <c r="BL34" s="380">
        <v>128.31167037711899</v>
      </c>
      <c r="BM34" s="380">
        <v>2.73848046822439</v>
      </c>
      <c r="BN34" s="89">
        <v>680.68926657476095</v>
      </c>
      <c r="BO34" s="380">
        <v>143.18673014842301</v>
      </c>
      <c r="BP34" s="380">
        <v>16.229837779765901</v>
      </c>
      <c r="BQ34" s="381">
        <v>9.4852179034137396E-2</v>
      </c>
      <c r="BR34" s="380">
        <v>0</v>
      </c>
      <c r="BS34" s="380">
        <v>9.4852179034137396E-2</v>
      </c>
      <c r="BT34" s="89">
        <v>0.99098667767440596</v>
      </c>
      <c r="BU34" s="380">
        <v>1.9819733553488099</v>
      </c>
      <c r="BV34" s="380">
        <v>0.96080055444482004</v>
      </c>
      <c r="BW34" s="381">
        <v>0.70809738432616598</v>
      </c>
      <c r="BX34" s="380">
        <v>1.02353210552887</v>
      </c>
      <c r="BY34" s="380">
        <v>0.70809738432616598</v>
      </c>
      <c r="BZ34" s="89">
        <v>6.68196880821601</v>
      </c>
      <c r="CA34" s="380">
        <v>4.1641792597011396</v>
      </c>
      <c r="CB34" s="380">
        <v>2.1021877368475002</v>
      </c>
      <c r="CC34" s="89">
        <v>0.57580816224628195</v>
      </c>
      <c r="CD34" s="380">
        <v>0.43030846730904199</v>
      </c>
      <c r="CE34" s="380">
        <v>0.14775939833242199</v>
      </c>
      <c r="CF34" s="89">
        <v>29.3741316500697</v>
      </c>
      <c r="CG34" s="380">
        <v>12.6981174656745</v>
      </c>
      <c r="CH34" s="380">
        <v>0.68610057799212099</v>
      </c>
      <c r="CI34" s="89">
        <v>6.9457649930212302</v>
      </c>
      <c r="CJ34" s="380">
        <v>3.8185200999576101</v>
      </c>
      <c r="CK34" s="380">
        <v>0.36103711468606697</v>
      </c>
      <c r="CL34" s="381">
        <v>1.38353253616826</v>
      </c>
      <c r="CM34" s="380">
        <v>1.61029307786608</v>
      </c>
      <c r="CN34" s="380">
        <v>1.38353253616826</v>
      </c>
      <c r="CO34" s="89">
        <v>433.05437053621398</v>
      </c>
      <c r="CP34" s="380">
        <v>75.913066065816096</v>
      </c>
      <c r="CQ34" s="380">
        <v>5.1734947752928098E-2</v>
      </c>
      <c r="CR34" s="89">
        <v>974.41353415351603</v>
      </c>
      <c r="CS34" s="380">
        <v>246.66203540367599</v>
      </c>
      <c r="CT34" s="380">
        <v>0</v>
      </c>
      <c r="CU34" s="89">
        <v>1.6049891482296501</v>
      </c>
      <c r="CV34" s="380">
        <v>1.6055128194756201</v>
      </c>
      <c r="CW34" s="380">
        <v>0</v>
      </c>
      <c r="CX34" s="381">
        <v>2.9337729315822399E-2</v>
      </c>
      <c r="CY34" s="380">
        <v>0</v>
      </c>
      <c r="CZ34" s="380">
        <v>2.9337729315822399E-2</v>
      </c>
      <c r="DA34" s="89">
        <v>0</v>
      </c>
      <c r="DB34" s="380">
        <v>0</v>
      </c>
      <c r="DC34" s="380">
        <v>0</v>
      </c>
      <c r="DD34" s="381">
        <v>0.27657023106863399</v>
      </c>
      <c r="DE34" s="380">
        <v>0</v>
      </c>
      <c r="DF34" s="380">
        <v>0.27657023106863399</v>
      </c>
      <c r="DG34" s="381">
        <v>0.197087334210054</v>
      </c>
      <c r="DH34" s="380">
        <v>0</v>
      </c>
      <c r="DI34" s="380">
        <v>0.197087334210054</v>
      </c>
      <c r="DJ34" s="89">
        <v>0</v>
      </c>
      <c r="DK34" s="380">
        <v>0</v>
      </c>
      <c r="DL34" s="380">
        <v>0</v>
      </c>
      <c r="DM34" s="89">
        <v>821.09922399698405</v>
      </c>
      <c r="DN34" s="380">
        <v>315.03825420297602</v>
      </c>
      <c r="DO34" s="380">
        <v>0</v>
      </c>
      <c r="DP34" s="89">
        <v>2280.3229785225199</v>
      </c>
      <c r="DQ34" s="380">
        <v>594.80036834396503</v>
      </c>
      <c r="DR34" s="380">
        <v>0</v>
      </c>
      <c r="DS34" s="89">
        <v>345.42032238561001</v>
      </c>
      <c r="DT34" s="380">
        <v>122.623472901638</v>
      </c>
      <c r="DU34" s="380">
        <v>0</v>
      </c>
      <c r="DV34" s="89">
        <v>1693.30678097593</v>
      </c>
      <c r="DW34" s="380">
        <v>529.36159978166097</v>
      </c>
      <c r="DX34" s="380">
        <v>0</v>
      </c>
      <c r="DY34" s="89">
        <v>378.36845548062701</v>
      </c>
      <c r="DZ34" s="380">
        <v>104.076526179154</v>
      </c>
      <c r="EA34" s="380">
        <v>0</v>
      </c>
      <c r="EB34" s="89">
        <v>49.787906389152603</v>
      </c>
      <c r="EC34" s="380">
        <v>17.865347550516301</v>
      </c>
      <c r="ED34" s="380">
        <v>0</v>
      </c>
      <c r="EE34" s="89">
        <v>335.29260290017601</v>
      </c>
      <c r="EF34" s="380">
        <v>98.140442017621794</v>
      </c>
      <c r="EG34" s="380">
        <v>0</v>
      </c>
      <c r="EH34" s="89">
        <v>38.919946511792901</v>
      </c>
      <c r="EI34" s="380">
        <v>12.863020887883099</v>
      </c>
      <c r="EJ34" s="380">
        <v>2.19489160579137E-2</v>
      </c>
      <c r="EK34" s="89">
        <v>230.60266190591199</v>
      </c>
      <c r="EL34" s="380">
        <v>71.758706190456294</v>
      </c>
      <c r="EM34" s="380">
        <v>0</v>
      </c>
      <c r="EN34" s="89">
        <v>41.184897635170898</v>
      </c>
      <c r="EO34" s="380">
        <v>13.2540423005956</v>
      </c>
      <c r="EP34" s="380">
        <v>2.2073493725884401E-2</v>
      </c>
      <c r="EQ34" s="89">
        <v>104.217048006106</v>
      </c>
      <c r="ER34" s="380">
        <v>24.982223460936201</v>
      </c>
      <c r="ES34" s="380">
        <v>6.3850425718763607E-2</v>
      </c>
      <c r="ET34" s="89">
        <v>11.2126403616933</v>
      </c>
      <c r="EU34" s="380">
        <v>5.2968037976919904</v>
      </c>
      <c r="EV34" s="380">
        <v>0</v>
      </c>
      <c r="EW34" s="89">
        <v>54.471774726653301</v>
      </c>
      <c r="EX34" s="380">
        <v>20.227033988882201</v>
      </c>
      <c r="EY34" s="380">
        <v>0</v>
      </c>
      <c r="EZ34" s="89">
        <v>7.3499535942147602</v>
      </c>
      <c r="FA34" s="380">
        <v>2.44220705407677</v>
      </c>
      <c r="FB34" s="380">
        <v>2.16519854829221E-2</v>
      </c>
      <c r="FC34" s="89">
        <v>0</v>
      </c>
      <c r="FD34" s="380">
        <v>0</v>
      </c>
      <c r="FE34" s="380">
        <v>0</v>
      </c>
      <c r="FF34" s="89">
        <v>1.4634018550976999</v>
      </c>
      <c r="FG34" s="380">
        <v>0.74937548615785299</v>
      </c>
      <c r="FH34" s="380">
        <v>0.108093353938141</v>
      </c>
      <c r="FI34" s="381">
        <v>6.4150739957441805E-2</v>
      </c>
      <c r="FJ34" s="380">
        <v>0</v>
      </c>
      <c r="FK34" s="380">
        <v>6.4150739957441805E-2</v>
      </c>
      <c r="FL34" s="89">
        <v>8.9363943387554503</v>
      </c>
      <c r="FM34" s="380">
        <v>2.6962353277197399</v>
      </c>
      <c r="FN34" s="380">
        <v>3.1270675070627099E-2</v>
      </c>
      <c r="FO34" s="89">
        <v>3.11688954493368</v>
      </c>
      <c r="FP34" s="380">
        <v>0.91510021054138002</v>
      </c>
      <c r="FQ34" s="380">
        <v>0</v>
      </c>
      <c r="FS34" s="118">
        <v>7365.9707275460587</v>
      </c>
      <c r="FT34" s="118">
        <v>0.41699711635839642</v>
      </c>
      <c r="FU34" s="118">
        <v>0.44442565231035425</v>
      </c>
      <c r="FV34" s="207">
        <v>1.2158436409434472</v>
      </c>
    </row>
    <row r="35" spans="2:178">
      <c r="B35" s="73" t="s">
        <v>17</v>
      </c>
      <c r="C35" s="73" t="s">
        <v>51</v>
      </c>
      <c r="D35" s="143" t="s">
        <v>117</v>
      </c>
      <c r="E35" s="143">
        <v>34.299999999999997</v>
      </c>
      <c r="F35" s="143">
        <v>240</v>
      </c>
      <c r="G35" s="397" t="s">
        <v>315</v>
      </c>
      <c r="H35" s="73" t="s">
        <v>99</v>
      </c>
      <c r="I35" s="73" t="s">
        <v>946</v>
      </c>
      <c r="K35" s="73">
        <v>15</v>
      </c>
      <c r="L35" s="73">
        <v>1.3</v>
      </c>
      <c r="N35" s="135">
        <v>2701.8354303974411</v>
      </c>
      <c r="O35" s="379">
        <v>28510</v>
      </c>
      <c r="P35" s="379">
        <v>1040</v>
      </c>
      <c r="Q35" s="203"/>
      <c r="R35" s="381">
        <v>9.0992214234124109</v>
      </c>
      <c r="S35" s="380">
        <v>11.855323329143994</v>
      </c>
      <c r="T35" s="380">
        <v>9.0992214234124109</v>
      </c>
      <c r="U35" s="381">
        <v>20.579599912772057</v>
      </c>
      <c r="V35" s="380">
        <v>33.08320451889432</v>
      </c>
      <c r="W35" s="380">
        <v>20.579599912772057</v>
      </c>
      <c r="X35" s="89">
        <v>248.18991207961736</v>
      </c>
      <c r="Y35" s="380">
        <v>67.139388677429892</v>
      </c>
      <c r="Z35" s="380">
        <v>6.3450273443613279</v>
      </c>
      <c r="AA35" s="89">
        <v>90.164307131313109</v>
      </c>
      <c r="AB35" s="380">
        <v>35.881708511815553</v>
      </c>
      <c r="AC35" s="380">
        <v>1.2087079220761219</v>
      </c>
      <c r="AD35" s="89">
        <v>10.510249057588474</v>
      </c>
      <c r="AE35" s="380">
        <v>12.623184347125171</v>
      </c>
      <c r="AF35" s="380">
        <v>4.7102227004048132</v>
      </c>
      <c r="AG35" s="89">
        <v>6796.9643973711909</v>
      </c>
      <c r="AH35" s="380">
        <v>2271.2336292470009</v>
      </c>
      <c r="AI35" s="380">
        <v>1330.4655521901789</v>
      </c>
      <c r="AJ35" s="89">
        <v>191509.28730151645</v>
      </c>
      <c r="AK35" s="380">
        <v>14825.284179255246</v>
      </c>
      <c r="AL35" s="380">
        <v>56.648370025384608</v>
      </c>
      <c r="AM35" s="89">
        <v>582.14918773412364</v>
      </c>
      <c r="AN35" s="380">
        <v>628.86170781317776</v>
      </c>
      <c r="AO35" s="380">
        <v>417.00240466076309</v>
      </c>
      <c r="AP35" s="381">
        <v>560.14875518071972</v>
      </c>
      <c r="AQ35" s="380">
        <v>769.00111655262504</v>
      </c>
      <c r="AR35" s="380">
        <v>560.14875518071972</v>
      </c>
      <c r="AS35" s="381">
        <v>40.255370705835212</v>
      </c>
      <c r="AT35" s="380">
        <v>72.45506261383116</v>
      </c>
      <c r="AU35" s="380">
        <v>40.255370705835212</v>
      </c>
      <c r="AV35" s="381">
        <v>1.7967367326600603</v>
      </c>
      <c r="AW35" s="380">
        <v>2.5803998808809463</v>
      </c>
      <c r="AX35" s="380">
        <v>1.7967367326600603</v>
      </c>
      <c r="AY35" s="381">
        <v>2.5670474247727801</v>
      </c>
      <c r="AZ35" s="380">
        <v>0</v>
      </c>
      <c r="BA35" s="380">
        <v>2.5670474247727801</v>
      </c>
      <c r="BB35" s="89">
        <v>0.53781267728982873</v>
      </c>
      <c r="BC35" s="382">
        <v>0.60543824495408882</v>
      </c>
      <c r="BD35" s="382">
        <v>0.24151171137731048</v>
      </c>
      <c r="BE35" s="381">
        <v>10.913232380290733</v>
      </c>
      <c r="BF35" s="380">
        <v>26.165287879336795</v>
      </c>
      <c r="BG35" s="380">
        <v>10.913232380290733</v>
      </c>
      <c r="BH35" s="89">
        <v>386.67495765848651</v>
      </c>
      <c r="BI35" s="380">
        <v>56.496979581809732</v>
      </c>
      <c r="BJ35" s="380">
        <v>2.7908274726188895</v>
      </c>
      <c r="BK35" s="89">
        <v>798.76404329007823</v>
      </c>
      <c r="BL35" s="380">
        <v>130.42719148076515</v>
      </c>
      <c r="BM35" s="380">
        <v>4.4744097748590921</v>
      </c>
      <c r="BN35" s="89">
        <v>809.83113455895068</v>
      </c>
      <c r="BO35" s="380">
        <v>235.4461151370723</v>
      </c>
      <c r="BP35" s="380">
        <v>27.415385804243801</v>
      </c>
      <c r="BQ35" s="381">
        <v>0.11186918082774201</v>
      </c>
      <c r="BR35" s="380">
        <v>0</v>
      </c>
      <c r="BS35" s="380">
        <v>0.11186918082774201</v>
      </c>
      <c r="BT35" s="381">
        <v>1.9457684185745916</v>
      </c>
      <c r="BU35" s="380">
        <v>4.0779459403693537</v>
      </c>
      <c r="BV35" s="380">
        <v>1.9457684185745916</v>
      </c>
      <c r="BW35" s="381">
        <v>1.0503687639561707</v>
      </c>
      <c r="BX35" s="380">
        <v>1.7917327298257708</v>
      </c>
      <c r="BY35" s="380">
        <v>1.0503687639561707</v>
      </c>
      <c r="BZ35" s="89">
        <v>10.233146767984994</v>
      </c>
      <c r="CA35" s="380">
        <v>10.817432730853852</v>
      </c>
      <c r="CB35" s="380">
        <v>3.8086914277086601</v>
      </c>
      <c r="CC35" s="381">
        <v>0.33661934898486706</v>
      </c>
      <c r="CD35" s="380">
        <v>1.320019099664667</v>
      </c>
      <c r="CE35" s="380">
        <v>0.33661934898486706</v>
      </c>
      <c r="CF35" s="89">
        <v>30.990052341719274</v>
      </c>
      <c r="CG35" s="380">
        <v>10.509970158968143</v>
      </c>
      <c r="CH35" s="380">
        <v>1.132819505934098</v>
      </c>
      <c r="CI35" s="89">
        <v>9.0812438916440357</v>
      </c>
      <c r="CJ35" s="380">
        <v>7.6759314208157976</v>
      </c>
      <c r="CK35" s="380">
        <v>0.71193607661917624</v>
      </c>
      <c r="CL35" s="381">
        <v>2.6212550998679274</v>
      </c>
      <c r="CM35" s="380">
        <v>4.8933929928711564</v>
      </c>
      <c r="CN35" s="380">
        <v>2.6212550998679274</v>
      </c>
      <c r="CO35" s="89">
        <v>486.9434724632398</v>
      </c>
      <c r="CP35" s="380">
        <v>87.300650272139407</v>
      </c>
      <c r="CQ35" s="380">
        <v>0.1094762649788327</v>
      </c>
      <c r="CR35" s="89">
        <v>1220.3231973166969</v>
      </c>
      <c r="CS35" s="380">
        <v>206.24200468817773</v>
      </c>
      <c r="CT35" s="380">
        <v>0</v>
      </c>
      <c r="CU35" s="89">
        <v>3.5942251587409366</v>
      </c>
      <c r="CV35" s="380">
        <v>3.2819918003447381</v>
      </c>
      <c r="CW35" s="380">
        <v>8.9913648398496138E-2</v>
      </c>
      <c r="CX35" s="89">
        <v>0</v>
      </c>
      <c r="CY35" s="380">
        <v>0</v>
      </c>
      <c r="CZ35" s="380">
        <v>0</v>
      </c>
      <c r="DA35" s="381">
        <v>0.2965451198910557</v>
      </c>
      <c r="DB35" s="380">
        <v>0</v>
      </c>
      <c r="DC35" s="380">
        <v>0.2965451198910557</v>
      </c>
      <c r="DD35" s="381">
        <v>0.75851337941301478</v>
      </c>
      <c r="DE35" s="380">
        <v>1.4162029318294238</v>
      </c>
      <c r="DF35" s="380">
        <v>0.75851337941301478</v>
      </c>
      <c r="DG35" s="381">
        <v>0.58662366504439056</v>
      </c>
      <c r="DH35" s="380">
        <v>0</v>
      </c>
      <c r="DI35" s="380">
        <v>0.58662366504439056</v>
      </c>
      <c r="DJ35" s="89">
        <v>0.36038412546893533</v>
      </c>
      <c r="DK35" s="380">
        <v>0.72076825093787067</v>
      </c>
      <c r="DL35" s="380">
        <v>0</v>
      </c>
      <c r="DM35" s="89">
        <v>915.90632805309053</v>
      </c>
      <c r="DN35" s="380">
        <v>165.68402920723219</v>
      </c>
      <c r="DO35" s="380">
        <v>5.7363109072614882E-2</v>
      </c>
      <c r="DP35" s="89">
        <v>2489.1376735202198</v>
      </c>
      <c r="DQ35" s="380">
        <v>392.78143868145577</v>
      </c>
      <c r="DR35" s="380">
        <v>0</v>
      </c>
      <c r="DS35" s="89">
        <v>392.75849589248764</v>
      </c>
      <c r="DT35" s="380">
        <v>57.542400690535928</v>
      </c>
      <c r="DU35" s="380">
        <v>0</v>
      </c>
      <c r="DV35" s="89">
        <v>1859.8370998307723</v>
      </c>
      <c r="DW35" s="380">
        <v>272.51399035758556</v>
      </c>
      <c r="DX35" s="380">
        <v>0</v>
      </c>
      <c r="DY35" s="89">
        <v>425.44213274442632</v>
      </c>
      <c r="DZ35" s="380">
        <v>69.352715021069798</v>
      </c>
      <c r="EA35" s="380">
        <v>0</v>
      </c>
      <c r="EB35" s="89">
        <v>62.038312480001828</v>
      </c>
      <c r="EC35" s="380">
        <v>10.921747906623219</v>
      </c>
      <c r="ED35" s="380">
        <v>0</v>
      </c>
      <c r="EE35" s="89">
        <v>406.14981277476716</v>
      </c>
      <c r="EF35" s="380">
        <v>61.753617634642708</v>
      </c>
      <c r="EG35" s="380">
        <v>0.27659244451517923</v>
      </c>
      <c r="EH35" s="89">
        <v>51.778621343580653</v>
      </c>
      <c r="EI35" s="380">
        <v>12.312397188172922</v>
      </c>
      <c r="EJ35" s="380">
        <v>0</v>
      </c>
      <c r="EK35" s="89">
        <v>281.89632883360213</v>
      </c>
      <c r="EL35" s="380">
        <v>41.317049775390025</v>
      </c>
      <c r="EM35" s="380">
        <v>0</v>
      </c>
      <c r="EN35" s="89">
        <v>50.740676626974377</v>
      </c>
      <c r="EO35" s="380">
        <v>12.53565665662855</v>
      </c>
      <c r="EP35" s="380">
        <v>0</v>
      </c>
      <c r="EQ35" s="89">
        <v>126.2809138382072</v>
      </c>
      <c r="ER35" s="380">
        <v>27.338026031214021</v>
      </c>
      <c r="ES35" s="380">
        <v>0</v>
      </c>
      <c r="ET35" s="89">
        <v>13.110711861782599</v>
      </c>
      <c r="EU35" s="380">
        <v>3.857209325585504</v>
      </c>
      <c r="EV35" s="380">
        <v>0</v>
      </c>
      <c r="EW35" s="89">
        <v>68.885872983894728</v>
      </c>
      <c r="EX35" s="380">
        <v>14.491552420181117</v>
      </c>
      <c r="EY35" s="380">
        <v>0</v>
      </c>
      <c r="EZ35" s="89">
        <v>9.8520369356023547</v>
      </c>
      <c r="FA35" s="380">
        <v>2.696085370412594</v>
      </c>
      <c r="FB35" s="380">
        <v>0</v>
      </c>
      <c r="FC35" s="89">
        <v>0</v>
      </c>
      <c r="FD35" s="380">
        <v>0</v>
      </c>
      <c r="FE35" s="380">
        <v>0</v>
      </c>
      <c r="FF35" s="89">
        <v>1.4210047323574635</v>
      </c>
      <c r="FG35" s="380">
        <v>2.2434302655861051</v>
      </c>
      <c r="FH35" s="380">
        <v>0.22179873621667789</v>
      </c>
      <c r="FI35" s="381">
        <v>6.5810470634957444E-2</v>
      </c>
      <c r="FJ35" s="380">
        <v>0</v>
      </c>
      <c r="FK35" s="380">
        <v>6.5810470634957444E-2</v>
      </c>
      <c r="FL35" s="89">
        <v>13.396504932962044</v>
      </c>
      <c r="FM35" s="380">
        <v>3.536431417248969</v>
      </c>
      <c r="FN35" s="380">
        <v>0</v>
      </c>
      <c r="FO35" s="89">
        <v>4.2402435150480331</v>
      </c>
      <c r="FP35" s="380">
        <v>2.8219624478455483</v>
      </c>
      <c r="FQ35" s="380">
        <v>0</v>
      </c>
      <c r="FS35" s="118">
        <v>8374.138215036106</v>
      </c>
      <c r="FT35" s="118">
        <v>0.44834086407422358</v>
      </c>
      <c r="FU35" s="118">
        <v>0.39902828491169684</v>
      </c>
      <c r="FV35" s="207">
        <v>1.3597700679085993</v>
      </c>
    </row>
    <row r="36" spans="2:178">
      <c r="B36" s="73" t="s">
        <v>17</v>
      </c>
      <c r="C36" s="73" t="s">
        <v>51</v>
      </c>
      <c r="D36" s="143" t="s">
        <v>117</v>
      </c>
      <c r="E36" s="143">
        <v>34.299999999999997</v>
      </c>
      <c r="F36" s="143">
        <v>240</v>
      </c>
      <c r="G36" s="397" t="s">
        <v>315</v>
      </c>
      <c r="H36" s="73" t="s">
        <v>99</v>
      </c>
      <c r="I36" s="73" t="s">
        <v>947</v>
      </c>
      <c r="K36" s="73">
        <v>25</v>
      </c>
      <c r="L36" s="73">
        <v>1.3</v>
      </c>
      <c r="N36" s="135">
        <v>1519.1981226283194</v>
      </c>
      <c r="O36" s="379">
        <v>29240</v>
      </c>
      <c r="P36" s="379">
        <v>1830</v>
      </c>
      <c r="Q36" s="203"/>
      <c r="R36" s="89">
        <v>7.8853149042064103</v>
      </c>
      <c r="S36" s="380">
        <v>8.3499409524248502</v>
      </c>
      <c r="T36" s="380">
        <v>3.1683171337009499</v>
      </c>
      <c r="U36" s="381">
        <v>8.0639987416649905</v>
      </c>
      <c r="V36" s="380">
        <v>23.791930331403599</v>
      </c>
      <c r="W36" s="380">
        <v>8.0639987416649905</v>
      </c>
      <c r="X36" s="89">
        <v>419.55031392422302</v>
      </c>
      <c r="Y36" s="380">
        <v>89.859406882444006</v>
      </c>
      <c r="Z36" s="380">
        <v>2.47042090857907</v>
      </c>
      <c r="AA36" s="89">
        <v>93.362770859569594</v>
      </c>
      <c r="AB36" s="380">
        <v>20.8913948150241</v>
      </c>
      <c r="AC36" s="380">
        <v>0.57870899827018996</v>
      </c>
      <c r="AD36" s="89">
        <v>39.531343557578801</v>
      </c>
      <c r="AE36" s="380">
        <v>43.4896113296275</v>
      </c>
      <c r="AF36" s="380">
        <v>1.8657051694245099</v>
      </c>
      <c r="AG36" s="381">
        <v>533.02038593273699</v>
      </c>
      <c r="AH36" s="380">
        <v>1419.0912517905199</v>
      </c>
      <c r="AI36" s="380">
        <v>533.02038593273699</v>
      </c>
      <c r="AJ36" s="89">
        <v>207818.98833600301</v>
      </c>
      <c r="AK36" s="380">
        <v>25685.313711387898</v>
      </c>
      <c r="AL36" s="380">
        <v>25.4893179956232</v>
      </c>
      <c r="AM36" s="381">
        <v>118.231129449908</v>
      </c>
      <c r="AN36" s="380">
        <v>487.54139121689502</v>
      </c>
      <c r="AO36" s="380">
        <v>118.231129449908</v>
      </c>
      <c r="AP36" s="89">
        <v>1271.7304082073399</v>
      </c>
      <c r="AQ36" s="380">
        <v>439.74561432388703</v>
      </c>
      <c r="AR36" s="380">
        <v>198.10984356809701</v>
      </c>
      <c r="AS36" s="89">
        <v>39.4424700693353</v>
      </c>
      <c r="AT36" s="380">
        <v>49.470861486003301</v>
      </c>
      <c r="AU36" s="380">
        <v>16.5836369049556</v>
      </c>
      <c r="AV36" s="89">
        <v>0.94804569807274897</v>
      </c>
      <c r="AW36" s="380">
        <v>1.42834232563736</v>
      </c>
      <c r="AX36" s="380">
        <v>0.73950928677009098</v>
      </c>
      <c r="AY36" s="381">
        <v>1.37676603705037</v>
      </c>
      <c r="AZ36" s="380">
        <v>0</v>
      </c>
      <c r="BA36" s="380">
        <v>1.37676603705037</v>
      </c>
      <c r="BB36" s="89">
        <v>0.56277906778289999</v>
      </c>
      <c r="BC36" s="382">
        <v>0.36312685321436899</v>
      </c>
      <c r="BD36" s="382">
        <v>7.9676956458322304E-2</v>
      </c>
      <c r="BE36" s="381">
        <v>4.7958817072548099</v>
      </c>
      <c r="BF36" s="380">
        <v>8.7252653168793302</v>
      </c>
      <c r="BG36" s="380">
        <v>4.7958817072548099</v>
      </c>
      <c r="BH36" s="89">
        <v>425.59696855563902</v>
      </c>
      <c r="BI36" s="380">
        <v>54.4282648459317</v>
      </c>
      <c r="BJ36" s="380">
        <v>1.49210760141728</v>
      </c>
      <c r="BK36" s="89">
        <v>808.51076560513798</v>
      </c>
      <c r="BL36" s="380">
        <v>88.425194976243603</v>
      </c>
      <c r="BM36" s="380">
        <v>2.2313924830659699</v>
      </c>
      <c r="BN36" s="89">
        <v>791.73652728141496</v>
      </c>
      <c r="BO36" s="380">
        <v>112.203881460689</v>
      </c>
      <c r="BP36" s="380">
        <v>10.4583243784488</v>
      </c>
      <c r="BQ36" s="381">
        <v>3.43152871657217E-2</v>
      </c>
      <c r="BR36" s="380">
        <v>0</v>
      </c>
      <c r="BS36" s="380">
        <v>3.43152871657217E-2</v>
      </c>
      <c r="BT36" s="381">
        <v>0.77900832903942396</v>
      </c>
      <c r="BU36" s="380">
        <v>2.0011976616831499</v>
      </c>
      <c r="BV36" s="380">
        <v>0.77900832903942396</v>
      </c>
      <c r="BW36" s="89">
        <v>0.44820660272106599</v>
      </c>
      <c r="BX36" s="380">
        <v>0.89641320544213099</v>
      </c>
      <c r="BY36" s="380">
        <v>0.43259852163018397</v>
      </c>
      <c r="BZ36" s="89">
        <v>3.9923797756066501</v>
      </c>
      <c r="CA36" s="380">
        <v>5.2487703034322397</v>
      </c>
      <c r="CB36" s="380">
        <v>1.5275319503477101</v>
      </c>
      <c r="CC36" s="89">
        <v>0.79438173370222998</v>
      </c>
      <c r="CD36" s="380">
        <v>0.86630979102710204</v>
      </c>
      <c r="CE36" s="380">
        <v>0.10034565665489401</v>
      </c>
      <c r="CF36" s="89">
        <v>30.2796907604498</v>
      </c>
      <c r="CG36" s="380">
        <v>9.6534524701461493</v>
      </c>
      <c r="CH36" s="380">
        <v>0.33146769173824098</v>
      </c>
      <c r="CI36" s="89">
        <v>9.1465575155032504</v>
      </c>
      <c r="CJ36" s="380">
        <v>5.2126624114231799</v>
      </c>
      <c r="CK36" s="380">
        <v>0.45426373062575098</v>
      </c>
      <c r="CL36" s="381">
        <v>1.08745974645659</v>
      </c>
      <c r="CM36" s="380">
        <v>3.44372453068936</v>
      </c>
      <c r="CN36" s="380">
        <v>1.08745974645659</v>
      </c>
      <c r="CO36" s="89">
        <v>504.088089429788</v>
      </c>
      <c r="CP36" s="380">
        <v>72.486727249887707</v>
      </c>
      <c r="CQ36" s="380">
        <v>4.2557432540791099E-2</v>
      </c>
      <c r="CR36" s="89">
        <v>1235.69306599887</v>
      </c>
      <c r="CS36" s="380">
        <v>210.42383151389399</v>
      </c>
      <c r="CT36" s="380">
        <v>0</v>
      </c>
      <c r="CU36" s="89">
        <v>3.7386651089024499</v>
      </c>
      <c r="CV36" s="380">
        <v>1.6219957506015801</v>
      </c>
      <c r="CW36" s="380">
        <v>0</v>
      </c>
      <c r="CX36" s="89">
        <v>0</v>
      </c>
      <c r="CY36" s="380">
        <v>0</v>
      </c>
      <c r="CZ36" s="380">
        <v>0</v>
      </c>
      <c r="DA36" s="381">
        <v>0.11532690270453</v>
      </c>
      <c r="DB36" s="380">
        <v>0</v>
      </c>
      <c r="DC36" s="380">
        <v>0.11532690270453</v>
      </c>
      <c r="DD36" s="89">
        <v>0.73182414461910805</v>
      </c>
      <c r="DE36" s="380">
        <v>1.4636482892382201</v>
      </c>
      <c r="DF36" s="380">
        <v>0.25753303193994098</v>
      </c>
      <c r="DG36" s="381">
        <v>0.10882624368949299</v>
      </c>
      <c r="DH36" s="380">
        <v>0</v>
      </c>
      <c r="DI36" s="380">
        <v>0.10882624368949299</v>
      </c>
      <c r="DJ36" s="89">
        <v>2.21488735394695</v>
      </c>
      <c r="DK36" s="380">
        <v>4.4297747078938903</v>
      </c>
      <c r="DL36" s="380">
        <v>0</v>
      </c>
      <c r="DM36" s="89">
        <v>904.43481930683799</v>
      </c>
      <c r="DN36" s="380">
        <v>151.28012693557801</v>
      </c>
      <c r="DO36" s="380">
        <v>0</v>
      </c>
      <c r="DP36" s="89">
        <v>2365.0680707412298</v>
      </c>
      <c r="DQ36" s="380">
        <v>386.25347148170403</v>
      </c>
      <c r="DR36" s="380">
        <v>0</v>
      </c>
      <c r="DS36" s="89">
        <v>377.93992438174899</v>
      </c>
      <c r="DT36" s="380">
        <v>65.515119550578802</v>
      </c>
      <c r="DU36" s="380">
        <v>1.7712222296435199E-2</v>
      </c>
      <c r="DV36" s="89">
        <v>1813.43889155529</v>
      </c>
      <c r="DW36" s="380">
        <v>310.97647076848602</v>
      </c>
      <c r="DX36" s="380">
        <v>0</v>
      </c>
      <c r="DY36" s="89">
        <v>424.52105875630599</v>
      </c>
      <c r="DZ36" s="380">
        <v>85.166805374356898</v>
      </c>
      <c r="EA36" s="380">
        <v>0</v>
      </c>
      <c r="EB36" s="89">
        <v>56.547707093064403</v>
      </c>
      <c r="EC36" s="380">
        <v>13.855563925586299</v>
      </c>
      <c r="ED36" s="380">
        <v>0</v>
      </c>
      <c r="EE36" s="89">
        <v>397.92792281128197</v>
      </c>
      <c r="EF36" s="380">
        <v>69.423494311725193</v>
      </c>
      <c r="EG36" s="380">
        <v>0</v>
      </c>
      <c r="EH36" s="89">
        <v>51.501117720474298</v>
      </c>
      <c r="EI36" s="380">
        <v>7.6092626116397399</v>
      </c>
      <c r="EJ36" s="380">
        <v>0</v>
      </c>
      <c r="EK36" s="89">
        <v>268.85330256486202</v>
      </c>
      <c r="EL36" s="380">
        <v>53.345717495368199</v>
      </c>
      <c r="EM36" s="380">
        <v>0</v>
      </c>
      <c r="EN36" s="89">
        <v>49.840784734725602</v>
      </c>
      <c r="EO36" s="380">
        <v>11.4477357865337</v>
      </c>
      <c r="EP36" s="380">
        <v>0</v>
      </c>
      <c r="EQ36" s="89">
        <v>124.01168990092199</v>
      </c>
      <c r="ER36" s="380">
        <v>29.055746470352801</v>
      </c>
      <c r="ES36" s="380">
        <v>0</v>
      </c>
      <c r="ET36" s="89">
        <v>13.0602157991331</v>
      </c>
      <c r="EU36" s="380">
        <v>2.3182293730647299</v>
      </c>
      <c r="EV36" s="380">
        <v>0</v>
      </c>
      <c r="EW36" s="89">
        <v>70.199502459239199</v>
      </c>
      <c r="EX36" s="380">
        <v>11.112619146062199</v>
      </c>
      <c r="EY36" s="380">
        <v>0</v>
      </c>
      <c r="EZ36" s="89">
        <v>9.3974629604776698</v>
      </c>
      <c r="FA36" s="380">
        <v>2.1005953156336998</v>
      </c>
      <c r="FB36" s="380">
        <v>0</v>
      </c>
      <c r="FC36" s="89">
        <v>0</v>
      </c>
      <c r="FD36" s="380">
        <v>0</v>
      </c>
      <c r="FE36" s="380">
        <v>0</v>
      </c>
      <c r="FF36" s="89">
        <v>2.38196850251764</v>
      </c>
      <c r="FG36" s="380">
        <v>1.7331123583094501</v>
      </c>
      <c r="FH36" s="380">
        <v>0</v>
      </c>
      <c r="FI36" s="381">
        <v>3.5824247395892003E-2</v>
      </c>
      <c r="FJ36" s="380">
        <v>0</v>
      </c>
      <c r="FK36" s="380">
        <v>3.5824247395892003E-2</v>
      </c>
      <c r="FL36" s="89">
        <v>12.3237823229895</v>
      </c>
      <c r="FM36" s="380">
        <v>5.2441868219769203</v>
      </c>
      <c r="FN36" s="380">
        <v>0</v>
      </c>
      <c r="FO36" s="89">
        <v>3.7165834042970598</v>
      </c>
      <c r="FP36" s="380">
        <v>1.66621864695883</v>
      </c>
      <c r="FQ36" s="380">
        <v>0</v>
      </c>
      <c r="FS36" s="118">
        <v>8162.4355367844619</v>
      </c>
      <c r="FT36" s="118">
        <v>0.41265199510553746</v>
      </c>
      <c r="FU36" s="118">
        <v>0.4079395630680418</v>
      </c>
      <c r="FV36" s="207">
        <v>1.3113946152082609</v>
      </c>
    </row>
    <row r="37" spans="2:178">
      <c r="B37" s="73" t="s">
        <v>17</v>
      </c>
      <c r="C37" s="73" t="s">
        <v>51</v>
      </c>
      <c r="D37" s="143" t="s">
        <v>117</v>
      </c>
      <c r="E37" s="143">
        <v>34.299999999999997</v>
      </c>
      <c r="F37" s="143">
        <v>240</v>
      </c>
      <c r="G37" s="397" t="s">
        <v>315</v>
      </c>
      <c r="H37" s="73" t="s">
        <v>99</v>
      </c>
      <c r="I37" s="73" t="s">
        <v>948</v>
      </c>
      <c r="K37" s="73">
        <v>25</v>
      </c>
      <c r="L37" s="73">
        <v>1.3</v>
      </c>
      <c r="N37" s="135">
        <v>1636.0595166766514</v>
      </c>
      <c r="O37" s="379">
        <v>28040</v>
      </c>
      <c r="P37" s="379">
        <v>1560</v>
      </c>
      <c r="Q37" s="203"/>
      <c r="R37" s="381">
        <v>7.7669378518131724</v>
      </c>
      <c r="S37" s="380">
        <v>6.7428052902391222</v>
      </c>
      <c r="T37" s="380">
        <v>7.7669378518131724</v>
      </c>
      <c r="U37" s="381">
        <v>13.012958701318009</v>
      </c>
      <c r="V37" s="380">
        <v>15.226757452556884</v>
      </c>
      <c r="W37" s="380">
        <v>13.012958701318009</v>
      </c>
      <c r="X37" s="89">
        <v>386.32892191427106</v>
      </c>
      <c r="Y37" s="380">
        <v>53.712424418334784</v>
      </c>
      <c r="Z37" s="380">
        <v>3.5163837236615589</v>
      </c>
      <c r="AA37" s="89">
        <v>84.240314520040002</v>
      </c>
      <c r="AB37" s="380">
        <v>26.036304922887616</v>
      </c>
      <c r="AC37" s="380">
        <v>0.79459474077217263</v>
      </c>
      <c r="AD37" s="381">
        <v>2.617820337218344</v>
      </c>
      <c r="AE37" s="380">
        <v>17.63226412460136</v>
      </c>
      <c r="AF37" s="380">
        <v>2.617820337218344</v>
      </c>
      <c r="AG37" s="89">
        <v>1357.6776871688073</v>
      </c>
      <c r="AH37" s="380">
        <v>678.00338127681471</v>
      </c>
      <c r="AI37" s="380">
        <v>713.19644059065877</v>
      </c>
      <c r="AJ37" s="89">
        <v>210505.27054601774</v>
      </c>
      <c r="AK37" s="380">
        <v>12075.651742617927</v>
      </c>
      <c r="AL37" s="380">
        <v>37.270109041988199</v>
      </c>
      <c r="AM37" s="381">
        <v>277.25313104006818</v>
      </c>
      <c r="AN37" s="380">
        <v>220.02016241231541</v>
      </c>
      <c r="AO37" s="380">
        <v>277.25313104006818</v>
      </c>
      <c r="AP37" s="89">
        <v>947.78512922244397</v>
      </c>
      <c r="AQ37" s="380">
        <v>378.45355757414154</v>
      </c>
      <c r="AR37" s="380">
        <v>323.46537392495588</v>
      </c>
      <c r="AS37" s="381">
        <v>29.451653246221131</v>
      </c>
      <c r="AT37" s="380">
        <v>35.340974893716982</v>
      </c>
      <c r="AU37" s="380">
        <v>29.451653246221131</v>
      </c>
      <c r="AV37" s="381">
        <v>1.2683501111302531</v>
      </c>
      <c r="AW37" s="380">
        <v>1.4861149333367256</v>
      </c>
      <c r="AX37" s="380">
        <v>1.2683501111302531</v>
      </c>
      <c r="AY37" s="381">
        <v>2.0387972477234126</v>
      </c>
      <c r="AZ37" s="380">
        <v>0</v>
      </c>
      <c r="BA37" s="380">
        <v>2.0387972477234126</v>
      </c>
      <c r="BB37" s="89">
        <v>0.33312699977205873</v>
      </c>
      <c r="BC37" s="382">
        <v>0.30146604761010953</v>
      </c>
      <c r="BD37" s="382">
        <v>0.12290178847366484</v>
      </c>
      <c r="BE37" s="381">
        <v>6.8044043768780647</v>
      </c>
      <c r="BF37" s="380">
        <v>8.7249021695598508</v>
      </c>
      <c r="BG37" s="380">
        <v>6.8044043768780647</v>
      </c>
      <c r="BH37" s="89">
        <v>436.54059152242888</v>
      </c>
      <c r="BI37" s="380">
        <v>45.290925302212486</v>
      </c>
      <c r="BJ37" s="380">
        <v>1.870784664837432</v>
      </c>
      <c r="BK37" s="89">
        <v>840.72623163763433</v>
      </c>
      <c r="BL37" s="380">
        <v>53.95532933303442</v>
      </c>
      <c r="BM37" s="380">
        <v>3.7242213679793084</v>
      </c>
      <c r="BN37" s="89">
        <v>796.23015347603678</v>
      </c>
      <c r="BO37" s="380">
        <v>178.80084746171443</v>
      </c>
      <c r="BP37" s="380">
        <v>22.223320493669576</v>
      </c>
      <c r="BQ37" s="381">
        <v>0.10868351546736804</v>
      </c>
      <c r="BR37" s="380">
        <v>4.3045336102950998E-2</v>
      </c>
      <c r="BS37" s="380">
        <v>0.10868351546736804</v>
      </c>
      <c r="BT37" s="381">
        <v>1.2413976795040202</v>
      </c>
      <c r="BU37" s="380">
        <v>1.622798412283154</v>
      </c>
      <c r="BV37" s="380">
        <v>1.2413976795040202</v>
      </c>
      <c r="BW37" s="381">
        <v>0.63394113438338795</v>
      </c>
      <c r="BX37" s="380">
        <v>0.71673381820496318</v>
      </c>
      <c r="BY37" s="380">
        <v>0.63394113438338795</v>
      </c>
      <c r="BZ37" s="381">
        <v>2.9024540010456197</v>
      </c>
      <c r="CA37" s="380">
        <v>4.4681453980750856</v>
      </c>
      <c r="CB37" s="380">
        <v>2.9024540010456197</v>
      </c>
      <c r="CC37" s="89">
        <v>0.70050911454369846</v>
      </c>
      <c r="CD37" s="380">
        <v>0.65398486561120606</v>
      </c>
      <c r="CE37" s="380">
        <v>0.18540135116489237</v>
      </c>
      <c r="CF37" s="89">
        <v>30.275101670759952</v>
      </c>
      <c r="CG37" s="380">
        <v>7.9796448927791115</v>
      </c>
      <c r="CH37" s="380">
        <v>0.87563849015309581</v>
      </c>
      <c r="CI37" s="89">
        <v>9.0504790902377081</v>
      </c>
      <c r="CJ37" s="380">
        <v>3.7697758888946398</v>
      </c>
      <c r="CK37" s="380">
        <v>0.5489655238895087</v>
      </c>
      <c r="CL37" s="381">
        <v>2.0306639086780685</v>
      </c>
      <c r="CM37" s="380">
        <v>3.3785240256848623</v>
      </c>
      <c r="CN37" s="380">
        <v>2.0306639086780685</v>
      </c>
      <c r="CO37" s="89">
        <v>502.46242434741754</v>
      </c>
      <c r="CP37" s="380">
        <v>46.248346205117031</v>
      </c>
      <c r="CQ37" s="380">
        <v>0.12566136926645063</v>
      </c>
      <c r="CR37" s="89">
        <v>1325.6303493360556</v>
      </c>
      <c r="CS37" s="380">
        <v>138.46069760256935</v>
      </c>
      <c r="CT37" s="380">
        <v>0</v>
      </c>
      <c r="CU37" s="89">
        <v>4.1756953700271753</v>
      </c>
      <c r="CV37" s="380">
        <v>1.2166011374779566</v>
      </c>
      <c r="CW37" s="380">
        <v>0</v>
      </c>
      <c r="CX37" s="89">
        <v>0</v>
      </c>
      <c r="CY37" s="380">
        <v>0</v>
      </c>
      <c r="CZ37" s="380">
        <v>0</v>
      </c>
      <c r="DA37" s="89">
        <v>0</v>
      </c>
      <c r="DB37" s="380">
        <v>0</v>
      </c>
      <c r="DC37" s="380">
        <v>0</v>
      </c>
      <c r="DD37" s="381">
        <v>0.41122802182871965</v>
      </c>
      <c r="DE37" s="380">
        <v>1.1990928032021111</v>
      </c>
      <c r="DF37" s="380">
        <v>0.41122802182871965</v>
      </c>
      <c r="DG37" s="381">
        <v>0.22018361622124707</v>
      </c>
      <c r="DH37" s="380">
        <v>0.10537515314588111</v>
      </c>
      <c r="DI37" s="380">
        <v>0.22018361622124707</v>
      </c>
      <c r="DJ37" s="89">
        <v>2.4041729151685307</v>
      </c>
      <c r="DK37" s="380">
        <v>3.0999004214094836</v>
      </c>
      <c r="DL37" s="380">
        <v>0.37321415448338824</v>
      </c>
      <c r="DM37" s="89">
        <v>961.99821606542469</v>
      </c>
      <c r="DN37" s="380">
        <v>79.956129747183112</v>
      </c>
      <c r="DO37" s="380">
        <v>0</v>
      </c>
      <c r="DP37" s="89">
        <v>2549.3915305557839</v>
      </c>
      <c r="DQ37" s="380">
        <v>210.69220955486165</v>
      </c>
      <c r="DR37" s="380">
        <v>0</v>
      </c>
      <c r="DS37" s="89">
        <v>385.29409951655003</v>
      </c>
      <c r="DT37" s="380">
        <v>29.481569866482232</v>
      </c>
      <c r="DU37" s="380">
        <v>3.0899637310276031E-2</v>
      </c>
      <c r="DV37" s="89">
        <v>1888.622949583535</v>
      </c>
      <c r="DW37" s="380">
        <v>154.42605711065943</v>
      </c>
      <c r="DX37" s="380">
        <v>0</v>
      </c>
      <c r="DY37" s="89">
        <v>418.8943217684444</v>
      </c>
      <c r="DZ37" s="380">
        <v>30.180262084108545</v>
      </c>
      <c r="EA37" s="380">
        <v>0</v>
      </c>
      <c r="EB37" s="89">
        <v>58.170685049428592</v>
      </c>
      <c r="EC37" s="380">
        <v>4.8489794561136641</v>
      </c>
      <c r="ED37" s="380">
        <v>0</v>
      </c>
      <c r="EE37" s="89">
        <v>413.17756037355792</v>
      </c>
      <c r="EF37" s="380">
        <v>52.020502501377663</v>
      </c>
      <c r="EG37" s="380">
        <v>0</v>
      </c>
      <c r="EH37" s="89">
        <v>52.436598149426302</v>
      </c>
      <c r="EI37" s="380">
        <v>5.5159018222305818</v>
      </c>
      <c r="EJ37" s="380">
        <v>2.5894837969106282E-2</v>
      </c>
      <c r="EK37" s="89">
        <v>287.47474801263854</v>
      </c>
      <c r="EL37" s="380">
        <v>34.964673541726015</v>
      </c>
      <c r="EM37" s="380">
        <v>0</v>
      </c>
      <c r="EN37" s="89">
        <v>51.525130535331414</v>
      </c>
      <c r="EO37" s="380">
        <v>4.1414786174030302</v>
      </c>
      <c r="EP37" s="380">
        <v>0</v>
      </c>
      <c r="EQ37" s="89">
        <v>128.07447048168299</v>
      </c>
      <c r="ER37" s="380">
        <v>17.048583378740442</v>
      </c>
      <c r="ES37" s="380">
        <v>0</v>
      </c>
      <c r="ET37" s="89">
        <v>14.804928325232236</v>
      </c>
      <c r="EU37" s="380">
        <v>2.6130263834660967</v>
      </c>
      <c r="EV37" s="380">
        <v>0</v>
      </c>
      <c r="EW37" s="89">
        <v>70.169818669012656</v>
      </c>
      <c r="EX37" s="380">
        <v>11.632951986341178</v>
      </c>
      <c r="EY37" s="380">
        <v>0</v>
      </c>
      <c r="EZ37" s="89">
        <v>9.3496137692662629</v>
      </c>
      <c r="FA37" s="380">
        <v>2.7428259639385622</v>
      </c>
      <c r="FB37" s="380">
        <v>0</v>
      </c>
      <c r="FC37" s="89">
        <v>0</v>
      </c>
      <c r="FD37" s="380">
        <v>0</v>
      </c>
      <c r="FE37" s="380">
        <v>0</v>
      </c>
      <c r="FF37" s="89">
        <v>2.3394915362181052</v>
      </c>
      <c r="FG37" s="380">
        <v>1.5512449072773198</v>
      </c>
      <c r="FH37" s="380">
        <v>7.5221789346257242E-2</v>
      </c>
      <c r="FI37" s="89">
        <v>0</v>
      </c>
      <c r="FJ37" s="380">
        <v>0</v>
      </c>
      <c r="FK37" s="380">
        <v>0</v>
      </c>
      <c r="FL37" s="89">
        <v>12.808503201098731</v>
      </c>
      <c r="FM37" s="380">
        <v>2.6778297067516061</v>
      </c>
      <c r="FN37" s="380">
        <v>0</v>
      </c>
      <c r="FO37" s="89">
        <v>3.9293435956059994</v>
      </c>
      <c r="FP37" s="380">
        <v>0.99305143194482792</v>
      </c>
      <c r="FQ37" s="380">
        <v>3.3630675787941391E-2</v>
      </c>
      <c r="FS37" s="118">
        <v>8615.0150201913711</v>
      </c>
      <c r="FT37" s="118">
        <v>0.4211549618197778</v>
      </c>
      <c r="FU37" s="118">
        <v>0.37903660292560198</v>
      </c>
      <c r="FV37" s="207">
        <v>1.3699499805224482</v>
      </c>
    </row>
    <row r="38" spans="2:178">
      <c r="B38" s="73" t="s">
        <v>17</v>
      </c>
      <c r="C38" s="73" t="s">
        <v>51</v>
      </c>
      <c r="D38" s="143" t="s">
        <v>117</v>
      </c>
      <c r="E38" s="73">
        <v>34.299999999999997</v>
      </c>
      <c r="F38" s="143">
        <v>240</v>
      </c>
      <c r="G38" s="397" t="s">
        <v>315</v>
      </c>
      <c r="H38" s="73" t="s">
        <v>99</v>
      </c>
      <c r="I38" s="73" t="s">
        <v>949</v>
      </c>
      <c r="K38" s="73">
        <v>25</v>
      </c>
      <c r="L38" s="73">
        <v>1.3</v>
      </c>
      <c r="N38" s="135">
        <v>1168.6139404833225</v>
      </c>
      <c r="O38" s="379">
        <v>30130</v>
      </c>
      <c r="P38" s="379">
        <v>1120</v>
      </c>
      <c r="Q38" s="203"/>
      <c r="R38" s="381">
        <v>4.08861579248686</v>
      </c>
      <c r="S38" s="380">
        <v>7.0455503959325503</v>
      </c>
      <c r="T38" s="380">
        <v>4.08861579248686</v>
      </c>
      <c r="U38" s="381">
        <v>8.8000013193030906</v>
      </c>
      <c r="V38" s="380">
        <v>15.563993389488401</v>
      </c>
      <c r="W38" s="380">
        <v>8.8000013193030906</v>
      </c>
      <c r="X38" s="89">
        <v>452.40592876596997</v>
      </c>
      <c r="Y38" s="380">
        <v>62.632045015871398</v>
      </c>
      <c r="Z38" s="380">
        <v>2.17598526399347</v>
      </c>
      <c r="AA38" s="89">
        <v>73.120039877229601</v>
      </c>
      <c r="AB38" s="380">
        <v>23.3672215135371</v>
      </c>
      <c r="AC38" s="380">
        <v>0.47043628225065698</v>
      </c>
      <c r="AD38" s="89">
        <v>87.023364236998404</v>
      </c>
      <c r="AE38" s="380">
        <v>68.778168499279005</v>
      </c>
      <c r="AF38" s="380">
        <v>1.89400349164662</v>
      </c>
      <c r="AG38" s="89">
        <v>1512.2110691595301</v>
      </c>
      <c r="AH38" s="380">
        <v>1152.6898543014199</v>
      </c>
      <c r="AI38" s="380">
        <v>523.38940555344004</v>
      </c>
      <c r="AJ38" s="89">
        <v>208370.077467297</v>
      </c>
      <c r="AK38" s="380">
        <v>24573.248120728102</v>
      </c>
      <c r="AL38" s="380">
        <v>20.270661362264601</v>
      </c>
      <c r="AM38" s="89">
        <v>213.35272571252901</v>
      </c>
      <c r="AN38" s="380">
        <v>275.66163615091398</v>
      </c>
      <c r="AO38" s="380">
        <v>146.15476357509601</v>
      </c>
      <c r="AP38" s="89">
        <v>1065.2379644919099</v>
      </c>
      <c r="AQ38" s="380">
        <v>436.40321569694697</v>
      </c>
      <c r="AR38" s="380">
        <v>191.54058028033299</v>
      </c>
      <c r="AS38" s="89">
        <v>18.646012112803401</v>
      </c>
      <c r="AT38" s="380">
        <v>44.937058911353802</v>
      </c>
      <c r="AU38" s="380">
        <v>16.029342893669</v>
      </c>
      <c r="AV38" s="89">
        <v>1.02919086486372</v>
      </c>
      <c r="AW38" s="380">
        <v>2.0180466820934302</v>
      </c>
      <c r="AX38" s="380">
        <v>0.77695084548749804</v>
      </c>
      <c r="AY38" s="381">
        <v>0.48087756626915201</v>
      </c>
      <c r="AZ38" s="380">
        <v>0</v>
      </c>
      <c r="BA38" s="380">
        <v>0.48087756626915201</v>
      </c>
      <c r="BB38" s="89">
        <v>0.43335761488892299</v>
      </c>
      <c r="BC38" s="382">
        <v>0.43729042329533202</v>
      </c>
      <c r="BD38" s="382">
        <v>7.4521401703480095E-2</v>
      </c>
      <c r="BE38" s="381">
        <v>4.0709601688790302</v>
      </c>
      <c r="BF38" s="380">
        <v>8.4613724899861698</v>
      </c>
      <c r="BG38" s="380">
        <v>4.0709601688790302</v>
      </c>
      <c r="BH38" s="89">
        <v>442.09182853131801</v>
      </c>
      <c r="BI38" s="380">
        <v>45.453823370293001</v>
      </c>
      <c r="BJ38" s="380">
        <v>1.01086711700181</v>
      </c>
      <c r="BK38" s="89">
        <v>780.51807960337101</v>
      </c>
      <c r="BL38" s="380">
        <v>95.3040021418674</v>
      </c>
      <c r="BM38" s="380">
        <v>2.25836534447533</v>
      </c>
      <c r="BN38" s="89">
        <v>790.15444761482399</v>
      </c>
      <c r="BO38" s="380">
        <v>187.64399287789499</v>
      </c>
      <c r="BP38" s="380">
        <v>12.739714566068701</v>
      </c>
      <c r="BQ38" s="381">
        <v>4.8626859335735101E-2</v>
      </c>
      <c r="BR38" s="380">
        <v>0</v>
      </c>
      <c r="BS38" s="380">
        <v>4.8626859335735101E-2</v>
      </c>
      <c r="BT38" s="89">
        <v>0.95769422069576704</v>
      </c>
      <c r="BU38" s="380">
        <v>2.2143897024322099</v>
      </c>
      <c r="BV38" s="380">
        <v>0.65759750739215395</v>
      </c>
      <c r="BW38" s="381">
        <v>0.38674658798980199</v>
      </c>
      <c r="BX38" s="380">
        <v>0.88857397000776395</v>
      </c>
      <c r="BY38" s="380">
        <v>0.38674658798980199</v>
      </c>
      <c r="BZ38" s="89">
        <v>6.3325067755677198</v>
      </c>
      <c r="CA38" s="380">
        <v>3.94692153943515</v>
      </c>
      <c r="CB38" s="380">
        <v>1.16748468413218</v>
      </c>
      <c r="CC38" s="89">
        <v>1.00917016733465</v>
      </c>
      <c r="CD38" s="380">
        <v>0.85507678164919598</v>
      </c>
      <c r="CE38" s="380">
        <v>0.15447167970527501</v>
      </c>
      <c r="CF38" s="89">
        <v>31.1721058828137</v>
      </c>
      <c r="CG38" s="380">
        <v>9.2586984006275692</v>
      </c>
      <c r="CH38" s="380">
        <v>0.69262836801296401</v>
      </c>
      <c r="CI38" s="89">
        <v>7.9559045775503199</v>
      </c>
      <c r="CJ38" s="380">
        <v>3.90691446562407</v>
      </c>
      <c r="CK38" s="380">
        <v>0.32505122707303502</v>
      </c>
      <c r="CL38" s="381">
        <v>1.2351852393499101</v>
      </c>
      <c r="CM38" s="380">
        <v>2.4528698738796599</v>
      </c>
      <c r="CN38" s="380">
        <v>1.2351852393499101</v>
      </c>
      <c r="CO38" s="89">
        <v>470.40691937406598</v>
      </c>
      <c r="CP38" s="380">
        <v>62.939038199755103</v>
      </c>
      <c r="CQ38" s="380">
        <v>6.0458382903379203E-2</v>
      </c>
      <c r="CR38" s="89">
        <v>1228.6127917349299</v>
      </c>
      <c r="CS38" s="380">
        <v>160.31013185239701</v>
      </c>
      <c r="CT38" s="380">
        <v>0</v>
      </c>
      <c r="CU38" s="89">
        <v>3.7923651156512799</v>
      </c>
      <c r="CV38" s="380">
        <v>1.7807037163664401</v>
      </c>
      <c r="CW38" s="380">
        <v>3.6136693049627501E-2</v>
      </c>
      <c r="CX38" s="89">
        <v>0</v>
      </c>
      <c r="CY38" s="380">
        <v>0</v>
      </c>
      <c r="CZ38" s="380">
        <v>0</v>
      </c>
      <c r="DA38" s="89">
        <v>0</v>
      </c>
      <c r="DB38" s="380">
        <v>0</v>
      </c>
      <c r="DC38" s="380">
        <v>0</v>
      </c>
      <c r="DD38" s="89">
        <v>0.83266596660647496</v>
      </c>
      <c r="DE38" s="380">
        <v>1.5145140150858101</v>
      </c>
      <c r="DF38" s="380">
        <v>0.30045286217934197</v>
      </c>
      <c r="DG38" s="381">
        <v>8.8800087707386802E-2</v>
      </c>
      <c r="DH38" s="380">
        <v>0</v>
      </c>
      <c r="DI38" s="380">
        <v>8.8800087707386802E-2</v>
      </c>
      <c r="DJ38" s="89">
        <v>2.5756517380866799</v>
      </c>
      <c r="DK38" s="380">
        <v>5.15130347617335</v>
      </c>
      <c r="DL38" s="380">
        <v>0</v>
      </c>
      <c r="DM38" s="89">
        <v>929.51486168511803</v>
      </c>
      <c r="DN38" s="380">
        <v>124.737586431067</v>
      </c>
      <c r="DO38" s="380">
        <v>0</v>
      </c>
      <c r="DP38" s="89">
        <v>2440.53412669312</v>
      </c>
      <c r="DQ38" s="380">
        <v>352.800288323904</v>
      </c>
      <c r="DR38" s="380">
        <v>0</v>
      </c>
      <c r="DS38" s="89">
        <v>377.38737107493398</v>
      </c>
      <c r="DT38" s="380">
        <v>37.370617166247797</v>
      </c>
      <c r="DU38" s="380">
        <v>1.8274767284916799E-2</v>
      </c>
      <c r="DV38" s="89">
        <v>1787.10410192008</v>
      </c>
      <c r="DW38" s="380">
        <v>251.05159459059601</v>
      </c>
      <c r="DX38" s="380">
        <v>9.3824397138144999E-2</v>
      </c>
      <c r="DY38" s="89">
        <v>408.04082443295403</v>
      </c>
      <c r="DZ38" s="380">
        <v>53.922617352619703</v>
      </c>
      <c r="EA38" s="380">
        <v>0</v>
      </c>
      <c r="EB38" s="89">
        <v>57.488021364870001</v>
      </c>
      <c r="EC38" s="380">
        <v>5.95971222666802</v>
      </c>
      <c r="ED38" s="380">
        <v>0</v>
      </c>
      <c r="EE38" s="89">
        <v>386.92546728170299</v>
      </c>
      <c r="EF38" s="380">
        <v>41.477135715088501</v>
      </c>
      <c r="EG38" s="380">
        <v>0</v>
      </c>
      <c r="EH38" s="89">
        <v>48.103875373871503</v>
      </c>
      <c r="EI38" s="380">
        <v>3.5136710755345901</v>
      </c>
      <c r="EJ38" s="380">
        <v>0</v>
      </c>
      <c r="EK38" s="89">
        <v>264.18563628893997</v>
      </c>
      <c r="EL38" s="380">
        <v>31.100021135185401</v>
      </c>
      <c r="EM38" s="380">
        <v>0</v>
      </c>
      <c r="EN38" s="89">
        <v>47.046432322378102</v>
      </c>
      <c r="EO38" s="380">
        <v>5.8279717151636401</v>
      </c>
      <c r="EP38" s="380">
        <v>0</v>
      </c>
      <c r="EQ38" s="89">
        <v>119.630043370349</v>
      </c>
      <c r="ER38" s="380">
        <v>18.099860772137198</v>
      </c>
      <c r="ES38" s="380">
        <v>0</v>
      </c>
      <c r="ET38" s="89">
        <v>12.958138385109899</v>
      </c>
      <c r="EU38" s="380">
        <v>2.3135512759149601</v>
      </c>
      <c r="EV38" s="380">
        <v>0</v>
      </c>
      <c r="EW38" s="89">
        <v>66.812384058212999</v>
      </c>
      <c r="EX38" s="380">
        <v>19.142983107743401</v>
      </c>
      <c r="EY38" s="380">
        <v>0</v>
      </c>
      <c r="EZ38" s="89">
        <v>8.5921030334525792</v>
      </c>
      <c r="FA38" s="380">
        <v>1.9328275444271401</v>
      </c>
      <c r="FB38" s="380">
        <v>0</v>
      </c>
      <c r="FC38" s="89">
        <v>0.74679051116307105</v>
      </c>
      <c r="FD38" s="380">
        <v>1.3400026590569201</v>
      </c>
      <c r="FE38" s="380">
        <v>0</v>
      </c>
      <c r="FF38" s="89">
        <v>2.7232394483361699</v>
      </c>
      <c r="FG38" s="380">
        <v>2.2547414851464098</v>
      </c>
      <c r="FH38" s="380">
        <v>4.4545724251577198E-2</v>
      </c>
      <c r="FI38" s="89">
        <v>0</v>
      </c>
      <c r="FJ38" s="380">
        <v>0</v>
      </c>
      <c r="FK38" s="380">
        <v>0</v>
      </c>
      <c r="FL38" s="89">
        <v>9.5478558694397009</v>
      </c>
      <c r="FM38" s="380">
        <v>2.4227719265938998</v>
      </c>
      <c r="FN38" s="380">
        <v>0</v>
      </c>
      <c r="FO38" s="89">
        <v>3.2044423857117401</v>
      </c>
      <c r="FP38" s="380">
        <v>0.89949309993509996</v>
      </c>
      <c r="FQ38" s="380">
        <v>0</v>
      </c>
      <c r="FS38" s="118">
        <v>8182.9361790200237</v>
      </c>
      <c r="FT38" s="118">
        <v>0.43438363122465018</v>
      </c>
      <c r="FU38" s="118">
        <v>0.38287646241237822</v>
      </c>
      <c r="FV38" s="207">
        <v>1.1112361935449313</v>
      </c>
    </row>
    <row r="39" spans="2:178">
      <c r="B39" s="73" t="s">
        <v>17</v>
      </c>
      <c r="C39" s="73" t="s">
        <v>51</v>
      </c>
      <c r="D39" s="143" t="s">
        <v>116</v>
      </c>
      <c r="E39" s="73">
        <v>35.299999999999997</v>
      </c>
      <c r="F39" s="143">
        <v>206</v>
      </c>
      <c r="G39" s="397" t="s">
        <v>322</v>
      </c>
      <c r="H39" s="73" t="s">
        <v>99</v>
      </c>
      <c r="I39" s="73" t="s">
        <v>950</v>
      </c>
      <c r="K39" s="73">
        <v>25</v>
      </c>
      <c r="L39" s="73">
        <v>6.7</v>
      </c>
      <c r="N39" s="135">
        <v>948.822</v>
      </c>
      <c r="O39" s="239">
        <v>31800</v>
      </c>
      <c r="P39" s="239">
        <v>1419.9999999999998</v>
      </c>
      <c r="Q39" s="73"/>
      <c r="R39" s="381">
        <v>0.15492238279906567</v>
      </c>
      <c r="S39" s="380">
        <v>13.802266093534081</v>
      </c>
      <c r="T39" s="380">
        <v>0.15492238279906567</v>
      </c>
      <c r="U39" s="89">
        <v>8.7211647923594438</v>
      </c>
      <c r="V39" s="380">
        <v>10.979859895296585</v>
      </c>
      <c r="W39" s="380">
        <v>3.0083296997656586</v>
      </c>
      <c r="X39" s="89">
        <v>446.15739661923982</v>
      </c>
      <c r="Y39" s="380">
        <v>46.64190708517571</v>
      </c>
      <c r="Z39" s="380">
        <v>0.78223349102355155</v>
      </c>
      <c r="AA39" s="89">
        <v>125.0790789988684</v>
      </c>
      <c r="AB39" s="380">
        <v>29.814203868689713</v>
      </c>
      <c r="AC39" s="380">
        <v>2.0447550732332962</v>
      </c>
      <c r="AD39" s="381">
        <v>2.5431350330105778</v>
      </c>
      <c r="AE39" s="380">
        <v>6.2532286566655779</v>
      </c>
      <c r="AF39" s="380">
        <v>2.5431350330105778</v>
      </c>
      <c r="AG39" s="381">
        <v>412.18497911867718</v>
      </c>
      <c r="AH39" s="380">
        <v>1078.5673037159581</v>
      </c>
      <c r="AI39" s="380">
        <v>412.18497911867718</v>
      </c>
      <c r="AJ39" s="89">
        <v>196153.95380083413</v>
      </c>
      <c r="AK39" s="380">
        <v>12581.536470043215</v>
      </c>
      <c r="AL39" s="380">
        <v>9.7768464392854106</v>
      </c>
      <c r="AM39" s="89">
        <v>179.02746032476296</v>
      </c>
      <c r="AN39" s="380">
        <v>204.32257622064296</v>
      </c>
      <c r="AO39" s="380">
        <v>68.029525195413413</v>
      </c>
      <c r="AP39" s="89">
        <v>1359.0170045575533</v>
      </c>
      <c r="AQ39" s="380">
        <v>550.11541406202412</v>
      </c>
      <c r="AR39" s="380">
        <v>150.37219334302202</v>
      </c>
      <c r="AS39" s="381">
        <v>2.1332191537924432</v>
      </c>
      <c r="AT39" s="380">
        <v>6.5676884495003378</v>
      </c>
      <c r="AU39" s="380">
        <v>2.1332191537924432</v>
      </c>
      <c r="AV39" s="381">
        <v>0.48939424087775424</v>
      </c>
      <c r="AW39" s="380">
        <v>1.1557828484677943</v>
      </c>
      <c r="AX39" s="380">
        <v>0.48939424087775424</v>
      </c>
      <c r="AY39" s="89">
        <v>74.997119616874215</v>
      </c>
      <c r="AZ39" s="380">
        <v>144.91604922953942</v>
      </c>
      <c r="BA39" s="380">
        <v>1.439563679081344</v>
      </c>
      <c r="BB39" s="381">
        <v>0.39237153144460379</v>
      </c>
      <c r="BC39" s="382">
        <v>1.1897910748559535</v>
      </c>
      <c r="BD39" s="382">
        <v>0.39237153144460379</v>
      </c>
      <c r="BE39" s="381">
        <v>14.341296138863493</v>
      </c>
      <c r="BF39" s="380">
        <v>30.088034646472362</v>
      </c>
      <c r="BG39" s="380">
        <v>14.341296138863493</v>
      </c>
      <c r="BH39" s="89">
        <v>403.03273865510613</v>
      </c>
      <c r="BI39" s="380">
        <v>29.823247838175636</v>
      </c>
      <c r="BJ39" s="380">
        <v>0.50360325515262983</v>
      </c>
      <c r="BK39" s="89">
        <v>793.59714388106283</v>
      </c>
      <c r="BL39" s="380">
        <v>247.77009829037698</v>
      </c>
      <c r="BM39" s="380">
        <v>2.4320512559703413</v>
      </c>
      <c r="BN39" s="89">
        <v>1091.261811013366</v>
      </c>
      <c r="BO39" s="380">
        <v>609.7724210234785</v>
      </c>
      <c r="BP39" s="380">
        <v>4.8655165282309856</v>
      </c>
      <c r="BQ39" s="89">
        <v>0.63852527572987428</v>
      </c>
      <c r="BR39" s="380">
        <v>0.57284864356497622</v>
      </c>
      <c r="BS39" s="380">
        <v>2.3946701283396651E-2</v>
      </c>
      <c r="BT39" s="381">
        <v>1.8690261328718754</v>
      </c>
      <c r="BU39" s="380">
        <v>4.711564397298809</v>
      </c>
      <c r="BV39" s="380">
        <v>1.8690261328718754</v>
      </c>
      <c r="BW39" s="381">
        <v>0.14355419075733125</v>
      </c>
      <c r="BX39" s="380">
        <v>0.45998353482591464</v>
      </c>
      <c r="BY39" s="380">
        <v>0.14355419075733125</v>
      </c>
      <c r="BZ39" s="89">
        <v>4.5028523054921772</v>
      </c>
      <c r="CA39" s="380">
        <v>3.6038371157815625</v>
      </c>
      <c r="CB39" s="380">
        <v>0.50234254485734031</v>
      </c>
      <c r="CC39" s="89">
        <v>0.36890445189762749</v>
      </c>
      <c r="CD39" s="380">
        <v>0.29917872480978064</v>
      </c>
      <c r="CE39" s="380">
        <v>3.8003414153392569E-2</v>
      </c>
      <c r="CF39" s="89">
        <v>20.926990845755068</v>
      </c>
      <c r="CG39" s="380">
        <v>5.5033361560441012</v>
      </c>
      <c r="CH39" s="380">
        <v>0.33215958606341539</v>
      </c>
      <c r="CI39" s="89">
        <v>3.2919080590282364</v>
      </c>
      <c r="CJ39" s="380">
        <v>1.437575615559135</v>
      </c>
      <c r="CK39" s="380">
        <v>0.19263848293951061</v>
      </c>
      <c r="CL39" s="89">
        <v>0.11022895214407474</v>
      </c>
      <c r="CM39" s="380">
        <v>0.19600439006719306</v>
      </c>
      <c r="CN39" s="380">
        <v>4.4979778962576628E-2</v>
      </c>
      <c r="CO39" s="89">
        <v>525.56452746070306</v>
      </c>
      <c r="CP39" s="380">
        <v>40.449152986936767</v>
      </c>
      <c r="CQ39" s="380">
        <v>3.940055706183513E-2</v>
      </c>
      <c r="CR39" s="89">
        <v>711.73470569670656</v>
      </c>
      <c r="CS39" s="380">
        <v>57.987001017586607</v>
      </c>
      <c r="CT39" s="380">
        <v>1.0394161279769998E-2</v>
      </c>
      <c r="CU39" s="89">
        <v>2.2450707449197496</v>
      </c>
      <c r="CV39" s="380">
        <v>0.89695333260926291</v>
      </c>
      <c r="CW39" s="380">
        <v>1.7987131531335725E-2</v>
      </c>
      <c r="CX39" s="381">
        <v>5.1130485663461239E-3</v>
      </c>
      <c r="CY39" s="380">
        <v>0.44797385756921981</v>
      </c>
      <c r="CZ39" s="380">
        <v>5.1130485663461239E-3</v>
      </c>
      <c r="DA39" s="381">
        <v>2.1507646432262946E-2</v>
      </c>
      <c r="DB39" s="380">
        <v>0.11912993435223045</v>
      </c>
      <c r="DC39" s="380">
        <v>2.1507646432262946E-2</v>
      </c>
      <c r="DD39" s="89">
        <v>0.15682253574741584</v>
      </c>
      <c r="DE39" s="380">
        <v>0.30194775407577817</v>
      </c>
      <c r="DF39" s="380">
        <v>3.6214767766157542E-2</v>
      </c>
      <c r="DG39" s="381">
        <v>1.6669450851936388E-2</v>
      </c>
      <c r="DH39" s="380">
        <v>7.7029398907548466E-2</v>
      </c>
      <c r="DI39" s="380">
        <v>1.6669450851936388E-2</v>
      </c>
      <c r="DJ39" s="89">
        <v>2.3719787903460068</v>
      </c>
      <c r="DK39" s="380">
        <v>1.8563404251160802</v>
      </c>
      <c r="DL39" s="380">
        <v>4.0332268137343918E-2</v>
      </c>
      <c r="DM39" s="89">
        <v>766.37399499377511</v>
      </c>
      <c r="DN39" s="380">
        <v>58.908235880329258</v>
      </c>
      <c r="DO39" s="380">
        <v>3.327304300437085E-3</v>
      </c>
      <c r="DP39" s="89">
        <v>1989.6745037142298</v>
      </c>
      <c r="DQ39" s="380">
        <v>174.36257553581811</v>
      </c>
      <c r="DR39" s="380">
        <v>7.6525986979483042E-3</v>
      </c>
      <c r="DS39" s="89">
        <v>284.34196134762124</v>
      </c>
      <c r="DT39" s="380">
        <v>22.335749111997242</v>
      </c>
      <c r="DU39" s="380">
        <v>2.8202190440631664E-3</v>
      </c>
      <c r="DV39" s="89">
        <v>1343.5760176534538</v>
      </c>
      <c r="DW39" s="380">
        <v>120.46930158620104</v>
      </c>
      <c r="DX39" s="380">
        <v>2.2579440646149158E-2</v>
      </c>
      <c r="DY39" s="89">
        <v>288.35286436487115</v>
      </c>
      <c r="DZ39" s="380">
        <v>29.927991155553329</v>
      </c>
      <c r="EA39" s="380">
        <v>0</v>
      </c>
      <c r="EB39" s="89">
        <v>47.950294608914284</v>
      </c>
      <c r="EC39" s="380">
        <v>4.900556536780317</v>
      </c>
      <c r="ED39" s="380">
        <v>0</v>
      </c>
      <c r="EE39" s="89">
        <v>273.63955125632947</v>
      </c>
      <c r="EF39" s="380">
        <v>23.355313957972786</v>
      </c>
      <c r="EG39" s="380">
        <v>0</v>
      </c>
      <c r="EH39" s="89">
        <v>33.09956068585133</v>
      </c>
      <c r="EI39" s="380">
        <v>3.5427207790691035</v>
      </c>
      <c r="EJ39" s="380">
        <v>6.1491597335274822E-3</v>
      </c>
      <c r="EK39" s="89">
        <v>164.64871996122216</v>
      </c>
      <c r="EL39" s="380">
        <v>14.628560276614589</v>
      </c>
      <c r="EM39" s="380">
        <v>2.1906261768085213E-2</v>
      </c>
      <c r="EN39" s="89">
        <v>28.04942491500233</v>
      </c>
      <c r="EO39" s="380">
        <v>2.8745355127089041</v>
      </c>
      <c r="EP39" s="380">
        <v>0</v>
      </c>
      <c r="EQ39" s="89">
        <v>64.754764209580685</v>
      </c>
      <c r="ER39" s="380">
        <v>7.9232688693385454</v>
      </c>
      <c r="ES39" s="380">
        <v>1.4204473786399349E-2</v>
      </c>
      <c r="ET39" s="89">
        <v>6.9059954168982047</v>
      </c>
      <c r="EU39" s="380">
        <v>1.0240722423793243</v>
      </c>
      <c r="EV39" s="380">
        <v>0</v>
      </c>
      <c r="EW39" s="89">
        <v>35.065452940572342</v>
      </c>
      <c r="EX39" s="380">
        <v>5.4108248309045432</v>
      </c>
      <c r="EY39" s="380">
        <v>1.6183105558183287E-2</v>
      </c>
      <c r="EZ39" s="89">
        <v>4.6060244972101572</v>
      </c>
      <c r="FA39" s="380">
        <v>0.97242179435824661</v>
      </c>
      <c r="FB39" s="380">
        <v>3.7583938688735517E-3</v>
      </c>
      <c r="FC39" s="381">
        <v>1.6278919829535204E-2</v>
      </c>
      <c r="FD39" s="380">
        <v>9.3485485210515473E-2</v>
      </c>
      <c r="FE39" s="380">
        <v>1.6278919829535204E-2</v>
      </c>
      <c r="FF39" s="89">
        <v>4.2605807819278212</v>
      </c>
      <c r="FG39" s="380">
        <v>1.3776780380283862</v>
      </c>
      <c r="FH39" s="380">
        <v>2.1340733415210443E-2</v>
      </c>
      <c r="FI39" s="89">
        <v>3.0909940503820586E-2</v>
      </c>
      <c r="FJ39" s="380">
        <v>8.4602114829543551E-2</v>
      </c>
      <c r="FK39" s="380">
        <v>1.0361521513408255E-2</v>
      </c>
      <c r="FL39" s="89">
        <v>18.435873129882321</v>
      </c>
      <c r="FM39" s="380">
        <v>2.1696521613142195</v>
      </c>
      <c r="FN39" s="380">
        <v>0</v>
      </c>
      <c r="FO39" s="89">
        <v>4.8682469815407119</v>
      </c>
      <c r="FP39" s="380">
        <v>1.1922472444105152</v>
      </c>
      <c r="FQ39" s="380">
        <v>5.2340857326160697E-3</v>
      </c>
      <c r="FS39" s="118">
        <v>6042.7738362622385</v>
      </c>
      <c r="FT39" s="118">
        <v>0.51254244423651774</v>
      </c>
      <c r="FU39" s="118">
        <v>0.73842756753899719</v>
      </c>
      <c r="FV39" s="207">
        <v>4.0025564651357852</v>
      </c>
    </row>
    <row r="40" spans="2:178">
      <c r="B40" s="73" t="s">
        <v>17</v>
      </c>
      <c r="C40" s="73" t="s">
        <v>51</v>
      </c>
      <c r="D40" s="143" t="s">
        <v>116</v>
      </c>
      <c r="E40" s="143">
        <v>35.299999999999997</v>
      </c>
      <c r="F40" s="143">
        <v>206</v>
      </c>
      <c r="G40" s="397" t="s">
        <v>322</v>
      </c>
      <c r="H40" s="73" t="s">
        <v>99</v>
      </c>
      <c r="I40" s="73" t="s">
        <v>951</v>
      </c>
      <c r="K40" s="73">
        <v>25</v>
      </c>
      <c r="L40" s="73">
        <v>6.7</v>
      </c>
      <c r="N40" s="135">
        <v>1575.1380000000001</v>
      </c>
      <c r="O40" s="239">
        <v>30350</v>
      </c>
      <c r="P40" s="239">
        <v>1470</v>
      </c>
      <c r="Q40" s="73"/>
      <c r="R40" s="381">
        <v>0.16852774141956031</v>
      </c>
      <c r="S40" s="380">
        <v>24.017076989353225</v>
      </c>
      <c r="T40" s="380">
        <v>0.16852774141956031</v>
      </c>
      <c r="U40" s="89">
        <v>10.033396445840618</v>
      </c>
      <c r="V40" s="380">
        <v>11.317280964170385</v>
      </c>
      <c r="W40" s="380">
        <v>3.7881560415450881</v>
      </c>
      <c r="X40" s="89">
        <v>460.89876331300627</v>
      </c>
      <c r="Y40" s="380">
        <v>63.994910909293466</v>
      </c>
      <c r="Z40" s="380">
        <v>0.8606564433286974</v>
      </c>
      <c r="AA40" s="89">
        <v>202.90887112739338</v>
      </c>
      <c r="AB40" s="380">
        <v>36.952416314194139</v>
      </c>
      <c r="AC40" s="380">
        <v>1.6911174380826943</v>
      </c>
      <c r="AD40" s="381">
        <v>2.8077389772894112</v>
      </c>
      <c r="AE40" s="380">
        <v>15.325962945517617</v>
      </c>
      <c r="AF40" s="380">
        <v>2.8077389772894112</v>
      </c>
      <c r="AG40" s="381">
        <v>456.07306377231401</v>
      </c>
      <c r="AH40" s="380">
        <v>1048.5653474550995</v>
      </c>
      <c r="AI40" s="380">
        <v>456.07306377231401</v>
      </c>
      <c r="AJ40" s="89">
        <v>193322.57580303593</v>
      </c>
      <c r="AK40" s="380">
        <v>19218.910284233654</v>
      </c>
      <c r="AL40" s="380">
        <v>10.738718512687528</v>
      </c>
      <c r="AM40" s="89">
        <v>355.33494874622909</v>
      </c>
      <c r="AN40" s="380">
        <v>368.05793415478684</v>
      </c>
      <c r="AO40" s="380">
        <v>70.141438898115851</v>
      </c>
      <c r="AP40" s="89">
        <v>1571.1651905032152</v>
      </c>
      <c r="AQ40" s="380">
        <v>533.07710571564269</v>
      </c>
      <c r="AR40" s="380">
        <v>138.94089213225178</v>
      </c>
      <c r="AS40" s="89">
        <v>14.616927865785469</v>
      </c>
      <c r="AT40" s="380">
        <v>14.533152092031036</v>
      </c>
      <c r="AU40" s="380">
        <v>2.4415784868537314</v>
      </c>
      <c r="AV40" s="89">
        <v>0.93677211339450417</v>
      </c>
      <c r="AW40" s="380">
        <v>1.2450870959632496</v>
      </c>
      <c r="AX40" s="380">
        <v>0.44523263277842945</v>
      </c>
      <c r="AY40" s="89">
        <v>75.250575282679705</v>
      </c>
      <c r="AZ40" s="380">
        <v>192.81422251561628</v>
      </c>
      <c r="BA40" s="380">
        <v>1.6686705810178064</v>
      </c>
      <c r="BB40" s="381">
        <v>0.43197089053868104</v>
      </c>
      <c r="BC40" s="382">
        <v>0.96970612850089177</v>
      </c>
      <c r="BD40" s="382">
        <v>0.43197089053868104</v>
      </c>
      <c r="BE40" s="381">
        <v>12.252188182209368</v>
      </c>
      <c r="BF40" s="380">
        <v>37.439745990965939</v>
      </c>
      <c r="BG40" s="380">
        <v>12.252188182209368</v>
      </c>
      <c r="BH40" s="89">
        <v>430.42902381085253</v>
      </c>
      <c r="BI40" s="380">
        <v>35.21964584034972</v>
      </c>
      <c r="BJ40" s="380">
        <v>0.54090927436290059</v>
      </c>
      <c r="BK40" s="89">
        <v>1082.2702208047183</v>
      </c>
      <c r="BL40" s="380">
        <v>343.29884024387979</v>
      </c>
      <c r="BM40" s="380">
        <v>3.0496311946284265</v>
      </c>
      <c r="BN40" s="89">
        <v>1260.6342311747912</v>
      </c>
      <c r="BO40" s="380">
        <v>300.23629727557557</v>
      </c>
      <c r="BP40" s="380">
        <v>4.3800232609311882</v>
      </c>
      <c r="BQ40" s="89">
        <v>1.4891262795633879</v>
      </c>
      <c r="BR40" s="380">
        <v>1.5182815345243108</v>
      </c>
      <c r="BS40" s="380">
        <v>2.0018612096105181E-2</v>
      </c>
      <c r="BT40" s="381">
        <v>2.201803055216478</v>
      </c>
      <c r="BU40" s="380">
        <v>5.2568124336948676</v>
      </c>
      <c r="BV40" s="380">
        <v>2.201803055216478</v>
      </c>
      <c r="BW40" s="89">
        <v>0.79260485559472216</v>
      </c>
      <c r="BX40" s="380">
        <v>1.548385279190766</v>
      </c>
      <c r="BY40" s="380">
        <v>0.11295280271275064</v>
      </c>
      <c r="BZ40" s="89">
        <v>5.6633918177945377</v>
      </c>
      <c r="CA40" s="380">
        <v>4.2470445348949362</v>
      </c>
      <c r="CB40" s="380">
        <v>0.50026569913161323</v>
      </c>
      <c r="CC40" s="89">
        <v>0.52268606824666086</v>
      </c>
      <c r="CD40" s="380">
        <v>0.38848621451959003</v>
      </c>
      <c r="CE40" s="380">
        <v>4.1539916955914045E-2</v>
      </c>
      <c r="CF40" s="89">
        <v>22.068022596338061</v>
      </c>
      <c r="CG40" s="380">
        <v>4.8544876738690625</v>
      </c>
      <c r="CH40" s="380">
        <v>0.3786645817763718</v>
      </c>
      <c r="CI40" s="89">
        <v>3.4801915854180283</v>
      </c>
      <c r="CJ40" s="380">
        <v>1.5212238944861216</v>
      </c>
      <c r="CK40" s="380">
        <v>0.29571176154547596</v>
      </c>
      <c r="CL40" s="89">
        <v>0.10774917395858431</v>
      </c>
      <c r="CM40" s="380">
        <v>0.19551644479849209</v>
      </c>
      <c r="CN40" s="380">
        <v>4.1910600613623984E-2</v>
      </c>
      <c r="CO40" s="89">
        <v>525.90971956291389</v>
      </c>
      <c r="CP40" s="380">
        <v>48.251684916944605</v>
      </c>
      <c r="CQ40" s="380">
        <v>4.3251282448299719E-2</v>
      </c>
      <c r="CR40" s="89">
        <v>759.44557835458932</v>
      </c>
      <c r="CS40" s="380">
        <v>82.730903537714752</v>
      </c>
      <c r="CT40" s="380">
        <v>1.685753141554952E-2</v>
      </c>
      <c r="CU40" s="89">
        <v>4.0802153957509102</v>
      </c>
      <c r="CV40" s="380">
        <v>1.1545883221184903</v>
      </c>
      <c r="CW40" s="380">
        <v>1.5542128756944239E-2</v>
      </c>
      <c r="CX40" s="89">
        <v>0.16169978069309054</v>
      </c>
      <c r="CY40" s="380">
        <v>0.30823025961982714</v>
      </c>
      <c r="CZ40" s="380">
        <v>5.7396261968602185E-3</v>
      </c>
      <c r="DA40" s="381">
        <v>5.367973245967677E-2</v>
      </c>
      <c r="DB40" s="380">
        <v>4.6081228797669835E-2</v>
      </c>
      <c r="DC40" s="380">
        <v>5.367973245967677E-2</v>
      </c>
      <c r="DD40" s="89">
        <v>0.18808973529904546</v>
      </c>
      <c r="DE40" s="380">
        <v>0.3773660586840335</v>
      </c>
      <c r="DF40" s="380">
        <v>3.7721886444475307E-2</v>
      </c>
      <c r="DG40" s="381">
        <v>2.8305711265100359E-2</v>
      </c>
      <c r="DH40" s="380">
        <v>9.0923509886862264E-2</v>
      </c>
      <c r="DI40" s="380">
        <v>2.8305711265100359E-2</v>
      </c>
      <c r="DJ40" s="89">
        <v>4.2137228944451612</v>
      </c>
      <c r="DK40" s="380">
        <v>2.6978020139721481</v>
      </c>
      <c r="DL40" s="380">
        <v>5.4959882923711761E-2</v>
      </c>
      <c r="DM40" s="89">
        <v>817.49132174444048</v>
      </c>
      <c r="DN40" s="380">
        <v>89.252329314324314</v>
      </c>
      <c r="DO40" s="380">
        <v>6.3654151606709411E-3</v>
      </c>
      <c r="DP40" s="89">
        <v>2132.6105736702725</v>
      </c>
      <c r="DQ40" s="380">
        <v>223.50772850826584</v>
      </c>
      <c r="DR40" s="380">
        <v>0</v>
      </c>
      <c r="DS40" s="89">
        <v>307.21959053454827</v>
      </c>
      <c r="DT40" s="380">
        <v>35.799877810568773</v>
      </c>
      <c r="DU40" s="380">
        <v>0</v>
      </c>
      <c r="DV40" s="89">
        <v>1436.031143461651</v>
      </c>
      <c r="DW40" s="380">
        <v>160.8542372260363</v>
      </c>
      <c r="DX40" s="380">
        <v>0</v>
      </c>
      <c r="DY40" s="89">
        <v>308.71439480118931</v>
      </c>
      <c r="DZ40" s="380">
        <v>42.045911802164277</v>
      </c>
      <c r="EA40" s="380">
        <v>0</v>
      </c>
      <c r="EB40" s="89">
        <v>51.4167520066717</v>
      </c>
      <c r="EC40" s="380">
        <v>7.329028592443426</v>
      </c>
      <c r="ED40" s="380">
        <v>6.4591088277039816E-3</v>
      </c>
      <c r="EE40" s="89">
        <v>292.89720046805519</v>
      </c>
      <c r="EF40" s="380">
        <v>37.223163192111173</v>
      </c>
      <c r="EG40" s="380">
        <v>0</v>
      </c>
      <c r="EH40" s="89">
        <v>35.300276483022976</v>
      </c>
      <c r="EI40" s="380">
        <v>4.5851877306623336</v>
      </c>
      <c r="EJ40" s="380">
        <v>8.3381205278018657E-3</v>
      </c>
      <c r="EK40" s="89">
        <v>175.32229865196805</v>
      </c>
      <c r="EL40" s="380">
        <v>20.476621704140733</v>
      </c>
      <c r="EM40" s="380">
        <v>2.0201840817795545E-2</v>
      </c>
      <c r="EN40" s="89">
        <v>30.076201090933282</v>
      </c>
      <c r="EO40" s="380">
        <v>3.9049651006267574</v>
      </c>
      <c r="EP40" s="380">
        <v>5.275994555465408E-3</v>
      </c>
      <c r="EQ40" s="89">
        <v>68.501174944352556</v>
      </c>
      <c r="ER40" s="380">
        <v>9.5251932948873677</v>
      </c>
      <c r="ES40" s="380">
        <v>1.5923283401475686E-2</v>
      </c>
      <c r="ET40" s="89">
        <v>7.2357883694264151</v>
      </c>
      <c r="EU40" s="380">
        <v>1.104448909869912</v>
      </c>
      <c r="EV40" s="380">
        <v>0</v>
      </c>
      <c r="EW40" s="89">
        <v>37.201336942326904</v>
      </c>
      <c r="EX40" s="380">
        <v>7.5058989692440097</v>
      </c>
      <c r="EY40" s="380">
        <v>0</v>
      </c>
      <c r="EZ40" s="89">
        <v>4.9315155358249685</v>
      </c>
      <c r="FA40" s="380">
        <v>1.0233002029789107</v>
      </c>
      <c r="FB40" s="380">
        <v>9.1434305958574547E-3</v>
      </c>
      <c r="FC40" s="381">
        <v>1.8263095732173214E-2</v>
      </c>
      <c r="FD40" s="380">
        <v>6.1498251713665603E-2</v>
      </c>
      <c r="FE40" s="380">
        <v>1.8263095732173214E-2</v>
      </c>
      <c r="FF40" s="89">
        <v>4.3345464547386143</v>
      </c>
      <c r="FG40" s="380">
        <v>1.6300036841149823</v>
      </c>
      <c r="FH40" s="380">
        <v>3.3740122994328887E-2</v>
      </c>
      <c r="FI40" s="381">
        <v>1.9768613394816587E-2</v>
      </c>
      <c r="FJ40" s="380">
        <v>7.1396006865053055E-2</v>
      </c>
      <c r="FK40" s="380">
        <v>1.9768613394816587E-2</v>
      </c>
      <c r="FL40" s="89">
        <v>23.675469618272928</v>
      </c>
      <c r="FM40" s="380">
        <v>5.0960107959110825</v>
      </c>
      <c r="FN40" s="380">
        <v>8.1058278704093309E-3</v>
      </c>
      <c r="FO40" s="89">
        <v>5.923663134308085</v>
      </c>
      <c r="FP40" s="380">
        <v>1.4227346087409594</v>
      </c>
      <c r="FQ40" s="380">
        <v>5.8733222953546282E-3</v>
      </c>
      <c r="FS40" s="118">
        <v>6464.3951470592729</v>
      </c>
      <c r="FT40" s="118">
        <v>0.51339355137889708</v>
      </c>
      <c r="FU40" s="118">
        <v>0.69249164726503121</v>
      </c>
      <c r="FV40" s="207">
        <v>4.8008506606706609</v>
      </c>
    </row>
    <row r="41" spans="2:178">
      <c r="B41" s="73" t="s">
        <v>17</v>
      </c>
      <c r="C41" s="73" t="s">
        <v>51</v>
      </c>
      <c r="D41" s="143" t="s">
        <v>116</v>
      </c>
      <c r="E41" s="143">
        <v>35.299999999999997</v>
      </c>
      <c r="F41" s="143">
        <v>206</v>
      </c>
      <c r="G41" s="397" t="s">
        <v>322</v>
      </c>
      <c r="H41" s="73" t="s">
        <v>99</v>
      </c>
      <c r="I41" s="73" t="s">
        <v>952</v>
      </c>
      <c r="K41" s="73">
        <v>25</v>
      </c>
      <c r="L41" s="73">
        <v>6.7</v>
      </c>
      <c r="N41" s="135">
        <v>920.77800000000002</v>
      </c>
      <c r="O41" s="239">
        <v>33550</v>
      </c>
      <c r="P41" s="239">
        <v>1050</v>
      </c>
      <c r="Q41" s="73"/>
      <c r="R41" s="89">
        <v>0.29601318247581193</v>
      </c>
      <c r="S41" s="380">
        <v>0.51348413645311541</v>
      </c>
      <c r="T41" s="380">
        <v>0.11278339717901474</v>
      </c>
      <c r="U41" s="89">
        <v>7.0770063562670185</v>
      </c>
      <c r="V41" s="380">
        <v>11.32133719642867</v>
      </c>
      <c r="W41" s="380">
        <v>2.6274258543334685</v>
      </c>
      <c r="X41" s="89">
        <v>425.19090813232827</v>
      </c>
      <c r="Y41" s="380">
        <v>38.271988719380872</v>
      </c>
      <c r="Z41" s="380">
        <v>0.6185367659572919</v>
      </c>
      <c r="AA41" s="89">
        <v>147.76662084266422</v>
      </c>
      <c r="AB41" s="380">
        <v>44.040535036516566</v>
      </c>
      <c r="AC41" s="380">
        <v>1.3746877983179591</v>
      </c>
      <c r="AD41" s="381">
        <v>2.36666191242649</v>
      </c>
      <c r="AE41" s="380">
        <v>9.4816298855966377</v>
      </c>
      <c r="AF41" s="380">
        <v>2.36666191242649</v>
      </c>
      <c r="AG41" s="381">
        <v>323.73417245136358</v>
      </c>
      <c r="AH41" s="380">
        <v>1099.9212724112526</v>
      </c>
      <c r="AI41" s="380">
        <v>323.73417245136358</v>
      </c>
      <c r="AJ41" s="89">
        <v>194835.94712965965</v>
      </c>
      <c r="AK41" s="380">
        <v>11129.255646391306</v>
      </c>
      <c r="AL41" s="380">
        <v>7.4713377266036636</v>
      </c>
      <c r="AM41" s="89">
        <v>121.42289483412708</v>
      </c>
      <c r="AN41" s="380">
        <v>199.40214309912648</v>
      </c>
      <c r="AO41" s="380">
        <v>55.917937598765299</v>
      </c>
      <c r="AP41" s="89">
        <v>925.50280486752433</v>
      </c>
      <c r="AQ41" s="380">
        <v>453.4273158802348</v>
      </c>
      <c r="AR41" s="380">
        <v>112.69884540667438</v>
      </c>
      <c r="AS41" s="89">
        <v>5.1005887326335273</v>
      </c>
      <c r="AT41" s="380">
        <v>24.734182049587449</v>
      </c>
      <c r="AU41" s="380">
        <v>1.721531079519651</v>
      </c>
      <c r="AV41" s="89">
        <v>0.68582849507402877</v>
      </c>
      <c r="AW41" s="380">
        <v>1.2037820156993619</v>
      </c>
      <c r="AX41" s="380">
        <v>0.31332727568019247</v>
      </c>
      <c r="AY41" s="89">
        <v>101.60134160070803</v>
      </c>
      <c r="AZ41" s="380">
        <v>138.83972541686089</v>
      </c>
      <c r="BA41" s="380">
        <v>1.3014999704414325</v>
      </c>
      <c r="BB41" s="89">
        <v>0.58907935893880636</v>
      </c>
      <c r="BC41" s="382">
        <v>0.93839410405094636</v>
      </c>
      <c r="BD41" s="382">
        <v>0.34020033374747588</v>
      </c>
      <c r="BE41" s="381">
        <v>10.853058324473448</v>
      </c>
      <c r="BF41" s="380">
        <v>32.589372639578066</v>
      </c>
      <c r="BG41" s="380">
        <v>10.853058324473448</v>
      </c>
      <c r="BH41" s="89">
        <v>432.2446815860061</v>
      </c>
      <c r="BI41" s="380">
        <v>42.207238436355894</v>
      </c>
      <c r="BJ41" s="380">
        <v>0.42612679132677095</v>
      </c>
      <c r="BK41" s="89">
        <v>921.53305765155721</v>
      </c>
      <c r="BL41" s="380">
        <v>329.08014018064415</v>
      </c>
      <c r="BM41" s="380">
        <v>2.4085039298919111</v>
      </c>
      <c r="BN41" s="89">
        <v>1148.261237823478</v>
      </c>
      <c r="BO41" s="380">
        <v>408.98355573886408</v>
      </c>
      <c r="BP41" s="380">
        <v>3.0591976194329442</v>
      </c>
      <c r="BQ41" s="89">
        <v>0.27206011412191794</v>
      </c>
      <c r="BR41" s="380">
        <v>0.32968931268266499</v>
      </c>
      <c r="BS41" s="380">
        <v>1.2509305345300568E-2</v>
      </c>
      <c r="BT41" s="381">
        <v>1.6963430409065372</v>
      </c>
      <c r="BU41" s="380">
        <v>5.0623281772167914</v>
      </c>
      <c r="BV41" s="380">
        <v>1.6963430409065372</v>
      </c>
      <c r="BW41" s="89">
        <v>0.25091532753301343</v>
      </c>
      <c r="BX41" s="380">
        <v>0.50873612332208162</v>
      </c>
      <c r="BY41" s="380">
        <v>9.3664306695069963E-2</v>
      </c>
      <c r="BZ41" s="89">
        <v>6.278942323001389</v>
      </c>
      <c r="CA41" s="380">
        <v>4.6469611671955695</v>
      </c>
      <c r="CB41" s="380">
        <v>0.31870896294794893</v>
      </c>
      <c r="CC41" s="89">
        <v>0.46574665589878417</v>
      </c>
      <c r="CD41" s="380">
        <v>0.34732479302730862</v>
      </c>
      <c r="CE41" s="380">
        <v>2.6015194714250008E-2</v>
      </c>
      <c r="CF41" s="89">
        <v>19.435469864215719</v>
      </c>
      <c r="CG41" s="380">
        <v>3.901826060986795</v>
      </c>
      <c r="CH41" s="380">
        <v>0.26534829360232381</v>
      </c>
      <c r="CI41" s="89">
        <v>3.1021416423758708</v>
      </c>
      <c r="CJ41" s="380">
        <v>1.4345664729635479</v>
      </c>
      <c r="CK41" s="380">
        <v>0.17845631104331156</v>
      </c>
      <c r="CL41" s="89">
        <v>8.1976145213118273E-2</v>
      </c>
      <c r="CM41" s="380">
        <v>0.21213809893254826</v>
      </c>
      <c r="CN41" s="380">
        <v>3.2350779138064265E-2</v>
      </c>
      <c r="CO41" s="89">
        <v>461.60811139481615</v>
      </c>
      <c r="CP41" s="380">
        <v>41.27842556506144</v>
      </c>
      <c r="CQ41" s="380">
        <v>2.8154132302604731E-2</v>
      </c>
      <c r="CR41" s="89">
        <v>684.15574430874972</v>
      </c>
      <c r="CS41" s="380">
        <v>54.526763108740923</v>
      </c>
      <c r="CT41" s="380">
        <v>1.1425532050362668E-2</v>
      </c>
      <c r="CU41" s="89">
        <v>2.2338136257945429</v>
      </c>
      <c r="CV41" s="380">
        <v>0.7590975147008111</v>
      </c>
      <c r="CW41" s="380">
        <v>7.1054113600926014E-3</v>
      </c>
      <c r="CX41" s="89">
        <v>0.17769219450788415</v>
      </c>
      <c r="CY41" s="380">
        <v>0.29222986432859049</v>
      </c>
      <c r="CZ41" s="380">
        <v>4.055210504382096E-3</v>
      </c>
      <c r="DA41" s="381">
        <v>2.3955420166120515E-2</v>
      </c>
      <c r="DB41" s="380">
        <v>8.422304077941617E-2</v>
      </c>
      <c r="DC41" s="380">
        <v>2.3955420166120515E-2</v>
      </c>
      <c r="DD41" s="89">
        <v>0.26369226368523302</v>
      </c>
      <c r="DE41" s="380">
        <v>0.41937839344635147</v>
      </c>
      <c r="DF41" s="380">
        <v>3.7973409297822398E-2</v>
      </c>
      <c r="DG41" s="89">
        <v>1.8773906523233044E-2</v>
      </c>
      <c r="DH41" s="380">
        <v>9.3173566016028705E-2</v>
      </c>
      <c r="DI41" s="380">
        <v>1.2150138724069027E-2</v>
      </c>
      <c r="DJ41" s="89">
        <v>3.7647616040796876</v>
      </c>
      <c r="DK41" s="380">
        <v>2.413260505629832</v>
      </c>
      <c r="DL41" s="380">
        <v>3.8785134059510139E-2</v>
      </c>
      <c r="DM41" s="89">
        <v>747.06450030352141</v>
      </c>
      <c r="DN41" s="380">
        <v>53.256789322247272</v>
      </c>
      <c r="DO41" s="380">
        <v>3.6957256903995734E-3</v>
      </c>
      <c r="DP41" s="89">
        <v>1935.6121620487811</v>
      </c>
      <c r="DQ41" s="380">
        <v>149.02090147933868</v>
      </c>
      <c r="DR41" s="380">
        <v>0</v>
      </c>
      <c r="DS41" s="89">
        <v>278.19330470535994</v>
      </c>
      <c r="DT41" s="380">
        <v>25.173544891322081</v>
      </c>
      <c r="DU41" s="380">
        <v>2.2314150836364043E-3</v>
      </c>
      <c r="DV41" s="89">
        <v>1312.805543756117</v>
      </c>
      <c r="DW41" s="380">
        <v>92.580224365645179</v>
      </c>
      <c r="DX41" s="380">
        <v>1.7864701864207085E-2</v>
      </c>
      <c r="DY41" s="89">
        <v>278.83685689182971</v>
      </c>
      <c r="DZ41" s="380">
        <v>25.295072119090484</v>
      </c>
      <c r="EA41" s="380">
        <v>1.5380628117660488E-2</v>
      </c>
      <c r="EB41" s="89">
        <v>45.688187939773734</v>
      </c>
      <c r="EC41" s="380">
        <v>4.9774624548495723</v>
      </c>
      <c r="ED41" s="380">
        <v>0</v>
      </c>
      <c r="EE41" s="89">
        <v>263.92688676361638</v>
      </c>
      <c r="EF41" s="380">
        <v>24.850869611613479</v>
      </c>
      <c r="EG41" s="380">
        <v>1.5914317583601657E-2</v>
      </c>
      <c r="EH41" s="89">
        <v>32.150493813872551</v>
      </c>
      <c r="EI41" s="380">
        <v>2.4554754283253417</v>
      </c>
      <c r="EJ41" s="380">
        <v>0</v>
      </c>
      <c r="EK41" s="89">
        <v>159.56503383200351</v>
      </c>
      <c r="EL41" s="380">
        <v>14.616277486698459</v>
      </c>
      <c r="EM41" s="380">
        <v>0</v>
      </c>
      <c r="EN41" s="89">
        <v>27.116360389529721</v>
      </c>
      <c r="EO41" s="380">
        <v>2.8342056667129079</v>
      </c>
      <c r="EP41" s="380">
        <v>3.7233627655673218E-3</v>
      </c>
      <c r="EQ41" s="89">
        <v>62.144165235993555</v>
      </c>
      <c r="ER41" s="380">
        <v>6.9096681867636534</v>
      </c>
      <c r="ES41" s="380">
        <v>8.0046337691312437E-3</v>
      </c>
      <c r="ET41" s="89">
        <v>6.6354513637439858</v>
      </c>
      <c r="EU41" s="380">
        <v>1.1215255557956578</v>
      </c>
      <c r="EV41" s="380">
        <v>0</v>
      </c>
      <c r="EW41" s="89">
        <v>33.294740049544089</v>
      </c>
      <c r="EX41" s="380">
        <v>4.9680085207072828</v>
      </c>
      <c r="EY41" s="380">
        <v>1.2809423364270208E-2</v>
      </c>
      <c r="EZ41" s="89">
        <v>4.4443047073952693</v>
      </c>
      <c r="FA41" s="380">
        <v>0.97916345752119882</v>
      </c>
      <c r="FB41" s="380">
        <v>2.975477484629464E-3</v>
      </c>
      <c r="FC41" s="381">
        <v>2.521882915741953E-2</v>
      </c>
      <c r="FD41" s="380">
        <v>0.11105070281820281</v>
      </c>
      <c r="FE41" s="380">
        <v>2.521882915741953E-2</v>
      </c>
      <c r="FF41" s="89">
        <v>4.1877094383326083</v>
      </c>
      <c r="FG41" s="380">
        <v>1.7112612063436388</v>
      </c>
      <c r="FH41" s="380">
        <v>2.8310070180454776E-2</v>
      </c>
      <c r="FI41" s="89">
        <v>2.0374843122740644E-2</v>
      </c>
      <c r="FJ41" s="380">
        <v>7.9575400933437221E-2</v>
      </c>
      <c r="FK41" s="380">
        <v>1.0446506496207012E-2</v>
      </c>
      <c r="FL41" s="89">
        <v>18.453354876599992</v>
      </c>
      <c r="FM41" s="380">
        <v>2.9724032770625577</v>
      </c>
      <c r="FN41" s="380">
        <v>0</v>
      </c>
      <c r="FO41" s="89">
        <v>4.9236011265422928</v>
      </c>
      <c r="FP41" s="380">
        <v>1.1509225063930275</v>
      </c>
      <c r="FQ41" s="380">
        <v>8.999230328207982E-3</v>
      </c>
      <c r="FS41" s="118">
        <v>5871.6337361098313</v>
      </c>
      <c r="FT41" s="118">
        <v>0.50556861749158344</v>
      </c>
      <c r="FU41" s="118">
        <v>0.67471203046202732</v>
      </c>
      <c r="FV41" s="207">
        <v>4.152135393843233</v>
      </c>
    </row>
    <row r="42" spans="2:178">
      <c r="B42" s="73" t="s">
        <v>17</v>
      </c>
      <c r="C42" s="73" t="s">
        <v>51</v>
      </c>
      <c r="D42" s="143" t="s">
        <v>116</v>
      </c>
      <c r="E42" s="73">
        <v>35.299999999999997</v>
      </c>
      <c r="F42" s="143">
        <v>206</v>
      </c>
      <c r="G42" s="397" t="s">
        <v>322</v>
      </c>
      <c r="H42" s="73" t="s">
        <v>99</v>
      </c>
      <c r="I42" s="73" t="s">
        <v>953</v>
      </c>
      <c r="K42" s="73">
        <v>25</v>
      </c>
      <c r="L42" s="73">
        <v>6.7</v>
      </c>
      <c r="N42" s="135">
        <v>780.55799999999999</v>
      </c>
      <c r="O42" s="239">
        <v>31560</v>
      </c>
      <c r="P42" s="239">
        <v>800</v>
      </c>
      <c r="Q42" s="73"/>
      <c r="R42" s="89">
        <v>0.27480738319597536</v>
      </c>
      <c r="S42" s="380">
        <v>0.50040707853954824</v>
      </c>
      <c r="T42" s="380">
        <v>0.14795199686490823</v>
      </c>
      <c r="U42" s="89">
        <v>7.4535218939216552</v>
      </c>
      <c r="V42" s="380">
        <v>13.30025149318346</v>
      </c>
      <c r="W42" s="380">
        <v>2.6183423557851424</v>
      </c>
      <c r="X42" s="89">
        <v>407.24617053999935</v>
      </c>
      <c r="Y42" s="380">
        <v>34.724726245786812</v>
      </c>
      <c r="Z42" s="380">
        <v>0.69730966331679201</v>
      </c>
      <c r="AA42" s="89">
        <v>148.84459183288041</v>
      </c>
      <c r="AB42" s="380">
        <v>28.200998523558077</v>
      </c>
      <c r="AC42" s="380">
        <v>1.3270547786049829</v>
      </c>
      <c r="AD42" s="381">
        <v>2.1624833907539283</v>
      </c>
      <c r="AE42" s="380">
        <v>7.1546208411783931</v>
      </c>
      <c r="AF42" s="380">
        <v>2.1624833907539283</v>
      </c>
      <c r="AG42" s="381">
        <v>347.66161001137823</v>
      </c>
      <c r="AH42" s="380">
        <v>1060.7691029581886</v>
      </c>
      <c r="AI42" s="380">
        <v>347.66161001137823</v>
      </c>
      <c r="AJ42" s="89">
        <v>196397.03202268848</v>
      </c>
      <c r="AK42" s="380">
        <v>11246.635816588587</v>
      </c>
      <c r="AL42" s="380">
        <v>8.2470353566412307</v>
      </c>
      <c r="AM42" s="89">
        <v>111.41042516364661</v>
      </c>
      <c r="AN42" s="380">
        <v>211.32498386296223</v>
      </c>
      <c r="AO42" s="380">
        <v>72.624461589377532</v>
      </c>
      <c r="AP42" s="89">
        <v>888.17745823926816</v>
      </c>
      <c r="AQ42" s="380">
        <v>341.03597769944639</v>
      </c>
      <c r="AR42" s="380">
        <v>129.2530092097962</v>
      </c>
      <c r="AS42" s="381">
        <v>1.8502420876137056</v>
      </c>
      <c r="AT42" s="380">
        <v>4.7619830023927641</v>
      </c>
      <c r="AU42" s="380">
        <v>1.8502420876137056</v>
      </c>
      <c r="AV42" s="89">
        <v>0.92451313279364344</v>
      </c>
      <c r="AW42" s="380">
        <v>1.1500976329193697</v>
      </c>
      <c r="AX42" s="380">
        <v>0.40540606108775434</v>
      </c>
      <c r="AY42" s="381">
        <v>1.3578093151624506</v>
      </c>
      <c r="AZ42" s="380">
        <v>6.6397471155254513</v>
      </c>
      <c r="BA42" s="380">
        <v>1.3578093151624506</v>
      </c>
      <c r="BB42" s="381">
        <v>0.3680302564003245</v>
      </c>
      <c r="BC42" s="382">
        <v>1.0537661485417509</v>
      </c>
      <c r="BD42" s="382">
        <v>0.3680302564003245</v>
      </c>
      <c r="BE42" s="381">
        <v>9.9554839294969231</v>
      </c>
      <c r="BF42" s="380">
        <v>28.662242592938416</v>
      </c>
      <c r="BG42" s="380">
        <v>9.9554839294969231</v>
      </c>
      <c r="BH42" s="89">
        <v>448.56348324224405</v>
      </c>
      <c r="BI42" s="380">
        <v>37.792289428994678</v>
      </c>
      <c r="BJ42" s="380">
        <v>0.47376680969827328</v>
      </c>
      <c r="BK42" s="89">
        <v>694.59343749351729</v>
      </c>
      <c r="BL42" s="380">
        <v>95.063761772107284</v>
      </c>
      <c r="BM42" s="380">
        <v>1.8957833873226233</v>
      </c>
      <c r="BN42" s="89">
        <v>918.30780531167659</v>
      </c>
      <c r="BO42" s="380">
        <v>114.5873233853258</v>
      </c>
      <c r="BP42" s="380">
        <v>3.5859944939973176</v>
      </c>
      <c r="BQ42" s="89">
        <v>0.27541449762971171</v>
      </c>
      <c r="BR42" s="380">
        <v>0.26378881483996303</v>
      </c>
      <c r="BS42" s="380">
        <v>1.5436232149086623E-2</v>
      </c>
      <c r="BT42" s="381">
        <v>2.1050182748246029</v>
      </c>
      <c r="BU42" s="380">
        <v>5.3483871556885916</v>
      </c>
      <c r="BV42" s="380">
        <v>2.1050182748246029</v>
      </c>
      <c r="BW42" s="381">
        <v>0.12881865149207367</v>
      </c>
      <c r="BX42" s="380">
        <v>0.90467212551423126</v>
      </c>
      <c r="BY42" s="380">
        <v>0.12881865149207367</v>
      </c>
      <c r="BZ42" s="89">
        <v>4.2455878653013359</v>
      </c>
      <c r="CA42" s="380">
        <v>3.9051346533488593</v>
      </c>
      <c r="CB42" s="380">
        <v>0.37926015207490138</v>
      </c>
      <c r="CC42" s="89">
        <v>0.44112226774108254</v>
      </c>
      <c r="CD42" s="380">
        <v>0.41739679538090285</v>
      </c>
      <c r="CE42" s="380">
        <v>3.1063921706323928E-2</v>
      </c>
      <c r="CF42" s="89">
        <v>19.596619854878789</v>
      </c>
      <c r="CG42" s="380">
        <v>5.3823507867493552</v>
      </c>
      <c r="CH42" s="380">
        <v>0.31335781689389008</v>
      </c>
      <c r="CI42" s="89">
        <v>2.9290362111603891</v>
      </c>
      <c r="CJ42" s="380">
        <v>1.2029680462264991</v>
      </c>
      <c r="CK42" s="380">
        <v>0.1727643033307249</v>
      </c>
      <c r="CL42" s="89">
        <v>7.72102137293698E-2</v>
      </c>
      <c r="CM42" s="380">
        <v>0.16810274257995181</v>
      </c>
      <c r="CN42" s="380">
        <v>3.8530509658084897E-2</v>
      </c>
      <c r="CO42" s="89">
        <v>495.17786648239115</v>
      </c>
      <c r="CP42" s="380">
        <v>45.168326426397243</v>
      </c>
      <c r="CQ42" s="380">
        <v>3.3385791788233379E-2</v>
      </c>
      <c r="CR42" s="89">
        <v>697.80084106125173</v>
      </c>
      <c r="CS42" s="380">
        <v>64.14189906829219</v>
      </c>
      <c r="CT42" s="380">
        <v>1.2123886131639417E-2</v>
      </c>
      <c r="CU42" s="89">
        <v>2.3849010514346674</v>
      </c>
      <c r="CV42" s="380">
        <v>0.90164355059273826</v>
      </c>
      <c r="CW42" s="380">
        <v>2.0671227134609248E-2</v>
      </c>
      <c r="CX42" s="381">
        <v>8.4073731399126831E-3</v>
      </c>
      <c r="CY42" s="380">
        <v>9.062347709851877E-3</v>
      </c>
      <c r="CZ42" s="380">
        <v>8.4073731399126831E-3</v>
      </c>
      <c r="DA42" s="381">
        <v>2.6872663060787234E-2</v>
      </c>
      <c r="DB42" s="380">
        <v>0.14907354729608929</v>
      </c>
      <c r="DC42" s="380">
        <v>2.6872663060787234E-2</v>
      </c>
      <c r="DD42" s="89">
        <v>0.18562906229173035</v>
      </c>
      <c r="DE42" s="380">
        <v>0.33747476876462285</v>
      </c>
      <c r="DF42" s="380">
        <v>3.4634202215139319E-2</v>
      </c>
      <c r="DG42" s="381">
        <v>1.7686642832862573E-2</v>
      </c>
      <c r="DH42" s="380">
        <v>7.9375770821064492E-2</v>
      </c>
      <c r="DI42" s="380">
        <v>1.7686642832862573E-2</v>
      </c>
      <c r="DJ42" s="89">
        <v>3.1911184544772477</v>
      </c>
      <c r="DK42" s="380">
        <v>2.1319387315384053</v>
      </c>
      <c r="DL42" s="380">
        <v>2.5447383143646911E-2</v>
      </c>
      <c r="DM42" s="89">
        <v>756.06308265682026</v>
      </c>
      <c r="DN42" s="380">
        <v>69.386707138739013</v>
      </c>
      <c r="DO42" s="380">
        <v>2.9477964736031744E-3</v>
      </c>
      <c r="DP42" s="89">
        <v>1960.5855277961</v>
      </c>
      <c r="DQ42" s="380">
        <v>191.40667720038914</v>
      </c>
      <c r="DR42" s="380">
        <v>0</v>
      </c>
      <c r="DS42" s="89">
        <v>280.15012197660462</v>
      </c>
      <c r="DT42" s="380">
        <v>29.496927174131553</v>
      </c>
      <c r="DU42" s="380">
        <v>0</v>
      </c>
      <c r="DV42" s="89">
        <v>1327.2543023031712</v>
      </c>
      <c r="DW42" s="380">
        <v>147.7087211532872</v>
      </c>
      <c r="DX42" s="380">
        <v>1.4249649254315339E-2</v>
      </c>
      <c r="DY42" s="89">
        <v>282.76676285782327</v>
      </c>
      <c r="DZ42" s="380">
        <v>31.955562735841259</v>
      </c>
      <c r="EA42" s="380">
        <v>2.4173950965977575E-2</v>
      </c>
      <c r="EB42" s="89">
        <v>47.719080424653257</v>
      </c>
      <c r="EC42" s="380">
        <v>5.2823327976423613</v>
      </c>
      <c r="ED42" s="380">
        <v>5.1026921494347075E-3</v>
      </c>
      <c r="EE42" s="89">
        <v>266.27951306665994</v>
      </c>
      <c r="EF42" s="380">
        <v>31.65717359042452</v>
      </c>
      <c r="EG42" s="380">
        <v>0</v>
      </c>
      <c r="EH42" s="89">
        <v>32.589456561189536</v>
      </c>
      <c r="EI42" s="380">
        <v>3.5593615863348784</v>
      </c>
      <c r="EJ42" s="380">
        <v>2.7226859574824053E-3</v>
      </c>
      <c r="EK42" s="89">
        <v>161.3344225196293</v>
      </c>
      <c r="EL42" s="380">
        <v>17.51961404509159</v>
      </c>
      <c r="EM42" s="380">
        <v>1.1369472589589695E-2</v>
      </c>
      <c r="EN42" s="89">
        <v>27.900069879924366</v>
      </c>
      <c r="EO42" s="380">
        <v>3.0481853254521192</v>
      </c>
      <c r="EP42" s="380">
        <v>2.9695756988470782E-3</v>
      </c>
      <c r="EQ42" s="89">
        <v>63.668670056970292</v>
      </c>
      <c r="ER42" s="380">
        <v>6.9639065479346156</v>
      </c>
      <c r="ES42" s="380">
        <v>0</v>
      </c>
      <c r="ET42" s="89">
        <v>6.8574771149121965</v>
      </c>
      <c r="EU42" s="380">
        <v>0.97803477818015927</v>
      </c>
      <c r="EV42" s="380">
        <v>4.2672855835140643E-3</v>
      </c>
      <c r="EW42" s="89">
        <v>34.391037674842508</v>
      </c>
      <c r="EX42" s="380">
        <v>6.7044200916801042</v>
      </c>
      <c r="EY42" s="380">
        <v>2.0138948152975893E-2</v>
      </c>
      <c r="EZ42" s="89">
        <v>4.4374400883966727</v>
      </c>
      <c r="FA42" s="380">
        <v>0.97203896889148322</v>
      </c>
      <c r="FB42" s="380">
        <v>0</v>
      </c>
      <c r="FC42" s="89">
        <v>5.2314448936430898E-2</v>
      </c>
      <c r="FD42" s="380">
        <v>0.17002238702373909</v>
      </c>
      <c r="FE42" s="380">
        <v>0</v>
      </c>
      <c r="FF42" s="89">
        <v>4.2655858077115534</v>
      </c>
      <c r="FG42" s="380">
        <v>1.5150967220726406</v>
      </c>
      <c r="FH42" s="380">
        <v>1.8969447163336751E-2</v>
      </c>
      <c r="FI42" s="381">
        <v>7.5809103681451018E-3</v>
      </c>
      <c r="FJ42" s="380">
        <v>7.0607449877647332E-2</v>
      </c>
      <c r="FK42" s="380">
        <v>7.5809103681451018E-3</v>
      </c>
      <c r="FL42" s="89">
        <v>18.565542899403315</v>
      </c>
      <c r="FM42" s="380">
        <v>2.8589453605297042</v>
      </c>
      <c r="FN42" s="380">
        <v>6.4177961261975783E-3</v>
      </c>
      <c r="FO42" s="89">
        <v>5.1139411570143132</v>
      </c>
      <c r="FP42" s="380">
        <v>1.3425830123347613</v>
      </c>
      <c r="FQ42" s="380">
        <v>4.6503598482381071E-3</v>
      </c>
      <c r="FS42" s="118">
        <v>5949.7978060389505</v>
      </c>
      <c r="FT42" s="118">
        <v>0.52180411768221524</v>
      </c>
      <c r="FU42" s="118">
        <v>0.70962635374485783</v>
      </c>
      <c r="FV42" s="207">
        <v>4.1838408022566407</v>
      </c>
    </row>
    <row r="43" spans="2:178">
      <c r="B43" s="73" t="s">
        <v>17</v>
      </c>
      <c r="C43" s="73" t="s">
        <v>51</v>
      </c>
      <c r="D43" s="143" t="s">
        <v>116</v>
      </c>
      <c r="E43" s="143">
        <v>35.299999999999997</v>
      </c>
      <c r="F43" s="143">
        <v>206</v>
      </c>
      <c r="G43" s="397" t="s">
        <v>322</v>
      </c>
      <c r="H43" s="73" t="s">
        <v>99</v>
      </c>
      <c r="I43" s="73" t="s">
        <v>954</v>
      </c>
      <c r="K43" s="73">
        <v>25</v>
      </c>
      <c r="L43" s="73">
        <v>6.7</v>
      </c>
      <c r="N43" s="135">
        <v>883.38600000000008</v>
      </c>
      <c r="O43" s="239">
        <v>32060</v>
      </c>
      <c r="P43" s="239">
        <v>1409.9999999999998</v>
      </c>
      <c r="Q43" s="73"/>
      <c r="R43" s="381">
        <v>0.15853135536212154</v>
      </c>
      <c r="S43" s="380">
        <v>0.46249531593056831</v>
      </c>
      <c r="T43" s="380">
        <v>0.15853135536212154</v>
      </c>
      <c r="U43" s="89">
        <v>6.9039281062802464</v>
      </c>
      <c r="V43" s="380">
        <v>11.157801281410888</v>
      </c>
      <c r="W43" s="380">
        <v>3.0484346956642119</v>
      </c>
      <c r="X43" s="89">
        <v>410.60832536656955</v>
      </c>
      <c r="Y43" s="380">
        <v>39.668807137518051</v>
      </c>
      <c r="Z43" s="380">
        <v>0.99414294345527565</v>
      </c>
      <c r="AA43" s="89">
        <v>219.85006239315643</v>
      </c>
      <c r="AB43" s="380">
        <v>69.597451816048505</v>
      </c>
      <c r="AC43" s="380">
        <v>1.5021086267446524</v>
      </c>
      <c r="AD43" s="381">
        <v>2.5577442959345031</v>
      </c>
      <c r="AE43" s="380">
        <v>7.4234478719168511</v>
      </c>
      <c r="AF43" s="380">
        <v>2.5577442959345031</v>
      </c>
      <c r="AG43" s="381">
        <v>384.82689821363851</v>
      </c>
      <c r="AH43" s="380">
        <v>913.80106310537531</v>
      </c>
      <c r="AI43" s="380">
        <v>384.82689821363851</v>
      </c>
      <c r="AJ43" s="89">
        <v>196080.49550386152</v>
      </c>
      <c r="AK43" s="380">
        <v>13280.918333111016</v>
      </c>
      <c r="AL43" s="380">
        <v>8.6413439944133934</v>
      </c>
      <c r="AM43" s="89">
        <v>96.162054380726445</v>
      </c>
      <c r="AN43" s="380">
        <v>200.57426470566563</v>
      </c>
      <c r="AO43" s="380">
        <v>81.389681942955178</v>
      </c>
      <c r="AP43" s="89">
        <v>1225.1913740987909</v>
      </c>
      <c r="AQ43" s="380">
        <v>519.66253169481274</v>
      </c>
      <c r="AR43" s="380">
        <v>148.96177698461045</v>
      </c>
      <c r="AS43" s="89">
        <v>5.161813083040494</v>
      </c>
      <c r="AT43" s="380">
        <v>5.9138094169538054</v>
      </c>
      <c r="AU43" s="380">
        <v>2.0723695351762634</v>
      </c>
      <c r="AV43" s="89">
        <v>0.8167213954575554</v>
      </c>
      <c r="AW43" s="380">
        <v>1.1945689479438462</v>
      </c>
      <c r="AX43" s="380">
        <v>0.42003008300463629</v>
      </c>
      <c r="AY43" s="89">
        <v>124.50062840725251</v>
      </c>
      <c r="AZ43" s="380">
        <v>165.6492850221359</v>
      </c>
      <c r="BA43" s="380">
        <v>1.4027682649669004</v>
      </c>
      <c r="BB43" s="89">
        <v>0.89420384398027308</v>
      </c>
      <c r="BC43" s="382">
        <v>1.0324428140657611</v>
      </c>
      <c r="BD43" s="382">
        <v>0.38079402577419996</v>
      </c>
      <c r="BE43" s="381">
        <v>14.136960750534051</v>
      </c>
      <c r="BF43" s="380">
        <v>26.882020589095259</v>
      </c>
      <c r="BG43" s="380">
        <v>14.136960750534051</v>
      </c>
      <c r="BH43" s="89">
        <v>425.31869280276129</v>
      </c>
      <c r="BI43" s="380">
        <v>33.741852015539791</v>
      </c>
      <c r="BJ43" s="380">
        <v>0.43246480311321073</v>
      </c>
      <c r="BK43" s="89">
        <v>1149.6380591693733</v>
      </c>
      <c r="BL43" s="380">
        <v>286.83982746785949</v>
      </c>
      <c r="BM43" s="380">
        <v>2.5290412150585535</v>
      </c>
      <c r="BN43" s="89">
        <v>1397.8453272189477</v>
      </c>
      <c r="BO43" s="380">
        <v>657.75992807806153</v>
      </c>
      <c r="BP43" s="380">
        <v>3.8033587695639621</v>
      </c>
      <c r="BQ43" s="89">
        <v>0.25338076673773552</v>
      </c>
      <c r="BR43" s="380">
        <v>0.22701296712342589</v>
      </c>
      <c r="BS43" s="380">
        <v>1.6072186552574072E-2</v>
      </c>
      <c r="BT43" s="381">
        <v>2.1643566543905677</v>
      </c>
      <c r="BU43" s="380">
        <v>6.094771452353327</v>
      </c>
      <c r="BV43" s="380">
        <v>2.1643566543905677</v>
      </c>
      <c r="BW43" s="381">
        <v>0.17182608992911166</v>
      </c>
      <c r="BX43" s="380">
        <v>0.45562150013062647</v>
      </c>
      <c r="BY43" s="380">
        <v>0.17182608992911166</v>
      </c>
      <c r="BZ43" s="89">
        <v>7.3879152878783438</v>
      </c>
      <c r="CA43" s="380">
        <v>4.4124682809198479</v>
      </c>
      <c r="CB43" s="380">
        <v>0.51985486815679038</v>
      </c>
      <c r="CC43" s="89">
        <v>0.53784414975141803</v>
      </c>
      <c r="CD43" s="380">
        <v>0.41872603069005521</v>
      </c>
      <c r="CE43" s="380">
        <v>4.2314236724700971E-2</v>
      </c>
      <c r="CF43" s="89">
        <v>18.919282350674866</v>
      </c>
      <c r="CG43" s="380">
        <v>4.1259527996520511</v>
      </c>
      <c r="CH43" s="380">
        <v>0.34815190803776586</v>
      </c>
      <c r="CI43" s="89">
        <v>2.7972768166892146</v>
      </c>
      <c r="CJ43" s="380">
        <v>1.4106023407041091</v>
      </c>
      <c r="CK43" s="380">
        <v>0.2412429151010845</v>
      </c>
      <c r="CL43" s="89">
        <v>9.6603981496063709E-2</v>
      </c>
      <c r="CM43" s="380">
        <v>0.20055146864968393</v>
      </c>
      <c r="CN43" s="380">
        <v>5.5582120641835479E-2</v>
      </c>
      <c r="CO43" s="89">
        <v>498.94377500472655</v>
      </c>
      <c r="CP43" s="380">
        <v>35.784735211652695</v>
      </c>
      <c r="CQ43" s="380">
        <v>4.1763935947425813E-2</v>
      </c>
      <c r="CR43" s="89">
        <v>655.21906263967117</v>
      </c>
      <c r="CS43" s="380">
        <v>66.339195919769907</v>
      </c>
      <c r="CT43" s="380">
        <v>1.0452262530688566E-2</v>
      </c>
      <c r="CU43" s="89">
        <v>2.4356263300218157</v>
      </c>
      <c r="CV43" s="380">
        <v>0.84106657964922593</v>
      </c>
      <c r="CW43" s="380">
        <v>2.0462739223625997E-2</v>
      </c>
      <c r="CX43" s="89">
        <v>0.2077266240708413</v>
      </c>
      <c r="CY43" s="380">
        <v>0.287399175641535</v>
      </c>
      <c r="CZ43" s="380">
        <v>6.311931630437668E-3</v>
      </c>
      <c r="DA43" s="381">
        <v>2.1863482568524578E-2</v>
      </c>
      <c r="DB43" s="380">
        <v>3.8186092751366925E-2</v>
      </c>
      <c r="DC43" s="380">
        <v>2.1863482568524578E-2</v>
      </c>
      <c r="DD43" s="89">
        <v>0.16629302479645899</v>
      </c>
      <c r="DE43" s="380">
        <v>0.32793434201969407</v>
      </c>
      <c r="DF43" s="380">
        <v>4.3104797678701338E-2</v>
      </c>
      <c r="DG43" s="381">
        <v>1.5540071979175394E-2</v>
      </c>
      <c r="DH43" s="380">
        <v>5.1040045035422185E-2</v>
      </c>
      <c r="DI43" s="380">
        <v>1.5540071979175394E-2</v>
      </c>
      <c r="DJ43" s="89">
        <v>4.7547394735786011</v>
      </c>
      <c r="DK43" s="380">
        <v>2.728608158862575</v>
      </c>
      <c r="DL43" s="380">
        <v>6.4532050745551572E-2</v>
      </c>
      <c r="DM43" s="89">
        <v>720.83399221789659</v>
      </c>
      <c r="DN43" s="380">
        <v>69.705996265568317</v>
      </c>
      <c r="DO43" s="380">
        <v>4.7208702596690253E-3</v>
      </c>
      <c r="DP43" s="89">
        <v>1875.2841424915916</v>
      </c>
      <c r="DQ43" s="380">
        <v>189.75888977889466</v>
      </c>
      <c r="DR43" s="380">
        <v>4.8835270053949132E-3</v>
      </c>
      <c r="DS43" s="89">
        <v>269.53173990184922</v>
      </c>
      <c r="DT43" s="380">
        <v>28.711214062195804</v>
      </c>
      <c r="DU43" s="380">
        <v>0</v>
      </c>
      <c r="DV43" s="89">
        <v>1273.3060000511539</v>
      </c>
      <c r="DW43" s="380">
        <v>129.22833866630137</v>
      </c>
      <c r="DX43" s="380">
        <v>1.6257350133805061E-2</v>
      </c>
      <c r="DY43" s="89">
        <v>269.17017708236972</v>
      </c>
      <c r="DZ43" s="380">
        <v>35.953903373903053</v>
      </c>
      <c r="EA43" s="380">
        <v>2.7578565356967455E-2</v>
      </c>
      <c r="EB43" s="89">
        <v>44.528301782961037</v>
      </c>
      <c r="EC43" s="380">
        <v>5.8705803883312679</v>
      </c>
      <c r="ED43" s="380">
        <v>0</v>
      </c>
      <c r="EE43" s="89">
        <v>254.64078890565892</v>
      </c>
      <c r="EF43" s="380">
        <v>35.407319056574444</v>
      </c>
      <c r="EG43" s="380">
        <v>2.0328999666287345E-2</v>
      </c>
      <c r="EH43" s="89">
        <v>30.912346869988138</v>
      </c>
      <c r="EI43" s="380">
        <v>4.0032135960672166</v>
      </c>
      <c r="EJ43" s="380">
        <v>4.3599142408836224E-3</v>
      </c>
      <c r="EK43" s="89">
        <v>152.15974543021588</v>
      </c>
      <c r="EL43" s="380">
        <v>19.275293673428802</v>
      </c>
      <c r="EM43" s="380">
        <v>0</v>
      </c>
      <c r="EN43" s="89">
        <v>26.272522948344172</v>
      </c>
      <c r="EO43" s="380">
        <v>3.5409657399454262</v>
      </c>
      <c r="EP43" s="380">
        <v>4.7554512084203521E-3</v>
      </c>
      <c r="EQ43" s="89">
        <v>59.37539654155124</v>
      </c>
      <c r="ER43" s="380">
        <v>8.5547716743675633</v>
      </c>
      <c r="ES43" s="380">
        <v>1.9988345918062062E-2</v>
      </c>
      <c r="ET43" s="89">
        <v>6.2561560336027817</v>
      </c>
      <c r="EU43" s="380">
        <v>1.0339779986787756</v>
      </c>
      <c r="EV43" s="380">
        <v>0</v>
      </c>
      <c r="EW43" s="89">
        <v>31.48645264315395</v>
      </c>
      <c r="EX43" s="380">
        <v>5.4115610956701454</v>
      </c>
      <c r="EY43" s="380">
        <v>2.2979131350402287E-2</v>
      </c>
      <c r="EZ43" s="89">
        <v>4.223450808100397</v>
      </c>
      <c r="FA43" s="380">
        <v>1.0593728932508926</v>
      </c>
      <c r="FB43" s="380">
        <v>3.8030963960633802E-3</v>
      </c>
      <c r="FC43" s="381">
        <v>1.6498357079564607E-2</v>
      </c>
      <c r="FD43" s="380">
        <v>4.7616007991712908E-2</v>
      </c>
      <c r="FE43" s="380">
        <v>1.6498357079564607E-2</v>
      </c>
      <c r="FF43" s="89">
        <v>3.6631889002887248</v>
      </c>
      <c r="FG43" s="380">
        <v>1.313404348973215</v>
      </c>
      <c r="FH43" s="380">
        <v>2.8747811220117336E-2</v>
      </c>
      <c r="FI43" s="381">
        <v>1.6519953996532839E-2</v>
      </c>
      <c r="FJ43" s="380">
        <v>7.4325567970093653E-2</v>
      </c>
      <c r="FK43" s="380">
        <v>1.6519953996532839E-2</v>
      </c>
      <c r="FL43" s="89">
        <v>17.356335011959953</v>
      </c>
      <c r="FM43" s="380">
        <v>3.6160104011588659</v>
      </c>
      <c r="FN43" s="380">
        <v>5.2193171507789434E-3</v>
      </c>
      <c r="FO43" s="89">
        <v>4.8437801717329521</v>
      </c>
      <c r="FP43" s="380">
        <v>1.4881618892036432</v>
      </c>
      <c r="FQ43" s="380">
        <v>5.309057423893781E-3</v>
      </c>
      <c r="FS43" s="118">
        <v>5673.2002763481069</v>
      </c>
      <c r="FT43" s="118">
        <v>0.51054208945755608</v>
      </c>
      <c r="FU43" s="118">
        <v>0.76149154298814092</v>
      </c>
      <c r="FV43" s="207">
        <v>4.1095151336133116</v>
      </c>
    </row>
    <row r="44" spans="2:178">
      <c r="B44" s="73" t="s">
        <v>17</v>
      </c>
      <c r="C44" s="73" t="s">
        <v>51</v>
      </c>
      <c r="D44" s="143" t="s">
        <v>116</v>
      </c>
      <c r="E44" s="73">
        <v>35.299999999999997</v>
      </c>
      <c r="F44" s="143">
        <v>206</v>
      </c>
      <c r="G44" s="397" t="s">
        <v>322</v>
      </c>
      <c r="H44" s="73" t="s">
        <v>99</v>
      </c>
      <c r="I44" s="143" t="s">
        <v>116</v>
      </c>
      <c r="J44" s="143"/>
      <c r="K44" s="398" t="s">
        <v>32</v>
      </c>
      <c r="L44" s="73">
        <v>6.7</v>
      </c>
      <c r="N44" s="399"/>
      <c r="O44" s="399"/>
      <c r="P44" s="400"/>
      <c r="Q44" s="89"/>
      <c r="R44" s="380"/>
      <c r="S44" s="89"/>
      <c r="T44" s="380"/>
      <c r="U44" s="380"/>
      <c r="V44" s="89"/>
      <c r="W44" s="380"/>
      <c r="X44" s="380"/>
      <c r="Y44" s="89"/>
      <c r="Z44" s="380"/>
      <c r="AA44" s="380"/>
      <c r="AB44" s="89"/>
      <c r="AC44" s="380"/>
      <c r="AD44" s="380"/>
      <c r="AE44" s="89"/>
      <c r="AF44" s="380"/>
      <c r="AG44" s="380"/>
      <c r="AH44" s="89"/>
      <c r="AI44" s="380"/>
      <c r="AJ44" s="380"/>
      <c r="AK44" s="89"/>
      <c r="AL44" s="380"/>
      <c r="AM44" s="380"/>
      <c r="AN44" s="89"/>
      <c r="AO44" s="380"/>
      <c r="AP44" s="380"/>
      <c r="AQ44" s="89"/>
      <c r="AR44" s="380"/>
      <c r="AS44" s="380"/>
      <c r="AT44" s="89"/>
      <c r="AU44" s="380"/>
      <c r="AV44" s="380"/>
      <c r="AW44" s="89"/>
      <c r="AX44" s="382"/>
      <c r="AY44" s="382"/>
      <c r="AZ44" s="89"/>
      <c r="BA44" s="380"/>
      <c r="BB44" s="380"/>
      <c r="BC44" s="89"/>
      <c r="BD44" s="380"/>
      <c r="BE44" s="380"/>
      <c r="BF44" s="86"/>
      <c r="BG44" s="380"/>
      <c r="BH44" s="380"/>
      <c r="BI44" s="86"/>
      <c r="BJ44" s="380"/>
      <c r="BK44" s="380"/>
      <c r="BL44" s="89"/>
      <c r="BM44" s="380"/>
      <c r="BN44" s="380"/>
      <c r="BO44" s="89"/>
      <c r="BP44" s="380"/>
      <c r="BQ44" s="380"/>
      <c r="BR44" s="89"/>
      <c r="BS44" s="380"/>
      <c r="BT44" s="380"/>
      <c r="BU44" s="89"/>
      <c r="BV44" s="380"/>
      <c r="BW44" s="380"/>
      <c r="BX44" s="89"/>
      <c r="BY44" s="380"/>
      <c r="BZ44" s="380"/>
      <c r="CA44" s="89"/>
      <c r="CB44" s="380"/>
      <c r="CC44" s="380"/>
      <c r="CD44" s="89"/>
      <c r="CE44" s="380"/>
      <c r="CF44" s="380"/>
      <c r="CG44" s="89"/>
      <c r="CH44" s="380"/>
      <c r="CI44" s="380"/>
      <c r="CJ44" s="87"/>
      <c r="CK44" s="87"/>
      <c r="CL44" s="87"/>
      <c r="CM44" s="87"/>
      <c r="CN44" s="380"/>
      <c r="CO44" s="89">
        <v>556.61892260000002</v>
      </c>
      <c r="CP44" s="89"/>
      <c r="CQ44" s="89"/>
      <c r="CR44" s="89">
        <v>773.89542070000005</v>
      </c>
      <c r="CS44" s="89"/>
      <c r="CT44" s="380"/>
      <c r="CU44" s="380"/>
      <c r="CV44" s="89"/>
      <c r="CW44" s="380"/>
      <c r="CX44" s="380"/>
      <c r="CY44" s="89"/>
      <c r="CZ44" s="380"/>
      <c r="DA44" s="380"/>
      <c r="DB44" s="89"/>
      <c r="DC44" s="380"/>
      <c r="DD44" s="380"/>
      <c r="DE44" s="89"/>
      <c r="DF44" s="380"/>
      <c r="DG44" s="380"/>
      <c r="DH44" s="89"/>
      <c r="DI44" s="380"/>
      <c r="DJ44" s="89">
        <v>1.029968934</v>
      </c>
      <c r="DK44" s="89"/>
      <c r="DL44" s="89"/>
      <c r="DM44" s="89">
        <v>791.0175223</v>
      </c>
      <c r="DN44" s="89"/>
      <c r="DO44" s="89"/>
      <c r="DP44" s="89">
        <v>2013.3793169999999</v>
      </c>
      <c r="DQ44" s="89"/>
      <c r="DR44" s="89"/>
      <c r="DS44" s="89">
        <v>291.7397565</v>
      </c>
      <c r="DT44" s="89"/>
      <c r="DU44" s="89"/>
      <c r="DV44" s="89">
        <v>1431.113312</v>
      </c>
      <c r="DW44" s="89"/>
      <c r="DX44" s="89"/>
      <c r="DY44" s="89">
        <v>291.66570940000003</v>
      </c>
      <c r="DZ44" s="89"/>
      <c r="EA44" s="89"/>
      <c r="EB44" s="89">
        <v>47.834482559999998</v>
      </c>
      <c r="EC44" s="89"/>
      <c r="ED44" s="89"/>
      <c r="EE44" s="89">
        <v>273.16687380000002</v>
      </c>
      <c r="EF44" s="89"/>
      <c r="EG44" s="89"/>
      <c r="EH44" s="89">
        <v>32.492031390000001</v>
      </c>
      <c r="EI44" s="89"/>
      <c r="EJ44" s="89"/>
      <c r="EK44" s="89">
        <v>170.02474219999999</v>
      </c>
      <c r="EL44" s="89"/>
      <c r="EM44" s="89"/>
      <c r="EN44" s="89">
        <v>28.709076889999999</v>
      </c>
      <c r="EO44" s="89"/>
      <c r="EP44" s="89"/>
      <c r="EQ44" s="89">
        <v>67.658945639999999</v>
      </c>
      <c r="ER44" s="89"/>
      <c r="ES44" s="89"/>
      <c r="ET44" s="89">
        <v>7.3532370169999997</v>
      </c>
      <c r="EU44" s="89"/>
      <c r="EV44" s="89"/>
      <c r="EW44" s="89">
        <v>39.756103760000002</v>
      </c>
      <c r="EX44" s="89"/>
      <c r="EY44" s="89"/>
      <c r="EZ44" s="89">
        <v>4.9387254309999999</v>
      </c>
      <c r="FA44" s="89"/>
      <c r="FB44" s="89"/>
      <c r="FC44" s="89"/>
      <c r="FD44" s="89"/>
      <c r="FE44" s="89"/>
      <c r="FF44" s="89">
        <v>9.5981332829999992</v>
      </c>
      <c r="FG44" s="89"/>
      <c r="FH44" s="89"/>
      <c r="FI44" s="89"/>
      <c r="FJ44" s="89"/>
      <c r="FK44" s="89"/>
      <c r="FL44" s="89">
        <v>18.982434120000001</v>
      </c>
      <c r="FM44" s="89"/>
      <c r="FN44" s="89"/>
      <c r="FO44" s="89">
        <v>6.0556002299999996</v>
      </c>
      <c r="FP44" s="73"/>
      <c r="FQ44" s="73"/>
      <c r="FS44" s="118">
        <v>6264.7452565879994</v>
      </c>
      <c r="FT44" s="118">
        <v>0.5082445963843446</v>
      </c>
      <c r="FU44" s="118">
        <v>0.71924307562968892</v>
      </c>
      <c r="FV44" s="207">
        <v>3.8435896842632151</v>
      </c>
    </row>
    <row r="45" spans="2:178">
      <c r="B45" s="73" t="s">
        <v>17</v>
      </c>
      <c r="C45" s="73" t="s">
        <v>51</v>
      </c>
      <c r="D45" s="143" t="s">
        <v>116</v>
      </c>
      <c r="E45" s="143">
        <v>35.299999999999997</v>
      </c>
      <c r="F45" s="143">
        <v>206</v>
      </c>
      <c r="G45" s="397" t="s">
        <v>322</v>
      </c>
      <c r="H45" s="73" t="s">
        <v>99</v>
      </c>
      <c r="I45" s="143" t="s">
        <v>116</v>
      </c>
      <c r="J45" s="143"/>
      <c r="K45" s="398" t="s">
        <v>32</v>
      </c>
      <c r="L45" s="73">
        <v>6.7</v>
      </c>
      <c r="N45" s="399"/>
      <c r="O45" s="399"/>
      <c r="P45" s="400"/>
      <c r="Q45" s="89"/>
      <c r="R45" s="380"/>
      <c r="S45" s="89"/>
      <c r="T45" s="380"/>
      <c r="U45" s="380"/>
      <c r="V45" s="89"/>
      <c r="W45" s="380"/>
      <c r="X45" s="380"/>
      <c r="Y45" s="89"/>
      <c r="Z45" s="380"/>
      <c r="AA45" s="380"/>
      <c r="AB45" s="89"/>
      <c r="AC45" s="380"/>
      <c r="AD45" s="380"/>
      <c r="AE45" s="89"/>
      <c r="AF45" s="380"/>
      <c r="AG45" s="380"/>
      <c r="AH45" s="89"/>
      <c r="AI45" s="380"/>
      <c r="AJ45" s="380"/>
      <c r="AK45" s="89"/>
      <c r="AL45" s="380"/>
      <c r="AM45" s="380"/>
      <c r="AN45" s="89"/>
      <c r="AO45" s="380"/>
      <c r="AP45" s="380"/>
      <c r="AQ45" s="89"/>
      <c r="AR45" s="380"/>
      <c r="AS45" s="380"/>
      <c r="AT45" s="89"/>
      <c r="AU45" s="380"/>
      <c r="AV45" s="380"/>
      <c r="AW45" s="89"/>
      <c r="AX45" s="382"/>
      <c r="AY45" s="382"/>
      <c r="AZ45" s="89"/>
      <c r="BA45" s="380"/>
      <c r="BB45" s="380"/>
      <c r="BC45" s="89"/>
      <c r="BD45" s="380"/>
      <c r="BE45" s="380"/>
      <c r="BF45" s="86"/>
      <c r="BG45" s="380"/>
      <c r="BH45" s="380"/>
      <c r="BI45" s="86"/>
      <c r="BJ45" s="380"/>
      <c r="BK45" s="380"/>
      <c r="BL45" s="89"/>
      <c r="BM45" s="380"/>
      <c r="BN45" s="380"/>
      <c r="BO45" s="89"/>
      <c r="BP45" s="380"/>
      <c r="BQ45" s="380"/>
      <c r="BR45" s="89"/>
      <c r="BS45" s="380"/>
      <c r="BT45" s="380"/>
      <c r="BU45" s="89"/>
      <c r="BV45" s="380"/>
      <c r="BW45" s="380"/>
      <c r="BX45" s="89"/>
      <c r="BY45" s="380"/>
      <c r="BZ45" s="380"/>
      <c r="CA45" s="89"/>
      <c r="CB45" s="380"/>
      <c r="CC45" s="380"/>
      <c r="CD45" s="89"/>
      <c r="CE45" s="380"/>
      <c r="CF45" s="380"/>
      <c r="CG45" s="89"/>
      <c r="CH45" s="380"/>
      <c r="CI45" s="380"/>
      <c r="CJ45" s="87"/>
      <c r="CK45" s="87"/>
      <c r="CL45" s="87"/>
      <c r="CM45" s="87"/>
      <c r="CN45" s="380"/>
      <c r="CO45" s="89">
        <v>531.30714690000002</v>
      </c>
      <c r="CP45" s="89"/>
      <c r="CQ45" s="89"/>
      <c r="CR45" s="89">
        <v>840.59914389999994</v>
      </c>
      <c r="CS45" s="89"/>
      <c r="CT45" s="380"/>
      <c r="CU45" s="380"/>
      <c r="CV45" s="89"/>
      <c r="CW45" s="380"/>
      <c r="CX45" s="380"/>
      <c r="CY45" s="89"/>
      <c r="CZ45" s="380"/>
      <c r="DA45" s="380"/>
      <c r="DB45" s="89"/>
      <c r="DC45" s="380"/>
      <c r="DD45" s="380"/>
      <c r="DE45" s="89"/>
      <c r="DF45" s="380"/>
      <c r="DG45" s="380"/>
      <c r="DH45" s="89"/>
      <c r="DI45" s="380"/>
      <c r="DJ45" s="89">
        <v>4.3912601579999997</v>
      </c>
      <c r="DK45" s="89"/>
      <c r="DL45" s="89"/>
      <c r="DM45" s="89">
        <v>835.50201530000004</v>
      </c>
      <c r="DN45" s="89"/>
      <c r="DO45" s="89"/>
      <c r="DP45" s="89">
        <v>2147.7934319999999</v>
      </c>
      <c r="DQ45" s="89"/>
      <c r="DR45" s="89"/>
      <c r="DS45" s="89">
        <v>310.856403</v>
      </c>
      <c r="DT45" s="89"/>
      <c r="DU45" s="89"/>
      <c r="DV45" s="89">
        <v>1504.1710760000001</v>
      </c>
      <c r="DW45" s="89"/>
      <c r="DX45" s="89"/>
      <c r="DY45" s="89">
        <v>311.46436260000002</v>
      </c>
      <c r="DZ45" s="89"/>
      <c r="EA45" s="89"/>
      <c r="EB45" s="89">
        <v>50.116442890000002</v>
      </c>
      <c r="EC45" s="89"/>
      <c r="ED45" s="89"/>
      <c r="EE45" s="89">
        <v>289.49014210000001</v>
      </c>
      <c r="EF45" s="89"/>
      <c r="EG45" s="89"/>
      <c r="EH45" s="89">
        <v>34.202940040000001</v>
      </c>
      <c r="EI45" s="89"/>
      <c r="EJ45" s="89"/>
      <c r="EK45" s="89">
        <v>179.59494670000001</v>
      </c>
      <c r="EL45" s="89"/>
      <c r="EM45" s="89"/>
      <c r="EN45" s="89">
        <v>30.559820160000001</v>
      </c>
      <c r="EO45" s="89"/>
      <c r="EP45" s="89"/>
      <c r="EQ45" s="89">
        <v>71.195495730000005</v>
      </c>
      <c r="ER45" s="89"/>
      <c r="ES45" s="89"/>
      <c r="ET45" s="89">
        <v>7.7709811689999997</v>
      </c>
      <c r="EU45" s="89"/>
      <c r="EV45" s="89"/>
      <c r="EW45" s="89">
        <v>42.072121410000001</v>
      </c>
      <c r="EX45" s="89"/>
      <c r="EY45" s="89"/>
      <c r="EZ45" s="89">
        <v>5.2293577039999999</v>
      </c>
      <c r="FA45" s="89"/>
      <c r="FB45" s="89"/>
      <c r="FC45" s="89"/>
      <c r="FD45" s="89"/>
      <c r="FE45" s="89"/>
      <c r="FF45" s="89">
        <v>10.104866326</v>
      </c>
      <c r="FG45" s="89"/>
      <c r="FH45" s="89"/>
      <c r="FI45" s="89"/>
      <c r="FJ45" s="89"/>
      <c r="FK45" s="89"/>
      <c r="FL45" s="89">
        <v>22.907751099999999</v>
      </c>
      <c r="FM45" s="89"/>
      <c r="FN45" s="89"/>
      <c r="FO45" s="89">
        <v>6.0120991300000002</v>
      </c>
      <c r="FP45" s="73"/>
      <c r="FQ45" s="73"/>
      <c r="FS45" s="118">
        <v>6660.6186807029999</v>
      </c>
      <c r="FT45" s="118">
        <v>0.50020476848236817</v>
      </c>
      <c r="FU45" s="118">
        <v>0.63205768261311224</v>
      </c>
      <c r="FV45" s="207">
        <v>4.3806051137939139</v>
      </c>
    </row>
    <row r="46" spans="2:178">
      <c r="B46" s="73" t="s">
        <v>17</v>
      </c>
      <c r="C46" s="73" t="s">
        <v>51</v>
      </c>
      <c r="D46" s="143" t="s">
        <v>116</v>
      </c>
      <c r="E46" s="73">
        <v>35.299999999999997</v>
      </c>
      <c r="F46" s="143">
        <v>206</v>
      </c>
      <c r="G46" s="397" t="s">
        <v>322</v>
      </c>
      <c r="H46" s="73" t="s">
        <v>99</v>
      </c>
      <c r="I46" s="143" t="s">
        <v>116</v>
      </c>
      <c r="J46" s="143"/>
      <c r="K46" s="398" t="s">
        <v>32</v>
      </c>
      <c r="L46" s="73">
        <v>6.7</v>
      </c>
      <c r="N46" s="399"/>
      <c r="O46" s="399"/>
      <c r="P46" s="400"/>
      <c r="Q46" s="89"/>
      <c r="R46" s="380"/>
      <c r="S46" s="89"/>
      <c r="T46" s="380"/>
      <c r="U46" s="380"/>
      <c r="V46" s="89"/>
      <c r="W46" s="380"/>
      <c r="X46" s="380"/>
      <c r="Y46" s="89"/>
      <c r="Z46" s="380"/>
      <c r="AA46" s="380"/>
      <c r="AB46" s="89"/>
      <c r="AC46" s="380"/>
      <c r="AD46" s="380"/>
      <c r="AE46" s="89"/>
      <c r="AF46" s="380"/>
      <c r="AG46" s="380"/>
      <c r="AH46" s="89"/>
      <c r="AI46" s="380"/>
      <c r="AJ46" s="380"/>
      <c r="AK46" s="89"/>
      <c r="AL46" s="380"/>
      <c r="AM46" s="380"/>
      <c r="AN46" s="89"/>
      <c r="AO46" s="380"/>
      <c r="AP46" s="380"/>
      <c r="AQ46" s="89"/>
      <c r="AR46" s="380"/>
      <c r="AS46" s="380"/>
      <c r="AT46" s="89"/>
      <c r="AU46" s="380"/>
      <c r="AV46" s="380"/>
      <c r="AW46" s="89"/>
      <c r="AX46" s="382"/>
      <c r="AY46" s="382"/>
      <c r="AZ46" s="89"/>
      <c r="BA46" s="380"/>
      <c r="BB46" s="380"/>
      <c r="BC46" s="89"/>
      <c r="BD46" s="380"/>
      <c r="BE46" s="380"/>
      <c r="BF46" s="86"/>
      <c r="BG46" s="380"/>
      <c r="BH46" s="380"/>
      <c r="BI46" s="86"/>
      <c r="BJ46" s="380"/>
      <c r="BK46" s="380"/>
      <c r="BL46" s="89"/>
      <c r="BM46" s="380"/>
      <c r="BN46" s="380"/>
      <c r="BO46" s="89"/>
      <c r="BP46" s="380"/>
      <c r="BQ46" s="380"/>
      <c r="BR46" s="89"/>
      <c r="BS46" s="380"/>
      <c r="BT46" s="380"/>
      <c r="BU46" s="89"/>
      <c r="BV46" s="380"/>
      <c r="BW46" s="380"/>
      <c r="BX46" s="89"/>
      <c r="BY46" s="380"/>
      <c r="BZ46" s="380"/>
      <c r="CA46" s="89"/>
      <c r="CB46" s="380"/>
      <c r="CC46" s="380"/>
      <c r="CD46" s="89"/>
      <c r="CE46" s="380"/>
      <c r="CF46" s="380"/>
      <c r="CG46" s="89"/>
      <c r="CH46" s="380"/>
      <c r="CI46" s="380"/>
      <c r="CJ46" s="87"/>
      <c r="CK46" s="87"/>
      <c r="CL46" s="87"/>
      <c r="CM46" s="87"/>
      <c r="CN46" s="380"/>
      <c r="CO46" s="89">
        <v>499.28315479999998</v>
      </c>
      <c r="CP46" s="89"/>
      <c r="CQ46" s="89"/>
      <c r="CR46" s="89">
        <v>738.38870210000005</v>
      </c>
      <c r="CS46" s="89"/>
      <c r="CT46" s="380"/>
      <c r="CU46" s="380"/>
      <c r="CV46" s="89"/>
      <c r="CW46" s="380"/>
      <c r="CX46" s="380"/>
      <c r="CY46" s="89"/>
      <c r="CZ46" s="380"/>
      <c r="DA46" s="380"/>
      <c r="DB46" s="89"/>
      <c r="DC46" s="380"/>
      <c r="DD46" s="380"/>
      <c r="DE46" s="89"/>
      <c r="DF46" s="380"/>
      <c r="DG46" s="380"/>
      <c r="DH46" s="89"/>
      <c r="DI46" s="380"/>
      <c r="DJ46" s="89">
        <v>2.2206973419999998</v>
      </c>
      <c r="DK46" s="89"/>
      <c r="DL46" s="89"/>
      <c r="DM46" s="89">
        <v>772.10707239999999</v>
      </c>
      <c r="DN46" s="89"/>
      <c r="DO46" s="89"/>
      <c r="DP46" s="89">
        <v>1959.10241</v>
      </c>
      <c r="DQ46" s="89"/>
      <c r="DR46" s="89"/>
      <c r="DS46" s="89">
        <v>279.87977330000001</v>
      </c>
      <c r="DT46" s="89"/>
      <c r="DU46" s="89"/>
      <c r="DV46" s="89">
        <v>1362.4415220000001</v>
      </c>
      <c r="DW46" s="89"/>
      <c r="DX46" s="89"/>
      <c r="DY46" s="89">
        <v>280.38195020000001</v>
      </c>
      <c r="DZ46" s="89"/>
      <c r="EA46" s="89"/>
      <c r="EB46" s="89">
        <v>45.535254129999998</v>
      </c>
      <c r="EC46" s="89"/>
      <c r="ED46" s="89"/>
      <c r="EE46" s="89">
        <v>260.69643630000002</v>
      </c>
      <c r="EF46" s="89"/>
      <c r="EG46" s="89"/>
      <c r="EH46" s="89">
        <v>30.371131470000002</v>
      </c>
      <c r="EI46" s="89"/>
      <c r="EJ46" s="89"/>
      <c r="EK46" s="89">
        <v>157.8687893</v>
      </c>
      <c r="EL46" s="89"/>
      <c r="EM46" s="89"/>
      <c r="EN46" s="89">
        <v>26.703162750000001</v>
      </c>
      <c r="EO46" s="89"/>
      <c r="EP46" s="89"/>
      <c r="EQ46" s="89">
        <v>60.932345519999998</v>
      </c>
      <c r="ER46" s="89"/>
      <c r="ES46" s="89"/>
      <c r="ET46" s="89">
        <v>6.4805878549999996</v>
      </c>
      <c r="EU46" s="89"/>
      <c r="EV46" s="89"/>
      <c r="EW46" s="89">
        <v>33.779839629999998</v>
      </c>
      <c r="EX46" s="89"/>
      <c r="EY46" s="89"/>
      <c r="EZ46" s="89">
        <v>4.1739812980000002</v>
      </c>
      <c r="FA46" s="89"/>
      <c r="FB46" s="89"/>
      <c r="FC46" s="89"/>
      <c r="FD46" s="89"/>
      <c r="FE46" s="89"/>
      <c r="FF46" s="89">
        <v>8.3761706050000004</v>
      </c>
      <c r="FG46" s="89"/>
      <c r="FH46" s="89"/>
      <c r="FI46" s="89"/>
      <c r="FJ46" s="89"/>
      <c r="FK46" s="89"/>
      <c r="FL46" s="89">
        <v>17.413230970000001</v>
      </c>
      <c r="FM46" s="89"/>
      <c r="FN46" s="89"/>
      <c r="FO46" s="89">
        <v>4.4310921319999999</v>
      </c>
      <c r="FP46" s="73"/>
      <c r="FQ46" s="73"/>
      <c r="FS46" s="118">
        <v>6018.8429582529998</v>
      </c>
      <c r="FT46" s="118">
        <v>0.50478729395147393</v>
      </c>
      <c r="FU46" s="118">
        <v>0.67617929876232319</v>
      </c>
      <c r="FV46" s="207">
        <v>4.171851699082529</v>
      </c>
    </row>
    <row r="47" spans="2:178">
      <c r="B47" s="73" t="s">
        <v>17</v>
      </c>
      <c r="C47" s="73" t="s">
        <v>51</v>
      </c>
      <c r="D47" s="143" t="s">
        <v>116</v>
      </c>
      <c r="E47" s="143">
        <v>35.299999999999997</v>
      </c>
      <c r="F47" s="143">
        <v>206</v>
      </c>
      <c r="G47" s="397" t="s">
        <v>322</v>
      </c>
      <c r="H47" s="73" t="s">
        <v>99</v>
      </c>
      <c r="I47" s="143" t="s">
        <v>116</v>
      </c>
      <c r="J47" s="143"/>
      <c r="K47" s="398" t="s">
        <v>32</v>
      </c>
      <c r="L47" s="73">
        <v>6.7</v>
      </c>
      <c r="N47" s="399"/>
      <c r="O47" s="399"/>
      <c r="P47" s="400"/>
      <c r="Q47" s="89"/>
      <c r="R47" s="380"/>
      <c r="S47" s="89"/>
      <c r="T47" s="380"/>
      <c r="U47" s="380"/>
      <c r="V47" s="89"/>
      <c r="W47" s="380"/>
      <c r="X47" s="380"/>
      <c r="Y47" s="89"/>
      <c r="Z47" s="380"/>
      <c r="AA47" s="380"/>
      <c r="AB47" s="89"/>
      <c r="AC47" s="380"/>
      <c r="AD47" s="380"/>
      <c r="AE47" s="89"/>
      <c r="AF47" s="380"/>
      <c r="AG47" s="380"/>
      <c r="AH47" s="89"/>
      <c r="AI47" s="380"/>
      <c r="AJ47" s="380"/>
      <c r="AK47" s="89"/>
      <c r="AL47" s="380"/>
      <c r="AM47" s="380"/>
      <c r="AN47" s="89"/>
      <c r="AO47" s="380"/>
      <c r="AP47" s="380"/>
      <c r="AQ47" s="89"/>
      <c r="AR47" s="380"/>
      <c r="AS47" s="380"/>
      <c r="AT47" s="89"/>
      <c r="AU47" s="380"/>
      <c r="AV47" s="380"/>
      <c r="AW47" s="89"/>
      <c r="AX47" s="382"/>
      <c r="AY47" s="382"/>
      <c r="AZ47" s="89"/>
      <c r="BA47" s="380"/>
      <c r="BB47" s="380"/>
      <c r="BC47" s="89"/>
      <c r="BD47" s="380"/>
      <c r="BE47" s="380"/>
      <c r="BF47" s="86"/>
      <c r="BG47" s="380"/>
      <c r="BH47" s="380"/>
      <c r="BI47" s="86"/>
      <c r="BJ47" s="380"/>
      <c r="BK47" s="380"/>
      <c r="BL47" s="89"/>
      <c r="BM47" s="380"/>
      <c r="BN47" s="380"/>
      <c r="BO47" s="89"/>
      <c r="BP47" s="380"/>
      <c r="BQ47" s="380"/>
      <c r="BR47" s="89"/>
      <c r="BS47" s="380"/>
      <c r="BT47" s="380"/>
      <c r="BU47" s="89"/>
      <c r="BV47" s="380"/>
      <c r="BW47" s="380"/>
      <c r="BX47" s="89"/>
      <c r="BY47" s="380"/>
      <c r="BZ47" s="380"/>
      <c r="CA47" s="89"/>
      <c r="CB47" s="380"/>
      <c r="CC47" s="380"/>
      <c r="CD47" s="89"/>
      <c r="CE47" s="380"/>
      <c r="CF47" s="380"/>
      <c r="CG47" s="89"/>
      <c r="CH47" s="380"/>
      <c r="CI47" s="380"/>
      <c r="CJ47" s="87"/>
      <c r="CK47" s="87"/>
      <c r="CL47" s="87"/>
      <c r="CM47" s="87"/>
      <c r="CN47" s="380"/>
      <c r="CO47" s="89">
        <v>510.66948960000002</v>
      </c>
      <c r="CP47" s="89"/>
      <c r="CQ47" s="89"/>
      <c r="CR47" s="89">
        <v>747.73870890000001</v>
      </c>
      <c r="CS47" s="89"/>
      <c r="CT47" s="380"/>
      <c r="CU47" s="380"/>
      <c r="CV47" s="89"/>
      <c r="CW47" s="380"/>
      <c r="CX47" s="380"/>
      <c r="CY47" s="89"/>
      <c r="CZ47" s="380"/>
      <c r="DA47" s="380"/>
      <c r="DB47" s="89"/>
      <c r="DC47" s="380"/>
      <c r="DD47" s="380"/>
      <c r="DE47" s="89"/>
      <c r="DF47" s="380"/>
      <c r="DG47" s="380"/>
      <c r="DH47" s="89"/>
      <c r="DI47" s="380"/>
      <c r="DJ47" s="89">
        <v>3.465055456</v>
      </c>
      <c r="DK47" s="89"/>
      <c r="DL47" s="89"/>
      <c r="DM47" s="89">
        <v>781.60845180000001</v>
      </c>
      <c r="DN47" s="89"/>
      <c r="DO47" s="89"/>
      <c r="DP47" s="89">
        <v>1962.6877569999999</v>
      </c>
      <c r="DQ47" s="89"/>
      <c r="DR47" s="89"/>
      <c r="DS47" s="89">
        <v>281.92963129999998</v>
      </c>
      <c r="DT47" s="89"/>
      <c r="DU47" s="89"/>
      <c r="DV47" s="89">
        <v>1372.9837239999999</v>
      </c>
      <c r="DW47" s="89"/>
      <c r="DX47" s="89"/>
      <c r="DY47" s="89">
        <v>284.27976310000003</v>
      </c>
      <c r="DZ47" s="89"/>
      <c r="EA47" s="89"/>
      <c r="EB47" s="89">
        <v>46.905242970000003</v>
      </c>
      <c r="EC47" s="89"/>
      <c r="ED47" s="89"/>
      <c r="EE47" s="89">
        <v>266.43555309999999</v>
      </c>
      <c r="EF47" s="89"/>
      <c r="EG47" s="89"/>
      <c r="EH47" s="89">
        <v>31.349588480000001</v>
      </c>
      <c r="EI47" s="89"/>
      <c r="EJ47" s="89"/>
      <c r="EK47" s="89">
        <v>160.18246120000001</v>
      </c>
      <c r="EL47" s="89"/>
      <c r="EM47" s="89"/>
      <c r="EN47" s="89">
        <v>27.26434686</v>
      </c>
      <c r="EO47" s="89"/>
      <c r="EP47" s="89"/>
      <c r="EQ47" s="89">
        <v>62.909491490000001</v>
      </c>
      <c r="ER47" s="89"/>
      <c r="ES47" s="89"/>
      <c r="ET47" s="89">
        <v>6.720531254</v>
      </c>
      <c r="EU47" s="89"/>
      <c r="EV47" s="89"/>
      <c r="EW47" s="89">
        <v>34.579727519999999</v>
      </c>
      <c r="EX47" s="89"/>
      <c r="EY47" s="89"/>
      <c r="EZ47" s="89">
        <v>4.4235936039999997</v>
      </c>
      <c r="FA47" s="89"/>
      <c r="FB47" s="89"/>
      <c r="FC47" s="89"/>
      <c r="FD47" s="89"/>
      <c r="FE47" s="89"/>
      <c r="FF47" s="89">
        <v>9.0064379789999993</v>
      </c>
      <c r="FG47" s="89"/>
      <c r="FH47" s="89"/>
      <c r="FI47" s="89"/>
      <c r="FJ47" s="89"/>
      <c r="FK47" s="89"/>
      <c r="FL47" s="89">
        <v>17.40903819</v>
      </c>
      <c r="FM47" s="89"/>
      <c r="FN47" s="89"/>
      <c r="FO47" s="89">
        <v>4.4077488919999999</v>
      </c>
      <c r="FP47" s="73"/>
      <c r="FQ47" s="73"/>
      <c r="FS47" s="118">
        <v>6071.9985725780007</v>
      </c>
      <c r="FT47" s="118">
        <v>0.51117292754100829</v>
      </c>
      <c r="FU47" s="118">
        <v>0.68295178987222283</v>
      </c>
      <c r="FV47" s="207">
        <v>3.9354967360152648</v>
      </c>
    </row>
    <row r="48" spans="2:178">
      <c r="B48" s="73" t="s">
        <v>17</v>
      </c>
      <c r="C48" s="73" t="s">
        <v>51</v>
      </c>
      <c r="D48" s="143" t="s">
        <v>109</v>
      </c>
      <c r="E48" s="73">
        <v>43</v>
      </c>
      <c r="F48" s="143">
        <v>150</v>
      </c>
      <c r="G48" s="156" t="s">
        <v>322</v>
      </c>
      <c r="H48" s="73" t="s">
        <v>39</v>
      </c>
      <c r="I48" s="73" t="s">
        <v>955</v>
      </c>
      <c r="J48" s="73" t="s">
        <v>956</v>
      </c>
      <c r="K48" s="73">
        <v>44</v>
      </c>
      <c r="L48" s="207">
        <v>7.5627628711250452</v>
      </c>
      <c r="M48" s="207"/>
      <c r="N48" s="135">
        <v>747.91292190932643</v>
      </c>
      <c r="O48" s="379">
        <v>32510</v>
      </c>
      <c r="P48" s="379">
        <v>1310</v>
      </c>
      <c r="Q48" s="203"/>
      <c r="R48" s="381">
        <v>2.3491160783810154</v>
      </c>
      <c r="S48" s="380">
        <v>3.2793772360296418</v>
      </c>
      <c r="T48" s="380">
        <v>2.3491160783810154</v>
      </c>
      <c r="U48" s="89">
        <v>15.0009496416847</v>
      </c>
      <c r="V48" s="380">
        <v>11.280776710456477</v>
      </c>
      <c r="W48" s="380">
        <v>2.8438164910213461</v>
      </c>
      <c r="X48" s="89">
        <v>211.9230786051875</v>
      </c>
      <c r="Y48" s="380">
        <v>16.821171747480903</v>
      </c>
      <c r="Z48" s="380">
        <v>0.95583764833665175</v>
      </c>
      <c r="AA48" s="89">
        <v>201.12332631941081</v>
      </c>
      <c r="AB48" s="380">
        <v>24.541252070232286</v>
      </c>
      <c r="AC48" s="380">
        <v>0.10233259598047616</v>
      </c>
      <c r="AD48" s="89">
        <v>1.9440418605794425</v>
      </c>
      <c r="AE48" s="380">
        <v>1.4509568830154402</v>
      </c>
      <c r="AF48" s="380">
        <v>0.17706019627895189</v>
      </c>
      <c r="AG48" s="381">
        <v>176.3968542476552</v>
      </c>
      <c r="AH48" s="380">
        <v>251.45400142376673</v>
      </c>
      <c r="AI48" s="380">
        <v>176.3968542476552</v>
      </c>
      <c r="AJ48" s="89">
        <v>152431.57720908883</v>
      </c>
      <c r="AK48" s="380">
        <v>7916.6574770347497</v>
      </c>
      <c r="AL48" s="380">
        <v>9.9901824894092517</v>
      </c>
      <c r="AM48" s="89">
        <v>85.284663699459031</v>
      </c>
      <c r="AN48" s="380">
        <v>98.270607002864949</v>
      </c>
      <c r="AO48" s="380">
        <v>48.287726365514843</v>
      </c>
      <c r="AP48" s="89">
        <v>485.19979072530174</v>
      </c>
      <c r="AQ48" s="380">
        <v>159.40567972514134</v>
      </c>
      <c r="AR48" s="380">
        <v>77.541840835158823</v>
      </c>
      <c r="AS48" s="381">
        <v>6.150896117047699</v>
      </c>
      <c r="AT48" s="380">
        <v>7.1101293099387188</v>
      </c>
      <c r="AU48" s="380">
        <v>6.150896117047699</v>
      </c>
      <c r="AV48" s="89">
        <v>1.573044363482992</v>
      </c>
      <c r="AW48" s="380">
        <v>0.38335042968327471</v>
      </c>
      <c r="AX48" s="380">
        <v>5.777237679045541E-2</v>
      </c>
      <c r="AY48" s="89">
        <v>2.9798353376332907</v>
      </c>
      <c r="AZ48" s="380">
        <v>2.5483313725564889</v>
      </c>
      <c r="BA48" s="380">
        <v>0.34888962491808934</v>
      </c>
      <c r="BB48" s="89">
        <v>0.32698624355924771</v>
      </c>
      <c r="BC48" s="382">
        <v>0.14149386973969291</v>
      </c>
      <c r="BD48" s="382">
        <v>2.0968027585164639E-2</v>
      </c>
      <c r="BE48" s="381">
        <v>0.1545885708589648</v>
      </c>
      <c r="BF48" s="380">
        <v>2.7251215188217569E-2</v>
      </c>
      <c r="BG48" s="380">
        <v>0.1545885708589648</v>
      </c>
      <c r="BH48" s="89">
        <v>291.97462367343735</v>
      </c>
      <c r="BI48" s="380">
        <v>23.775550548028264</v>
      </c>
      <c r="BJ48" s="380">
        <v>0.28751973547701504</v>
      </c>
      <c r="BK48" s="89">
        <v>812.34312603612295</v>
      </c>
      <c r="BL48" s="380">
        <v>177.44930149669119</v>
      </c>
      <c r="BM48" s="380">
        <v>0.41115223729181127</v>
      </c>
      <c r="BN48" s="89">
        <v>1305.4256773791631</v>
      </c>
      <c r="BO48" s="380">
        <v>111.33257709198722</v>
      </c>
      <c r="BP48" s="380">
        <v>1.3819316721285322</v>
      </c>
      <c r="BQ48" s="89">
        <v>0.57723300704400371</v>
      </c>
      <c r="BR48" s="380">
        <v>0.23109269441250815</v>
      </c>
      <c r="BS48" s="380">
        <v>1.0902583761723483E-2</v>
      </c>
      <c r="BT48" s="89">
        <v>0.56649306332677829</v>
      </c>
      <c r="BU48" s="380">
        <v>0.43795133779919099</v>
      </c>
      <c r="BV48" s="380">
        <v>0.10492254245336795</v>
      </c>
      <c r="BW48" s="89">
        <v>0.43390787036421857</v>
      </c>
      <c r="BX48" s="380">
        <v>0.38987085062164883</v>
      </c>
      <c r="BY48" s="380">
        <v>0.12901334043680113</v>
      </c>
      <c r="BZ48" s="89">
        <v>1.5643830457062895</v>
      </c>
      <c r="CA48" s="380">
        <v>1.0787785835217467</v>
      </c>
      <c r="CB48" s="380">
        <v>0.18412910811927605</v>
      </c>
      <c r="CC48" s="89">
        <v>0.8974726441800962</v>
      </c>
      <c r="CD48" s="380">
        <v>0.28928606196771645</v>
      </c>
      <c r="CE48" s="380">
        <v>1.5420905878044736E-2</v>
      </c>
      <c r="CF48" s="89">
        <v>25.138605158892148</v>
      </c>
      <c r="CG48" s="380">
        <v>3.7771007532686931</v>
      </c>
      <c r="CH48" s="380">
        <v>0.10056720865762457</v>
      </c>
      <c r="CI48" s="89">
        <v>8.4364312966837751</v>
      </c>
      <c r="CJ48" s="380">
        <v>1.6022348494917062</v>
      </c>
      <c r="CK48" s="380">
        <v>7.377841000826095E-2</v>
      </c>
      <c r="CL48" s="381">
        <v>0.22399944237840427</v>
      </c>
      <c r="CM48" s="380">
        <v>0.38751165141589167</v>
      </c>
      <c r="CN48" s="380">
        <v>0.22399944237840427</v>
      </c>
      <c r="CO48" s="89">
        <v>713.20355791547308</v>
      </c>
      <c r="CP48" s="380">
        <v>47.126228432947485</v>
      </c>
      <c r="CQ48" s="380">
        <v>7.157507631062621E-3</v>
      </c>
      <c r="CR48" s="89">
        <v>562.31184230891472</v>
      </c>
      <c r="CS48" s="380">
        <v>60.338548635185425</v>
      </c>
      <c r="CT48" s="380">
        <v>0</v>
      </c>
      <c r="CU48" s="89">
        <v>8.3395704998810505</v>
      </c>
      <c r="CV48" s="380">
        <v>2.248222745590096</v>
      </c>
      <c r="CW48" s="380">
        <v>4.2637472105478006E-3</v>
      </c>
      <c r="CX48" s="89">
        <v>1.7934538191311303E-2</v>
      </c>
      <c r="CY48" s="380">
        <v>1.8557269322695422E-3</v>
      </c>
      <c r="CZ48" s="380">
        <v>0</v>
      </c>
      <c r="DA48" s="89">
        <v>0</v>
      </c>
      <c r="DB48" s="380">
        <v>0</v>
      </c>
      <c r="DC48" s="380">
        <v>0</v>
      </c>
      <c r="DD48" s="89">
        <v>7.4953078200482082E-2</v>
      </c>
      <c r="DE48" s="380">
        <v>0.16113811711341952</v>
      </c>
      <c r="DF48" s="380">
        <v>3.938234576535906E-2</v>
      </c>
      <c r="DG48" s="89">
        <v>0.10549113380329612</v>
      </c>
      <c r="DH48" s="380">
        <v>9.4585646839293949E-2</v>
      </c>
      <c r="DI48" s="380">
        <v>1.5937059348438847E-2</v>
      </c>
      <c r="DJ48" s="89">
        <v>4.7015198372323912</v>
      </c>
      <c r="DK48" s="380">
        <v>1.3057786285436261</v>
      </c>
      <c r="DL48" s="380">
        <v>3.6970150738498506E-2</v>
      </c>
      <c r="DM48" s="89">
        <v>442.47356161344334</v>
      </c>
      <c r="DN48" s="380">
        <v>34.448709978358494</v>
      </c>
      <c r="DO48" s="380">
        <v>0</v>
      </c>
      <c r="DP48" s="89">
        <v>1188.7188877156682</v>
      </c>
      <c r="DQ48" s="380">
        <v>124.14428472460747</v>
      </c>
      <c r="DR48" s="380">
        <v>0</v>
      </c>
      <c r="DS48" s="89">
        <v>180.00938388373538</v>
      </c>
      <c r="DT48" s="380">
        <v>15.240459270371222</v>
      </c>
      <c r="DU48" s="380">
        <v>1.5510342479217736E-3</v>
      </c>
      <c r="DV48" s="89">
        <v>903.59147160232067</v>
      </c>
      <c r="DW48" s="380">
        <v>76.160234901075128</v>
      </c>
      <c r="DX48" s="380">
        <v>8.5123006828496228E-3</v>
      </c>
      <c r="DY48" s="89">
        <v>216.32551235975063</v>
      </c>
      <c r="DZ48" s="380">
        <v>22.172327768082404</v>
      </c>
      <c r="EA48" s="380">
        <v>9.8980779703086181E-3</v>
      </c>
      <c r="EB48" s="89">
        <v>48.613792182766026</v>
      </c>
      <c r="EC48" s="380">
        <v>4.054035065905353</v>
      </c>
      <c r="ED48" s="380">
        <v>2.5651700371427982E-3</v>
      </c>
      <c r="EE48" s="89">
        <v>220.16449215649976</v>
      </c>
      <c r="EF48" s="380">
        <v>21.807258081814847</v>
      </c>
      <c r="EG48" s="380">
        <v>0</v>
      </c>
      <c r="EH48" s="89">
        <v>24.993513978160511</v>
      </c>
      <c r="EI48" s="380">
        <v>1.4771611594609872</v>
      </c>
      <c r="EJ48" s="380">
        <v>0</v>
      </c>
      <c r="EK48" s="89">
        <v>130.58016868342858</v>
      </c>
      <c r="EL48" s="380">
        <v>11.583211528435081</v>
      </c>
      <c r="EM48" s="380">
        <v>0</v>
      </c>
      <c r="EN48" s="89">
        <v>21.97888901164886</v>
      </c>
      <c r="EO48" s="380">
        <v>2.1675082253284179</v>
      </c>
      <c r="EP48" s="380">
        <v>0</v>
      </c>
      <c r="EQ48" s="89">
        <v>49.927043636704738</v>
      </c>
      <c r="ER48" s="380">
        <v>4.2860107234356279</v>
      </c>
      <c r="ES48" s="380">
        <v>0</v>
      </c>
      <c r="ET48" s="89">
        <v>5.596950180427938</v>
      </c>
      <c r="EU48" s="380">
        <v>0.61594853302097852</v>
      </c>
      <c r="EV48" s="380">
        <v>0</v>
      </c>
      <c r="EW48" s="89">
        <v>31.182751896980722</v>
      </c>
      <c r="EX48" s="380">
        <v>2.3852386082198893</v>
      </c>
      <c r="EY48" s="380">
        <v>0</v>
      </c>
      <c r="EZ48" s="89">
        <v>4.2343094985986767</v>
      </c>
      <c r="FA48" s="380">
        <v>0.41155341021378</v>
      </c>
      <c r="FB48" s="380">
        <v>0</v>
      </c>
      <c r="FC48" s="89">
        <v>8.4463780598300273E-2</v>
      </c>
      <c r="FD48" s="380">
        <v>9.3963711231277738E-2</v>
      </c>
      <c r="FE48" s="380">
        <v>1.3339858018800065E-2</v>
      </c>
      <c r="FF48" s="89">
        <v>1.6273066527890783</v>
      </c>
      <c r="FG48" s="380">
        <v>0.35111534246032355</v>
      </c>
      <c r="FH48" s="380">
        <v>1.003786574148241E-2</v>
      </c>
      <c r="FI48" s="89">
        <v>2.3844895643643921E-2</v>
      </c>
      <c r="FJ48" s="380">
        <v>1.43122588804411E-2</v>
      </c>
      <c r="FK48" s="380">
        <v>5.7671654727647964E-3</v>
      </c>
      <c r="FL48" s="89">
        <v>11.171282141884719</v>
      </c>
      <c r="FM48" s="380">
        <v>1.603224716424879</v>
      </c>
      <c r="FN48" s="380">
        <v>1.7277400400815281E-3</v>
      </c>
      <c r="FO48" s="89">
        <v>4.7384952345120297</v>
      </c>
      <c r="FP48" s="380">
        <v>0.55797271752410404</v>
      </c>
      <c r="FQ48" s="380">
        <v>0</v>
      </c>
      <c r="FS48" s="118">
        <v>4030.7025707090488</v>
      </c>
      <c r="FT48" s="118">
        <v>0.67248695804548053</v>
      </c>
      <c r="FU48" s="118">
        <v>1.2683416998421735</v>
      </c>
      <c r="FV48" s="207">
        <v>2.638277184410303</v>
      </c>
    </row>
    <row r="49" spans="2:213">
      <c r="B49" s="73" t="s">
        <v>17</v>
      </c>
      <c r="C49" s="73" t="s">
        <v>51</v>
      </c>
      <c r="D49" s="143" t="s">
        <v>109</v>
      </c>
      <c r="E49" s="143">
        <v>43</v>
      </c>
      <c r="F49" s="143">
        <v>150</v>
      </c>
      <c r="G49" s="156" t="s">
        <v>322</v>
      </c>
      <c r="H49" s="73" t="s">
        <v>39</v>
      </c>
      <c r="I49" s="73" t="s">
        <v>957</v>
      </c>
      <c r="J49" s="73" t="s">
        <v>956</v>
      </c>
      <c r="K49" s="73">
        <v>55</v>
      </c>
      <c r="L49" s="207">
        <v>7.5627628711250452</v>
      </c>
      <c r="M49" s="207"/>
      <c r="N49" s="135">
        <v>766.61074495705964</v>
      </c>
      <c r="O49" s="379">
        <v>30960</v>
      </c>
      <c r="P49" s="379">
        <v>1170</v>
      </c>
      <c r="Q49" s="203"/>
      <c r="R49" s="381">
        <v>1.1246278186406329</v>
      </c>
      <c r="S49" s="380">
        <v>2.1676223633424225</v>
      </c>
      <c r="T49" s="380">
        <v>1.1246278186406329</v>
      </c>
      <c r="U49" s="89">
        <v>11.770441341078225</v>
      </c>
      <c r="V49" s="380">
        <v>7.7976712539297619</v>
      </c>
      <c r="W49" s="380">
        <v>1.4144843403318281</v>
      </c>
      <c r="X49" s="89">
        <v>211.62087813861817</v>
      </c>
      <c r="Y49" s="380">
        <v>15.734103280877797</v>
      </c>
      <c r="Z49" s="380">
        <v>0.49320891690461105</v>
      </c>
      <c r="AA49" s="89">
        <v>266.71901879583334</v>
      </c>
      <c r="AB49" s="380">
        <v>78.878374386200292</v>
      </c>
      <c r="AC49" s="380">
        <v>6.2555193177808471E-2</v>
      </c>
      <c r="AD49" s="89">
        <v>0.64810868325332704</v>
      </c>
      <c r="AE49" s="380">
        <v>1.0778903515885359</v>
      </c>
      <c r="AF49" s="380">
        <v>8.162891546623173E-2</v>
      </c>
      <c r="AG49" s="381">
        <v>85.841416832412577</v>
      </c>
      <c r="AH49" s="380">
        <v>454.62315780444214</v>
      </c>
      <c r="AI49" s="380">
        <v>85.841416832412577</v>
      </c>
      <c r="AJ49" s="89">
        <v>153156.51570023346</v>
      </c>
      <c r="AK49" s="380">
        <v>7056.1813687761678</v>
      </c>
      <c r="AL49" s="380">
        <v>4.9280350500100631</v>
      </c>
      <c r="AM49" s="89">
        <v>60.635457663153588</v>
      </c>
      <c r="AN49" s="380">
        <v>87.741447737226352</v>
      </c>
      <c r="AO49" s="380">
        <v>22.743703215268123</v>
      </c>
      <c r="AP49" s="89">
        <v>483.23336534648786</v>
      </c>
      <c r="AQ49" s="380">
        <v>119.45545492796246</v>
      </c>
      <c r="AR49" s="380">
        <v>36.623909271133968</v>
      </c>
      <c r="AS49" s="381">
        <v>2.8133515863450365</v>
      </c>
      <c r="AT49" s="380">
        <v>8.476693537017999</v>
      </c>
      <c r="AU49" s="380">
        <v>2.8133515863450365</v>
      </c>
      <c r="AV49" s="89">
        <v>1.5091641643575826</v>
      </c>
      <c r="AW49" s="380">
        <v>0.41444764149694557</v>
      </c>
      <c r="AX49" s="380">
        <v>3.0524830562600143E-2</v>
      </c>
      <c r="AY49" s="89">
        <v>2.7631067691892284</v>
      </c>
      <c r="AZ49" s="380">
        <v>2.3803339240999115</v>
      </c>
      <c r="BA49" s="380">
        <v>0.17487863701642925</v>
      </c>
      <c r="BB49" s="89">
        <v>0.34906921346730935</v>
      </c>
      <c r="BC49" s="382">
        <v>0.16854294070328071</v>
      </c>
      <c r="BD49" s="382">
        <v>8.5892237207888227E-3</v>
      </c>
      <c r="BE49" s="381">
        <v>8.0783868566067812E-2</v>
      </c>
      <c r="BF49" s="380">
        <v>2.1651927677687435E-2</v>
      </c>
      <c r="BG49" s="380">
        <v>8.0783868566067812E-2</v>
      </c>
      <c r="BH49" s="89">
        <v>322.62433760904679</v>
      </c>
      <c r="BI49" s="380">
        <v>25.245362652353244</v>
      </c>
      <c r="BJ49" s="380">
        <v>0.16097922358771247</v>
      </c>
      <c r="BK49" s="89">
        <v>805.70538587168164</v>
      </c>
      <c r="BL49" s="380">
        <v>279.89138738004476</v>
      </c>
      <c r="BM49" s="380">
        <v>0.21111892710657815</v>
      </c>
      <c r="BN49" s="89">
        <v>1341.1064269582225</v>
      </c>
      <c r="BO49" s="380">
        <v>146.41831706822103</v>
      </c>
      <c r="BP49" s="380">
        <v>0.66966788895188167</v>
      </c>
      <c r="BQ49" s="89">
        <v>0.64307884793656755</v>
      </c>
      <c r="BR49" s="380">
        <v>0.20754033159861299</v>
      </c>
      <c r="BS49" s="380">
        <v>7.3234229464322325E-3</v>
      </c>
      <c r="BT49" s="89">
        <v>0.58092639751052433</v>
      </c>
      <c r="BU49" s="380">
        <v>0.41038813099109012</v>
      </c>
      <c r="BV49" s="380">
        <v>5.1613570346197971E-2</v>
      </c>
      <c r="BW49" s="89">
        <v>0.26340076376168786</v>
      </c>
      <c r="BX49" s="380">
        <v>0.22814556217503607</v>
      </c>
      <c r="BY49" s="380">
        <v>6.6869551433503899E-2</v>
      </c>
      <c r="BZ49" s="89">
        <v>1.1176547626597535</v>
      </c>
      <c r="CA49" s="380">
        <v>0.54562889760189848</v>
      </c>
      <c r="CB49" s="380">
        <v>7.6442079905885613E-2</v>
      </c>
      <c r="CC49" s="89">
        <v>1.0826073396254012</v>
      </c>
      <c r="CD49" s="380">
        <v>0.26828417017582684</v>
      </c>
      <c r="CE49" s="380">
        <v>1.0088676390641413E-2</v>
      </c>
      <c r="CF49" s="89">
        <v>21.261491561519776</v>
      </c>
      <c r="CG49" s="380">
        <v>2.725084929665901</v>
      </c>
      <c r="CH49" s="380">
        <v>6.414711608458197E-2</v>
      </c>
      <c r="CI49" s="89">
        <v>7.1198515363310042</v>
      </c>
      <c r="CJ49" s="380">
        <v>1.6848550290958106</v>
      </c>
      <c r="CK49" s="380">
        <v>3.7838905444734214E-2</v>
      </c>
      <c r="CL49" s="381">
        <v>0.14781407989665321</v>
      </c>
      <c r="CM49" s="380">
        <v>0.39501373270420248</v>
      </c>
      <c r="CN49" s="380">
        <v>0.14781407989665321</v>
      </c>
      <c r="CO49" s="89">
        <v>609.00271874480984</v>
      </c>
      <c r="CP49" s="380">
        <v>61.366602632293315</v>
      </c>
      <c r="CQ49" s="380">
        <v>2.5963485901785662E-3</v>
      </c>
      <c r="CR49" s="89">
        <v>546.79279813388325</v>
      </c>
      <c r="CS49" s="380">
        <v>51.421023239443741</v>
      </c>
      <c r="CT49" s="380">
        <v>0</v>
      </c>
      <c r="CU49" s="89">
        <v>4.6841521723718103</v>
      </c>
      <c r="CV49" s="380">
        <v>1.1243469006877813</v>
      </c>
      <c r="CW49" s="380">
        <v>2.1347289985758156E-3</v>
      </c>
      <c r="CX49" s="89">
        <v>6.7587555009430535E-3</v>
      </c>
      <c r="CY49" s="380">
        <v>1.3517511001886107E-2</v>
      </c>
      <c r="CZ49" s="380">
        <v>0</v>
      </c>
      <c r="DA49" s="381">
        <v>6.7181209430797438E-3</v>
      </c>
      <c r="DB49" s="380">
        <v>0</v>
      </c>
      <c r="DC49" s="380">
        <v>6.7181209430797438E-3</v>
      </c>
      <c r="DD49" s="89">
        <v>5.3490990468964085E-2</v>
      </c>
      <c r="DE49" s="380">
        <v>0.11987570452732728</v>
      </c>
      <c r="DF49" s="380">
        <v>2.0014201208083199E-2</v>
      </c>
      <c r="DG49" s="89">
        <v>4.2114750271507309E-2</v>
      </c>
      <c r="DH49" s="380">
        <v>8.7090068311826058E-2</v>
      </c>
      <c r="DI49" s="380">
        <v>1.0469574130007809E-2</v>
      </c>
      <c r="DJ49" s="89">
        <v>7.7461145041210484</v>
      </c>
      <c r="DK49" s="380">
        <v>2.1457293661022021</v>
      </c>
      <c r="DL49" s="380">
        <v>9.2376860659197438E-3</v>
      </c>
      <c r="DM49" s="89">
        <v>429.79416482385494</v>
      </c>
      <c r="DN49" s="380">
        <v>38.827448099295566</v>
      </c>
      <c r="DO49" s="380">
        <v>0</v>
      </c>
      <c r="DP49" s="89">
        <v>1182.8004715649774</v>
      </c>
      <c r="DQ49" s="380">
        <v>105.11904760597584</v>
      </c>
      <c r="DR49" s="380">
        <v>0</v>
      </c>
      <c r="DS49" s="89">
        <v>178.38622802841192</v>
      </c>
      <c r="DT49" s="380">
        <v>17.379968189690743</v>
      </c>
      <c r="DU49" s="380">
        <v>0</v>
      </c>
      <c r="DV49" s="89">
        <v>898.49485201548453</v>
      </c>
      <c r="DW49" s="380">
        <v>79.264121912294513</v>
      </c>
      <c r="DX49" s="380">
        <v>0</v>
      </c>
      <c r="DY49" s="89">
        <v>215.32512674281671</v>
      </c>
      <c r="DZ49" s="380">
        <v>19.079139041113436</v>
      </c>
      <c r="EA49" s="380">
        <v>4.9699589846297658E-3</v>
      </c>
      <c r="EB49" s="89">
        <v>45.881843352475236</v>
      </c>
      <c r="EC49" s="380">
        <v>3.6972380975431847</v>
      </c>
      <c r="ED49" s="380">
        <v>1.2851307294525821E-3</v>
      </c>
      <c r="EE49" s="89">
        <v>215.61666322500477</v>
      </c>
      <c r="EF49" s="380">
        <v>15.602471799901036</v>
      </c>
      <c r="EG49" s="380">
        <v>0</v>
      </c>
      <c r="EH49" s="89">
        <v>25.078207117852966</v>
      </c>
      <c r="EI49" s="380">
        <v>2.1738811015736372</v>
      </c>
      <c r="EJ49" s="380">
        <v>0</v>
      </c>
      <c r="EK49" s="89">
        <v>129.47424869487202</v>
      </c>
      <c r="EL49" s="380">
        <v>10.402999975220778</v>
      </c>
      <c r="EM49" s="380">
        <v>0</v>
      </c>
      <c r="EN49" s="89">
        <v>22.112101417370091</v>
      </c>
      <c r="EO49" s="380">
        <v>2.1052599568766128</v>
      </c>
      <c r="EP49" s="380">
        <v>0</v>
      </c>
      <c r="EQ49" s="89">
        <v>50.658098997428624</v>
      </c>
      <c r="ER49" s="380">
        <v>4.2192379371504876</v>
      </c>
      <c r="ES49" s="380">
        <v>1.8376964100099739E-3</v>
      </c>
      <c r="ET49" s="89">
        <v>5.7176978750790948</v>
      </c>
      <c r="EU49" s="380">
        <v>0.50182868600010577</v>
      </c>
      <c r="EV49" s="380">
        <v>6.0750828470637055E-4</v>
      </c>
      <c r="EW49" s="89">
        <v>31.522050448223652</v>
      </c>
      <c r="EX49" s="380">
        <v>3.0158895707471478</v>
      </c>
      <c r="EY49" s="380">
        <v>0</v>
      </c>
      <c r="EZ49" s="89">
        <v>4.317803363395722</v>
      </c>
      <c r="FA49" s="380">
        <v>0.43714253604261349</v>
      </c>
      <c r="FB49" s="380">
        <v>0</v>
      </c>
      <c r="FC49" s="89">
        <v>9.1822024466508584E-2</v>
      </c>
      <c r="FD49" s="380">
        <v>9.3803160997749074E-2</v>
      </c>
      <c r="FE49" s="380">
        <v>3.0678651070293714E-3</v>
      </c>
      <c r="FF49" s="89">
        <v>1.6162233221273146</v>
      </c>
      <c r="FG49" s="380">
        <v>0.37056485612967865</v>
      </c>
      <c r="FH49" s="380">
        <v>5.5216534888727223E-3</v>
      </c>
      <c r="FI49" s="89">
        <v>1.5063677683519695E-2</v>
      </c>
      <c r="FJ49" s="380">
        <v>3.1098954973778681E-2</v>
      </c>
      <c r="FK49" s="380">
        <v>2.5351643830450795E-3</v>
      </c>
      <c r="FL49" s="89">
        <v>10.598907952739355</v>
      </c>
      <c r="FM49" s="380">
        <v>0.9545949310139491</v>
      </c>
      <c r="FN49" s="380">
        <v>8.6519599488406708E-4</v>
      </c>
      <c r="FO49" s="89">
        <v>4.5164185481945163</v>
      </c>
      <c r="FP49" s="380">
        <v>0.5504183921240865</v>
      </c>
      <c r="FQ49" s="380">
        <v>0</v>
      </c>
      <c r="FS49" s="118">
        <v>3981.972355801131</v>
      </c>
      <c r="FT49" s="118">
        <v>0.64209951799171816</v>
      </c>
      <c r="FU49" s="118">
        <v>1.1137723847556864</v>
      </c>
      <c r="FV49" s="207">
        <v>2.454699082082302</v>
      </c>
    </row>
    <row r="50" spans="2:213">
      <c r="B50" s="73" t="s">
        <v>17</v>
      </c>
      <c r="C50" s="73" t="s">
        <v>51</v>
      </c>
      <c r="D50" s="143" t="s">
        <v>109</v>
      </c>
      <c r="E50" s="73">
        <v>43</v>
      </c>
      <c r="F50" s="143">
        <v>150</v>
      </c>
      <c r="G50" s="156" t="s">
        <v>322</v>
      </c>
      <c r="H50" s="73" t="s">
        <v>39</v>
      </c>
      <c r="I50" s="73" t="s">
        <v>958</v>
      </c>
      <c r="J50" s="73" t="s">
        <v>956</v>
      </c>
      <c r="K50" s="73">
        <v>33</v>
      </c>
      <c r="L50" s="207">
        <v>7.5627628711250496</v>
      </c>
      <c r="M50" s="207"/>
      <c r="N50" s="135">
        <v>860.09986019572534</v>
      </c>
      <c r="O50" s="379">
        <v>31290</v>
      </c>
      <c r="P50" s="379">
        <v>1300</v>
      </c>
      <c r="Q50" s="203"/>
      <c r="R50" s="381">
        <v>5.0690199490299044</v>
      </c>
      <c r="S50" s="380">
        <v>5.9679749286349901</v>
      </c>
      <c r="T50" s="380">
        <v>5.0690199490299044</v>
      </c>
      <c r="U50" s="89">
        <v>17.832818149420021</v>
      </c>
      <c r="V50" s="380">
        <v>16.304770076300549</v>
      </c>
      <c r="W50" s="380">
        <v>6.0900349774624569</v>
      </c>
      <c r="X50" s="89">
        <v>193.2202523002679</v>
      </c>
      <c r="Y50" s="380">
        <v>18.02941512647033</v>
      </c>
      <c r="Z50" s="380">
        <v>2.0913499569993634</v>
      </c>
      <c r="AA50" s="89">
        <v>478.2433236674986</v>
      </c>
      <c r="AB50" s="380">
        <v>386.02401127813596</v>
      </c>
      <c r="AC50" s="380">
        <v>0</v>
      </c>
      <c r="AD50" s="89">
        <v>5.9262770805313982</v>
      </c>
      <c r="AE50" s="380">
        <v>6.6513192689920402</v>
      </c>
      <c r="AF50" s="380">
        <v>0.41405577850576286</v>
      </c>
      <c r="AG50" s="381">
        <v>351.32498609994917</v>
      </c>
      <c r="AH50" s="380">
        <v>1307.1377577895378</v>
      </c>
      <c r="AI50" s="380">
        <v>351.32498609994917</v>
      </c>
      <c r="AJ50" s="89">
        <v>156115.77031054746</v>
      </c>
      <c r="AK50" s="380">
        <v>7999.2909692294661</v>
      </c>
      <c r="AL50" s="380">
        <v>25.043827677878316</v>
      </c>
      <c r="AM50" s="381">
        <v>127.86449629717501</v>
      </c>
      <c r="AN50" s="380">
        <v>180.18454015279801</v>
      </c>
      <c r="AO50" s="380">
        <v>127.86449629717501</v>
      </c>
      <c r="AP50" s="89">
        <v>513.36372600509219</v>
      </c>
      <c r="AQ50" s="380">
        <v>314.11755128231448</v>
      </c>
      <c r="AR50" s="380">
        <v>162.77108216138166</v>
      </c>
      <c r="AS50" s="381">
        <v>11.930341853207809</v>
      </c>
      <c r="AT50" s="380">
        <v>17.802783392214945</v>
      </c>
      <c r="AU50" s="380">
        <v>11.930341853207809</v>
      </c>
      <c r="AV50" s="89">
        <v>1.5648728334309252</v>
      </c>
      <c r="AW50" s="380">
        <v>0.43355793751344046</v>
      </c>
      <c r="AX50" s="380">
        <v>0.1223284246791205</v>
      </c>
      <c r="AY50" s="89">
        <v>5.5828828519082343</v>
      </c>
      <c r="AZ50" s="380">
        <v>4.4527460233330443</v>
      </c>
      <c r="BA50" s="380">
        <v>0.6439656824079768</v>
      </c>
      <c r="BB50" s="89">
        <v>0.38825492834477848</v>
      </c>
      <c r="BC50" s="382">
        <v>0.37404759941247739</v>
      </c>
      <c r="BD50" s="382">
        <v>4.6371647802409058E-2</v>
      </c>
      <c r="BE50" s="381">
        <v>0.37386602885827119</v>
      </c>
      <c r="BF50" s="380">
        <v>4.1539674572988981E-2</v>
      </c>
      <c r="BG50" s="380">
        <v>0.37386602885827119</v>
      </c>
      <c r="BH50" s="89">
        <v>278.25161697879128</v>
      </c>
      <c r="BI50" s="380">
        <v>49.701383389697924</v>
      </c>
      <c r="BJ50" s="380">
        <v>0.79593423366861482</v>
      </c>
      <c r="BK50" s="89">
        <v>3769.0042982530667</v>
      </c>
      <c r="BL50" s="380">
        <v>2066.8602244253339</v>
      </c>
      <c r="BM50" s="380">
        <v>0.7751740229839913</v>
      </c>
      <c r="BN50" s="89">
        <v>2640.7251281475269</v>
      </c>
      <c r="BO50" s="380">
        <v>631.12648943585862</v>
      </c>
      <c r="BP50" s="380">
        <v>3.3000851645735128</v>
      </c>
      <c r="BQ50" s="89">
        <v>0.84541078738113462</v>
      </c>
      <c r="BR50" s="380">
        <v>0.40157253468825538</v>
      </c>
      <c r="BS50" s="380">
        <v>2.2674058487846687E-2</v>
      </c>
      <c r="BT50" s="381">
        <v>0.2920627634005919</v>
      </c>
      <c r="BU50" s="380">
        <v>0.67114059620811217</v>
      </c>
      <c r="BV50" s="380">
        <v>0.2920627634005919</v>
      </c>
      <c r="BW50" s="89">
        <v>1.6458469825370416</v>
      </c>
      <c r="BX50" s="380">
        <v>1.5148590106374511</v>
      </c>
      <c r="BY50" s="380">
        <v>0.2465816523348662</v>
      </c>
      <c r="BZ50" s="89">
        <v>6.1764512809036143</v>
      </c>
      <c r="CA50" s="380">
        <v>1.6161947827463614</v>
      </c>
      <c r="CB50" s="380">
        <v>0.28208991886128254</v>
      </c>
      <c r="CC50" s="89">
        <v>1.0566444786318185</v>
      </c>
      <c r="CD50" s="380">
        <v>0.50076666184121232</v>
      </c>
      <c r="CE50" s="380">
        <v>4.0638639044912335E-2</v>
      </c>
      <c r="CF50" s="89">
        <v>27.822506637903903</v>
      </c>
      <c r="CG50" s="380">
        <v>3.7021967563088398</v>
      </c>
      <c r="CH50" s="380">
        <v>0.26403111945032348</v>
      </c>
      <c r="CI50" s="89">
        <v>8.6491325519956934</v>
      </c>
      <c r="CJ50" s="380">
        <v>1.7331907235368389</v>
      </c>
      <c r="CK50" s="380">
        <v>0.16983060880286277</v>
      </c>
      <c r="CL50" s="381">
        <v>0.56150030358716174</v>
      </c>
      <c r="CM50" s="380">
        <v>0.4701015901389371</v>
      </c>
      <c r="CN50" s="380">
        <v>0.56150030358716174</v>
      </c>
      <c r="CO50" s="89">
        <v>611.71809092867386</v>
      </c>
      <c r="CP50" s="380">
        <v>65.456151079053996</v>
      </c>
      <c r="CQ50" s="380">
        <v>1.6689555963562683E-2</v>
      </c>
      <c r="CR50" s="89">
        <v>690.47142773625148</v>
      </c>
      <c r="CS50" s="380">
        <v>42.922628038591412</v>
      </c>
      <c r="CT50" s="380">
        <v>0</v>
      </c>
      <c r="CU50" s="89">
        <v>6.0077846456177157</v>
      </c>
      <c r="CV50" s="380">
        <v>1.0374807245851805</v>
      </c>
      <c r="CW50" s="380">
        <v>0</v>
      </c>
      <c r="CX50" s="89">
        <v>1.6605411781778854E-2</v>
      </c>
      <c r="CY50" s="380">
        <v>1.5563747142714466E-3</v>
      </c>
      <c r="CZ50" s="380">
        <v>0</v>
      </c>
      <c r="DA50" s="89">
        <v>6.7958937013672407E-2</v>
      </c>
      <c r="DB50" s="380">
        <v>0.13591787402734423</v>
      </c>
      <c r="DC50" s="380">
        <v>0</v>
      </c>
      <c r="DD50" s="381">
        <v>7.8480466564512116E-2</v>
      </c>
      <c r="DE50" s="380">
        <v>0.204947824600064</v>
      </c>
      <c r="DF50" s="380">
        <v>7.8480466564512116E-2</v>
      </c>
      <c r="DG50" s="381">
        <v>3.0203220656034833E-2</v>
      </c>
      <c r="DH50" s="380">
        <v>5.2450770004305218E-4</v>
      </c>
      <c r="DI50" s="380">
        <v>3.0203220656034833E-2</v>
      </c>
      <c r="DJ50" s="89">
        <v>7.4628944053903012</v>
      </c>
      <c r="DK50" s="380">
        <v>2.3458420574874959</v>
      </c>
      <c r="DL50" s="380">
        <v>4.1841286775893077E-2</v>
      </c>
      <c r="DM50" s="89">
        <v>527.69214809886432</v>
      </c>
      <c r="DN50" s="380">
        <v>48.847380217374422</v>
      </c>
      <c r="DO50" s="380">
        <v>0</v>
      </c>
      <c r="DP50" s="89">
        <v>1437.8859288969363</v>
      </c>
      <c r="DQ50" s="380">
        <v>70.602121498131794</v>
      </c>
      <c r="DR50" s="380">
        <v>0</v>
      </c>
      <c r="DS50" s="89">
        <v>221.62190417288338</v>
      </c>
      <c r="DT50" s="380">
        <v>21.167516456221122</v>
      </c>
      <c r="DU50" s="380">
        <v>0</v>
      </c>
      <c r="DV50" s="89">
        <v>1135.3883313641968</v>
      </c>
      <c r="DW50" s="380">
        <v>112.40268200259504</v>
      </c>
      <c r="DX50" s="380">
        <v>0</v>
      </c>
      <c r="DY50" s="89">
        <v>278.93984250889037</v>
      </c>
      <c r="DZ50" s="380">
        <v>28.159209056739094</v>
      </c>
      <c r="EA50" s="380">
        <v>0</v>
      </c>
      <c r="EB50" s="89">
        <v>58.380382135217992</v>
      </c>
      <c r="EC50" s="380">
        <v>8.6167998849370946</v>
      </c>
      <c r="ED50" s="380">
        <v>0</v>
      </c>
      <c r="EE50" s="89">
        <v>268.40240898939408</v>
      </c>
      <c r="EF50" s="380">
        <v>45.114960107455147</v>
      </c>
      <c r="EG50" s="380">
        <v>0</v>
      </c>
      <c r="EH50" s="89">
        <v>32.64999765546353</v>
      </c>
      <c r="EI50" s="380">
        <v>3.4488289606053613</v>
      </c>
      <c r="EJ50" s="380">
        <v>0</v>
      </c>
      <c r="EK50" s="89">
        <v>166.19146770676525</v>
      </c>
      <c r="EL50" s="380">
        <v>21.00089054950487</v>
      </c>
      <c r="EM50" s="380">
        <v>0</v>
      </c>
      <c r="EN50" s="89">
        <v>27.822417944056578</v>
      </c>
      <c r="EO50" s="380">
        <v>2.5447377122430157</v>
      </c>
      <c r="EP50" s="380">
        <v>0</v>
      </c>
      <c r="EQ50" s="89">
        <v>63.595058783329684</v>
      </c>
      <c r="ER50" s="380">
        <v>8.4890003624787251</v>
      </c>
      <c r="ES50" s="380">
        <v>0</v>
      </c>
      <c r="ET50" s="89">
        <v>6.860567863668301</v>
      </c>
      <c r="EU50" s="380">
        <v>1.4165307364610815</v>
      </c>
      <c r="EV50" s="380">
        <v>0</v>
      </c>
      <c r="EW50" s="89">
        <v>38.251603050007844</v>
      </c>
      <c r="EX50" s="380">
        <v>6.4069622179563979</v>
      </c>
      <c r="EY50" s="380">
        <v>0</v>
      </c>
      <c r="EZ50" s="89">
        <v>5.2355429170393215</v>
      </c>
      <c r="FA50" s="380">
        <v>0.87118584893949613</v>
      </c>
      <c r="FB50" s="380">
        <v>0</v>
      </c>
      <c r="FC50" s="89">
        <v>0.10205316206174034</v>
      </c>
      <c r="FD50" s="380">
        <v>0.20321802646851558</v>
      </c>
      <c r="FE50" s="380">
        <v>1.3870271907370968E-2</v>
      </c>
      <c r="FF50" s="89">
        <v>2.0364787420205337</v>
      </c>
      <c r="FG50" s="380">
        <v>0.5490546182743764</v>
      </c>
      <c r="FH50" s="380">
        <v>1.6124318001919522E-2</v>
      </c>
      <c r="FI50" s="381">
        <v>1.3031983142136711E-2</v>
      </c>
      <c r="FJ50" s="380">
        <v>2.4114633209977247E-2</v>
      </c>
      <c r="FK50" s="380">
        <v>1.3031983142136711E-2</v>
      </c>
      <c r="FL50" s="89">
        <v>18.067099299912886</v>
      </c>
      <c r="FM50" s="380">
        <v>3.6698461816108914</v>
      </c>
      <c r="FN50" s="380">
        <v>5.5065070382519597E-3</v>
      </c>
      <c r="FO50" s="89">
        <v>6.611486715870055</v>
      </c>
      <c r="FP50" s="380">
        <v>1.7247288897198287</v>
      </c>
      <c r="FQ50" s="380">
        <v>3.8283780453783225E-3</v>
      </c>
      <c r="FS50" s="118">
        <v>4959.3890298229662</v>
      </c>
      <c r="FT50" s="118">
        <v>0.64138345405900044</v>
      </c>
      <c r="FU50" s="118">
        <v>0.88594265650386905</v>
      </c>
      <c r="FV50" s="207">
        <v>3.4508549707639027</v>
      </c>
    </row>
    <row r="51" spans="2:213">
      <c r="B51" s="73" t="s">
        <v>17</v>
      </c>
      <c r="C51" s="73" t="s">
        <v>51</v>
      </c>
      <c r="D51" s="143" t="s">
        <v>109</v>
      </c>
      <c r="E51" s="143">
        <v>43</v>
      </c>
      <c r="F51" s="143">
        <v>150</v>
      </c>
      <c r="G51" s="156" t="s">
        <v>322</v>
      </c>
      <c r="H51" s="73" t="s">
        <v>39</v>
      </c>
      <c r="I51" s="73" t="s">
        <v>959</v>
      </c>
      <c r="J51" s="73" t="s">
        <v>960</v>
      </c>
      <c r="K51" s="73">
        <v>33</v>
      </c>
      <c r="L51" s="207">
        <v>7.5627628711250496</v>
      </c>
      <c r="M51" s="207"/>
      <c r="N51" s="135"/>
      <c r="O51" s="379"/>
      <c r="P51" s="379"/>
      <c r="Q51" s="203"/>
      <c r="R51" s="381">
        <v>2.4621554938074399</v>
      </c>
      <c r="S51" s="380">
        <v>9.8208868167651708</v>
      </c>
      <c r="T51" s="380">
        <v>2.4621554938074399</v>
      </c>
      <c r="U51" s="89">
        <v>11.4181232896275</v>
      </c>
      <c r="V51" s="380">
        <v>14.7161113312455</v>
      </c>
      <c r="W51" s="380">
        <v>2.3129148337682501</v>
      </c>
      <c r="X51" s="89">
        <v>215.74591847811899</v>
      </c>
      <c r="Y51" s="380">
        <v>11.6028223039701</v>
      </c>
      <c r="Z51" s="380">
        <v>1.0107503470146599</v>
      </c>
      <c r="AA51" s="89">
        <v>230.783487819952</v>
      </c>
      <c r="AB51" s="380">
        <v>46.411928844940498</v>
      </c>
      <c r="AC51" s="380">
        <v>8.0768171194971206E-2</v>
      </c>
      <c r="AD51" s="89">
        <v>0.67737373407703405</v>
      </c>
      <c r="AE51" s="380">
        <v>1.0027849069510399</v>
      </c>
      <c r="AF51" s="380">
        <v>0.208274068939657</v>
      </c>
      <c r="AG51" s="381">
        <v>184.79169043814599</v>
      </c>
      <c r="AH51" s="380">
        <v>598.85093394012904</v>
      </c>
      <c r="AI51" s="380">
        <v>184.79169043814599</v>
      </c>
      <c r="AJ51" s="89">
        <v>155712.11242433899</v>
      </c>
      <c r="AK51" s="380">
        <v>8586.2932953342697</v>
      </c>
      <c r="AL51" s="380">
        <v>12.441321481041699</v>
      </c>
      <c r="AM51" s="381">
        <v>65.324152006607505</v>
      </c>
      <c r="AN51" s="380">
        <v>121.152711514915</v>
      </c>
      <c r="AO51" s="380">
        <v>65.324152006607505</v>
      </c>
      <c r="AP51" s="89">
        <v>501.356120033038</v>
      </c>
      <c r="AQ51" s="380">
        <v>296.969059517657</v>
      </c>
      <c r="AR51" s="380">
        <v>84.243865195115603</v>
      </c>
      <c r="AS51" s="381">
        <v>5.5726226436520196</v>
      </c>
      <c r="AT51" s="380">
        <v>14.4377125739375</v>
      </c>
      <c r="AU51" s="380">
        <v>5.5726226436520196</v>
      </c>
      <c r="AV51" s="89">
        <v>1.4213941135359001</v>
      </c>
      <c r="AW51" s="380">
        <v>0.57685302951930195</v>
      </c>
      <c r="AX51" s="380">
        <v>6.31090121879887E-2</v>
      </c>
      <c r="AY51" s="89">
        <v>2.8971683128264201</v>
      </c>
      <c r="AZ51" s="380">
        <v>2.91498245390307</v>
      </c>
      <c r="BA51" s="380">
        <v>0.30210494400033699</v>
      </c>
      <c r="BB51" s="89">
        <v>0.40938511944167699</v>
      </c>
      <c r="BC51" s="382">
        <v>0.31240865051282302</v>
      </c>
      <c r="BD51" s="382">
        <v>3.0631450327599199E-2</v>
      </c>
      <c r="BE51" s="381">
        <v>0.140926474166922</v>
      </c>
      <c r="BF51" s="380">
        <v>2.3433654443994499E-2</v>
      </c>
      <c r="BG51" s="380">
        <v>0.140926474166922</v>
      </c>
      <c r="BH51" s="89">
        <v>299.18138788953598</v>
      </c>
      <c r="BI51" s="380">
        <v>28.710240985383798</v>
      </c>
      <c r="BJ51" s="380">
        <v>0.32661373560369</v>
      </c>
      <c r="BK51" s="89">
        <v>692.261078504225</v>
      </c>
      <c r="BL51" s="380">
        <v>86.446133600105398</v>
      </c>
      <c r="BM51" s="380">
        <v>0.42687884734818698</v>
      </c>
      <c r="BN51" s="89">
        <v>1296.52086602805</v>
      </c>
      <c r="BO51" s="380">
        <v>115.98880206676201</v>
      </c>
      <c r="BP51" s="380">
        <v>1.5130996707853901</v>
      </c>
      <c r="BQ51" s="89">
        <v>0.66524615927766495</v>
      </c>
      <c r="BR51" s="380">
        <v>0.35441060107470901</v>
      </c>
      <c r="BS51" s="380">
        <v>1.09762529655068E-2</v>
      </c>
      <c r="BT51" s="89">
        <v>0.55570788798028703</v>
      </c>
      <c r="BU51" s="380">
        <v>0.61905480435399796</v>
      </c>
      <c r="BV51" s="380">
        <v>0.12515983954807799</v>
      </c>
      <c r="BW51" s="89">
        <v>0.356537769684451</v>
      </c>
      <c r="BX51" s="380">
        <v>0.52012074463768498</v>
      </c>
      <c r="BY51" s="380">
        <v>0.13091587881567299</v>
      </c>
      <c r="BZ51" s="89">
        <v>2.08216680244827</v>
      </c>
      <c r="CA51" s="380">
        <v>1.5324570445690999</v>
      </c>
      <c r="CB51" s="380">
        <v>0.16405890760776701</v>
      </c>
      <c r="CC51" s="89">
        <v>0.40544965336835398</v>
      </c>
      <c r="CD51" s="380">
        <v>0.19137958849598599</v>
      </c>
      <c r="CE51" s="380">
        <v>1.6033519877668798E-2</v>
      </c>
      <c r="CF51" s="89">
        <v>22.871926137052899</v>
      </c>
      <c r="CG51" s="380">
        <v>5.3098198946650301</v>
      </c>
      <c r="CH51" s="380">
        <v>0.10224773522064901</v>
      </c>
      <c r="CI51" s="89">
        <v>7.4434443450750702</v>
      </c>
      <c r="CJ51" s="380">
        <v>2.4889034867694599</v>
      </c>
      <c r="CK51" s="380">
        <v>9.7054634037177206E-2</v>
      </c>
      <c r="CL51" s="381">
        <v>0.28426833392037099</v>
      </c>
      <c r="CM51" s="380">
        <v>0.92334883075787999</v>
      </c>
      <c r="CN51" s="380">
        <v>0.28426833392037099</v>
      </c>
      <c r="CO51" s="89">
        <v>703.344592760507</v>
      </c>
      <c r="CP51" s="380">
        <v>38.576680462071202</v>
      </c>
      <c r="CQ51" s="380">
        <v>4.7067709576951201E-3</v>
      </c>
      <c r="CR51" s="89">
        <v>559.84737188119198</v>
      </c>
      <c r="CS51" s="380">
        <v>39.074978359458797</v>
      </c>
      <c r="CT51" s="380">
        <v>0</v>
      </c>
      <c r="CU51" s="89">
        <v>4.6852134030594703</v>
      </c>
      <c r="CV51" s="380">
        <v>1.17003067451525</v>
      </c>
      <c r="CW51" s="380">
        <v>0</v>
      </c>
      <c r="CX51" s="89">
        <v>0</v>
      </c>
      <c r="CY51" s="380">
        <v>0</v>
      </c>
      <c r="CZ51" s="380">
        <v>0</v>
      </c>
      <c r="DA51" s="89">
        <v>0</v>
      </c>
      <c r="DB51" s="380">
        <v>0</v>
      </c>
      <c r="DC51" s="380">
        <v>0</v>
      </c>
      <c r="DD51" s="89">
        <v>0.12557520024659699</v>
      </c>
      <c r="DE51" s="380">
        <v>0.28518758238106601</v>
      </c>
      <c r="DF51" s="380">
        <v>4.87033072914047E-2</v>
      </c>
      <c r="DG51" s="381">
        <v>2.6273719752900899E-2</v>
      </c>
      <c r="DH51" s="380">
        <v>8.22078230010848E-4</v>
      </c>
      <c r="DI51" s="380">
        <v>2.6273719752900899E-2</v>
      </c>
      <c r="DJ51" s="89">
        <v>0.97051022747876703</v>
      </c>
      <c r="DK51" s="380">
        <v>0.71608439604837104</v>
      </c>
      <c r="DL51" s="380">
        <v>0</v>
      </c>
      <c r="DM51" s="89">
        <v>442.79385135702898</v>
      </c>
      <c r="DN51" s="380">
        <v>34.019121721351098</v>
      </c>
      <c r="DO51" s="380">
        <v>0</v>
      </c>
      <c r="DP51" s="89">
        <v>1194.2274518798699</v>
      </c>
      <c r="DQ51" s="380">
        <v>96.929809391945099</v>
      </c>
      <c r="DR51" s="380">
        <v>0</v>
      </c>
      <c r="DS51" s="89">
        <v>182.31918545400501</v>
      </c>
      <c r="DT51" s="380">
        <v>14.841195452834</v>
      </c>
      <c r="DU51" s="380">
        <v>0</v>
      </c>
      <c r="DV51" s="89">
        <v>903.95619994775905</v>
      </c>
      <c r="DW51" s="380">
        <v>76.718923321773403</v>
      </c>
      <c r="DX51" s="380">
        <v>9.3964172529059503E-3</v>
      </c>
      <c r="DY51" s="89">
        <v>224.249604431829</v>
      </c>
      <c r="DZ51" s="380">
        <v>15.129052736420901</v>
      </c>
      <c r="EA51" s="380">
        <v>1.09465828242449E-2</v>
      </c>
      <c r="EB51" s="89">
        <v>48.5269880864073</v>
      </c>
      <c r="EC51" s="380">
        <v>3.3201472418353899</v>
      </c>
      <c r="ED51" s="380">
        <v>0</v>
      </c>
      <c r="EE51" s="89">
        <v>227.85589659618901</v>
      </c>
      <c r="EF51" s="380">
        <v>17.852041031461599</v>
      </c>
      <c r="EG51" s="380">
        <v>0</v>
      </c>
      <c r="EH51" s="89">
        <v>26.127489246240799</v>
      </c>
      <c r="EI51" s="380">
        <v>1.95637305319423</v>
      </c>
      <c r="EJ51" s="380">
        <v>0</v>
      </c>
      <c r="EK51" s="89">
        <v>134.84273074218299</v>
      </c>
      <c r="EL51" s="380">
        <v>7.9260867699585997</v>
      </c>
      <c r="EM51" s="380">
        <v>0</v>
      </c>
      <c r="EN51" s="89">
        <v>22.827947433153899</v>
      </c>
      <c r="EO51" s="380">
        <v>1.9027645716310599</v>
      </c>
      <c r="EP51" s="380">
        <v>0</v>
      </c>
      <c r="EQ51" s="89">
        <v>52.131923274358201</v>
      </c>
      <c r="ER51" s="380">
        <v>3.2866239485004498</v>
      </c>
      <c r="ES51" s="380">
        <v>0</v>
      </c>
      <c r="ET51" s="89">
        <v>5.7380713668212397</v>
      </c>
      <c r="EU51" s="380">
        <v>0.79150821010640904</v>
      </c>
      <c r="EV51" s="380">
        <v>0</v>
      </c>
      <c r="EW51" s="89">
        <v>31.829445622369299</v>
      </c>
      <c r="EX51" s="380">
        <v>2.5708725924236902</v>
      </c>
      <c r="EY51" s="380">
        <v>0</v>
      </c>
      <c r="EZ51" s="89">
        <v>4.4558183964239104</v>
      </c>
      <c r="FA51" s="380">
        <v>0.59404411392459999</v>
      </c>
      <c r="FB51" s="380">
        <v>0</v>
      </c>
      <c r="FC51" s="89">
        <v>0.103232695819596</v>
      </c>
      <c r="FD51" s="380">
        <v>0.206465391639191</v>
      </c>
      <c r="FE51" s="380">
        <v>1.15328814091757E-2</v>
      </c>
      <c r="FF51" s="89">
        <v>1.80736814221403</v>
      </c>
      <c r="FG51" s="380">
        <v>0.596960788563068</v>
      </c>
      <c r="FH51" s="380">
        <v>1.07379155444876E-2</v>
      </c>
      <c r="FI51" s="381">
        <v>4.0463434966236797E-3</v>
      </c>
      <c r="FJ51" s="380">
        <v>2.0181289063780699E-4</v>
      </c>
      <c r="FK51" s="380">
        <v>4.0463434966236797E-3</v>
      </c>
      <c r="FL51" s="89">
        <v>11.5860149023143</v>
      </c>
      <c r="FM51" s="380">
        <v>1.0858684513589001</v>
      </c>
      <c r="FN51" s="380">
        <v>2.6751255628833502E-3</v>
      </c>
      <c r="FO51" s="89">
        <v>4.8351697389906603</v>
      </c>
      <c r="FP51" s="380">
        <v>0.57041273829903405</v>
      </c>
      <c r="FQ51" s="380">
        <v>0</v>
      </c>
      <c r="FS51" s="118">
        <v>4061.7299757158307</v>
      </c>
      <c r="FT51" s="118">
        <v>0.64802223569052897</v>
      </c>
      <c r="FU51" s="118">
        <v>1.2563148959637651</v>
      </c>
      <c r="FV51" s="207">
        <v>2.6001990816351146</v>
      </c>
    </row>
    <row r="52" spans="2:213">
      <c r="B52" s="73" t="s">
        <v>17</v>
      </c>
      <c r="C52" s="73" t="s">
        <v>51</v>
      </c>
      <c r="D52" s="143" t="s">
        <v>109</v>
      </c>
      <c r="E52" s="73">
        <v>43</v>
      </c>
      <c r="F52" s="143">
        <v>150</v>
      </c>
      <c r="G52" s="156" t="s">
        <v>322</v>
      </c>
      <c r="H52" s="73" t="s">
        <v>39</v>
      </c>
      <c r="I52" s="77" t="s">
        <v>961</v>
      </c>
      <c r="J52" s="73" t="s">
        <v>960</v>
      </c>
      <c r="K52" s="73">
        <v>33</v>
      </c>
      <c r="L52" s="207">
        <v>7.5627628711250496</v>
      </c>
      <c r="M52" s="207"/>
      <c r="N52" s="135">
        <v>668.44717395646046</v>
      </c>
      <c r="O52" s="379">
        <v>31160</v>
      </c>
      <c r="P52" s="379">
        <v>1220</v>
      </c>
      <c r="Q52" s="203"/>
      <c r="R52" s="381">
        <v>5.4602722603710427</v>
      </c>
      <c r="S52" s="380">
        <v>4.5040596615496904</v>
      </c>
      <c r="T52" s="380">
        <v>5.4602722603710427</v>
      </c>
      <c r="U52" s="400">
        <v>13.492661826383715</v>
      </c>
      <c r="V52" s="380">
        <v>7.5972913313611867</v>
      </c>
      <c r="W52" s="380">
        <v>5.5237192246201214</v>
      </c>
      <c r="X52" s="400">
        <v>223.01109735385012</v>
      </c>
      <c r="Y52" s="380">
        <v>15.224278549713558</v>
      </c>
      <c r="Z52" s="380">
        <v>2.2545690787579451</v>
      </c>
      <c r="AA52" s="400">
        <v>590.2018471664976</v>
      </c>
      <c r="AB52" s="380">
        <v>166.05758612946457</v>
      </c>
      <c r="AC52" s="380">
        <v>0.44913126787547436</v>
      </c>
      <c r="AD52" s="400">
        <v>80.422494532642645</v>
      </c>
      <c r="AE52" s="380">
        <v>92.805736380992798</v>
      </c>
      <c r="AF52" s="380">
        <v>0.46495065551307324</v>
      </c>
      <c r="AG52" s="400">
        <v>623.70139833386702</v>
      </c>
      <c r="AH52" s="380">
        <v>414.94462192017374</v>
      </c>
      <c r="AI52" s="380">
        <v>392.5531133743205</v>
      </c>
      <c r="AJ52" s="400">
        <v>157570.15972512495</v>
      </c>
      <c r="AK52" s="380">
        <v>14132.165991140248</v>
      </c>
      <c r="AL52" s="380">
        <v>28.635884513757972</v>
      </c>
      <c r="AM52" s="381">
        <v>116.49367488729285</v>
      </c>
      <c r="AN52" s="380">
        <v>127.02291099899512</v>
      </c>
      <c r="AO52" s="380">
        <v>116.49367488729285</v>
      </c>
      <c r="AP52" s="400">
        <v>629.52347748045179</v>
      </c>
      <c r="AQ52" s="380">
        <v>163.39199002243106</v>
      </c>
      <c r="AR52" s="380">
        <v>163.85476147345204</v>
      </c>
      <c r="AS52" s="381">
        <v>13.825102707721705</v>
      </c>
      <c r="AT52" s="380">
        <v>51.472455840154169</v>
      </c>
      <c r="AU52" s="380">
        <v>13.825102707721705</v>
      </c>
      <c r="AV52" s="400">
        <v>1.793953776562669</v>
      </c>
      <c r="AW52" s="380">
        <v>0.81016127504819158</v>
      </c>
      <c r="AX52" s="380">
        <v>9.8950246852227905E-2</v>
      </c>
      <c r="AY52" s="400">
        <v>6.150258264629028</v>
      </c>
      <c r="AZ52" s="380">
        <v>6.9053308918947698</v>
      </c>
      <c r="BA52" s="380">
        <v>1.0708961415326248</v>
      </c>
      <c r="BB52" s="400">
        <v>0.33547151462030617</v>
      </c>
      <c r="BC52" s="399">
        <v>0.1705841912995083</v>
      </c>
      <c r="BD52" s="399">
        <v>5.6314197991199515E-2</v>
      </c>
      <c r="BE52" s="381">
        <v>0.27694789700856515</v>
      </c>
      <c r="BF52" s="380">
        <v>5.1175383742086876E-2</v>
      </c>
      <c r="BG52" s="380">
        <v>0.27694789700856515</v>
      </c>
      <c r="BH52" s="400">
        <v>346.75529218362124</v>
      </c>
      <c r="BI52" s="380">
        <v>25.918591326707617</v>
      </c>
      <c r="BJ52" s="380">
        <v>0.74668721505859648</v>
      </c>
      <c r="BK52" s="400">
        <v>1974.2427582054872</v>
      </c>
      <c r="BL52" s="380">
        <v>621.00347450342531</v>
      </c>
      <c r="BM52" s="380">
        <v>0.8798586264386733</v>
      </c>
      <c r="BN52" s="400">
        <v>1823.0716777531243</v>
      </c>
      <c r="BO52" s="380">
        <v>231.48511915126923</v>
      </c>
      <c r="BP52" s="380">
        <v>2.9033875073946209</v>
      </c>
      <c r="BQ52" s="400">
        <v>0.75638908680008965</v>
      </c>
      <c r="BR52" s="380">
        <v>0.33526854583098015</v>
      </c>
      <c r="BS52" s="380">
        <v>2.4204277359500419E-2</v>
      </c>
      <c r="BT52" s="400">
        <v>0.71213073426627083</v>
      </c>
      <c r="BU52" s="380">
        <v>0.64503040885139218</v>
      </c>
      <c r="BV52" s="380">
        <v>0.18304660436141804</v>
      </c>
      <c r="BW52" s="400">
        <v>0.43979728233833387</v>
      </c>
      <c r="BX52" s="380">
        <v>0.60665655003089525</v>
      </c>
      <c r="BY52" s="380">
        <v>0.32281991228800216</v>
      </c>
      <c r="BZ52" s="400">
        <v>2.0100382934875887</v>
      </c>
      <c r="CA52" s="380">
        <v>1.3793951719924147</v>
      </c>
      <c r="CB52" s="380">
        <v>0.24079797932743249</v>
      </c>
      <c r="CC52" s="400">
        <v>1.3248172777709368</v>
      </c>
      <c r="CD52" s="380">
        <v>0.70055071697139337</v>
      </c>
      <c r="CE52" s="380">
        <v>3.9058785839836206E-2</v>
      </c>
      <c r="CF52" s="400">
        <v>25.713792351901503</v>
      </c>
      <c r="CG52" s="380">
        <v>5.674616005341818</v>
      </c>
      <c r="CH52" s="380">
        <v>0.26013065960096932</v>
      </c>
      <c r="CI52" s="400">
        <v>9.3700462566999434</v>
      </c>
      <c r="CJ52" s="380">
        <v>2.7509280513592338</v>
      </c>
      <c r="CK52" s="380">
        <v>0.12586539971116983</v>
      </c>
      <c r="CL52" s="381">
        <v>0.68801684550534159</v>
      </c>
      <c r="CM52" s="380">
        <v>0.64815286697787733</v>
      </c>
      <c r="CN52" s="380">
        <v>0.68801684550534159</v>
      </c>
      <c r="CO52" s="400">
        <v>618.86337667513931</v>
      </c>
      <c r="CP52" s="380">
        <v>54.653214480614956</v>
      </c>
      <c r="CQ52" s="380">
        <v>1.4414539397834885E-2</v>
      </c>
      <c r="CR52" s="400">
        <v>626.23523517791034</v>
      </c>
      <c r="CS52" s="380">
        <v>71.520553538441433</v>
      </c>
      <c r="CT52" s="380">
        <v>0</v>
      </c>
      <c r="CU52" s="400">
        <v>7.4011224892294267</v>
      </c>
      <c r="CV52" s="380">
        <v>1.5899884807589839</v>
      </c>
      <c r="CW52" s="380">
        <v>0</v>
      </c>
      <c r="CX52" s="381">
        <v>8.3446844101924336E-3</v>
      </c>
      <c r="CY52" s="380">
        <v>2.0957357863258551E-2</v>
      </c>
      <c r="CZ52" s="380">
        <v>8.3446844101924336E-3</v>
      </c>
      <c r="DA52" s="400">
        <v>0</v>
      </c>
      <c r="DB52" s="380">
        <v>0</v>
      </c>
      <c r="DC52" s="380">
        <v>0</v>
      </c>
      <c r="DD52" s="381">
        <v>0.10721485082189648</v>
      </c>
      <c r="DE52" s="380">
        <v>2.8059650779360575E-2</v>
      </c>
      <c r="DF52" s="380">
        <v>0.10721485082189648</v>
      </c>
      <c r="DG52" s="381">
        <v>4.8293631508046879E-2</v>
      </c>
      <c r="DH52" s="380">
        <v>1.516000830538012E-2</v>
      </c>
      <c r="DI52" s="380">
        <v>4.8293631508046879E-2</v>
      </c>
      <c r="DJ52" s="400">
        <v>7.3449955961121391</v>
      </c>
      <c r="DK52" s="380">
        <v>4.6794887715829745</v>
      </c>
      <c r="DL52" s="380">
        <v>0</v>
      </c>
      <c r="DM52" s="400">
        <v>521.34875978854348</v>
      </c>
      <c r="DN52" s="380">
        <v>83.046591215187377</v>
      </c>
      <c r="DO52" s="380">
        <v>0</v>
      </c>
      <c r="DP52" s="400">
        <v>1421.4960116769796</v>
      </c>
      <c r="DQ52" s="380">
        <v>257.55874413429359</v>
      </c>
      <c r="DR52" s="380">
        <v>4.6609907845765802E-3</v>
      </c>
      <c r="DS52" s="400">
        <v>212.15590503462053</v>
      </c>
      <c r="DT52" s="380">
        <v>36.902599758807895</v>
      </c>
      <c r="DU52" s="380">
        <v>5.2823328971585521E-3</v>
      </c>
      <c r="DV52" s="400">
        <v>1051.7447633342879</v>
      </c>
      <c r="DW52" s="380">
        <v>205.2845274018882</v>
      </c>
      <c r="DX52" s="380">
        <v>0</v>
      </c>
      <c r="DY52" s="400">
        <v>253.4495766473359</v>
      </c>
      <c r="DZ52" s="380">
        <v>58.597675179558777</v>
      </c>
      <c r="EA52" s="380">
        <v>0</v>
      </c>
      <c r="EB52" s="400">
        <v>55.532085156065939</v>
      </c>
      <c r="EC52" s="380">
        <v>9.7975217840740729</v>
      </c>
      <c r="ED52" s="380">
        <v>6.2294914553096773E-3</v>
      </c>
      <c r="EE52" s="400">
        <v>255.59171754611245</v>
      </c>
      <c r="EF52" s="380">
        <v>51.462086906669711</v>
      </c>
      <c r="EG52" s="380">
        <v>3.121229485046504E-2</v>
      </c>
      <c r="EH52" s="400">
        <v>29.641075607140923</v>
      </c>
      <c r="EI52" s="380">
        <v>4.799786828795197</v>
      </c>
      <c r="EJ52" s="380">
        <v>0</v>
      </c>
      <c r="EK52" s="400">
        <v>150.96199097002903</v>
      </c>
      <c r="EL52" s="380">
        <v>30.752457335151409</v>
      </c>
      <c r="EM52" s="380">
        <v>1.2719098526437184E-2</v>
      </c>
      <c r="EN52" s="400">
        <v>26.133287254931588</v>
      </c>
      <c r="EO52" s="380">
        <v>3.4118455319640733</v>
      </c>
      <c r="EP52" s="380">
        <v>3.093088401379597E-3</v>
      </c>
      <c r="EQ52" s="400">
        <v>59.618806370703226</v>
      </c>
      <c r="ER52" s="380">
        <v>12.623423770915549</v>
      </c>
      <c r="ES52" s="380">
        <v>8.9065559219257961E-3</v>
      </c>
      <c r="ET52" s="400">
        <v>6.5501082787991987</v>
      </c>
      <c r="EU52" s="380">
        <v>1.1949500484115396</v>
      </c>
      <c r="EV52" s="380">
        <v>0</v>
      </c>
      <c r="EW52" s="400">
        <v>36.971175786546368</v>
      </c>
      <c r="EX52" s="380">
        <v>5.1985840411394468</v>
      </c>
      <c r="EY52" s="380">
        <v>0</v>
      </c>
      <c r="EZ52" s="400">
        <v>5.1532333339473988</v>
      </c>
      <c r="FA52" s="380">
        <v>1.0425869813422575</v>
      </c>
      <c r="FB52" s="380">
        <v>0</v>
      </c>
      <c r="FC52" s="400">
        <v>0.14949794828999827</v>
      </c>
      <c r="FD52" s="380">
        <v>7.1583501835150748E-2</v>
      </c>
      <c r="FE52" s="380">
        <v>2.0831090535723785E-2</v>
      </c>
      <c r="FF52" s="400">
        <v>1.940597271573526</v>
      </c>
      <c r="FG52" s="380">
        <v>0.53192460360031868</v>
      </c>
      <c r="FH52" s="380">
        <v>2.2260881157294628E-2</v>
      </c>
      <c r="FI52" s="381">
        <v>1.22739632796608E-2</v>
      </c>
      <c r="FJ52" s="380">
        <v>6.6705625925759463E-3</v>
      </c>
      <c r="FK52" s="380">
        <v>1.22739632796608E-2</v>
      </c>
      <c r="FL52" s="400">
        <v>14.296948546804352</v>
      </c>
      <c r="FM52" s="380">
        <v>2.0417202322081955</v>
      </c>
      <c r="FN52" s="380">
        <v>4.1933939628453236E-3</v>
      </c>
      <c r="FO52" s="400">
        <v>5.7690390364235267</v>
      </c>
      <c r="FP52" s="380">
        <v>0.79398791174662753</v>
      </c>
      <c r="FQ52" s="380">
        <v>0</v>
      </c>
      <c r="FR52" s="106"/>
      <c r="FS52" s="118">
        <v>4712.5837319639531</v>
      </c>
      <c r="FT52" s="118">
        <v>0.65825864556753833</v>
      </c>
      <c r="FU52" s="118">
        <v>0.98822829172063953</v>
      </c>
      <c r="FV52" s="207">
        <v>2.7743646794764536</v>
      </c>
      <c r="FW52" s="106"/>
      <c r="FX52" s="106"/>
      <c r="FY52" s="106"/>
      <c r="FZ52" s="106"/>
      <c r="GA52" s="106"/>
      <c r="GB52" s="106"/>
      <c r="GC52" s="106"/>
      <c r="GD52" s="106"/>
      <c r="GE52" s="106"/>
      <c r="GF52" s="106"/>
      <c r="GG52" s="106"/>
      <c r="GH52" s="106"/>
      <c r="GI52" s="106"/>
      <c r="GJ52" s="106"/>
      <c r="GK52" s="106"/>
      <c r="GL52" s="106"/>
      <c r="GM52" s="106"/>
      <c r="GN52" s="106"/>
      <c r="GO52" s="106"/>
      <c r="GP52" s="106"/>
      <c r="GQ52" s="106"/>
      <c r="GR52" s="106"/>
      <c r="GS52" s="106"/>
      <c r="GT52" s="106"/>
      <c r="GU52" s="106"/>
      <c r="GV52" s="106"/>
      <c r="GW52" s="106"/>
      <c r="GX52" s="106"/>
      <c r="GY52" s="106"/>
      <c r="GZ52" s="106"/>
      <c r="HA52" s="106"/>
      <c r="HB52" s="106"/>
      <c r="HC52" s="106"/>
      <c r="HD52" s="106"/>
      <c r="HE52" s="106"/>
    </row>
    <row r="53" spans="2:213">
      <c r="B53" s="73" t="s">
        <v>17</v>
      </c>
      <c r="C53" s="73" t="s">
        <v>51</v>
      </c>
      <c r="D53" s="143" t="s">
        <v>109</v>
      </c>
      <c r="E53" s="143">
        <v>43</v>
      </c>
      <c r="F53" s="143">
        <v>150</v>
      </c>
      <c r="G53" s="156" t="s">
        <v>322</v>
      </c>
      <c r="H53" s="73" t="s">
        <v>39</v>
      </c>
      <c r="I53" s="73" t="s">
        <v>962</v>
      </c>
      <c r="J53" s="73" t="s">
        <v>960</v>
      </c>
      <c r="K53" s="73">
        <v>33</v>
      </c>
      <c r="L53" s="207">
        <v>7.5627628711250496</v>
      </c>
      <c r="M53" s="207"/>
      <c r="N53" s="135">
        <v>1051.7525464349903</v>
      </c>
      <c r="O53" s="379">
        <v>30460</v>
      </c>
      <c r="P53" s="379">
        <v>1310</v>
      </c>
      <c r="Q53" s="203"/>
      <c r="R53" s="381">
        <v>4.6320067830025033</v>
      </c>
      <c r="S53" s="380">
        <v>4.1251919989920784</v>
      </c>
      <c r="T53" s="380">
        <v>4.6320067830025033</v>
      </c>
      <c r="U53" s="89">
        <v>11.786601531019434</v>
      </c>
      <c r="V53" s="380">
        <v>12.039694932009429</v>
      </c>
      <c r="W53" s="380">
        <v>4.4933711084374846</v>
      </c>
      <c r="X53" s="89">
        <v>207.69747396306232</v>
      </c>
      <c r="Y53" s="380">
        <v>12.873482834570215</v>
      </c>
      <c r="Z53" s="380">
        <v>1.8874924303671785</v>
      </c>
      <c r="AA53" s="89">
        <v>353.74713263889151</v>
      </c>
      <c r="AB53" s="380">
        <v>236.92922506968779</v>
      </c>
      <c r="AC53" s="380">
        <v>0.23883327349685568</v>
      </c>
      <c r="AD53" s="89">
        <v>3.987714051223628</v>
      </c>
      <c r="AE53" s="380">
        <v>7.0325024785183423</v>
      </c>
      <c r="AF53" s="380">
        <v>0.31967302452058899</v>
      </c>
      <c r="AG53" s="381">
        <v>305.34541394000536</v>
      </c>
      <c r="AH53" s="380">
        <v>924.95892357131981</v>
      </c>
      <c r="AI53" s="380">
        <v>305.34541394000536</v>
      </c>
      <c r="AJ53" s="89">
        <v>155862.49210343452</v>
      </c>
      <c r="AK53" s="380">
        <v>8200.6107137374984</v>
      </c>
      <c r="AL53" s="380">
        <v>22.36758890313429</v>
      </c>
      <c r="AM53" s="381">
        <v>88.95174291731162</v>
      </c>
      <c r="AN53" s="380">
        <v>106.41807914449146</v>
      </c>
      <c r="AO53" s="380">
        <v>88.95174291731162</v>
      </c>
      <c r="AP53" s="89">
        <v>560.0455869612282</v>
      </c>
      <c r="AQ53" s="380">
        <v>212.88343243011133</v>
      </c>
      <c r="AR53" s="380">
        <v>152.76340703857244</v>
      </c>
      <c r="AS53" s="381">
        <v>9.438529242528956</v>
      </c>
      <c r="AT53" s="380">
        <v>16.339424267291456</v>
      </c>
      <c r="AU53" s="380">
        <v>9.438529242528956</v>
      </c>
      <c r="AV53" s="89">
        <v>1.4595604636323809</v>
      </c>
      <c r="AW53" s="380">
        <v>0.6501218269583714</v>
      </c>
      <c r="AX53" s="380">
        <v>9.4783387779820913E-2</v>
      </c>
      <c r="AY53" s="89">
        <v>4.1878992830025465</v>
      </c>
      <c r="AZ53" s="380">
        <v>3.1891504692033696</v>
      </c>
      <c r="BA53" s="380">
        <v>0.57085016147422107</v>
      </c>
      <c r="BB53" s="89">
        <v>0.39818395784665245</v>
      </c>
      <c r="BC53" s="382">
        <v>0.32723235319438576</v>
      </c>
      <c r="BD53" s="382">
        <v>4.6771766964455237E-2</v>
      </c>
      <c r="BE53" s="381">
        <v>0.25302735139852062</v>
      </c>
      <c r="BF53" s="380">
        <v>1.7708732145476604E-2</v>
      </c>
      <c r="BG53" s="380">
        <v>0.25302735139852062</v>
      </c>
      <c r="BH53" s="89">
        <v>311.20415615419165</v>
      </c>
      <c r="BI53" s="380">
        <v>20.343166000874632</v>
      </c>
      <c r="BJ53" s="380">
        <v>0.61381086141576457</v>
      </c>
      <c r="BK53" s="89">
        <v>1061.983688670565</v>
      </c>
      <c r="BL53" s="380">
        <v>819.71472301365031</v>
      </c>
      <c r="BM53" s="380">
        <v>0.67810827453034894</v>
      </c>
      <c r="BN53" s="89">
        <v>1485.980933742657</v>
      </c>
      <c r="BO53" s="380">
        <v>355.6067539086111</v>
      </c>
      <c r="BP53" s="380">
        <v>2.3526718277215632</v>
      </c>
      <c r="BQ53" s="89">
        <v>0.67003127236754945</v>
      </c>
      <c r="BR53" s="380">
        <v>0.28742173160708728</v>
      </c>
      <c r="BS53" s="380">
        <v>1.7520638938216791E-2</v>
      </c>
      <c r="BT53" s="89">
        <v>0.69256371223198443</v>
      </c>
      <c r="BU53" s="380">
        <v>0.57067611846606048</v>
      </c>
      <c r="BV53" s="380">
        <v>0.2281097381949822</v>
      </c>
      <c r="BW53" s="381">
        <v>0.21800390771172795</v>
      </c>
      <c r="BX53" s="380">
        <v>0.65783725791758785</v>
      </c>
      <c r="BY53" s="380">
        <v>0.21800390771172795</v>
      </c>
      <c r="BZ53" s="89">
        <v>1.5703615491555636</v>
      </c>
      <c r="CA53" s="380">
        <v>1.379806929371173</v>
      </c>
      <c r="CB53" s="380">
        <v>0.22567738145395666</v>
      </c>
      <c r="CC53" s="89">
        <v>1.40008806948665</v>
      </c>
      <c r="CD53" s="380">
        <v>0.54494311095744696</v>
      </c>
      <c r="CE53" s="380">
        <v>5.0001964334439944E-2</v>
      </c>
      <c r="CF53" s="89">
        <v>27.127867783172182</v>
      </c>
      <c r="CG53" s="380">
        <v>5.6029974107014144</v>
      </c>
      <c r="CH53" s="380">
        <v>0.18950503123520579</v>
      </c>
      <c r="CI53" s="89">
        <v>8.4957592851846293</v>
      </c>
      <c r="CJ53" s="380">
        <v>2.5602101927474905</v>
      </c>
      <c r="CK53" s="380">
        <v>0.17053564805142377</v>
      </c>
      <c r="CL53" s="381">
        <v>0.57747775393149925</v>
      </c>
      <c r="CM53" s="380">
        <v>0.79377451958658229</v>
      </c>
      <c r="CN53" s="380">
        <v>0.57747775393149925</v>
      </c>
      <c r="CO53" s="89">
        <v>605.72498568794458</v>
      </c>
      <c r="CP53" s="380">
        <v>54.528103063749086</v>
      </c>
      <c r="CQ53" s="380">
        <v>1.3657565141990437E-2</v>
      </c>
      <c r="CR53" s="89">
        <v>672.24109466914831</v>
      </c>
      <c r="CS53" s="380">
        <v>66.195532616763685</v>
      </c>
      <c r="CT53" s="380">
        <v>0</v>
      </c>
      <c r="CU53" s="89">
        <v>7.2201145248601852</v>
      </c>
      <c r="CV53" s="380">
        <v>1.4700436899453559</v>
      </c>
      <c r="CW53" s="380">
        <v>0</v>
      </c>
      <c r="CX53" s="381">
        <v>4.6746946199092004E-3</v>
      </c>
      <c r="CY53" s="380">
        <v>3.2663005173617636E-2</v>
      </c>
      <c r="CZ53" s="380">
        <v>4.6746946199092004E-3</v>
      </c>
      <c r="DA53" s="381">
        <v>2.5615067576486693E-2</v>
      </c>
      <c r="DB53" s="380">
        <v>0</v>
      </c>
      <c r="DC53" s="380">
        <v>2.5615067576486693E-2</v>
      </c>
      <c r="DD53" s="381">
        <v>8.0999864314132683E-2</v>
      </c>
      <c r="DE53" s="380">
        <v>0.11535994562835855</v>
      </c>
      <c r="DF53" s="380">
        <v>8.0999864314132683E-2</v>
      </c>
      <c r="DG53" s="381">
        <v>3.2326574610211961E-2</v>
      </c>
      <c r="DH53" s="380">
        <v>2.4096070127068894E-2</v>
      </c>
      <c r="DI53" s="380">
        <v>3.2326574610211961E-2</v>
      </c>
      <c r="DJ53" s="89">
        <v>7.2574010947117937</v>
      </c>
      <c r="DK53" s="380">
        <v>2.3468861585639829</v>
      </c>
      <c r="DL53" s="380">
        <v>4.9361568487935006E-2</v>
      </c>
      <c r="DM53" s="89">
        <v>534.46944436488297</v>
      </c>
      <c r="DN53" s="380">
        <v>44.588776870412843</v>
      </c>
      <c r="DO53" s="380">
        <v>3.7746062523160762E-3</v>
      </c>
      <c r="DP53" s="89">
        <v>1434.5698255199468</v>
      </c>
      <c r="DQ53" s="380">
        <v>151.51741588023899</v>
      </c>
      <c r="DR53" s="380">
        <v>0</v>
      </c>
      <c r="DS53" s="89">
        <v>217.03789239714698</v>
      </c>
      <c r="DT53" s="380">
        <v>25.859920441859074</v>
      </c>
      <c r="DU53" s="380">
        <v>0</v>
      </c>
      <c r="DV53" s="89">
        <v>1113.450007584968</v>
      </c>
      <c r="DW53" s="380">
        <v>118.22877789888838</v>
      </c>
      <c r="DX53" s="380">
        <v>0</v>
      </c>
      <c r="DY53" s="89">
        <v>265.45808135353474</v>
      </c>
      <c r="DZ53" s="380">
        <v>25.616552706551243</v>
      </c>
      <c r="EA53" s="380">
        <v>1.8960309372236556E-2</v>
      </c>
      <c r="EB53" s="89">
        <v>57.476254560763159</v>
      </c>
      <c r="EC53" s="380">
        <v>7.0718276365460584</v>
      </c>
      <c r="ED53" s="380">
        <v>4.8979463144014279E-3</v>
      </c>
      <c r="EE53" s="89">
        <v>266.05432540787882</v>
      </c>
      <c r="EF53" s="380">
        <v>26.52903950605856</v>
      </c>
      <c r="EG53" s="380">
        <v>0</v>
      </c>
      <c r="EH53" s="89">
        <v>31.116898525050615</v>
      </c>
      <c r="EI53" s="380">
        <v>3.9183543659090243</v>
      </c>
      <c r="EJ53" s="380">
        <v>2.363787791827437E-3</v>
      </c>
      <c r="EK53" s="89">
        <v>156.68246698156588</v>
      </c>
      <c r="EL53" s="380">
        <v>21.777551737015667</v>
      </c>
      <c r="EM53" s="380">
        <v>9.9990371470614781E-3</v>
      </c>
      <c r="EN53" s="89">
        <v>26.240436344172469</v>
      </c>
      <c r="EO53" s="380">
        <v>3.7709066084348746</v>
      </c>
      <c r="EP53" s="380">
        <v>0</v>
      </c>
      <c r="EQ53" s="89">
        <v>61.732411983424996</v>
      </c>
      <c r="ER53" s="380">
        <v>7.6508106135004743</v>
      </c>
      <c r="ES53" s="380">
        <v>0</v>
      </c>
      <c r="ET53" s="89">
        <v>6.6109009058852006</v>
      </c>
      <c r="EU53" s="380">
        <v>1.1738395281355969</v>
      </c>
      <c r="EV53" s="380">
        <v>2.314017222339444E-3</v>
      </c>
      <c r="EW53" s="89">
        <v>37.696405560073217</v>
      </c>
      <c r="EX53" s="380">
        <v>6.1957698736740561</v>
      </c>
      <c r="EY53" s="380">
        <v>0</v>
      </c>
      <c r="EZ53" s="89">
        <v>5.2720311557749797</v>
      </c>
      <c r="FA53" s="380">
        <v>0.7027562851769138</v>
      </c>
      <c r="FB53" s="380">
        <v>2.4408330736038117E-3</v>
      </c>
      <c r="FC53" s="89">
        <v>0.10422653803733227</v>
      </c>
      <c r="FD53" s="380">
        <v>8.8530290887962007E-2</v>
      </c>
      <c r="FE53" s="380">
        <v>1.1665312960675163E-2</v>
      </c>
      <c r="FF53" s="89">
        <v>2.0027185763313438</v>
      </c>
      <c r="FG53" s="380">
        <v>0.51835058575811754</v>
      </c>
      <c r="FH53" s="380">
        <v>1.1831567541454618E-2</v>
      </c>
      <c r="FI53" s="381">
        <v>9.6478380075914211E-3</v>
      </c>
      <c r="FJ53" s="380">
        <v>2.0732487917643225E-4</v>
      </c>
      <c r="FK53" s="380">
        <v>9.6478380075914211E-3</v>
      </c>
      <c r="FL53" s="89">
        <v>15.530119040932657</v>
      </c>
      <c r="FM53" s="380">
        <v>2.6707777037913707</v>
      </c>
      <c r="FN53" s="380">
        <v>6.5941332321815954E-3</v>
      </c>
      <c r="FO53" s="89">
        <v>6.117332063938445</v>
      </c>
      <c r="FP53" s="380">
        <v>0.97346736009580248</v>
      </c>
      <c r="FQ53" s="380">
        <v>0</v>
      </c>
      <c r="FS53" s="118">
        <v>4886.1084773142175</v>
      </c>
      <c r="FT53" s="118">
        <v>0.65220417758031723</v>
      </c>
      <c r="FU53" s="118">
        <v>0.90105319429491226</v>
      </c>
      <c r="FV53" s="207">
        <v>2.9457563094863306</v>
      </c>
    </row>
    <row r="54" spans="2:213">
      <c r="B54" s="73" t="s">
        <v>17</v>
      </c>
      <c r="C54" s="73" t="s">
        <v>51</v>
      </c>
      <c r="D54" s="143" t="s">
        <v>109</v>
      </c>
      <c r="E54" s="73">
        <v>43</v>
      </c>
      <c r="F54" s="143">
        <v>150</v>
      </c>
      <c r="G54" s="156" t="s">
        <v>322</v>
      </c>
      <c r="H54" s="73" t="s">
        <v>39</v>
      </c>
      <c r="I54" s="73" t="s">
        <v>963</v>
      </c>
      <c r="J54" s="73" t="s">
        <v>964</v>
      </c>
      <c r="K54" s="73">
        <v>33</v>
      </c>
      <c r="L54" s="207">
        <v>7.5627628711250496</v>
      </c>
      <c r="M54" s="207"/>
      <c r="N54" s="135">
        <v>892.8210505292584</v>
      </c>
      <c r="O54" s="379">
        <v>32470</v>
      </c>
      <c r="P54" s="379">
        <v>1070</v>
      </c>
      <c r="Q54" s="203"/>
      <c r="R54" s="381">
        <v>3.955608010206535</v>
      </c>
      <c r="S54" s="380">
        <v>4.8210204181422673</v>
      </c>
      <c r="T54" s="380">
        <v>3.955608010206535</v>
      </c>
      <c r="U54" s="89">
        <v>10.455584583830412</v>
      </c>
      <c r="V54" s="380">
        <v>11.094707337473876</v>
      </c>
      <c r="W54" s="380">
        <v>5.4807731940977424</v>
      </c>
      <c r="X54" s="89">
        <v>226.32741471307011</v>
      </c>
      <c r="Y54" s="380">
        <v>26.632164202908733</v>
      </c>
      <c r="Z54" s="380">
        <v>1.7034557627005944</v>
      </c>
      <c r="AA54" s="89">
        <v>192.00805208469782</v>
      </c>
      <c r="AB54" s="380">
        <v>39.919817437493656</v>
      </c>
      <c r="AC54" s="380">
        <v>0.25997981163387179</v>
      </c>
      <c r="AD54" s="89">
        <v>18.832554123034324</v>
      </c>
      <c r="AE54" s="380">
        <v>24.909369663637584</v>
      </c>
      <c r="AF54" s="380">
        <v>0.27719219442191834</v>
      </c>
      <c r="AG54" s="381">
        <v>301.85723905538191</v>
      </c>
      <c r="AH54" s="380">
        <v>396.29409886323498</v>
      </c>
      <c r="AI54" s="380">
        <v>301.85723905538191</v>
      </c>
      <c r="AJ54" s="89">
        <v>154364.85795404794</v>
      </c>
      <c r="AK54" s="380">
        <v>6853.4704673013612</v>
      </c>
      <c r="AL54" s="380">
        <v>19.632761401831299</v>
      </c>
      <c r="AM54" s="381">
        <v>98.079273992759383</v>
      </c>
      <c r="AN54" s="380">
        <v>142.25046488259193</v>
      </c>
      <c r="AO54" s="380">
        <v>98.079273992759383</v>
      </c>
      <c r="AP54" s="89">
        <v>433.33714384599114</v>
      </c>
      <c r="AQ54" s="380">
        <v>292.52408567644517</v>
      </c>
      <c r="AR54" s="380">
        <v>141.38693967033225</v>
      </c>
      <c r="AS54" s="381">
        <v>8.9696353225159893</v>
      </c>
      <c r="AT54" s="380">
        <v>12.843566696547962</v>
      </c>
      <c r="AU54" s="380">
        <v>8.9696353225159893</v>
      </c>
      <c r="AV54" s="89">
        <v>1.509195419023807</v>
      </c>
      <c r="AW54" s="380">
        <v>0.5975670501781748</v>
      </c>
      <c r="AX54" s="380">
        <v>9.3735381520872338E-2</v>
      </c>
      <c r="AY54" s="89">
        <v>3.6565055929619721</v>
      </c>
      <c r="AZ54" s="380">
        <v>4.3432818588698172</v>
      </c>
      <c r="BA54" s="380">
        <v>0.49764302271547572</v>
      </c>
      <c r="BB54" s="89">
        <v>0.42339330298141881</v>
      </c>
      <c r="BC54" s="382">
        <v>0.1691771807294184</v>
      </c>
      <c r="BD54" s="382">
        <v>3.6586985614573422E-2</v>
      </c>
      <c r="BE54" s="381">
        <v>0.29523500094985289</v>
      </c>
      <c r="BF54" s="380">
        <v>2.5477119919826319E-2</v>
      </c>
      <c r="BG54" s="380">
        <v>0.29523500094985289</v>
      </c>
      <c r="BH54" s="89">
        <v>301.20886697298113</v>
      </c>
      <c r="BI54" s="380">
        <v>20.122654257451515</v>
      </c>
      <c r="BJ54" s="380">
        <v>0.56371831635208347</v>
      </c>
      <c r="BK54" s="89">
        <v>649.05048086957015</v>
      </c>
      <c r="BL54" s="380">
        <v>99.312041782234488</v>
      </c>
      <c r="BM54" s="380">
        <v>0.72267183365418963</v>
      </c>
      <c r="BN54" s="89">
        <v>1287.1723709238252</v>
      </c>
      <c r="BO54" s="380">
        <v>72.609838659225417</v>
      </c>
      <c r="BP54" s="380">
        <v>2.6336809089679916</v>
      </c>
      <c r="BQ54" s="89">
        <v>0.57352540780264161</v>
      </c>
      <c r="BR54" s="380">
        <v>0.26717053835678878</v>
      </c>
      <c r="BS54" s="380">
        <v>1.6637391157935985E-2</v>
      </c>
      <c r="BT54" s="89">
        <v>0.56179474595565293</v>
      </c>
      <c r="BU54" s="380">
        <v>0.63424884597558062</v>
      </c>
      <c r="BV54" s="380">
        <v>0.21362036092449432</v>
      </c>
      <c r="BW54" s="89">
        <v>0.33397692948436986</v>
      </c>
      <c r="BX54" s="380">
        <v>0.54628956734662559</v>
      </c>
      <c r="BY54" s="380">
        <v>0.24239436752461532</v>
      </c>
      <c r="BZ54" s="89">
        <v>1.9735488743347576</v>
      </c>
      <c r="CA54" s="380">
        <v>1.3206535287213492</v>
      </c>
      <c r="CB54" s="380">
        <v>0.2623143387725963</v>
      </c>
      <c r="CC54" s="89">
        <v>1.3033349768442621</v>
      </c>
      <c r="CD54" s="380">
        <v>0.48173593389047642</v>
      </c>
      <c r="CE54" s="380">
        <v>2.6393914747118774E-2</v>
      </c>
      <c r="CF54" s="89">
        <v>23.580464723245282</v>
      </c>
      <c r="CG54" s="380">
        <v>3.3119077804001447</v>
      </c>
      <c r="CH54" s="380">
        <v>0.18853693167440494</v>
      </c>
      <c r="CI54" s="89">
        <v>7.7794541445703764</v>
      </c>
      <c r="CJ54" s="380">
        <v>2.2631743713154142</v>
      </c>
      <c r="CK54" s="380">
        <v>0.11164417854804269</v>
      </c>
      <c r="CL54" s="381">
        <v>0.41418319374522261</v>
      </c>
      <c r="CM54" s="380">
        <v>0.96408032041668046</v>
      </c>
      <c r="CN54" s="380">
        <v>0.41418319374522261</v>
      </c>
      <c r="CO54" s="89">
        <v>521.63922901700744</v>
      </c>
      <c r="CP54" s="380">
        <v>32.157186766097212</v>
      </c>
      <c r="CQ54" s="380">
        <v>1.4341488876500498E-2</v>
      </c>
      <c r="CR54" s="89">
        <v>560.68634761425722</v>
      </c>
      <c r="CS54" s="380">
        <v>28.897727450048876</v>
      </c>
      <c r="CT54" s="380">
        <v>4.2275645379528711E-3</v>
      </c>
      <c r="CU54" s="89">
        <v>3.9558231846475498</v>
      </c>
      <c r="CV54" s="380">
        <v>0.67693549440951351</v>
      </c>
      <c r="CW54" s="380">
        <v>0</v>
      </c>
      <c r="CX54" s="89">
        <v>0</v>
      </c>
      <c r="CY54" s="380">
        <v>0</v>
      </c>
      <c r="CZ54" s="380">
        <v>0</v>
      </c>
      <c r="DA54" s="89">
        <v>0</v>
      </c>
      <c r="DB54" s="380">
        <v>0</v>
      </c>
      <c r="DC54" s="380">
        <v>0</v>
      </c>
      <c r="DD54" s="89">
        <v>0.12484277716638272</v>
      </c>
      <c r="DE54" s="380">
        <v>0.28536048661652325</v>
      </c>
      <c r="DF54" s="380">
        <v>0.11460874209711686</v>
      </c>
      <c r="DG54" s="381">
        <v>4.3777418071661647E-2</v>
      </c>
      <c r="DH54" s="380">
        <v>0.10107715961062518</v>
      </c>
      <c r="DI54" s="380">
        <v>4.3777418071661647E-2</v>
      </c>
      <c r="DJ54" s="89">
        <v>7.6422333554762893</v>
      </c>
      <c r="DK54" s="380">
        <v>1.4662592851058969</v>
      </c>
      <c r="DL54" s="380">
        <v>0</v>
      </c>
      <c r="DM54" s="89">
        <v>429.77633003741056</v>
      </c>
      <c r="DN54" s="380">
        <v>24.258192347576212</v>
      </c>
      <c r="DO54" s="380">
        <v>0</v>
      </c>
      <c r="DP54" s="89">
        <v>1180.3040879726279</v>
      </c>
      <c r="DQ54" s="380">
        <v>53.462796779533498</v>
      </c>
      <c r="DR54" s="380">
        <v>0</v>
      </c>
      <c r="DS54" s="89">
        <v>179.87976740399245</v>
      </c>
      <c r="DT54" s="380">
        <v>9.6918537685807866</v>
      </c>
      <c r="DU54" s="380">
        <v>0</v>
      </c>
      <c r="DV54" s="89">
        <v>904.8993509616497</v>
      </c>
      <c r="DW54" s="380">
        <v>47.968209489480103</v>
      </c>
      <c r="DX54" s="380">
        <v>0</v>
      </c>
      <c r="DY54" s="89">
        <v>218.79785259578557</v>
      </c>
      <c r="DZ54" s="380">
        <v>14.167835139228169</v>
      </c>
      <c r="EA54" s="380">
        <v>0</v>
      </c>
      <c r="EB54" s="89">
        <v>46.870758249325327</v>
      </c>
      <c r="EC54" s="380">
        <v>3.4893543664533104</v>
      </c>
      <c r="ED54" s="380">
        <v>9.3347966438652834E-3</v>
      </c>
      <c r="EE54" s="89">
        <v>223.15009885901546</v>
      </c>
      <c r="EF54" s="380">
        <v>7.7544150872783524</v>
      </c>
      <c r="EG54" s="380">
        <v>0</v>
      </c>
      <c r="EH54" s="89">
        <v>26.102767280482347</v>
      </c>
      <c r="EI54" s="380">
        <v>1.9432528936424642</v>
      </c>
      <c r="EJ54" s="380">
        <v>0</v>
      </c>
      <c r="EK54" s="89">
        <v>132.59335690074866</v>
      </c>
      <c r="EL54" s="380">
        <v>9.9629034193626502</v>
      </c>
      <c r="EM54" s="380">
        <v>0</v>
      </c>
      <c r="EN54" s="89">
        <v>22.349922094043841</v>
      </c>
      <c r="EO54" s="380">
        <v>1.8664110057791938</v>
      </c>
      <c r="EP54" s="380">
        <v>0</v>
      </c>
      <c r="EQ54" s="89">
        <v>51.546288322322837</v>
      </c>
      <c r="ER54" s="380">
        <v>5.0059488686647926</v>
      </c>
      <c r="ES54" s="380">
        <v>6.6747079195745946E-3</v>
      </c>
      <c r="ET54" s="89">
        <v>5.7636192498887828</v>
      </c>
      <c r="EU54" s="380">
        <v>0.64749672488751564</v>
      </c>
      <c r="EV54" s="380">
        <v>0</v>
      </c>
      <c r="EW54" s="89">
        <v>31.677468352739698</v>
      </c>
      <c r="EX54" s="380">
        <v>3.388298197365343</v>
      </c>
      <c r="EY54" s="380">
        <v>1.0716584175332814E-2</v>
      </c>
      <c r="EZ54" s="89">
        <v>4.4766397940108158</v>
      </c>
      <c r="FA54" s="380">
        <v>0.53505263074643739</v>
      </c>
      <c r="FB54" s="380">
        <v>0</v>
      </c>
      <c r="FC54" s="89">
        <v>0.10416502584969299</v>
      </c>
      <c r="FD54" s="380">
        <v>0.20833005169938648</v>
      </c>
      <c r="FE54" s="380">
        <v>1.5659983105515189E-2</v>
      </c>
      <c r="FF54" s="89">
        <v>1.5771625808527254</v>
      </c>
      <c r="FG54" s="380">
        <v>0.28749864115090196</v>
      </c>
      <c r="FH54" s="380">
        <v>1.4353313739023935E-2</v>
      </c>
      <c r="FI54" s="381">
        <v>1.3192806149066033E-2</v>
      </c>
      <c r="FJ54" s="380">
        <v>3.3705726919956297E-2</v>
      </c>
      <c r="FK54" s="380">
        <v>1.3192806149066033E-2</v>
      </c>
      <c r="FL54" s="89">
        <v>10.659619694023235</v>
      </c>
      <c r="FM54" s="380">
        <v>1.2079578959982691</v>
      </c>
      <c r="FN54" s="380">
        <v>4.4104150977954072E-3</v>
      </c>
      <c r="FO54" s="89">
        <v>4.6815093410406883</v>
      </c>
      <c r="FP54" s="380">
        <v>0.68795716531455775</v>
      </c>
      <c r="FQ54" s="380">
        <v>0</v>
      </c>
      <c r="FS54" s="118">
        <v>4018.8746556883016</v>
      </c>
      <c r="FT54" s="118">
        <v>0.64046708136015518</v>
      </c>
      <c r="FU54" s="118">
        <v>0.93035835674723166</v>
      </c>
      <c r="FV54" s="207">
        <v>2.3811653795072978</v>
      </c>
    </row>
    <row r="55" spans="2:213">
      <c r="B55" s="73" t="s">
        <v>17</v>
      </c>
      <c r="C55" s="73" t="s">
        <v>51</v>
      </c>
      <c r="D55" s="143" t="s">
        <v>109</v>
      </c>
      <c r="E55" s="143">
        <v>43</v>
      </c>
      <c r="F55" s="143">
        <v>150</v>
      </c>
      <c r="G55" s="156" t="s">
        <v>322</v>
      </c>
      <c r="H55" s="73" t="s">
        <v>39</v>
      </c>
      <c r="I55" s="73" t="s">
        <v>965</v>
      </c>
      <c r="J55" s="73" t="s">
        <v>920</v>
      </c>
      <c r="K55" s="73">
        <v>33</v>
      </c>
      <c r="L55" s="207">
        <v>7.5627628711250496</v>
      </c>
      <c r="M55" s="207"/>
      <c r="N55" s="135">
        <v>1014.3569003395239</v>
      </c>
      <c r="O55" s="379">
        <v>32930</v>
      </c>
      <c r="P55" s="379">
        <v>1240</v>
      </c>
      <c r="Q55" s="203"/>
      <c r="R55" s="381">
        <v>4.9760017865688662</v>
      </c>
      <c r="S55" s="380">
        <v>6.7319432355269768</v>
      </c>
      <c r="T55" s="380">
        <v>4.9760017865688662</v>
      </c>
      <c r="U55" s="89">
        <v>16.82675681131321</v>
      </c>
      <c r="V55" s="380">
        <v>7.8287453227937149</v>
      </c>
      <c r="W55" s="380">
        <v>6.8874428260655822</v>
      </c>
      <c r="X55" s="89">
        <v>210.57563100027588</v>
      </c>
      <c r="Y55" s="380">
        <v>19.555154633806758</v>
      </c>
      <c r="Z55" s="380">
        <v>2.8415514013674299</v>
      </c>
      <c r="AA55" s="89">
        <v>178.85614031210108</v>
      </c>
      <c r="AB55" s="380">
        <v>34.803969838069001</v>
      </c>
      <c r="AC55" s="380">
        <v>0.24414822385519294</v>
      </c>
      <c r="AD55" s="89">
        <v>12.640002474769886</v>
      </c>
      <c r="AE55" s="380">
        <v>6.547053708896871</v>
      </c>
      <c r="AF55" s="380">
        <v>0.46722841215148858</v>
      </c>
      <c r="AG55" s="381">
        <v>444.43728821494761</v>
      </c>
      <c r="AH55" s="380">
        <v>517.38127910057813</v>
      </c>
      <c r="AI55" s="380">
        <v>444.43728821494761</v>
      </c>
      <c r="AJ55" s="89">
        <v>154108.20442316882</v>
      </c>
      <c r="AK55" s="380">
        <v>5025.4367703380958</v>
      </c>
      <c r="AL55" s="380">
        <v>27.360377408330898</v>
      </c>
      <c r="AM55" s="381">
        <v>129.06696945367435</v>
      </c>
      <c r="AN55" s="380">
        <v>97.497390145718086</v>
      </c>
      <c r="AO55" s="380">
        <v>129.06696945367435</v>
      </c>
      <c r="AP55" s="89">
        <v>439.27159454406416</v>
      </c>
      <c r="AQ55" s="380">
        <v>138.24563193188942</v>
      </c>
      <c r="AR55" s="380">
        <v>183.57051962917967</v>
      </c>
      <c r="AS55" s="381">
        <v>12.844715416272843</v>
      </c>
      <c r="AT55" s="380">
        <v>16.250961980070894</v>
      </c>
      <c r="AU55" s="380">
        <v>12.844715416272843</v>
      </c>
      <c r="AV55" s="89">
        <v>1.9457656902806466</v>
      </c>
      <c r="AW55" s="380">
        <v>0.65757804300909173</v>
      </c>
      <c r="AX55" s="380">
        <v>0.1149548939877669</v>
      </c>
      <c r="AY55" s="89">
        <v>44.448538249789053</v>
      </c>
      <c r="AZ55" s="380">
        <v>32.965743742281383</v>
      </c>
      <c r="BA55" s="380">
        <v>1.0930934317793575</v>
      </c>
      <c r="BB55" s="89">
        <v>0.76404212150478956</v>
      </c>
      <c r="BC55" s="382">
        <v>0.47045438559852953</v>
      </c>
      <c r="BD55" s="382">
        <v>5.169372899414449E-2</v>
      </c>
      <c r="BE55" s="381">
        <v>0.47146360806350845</v>
      </c>
      <c r="BF55" s="380">
        <v>0.38325855253963376</v>
      </c>
      <c r="BG55" s="380">
        <v>0.47146360806350845</v>
      </c>
      <c r="BH55" s="89">
        <v>279.97122558601069</v>
      </c>
      <c r="BI55" s="380">
        <v>25.7902344045334</v>
      </c>
      <c r="BJ55" s="380">
        <v>0.79475667076695278</v>
      </c>
      <c r="BK55" s="89">
        <v>956.87056420608019</v>
      </c>
      <c r="BL55" s="380">
        <v>272.98378566416824</v>
      </c>
      <c r="BM55" s="380">
        <v>0.89408860867443096</v>
      </c>
      <c r="BN55" s="89">
        <v>1391.6375719327202</v>
      </c>
      <c r="BO55" s="380">
        <v>84.540064921515295</v>
      </c>
      <c r="BP55" s="380">
        <v>3.384161817757382</v>
      </c>
      <c r="BQ55" s="89">
        <v>0.61229041840790777</v>
      </c>
      <c r="BR55" s="380">
        <v>0.19965958607151502</v>
      </c>
      <c r="BS55" s="380">
        <v>1.4065562233707331E-2</v>
      </c>
      <c r="BT55" s="89">
        <v>0.44417395840097523</v>
      </c>
      <c r="BU55" s="380">
        <v>0.59178291420146467</v>
      </c>
      <c r="BV55" s="380">
        <v>0.30694858967767807</v>
      </c>
      <c r="BW55" s="89">
        <v>0.35818669165948203</v>
      </c>
      <c r="BX55" s="380">
        <v>0.74634953767655765</v>
      </c>
      <c r="BY55" s="380">
        <v>0.32410528655274978</v>
      </c>
      <c r="BZ55" s="89">
        <v>6.4103486062542467</v>
      </c>
      <c r="CA55" s="380">
        <v>1.9573768668929452</v>
      </c>
      <c r="CB55" s="380">
        <v>0.3357083288538269</v>
      </c>
      <c r="CC55" s="89">
        <v>1.5432130442363334</v>
      </c>
      <c r="CD55" s="380">
        <v>0.33587427304347911</v>
      </c>
      <c r="CE55" s="380">
        <v>4.7867164480846144E-2</v>
      </c>
      <c r="CF55" s="89">
        <v>24.25816873727922</v>
      </c>
      <c r="CG55" s="380">
        <v>2.4142237294084987</v>
      </c>
      <c r="CH55" s="380">
        <v>0.28618431132862487</v>
      </c>
      <c r="CI55" s="89">
        <v>8.9909499888994411</v>
      </c>
      <c r="CJ55" s="380">
        <v>2.520067971849592</v>
      </c>
      <c r="CK55" s="380">
        <v>0.27379652859859616</v>
      </c>
      <c r="CL55" s="381">
        <v>0.74677845718793046</v>
      </c>
      <c r="CM55" s="380">
        <v>0.5870494716051694</v>
      </c>
      <c r="CN55" s="380">
        <v>0.74677845718793046</v>
      </c>
      <c r="CO55" s="89">
        <v>626.15576491629861</v>
      </c>
      <c r="CP55" s="380">
        <v>32.455202995739711</v>
      </c>
      <c r="CQ55" s="380">
        <v>1.7105770485825865E-2</v>
      </c>
      <c r="CR55" s="89">
        <v>565.01656977264997</v>
      </c>
      <c r="CS55" s="380">
        <v>37.061355492076942</v>
      </c>
      <c r="CT55" s="380">
        <v>0</v>
      </c>
      <c r="CU55" s="89">
        <v>4.8422464657808533</v>
      </c>
      <c r="CV55" s="380">
        <v>0.74282350480064263</v>
      </c>
      <c r="CW55" s="380">
        <v>0</v>
      </c>
      <c r="CX55" s="89">
        <v>2.3085033218666316E-2</v>
      </c>
      <c r="CY55" s="380">
        <v>4.5689115523370995E-2</v>
      </c>
      <c r="CZ55" s="380">
        <v>0</v>
      </c>
      <c r="DA55" s="381">
        <v>3.2006593641273111E-2</v>
      </c>
      <c r="DB55" s="380">
        <v>0</v>
      </c>
      <c r="DC55" s="380">
        <v>3.2006593641273111E-2</v>
      </c>
      <c r="DD55" s="89">
        <v>0.1187318089232328</v>
      </c>
      <c r="DE55" s="380">
        <v>6.1504996542580638E-3</v>
      </c>
      <c r="DF55" s="380">
        <v>9.6704356742236638E-2</v>
      </c>
      <c r="DG55" s="89">
        <v>0.105030469668477</v>
      </c>
      <c r="DH55" s="380">
        <v>0.10594240073190064</v>
      </c>
      <c r="DI55" s="380">
        <v>6.802805879780692E-2</v>
      </c>
      <c r="DJ55" s="89">
        <v>6.8797994399683082</v>
      </c>
      <c r="DK55" s="380">
        <v>1.8757915977095427</v>
      </c>
      <c r="DL55" s="380">
        <v>4.4231190437342006E-2</v>
      </c>
      <c r="DM55" s="89">
        <v>442.93242369398558</v>
      </c>
      <c r="DN55" s="380">
        <v>20.898903665588062</v>
      </c>
      <c r="DO55" s="380">
        <v>9.4736457349568447E-3</v>
      </c>
      <c r="DP55" s="89">
        <v>1203.59591400197</v>
      </c>
      <c r="DQ55" s="380">
        <v>57.295340687170132</v>
      </c>
      <c r="DR55" s="380">
        <v>0</v>
      </c>
      <c r="DS55" s="89">
        <v>179.95494763104546</v>
      </c>
      <c r="DT55" s="380">
        <v>9.8300393373676265</v>
      </c>
      <c r="DU55" s="380">
        <v>3.7083099496627364E-3</v>
      </c>
      <c r="DV55" s="89">
        <v>908.15508303640047</v>
      </c>
      <c r="DW55" s="380">
        <v>44.777327262675108</v>
      </c>
      <c r="DX55" s="380">
        <v>2.0342718654872301E-2</v>
      </c>
      <c r="DY55" s="89">
        <v>220.14220836244635</v>
      </c>
      <c r="DZ55" s="380">
        <v>10.089759199509826</v>
      </c>
      <c r="EA55" s="380">
        <v>0</v>
      </c>
      <c r="EB55" s="89">
        <v>47.601945919821993</v>
      </c>
      <c r="EC55" s="380">
        <v>3.204504798052533</v>
      </c>
      <c r="ED55" s="380">
        <v>6.1309181827159361E-3</v>
      </c>
      <c r="EE55" s="89">
        <v>225.69458226749424</v>
      </c>
      <c r="EF55" s="380">
        <v>10.124054867152104</v>
      </c>
      <c r="EG55" s="380">
        <v>0</v>
      </c>
      <c r="EH55" s="89">
        <v>25.87927084942082</v>
      </c>
      <c r="EI55" s="380">
        <v>1.4038735475491233</v>
      </c>
      <c r="EJ55" s="380">
        <v>0</v>
      </c>
      <c r="EK55" s="89">
        <v>132.85814140514242</v>
      </c>
      <c r="EL55" s="380">
        <v>3.7375360259185184</v>
      </c>
      <c r="EM55" s="380">
        <v>0</v>
      </c>
      <c r="EN55" s="89">
        <v>22.218931629937792</v>
      </c>
      <c r="EO55" s="380">
        <v>1.138996187988061</v>
      </c>
      <c r="EP55" s="380">
        <v>0</v>
      </c>
      <c r="EQ55" s="89">
        <v>50.299045123349224</v>
      </c>
      <c r="ER55" s="380">
        <v>3.3469656748341032</v>
      </c>
      <c r="ES55" s="380">
        <v>0</v>
      </c>
      <c r="ET55" s="89">
        <v>5.6526375740965786</v>
      </c>
      <c r="EU55" s="380">
        <v>0.48166165013469281</v>
      </c>
      <c r="EV55" s="380">
        <v>0</v>
      </c>
      <c r="EW55" s="89">
        <v>31.50908340926788</v>
      </c>
      <c r="EX55" s="380">
        <v>2.6038623303471908</v>
      </c>
      <c r="EY55" s="380">
        <v>0</v>
      </c>
      <c r="EZ55" s="89">
        <v>4.2279827900892162</v>
      </c>
      <c r="FA55" s="380">
        <v>0.48812290166882844</v>
      </c>
      <c r="FB55" s="380">
        <v>0</v>
      </c>
      <c r="FC55" s="89">
        <v>0.10197807988170403</v>
      </c>
      <c r="FD55" s="380">
        <v>5.8293805204049851E-3</v>
      </c>
      <c r="FE55" s="380">
        <v>2.0692449852768961E-2</v>
      </c>
      <c r="FF55" s="89">
        <v>1.724860803556387</v>
      </c>
      <c r="FG55" s="380">
        <v>0.26966006081752159</v>
      </c>
      <c r="FH55" s="380">
        <v>1.8911955279895764E-2</v>
      </c>
      <c r="FI55" s="89">
        <v>1.6021192577057829E-2</v>
      </c>
      <c r="FJ55" s="380">
        <v>3.4824712163903336E-2</v>
      </c>
      <c r="FK55" s="380">
        <v>1.49583681760152E-2</v>
      </c>
      <c r="FL55" s="89">
        <v>11.306532646523928</v>
      </c>
      <c r="FM55" s="380">
        <v>0.3312461106993137</v>
      </c>
      <c r="FN55" s="380">
        <v>4.130399100158326E-3</v>
      </c>
      <c r="FO55" s="89">
        <v>4.8110659316423972</v>
      </c>
      <c r="FP55" s="380">
        <v>0.81291216319966331</v>
      </c>
      <c r="FQ55" s="380">
        <v>0</v>
      </c>
      <c r="FS55" s="118">
        <v>4065.7387674671172</v>
      </c>
      <c r="FT55" s="118">
        <v>0.64503216673807118</v>
      </c>
      <c r="FU55" s="118">
        <v>1.1082077914427353</v>
      </c>
      <c r="FV55" s="207">
        <v>2.6742144440671543</v>
      </c>
    </row>
    <row r="56" spans="2:213">
      <c r="B56" s="73" t="s">
        <v>17</v>
      </c>
      <c r="C56" s="73" t="s">
        <v>51</v>
      </c>
      <c r="D56" s="143" t="s">
        <v>109</v>
      </c>
      <c r="E56" s="73">
        <v>43</v>
      </c>
      <c r="F56" s="143">
        <v>150</v>
      </c>
      <c r="G56" s="156" t="s">
        <v>322</v>
      </c>
      <c r="H56" s="73" t="s">
        <v>39</v>
      </c>
      <c r="I56" s="73" t="s">
        <v>966</v>
      </c>
      <c r="J56" s="73" t="s">
        <v>920</v>
      </c>
      <c r="K56" s="73">
        <v>33</v>
      </c>
      <c r="L56" s="207">
        <v>7.5627628711250496</v>
      </c>
      <c r="M56" s="207"/>
      <c r="N56" s="135">
        <v>668.44717395646046</v>
      </c>
      <c r="O56" s="379">
        <v>31230.000000000004</v>
      </c>
      <c r="P56" s="379">
        <v>1110</v>
      </c>
      <c r="Q56" s="203"/>
      <c r="R56" s="381">
        <v>3.1795330865468499</v>
      </c>
      <c r="S56" s="380">
        <v>5.8790627216553499</v>
      </c>
      <c r="T56" s="380">
        <v>3.1795330865468499</v>
      </c>
      <c r="U56" s="89">
        <v>19.258410784804099</v>
      </c>
      <c r="V56" s="380">
        <v>11.438460224492101</v>
      </c>
      <c r="W56" s="380">
        <v>3.38590475314572</v>
      </c>
      <c r="X56" s="89">
        <v>208.00577862655399</v>
      </c>
      <c r="Y56" s="380">
        <v>13.691277470131</v>
      </c>
      <c r="Z56" s="380">
        <v>1.5185023395220401</v>
      </c>
      <c r="AA56" s="89">
        <v>210.265062655408</v>
      </c>
      <c r="AB56" s="380">
        <v>112.16405851351</v>
      </c>
      <c r="AC56" s="380">
        <v>0.228421592885</v>
      </c>
      <c r="AD56" s="89">
        <v>54.035921504605199</v>
      </c>
      <c r="AE56" s="380">
        <v>79.604067713190901</v>
      </c>
      <c r="AF56" s="380">
        <v>0.20753984895527999</v>
      </c>
      <c r="AG56" s="381">
        <v>261.93613105741599</v>
      </c>
      <c r="AH56" s="380">
        <v>641.295220122209</v>
      </c>
      <c r="AI56" s="380">
        <v>261.93613105741599</v>
      </c>
      <c r="AJ56" s="89">
        <v>155688.44558290299</v>
      </c>
      <c r="AK56" s="380">
        <v>8421.8281148667993</v>
      </c>
      <c r="AL56" s="380">
        <v>15.3757678721086</v>
      </c>
      <c r="AM56" s="381">
        <v>69.416044488006705</v>
      </c>
      <c r="AN56" s="380">
        <v>205.62692831437201</v>
      </c>
      <c r="AO56" s="380">
        <v>69.416044488006705</v>
      </c>
      <c r="AP56" s="89">
        <v>532.25445775808896</v>
      </c>
      <c r="AQ56" s="380">
        <v>277.12206306631299</v>
      </c>
      <c r="AR56" s="380">
        <v>111.547040530427</v>
      </c>
      <c r="AS56" s="381">
        <v>6.0505059534183401</v>
      </c>
      <c r="AT56" s="380">
        <v>13.666710469157801</v>
      </c>
      <c r="AU56" s="380">
        <v>6.0505059534183401</v>
      </c>
      <c r="AV56" s="89">
        <v>1.54840333419867</v>
      </c>
      <c r="AW56" s="380">
        <v>0.66124827169051104</v>
      </c>
      <c r="AX56" s="380">
        <v>6.7419329482893406E-2</v>
      </c>
      <c r="AY56" s="89">
        <v>13.580758266153801</v>
      </c>
      <c r="AZ56" s="380">
        <v>16.5985409146097</v>
      </c>
      <c r="BA56" s="380">
        <v>0.54874033605315797</v>
      </c>
      <c r="BB56" s="89">
        <v>0.35402018209658698</v>
      </c>
      <c r="BC56" s="382">
        <v>0.36766426798381102</v>
      </c>
      <c r="BD56" s="382">
        <v>2.8189490495395299E-2</v>
      </c>
      <c r="BE56" s="381">
        <v>0.19247305396059999</v>
      </c>
      <c r="BF56" s="380">
        <v>3.37334169853706E-2</v>
      </c>
      <c r="BG56" s="380">
        <v>0.19247305396059999</v>
      </c>
      <c r="BH56" s="89">
        <v>259.79182189398603</v>
      </c>
      <c r="BI56" s="380">
        <v>23.9318663423945</v>
      </c>
      <c r="BJ56" s="380">
        <v>0.40599437957784501</v>
      </c>
      <c r="BK56" s="89">
        <v>1119.2374432683901</v>
      </c>
      <c r="BL56" s="380">
        <v>510.75166844782802</v>
      </c>
      <c r="BM56" s="380">
        <v>0.50142230793481501</v>
      </c>
      <c r="BN56" s="89">
        <v>1435.9487993754101</v>
      </c>
      <c r="BO56" s="380">
        <v>267.43363455101201</v>
      </c>
      <c r="BP56" s="380">
        <v>1.94172335604945</v>
      </c>
      <c r="BQ56" s="89">
        <v>0.66362175779534205</v>
      </c>
      <c r="BR56" s="380">
        <v>0.283292062713562</v>
      </c>
      <c r="BS56" s="380">
        <v>1.41002974479575E-2</v>
      </c>
      <c r="BT56" s="89">
        <v>0.51725200530417603</v>
      </c>
      <c r="BU56" s="380">
        <v>0.60151437937933505</v>
      </c>
      <c r="BV56" s="380">
        <v>0.162889806455146</v>
      </c>
      <c r="BW56" s="89">
        <v>0.37885848291633301</v>
      </c>
      <c r="BX56" s="380">
        <v>0.61335536035946703</v>
      </c>
      <c r="BY56" s="380">
        <v>0.17711583156562599</v>
      </c>
      <c r="BZ56" s="89">
        <v>4.3456377014525698</v>
      </c>
      <c r="CA56" s="380">
        <v>7.0816382608218396</v>
      </c>
      <c r="CB56" s="380">
        <v>0.19829333747679401</v>
      </c>
      <c r="CC56" s="89">
        <v>1.4086174311075901</v>
      </c>
      <c r="CD56" s="380">
        <v>0.70662973344666002</v>
      </c>
      <c r="CE56" s="380">
        <v>1.6777670825044801E-2</v>
      </c>
      <c r="CF56" s="89">
        <v>22.672313711957202</v>
      </c>
      <c r="CG56" s="380">
        <v>6.1449559076022098</v>
      </c>
      <c r="CH56" s="380">
        <v>0.17974453777428501</v>
      </c>
      <c r="CI56" s="89">
        <v>8.3552316094896408</v>
      </c>
      <c r="CJ56" s="380">
        <v>3.0131130612133599</v>
      </c>
      <c r="CK56" s="380">
        <v>0.13843228252882001</v>
      </c>
      <c r="CL56" s="381">
        <v>0.36612422731480998</v>
      </c>
      <c r="CM56" s="380">
        <v>0.68495659996119196</v>
      </c>
      <c r="CN56" s="380">
        <v>0.36612422731480998</v>
      </c>
      <c r="CO56" s="89">
        <v>568.62772395044396</v>
      </c>
      <c r="CP56" s="380">
        <v>35.951679252902899</v>
      </c>
      <c r="CQ56" s="380">
        <v>7.9098220079328596E-3</v>
      </c>
      <c r="CR56" s="89">
        <v>523.44968007150601</v>
      </c>
      <c r="CS56" s="380">
        <v>26.163663824251699</v>
      </c>
      <c r="CT56" s="380">
        <v>3.0954913308295301E-3</v>
      </c>
      <c r="CU56" s="89">
        <v>3.26229314917973</v>
      </c>
      <c r="CV56" s="380">
        <v>0.56658759343166998</v>
      </c>
      <c r="CW56" s="380">
        <v>5.6797896794618099E-3</v>
      </c>
      <c r="CX56" s="381">
        <v>6.5247592313214999E-3</v>
      </c>
      <c r="CY56" s="380">
        <v>0</v>
      </c>
      <c r="CZ56" s="380">
        <v>6.5247592313214999E-3</v>
      </c>
      <c r="DA56" s="89">
        <v>0</v>
      </c>
      <c r="DB56" s="380">
        <v>0</v>
      </c>
      <c r="DC56" s="380">
        <v>0</v>
      </c>
      <c r="DD56" s="89">
        <v>0.11570252011276499</v>
      </c>
      <c r="DE56" s="380">
        <v>0.27266609191803198</v>
      </c>
      <c r="DF56" s="380">
        <v>5.8100815717163599E-2</v>
      </c>
      <c r="DG56" s="381">
        <v>2.7600594096084001E-2</v>
      </c>
      <c r="DH56" s="380">
        <v>7.9986280355455496E-4</v>
      </c>
      <c r="DI56" s="380">
        <v>2.7600594096084001E-2</v>
      </c>
      <c r="DJ56" s="89">
        <v>6.22055502884725</v>
      </c>
      <c r="DK56" s="380">
        <v>2.5351911731113002</v>
      </c>
      <c r="DL56" s="380">
        <v>2.46375926094566E-2</v>
      </c>
      <c r="DM56" s="89">
        <v>405.595283547647</v>
      </c>
      <c r="DN56" s="380">
        <v>25.287085867066001</v>
      </c>
      <c r="DO56" s="380">
        <v>0</v>
      </c>
      <c r="DP56" s="89">
        <v>1114.3270197259001</v>
      </c>
      <c r="DQ56" s="380">
        <v>66.267388037260403</v>
      </c>
      <c r="DR56" s="380">
        <v>2.5633403628025101E-3</v>
      </c>
      <c r="DS56" s="89">
        <v>167.501827465676</v>
      </c>
      <c r="DT56" s="380">
        <v>8.7614096919712399</v>
      </c>
      <c r="DU56" s="380">
        <v>0</v>
      </c>
      <c r="DV56" s="89">
        <v>849.49253028672103</v>
      </c>
      <c r="DW56" s="380">
        <v>45.538892126335398</v>
      </c>
      <c r="DX56" s="380">
        <v>0</v>
      </c>
      <c r="DY56" s="89">
        <v>206.36724635230999</v>
      </c>
      <c r="DZ56" s="380">
        <v>17.222206699737399</v>
      </c>
      <c r="EA56" s="380">
        <v>0</v>
      </c>
      <c r="EB56" s="89">
        <v>45.3476321630569</v>
      </c>
      <c r="EC56" s="380">
        <v>3.8805981436899399</v>
      </c>
      <c r="ED56" s="380">
        <v>0</v>
      </c>
      <c r="EE56" s="89">
        <v>208.29293623622701</v>
      </c>
      <c r="EF56" s="380">
        <v>15.363236793634799</v>
      </c>
      <c r="EG56" s="380">
        <v>0</v>
      </c>
      <c r="EH56" s="89">
        <v>24.208250105794701</v>
      </c>
      <c r="EI56" s="380">
        <v>1.6419120543902099</v>
      </c>
      <c r="EJ56" s="380">
        <v>1.65161534126018E-3</v>
      </c>
      <c r="EK56" s="89">
        <v>122.567387254918</v>
      </c>
      <c r="EL56" s="380">
        <v>8.9634010680888405</v>
      </c>
      <c r="EM56" s="380">
        <v>0</v>
      </c>
      <c r="EN56" s="89">
        <v>21.179425926746699</v>
      </c>
      <c r="EO56" s="380">
        <v>1.2023568051745199</v>
      </c>
      <c r="EP56" s="380">
        <v>0</v>
      </c>
      <c r="EQ56" s="89">
        <v>47.7033089382155</v>
      </c>
      <c r="ER56" s="380">
        <v>2.92817686629783</v>
      </c>
      <c r="ES56" s="380">
        <v>0</v>
      </c>
      <c r="ET56" s="89">
        <v>5.3048815506551499</v>
      </c>
      <c r="EU56" s="380">
        <v>0.49411726292346603</v>
      </c>
      <c r="EV56" s="380">
        <v>0</v>
      </c>
      <c r="EW56" s="89">
        <v>28.441897123810602</v>
      </c>
      <c r="EX56" s="380">
        <v>3.8206510729116498</v>
      </c>
      <c r="EY56" s="380">
        <v>7.8517481591171504E-3</v>
      </c>
      <c r="EZ56" s="89">
        <v>4.0395993893352102</v>
      </c>
      <c r="FA56" s="380">
        <v>0.48191473224985798</v>
      </c>
      <c r="FB56" s="380">
        <v>0</v>
      </c>
      <c r="FC56" s="89">
        <v>0.102959511653176</v>
      </c>
      <c r="FD56" s="380">
        <v>0.18457213350783799</v>
      </c>
      <c r="FE56" s="380">
        <v>1.8246322215676899E-2</v>
      </c>
      <c r="FF56" s="89">
        <v>1.41766514107404</v>
      </c>
      <c r="FG56" s="380">
        <v>0.36982832020753598</v>
      </c>
      <c r="FH56" s="380">
        <v>1.4849923281579001E-2</v>
      </c>
      <c r="FI56" s="381">
        <v>7.2534260052897698E-3</v>
      </c>
      <c r="FJ56" s="380">
        <v>1.7088507826635099E-4</v>
      </c>
      <c r="FK56" s="380">
        <v>7.2534260052897698E-3</v>
      </c>
      <c r="FL56" s="89">
        <v>9.1164938106341307</v>
      </c>
      <c r="FM56" s="380">
        <v>0.93235415425266399</v>
      </c>
      <c r="FN56" s="380">
        <v>3.9253781691706404E-3</v>
      </c>
      <c r="FO56" s="89">
        <v>4.0130834230143897</v>
      </c>
      <c r="FP56" s="380">
        <v>0.31635500332565197</v>
      </c>
      <c r="FQ56" s="380">
        <v>0</v>
      </c>
      <c r="FS56" s="118">
        <v>3773.8189061385192</v>
      </c>
      <c r="FT56" s="118">
        <v>0.6599267354457603</v>
      </c>
      <c r="FU56" s="118">
        <v>1.0863082844424825</v>
      </c>
      <c r="FV56" s="207">
        <v>2.2567816587709744</v>
      </c>
    </row>
    <row r="57" spans="2:213">
      <c r="B57" s="73" t="s">
        <v>17</v>
      </c>
      <c r="C57" s="73" t="s">
        <v>51</v>
      </c>
      <c r="D57" s="143" t="s">
        <v>109</v>
      </c>
      <c r="E57" s="143">
        <v>43</v>
      </c>
      <c r="F57" s="143">
        <v>150</v>
      </c>
      <c r="G57" s="156" t="s">
        <v>322</v>
      </c>
      <c r="H57" s="73" t="s">
        <v>39</v>
      </c>
      <c r="I57" s="73" t="s">
        <v>967</v>
      </c>
      <c r="J57" s="73" t="s">
        <v>920</v>
      </c>
      <c r="K57" s="73">
        <v>55</v>
      </c>
      <c r="L57" s="207">
        <v>7.5627628711250496</v>
      </c>
      <c r="M57" s="207"/>
      <c r="N57" s="135">
        <v>705.84282005192676</v>
      </c>
      <c r="O57" s="379">
        <v>31530</v>
      </c>
      <c r="P57" s="379">
        <v>900</v>
      </c>
      <c r="Q57" s="203"/>
      <c r="R57" s="381">
        <v>2.2550623720232399</v>
      </c>
      <c r="S57" s="380">
        <v>0.918337317531708</v>
      </c>
      <c r="T57" s="380">
        <v>2.2550623720232399</v>
      </c>
      <c r="U57" s="89">
        <v>15.002249441939099</v>
      </c>
      <c r="V57" s="380">
        <v>5.5658121066227597</v>
      </c>
      <c r="W57" s="380">
        <v>2.7192833525899398</v>
      </c>
      <c r="X57" s="89">
        <v>221.951717043771</v>
      </c>
      <c r="Y57" s="380">
        <v>16.074366449204501</v>
      </c>
      <c r="Z57" s="380">
        <v>1.42383907435029</v>
      </c>
      <c r="AA57" s="89">
        <v>216.316192432945</v>
      </c>
      <c r="AB57" s="380">
        <v>31.203715915023</v>
      </c>
      <c r="AC57" s="380">
        <v>0</v>
      </c>
      <c r="AD57" s="89">
        <v>33.799738705735798</v>
      </c>
      <c r="AE57" s="380">
        <v>24.550559610317801</v>
      </c>
      <c r="AF57" s="380">
        <v>0.17722104432745001</v>
      </c>
      <c r="AG57" s="381">
        <v>145.35299954008201</v>
      </c>
      <c r="AH57" s="380">
        <v>100.79670877030399</v>
      </c>
      <c r="AI57" s="380">
        <v>145.35299954008201</v>
      </c>
      <c r="AJ57" s="89">
        <v>152478.566260522</v>
      </c>
      <c r="AK57" s="380">
        <v>14079.9244306491</v>
      </c>
      <c r="AL57" s="380">
        <v>12.0425963827598</v>
      </c>
      <c r="AM57" s="89">
        <v>63.900692264361098</v>
      </c>
      <c r="AN57" s="380">
        <v>93.417997527591893</v>
      </c>
      <c r="AO57" s="380">
        <v>57.368566634266799</v>
      </c>
      <c r="AP57" s="89">
        <v>554.563606410479</v>
      </c>
      <c r="AQ57" s="380">
        <v>110.35151355239</v>
      </c>
      <c r="AR57" s="380">
        <v>85.883768315709702</v>
      </c>
      <c r="AS57" s="381">
        <v>6.3069779629034199</v>
      </c>
      <c r="AT57" s="380">
        <v>4.6665325400906097</v>
      </c>
      <c r="AU57" s="380">
        <v>6.3069779629034199</v>
      </c>
      <c r="AV57" s="89">
        <v>1.3489091449928501</v>
      </c>
      <c r="AW57" s="380">
        <v>0.47886046590343601</v>
      </c>
      <c r="AX57" s="380">
        <v>5.9566429966881503E-2</v>
      </c>
      <c r="AY57" s="89">
        <v>92.551284280661207</v>
      </c>
      <c r="AZ57" s="380">
        <v>49.132907813512404</v>
      </c>
      <c r="BA57" s="380">
        <v>0.40853045824601197</v>
      </c>
      <c r="BB57" s="89">
        <v>1.4145371135786899</v>
      </c>
      <c r="BC57" s="382">
        <v>0.36586969314488699</v>
      </c>
      <c r="BD57" s="382">
        <v>2.2237798096793299E-2</v>
      </c>
      <c r="BE57" s="89">
        <v>0.196787596182009</v>
      </c>
      <c r="BF57" s="380">
        <v>0.32198899538750098</v>
      </c>
      <c r="BG57" s="380">
        <v>0.14991680578897501</v>
      </c>
      <c r="BH57" s="89">
        <v>312.11455162007002</v>
      </c>
      <c r="BI57" s="380">
        <v>14.298603037019801</v>
      </c>
      <c r="BJ57" s="380">
        <v>0.31649586176312</v>
      </c>
      <c r="BK57" s="89">
        <v>1371.2150898827199</v>
      </c>
      <c r="BL57" s="380">
        <v>281.42811267669498</v>
      </c>
      <c r="BM57" s="380">
        <v>0.489865778190337</v>
      </c>
      <c r="BN57" s="89">
        <v>1581.1485799980701</v>
      </c>
      <c r="BO57" s="380">
        <v>213.25990634077101</v>
      </c>
      <c r="BP57" s="380">
        <v>1.6702284633879501</v>
      </c>
      <c r="BQ57" s="89">
        <v>0.648992685077172</v>
      </c>
      <c r="BR57" s="380">
        <v>7.4725487706870902E-2</v>
      </c>
      <c r="BS57" s="380">
        <v>1.2464818421171701E-2</v>
      </c>
      <c r="BT57" s="89">
        <v>0.48746740262420202</v>
      </c>
      <c r="BU57" s="380">
        <v>0.19465862557809799</v>
      </c>
      <c r="BV57" s="380">
        <v>0.153590321878112</v>
      </c>
      <c r="BW57" s="89">
        <v>0.19591262335333401</v>
      </c>
      <c r="BX57" s="380">
        <v>0.30036637582681602</v>
      </c>
      <c r="BY57" s="380">
        <v>0.13913533343030199</v>
      </c>
      <c r="BZ57" s="89">
        <v>12.094457096400101</v>
      </c>
      <c r="CA57" s="380">
        <v>1.78235897799612</v>
      </c>
      <c r="CB57" s="380">
        <v>0.13402784690354999</v>
      </c>
      <c r="CC57" s="89">
        <v>1.09167534708531</v>
      </c>
      <c r="CD57" s="380">
        <v>0.29091768143559699</v>
      </c>
      <c r="CE57" s="380">
        <v>1.23251839805146E-2</v>
      </c>
      <c r="CF57" s="89">
        <v>24.1223347645122</v>
      </c>
      <c r="CG57" s="380">
        <v>4.64977449286694</v>
      </c>
      <c r="CH57" s="380">
        <v>0.119026553419683</v>
      </c>
      <c r="CI57" s="89">
        <v>8.7589797736171899</v>
      </c>
      <c r="CJ57" s="380">
        <v>2.7136309509813099</v>
      </c>
      <c r="CK57" s="380">
        <v>9.7486588802919896E-2</v>
      </c>
      <c r="CL57" s="381">
        <v>0.29802032539419998</v>
      </c>
      <c r="CM57" s="380">
        <v>0.11804983906145899</v>
      </c>
      <c r="CN57" s="380">
        <v>0.29802032539419998</v>
      </c>
      <c r="CO57" s="89">
        <v>606.01323599915895</v>
      </c>
      <c r="CP57" s="380">
        <v>102.954843689334</v>
      </c>
      <c r="CQ57" s="380">
        <v>5.7525966919976003E-3</v>
      </c>
      <c r="CR57" s="89">
        <v>583.96657127187302</v>
      </c>
      <c r="CS57" s="380">
        <v>110.134980465674</v>
      </c>
      <c r="CT57" s="380">
        <v>2.5789953316512899E-3</v>
      </c>
      <c r="CU57" s="89">
        <v>3.7599633987094099</v>
      </c>
      <c r="CV57" s="380">
        <v>0.40472464029017102</v>
      </c>
      <c r="CW57" s="380">
        <v>0</v>
      </c>
      <c r="CX57" s="89">
        <v>1.8332747803058502E-2</v>
      </c>
      <c r="CY57" s="380">
        <v>3.2597490490485499E-2</v>
      </c>
      <c r="CZ57" s="380">
        <v>0</v>
      </c>
      <c r="DA57" s="89">
        <v>0</v>
      </c>
      <c r="DB57" s="380">
        <v>0</v>
      </c>
      <c r="DC57" s="380">
        <v>0</v>
      </c>
      <c r="DD57" s="381">
        <v>6.5835081946028301E-2</v>
      </c>
      <c r="DE57" s="380">
        <v>6.4643804531895499E-2</v>
      </c>
      <c r="DF57" s="380">
        <v>6.5835081946028301E-2</v>
      </c>
      <c r="DG57" s="381">
        <v>2.6974726101240399E-2</v>
      </c>
      <c r="DH57" s="380">
        <v>4.0514594522045103E-2</v>
      </c>
      <c r="DI57" s="380">
        <v>2.6974726101240399E-2</v>
      </c>
      <c r="DJ57" s="89">
        <v>5.3631888874276399</v>
      </c>
      <c r="DK57" s="380">
        <v>2.1550913781729899</v>
      </c>
      <c r="DL57" s="380">
        <v>0</v>
      </c>
      <c r="DM57" s="89">
        <v>439.92630337471002</v>
      </c>
      <c r="DN57" s="380">
        <v>87.444840426266495</v>
      </c>
      <c r="DO57" s="380">
        <v>2.1981959540280402E-3</v>
      </c>
      <c r="DP57" s="89">
        <v>1239.9892259134101</v>
      </c>
      <c r="DQ57" s="380">
        <v>284.84609083477699</v>
      </c>
      <c r="DR57" s="380">
        <v>0</v>
      </c>
      <c r="DS57" s="89">
        <v>184.23650403202399</v>
      </c>
      <c r="DT57" s="380">
        <v>40.573228750963203</v>
      </c>
      <c r="DU57" s="380">
        <v>0</v>
      </c>
      <c r="DV57" s="89">
        <v>945.77213325999401</v>
      </c>
      <c r="DW57" s="380">
        <v>195.09816054743899</v>
      </c>
      <c r="DX57" s="380">
        <v>0</v>
      </c>
      <c r="DY57" s="89">
        <v>228.20432136056101</v>
      </c>
      <c r="DZ57" s="380">
        <v>44.888432745005701</v>
      </c>
      <c r="EA57" s="380">
        <v>0</v>
      </c>
      <c r="EB57" s="89">
        <v>49.043195316753497</v>
      </c>
      <c r="EC57" s="380">
        <v>8.6619063283756397</v>
      </c>
      <c r="ED57" s="380">
        <v>2.84649737201E-3</v>
      </c>
      <c r="EE57" s="89">
        <v>231.19107961213899</v>
      </c>
      <c r="EF57" s="380">
        <v>50.216556864427197</v>
      </c>
      <c r="EG57" s="380">
        <v>0</v>
      </c>
      <c r="EH57" s="89">
        <v>27.322922885929401</v>
      </c>
      <c r="EI57" s="380">
        <v>5.1669837884628302</v>
      </c>
      <c r="EJ57" s="380">
        <v>0</v>
      </c>
      <c r="EK57" s="89">
        <v>137.11549874636199</v>
      </c>
      <c r="EL57" s="380">
        <v>28.704469247496</v>
      </c>
      <c r="EM57" s="380">
        <v>0</v>
      </c>
      <c r="EN57" s="89">
        <v>23.173519888361302</v>
      </c>
      <c r="EO57" s="380">
        <v>4.4765952663845097</v>
      </c>
      <c r="EP57" s="380">
        <v>0</v>
      </c>
      <c r="EQ57" s="89">
        <v>53.931137126227902</v>
      </c>
      <c r="ER57" s="380">
        <v>9.5029481697769693</v>
      </c>
      <c r="ES57" s="380">
        <v>8.1428771370972795E-3</v>
      </c>
      <c r="ET57" s="89">
        <v>5.8775318316107201</v>
      </c>
      <c r="EU57" s="380">
        <v>1.1592489783139299</v>
      </c>
      <c r="EV57" s="380">
        <v>0</v>
      </c>
      <c r="EW57" s="89">
        <v>31.6621035211007</v>
      </c>
      <c r="EX57" s="380">
        <v>8.7292457618985502</v>
      </c>
      <c r="EY57" s="380">
        <v>9.1800794196296408E-3</v>
      </c>
      <c r="EZ57" s="89">
        <v>4.6028305505350602</v>
      </c>
      <c r="FA57" s="380">
        <v>0.76376903796142204</v>
      </c>
      <c r="FB57" s="380">
        <v>0</v>
      </c>
      <c r="FC57" s="89">
        <v>0.11194714401389801</v>
      </c>
      <c r="FD57" s="380">
        <v>3.6864839305541998E-2</v>
      </c>
      <c r="FE57" s="380">
        <v>1.3355324612661999E-2</v>
      </c>
      <c r="FF57" s="89">
        <v>1.52269245760261</v>
      </c>
      <c r="FG57" s="380">
        <v>0.24448967614294301</v>
      </c>
      <c r="FH57" s="380">
        <v>1.32216395090898E-2</v>
      </c>
      <c r="FI57" s="381">
        <v>9.3569748692991193E-3</v>
      </c>
      <c r="FJ57" s="380">
        <v>1.3598830392581199E-2</v>
      </c>
      <c r="FK57" s="380">
        <v>9.3569748692991193E-3</v>
      </c>
      <c r="FL57" s="89">
        <v>10.602909696831</v>
      </c>
      <c r="FM57" s="380">
        <v>2.0042111659100001</v>
      </c>
      <c r="FN57" s="380">
        <v>1.9173578453953999E-3</v>
      </c>
      <c r="FO57" s="89">
        <v>4.6876206729499996</v>
      </c>
      <c r="FP57" s="380">
        <v>1.3604905846320099</v>
      </c>
      <c r="FQ57" s="380">
        <v>0</v>
      </c>
      <c r="FS57" s="118">
        <v>4186.0148786915925</v>
      </c>
      <c r="FT57" s="118">
        <v>0.64438321243593533</v>
      </c>
      <c r="FU57" s="118">
        <v>1.0377532992672311</v>
      </c>
      <c r="FV57" s="207">
        <v>2.3035629012235646</v>
      </c>
    </row>
    <row r="58" spans="2:213">
      <c r="B58" s="73" t="s">
        <v>17</v>
      </c>
      <c r="C58" s="73" t="s">
        <v>51</v>
      </c>
      <c r="D58" s="143" t="s">
        <v>109</v>
      </c>
      <c r="E58" s="73">
        <v>43</v>
      </c>
      <c r="F58" s="143">
        <v>150</v>
      </c>
      <c r="G58" s="156" t="s">
        <v>322</v>
      </c>
      <c r="H58" s="73" t="s">
        <v>39</v>
      </c>
      <c r="I58" s="73" t="s">
        <v>968</v>
      </c>
      <c r="J58" s="73" t="s">
        <v>920</v>
      </c>
      <c r="K58" s="73">
        <v>33</v>
      </c>
      <c r="L58" s="207">
        <v>7.5627628711250496</v>
      </c>
      <c r="M58" s="207"/>
      <c r="N58" s="135"/>
      <c r="O58" s="379"/>
      <c r="P58" s="379"/>
      <c r="Q58" s="203"/>
      <c r="R58" s="381">
        <v>3.2947601901535899</v>
      </c>
      <c r="S58" s="380">
        <v>8.2238768464076806</v>
      </c>
      <c r="T58" s="380">
        <v>3.2947601901535899</v>
      </c>
      <c r="U58" s="89">
        <v>13.7955882159614</v>
      </c>
      <c r="V58" s="380">
        <v>13.0203068048736</v>
      </c>
      <c r="W58" s="380">
        <v>3.8182328893315902</v>
      </c>
      <c r="X58" s="89">
        <v>213.166719590166</v>
      </c>
      <c r="Y58" s="380">
        <v>33.647252967961698</v>
      </c>
      <c r="Z58" s="380">
        <v>1.8552344858716701</v>
      </c>
      <c r="AA58" s="89">
        <v>116.007441782641</v>
      </c>
      <c r="AB58" s="380">
        <v>23.601438421488002</v>
      </c>
      <c r="AC58" s="380">
        <v>0.22224964347812201</v>
      </c>
      <c r="AD58" s="89">
        <v>12.785473464618599</v>
      </c>
      <c r="AE58" s="380">
        <v>20.178376979064002</v>
      </c>
      <c r="AF58" s="380">
        <v>0.23909230466130099</v>
      </c>
      <c r="AG58" s="381">
        <v>285.80614405070799</v>
      </c>
      <c r="AH58" s="380">
        <v>1034.73796643641</v>
      </c>
      <c r="AI58" s="380">
        <v>285.80614405070799</v>
      </c>
      <c r="AJ58" s="89">
        <v>154798.830140101</v>
      </c>
      <c r="AK58" s="380">
        <v>11455.8774923209</v>
      </c>
      <c r="AL58" s="380">
        <v>15.231106196050099</v>
      </c>
      <c r="AM58" s="381">
        <v>78.722501562863002</v>
      </c>
      <c r="AN58" s="380">
        <v>127.841820705983</v>
      </c>
      <c r="AO58" s="380">
        <v>78.722501562863002</v>
      </c>
      <c r="AP58" s="89">
        <v>501.23080317127</v>
      </c>
      <c r="AQ58" s="380">
        <v>300.48336118232203</v>
      </c>
      <c r="AR58" s="380">
        <v>120.566730474918</v>
      </c>
      <c r="AS58" s="381">
        <v>8.1136764616412105</v>
      </c>
      <c r="AT58" s="380">
        <v>16.608906957636201</v>
      </c>
      <c r="AU58" s="380">
        <v>8.1136764616412105</v>
      </c>
      <c r="AV58" s="89">
        <v>1.2240062117839901</v>
      </c>
      <c r="AW58" s="380">
        <v>0.65750877143383901</v>
      </c>
      <c r="AX58" s="380">
        <v>8.5346562195089501E-2</v>
      </c>
      <c r="AY58" s="89">
        <v>25.649662552774998</v>
      </c>
      <c r="AZ58" s="380">
        <v>39.6761883990592</v>
      </c>
      <c r="BA58" s="380">
        <v>0.38279818835255702</v>
      </c>
      <c r="BB58" s="89">
        <v>0.51829011178640405</v>
      </c>
      <c r="BC58" s="382">
        <v>0.36798935857253001</v>
      </c>
      <c r="BD58" s="382">
        <v>4.2745761135740801E-2</v>
      </c>
      <c r="BE58" s="381">
        <v>0.28685505953079699</v>
      </c>
      <c r="BF58" s="380">
        <v>2.57605382554674E-2</v>
      </c>
      <c r="BG58" s="380">
        <v>0.28685505953079699</v>
      </c>
      <c r="BH58" s="89">
        <v>246.21965185206699</v>
      </c>
      <c r="BI58" s="380">
        <v>29.234250816550801</v>
      </c>
      <c r="BJ58" s="380">
        <v>0.54477763177485405</v>
      </c>
      <c r="BK58" s="89">
        <v>573.172342926581</v>
      </c>
      <c r="BL58" s="380">
        <v>341.57261228954599</v>
      </c>
      <c r="BM58" s="380">
        <v>0.54411888452340296</v>
      </c>
      <c r="BN58" s="89">
        <v>1260.8292905707001</v>
      </c>
      <c r="BO58" s="380">
        <v>211.925510525856</v>
      </c>
      <c r="BP58" s="380">
        <v>2.3143824320355</v>
      </c>
      <c r="BQ58" s="89">
        <v>0.70660122752654597</v>
      </c>
      <c r="BR58" s="380">
        <v>0.36896036614192801</v>
      </c>
      <c r="BS58" s="380">
        <v>1.42238720290945E-2</v>
      </c>
      <c r="BT58" s="89">
        <v>0.86444977887583496</v>
      </c>
      <c r="BU58" s="380">
        <v>0.61582595076650903</v>
      </c>
      <c r="BV58" s="380">
        <v>0.17353288169743</v>
      </c>
      <c r="BW58" s="89">
        <v>0.46989597579293702</v>
      </c>
      <c r="BX58" s="380">
        <v>0.73672808699366399</v>
      </c>
      <c r="BY58" s="380">
        <v>0.165509944271514</v>
      </c>
      <c r="BZ58" s="89">
        <v>4.8747944209396499</v>
      </c>
      <c r="CA58" s="380">
        <v>5.5213948140471798</v>
      </c>
      <c r="CB58" s="380">
        <v>0.24581178357065001</v>
      </c>
      <c r="CC58" s="89">
        <v>1.1561919960609901</v>
      </c>
      <c r="CD58" s="380">
        <v>0.43919518886518899</v>
      </c>
      <c r="CE58" s="380">
        <v>2.8321725562733501E-2</v>
      </c>
      <c r="CF58" s="89">
        <v>22.358311970622101</v>
      </c>
      <c r="CG58" s="380">
        <v>3.4235789492758002</v>
      </c>
      <c r="CH58" s="380">
        <v>0.18097511465113</v>
      </c>
      <c r="CI58" s="89">
        <v>7.7412697147746199</v>
      </c>
      <c r="CJ58" s="380">
        <v>2.3953705839133401</v>
      </c>
      <c r="CK58" s="380">
        <v>0.13528245870664199</v>
      </c>
      <c r="CL58" s="381">
        <v>0.49895713786694401</v>
      </c>
      <c r="CM58" s="380">
        <v>0.67505334879526102</v>
      </c>
      <c r="CN58" s="380">
        <v>0.49895713786694401</v>
      </c>
      <c r="CO58" s="89">
        <v>557.89581982217305</v>
      </c>
      <c r="CP58" s="380">
        <v>103.547892780035</v>
      </c>
      <c r="CQ58" s="380">
        <v>9.2333359237968E-3</v>
      </c>
      <c r="CR58" s="89">
        <v>540.38565832226095</v>
      </c>
      <c r="CS58" s="380">
        <v>108.693281429154</v>
      </c>
      <c r="CT58" s="380">
        <v>0</v>
      </c>
      <c r="CU58" s="89">
        <v>3.4840992922907801</v>
      </c>
      <c r="CV58" s="380">
        <v>1.37341792812205</v>
      </c>
      <c r="CW58" s="380">
        <v>0</v>
      </c>
      <c r="CX58" s="89">
        <v>0</v>
      </c>
      <c r="CY58" s="380">
        <v>0</v>
      </c>
      <c r="CZ58" s="380">
        <v>0</v>
      </c>
      <c r="DA58" s="89">
        <v>0</v>
      </c>
      <c r="DB58" s="380">
        <v>0</v>
      </c>
      <c r="DC58" s="380">
        <v>0</v>
      </c>
      <c r="DD58" s="89">
        <v>0.127411221970607</v>
      </c>
      <c r="DE58" s="380">
        <v>0.24366592959083</v>
      </c>
      <c r="DF58" s="380">
        <v>9.3061849062959598E-2</v>
      </c>
      <c r="DG58" s="89">
        <v>9.1703337359790804E-2</v>
      </c>
      <c r="DH58" s="380">
        <v>0.19051629169185599</v>
      </c>
      <c r="DI58" s="380">
        <v>2.8437550837898201E-2</v>
      </c>
      <c r="DJ58" s="89">
        <v>7.5610164960005504</v>
      </c>
      <c r="DK58" s="380">
        <v>2.7774883687677598</v>
      </c>
      <c r="DL58" s="380">
        <v>0</v>
      </c>
      <c r="DM58" s="89">
        <v>420.784733050304</v>
      </c>
      <c r="DN58" s="380">
        <v>50.374905450557499</v>
      </c>
      <c r="DO58" s="380">
        <v>0</v>
      </c>
      <c r="DP58" s="89">
        <v>1151.5305324711201</v>
      </c>
      <c r="DQ58" s="380">
        <v>138.64534040848</v>
      </c>
      <c r="DR58" s="380">
        <v>2.9870438937433801E-3</v>
      </c>
      <c r="DS58" s="89">
        <v>174.30236417105701</v>
      </c>
      <c r="DT58" s="380">
        <v>19.5487174236426</v>
      </c>
      <c r="DU58" s="380">
        <v>0</v>
      </c>
      <c r="DV58" s="89">
        <v>881.38064915402799</v>
      </c>
      <c r="DW58" s="380">
        <v>112.768978326601</v>
      </c>
      <c r="DX58" s="380">
        <v>0</v>
      </c>
      <c r="DY58" s="89">
        <v>215.12196128025599</v>
      </c>
      <c r="DZ58" s="380">
        <v>31.077479121568199</v>
      </c>
      <c r="EA58" s="380">
        <v>0</v>
      </c>
      <c r="EB58" s="89">
        <v>46.812369977998003</v>
      </c>
      <c r="EC58" s="380">
        <v>8.9547936627146107</v>
      </c>
      <c r="ED58" s="380">
        <v>3.9887885144283802E-3</v>
      </c>
      <c r="EE58" s="89">
        <v>212.51107706904099</v>
      </c>
      <c r="EF58" s="380">
        <v>52.130620517211902</v>
      </c>
      <c r="EG58" s="380">
        <v>1.42538276431918E-2</v>
      </c>
      <c r="EH58" s="89">
        <v>25.266065421269701</v>
      </c>
      <c r="EI58" s="380">
        <v>4.1610509237574496</v>
      </c>
      <c r="EJ58" s="380">
        <v>0</v>
      </c>
      <c r="EK58" s="89">
        <v>132.64978176952999</v>
      </c>
      <c r="EL58" s="380">
        <v>21.4430322268684</v>
      </c>
      <c r="EM58" s="380">
        <v>0</v>
      </c>
      <c r="EN58" s="89">
        <v>21.885332855398001</v>
      </c>
      <c r="EO58" s="380">
        <v>2.8688473602072002</v>
      </c>
      <c r="EP58" s="380">
        <v>1.9817657453398401E-3</v>
      </c>
      <c r="EQ58" s="89">
        <v>52.220240851042597</v>
      </c>
      <c r="ER58" s="380">
        <v>8.1806286787264604</v>
      </c>
      <c r="ES58" s="380">
        <v>0</v>
      </c>
      <c r="ET58" s="89">
        <v>5.7354350548835802</v>
      </c>
      <c r="EU58" s="380">
        <v>0.83826620710263799</v>
      </c>
      <c r="EV58" s="380">
        <v>0</v>
      </c>
      <c r="EW58" s="89">
        <v>30.809101780028399</v>
      </c>
      <c r="EX58" s="380">
        <v>5.5990430978869101</v>
      </c>
      <c r="EY58" s="380">
        <v>0</v>
      </c>
      <c r="EZ58" s="89">
        <v>4.3445245723552199</v>
      </c>
      <c r="FA58" s="380">
        <v>0.59105140512963705</v>
      </c>
      <c r="FB58" s="380">
        <v>0</v>
      </c>
      <c r="FC58" s="89">
        <v>0.101280384707768</v>
      </c>
      <c r="FD58" s="380">
        <v>0.202560769415536</v>
      </c>
      <c r="FE58" s="380">
        <v>1.3378476984098501E-2</v>
      </c>
      <c r="FF58" s="89">
        <v>1.63872644370273</v>
      </c>
      <c r="FG58" s="380">
        <v>0.44464782102896899</v>
      </c>
      <c r="FH58" s="380">
        <v>1.3326187384512999E-2</v>
      </c>
      <c r="FI58" s="381">
        <v>9.6879952772518894E-3</v>
      </c>
      <c r="FJ58" s="380">
        <v>4.0100434412314897E-4</v>
      </c>
      <c r="FK58" s="380">
        <v>9.6879952772518894E-3</v>
      </c>
      <c r="FL58" s="89">
        <v>9.9118122300007201</v>
      </c>
      <c r="FM58" s="380">
        <v>1.34606159781489</v>
      </c>
      <c r="FN58" s="380">
        <v>0</v>
      </c>
      <c r="FO58" s="89">
        <v>4.3303134394934597</v>
      </c>
      <c r="FP58" s="380">
        <v>1.0481183634850599</v>
      </c>
      <c r="FQ58" s="380">
        <v>0</v>
      </c>
      <c r="FS58" s="118">
        <v>3915.7398278005721</v>
      </c>
      <c r="FT58" s="118">
        <v>0.65953334293627985</v>
      </c>
      <c r="FU58" s="118">
        <v>1.032403083298465</v>
      </c>
      <c r="FV58" s="207">
        <v>2.2814492276257066</v>
      </c>
    </row>
    <row r="59" spans="2:213">
      <c r="B59" s="73" t="s">
        <v>17</v>
      </c>
      <c r="C59" s="73" t="s">
        <v>51</v>
      </c>
      <c r="D59" s="143" t="s">
        <v>109</v>
      </c>
      <c r="E59" s="143">
        <v>43</v>
      </c>
      <c r="F59" s="143">
        <v>150</v>
      </c>
      <c r="G59" s="156" t="s">
        <v>322</v>
      </c>
      <c r="H59" s="73" t="s">
        <v>39</v>
      </c>
      <c r="I59" s="73" t="s">
        <v>969</v>
      </c>
      <c r="J59" s="73" t="s">
        <v>970</v>
      </c>
      <c r="K59" s="73">
        <v>25</v>
      </c>
      <c r="L59" s="207">
        <v>7.5627628711250496</v>
      </c>
      <c r="M59" s="207"/>
      <c r="N59" s="135">
        <v>846.07649290992538</v>
      </c>
      <c r="O59" s="379">
        <v>31309.999999999996</v>
      </c>
      <c r="P59" s="379">
        <v>1260</v>
      </c>
      <c r="Q59" s="203"/>
      <c r="R59" s="381">
        <v>9.1368472854934613</v>
      </c>
      <c r="S59" s="380">
        <v>11.227977740959792</v>
      </c>
      <c r="T59" s="380">
        <v>9.1368472854934613</v>
      </c>
      <c r="U59" s="89">
        <v>12.923391181063593</v>
      </c>
      <c r="V59" s="380">
        <v>23.010564050572189</v>
      </c>
      <c r="W59" s="380">
        <v>9.7652555124337734</v>
      </c>
      <c r="X59" s="89">
        <v>213.83296441024416</v>
      </c>
      <c r="Y59" s="380">
        <v>15.950599208511457</v>
      </c>
      <c r="Z59" s="380">
        <v>3.5485705630553301</v>
      </c>
      <c r="AA59" s="89">
        <v>244.96628391253955</v>
      </c>
      <c r="AB59" s="380">
        <v>123.93609065971256</v>
      </c>
      <c r="AC59" s="380">
        <v>0.43811083794116629</v>
      </c>
      <c r="AD59" s="89">
        <v>19.708862663552534</v>
      </c>
      <c r="AE59" s="380">
        <v>19.60027530710817</v>
      </c>
      <c r="AF59" s="380">
        <v>0.62953839802076494</v>
      </c>
      <c r="AG59" s="381">
        <v>764.43162681191245</v>
      </c>
      <c r="AH59" s="380">
        <v>1248.3881712323721</v>
      </c>
      <c r="AI59" s="380">
        <v>764.43162681191245</v>
      </c>
      <c r="AJ59" s="89">
        <v>156176.79946536681</v>
      </c>
      <c r="AK59" s="380">
        <v>5196.4705104646428</v>
      </c>
      <c r="AL59" s="380">
        <v>37.662956902764414</v>
      </c>
      <c r="AM59" s="381">
        <v>193.54314677624177</v>
      </c>
      <c r="AN59" s="380">
        <v>277.69783038360276</v>
      </c>
      <c r="AO59" s="380">
        <v>193.54314677624177</v>
      </c>
      <c r="AP59" s="89">
        <v>349.49595379734848</v>
      </c>
      <c r="AQ59" s="380">
        <v>366.6733723040582</v>
      </c>
      <c r="AR59" s="380">
        <v>246.60854846210484</v>
      </c>
      <c r="AS59" s="381">
        <v>16.564647698368951</v>
      </c>
      <c r="AT59" s="380">
        <v>24.414187230259301</v>
      </c>
      <c r="AU59" s="380">
        <v>16.564647698368951</v>
      </c>
      <c r="AV59" s="89">
        <v>1.5737913162893176</v>
      </c>
      <c r="AW59" s="380">
        <v>0.49428437425166727</v>
      </c>
      <c r="AX59" s="380">
        <v>0.17835036522442549</v>
      </c>
      <c r="AY59" s="89">
        <v>36.303039459854411</v>
      </c>
      <c r="AZ59" s="380">
        <v>21.393541866600451</v>
      </c>
      <c r="BA59" s="380">
        <v>0.86448613484480952</v>
      </c>
      <c r="BB59" s="89">
        <v>0.80245178842659604</v>
      </c>
      <c r="BC59" s="382">
        <v>0.44438052232030867</v>
      </c>
      <c r="BD59" s="382">
        <v>7.9980051305120689E-2</v>
      </c>
      <c r="BE59" s="381">
        <v>0.44918166952238936</v>
      </c>
      <c r="BF59" s="380">
        <v>4.0622601713820289E-2</v>
      </c>
      <c r="BG59" s="380">
        <v>0.44918166952238936</v>
      </c>
      <c r="BH59" s="89">
        <v>309.72804531962873</v>
      </c>
      <c r="BI59" s="380">
        <v>40.17011988385805</v>
      </c>
      <c r="BJ59" s="380">
        <v>1.1884808629685242</v>
      </c>
      <c r="BK59" s="89">
        <v>959.30972111239066</v>
      </c>
      <c r="BL59" s="380">
        <v>298.83705519200697</v>
      </c>
      <c r="BM59" s="380">
        <v>1.5000025166031687</v>
      </c>
      <c r="BN59" s="89">
        <v>1418.4326527463145</v>
      </c>
      <c r="BO59" s="380">
        <v>248.17824327806153</v>
      </c>
      <c r="BP59" s="380">
        <v>4.8955182339857162</v>
      </c>
      <c r="BQ59" s="89">
        <v>0.90139838496951685</v>
      </c>
      <c r="BR59" s="380">
        <v>0.33647397820660463</v>
      </c>
      <c r="BS59" s="380">
        <v>4.0778387392789717E-2</v>
      </c>
      <c r="BT59" s="89">
        <v>0.62851905069294234</v>
      </c>
      <c r="BU59" s="380">
        <v>0.8843382929776733</v>
      </c>
      <c r="BV59" s="380">
        <v>0.34924621800740219</v>
      </c>
      <c r="BW59" s="89">
        <v>0.68037540459991441</v>
      </c>
      <c r="BX59" s="380">
        <v>0.74642344783983416</v>
      </c>
      <c r="BY59" s="380">
        <v>0.45026944031951815</v>
      </c>
      <c r="BZ59" s="89">
        <v>17.252242116487587</v>
      </c>
      <c r="CA59" s="380">
        <v>12.611234171657363</v>
      </c>
      <c r="CB59" s="380">
        <v>0.55683627942016933</v>
      </c>
      <c r="CC59" s="89">
        <v>1.4699623846072596</v>
      </c>
      <c r="CD59" s="380">
        <v>0.54335654047285409</v>
      </c>
      <c r="CE59" s="380">
        <v>4.4549555784361594E-2</v>
      </c>
      <c r="CF59" s="89">
        <v>24.143039416070312</v>
      </c>
      <c r="CG59" s="380">
        <v>3.9959812534387922</v>
      </c>
      <c r="CH59" s="380">
        <v>0.38411699314877779</v>
      </c>
      <c r="CI59" s="89">
        <v>7.174067813918211</v>
      </c>
      <c r="CJ59" s="380">
        <v>1.5810489647527777</v>
      </c>
      <c r="CK59" s="380">
        <v>0.29514602934390394</v>
      </c>
      <c r="CL59" s="381">
        <v>0.82992233041181807</v>
      </c>
      <c r="CM59" s="380">
        <v>1.2659812423339318</v>
      </c>
      <c r="CN59" s="380">
        <v>0.82992233041181807</v>
      </c>
      <c r="CO59" s="89">
        <v>625.99297880330528</v>
      </c>
      <c r="CP59" s="380">
        <v>36.62289624910202</v>
      </c>
      <c r="CQ59" s="380">
        <v>2.3759344843554433E-2</v>
      </c>
      <c r="CR59" s="89">
        <v>561.37239746213811</v>
      </c>
      <c r="CS59" s="380">
        <v>14.929096964480438</v>
      </c>
      <c r="CT59" s="380">
        <v>8.1735117281640495E-3</v>
      </c>
      <c r="CU59" s="89">
        <v>8.4095050242856004</v>
      </c>
      <c r="CV59" s="380">
        <v>1.2683225662762043</v>
      </c>
      <c r="CW59" s="380">
        <v>0</v>
      </c>
      <c r="CX59" s="89">
        <v>1.041768745354371E-2</v>
      </c>
      <c r="CY59" s="380">
        <v>2.0835374907087385E-2</v>
      </c>
      <c r="CZ59" s="380">
        <v>0</v>
      </c>
      <c r="DA59" s="89">
        <v>0</v>
      </c>
      <c r="DB59" s="380">
        <v>0</v>
      </c>
      <c r="DC59" s="380">
        <v>0</v>
      </c>
      <c r="DD59" s="381">
        <v>0.16089304494165499</v>
      </c>
      <c r="DE59" s="380">
        <v>8.0792851533254009E-2</v>
      </c>
      <c r="DF59" s="380">
        <v>0.16089304494165499</v>
      </c>
      <c r="DG59" s="381">
        <v>7.6304278610170917E-2</v>
      </c>
      <c r="DH59" s="380">
        <v>5.0186019868314906E-4</v>
      </c>
      <c r="DI59" s="380">
        <v>7.6304278610170917E-2</v>
      </c>
      <c r="DJ59" s="89">
        <v>7.8992958675892337</v>
      </c>
      <c r="DK59" s="380">
        <v>2.8652052201415534</v>
      </c>
      <c r="DL59" s="380">
        <v>0</v>
      </c>
      <c r="DM59" s="89">
        <v>442.40155346858597</v>
      </c>
      <c r="DN59" s="380">
        <v>28.680697057775475</v>
      </c>
      <c r="DO59" s="380">
        <v>0</v>
      </c>
      <c r="DP59" s="89">
        <v>1196.9889290916874</v>
      </c>
      <c r="DQ59" s="380">
        <v>57.0585176308035</v>
      </c>
      <c r="DR59" s="380">
        <v>6.7612075908473545E-3</v>
      </c>
      <c r="DS59" s="89">
        <v>192.64521474752109</v>
      </c>
      <c r="DT59" s="380">
        <v>7.1693895540767354</v>
      </c>
      <c r="DU59" s="380">
        <v>1.0908570436995795E-2</v>
      </c>
      <c r="DV59" s="89">
        <v>947.15342931334806</v>
      </c>
      <c r="DW59" s="380">
        <v>38.774641527566075</v>
      </c>
      <c r="DX59" s="380">
        <v>0</v>
      </c>
      <c r="DY59" s="89">
        <v>221.54808825617761</v>
      </c>
      <c r="DZ59" s="380">
        <v>19.502020304489278</v>
      </c>
      <c r="EA59" s="380">
        <v>0</v>
      </c>
      <c r="EB59" s="89">
        <v>48.798779706882577</v>
      </c>
      <c r="EC59" s="380">
        <v>3.9118048494029112</v>
      </c>
      <c r="ED59" s="380">
        <v>0</v>
      </c>
      <c r="EE59" s="89">
        <v>224.41645675688943</v>
      </c>
      <c r="EF59" s="380">
        <v>10.771167379435081</v>
      </c>
      <c r="EG59" s="380">
        <v>0</v>
      </c>
      <c r="EH59" s="89">
        <v>26.664802749569294</v>
      </c>
      <c r="EI59" s="380">
        <v>1.2149649307564436</v>
      </c>
      <c r="EJ59" s="380">
        <v>4.3590824653904174E-3</v>
      </c>
      <c r="EK59" s="89">
        <v>132.92422575951736</v>
      </c>
      <c r="EL59" s="380">
        <v>8.3454816758937991</v>
      </c>
      <c r="EM59" s="380">
        <v>0</v>
      </c>
      <c r="EN59" s="89">
        <v>22.929665379507224</v>
      </c>
      <c r="EO59" s="380">
        <v>1.4580272526604503</v>
      </c>
      <c r="EP59" s="380">
        <v>0</v>
      </c>
      <c r="EQ59" s="89">
        <v>53.069410777773861</v>
      </c>
      <c r="ER59" s="380">
        <v>3.1491179234822266</v>
      </c>
      <c r="ES59" s="380">
        <v>2.8680177004653466E-2</v>
      </c>
      <c r="ET59" s="89">
        <v>5.8432726963049388</v>
      </c>
      <c r="EU59" s="380">
        <v>0.49473617374105727</v>
      </c>
      <c r="EV59" s="380">
        <v>0</v>
      </c>
      <c r="EW59" s="89">
        <v>32.862280504896255</v>
      </c>
      <c r="EX59" s="380">
        <v>3.5615271192977649</v>
      </c>
      <c r="EY59" s="380">
        <v>0</v>
      </c>
      <c r="EZ59" s="89">
        <v>4.4585097079013485</v>
      </c>
      <c r="FA59" s="380">
        <v>0.54804089141234025</v>
      </c>
      <c r="FB59" s="380">
        <v>0</v>
      </c>
      <c r="FC59" s="89">
        <v>0.14088321691133748</v>
      </c>
      <c r="FD59" s="380">
        <v>0.28176643382267497</v>
      </c>
      <c r="FE59" s="380">
        <v>3.0325068923091447E-2</v>
      </c>
      <c r="FF59" s="89">
        <v>1.8413039353295519</v>
      </c>
      <c r="FG59" s="380">
        <v>0.59831883501321725</v>
      </c>
      <c r="FH59" s="380">
        <v>2.7771803257858576E-2</v>
      </c>
      <c r="FI59" s="381">
        <v>1.78372331335056E-2</v>
      </c>
      <c r="FJ59" s="380">
        <v>2.7703576350370212E-4</v>
      </c>
      <c r="FK59" s="380">
        <v>1.78372331335056E-2</v>
      </c>
      <c r="FL59" s="89">
        <v>11.173943187821973</v>
      </c>
      <c r="FM59" s="380">
        <v>1.0040014577499146</v>
      </c>
      <c r="FN59" s="380">
        <v>1.0363132582018876E-2</v>
      </c>
      <c r="FO59" s="89">
        <v>4.7781915976983562</v>
      </c>
      <c r="FP59" s="380">
        <v>0.83609444735921512</v>
      </c>
      <c r="FQ59" s="380">
        <v>8.3032884830480293E-3</v>
      </c>
      <c r="FS59" s="118">
        <v>4114.077016378701</v>
      </c>
      <c r="FT59" s="118">
        <v>0.66047484342156226</v>
      </c>
      <c r="FU59" s="118">
        <v>1.1151117896663694</v>
      </c>
      <c r="FV59" s="207">
        <v>2.5062058669558498</v>
      </c>
    </row>
    <row r="60" spans="2:213">
      <c r="B60" s="73" t="s">
        <v>17</v>
      </c>
      <c r="C60" s="73" t="s">
        <v>51</v>
      </c>
      <c r="D60" s="143" t="s">
        <v>109</v>
      </c>
      <c r="E60" s="73">
        <v>43</v>
      </c>
      <c r="F60" s="143">
        <v>150</v>
      </c>
      <c r="G60" s="156" t="s">
        <v>322</v>
      </c>
      <c r="H60" s="73" t="s">
        <v>39</v>
      </c>
      <c r="I60" s="73" t="s">
        <v>971</v>
      </c>
      <c r="J60" s="73" t="s">
        <v>970</v>
      </c>
      <c r="K60" s="73">
        <v>33</v>
      </c>
      <c r="L60" s="207">
        <v>7.5627628711250496</v>
      </c>
      <c r="M60" s="207"/>
      <c r="N60" s="135"/>
      <c r="O60" s="379"/>
      <c r="P60" s="379"/>
      <c r="Q60" s="203"/>
      <c r="R60" s="381">
        <v>5.0377465800362229</v>
      </c>
      <c r="S60" s="380">
        <v>7.3981471351436241</v>
      </c>
      <c r="T60" s="380">
        <v>5.0377465800362229</v>
      </c>
      <c r="U60" s="89">
        <v>12.334329872554219</v>
      </c>
      <c r="V60" s="380">
        <v>9.0896475785751747</v>
      </c>
      <c r="W60" s="380">
        <v>6.0488853662481565</v>
      </c>
      <c r="X60" s="89">
        <v>211.06564332942054</v>
      </c>
      <c r="Y60" s="380">
        <v>13.330080593096982</v>
      </c>
      <c r="Z60" s="380">
        <v>2.2379964168884268</v>
      </c>
      <c r="AA60" s="89">
        <v>113.59533404980765</v>
      </c>
      <c r="AB60" s="380">
        <v>20.985445956535269</v>
      </c>
      <c r="AC60" s="380">
        <v>0.56120999139364036</v>
      </c>
      <c r="AD60" s="89">
        <v>102.04148908232587</v>
      </c>
      <c r="AE60" s="380">
        <v>80.730672316792095</v>
      </c>
      <c r="AF60" s="380">
        <v>0.40168895950362449</v>
      </c>
      <c r="AG60" s="381">
        <v>403.0973659402452</v>
      </c>
      <c r="AH60" s="380">
        <v>262.93816276790278</v>
      </c>
      <c r="AI60" s="380">
        <v>403.0973659402452</v>
      </c>
      <c r="AJ60" s="89">
        <v>156559.44469673815</v>
      </c>
      <c r="AK60" s="380">
        <v>4496.9514878616837</v>
      </c>
      <c r="AL60" s="380">
        <v>31.22435197984511</v>
      </c>
      <c r="AM60" s="381">
        <v>122.61955541651656</v>
      </c>
      <c r="AN60" s="380">
        <v>188.37398871591452</v>
      </c>
      <c r="AO60" s="380">
        <v>122.61955541651656</v>
      </c>
      <c r="AP60" s="89">
        <v>487.20996798160752</v>
      </c>
      <c r="AQ60" s="380">
        <v>236.98646837424658</v>
      </c>
      <c r="AR60" s="380">
        <v>182.80662871318677</v>
      </c>
      <c r="AS60" s="381">
        <v>11.817404570686103</v>
      </c>
      <c r="AT60" s="380">
        <v>6.3309712660927708</v>
      </c>
      <c r="AU60" s="380">
        <v>11.817404570686103</v>
      </c>
      <c r="AV60" s="89">
        <v>1.5806803609677145</v>
      </c>
      <c r="AW60" s="380">
        <v>0.17516821010760908</v>
      </c>
      <c r="AX60" s="380">
        <v>0.11077128285590529</v>
      </c>
      <c r="AY60" s="89">
        <v>115.85987294680892</v>
      </c>
      <c r="AZ60" s="380">
        <v>141.24755984971424</v>
      </c>
      <c r="BA60" s="380">
        <v>0.76313178192178677</v>
      </c>
      <c r="BB60" s="89">
        <v>1.4778283456181218</v>
      </c>
      <c r="BC60" s="382">
        <v>0.66703141648710429</v>
      </c>
      <c r="BD60" s="382">
        <v>6.5520542128485806E-2</v>
      </c>
      <c r="BE60" s="381">
        <v>0.34213492658090122</v>
      </c>
      <c r="BF60" s="380">
        <v>0.24426899721770881</v>
      </c>
      <c r="BG60" s="380">
        <v>0.34213492658090122</v>
      </c>
      <c r="BH60" s="89">
        <v>230.60275725114494</v>
      </c>
      <c r="BI60" s="380">
        <v>10.286614333661097</v>
      </c>
      <c r="BJ60" s="380">
        <v>0.69197750339079833</v>
      </c>
      <c r="BK60" s="89">
        <v>1460.7800325139592</v>
      </c>
      <c r="BL60" s="380">
        <v>1049.8704399459002</v>
      </c>
      <c r="BM60" s="380">
        <v>0.96555769181557038</v>
      </c>
      <c r="BN60" s="89">
        <v>1656.5928724957023</v>
      </c>
      <c r="BO60" s="380">
        <v>411.34853710896266</v>
      </c>
      <c r="BP60" s="380">
        <v>2.8608977781741509</v>
      </c>
      <c r="BQ60" s="89">
        <v>0.61732643297828316</v>
      </c>
      <c r="BR60" s="380">
        <v>0.23316117533460751</v>
      </c>
      <c r="BS60" s="380">
        <v>2.2286244922678243E-2</v>
      </c>
      <c r="BT60" s="381">
        <v>0.26628325648602524</v>
      </c>
      <c r="BU60" s="380">
        <v>0.57027474078784901</v>
      </c>
      <c r="BV60" s="380">
        <v>0.26628325648602524</v>
      </c>
      <c r="BW60" s="381">
        <v>0.29170574281057088</v>
      </c>
      <c r="BX60" s="380">
        <v>0.47192732099895301</v>
      </c>
      <c r="BY60" s="380">
        <v>0.29170574281057088</v>
      </c>
      <c r="BZ60" s="89">
        <v>11.817741203725692</v>
      </c>
      <c r="CA60" s="380">
        <v>4.7497107070216167</v>
      </c>
      <c r="CB60" s="380">
        <v>0.30603050708315188</v>
      </c>
      <c r="CC60" s="89">
        <v>1.2179445536036275</v>
      </c>
      <c r="CD60" s="380">
        <v>0.30159653279581466</v>
      </c>
      <c r="CE60" s="380">
        <v>4.1284914935272504E-2</v>
      </c>
      <c r="CF60" s="89">
        <v>24.581600958921349</v>
      </c>
      <c r="CG60" s="380">
        <v>3.848235360420416</v>
      </c>
      <c r="CH60" s="380">
        <v>0.27368239433655822</v>
      </c>
      <c r="CI60" s="89">
        <v>6.9682955764020331</v>
      </c>
      <c r="CJ60" s="380">
        <v>1.9426235420089444</v>
      </c>
      <c r="CK60" s="380">
        <v>0.21712262981486513</v>
      </c>
      <c r="CL60" s="381">
        <v>0.72308532521272806</v>
      </c>
      <c r="CM60" s="380">
        <v>0.54120818861915831</v>
      </c>
      <c r="CN60" s="380">
        <v>0.72308532521272806</v>
      </c>
      <c r="CO60" s="89">
        <v>648.64427744697878</v>
      </c>
      <c r="CP60" s="380">
        <v>10.537232577747014</v>
      </c>
      <c r="CQ60" s="380">
        <v>1.7481074832455465E-2</v>
      </c>
      <c r="CR60" s="89">
        <v>545.63734783494385</v>
      </c>
      <c r="CS60" s="380">
        <v>27.195143434697361</v>
      </c>
      <c r="CT60" s="380">
        <v>0</v>
      </c>
      <c r="CU60" s="89">
        <v>5.119417757594718</v>
      </c>
      <c r="CV60" s="380">
        <v>0.9014356194887817</v>
      </c>
      <c r="CW60" s="380">
        <v>1.0137341645408351E-2</v>
      </c>
      <c r="CX60" s="89">
        <v>3.2252839829920027E-2</v>
      </c>
      <c r="CY60" s="380">
        <v>5.257334702212145E-2</v>
      </c>
      <c r="CZ60" s="380">
        <v>0</v>
      </c>
      <c r="DA60" s="89">
        <v>0</v>
      </c>
      <c r="DB60" s="380">
        <v>0</v>
      </c>
      <c r="DC60" s="380">
        <v>0</v>
      </c>
      <c r="DD60" s="89">
        <v>0.14264332537912305</v>
      </c>
      <c r="DE60" s="380">
        <v>0.23665469760987581</v>
      </c>
      <c r="DF60" s="380">
        <v>0.13601279425024301</v>
      </c>
      <c r="DG60" s="381">
        <v>3.9744850617360265E-2</v>
      </c>
      <c r="DH60" s="380">
        <v>3.0940584339361137E-2</v>
      </c>
      <c r="DI60" s="380">
        <v>3.9744850617360265E-2</v>
      </c>
      <c r="DJ60" s="89">
        <v>6.1482605011973437</v>
      </c>
      <c r="DK60" s="380">
        <v>1.5091286005294222</v>
      </c>
      <c r="DL60" s="380">
        <v>0.1061707713607638</v>
      </c>
      <c r="DM60" s="89">
        <v>404.08683836700294</v>
      </c>
      <c r="DN60" s="380">
        <v>25.414046327202303</v>
      </c>
      <c r="DO60" s="380">
        <v>0</v>
      </c>
      <c r="DP60" s="89">
        <v>1112.2952340113718</v>
      </c>
      <c r="DQ60" s="380">
        <v>60.341219161697353</v>
      </c>
      <c r="DR60" s="380">
        <v>0</v>
      </c>
      <c r="DS60" s="89">
        <v>172.29621390667018</v>
      </c>
      <c r="DT60" s="380">
        <v>10.854041900415918</v>
      </c>
      <c r="DU60" s="380">
        <v>0</v>
      </c>
      <c r="DV60" s="89">
        <v>878.35630995376755</v>
      </c>
      <c r="DW60" s="380">
        <v>42.248251891787177</v>
      </c>
      <c r="DX60" s="380">
        <v>0</v>
      </c>
      <c r="DY60" s="89">
        <v>214.91668569338049</v>
      </c>
      <c r="DZ60" s="380">
        <v>14.693964334233893</v>
      </c>
      <c r="EA60" s="380">
        <v>0</v>
      </c>
      <c r="EB60" s="89">
        <v>45.182355484951984</v>
      </c>
      <c r="EC60" s="380">
        <v>2.5562628533180978</v>
      </c>
      <c r="ED60" s="380">
        <v>6.1010941210176703E-3</v>
      </c>
      <c r="EE60" s="89">
        <v>215.02373712723923</v>
      </c>
      <c r="EF60" s="380">
        <v>9.5400895557589056</v>
      </c>
      <c r="EG60" s="380">
        <v>0</v>
      </c>
      <c r="EH60" s="89">
        <v>24.851363168923832</v>
      </c>
      <c r="EI60" s="380">
        <v>1.1223344895860379</v>
      </c>
      <c r="EJ60" s="380">
        <v>4.1361214443318556E-3</v>
      </c>
      <c r="EK60" s="89">
        <v>124.27165575679109</v>
      </c>
      <c r="EL60" s="380">
        <v>7.455138234234961</v>
      </c>
      <c r="EM60" s="380">
        <v>0</v>
      </c>
      <c r="EN60" s="89">
        <v>21.739211740785468</v>
      </c>
      <c r="EO60" s="380">
        <v>1.8614149617813918</v>
      </c>
      <c r="EP60" s="380">
        <v>3.0319173514040763E-3</v>
      </c>
      <c r="EQ60" s="89">
        <v>49.832414394177746</v>
      </c>
      <c r="ER60" s="380">
        <v>4.6194798709112552</v>
      </c>
      <c r="ES60" s="380">
        <v>0</v>
      </c>
      <c r="ET60" s="89">
        <v>5.3083376268663311</v>
      </c>
      <c r="EU60" s="380">
        <v>0.6019317421552165</v>
      </c>
      <c r="EV60" s="380">
        <v>0</v>
      </c>
      <c r="EW60" s="89">
        <v>30.015515302296439</v>
      </c>
      <c r="EX60" s="380">
        <v>1.9795375164690927</v>
      </c>
      <c r="EY60" s="380">
        <v>0</v>
      </c>
      <c r="EZ60" s="89">
        <v>4.1189209032026426</v>
      </c>
      <c r="FA60" s="380">
        <v>0.5734390407169947</v>
      </c>
      <c r="FB60" s="380">
        <v>4.2795175019600716E-3</v>
      </c>
      <c r="FC60" s="381">
        <v>4.2897998028617733E-2</v>
      </c>
      <c r="FD60" s="380">
        <v>0</v>
      </c>
      <c r="FE60" s="380">
        <v>4.2897998028617733E-2</v>
      </c>
      <c r="FF60" s="89">
        <v>2.0476286635287768</v>
      </c>
      <c r="FG60" s="380">
        <v>0.35658547233217469</v>
      </c>
      <c r="FH60" s="380">
        <v>3.6868845319260775E-2</v>
      </c>
      <c r="FI60" s="89">
        <v>2.1677299672031972E-2</v>
      </c>
      <c r="FJ60" s="380">
        <v>2.5058216091511855E-2</v>
      </c>
      <c r="FK60" s="380">
        <v>8.7303348707292571E-3</v>
      </c>
      <c r="FL60" s="89">
        <v>9.7925030137172175</v>
      </c>
      <c r="FM60" s="380">
        <v>0.92347392987003507</v>
      </c>
      <c r="FN60" s="380">
        <v>9.9352860196117998E-3</v>
      </c>
      <c r="FO60" s="89">
        <v>4.4282064700448007</v>
      </c>
      <c r="FP60" s="380">
        <v>0.74845937823381459</v>
      </c>
      <c r="FQ60" s="380">
        <v>0</v>
      </c>
      <c r="FS60" s="118">
        <v>3847.9321412723712</v>
      </c>
      <c r="FT60" s="118">
        <v>0.63374332174797043</v>
      </c>
      <c r="FU60" s="118">
        <v>1.1887827693994193</v>
      </c>
      <c r="FV60" s="207">
        <v>2.3774438120681354</v>
      </c>
    </row>
    <row r="61" spans="2:213">
      <c r="B61" s="73" t="s">
        <v>17</v>
      </c>
      <c r="C61" s="73" t="s">
        <v>51</v>
      </c>
      <c r="D61" s="143" t="s">
        <v>109</v>
      </c>
      <c r="E61" s="143">
        <v>43</v>
      </c>
      <c r="F61" s="143">
        <v>150</v>
      </c>
      <c r="G61" s="156" t="s">
        <v>322</v>
      </c>
      <c r="H61" s="73" t="s">
        <v>39</v>
      </c>
      <c r="I61" s="73" t="s">
        <v>972</v>
      </c>
      <c r="J61" s="73" t="s">
        <v>970</v>
      </c>
      <c r="K61" s="73">
        <v>33</v>
      </c>
      <c r="L61" s="207">
        <v>7.5627628711250496</v>
      </c>
      <c r="M61" s="207"/>
      <c r="N61" s="135">
        <v>645.07489514679412</v>
      </c>
      <c r="O61" s="379">
        <v>33420</v>
      </c>
      <c r="P61" s="379">
        <v>1180</v>
      </c>
      <c r="Q61" s="203"/>
      <c r="R61" s="381">
        <v>4.0022280417504925</v>
      </c>
      <c r="S61" s="380">
        <v>6.0370288679320154</v>
      </c>
      <c r="T61" s="380">
        <v>4.0022280417504925</v>
      </c>
      <c r="U61" s="89">
        <v>15.547684542195837</v>
      </c>
      <c r="V61" s="380">
        <v>11.258479571761907</v>
      </c>
      <c r="W61" s="380">
        <v>4.4310954816924593</v>
      </c>
      <c r="X61" s="89">
        <v>211.59542363959324</v>
      </c>
      <c r="Y61" s="380">
        <v>16.978035513746846</v>
      </c>
      <c r="Z61" s="380">
        <v>1.8130205373572312</v>
      </c>
      <c r="AA61" s="89">
        <v>343.8759623247866</v>
      </c>
      <c r="AB61" s="380">
        <v>186.8519408117497</v>
      </c>
      <c r="AC61" s="380">
        <v>0.18391672421963109</v>
      </c>
      <c r="AD61" s="89">
        <v>132.89501289681891</v>
      </c>
      <c r="AE61" s="380">
        <v>109.36412265417258</v>
      </c>
      <c r="AF61" s="380">
        <v>0.26400297092702907</v>
      </c>
      <c r="AG61" s="381">
        <v>350.58745332717962</v>
      </c>
      <c r="AH61" s="380">
        <v>501.31723421749371</v>
      </c>
      <c r="AI61" s="380">
        <v>350.58745332717962</v>
      </c>
      <c r="AJ61" s="89">
        <v>155559.32691435522</v>
      </c>
      <c r="AK61" s="380">
        <v>7464.0344634124176</v>
      </c>
      <c r="AL61" s="380">
        <v>19.823269409355127</v>
      </c>
      <c r="AM61" s="381">
        <v>96.818303926588996</v>
      </c>
      <c r="AN61" s="380">
        <v>158.34770737470078</v>
      </c>
      <c r="AO61" s="380">
        <v>96.818303926588996</v>
      </c>
      <c r="AP61" s="89">
        <v>514.13548666414647</v>
      </c>
      <c r="AQ61" s="380">
        <v>145.93981602935111</v>
      </c>
      <c r="AR61" s="380">
        <v>141.62678151834865</v>
      </c>
      <c r="AS61" s="381">
        <v>9.563436095216872</v>
      </c>
      <c r="AT61" s="380">
        <v>15.875805106182819</v>
      </c>
      <c r="AU61" s="380">
        <v>9.563436095216872</v>
      </c>
      <c r="AV61" s="89">
        <v>1.4080703204355065</v>
      </c>
      <c r="AW61" s="380">
        <v>0.71668517918904917</v>
      </c>
      <c r="AX61" s="380">
        <v>8.2435650107478442E-2</v>
      </c>
      <c r="AY61" s="89">
        <v>80.042696695727926</v>
      </c>
      <c r="AZ61" s="380">
        <v>125.73595497335856</v>
      </c>
      <c r="BA61" s="380">
        <v>0.52054691132597242</v>
      </c>
      <c r="BB61" s="89">
        <v>0.43106246334873055</v>
      </c>
      <c r="BC61" s="382">
        <v>0.32294174504962475</v>
      </c>
      <c r="BD61" s="382">
        <v>5.0029020900593198E-2</v>
      </c>
      <c r="BE61" s="381">
        <v>0.26393254339855138</v>
      </c>
      <c r="BF61" s="380">
        <v>0.13998039145497568</v>
      </c>
      <c r="BG61" s="380">
        <v>0.26393254339855138</v>
      </c>
      <c r="BH61" s="89">
        <v>338.35069102445146</v>
      </c>
      <c r="BI61" s="380">
        <v>134.81943976334242</v>
      </c>
      <c r="BJ61" s="380">
        <v>0.60450134948402823</v>
      </c>
      <c r="BK61" s="89">
        <v>2001.6783884087747</v>
      </c>
      <c r="BL61" s="380">
        <v>1590.1051063531097</v>
      </c>
      <c r="BM61" s="380">
        <v>0.78414343382698426</v>
      </c>
      <c r="BN61" s="89">
        <v>1895.2572376916169</v>
      </c>
      <c r="BO61" s="380">
        <v>685.12392244625903</v>
      </c>
      <c r="BP61" s="380">
        <v>2.0397298386669394</v>
      </c>
      <c r="BQ61" s="89">
        <v>0.6790733133607163</v>
      </c>
      <c r="BR61" s="380">
        <v>0.43833448548400383</v>
      </c>
      <c r="BS61" s="380">
        <v>1.9599692486874799E-2</v>
      </c>
      <c r="BT61" s="89">
        <v>0.87060660593294548</v>
      </c>
      <c r="BU61" s="380">
        <v>0.65207944938046081</v>
      </c>
      <c r="BV61" s="380">
        <v>0.19973584323163765</v>
      </c>
      <c r="BW61" s="89">
        <v>1.0753809936218395</v>
      </c>
      <c r="BX61" s="380">
        <v>1.2879852828140854</v>
      </c>
      <c r="BY61" s="380">
        <v>0.20729079824461413</v>
      </c>
      <c r="BZ61" s="89">
        <v>3.5067853742691444</v>
      </c>
      <c r="CA61" s="380">
        <v>1.7701048666537504</v>
      </c>
      <c r="CB61" s="380">
        <v>0.2262581002300221</v>
      </c>
      <c r="CC61" s="89">
        <v>1.1123040699653022</v>
      </c>
      <c r="CD61" s="380">
        <v>0.50510996540410491</v>
      </c>
      <c r="CE61" s="380">
        <v>3.0261555283172325E-2</v>
      </c>
      <c r="CF61" s="89">
        <v>24.723409604438753</v>
      </c>
      <c r="CG61" s="380">
        <v>3.9296838949910002</v>
      </c>
      <c r="CH61" s="380">
        <v>0.22626605762760049</v>
      </c>
      <c r="CI61" s="89">
        <v>8.08141585846721</v>
      </c>
      <c r="CJ61" s="380">
        <v>1.9631452832423433</v>
      </c>
      <c r="CK61" s="380">
        <v>0.13846242765176089</v>
      </c>
      <c r="CL61" s="381">
        <v>0.48194588527104726</v>
      </c>
      <c r="CM61" s="380">
        <v>0.60499649094004937</v>
      </c>
      <c r="CN61" s="380">
        <v>0.48194588527104726</v>
      </c>
      <c r="CO61" s="89">
        <v>557.71339119144852</v>
      </c>
      <c r="CP61" s="380">
        <v>32.123983450073226</v>
      </c>
      <c r="CQ61" s="380">
        <v>1.7623323302939621E-2</v>
      </c>
      <c r="CR61" s="89">
        <v>573.64574262185681</v>
      </c>
      <c r="CS61" s="380">
        <v>40.419706693720919</v>
      </c>
      <c r="CT61" s="380">
        <v>0</v>
      </c>
      <c r="CU61" s="89">
        <v>9.7663946369413672</v>
      </c>
      <c r="CV61" s="380">
        <v>2.2812725937244367</v>
      </c>
      <c r="CW61" s="380">
        <v>7.6560775551247073E-3</v>
      </c>
      <c r="CX61" s="89">
        <v>0.11840632609966976</v>
      </c>
      <c r="CY61" s="380">
        <v>0.14926608318482765</v>
      </c>
      <c r="CZ61" s="380">
        <v>6.1732509542025225E-3</v>
      </c>
      <c r="DA61" s="381">
        <v>2.4063145414798807E-2</v>
      </c>
      <c r="DB61" s="380">
        <v>0</v>
      </c>
      <c r="DC61" s="380">
        <v>2.4063145414798807E-2</v>
      </c>
      <c r="DD61" s="381">
        <v>8.496568194510877E-2</v>
      </c>
      <c r="DE61" s="380">
        <v>0.23043036790706792</v>
      </c>
      <c r="DF61" s="380">
        <v>8.496568194510877E-2</v>
      </c>
      <c r="DG61" s="89">
        <v>0.10089898911792088</v>
      </c>
      <c r="DH61" s="380">
        <v>0.19137826531721427</v>
      </c>
      <c r="DI61" s="380">
        <v>4.3374776816141367E-2</v>
      </c>
      <c r="DJ61" s="89">
        <v>6.8541926955084538</v>
      </c>
      <c r="DK61" s="380">
        <v>1.5821767102468214</v>
      </c>
      <c r="DL61" s="380">
        <v>4.6565296833454659E-2</v>
      </c>
      <c r="DM61" s="89">
        <v>442.1063087032058</v>
      </c>
      <c r="DN61" s="380">
        <v>28.635031304893996</v>
      </c>
      <c r="DO61" s="380">
        <v>0</v>
      </c>
      <c r="DP61" s="89">
        <v>1218.0926483750138</v>
      </c>
      <c r="DQ61" s="380">
        <v>82.52520932290706</v>
      </c>
      <c r="DR61" s="380">
        <v>0</v>
      </c>
      <c r="DS61" s="89">
        <v>185.83113809575821</v>
      </c>
      <c r="DT61" s="380">
        <v>8.9162142694419</v>
      </c>
      <c r="DU61" s="380">
        <v>0</v>
      </c>
      <c r="DV61" s="89">
        <v>916.68935954679955</v>
      </c>
      <c r="DW61" s="380">
        <v>67.639444891984567</v>
      </c>
      <c r="DX61" s="380">
        <v>0</v>
      </c>
      <c r="DY61" s="89">
        <v>225.27085693643772</v>
      </c>
      <c r="DZ61" s="380">
        <v>11.335737772940924</v>
      </c>
      <c r="EA61" s="380">
        <v>0</v>
      </c>
      <c r="EB61" s="89">
        <v>47.483097281112862</v>
      </c>
      <c r="EC61" s="380">
        <v>3.149795447668148</v>
      </c>
      <c r="ED61" s="380">
        <v>4.6066555669073148E-3</v>
      </c>
      <c r="EE61" s="89">
        <v>226.75223506592653</v>
      </c>
      <c r="EF61" s="380">
        <v>15.224855242746017</v>
      </c>
      <c r="EG61" s="380">
        <v>0</v>
      </c>
      <c r="EH61" s="89">
        <v>26.324307372820364</v>
      </c>
      <c r="EI61" s="380">
        <v>2.3992586942414222</v>
      </c>
      <c r="EJ61" s="380">
        <v>0</v>
      </c>
      <c r="EK61" s="89">
        <v>135.2734517278121</v>
      </c>
      <c r="EL61" s="380">
        <v>11.912791684658686</v>
      </c>
      <c r="EM61" s="380">
        <v>0</v>
      </c>
      <c r="EN61" s="89">
        <v>22.961707304068426</v>
      </c>
      <c r="EO61" s="380">
        <v>2.0115685078414347</v>
      </c>
      <c r="EP61" s="380">
        <v>0</v>
      </c>
      <c r="EQ61" s="89">
        <v>52.316458630186446</v>
      </c>
      <c r="ER61" s="380">
        <v>4.5534752475923792</v>
      </c>
      <c r="ES61" s="380">
        <v>0</v>
      </c>
      <c r="ET61" s="89">
        <v>5.8375687449662124</v>
      </c>
      <c r="EU61" s="380">
        <v>0.57415222114114883</v>
      </c>
      <c r="EV61" s="380">
        <v>0</v>
      </c>
      <c r="EW61" s="89">
        <v>32.798993007913083</v>
      </c>
      <c r="EX61" s="380">
        <v>3.2971683964040972</v>
      </c>
      <c r="EY61" s="380">
        <v>0</v>
      </c>
      <c r="EZ61" s="89">
        <v>4.4014866522236797</v>
      </c>
      <c r="FA61" s="380">
        <v>0.46616904892793265</v>
      </c>
      <c r="FB61" s="380">
        <v>2.3052356289344684E-3</v>
      </c>
      <c r="FC61" s="89">
        <v>8.9979735331364052E-2</v>
      </c>
      <c r="FD61" s="380">
        <v>0.17995947066272794</v>
      </c>
      <c r="FE61" s="380">
        <v>2.8642453689135726E-2</v>
      </c>
      <c r="FF61" s="89">
        <v>1.7908648426426614</v>
      </c>
      <c r="FG61" s="380">
        <v>0.55836604748493113</v>
      </c>
      <c r="FH61" s="380">
        <v>1.8409159178210999E-2</v>
      </c>
      <c r="FI61" s="381">
        <v>1.0349429185687799E-2</v>
      </c>
      <c r="FJ61" s="380">
        <v>1.7099604707027075E-4</v>
      </c>
      <c r="FK61" s="380">
        <v>1.0349429185687799E-2</v>
      </c>
      <c r="FL61" s="89">
        <v>11.229141525096331</v>
      </c>
      <c r="FM61" s="380">
        <v>2.1751066267978643</v>
      </c>
      <c r="FN61" s="380">
        <v>0</v>
      </c>
      <c r="FO61" s="89">
        <v>4.8320662208419298</v>
      </c>
      <c r="FP61" s="380">
        <v>0.57409368730645016</v>
      </c>
      <c r="FQ61" s="380">
        <v>0</v>
      </c>
      <c r="FS61" s="118">
        <v>4115.7853600661019</v>
      </c>
      <c r="FT61" s="118">
        <v>0.63375962332631464</v>
      </c>
      <c r="FU61" s="118">
        <v>0.97222614891624715</v>
      </c>
      <c r="FV61" s="207">
        <v>2.5512156260710785</v>
      </c>
    </row>
    <row r="62" spans="2:213">
      <c r="B62" s="73" t="s">
        <v>17</v>
      </c>
      <c r="C62" s="73" t="s">
        <v>51</v>
      </c>
      <c r="D62" s="143" t="s">
        <v>109</v>
      </c>
      <c r="E62" s="73">
        <v>43</v>
      </c>
      <c r="F62" s="143">
        <v>150</v>
      </c>
      <c r="G62" s="156" t="s">
        <v>322</v>
      </c>
      <c r="H62" s="73" t="s">
        <v>39</v>
      </c>
      <c r="I62" s="73" t="s">
        <v>973</v>
      </c>
      <c r="J62" s="73" t="s">
        <v>970</v>
      </c>
      <c r="K62" s="73">
        <v>25</v>
      </c>
      <c r="L62" s="207">
        <v>7.5627628711250496</v>
      </c>
      <c r="M62" s="207"/>
      <c r="N62" s="135"/>
      <c r="O62" s="379"/>
      <c r="P62" s="379"/>
      <c r="Q62" s="203"/>
      <c r="R62" s="381">
        <v>8.0730401519682502</v>
      </c>
      <c r="S62" s="380">
        <v>9.6369635685753749</v>
      </c>
      <c r="T62" s="380">
        <v>8.0730401519682502</v>
      </c>
      <c r="U62" s="381">
        <v>10.75364153320651</v>
      </c>
      <c r="V62" s="380">
        <v>20.102707567091652</v>
      </c>
      <c r="W62" s="380">
        <v>10.75364153320651</v>
      </c>
      <c r="X62" s="89">
        <v>210.43849818187968</v>
      </c>
      <c r="Y62" s="380">
        <v>9.8378084910057968</v>
      </c>
      <c r="Z62" s="380">
        <v>4.9494712990129681</v>
      </c>
      <c r="AA62" s="89">
        <v>256.45488657186115</v>
      </c>
      <c r="AB62" s="380">
        <v>279.21239394621216</v>
      </c>
      <c r="AC62" s="380">
        <v>0.57185731804259077</v>
      </c>
      <c r="AD62" s="89">
        <v>144.96607748273573</v>
      </c>
      <c r="AE62" s="380">
        <v>276.5432827370845</v>
      </c>
      <c r="AF62" s="380">
        <v>0.68997170898078786</v>
      </c>
      <c r="AG62" s="381">
        <v>740.91249891812606</v>
      </c>
      <c r="AH62" s="380">
        <v>1365.3632770510008</v>
      </c>
      <c r="AI62" s="380">
        <v>740.91249891812606</v>
      </c>
      <c r="AJ62" s="89">
        <v>162018.32716448038</v>
      </c>
      <c r="AK62" s="380">
        <v>10466.045605736566</v>
      </c>
      <c r="AL62" s="380">
        <v>42.186945827192226</v>
      </c>
      <c r="AM62" s="381">
        <v>181.95261326666906</v>
      </c>
      <c r="AN62" s="380">
        <v>157.2246182121329</v>
      </c>
      <c r="AO62" s="380">
        <v>181.95261326666906</v>
      </c>
      <c r="AP62" s="89">
        <v>596.93626030074677</v>
      </c>
      <c r="AQ62" s="380">
        <v>309.39446169160738</v>
      </c>
      <c r="AR62" s="380">
        <v>337.49767207686165</v>
      </c>
      <c r="AS62" s="381">
        <v>18.910873720080374</v>
      </c>
      <c r="AT62" s="380">
        <v>21.980945487027181</v>
      </c>
      <c r="AU62" s="380">
        <v>18.910873720080374</v>
      </c>
      <c r="AV62" s="89">
        <v>1.3409741173705834</v>
      </c>
      <c r="AW62" s="380">
        <v>0.75359148169801016</v>
      </c>
      <c r="AX62" s="380">
        <v>0.23882295139805651</v>
      </c>
      <c r="AY62" s="89">
        <v>196.57289210933695</v>
      </c>
      <c r="AZ62" s="380">
        <v>183.81400888670987</v>
      </c>
      <c r="BA62" s="380">
        <v>1.1298303114333395</v>
      </c>
      <c r="BB62" s="89">
        <v>0.50927525639506321</v>
      </c>
      <c r="BC62" s="382">
        <v>0.20966877301634826</v>
      </c>
      <c r="BD62" s="382">
        <v>8.6117930243817045E-2</v>
      </c>
      <c r="BE62" s="381">
        <v>0.40824640556180503</v>
      </c>
      <c r="BF62" s="380">
        <v>4.8693309601900041E-2</v>
      </c>
      <c r="BG62" s="380">
        <v>0.40824640556180503</v>
      </c>
      <c r="BH62" s="89">
        <v>224.03946491072057</v>
      </c>
      <c r="BI62" s="380">
        <v>13.301880543188457</v>
      </c>
      <c r="BJ62" s="380">
        <v>1.2445078070305444</v>
      </c>
      <c r="BK62" s="89">
        <v>2668.2651182281074</v>
      </c>
      <c r="BL62" s="380">
        <v>4229.9005386998861</v>
      </c>
      <c r="BM62" s="380">
        <v>1.8109063567577883</v>
      </c>
      <c r="BN62" s="89">
        <v>2190.7171703771214</v>
      </c>
      <c r="BO62" s="380">
        <v>1758.954507643577</v>
      </c>
      <c r="BP62" s="380">
        <v>7.0078181614040655</v>
      </c>
      <c r="BQ62" s="89">
        <v>0.74174223058455069</v>
      </c>
      <c r="BR62" s="380">
        <v>0.32770411799766819</v>
      </c>
      <c r="BS62" s="380">
        <v>3.6577775413831795E-2</v>
      </c>
      <c r="BT62" s="381">
        <v>0.50968912836675773</v>
      </c>
      <c r="BU62" s="380">
        <v>0.35025295239855836</v>
      </c>
      <c r="BV62" s="380">
        <v>0.50968912836675773</v>
      </c>
      <c r="BW62" s="89">
        <v>1.5278001908693097</v>
      </c>
      <c r="BX62" s="380">
        <v>1.392120252156398</v>
      </c>
      <c r="BY62" s="380">
        <v>0.53203055855063675</v>
      </c>
      <c r="BZ62" s="89">
        <v>15.012614084523573</v>
      </c>
      <c r="CA62" s="380">
        <v>5.346629669069813</v>
      </c>
      <c r="CB62" s="380">
        <v>0.53009002063806043</v>
      </c>
      <c r="CC62" s="89">
        <v>1.4047904908563174</v>
      </c>
      <c r="CD62" s="380">
        <v>0.85595971011472072</v>
      </c>
      <c r="CE62" s="380">
        <v>7.2733737798796522E-2</v>
      </c>
      <c r="CF62" s="89">
        <v>23.192077050951706</v>
      </c>
      <c r="CG62" s="380">
        <v>5.5012183179149643</v>
      </c>
      <c r="CH62" s="380">
        <v>0.51070817643621891</v>
      </c>
      <c r="CI62" s="89">
        <v>7.5375092924853613</v>
      </c>
      <c r="CJ62" s="380">
        <v>1.7774055690594095</v>
      </c>
      <c r="CK62" s="380">
        <v>0.29363814137397565</v>
      </c>
      <c r="CL62" s="381">
        <v>0.92775956261739889</v>
      </c>
      <c r="CM62" s="380">
        <v>0.70926475836824221</v>
      </c>
      <c r="CN62" s="380">
        <v>0.92775956261739889</v>
      </c>
      <c r="CO62" s="89">
        <v>653.187806399137</v>
      </c>
      <c r="CP62" s="380">
        <v>63.107554225253111</v>
      </c>
      <c r="CQ62" s="380">
        <v>2.3810527477187732E-2</v>
      </c>
      <c r="CR62" s="89">
        <v>575.34352369889507</v>
      </c>
      <c r="CS62" s="380">
        <v>38.857139262746408</v>
      </c>
      <c r="CT62" s="380">
        <v>9.3167608246951458E-3</v>
      </c>
      <c r="CU62" s="89">
        <v>4.0135596440894012</v>
      </c>
      <c r="CV62" s="380">
        <v>1.314155917244328</v>
      </c>
      <c r="CW62" s="380">
        <v>0</v>
      </c>
      <c r="CX62" s="89">
        <v>8.036001666184478E-2</v>
      </c>
      <c r="CY62" s="380">
        <v>0.12927129563681902</v>
      </c>
      <c r="CZ62" s="380">
        <v>0</v>
      </c>
      <c r="DA62" s="381">
        <v>5.3724992393911368E-2</v>
      </c>
      <c r="DB62" s="380">
        <v>0</v>
      </c>
      <c r="DC62" s="380">
        <v>5.3724992393911368E-2</v>
      </c>
      <c r="DD62" s="381">
        <v>0.17680449102650686</v>
      </c>
      <c r="DE62" s="380">
        <v>0.25273448711972235</v>
      </c>
      <c r="DF62" s="380">
        <v>0.17680449102650686</v>
      </c>
      <c r="DG62" s="381">
        <v>9.167216760159462E-2</v>
      </c>
      <c r="DH62" s="380">
        <v>0.10892178203668608</v>
      </c>
      <c r="DI62" s="380">
        <v>9.167216760159462E-2</v>
      </c>
      <c r="DJ62" s="89">
        <v>6.6436278246536045</v>
      </c>
      <c r="DK62" s="380">
        <v>2.5846702855120167</v>
      </c>
      <c r="DL62" s="380">
        <v>0</v>
      </c>
      <c r="DM62" s="89">
        <v>436.53001006774571</v>
      </c>
      <c r="DN62" s="380">
        <v>34.929446106213774</v>
      </c>
      <c r="DO62" s="380">
        <v>0</v>
      </c>
      <c r="DP62" s="89">
        <v>1198.8678950211772</v>
      </c>
      <c r="DQ62" s="380">
        <v>77.379822449633167</v>
      </c>
      <c r="DR62" s="380">
        <v>0</v>
      </c>
      <c r="DS62" s="89">
        <v>189.64114972273029</v>
      </c>
      <c r="DT62" s="380">
        <v>16.882106431389595</v>
      </c>
      <c r="DU62" s="380">
        <v>0</v>
      </c>
      <c r="DV62" s="89">
        <v>933.8296955667837</v>
      </c>
      <c r="DW62" s="380">
        <v>92.463551585032334</v>
      </c>
      <c r="DX62" s="380">
        <v>0</v>
      </c>
      <c r="DY62" s="89">
        <v>221.5327817534077</v>
      </c>
      <c r="DZ62" s="380">
        <v>16.074911714957988</v>
      </c>
      <c r="EA62" s="380">
        <v>0</v>
      </c>
      <c r="EB62" s="89">
        <v>48.357224265076631</v>
      </c>
      <c r="EC62" s="380">
        <v>3.5273187854354462</v>
      </c>
      <c r="ED62" s="380">
        <v>0</v>
      </c>
      <c r="EE62" s="89">
        <v>228.88017439452531</v>
      </c>
      <c r="EF62" s="380">
        <v>24.632816175916663</v>
      </c>
      <c r="EG62" s="380">
        <v>3.6778473537425055E-2</v>
      </c>
      <c r="EH62" s="89">
        <v>25.853195410855566</v>
      </c>
      <c r="EI62" s="380">
        <v>3.2586697039656736</v>
      </c>
      <c r="EJ62" s="380">
        <v>0</v>
      </c>
      <c r="EK62" s="89">
        <v>131.97753094572562</v>
      </c>
      <c r="EL62" s="380">
        <v>7.9435490009302381</v>
      </c>
      <c r="EM62" s="380">
        <v>0</v>
      </c>
      <c r="EN62" s="89">
        <v>22.224681383109058</v>
      </c>
      <c r="EO62" s="380">
        <v>2.5384053726357605</v>
      </c>
      <c r="EP62" s="380">
        <v>0</v>
      </c>
      <c r="EQ62" s="89">
        <v>52.297474913867099</v>
      </c>
      <c r="ER62" s="380">
        <v>6.2241716176834361</v>
      </c>
      <c r="ES62" s="380">
        <v>0</v>
      </c>
      <c r="ET62" s="89">
        <v>5.6968896523639136</v>
      </c>
      <c r="EU62" s="380">
        <v>0.55961147534677225</v>
      </c>
      <c r="EV62" s="380">
        <v>0</v>
      </c>
      <c r="EW62" s="89">
        <v>32.140382564335617</v>
      </c>
      <c r="EX62" s="380">
        <v>3.6473229143173236</v>
      </c>
      <c r="EY62" s="380">
        <v>0</v>
      </c>
      <c r="EZ62" s="89">
        <v>4.3592541645798812</v>
      </c>
      <c r="FA62" s="380">
        <v>0.73894759742153304</v>
      </c>
      <c r="FB62" s="380">
        <v>0</v>
      </c>
      <c r="FC62" s="381">
        <v>7.4671083858992099E-2</v>
      </c>
      <c r="FD62" s="380">
        <v>7.3785522971111808E-2</v>
      </c>
      <c r="FE62" s="380">
        <v>7.4671083858992099E-2</v>
      </c>
      <c r="FF62" s="89">
        <v>2.1874034713513701</v>
      </c>
      <c r="FG62" s="380">
        <v>0.6015831404226254</v>
      </c>
      <c r="FH62" s="380">
        <v>4.4272091384839299E-2</v>
      </c>
      <c r="FI62" s="381">
        <v>1.8718892865755819E-2</v>
      </c>
      <c r="FJ62" s="380">
        <v>2.5232014092568654E-4</v>
      </c>
      <c r="FK62" s="380">
        <v>1.8718892865755819E-2</v>
      </c>
      <c r="FL62" s="89">
        <v>10.27973210319557</v>
      </c>
      <c r="FM62" s="380">
        <v>0.74981908463678315</v>
      </c>
      <c r="FN62" s="380">
        <v>0</v>
      </c>
      <c r="FO62" s="89">
        <v>4.6147188342643055</v>
      </c>
      <c r="FP62" s="380">
        <v>0.64632140818194594</v>
      </c>
      <c r="FQ62" s="380">
        <v>0</v>
      </c>
      <c r="FS62" s="118">
        <v>4107.5318635251779</v>
      </c>
      <c r="FT62" s="118">
        <v>0.64897786595039708</v>
      </c>
      <c r="FU62" s="118">
        <v>1.1353005282822677</v>
      </c>
      <c r="FV62" s="207">
        <v>2.3581401118386656</v>
      </c>
    </row>
    <row r="63" spans="2:213">
      <c r="B63" s="73" t="s">
        <v>17</v>
      </c>
      <c r="C63" s="73" t="s">
        <v>51</v>
      </c>
      <c r="D63" s="143" t="s">
        <v>109</v>
      </c>
      <c r="E63" s="143">
        <v>43</v>
      </c>
      <c r="F63" s="143">
        <v>150</v>
      </c>
      <c r="G63" s="156" t="s">
        <v>322</v>
      </c>
      <c r="H63" s="73" t="s">
        <v>39</v>
      </c>
      <c r="I63" s="73" t="s">
        <v>974</v>
      </c>
      <c r="J63" s="73" t="s">
        <v>970</v>
      </c>
      <c r="K63" s="73">
        <v>55</v>
      </c>
      <c r="L63" s="207">
        <v>7.5627628711250496</v>
      </c>
      <c r="M63" s="207"/>
      <c r="N63" s="135">
        <v>724.54064309965997</v>
      </c>
      <c r="O63" s="379">
        <v>31500</v>
      </c>
      <c r="P63" s="379">
        <v>1090</v>
      </c>
      <c r="Q63" s="203"/>
      <c r="R63" s="381">
        <v>1.3005327577796508</v>
      </c>
      <c r="S63" s="380">
        <v>2.5383247118431722</v>
      </c>
      <c r="T63" s="380">
        <v>1.3005327577796508</v>
      </c>
      <c r="U63" s="89">
        <v>13.803011981037589</v>
      </c>
      <c r="V63" s="380">
        <v>6.9890859973530839</v>
      </c>
      <c r="W63" s="380">
        <v>1.428364529501934</v>
      </c>
      <c r="X63" s="89">
        <v>224.4314633427106</v>
      </c>
      <c r="Y63" s="380">
        <v>21.342015334782864</v>
      </c>
      <c r="Z63" s="380">
        <v>0.78923704518936522</v>
      </c>
      <c r="AA63" s="89">
        <v>315.35503105590135</v>
      </c>
      <c r="AB63" s="380">
        <v>146.94207892182973</v>
      </c>
      <c r="AC63" s="380">
        <v>9.0019854950727188E-2</v>
      </c>
      <c r="AD63" s="89">
        <v>24.585350354619106</v>
      </c>
      <c r="AE63" s="380">
        <v>29.263179586157563</v>
      </c>
      <c r="AF63" s="380">
        <v>0.10335288426908741</v>
      </c>
      <c r="AG63" s="89">
        <v>273.86474214914</v>
      </c>
      <c r="AH63" s="380">
        <v>482.77161407899257</v>
      </c>
      <c r="AI63" s="380">
        <v>107.67094855793312</v>
      </c>
      <c r="AJ63" s="89">
        <v>153629.06833383118</v>
      </c>
      <c r="AK63" s="380">
        <v>6332.4668278163454</v>
      </c>
      <c r="AL63" s="380">
        <v>6.8405764497485491</v>
      </c>
      <c r="AM63" s="89">
        <v>70.860422457920166</v>
      </c>
      <c r="AN63" s="380">
        <v>64.63535908679718</v>
      </c>
      <c r="AO63" s="380">
        <v>33.551752192393678</v>
      </c>
      <c r="AP63" s="89">
        <v>498.96273899521213</v>
      </c>
      <c r="AQ63" s="380">
        <v>168.60576104825478</v>
      </c>
      <c r="AR63" s="380">
        <v>55.546191142026451</v>
      </c>
      <c r="AS63" s="381">
        <v>3.6435335869902898</v>
      </c>
      <c r="AT63" s="380">
        <v>5.7540805373442048</v>
      </c>
      <c r="AU63" s="380">
        <v>3.6435335869902898</v>
      </c>
      <c r="AV63" s="89">
        <v>1.5847191773030107</v>
      </c>
      <c r="AW63" s="380">
        <v>0.33031792556152795</v>
      </c>
      <c r="AX63" s="380">
        <v>2.9855749216670589E-2</v>
      </c>
      <c r="AY63" s="89">
        <v>53.365552582050853</v>
      </c>
      <c r="AZ63" s="380">
        <v>43.891802006473128</v>
      </c>
      <c r="BA63" s="380">
        <v>0.19783489847283856</v>
      </c>
      <c r="BB63" s="89">
        <v>0.78401803045619511</v>
      </c>
      <c r="BC63" s="382">
        <v>0.35055858973624765</v>
      </c>
      <c r="BD63" s="382">
        <v>1.8756117652813844E-2</v>
      </c>
      <c r="BE63" s="381">
        <v>0.11812728698625506</v>
      </c>
      <c r="BF63" s="380">
        <v>2.3047386430310797E-2</v>
      </c>
      <c r="BG63" s="380">
        <v>0.11812728698625506</v>
      </c>
      <c r="BH63" s="89">
        <v>344.20592229932737</v>
      </c>
      <c r="BI63" s="380">
        <v>36.125265857559519</v>
      </c>
      <c r="BJ63" s="380">
        <v>0.17723031941172457</v>
      </c>
      <c r="BK63" s="89">
        <v>1420.108219579233</v>
      </c>
      <c r="BL63" s="380">
        <v>1211.4053594866045</v>
      </c>
      <c r="BM63" s="380">
        <v>0.25974045726166195</v>
      </c>
      <c r="BN63" s="89">
        <v>1590.3529363993</v>
      </c>
      <c r="BO63" s="380">
        <v>554.26706811113013</v>
      </c>
      <c r="BP63" s="380">
        <v>0.80849705498263214</v>
      </c>
      <c r="BQ63" s="89">
        <v>0.73334922929773227</v>
      </c>
      <c r="BR63" s="380">
        <v>0.2564701958935085</v>
      </c>
      <c r="BS63" s="380">
        <v>3.7296633052423451E-3</v>
      </c>
      <c r="BT63" s="89">
        <v>0.63003841130161398</v>
      </c>
      <c r="BU63" s="380">
        <v>0.40187107702878033</v>
      </c>
      <c r="BV63" s="380">
        <v>8.3204379154013228E-2</v>
      </c>
      <c r="BW63" s="89">
        <v>0.15153971408864669</v>
      </c>
      <c r="BX63" s="380">
        <v>0.20589580819931141</v>
      </c>
      <c r="BY63" s="380">
        <v>7.0501467205121959E-2</v>
      </c>
      <c r="BZ63" s="89">
        <v>5.8558210294473296</v>
      </c>
      <c r="CA63" s="380">
        <v>4.7499428553475926</v>
      </c>
      <c r="CB63" s="380">
        <v>6.9881710358164262E-2</v>
      </c>
      <c r="CC63" s="89">
        <v>1.2856531017949426</v>
      </c>
      <c r="CD63" s="380">
        <v>0.3834979434183074</v>
      </c>
      <c r="CE63" s="380">
        <v>1.3864500901643408E-2</v>
      </c>
      <c r="CF63" s="89">
        <v>21.791704527660052</v>
      </c>
      <c r="CG63" s="380">
        <v>2.227960001159583</v>
      </c>
      <c r="CH63" s="380">
        <v>7.7139728119949014E-2</v>
      </c>
      <c r="CI63" s="89">
        <v>7.653360925792124</v>
      </c>
      <c r="CJ63" s="380">
        <v>1.8710857255599038</v>
      </c>
      <c r="CK63" s="380">
        <v>6.5928172112302341E-2</v>
      </c>
      <c r="CL63" s="381">
        <v>0.15459067763865303</v>
      </c>
      <c r="CM63" s="380">
        <v>0.36166753447003902</v>
      </c>
      <c r="CN63" s="380">
        <v>0.15459067763865303</v>
      </c>
      <c r="CO63" s="89">
        <v>632.44607932428187</v>
      </c>
      <c r="CP63" s="380">
        <v>55.707508837478699</v>
      </c>
      <c r="CQ63" s="380">
        <v>4.6347276840364706E-3</v>
      </c>
      <c r="CR63" s="89">
        <v>548.02922673883722</v>
      </c>
      <c r="CS63" s="380">
        <v>42.20647364319278</v>
      </c>
      <c r="CT63" s="380">
        <v>0</v>
      </c>
      <c r="CU63" s="89">
        <v>5.6024328552673879</v>
      </c>
      <c r="CV63" s="380">
        <v>0.96018034152010678</v>
      </c>
      <c r="CW63" s="380">
        <v>0</v>
      </c>
      <c r="CX63" s="89">
        <v>1.745253853748371E-2</v>
      </c>
      <c r="CY63" s="380">
        <v>3.4905077074967372E-2</v>
      </c>
      <c r="CZ63" s="380">
        <v>0</v>
      </c>
      <c r="DA63" s="381">
        <v>8.451673263455646E-3</v>
      </c>
      <c r="DB63" s="380">
        <v>0</v>
      </c>
      <c r="DC63" s="380">
        <v>8.451673263455646E-3</v>
      </c>
      <c r="DD63" s="89">
        <v>5.3063884562774714E-2</v>
      </c>
      <c r="DE63" s="380">
        <v>0.11479532942572879</v>
      </c>
      <c r="DF63" s="380">
        <v>2.7954453337474473E-2</v>
      </c>
      <c r="DG63" s="381">
        <v>1.1956640197215526E-2</v>
      </c>
      <c r="DH63" s="380">
        <v>4.0363991844055432E-2</v>
      </c>
      <c r="DI63" s="380">
        <v>1.1956640197215526E-2</v>
      </c>
      <c r="DJ63" s="89">
        <v>8.3167988027104229</v>
      </c>
      <c r="DK63" s="380">
        <v>1.7878009263002701</v>
      </c>
      <c r="DL63" s="380">
        <v>0</v>
      </c>
      <c r="DM63" s="89">
        <v>421.80004859008415</v>
      </c>
      <c r="DN63" s="380">
        <v>37.870220833270672</v>
      </c>
      <c r="DO63" s="380">
        <v>0</v>
      </c>
      <c r="DP63" s="89">
        <v>1159.8350598426043</v>
      </c>
      <c r="DQ63" s="380">
        <v>94.641674767668491</v>
      </c>
      <c r="DR63" s="380">
        <v>0</v>
      </c>
      <c r="DS63" s="89">
        <v>176.72177827814511</v>
      </c>
      <c r="DT63" s="380">
        <v>15.861668977508245</v>
      </c>
      <c r="DU63" s="380">
        <v>0</v>
      </c>
      <c r="DV63" s="89">
        <v>886.21769123875208</v>
      </c>
      <c r="DW63" s="380">
        <v>71.513711227937748</v>
      </c>
      <c r="DX63" s="380">
        <v>0</v>
      </c>
      <c r="DY63" s="89">
        <v>217.6459218171332</v>
      </c>
      <c r="DZ63" s="380">
        <v>17.802056888688348</v>
      </c>
      <c r="EA63" s="380">
        <v>0</v>
      </c>
      <c r="EB63" s="89">
        <v>46.995498978585942</v>
      </c>
      <c r="EC63" s="380">
        <v>3.7175981610409221</v>
      </c>
      <c r="ED63" s="380">
        <v>0</v>
      </c>
      <c r="EE63" s="89">
        <v>220.87290525106474</v>
      </c>
      <c r="EF63" s="380">
        <v>14.555155490783713</v>
      </c>
      <c r="EG63" s="380">
        <v>0</v>
      </c>
      <c r="EH63" s="89">
        <v>25.270005898835844</v>
      </c>
      <c r="EI63" s="380">
        <v>2.3062138429802048</v>
      </c>
      <c r="EJ63" s="380">
        <v>7.8139403343469363E-4</v>
      </c>
      <c r="EK63" s="89">
        <v>128.45429449418148</v>
      </c>
      <c r="EL63" s="380">
        <v>9.4260225358649397</v>
      </c>
      <c r="EM63" s="380">
        <v>0</v>
      </c>
      <c r="EN63" s="89">
        <v>22.0817288025696</v>
      </c>
      <c r="EO63" s="380">
        <v>2.1818693132232863</v>
      </c>
      <c r="EP63" s="380">
        <v>0</v>
      </c>
      <c r="EQ63" s="89">
        <v>50.606731350928051</v>
      </c>
      <c r="ER63" s="380">
        <v>5.6967941214500177</v>
      </c>
      <c r="ES63" s="380">
        <v>4.6268682759718982E-3</v>
      </c>
      <c r="ET63" s="89">
        <v>5.491064912116693</v>
      </c>
      <c r="EU63" s="380">
        <v>0.62548166287256435</v>
      </c>
      <c r="EV63" s="380">
        <v>0</v>
      </c>
      <c r="EW63" s="89">
        <v>32.084794167741038</v>
      </c>
      <c r="EX63" s="380">
        <v>3.612917692871505</v>
      </c>
      <c r="EY63" s="380">
        <v>3.7148446391578184E-3</v>
      </c>
      <c r="EZ63" s="89">
        <v>4.4058292976122724</v>
      </c>
      <c r="FA63" s="380">
        <v>0.54661590962880457</v>
      </c>
      <c r="FB63" s="380">
        <v>0</v>
      </c>
      <c r="FC63" s="89">
        <v>0.11029874253638382</v>
      </c>
      <c r="FD63" s="380">
        <v>8.5277714776267916E-2</v>
      </c>
      <c r="FE63" s="380">
        <v>6.60332448284857E-3</v>
      </c>
      <c r="FF63" s="89">
        <v>1.6992158617136262</v>
      </c>
      <c r="FG63" s="380">
        <v>0.31163102901625889</v>
      </c>
      <c r="FH63" s="380">
        <v>7.2625935413557705E-3</v>
      </c>
      <c r="FI63" s="89">
        <v>1.5165977201861847E-2</v>
      </c>
      <c r="FJ63" s="380">
        <v>2.96570820855778E-2</v>
      </c>
      <c r="FK63" s="380">
        <v>2.6524617983093137E-3</v>
      </c>
      <c r="FL63" s="89">
        <v>10.029574867010821</v>
      </c>
      <c r="FM63" s="380">
        <v>0.74230162339569827</v>
      </c>
      <c r="FN63" s="380">
        <v>1.5286584844206659E-3</v>
      </c>
      <c r="FO63" s="89">
        <v>4.5864232831815732</v>
      </c>
      <c r="FP63" s="380">
        <v>0.51100973855273335</v>
      </c>
      <c r="FQ63" s="380">
        <v>0</v>
      </c>
      <c r="FS63" s="118">
        <v>3946.5125796591915</v>
      </c>
      <c r="FT63" s="118">
        <v>0.64695623543389691</v>
      </c>
      <c r="FU63" s="118">
        <v>1.1540371360990815</v>
      </c>
      <c r="FV63" s="207">
        <v>2.2764329231834566</v>
      </c>
    </row>
    <row r="64" spans="2:213">
      <c r="B64" s="73" t="s">
        <v>17</v>
      </c>
      <c r="C64" s="73" t="s">
        <v>51</v>
      </c>
      <c r="D64" s="143" t="s">
        <v>109</v>
      </c>
      <c r="E64" s="73">
        <v>43</v>
      </c>
      <c r="F64" s="143">
        <v>150</v>
      </c>
      <c r="G64" s="156" t="s">
        <v>322</v>
      </c>
      <c r="H64" s="73" t="s">
        <v>39</v>
      </c>
      <c r="I64" s="73" t="s">
        <v>975</v>
      </c>
      <c r="J64" s="73" t="s">
        <v>976</v>
      </c>
      <c r="K64" s="73">
        <v>33</v>
      </c>
      <c r="L64" s="207">
        <v>7.5627628711250496</v>
      </c>
      <c r="M64" s="207"/>
      <c r="N64" s="135"/>
      <c r="O64" s="379"/>
      <c r="P64" s="379"/>
      <c r="Q64" s="203"/>
      <c r="R64" s="381">
        <v>5.1741070648966563</v>
      </c>
      <c r="S64" s="380">
        <v>5.8438383836601808</v>
      </c>
      <c r="T64" s="380">
        <v>5.1741070648966563</v>
      </c>
      <c r="U64" s="89">
        <v>13.987537684972297</v>
      </c>
      <c r="V64" s="380">
        <v>14.216090884959662</v>
      </c>
      <c r="W64" s="380">
        <v>6.0115849427991446</v>
      </c>
      <c r="X64" s="89">
        <v>197.27542381954498</v>
      </c>
      <c r="Y64" s="380">
        <v>21.669500876700422</v>
      </c>
      <c r="Z64" s="380">
        <v>2.6000643299983244</v>
      </c>
      <c r="AA64" s="89">
        <v>141.50543841992186</v>
      </c>
      <c r="AB64" s="380">
        <v>152.40342132631031</v>
      </c>
      <c r="AC64" s="380">
        <v>0.31747858451518729</v>
      </c>
      <c r="AD64" s="89">
        <v>97.802240848999929</v>
      </c>
      <c r="AE64" s="380">
        <v>153.62468460254092</v>
      </c>
      <c r="AF64" s="380">
        <v>0.33010829668047398</v>
      </c>
      <c r="AG64" s="381">
        <v>405.4353394689075</v>
      </c>
      <c r="AH64" s="380">
        <v>612.9994010389712</v>
      </c>
      <c r="AI64" s="380">
        <v>405.4353394689075</v>
      </c>
      <c r="AJ64" s="89">
        <v>157432.2768739821</v>
      </c>
      <c r="AK64" s="380">
        <v>12551.217596490553</v>
      </c>
      <c r="AL64" s="380">
        <v>22.762377951004694</v>
      </c>
      <c r="AM64" s="381">
        <v>122.43954821303998</v>
      </c>
      <c r="AN64" s="380">
        <v>97.499352492910049</v>
      </c>
      <c r="AO64" s="380">
        <v>122.43954821303998</v>
      </c>
      <c r="AP64" s="89">
        <v>514.95099184661944</v>
      </c>
      <c r="AQ64" s="380">
        <v>247.28179435189335</v>
      </c>
      <c r="AR64" s="380">
        <v>159.87589228430335</v>
      </c>
      <c r="AS64" s="381">
        <v>11.82409478669536</v>
      </c>
      <c r="AT64" s="380">
        <v>12.889569490579628</v>
      </c>
      <c r="AU64" s="380">
        <v>11.82409478669536</v>
      </c>
      <c r="AV64" s="89">
        <v>1.439320704572103</v>
      </c>
      <c r="AW64" s="380">
        <v>0.46009166767102061</v>
      </c>
      <c r="AX64" s="380">
        <v>0.10766907779446407</v>
      </c>
      <c r="AY64" s="89">
        <v>167.97148719497048</v>
      </c>
      <c r="AZ64" s="380">
        <v>262.80757697983501</v>
      </c>
      <c r="BA64" s="380">
        <v>0.53914979975403787</v>
      </c>
      <c r="BB64" s="89">
        <v>0.56750044541617151</v>
      </c>
      <c r="BC64" s="382">
        <v>0.28831740847412163</v>
      </c>
      <c r="BD64" s="382">
        <v>4.8663600702587226E-2</v>
      </c>
      <c r="BE64" s="381">
        <v>0.40537145173155059</v>
      </c>
      <c r="BF64" s="380">
        <v>3.6155955842037547E-2</v>
      </c>
      <c r="BG64" s="380">
        <v>0.40537145173155059</v>
      </c>
      <c r="BH64" s="89">
        <v>163.24676391583924</v>
      </c>
      <c r="BI64" s="380">
        <v>23.73515237018729</v>
      </c>
      <c r="BJ64" s="380">
        <v>0.80317712851529766</v>
      </c>
      <c r="BK64" s="89">
        <v>670.9931065011732</v>
      </c>
      <c r="BL64" s="380">
        <v>675.10775290271897</v>
      </c>
      <c r="BM64" s="380">
        <v>0.80823326168553966</v>
      </c>
      <c r="BN64" s="89">
        <v>1283.2113532915532</v>
      </c>
      <c r="BO64" s="380">
        <v>315.47420660781188</v>
      </c>
      <c r="BP64" s="380">
        <v>2.8568315654380236</v>
      </c>
      <c r="BQ64" s="89">
        <v>0.84586573679729393</v>
      </c>
      <c r="BR64" s="380">
        <v>0.47093837024138824</v>
      </c>
      <c r="BS64" s="380">
        <v>1.599654279348553E-2</v>
      </c>
      <c r="BT64" s="89">
        <v>0.59037210004852514</v>
      </c>
      <c r="BU64" s="380">
        <v>0.51775009938448013</v>
      </c>
      <c r="BV64" s="380">
        <v>0.26299920362798357</v>
      </c>
      <c r="BW64" s="89">
        <v>0.6482051150540068</v>
      </c>
      <c r="BX64" s="380">
        <v>0.52445697195502328</v>
      </c>
      <c r="BY64" s="380">
        <v>0.2667439124570038</v>
      </c>
      <c r="BZ64" s="89">
        <v>4.9416549248963522</v>
      </c>
      <c r="CA64" s="380">
        <v>4.167656804297649</v>
      </c>
      <c r="CB64" s="380">
        <v>0.2655633673831721</v>
      </c>
      <c r="CC64" s="89">
        <v>1.0467178609184591</v>
      </c>
      <c r="CD64" s="380">
        <v>0.30505133682193819</v>
      </c>
      <c r="CE64" s="380">
        <v>3.4518311321275759E-2</v>
      </c>
      <c r="CF64" s="89">
        <v>21.682630843990076</v>
      </c>
      <c r="CG64" s="380">
        <v>2.2744899093349917</v>
      </c>
      <c r="CH64" s="380">
        <v>0.24409244235959346</v>
      </c>
      <c r="CI64" s="89">
        <v>7.419851966649972</v>
      </c>
      <c r="CJ64" s="380">
        <v>2.385745260667604</v>
      </c>
      <c r="CK64" s="380">
        <v>0.21935156467544642</v>
      </c>
      <c r="CL64" s="381">
        <v>0.6576754239769067</v>
      </c>
      <c r="CM64" s="380">
        <v>0.42749472848792464</v>
      </c>
      <c r="CN64" s="380">
        <v>0.6576754239769067</v>
      </c>
      <c r="CO64" s="89">
        <v>565.5372185850822</v>
      </c>
      <c r="CP64" s="380">
        <v>28.041493359338197</v>
      </c>
      <c r="CQ64" s="380">
        <v>1.6993058816908796E-2</v>
      </c>
      <c r="CR64" s="89">
        <v>539.15755945835508</v>
      </c>
      <c r="CS64" s="380">
        <v>32.770762848516419</v>
      </c>
      <c r="CT64" s="380">
        <v>0</v>
      </c>
      <c r="CU64" s="89">
        <v>3.8810929844911053</v>
      </c>
      <c r="CV64" s="380">
        <v>1.3320269855726936</v>
      </c>
      <c r="CW64" s="380">
        <v>0</v>
      </c>
      <c r="CX64" s="89">
        <v>0.25405006203892178</v>
      </c>
      <c r="CY64" s="380">
        <v>0.43191076676303419</v>
      </c>
      <c r="CZ64" s="380">
        <v>0</v>
      </c>
      <c r="DA64" s="89">
        <v>4.6558951734988557E-2</v>
      </c>
      <c r="DB64" s="380">
        <v>2.8629224459534187E-3</v>
      </c>
      <c r="DC64" s="380">
        <v>0</v>
      </c>
      <c r="DD64" s="381">
        <v>0.10665255326035658</v>
      </c>
      <c r="DE64" s="380">
        <v>2.6984568271231067E-3</v>
      </c>
      <c r="DF64" s="380">
        <v>0.10665255326035658</v>
      </c>
      <c r="DG64" s="89">
        <v>5.6159035636883993E-2</v>
      </c>
      <c r="DH64" s="380">
        <v>8.6465522265794806E-2</v>
      </c>
      <c r="DI64" s="380">
        <v>2.9669258279803885E-2</v>
      </c>
      <c r="DJ64" s="89">
        <v>6.1784720722530855</v>
      </c>
      <c r="DK64" s="380">
        <v>1.3947306709596181</v>
      </c>
      <c r="DL64" s="380">
        <v>0</v>
      </c>
      <c r="DM64" s="89">
        <v>424.18752174861919</v>
      </c>
      <c r="DN64" s="380">
        <v>22.00413760873418</v>
      </c>
      <c r="DO64" s="380">
        <v>9.7447042088060123E-3</v>
      </c>
      <c r="DP64" s="89">
        <v>1171.7333280507969</v>
      </c>
      <c r="DQ64" s="380">
        <v>90.098348651060633</v>
      </c>
      <c r="DR64" s="380">
        <v>4.256584315788476E-3</v>
      </c>
      <c r="DS64" s="89">
        <v>177.62895029175752</v>
      </c>
      <c r="DT64" s="380">
        <v>9.3181432792036514</v>
      </c>
      <c r="DU64" s="380">
        <v>0</v>
      </c>
      <c r="DV64" s="89">
        <v>895.20245291953188</v>
      </c>
      <c r="DW64" s="380">
        <v>41.79872428384644</v>
      </c>
      <c r="DX64" s="380">
        <v>1.887831896884782E-2</v>
      </c>
      <c r="DY64" s="89">
        <v>221.69288960668547</v>
      </c>
      <c r="DZ64" s="380">
        <v>14.281449128393012</v>
      </c>
      <c r="EA64" s="380">
        <v>0</v>
      </c>
      <c r="EB64" s="89">
        <v>46.241324100955914</v>
      </c>
      <c r="EC64" s="380">
        <v>3.9352750041649758</v>
      </c>
      <c r="ED64" s="380">
        <v>5.6878967622867645E-3</v>
      </c>
      <c r="EE64" s="89">
        <v>228.96625697342236</v>
      </c>
      <c r="EF64" s="380">
        <v>25.785317240226391</v>
      </c>
      <c r="EG64" s="380">
        <v>0</v>
      </c>
      <c r="EH64" s="89">
        <v>26.263500616033657</v>
      </c>
      <c r="EI64" s="380">
        <v>1.865160559674399</v>
      </c>
      <c r="EJ64" s="380">
        <v>2.7456523539638321E-3</v>
      </c>
      <c r="EK64" s="89">
        <v>132.77078159603013</v>
      </c>
      <c r="EL64" s="380">
        <v>11.47837621836843</v>
      </c>
      <c r="EM64" s="380">
        <v>1.6302624127739779E-2</v>
      </c>
      <c r="EN64" s="89">
        <v>22.497871735224642</v>
      </c>
      <c r="EO64" s="380">
        <v>2.5222733882237316</v>
      </c>
      <c r="EP64" s="380">
        <v>0</v>
      </c>
      <c r="EQ64" s="89">
        <v>51.045756555869794</v>
      </c>
      <c r="ER64" s="380">
        <v>4.5200251816492232</v>
      </c>
      <c r="ES64" s="380">
        <v>8.1327333855982422E-3</v>
      </c>
      <c r="ET64" s="89">
        <v>5.4596748417786412</v>
      </c>
      <c r="EU64" s="380">
        <v>0.58603631864248862</v>
      </c>
      <c r="EV64" s="380">
        <v>2.6879892836085195E-3</v>
      </c>
      <c r="EW64" s="89">
        <v>30.703046716880813</v>
      </c>
      <c r="EX64" s="380">
        <v>4.308401107963074</v>
      </c>
      <c r="EY64" s="380">
        <v>0</v>
      </c>
      <c r="EZ64" s="89">
        <v>4.0665286051141356</v>
      </c>
      <c r="FA64" s="380">
        <v>0.55576380859990293</v>
      </c>
      <c r="FB64" s="380">
        <v>0</v>
      </c>
      <c r="FC64" s="381">
        <v>2.3131197396981464E-2</v>
      </c>
      <c r="FD64" s="380">
        <v>0.16375419307247654</v>
      </c>
      <c r="FE64" s="380">
        <v>2.3131197396981464E-2</v>
      </c>
      <c r="FF64" s="89">
        <v>1.7330179169417128</v>
      </c>
      <c r="FG64" s="380">
        <v>0.30496024307195241</v>
      </c>
      <c r="FH64" s="380">
        <v>1.1312061442718509E-2</v>
      </c>
      <c r="FI64" s="89">
        <v>4.7103538642712058E-2</v>
      </c>
      <c r="FJ64" s="380">
        <v>7.4951480349491936E-2</v>
      </c>
      <c r="FK64" s="380">
        <v>1.5549753576732094E-2</v>
      </c>
      <c r="FL64" s="89">
        <v>10.743273322615289</v>
      </c>
      <c r="FM64" s="380">
        <v>1.4300392397138635</v>
      </c>
      <c r="FN64" s="380">
        <v>3.8289851337708048E-3</v>
      </c>
      <c r="FO64" s="89">
        <v>4.7568941246202181</v>
      </c>
      <c r="FP64" s="380">
        <v>1.0527027440176158</v>
      </c>
      <c r="FQ64" s="380">
        <v>3.733625032724524E-3</v>
      </c>
      <c r="FS64" s="118">
        <v>3977.6174438170556</v>
      </c>
      <c r="FT64" s="118">
        <v>0.62022659828975479</v>
      </c>
      <c r="FU64" s="118">
        <v>1.0489275512583529</v>
      </c>
      <c r="FV64" s="207">
        <v>2.6418782125630118</v>
      </c>
    </row>
    <row r="65" spans="2:178">
      <c r="B65" s="73" t="s">
        <v>17</v>
      </c>
      <c r="C65" s="73" t="s">
        <v>51</v>
      </c>
      <c r="D65" s="143" t="s">
        <v>109</v>
      </c>
      <c r="E65" s="143">
        <v>43</v>
      </c>
      <c r="F65" s="143">
        <v>150</v>
      </c>
      <c r="G65" s="156" t="s">
        <v>322</v>
      </c>
      <c r="H65" s="73" t="s">
        <v>39</v>
      </c>
      <c r="I65" s="73" t="s">
        <v>977</v>
      </c>
      <c r="J65" s="73" t="s">
        <v>976</v>
      </c>
      <c r="K65" s="73">
        <v>44</v>
      </c>
      <c r="L65" s="207">
        <v>7.5627628711250496</v>
      </c>
      <c r="M65" s="207"/>
      <c r="N65" s="135">
        <v>780.63411224285949</v>
      </c>
      <c r="O65" s="379">
        <v>31610</v>
      </c>
      <c r="P65" s="379">
        <v>1160</v>
      </c>
      <c r="Q65" s="203"/>
      <c r="R65" s="381">
        <v>2.8372911074237313</v>
      </c>
      <c r="S65" s="380">
        <v>4.9422161376813811</v>
      </c>
      <c r="T65" s="380">
        <v>2.8372911074237313</v>
      </c>
      <c r="U65" s="89">
        <v>16.607133926998799</v>
      </c>
      <c r="V65" s="380">
        <v>6.9741567743710284</v>
      </c>
      <c r="W65" s="380">
        <v>2.2627800693126963</v>
      </c>
      <c r="X65" s="89">
        <v>224.34998227536036</v>
      </c>
      <c r="Y65" s="380">
        <v>19.694648571930706</v>
      </c>
      <c r="Z65" s="380">
        <v>1.1272712104126577</v>
      </c>
      <c r="AA65" s="89">
        <v>230.36929744792536</v>
      </c>
      <c r="AB65" s="380">
        <v>70.128603674040789</v>
      </c>
      <c r="AC65" s="380">
        <v>0.10810714317710826</v>
      </c>
      <c r="AD65" s="89">
        <v>71.171873065137021</v>
      </c>
      <c r="AE65" s="380">
        <v>105.58622025993614</v>
      </c>
      <c r="AF65" s="380">
        <v>0.21419780974906236</v>
      </c>
      <c r="AG65" s="381">
        <v>172.53614940994839</v>
      </c>
      <c r="AH65" s="380">
        <v>414.9894410674604</v>
      </c>
      <c r="AI65" s="380">
        <v>172.53614940994839</v>
      </c>
      <c r="AJ65" s="89">
        <v>156243.25072156903</v>
      </c>
      <c r="AK65" s="380">
        <v>6839.9583184775738</v>
      </c>
      <c r="AL65" s="380">
        <v>13.926697677830417</v>
      </c>
      <c r="AM65" s="381">
        <v>44.949817845971943</v>
      </c>
      <c r="AN65" s="380">
        <v>47.636307783905501</v>
      </c>
      <c r="AO65" s="380">
        <v>44.949817845971943</v>
      </c>
      <c r="AP65" s="89">
        <v>536.98142760515884</v>
      </c>
      <c r="AQ65" s="380">
        <v>201.13130276101543</v>
      </c>
      <c r="AR65" s="380">
        <v>86.305340439604706</v>
      </c>
      <c r="AS65" s="381">
        <v>5.527533931675829</v>
      </c>
      <c r="AT65" s="380">
        <v>28.610840494187666</v>
      </c>
      <c r="AU65" s="380">
        <v>5.527533931675829</v>
      </c>
      <c r="AV65" s="89">
        <v>1.4810800604161831</v>
      </c>
      <c r="AW65" s="380">
        <v>0.36168213258164084</v>
      </c>
      <c r="AX65" s="380">
        <v>4.8645577181867572E-2</v>
      </c>
      <c r="AY65" s="89">
        <v>52.798666803493795</v>
      </c>
      <c r="AZ65" s="380">
        <v>86.556272170158636</v>
      </c>
      <c r="BA65" s="380">
        <v>0.24809625712883529</v>
      </c>
      <c r="BB65" s="89">
        <v>0.40429702023574959</v>
      </c>
      <c r="BC65" s="382">
        <v>0.25199328835721646</v>
      </c>
      <c r="BD65" s="382">
        <v>2.52733415525336E-2</v>
      </c>
      <c r="BE65" s="381">
        <v>0.1585491234450338</v>
      </c>
      <c r="BF65" s="380">
        <v>1.4761473194541774E-2</v>
      </c>
      <c r="BG65" s="380">
        <v>0.1585491234450338</v>
      </c>
      <c r="BH65" s="89">
        <v>293.90576365356173</v>
      </c>
      <c r="BI65" s="380">
        <v>21.846832862775639</v>
      </c>
      <c r="BJ65" s="380">
        <v>0.42294027483713781</v>
      </c>
      <c r="BK65" s="89">
        <v>1572.0558585177043</v>
      </c>
      <c r="BL65" s="380">
        <v>805.86662109742474</v>
      </c>
      <c r="BM65" s="380">
        <v>0.37728100711247031</v>
      </c>
      <c r="BN65" s="89">
        <v>1635.4765491355165</v>
      </c>
      <c r="BO65" s="380">
        <v>320.71523752484785</v>
      </c>
      <c r="BP65" s="380">
        <v>1.5086770867130987</v>
      </c>
      <c r="BQ65" s="89">
        <v>0.72475390222449221</v>
      </c>
      <c r="BR65" s="380">
        <v>0.2611454635981168</v>
      </c>
      <c r="BS65" s="380">
        <v>1.4339875141199686E-2</v>
      </c>
      <c r="BT65" s="89">
        <v>0.65636252444999943</v>
      </c>
      <c r="BU65" s="380">
        <v>0.30555180262012016</v>
      </c>
      <c r="BV65" s="380">
        <v>0.13608478493724996</v>
      </c>
      <c r="BW65" s="89">
        <v>0.39412544372113884</v>
      </c>
      <c r="BX65" s="380">
        <v>0.39752408731928468</v>
      </c>
      <c r="BY65" s="380">
        <v>0.11861682777150241</v>
      </c>
      <c r="BZ65" s="89">
        <v>2.4577689124475026</v>
      </c>
      <c r="CA65" s="380">
        <v>1.626249632591692</v>
      </c>
      <c r="CB65" s="380">
        <v>0.14537398467357365</v>
      </c>
      <c r="CC65" s="89">
        <v>1.2454617024995462</v>
      </c>
      <c r="CD65" s="380">
        <v>0.4154406790356715</v>
      </c>
      <c r="CE65" s="380">
        <v>1.9886425179565206E-2</v>
      </c>
      <c r="CF65" s="89">
        <v>24.267109658371698</v>
      </c>
      <c r="CG65" s="380">
        <v>2.9212906476206775</v>
      </c>
      <c r="CH65" s="380">
        <v>0.14849520591826929</v>
      </c>
      <c r="CI65" s="89">
        <v>8.3138150701546234</v>
      </c>
      <c r="CJ65" s="380">
        <v>2.0785164638708964</v>
      </c>
      <c r="CK65" s="380">
        <v>9.8755498008417639E-2</v>
      </c>
      <c r="CL65" s="381">
        <v>0.28428366138414107</v>
      </c>
      <c r="CM65" s="380">
        <v>0.43832557191771687</v>
      </c>
      <c r="CN65" s="380">
        <v>0.28428366138414107</v>
      </c>
      <c r="CO65" s="89">
        <v>572.51835790753228</v>
      </c>
      <c r="CP65" s="380">
        <v>18.328489157998579</v>
      </c>
      <c r="CQ65" s="380">
        <v>6.2711836908103209E-3</v>
      </c>
      <c r="CR65" s="89">
        <v>545.38867150302906</v>
      </c>
      <c r="CS65" s="380">
        <v>19.033156877901391</v>
      </c>
      <c r="CT65" s="380">
        <v>2.4538991347836576E-3</v>
      </c>
      <c r="CU65" s="89">
        <v>4.8091628609682759</v>
      </c>
      <c r="CV65" s="380">
        <v>0.9088097399632199</v>
      </c>
      <c r="CW65" s="380">
        <v>0</v>
      </c>
      <c r="CX65" s="381">
        <v>2.5863035131152034E-3</v>
      </c>
      <c r="CY65" s="380">
        <v>0.10907897061911387</v>
      </c>
      <c r="CZ65" s="380">
        <v>2.5863035131152034E-3</v>
      </c>
      <c r="DA65" s="89">
        <v>0</v>
      </c>
      <c r="DB65" s="380">
        <v>0</v>
      </c>
      <c r="DC65" s="380">
        <v>0</v>
      </c>
      <c r="DD65" s="89">
        <v>7.6643030872086293E-2</v>
      </c>
      <c r="DE65" s="380">
        <v>0.17236719705394776</v>
      </c>
      <c r="DF65" s="380">
        <v>6.4376796225406471E-2</v>
      </c>
      <c r="DG65" s="89">
        <v>6.2639803450651121E-2</v>
      </c>
      <c r="DH65" s="380">
        <v>0.12989166787828249</v>
      </c>
      <c r="DI65" s="380">
        <v>2.1735786208057412E-2</v>
      </c>
      <c r="DJ65" s="89">
        <v>7.4036689107777605</v>
      </c>
      <c r="DK65" s="380">
        <v>2.7703339381570489</v>
      </c>
      <c r="DL65" s="380">
        <v>1.9512123855671446E-2</v>
      </c>
      <c r="DM65" s="89">
        <v>421.84182317549994</v>
      </c>
      <c r="DN65" s="380">
        <v>16.071194281179178</v>
      </c>
      <c r="DO65" s="380">
        <v>0</v>
      </c>
      <c r="DP65" s="89">
        <v>1156.9753191809621</v>
      </c>
      <c r="DQ65" s="380">
        <v>48.41115179929028</v>
      </c>
      <c r="DR65" s="380">
        <v>0</v>
      </c>
      <c r="DS65" s="89">
        <v>176.6106762446685</v>
      </c>
      <c r="DT65" s="380">
        <v>10.362882833390318</v>
      </c>
      <c r="DU65" s="380">
        <v>0</v>
      </c>
      <c r="DV65" s="89">
        <v>885.27850976407933</v>
      </c>
      <c r="DW65" s="380">
        <v>43.702440835117898</v>
      </c>
      <c r="DX65" s="380">
        <v>8.9885301801090993E-3</v>
      </c>
      <c r="DY65" s="89">
        <v>212.52233245666554</v>
      </c>
      <c r="DZ65" s="380">
        <v>10.843486453945482</v>
      </c>
      <c r="EA65" s="380">
        <v>0</v>
      </c>
      <c r="EB65" s="89">
        <v>46.02293969890647</v>
      </c>
      <c r="EC65" s="380">
        <v>3.8625487641021463</v>
      </c>
      <c r="ED65" s="380">
        <v>4.6198173933751406E-3</v>
      </c>
      <c r="EE65" s="89">
        <v>214.4735121826613</v>
      </c>
      <c r="EF65" s="380">
        <v>8.5324943432701943</v>
      </c>
      <c r="EG65" s="380">
        <v>0</v>
      </c>
      <c r="EH65" s="89">
        <v>25.037207686294241</v>
      </c>
      <c r="EI65" s="380">
        <v>1.4867955793257743</v>
      </c>
      <c r="EJ65" s="380">
        <v>0</v>
      </c>
      <c r="EK65" s="89">
        <v>128.82992539834331</v>
      </c>
      <c r="EL65" s="380">
        <v>7.0971222794814661</v>
      </c>
      <c r="EM65" s="380">
        <v>0</v>
      </c>
      <c r="EN65" s="89">
        <v>21.390806868958851</v>
      </c>
      <c r="EO65" s="380">
        <v>1.7571484028397295</v>
      </c>
      <c r="EP65" s="380">
        <v>1.34660922464961E-3</v>
      </c>
      <c r="EQ65" s="89">
        <v>48.959739071869159</v>
      </c>
      <c r="ER65" s="380">
        <v>2.9583653808739379</v>
      </c>
      <c r="ES65" s="380">
        <v>0</v>
      </c>
      <c r="ET65" s="89">
        <v>5.3821635967910488</v>
      </c>
      <c r="EU65" s="380">
        <v>0.43139421797348848</v>
      </c>
      <c r="EV65" s="380">
        <v>0</v>
      </c>
      <c r="EW65" s="89">
        <v>30.766484283577114</v>
      </c>
      <c r="EX65" s="380">
        <v>2.3089694891821138</v>
      </c>
      <c r="EY65" s="380">
        <v>6.2227976323187889E-3</v>
      </c>
      <c r="EZ65" s="89">
        <v>4.1583661470831483</v>
      </c>
      <c r="FA65" s="380">
        <v>0.4670023789865666</v>
      </c>
      <c r="FB65" s="380">
        <v>0</v>
      </c>
      <c r="FC65" s="89">
        <v>9.8559768422278649E-2</v>
      </c>
      <c r="FD65" s="380">
        <v>0.12876193242495773</v>
      </c>
      <c r="FE65" s="380">
        <v>1.6385475129147287E-2</v>
      </c>
      <c r="FF65" s="89">
        <v>1.6003064335984265</v>
      </c>
      <c r="FG65" s="380">
        <v>0.32219304114582203</v>
      </c>
      <c r="FH65" s="380">
        <v>1.1760702960931029E-2</v>
      </c>
      <c r="FI65" s="89">
        <v>2.1257518091539373E-2</v>
      </c>
      <c r="FJ65" s="380">
        <v>4.3628422416272572E-2</v>
      </c>
      <c r="FK65" s="380">
        <v>5.3600067772237451E-3</v>
      </c>
      <c r="FL65" s="89">
        <v>9.776267135035317</v>
      </c>
      <c r="FM65" s="380">
        <v>0.55881907416272525</v>
      </c>
      <c r="FN65" s="380">
        <v>4.054405639442542E-3</v>
      </c>
      <c r="FO65" s="89">
        <v>4.1621600828562908</v>
      </c>
      <c r="FP65" s="380">
        <v>0.36584782039010982</v>
      </c>
      <c r="FQ65" s="380">
        <v>0</v>
      </c>
      <c r="FS65" s="118">
        <v>3923.6384772593883</v>
      </c>
      <c r="FT65" s="118">
        <v>0.65039829345389788</v>
      </c>
      <c r="FU65" s="118">
        <v>1.0497437659086994</v>
      </c>
      <c r="FV65" s="207">
        <v>2.3509875728217917</v>
      </c>
    </row>
    <row r="66" spans="2:178">
      <c r="B66" s="73" t="s">
        <v>17</v>
      </c>
      <c r="C66" s="73" t="s">
        <v>51</v>
      </c>
      <c r="D66" s="143" t="s">
        <v>109</v>
      </c>
      <c r="E66" s="73">
        <v>43</v>
      </c>
      <c r="F66" s="143">
        <v>150</v>
      </c>
      <c r="G66" s="156" t="s">
        <v>322</v>
      </c>
      <c r="H66" s="73" t="s">
        <v>39</v>
      </c>
      <c r="I66" s="73" t="s">
        <v>978</v>
      </c>
      <c r="J66" s="73" t="s">
        <v>976</v>
      </c>
      <c r="K66" s="73">
        <v>55</v>
      </c>
      <c r="L66" s="207">
        <v>7.5627628711250496</v>
      </c>
      <c r="M66" s="207"/>
      <c r="N66" s="135">
        <v>775.95965648092613</v>
      </c>
      <c r="O66" s="379">
        <v>30150</v>
      </c>
      <c r="P66" s="379">
        <v>1470</v>
      </c>
      <c r="Q66" s="203"/>
      <c r="R66" s="381">
        <v>1.4428784599132958</v>
      </c>
      <c r="S66" s="380">
        <v>1.8500972344333964</v>
      </c>
      <c r="T66" s="380">
        <v>1.4428784599132958</v>
      </c>
      <c r="U66" s="89">
        <v>13.740379909093642</v>
      </c>
      <c r="V66" s="380">
        <v>7.7837854920399421</v>
      </c>
      <c r="W66" s="380">
        <v>2.2170565251883341</v>
      </c>
      <c r="X66" s="89">
        <v>215.00316095631175</v>
      </c>
      <c r="Y66" s="380">
        <v>9.5238952751680603</v>
      </c>
      <c r="Z66" s="380">
        <v>0.70721828374446649</v>
      </c>
      <c r="AA66" s="89">
        <v>208.48731667806669</v>
      </c>
      <c r="AB66" s="380">
        <v>45.397154160216466</v>
      </c>
      <c r="AC66" s="380">
        <v>0.11784392448219751</v>
      </c>
      <c r="AD66" s="89">
        <v>2.7903203962350887</v>
      </c>
      <c r="AE66" s="380">
        <v>3.6314902457350251</v>
      </c>
      <c r="AF66" s="380">
        <v>0.12221093718205979</v>
      </c>
      <c r="AG66" s="89">
        <v>182.54063593090487</v>
      </c>
      <c r="AH66" s="380">
        <v>185.48825047421016</v>
      </c>
      <c r="AI66" s="380">
        <v>140.41051928661679</v>
      </c>
      <c r="AJ66" s="89">
        <v>152642.68510015812</v>
      </c>
      <c r="AK66" s="380">
        <v>4243.9360676456636</v>
      </c>
      <c r="AL66" s="380">
        <v>8.744109353069371</v>
      </c>
      <c r="AM66" s="89">
        <v>64.040816171970874</v>
      </c>
      <c r="AN66" s="380">
        <v>79.950518981698963</v>
      </c>
      <c r="AO66" s="380">
        <v>30.701685490727044</v>
      </c>
      <c r="AP66" s="89">
        <v>475.84230962568137</v>
      </c>
      <c r="AQ66" s="380">
        <v>123.57404007009761</v>
      </c>
      <c r="AR66" s="380">
        <v>48.721557769833964</v>
      </c>
      <c r="AS66" s="381">
        <v>3.5697062086883173</v>
      </c>
      <c r="AT66" s="380">
        <v>9.5653318740850448</v>
      </c>
      <c r="AU66" s="380">
        <v>3.5697062086883173</v>
      </c>
      <c r="AV66" s="89">
        <v>1.5579520344375639</v>
      </c>
      <c r="AW66" s="380">
        <v>0.42669327943655999</v>
      </c>
      <c r="AX66" s="380">
        <v>3.6791724429931699E-2</v>
      </c>
      <c r="AY66" s="89">
        <v>57.965083274850038</v>
      </c>
      <c r="AZ66" s="380">
        <v>98.164763141701357</v>
      </c>
      <c r="BA66" s="380">
        <v>0.25595480544728727</v>
      </c>
      <c r="BB66" s="89">
        <v>0.4425889157960875</v>
      </c>
      <c r="BC66" s="382">
        <v>0.20084551475514897</v>
      </c>
      <c r="BD66" s="382">
        <v>1.6646407332072174E-2</v>
      </c>
      <c r="BE66" s="381">
        <v>0.12422234220778841</v>
      </c>
      <c r="BF66" s="380">
        <v>9.0723846941311137E-2</v>
      </c>
      <c r="BG66" s="380">
        <v>0.12422234220778841</v>
      </c>
      <c r="BH66" s="89">
        <v>287.98169573582118</v>
      </c>
      <c r="BI66" s="380">
        <v>39.876249091269578</v>
      </c>
      <c r="BJ66" s="380">
        <v>0.22857384479819082</v>
      </c>
      <c r="BK66" s="89">
        <v>767.4840432430525</v>
      </c>
      <c r="BL66" s="380">
        <v>111.24005151498805</v>
      </c>
      <c r="BM66" s="380">
        <v>0.24762920778504685</v>
      </c>
      <c r="BN66" s="89">
        <v>1312.8574092459428</v>
      </c>
      <c r="BO66" s="380">
        <v>125.29492738597116</v>
      </c>
      <c r="BP66" s="380">
        <v>0.85055529439473132</v>
      </c>
      <c r="BQ66" s="89">
        <v>0.67559496907800598</v>
      </c>
      <c r="BR66" s="380">
        <v>0.14222224091458402</v>
      </c>
      <c r="BS66" s="380">
        <v>7.27361712577459E-3</v>
      </c>
      <c r="BT66" s="89">
        <v>0.57179952854676153</v>
      </c>
      <c r="BU66" s="380">
        <v>0.38393268609744552</v>
      </c>
      <c r="BV66" s="380">
        <v>7.1944122489411608E-2</v>
      </c>
      <c r="BW66" s="89">
        <v>0.3305423068861868</v>
      </c>
      <c r="BX66" s="380">
        <v>0.35132404107438869</v>
      </c>
      <c r="BY66" s="380">
        <v>8.4853141397791404E-2</v>
      </c>
      <c r="BZ66" s="89">
        <v>1.6429537906832552</v>
      </c>
      <c r="CA66" s="380">
        <v>1.3675878154971557</v>
      </c>
      <c r="CB66" s="380">
        <v>0.10148838113647191</v>
      </c>
      <c r="CC66" s="89">
        <v>1.2014829886366407</v>
      </c>
      <c r="CD66" s="380">
        <v>0.31724406666059712</v>
      </c>
      <c r="CE66" s="380">
        <v>1.2133351049243287E-2</v>
      </c>
      <c r="CF66" s="89">
        <v>22.431997866025103</v>
      </c>
      <c r="CG66" s="380">
        <v>2.2944915547958793</v>
      </c>
      <c r="CH66" s="380">
        <v>9.1688645498330126E-2</v>
      </c>
      <c r="CI66" s="89">
        <v>8.4764633769931539</v>
      </c>
      <c r="CJ66" s="380">
        <v>1.6277379628135848</v>
      </c>
      <c r="CK66" s="380">
        <v>5.4926069229513035E-2</v>
      </c>
      <c r="CL66" s="381">
        <v>0.16295435094758889</v>
      </c>
      <c r="CM66" s="380">
        <v>0.38035931689945568</v>
      </c>
      <c r="CN66" s="380">
        <v>0.16295435094758889</v>
      </c>
      <c r="CO66" s="89">
        <v>590.17690627791001</v>
      </c>
      <c r="CP66" s="380">
        <v>26.232052830350337</v>
      </c>
      <c r="CQ66" s="380">
        <v>3.5629127375314176E-3</v>
      </c>
      <c r="CR66" s="89">
        <v>552.69157484031848</v>
      </c>
      <c r="CS66" s="380">
        <v>29.987349977679898</v>
      </c>
      <c r="CT66" s="380">
        <v>1.597465536073039E-3</v>
      </c>
      <c r="CU66" s="89">
        <v>4.0068864185884143</v>
      </c>
      <c r="CV66" s="380">
        <v>0.59137987986790497</v>
      </c>
      <c r="CW66" s="380">
        <v>0</v>
      </c>
      <c r="CX66" s="89">
        <v>7.3970849425742141E-2</v>
      </c>
      <c r="CY66" s="380">
        <v>0.11921162500212708</v>
      </c>
      <c r="CZ66" s="380">
        <v>1.683525928874801E-3</v>
      </c>
      <c r="DA66" s="89">
        <v>0</v>
      </c>
      <c r="DB66" s="380">
        <v>0</v>
      </c>
      <c r="DC66" s="380">
        <v>0</v>
      </c>
      <c r="DD66" s="381">
        <v>3.7513019284502375E-2</v>
      </c>
      <c r="DE66" s="380">
        <v>0.10001200333237659</v>
      </c>
      <c r="DF66" s="380">
        <v>3.7513019284502375E-2</v>
      </c>
      <c r="DG66" s="381">
        <v>1.2300193587767313E-2</v>
      </c>
      <c r="DH66" s="380">
        <v>1.6973318278633547E-4</v>
      </c>
      <c r="DI66" s="380">
        <v>1.2300193587767313E-2</v>
      </c>
      <c r="DJ66" s="89">
        <v>7.6942745052544481</v>
      </c>
      <c r="DK66" s="380">
        <v>1.6794168048600329</v>
      </c>
      <c r="DL66" s="380">
        <v>0</v>
      </c>
      <c r="DM66" s="89">
        <v>425.92747239680671</v>
      </c>
      <c r="DN66" s="380">
        <v>29.904209892951091</v>
      </c>
      <c r="DO66" s="380">
        <v>0</v>
      </c>
      <c r="DP66" s="89">
        <v>1176.4250292613121</v>
      </c>
      <c r="DQ66" s="380">
        <v>76.626572844133563</v>
      </c>
      <c r="DR66" s="380">
        <v>0</v>
      </c>
      <c r="DS66" s="89">
        <v>176.64719028816282</v>
      </c>
      <c r="DT66" s="380">
        <v>8.3452326553931524</v>
      </c>
      <c r="DU66" s="380">
        <v>1.0663277490335493E-3</v>
      </c>
      <c r="DV66" s="89">
        <v>896.14624733991764</v>
      </c>
      <c r="DW66" s="380">
        <v>47.805402796890732</v>
      </c>
      <c r="DX66" s="380">
        <v>0</v>
      </c>
      <c r="DY66" s="89">
        <v>214.18027380816619</v>
      </c>
      <c r="DZ66" s="380">
        <v>14.646248050948804</v>
      </c>
      <c r="EA66" s="380">
        <v>0</v>
      </c>
      <c r="EB66" s="89">
        <v>46.610071653913337</v>
      </c>
      <c r="EC66" s="380">
        <v>2.3277827513234457</v>
      </c>
      <c r="ED66" s="380">
        <v>0</v>
      </c>
      <c r="EE66" s="89">
        <v>216.49233986186943</v>
      </c>
      <c r="EF66" s="380">
        <v>10.935545317484507</v>
      </c>
      <c r="EG66" s="380">
        <v>0</v>
      </c>
      <c r="EH66" s="89">
        <v>25.313980546282295</v>
      </c>
      <c r="EI66" s="380">
        <v>1.923435284423942</v>
      </c>
      <c r="EJ66" s="380">
        <v>8.5237750793376772E-4</v>
      </c>
      <c r="EK66" s="89">
        <v>128.00319956922607</v>
      </c>
      <c r="EL66" s="380">
        <v>9.3674954238610528</v>
      </c>
      <c r="EM66" s="380">
        <v>3.6096463449924836E-3</v>
      </c>
      <c r="EN66" s="89">
        <v>21.456780929536386</v>
      </c>
      <c r="EO66" s="380">
        <v>1.3811288973819469</v>
      </c>
      <c r="EP66" s="380">
        <v>0</v>
      </c>
      <c r="EQ66" s="89">
        <v>50.468305858132837</v>
      </c>
      <c r="ER66" s="380">
        <v>2.4159460311613286</v>
      </c>
      <c r="ES66" s="380">
        <v>2.5216925347338885E-3</v>
      </c>
      <c r="ET66" s="89">
        <v>5.3209374419557145</v>
      </c>
      <c r="EU66" s="380">
        <v>0.42477411406757248</v>
      </c>
      <c r="EV66" s="380">
        <v>0</v>
      </c>
      <c r="EW66" s="89">
        <v>30.300216604974512</v>
      </c>
      <c r="EX66" s="380">
        <v>2.3482456106541627</v>
      </c>
      <c r="EY66" s="380">
        <v>4.0521592593978093E-3</v>
      </c>
      <c r="EZ66" s="89">
        <v>4.221133623645275</v>
      </c>
      <c r="FA66" s="380">
        <v>0.24284586482020551</v>
      </c>
      <c r="FB66" s="380">
        <v>0</v>
      </c>
      <c r="FC66" s="89">
        <v>9.120958887331633E-2</v>
      </c>
      <c r="FD66" s="380">
        <v>0.10482114670335552</v>
      </c>
      <c r="FE66" s="380">
        <v>9.9804086613523926E-3</v>
      </c>
      <c r="FF66" s="89">
        <v>1.5490431309678354</v>
      </c>
      <c r="FG66" s="380">
        <v>0.28114039900046967</v>
      </c>
      <c r="FH66" s="380">
        <v>8.1940515669042934E-3</v>
      </c>
      <c r="FI66" s="89">
        <v>1.4831260181410304E-2</v>
      </c>
      <c r="FJ66" s="380">
        <v>3.0042367342743147E-2</v>
      </c>
      <c r="FK66" s="380">
        <v>4.9766428205347069E-3</v>
      </c>
      <c r="FL66" s="89">
        <v>10.04767698748266</v>
      </c>
      <c r="FM66" s="380">
        <v>0.87608291647392922</v>
      </c>
      <c r="FN66" s="380">
        <v>1.6669200258630087E-3</v>
      </c>
      <c r="FO66" s="89">
        <v>4.4102955313009096</v>
      </c>
      <c r="FP66" s="380">
        <v>0.29664087043065657</v>
      </c>
      <c r="FQ66" s="380">
        <v>0</v>
      </c>
      <c r="FS66" s="118">
        <v>3970.2047540242197</v>
      </c>
      <c r="FT66" s="118">
        <v>0.6531489527383908</v>
      </c>
      <c r="FU66" s="118">
        <v>1.0678232365825762</v>
      </c>
      <c r="FV66" s="207">
        <v>2.3803266807757946</v>
      </c>
    </row>
    <row r="67" spans="2:178">
      <c r="B67" s="73" t="s">
        <v>17</v>
      </c>
      <c r="C67" s="73" t="s">
        <v>51</v>
      </c>
      <c r="D67" s="143" t="s">
        <v>109</v>
      </c>
      <c r="E67" s="143">
        <v>43</v>
      </c>
      <c r="F67" s="143">
        <v>150</v>
      </c>
      <c r="G67" s="156" t="s">
        <v>322</v>
      </c>
      <c r="H67" s="73" t="s">
        <v>39</v>
      </c>
      <c r="I67" s="73" t="s">
        <v>979</v>
      </c>
      <c r="J67" s="73" t="s">
        <v>976</v>
      </c>
      <c r="K67" s="73">
        <v>33</v>
      </c>
      <c r="L67" s="207">
        <v>7.5627628711250496</v>
      </c>
      <c r="M67" s="207"/>
      <c r="N67" s="135">
        <v>757.26183343319303</v>
      </c>
      <c r="O67" s="379">
        <v>31950</v>
      </c>
      <c r="P67" s="379">
        <v>1400.0000000000002</v>
      </c>
      <c r="Q67" s="203"/>
      <c r="R67" s="381">
        <v>4.6040583235949004</v>
      </c>
      <c r="S67" s="380">
        <v>1.73420108673933</v>
      </c>
      <c r="T67" s="380">
        <v>4.6040583235949004</v>
      </c>
      <c r="U67" s="89">
        <v>18.325676915685602</v>
      </c>
      <c r="V67" s="380">
        <v>7.0810716278219097</v>
      </c>
      <c r="W67" s="380">
        <v>5.22215230717718</v>
      </c>
      <c r="X67" s="89">
        <v>207.736018766597</v>
      </c>
      <c r="Y67" s="380">
        <v>11.536662926863301</v>
      </c>
      <c r="Z67" s="380">
        <v>2.4143255739587701</v>
      </c>
      <c r="AA67" s="89">
        <v>129.796821084252</v>
      </c>
      <c r="AB67" s="380">
        <v>21.661307148481299</v>
      </c>
      <c r="AC67" s="380">
        <v>0.25421758865611099</v>
      </c>
      <c r="AD67" s="89">
        <v>1.6788550384952901</v>
      </c>
      <c r="AE67" s="380">
        <v>2.6567463535532698</v>
      </c>
      <c r="AF67" s="380">
        <v>0.394207741788487</v>
      </c>
      <c r="AG67" s="381">
        <v>370.11586021554399</v>
      </c>
      <c r="AH67" s="380">
        <v>259.80986785967701</v>
      </c>
      <c r="AI67" s="380">
        <v>370.11586021554399</v>
      </c>
      <c r="AJ67" s="89">
        <v>153741.10403691899</v>
      </c>
      <c r="AK67" s="380">
        <v>4065.1430643578401</v>
      </c>
      <c r="AL67" s="380">
        <v>20.612971771784402</v>
      </c>
      <c r="AM67" s="381">
        <v>100.75158848650401</v>
      </c>
      <c r="AN67" s="380">
        <v>185.557073804163</v>
      </c>
      <c r="AO67" s="380">
        <v>100.75158848650401</v>
      </c>
      <c r="AP67" s="89">
        <v>475.29961555386501</v>
      </c>
      <c r="AQ67" s="380">
        <v>196.27335426212301</v>
      </c>
      <c r="AR67" s="380">
        <v>134.39573331654799</v>
      </c>
      <c r="AS67" s="381">
        <v>10.9623181696</v>
      </c>
      <c r="AT67" s="380">
        <v>16.548341759456701</v>
      </c>
      <c r="AU67" s="380">
        <v>10.9623181696</v>
      </c>
      <c r="AV67" s="89">
        <v>1.4804931574670901</v>
      </c>
      <c r="AW67" s="380">
        <v>0.42309058337376798</v>
      </c>
      <c r="AX67" s="380">
        <v>9.0875224333419505E-2</v>
      </c>
      <c r="AY67" s="89">
        <v>239.615097620081</v>
      </c>
      <c r="AZ67" s="380">
        <v>274.338985268648</v>
      </c>
      <c r="BA67" s="380">
        <v>0.72245120200370305</v>
      </c>
      <c r="BB67" s="89">
        <v>0.40298202473297201</v>
      </c>
      <c r="BC67" s="382">
        <v>0.32464524537850997</v>
      </c>
      <c r="BD67" s="382">
        <v>5.5444240151562102E-2</v>
      </c>
      <c r="BE67" s="381">
        <v>0.348813925723157</v>
      </c>
      <c r="BF67" s="380">
        <v>2.3612496441500801E-2</v>
      </c>
      <c r="BG67" s="380">
        <v>0.348813925723157</v>
      </c>
      <c r="BH67" s="89">
        <v>229.88307499719201</v>
      </c>
      <c r="BI67" s="380">
        <v>8.1827131303558893</v>
      </c>
      <c r="BJ67" s="380">
        <v>0.63719641619337897</v>
      </c>
      <c r="BK67" s="89">
        <v>747.26025943213006</v>
      </c>
      <c r="BL67" s="380">
        <v>449.1335020592</v>
      </c>
      <c r="BM67" s="380">
        <v>0.804032031944237</v>
      </c>
      <c r="BN67" s="89">
        <v>1263.9869497833499</v>
      </c>
      <c r="BO67" s="380">
        <v>73.282485008290493</v>
      </c>
      <c r="BP67" s="380">
        <v>2.6272043878103402</v>
      </c>
      <c r="BQ67" s="89">
        <v>0.52124514694963098</v>
      </c>
      <c r="BR67" s="380">
        <v>0.41118915859369198</v>
      </c>
      <c r="BS67" s="380">
        <v>2.3642711393626802E-2</v>
      </c>
      <c r="BT67" s="89">
        <v>0.65114963440712703</v>
      </c>
      <c r="BU67" s="380">
        <v>0.86855188784886606</v>
      </c>
      <c r="BV67" s="380">
        <v>0.21220135829099701</v>
      </c>
      <c r="BW67" s="381">
        <v>0.31911761158334101</v>
      </c>
      <c r="BX67" s="380">
        <v>0.36249172933485901</v>
      </c>
      <c r="BY67" s="380">
        <v>0.31911761158334101</v>
      </c>
      <c r="BZ67" s="89">
        <v>5.8404752205926904</v>
      </c>
      <c r="CA67" s="380">
        <v>7.8314595623015499</v>
      </c>
      <c r="CB67" s="380">
        <v>0.29139402608070097</v>
      </c>
      <c r="CC67" s="89">
        <v>1.2876676185822999</v>
      </c>
      <c r="CD67" s="380">
        <v>0.27778026593043997</v>
      </c>
      <c r="CE67" s="380">
        <v>5.0638995087281903E-2</v>
      </c>
      <c r="CF67" s="89">
        <v>22.751828095604498</v>
      </c>
      <c r="CG67" s="380">
        <v>4.0596086815938301</v>
      </c>
      <c r="CH67" s="380">
        <v>0.29227290990628901</v>
      </c>
      <c r="CI67" s="89">
        <v>9.7702935657948693</v>
      </c>
      <c r="CJ67" s="380">
        <v>3.24651263556804</v>
      </c>
      <c r="CK67" s="380">
        <v>0.17739796290604901</v>
      </c>
      <c r="CL67" s="381">
        <v>0.59221006879202298</v>
      </c>
      <c r="CM67" s="380">
        <v>0.744995554845999</v>
      </c>
      <c r="CN67" s="380">
        <v>0.59221006879202298</v>
      </c>
      <c r="CO67" s="89">
        <v>582.65196561508901</v>
      </c>
      <c r="CP67" s="380">
        <v>23.173488153351201</v>
      </c>
      <c r="CQ67" s="380">
        <v>8.7273502772441305E-3</v>
      </c>
      <c r="CR67" s="89">
        <v>566.70856157427897</v>
      </c>
      <c r="CS67" s="380">
        <v>41.574607791292998</v>
      </c>
      <c r="CT67" s="380">
        <v>0</v>
      </c>
      <c r="CU67" s="89">
        <v>5.4761014747001102</v>
      </c>
      <c r="CV67" s="380">
        <v>0.83418684237492102</v>
      </c>
      <c r="CW67" s="380">
        <v>0</v>
      </c>
      <c r="CX67" s="89">
        <v>0.30172949948480798</v>
      </c>
      <c r="CY67" s="380">
        <v>0.27873347209482502</v>
      </c>
      <c r="CZ67" s="380">
        <v>0</v>
      </c>
      <c r="DA67" s="89">
        <v>0</v>
      </c>
      <c r="DB67" s="380">
        <v>0</v>
      </c>
      <c r="DC67" s="380">
        <v>0</v>
      </c>
      <c r="DD67" s="89">
        <v>0.11941675401455901</v>
      </c>
      <c r="DE67" s="380">
        <v>0.27293873358707199</v>
      </c>
      <c r="DF67" s="380">
        <v>8.6434080357052995E-2</v>
      </c>
      <c r="DG67" s="89">
        <v>9.9433930650198898E-2</v>
      </c>
      <c r="DH67" s="380">
        <v>0.10676361042634901</v>
      </c>
      <c r="DI67" s="380">
        <v>3.7613529599517102E-2</v>
      </c>
      <c r="DJ67" s="89">
        <v>5.8786970850017797</v>
      </c>
      <c r="DK67" s="380">
        <v>2.3561727423038699</v>
      </c>
      <c r="DL67" s="380">
        <v>3.7840640351844299E-2</v>
      </c>
      <c r="DM67" s="89">
        <v>441.22502967110302</v>
      </c>
      <c r="DN67" s="380">
        <v>30.5040561397626</v>
      </c>
      <c r="DO67" s="380">
        <v>0</v>
      </c>
      <c r="DP67" s="89">
        <v>1199.66463496559</v>
      </c>
      <c r="DQ67" s="380">
        <v>65.419449491317195</v>
      </c>
      <c r="DR67" s="380">
        <v>0</v>
      </c>
      <c r="DS67" s="89">
        <v>181.23850336899099</v>
      </c>
      <c r="DT67" s="380">
        <v>8.4385142355218399</v>
      </c>
      <c r="DU67" s="380">
        <v>0</v>
      </c>
      <c r="DV67" s="89">
        <v>926.50922415938203</v>
      </c>
      <c r="DW67" s="380">
        <v>39.828061216930301</v>
      </c>
      <c r="DX67" s="380">
        <v>0</v>
      </c>
      <c r="DY67" s="89">
        <v>220.39015362309999</v>
      </c>
      <c r="DZ67" s="380">
        <v>11.173933020207899</v>
      </c>
      <c r="EA67" s="380">
        <v>2.0241151074315001E-2</v>
      </c>
      <c r="EB67" s="89">
        <v>49.2382493001017</v>
      </c>
      <c r="EC67" s="380">
        <v>3.0156434097768199</v>
      </c>
      <c r="ED67" s="380">
        <v>5.24822878089119E-3</v>
      </c>
      <c r="EE67" s="89">
        <v>227.11125906127299</v>
      </c>
      <c r="EF67" s="380">
        <v>6.1538378757844896</v>
      </c>
      <c r="EG67" s="380">
        <v>0</v>
      </c>
      <c r="EH67" s="89">
        <v>26.086124796752799</v>
      </c>
      <c r="EI67" s="380">
        <v>2.1765492760656802</v>
      </c>
      <c r="EJ67" s="380">
        <v>2.5370038450347201E-3</v>
      </c>
      <c r="EK67" s="89">
        <v>136.368236677239</v>
      </c>
      <c r="EL67" s="380">
        <v>11.3803286580145</v>
      </c>
      <c r="EM67" s="380">
        <v>0</v>
      </c>
      <c r="EN67" s="89">
        <v>22.359077411698799</v>
      </c>
      <c r="EO67" s="380">
        <v>0.83232994283113004</v>
      </c>
      <c r="EP67" s="380">
        <v>3.6629920980171498E-3</v>
      </c>
      <c r="EQ67" s="89">
        <v>51.263032082850202</v>
      </c>
      <c r="ER67" s="380">
        <v>3.8858125907766201</v>
      </c>
      <c r="ES67" s="380">
        <v>0</v>
      </c>
      <c r="ET67" s="89">
        <v>5.6466127637126204</v>
      </c>
      <c r="EU67" s="380">
        <v>0.57552037994162397</v>
      </c>
      <c r="EV67" s="380">
        <v>0</v>
      </c>
      <c r="EW67" s="89">
        <v>30.800998121375699</v>
      </c>
      <c r="EX67" s="380">
        <v>1.94582070651019</v>
      </c>
      <c r="EY67" s="380">
        <v>0</v>
      </c>
      <c r="EZ67" s="89">
        <v>4.4580547700098103</v>
      </c>
      <c r="FA67" s="380">
        <v>0.31152427480408401</v>
      </c>
      <c r="FB67" s="380">
        <v>0</v>
      </c>
      <c r="FC67" s="89">
        <v>0.100000020365767</v>
      </c>
      <c r="FD67" s="380">
        <v>0.20000004073153399</v>
      </c>
      <c r="FE67" s="380">
        <v>1.7693764455329001E-2</v>
      </c>
      <c r="FF67" s="89">
        <v>1.5086641567950301</v>
      </c>
      <c r="FG67" s="380">
        <v>0.404806221769</v>
      </c>
      <c r="FH67" s="380">
        <v>2.0995768579714299E-2</v>
      </c>
      <c r="FI67" s="381">
        <v>1.5316481559765701E-2</v>
      </c>
      <c r="FJ67" s="380">
        <v>8.7915807243325801E-5</v>
      </c>
      <c r="FK67" s="380">
        <v>1.5316481559765701E-2</v>
      </c>
      <c r="FL67" s="89">
        <v>10.870551332799501</v>
      </c>
      <c r="FM67" s="380">
        <v>1.4220204601345501</v>
      </c>
      <c r="FN67" s="380">
        <v>4.9616429871280499E-3</v>
      </c>
      <c r="FO67" s="89">
        <v>4.5644120773635599</v>
      </c>
      <c r="FP67" s="380">
        <v>0.317160528948284</v>
      </c>
      <c r="FQ67" s="380">
        <v>0</v>
      </c>
      <c r="FS67" s="118">
        <v>4089.0677523474587</v>
      </c>
      <c r="FT67" s="118">
        <v>0.66497426820209682</v>
      </c>
      <c r="FU67" s="118">
        <v>1.0281333389361902</v>
      </c>
      <c r="FV67" s="207">
        <v>2.4384068598546129</v>
      </c>
    </row>
    <row r="68" spans="2:178">
      <c r="B68" s="73" t="s">
        <v>17</v>
      </c>
      <c r="C68" s="73" t="s">
        <v>51</v>
      </c>
      <c r="D68" s="143" t="s">
        <v>109</v>
      </c>
      <c r="E68" s="73">
        <v>43</v>
      </c>
      <c r="F68" s="143">
        <v>150</v>
      </c>
      <c r="G68" s="156" t="s">
        <v>322</v>
      </c>
      <c r="H68" s="73" t="s">
        <v>39</v>
      </c>
      <c r="I68" s="73" t="s">
        <v>980</v>
      </c>
      <c r="J68" s="73" t="s">
        <v>976</v>
      </c>
      <c r="K68" s="73">
        <v>33</v>
      </c>
      <c r="L68" s="207">
        <v>7.5627628711250496</v>
      </c>
      <c r="M68" s="207"/>
      <c r="N68" s="135">
        <v>719.86618733772673</v>
      </c>
      <c r="O68" s="379">
        <v>32490</v>
      </c>
      <c r="P68" s="379">
        <v>1300</v>
      </c>
      <c r="Q68" s="203"/>
      <c r="R68" s="381">
        <v>2.6993683472221885</v>
      </c>
      <c r="S68" s="380">
        <v>5.7354097512381932</v>
      </c>
      <c r="T68" s="380">
        <v>2.6993683472221885</v>
      </c>
      <c r="U68" s="89">
        <v>15.340682125830288</v>
      </c>
      <c r="V68" s="380">
        <v>12.189021357913578</v>
      </c>
      <c r="W68" s="380">
        <v>2.8061707467149266</v>
      </c>
      <c r="X68" s="89">
        <v>210.72551758788083</v>
      </c>
      <c r="Y68" s="380">
        <v>17.00399196470417</v>
      </c>
      <c r="Z68" s="380">
        <v>1.3636681085869469</v>
      </c>
      <c r="AA68" s="89">
        <v>214.20266014707593</v>
      </c>
      <c r="AB68" s="380">
        <v>38.660943374227301</v>
      </c>
      <c r="AC68" s="380">
        <v>9.8793056744373955E-2</v>
      </c>
      <c r="AD68" s="89">
        <v>2.7381005079167258</v>
      </c>
      <c r="AE68" s="380">
        <v>3.2312057048208231</v>
      </c>
      <c r="AF68" s="380">
        <v>0.21528374051095578</v>
      </c>
      <c r="AG68" s="381">
        <v>256.07607391088754</v>
      </c>
      <c r="AH68" s="380">
        <v>526.87742100472838</v>
      </c>
      <c r="AI68" s="380">
        <v>256.07607391088754</v>
      </c>
      <c r="AJ68" s="89">
        <v>159984.41948432208</v>
      </c>
      <c r="AK68" s="380">
        <v>7098.5137838887231</v>
      </c>
      <c r="AL68" s="380">
        <v>12.284139820512081</v>
      </c>
      <c r="AM68" s="381">
        <v>61.60545545811263</v>
      </c>
      <c r="AN68" s="380">
        <v>188.94693182205447</v>
      </c>
      <c r="AO68" s="380">
        <v>61.60545545811263</v>
      </c>
      <c r="AP68" s="89">
        <v>502.33809971467809</v>
      </c>
      <c r="AQ68" s="380">
        <v>251.43913964462956</v>
      </c>
      <c r="AR68" s="380">
        <v>114.33323830432506</v>
      </c>
      <c r="AS68" s="381">
        <v>6.3550629109162271</v>
      </c>
      <c r="AT68" s="380">
        <v>15.304529056534118</v>
      </c>
      <c r="AU68" s="380">
        <v>6.3550629109162271</v>
      </c>
      <c r="AV68" s="89">
        <v>1.3905495678477249</v>
      </c>
      <c r="AW68" s="380">
        <v>0.41998469155867624</v>
      </c>
      <c r="AX68" s="380">
        <v>6.6928071194588004E-2</v>
      </c>
      <c r="AY68" s="89">
        <v>11.313612010222906</v>
      </c>
      <c r="AZ68" s="380">
        <v>18.135020365241619</v>
      </c>
      <c r="BA68" s="380">
        <v>0.47884495378713404</v>
      </c>
      <c r="BB68" s="89">
        <v>0.38708203135938779</v>
      </c>
      <c r="BC68" s="382">
        <v>0.2792489827814526</v>
      </c>
      <c r="BD68" s="382">
        <v>3.0444905984755671E-2</v>
      </c>
      <c r="BE68" s="381">
        <v>0.15845760444128279</v>
      </c>
      <c r="BF68" s="380">
        <v>3.2206709738783521E-2</v>
      </c>
      <c r="BG68" s="380">
        <v>0.15845760444128279</v>
      </c>
      <c r="BH68" s="89">
        <v>299.31677985397539</v>
      </c>
      <c r="BI68" s="380">
        <v>26.984681145957438</v>
      </c>
      <c r="BJ68" s="380">
        <v>0.41473935739070283</v>
      </c>
      <c r="BK68" s="89">
        <v>670.92850237924529</v>
      </c>
      <c r="BL68" s="380">
        <v>104.35508745501498</v>
      </c>
      <c r="BM68" s="380">
        <v>0.44853082271714345</v>
      </c>
      <c r="BN68" s="89">
        <v>1291.3306936812339</v>
      </c>
      <c r="BO68" s="380">
        <v>90.060671331280346</v>
      </c>
      <c r="BP68" s="380">
        <v>1.6720330520078601</v>
      </c>
      <c r="BQ68" s="89">
        <v>0.72272769227065614</v>
      </c>
      <c r="BR68" s="380">
        <v>0.35779030322216604</v>
      </c>
      <c r="BS68" s="380">
        <v>1.3428632092155701E-2</v>
      </c>
      <c r="BT68" s="89">
        <v>0.70699622290011099</v>
      </c>
      <c r="BU68" s="380">
        <v>0.67075409449451873</v>
      </c>
      <c r="BV68" s="380">
        <v>0.17152987555830923</v>
      </c>
      <c r="BW68" s="381">
        <v>0.17110017544508827</v>
      </c>
      <c r="BX68" s="380">
        <v>0.52870252330856515</v>
      </c>
      <c r="BY68" s="380">
        <v>0.17110017544508827</v>
      </c>
      <c r="BZ68" s="89">
        <v>1.9348401657100962</v>
      </c>
      <c r="CA68" s="380">
        <v>1.621441143166612</v>
      </c>
      <c r="CB68" s="380">
        <v>0.14577336862264087</v>
      </c>
      <c r="CC68" s="89">
        <v>1.275022916929599</v>
      </c>
      <c r="CD68" s="380">
        <v>0.55728197713097183</v>
      </c>
      <c r="CE68" s="380">
        <v>1.8068736757351374E-2</v>
      </c>
      <c r="CF68" s="89">
        <v>22.866869364801069</v>
      </c>
      <c r="CG68" s="380">
        <v>4.2679376289608362</v>
      </c>
      <c r="CH68" s="380">
        <v>0.144463548465326</v>
      </c>
      <c r="CI68" s="89">
        <v>7.9456983292586658</v>
      </c>
      <c r="CJ68" s="380">
        <v>2.1385036992962489</v>
      </c>
      <c r="CK68" s="380">
        <v>0.11391023818637827</v>
      </c>
      <c r="CL68" s="381">
        <v>0.3694356601672496</v>
      </c>
      <c r="CM68" s="380">
        <v>0.80809788897542323</v>
      </c>
      <c r="CN68" s="380">
        <v>0.3694356601672496</v>
      </c>
      <c r="CO68" s="89">
        <v>584.01430868646878</v>
      </c>
      <c r="CP68" s="380">
        <v>48.237019528798555</v>
      </c>
      <c r="CQ68" s="380">
        <v>9.9092332777197534E-3</v>
      </c>
      <c r="CR68" s="89">
        <v>558.89945996080542</v>
      </c>
      <c r="CS68" s="380">
        <v>41.03744737615888</v>
      </c>
      <c r="CT68" s="380">
        <v>0</v>
      </c>
      <c r="CU68" s="89">
        <v>9.4869941409179965</v>
      </c>
      <c r="CV68" s="380">
        <v>2.5188812315160414</v>
      </c>
      <c r="CW68" s="380">
        <v>0</v>
      </c>
      <c r="CX68" s="381">
        <v>3.3023437641013721E-3</v>
      </c>
      <c r="CY68" s="380">
        <v>3.7888350352989035E-2</v>
      </c>
      <c r="CZ68" s="380">
        <v>3.3023437641013721E-3</v>
      </c>
      <c r="DA68" s="89">
        <v>0</v>
      </c>
      <c r="DB68" s="380">
        <v>0</v>
      </c>
      <c r="DC68" s="380">
        <v>0</v>
      </c>
      <c r="DD68" s="381">
        <v>4.6901724926178737E-2</v>
      </c>
      <c r="DE68" s="380">
        <v>2.8554923903206892E-3</v>
      </c>
      <c r="DF68" s="380">
        <v>4.6901724926178737E-2</v>
      </c>
      <c r="DG68" s="381">
        <v>2.1031701695573606E-2</v>
      </c>
      <c r="DH68" s="380">
        <v>6.4886831223501468E-4</v>
      </c>
      <c r="DI68" s="380">
        <v>2.1031701695573606E-2</v>
      </c>
      <c r="DJ68" s="89">
        <v>7.3339526523270333</v>
      </c>
      <c r="DK68" s="380">
        <v>2.535875674661026</v>
      </c>
      <c r="DL68" s="380">
        <v>0</v>
      </c>
      <c r="DM68" s="89">
        <v>432.55860974445869</v>
      </c>
      <c r="DN68" s="380">
        <v>47.282015583145807</v>
      </c>
      <c r="DO68" s="380">
        <v>0</v>
      </c>
      <c r="DP68" s="89">
        <v>1194.4221957668494</v>
      </c>
      <c r="DQ68" s="380">
        <v>134.75982933265652</v>
      </c>
      <c r="DR68" s="380">
        <v>2.58926445385328E-3</v>
      </c>
      <c r="DS68" s="89">
        <v>182.80842884348161</v>
      </c>
      <c r="DT68" s="380">
        <v>17.644648001858144</v>
      </c>
      <c r="DU68" s="380">
        <v>0</v>
      </c>
      <c r="DV68" s="89">
        <v>917.75737960506194</v>
      </c>
      <c r="DW68" s="380">
        <v>104.02732718490357</v>
      </c>
      <c r="DX68" s="380">
        <v>0</v>
      </c>
      <c r="DY68" s="89">
        <v>222.70030947738175</v>
      </c>
      <c r="DZ68" s="380">
        <v>21.985076498887626</v>
      </c>
      <c r="EA68" s="380">
        <v>1.338368275629523E-2</v>
      </c>
      <c r="EB68" s="89">
        <v>48.141315747673289</v>
      </c>
      <c r="EC68" s="380">
        <v>5.0481436768927237</v>
      </c>
      <c r="ED68" s="380">
        <v>3.4595523340920768E-3</v>
      </c>
      <c r="EE68" s="89">
        <v>226.64973252305691</v>
      </c>
      <c r="EF68" s="380">
        <v>23.082422563769015</v>
      </c>
      <c r="EG68" s="380">
        <v>1.2355215329239423E-2</v>
      </c>
      <c r="EH68" s="89">
        <v>26.336894865451367</v>
      </c>
      <c r="EI68" s="380">
        <v>2.120197519803984</v>
      </c>
      <c r="EJ68" s="380">
        <v>0</v>
      </c>
      <c r="EK68" s="89">
        <v>133.91329183640909</v>
      </c>
      <c r="EL68" s="380">
        <v>9.2038188599666579</v>
      </c>
      <c r="EM68" s="380">
        <v>7.0661251635052756E-3</v>
      </c>
      <c r="EN68" s="89">
        <v>22.711217201619736</v>
      </c>
      <c r="EO68" s="380">
        <v>2.4461221576832117</v>
      </c>
      <c r="EP68" s="380">
        <v>0</v>
      </c>
      <c r="EQ68" s="89">
        <v>52.074962917218606</v>
      </c>
      <c r="ER68" s="380">
        <v>3.6047068242350409</v>
      </c>
      <c r="ES68" s="380">
        <v>0</v>
      </c>
      <c r="ET68" s="89">
        <v>5.608469744072905</v>
      </c>
      <c r="EU68" s="380">
        <v>0.51054017665744567</v>
      </c>
      <c r="EV68" s="380">
        <v>0</v>
      </c>
      <c r="EW68" s="89">
        <v>32.466423202780078</v>
      </c>
      <c r="EX68" s="380">
        <v>3.9559250815756686</v>
      </c>
      <c r="EY68" s="380">
        <v>0</v>
      </c>
      <c r="EZ68" s="89">
        <v>4.4836179124964364</v>
      </c>
      <c r="FA68" s="380">
        <v>0.60182878880125734</v>
      </c>
      <c r="FB68" s="380">
        <v>0</v>
      </c>
      <c r="FC68" s="89">
        <v>0.10351614577342769</v>
      </c>
      <c r="FD68" s="380">
        <v>0.20703229154685482</v>
      </c>
      <c r="FE68" s="380">
        <v>1.1581255335291479E-2</v>
      </c>
      <c r="FF68" s="89">
        <v>1.6029509484064119</v>
      </c>
      <c r="FG68" s="380">
        <v>0.43046196638286494</v>
      </c>
      <c r="FH68" s="380">
        <v>1.1546841004648162E-2</v>
      </c>
      <c r="FI68" s="381">
        <v>6.2775803902863072E-3</v>
      </c>
      <c r="FJ68" s="380">
        <v>2.0262971257410702E-4</v>
      </c>
      <c r="FK68" s="380">
        <v>6.2775803902863072E-3</v>
      </c>
      <c r="FL68" s="89">
        <v>10.651206998446321</v>
      </c>
      <c r="FM68" s="380">
        <v>1.17449015206855</v>
      </c>
      <c r="FN68" s="380">
        <v>3.2686055787694191E-3</v>
      </c>
      <c r="FO68" s="89">
        <v>4.7310763452594653</v>
      </c>
      <c r="FP68" s="380">
        <v>0.69048067119993906</v>
      </c>
      <c r="FQ68" s="380">
        <v>0</v>
      </c>
      <c r="FS68" s="118">
        <v>4061.5323093488169</v>
      </c>
      <c r="FT68" s="118">
        <v>0.646891522195984</v>
      </c>
      <c r="FU68" s="118">
        <v>1.0449362551315127</v>
      </c>
      <c r="FV68" s="207">
        <v>2.3755831130837439</v>
      </c>
    </row>
    <row r="69" spans="2:178">
      <c r="B69" s="73" t="s">
        <v>17</v>
      </c>
      <c r="C69" s="73" t="s">
        <v>51</v>
      </c>
      <c r="D69" s="143" t="s">
        <v>105</v>
      </c>
      <c r="E69" s="73">
        <v>45</v>
      </c>
      <c r="F69" s="143">
        <v>138</v>
      </c>
      <c r="G69" s="156" t="s">
        <v>322</v>
      </c>
      <c r="H69" s="73" t="s">
        <v>39</v>
      </c>
      <c r="I69" s="73" t="s">
        <v>981</v>
      </c>
      <c r="J69" s="73" t="s">
        <v>956</v>
      </c>
      <c r="K69" s="73">
        <v>33</v>
      </c>
      <c r="L69" s="207">
        <v>19.367747588511595</v>
      </c>
      <c r="M69" s="207"/>
      <c r="N69" s="135">
        <v>747.91292190932677</v>
      </c>
      <c r="O69" s="379">
        <v>34580</v>
      </c>
      <c r="P69" s="379">
        <v>1450</v>
      </c>
      <c r="Q69" s="203"/>
      <c r="R69" s="381">
        <v>2.0925359937282901</v>
      </c>
      <c r="S69" s="380">
        <v>6.2533717185352096</v>
      </c>
      <c r="T69" s="380">
        <v>2.0925359937282901</v>
      </c>
      <c r="U69" s="89">
        <v>31.963475519456001</v>
      </c>
      <c r="V69" s="380">
        <v>13.971826594274001</v>
      </c>
      <c r="W69" s="380">
        <v>5.1166152930111304</v>
      </c>
      <c r="X69" s="89">
        <v>223.78188393193801</v>
      </c>
      <c r="Y69" s="380">
        <v>19.3133076259289</v>
      </c>
      <c r="Z69" s="380">
        <v>1.46931911274004</v>
      </c>
      <c r="AA69" s="89">
        <v>254.804227556776</v>
      </c>
      <c r="AB69" s="380">
        <v>131.49318727601801</v>
      </c>
      <c r="AC69" s="380">
        <v>0.134409036080055</v>
      </c>
      <c r="AD69" s="89">
        <v>33.6340527450499</v>
      </c>
      <c r="AE69" s="380">
        <v>56.6873074030647</v>
      </c>
      <c r="AF69" s="380">
        <v>1.1387825882921701</v>
      </c>
      <c r="AG69" s="89">
        <v>1561.9758572881301</v>
      </c>
      <c r="AH69" s="380">
        <v>684.86407360309897</v>
      </c>
      <c r="AI69" s="380">
        <v>280.30008695864302</v>
      </c>
      <c r="AJ69" s="89">
        <v>162448.911185504</v>
      </c>
      <c r="AK69" s="380">
        <v>20023.031549364299</v>
      </c>
      <c r="AL69" s="380">
        <v>14.1962136617026</v>
      </c>
      <c r="AM69" s="89">
        <v>136.115759490285</v>
      </c>
      <c r="AN69" s="380">
        <v>174.657349140522</v>
      </c>
      <c r="AO69" s="380">
        <v>52.021586769193199</v>
      </c>
      <c r="AP69" s="89">
        <v>525.236131008185</v>
      </c>
      <c r="AQ69" s="380">
        <v>307.86378166872402</v>
      </c>
      <c r="AR69" s="380">
        <v>109.915149023379</v>
      </c>
      <c r="AS69" s="381">
        <v>11.4847427187603</v>
      </c>
      <c r="AT69" s="380">
        <v>24.924832951300498</v>
      </c>
      <c r="AU69" s="380">
        <v>11.4847427187603</v>
      </c>
      <c r="AV69" s="89">
        <v>0.47464331915324898</v>
      </c>
      <c r="AW69" s="380">
        <v>0.69410570764498103</v>
      </c>
      <c r="AX69" s="380">
        <v>0.22815441050150301</v>
      </c>
      <c r="AY69" s="381">
        <v>0.75253755894236696</v>
      </c>
      <c r="AZ69" s="380">
        <v>0</v>
      </c>
      <c r="BA69" s="380">
        <v>0.75253755894236696</v>
      </c>
      <c r="BB69" s="89">
        <v>1.0759099728330801</v>
      </c>
      <c r="BC69" s="382">
        <v>0.52910121316498904</v>
      </c>
      <c r="BD69" s="382">
        <v>5.2527514777990503E-2</v>
      </c>
      <c r="BE69" s="381">
        <v>1.6744735329809199</v>
      </c>
      <c r="BF69" s="380">
        <v>4.5009929585302002</v>
      </c>
      <c r="BG69" s="380">
        <v>1.6744735329809199</v>
      </c>
      <c r="BH69" s="89">
        <v>207.39638320034601</v>
      </c>
      <c r="BI69" s="380">
        <v>30.498778308325701</v>
      </c>
      <c r="BJ69" s="380">
        <v>0.55677028673912998</v>
      </c>
      <c r="BK69" s="89">
        <v>677.67530225759901</v>
      </c>
      <c r="BL69" s="380">
        <v>372.78014763983902</v>
      </c>
      <c r="BM69" s="380">
        <v>0.85879387277765395</v>
      </c>
      <c r="BN69" s="89">
        <v>892.25205558918196</v>
      </c>
      <c r="BO69" s="380">
        <v>301.52015441950198</v>
      </c>
      <c r="BP69" s="380">
        <v>3.5851145213284199</v>
      </c>
      <c r="BQ69" s="89">
        <v>0.12087682560009699</v>
      </c>
      <c r="BR69" s="380">
        <v>0.20559089129563499</v>
      </c>
      <c r="BS69" s="380">
        <v>2.2631847730785401E-2</v>
      </c>
      <c r="BT69" s="381">
        <v>0.173076264634033</v>
      </c>
      <c r="BU69" s="380">
        <v>0</v>
      </c>
      <c r="BV69" s="380">
        <v>0.173076264634033</v>
      </c>
      <c r="BW69" s="381">
        <v>0.32239493760779903</v>
      </c>
      <c r="BX69" s="380">
        <v>0.81562556976976297</v>
      </c>
      <c r="BY69" s="380">
        <v>0.32239493760779903</v>
      </c>
      <c r="BZ69" s="89">
        <v>1.4539632847544299</v>
      </c>
      <c r="CA69" s="380">
        <v>1.4567887556982699</v>
      </c>
      <c r="CB69" s="380">
        <v>0.34375276829976797</v>
      </c>
      <c r="CC69" s="89">
        <v>0.78936030683828595</v>
      </c>
      <c r="CD69" s="380">
        <v>0.43331831531027798</v>
      </c>
      <c r="CE69" s="380">
        <v>4.8224518784559099E-2</v>
      </c>
      <c r="CF69" s="89">
        <v>13.690093529264701</v>
      </c>
      <c r="CG69" s="380">
        <v>3.0367171346578998</v>
      </c>
      <c r="CH69" s="380">
        <v>0.23312880833298799</v>
      </c>
      <c r="CI69" s="89">
        <v>4.5551553401394997</v>
      </c>
      <c r="CJ69" s="380">
        <v>2.0957187448998198</v>
      </c>
      <c r="CK69" s="380">
        <v>0.134343597929311</v>
      </c>
      <c r="CL69" s="381">
        <v>1.0294166293712601</v>
      </c>
      <c r="CM69" s="380">
        <v>2.3813825459278801</v>
      </c>
      <c r="CN69" s="380">
        <v>1.0294166293712601</v>
      </c>
      <c r="CO69" s="89">
        <v>605.67461724599798</v>
      </c>
      <c r="CP69" s="380">
        <v>65.769123246047897</v>
      </c>
      <c r="CQ69" s="380">
        <v>6.4792987083082199E-3</v>
      </c>
      <c r="CR69" s="89">
        <v>558.69410761620895</v>
      </c>
      <c r="CS69" s="380">
        <v>86.831201122353093</v>
      </c>
      <c r="CT69" s="380">
        <v>0</v>
      </c>
      <c r="CU69" s="89">
        <v>6.7137792168836103</v>
      </c>
      <c r="CV69" s="380">
        <v>2.20252894572846</v>
      </c>
      <c r="CW69" s="380">
        <v>1.43028411464842E-2</v>
      </c>
      <c r="CX69" s="381">
        <v>6.1334766373145897E-3</v>
      </c>
      <c r="CY69" s="380">
        <v>0</v>
      </c>
      <c r="CZ69" s="380">
        <v>6.1334766373145897E-3</v>
      </c>
      <c r="DA69" s="89">
        <v>0</v>
      </c>
      <c r="DB69" s="380">
        <v>0</v>
      </c>
      <c r="DC69" s="380">
        <v>0</v>
      </c>
      <c r="DD69" s="381">
        <v>7.3162605514985296E-2</v>
      </c>
      <c r="DE69" s="380">
        <v>0</v>
      </c>
      <c r="DF69" s="380">
        <v>7.3162605514985296E-2</v>
      </c>
      <c r="DG69" s="381">
        <v>3.3191376010644397E-2</v>
      </c>
      <c r="DH69" s="380">
        <v>0</v>
      </c>
      <c r="DI69" s="380">
        <v>3.3191376010644397E-2</v>
      </c>
      <c r="DJ69" s="89">
        <v>8.1989001330756999</v>
      </c>
      <c r="DK69" s="380">
        <v>4.42811683292393</v>
      </c>
      <c r="DL69" s="380">
        <v>4.3360183510568598E-2</v>
      </c>
      <c r="DM69" s="89">
        <v>516.09500740694</v>
      </c>
      <c r="DN69" s="380">
        <v>73.521670287275697</v>
      </c>
      <c r="DO69" s="380">
        <v>0</v>
      </c>
      <c r="DP69" s="89">
        <v>1321.35757854808</v>
      </c>
      <c r="DQ69" s="380">
        <v>166.463559204463</v>
      </c>
      <c r="DR69" s="380">
        <v>0</v>
      </c>
      <c r="DS69" s="89">
        <v>189.51612493898801</v>
      </c>
      <c r="DT69" s="380">
        <v>27.400574703392898</v>
      </c>
      <c r="DU69" s="380">
        <v>0</v>
      </c>
      <c r="DV69" s="89">
        <v>914.55929981314398</v>
      </c>
      <c r="DW69" s="380">
        <v>101.427490886767</v>
      </c>
      <c r="DX69" s="380">
        <v>0</v>
      </c>
      <c r="DY69" s="89">
        <v>204.370703440249</v>
      </c>
      <c r="DZ69" s="380">
        <v>31.247167540404</v>
      </c>
      <c r="EA69" s="380">
        <v>0</v>
      </c>
      <c r="EB69" s="89">
        <v>42.437774331613497</v>
      </c>
      <c r="EC69" s="380">
        <v>4.3429949283726597</v>
      </c>
      <c r="ED69" s="380">
        <v>0</v>
      </c>
      <c r="EE69" s="89">
        <v>196.98043856754501</v>
      </c>
      <c r="EF69" s="380">
        <v>28.782408600891198</v>
      </c>
      <c r="EG69" s="380">
        <v>0</v>
      </c>
      <c r="EH69" s="89">
        <v>23.946601589691699</v>
      </c>
      <c r="EI69" s="380">
        <v>3.1043670364257601</v>
      </c>
      <c r="EJ69" s="380">
        <v>0</v>
      </c>
      <c r="EK69" s="89">
        <v>129.71474265536801</v>
      </c>
      <c r="EL69" s="380">
        <v>14.3663610090116</v>
      </c>
      <c r="EM69" s="380">
        <v>0</v>
      </c>
      <c r="EN69" s="89">
        <v>22.054553260979901</v>
      </c>
      <c r="EO69" s="380">
        <v>2.6147818549211599</v>
      </c>
      <c r="EP69" s="380">
        <v>0</v>
      </c>
      <c r="EQ69" s="89">
        <v>53.959871783110401</v>
      </c>
      <c r="ER69" s="380">
        <v>10.128227897291</v>
      </c>
      <c r="ES69" s="380">
        <v>1.46705697895371E-2</v>
      </c>
      <c r="ET69" s="89">
        <v>6.3221274218038497</v>
      </c>
      <c r="EU69" s="380">
        <v>1.24756342149966</v>
      </c>
      <c r="EV69" s="380">
        <v>0</v>
      </c>
      <c r="EW69" s="89">
        <v>33.237744636700498</v>
      </c>
      <c r="EX69" s="380">
        <v>4.3559589411470698</v>
      </c>
      <c r="EY69" s="380">
        <v>0</v>
      </c>
      <c r="EZ69" s="89">
        <v>4.5054480300470798</v>
      </c>
      <c r="FA69" s="380">
        <v>1.0492252245318301</v>
      </c>
      <c r="FB69" s="380">
        <v>0</v>
      </c>
      <c r="FC69" s="381">
        <v>1.6000527513723498E-2</v>
      </c>
      <c r="FD69" s="380">
        <v>0</v>
      </c>
      <c r="FE69" s="380">
        <v>1.6000527513723498E-2</v>
      </c>
      <c r="FF69" s="89">
        <v>1.8764217196781099</v>
      </c>
      <c r="FG69" s="380">
        <v>0.52778202971063104</v>
      </c>
      <c r="FH69" s="380">
        <v>0</v>
      </c>
      <c r="FI69" s="381">
        <v>1.4947576304491899E-2</v>
      </c>
      <c r="FJ69" s="380">
        <v>0</v>
      </c>
      <c r="FK69" s="380">
        <v>1.4947576304491899E-2</v>
      </c>
      <c r="FL69" s="89">
        <v>9.0967173270296602</v>
      </c>
      <c r="FM69" s="380">
        <v>2.1849512976608798</v>
      </c>
      <c r="FN69" s="380">
        <v>4.6709998763718504E-3</v>
      </c>
      <c r="FO69" s="89">
        <v>3.5648218871247299</v>
      </c>
      <c r="FP69" s="380">
        <v>0.91134171119424101</v>
      </c>
      <c r="FQ69" s="380">
        <v>1.08378956958431E-2</v>
      </c>
      <c r="FS69" s="118">
        <v>4217.7521240404703</v>
      </c>
      <c r="FT69" s="118">
        <v>0.63590357293587008</v>
      </c>
      <c r="FU69" s="118">
        <v>1.0840898606041178</v>
      </c>
      <c r="FV69" s="207">
        <v>2.01904833134533</v>
      </c>
    </row>
    <row r="70" spans="2:178">
      <c r="B70" s="73" t="s">
        <v>17</v>
      </c>
      <c r="C70" s="73" t="s">
        <v>51</v>
      </c>
      <c r="D70" s="143" t="s">
        <v>105</v>
      </c>
      <c r="E70" s="73">
        <v>45</v>
      </c>
      <c r="F70" s="143">
        <v>138</v>
      </c>
      <c r="G70" s="156" t="s">
        <v>322</v>
      </c>
      <c r="H70" s="73" t="s">
        <v>39</v>
      </c>
      <c r="I70" s="73" t="s">
        <v>982</v>
      </c>
      <c r="J70" s="73" t="s">
        <v>956</v>
      </c>
      <c r="K70" s="73">
        <v>33</v>
      </c>
      <c r="L70" s="207">
        <v>19.367747588511595</v>
      </c>
      <c r="M70" s="207"/>
      <c r="N70" s="135">
        <v>761.93628919512673</v>
      </c>
      <c r="O70" s="379">
        <v>35600</v>
      </c>
      <c r="P70" s="379">
        <v>1260</v>
      </c>
      <c r="Q70" s="203"/>
      <c r="R70" s="381">
        <v>3.4100875006174198</v>
      </c>
      <c r="S70" s="380">
        <v>4.8954110631772298</v>
      </c>
      <c r="T70" s="380">
        <v>3.4100875006174198</v>
      </c>
      <c r="U70" s="89">
        <v>26.793198649288399</v>
      </c>
      <c r="V70" s="380">
        <v>14.6017822097657</v>
      </c>
      <c r="W70" s="380">
        <v>6.1684922898716303</v>
      </c>
      <c r="X70" s="89">
        <v>228.114768406179</v>
      </c>
      <c r="Y70" s="380">
        <v>19.601023502013401</v>
      </c>
      <c r="Z70" s="380">
        <v>1.8072347066646699</v>
      </c>
      <c r="AA70" s="89">
        <v>280.54400490832001</v>
      </c>
      <c r="AB70" s="380">
        <v>220.393391693171</v>
      </c>
      <c r="AC70" s="380">
        <v>0.27870929168041397</v>
      </c>
      <c r="AD70" s="381">
        <v>1.9487416865537599</v>
      </c>
      <c r="AE70" s="380">
        <v>3.5736986463109601</v>
      </c>
      <c r="AF70" s="380">
        <v>1.9487416865537599</v>
      </c>
      <c r="AG70" s="381">
        <v>556.79171329411895</v>
      </c>
      <c r="AH70" s="380">
        <v>708.869148595468</v>
      </c>
      <c r="AI70" s="380">
        <v>556.79171329411895</v>
      </c>
      <c r="AJ70" s="89">
        <v>160458.39943399199</v>
      </c>
      <c r="AK70" s="380">
        <v>24297.025618965999</v>
      </c>
      <c r="AL70" s="380">
        <v>15.118591108088101</v>
      </c>
      <c r="AM70" s="89">
        <v>133.384921816656</v>
      </c>
      <c r="AN70" s="380">
        <v>151.11359442518599</v>
      </c>
      <c r="AO70" s="380">
        <v>62.7993636444195</v>
      </c>
      <c r="AP70" s="89">
        <v>630.10768401559096</v>
      </c>
      <c r="AQ70" s="380">
        <v>260.82560244103701</v>
      </c>
      <c r="AR70" s="380">
        <v>105.24597987813701</v>
      </c>
      <c r="AS70" s="381">
        <v>15.254789668619001</v>
      </c>
      <c r="AT70" s="380">
        <v>25.6153564194381</v>
      </c>
      <c r="AU70" s="380">
        <v>15.254789668619001</v>
      </c>
      <c r="AV70" s="381">
        <v>0.32309999740194301</v>
      </c>
      <c r="AW70" s="380">
        <v>1.06237726282399</v>
      </c>
      <c r="AX70" s="380">
        <v>0.32309999740194301</v>
      </c>
      <c r="AY70" s="89">
        <v>1.9682867962876001</v>
      </c>
      <c r="AZ70" s="380">
        <v>3.9365735925752001</v>
      </c>
      <c r="BA70" s="380">
        <v>0.69950022621616104</v>
      </c>
      <c r="BB70" s="89">
        <v>1.0936083077576899</v>
      </c>
      <c r="BC70" s="382">
        <v>0.49308123997928099</v>
      </c>
      <c r="BD70" s="382">
        <v>4.4393811532314802E-2</v>
      </c>
      <c r="BE70" s="381">
        <v>2.6574161780315402</v>
      </c>
      <c r="BF70" s="380">
        <v>2.38885865670178</v>
      </c>
      <c r="BG70" s="380">
        <v>2.6574161780315402</v>
      </c>
      <c r="BH70" s="89">
        <v>224.097057809478</v>
      </c>
      <c r="BI70" s="380">
        <v>59.030587139219598</v>
      </c>
      <c r="BJ70" s="380">
        <v>0.57742557889784996</v>
      </c>
      <c r="BK70" s="89">
        <v>644.46793375682296</v>
      </c>
      <c r="BL70" s="380">
        <v>573.63168533357305</v>
      </c>
      <c r="BM70" s="380">
        <v>0.97077154856150805</v>
      </c>
      <c r="BN70" s="89">
        <v>883.75482819782303</v>
      </c>
      <c r="BO70" s="380">
        <v>643.08768218410398</v>
      </c>
      <c r="BP70" s="380">
        <v>5.3461543511388303</v>
      </c>
      <c r="BQ70" s="89">
        <v>0.230158377327669</v>
      </c>
      <c r="BR70" s="380">
        <v>0.22041144437874</v>
      </c>
      <c r="BS70" s="380">
        <v>1.93720482871091E-2</v>
      </c>
      <c r="BT70" s="381">
        <v>0.25432384785015599</v>
      </c>
      <c r="BU70" s="380">
        <v>0</v>
      </c>
      <c r="BV70" s="380">
        <v>0.25432384785015599</v>
      </c>
      <c r="BW70" s="381">
        <v>0.30454126164526901</v>
      </c>
      <c r="BX70" s="380">
        <v>0.86078239503307896</v>
      </c>
      <c r="BY70" s="380">
        <v>0.30454126164526901</v>
      </c>
      <c r="BZ70" s="89">
        <v>2.0792014593016499</v>
      </c>
      <c r="CA70" s="380">
        <v>2.07919568967066</v>
      </c>
      <c r="CB70" s="380">
        <v>0.37489857710971602</v>
      </c>
      <c r="CC70" s="89">
        <v>1.24288520779817</v>
      </c>
      <c r="CD70" s="380">
        <v>0.59351508827956401</v>
      </c>
      <c r="CE70" s="380">
        <v>5.0372935871829998E-2</v>
      </c>
      <c r="CF70" s="89">
        <v>12.481206207230599</v>
      </c>
      <c r="CG70" s="380">
        <v>4.6185976051708204</v>
      </c>
      <c r="CH70" s="380">
        <v>0.32375625874429997</v>
      </c>
      <c r="CI70" s="89">
        <v>3.5189863503580998</v>
      </c>
      <c r="CJ70" s="380">
        <v>2.1242325005221101</v>
      </c>
      <c r="CK70" s="380">
        <v>0.17746364968485201</v>
      </c>
      <c r="CL70" s="381">
        <v>1.55075421675379</v>
      </c>
      <c r="CM70" s="380">
        <v>2.9068845180979701</v>
      </c>
      <c r="CN70" s="380">
        <v>1.55075421675379</v>
      </c>
      <c r="CO70" s="89">
        <v>646.64770897897699</v>
      </c>
      <c r="CP70" s="380">
        <v>81.889531004304004</v>
      </c>
      <c r="CQ70" s="380">
        <v>0</v>
      </c>
      <c r="CR70" s="89">
        <v>560.29530283230304</v>
      </c>
      <c r="CS70" s="380">
        <v>55.652777538113703</v>
      </c>
      <c r="CT70" s="380">
        <v>9.0135986138103197E-3</v>
      </c>
      <c r="CU70" s="89">
        <v>5.7296118374186502</v>
      </c>
      <c r="CV70" s="380">
        <v>1.69534627151891</v>
      </c>
      <c r="CW70" s="380">
        <v>1.22459530976235E-2</v>
      </c>
      <c r="CX70" s="381">
        <v>1.0318463542632701E-2</v>
      </c>
      <c r="CY70" s="380">
        <v>0</v>
      </c>
      <c r="CZ70" s="380">
        <v>1.0318463542632701E-2</v>
      </c>
      <c r="DA70" s="89">
        <v>0</v>
      </c>
      <c r="DB70" s="380">
        <v>0</v>
      </c>
      <c r="DC70" s="380">
        <v>0</v>
      </c>
      <c r="DD70" s="381">
        <v>0.10160606702552299</v>
      </c>
      <c r="DE70" s="380">
        <v>0</v>
      </c>
      <c r="DF70" s="380">
        <v>0.10160606702552299</v>
      </c>
      <c r="DG70" s="381">
        <v>3.9294864646606302E-2</v>
      </c>
      <c r="DH70" s="380">
        <v>0</v>
      </c>
      <c r="DI70" s="380">
        <v>3.9294864646606302E-2</v>
      </c>
      <c r="DJ70" s="89">
        <v>12.631623671592701</v>
      </c>
      <c r="DK70" s="380">
        <v>5.3553152527630301</v>
      </c>
      <c r="DL70" s="380">
        <v>0</v>
      </c>
      <c r="DM70" s="89">
        <v>517.31776297300905</v>
      </c>
      <c r="DN70" s="380">
        <v>80.145462041438293</v>
      </c>
      <c r="DO70" s="380">
        <v>5.4860398379350701E-3</v>
      </c>
      <c r="DP70" s="89">
        <v>1316.88439660421</v>
      </c>
      <c r="DQ70" s="380">
        <v>208.05466334504101</v>
      </c>
      <c r="DR70" s="380">
        <v>0</v>
      </c>
      <c r="DS70" s="89">
        <v>185.83945362362601</v>
      </c>
      <c r="DT70" s="380">
        <v>20.248614232266998</v>
      </c>
      <c r="DU70" s="380">
        <v>0</v>
      </c>
      <c r="DV70" s="89">
        <v>894.99405246156402</v>
      </c>
      <c r="DW70" s="380">
        <v>80.810996218535095</v>
      </c>
      <c r="DX70" s="380">
        <v>0</v>
      </c>
      <c r="DY70" s="89">
        <v>198.32761785920999</v>
      </c>
      <c r="DZ70" s="380">
        <v>22.6604558274644</v>
      </c>
      <c r="EA70" s="380">
        <v>0</v>
      </c>
      <c r="EB70" s="89">
        <v>42.255285100440702</v>
      </c>
      <c r="EC70" s="380">
        <v>4.0734651787664102</v>
      </c>
      <c r="ED70" s="380">
        <v>1.1224081130281199E-2</v>
      </c>
      <c r="EE70" s="89">
        <v>195.34297414951499</v>
      </c>
      <c r="EF70" s="380">
        <v>18.9966088816109</v>
      </c>
      <c r="EG70" s="380">
        <v>0</v>
      </c>
      <c r="EH70" s="89">
        <v>23.570842943208099</v>
      </c>
      <c r="EI70" s="380">
        <v>3.9079857068252699</v>
      </c>
      <c r="EJ70" s="380">
        <v>4.0443501655849897E-3</v>
      </c>
      <c r="EK70" s="89">
        <v>127.780601431398</v>
      </c>
      <c r="EL70" s="380">
        <v>19.676685806350299</v>
      </c>
      <c r="EM70" s="380">
        <v>0</v>
      </c>
      <c r="EN70" s="89">
        <v>22.008102220465499</v>
      </c>
      <c r="EO70" s="380">
        <v>2.8922674349639399</v>
      </c>
      <c r="EP70" s="380">
        <v>4.11127514142461E-3</v>
      </c>
      <c r="EQ70" s="89">
        <v>54.559549375536001</v>
      </c>
      <c r="ER70" s="380">
        <v>8.8656755010085</v>
      </c>
      <c r="ES70" s="380">
        <v>0</v>
      </c>
      <c r="ET70" s="89">
        <v>5.9453707974830303</v>
      </c>
      <c r="EU70" s="380">
        <v>1.02598514334165</v>
      </c>
      <c r="EV70" s="380">
        <v>0</v>
      </c>
      <c r="EW70" s="89">
        <v>34.215592401227397</v>
      </c>
      <c r="EX70" s="380">
        <v>7.7464362645649096</v>
      </c>
      <c r="EY70" s="380">
        <v>0</v>
      </c>
      <c r="EZ70" s="89">
        <v>4.5513646027228498</v>
      </c>
      <c r="FA70" s="380">
        <v>0.92225561550278801</v>
      </c>
      <c r="FB70" s="380">
        <v>4.3081736352274099E-3</v>
      </c>
      <c r="FC70" s="89">
        <v>0</v>
      </c>
      <c r="FD70" s="380">
        <v>0</v>
      </c>
      <c r="FE70" s="380">
        <v>0</v>
      </c>
      <c r="FF70" s="89">
        <v>1.80874378805938</v>
      </c>
      <c r="FG70" s="380">
        <v>0.83875086874193905</v>
      </c>
      <c r="FH70" s="380">
        <v>1.6715955672323202E-2</v>
      </c>
      <c r="FI70" s="381">
        <v>1.48269191804983E-2</v>
      </c>
      <c r="FJ70" s="380">
        <v>0</v>
      </c>
      <c r="FK70" s="380">
        <v>1.48269191804983E-2</v>
      </c>
      <c r="FL70" s="89">
        <v>8.7313046891357402</v>
      </c>
      <c r="FM70" s="380">
        <v>2.31826098898157</v>
      </c>
      <c r="FN70" s="380">
        <v>0</v>
      </c>
      <c r="FO70" s="89">
        <v>3.5718542615797699</v>
      </c>
      <c r="FP70" s="380">
        <v>0.91536021322168004</v>
      </c>
      <c r="FQ70" s="380">
        <v>5.3094276920963796E-3</v>
      </c>
      <c r="FS70" s="118">
        <v>4183.8882693759178</v>
      </c>
      <c r="FT70" s="118">
        <v>0.64654880544757021</v>
      </c>
      <c r="FU70" s="118">
        <v>1.1541194539917807</v>
      </c>
      <c r="FV70" s="207">
        <v>1.9183927132342342</v>
      </c>
    </row>
    <row r="71" spans="2:178">
      <c r="B71" s="73" t="s">
        <v>17</v>
      </c>
      <c r="C71" s="73" t="s">
        <v>51</v>
      </c>
      <c r="D71" s="143" t="s">
        <v>105</v>
      </c>
      <c r="E71" s="73">
        <v>45</v>
      </c>
      <c r="F71" s="143">
        <v>138</v>
      </c>
      <c r="G71" s="156" t="s">
        <v>322</v>
      </c>
      <c r="H71" s="73" t="s">
        <v>39</v>
      </c>
      <c r="I71" s="73" t="s">
        <v>983</v>
      </c>
      <c r="J71" s="73" t="s">
        <v>956</v>
      </c>
      <c r="K71" s="73">
        <v>25</v>
      </c>
      <c r="L71" s="207">
        <v>19.367747588511602</v>
      </c>
      <c r="M71" s="207"/>
      <c r="N71" s="135">
        <v>570.28360295586162</v>
      </c>
      <c r="O71" s="379">
        <v>34950</v>
      </c>
      <c r="P71" s="379">
        <v>1610</v>
      </c>
      <c r="Q71" s="203"/>
      <c r="R71" s="381">
        <v>9.0863426546182744</v>
      </c>
      <c r="S71" s="380">
        <v>7.3257599377789013</v>
      </c>
      <c r="T71" s="380">
        <v>9.0863426546182744</v>
      </c>
      <c r="U71" s="381">
        <v>18.923070412867602</v>
      </c>
      <c r="V71" s="380">
        <v>22.180464761323321</v>
      </c>
      <c r="W71" s="380">
        <v>18.923070412867602</v>
      </c>
      <c r="X71" s="89">
        <v>228.24619465867241</v>
      </c>
      <c r="Y71" s="380">
        <v>16.56131745745154</v>
      </c>
      <c r="Z71" s="380">
        <v>5.9454911388571183</v>
      </c>
      <c r="AA71" s="89">
        <v>185.25210102727385</v>
      </c>
      <c r="AB71" s="380">
        <v>69.008682744985563</v>
      </c>
      <c r="AC71" s="380">
        <v>0.86102878066613941</v>
      </c>
      <c r="AD71" s="381">
        <v>4.0087717353635517</v>
      </c>
      <c r="AE71" s="380">
        <v>7.1895185692099099</v>
      </c>
      <c r="AF71" s="380">
        <v>4.0087717353635517</v>
      </c>
      <c r="AG71" s="381">
        <v>1066.3938894744006</v>
      </c>
      <c r="AH71" s="380">
        <v>507.3109507942338</v>
      </c>
      <c r="AI71" s="380">
        <v>1066.3938894744006</v>
      </c>
      <c r="AJ71" s="89">
        <v>159524.44290663349</v>
      </c>
      <c r="AK71" s="380">
        <v>7387.4239943174825</v>
      </c>
      <c r="AL71" s="380">
        <v>44.03258229909342</v>
      </c>
      <c r="AM71" s="381">
        <v>202.18572614864121</v>
      </c>
      <c r="AN71" s="380">
        <v>267.1068653065422</v>
      </c>
      <c r="AO71" s="380">
        <v>202.18572614864121</v>
      </c>
      <c r="AP71" s="381">
        <v>396.315848895714</v>
      </c>
      <c r="AQ71" s="380">
        <v>312.94073924140213</v>
      </c>
      <c r="AR71" s="380">
        <v>396.315848895714</v>
      </c>
      <c r="AS71" s="381">
        <v>41.669770607639251</v>
      </c>
      <c r="AT71" s="380">
        <v>21.998820180293595</v>
      </c>
      <c r="AU71" s="380">
        <v>41.669770607639251</v>
      </c>
      <c r="AV71" s="381">
        <v>0.93104109498220644</v>
      </c>
      <c r="AW71" s="380">
        <v>1.0458869188129554</v>
      </c>
      <c r="AX71" s="380">
        <v>0.93104109498220644</v>
      </c>
      <c r="AY71" s="381">
        <v>2.1537073082550733</v>
      </c>
      <c r="AZ71" s="380">
        <v>0</v>
      </c>
      <c r="BA71" s="380">
        <v>2.1537073082550733</v>
      </c>
      <c r="BB71" s="89">
        <v>1.394346125638833</v>
      </c>
      <c r="BC71" s="382">
        <v>0.58691336024290108</v>
      </c>
      <c r="BD71" s="382">
        <v>0.13883488715482808</v>
      </c>
      <c r="BE71" s="381">
        <v>6.9635581228846188</v>
      </c>
      <c r="BF71" s="380">
        <v>6.5646120939331292</v>
      </c>
      <c r="BG71" s="380">
        <v>6.9635581228846188</v>
      </c>
      <c r="BH71" s="89">
        <v>185.90024162726434</v>
      </c>
      <c r="BI71" s="380">
        <v>20.748665276817114</v>
      </c>
      <c r="BJ71" s="380">
        <v>1.8807415733214177</v>
      </c>
      <c r="BK71" s="89">
        <v>510.35021441927586</v>
      </c>
      <c r="BL71" s="380">
        <v>149.99326006536299</v>
      </c>
      <c r="BM71" s="380">
        <v>3.1734630422868166</v>
      </c>
      <c r="BN71" s="89">
        <v>744.53931094642905</v>
      </c>
      <c r="BO71" s="380">
        <v>86.493357784627804</v>
      </c>
      <c r="BP71" s="380">
        <v>15.086544731141595</v>
      </c>
      <c r="BQ71" s="381">
        <v>5.0089888842850983E-2</v>
      </c>
      <c r="BR71" s="380">
        <v>0.17243522912420495</v>
      </c>
      <c r="BS71" s="380">
        <v>5.0089888842850983E-2</v>
      </c>
      <c r="BT71" s="381">
        <v>0.49228436816273541</v>
      </c>
      <c r="BU71" s="380">
        <v>9.1149122949369388E-3</v>
      </c>
      <c r="BV71" s="380">
        <v>0.49228436816273541</v>
      </c>
      <c r="BW71" s="381">
        <v>1.0142831539662629</v>
      </c>
      <c r="BX71" s="380">
        <v>1.0198612313967743</v>
      </c>
      <c r="BY71" s="380">
        <v>1.0142831539662629</v>
      </c>
      <c r="BZ71" s="89">
        <v>3.4748737250266233</v>
      </c>
      <c r="CA71" s="380">
        <v>2.504555156376282</v>
      </c>
      <c r="CB71" s="380">
        <v>0.93612940669432498</v>
      </c>
      <c r="CC71" s="89">
        <v>0.80278975859930513</v>
      </c>
      <c r="CD71" s="380">
        <v>0.26142087375264528</v>
      </c>
      <c r="CE71" s="380">
        <v>0.14143887791866469</v>
      </c>
      <c r="CF71" s="89">
        <v>15.171202666995258</v>
      </c>
      <c r="CG71" s="380">
        <v>4.0101262640033379</v>
      </c>
      <c r="CH71" s="380">
        <v>0.78861217029238273</v>
      </c>
      <c r="CI71" s="89">
        <v>4.0994728961828093</v>
      </c>
      <c r="CJ71" s="380">
        <v>2.2394681036537656</v>
      </c>
      <c r="CK71" s="380">
        <v>0.37038502944701746</v>
      </c>
      <c r="CL71" s="381">
        <v>4.3337103754300115</v>
      </c>
      <c r="CM71" s="380">
        <v>2.3458396247063606</v>
      </c>
      <c r="CN71" s="380">
        <v>4.3337103754300115</v>
      </c>
      <c r="CO71" s="89">
        <v>640.58669470224845</v>
      </c>
      <c r="CP71" s="380">
        <v>44.979519722031661</v>
      </c>
      <c r="CQ71" s="380">
        <v>2.3035437985195945E-2</v>
      </c>
      <c r="CR71" s="89">
        <v>557.01881473043852</v>
      </c>
      <c r="CS71" s="380">
        <v>58.116689464960977</v>
      </c>
      <c r="CT71" s="380">
        <v>2.6689172675159321E-2</v>
      </c>
      <c r="CU71" s="89">
        <v>4.5490044937370318</v>
      </c>
      <c r="CV71" s="380">
        <v>1.0864664132608548</v>
      </c>
      <c r="CW71" s="380">
        <v>0</v>
      </c>
      <c r="CX71" s="381">
        <v>2.1767391602081194E-2</v>
      </c>
      <c r="CY71" s="380">
        <v>0</v>
      </c>
      <c r="CZ71" s="380">
        <v>2.1767391602081194E-2</v>
      </c>
      <c r="DA71" s="89">
        <v>0</v>
      </c>
      <c r="DB71" s="380">
        <v>0</v>
      </c>
      <c r="DC71" s="380">
        <v>0</v>
      </c>
      <c r="DD71" s="89">
        <v>0.45876088697953704</v>
      </c>
      <c r="DE71" s="380">
        <v>5.3406021334444879E-2</v>
      </c>
      <c r="DF71" s="380">
        <v>0.22983989176921366</v>
      </c>
      <c r="DG71" s="381">
        <v>7.8570678647007924E-2</v>
      </c>
      <c r="DH71" s="380">
        <v>0</v>
      </c>
      <c r="DI71" s="380">
        <v>7.8570678647007924E-2</v>
      </c>
      <c r="DJ71" s="89">
        <v>8.2151654368515068</v>
      </c>
      <c r="DK71" s="380">
        <v>2.6662929372044215</v>
      </c>
      <c r="DL71" s="380">
        <v>0.15251759289084438</v>
      </c>
      <c r="DM71" s="89">
        <v>504.83457040347099</v>
      </c>
      <c r="DN71" s="380">
        <v>81.851079593090617</v>
      </c>
      <c r="DO71" s="380">
        <v>0</v>
      </c>
      <c r="DP71" s="89">
        <v>1286.3480710260856</v>
      </c>
      <c r="DQ71" s="380">
        <v>106.2621665883682</v>
      </c>
      <c r="DR71" s="380">
        <v>1.7735011896309827E-2</v>
      </c>
      <c r="DS71" s="89">
        <v>178.93912357822731</v>
      </c>
      <c r="DT71" s="380">
        <v>13.779557773582493</v>
      </c>
      <c r="DU71" s="380">
        <v>0</v>
      </c>
      <c r="DV71" s="89">
        <v>848.97998947436622</v>
      </c>
      <c r="DW71" s="380">
        <v>85.835080484681015</v>
      </c>
      <c r="DX71" s="380">
        <v>7.794523384391211E-2</v>
      </c>
      <c r="DY71" s="89">
        <v>193.41541748829658</v>
      </c>
      <c r="DZ71" s="380">
        <v>10.696526412918915</v>
      </c>
      <c r="EA71" s="380">
        <v>8.8537459161730683E-2</v>
      </c>
      <c r="EB71" s="89">
        <v>41.211407922033345</v>
      </c>
      <c r="EC71" s="380">
        <v>3.7804776374765314</v>
      </c>
      <c r="ED71" s="380">
        <v>2.3660034493765192E-2</v>
      </c>
      <c r="EE71" s="89">
        <v>183.18830323505588</v>
      </c>
      <c r="EF71" s="380">
        <v>24.555467560946028</v>
      </c>
      <c r="EG71" s="380">
        <v>0.12379847266021855</v>
      </c>
      <c r="EH71" s="89">
        <v>22.304957931794018</v>
      </c>
      <c r="EI71" s="380">
        <v>1.4224491618706341</v>
      </c>
      <c r="EJ71" s="380">
        <v>1.1962801987145864E-2</v>
      </c>
      <c r="EK71" s="89">
        <v>127.03895403892662</v>
      </c>
      <c r="EL71" s="380">
        <v>24.328127104312244</v>
      </c>
      <c r="EM71" s="380">
        <v>0</v>
      </c>
      <c r="EN71" s="89">
        <v>21.607270138824479</v>
      </c>
      <c r="EO71" s="380">
        <v>2.2410698861475571</v>
      </c>
      <c r="EP71" s="380">
        <v>0</v>
      </c>
      <c r="EQ71" s="89">
        <v>54.287757433174598</v>
      </c>
      <c r="ER71" s="380">
        <v>7.6865029230753059</v>
      </c>
      <c r="ES71" s="380">
        <v>0</v>
      </c>
      <c r="ET71" s="89">
        <v>5.6101155035574237</v>
      </c>
      <c r="EU71" s="380">
        <v>0.97567756045857046</v>
      </c>
      <c r="EV71" s="380">
        <v>1.2474042688044867E-2</v>
      </c>
      <c r="EW71" s="89">
        <v>31.399193429476295</v>
      </c>
      <c r="EX71" s="380">
        <v>3.9659563274417762</v>
      </c>
      <c r="EY71" s="380">
        <v>0</v>
      </c>
      <c r="EZ71" s="89">
        <v>3.9232597731435832</v>
      </c>
      <c r="FA71" s="380">
        <v>0.66459431759855836</v>
      </c>
      <c r="FB71" s="380">
        <v>1.7881737489561074E-2</v>
      </c>
      <c r="FC71" s="381">
        <v>7.8689841763304499E-2</v>
      </c>
      <c r="FD71" s="380">
        <v>0</v>
      </c>
      <c r="FE71" s="380">
        <v>7.8689841763304499E-2</v>
      </c>
      <c r="FF71" s="89">
        <v>1.5475480533437005</v>
      </c>
      <c r="FG71" s="380">
        <v>0.88116908228240776</v>
      </c>
      <c r="FH71" s="380">
        <v>6.0096315679456565E-2</v>
      </c>
      <c r="FI71" s="381">
        <v>2.8402192967118461E-2</v>
      </c>
      <c r="FJ71" s="380">
        <v>0</v>
      </c>
      <c r="FK71" s="380">
        <v>2.8402192967118461E-2</v>
      </c>
      <c r="FL71" s="89">
        <v>8.5399952043704683</v>
      </c>
      <c r="FM71" s="380">
        <v>1.4025510945547692</v>
      </c>
      <c r="FN71" s="380">
        <v>1.6352174225041538E-2</v>
      </c>
      <c r="FO71" s="89">
        <v>3.4001197067623448</v>
      </c>
      <c r="FP71" s="380">
        <v>0.82028249430918632</v>
      </c>
      <c r="FQ71" s="380">
        <v>1.5703040878596079E-2</v>
      </c>
      <c r="FS71" s="118">
        <v>4060.1072061068708</v>
      </c>
      <c r="FT71" s="118">
        <v>0.6572639763756678</v>
      </c>
      <c r="FU71" s="118">
        <v>1.1500270327713282</v>
      </c>
      <c r="FV71" s="207">
        <v>2.1767600664198796</v>
      </c>
    </row>
    <row r="72" spans="2:178">
      <c r="B72" s="73" t="s">
        <v>17</v>
      </c>
      <c r="C72" s="73" t="s">
        <v>51</v>
      </c>
      <c r="D72" s="143" t="s">
        <v>105</v>
      </c>
      <c r="E72" s="73">
        <v>45</v>
      </c>
      <c r="F72" s="143">
        <v>138</v>
      </c>
      <c r="G72" s="156" t="s">
        <v>322</v>
      </c>
      <c r="H72" s="73" t="s">
        <v>39</v>
      </c>
      <c r="I72" s="73" t="s">
        <v>984</v>
      </c>
      <c r="J72" s="73" t="s">
        <v>964</v>
      </c>
      <c r="K72" s="73">
        <v>25</v>
      </c>
      <c r="L72" s="207">
        <v>19.367747588511602</v>
      </c>
      <c r="M72" s="207"/>
      <c r="N72" s="135">
        <v>1491.1513880567204</v>
      </c>
      <c r="O72" s="379">
        <v>35180</v>
      </c>
      <c r="P72" s="379">
        <v>1440</v>
      </c>
      <c r="Q72" s="203"/>
      <c r="R72" s="381">
        <v>9.1985898470406919</v>
      </c>
      <c r="S72" s="380">
        <v>4.4242758078695026</v>
      </c>
      <c r="T72" s="380">
        <v>9.1985898470406919</v>
      </c>
      <c r="U72" s="381">
        <v>19.692937982942937</v>
      </c>
      <c r="V72" s="380">
        <v>25.883294267935344</v>
      </c>
      <c r="W72" s="380">
        <v>19.692937982942937</v>
      </c>
      <c r="X72" s="89">
        <v>330.97610300259788</v>
      </c>
      <c r="Y72" s="380">
        <v>70.186471959774195</v>
      </c>
      <c r="Z72" s="380">
        <v>6.9919213720706415</v>
      </c>
      <c r="AA72" s="89">
        <v>597.1249712669154</v>
      </c>
      <c r="AB72" s="380">
        <v>145.22039403161651</v>
      </c>
      <c r="AC72" s="380">
        <v>0</v>
      </c>
      <c r="AD72" s="89">
        <v>701.44578310217787</v>
      </c>
      <c r="AE72" s="380">
        <v>291.38841435034664</v>
      </c>
      <c r="AF72" s="380">
        <v>4.0231136040356077</v>
      </c>
      <c r="AG72" s="381">
        <v>1069.2993986723338</v>
      </c>
      <c r="AH72" s="380">
        <v>927.13223015415986</v>
      </c>
      <c r="AI72" s="380">
        <v>1069.2993986723338</v>
      </c>
      <c r="AJ72" s="89">
        <v>167028.12439470386</v>
      </c>
      <c r="AK72" s="380">
        <v>8151.812239557943</v>
      </c>
      <c r="AL72" s="380">
        <v>53.41300469397035</v>
      </c>
      <c r="AM72" s="381">
        <v>212.97438659235627</v>
      </c>
      <c r="AN72" s="380">
        <v>319.39393567086961</v>
      </c>
      <c r="AO72" s="380">
        <v>212.97438659235627</v>
      </c>
      <c r="AP72" s="381">
        <v>411.9711923189181</v>
      </c>
      <c r="AQ72" s="380">
        <v>324.97872983404693</v>
      </c>
      <c r="AR72" s="380">
        <v>411.9711923189181</v>
      </c>
      <c r="AS72" s="381">
        <v>51.219348519892975</v>
      </c>
      <c r="AT72" s="380">
        <v>33.134196546524358</v>
      </c>
      <c r="AU72" s="380">
        <v>51.219348519892975</v>
      </c>
      <c r="AV72" s="381">
        <v>0.93747572163419468</v>
      </c>
      <c r="AW72" s="380">
        <v>0.65189202691349879</v>
      </c>
      <c r="AX72" s="380">
        <v>0.93747572163419468</v>
      </c>
      <c r="AY72" s="381">
        <v>2.3719766626661194</v>
      </c>
      <c r="AZ72" s="380">
        <v>3.1925202612361563</v>
      </c>
      <c r="BA72" s="380">
        <v>2.3719766626661194</v>
      </c>
      <c r="BB72" s="89">
        <v>1.1260058149040855</v>
      </c>
      <c r="BC72" s="382">
        <v>0.64440976544980422</v>
      </c>
      <c r="BD72" s="382">
        <v>0.18188559372551152</v>
      </c>
      <c r="BE72" s="381">
        <v>6.6387955696490026</v>
      </c>
      <c r="BF72" s="380">
        <v>3.0690447704936368</v>
      </c>
      <c r="BG72" s="380">
        <v>6.6387955696490026</v>
      </c>
      <c r="BH72" s="89">
        <v>234.78623534748647</v>
      </c>
      <c r="BI72" s="380">
        <v>37.581686683409991</v>
      </c>
      <c r="BJ72" s="380">
        <v>2.1289724765114673</v>
      </c>
      <c r="BK72" s="89">
        <v>2046.5298100641762</v>
      </c>
      <c r="BL72" s="380">
        <v>1359.2271105155958</v>
      </c>
      <c r="BM72" s="380">
        <v>3.9526048352194261</v>
      </c>
      <c r="BN72" s="89">
        <v>1862.4034275570655</v>
      </c>
      <c r="BO72" s="380">
        <v>681.07444535572017</v>
      </c>
      <c r="BP72" s="380">
        <v>17.602823943768922</v>
      </c>
      <c r="BQ72" s="381">
        <v>3.4138455722203497E-2</v>
      </c>
      <c r="BR72" s="380">
        <v>0.28935503257035305</v>
      </c>
      <c r="BS72" s="380">
        <v>3.4138455722203497E-2</v>
      </c>
      <c r="BT72" s="381">
        <v>0.61831941622450226</v>
      </c>
      <c r="BU72" s="380">
        <v>0.40424437376720351</v>
      </c>
      <c r="BV72" s="380">
        <v>0.61831941622450226</v>
      </c>
      <c r="BW72" s="381">
        <v>1.0702236609801898</v>
      </c>
      <c r="BX72" s="380">
        <v>1.0481300422766293</v>
      </c>
      <c r="BY72" s="380">
        <v>1.0702236609801898</v>
      </c>
      <c r="BZ72" s="89">
        <v>3.2351537570655768</v>
      </c>
      <c r="CA72" s="380">
        <v>2.4297567433519043</v>
      </c>
      <c r="CB72" s="380">
        <v>1.380956244495956</v>
      </c>
      <c r="CC72" s="89">
        <v>1.014796654295103</v>
      </c>
      <c r="CD72" s="380">
        <v>1.1166964303360454</v>
      </c>
      <c r="CE72" s="380">
        <v>0.15866190831428803</v>
      </c>
      <c r="CF72" s="89">
        <v>15.148916351740228</v>
      </c>
      <c r="CG72" s="380">
        <v>7.7616473490245932</v>
      </c>
      <c r="CH72" s="380">
        <v>0.78499058319836001</v>
      </c>
      <c r="CI72" s="89">
        <v>4.9975030954003214</v>
      </c>
      <c r="CJ72" s="380">
        <v>1.7894326561384988</v>
      </c>
      <c r="CK72" s="380">
        <v>0.44776694870494571</v>
      </c>
      <c r="CL72" s="381">
        <v>5.6119556196083078</v>
      </c>
      <c r="CM72" s="380">
        <v>4.6826027427724863</v>
      </c>
      <c r="CN72" s="380">
        <v>5.6119556196083078</v>
      </c>
      <c r="CO72" s="89">
        <v>491.10910531867523</v>
      </c>
      <c r="CP72" s="380">
        <v>32.622338369173846</v>
      </c>
      <c r="CQ72" s="380">
        <v>5.2362846196066667E-2</v>
      </c>
      <c r="CR72" s="89">
        <v>686.50339178584773</v>
      </c>
      <c r="CS72" s="380">
        <v>121.92106962138909</v>
      </c>
      <c r="CT72" s="380">
        <v>3.1049734376842691E-2</v>
      </c>
      <c r="CU72" s="89">
        <v>10.437253561806894</v>
      </c>
      <c r="CV72" s="380">
        <v>6.0407869805666889</v>
      </c>
      <c r="CW72" s="380">
        <v>4.2180113213584738E-2</v>
      </c>
      <c r="CX72" s="89">
        <v>0</v>
      </c>
      <c r="CY72" s="380">
        <v>0</v>
      </c>
      <c r="CZ72" s="380">
        <v>0</v>
      </c>
      <c r="DA72" s="89">
        <v>0</v>
      </c>
      <c r="DB72" s="380">
        <v>0</v>
      </c>
      <c r="DC72" s="380">
        <v>0</v>
      </c>
      <c r="DD72" s="381">
        <v>0.21228681338133798</v>
      </c>
      <c r="DE72" s="380">
        <v>1.4532243575324347E-2</v>
      </c>
      <c r="DF72" s="380">
        <v>0.21228681338133798</v>
      </c>
      <c r="DG72" s="381">
        <v>0.10496452663996211</v>
      </c>
      <c r="DH72" s="380">
        <v>0</v>
      </c>
      <c r="DI72" s="380">
        <v>0.10496452663996211</v>
      </c>
      <c r="DJ72" s="89">
        <v>5.8390804690483407</v>
      </c>
      <c r="DK72" s="380">
        <v>1.1047819406915755</v>
      </c>
      <c r="DL72" s="380">
        <v>0</v>
      </c>
      <c r="DM72" s="89">
        <v>625.58932091082659</v>
      </c>
      <c r="DN72" s="380">
        <v>93.197412559553172</v>
      </c>
      <c r="DO72" s="380">
        <v>1.8908124096171756E-2</v>
      </c>
      <c r="DP72" s="89">
        <v>1620.0221825501167</v>
      </c>
      <c r="DQ72" s="380">
        <v>226.99940686609622</v>
      </c>
      <c r="DR72" s="380">
        <v>0</v>
      </c>
      <c r="DS72" s="89">
        <v>226.90215431423189</v>
      </c>
      <c r="DT72" s="380">
        <v>26.952638082570118</v>
      </c>
      <c r="DU72" s="380">
        <v>0</v>
      </c>
      <c r="DV72" s="89">
        <v>1114.9874816912711</v>
      </c>
      <c r="DW72" s="380">
        <v>110.90877132165254</v>
      </c>
      <c r="DX72" s="380">
        <v>0</v>
      </c>
      <c r="DY72" s="89">
        <v>242.50691106192227</v>
      </c>
      <c r="DZ72" s="380">
        <v>24.530363943508799</v>
      </c>
      <c r="EA72" s="380">
        <v>0</v>
      </c>
      <c r="EB72" s="89">
        <v>49.450736499694841</v>
      </c>
      <c r="EC72" s="380">
        <v>4.5479702385507004</v>
      </c>
      <c r="ED72" s="380">
        <v>2.7570039235535738E-2</v>
      </c>
      <c r="EE72" s="89">
        <v>238.09032839183854</v>
      </c>
      <c r="EF72" s="380">
        <v>31.426283233793718</v>
      </c>
      <c r="EG72" s="380">
        <v>0</v>
      </c>
      <c r="EH72" s="89">
        <v>30.08670187887898</v>
      </c>
      <c r="EI72" s="380">
        <v>5.189949236628209</v>
      </c>
      <c r="EJ72" s="380">
        <v>0</v>
      </c>
      <c r="EK72" s="89">
        <v>162.05881992401618</v>
      </c>
      <c r="EL72" s="380">
        <v>32.77745215693993</v>
      </c>
      <c r="EM72" s="380">
        <v>5.591828232743927E-2</v>
      </c>
      <c r="EN72" s="89">
        <v>28.791307891605669</v>
      </c>
      <c r="EO72" s="380">
        <v>4.6355787229789653</v>
      </c>
      <c r="EP72" s="380">
        <v>1.4174536063939629E-2</v>
      </c>
      <c r="EQ72" s="89">
        <v>69.580477145799634</v>
      </c>
      <c r="ER72" s="380">
        <v>10.3036942540267</v>
      </c>
      <c r="ES72" s="380">
        <v>4.2829204235496757E-2</v>
      </c>
      <c r="ET72" s="89">
        <v>7.7885880482903644</v>
      </c>
      <c r="EU72" s="380">
        <v>0.57483023637506914</v>
      </c>
      <c r="EV72" s="380">
        <v>0</v>
      </c>
      <c r="EW72" s="89">
        <v>43.512023695531383</v>
      </c>
      <c r="EX72" s="380">
        <v>9.7975989161269901</v>
      </c>
      <c r="EY72" s="380">
        <v>0</v>
      </c>
      <c r="EZ72" s="89">
        <v>5.4916773091589519</v>
      </c>
      <c r="FA72" s="380">
        <v>0.6490033799161139</v>
      </c>
      <c r="FB72" s="380">
        <v>1.4856234351845132E-2</v>
      </c>
      <c r="FC72" s="89">
        <v>0</v>
      </c>
      <c r="FD72" s="380">
        <v>0</v>
      </c>
      <c r="FE72" s="380">
        <v>0</v>
      </c>
      <c r="FF72" s="89">
        <v>2.3695598532563396</v>
      </c>
      <c r="FG72" s="380">
        <v>0.77894081644008506</v>
      </c>
      <c r="FH72" s="380">
        <v>0</v>
      </c>
      <c r="FI72" s="381">
        <v>3.3103654450566324E-2</v>
      </c>
      <c r="FJ72" s="380">
        <v>0</v>
      </c>
      <c r="FK72" s="380">
        <v>3.3103654450566324E-2</v>
      </c>
      <c r="FL72" s="89">
        <v>12.812474992431023</v>
      </c>
      <c r="FM72" s="380">
        <v>4.3981576836839222</v>
      </c>
      <c r="FN72" s="380">
        <v>0</v>
      </c>
      <c r="FO72" s="89">
        <v>4.476791261796083</v>
      </c>
      <c r="FP72" s="380">
        <v>1.3307646226834111</v>
      </c>
      <c r="FQ72" s="380">
        <v>0</v>
      </c>
      <c r="FS72" s="118">
        <v>5151.3621030990307</v>
      </c>
      <c r="FT72" s="118">
        <v>0.61964395566880903</v>
      </c>
      <c r="FU72" s="118">
        <v>0.71537753665152315</v>
      </c>
      <c r="FV72" s="207">
        <v>2.3330713498155715</v>
      </c>
    </row>
    <row r="73" spans="2:178">
      <c r="B73" s="73" t="s">
        <v>17</v>
      </c>
      <c r="C73" s="73" t="s">
        <v>51</v>
      </c>
      <c r="D73" s="143" t="s">
        <v>105</v>
      </c>
      <c r="E73" s="73">
        <v>45</v>
      </c>
      <c r="F73" s="143">
        <v>138</v>
      </c>
      <c r="G73" s="156" t="s">
        <v>322</v>
      </c>
      <c r="H73" s="73" t="s">
        <v>39</v>
      </c>
      <c r="I73" s="73" t="s">
        <v>985</v>
      </c>
      <c r="J73" s="73" t="s">
        <v>964</v>
      </c>
      <c r="K73" s="73">
        <v>33</v>
      </c>
      <c r="L73" s="207">
        <v>19.367747588511602</v>
      </c>
      <c r="M73" s="207"/>
      <c r="N73" s="135">
        <v>785.30856800479319</v>
      </c>
      <c r="O73" s="379">
        <v>35560</v>
      </c>
      <c r="P73" s="379">
        <v>1310</v>
      </c>
      <c r="Q73" s="203"/>
      <c r="R73" s="381">
        <v>4.452929129634513</v>
      </c>
      <c r="S73" s="380">
        <v>4.3387521621864131</v>
      </c>
      <c r="T73" s="380">
        <v>4.452929129634513</v>
      </c>
      <c r="U73" s="89">
        <v>25.577017105167531</v>
      </c>
      <c r="V73" s="380">
        <v>16.095658477630717</v>
      </c>
      <c r="W73" s="380">
        <v>6.6530917210401244</v>
      </c>
      <c r="X73" s="89">
        <v>270.79943435494948</v>
      </c>
      <c r="Y73" s="380">
        <v>56.348446701910163</v>
      </c>
      <c r="Z73" s="380">
        <v>2.7901690847458864</v>
      </c>
      <c r="AA73" s="89">
        <v>244.62769678016605</v>
      </c>
      <c r="AB73" s="380">
        <v>79.351579667829043</v>
      </c>
      <c r="AC73" s="380">
        <v>0.41590080948171243</v>
      </c>
      <c r="AD73" s="89">
        <v>249.97314775357256</v>
      </c>
      <c r="AE73" s="380">
        <v>265.54071546260479</v>
      </c>
      <c r="AF73" s="380">
        <v>1.8064804444006581</v>
      </c>
      <c r="AG73" s="381">
        <v>350.67724218151409</v>
      </c>
      <c r="AH73" s="380">
        <v>489.46631428906335</v>
      </c>
      <c r="AI73" s="380">
        <v>350.67724218151409</v>
      </c>
      <c r="AJ73" s="89">
        <v>163140.92624796013</v>
      </c>
      <c r="AK73" s="380">
        <v>15058.757610615326</v>
      </c>
      <c r="AL73" s="380">
        <v>20.477936373375048</v>
      </c>
      <c r="AM73" s="381">
        <v>79.06271148729887</v>
      </c>
      <c r="AN73" s="380">
        <v>120.75970707471754</v>
      </c>
      <c r="AO73" s="380">
        <v>79.06271148729887</v>
      </c>
      <c r="AP73" s="89">
        <v>512.86157456192461</v>
      </c>
      <c r="AQ73" s="380">
        <v>209.88389816550037</v>
      </c>
      <c r="AR73" s="380">
        <v>161.44885758459654</v>
      </c>
      <c r="AS73" s="381">
        <v>16.2779540944845</v>
      </c>
      <c r="AT73" s="380">
        <v>30.700117625987389</v>
      </c>
      <c r="AU73" s="380">
        <v>16.2779540944845</v>
      </c>
      <c r="AV73" s="89">
        <v>0.61474541265053406</v>
      </c>
      <c r="AW73" s="380">
        <v>0.65068470259191125</v>
      </c>
      <c r="AX73" s="380">
        <v>0.37547994849710009</v>
      </c>
      <c r="AY73" s="381">
        <v>1.0269047452763611</v>
      </c>
      <c r="AZ73" s="380">
        <v>3.4724377889888176</v>
      </c>
      <c r="BA73" s="380">
        <v>1.0269047452763611</v>
      </c>
      <c r="BB73" s="89">
        <v>0.94766442457510913</v>
      </c>
      <c r="BC73" s="382">
        <v>0.40484083268902865</v>
      </c>
      <c r="BD73" s="382">
        <v>5.3441354581014164E-2</v>
      </c>
      <c r="BE73" s="381">
        <v>2.8116701684477565</v>
      </c>
      <c r="BF73" s="380">
        <v>7.0810152444285395</v>
      </c>
      <c r="BG73" s="380">
        <v>2.8116701684477565</v>
      </c>
      <c r="BH73" s="89">
        <v>260.99496465290628</v>
      </c>
      <c r="BI73" s="380">
        <v>27.02966289053445</v>
      </c>
      <c r="BJ73" s="380">
        <v>0.79932240762688789</v>
      </c>
      <c r="BK73" s="89">
        <v>444.90708516388412</v>
      </c>
      <c r="BL73" s="380">
        <v>167.32044498785595</v>
      </c>
      <c r="BM73" s="380">
        <v>1.2638214131309091</v>
      </c>
      <c r="BN73" s="89">
        <v>675.15469333064709</v>
      </c>
      <c r="BO73" s="380">
        <v>177.29435596178462</v>
      </c>
      <c r="BP73" s="380">
        <v>5.8980142316350879</v>
      </c>
      <c r="BQ73" s="89">
        <v>0.13521970689443955</v>
      </c>
      <c r="BR73" s="380">
        <v>0.19681411435654161</v>
      </c>
      <c r="BS73" s="380">
        <v>2.1074513744221739E-2</v>
      </c>
      <c r="BT73" s="381">
        <v>0.23063591753552545</v>
      </c>
      <c r="BU73" s="380">
        <v>0.18901271013515861</v>
      </c>
      <c r="BV73" s="380">
        <v>0.23063591753552545</v>
      </c>
      <c r="BW73" s="381">
        <v>0.33892530073363569</v>
      </c>
      <c r="BX73" s="380">
        <v>0.78154074516323824</v>
      </c>
      <c r="BY73" s="380">
        <v>0.33892530073363569</v>
      </c>
      <c r="BZ73" s="89">
        <v>2.7838518416274418</v>
      </c>
      <c r="CA73" s="380">
        <v>1.7859284178190131</v>
      </c>
      <c r="CB73" s="380">
        <v>0.38086390323076985</v>
      </c>
      <c r="CC73" s="89">
        <v>0.76472859544362082</v>
      </c>
      <c r="CD73" s="380">
        <v>0.35146125850509324</v>
      </c>
      <c r="CE73" s="380">
        <v>6.4762722825905367E-2</v>
      </c>
      <c r="CF73" s="89">
        <v>11.758069275373947</v>
      </c>
      <c r="CG73" s="380">
        <v>2.7617951090973061</v>
      </c>
      <c r="CH73" s="380">
        <v>0.34122459042432568</v>
      </c>
      <c r="CI73" s="89">
        <v>3.8966016749871746</v>
      </c>
      <c r="CJ73" s="380">
        <v>2.3323876306779132</v>
      </c>
      <c r="CK73" s="380">
        <v>0.19003725444019812</v>
      </c>
      <c r="CL73" s="381">
        <v>1.6151956756780903</v>
      </c>
      <c r="CM73" s="380">
        <v>4.1490566563966516</v>
      </c>
      <c r="CN73" s="380">
        <v>1.6151956756780903</v>
      </c>
      <c r="CO73" s="89">
        <v>505.4993035911703</v>
      </c>
      <c r="CP73" s="380">
        <v>59.975947340043675</v>
      </c>
      <c r="CQ73" s="380">
        <v>1.8922034101421945E-2</v>
      </c>
      <c r="CR73" s="89">
        <v>561.94403869500582</v>
      </c>
      <c r="CS73" s="380">
        <v>28.362159264682624</v>
      </c>
      <c r="CT73" s="380">
        <v>0</v>
      </c>
      <c r="CU73" s="89">
        <v>3.9640418914349604</v>
      </c>
      <c r="CV73" s="380">
        <v>1.1909054070818714</v>
      </c>
      <c r="CW73" s="380">
        <v>1.524786099958181E-2</v>
      </c>
      <c r="CX73" s="89">
        <v>0</v>
      </c>
      <c r="CY73" s="380">
        <v>0</v>
      </c>
      <c r="CZ73" s="380">
        <v>0</v>
      </c>
      <c r="DA73" s="89">
        <v>0</v>
      </c>
      <c r="DB73" s="380">
        <v>0</v>
      </c>
      <c r="DC73" s="380">
        <v>0</v>
      </c>
      <c r="DD73" s="381">
        <v>7.6579934258302312E-2</v>
      </c>
      <c r="DE73" s="380">
        <v>1.1957252718013742E-2</v>
      </c>
      <c r="DF73" s="380">
        <v>7.6579934258302312E-2</v>
      </c>
      <c r="DG73" s="381">
        <v>4.8724470054044636E-2</v>
      </c>
      <c r="DH73" s="380">
        <v>0</v>
      </c>
      <c r="DI73" s="380">
        <v>4.8724470054044636E-2</v>
      </c>
      <c r="DJ73" s="89">
        <v>6.9559836679124238</v>
      </c>
      <c r="DK73" s="380">
        <v>4.0077246704427418</v>
      </c>
      <c r="DL73" s="380">
        <v>0</v>
      </c>
      <c r="DM73" s="89">
        <v>490.69902928294493</v>
      </c>
      <c r="DN73" s="380">
        <v>70.858394330730093</v>
      </c>
      <c r="DO73" s="380">
        <v>0</v>
      </c>
      <c r="DP73" s="89">
        <v>1279.9530658103245</v>
      </c>
      <c r="DQ73" s="380">
        <v>178.68125868957512</v>
      </c>
      <c r="DR73" s="380">
        <v>7.4462414961771689E-3</v>
      </c>
      <c r="DS73" s="89">
        <v>179.98819878642692</v>
      </c>
      <c r="DT73" s="380">
        <v>25.846051575694798</v>
      </c>
      <c r="DU73" s="380">
        <v>0</v>
      </c>
      <c r="DV73" s="89">
        <v>888.33516185795179</v>
      </c>
      <c r="DW73" s="380">
        <v>90.839820173233463</v>
      </c>
      <c r="DX73" s="380">
        <v>0</v>
      </c>
      <c r="DY73" s="89">
        <v>193.62533142799333</v>
      </c>
      <c r="DZ73" s="380">
        <v>24.152713401728359</v>
      </c>
      <c r="EA73" s="380">
        <v>3.7159729745548563E-2</v>
      </c>
      <c r="EB73" s="89">
        <v>40.244825889912399</v>
      </c>
      <c r="EC73" s="380">
        <v>4.8876329681396724</v>
      </c>
      <c r="ED73" s="380">
        <v>9.9281647933715175E-3</v>
      </c>
      <c r="EE73" s="89">
        <v>191.46935516470268</v>
      </c>
      <c r="EF73" s="380">
        <v>16.791352185764897</v>
      </c>
      <c r="EG73" s="380">
        <v>0</v>
      </c>
      <c r="EH73" s="89">
        <v>23.008420724458706</v>
      </c>
      <c r="EI73" s="380">
        <v>2.0459528790005894</v>
      </c>
      <c r="EJ73" s="380">
        <v>0</v>
      </c>
      <c r="EK73" s="89">
        <v>127.46169883725371</v>
      </c>
      <c r="EL73" s="380">
        <v>13.800695201648765</v>
      </c>
      <c r="EM73" s="380">
        <v>2.0132191678830173E-2</v>
      </c>
      <c r="EN73" s="89">
        <v>21.80019946031387</v>
      </c>
      <c r="EO73" s="380">
        <v>2.9976885399236659</v>
      </c>
      <c r="EP73" s="380">
        <v>0</v>
      </c>
      <c r="EQ73" s="89">
        <v>55.336011927675742</v>
      </c>
      <c r="ER73" s="380">
        <v>7.6874806490327616</v>
      </c>
      <c r="ES73" s="380">
        <v>1.5421322195868503E-2</v>
      </c>
      <c r="ET73" s="89">
        <v>6.0955646085584592</v>
      </c>
      <c r="EU73" s="380">
        <v>0.97096863268888911</v>
      </c>
      <c r="EV73" s="380">
        <v>0</v>
      </c>
      <c r="EW73" s="89">
        <v>34.190997500167441</v>
      </c>
      <c r="EX73" s="380">
        <v>5.4239367617895606</v>
      </c>
      <c r="EY73" s="380">
        <v>0</v>
      </c>
      <c r="EZ73" s="89">
        <v>4.5445722712551362</v>
      </c>
      <c r="FA73" s="380">
        <v>0.83085541389807838</v>
      </c>
      <c r="FB73" s="380">
        <v>0</v>
      </c>
      <c r="FC73" s="89">
        <v>0</v>
      </c>
      <c r="FD73" s="380">
        <v>0</v>
      </c>
      <c r="FE73" s="380">
        <v>0</v>
      </c>
      <c r="FF73" s="89">
        <v>1.8122023039213209</v>
      </c>
      <c r="FG73" s="380">
        <v>0.74897330910678817</v>
      </c>
      <c r="FH73" s="380">
        <v>0</v>
      </c>
      <c r="FI73" s="381">
        <v>2.0531718169162102E-2</v>
      </c>
      <c r="FJ73" s="380">
        <v>0</v>
      </c>
      <c r="FK73" s="380">
        <v>2.0531718169162102E-2</v>
      </c>
      <c r="FL73" s="89">
        <v>8.9587544928217664</v>
      </c>
      <c r="FM73" s="380">
        <v>1.6961066434350562</v>
      </c>
      <c r="FN73" s="380">
        <v>0</v>
      </c>
      <c r="FO73" s="89">
        <v>3.374582799756805</v>
      </c>
      <c r="FP73" s="380">
        <v>0.80631696576467016</v>
      </c>
      <c r="FQ73" s="380">
        <v>6.5853435746971905E-3</v>
      </c>
      <c r="FS73" s="118">
        <v>4098.6964722449457</v>
      </c>
      <c r="FT73" s="118">
        <v>0.62968337995547696</v>
      </c>
      <c r="FU73" s="118">
        <v>0.89955452639925448</v>
      </c>
      <c r="FV73" s="207">
        <v>1.9713086200623906</v>
      </c>
    </row>
    <row r="74" spans="2:178">
      <c r="B74" s="73" t="s">
        <v>17</v>
      </c>
      <c r="C74" s="73" t="s">
        <v>51</v>
      </c>
      <c r="D74" s="143" t="s">
        <v>105</v>
      </c>
      <c r="E74" s="73">
        <v>45</v>
      </c>
      <c r="F74" s="143">
        <v>138</v>
      </c>
      <c r="G74" s="156" t="s">
        <v>322</v>
      </c>
      <c r="H74" s="73" t="s">
        <v>39</v>
      </c>
      <c r="I74" s="73" t="s">
        <v>986</v>
      </c>
      <c r="J74" s="73" t="s">
        <v>964</v>
      </c>
      <c r="K74" s="73">
        <v>33</v>
      </c>
      <c r="L74" s="207">
        <v>19.367747588511602</v>
      </c>
      <c r="M74" s="207"/>
      <c r="N74" s="135">
        <v>626.37707209906125</v>
      </c>
      <c r="O74" s="379">
        <v>33640</v>
      </c>
      <c r="P74" s="379">
        <v>1370</v>
      </c>
      <c r="Q74" s="203"/>
      <c r="R74" s="381">
        <v>3.0170784419166798</v>
      </c>
      <c r="S74" s="380">
        <v>6.1006969984435804</v>
      </c>
      <c r="T74" s="380">
        <v>3.0170784419166798</v>
      </c>
      <c r="U74" s="89">
        <v>19.5502809858496</v>
      </c>
      <c r="V74" s="380">
        <v>16.7510124371167</v>
      </c>
      <c r="W74" s="380">
        <v>5.5598237879072503</v>
      </c>
      <c r="X74" s="89">
        <v>289.086096005787</v>
      </c>
      <c r="Y74" s="380">
        <v>70.217922979977104</v>
      </c>
      <c r="Z74" s="380">
        <v>2.1485455560284001</v>
      </c>
      <c r="AA74" s="89">
        <v>278.66767865102298</v>
      </c>
      <c r="AB74" s="380">
        <v>97.6584250654264</v>
      </c>
      <c r="AC74" s="380">
        <v>0.22846168674293399</v>
      </c>
      <c r="AD74" s="89">
        <v>224.33772090258901</v>
      </c>
      <c r="AE74" s="380">
        <v>174.10369360570101</v>
      </c>
      <c r="AF74" s="380">
        <v>1.77401938617195</v>
      </c>
      <c r="AG74" s="89">
        <v>729.61735175439401</v>
      </c>
      <c r="AH74" s="380">
        <v>1494.57842789612</v>
      </c>
      <c r="AI74" s="380">
        <v>458.04348166176698</v>
      </c>
      <c r="AJ74" s="89">
        <v>159585.910082385</v>
      </c>
      <c r="AK74" s="380">
        <v>26078.462015452398</v>
      </c>
      <c r="AL74" s="380">
        <v>14.958377769103</v>
      </c>
      <c r="AM74" s="89">
        <v>118.33925936460101</v>
      </c>
      <c r="AN74" s="380">
        <v>67.582499891261094</v>
      </c>
      <c r="AO74" s="380">
        <v>62.608213861818697</v>
      </c>
      <c r="AP74" s="89">
        <v>515.60047663538103</v>
      </c>
      <c r="AQ74" s="380">
        <v>391.244208486373</v>
      </c>
      <c r="AR74" s="380">
        <v>122.515152111367</v>
      </c>
      <c r="AS74" s="89">
        <v>14.709971948687199</v>
      </c>
      <c r="AT74" s="380">
        <v>30.251351494615701</v>
      </c>
      <c r="AU74" s="380">
        <v>12.3070481567249</v>
      </c>
      <c r="AV74" s="89">
        <v>0.37724716714283002</v>
      </c>
      <c r="AW74" s="380">
        <v>0.70749658685538397</v>
      </c>
      <c r="AX74" s="380">
        <v>0.27248578049629302</v>
      </c>
      <c r="AY74" s="89">
        <v>1.9253015972789</v>
      </c>
      <c r="AZ74" s="380">
        <v>3.8506031945578099</v>
      </c>
      <c r="BA74" s="380">
        <v>0.56342157943858295</v>
      </c>
      <c r="BB74" s="89">
        <v>1.1768910199162801</v>
      </c>
      <c r="BC74" s="382">
        <v>0.62312728786985305</v>
      </c>
      <c r="BD74" s="382">
        <v>5.3829837256561999E-2</v>
      </c>
      <c r="BE74" s="381">
        <v>2.4542318498636901</v>
      </c>
      <c r="BF74" s="380">
        <v>4.7514030999805996</v>
      </c>
      <c r="BG74" s="380">
        <v>2.4542318498636901</v>
      </c>
      <c r="BH74" s="89">
        <v>279.37781971165901</v>
      </c>
      <c r="BI74" s="380">
        <v>43.1223793154495</v>
      </c>
      <c r="BJ74" s="380">
        <v>0.64827404446066705</v>
      </c>
      <c r="BK74" s="89">
        <v>682.18403994260098</v>
      </c>
      <c r="BL74" s="380">
        <v>150.070658138223</v>
      </c>
      <c r="BM74" s="380">
        <v>0.92787865360682897</v>
      </c>
      <c r="BN74" s="89">
        <v>832.39122058184796</v>
      </c>
      <c r="BO74" s="380">
        <v>199.85886686502201</v>
      </c>
      <c r="BP74" s="380">
        <v>4.5727570294465796</v>
      </c>
      <c r="BQ74" s="89">
        <v>0.20936507607760599</v>
      </c>
      <c r="BR74" s="380">
        <v>0.17977682343528001</v>
      </c>
      <c r="BS74" s="380">
        <v>1.41294702219506E-2</v>
      </c>
      <c r="BT74" s="381">
        <v>0.185341198844613</v>
      </c>
      <c r="BU74" s="380">
        <v>0</v>
      </c>
      <c r="BV74" s="380">
        <v>0.185341198844613</v>
      </c>
      <c r="BW74" s="381">
        <v>0.393611548057067</v>
      </c>
      <c r="BX74" s="380">
        <v>0.45790764482710999</v>
      </c>
      <c r="BY74" s="380">
        <v>0.393611548057067</v>
      </c>
      <c r="BZ74" s="89">
        <v>2.8485257499110102</v>
      </c>
      <c r="CA74" s="380">
        <v>2.5655693164672102</v>
      </c>
      <c r="CB74" s="380">
        <v>0.330717658058092</v>
      </c>
      <c r="CC74" s="89">
        <v>1.08849060042788</v>
      </c>
      <c r="CD74" s="380">
        <v>0.61641101382407704</v>
      </c>
      <c r="CE74" s="380">
        <v>5.1835674518826001E-2</v>
      </c>
      <c r="CF74" s="89">
        <v>11.9962038600708</v>
      </c>
      <c r="CG74" s="380">
        <v>3.0460889014758998</v>
      </c>
      <c r="CH74" s="380">
        <v>0.25935067370692699</v>
      </c>
      <c r="CI74" s="89">
        <v>3.9390444879812301</v>
      </c>
      <c r="CJ74" s="380">
        <v>2.9383279558063502</v>
      </c>
      <c r="CK74" s="380">
        <v>0.11231932202853701</v>
      </c>
      <c r="CL74" s="381">
        <v>1.4962399158084601</v>
      </c>
      <c r="CM74" s="380">
        <v>2.2761028408642501</v>
      </c>
      <c r="CN74" s="380">
        <v>1.4962399158084601</v>
      </c>
      <c r="CO74" s="89">
        <v>508.74960786028498</v>
      </c>
      <c r="CP74" s="380">
        <v>69.137657505061298</v>
      </c>
      <c r="CQ74" s="380">
        <v>1.54051181683888E-2</v>
      </c>
      <c r="CR74" s="89">
        <v>516.34771913137695</v>
      </c>
      <c r="CS74" s="380">
        <v>55.373288341639103</v>
      </c>
      <c r="CT74" s="380">
        <v>6.5077405522992703E-3</v>
      </c>
      <c r="CU74" s="89">
        <v>6.9616326271527003</v>
      </c>
      <c r="CV74" s="380">
        <v>2.0923366677492399</v>
      </c>
      <c r="CW74" s="380">
        <v>0</v>
      </c>
      <c r="CX74" s="381">
        <v>1.0450226196468199E-2</v>
      </c>
      <c r="CY74" s="380">
        <v>0</v>
      </c>
      <c r="CZ74" s="380">
        <v>1.0450226196468199E-2</v>
      </c>
      <c r="DA74" s="89">
        <v>0</v>
      </c>
      <c r="DB74" s="380">
        <v>0</v>
      </c>
      <c r="DC74" s="380">
        <v>0</v>
      </c>
      <c r="DD74" s="381">
        <v>8.3006122558932402E-2</v>
      </c>
      <c r="DE74" s="380">
        <v>0</v>
      </c>
      <c r="DF74" s="380">
        <v>8.3006122558932402E-2</v>
      </c>
      <c r="DG74" s="381">
        <v>3.06521013346359E-2</v>
      </c>
      <c r="DH74" s="380">
        <v>0</v>
      </c>
      <c r="DI74" s="380">
        <v>3.06521013346359E-2</v>
      </c>
      <c r="DJ74" s="89">
        <v>10.3854280907681</v>
      </c>
      <c r="DK74" s="380">
        <v>2.0618578041035902</v>
      </c>
      <c r="DL74" s="380">
        <v>5.2016752861759101E-2</v>
      </c>
      <c r="DM74" s="89">
        <v>457.77727906249902</v>
      </c>
      <c r="DN74" s="380">
        <v>71.349906446175694</v>
      </c>
      <c r="DO74" s="380">
        <v>0</v>
      </c>
      <c r="DP74" s="89">
        <v>1170.3616058180401</v>
      </c>
      <c r="DQ74" s="380">
        <v>149.1190403194</v>
      </c>
      <c r="DR74" s="380">
        <v>6.0551664331487797E-3</v>
      </c>
      <c r="DS74" s="89">
        <v>170.42392976677601</v>
      </c>
      <c r="DT74" s="380">
        <v>19.3910024956988</v>
      </c>
      <c r="DU74" s="380">
        <v>4.7021589160251304E-3</v>
      </c>
      <c r="DV74" s="89">
        <v>812.78495479614696</v>
      </c>
      <c r="DW74" s="380">
        <v>65.021195910423103</v>
      </c>
      <c r="DX74" s="380">
        <v>2.6584983938688501E-2</v>
      </c>
      <c r="DY74" s="89">
        <v>182.50937954067501</v>
      </c>
      <c r="DZ74" s="380">
        <v>13.337455913559401</v>
      </c>
      <c r="EA74" s="380">
        <v>0</v>
      </c>
      <c r="EB74" s="89">
        <v>37.1309858346361</v>
      </c>
      <c r="EC74" s="380">
        <v>3.07314925579549</v>
      </c>
      <c r="ED74" s="380">
        <v>8.0691534642302904E-3</v>
      </c>
      <c r="EE74" s="89">
        <v>177.50674785312199</v>
      </c>
      <c r="EF74" s="380">
        <v>13.6787453514885</v>
      </c>
      <c r="EG74" s="380">
        <v>0</v>
      </c>
      <c r="EH74" s="89">
        <v>21.502530920200002</v>
      </c>
      <c r="EI74" s="380">
        <v>2.8847027385189898</v>
      </c>
      <c r="EJ74" s="380">
        <v>0</v>
      </c>
      <c r="EK74" s="89">
        <v>117.532786904261</v>
      </c>
      <c r="EL74" s="380">
        <v>11.5624105582562</v>
      </c>
      <c r="EM74" s="380">
        <v>0</v>
      </c>
      <c r="EN74" s="89">
        <v>20.3615666943961</v>
      </c>
      <c r="EO74" s="380">
        <v>3.0811727064990801</v>
      </c>
      <c r="EP74" s="380">
        <v>5.8182212012260603E-3</v>
      </c>
      <c r="EQ74" s="89">
        <v>49.592063802827496</v>
      </c>
      <c r="ER74" s="380">
        <v>5.7589401737143602</v>
      </c>
      <c r="ES74" s="380">
        <v>0</v>
      </c>
      <c r="ET74" s="89">
        <v>5.6156800372968902</v>
      </c>
      <c r="EU74" s="380">
        <v>0.95922579700923705</v>
      </c>
      <c r="EV74" s="380">
        <v>0</v>
      </c>
      <c r="EW74" s="89">
        <v>32.2912458448235</v>
      </c>
      <c r="EX74" s="380">
        <v>6.46649215180945</v>
      </c>
      <c r="EY74" s="380">
        <v>1.9399185305478302E-2</v>
      </c>
      <c r="EZ74" s="89">
        <v>4.1343139656579497</v>
      </c>
      <c r="FA74" s="380">
        <v>0.64619893261941097</v>
      </c>
      <c r="FB74" s="380">
        <v>4.3394571695386901E-3</v>
      </c>
      <c r="FC74" s="381">
        <v>1.9098817798640599E-2</v>
      </c>
      <c r="FD74" s="380">
        <v>0</v>
      </c>
      <c r="FE74" s="380">
        <v>1.9098817798640599E-2</v>
      </c>
      <c r="FF74" s="89">
        <v>1.72953975105828</v>
      </c>
      <c r="FG74" s="380">
        <v>0.52902654494451695</v>
      </c>
      <c r="FH74" s="380">
        <v>0</v>
      </c>
      <c r="FI74" s="381">
        <v>1.49507772463371E-2</v>
      </c>
      <c r="FJ74" s="380">
        <v>0</v>
      </c>
      <c r="FK74" s="380">
        <v>1.49507772463371E-2</v>
      </c>
      <c r="FL74" s="89">
        <v>7.8144561199068798</v>
      </c>
      <c r="FM74" s="380">
        <v>1.1935770316319101</v>
      </c>
      <c r="FN74" s="380">
        <v>0</v>
      </c>
      <c r="FO74" s="89">
        <v>3.49850530383116</v>
      </c>
      <c r="FP74" s="380">
        <v>1.01235107220223</v>
      </c>
      <c r="FQ74" s="380">
        <v>5.3493413852906402E-3</v>
      </c>
      <c r="FS74" s="118">
        <v>3775.8727899727346</v>
      </c>
      <c r="FT74" s="118">
        <v>0.62067662073285912</v>
      </c>
      <c r="FU74" s="118">
        <v>0.98528489428814781</v>
      </c>
      <c r="FV74" s="207">
        <v>1.8901457859316833</v>
      </c>
    </row>
    <row r="75" spans="2:178">
      <c r="B75" s="73" t="s">
        <v>17</v>
      </c>
      <c r="C75" s="73" t="s">
        <v>51</v>
      </c>
      <c r="D75" s="143" t="s">
        <v>105</v>
      </c>
      <c r="E75" s="73">
        <v>45</v>
      </c>
      <c r="F75" s="143">
        <v>138</v>
      </c>
      <c r="G75" s="156" t="s">
        <v>322</v>
      </c>
      <c r="H75" s="73" t="s">
        <v>39</v>
      </c>
      <c r="I75" s="73" t="s">
        <v>987</v>
      </c>
      <c r="J75" s="73" t="s">
        <v>920</v>
      </c>
      <c r="K75" s="73">
        <v>44</v>
      </c>
      <c r="L75" s="207">
        <v>19.367747588511602</v>
      </c>
      <c r="M75" s="207"/>
      <c r="N75" s="135">
        <v>729.21509886159367</v>
      </c>
      <c r="O75" s="379">
        <v>34750</v>
      </c>
      <c r="P75" s="379">
        <v>1290</v>
      </c>
      <c r="Q75" s="203"/>
      <c r="R75" s="381">
        <v>2.3236775126166713</v>
      </c>
      <c r="S75" s="380">
        <v>3.3142633341863941</v>
      </c>
      <c r="T75" s="380">
        <v>2.3236775126166713</v>
      </c>
      <c r="U75" s="89">
        <v>26.8155020489694</v>
      </c>
      <c r="V75" s="380">
        <v>12.857460113026224</v>
      </c>
      <c r="W75" s="380">
        <v>4.4024074309328061</v>
      </c>
      <c r="X75" s="89">
        <v>228.99849672661779</v>
      </c>
      <c r="Y75" s="380">
        <v>17.46518129458752</v>
      </c>
      <c r="Z75" s="380">
        <v>1.5322103357820505</v>
      </c>
      <c r="AA75" s="89">
        <v>396.83086305998103</v>
      </c>
      <c r="AB75" s="380">
        <v>146.21881616624364</v>
      </c>
      <c r="AC75" s="380">
        <v>0.28241980876613865</v>
      </c>
      <c r="AD75" s="89">
        <v>144.5644659652082</v>
      </c>
      <c r="AE75" s="380">
        <v>133.892794035782</v>
      </c>
      <c r="AF75" s="380">
        <v>1.183270415181249</v>
      </c>
      <c r="AG75" s="89">
        <v>582.88805905025367</v>
      </c>
      <c r="AH75" s="380">
        <v>802.41048105748973</v>
      </c>
      <c r="AI75" s="380">
        <v>325.80505492929063</v>
      </c>
      <c r="AJ75" s="89">
        <v>158820.48657524001</v>
      </c>
      <c r="AK75" s="380">
        <v>11803.810431849935</v>
      </c>
      <c r="AL75" s="380">
        <v>11.129588818710609</v>
      </c>
      <c r="AM75" s="89">
        <v>125.982071727299</v>
      </c>
      <c r="AN75" s="380">
        <v>132.69820258057632</v>
      </c>
      <c r="AO75" s="380">
        <v>48.442019117720527</v>
      </c>
      <c r="AP75" s="89">
        <v>484.39542736800445</v>
      </c>
      <c r="AQ75" s="380">
        <v>241.07824657165997</v>
      </c>
      <c r="AR75" s="380">
        <v>75.035235916479493</v>
      </c>
      <c r="AS75" s="381">
        <v>9.6752827323766457</v>
      </c>
      <c r="AT75" s="380">
        <v>15.829269864949463</v>
      </c>
      <c r="AU75" s="380">
        <v>9.6752827323766457</v>
      </c>
      <c r="AV75" s="89">
        <v>0.35295682845435472</v>
      </c>
      <c r="AW75" s="380">
        <v>0.48328261290520097</v>
      </c>
      <c r="AX75" s="380">
        <v>0.2184586707217705</v>
      </c>
      <c r="AY75" s="89">
        <v>30.509665799227378</v>
      </c>
      <c r="AZ75" s="380">
        <v>31.700928550037879</v>
      </c>
      <c r="BA75" s="380">
        <v>0.53102520614180293</v>
      </c>
      <c r="BB75" s="89">
        <v>1.6754914018688072</v>
      </c>
      <c r="BC75" s="382">
        <v>0.72643545415827282</v>
      </c>
      <c r="BD75" s="382">
        <v>2.7919426229172779E-2</v>
      </c>
      <c r="BE75" s="381">
        <v>1.5105578376635891</v>
      </c>
      <c r="BF75" s="380">
        <v>3.0452780618508029</v>
      </c>
      <c r="BG75" s="380">
        <v>1.5105578376635891</v>
      </c>
      <c r="BH75" s="89">
        <v>250.07479141793866</v>
      </c>
      <c r="BI75" s="380">
        <v>28.292974729736148</v>
      </c>
      <c r="BJ75" s="380">
        <v>0.3680886077035177</v>
      </c>
      <c r="BK75" s="89">
        <v>1047.9891044322828</v>
      </c>
      <c r="BL75" s="380">
        <v>381.70963516111254</v>
      </c>
      <c r="BM75" s="380">
        <v>0.73798326537695214</v>
      </c>
      <c r="BN75" s="89">
        <v>1186.8863975373429</v>
      </c>
      <c r="BO75" s="380">
        <v>357.93554131001702</v>
      </c>
      <c r="BP75" s="380">
        <v>3.0135946737716544</v>
      </c>
      <c r="BQ75" s="89">
        <v>0.19047240493529216</v>
      </c>
      <c r="BR75" s="380">
        <v>0.13807032620619802</v>
      </c>
      <c r="BS75" s="380">
        <v>8.6591678369794377E-3</v>
      </c>
      <c r="BT75" s="381">
        <v>0.1666683881497289</v>
      </c>
      <c r="BU75" s="380">
        <v>0.36380835348018914</v>
      </c>
      <c r="BV75" s="380">
        <v>0.1666683881497289</v>
      </c>
      <c r="BW75" s="89">
        <v>0.26657861499242702</v>
      </c>
      <c r="BX75" s="380">
        <v>0.63447232533481457</v>
      </c>
      <c r="BY75" s="380">
        <v>0.19254886568033286</v>
      </c>
      <c r="BZ75" s="89">
        <v>5.6869578836544559</v>
      </c>
      <c r="CA75" s="380">
        <v>5.0891341577017331</v>
      </c>
      <c r="CB75" s="380">
        <v>0.17308824387715033</v>
      </c>
      <c r="CC75" s="89">
        <v>1.1358533804832214</v>
      </c>
      <c r="CD75" s="380">
        <v>0.54238630580837199</v>
      </c>
      <c r="CE75" s="380">
        <v>3.7477277307232458E-2</v>
      </c>
      <c r="CF75" s="89">
        <v>13.448226779886086</v>
      </c>
      <c r="CG75" s="380">
        <v>3.2131000471448239</v>
      </c>
      <c r="CH75" s="380">
        <v>0.20130598522483631</v>
      </c>
      <c r="CI75" s="89">
        <v>4.1169596777625443</v>
      </c>
      <c r="CJ75" s="380">
        <v>1.8407614874075406</v>
      </c>
      <c r="CK75" s="380">
        <v>8.3267255309668539E-2</v>
      </c>
      <c r="CL75" s="381">
        <v>0.84789494184419123</v>
      </c>
      <c r="CM75" s="380">
        <v>1.8945500891094524</v>
      </c>
      <c r="CN75" s="380">
        <v>0.84789494184419123</v>
      </c>
      <c r="CO75" s="89">
        <v>575.33574970428094</v>
      </c>
      <c r="CP75" s="380">
        <v>44.121873855111993</v>
      </c>
      <c r="CQ75" s="380">
        <v>4.86865140193447E-3</v>
      </c>
      <c r="CR75" s="89">
        <v>545.00861881232731</v>
      </c>
      <c r="CS75" s="380">
        <v>54.491755064968672</v>
      </c>
      <c r="CT75" s="380">
        <v>5.6441046162926034E-3</v>
      </c>
      <c r="CU75" s="89">
        <v>4.4996871891474415</v>
      </c>
      <c r="CV75" s="380">
        <v>1.4884058863237535</v>
      </c>
      <c r="CW75" s="380">
        <v>0</v>
      </c>
      <c r="CX75" s="89">
        <v>0</v>
      </c>
      <c r="CY75" s="380">
        <v>0</v>
      </c>
      <c r="CZ75" s="380">
        <v>0</v>
      </c>
      <c r="DA75" s="89">
        <v>0</v>
      </c>
      <c r="DB75" s="380">
        <v>0</v>
      </c>
      <c r="DC75" s="380">
        <v>0</v>
      </c>
      <c r="DD75" s="381">
        <v>4.4350339522219083E-2</v>
      </c>
      <c r="DE75" s="380">
        <v>0</v>
      </c>
      <c r="DF75" s="380">
        <v>4.4350339522219083E-2</v>
      </c>
      <c r="DG75" s="381">
        <v>2.3397591926268679E-2</v>
      </c>
      <c r="DH75" s="380">
        <v>0</v>
      </c>
      <c r="DI75" s="380">
        <v>2.3397591926268679E-2</v>
      </c>
      <c r="DJ75" s="89">
        <v>8.2059107190944971</v>
      </c>
      <c r="DK75" s="380">
        <v>2.2359139702506674</v>
      </c>
      <c r="DL75" s="380">
        <v>0</v>
      </c>
      <c r="DM75" s="89">
        <v>500.47163226841053</v>
      </c>
      <c r="DN75" s="380">
        <v>47.187849005279702</v>
      </c>
      <c r="DO75" s="380">
        <v>0</v>
      </c>
      <c r="DP75" s="89">
        <v>1285.6594116892718</v>
      </c>
      <c r="DQ75" s="380">
        <v>115.84060015925613</v>
      </c>
      <c r="DR75" s="380">
        <v>0</v>
      </c>
      <c r="DS75" s="89">
        <v>181.40962586828823</v>
      </c>
      <c r="DT75" s="380">
        <v>21.37034492088701</v>
      </c>
      <c r="DU75" s="380">
        <v>0</v>
      </c>
      <c r="DV75" s="89">
        <v>886.40710472456647</v>
      </c>
      <c r="DW75" s="380">
        <v>74.191326354357955</v>
      </c>
      <c r="DX75" s="380">
        <v>0</v>
      </c>
      <c r="DY75" s="89">
        <v>198.53473053802642</v>
      </c>
      <c r="DZ75" s="380">
        <v>17.746879541297847</v>
      </c>
      <c r="EA75" s="380">
        <v>1.8949889577566496E-2</v>
      </c>
      <c r="EB75" s="89">
        <v>41.386440188844624</v>
      </c>
      <c r="EC75" s="380">
        <v>4.5841082062767162</v>
      </c>
      <c r="ED75" s="380">
        <v>0</v>
      </c>
      <c r="EE75" s="89">
        <v>190.88614981502761</v>
      </c>
      <c r="EF75" s="380">
        <v>18.643754735281593</v>
      </c>
      <c r="EG75" s="380">
        <v>0</v>
      </c>
      <c r="EH75" s="89">
        <v>23.38170363137943</v>
      </c>
      <c r="EI75" s="380">
        <v>2.3290089477517184</v>
      </c>
      <c r="EJ75" s="380">
        <v>0</v>
      </c>
      <c r="EK75" s="89">
        <v>127.61273078433106</v>
      </c>
      <c r="EL75" s="380">
        <v>13.800519716553429</v>
      </c>
      <c r="EM75" s="380">
        <v>0</v>
      </c>
      <c r="EN75" s="89">
        <v>22.528853850296112</v>
      </c>
      <c r="EO75" s="380">
        <v>2.6013079895280193</v>
      </c>
      <c r="EP75" s="380">
        <v>2.6123161247803917E-3</v>
      </c>
      <c r="EQ75" s="89">
        <v>54.358980804872758</v>
      </c>
      <c r="ER75" s="380">
        <v>9.0005164021743695</v>
      </c>
      <c r="ES75" s="380">
        <v>0</v>
      </c>
      <c r="ET75" s="89">
        <v>6.1587546325829878</v>
      </c>
      <c r="EU75" s="380">
        <v>0.90985096333686477</v>
      </c>
      <c r="EV75" s="380">
        <v>2.6838440542407008E-3</v>
      </c>
      <c r="EW75" s="89">
        <v>34.305417000698796</v>
      </c>
      <c r="EX75" s="380">
        <v>4.1776361670261419</v>
      </c>
      <c r="EY75" s="380">
        <v>0</v>
      </c>
      <c r="EZ75" s="89">
        <v>4.5338053324311787</v>
      </c>
      <c r="FA75" s="380">
        <v>0.74033721612399561</v>
      </c>
      <c r="FB75" s="380">
        <v>0</v>
      </c>
      <c r="FC75" s="89">
        <v>0</v>
      </c>
      <c r="FD75" s="380">
        <v>0</v>
      </c>
      <c r="FE75" s="380">
        <v>0</v>
      </c>
      <c r="FF75" s="89">
        <v>1.7238611652595184</v>
      </c>
      <c r="FG75" s="380">
        <v>0.5124654852145859</v>
      </c>
      <c r="FH75" s="380">
        <v>1.6391182795978117E-2</v>
      </c>
      <c r="FI75" s="381">
        <v>8.4957386902627958E-3</v>
      </c>
      <c r="FJ75" s="380">
        <v>0</v>
      </c>
      <c r="FK75" s="380">
        <v>8.4957386902627958E-3</v>
      </c>
      <c r="FL75" s="89">
        <v>8.771192197859067</v>
      </c>
      <c r="FM75" s="380">
        <v>1.3227186109780589</v>
      </c>
      <c r="FN75" s="380">
        <v>0</v>
      </c>
      <c r="FO75" s="89">
        <v>3.3776789022100737</v>
      </c>
      <c r="FP75" s="380">
        <v>0.71200016985786951</v>
      </c>
      <c r="FQ75" s="380">
        <v>0</v>
      </c>
      <c r="FS75" s="118">
        <v>4102.6439599413552</v>
      </c>
      <c r="FT75" s="118">
        <v>0.63903387131590172</v>
      </c>
      <c r="FU75" s="118">
        <v>1.0556452317360447</v>
      </c>
      <c r="FV75" s="207">
        <v>1.9346203806142817</v>
      </c>
    </row>
    <row r="76" spans="2:178">
      <c r="B76" s="73" t="s">
        <v>17</v>
      </c>
      <c r="C76" s="73" t="s">
        <v>51</v>
      </c>
      <c r="D76" s="143" t="s">
        <v>105</v>
      </c>
      <c r="E76" s="73">
        <v>45</v>
      </c>
      <c r="F76" s="143">
        <v>138</v>
      </c>
      <c r="G76" s="156" t="s">
        <v>322</v>
      </c>
      <c r="H76" s="73" t="s">
        <v>39</v>
      </c>
      <c r="I76" s="73" t="s">
        <v>988</v>
      </c>
      <c r="J76" s="73" t="s">
        <v>920</v>
      </c>
      <c r="K76" s="73">
        <v>33</v>
      </c>
      <c r="L76" s="207">
        <v>19.367747588511602</v>
      </c>
      <c r="M76" s="207"/>
      <c r="N76" s="135">
        <v>771.28520071899345</v>
      </c>
      <c r="O76" s="379">
        <v>37230</v>
      </c>
      <c r="P76" s="379">
        <v>1510</v>
      </c>
      <c r="Q76" s="203"/>
      <c r="R76" s="381">
        <v>4.0662857314822416</v>
      </c>
      <c r="S76" s="380">
        <v>7.5552581321812635</v>
      </c>
      <c r="T76" s="380">
        <v>4.0662857314822416</v>
      </c>
      <c r="U76" s="89">
        <v>25.624687712015838</v>
      </c>
      <c r="V76" s="380">
        <v>21.775672307339939</v>
      </c>
      <c r="W76" s="380">
        <v>7.2803282878177544</v>
      </c>
      <c r="X76" s="89">
        <v>235.59638408191242</v>
      </c>
      <c r="Y76" s="380">
        <v>26.05311203701962</v>
      </c>
      <c r="Z76" s="380">
        <v>2.6177968329972119</v>
      </c>
      <c r="AA76" s="89">
        <v>292.87811254798549</v>
      </c>
      <c r="AB76" s="380">
        <v>40.021126691224659</v>
      </c>
      <c r="AC76" s="380">
        <v>0.37799392628963863</v>
      </c>
      <c r="AD76" s="89">
        <v>6.8512117984187855</v>
      </c>
      <c r="AE76" s="380">
        <v>9.4729804337649597</v>
      </c>
      <c r="AF76" s="380">
        <v>1.4114015420854835</v>
      </c>
      <c r="AG76" s="89">
        <v>829.24392864438028</v>
      </c>
      <c r="AH76" s="380">
        <v>400.16454531019718</v>
      </c>
      <c r="AI76" s="380">
        <v>450.88042095514436</v>
      </c>
      <c r="AJ76" s="89">
        <v>160823.72837673075</v>
      </c>
      <c r="AK76" s="380">
        <v>23477.738007246917</v>
      </c>
      <c r="AL76" s="380">
        <v>23.607480081149799</v>
      </c>
      <c r="AM76" s="89">
        <v>165.16951072666006</v>
      </c>
      <c r="AN76" s="380">
        <v>129.63153585673689</v>
      </c>
      <c r="AO76" s="380">
        <v>81.787452737510606</v>
      </c>
      <c r="AP76" s="89">
        <v>572.12358535327371</v>
      </c>
      <c r="AQ76" s="380">
        <v>347.05772230777092</v>
      </c>
      <c r="AR76" s="380">
        <v>178.27460606973185</v>
      </c>
      <c r="AS76" s="381">
        <v>16.731990391058616</v>
      </c>
      <c r="AT76" s="380">
        <v>21.594047536971186</v>
      </c>
      <c r="AU76" s="380">
        <v>16.731990391058616</v>
      </c>
      <c r="AV76" s="89">
        <v>0.92861719965213652</v>
      </c>
      <c r="AW76" s="380">
        <v>0.56020815983251315</v>
      </c>
      <c r="AX76" s="380">
        <v>0.32430519428768695</v>
      </c>
      <c r="AY76" s="89">
        <v>15.602941578032553</v>
      </c>
      <c r="AZ76" s="380">
        <v>22.777987643953828</v>
      </c>
      <c r="BA76" s="380">
        <v>0.90694935275790944</v>
      </c>
      <c r="BB76" s="89">
        <v>1.5345601944395584</v>
      </c>
      <c r="BC76" s="382">
        <v>0.95381401147788725</v>
      </c>
      <c r="BD76" s="382">
        <v>5.4447357977868524E-2</v>
      </c>
      <c r="BE76" s="381">
        <v>2.8263703323457152</v>
      </c>
      <c r="BF76" s="380">
        <v>4.9353988356274723</v>
      </c>
      <c r="BG76" s="380">
        <v>2.8263703323457152</v>
      </c>
      <c r="BH76" s="89">
        <v>269.61647335561275</v>
      </c>
      <c r="BI76" s="380">
        <v>27.581415306263565</v>
      </c>
      <c r="BJ76" s="380">
        <v>0.95081790023476331</v>
      </c>
      <c r="BK76" s="89">
        <v>787.76421498178399</v>
      </c>
      <c r="BL76" s="380">
        <v>206.51644595573512</v>
      </c>
      <c r="BM76" s="380">
        <v>1.3019557561178632</v>
      </c>
      <c r="BN76" s="89">
        <v>944.96090493016357</v>
      </c>
      <c r="BO76" s="380">
        <v>183.04738025524625</v>
      </c>
      <c r="BP76" s="380">
        <v>5.9330257039424898</v>
      </c>
      <c r="BQ76" s="89">
        <v>0.19759531845043171</v>
      </c>
      <c r="BR76" s="380">
        <v>0.13764088186091364</v>
      </c>
      <c r="BS76" s="380">
        <v>2.0701896015449112E-2</v>
      </c>
      <c r="BT76" s="381">
        <v>0.25377255824691047</v>
      </c>
      <c r="BU76" s="380">
        <v>0</v>
      </c>
      <c r="BV76" s="380">
        <v>0.25377255824691047</v>
      </c>
      <c r="BW76" s="381">
        <v>0.38595476879460594</v>
      </c>
      <c r="BX76" s="380">
        <v>0.60060576239630503</v>
      </c>
      <c r="BY76" s="380">
        <v>0.38595476879460594</v>
      </c>
      <c r="BZ76" s="89">
        <v>4.6362680903920834</v>
      </c>
      <c r="CA76" s="380">
        <v>2.3496720392031656</v>
      </c>
      <c r="CB76" s="380">
        <v>0.5059082368651121</v>
      </c>
      <c r="CC76" s="89">
        <v>1.0081424997031199</v>
      </c>
      <c r="CD76" s="380">
        <v>0.70174446705225524</v>
      </c>
      <c r="CE76" s="380">
        <v>6.723872355031292E-2</v>
      </c>
      <c r="CF76" s="89">
        <v>12.552027228746171</v>
      </c>
      <c r="CG76" s="380">
        <v>3.5502070168125588</v>
      </c>
      <c r="CH76" s="380">
        <v>0.38800124167952199</v>
      </c>
      <c r="CI76" s="89">
        <v>4.4703022108818793</v>
      </c>
      <c r="CJ76" s="380">
        <v>2.3178835043801076</v>
      </c>
      <c r="CK76" s="380">
        <v>0.23487873627464989</v>
      </c>
      <c r="CL76" s="381">
        <v>2.0704664380160165</v>
      </c>
      <c r="CM76" s="380">
        <v>3.4083149175851051</v>
      </c>
      <c r="CN76" s="380">
        <v>2.0704664380160165</v>
      </c>
      <c r="CO76" s="89">
        <v>639.94241164424477</v>
      </c>
      <c r="CP76" s="380">
        <v>58.237101818292366</v>
      </c>
      <c r="CQ76" s="380">
        <v>1.8682261156291766E-2</v>
      </c>
      <c r="CR76" s="89">
        <v>544.45700928139729</v>
      </c>
      <c r="CS76" s="380">
        <v>57.859204680095679</v>
      </c>
      <c r="CT76" s="380">
        <v>0</v>
      </c>
      <c r="CU76" s="89">
        <v>7.7504748342445247</v>
      </c>
      <c r="CV76" s="380">
        <v>1.4454010151665166</v>
      </c>
      <c r="CW76" s="380">
        <v>0</v>
      </c>
      <c r="CX76" s="89">
        <v>0</v>
      </c>
      <c r="CY76" s="380">
        <v>0</v>
      </c>
      <c r="CZ76" s="380">
        <v>0</v>
      </c>
      <c r="DA76" s="89">
        <v>0</v>
      </c>
      <c r="DB76" s="380">
        <v>0</v>
      </c>
      <c r="DC76" s="380">
        <v>0</v>
      </c>
      <c r="DD76" s="381">
        <v>0.13062314201110745</v>
      </c>
      <c r="DE76" s="380">
        <v>0</v>
      </c>
      <c r="DF76" s="380">
        <v>0.13062314201110745</v>
      </c>
      <c r="DG76" s="381">
        <v>4.8915995516393931E-2</v>
      </c>
      <c r="DH76" s="380">
        <v>0</v>
      </c>
      <c r="DI76" s="380">
        <v>4.8915995516393931E-2</v>
      </c>
      <c r="DJ76" s="89">
        <v>11.342359265839018</v>
      </c>
      <c r="DK76" s="380">
        <v>3.8356461323572288</v>
      </c>
      <c r="DL76" s="380">
        <v>0</v>
      </c>
      <c r="DM76" s="89">
        <v>512.04464963250666</v>
      </c>
      <c r="DN76" s="380">
        <v>64.765285988986946</v>
      </c>
      <c r="DO76" s="380">
        <v>0</v>
      </c>
      <c r="DP76" s="89">
        <v>1310.4747599398352</v>
      </c>
      <c r="DQ76" s="380">
        <v>172.35540383421957</v>
      </c>
      <c r="DR76" s="380">
        <v>0</v>
      </c>
      <c r="DS76" s="89">
        <v>186.01898472763278</v>
      </c>
      <c r="DT76" s="380">
        <v>20.933596713976886</v>
      </c>
      <c r="DU76" s="380">
        <v>0</v>
      </c>
      <c r="DV76" s="89">
        <v>913.9796057281236</v>
      </c>
      <c r="DW76" s="380">
        <v>90.766628848204974</v>
      </c>
      <c r="DX76" s="380">
        <v>0</v>
      </c>
      <c r="DY76" s="89">
        <v>204.42471406461493</v>
      </c>
      <c r="DZ76" s="380">
        <v>17.569266018590376</v>
      </c>
      <c r="EA76" s="380">
        <v>3.7069898477445816E-2</v>
      </c>
      <c r="EB76" s="89">
        <v>42.476147040811298</v>
      </c>
      <c r="EC76" s="380">
        <v>4.1068149387734936</v>
      </c>
      <c r="ED76" s="380">
        <v>9.9177285656976127E-3</v>
      </c>
      <c r="EE76" s="89">
        <v>192.12536575692988</v>
      </c>
      <c r="EF76" s="380">
        <v>19.021682965770943</v>
      </c>
      <c r="EG76" s="380">
        <v>3.697803222677902E-2</v>
      </c>
      <c r="EH76" s="89">
        <v>23.293263324673941</v>
      </c>
      <c r="EI76" s="380">
        <v>2.1557105542270749</v>
      </c>
      <c r="EJ76" s="380">
        <v>0</v>
      </c>
      <c r="EK76" s="89">
        <v>129.3079965259588</v>
      </c>
      <c r="EL76" s="380">
        <v>18.560453373212109</v>
      </c>
      <c r="EM76" s="380">
        <v>0</v>
      </c>
      <c r="EN76" s="89">
        <v>22.313734741420387</v>
      </c>
      <c r="EO76" s="380">
        <v>3.0682403737676882</v>
      </c>
      <c r="EP76" s="380">
        <v>0</v>
      </c>
      <c r="EQ76" s="89">
        <v>53.689138072881562</v>
      </c>
      <c r="ER76" s="380">
        <v>7.1017065416263163</v>
      </c>
      <c r="ES76" s="380">
        <v>0</v>
      </c>
      <c r="ET76" s="89">
        <v>6.0138818582956652</v>
      </c>
      <c r="EU76" s="380">
        <v>1.0209813714194422</v>
      </c>
      <c r="EV76" s="380">
        <v>0</v>
      </c>
      <c r="EW76" s="89">
        <v>34.285259670672325</v>
      </c>
      <c r="EX76" s="380">
        <v>4.3156340744934951</v>
      </c>
      <c r="EY76" s="380">
        <v>2.3848763313535443E-2</v>
      </c>
      <c r="EZ76" s="89">
        <v>4.6536559336466334</v>
      </c>
      <c r="FA76" s="380">
        <v>0.8803741887066856</v>
      </c>
      <c r="FB76" s="380">
        <v>5.360937713346294E-3</v>
      </c>
      <c r="FC76" s="381">
        <v>2.3582454268501914E-2</v>
      </c>
      <c r="FD76" s="380">
        <v>0</v>
      </c>
      <c r="FE76" s="380">
        <v>2.3582454268501914E-2</v>
      </c>
      <c r="FF76" s="89">
        <v>1.9460503113681993</v>
      </c>
      <c r="FG76" s="380">
        <v>0.68783719855093883</v>
      </c>
      <c r="FH76" s="380">
        <v>3.5747087322376588E-2</v>
      </c>
      <c r="FI76" s="381">
        <v>1.1922676293740952E-2</v>
      </c>
      <c r="FJ76" s="380">
        <v>0</v>
      </c>
      <c r="FK76" s="380">
        <v>1.1922676293740952E-2</v>
      </c>
      <c r="FL76" s="89">
        <v>9.5179322064013778</v>
      </c>
      <c r="FM76" s="380">
        <v>2.5490954645977002</v>
      </c>
      <c r="FN76" s="380">
        <v>0</v>
      </c>
      <c r="FO76" s="89">
        <v>3.8910471824261972</v>
      </c>
      <c r="FP76" s="380">
        <v>0.77109510763203526</v>
      </c>
      <c r="FQ76" s="380">
        <v>0</v>
      </c>
      <c r="FS76" s="118">
        <v>4179.5581662994009</v>
      </c>
      <c r="FT76" s="118">
        <v>0.64299669687966254</v>
      </c>
      <c r="FU76" s="118">
        <v>1.175377303873586</v>
      </c>
      <c r="FV76" s="207">
        <v>2.045259112859052</v>
      </c>
    </row>
    <row r="77" spans="2:178">
      <c r="B77" s="73" t="s">
        <v>17</v>
      </c>
      <c r="C77" s="73" t="s">
        <v>51</v>
      </c>
      <c r="D77" s="143" t="s">
        <v>105</v>
      </c>
      <c r="E77" s="73">
        <v>45</v>
      </c>
      <c r="F77" s="143">
        <v>138</v>
      </c>
      <c r="G77" s="156" t="s">
        <v>322</v>
      </c>
      <c r="H77" s="73" t="s">
        <v>39</v>
      </c>
      <c r="I77" s="73" t="s">
        <v>989</v>
      </c>
      <c r="J77" s="73" t="s">
        <v>920</v>
      </c>
      <c r="K77" s="73">
        <v>44</v>
      </c>
      <c r="L77" s="207">
        <v>19.367747588511602</v>
      </c>
      <c r="M77" s="207"/>
      <c r="N77" s="135">
        <v>738.56401038546028</v>
      </c>
      <c r="O77" s="379">
        <v>34350</v>
      </c>
      <c r="P77" s="379">
        <v>1600</v>
      </c>
      <c r="Q77" s="203"/>
      <c r="R77" s="381">
        <v>1.21448826545522</v>
      </c>
      <c r="S77" s="380">
        <v>3.0422244136306098</v>
      </c>
      <c r="T77" s="380">
        <v>1.21448826545522</v>
      </c>
      <c r="U77" s="89">
        <v>23.967076709366001</v>
      </c>
      <c r="V77" s="380">
        <v>10.3643987696186</v>
      </c>
      <c r="W77" s="380">
        <v>3.2557526526361298</v>
      </c>
      <c r="X77" s="89">
        <v>235.89614467104599</v>
      </c>
      <c r="Y77" s="380">
        <v>18.936012257810599</v>
      </c>
      <c r="Z77" s="380">
        <v>0.80166720492769805</v>
      </c>
      <c r="AA77" s="89">
        <v>657.76014817224996</v>
      </c>
      <c r="AB77" s="380">
        <v>382.71713226030403</v>
      </c>
      <c r="AC77" s="380">
        <v>0.19400027015471299</v>
      </c>
      <c r="AD77" s="89">
        <v>328.28579520956498</v>
      </c>
      <c r="AE77" s="380">
        <v>368.79971628170802</v>
      </c>
      <c r="AF77" s="380">
        <v>0.63806582967278203</v>
      </c>
      <c r="AG77" s="89">
        <v>1006.45382480483</v>
      </c>
      <c r="AH77" s="380">
        <v>515.508101567268</v>
      </c>
      <c r="AI77" s="380">
        <v>146.79573569315599</v>
      </c>
      <c r="AJ77" s="89">
        <v>161317.94265802499</v>
      </c>
      <c r="AK77" s="380">
        <v>22755.419180664201</v>
      </c>
      <c r="AL77" s="380">
        <v>9.1166094021305994</v>
      </c>
      <c r="AM77" s="89">
        <v>96.736839802793796</v>
      </c>
      <c r="AN77" s="380">
        <v>108.612700259682</v>
      </c>
      <c r="AO77" s="380">
        <v>35.712487791218301</v>
      </c>
      <c r="AP77" s="89">
        <v>536.11288323573103</v>
      </c>
      <c r="AQ77" s="380">
        <v>167.17659155240199</v>
      </c>
      <c r="AR77" s="380">
        <v>72.837169432612498</v>
      </c>
      <c r="AS77" s="89">
        <v>13.495159083860001</v>
      </c>
      <c r="AT77" s="380">
        <v>17.328501094654399</v>
      </c>
      <c r="AU77" s="380">
        <v>7.1097006501667099</v>
      </c>
      <c r="AV77" s="89">
        <v>0.4855995896916</v>
      </c>
      <c r="AW77" s="380">
        <v>0.40812692695383801</v>
      </c>
      <c r="AX77" s="380">
        <v>0.134723043348629</v>
      </c>
      <c r="AY77" s="89">
        <v>2.5079090768030601</v>
      </c>
      <c r="AZ77" s="380">
        <v>5.0158181536061202</v>
      </c>
      <c r="BA77" s="380">
        <v>0.36018060169115002</v>
      </c>
      <c r="BB77" s="89">
        <v>1.44820790242895</v>
      </c>
      <c r="BC77" s="382">
        <v>0.70658883201424705</v>
      </c>
      <c r="BD77" s="382">
        <v>2.3690854687112899E-2</v>
      </c>
      <c r="BE77" s="381">
        <v>1.16722847791081</v>
      </c>
      <c r="BF77" s="380">
        <v>2.2085466137813801</v>
      </c>
      <c r="BG77" s="380">
        <v>1.16722847791081</v>
      </c>
      <c r="BH77" s="89">
        <v>271.82999137605401</v>
      </c>
      <c r="BI77" s="380">
        <v>30.337692280248501</v>
      </c>
      <c r="BJ77" s="380">
        <v>0.31711818873506098</v>
      </c>
      <c r="BK77" s="89">
        <v>1570.0008105208501</v>
      </c>
      <c r="BL77" s="380">
        <v>1158.7301484689101</v>
      </c>
      <c r="BM77" s="380">
        <v>0.49532343939093998</v>
      </c>
      <c r="BN77" s="89">
        <v>1457.1539491460501</v>
      </c>
      <c r="BO77" s="380">
        <v>916.90403040868796</v>
      </c>
      <c r="BP77" s="380">
        <v>2.3510129627468199</v>
      </c>
      <c r="BQ77" s="89">
        <v>0.14431794536150699</v>
      </c>
      <c r="BR77" s="380">
        <v>0.14887536588569</v>
      </c>
      <c r="BS77" s="380">
        <v>1.08670294371595E-2</v>
      </c>
      <c r="BT77" s="381">
        <v>0.11093505064104101</v>
      </c>
      <c r="BU77" s="380">
        <v>0</v>
      </c>
      <c r="BV77" s="380">
        <v>0.11093505064104101</v>
      </c>
      <c r="BW77" s="381">
        <v>0.15908868742544399</v>
      </c>
      <c r="BX77" s="380">
        <v>0.53802108818656003</v>
      </c>
      <c r="BY77" s="380">
        <v>0.15908868742544399</v>
      </c>
      <c r="BZ77" s="89">
        <v>2.3321772714712199</v>
      </c>
      <c r="CA77" s="380">
        <v>2.16508926843529</v>
      </c>
      <c r="CB77" s="380">
        <v>0.162675173342157</v>
      </c>
      <c r="CC77" s="89">
        <v>1.20963673472572</v>
      </c>
      <c r="CD77" s="380">
        <v>0.60803496159307102</v>
      </c>
      <c r="CE77" s="380">
        <v>2.2147119352124298E-2</v>
      </c>
      <c r="CF77" s="89">
        <v>12.5314789683048</v>
      </c>
      <c r="CG77" s="380">
        <v>2.7881165105208701</v>
      </c>
      <c r="CH77" s="380">
        <v>0.112225199174184</v>
      </c>
      <c r="CI77" s="89">
        <v>3.5960177389896102</v>
      </c>
      <c r="CJ77" s="380">
        <v>1.2566939912689701</v>
      </c>
      <c r="CK77" s="380">
        <v>9.7732506720851806E-2</v>
      </c>
      <c r="CL77" s="381">
        <v>0.60165689875011497</v>
      </c>
      <c r="CM77" s="380">
        <v>1.6527453111795001</v>
      </c>
      <c r="CN77" s="380">
        <v>0.60165689875011497</v>
      </c>
      <c r="CO77" s="89">
        <v>638.272543572318</v>
      </c>
      <c r="CP77" s="380">
        <v>68.243398750794299</v>
      </c>
      <c r="CQ77" s="380">
        <v>0</v>
      </c>
      <c r="CR77" s="89">
        <v>512.56055466954399</v>
      </c>
      <c r="CS77" s="380">
        <v>46.016119206759697</v>
      </c>
      <c r="CT77" s="380">
        <v>3.17167776796623E-3</v>
      </c>
      <c r="CU77" s="89">
        <v>4.9642593101418999</v>
      </c>
      <c r="CV77" s="380">
        <v>1.1850876125538099</v>
      </c>
      <c r="CW77" s="380">
        <v>0</v>
      </c>
      <c r="CX77" s="381">
        <v>5.0974340540325602E-3</v>
      </c>
      <c r="CY77" s="380">
        <v>0</v>
      </c>
      <c r="CZ77" s="380">
        <v>5.0974340540325602E-3</v>
      </c>
      <c r="DA77" s="89">
        <v>0</v>
      </c>
      <c r="DB77" s="380">
        <v>0</v>
      </c>
      <c r="DC77" s="380">
        <v>0</v>
      </c>
      <c r="DD77" s="381">
        <v>4.6164393983297497E-2</v>
      </c>
      <c r="DE77" s="380">
        <v>0</v>
      </c>
      <c r="DF77" s="380">
        <v>4.6164393983297497E-2</v>
      </c>
      <c r="DG77" s="381">
        <v>2.33996700328238E-2</v>
      </c>
      <c r="DH77" s="380">
        <v>0</v>
      </c>
      <c r="DI77" s="380">
        <v>2.33996700328238E-2</v>
      </c>
      <c r="DJ77" s="89">
        <v>10.028060724256701</v>
      </c>
      <c r="DK77" s="380">
        <v>1.9913101931641599</v>
      </c>
      <c r="DL77" s="380">
        <v>0</v>
      </c>
      <c r="DM77" s="89">
        <v>470.88091931333702</v>
      </c>
      <c r="DN77" s="380">
        <v>41.274807166591998</v>
      </c>
      <c r="DO77" s="380">
        <v>2.71432982222467E-3</v>
      </c>
      <c r="DP77" s="89">
        <v>1199.3167696128501</v>
      </c>
      <c r="DQ77" s="380">
        <v>124.725848279332</v>
      </c>
      <c r="DR77" s="380">
        <v>0</v>
      </c>
      <c r="DS77" s="89">
        <v>170.57030928022499</v>
      </c>
      <c r="DT77" s="380">
        <v>15.424202119418901</v>
      </c>
      <c r="DU77" s="380">
        <v>0</v>
      </c>
      <c r="DV77" s="89">
        <v>829.02325419186297</v>
      </c>
      <c r="DW77" s="380">
        <v>71.245519502657302</v>
      </c>
      <c r="DX77" s="380">
        <v>1.30446252189153E-2</v>
      </c>
      <c r="DY77" s="89">
        <v>184.19492805822699</v>
      </c>
      <c r="DZ77" s="380">
        <v>16.168193207592601</v>
      </c>
      <c r="EA77" s="380">
        <v>0</v>
      </c>
      <c r="EB77" s="89">
        <v>38.7130268058091</v>
      </c>
      <c r="EC77" s="380">
        <v>3.20146775856254</v>
      </c>
      <c r="ED77" s="380">
        <v>3.9600200910011501E-3</v>
      </c>
      <c r="EE77" s="89">
        <v>178.35829686189899</v>
      </c>
      <c r="EF77" s="380">
        <v>15.581864034826999</v>
      </c>
      <c r="EG77" s="380">
        <v>0</v>
      </c>
      <c r="EH77" s="89">
        <v>21.523478241355999</v>
      </c>
      <c r="EI77" s="380">
        <v>2.1322608362818198</v>
      </c>
      <c r="EJ77" s="380">
        <v>0</v>
      </c>
      <c r="EK77" s="89">
        <v>118.537389509511</v>
      </c>
      <c r="EL77" s="380">
        <v>14.4310588045161</v>
      </c>
      <c r="EM77" s="380">
        <v>0</v>
      </c>
      <c r="EN77" s="89">
        <v>20.616132079596099</v>
      </c>
      <c r="EO77" s="380">
        <v>2.5834839829484899</v>
      </c>
      <c r="EP77" s="380">
        <v>2.0365044737198999E-3</v>
      </c>
      <c r="EQ77" s="89">
        <v>49.383744542455197</v>
      </c>
      <c r="ER77" s="380">
        <v>6.5572461211661999</v>
      </c>
      <c r="ES77" s="380">
        <v>6.15215443583022E-3</v>
      </c>
      <c r="ET77" s="89">
        <v>5.6604897628094299</v>
      </c>
      <c r="EU77" s="380">
        <v>0.88416783054852599</v>
      </c>
      <c r="EV77" s="380">
        <v>0</v>
      </c>
      <c r="EW77" s="89">
        <v>32.360056216796501</v>
      </c>
      <c r="EX77" s="380">
        <v>3.9919015647173901</v>
      </c>
      <c r="EY77" s="380">
        <v>9.5215796461933198E-3</v>
      </c>
      <c r="EZ77" s="89">
        <v>4.1447388985800497</v>
      </c>
      <c r="FA77" s="380">
        <v>0.56653009912041297</v>
      </c>
      <c r="FB77" s="380">
        <v>0</v>
      </c>
      <c r="FC77" s="381">
        <v>1.31869442923909E-2</v>
      </c>
      <c r="FD77" s="380">
        <v>0</v>
      </c>
      <c r="FE77" s="380">
        <v>1.31869442923909E-2</v>
      </c>
      <c r="FF77" s="89">
        <v>1.7803526529979099</v>
      </c>
      <c r="FG77" s="380">
        <v>0.57973971442040995</v>
      </c>
      <c r="FH77" s="380">
        <v>1.0061098515513E-2</v>
      </c>
      <c r="FI77" s="381">
        <v>8.5489376267865094E-3</v>
      </c>
      <c r="FJ77" s="380">
        <v>0</v>
      </c>
      <c r="FK77" s="380">
        <v>8.5489376267865094E-3</v>
      </c>
      <c r="FL77" s="89">
        <v>7.5449682006421899</v>
      </c>
      <c r="FM77" s="380">
        <v>1.14117455313487</v>
      </c>
      <c r="FN77" s="380">
        <v>0</v>
      </c>
      <c r="FO77" s="89">
        <v>3.2760946904569099</v>
      </c>
      <c r="FP77" s="380">
        <v>0.58806549952761999</v>
      </c>
      <c r="FQ77" s="380">
        <v>2.6314777368234899E-3</v>
      </c>
      <c r="FS77" s="118">
        <v>3835.8440880448579</v>
      </c>
      <c r="FT77" s="118">
        <v>0.6423857572257784</v>
      </c>
      <c r="FU77" s="118">
        <v>1.245262706537811</v>
      </c>
      <c r="FV77" s="207">
        <v>1.8203723769492519</v>
      </c>
    </row>
    <row r="78" spans="2:178">
      <c r="B78" s="73" t="s">
        <v>17</v>
      </c>
      <c r="C78" s="73" t="s">
        <v>51</v>
      </c>
      <c r="D78" s="143" t="s">
        <v>105</v>
      </c>
      <c r="E78" s="73">
        <v>45</v>
      </c>
      <c r="F78" s="143">
        <v>138</v>
      </c>
      <c r="G78" s="156" t="s">
        <v>322</v>
      </c>
      <c r="H78" s="73" t="s">
        <v>39</v>
      </c>
      <c r="I78" s="73" t="s">
        <v>990</v>
      </c>
      <c r="J78" s="73" t="s">
        <v>970</v>
      </c>
      <c r="K78" s="73">
        <v>55</v>
      </c>
      <c r="L78" s="207">
        <v>19.367747588511602</v>
      </c>
      <c r="M78" s="207"/>
      <c r="N78" s="135">
        <v>757.26183343319349</v>
      </c>
      <c r="O78" s="379">
        <v>32850</v>
      </c>
      <c r="P78" s="379">
        <v>1590</v>
      </c>
      <c r="Q78" s="203"/>
      <c r="R78" s="381">
        <v>0.94117908621937241</v>
      </c>
      <c r="S78" s="380">
        <v>2.1392598816687989</v>
      </c>
      <c r="T78" s="380">
        <v>0.94117908621937241</v>
      </c>
      <c r="U78" s="89">
        <v>24.124191177158462</v>
      </c>
      <c r="V78" s="380">
        <v>8.210840204681519</v>
      </c>
      <c r="W78" s="380">
        <v>2.3048428152407796</v>
      </c>
      <c r="X78" s="89">
        <v>234.98150199908272</v>
      </c>
      <c r="Y78" s="380">
        <v>16.639008491772689</v>
      </c>
      <c r="Z78" s="380">
        <v>0.63516423868063765</v>
      </c>
      <c r="AA78" s="89">
        <v>293.91645161054419</v>
      </c>
      <c r="AB78" s="380">
        <v>94.022999879848356</v>
      </c>
      <c r="AC78" s="380">
        <v>0.10945271291805637</v>
      </c>
      <c r="AD78" s="381">
        <v>0.42951341284933148</v>
      </c>
      <c r="AE78" s="380">
        <v>1.3739418485424368</v>
      </c>
      <c r="AF78" s="380">
        <v>0.42951341284933148</v>
      </c>
      <c r="AG78" s="89">
        <v>472.55235272887995</v>
      </c>
      <c r="AH78" s="380">
        <v>256.26332361590966</v>
      </c>
      <c r="AI78" s="380">
        <v>126.22220908240925</v>
      </c>
      <c r="AJ78" s="89">
        <v>157803.67903173665</v>
      </c>
      <c r="AK78" s="380">
        <v>15921.554698234031</v>
      </c>
      <c r="AL78" s="380">
        <v>5.3949042800379958</v>
      </c>
      <c r="AM78" s="89">
        <v>128.62056618874968</v>
      </c>
      <c r="AN78" s="380">
        <v>71.602753035707167</v>
      </c>
      <c r="AO78" s="380">
        <v>24.821902591566253</v>
      </c>
      <c r="AP78" s="89">
        <v>532.61850597625573</v>
      </c>
      <c r="AQ78" s="380">
        <v>144.63063614243532</v>
      </c>
      <c r="AR78" s="380">
        <v>40.973140576429955</v>
      </c>
      <c r="AS78" s="89">
        <v>20.297107760834624</v>
      </c>
      <c r="AT78" s="380">
        <v>9.6424455247795127</v>
      </c>
      <c r="AU78" s="380">
        <v>4.173934401825214</v>
      </c>
      <c r="AV78" s="89">
        <v>0.64806697771353794</v>
      </c>
      <c r="AW78" s="380">
        <v>0.42339091622066821</v>
      </c>
      <c r="AX78" s="380">
        <v>0.10287066706261774</v>
      </c>
      <c r="AY78" s="89">
        <v>6.8697405046576234</v>
      </c>
      <c r="AZ78" s="380">
        <v>12.722654550349022</v>
      </c>
      <c r="BA78" s="380">
        <v>0.29728975251594408</v>
      </c>
      <c r="BB78" s="89">
        <v>1.2328546812606094</v>
      </c>
      <c r="BC78" s="382">
        <v>0.39297996114190681</v>
      </c>
      <c r="BD78" s="382">
        <v>1.8795409722273577E-2</v>
      </c>
      <c r="BE78" s="381">
        <v>0.70222933731372605</v>
      </c>
      <c r="BF78" s="380">
        <v>1.772793781600098</v>
      </c>
      <c r="BG78" s="380">
        <v>0.70222933731372605</v>
      </c>
      <c r="BH78" s="89">
        <v>264.61345401514893</v>
      </c>
      <c r="BI78" s="380">
        <v>34.195103069917657</v>
      </c>
      <c r="BJ78" s="380">
        <v>0.22255117395327062</v>
      </c>
      <c r="BK78" s="89">
        <v>741.30878842053119</v>
      </c>
      <c r="BL78" s="380">
        <v>349.02557618488709</v>
      </c>
      <c r="BM78" s="380">
        <v>0.32985169436627299</v>
      </c>
      <c r="BN78" s="89">
        <v>915.93157850604996</v>
      </c>
      <c r="BO78" s="380">
        <v>261.05739958341451</v>
      </c>
      <c r="BP78" s="380">
        <v>1.6688527028792568</v>
      </c>
      <c r="BQ78" s="89">
        <v>0.15333677754283317</v>
      </c>
      <c r="BR78" s="380">
        <v>0.11955440378078971</v>
      </c>
      <c r="BS78" s="380">
        <v>8.672231010630152E-3</v>
      </c>
      <c r="BT78" s="89">
        <v>0.20968736588316533</v>
      </c>
      <c r="BU78" s="380">
        <v>0.41937473176633</v>
      </c>
      <c r="BV78" s="380">
        <v>7.0851755949621037E-2</v>
      </c>
      <c r="BW78" s="89">
        <v>0.19503669091902054</v>
      </c>
      <c r="BX78" s="380">
        <v>0.23615541085117656</v>
      </c>
      <c r="BY78" s="380">
        <v>0.14710105674106375</v>
      </c>
      <c r="BZ78" s="89">
        <v>1.268041003331934</v>
      </c>
      <c r="CA78" s="380">
        <v>0.90225099897186767</v>
      </c>
      <c r="CB78" s="380">
        <v>0.13047256094903048</v>
      </c>
      <c r="CC78" s="89">
        <v>0.69273539929663319</v>
      </c>
      <c r="CD78" s="380">
        <v>0.38173926882684112</v>
      </c>
      <c r="CE78" s="380">
        <v>1.8418172548242757E-2</v>
      </c>
      <c r="CF78" s="89">
        <v>12.850804628599157</v>
      </c>
      <c r="CG78" s="380">
        <v>2.8387939340641983</v>
      </c>
      <c r="CH78" s="380">
        <v>8.756509393395244E-2</v>
      </c>
      <c r="CI78" s="89">
        <v>4.0310593696709107</v>
      </c>
      <c r="CJ78" s="380">
        <v>1.2319715299493399</v>
      </c>
      <c r="CK78" s="380">
        <v>6.4619377166762776E-2</v>
      </c>
      <c r="CL78" s="89">
        <v>0.64174033571458</v>
      </c>
      <c r="CM78" s="380">
        <v>0.87716549076894335</v>
      </c>
      <c r="CN78" s="380">
        <v>0.43958268315901416</v>
      </c>
      <c r="CO78" s="89">
        <v>556.37357168730523</v>
      </c>
      <c r="CP78" s="380">
        <v>44.021091822791689</v>
      </c>
      <c r="CQ78" s="380">
        <v>4.3602152326572535E-3</v>
      </c>
      <c r="CR78" s="89">
        <v>520.88370351318508</v>
      </c>
      <c r="CS78" s="380">
        <v>45.02357216162703</v>
      </c>
      <c r="CT78" s="380">
        <v>0</v>
      </c>
      <c r="CU78" s="89">
        <v>5.6575961340893937</v>
      </c>
      <c r="CV78" s="380">
        <v>1.6064094298403597</v>
      </c>
      <c r="CW78" s="380">
        <v>0</v>
      </c>
      <c r="CX78" s="89">
        <v>1.5130309478471229E-2</v>
      </c>
      <c r="CY78" s="380">
        <v>3.0260618956942459E-2</v>
      </c>
      <c r="CZ78" s="380">
        <v>0</v>
      </c>
      <c r="DA78" s="89">
        <v>0</v>
      </c>
      <c r="DB78" s="380">
        <v>0</v>
      </c>
      <c r="DC78" s="380">
        <v>0</v>
      </c>
      <c r="DD78" s="381">
        <v>3.4708257140382684E-2</v>
      </c>
      <c r="DE78" s="380">
        <v>4.4156923561333945E-2</v>
      </c>
      <c r="DF78" s="380">
        <v>3.4708257140382684E-2</v>
      </c>
      <c r="DG78" s="381">
        <v>1.6389234712036863E-2</v>
      </c>
      <c r="DH78" s="380">
        <v>0</v>
      </c>
      <c r="DI78" s="380">
        <v>1.6389234712036863E-2</v>
      </c>
      <c r="DJ78" s="89">
        <v>8.1006920974801364</v>
      </c>
      <c r="DK78" s="380">
        <v>2.7426940004901308</v>
      </c>
      <c r="DL78" s="380">
        <v>0</v>
      </c>
      <c r="DM78" s="89">
        <v>480.51921746704267</v>
      </c>
      <c r="DN78" s="380">
        <v>41.694145762984753</v>
      </c>
      <c r="DO78" s="380">
        <v>0</v>
      </c>
      <c r="DP78" s="89">
        <v>1230.8397025465642</v>
      </c>
      <c r="DQ78" s="380">
        <v>106.6679382215259</v>
      </c>
      <c r="DR78" s="380">
        <v>0</v>
      </c>
      <c r="DS78" s="89">
        <v>175.38482311282965</v>
      </c>
      <c r="DT78" s="380">
        <v>12.749654491674505</v>
      </c>
      <c r="DU78" s="380">
        <v>0</v>
      </c>
      <c r="DV78" s="89">
        <v>837.49356311295503</v>
      </c>
      <c r="DW78" s="380">
        <v>63.480076955565451</v>
      </c>
      <c r="DX78" s="380">
        <v>0</v>
      </c>
      <c r="DY78" s="89">
        <v>189.350546136811</v>
      </c>
      <c r="DZ78" s="380">
        <v>13.086482847544781</v>
      </c>
      <c r="EA78" s="380">
        <v>0</v>
      </c>
      <c r="EB78" s="89">
        <v>39.358376431730782</v>
      </c>
      <c r="EC78" s="380">
        <v>2.9848879264483825</v>
      </c>
      <c r="ED78" s="380">
        <v>2.6567443679241798E-3</v>
      </c>
      <c r="EE78" s="89">
        <v>180.29363287715142</v>
      </c>
      <c r="EF78" s="380">
        <v>14.701623420712812</v>
      </c>
      <c r="EG78" s="380">
        <v>0</v>
      </c>
      <c r="EH78" s="89">
        <v>22.031513739225268</v>
      </c>
      <c r="EI78" s="380">
        <v>1.8655857306367742</v>
      </c>
      <c r="EJ78" s="380">
        <v>0</v>
      </c>
      <c r="EK78" s="89">
        <v>118.81229223275332</v>
      </c>
      <c r="EL78" s="380">
        <v>11.257881774252326</v>
      </c>
      <c r="EM78" s="380">
        <v>0</v>
      </c>
      <c r="EN78" s="89">
        <v>20.958364628468996</v>
      </c>
      <c r="EO78" s="380">
        <v>2.2854843761975139</v>
      </c>
      <c r="EP78" s="380">
        <v>1.3677564198646534E-3</v>
      </c>
      <c r="EQ78" s="89">
        <v>50.358481047316658</v>
      </c>
      <c r="ER78" s="380">
        <v>6.1044563009037978</v>
      </c>
      <c r="ES78" s="380">
        <v>4.1284233216059996E-3</v>
      </c>
      <c r="ET78" s="89">
        <v>5.6648869940027176</v>
      </c>
      <c r="EU78" s="380">
        <v>0.76017161044878556</v>
      </c>
      <c r="EV78" s="380">
        <v>0</v>
      </c>
      <c r="EW78" s="89">
        <v>32.0390037509748</v>
      </c>
      <c r="EX78" s="380">
        <v>4.2636673992795169</v>
      </c>
      <c r="EY78" s="380">
        <v>0</v>
      </c>
      <c r="EZ78" s="89">
        <v>4.1654645123150038</v>
      </c>
      <c r="FA78" s="380">
        <v>0.48211770995812642</v>
      </c>
      <c r="FB78" s="380">
        <v>0</v>
      </c>
      <c r="FC78" s="381">
        <v>1.5287402655453487E-2</v>
      </c>
      <c r="FD78" s="380">
        <v>0</v>
      </c>
      <c r="FE78" s="380">
        <v>1.5287402655453487E-2</v>
      </c>
      <c r="FF78" s="89">
        <v>1.6183753526367028</v>
      </c>
      <c r="FG78" s="380">
        <v>0.4714052619088735</v>
      </c>
      <c r="FH78" s="380">
        <v>3.960265623433672E-3</v>
      </c>
      <c r="FI78" s="381">
        <v>4.9333602856382729E-3</v>
      </c>
      <c r="FJ78" s="380">
        <v>0</v>
      </c>
      <c r="FK78" s="380">
        <v>4.9333602856382729E-3</v>
      </c>
      <c r="FL78" s="89">
        <v>7.8541251483731518</v>
      </c>
      <c r="FM78" s="380">
        <v>1.1437193354408641</v>
      </c>
      <c r="FN78" s="380">
        <v>0</v>
      </c>
      <c r="FO78" s="89">
        <v>3.1496280687408653</v>
      </c>
      <c r="FP78" s="380">
        <v>0.42947084160910931</v>
      </c>
      <c r="FQ78" s="380">
        <v>0</v>
      </c>
      <c r="FS78" s="118">
        <v>3908.153572103327</v>
      </c>
      <c r="FT78" s="118">
        <v>0.63977767561171417</v>
      </c>
      <c r="FU78" s="118">
        <v>1.0681339576084892</v>
      </c>
      <c r="FV78" s="207">
        <v>1.8855340443191373</v>
      </c>
    </row>
    <row r="79" spans="2:178">
      <c r="B79" s="73" t="s">
        <v>17</v>
      </c>
      <c r="C79" s="73" t="s">
        <v>51</v>
      </c>
      <c r="D79" s="143" t="s">
        <v>105</v>
      </c>
      <c r="E79" s="73">
        <v>45</v>
      </c>
      <c r="F79" s="143">
        <v>138</v>
      </c>
      <c r="G79" s="156" t="s">
        <v>322</v>
      </c>
      <c r="H79" s="73" t="s">
        <v>39</v>
      </c>
      <c r="I79" s="73" t="s">
        <v>991</v>
      </c>
      <c r="J79" s="73" t="s">
        <v>970</v>
      </c>
      <c r="K79" s="73">
        <v>44</v>
      </c>
      <c r="L79" s="207">
        <v>19.367747588511602</v>
      </c>
      <c r="M79" s="207"/>
      <c r="N79" s="135">
        <v>649.74935090872782</v>
      </c>
      <c r="O79" s="379">
        <v>34210</v>
      </c>
      <c r="P79" s="379">
        <v>1370</v>
      </c>
      <c r="Q79" s="203"/>
      <c r="R79" s="381">
        <v>2.1846508792003756</v>
      </c>
      <c r="S79" s="380">
        <v>5.5374180476799175</v>
      </c>
      <c r="T79" s="380">
        <v>2.1846508792003756</v>
      </c>
      <c r="U79" s="89">
        <v>27.253913532506097</v>
      </c>
      <c r="V79" s="380">
        <v>14.411055660759454</v>
      </c>
      <c r="W79" s="380">
        <v>4.3118907200291892</v>
      </c>
      <c r="X79" s="89">
        <v>228.95567876462729</v>
      </c>
      <c r="Y79" s="380">
        <v>21.906426596933755</v>
      </c>
      <c r="Z79" s="380">
        <v>1.5324945119179354</v>
      </c>
      <c r="AA79" s="89">
        <v>250.59349464459413</v>
      </c>
      <c r="AB79" s="380">
        <v>63.356178093892076</v>
      </c>
      <c r="AC79" s="380">
        <v>0.10951366732841013</v>
      </c>
      <c r="AD79" s="89">
        <v>1.5115364865497678</v>
      </c>
      <c r="AE79" s="380">
        <v>2.5951866663742109</v>
      </c>
      <c r="AF79" s="380">
        <v>0.79948317488685017</v>
      </c>
      <c r="AG79" s="89">
        <v>870.04675109724428</v>
      </c>
      <c r="AH79" s="380">
        <v>460.78685922143927</v>
      </c>
      <c r="AI79" s="380">
        <v>237.44525946035404</v>
      </c>
      <c r="AJ79" s="89">
        <v>163376.48209798554</v>
      </c>
      <c r="AK79" s="380">
        <v>18439.234937420555</v>
      </c>
      <c r="AL79" s="380">
        <v>11.846758444513958</v>
      </c>
      <c r="AM79" s="89">
        <v>126.71663330475242</v>
      </c>
      <c r="AN79" s="380">
        <v>104.52417228959298</v>
      </c>
      <c r="AO79" s="380">
        <v>48.122619741591024</v>
      </c>
      <c r="AP79" s="89">
        <v>483.52015284840081</v>
      </c>
      <c r="AQ79" s="380">
        <v>135.37189335185738</v>
      </c>
      <c r="AR79" s="380">
        <v>93.127712401906891</v>
      </c>
      <c r="AS79" s="89">
        <v>10.129933049681965</v>
      </c>
      <c r="AT79" s="380">
        <v>13.749988757556162</v>
      </c>
      <c r="AU79" s="380">
        <v>9.0829031250370758</v>
      </c>
      <c r="AV79" s="89">
        <v>0.54779822962684999</v>
      </c>
      <c r="AW79" s="380">
        <v>0.48767876087320511</v>
      </c>
      <c r="AX79" s="380">
        <v>0.19486418434673691</v>
      </c>
      <c r="AY79" s="89">
        <v>9.2668396026217561</v>
      </c>
      <c r="AZ79" s="380">
        <v>11.873536035330924</v>
      </c>
      <c r="BA79" s="380">
        <v>0.45812822854562701</v>
      </c>
      <c r="BB79" s="89">
        <v>1.1593995895722078</v>
      </c>
      <c r="BC79" s="382">
        <v>0.43570296070078551</v>
      </c>
      <c r="BD79" s="382">
        <v>3.6565604085814711E-2</v>
      </c>
      <c r="BE79" s="381">
        <v>1.6058496512183622</v>
      </c>
      <c r="BF79" s="380">
        <v>2.8276361049034349</v>
      </c>
      <c r="BG79" s="380">
        <v>1.6058496512183622</v>
      </c>
      <c r="BH79" s="89">
        <v>274.66496133214628</v>
      </c>
      <c r="BI79" s="380">
        <v>35.692805221571405</v>
      </c>
      <c r="BJ79" s="380">
        <v>0.48481066510751308</v>
      </c>
      <c r="BK79" s="89">
        <v>1039.5504543269785</v>
      </c>
      <c r="BL79" s="380">
        <v>542.34859506868315</v>
      </c>
      <c r="BM79" s="380">
        <v>0.73774510648244263</v>
      </c>
      <c r="BN79" s="89">
        <v>1086.3096787097411</v>
      </c>
      <c r="BO79" s="380">
        <v>441.49638240159095</v>
      </c>
      <c r="BP79" s="380">
        <v>3.5886287334352547</v>
      </c>
      <c r="BQ79" s="89">
        <v>0.19770615602733543</v>
      </c>
      <c r="BR79" s="380">
        <v>0.16525480924402003</v>
      </c>
      <c r="BS79" s="380">
        <v>9.4055945233087641E-3</v>
      </c>
      <c r="BT79" s="381">
        <v>0.13196240175440233</v>
      </c>
      <c r="BU79" s="380">
        <v>0.54146734525536167</v>
      </c>
      <c r="BV79" s="380">
        <v>0.13196240175440233</v>
      </c>
      <c r="BW79" s="381">
        <v>0.23146644113831932</v>
      </c>
      <c r="BX79" s="380">
        <v>0.32111807043989415</v>
      </c>
      <c r="BY79" s="380">
        <v>0.23146644113831932</v>
      </c>
      <c r="BZ79" s="89">
        <v>1.4065682377602882</v>
      </c>
      <c r="CA79" s="380">
        <v>1.3613675822690114</v>
      </c>
      <c r="CB79" s="380">
        <v>0.28876011650854899</v>
      </c>
      <c r="CC79" s="89">
        <v>0.73984591136564914</v>
      </c>
      <c r="CD79" s="380">
        <v>0.33633687259221373</v>
      </c>
      <c r="CE79" s="380">
        <v>3.8398729134242977E-2</v>
      </c>
      <c r="CF79" s="89">
        <v>13.354547366892561</v>
      </c>
      <c r="CG79" s="380">
        <v>2.4847167611300534</v>
      </c>
      <c r="CH79" s="380">
        <v>0.1868665724074054</v>
      </c>
      <c r="CI79" s="89">
        <v>3.8732549419361919</v>
      </c>
      <c r="CJ79" s="380">
        <v>1.5936667924814225</v>
      </c>
      <c r="CK79" s="380">
        <v>0.11651207820208896</v>
      </c>
      <c r="CL79" s="381">
        <v>0.8936817680801743</v>
      </c>
      <c r="CM79" s="380">
        <v>1.7674004192657498</v>
      </c>
      <c r="CN79" s="380">
        <v>0.8936817680801743</v>
      </c>
      <c r="CO79" s="89">
        <v>618.59689262316476</v>
      </c>
      <c r="CP79" s="380">
        <v>70.372890251381534</v>
      </c>
      <c r="CQ79" s="380">
        <v>7.4062903102802367E-3</v>
      </c>
      <c r="CR79" s="89">
        <v>543.01988247071699</v>
      </c>
      <c r="CS79" s="380">
        <v>65.080840132495453</v>
      </c>
      <c r="CT79" s="380">
        <v>6.1162793276017258E-3</v>
      </c>
      <c r="CU79" s="89">
        <v>4.0683122342140141</v>
      </c>
      <c r="CV79" s="380">
        <v>1.1074414766175313</v>
      </c>
      <c r="CW79" s="380">
        <v>0</v>
      </c>
      <c r="CX79" s="89">
        <v>0</v>
      </c>
      <c r="CY79" s="380">
        <v>0</v>
      </c>
      <c r="CZ79" s="380">
        <v>0</v>
      </c>
      <c r="DA79" s="89">
        <v>0</v>
      </c>
      <c r="DB79" s="380">
        <v>0</v>
      </c>
      <c r="DC79" s="380">
        <v>0</v>
      </c>
      <c r="DD79" s="381">
        <v>6.3594039461001312E-2</v>
      </c>
      <c r="DE79" s="380">
        <v>0</v>
      </c>
      <c r="DF79" s="380">
        <v>6.3594039461001312E-2</v>
      </c>
      <c r="DG79" s="381">
        <v>2.58517325933466E-2</v>
      </c>
      <c r="DH79" s="380">
        <v>0</v>
      </c>
      <c r="DI79" s="380">
        <v>2.58517325933466E-2</v>
      </c>
      <c r="DJ79" s="89">
        <v>7.5152097040426211</v>
      </c>
      <c r="DK79" s="380">
        <v>2.1675733521080152</v>
      </c>
      <c r="DL79" s="380">
        <v>3.5253835939170329E-2</v>
      </c>
      <c r="DM79" s="89">
        <v>496.6449065944654</v>
      </c>
      <c r="DN79" s="380">
        <v>77.852219606718862</v>
      </c>
      <c r="DO79" s="380">
        <v>0</v>
      </c>
      <c r="DP79" s="89">
        <v>1289.1142739837144</v>
      </c>
      <c r="DQ79" s="380">
        <v>147.97490270469459</v>
      </c>
      <c r="DR79" s="380">
        <v>0</v>
      </c>
      <c r="DS79" s="89">
        <v>185.11063181252865</v>
      </c>
      <c r="DT79" s="380">
        <v>20.021487432219903</v>
      </c>
      <c r="DU79" s="380">
        <v>0</v>
      </c>
      <c r="DV79" s="89">
        <v>890.01431437448605</v>
      </c>
      <c r="DW79" s="380">
        <v>82.151391223041358</v>
      </c>
      <c r="DX79" s="380">
        <v>0</v>
      </c>
      <c r="DY79" s="89">
        <v>196.51676671200008</v>
      </c>
      <c r="DZ79" s="380">
        <v>17.476370405952736</v>
      </c>
      <c r="EA79" s="380">
        <v>0</v>
      </c>
      <c r="EB79" s="89">
        <v>41.417738002939004</v>
      </c>
      <c r="EC79" s="380">
        <v>4.702727435308927</v>
      </c>
      <c r="ED79" s="380">
        <v>5.4693218720923533E-3</v>
      </c>
      <c r="EE79" s="89">
        <v>190.44962116825104</v>
      </c>
      <c r="EF79" s="380">
        <v>19.616261530180104</v>
      </c>
      <c r="EG79" s="380">
        <v>2.0392153317203784E-2</v>
      </c>
      <c r="EH79" s="89">
        <v>23.008308234742305</v>
      </c>
      <c r="EI79" s="380">
        <v>2.5725753753024834</v>
      </c>
      <c r="EJ79" s="380">
        <v>0</v>
      </c>
      <c r="EK79" s="89">
        <v>127.52127582711995</v>
      </c>
      <c r="EL79" s="380">
        <v>19.763876720998855</v>
      </c>
      <c r="EM79" s="380">
        <v>0</v>
      </c>
      <c r="EN79" s="89">
        <v>22.285444431444716</v>
      </c>
      <c r="EO79" s="380">
        <v>3.7888135193662285</v>
      </c>
      <c r="EP79" s="380">
        <v>0</v>
      </c>
      <c r="EQ79" s="89">
        <v>53.088010083011966</v>
      </c>
      <c r="ER79" s="380">
        <v>9.2081396260980224</v>
      </c>
      <c r="ES79" s="380">
        <v>8.4983309066118066E-3</v>
      </c>
      <c r="ET79" s="89">
        <v>6.0200370158717709</v>
      </c>
      <c r="EU79" s="380">
        <v>0.87399643269526872</v>
      </c>
      <c r="EV79" s="380">
        <v>0</v>
      </c>
      <c r="EW79" s="89">
        <v>34.100736670654143</v>
      </c>
      <c r="EX79" s="380">
        <v>5.4733861745264454</v>
      </c>
      <c r="EY79" s="380">
        <v>0</v>
      </c>
      <c r="EZ79" s="89">
        <v>4.4134757246929261</v>
      </c>
      <c r="FA79" s="380">
        <v>0.71034330163752812</v>
      </c>
      <c r="FB79" s="380">
        <v>2.9554145929163193E-3</v>
      </c>
      <c r="FC79" s="89">
        <v>0</v>
      </c>
      <c r="FD79" s="380">
        <v>0</v>
      </c>
      <c r="FE79" s="380">
        <v>0</v>
      </c>
      <c r="FF79" s="89">
        <v>1.6244442996302875</v>
      </c>
      <c r="FG79" s="380">
        <v>0.7014410531848827</v>
      </c>
      <c r="FH79" s="380">
        <v>1.1439272611611697E-2</v>
      </c>
      <c r="FI79" s="381">
        <v>1.2526724459610047E-2</v>
      </c>
      <c r="FJ79" s="380">
        <v>0</v>
      </c>
      <c r="FK79" s="380">
        <v>1.2526724459610047E-2</v>
      </c>
      <c r="FL79" s="89">
        <v>8.4729176547715372</v>
      </c>
      <c r="FM79" s="380">
        <v>1.4802789284110409</v>
      </c>
      <c r="FN79" s="380">
        <v>0</v>
      </c>
      <c r="FO79" s="89">
        <v>3.7010788222527173</v>
      </c>
      <c r="FP79" s="380">
        <v>0.64589017812703775</v>
      </c>
      <c r="FQ79" s="380">
        <v>7.2826859322113685E-3</v>
      </c>
      <c r="FS79" s="118">
        <v>4102.7254231066399</v>
      </c>
      <c r="FT79" s="118">
        <v>0.64394744350406918</v>
      </c>
      <c r="FU79" s="118">
        <v>1.1391790845826411</v>
      </c>
      <c r="FV79" s="207">
        <v>1.9197834503465072</v>
      </c>
    </row>
    <row r="80" spans="2:178">
      <c r="B80" s="73" t="s">
        <v>17</v>
      </c>
      <c r="C80" s="73" t="s">
        <v>51</v>
      </c>
      <c r="D80" s="143" t="s">
        <v>105</v>
      </c>
      <c r="E80" s="73">
        <v>45</v>
      </c>
      <c r="F80" s="143">
        <v>138</v>
      </c>
      <c r="G80" s="156" t="s">
        <v>322</v>
      </c>
      <c r="H80" s="73" t="s">
        <v>39</v>
      </c>
      <c r="I80" s="73" t="s">
        <v>992</v>
      </c>
      <c r="J80" s="73" t="s">
        <v>970</v>
      </c>
      <c r="K80" s="73">
        <v>33</v>
      </c>
      <c r="L80" s="207">
        <v>19.367747588511602</v>
      </c>
      <c r="M80" s="207"/>
      <c r="N80" s="135">
        <v>570.28360295586162</v>
      </c>
      <c r="O80" s="379">
        <v>35890</v>
      </c>
      <c r="P80" s="379">
        <v>1500</v>
      </c>
      <c r="Q80" s="203"/>
      <c r="R80" s="381">
        <v>3.8044072440340502</v>
      </c>
      <c r="S80" s="380">
        <v>7.4481021853427398</v>
      </c>
      <c r="T80" s="380">
        <v>3.8044072440340502</v>
      </c>
      <c r="U80" s="89">
        <v>24.9179135650093</v>
      </c>
      <c r="V80" s="380">
        <v>19.597602723642002</v>
      </c>
      <c r="W80" s="380">
        <v>6.7700826949910704</v>
      </c>
      <c r="X80" s="89">
        <v>234.269832234852</v>
      </c>
      <c r="Y80" s="380">
        <v>22.721630009490799</v>
      </c>
      <c r="Z80" s="380">
        <v>2.1385699513779102</v>
      </c>
      <c r="AA80" s="89">
        <v>234.979732562468</v>
      </c>
      <c r="AB80" s="380">
        <v>40.060956844602302</v>
      </c>
      <c r="AC80" s="380">
        <v>0.34789125438062402</v>
      </c>
      <c r="AD80" s="89">
        <v>4.3172231069250797</v>
      </c>
      <c r="AE80" s="380">
        <v>12.396661344878201</v>
      </c>
      <c r="AF80" s="380">
        <v>1.8416867132007999</v>
      </c>
      <c r="AG80" s="89">
        <v>464.22672692126997</v>
      </c>
      <c r="AH80" s="380">
        <v>607.82165966034904</v>
      </c>
      <c r="AI80" s="380">
        <v>414.34505729947301</v>
      </c>
      <c r="AJ80" s="89">
        <v>160229.31518285401</v>
      </c>
      <c r="AK80" s="380">
        <v>20346.7507540814</v>
      </c>
      <c r="AL80" s="380">
        <v>17.3392589750332</v>
      </c>
      <c r="AM80" s="89">
        <v>133.698306621005</v>
      </c>
      <c r="AN80" s="380">
        <v>175.594257205757</v>
      </c>
      <c r="AO80" s="380">
        <v>56.168507167456198</v>
      </c>
      <c r="AP80" s="89">
        <v>580.41303550170699</v>
      </c>
      <c r="AQ80" s="380">
        <v>171.04929560236101</v>
      </c>
      <c r="AR80" s="380">
        <v>125.816000147138</v>
      </c>
      <c r="AS80" s="381">
        <v>13.869445120967899</v>
      </c>
      <c r="AT80" s="380">
        <v>18.714003443068499</v>
      </c>
      <c r="AU80" s="380">
        <v>13.869445120967899</v>
      </c>
      <c r="AV80" s="89">
        <v>0.33277227592559899</v>
      </c>
      <c r="AW80" s="380">
        <v>0.44546703387513797</v>
      </c>
      <c r="AX80" s="380">
        <v>0.28889247411783803</v>
      </c>
      <c r="AY80" s="89">
        <v>12.294677610485699</v>
      </c>
      <c r="AZ80" s="380">
        <v>21.770230161156402</v>
      </c>
      <c r="BA80" s="380">
        <v>0.92828567400816697</v>
      </c>
      <c r="BB80" s="89">
        <v>1.7342020017491999</v>
      </c>
      <c r="BC80" s="382">
        <v>1.1992596955658099</v>
      </c>
      <c r="BD80" s="382">
        <v>5.7509851658069697E-2</v>
      </c>
      <c r="BE80" s="381">
        <v>2.3685952900120801</v>
      </c>
      <c r="BF80" s="380">
        <v>3.2774902802967301</v>
      </c>
      <c r="BG80" s="380">
        <v>2.3685952900120801</v>
      </c>
      <c r="BH80" s="89">
        <v>255.077181198662</v>
      </c>
      <c r="BI80" s="380">
        <v>32.603539879426599</v>
      </c>
      <c r="BJ80" s="380">
        <v>0.593271966283892</v>
      </c>
      <c r="BK80" s="89">
        <v>771.27886068866803</v>
      </c>
      <c r="BL80" s="380">
        <v>253.198558396377</v>
      </c>
      <c r="BM80" s="380">
        <v>1.02517296004933</v>
      </c>
      <c r="BN80" s="89">
        <v>975.05818769318898</v>
      </c>
      <c r="BO80" s="380">
        <v>401.48051311761702</v>
      </c>
      <c r="BP80" s="380">
        <v>4.6744916453130196</v>
      </c>
      <c r="BQ80" s="89">
        <v>0.228106773077175</v>
      </c>
      <c r="BR80" s="380">
        <v>0.235893868922609</v>
      </c>
      <c r="BS80" s="380">
        <v>2.7592377124928201E-2</v>
      </c>
      <c r="BT80" s="381">
        <v>0.231092072438528</v>
      </c>
      <c r="BU80" s="380">
        <v>0</v>
      </c>
      <c r="BV80" s="380">
        <v>0.231092072438528</v>
      </c>
      <c r="BW80" s="89">
        <v>0.96711991543298703</v>
      </c>
      <c r="BX80" s="380">
        <v>1.7303580360403099</v>
      </c>
      <c r="BY80" s="380">
        <v>0.32410586756945797</v>
      </c>
      <c r="BZ80" s="89">
        <v>6.9742775134059096</v>
      </c>
      <c r="CA80" s="380">
        <v>4.9229403653574</v>
      </c>
      <c r="CB80" s="380">
        <v>0.32218739166660099</v>
      </c>
      <c r="CC80" s="89">
        <v>0.78922825671150698</v>
      </c>
      <c r="CD80" s="380">
        <v>0.42703913582143199</v>
      </c>
      <c r="CE80" s="380">
        <v>6.4746263260754305E-2</v>
      </c>
      <c r="CF80" s="89">
        <v>13.0305714908512</v>
      </c>
      <c r="CG80" s="380">
        <v>4.1565374758158802</v>
      </c>
      <c r="CH80" s="380">
        <v>0.28961688546724501</v>
      </c>
      <c r="CI80" s="89">
        <v>3.69847606923536</v>
      </c>
      <c r="CJ80" s="380">
        <v>1.79631967496678</v>
      </c>
      <c r="CK80" s="380">
        <v>0.20105088476204699</v>
      </c>
      <c r="CL80" s="381">
        <v>1.47269624022649</v>
      </c>
      <c r="CM80" s="380">
        <v>2.39394492646323</v>
      </c>
      <c r="CN80" s="380">
        <v>1.47269624022649</v>
      </c>
      <c r="CO80" s="89">
        <v>600.81067443060397</v>
      </c>
      <c r="CP80" s="380">
        <v>66.455738289408401</v>
      </c>
      <c r="CQ80" s="380">
        <v>0</v>
      </c>
      <c r="CR80" s="89">
        <v>548.152238562516</v>
      </c>
      <c r="CS80" s="380">
        <v>50.234043309424798</v>
      </c>
      <c r="CT80" s="380">
        <v>9.4054672809953492E-3</v>
      </c>
      <c r="CU80" s="89">
        <v>9.8645777465350992</v>
      </c>
      <c r="CV80" s="380">
        <v>2.1095091968071902</v>
      </c>
      <c r="CW80" s="380">
        <v>0</v>
      </c>
      <c r="CX80" s="89">
        <v>0</v>
      </c>
      <c r="CY80" s="380">
        <v>0</v>
      </c>
      <c r="CZ80" s="380">
        <v>0</v>
      </c>
      <c r="DA80" s="381">
        <v>4.3631113281927703E-2</v>
      </c>
      <c r="DB80" s="380">
        <v>0</v>
      </c>
      <c r="DC80" s="380">
        <v>4.3631113281927703E-2</v>
      </c>
      <c r="DD80" s="381">
        <v>0.10753736688775101</v>
      </c>
      <c r="DE80" s="380">
        <v>0</v>
      </c>
      <c r="DF80" s="380">
        <v>0.10753736688775101</v>
      </c>
      <c r="DG80" s="381">
        <v>7.5925472538230496E-2</v>
      </c>
      <c r="DH80" s="380">
        <v>0</v>
      </c>
      <c r="DI80" s="380">
        <v>7.5925472538230496E-2</v>
      </c>
      <c r="DJ80" s="89">
        <v>6.3233468463635303</v>
      </c>
      <c r="DK80" s="380">
        <v>3.0469372654629798</v>
      </c>
      <c r="DL80" s="380">
        <v>0</v>
      </c>
      <c r="DM80" s="89">
        <v>472.23437143269803</v>
      </c>
      <c r="DN80" s="380">
        <v>47.749951838836701</v>
      </c>
      <c r="DO80" s="380">
        <v>0</v>
      </c>
      <c r="DP80" s="89">
        <v>1214.74182982759</v>
      </c>
      <c r="DQ80" s="380">
        <v>167.094861480888</v>
      </c>
      <c r="DR80" s="380">
        <v>6.2753523375190298E-3</v>
      </c>
      <c r="DS80" s="89">
        <v>174.28160115672</v>
      </c>
      <c r="DT80" s="380">
        <v>19.569393734851602</v>
      </c>
      <c r="DU80" s="380">
        <v>4.88158988797174E-3</v>
      </c>
      <c r="DV80" s="89">
        <v>877.83020367999097</v>
      </c>
      <c r="DW80" s="380">
        <v>123.052768766581</v>
      </c>
      <c r="DX80" s="380">
        <v>0</v>
      </c>
      <c r="DY80" s="89">
        <v>195.31985692163801</v>
      </c>
      <c r="DZ80" s="380">
        <v>23.717542900062501</v>
      </c>
      <c r="EA80" s="380">
        <v>0</v>
      </c>
      <c r="EB80" s="89">
        <v>40.993847068740699</v>
      </c>
      <c r="EC80" s="380">
        <v>3.1782791652425599</v>
      </c>
      <c r="ED80" s="380">
        <v>0</v>
      </c>
      <c r="EE80" s="89">
        <v>187.90358820367501</v>
      </c>
      <c r="EF80" s="380">
        <v>13.588900126850399</v>
      </c>
      <c r="EG80" s="380">
        <v>0</v>
      </c>
      <c r="EH80" s="89">
        <v>23.004568410335999</v>
      </c>
      <c r="EI80" s="380">
        <v>2.0808078191176298</v>
      </c>
      <c r="EJ80" s="380">
        <v>5.9616406554081304E-3</v>
      </c>
      <c r="EK80" s="89">
        <v>127.584385852693</v>
      </c>
      <c r="EL80" s="380">
        <v>18.221971854201001</v>
      </c>
      <c r="EM80" s="380">
        <v>0</v>
      </c>
      <c r="EN80" s="89">
        <v>21.8924022973282</v>
      </c>
      <c r="EO80" s="380">
        <v>2.9561325857985401</v>
      </c>
      <c r="EP80" s="380">
        <v>0</v>
      </c>
      <c r="EQ80" s="89">
        <v>53.500705491893598</v>
      </c>
      <c r="ER80" s="380">
        <v>7.3921182163839596</v>
      </c>
      <c r="ES80" s="380">
        <v>0</v>
      </c>
      <c r="ET80" s="89">
        <v>6.23196231027491</v>
      </c>
      <c r="EU80" s="380">
        <v>1.0463532013136401</v>
      </c>
      <c r="EV80" s="380">
        <v>0</v>
      </c>
      <c r="EW80" s="89">
        <v>35.634431336416903</v>
      </c>
      <c r="EX80" s="380">
        <v>6.6749321752910502</v>
      </c>
      <c r="EY80" s="380">
        <v>0</v>
      </c>
      <c r="EZ80" s="89">
        <v>4.4641474890411397</v>
      </c>
      <c r="FA80" s="380">
        <v>0.85126299560595498</v>
      </c>
      <c r="FB80" s="380">
        <v>6.3564943994869E-3</v>
      </c>
      <c r="FC80" s="381">
        <v>1.9926009809367099E-2</v>
      </c>
      <c r="FD80" s="380">
        <v>0</v>
      </c>
      <c r="FE80" s="380">
        <v>1.9926009809367099E-2</v>
      </c>
      <c r="FF80" s="89">
        <v>2.1957184315485301</v>
      </c>
      <c r="FG80" s="380">
        <v>0.66024828384258305</v>
      </c>
      <c r="FH80" s="380">
        <v>1.7543828010071399E-2</v>
      </c>
      <c r="FI80" s="381">
        <v>1.9770355158799501E-2</v>
      </c>
      <c r="FJ80" s="380">
        <v>0</v>
      </c>
      <c r="FK80" s="380">
        <v>1.9770355158799501E-2</v>
      </c>
      <c r="FL80" s="89">
        <v>8.7369065727164603</v>
      </c>
      <c r="FM80" s="380">
        <v>1.2967553206511799</v>
      </c>
      <c r="FN80" s="380">
        <v>0</v>
      </c>
      <c r="FO80" s="89">
        <v>3.5026822089674998</v>
      </c>
      <c r="FP80" s="380">
        <v>1.0556330158079299</v>
      </c>
      <c r="FQ80" s="380">
        <v>0</v>
      </c>
      <c r="FS80" s="118">
        <v>3983.7701400415526</v>
      </c>
      <c r="FT80" s="118">
        <v>0.64323551129556167</v>
      </c>
      <c r="FU80" s="118">
        <v>1.0960653485721055</v>
      </c>
      <c r="FV80" s="207">
        <v>1.95712766976547</v>
      </c>
    </row>
    <row r="81" spans="2:178">
      <c r="B81" s="73" t="s">
        <v>17</v>
      </c>
      <c r="C81" s="73" t="s">
        <v>51</v>
      </c>
      <c r="D81" s="143" t="s">
        <v>105</v>
      </c>
      <c r="E81" s="73">
        <v>45</v>
      </c>
      <c r="F81" s="143">
        <v>138</v>
      </c>
      <c r="G81" s="156" t="s">
        <v>322</v>
      </c>
      <c r="H81" s="73" t="s">
        <v>39</v>
      </c>
      <c r="I81" s="73" t="s">
        <v>993</v>
      </c>
      <c r="J81" s="73" t="s">
        <v>970</v>
      </c>
      <c r="K81" s="73">
        <v>33</v>
      </c>
      <c r="L81" s="207">
        <v>19.367747588511602</v>
      </c>
      <c r="M81" s="207"/>
      <c r="N81" s="135">
        <v>710.51727581386046</v>
      </c>
      <c r="O81" s="379">
        <v>34820</v>
      </c>
      <c r="P81" s="379">
        <v>1680</v>
      </c>
      <c r="Q81" s="203"/>
      <c r="R81" s="381">
        <v>3.7679140876663451</v>
      </c>
      <c r="S81" s="380">
        <v>3.7787808288971036</v>
      </c>
      <c r="T81" s="380">
        <v>3.7679140876663451</v>
      </c>
      <c r="U81" s="89">
        <v>29.367615815669446</v>
      </c>
      <c r="V81" s="380">
        <v>10.295358777843978</v>
      </c>
      <c r="W81" s="380">
        <v>6.6485664073494215</v>
      </c>
      <c r="X81" s="89">
        <v>224.99561916541316</v>
      </c>
      <c r="Y81" s="380">
        <v>14.319722604376615</v>
      </c>
      <c r="Z81" s="380">
        <v>2.5403252621214971</v>
      </c>
      <c r="AA81" s="89">
        <v>247.06473151573388</v>
      </c>
      <c r="AB81" s="380">
        <v>44.666106943939639</v>
      </c>
      <c r="AC81" s="380">
        <v>0.40424109107338324</v>
      </c>
      <c r="AD81" s="89">
        <v>6.6451429318876123</v>
      </c>
      <c r="AE81" s="380">
        <v>9.6137534617054694</v>
      </c>
      <c r="AF81" s="380">
        <v>1.5037159990615068</v>
      </c>
      <c r="AG81" s="89">
        <v>2010.8862587977774</v>
      </c>
      <c r="AH81" s="380">
        <v>648.71768621891704</v>
      </c>
      <c r="AI81" s="380">
        <v>420.3839820853413</v>
      </c>
      <c r="AJ81" s="89">
        <v>166536.84660244599</v>
      </c>
      <c r="AK81" s="380">
        <v>19348.49036354346</v>
      </c>
      <c r="AL81" s="380">
        <v>19.544896501827289</v>
      </c>
      <c r="AM81" s="89">
        <v>116.49730672171312</v>
      </c>
      <c r="AN81" s="380">
        <v>132.95387683339447</v>
      </c>
      <c r="AO81" s="380">
        <v>79.619438095804838</v>
      </c>
      <c r="AP81" s="89">
        <v>548.05000805800262</v>
      </c>
      <c r="AQ81" s="380">
        <v>311.02395564957351</v>
      </c>
      <c r="AR81" s="380">
        <v>150.31411645240422</v>
      </c>
      <c r="AS81" s="381">
        <v>16.998770542791675</v>
      </c>
      <c r="AT81" s="380">
        <v>19.948541197780774</v>
      </c>
      <c r="AU81" s="380">
        <v>16.998770542791675</v>
      </c>
      <c r="AV81" s="89">
        <v>0.96981712774193718</v>
      </c>
      <c r="AW81" s="380">
        <v>0.68099466909328277</v>
      </c>
      <c r="AX81" s="380">
        <v>0.37362444927523003</v>
      </c>
      <c r="AY81" s="89">
        <v>6.6051309401101426</v>
      </c>
      <c r="AZ81" s="380">
        <v>9.1811188404115143</v>
      </c>
      <c r="BA81" s="380">
        <v>0.62764533137241962</v>
      </c>
      <c r="BB81" s="89">
        <v>1.3733504550280258</v>
      </c>
      <c r="BC81" s="382">
        <v>0.69533574839347789</v>
      </c>
      <c r="BD81" s="382">
        <v>5.9662931487151391E-2</v>
      </c>
      <c r="BE81" s="381">
        <v>2.8165872899060771</v>
      </c>
      <c r="BF81" s="380">
        <v>4.9936671261374688</v>
      </c>
      <c r="BG81" s="380">
        <v>2.8165872899060771</v>
      </c>
      <c r="BH81" s="89">
        <v>255.72840741660036</v>
      </c>
      <c r="BI81" s="380">
        <v>31.73073363808442</v>
      </c>
      <c r="BJ81" s="380">
        <v>0.84996143556347037</v>
      </c>
      <c r="BK81" s="89">
        <v>485.86860976113644</v>
      </c>
      <c r="BL81" s="380">
        <v>191.74524212841408</v>
      </c>
      <c r="BM81" s="380">
        <v>1.3278453753516086</v>
      </c>
      <c r="BN81" s="89">
        <v>685.67265645257044</v>
      </c>
      <c r="BO81" s="380">
        <v>236.40633178779342</v>
      </c>
      <c r="BP81" s="380">
        <v>6.3355367069320092</v>
      </c>
      <c r="BQ81" s="89">
        <v>0.11996057139754193</v>
      </c>
      <c r="BR81" s="380">
        <v>0.22726701546162803</v>
      </c>
      <c r="BS81" s="380">
        <v>1.7738585377605337E-2</v>
      </c>
      <c r="BT81" s="381">
        <v>0.19049672034915846</v>
      </c>
      <c r="BU81" s="380">
        <v>0</v>
      </c>
      <c r="BV81" s="380">
        <v>0.19049672034915846</v>
      </c>
      <c r="BW81" s="381">
        <v>0.35547517508314447</v>
      </c>
      <c r="BX81" s="380">
        <v>0.7577882859057149</v>
      </c>
      <c r="BY81" s="380">
        <v>0.35547517508314447</v>
      </c>
      <c r="BZ81" s="89">
        <v>3.4330953885569873</v>
      </c>
      <c r="CA81" s="380">
        <v>3.1778343842010845</v>
      </c>
      <c r="CB81" s="380">
        <v>0.43677980252205834</v>
      </c>
      <c r="CC81" s="89">
        <v>0.74156975420185189</v>
      </c>
      <c r="CD81" s="380">
        <v>0.47951214302537432</v>
      </c>
      <c r="CE81" s="380">
        <v>7.5231630024701499E-2</v>
      </c>
      <c r="CF81" s="89">
        <v>12.643456293288054</v>
      </c>
      <c r="CG81" s="380">
        <v>3.6651833374130698</v>
      </c>
      <c r="CH81" s="380">
        <v>0.34413537735998911</v>
      </c>
      <c r="CI81" s="89">
        <v>3.8966298064958096</v>
      </c>
      <c r="CJ81" s="380">
        <v>1.5537870066684607</v>
      </c>
      <c r="CK81" s="380">
        <v>0.26736769721833864</v>
      </c>
      <c r="CL81" s="381">
        <v>1.8092760328393629</v>
      </c>
      <c r="CM81" s="380">
        <v>2.4000474335341622</v>
      </c>
      <c r="CN81" s="380">
        <v>1.8092760328393629</v>
      </c>
      <c r="CO81" s="89">
        <v>561.54315037306912</v>
      </c>
      <c r="CP81" s="380">
        <v>71.878413288891792</v>
      </c>
      <c r="CQ81" s="380">
        <v>0</v>
      </c>
      <c r="CR81" s="89">
        <v>573.71243291969074</v>
      </c>
      <c r="CS81" s="380">
        <v>53.161052855407483</v>
      </c>
      <c r="CT81" s="380">
        <v>0</v>
      </c>
      <c r="CU81" s="89">
        <v>6.8740423081960165</v>
      </c>
      <c r="CV81" s="380">
        <v>2.7779918658641232</v>
      </c>
      <c r="CW81" s="380">
        <v>1.560196242588451E-2</v>
      </c>
      <c r="CX81" s="89">
        <v>0</v>
      </c>
      <c r="CY81" s="380">
        <v>0</v>
      </c>
      <c r="CZ81" s="380">
        <v>0</v>
      </c>
      <c r="DA81" s="89">
        <v>0</v>
      </c>
      <c r="DB81" s="380">
        <v>0</v>
      </c>
      <c r="DC81" s="380">
        <v>0</v>
      </c>
      <c r="DD81" s="381">
        <v>0.14948576303408179</v>
      </c>
      <c r="DE81" s="380">
        <v>0.14372329357446159</v>
      </c>
      <c r="DF81" s="380">
        <v>0.14948576303408179</v>
      </c>
      <c r="DG81" s="381">
        <v>6.4631931983275714E-2</v>
      </c>
      <c r="DH81" s="380">
        <v>0</v>
      </c>
      <c r="DI81" s="380">
        <v>6.4631931983275714E-2</v>
      </c>
      <c r="DJ81" s="89">
        <v>6.6417992940548283</v>
      </c>
      <c r="DK81" s="380">
        <v>2.5164209021444428</v>
      </c>
      <c r="DL81" s="380">
        <v>0</v>
      </c>
      <c r="DM81" s="89">
        <v>526.72306225590285</v>
      </c>
      <c r="DN81" s="380">
        <v>53.103356515613626</v>
      </c>
      <c r="DO81" s="380">
        <v>6.9788680557321655E-3</v>
      </c>
      <c r="DP81" s="89">
        <v>1336.4448931864465</v>
      </c>
      <c r="DQ81" s="380">
        <v>208.70418282010601</v>
      </c>
      <c r="DR81" s="380">
        <v>0</v>
      </c>
      <c r="DS81" s="89">
        <v>186.36331970838026</v>
      </c>
      <c r="DT81" s="380">
        <v>25.530238152309781</v>
      </c>
      <c r="DU81" s="380">
        <v>0</v>
      </c>
      <c r="DV81" s="89">
        <v>915.38244222520075</v>
      </c>
      <c r="DW81" s="380">
        <v>103.65964437312701</v>
      </c>
      <c r="DX81" s="380">
        <v>3.3498804409787239E-2</v>
      </c>
      <c r="DY81" s="89">
        <v>204.24211351053441</v>
      </c>
      <c r="DZ81" s="380">
        <v>27.030306200999274</v>
      </c>
      <c r="EA81" s="380">
        <v>0</v>
      </c>
      <c r="EB81" s="89">
        <v>43.110515676133971</v>
      </c>
      <c r="EC81" s="380">
        <v>6.0554430234724919</v>
      </c>
      <c r="ED81" s="380">
        <v>1.0168225106917235E-2</v>
      </c>
      <c r="EE81" s="89">
        <v>200.96850420104607</v>
      </c>
      <c r="EF81" s="380">
        <v>28.538868721389029</v>
      </c>
      <c r="EG81" s="380">
        <v>0</v>
      </c>
      <c r="EH81" s="89">
        <v>24.330354318486883</v>
      </c>
      <c r="EI81" s="380">
        <v>3.6025438570039694</v>
      </c>
      <c r="EJ81" s="380">
        <v>0</v>
      </c>
      <c r="EK81" s="89">
        <v>133.71536486959832</v>
      </c>
      <c r="EL81" s="380">
        <v>13.738691311965045</v>
      </c>
      <c r="EM81" s="380">
        <v>0</v>
      </c>
      <c r="EN81" s="89">
        <v>23.081720747150467</v>
      </c>
      <c r="EO81" s="380">
        <v>2.994177142372584</v>
      </c>
      <c r="EP81" s="380">
        <v>5.2258868433820351E-3</v>
      </c>
      <c r="EQ81" s="89">
        <v>56.124848387061505</v>
      </c>
      <c r="ER81" s="380">
        <v>7.4094850783610946</v>
      </c>
      <c r="ES81" s="380">
        <v>0</v>
      </c>
      <c r="ET81" s="89">
        <v>6.3863208223468266</v>
      </c>
      <c r="EU81" s="380">
        <v>1.1548556127512488</v>
      </c>
      <c r="EV81" s="380">
        <v>5.3595280868751769E-3</v>
      </c>
      <c r="EW81" s="89">
        <v>35.523264572514783</v>
      </c>
      <c r="EX81" s="380">
        <v>5.191731726366382</v>
      </c>
      <c r="EY81" s="380">
        <v>3.4310060672870263E-2</v>
      </c>
      <c r="EZ81" s="89">
        <v>4.759108114559897</v>
      </c>
      <c r="FA81" s="380">
        <v>0.80151857500487367</v>
      </c>
      <c r="FB81" s="380">
        <v>0</v>
      </c>
      <c r="FC81" s="381">
        <v>2.4088137836407893E-2</v>
      </c>
      <c r="FD81" s="380">
        <v>0</v>
      </c>
      <c r="FE81" s="380">
        <v>2.4088137836407893E-2</v>
      </c>
      <c r="FF81" s="89">
        <v>2.0042500075588663</v>
      </c>
      <c r="FG81" s="380">
        <v>0.82368953192838656</v>
      </c>
      <c r="FH81" s="380">
        <v>1.514157321752614E-2</v>
      </c>
      <c r="FI81" s="381">
        <v>2.6350678061777499E-2</v>
      </c>
      <c r="FJ81" s="380">
        <v>0</v>
      </c>
      <c r="FK81" s="380">
        <v>2.6350678061777499E-2</v>
      </c>
      <c r="FL81" s="89">
        <v>10.227861271615865</v>
      </c>
      <c r="FM81" s="380">
        <v>2.5318712441782196</v>
      </c>
      <c r="FN81" s="380">
        <v>7.0246601006706735E-3</v>
      </c>
      <c r="FO81" s="89">
        <v>3.9334580172341345</v>
      </c>
      <c r="FP81" s="380">
        <v>0.88110915645948862</v>
      </c>
      <c r="FQ81" s="380">
        <v>0</v>
      </c>
      <c r="FS81" s="118">
        <v>4270.8682655150542</v>
      </c>
      <c r="FT81" s="118">
        <v>0.64080213720029944</v>
      </c>
      <c r="FU81" s="118">
        <v>0.97878853263700305</v>
      </c>
      <c r="FV81" s="207">
        <v>2.1491130324030672</v>
      </c>
    </row>
    <row r="82" spans="2:178">
      <c r="B82" s="73" t="s">
        <v>17</v>
      </c>
      <c r="C82" s="73" t="s">
        <v>51</v>
      </c>
      <c r="D82" s="143" t="s">
        <v>105</v>
      </c>
      <c r="E82" s="73">
        <v>45</v>
      </c>
      <c r="F82" s="143">
        <v>138</v>
      </c>
      <c r="G82" s="156" t="s">
        <v>322</v>
      </c>
      <c r="H82" s="73" t="s">
        <v>39</v>
      </c>
      <c r="I82" s="73" t="s">
        <v>994</v>
      </c>
      <c r="J82" s="73" t="s">
        <v>976</v>
      </c>
      <c r="K82" s="73">
        <v>33</v>
      </c>
      <c r="L82" s="207">
        <v>19.367747588511602</v>
      </c>
      <c r="M82" s="207"/>
      <c r="N82" s="135">
        <v>897.49550629119221</v>
      </c>
      <c r="O82" s="379">
        <v>33610</v>
      </c>
      <c r="P82" s="379">
        <v>1390.0000000000002</v>
      </c>
      <c r="Q82" s="203"/>
      <c r="R82" s="381">
        <v>3.6852682791675733</v>
      </c>
      <c r="S82" s="380">
        <v>4.6517304799951784</v>
      </c>
      <c r="T82" s="380">
        <v>3.6852682791675733</v>
      </c>
      <c r="U82" s="89">
        <v>33.515573461512219</v>
      </c>
      <c r="V82" s="380">
        <v>11.329140330710393</v>
      </c>
      <c r="W82" s="380">
        <v>7.7777586326400758</v>
      </c>
      <c r="X82" s="89">
        <v>220.20397984044101</v>
      </c>
      <c r="Y82" s="380">
        <v>14.215554032723357</v>
      </c>
      <c r="Z82" s="380">
        <v>3.1575521576716046</v>
      </c>
      <c r="AA82" s="89">
        <v>230.50355180773306</v>
      </c>
      <c r="AB82" s="380">
        <v>46.49867306393616</v>
      </c>
      <c r="AC82" s="380">
        <v>0.35709251024868821</v>
      </c>
      <c r="AD82" s="381">
        <v>1.2593791796231666</v>
      </c>
      <c r="AE82" s="380">
        <v>7.0120143794781313</v>
      </c>
      <c r="AF82" s="380">
        <v>1.2593791796231666</v>
      </c>
      <c r="AG82" s="89">
        <v>1250.348906383188</v>
      </c>
      <c r="AH82" s="380">
        <v>425.49868686065975</v>
      </c>
      <c r="AI82" s="380">
        <v>345.38390510228788</v>
      </c>
      <c r="AJ82" s="89">
        <v>163623.78516102143</v>
      </c>
      <c r="AK82" s="380">
        <v>21755.117911610581</v>
      </c>
      <c r="AL82" s="380">
        <v>19.870908192844517</v>
      </c>
      <c r="AM82" s="381">
        <v>100.94113131395243</v>
      </c>
      <c r="AN82" s="380">
        <v>177.67326489007354</v>
      </c>
      <c r="AO82" s="380">
        <v>100.94113131395243</v>
      </c>
      <c r="AP82" s="89">
        <v>593.15891503777164</v>
      </c>
      <c r="AQ82" s="380">
        <v>275.29428047341531</v>
      </c>
      <c r="AR82" s="380">
        <v>166.1815290224057</v>
      </c>
      <c r="AS82" s="381">
        <v>14.681107555773451</v>
      </c>
      <c r="AT82" s="380">
        <v>19.300706151008022</v>
      </c>
      <c r="AU82" s="380">
        <v>14.681107555773451</v>
      </c>
      <c r="AV82" s="89">
        <v>0.57471279578737033</v>
      </c>
      <c r="AW82" s="380">
        <v>0.73352603621831214</v>
      </c>
      <c r="AX82" s="380">
        <v>0.28396046454814899</v>
      </c>
      <c r="AY82" s="89">
        <v>55.439049115159428</v>
      </c>
      <c r="AZ82" s="380">
        <v>53.92169343405169</v>
      </c>
      <c r="BA82" s="380">
        <v>0.85308751609862765</v>
      </c>
      <c r="BB82" s="89">
        <v>1.3492272966350776</v>
      </c>
      <c r="BC82" s="382">
        <v>0.3603811164556287</v>
      </c>
      <c r="BD82" s="382">
        <v>6.6010316580571188E-2</v>
      </c>
      <c r="BE82" s="381">
        <v>2.9199685988892861</v>
      </c>
      <c r="BF82" s="380">
        <v>4.8842161405196718</v>
      </c>
      <c r="BG82" s="380">
        <v>2.9199685988892861</v>
      </c>
      <c r="BH82" s="89">
        <v>268.36441116150831</v>
      </c>
      <c r="BI82" s="380">
        <v>37.696671958358699</v>
      </c>
      <c r="BJ82" s="380">
        <v>0.7612100262901228</v>
      </c>
      <c r="BK82" s="89">
        <v>639.45341876597752</v>
      </c>
      <c r="BL82" s="380">
        <v>118.9238826650501</v>
      </c>
      <c r="BM82" s="380">
        <v>1.4727159338127953</v>
      </c>
      <c r="BN82" s="89">
        <v>841.45479579644132</v>
      </c>
      <c r="BO82" s="380">
        <v>188.1321212681371</v>
      </c>
      <c r="BP82" s="380">
        <v>6.2651788160739335</v>
      </c>
      <c r="BQ82" s="89">
        <v>0.11595077557164385</v>
      </c>
      <c r="BR82" s="380">
        <v>0.16238240593628145</v>
      </c>
      <c r="BS82" s="380">
        <v>3.6845369680517076E-2</v>
      </c>
      <c r="BT82" s="381">
        <v>0.25164299450647215</v>
      </c>
      <c r="BU82" s="380">
        <v>0</v>
      </c>
      <c r="BV82" s="380">
        <v>0.25164299450647215</v>
      </c>
      <c r="BW82" s="381">
        <v>0.49330551016828605</v>
      </c>
      <c r="BX82" s="380">
        <v>0.67102374723524116</v>
      </c>
      <c r="BY82" s="380">
        <v>0.49330551016828605</v>
      </c>
      <c r="BZ82" s="89">
        <v>1.3717210191481284</v>
      </c>
      <c r="CA82" s="380">
        <v>1.8369402402933046</v>
      </c>
      <c r="CB82" s="380">
        <v>0.54531747181993995</v>
      </c>
      <c r="CC82" s="89">
        <v>0.91394594380478433</v>
      </c>
      <c r="CD82" s="380">
        <v>0.47031352527513859</v>
      </c>
      <c r="CE82" s="380">
        <v>7.327244688018314E-2</v>
      </c>
      <c r="CF82" s="89">
        <v>16.932484640549529</v>
      </c>
      <c r="CG82" s="380">
        <v>4.8763224261257081</v>
      </c>
      <c r="CH82" s="380">
        <v>0.34602977794732687</v>
      </c>
      <c r="CI82" s="89">
        <v>5.7880211591800323</v>
      </c>
      <c r="CJ82" s="380">
        <v>2.0843630004322531</v>
      </c>
      <c r="CK82" s="380">
        <v>0.13940049537570154</v>
      </c>
      <c r="CL82" s="381">
        <v>1.9551537194802104</v>
      </c>
      <c r="CM82" s="380">
        <v>2.1595376385882306</v>
      </c>
      <c r="CN82" s="380">
        <v>1.9551537194802104</v>
      </c>
      <c r="CO82" s="89">
        <v>644.30914149402338</v>
      </c>
      <c r="CP82" s="380">
        <v>67.610415892626264</v>
      </c>
      <c r="CQ82" s="380">
        <v>1.6325294936453315E-2</v>
      </c>
      <c r="CR82" s="89">
        <v>719.25326385927463</v>
      </c>
      <c r="CS82" s="380">
        <v>104.05947031173885</v>
      </c>
      <c r="CT82" s="380">
        <v>7.9041323752168362E-3</v>
      </c>
      <c r="CU82" s="89">
        <v>10.029716096731589</v>
      </c>
      <c r="CV82" s="380">
        <v>3.1782728520938739</v>
      </c>
      <c r="CW82" s="380">
        <v>2.113274446170503E-2</v>
      </c>
      <c r="CX82" s="89">
        <v>7.0639518397029019E-2</v>
      </c>
      <c r="CY82" s="380">
        <v>0.13650502306233506</v>
      </c>
      <c r="CZ82" s="380">
        <v>0</v>
      </c>
      <c r="DA82" s="381">
        <v>5.1465076164937874E-2</v>
      </c>
      <c r="DB82" s="380">
        <v>0</v>
      </c>
      <c r="DC82" s="380">
        <v>5.1465076164937874E-2</v>
      </c>
      <c r="DD82" s="381">
        <v>0.10586923650053137</v>
      </c>
      <c r="DE82" s="380">
        <v>0</v>
      </c>
      <c r="DF82" s="380">
        <v>0.10586923650053137</v>
      </c>
      <c r="DG82" s="381">
        <v>4.88531094807114E-2</v>
      </c>
      <c r="DH82" s="380">
        <v>0</v>
      </c>
      <c r="DI82" s="380">
        <v>4.88531094807114E-2</v>
      </c>
      <c r="DJ82" s="89">
        <v>7.9696775629907295</v>
      </c>
      <c r="DK82" s="380">
        <v>3.4239667287403646</v>
      </c>
      <c r="DL82" s="380">
        <v>0</v>
      </c>
      <c r="DM82" s="89">
        <v>629.1445946422798</v>
      </c>
      <c r="DN82" s="380">
        <v>111.43378635208096</v>
      </c>
      <c r="DO82" s="380">
        <v>0</v>
      </c>
      <c r="DP82" s="89">
        <v>1605.1307450318641</v>
      </c>
      <c r="DQ82" s="380">
        <v>307.78325662695585</v>
      </c>
      <c r="DR82" s="380">
        <v>7.4093287294857806E-3</v>
      </c>
      <c r="DS82" s="89">
        <v>230.48367215191121</v>
      </c>
      <c r="DT82" s="380">
        <v>37.070189838684989</v>
      </c>
      <c r="DU82" s="380">
        <v>5.7656112099848016E-3</v>
      </c>
      <c r="DV82" s="89">
        <v>1119.8498080327781</v>
      </c>
      <c r="DW82" s="380">
        <v>157.15548075548304</v>
      </c>
      <c r="DX82" s="380">
        <v>0</v>
      </c>
      <c r="DY82" s="89">
        <v>254.72530145298322</v>
      </c>
      <c r="DZ82" s="380">
        <v>40.24532023421488</v>
      </c>
      <c r="EA82" s="380">
        <v>0</v>
      </c>
      <c r="EB82" s="89">
        <v>52.207721908729717</v>
      </c>
      <c r="EC82" s="380">
        <v>7.0639690416831638</v>
      </c>
      <c r="ED82" s="380">
        <v>0</v>
      </c>
      <c r="EE82" s="89">
        <v>242.28998466885596</v>
      </c>
      <c r="EF82" s="380">
        <v>27.941318785020169</v>
      </c>
      <c r="EG82" s="380">
        <v>0</v>
      </c>
      <c r="EH82" s="89">
        <v>28.9930528522302</v>
      </c>
      <c r="EI82" s="380">
        <v>3.77105140669567</v>
      </c>
      <c r="EJ82" s="380">
        <v>0</v>
      </c>
      <c r="EK82" s="89">
        <v>161.41429487880447</v>
      </c>
      <c r="EL82" s="380">
        <v>28.482602090911161</v>
      </c>
      <c r="EM82" s="380">
        <v>0</v>
      </c>
      <c r="EN82" s="89">
        <v>28.545163029703406</v>
      </c>
      <c r="EO82" s="380">
        <v>4.5736828008235602</v>
      </c>
      <c r="EP82" s="380">
        <v>0</v>
      </c>
      <c r="EQ82" s="89">
        <v>69.129019945879392</v>
      </c>
      <c r="ER82" s="380">
        <v>15.659104882852832</v>
      </c>
      <c r="ES82" s="380">
        <v>0</v>
      </c>
      <c r="ET82" s="89">
        <v>7.920869309648439</v>
      </c>
      <c r="EU82" s="380">
        <v>2.1219465261538124</v>
      </c>
      <c r="EV82" s="380">
        <v>0</v>
      </c>
      <c r="EW82" s="89">
        <v>45.051227186377758</v>
      </c>
      <c r="EX82" s="380">
        <v>7.1315547491878224</v>
      </c>
      <c r="EY82" s="380">
        <v>0</v>
      </c>
      <c r="EZ82" s="89">
        <v>5.9170352918435727</v>
      </c>
      <c r="FA82" s="380">
        <v>0.77304017633852273</v>
      </c>
      <c r="FB82" s="380">
        <v>0</v>
      </c>
      <c r="FC82" s="381">
        <v>2.3555170659935079E-2</v>
      </c>
      <c r="FD82" s="380">
        <v>0</v>
      </c>
      <c r="FE82" s="380">
        <v>2.3555170659935079E-2</v>
      </c>
      <c r="FF82" s="89">
        <v>2.0853300850950176</v>
      </c>
      <c r="FG82" s="380">
        <v>1.0259889992311104</v>
      </c>
      <c r="FH82" s="380">
        <v>2.8861779260210961E-2</v>
      </c>
      <c r="FI82" s="381">
        <v>2.1412425093772038E-2</v>
      </c>
      <c r="FJ82" s="380">
        <v>0</v>
      </c>
      <c r="FK82" s="380">
        <v>2.1412425093772038E-2</v>
      </c>
      <c r="FL82" s="89">
        <v>14.625132961899768</v>
      </c>
      <c r="FM82" s="380">
        <v>2.7979461835973312</v>
      </c>
      <c r="FN82" s="380">
        <v>0</v>
      </c>
      <c r="FO82" s="89">
        <v>5.4548900363433468</v>
      </c>
      <c r="FP82" s="380">
        <v>1.7612938145827883</v>
      </c>
      <c r="FQ82" s="380">
        <v>0</v>
      </c>
      <c r="FS82" s="118">
        <v>5200.0557542431643</v>
      </c>
      <c r="FT82" s="118">
        <v>0.63111399861256601</v>
      </c>
      <c r="FU82" s="118">
        <v>0.89580287482725363</v>
      </c>
      <c r="FV82" s="207">
        <v>2.4716994644361856</v>
      </c>
    </row>
    <row r="83" spans="2:178">
      <c r="B83" s="73" t="s">
        <v>17</v>
      </c>
      <c r="C83" s="73" t="s">
        <v>51</v>
      </c>
      <c r="D83" s="143" t="s">
        <v>105</v>
      </c>
      <c r="E83" s="73">
        <v>45</v>
      </c>
      <c r="F83" s="143">
        <v>138</v>
      </c>
      <c r="G83" s="156" t="s">
        <v>322</v>
      </c>
      <c r="H83" s="73" t="s">
        <v>39</v>
      </c>
      <c r="I83" s="73" t="s">
        <v>995</v>
      </c>
      <c r="J83" s="73" t="s">
        <v>976</v>
      </c>
      <c r="K83" s="73">
        <v>33</v>
      </c>
      <c r="L83" s="207">
        <v>19.367747588511602</v>
      </c>
      <c r="M83" s="207"/>
      <c r="N83" s="135">
        <v>874.12322748152565</v>
      </c>
      <c r="O83" s="379">
        <v>34460</v>
      </c>
      <c r="P83" s="379">
        <v>1340</v>
      </c>
      <c r="Q83" s="203"/>
      <c r="R83" s="381">
        <v>4.7313381810749897</v>
      </c>
      <c r="S83" s="380">
        <v>4.9150272312609102</v>
      </c>
      <c r="T83" s="380">
        <v>4.7313381810749897</v>
      </c>
      <c r="U83" s="89">
        <v>30.8376537484036</v>
      </c>
      <c r="V83" s="380">
        <v>9.3673273477227603</v>
      </c>
      <c r="W83" s="380">
        <v>6.5162516065216201</v>
      </c>
      <c r="X83" s="89">
        <v>227.38887460997501</v>
      </c>
      <c r="Y83" s="380">
        <v>16.8641907303215</v>
      </c>
      <c r="Z83" s="380">
        <v>2.8544058088162099</v>
      </c>
      <c r="AA83" s="89">
        <v>192.63016902546201</v>
      </c>
      <c r="AB83" s="380">
        <v>18.905981142418501</v>
      </c>
      <c r="AC83" s="380">
        <v>0.25930669054323902</v>
      </c>
      <c r="AD83" s="89">
        <v>7.3301194444087301</v>
      </c>
      <c r="AE83" s="380">
        <v>11.979799991595399</v>
      </c>
      <c r="AF83" s="380">
        <v>1.78302237341655</v>
      </c>
      <c r="AG83" s="89">
        <v>835.98501583598897</v>
      </c>
      <c r="AH83" s="380">
        <v>515.90206178706001</v>
      </c>
      <c r="AI83" s="380">
        <v>488.35654855860798</v>
      </c>
      <c r="AJ83" s="89">
        <v>166980.30366315701</v>
      </c>
      <c r="AK83" s="380">
        <v>17450.050710010499</v>
      </c>
      <c r="AL83" s="380">
        <v>23.287757864289301</v>
      </c>
      <c r="AM83" s="381">
        <v>99.577970096385201</v>
      </c>
      <c r="AN83" s="380">
        <v>84.829072207183899</v>
      </c>
      <c r="AO83" s="380">
        <v>99.577970096385201</v>
      </c>
      <c r="AP83" s="89">
        <v>458.57234112734898</v>
      </c>
      <c r="AQ83" s="380">
        <v>327.23337951287101</v>
      </c>
      <c r="AR83" s="380">
        <v>169.964783583089</v>
      </c>
      <c r="AS83" s="381">
        <v>15.9986259308036</v>
      </c>
      <c r="AT83" s="380">
        <v>22.916268481028201</v>
      </c>
      <c r="AU83" s="380">
        <v>15.9986259308036</v>
      </c>
      <c r="AV83" s="89">
        <v>0.58157021292900501</v>
      </c>
      <c r="AW83" s="380">
        <v>0.32748641873933998</v>
      </c>
      <c r="AX83" s="380">
        <v>0.44075846433976801</v>
      </c>
      <c r="AY83" s="89">
        <v>127.36265030451</v>
      </c>
      <c r="AZ83" s="380">
        <v>215.63561633745601</v>
      </c>
      <c r="BA83" s="380">
        <v>1.13238439336109</v>
      </c>
      <c r="BB83" s="89">
        <v>0.68026258356524405</v>
      </c>
      <c r="BC83" s="382">
        <v>0.50137224456353502</v>
      </c>
      <c r="BD83" s="382">
        <v>5.3597610856368397E-2</v>
      </c>
      <c r="BE83" s="381">
        <v>3.3207103178118902</v>
      </c>
      <c r="BF83" s="380">
        <v>4.2249154792578398</v>
      </c>
      <c r="BG83" s="380">
        <v>3.3207103178118902</v>
      </c>
      <c r="BH83" s="89">
        <v>274.164536331075</v>
      </c>
      <c r="BI83" s="380">
        <v>33.112607927607797</v>
      </c>
      <c r="BJ83" s="380">
        <v>0.89538372866053795</v>
      </c>
      <c r="BK83" s="89">
        <v>683.70193064484999</v>
      </c>
      <c r="BL83" s="380">
        <v>139.46808889336799</v>
      </c>
      <c r="BM83" s="380">
        <v>1.19112755726191</v>
      </c>
      <c r="BN83" s="89">
        <v>813.46642652336004</v>
      </c>
      <c r="BO83" s="380">
        <v>104.492159154806</v>
      </c>
      <c r="BP83" s="380">
        <v>5.5571115064207302</v>
      </c>
      <c r="BQ83" s="89">
        <v>0.116160142952207</v>
      </c>
      <c r="BR83" s="380">
        <v>0.117923050931173</v>
      </c>
      <c r="BS83" s="380">
        <v>1.3061843275946099E-2</v>
      </c>
      <c r="BT83" s="381">
        <v>0.32601851265839299</v>
      </c>
      <c r="BU83" s="380">
        <v>0</v>
      </c>
      <c r="BV83" s="380">
        <v>0.32601851265839299</v>
      </c>
      <c r="BW83" s="381">
        <v>0.40089557931617897</v>
      </c>
      <c r="BX83" s="380">
        <v>0.43918776210095201</v>
      </c>
      <c r="BY83" s="380">
        <v>0.40089557931617897</v>
      </c>
      <c r="BZ83" s="89">
        <v>3.3488921267161298</v>
      </c>
      <c r="CA83" s="380">
        <v>2.5747665789343301</v>
      </c>
      <c r="CB83" s="380">
        <v>0.48758594826683499</v>
      </c>
      <c r="CC83" s="89">
        <v>0.86058561283159396</v>
      </c>
      <c r="CD83" s="380">
        <v>0.33315145617222203</v>
      </c>
      <c r="CE83" s="380">
        <v>7.5382137405566998E-2</v>
      </c>
      <c r="CF83" s="89">
        <v>13.1252714142489</v>
      </c>
      <c r="CG83" s="380">
        <v>3.6804275002100399</v>
      </c>
      <c r="CH83" s="380">
        <v>0.45204040319481698</v>
      </c>
      <c r="CI83" s="89">
        <v>3.6069814773416802</v>
      </c>
      <c r="CJ83" s="380">
        <v>1.80010218156811</v>
      </c>
      <c r="CK83" s="380">
        <v>0.16800377307888301</v>
      </c>
      <c r="CL83" s="381">
        <v>1.8964974589858701</v>
      </c>
      <c r="CM83" s="380">
        <v>3.1665218184406698</v>
      </c>
      <c r="CN83" s="380">
        <v>1.8964974589858701</v>
      </c>
      <c r="CO83" s="89">
        <v>604.34543641143</v>
      </c>
      <c r="CP83" s="380">
        <v>62.780891936274699</v>
      </c>
      <c r="CQ83" s="380">
        <v>1.02776496023774E-2</v>
      </c>
      <c r="CR83" s="89">
        <v>583.37778227094395</v>
      </c>
      <c r="CS83" s="380">
        <v>50.296060073215102</v>
      </c>
      <c r="CT83" s="380">
        <v>0</v>
      </c>
      <c r="CU83" s="89">
        <v>5.5922323288026501</v>
      </c>
      <c r="CV83" s="380">
        <v>1.05078812812165</v>
      </c>
      <c r="CW83" s="380">
        <v>0</v>
      </c>
      <c r="CX83" s="89">
        <v>0.12924525625796701</v>
      </c>
      <c r="CY83" s="380">
        <v>0.25326498645197099</v>
      </c>
      <c r="CZ83" s="380">
        <v>0</v>
      </c>
      <c r="DA83" s="89">
        <v>0</v>
      </c>
      <c r="DB83" s="380">
        <v>0</v>
      </c>
      <c r="DC83" s="380">
        <v>0</v>
      </c>
      <c r="DD83" s="381">
        <v>0.13623395964305299</v>
      </c>
      <c r="DE83" s="380">
        <v>0</v>
      </c>
      <c r="DF83" s="380">
        <v>0.13623395964305299</v>
      </c>
      <c r="DG83" s="381">
        <v>5.8398781315844299E-2</v>
      </c>
      <c r="DH83" s="380">
        <v>0</v>
      </c>
      <c r="DI83" s="380">
        <v>5.8398781315844299E-2</v>
      </c>
      <c r="DJ83" s="89">
        <v>6.27241601968396</v>
      </c>
      <c r="DK83" s="380">
        <v>1.3589382858530701</v>
      </c>
      <c r="DL83" s="380">
        <v>6.8536578188837002E-2</v>
      </c>
      <c r="DM83" s="89">
        <v>505.64925707635803</v>
      </c>
      <c r="DN83" s="380">
        <v>55.208384074666498</v>
      </c>
      <c r="DO83" s="380">
        <v>7.2805960735982996E-3</v>
      </c>
      <c r="DP83" s="89">
        <v>1286.6761064064401</v>
      </c>
      <c r="DQ83" s="380">
        <v>145.60984127039799</v>
      </c>
      <c r="DR83" s="380">
        <v>0</v>
      </c>
      <c r="DS83" s="89">
        <v>182.41369024480699</v>
      </c>
      <c r="DT83" s="380">
        <v>18.7956185310378</v>
      </c>
      <c r="DU83" s="380">
        <v>0</v>
      </c>
      <c r="DV83" s="89">
        <v>901.16980602684202</v>
      </c>
      <c r="DW83" s="380">
        <v>83.792919217557497</v>
      </c>
      <c r="DX83" s="380">
        <v>0</v>
      </c>
      <c r="DY83" s="89">
        <v>199.22837877081301</v>
      </c>
      <c r="DZ83" s="380">
        <v>25.548011411773</v>
      </c>
      <c r="EA83" s="380">
        <v>0</v>
      </c>
      <c r="EB83" s="89">
        <v>44.0097885216626</v>
      </c>
      <c r="EC83" s="380">
        <v>5.0560498087807</v>
      </c>
      <c r="ED83" s="380">
        <v>0</v>
      </c>
      <c r="EE83" s="89">
        <v>196.54128129499401</v>
      </c>
      <c r="EF83" s="380">
        <v>9.4202191019736894</v>
      </c>
      <c r="EG83" s="380">
        <v>3.9643125504466602E-2</v>
      </c>
      <c r="EH83" s="89">
        <v>23.149251504001398</v>
      </c>
      <c r="EI83" s="380">
        <v>2.50661959451728</v>
      </c>
      <c r="EJ83" s="380">
        <v>0</v>
      </c>
      <c r="EK83" s="89">
        <v>128.48826167951199</v>
      </c>
      <c r="EL83" s="380">
        <v>14.0446418548136</v>
      </c>
      <c r="EM83" s="380">
        <v>0</v>
      </c>
      <c r="EN83" s="89">
        <v>22.4335141220288</v>
      </c>
      <c r="EO83" s="380">
        <v>2.6312195278458099</v>
      </c>
      <c r="EP83" s="380">
        <v>5.4706477829172696E-3</v>
      </c>
      <c r="EQ83" s="89">
        <v>55.707769924023097</v>
      </c>
      <c r="ER83" s="380">
        <v>3.27083516265753</v>
      </c>
      <c r="ES83" s="380">
        <v>0</v>
      </c>
      <c r="ET83" s="89">
        <v>6.35526180080128</v>
      </c>
      <c r="EU83" s="380">
        <v>0.71638303055382802</v>
      </c>
      <c r="EV83" s="380">
        <v>5.6160143410250796E-3</v>
      </c>
      <c r="EW83" s="89">
        <v>35.435612750158498</v>
      </c>
      <c r="EX83" s="380">
        <v>5.9594069454665801</v>
      </c>
      <c r="EY83" s="380">
        <v>0</v>
      </c>
      <c r="EZ83" s="89">
        <v>4.9919915152400502</v>
      </c>
      <c r="FA83" s="380">
        <v>0.72456052967094298</v>
      </c>
      <c r="FB83" s="380">
        <v>0</v>
      </c>
      <c r="FC83" s="89">
        <v>0</v>
      </c>
      <c r="FD83" s="380">
        <v>0</v>
      </c>
      <c r="FE83" s="380">
        <v>0</v>
      </c>
      <c r="FF83" s="89">
        <v>2.4698948912928298</v>
      </c>
      <c r="FG83" s="380">
        <v>0.83259223666319704</v>
      </c>
      <c r="FH83" s="380">
        <v>2.2235089209835499E-2</v>
      </c>
      <c r="FI83" s="381">
        <v>2.3613315287682402E-2</v>
      </c>
      <c r="FJ83" s="380">
        <v>0</v>
      </c>
      <c r="FK83" s="380">
        <v>2.3613315287682402E-2</v>
      </c>
      <c r="FL83" s="89">
        <v>9.7021169768427598</v>
      </c>
      <c r="FM83" s="380">
        <v>1.50178661061796</v>
      </c>
      <c r="FN83" s="380">
        <v>1.03454739092312E-2</v>
      </c>
      <c r="FO83" s="89">
        <v>4.1821036509053604</v>
      </c>
      <c r="FP83" s="380">
        <v>0.64356805620970703</v>
      </c>
      <c r="FQ83" s="380">
        <v>0</v>
      </c>
      <c r="FS83" s="118">
        <v>4175.6277539086259</v>
      </c>
      <c r="FT83" s="118">
        <v>0.66990086149446515</v>
      </c>
      <c r="FU83" s="118">
        <v>1.03594181125456</v>
      </c>
      <c r="FV83" s="207">
        <v>1.9435363516190218</v>
      </c>
    </row>
    <row r="84" spans="2:178">
      <c r="B84" s="73" t="s">
        <v>17</v>
      </c>
      <c r="C84" s="73" t="s">
        <v>51</v>
      </c>
      <c r="D84" s="143" t="s">
        <v>105</v>
      </c>
      <c r="E84" s="73">
        <v>45</v>
      </c>
      <c r="F84" s="143">
        <v>138</v>
      </c>
      <c r="G84" s="156" t="s">
        <v>322</v>
      </c>
      <c r="H84" s="73" t="s">
        <v>39</v>
      </c>
      <c r="I84" s="73" t="s">
        <v>996</v>
      </c>
      <c r="J84" s="73" t="s">
        <v>976</v>
      </c>
      <c r="K84" s="73">
        <v>44</v>
      </c>
      <c r="L84" s="207">
        <v>19.367747588511602</v>
      </c>
      <c r="M84" s="207"/>
      <c r="N84" s="135">
        <v>719.86618733772707</v>
      </c>
      <c r="O84" s="379">
        <v>33740</v>
      </c>
      <c r="P84" s="379">
        <v>1429.9999999999998</v>
      </c>
      <c r="Q84" s="203"/>
      <c r="R84" s="381">
        <v>1.8697146553830299</v>
      </c>
      <c r="S84" s="380">
        <v>3.0024486106889499</v>
      </c>
      <c r="T84" s="380">
        <v>1.8697146553830299</v>
      </c>
      <c r="U84" s="89">
        <v>23.864182901652899</v>
      </c>
      <c r="V84" s="380">
        <v>8.3135053432190098</v>
      </c>
      <c r="W84" s="380">
        <v>3.37619741789094</v>
      </c>
      <c r="X84" s="89">
        <v>236.15627200052799</v>
      </c>
      <c r="Y84" s="380">
        <v>16.2164855771817</v>
      </c>
      <c r="Z84" s="380">
        <v>1.1368752348656599</v>
      </c>
      <c r="AA84" s="89">
        <v>282.45313488358499</v>
      </c>
      <c r="AB84" s="380">
        <v>27.8339169459171</v>
      </c>
      <c r="AC84" s="380">
        <v>0.14648752768472401</v>
      </c>
      <c r="AD84" s="89">
        <v>0.98041329456239601</v>
      </c>
      <c r="AE84" s="380">
        <v>2.0544876641355998</v>
      </c>
      <c r="AF84" s="380">
        <v>0.71176039033953498</v>
      </c>
      <c r="AG84" s="89">
        <v>905.77653994576895</v>
      </c>
      <c r="AH84" s="380">
        <v>552.05592098605996</v>
      </c>
      <c r="AI84" s="380">
        <v>177.75960216360801</v>
      </c>
      <c r="AJ84" s="89">
        <v>159888.41519123601</v>
      </c>
      <c r="AK84" s="380">
        <v>12139.533117843701</v>
      </c>
      <c r="AL84" s="380">
        <v>10.409123497246201</v>
      </c>
      <c r="AM84" s="89">
        <v>140.06314476323701</v>
      </c>
      <c r="AN84" s="380">
        <v>127.63709527606299</v>
      </c>
      <c r="AO84" s="380">
        <v>35.876269780203003</v>
      </c>
      <c r="AP84" s="89">
        <v>514.06732740098096</v>
      </c>
      <c r="AQ84" s="380">
        <v>209.89012549969701</v>
      </c>
      <c r="AR84" s="380">
        <v>64.572041326622497</v>
      </c>
      <c r="AS84" s="381">
        <v>6.6939481570568802</v>
      </c>
      <c r="AT84" s="380">
        <v>11.0258282558632</v>
      </c>
      <c r="AU84" s="380">
        <v>6.6939481570568802</v>
      </c>
      <c r="AV84" s="89">
        <v>0.661605215929152</v>
      </c>
      <c r="AW84" s="380">
        <v>0.37075214889990699</v>
      </c>
      <c r="AX84" s="380">
        <v>0.16020413985951701</v>
      </c>
      <c r="AY84" s="89">
        <v>3.91125284915532</v>
      </c>
      <c r="AZ84" s="380">
        <v>7.5408537594252802</v>
      </c>
      <c r="BA84" s="380">
        <v>0.37741096452096301</v>
      </c>
      <c r="BB84" s="89">
        <v>1.2701872027440699</v>
      </c>
      <c r="BC84" s="382">
        <v>0.31388212423490802</v>
      </c>
      <c r="BD84" s="382">
        <v>2.2061590723966001E-2</v>
      </c>
      <c r="BE84" s="381">
        <v>1.0786713401710999</v>
      </c>
      <c r="BF84" s="380">
        <v>2.5718818603203202</v>
      </c>
      <c r="BG84" s="380">
        <v>1.0786713401710999</v>
      </c>
      <c r="BH84" s="89">
        <v>264.76871740007903</v>
      </c>
      <c r="BI84" s="380">
        <v>22.917669865872799</v>
      </c>
      <c r="BJ84" s="380">
        <v>0.36055488706442701</v>
      </c>
      <c r="BK84" s="89">
        <v>726.11344586708606</v>
      </c>
      <c r="BL84" s="380">
        <v>63.736551626227403</v>
      </c>
      <c r="BM84" s="380">
        <v>0.61448369671354697</v>
      </c>
      <c r="BN84" s="89">
        <v>863.25524257719303</v>
      </c>
      <c r="BO84" s="380">
        <v>68.5632828069716</v>
      </c>
      <c r="BP84" s="380">
        <v>2.2161048999841002</v>
      </c>
      <c r="BQ84" s="89">
        <v>0.148310373364689</v>
      </c>
      <c r="BR84" s="380">
        <v>0.145889448852772</v>
      </c>
      <c r="BS84" s="380">
        <v>1.29318009247818E-2</v>
      </c>
      <c r="BT84" s="381">
        <v>0.115684989324862</v>
      </c>
      <c r="BU84" s="380">
        <v>0</v>
      </c>
      <c r="BV84" s="380">
        <v>0.115684989324862</v>
      </c>
      <c r="BW84" s="381">
        <v>0.17907209417787401</v>
      </c>
      <c r="BX84" s="380">
        <v>0.274526989236685</v>
      </c>
      <c r="BY84" s="380">
        <v>0.17907209417787401</v>
      </c>
      <c r="BZ84" s="89">
        <v>1.8901281530528999</v>
      </c>
      <c r="CA84" s="380">
        <v>1.68563257664523</v>
      </c>
      <c r="CB84" s="380">
        <v>0.18759980386419201</v>
      </c>
      <c r="CC84" s="89">
        <v>0.94202533477721395</v>
      </c>
      <c r="CD84" s="380">
        <v>0.35862685827945001</v>
      </c>
      <c r="CE84" s="380">
        <v>3.1444224857610198E-2</v>
      </c>
      <c r="CF84" s="89">
        <v>12.9314991079482</v>
      </c>
      <c r="CG84" s="380">
        <v>2.7373514176792302</v>
      </c>
      <c r="CH84" s="380">
        <v>0.166686291697379</v>
      </c>
      <c r="CI84" s="89">
        <v>3.8615450696721698</v>
      </c>
      <c r="CJ84" s="380">
        <v>1.6587969534174201</v>
      </c>
      <c r="CK84" s="380">
        <v>9.7481369409505997E-2</v>
      </c>
      <c r="CL84" s="381">
        <v>0.77171508825451496</v>
      </c>
      <c r="CM84" s="380">
        <v>1.92861879192467</v>
      </c>
      <c r="CN84" s="380">
        <v>0.77171508825451496</v>
      </c>
      <c r="CO84" s="89">
        <v>637.51788070182602</v>
      </c>
      <c r="CP84" s="380">
        <v>45.182329561486902</v>
      </c>
      <c r="CQ84" s="380">
        <v>9.8968698319861007E-3</v>
      </c>
      <c r="CR84" s="89">
        <v>522.13728323211103</v>
      </c>
      <c r="CS84" s="380">
        <v>37.956416794502701</v>
      </c>
      <c r="CT84" s="380">
        <v>0</v>
      </c>
      <c r="CU84" s="89">
        <v>4.1488091617676002</v>
      </c>
      <c r="CV84" s="380">
        <v>0.95799353266634502</v>
      </c>
      <c r="CW84" s="380">
        <v>6.6134635027688404E-3</v>
      </c>
      <c r="CX84" s="381">
        <v>5.5776269193813502E-3</v>
      </c>
      <c r="CY84" s="380">
        <v>0</v>
      </c>
      <c r="CZ84" s="380">
        <v>5.5776269193813502E-3</v>
      </c>
      <c r="DA84" s="89">
        <v>0</v>
      </c>
      <c r="DB84" s="380">
        <v>0</v>
      </c>
      <c r="DC84" s="380">
        <v>0</v>
      </c>
      <c r="DD84" s="381">
        <v>6.8359853240219995E-2</v>
      </c>
      <c r="DE84" s="380">
        <v>0</v>
      </c>
      <c r="DF84" s="380">
        <v>6.8359853240219995E-2</v>
      </c>
      <c r="DG84" s="381">
        <v>2.7628140755515802E-2</v>
      </c>
      <c r="DH84" s="380">
        <v>0</v>
      </c>
      <c r="DI84" s="380">
        <v>2.7628140755515802E-2</v>
      </c>
      <c r="DJ84" s="89">
        <v>10.1435332534076</v>
      </c>
      <c r="DK84" s="380">
        <v>2.3425861582162302</v>
      </c>
      <c r="DL84" s="380">
        <v>2.79519986217408E-2</v>
      </c>
      <c r="DM84" s="89">
        <v>486.333674552471</v>
      </c>
      <c r="DN84" s="380">
        <v>44.755861224853597</v>
      </c>
      <c r="DO84" s="380">
        <v>0</v>
      </c>
      <c r="DP84" s="89">
        <v>1247.08059540912</v>
      </c>
      <c r="DQ84" s="380">
        <v>114.13175218710001</v>
      </c>
      <c r="DR84" s="380">
        <v>1.19984414033959E-2</v>
      </c>
      <c r="DS84" s="89">
        <v>173.87040294881399</v>
      </c>
      <c r="DT84" s="380">
        <v>15.945560966804599</v>
      </c>
      <c r="DU84" s="380">
        <v>0</v>
      </c>
      <c r="DV84" s="89">
        <v>846.945921963405</v>
      </c>
      <c r="DW84" s="380">
        <v>80.8105525662791</v>
      </c>
      <c r="DX84" s="380">
        <v>1.42839184996435E-2</v>
      </c>
      <c r="DY84" s="89">
        <v>189.370362453892</v>
      </c>
      <c r="DZ84" s="380">
        <v>24.704505188347401</v>
      </c>
      <c r="EA84" s="380">
        <v>0</v>
      </c>
      <c r="EB84" s="89">
        <v>40.818947239528903</v>
      </c>
      <c r="EC84" s="380">
        <v>3.6605222969753699</v>
      </c>
      <c r="ED84" s="380">
        <v>0</v>
      </c>
      <c r="EE84" s="89">
        <v>181.71331361221701</v>
      </c>
      <c r="EF84" s="380">
        <v>14.6228126720675</v>
      </c>
      <c r="EG84" s="380">
        <v>1.61674288546758E-2</v>
      </c>
      <c r="EH84" s="89">
        <v>21.6591535684909</v>
      </c>
      <c r="EI84" s="380">
        <v>2.8903290321059001</v>
      </c>
      <c r="EJ84" s="380">
        <v>0</v>
      </c>
      <c r="EK84" s="89">
        <v>119.772493505665</v>
      </c>
      <c r="EL84" s="380">
        <v>12.728545427267401</v>
      </c>
      <c r="EM84" s="380">
        <v>0</v>
      </c>
      <c r="EN84" s="89">
        <v>21.1092291760548</v>
      </c>
      <c r="EO84" s="380">
        <v>2.1090204820911498</v>
      </c>
      <c r="EP84" s="380">
        <v>2.23030620308457E-3</v>
      </c>
      <c r="EQ84" s="89">
        <v>51.393867971832499</v>
      </c>
      <c r="ER84" s="380">
        <v>4.4067880592569999</v>
      </c>
      <c r="ES84" s="380">
        <v>0</v>
      </c>
      <c r="ET84" s="89">
        <v>5.7731263363424796</v>
      </c>
      <c r="EU84" s="380">
        <v>0.73799710107345395</v>
      </c>
      <c r="EV84" s="380">
        <v>0</v>
      </c>
      <c r="EW84" s="89">
        <v>32.568259695391497</v>
      </c>
      <c r="EX84" s="380">
        <v>3.6045214887857</v>
      </c>
      <c r="EY84" s="380">
        <v>0</v>
      </c>
      <c r="EZ84" s="89">
        <v>4.3212522653851497</v>
      </c>
      <c r="FA84" s="380">
        <v>0.45421508441540798</v>
      </c>
      <c r="FB84" s="380">
        <v>0</v>
      </c>
      <c r="FC84" s="89">
        <v>0</v>
      </c>
      <c r="FD84" s="380">
        <v>0</v>
      </c>
      <c r="FE84" s="380">
        <v>0</v>
      </c>
      <c r="FF84" s="89">
        <v>1.79161900555066</v>
      </c>
      <c r="FG84" s="380">
        <v>0.562125302500466</v>
      </c>
      <c r="FH84" s="380">
        <v>0</v>
      </c>
      <c r="FI84" s="381">
        <v>9.9252521721763503E-3</v>
      </c>
      <c r="FJ84" s="380">
        <v>0</v>
      </c>
      <c r="FK84" s="380">
        <v>9.9252521721763503E-3</v>
      </c>
      <c r="FL84" s="89">
        <v>8.0213089249432006</v>
      </c>
      <c r="FM84" s="380">
        <v>1.0277280438316401</v>
      </c>
      <c r="FN84" s="380">
        <v>3.0028308176758599E-3</v>
      </c>
      <c r="FO84" s="89">
        <v>3.2889234627874</v>
      </c>
      <c r="FP84" s="380">
        <v>0.43513618604064103</v>
      </c>
      <c r="FQ84" s="380">
        <v>0</v>
      </c>
      <c r="FS84" s="118">
        <v>3944.8678839307213</v>
      </c>
      <c r="FT84" s="118">
        <v>0.66132017001814558</v>
      </c>
      <c r="FU84" s="118">
        <v>1.2209775114228409</v>
      </c>
      <c r="FV84" s="207">
        <v>1.8562463916297809</v>
      </c>
    </row>
    <row r="85" spans="2:178">
      <c r="B85" s="73" t="s">
        <v>17</v>
      </c>
      <c r="C85" s="73" t="s">
        <v>51</v>
      </c>
      <c r="D85" s="143" t="s">
        <v>105</v>
      </c>
      <c r="E85" s="73">
        <v>45</v>
      </c>
      <c r="F85" s="143">
        <v>138</v>
      </c>
      <c r="G85" s="156" t="s">
        <v>322</v>
      </c>
      <c r="H85" s="73" t="s">
        <v>39</v>
      </c>
      <c r="I85" s="73" t="s">
        <v>997</v>
      </c>
      <c r="J85" s="73" t="s">
        <v>915</v>
      </c>
      <c r="K85" s="73">
        <v>44</v>
      </c>
      <c r="L85" s="207">
        <v>19.367747588511602</v>
      </c>
      <c r="M85" s="207"/>
      <c r="N85" s="135">
        <v>584.30697024166159</v>
      </c>
      <c r="O85" s="379">
        <v>35580</v>
      </c>
      <c r="P85" s="379">
        <v>1419.9999999999998</v>
      </c>
      <c r="Q85" s="203"/>
      <c r="R85" s="381">
        <v>2.2161753579446439</v>
      </c>
      <c r="S85" s="380">
        <v>3.1165484189786663</v>
      </c>
      <c r="T85" s="380">
        <v>2.2161753579446439</v>
      </c>
      <c r="U85" s="89">
        <v>25.764754896736701</v>
      </c>
      <c r="V85" s="380">
        <v>10.5743476754637</v>
      </c>
      <c r="W85" s="380">
        <v>4.0328135873501347</v>
      </c>
      <c r="X85" s="89">
        <v>229.29431600107199</v>
      </c>
      <c r="Y85" s="380">
        <v>24.46753717037965</v>
      </c>
      <c r="Z85" s="380">
        <v>1.3641831408909151</v>
      </c>
      <c r="AA85" s="89">
        <v>213.69327827063174</v>
      </c>
      <c r="AB85" s="380">
        <v>37.526486495840608</v>
      </c>
      <c r="AC85" s="380">
        <v>0.17076583738615339</v>
      </c>
      <c r="AD85" s="89">
        <v>41.34048241183433</v>
      </c>
      <c r="AE85" s="380">
        <v>47.389669623188013</v>
      </c>
      <c r="AF85" s="380">
        <v>0.85608880049606906</v>
      </c>
      <c r="AG85" s="381">
        <v>239.57924370160163</v>
      </c>
      <c r="AH85" s="380">
        <v>305.4628105315868</v>
      </c>
      <c r="AI85" s="380">
        <v>239.57924370160163</v>
      </c>
      <c r="AJ85" s="89">
        <v>159940.5617207152</v>
      </c>
      <c r="AK85" s="380">
        <v>21353.552137061924</v>
      </c>
      <c r="AL85" s="380">
        <v>11.184819092685222</v>
      </c>
      <c r="AM85" s="89">
        <v>256.02430130327815</v>
      </c>
      <c r="AN85" s="380">
        <v>209.38138812561553</v>
      </c>
      <c r="AO85" s="380">
        <v>42.314849405169596</v>
      </c>
      <c r="AP85" s="89">
        <v>448.26366713832755</v>
      </c>
      <c r="AQ85" s="380">
        <v>238.18583844177235</v>
      </c>
      <c r="AR85" s="380">
        <v>84.80045960583098</v>
      </c>
      <c r="AS85" s="89">
        <v>11.995012810211552</v>
      </c>
      <c r="AT85" s="380">
        <v>16.119141592913323</v>
      </c>
      <c r="AU85" s="380">
        <v>8.7273653985473114</v>
      </c>
      <c r="AV85" s="89">
        <v>0.59658446471691839</v>
      </c>
      <c r="AW85" s="380">
        <v>0.43100400123351917</v>
      </c>
      <c r="AX85" s="380">
        <v>0.18073352021991673</v>
      </c>
      <c r="AY85" s="89">
        <v>6.769204374249111</v>
      </c>
      <c r="AZ85" s="380">
        <v>7.7703029111705586</v>
      </c>
      <c r="BA85" s="380">
        <v>0.58609799475021107</v>
      </c>
      <c r="BB85" s="89">
        <v>1.4132217522954515</v>
      </c>
      <c r="BC85" s="382">
        <v>0.52784889374674482</v>
      </c>
      <c r="BD85" s="382">
        <v>3.8104249179175015E-2</v>
      </c>
      <c r="BE85" s="381">
        <v>1.4773977288779645</v>
      </c>
      <c r="BF85" s="380">
        <v>2.3801967571500531</v>
      </c>
      <c r="BG85" s="380">
        <v>1.4773977288779645</v>
      </c>
      <c r="BH85" s="89">
        <v>240.51048030050578</v>
      </c>
      <c r="BI85" s="380">
        <v>40.599732851574245</v>
      </c>
      <c r="BJ85" s="380">
        <v>0.46358035487229848</v>
      </c>
      <c r="BK85" s="89">
        <v>831.9613304124548</v>
      </c>
      <c r="BL85" s="380">
        <v>371.3452477546461</v>
      </c>
      <c r="BM85" s="380">
        <v>0.68047544256914116</v>
      </c>
      <c r="BN85" s="89">
        <v>1029.0963902689473</v>
      </c>
      <c r="BO85" s="380">
        <v>373.70846537475944</v>
      </c>
      <c r="BP85" s="380">
        <v>3.3243111525213194</v>
      </c>
      <c r="BQ85" s="89">
        <v>0.50059853901642726</v>
      </c>
      <c r="BR85" s="380">
        <v>0.25664776199092643</v>
      </c>
      <c r="BS85" s="380">
        <v>1.2446526798928371E-2</v>
      </c>
      <c r="BT85" s="89">
        <v>0.34696999341602408</v>
      </c>
      <c r="BU85" s="380">
        <v>0.6047097668481255</v>
      </c>
      <c r="BV85" s="380">
        <v>0.17373373762705255</v>
      </c>
      <c r="BW85" s="89">
        <v>0.74911914616164443</v>
      </c>
      <c r="BX85" s="380">
        <v>0.85872063502616491</v>
      </c>
      <c r="BY85" s="380">
        <v>0.19184523882804169</v>
      </c>
      <c r="BZ85" s="89">
        <v>2.0396254565173928</v>
      </c>
      <c r="CA85" s="380">
        <v>2.0812377379114175</v>
      </c>
      <c r="CB85" s="380">
        <v>0.24165774375912477</v>
      </c>
      <c r="CC85" s="89">
        <v>0.68357860147152927</v>
      </c>
      <c r="CD85" s="380">
        <v>0.27077876698125686</v>
      </c>
      <c r="CE85" s="380">
        <v>3.0289696461797765E-2</v>
      </c>
      <c r="CF85" s="89">
        <v>14.079891595116344</v>
      </c>
      <c r="CG85" s="380">
        <v>1.9844094976898226</v>
      </c>
      <c r="CH85" s="380">
        <v>0.18442703847247863</v>
      </c>
      <c r="CI85" s="89">
        <v>4.0667113812324622</v>
      </c>
      <c r="CJ85" s="380">
        <v>1.7226694944228866</v>
      </c>
      <c r="CK85" s="380">
        <v>9.3893372746916434E-2</v>
      </c>
      <c r="CL85" s="381">
        <v>0.84292330084970479</v>
      </c>
      <c r="CM85" s="380">
        <v>1.6219130903818018</v>
      </c>
      <c r="CN85" s="380">
        <v>0.84292330084970479</v>
      </c>
      <c r="CO85" s="89">
        <v>512.18905959699634</v>
      </c>
      <c r="CP85" s="380">
        <v>63.667860570234069</v>
      </c>
      <c r="CQ85" s="380">
        <v>8.3721656839761613E-3</v>
      </c>
      <c r="CR85" s="89">
        <v>556.54520704795971</v>
      </c>
      <c r="CS85" s="380">
        <v>44.499833371051629</v>
      </c>
      <c r="CT85" s="380">
        <v>4.0543871529039434E-3</v>
      </c>
      <c r="CU85" s="89">
        <v>6.3542268697881914</v>
      </c>
      <c r="CV85" s="380">
        <v>1.163084883129391</v>
      </c>
      <c r="CW85" s="380">
        <v>0</v>
      </c>
      <c r="CX85" s="89">
        <v>0</v>
      </c>
      <c r="CY85" s="380">
        <v>0</v>
      </c>
      <c r="CZ85" s="380">
        <v>0</v>
      </c>
      <c r="DA85" s="381">
        <v>2.6406215917191566E-2</v>
      </c>
      <c r="DB85" s="380">
        <v>0</v>
      </c>
      <c r="DC85" s="380">
        <v>2.6406215917191566E-2</v>
      </c>
      <c r="DD85" s="381">
        <v>5.8290915213284708E-2</v>
      </c>
      <c r="DE85" s="380">
        <v>0</v>
      </c>
      <c r="DF85" s="380">
        <v>5.8290915213284708E-2</v>
      </c>
      <c r="DG85" s="381">
        <v>2.8979770967299787E-2</v>
      </c>
      <c r="DH85" s="380">
        <v>0</v>
      </c>
      <c r="DI85" s="380">
        <v>2.8979770967299787E-2</v>
      </c>
      <c r="DJ85" s="89">
        <v>6.4936556681276558</v>
      </c>
      <c r="DK85" s="380">
        <v>3.6770819210822583</v>
      </c>
      <c r="DL85" s="380">
        <v>0</v>
      </c>
      <c r="DM85" s="89">
        <v>492.31850659563037</v>
      </c>
      <c r="DN85" s="380">
        <v>61.152104478575794</v>
      </c>
      <c r="DO85" s="380">
        <v>3.4921944958207812E-3</v>
      </c>
      <c r="DP85" s="89">
        <v>1281.7363814812904</v>
      </c>
      <c r="DQ85" s="380">
        <v>120.17898837299086</v>
      </c>
      <c r="DR85" s="380">
        <v>0</v>
      </c>
      <c r="DS85" s="89">
        <v>179.76642529538856</v>
      </c>
      <c r="DT85" s="380">
        <v>15.935298059314032</v>
      </c>
      <c r="DU85" s="380">
        <v>0</v>
      </c>
      <c r="DV85" s="89">
        <v>891.57036376267638</v>
      </c>
      <c r="DW85" s="380">
        <v>54.910465412093899</v>
      </c>
      <c r="DX85" s="380">
        <v>0</v>
      </c>
      <c r="DY85" s="89">
        <v>196.72606902589922</v>
      </c>
      <c r="DZ85" s="380">
        <v>16.026374681584002</v>
      </c>
      <c r="EA85" s="380">
        <v>0</v>
      </c>
      <c r="EB85" s="89">
        <v>39.812366047305943</v>
      </c>
      <c r="EC85" s="380">
        <v>3.5906592237662465</v>
      </c>
      <c r="ED85" s="380">
        <v>5.1087696067562971E-3</v>
      </c>
      <c r="EE85" s="89">
        <v>189.05963203996296</v>
      </c>
      <c r="EF85" s="380">
        <v>13.897474375049734</v>
      </c>
      <c r="EG85" s="380">
        <v>1.9048218112676846E-2</v>
      </c>
      <c r="EH85" s="89">
        <v>22.947633652976368</v>
      </c>
      <c r="EI85" s="380">
        <v>1.988322715104454</v>
      </c>
      <c r="EJ85" s="380">
        <v>2.590414136635921E-3</v>
      </c>
      <c r="EK85" s="89">
        <v>122.823539224171</v>
      </c>
      <c r="EL85" s="380">
        <v>11.153237344622431</v>
      </c>
      <c r="EM85" s="380">
        <v>1.4553427791643743E-2</v>
      </c>
      <c r="EN85" s="89">
        <v>21.822712931766411</v>
      </c>
      <c r="EO85" s="380">
        <v>2.9711637937958906</v>
      </c>
      <c r="EP85" s="380">
        <v>2.6306306701239799E-3</v>
      </c>
      <c r="EQ85" s="89">
        <v>53.238398366115305</v>
      </c>
      <c r="ER85" s="380">
        <v>7.4344312452642409</v>
      </c>
      <c r="ES85" s="380">
        <v>7.9390548615935405E-3</v>
      </c>
      <c r="ET85" s="89">
        <v>5.8784930888561124</v>
      </c>
      <c r="EU85" s="380">
        <v>0.75474189653661905</v>
      </c>
      <c r="EV85" s="380">
        <v>2.7023491661245817E-3</v>
      </c>
      <c r="EW85" s="89">
        <v>33.924038331983269</v>
      </c>
      <c r="EX85" s="380">
        <v>4.9886479614200967</v>
      </c>
      <c r="EY85" s="380">
        <v>1.2285436563263597E-2</v>
      </c>
      <c r="EZ85" s="89">
        <v>4.3196673990965166</v>
      </c>
      <c r="FA85" s="380">
        <v>0.67481702602466898</v>
      </c>
      <c r="FB85" s="380">
        <v>0</v>
      </c>
      <c r="FC85" s="381">
        <v>2.0742871180155727E-2</v>
      </c>
      <c r="FD85" s="380">
        <v>0</v>
      </c>
      <c r="FE85" s="380">
        <v>2.0742871180155727E-2</v>
      </c>
      <c r="FF85" s="89">
        <v>1.4730493976818337</v>
      </c>
      <c r="FG85" s="380">
        <v>0.54477501437080289</v>
      </c>
      <c r="FH85" s="380">
        <v>7.6164334420563348E-3</v>
      </c>
      <c r="FI85" s="381">
        <v>9.4886938827713988E-3</v>
      </c>
      <c r="FJ85" s="380">
        <v>0</v>
      </c>
      <c r="FK85" s="380">
        <v>9.4886938827713988E-3</v>
      </c>
      <c r="FL85" s="89">
        <v>8.5540189740242454</v>
      </c>
      <c r="FM85" s="380">
        <v>1.2072547673034968</v>
      </c>
      <c r="FN85" s="380">
        <v>0</v>
      </c>
      <c r="FO85" s="89">
        <v>3.4031849060638177</v>
      </c>
      <c r="FP85" s="380">
        <v>0.73704009860171571</v>
      </c>
      <c r="FQ85" s="380">
        <v>0</v>
      </c>
      <c r="FS85" s="118">
        <v>4092.4894342910789</v>
      </c>
      <c r="FT85" s="118">
        <v>0.62050055834483042</v>
      </c>
      <c r="FU85" s="118">
        <v>0.92030090837321499</v>
      </c>
      <c r="FV85" s="207">
        <v>1.9802494460136832</v>
      </c>
    </row>
    <row r="86" spans="2:178">
      <c r="B86" s="73" t="s">
        <v>17</v>
      </c>
      <c r="C86" s="73" t="s">
        <v>51</v>
      </c>
      <c r="D86" s="143" t="s">
        <v>105</v>
      </c>
      <c r="E86" s="73">
        <v>45</v>
      </c>
      <c r="F86" s="143">
        <v>138</v>
      </c>
      <c r="G86" s="156" t="s">
        <v>322</v>
      </c>
      <c r="H86" s="73" t="s">
        <v>39</v>
      </c>
      <c r="I86" s="73" t="s">
        <v>998</v>
      </c>
      <c r="J86" s="73" t="s">
        <v>915</v>
      </c>
      <c r="K86" s="73">
        <v>55</v>
      </c>
      <c r="L86" s="207">
        <v>19.367747588511602</v>
      </c>
      <c r="M86" s="207"/>
      <c r="N86" s="135">
        <v>663.77271819452756</v>
      </c>
      <c r="O86" s="379">
        <v>32670</v>
      </c>
      <c r="P86" s="379">
        <v>1419.9999999999998</v>
      </c>
      <c r="Q86" s="203"/>
      <c r="R86" s="381">
        <v>1.1806434439663209</v>
      </c>
      <c r="S86" s="380">
        <v>2.1351713981244993</v>
      </c>
      <c r="T86" s="380">
        <v>1.1806434439663209</v>
      </c>
      <c r="U86" s="89">
        <v>21.372394897184751</v>
      </c>
      <c r="V86" s="380">
        <v>7.4658284804714263</v>
      </c>
      <c r="W86" s="380">
        <v>2.7630285584928265</v>
      </c>
      <c r="X86" s="89">
        <v>235.15052709871989</v>
      </c>
      <c r="Y86" s="380">
        <v>17.613938961968195</v>
      </c>
      <c r="Z86" s="380">
        <v>0.63017689000897881</v>
      </c>
      <c r="AA86" s="89">
        <v>304.18312873297054</v>
      </c>
      <c r="AB86" s="380">
        <v>47.235815454397603</v>
      </c>
      <c r="AC86" s="380">
        <v>9.9769402024507209E-2</v>
      </c>
      <c r="AD86" s="89">
        <v>5.5587399270983635</v>
      </c>
      <c r="AE86" s="380">
        <v>7.5809164360316599</v>
      </c>
      <c r="AF86" s="380">
        <v>0.45220064812161692</v>
      </c>
      <c r="AG86" s="89">
        <v>677.28917483814223</v>
      </c>
      <c r="AH86" s="380">
        <v>242.1837967181778</v>
      </c>
      <c r="AI86" s="380">
        <v>108.87175050929297</v>
      </c>
      <c r="AJ86" s="89">
        <v>158686.03076600318</v>
      </c>
      <c r="AK86" s="380">
        <v>13866.379389386639</v>
      </c>
      <c r="AL86" s="380">
        <v>5.7867314343310294</v>
      </c>
      <c r="AM86" s="89">
        <v>124.4896560426524</v>
      </c>
      <c r="AN86" s="380">
        <v>79.167774764630479</v>
      </c>
      <c r="AO86" s="380">
        <v>25.034829593745638</v>
      </c>
      <c r="AP86" s="89">
        <v>520.16746246446303</v>
      </c>
      <c r="AQ86" s="380">
        <v>181.38753245684305</v>
      </c>
      <c r="AR86" s="380">
        <v>38.823916942678764</v>
      </c>
      <c r="AS86" s="89">
        <v>15.174886721231886</v>
      </c>
      <c r="AT86" s="380">
        <v>9.4751953850555335</v>
      </c>
      <c r="AU86" s="380">
        <v>4.4256303870250333</v>
      </c>
      <c r="AV86" s="89">
        <v>0.67982445994198104</v>
      </c>
      <c r="AW86" s="380">
        <v>0.32619343443348026</v>
      </c>
      <c r="AX86" s="380">
        <v>9.710956879201818E-2</v>
      </c>
      <c r="AY86" s="89">
        <v>19.109581895627695</v>
      </c>
      <c r="AZ86" s="380">
        <v>29.327239162673809</v>
      </c>
      <c r="BA86" s="380">
        <v>0.27864190017545509</v>
      </c>
      <c r="BB86" s="89">
        <v>1.4835593463965473</v>
      </c>
      <c r="BC86" s="382">
        <v>0.61480005496418955</v>
      </c>
      <c r="BD86" s="382">
        <v>1.7821679223783485E-2</v>
      </c>
      <c r="BE86" s="381">
        <v>0.83415987829094307</v>
      </c>
      <c r="BF86" s="380">
        <v>1.8253773046894703</v>
      </c>
      <c r="BG86" s="380">
        <v>0.83415987829094307</v>
      </c>
      <c r="BH86" s="89">
        <v>279.75703574651311</v>
      </c>
      <c r="BI86" s="380">
        <v>30.597026535181509</v>
      </c>
      <c r="BJ86" s="380">
        <v>0.24737301074429893</v>
      </c>
      <c r="BK86" s="89">
        <v>758.81717883704152</v>
      </c>
      <c r="BL86" s="380">
        <v>175.46297947131086</v>
      </c>
      <c r="BM86" s="380">
        <v>0.41739094770747481</v>
      </c>
      <c r="BN86" s="89">
        <v>891.62172857914845</v>
      </c>
      <c r="BO86" s="380">
        <v>156.77433285103299</v>
      </c>
      <c r="BP86" s="380">
        <v>1.7543652220212256</v>
      </c>
      <c r="BQ86" s="89">
        <v>0.18766309235384762</v>
      </c>
      <c r="BR86" s="380">
        <v>0.12721163615655592</v>
      </c>
      <c r="BS86" s="380">
        <v>1.1959876776665334E-2</v>
      </c>
      <c r="BT86" s="381">
        <v>6.2799334694415274E-2</v>
      </c>
      <c r="BU86" s="380">
        <v>0.22786349900494385</v>
      </c>
      <c r="BV86" s="380">
        <v>6.2799334694415274E-2</v>
      </c>
      <c r="BW86" s="381">
        <v>0.10487039090169077</v>
      </c>
      <c r="BX86" s="380">
        <v>0.2547158508757712</v>
      </c>
      <c r="BY86" s="380">
        <v>0.10487039090169077</v>
      </c>
      <c r="BZ86" s="89">
        <v>2.560167636564147</v>
      </c>
      <c r="CA86" s="380">
        <v>1.3703519796572317</v>
      </c>
      <c r="CB86" s="380">
        <v>0.13781509371542275</v>
      </c>
      <c r="CC86" s="89">
        <v>0.88528927013789627</v>
      </c>
      <c r="CD86" s="380">
        <v>0.23250411243307118</v>
      </c>
      <c r="CE86" s="380">
        <v>1.9798457562838309E-2</v>
      </c>
      <c r="CF86" s="89">
        <v>11.860300401942672</v>
      </c>
      <c r="CG86" s="380">
        <v>2.7529359207433322</v>
      </c>
      <c r="CH86" s="380">
        <v>8.4380676711538663E-2</v>
      </c>
      <c r="CI86" s="89">
        <v>3.5865928313645998</v>
      </c>
      <c r="CJ86" s="380">
        <v>1.2582143184422958</v>
      </c>
      <c r="CK86" s="380">
        <v>6.1408714499231229E-2</v>
      </c>
      <c r="CL86" s="381">
        <v>0.56293634713117369</v>
      </c>
      <c r="CM86" s="380">
        <v>1.0614858326278651</v>
      </c>
      <c r="CN86" s="380">
        <v>0.56293634713117369</v>
      </c>
      <c r="CO86" s="89">
        <v>629.38645594052082</v>
      </c>
      <c r="CP86" s="380">
        <v>55.132597702773523</v>
      </c>
      <c r="CQ86" s="380">
        <v>2.8629294554010421E-3</v>
      </c>
      <c r="CR86" s="89">
        <v>512.17582097095385</v>
      </c>
      <c r="CS86" s="380">
        <v>41.517797912702925</v>
      </c>
      <c r="CT86" s="380">
        <v>3.3176716622096789E-3</v>
      </c>
      <c r="CU86" s="89">
        <v>5.937856402575779</v>
      </c>
      <c r="CV86" s="380">
        <v>1.4137421448818162</v>
      </c>
      <c r="CW86" s="380">
        <v>0</v>
      </c>
      <c r="CX86" s="89">
        <v>1.8518816970378341E-2</v>
      </c>
      <c r="CY86" s="380">
        <v>3.703763394075673E-2</v>
      </c>
      <c r="CZ86" s="380">
        <v>0</v>
      </c>
      <c r="DA86" s="89">
        <v>0</v>
      </c>
      <c r="DB86" s="380">
        <v>0</v>
      </c>
      <c r="DC86" s="380">
        <v>0</v>
      </c>
      <c r="DD86" s="381">
        <v>2.8452274046950221E-2</v>
      </c>
      <c r="DE86" s="380">
        <v>0</v>
      </c>
      <c r="DF86" s="380">
        <v>2.8452274046950221E-2</v>
      </c>
      <c r="DG86" s="381">
        <v>1.695537510021879E-2</v>
      </c>
      <c r="DH86" s="380">
        <v>0</v>
      </c>
      <c r="DI86" s="380">
        <v>1.695537510021879E-2</v>
      </c>
      <c r="DJ86" s="89">
        <v>9.519326228862047</v>
      </c>
      <c r="DK86" s="380">
        <v>2.5942841804852623</v>
      </c>
      <c r="DL86" s="380">
        <v>1.9057305442811839E-2</v>
      </c>
      <c r="DM86" s="89">
        <v>475.5912199097225</v>
      </c>
      <c r="DN86" s="380">
        <v>46.462646217777277</v>
      </c>
      <c r="DO86" s="380">
        <v>0</v>
      </c>
      <c r="DP86" s="89">
        <v>1210.7312759043746</v>
      </c>
      <c r="DQ86" s="380">
        <v>121.77178603757511</v>
      </c>
      <c r="DR86" s="380">
        <v>0</v>
      </c>
      <c r="DS86" s="89">
        <v>170.58859309224252</v>
      </c>
      <c r="DT86" s="380">
        <v>16.245946382977561</v>
      </c>
      <c r="DU86" s="380">
        <v>0</v>
      </c>
      <c r="DV86" s="89">
        <v>827.53200911701651</v>
      </c>
      <c r="DW86" s="380">
        <v>70.448111760542773</v>
      </c>
      <c r="DX86" s="380">
        <v>0</v>
      </c>
      <c r="DY86" s="89">
        <v>186.41462921958691</v>
      </c>
      <c r="DZ86" s="380">
        <v>9.0138405439084526</v>
      </c>
      <c r="EA86" s="380">
        <v>0</v>
      </c>
      <c r="EB86" s="89">
        <v>39.114738851261137</v>
      </c>
      <c r="EC86" s="380">
        <v>3.1048994125536882</v>
      </c>
      <c r="ED86" s="380">
        <v>0</v>
      </c>
      <c r="EE86" s="89">
        <v>178.40912851980525</v>
      </c>
      <c r="EF86" s="380">
        <v>12.24509598018167</v>
      </c>
      <c r="EG86" s="380">
        <v>1.102288492932595E-2</v>
      </c>
      <c r="EH86" s="89">
        <v>21.543433530351269</v>
      </c>
      <c r="EI86" s="380">
        <v>1.5986744006263034</v>
      </c>
      <c r="EJ86" s="380">
        <v>0</v>
      </c>
      <c r="EK86" s="89">
        <v>117.40836834140846</v>
      </c>
      <c r="EL86" s="380">
        <v>10.880536187313709</v>
      </c>
      <c r="EM86" s="380">
        <v>5.9978616626152068E-3</v>
      </c>
      <c r="EN86" s="89">
        <v>20.610811070621025</v>
      </c>
      <c r="EO86" s="380">
        <v>2.4751614090863914</v>
      </c>
      <c r="EP86" s="380">
        <v>0</v>
      </c>
      <c r="EQ86" s="89">
        <v>51.192563164037182</v>
      </c>
      <c r="ER86" s="380">
        <v>4.0427743394124906</v>
      </c>
      <c r="ES86" s="380">
        <v>0</v>
      </c>
      <c r="ET86" s="89">
        <v>5.6760879215032674</v>
      </c>
      <c r="EU86" s="380">
        <v>0.6509275336102005</v>
      </c>
      <c r="EV86" s="380">
        <v>0</v>
      </c>
      <c r="EW86" s="89">
        <v>32.329305778281942</v>
      </c>
      <c r="EX86" s="380">
        <v>3.7048618060556935</v>
      </c>
      <c r="EY86" s="380">
        <v>0</v>
      </c>
      <c r="EZ86" s="89">
        <v>4.160675622126357</v>
      </c>
      <c r="FA86" s="380">
        <v>0.49177877707262496</v>
      </c>
      <c r="FB86" s="380">
        <v>2.2390536967726231E-3</v>
      </c>
      <c r="FC86" s="381">
        <v>7.0191398462450833E-3</v>
      </c>
      <c r="FD86" s="380">
        <v>0</v>
      </c>
      <c r="FE86" s="380">
        <v>7.0191398462450833E-3</v>
      </c>
      <c r="FF86" s="89">
        <v>1.8183003469211743</v>
      </c>
      <c r="FG86" s="380">
        <v>0.5229277108369953</v>
      </c>
      <c r="FH86" s="380">
        <v>4.4045920599975457E-3</v>
      </c>
      <c r="FI86" s="381">
        <v>5.9595953068117425E-3</v>
      </c>
      <c r="FJ86" s="380">
        <v>0</v>
      </c>
      <c r="FK86" s="380">
        <v>5.9595953068117425E-3</v>
      </c>
      <c r="FL86" s="89">
        <v>7.6942667341531443</v>
      </c>
      <c r="FM86" s="380">
        <v>1.0729123476604103</v>
      </c>
      <c r="FN86" s="380">
        <v>2.8743680750199863E-3</v>
      </c>
      <c r="FO86" s="89">
        <v>3.2501287307874924</v>
      </c>
      <c r="FP86" s="380">
        <v>0.46601039733132715</v>
      </c>
      <c r="FQ86" s="380">
        <v>1.9658061412989257E-3</v>
      </c>
      <c r="FS86" s="118">
        <v>3853.4786610132919</v>
      </c>
      <c r="FT86" s="118">
        <v>0.64445980786471546</v>
      </c>
      <c r="FU86" s="118">
        <v>1.2288484347960154</v>
      </c>
      <c r="FV86" s="207">
        <v>1.8492830090467154</v>
      </c>
    </row>
    <row r="87" spans="2:178">
      <c r="B87" s="73" t="s">
        <v>17</v>
      </c>
      <c r="C87" s="73" t="s">
        <v>51</v>
      </c>
      <c r="D87" s="143" t="s">
        <v>105</v>
      </c>
      <c r="E87" s="73">
        <v>45</v>
      </c>
      <c r="F87" s="143">
        <v>138</v>
      </c>
      <c r="G87" s="156" t="s">
        <v>322</v>
      </c>
      <c r="H87" s="73" t="s">
        <v>39</v>
      </c>
      <c r="I87" s="73" t="s">
        <v>999</v>
      </c>
      <c r="J87" s="73" t="s">
        <v>915</v>
      </c>
      <c r="K87" s="73">
        <v>44</v>
      </c>
      <c r="L87" s="207">
        <v>19.367747588511602</v>
      </c>
      <c r="M87" s="207"/>
      <c r="N87" s="135">
        <v>635.72598362292786</v>
      </c>
      <c r="O87" s="379">
        <v>33790</v>
      </c>
      <c r="P87" s="379">
        <v>1460</v>
      </c>
      <c r="Q87" s="203"/>
      <c r="R87" s="381">
        <v>1.5772874712761598</v>
      </c>
      <c r="S87" s="380">
        <v>3.3841411506258097</v>
      </c>
      <c r="T87" s="380">
        <v>1.5772874712761598</v>
      </c>
      <c r="U87" s="89">
        <v>24.771831235658606</v>
      </c>
      <c r="V87" s="380">
        <v>8.8190206460462939</v>
      </c>
      <c r="W87" s="380">
        <v>3.1364084625110049</v>
      </c>
      <c r="X87" s="89">
        <v>239.76606568309532</v>
      </c>
      <c r="Y87" s="380">
        <v>18.695096351063818</v>
      </c>
      <c r="Z87" s="380">
        <v>0.92262606034029437</v>
      </c>
      <c r="AA87" s="89">
        <v>321.46648048201519</v>
      </c>
      <c r="AB87" s="380">
        <v>51.894030644772116</v>
      </c>
      <c r="AC87" s="380">
        <v>0.11075632349092726</v>
      </c>
      <c r="AD87" s="89">
        <v>1.3898382668939631</v>
      </c>
      <c r="AE87" s="380">
        <v>3.7486318505778087</v>
      </c>
      <c r="AF87" s="380">
        <v>0.6055303846113016</v>
      </c>
      <c r="AG87" s="89">
        <v>703.216139880436</v>
      </c>
      <c r="AH87" s="380">
        <v>370.39752134957718</v>
      </c>
      <c r="AI87" s="380">
        <v>147.05731729359707</v>
      </c>
      <c r="AJ87" s="89">
        <v>161222.77428661214</v>
      </c>
      <c r="AK87" s="380">
        <v>23746.569938685116</v>
      </c>
      <c r="AL87" s="380">
        <v>8.7190549344430188</v>
      </c>
      <c r="AM87" s="89">
        <v>130.58645393192353</v>
      </c>
      <c r="AN87" s="380">
        <v>92.412665867962431</v>
      </c>
      <c r="AO87" s="380">
        <v>34.03629595261507</v>
      </c>
      <c r="AP87" s="89">
        <v>507.13544502694106</v>
      </c>
      <c r="AQ87" s="380">
        <v>168.48659982378774</v>
      </c>
      <c r="AR87" s="380">
        <v>55.77716913133915</v>
      </c>
      <c r="AS87" s="89">
        <v>20.799579228563616</v>
      </c>
      <c r="AT87" s="380">
        <v>17.146961309563416</v>
      </c>
      <c r="AU87" s="380">
        <v>6.2350554644074458</v>
      </c>
      <c r="AV87" s="89">
        <v>0.5370976148106732</v>
      </c>
      <c r="AW87" s="380">
        <v>0.33184798141224364</v>
      </c>
      <c r="AX87" s="380">
        <v>0.13764102752358578</v>
      </c>
      <c r="AY87" s="89">
        <v>1.6201812987782032</v>
      </c>
      <c r="AZ87" s="380">
        <v>3.2403625975564005</v>
      </c>
      <c r="BA87" s="380">
        <v>0.28986829441058981</v>
      </c>
      <c r="BB87" s="89">
        <v>1.2170991203797412</v>
      </c>
      <c r="BC87" s="382">
        <v>0.46356882295976465</v>
      </c>
      <c r="BD87" s="382">
        <v>3.4759780698783611E-2</v>
      </c>
      <c r="BE87" s="381">
        <v>1.1259439761467509</v>
      </c>
      <c r="BF87" s="380">
        <v>2.9269170210125819</v>
      </c>
      <c r="BG87" s="380">
        <v>1.1259439761467509</v>
      </c>
      <c r="BH87" s="89">
        <v>277.38378571256931</v>
      </c>
      <c r="BI87" s="380">
        <v>39.412426524067278</v>
      </c>
      <c r="BJ87" s="380">
        <v>0.27807937194225241</v>
      </c>
      <c r="BK87" s="89">
        <v>778.13196149671649</v>
      </c>
      <c r="BL87" s="380">
        <v>164.62965142823964</v>
      </c>
      <c r="BM87" s="380">
        <v>0.47243750819597824</v>
      </c>
      <c r="BN87" s="89">
        <v>934.19034367489701</v>
      </c>
      <c r="BO87" s="380">
        <v>190.0809623486202</v>
      </c>
      <c r="BP87" s="380">
        <v>2.1123602656556857</v>
      </c>
      <c r="BQ87" s="89">
        <v>0.14839613584462177</v>
      </c>
      <c r="BR87" s="380">
        <v>0.14663223988514359</v>
      </c>
      <c r="BS87" s="380">
        <v>9.5241216567173922E-3</v>
      </c>
      <c r="BT87" s="381">
        <v>9.4859556370270631E-2</v>
      </c>
      <c r="BU87" s="380">
        <v>0.25508719323308926</v>
      </c>
      <c r="BV87" s="380">
        <v>9.4859556370270631E-2</v>
      </c>
      <c r="BW87" s="89">
        <v>0.23450852077127912</v>
      </c>
      <c r="BX87" s="380">
        <v>0.53666269652852316</v>
      </c>
      <c r="BY87" s="380">
        <v>0.14639947897892586</v>
      </c>
      <c r="BZ87" s="89">
        <v>1.7915876136049922</v>
      </c>
      <c r="CA87" s="380">
        <v>1.4478946616075514</v>
      </c>
      <c r="CB87" s="380">
        <v>0.16763796612822732</v>
      </c>
      <c r="CC87" s="89">
        <v>0.88016107532306909</v>
      </c>
      <c r="CD87" s="380">
        <v>0.43066981823387152</v>
      </c>
      <c r="CE87" s="380">
        <v>3.7303817924004293E-2</v>
      </c>
      <c r="CF87" s="89">
        <v>12.793146356367251</v>
      </c>
      <c r="CG87" s="380">
        <v>3.3217352734706407</v>
      </c>
      <c r="CH87" s="380">
        <v>0.15737115114421713</v>
      </c>
      <c r="CI87" s="89">
        <v>3.856567962443386</v>
      </c>
      <c r="CJ87" s="380">
        <v>1.7606038073863153</v>
      </c>
      <c r="CK87" s="380">
        <v>6.80648525669761E-2</v>
      </c>
      <c r="CL87" s="381">
        <v>0.76058549225512218</v>
      </c>
      <c r="CM87" s="380">
        <v>1.5538244511906414</v>
      </c>
      <c r="CN87" s="380">
        <v>0.76058549225512218</v>
      </c>
      <c r="CO87" s="89">
        <v>633.95595856152408</v>
      </c>
      <c r="CP87" s="380">
        <v>79.698662420931626</v>
      </c>
      <c r="CQ87" s="380">
        <v>3.8278640443292107E-3</v>
      </c>
      <c r="CR87" s="89">
        <v>517.38534571532966</v>
      </c>
      <c r="CS87" s="380">
        <v>44.889264865355301</v>
      </c>
      <c r="CT87" s="380">
        <v>4.4354341396929788E-3</v>
      </c>
      <c r="CU87" s="89">
        <v>6.5437409777343145</v>
      </c>
      <c r="CV87" s="380">
        <v>2.2086944042516086</v>
      </c>
      <c r="CW87" s="380">
        <v>6.024556764804863E-3</v>
      </c>
      <c r="CX87" s="381">
        <v>3.6186902528636635E-3</v>
      </c>
      <c r="CY87" s="380">
        <v>0</v>
      </c>
      <c r="CZ87" s="380">
        <v>3.6186902528636635E-3</v>
      </c>
      <c r="DA87" s="381">
        <v>2.0571323011348765E-2</v>
      </c>
      <c r="DB87" s="380">
        <v>0</v>
      </c>
      <c r="DC87" s="380">
        <v>2.0571323011348765E-2</v>
      </c>
      <c r="DD87" s="381">
        <v>5.6036705036877549E-2</v>
      </c>
      <c r="DE87" s="380">
        <v>0</v>
      </c>
      <c r="DF87" s="380">
        <v>5.6036705036877549E-2</v>
      </c>
      <c r="DG87" s="381">
        <v>2.2584703885657129E-2</v>
      </c>
      <c r="DH87" s="380">
        <v>0</v>
      </c>
      <c r="DI87" s="380">
        <v>2.2584703885657129E-2</v>
      </c>
      <c r="DJ87" s="89">
        <v>9.2650153159763864</v>
      </c>
      <c r="DK87" s="380">
        <v>2.5327913237592967</v>
      </c>
      <c r="DL87" s="380">
        <v>0</v>
      </c>
      <c r="DM87" s="89">
        <v>476.22064972830594</v>
      </c>
      <c r="DN87" s="380">
        <v>59.187752532719131</v>
      </c>
      <c r="DO87" s="380">
        <v>0</v>
      </c>
      <c r="DP87" s="89">
        <v>1220.6181609392377</v>
      </c>
      <c r="DQ87" s="380">
        <v>165.72329113849378</v>
      </c>
      <c r="DR87" s="380">
        <v>0</v>
      </c>
      <c r="DS87" s="89">
        <v>172.95746611702677</v>
      </c>
      <c r="DT87" s="380">
        <v>19.557629216772618</v>
      </c>
      <c r="DU87" s="380">
        <v>0</v>
      </c>
      <c r="DV87" s="89">
        <v>842.91167414857603</v>
      </c>
      <c r="DW87" s="380">
        <v>77.838327682466058</v>
      </c>
      <c r="DX87" s="380">
        <v>0</v>
      </c>
      <c r="DY87" s="89">
        <v>187.91240018399216</v>
      </c>
      <c r="DZ87" s="380">
        <v>15.523643443531368</v>
      </c>
      <c r="EA87" s="380">
        <v>0</v>
      </c>
      <c r="EB87" s="89">
        <v>39.547407578556999</v>
      </c>
      <c r="EC87" s="380">
        <v>2.8685860321424963</v>
      </c>
      <c r="ED87" s="380">
        <v>3.9424907874517426E-3</v>
      </c>
      <c r="EE87" s="89">
        <v>181.59827181550096</v>
      </c>
      <c r="EF87" s="380">
        <v>13.914488604185921</v>
      </c>
      <c r="EG87" s="380">
        <v>0</v>
      </c>
      <c r="EH87" s="89">
        <v>21.869400223059088</v>
      </c>
      <c r="EI87" s="380">
        <v>1.7938668497301034</v>
      </c>
      <c r="EJ87" s="380">
        <v>1.9945195681298085E-3</v>
      </c>
      <c r="EK87" s="89">
        <v>118.52403548148008</v>
      </c>
      <c r="EL87" s="380">
        <v>10.826580531381447</v>
      </c>
      <c r="EM87" s="380">
        <v>7.9968183329340806E-3</v>
      </c>
      <c r="EN87" s="89">
        <v>20.94285571733154</v>
      </c>
      <c r="EO87" s="380">
        <v>2.4055138338840671</v>
      </c>
      <c r="EP87" s="380">
        <v>0</v>
      </c>
      <c r="EQ87" s="89">
        <v>49.32577745340889</v>
      </c>
      <c r="ER87" s="380">
        <v>6.3366349090748741</v>
      </c>
      <c r="ES87" s="380">
        <v>0</v>
      </c>
      <c r="ET87" s="89">
        <v>5.7370602853610535</v>
      </c>
      <c r="EU87" s="380">
        <v>0.7966197985911837</v>
      </c>
      <c r="EV87" s="380">
        <v>0</v>
      </c>
      <c r="EW87" s="89">
        <v>32.095378765772097</v>
      </c>
      <c r="EX87" s="380">
        <v>4.0919432654080925</v>
      </c>
      <c r="EY87" s="380">
        <v>0</v>
      </c>
      <c r="EZ87" s="89">
        <v>4.3108869832061911</v>
      </c>
      <c r="FA87" s="380">
        <v>0.70595973173332116</v>
      </c>
      <c r="FB87" s="380">
        <v>0</v>
      </c>
      <c r="FC87" s="89">
        <v>0</v>
      </c>
      <c r="FD87" s="380">
        <v>0</v>
      </c>
      <c r="FE87" s="380">
        <v>0</v>
      </c>
      <c r="FF87" s="89">
        <v>1.8178635529842475</v>
      </c>
      <c r="FG87" s="380">
        <v>0.5187722146102729</v>
      </c>
      <c r="FH87" s="380">
        <v>1.147462627764544E-2</v>
      </c>
      <c r="FI87" s="381">
        <v>7.4976030866027183E-3</v>
      </c>
      <c r="FJ87" s="380">
        <v>0</v>
      </c>
      <c r="FK87" s="380">
        <v>7.4976030866027183E-3</v>
      </c>
      <c r="FL87" s="89">
        <v>7.836367865042563</v>
      </c>
      <c r="FM87" s="380">
        <v>1.0112118107779879</v>
      </c>
      <c r="FN87" s="380">
        <v>0</v>
      </c>
      <c r="FO87" s="89">
        <v>3.2989685669569924</v>
      </c>
      <c r="FP87" s="380">
        <v>0.58094529743067902</v>
      </c>
      <c r="FQ87" s="380">
        <v>2.6190298150381734E-3</v>
      </c>
      <c r="FS87" s="118">
        <v>3891.9567711361456</v>
      </c>
      <c r="FT87" s="118">
        <v>0.64378165840441848</v>
      </c>
      <c r="FU87" s="118">
        <v>1.2253071406284721</v>
      </c>
      <c r="FV87" s="207">
        <v>1.8178087005227683</v>
      </c>
    </row>
    <row r="88" spans="2:178">
      <c r="B88" s="73" t="s">
        <v>17</v>
      </c>
      <c r="C88" s="73" t="s">
        <v>51</v>
      </c>
      <c r="D88" s="143" t="s">
        <v>105</v>
      </c>
      <c r="E88" s="73">
        <v>45</v>
      </c>
      <c r="F88" s="143">
        <v>138</v>
      </c>
      <c r="G88" s="156" t="s">
        <v>322</v>
      </c>
      <c r="H88" s="73" t="s">
        <v>39</v>
      </c>
      <c r="I88" s="73" t="s">
        <v>1000</v>
      </c>
      <c r="J88" s="73" t="s">
        <v>915</v>
      </c>
      <c r="K88" s="73">
        <v>33</v>
      </c>
      <c r="L88" s="207">
        <v>19.367747588511602</v>
      </c>
      <c r="M88" s="207"/>
      <c r="N88" s="135">
        <v>818.02975833832613</v>
      </c>
      <c r="O88" s="379">
        <v>35070</v>
      </c>
      <c r="P88" s="379">
        <v>1460</v>
      </c>
      <c r="Q88" s="203"/>
      <c r="R88" s="381">
        <v>2.4031728070346801</v>
      </c>
      <c r="S88" s="380">
        <v>6.2355338025999503</v>
      </c>
      <c r="T88" s="380">
        <v>2.4031728070346801</v>
      </c>
      <c r="U88" s="89">
        <v>25.635377747353701</v>
      </c>
      <c r="V88" s="380">
        <v>17.529640546896001</v>
      </c>
      <c r="W88" s="380">
        <v>5.17737311464463</v>
      </c>
      <c r="X88" s="89">
        <v>269.32645885416798</v>
      </c>
      <c r="Y88" s="380">
        <v>61.1666314658396</v>
      </c>
      <c r="Z88" s="380">
        <v>1.5642856358496999</v>
      </c>
      <c r="AA88" s="89">
        <v>209.59876999023899</v>
      </c>
      <c r="AB88" s="380">
        <v>51.643906941032299</v>
      </c>
      <c r="AC88" s="380">
        <v>0.227317192017328</v>
      </c>
      <c r="AD88" s="89">
        <v>203.33215504150101</v>
      </c>
      <c r="AE88" s="380">
        <v>375.721818193834</v>
      </c>
      <c r="AF88" s="380">
        <v>1.0499209423081</v>
      </c>
      <c r="AG88" s="89">
        <v>800.94306432834003</v>
      </c>
      <c r="AH88" s="380">
        <v>1055.78398335671</v>
      </c>
      <c r="AI88" s="380">
        <v>285.51766086900801</v>
      </c>
      <c r="AJ88" s="89">
        <v>160332.65800616</v>
      </c>
      <c r="AK88" s="380">
        <v>22316.913041227101</v>
      </c>
      <c r="AL88" s="380">
        <v>13.1035372068706</v>
      </c>
      <c r="AM88" s="89">
        <v>95.533693105557802</v>
      </c>
      <c r="AN88" s="380">
        <v>145.00970376273801</v>
      </c>
      <c r="AO88" s="380">
        <v>64.672818809927705</v>
      </c>
      <c r="AP88" s="89">
        <v>552.025421537493</v>
      </c>
      <c r="AQ88" s="380">
        <v>293.07370906401798</v>
      </c>
      <c r="AR88" s="380">
        <v>116.527283988254</v>
      </c>
      <c r="AS88" s="89">
        <v>17.591274827615901</v>
      </c>
      <c r="AT88" s="380">
        <v>27.414755823618101</v>
      </c>
      <c r="AU88" s="380">
        <v>11.194159975203901</v>
      </c>
      <c r="AV88" s="89">
        <v>0.47799449592195897</v>
      </c>
      <c r="AW88" s="380">
        <v>0.71331653995422395</v>
      </c>
      <c r="AX88" s="380">
        <v>0.22130791720922699</v>
      </c>
      <c r="AY88" s="381">
        <v>0.66476905810785003</v>
      </c>
      <c r="AZ88" s="380">
        <v>0</v>
      </c>
      <c r="BA88" s="380">
        <v>0.66476905810785003</v>
      </c>
      <c r="BB88" s="89">
        <v>1.1568669251153401</v>
      </c>
      <c r="BC88" s="382">
        <v>0.78352666449250197</v>
      </c>
      <c r="BD88" s="382">
        <v>4.0057428180520702E-2</v>
      </c>
      <c r="BE88" s="381">
        <v>2.1761425008410802</v>
      </c>
      <c r="BF88" s="380">
        <v>4.6884416380051004</v>
      </c>
      <c r="BG88" s="380">
        <v>2.1761425008410802</v>
      </c>
      <c r="BH88" s="89">
        <v>258.41948451497899</v>
      </c>
      <c r="BI88" s="380">
        <v>43.881218086302901</v>
      </c>
      <c r="BJ88" s="380">
        <v>0.67467971465641896</v>
      </c>
      <c r="BK88" s="89">
        <v>534.49482373867204</v>
      </c>
      <c r="BL88" s="380">
        <v>156.07629826134101</v>
      </c>
      <c r="BM88" s="380">
        <v>0.86286088675558403</v>
      </c>
      <c r="BN88" s="89">
        <v>757.63095316085696</v>
      </c>
      <c r="BO88" s="380">
        <v>195.33799104465399</v>
      </c>
      <c r="BP88" s="380">
        <v>5.0535733698941003</v>
      </c>
      <c r="BQ88" s="89">
        <v>0.117754946508695</v>
      </c>
      <c r="BR88" s="380">
        <v>1.95637000166262E-2</v>
      </c>
      <c r="BS88" s="380">
        <v>1.2673126212742299E-2</v>
      </c>
      <c r="BT88" s="381">
        <v>0.163667355497221</v>
      </c>
      <c r="BU88" s="380">
        <v>0</v>
      </c>
      <c r="BV88" s="380">
        <v>0.163667355497221</v>
      </c>
      <c r="BW88" s="381">
        <v>0.28889788356057</v>
      </c>
      <c r="BX88" s="380">
        <v>0.45608438854286298</v>
      </c>
      <c r="BY88" s="380">
        <v>0.28889788356057</v>
      </c>
      <c r="BZ88" s="89">
        <v>2.8969348299058302</v>
      </c>
      <c r="CA88" s="380">
        <v>2.0162821678252998</v>
      </c>
      <c r="CB88" s="380">
        <v>0.38817900655169102</v>
      </c>
      <c r="CC88" s="89">
        <v>0.73779236967054296</v>
      </c>
      <c r="CD88" s="380">
        <v>0.49867969574611898</v>
      </c>
      <c r="CE88" s="380">
        <v>5.5789202799936197E-2</v>
      </c>
      <c r="CF88" s="89">
        <v>13.716037866251501</v>
      </c>
      <c r="CG88" s="380">
        <v>4.2716951458918704</v>
      </c>
      <c r="CH88" s="380">
        <v>0.270776208790313</v>
      </c>
      <c r="CI88" s="89">
        <v>3.6420892084385899</v>
      </c>
      <c r="CJ88" s="380">
        <v>2.2078237521139799</v>
      </c>
      <c r="CK88" s="380">
        <v>0.14096838529318301</v>
      </c>
      <c r="CL88" s="381">
        <v>1.20227265857175</v>
      </c>
      <c r="CM88" s="380">
        <v>3.1884913077514501</v>
      </c>
      <c r="CN88" s="380">
        <v>1.20227265857175</v>
      </c>
      <c r="CO88" s="89">
        <v>524.78929444880896</v>
      </c>
      <c r="CP88" s="380">
        <v>56.817324088932999</v>
      </c>
      <c r="CQ88" s="380">
        <v>1.38227520117592E-2</v>
      </c>
      <c r="CR88" s="89">
        <v>549.25134960696801</v>
      </c>
      <c r="CS88" s="380">
        <v>51.2334029894946</v>
      </c>
      <c r="CT88" s="380">
        <v>1.1410322109104001E-2</v>
      </c>
      <c r="CU88" s="89">
        <v>5.3392460096867902</v>
      </c>
      <c r="CV88" s="380">
        <v>1.21146421466127</v>
      </c>
      <c r="CW88" s="380">
        <v>0</v>
      </c>
      <c r="CX88" s="89">
        <v>0</v>
      </c>
      <c r="CY88" s="380">
        <v>0</v>
      </c>
      <c r="CZ88" s="380">
        <v>0</v>
      </c>
      <c r="DA88" s="89">
        <v>0</v>
      </c>
      <c r="DB88" s="380">
        <v>0</v>
      </c>
      <c r="DC88" s="380">
        <v>0</v>
      </c>
      <c r="DD88" s="381">
        <v>8.6061903241010707E-2</v>
      </c>
      <c r="DE88" s="380">
        <v>0</v>
      </c>
      <c r="DF88" s="380">
        <v>8.6061903241010707E-2</v>
      </c>
      <c r="DG88" s="381">
        <v>2.7536325906289901E-2</v>
      </c>
      <c r="DH88" s="380">
        <v>0</v>
      </c>
      <c r="DI88" s="380">
        <v>2.7536325906289901E-2</v>
      </c>
      <c r="DJ88" s="89">
        <v>6.5946974343995102</v>
      </c>
      <c r="DK88" s="380">
        <v>3.0366835667401499</v>
      </c>
      <c r="DL88" s="380">
        <v>4.6712134129045103E-2</v>
      </c>
      <c r="DM88" s="89">
        <v>490.78739079591298</v>
      </c>
      <c r="DN88" s="380">
        <v>75.676195119627593</v>
      </c>
      <c r="DO88" s="380">
        <v>0</v>
      </c>
      <c r="DP88" s="89">
        <v>1254.0989000755401</v>
      </c>
      <c r="DQ88" s="380">
        <v>183.39145685399899</v>
      </c>
      <c r="DR88" s="380">
        <v>5.4363040291855302E-3</v>
      </c>
      <c r="DS88" s="89">
        <v>181.27030498690499</v>
      </c>
      <c r="DT88" s="380">
        <v>21.288774258021299</v>
      </c>
      <c r="DU88" s="380">
        <v>0</v>
      </c>
      <c r="DV88" s="89">
        <v>864.64380963699205</v>
      </c>
      <c r="DW88" s="380">
        <v>75.923996005577706</v>
      </c>
      <c r="DX88" s="380">
        <v>0</v>
      </c>
      <c r="DY88" s="89">
        <v>187.56106494784899</v>
      </c>
      <c r="DZ88" s="380">
        <v>22.318687201609499</v>
      </c>
      <c r="EA88" s="380">
        <v>0</v>
      </c>
      <c r="EB88" s="89">
        <v>39.7401034852398</v>
      </c>
      <c r="EC88" s="380">
        <v>3.90720639653436</v>
      </c>
      <c r="ED88" s="380">
        <v>0</v>
      </c>
      <c r="EE88" s="89">
        <v>187.841515250974</v>
      </c>
      <c r="EF88" s="380">
        <v>11.1958398460078</v>
      </c>
      <c r="EG88" s="380">
        <v>0</v>
      </c>
      <c r="EH88" s="89">
        <v>22.180720436237401</v>
      </c>
      <c r="EI88" s="380">
        <v>2.25892269758533</v>
      </c>
      <c r="EJ88" s="380">
        <v>0</v>
      </c>
      <c r="EK88" s="89">
        <v>120.765800066203</v>
      </c>
      <c r="EL88" s="380">
        <v>16.4287335180295</v>
      </c>
      <c r="EM88" s="380">
        <v>0</v>
      </c>
      <c r="EN88" s="89">
        <v>21.248462073052199</v>
      </c>
      <c r="EO88" s="380">
        <v>2.0606812542697899</v>
      </c>
      <c r="EP88" s="380">
        <v>0</v>
      </c>
      <c r="EQ88" s="89">
        <v>52.954645976545699</v>
      </c>
      <c r="ER88" s="380">
        <v>9.3840662719157102</v>
      </c>
      <c r="ES88" s="380">
        <v>0</v>
      </c>
      <c r="ET88" s="89">
        <v>5.6599214411013401</v>
      </c>
      <c r="EU88" s="380">
        <v>1.0548371076637499</v>
      </c>
      <c r="EV88" s="380">
        <v>0</v>
      </c>
      <c r="EW88" s="89">
        <v>32.664764049926603</v>
      </c>
      <c r="EX88" s="380">
        <v>3.82551373909086</v>
      </c>
      <c r="EY88" s="380">
        <v>1.74212539735356E-2</v>
      </c>
      <c r="EZ88" s="89">
        <v>4.3719486123550197</v>
      </c>
      <c r="FA88" s="380">
        <v>0.81254113464489297</v>
      </c>
      <c r="FB88" s="380">
        <v>0</v>
      </c>
      <c r="FC88" s="89">
        <v>0</v>
      </c>
      <c r="FD88" s="380">
        <v>0</v>
      </c>
      <c r="FE88" s="380">
        <v>0</v>
      </c>
      <c r="FF88" s="89">
        <v>2.0360192779948401</v>
      </c>
      <c r="FG88" s="380">
        <v>0.72860946734356302</v>
      </c>
      <c r="FH88" s="380">
        <v>0</v>
      </c>
      <c r="FI88" s="381">
        <v>1.5629499808239401E-2</v>
      </c>
      <c r="FJ88" s="380">
        <v>0</v>
      </c>
      <c r="FK88" s="380">
        <v>1.5629499808239401E-2</v>
      </c>
      <c r="FL88" s="89">
        <v>8.2073158978881402</v>
      </c>
      <c r="FM88" s="380">
        <v>1.5552151746799101</v>
      </c>
      <c r="FN88" s="380">
        <v>0</v>
      </c>
      <c r="FO88" s="89">
        <v>3.3520531965492202</v>
      </c>
      <c r="FP88" s="380">
        <v>0.68753557155121503</v>
      </c>
      <c r="FQ88" s="380">
        <v>0</v>
      </c>
      <c r="FS88" s="118">
        <v>4015.0407014418024</v>
      </c>
      <c r="FT88" s="118">
        <v>0.63843449144165665</v>
      </c>
      <c r="FU88" s="118">
        <v>0.9554629129711496</v>
      </c>
      <c r="FV88" s="207">
        <v>1.8772672383875846</v>
      </c>
    </row>
    <row r="89" spans="2:178">
      <c r="B89" s="73" t="s">
        <v>17</v>
      </c>
      <c r="C89" s="73" t="s">
        <v>51</v>
      </c>
      <c r="D89" s="143" t="s">
        <v>104</v>
      </c>
      <c r="E89" s="73">
        <v>38.6</v>
      </c>
      <c r="F89" s="73">
        <v>134</v>
      </c>
      <c r="G89" s="397" t="s">
        <v>315</v>
      </c>
      <c r="H89" s="73" t="s">
        <v>99</v>
      </c>
      <c r="I89" s="77" t="s">
        <v>104</v>
      </c>
      <c r="J89" s="77"/>
      <c r="K89" s="398" t="s">
        <v>32</v>
      </c>
      <c r="L89" s="207">
        <v>0.1</v>
      </c>
      <c r="M89" s="207"/>
      <c r="N89" s="135"/>
      <c r="O89" s="379"/>
      <c r="P89" s="379"/>
      <c r="Q89" s="203"/>
      <c r="R89" s="381"/>
      <c r="S89" s="380"/>
      <c r="T89" s="380"/>
      <c r="U89" s="89"/>
      <c r="V89" s="380"/>
      <c r="W89" s="380"/>
      <c r="X89" s="89"/>
      <c r="Y89" s="380"/>
      <c r="Z89" s="380"/>
      <c r="AA89" s="89"/>
      <c r="AB89" s="380"/>
      <c r="AC89" s="380"/>
      <c r="AD89" s="89"/>
      <c r="AE89" s="380"/>
      <c r="AF89" s="380"/>
      <c r="AG89" s="89"/>
      <c r="AH89" s="380"/>
      <c r="AI89" s="380"/>
      <c r="AJ89" s="89"/>
      <c r="AK89" s="380"/>
      <c r="AL89" s="380"/>
      <c r="AM89" s="89"/>
      <c r="AN89" s="380"/>
      <c r="AO89" s="380"/>
      <c r="AP89" s="89"/>
      <c r="AQ89" s="380"/>
      <c r="AR89" s="380"/>
      <c r="AS89" s="89"/>
      <c r="AT89" s="380"/>
      <c r="AU89" s="380"/>
      <c r="AV89" s="89"/>
      <c r="AW89" s="380"/>
      <c r="AX89" s="380"/>
      <c r="AY89" s="381"/>
      <c r="AZ89" s="380"/>
      <c r="BA89" s="380"/>
      <c r="BB89" s="89"/>
      <c r="BC89" s="382"/>
      <c r="BD89" s="382"/>
      <c r="BE89" s="381"/>
      <c r="BF89" s="380"/>
      <c r="BG89" s="380"/>
      <c r="BH89" s="89"/>
      <c r="BI89" s="380"/>
      <c r="BJ89" s="380"/>
      <c r="BK89" s="89"/>
      <c r="BL89" s="380"/>
      <c r="BM89" s="380"/>
      <c r="BN89" s="89"/>
      <c r="BO89" s="380"/>
      <c r="BP89" s="380"/>
      <c r="BQ89" s="89"/>
      <c r="BR89" s="380"/>
      <c r="BS89" s="380"/>
      <c r="BT89" s="381"/>
      <c r="BU89" s="380"/>
      <c r="BV89" s="380"/>
      <c r="BW89" s="381"/>
      <c r="BX89" s="380"/>
      <c r="BY89" s="380"/>
      <c r="BZ89" s="89"/>
      <c r="CA89" s="380"/>
      <c r="CB89" s="380"/>
      <c r="CC89" s="89"/>
      <c r="CD89" s="380"/>
      <c r="CE89" s="380"/>
      <c r="CF89" s="89"/>
      <c r="CG89" s="380"/>
      <c r="CH89" s="380"/>
      <c r="CI89" s="89"/>
      <c r="CJ89" s="380"/>
      <c r="CK89" s="380"/>
      <c r="CL89" s="381"/>
      <c r="CM89" s="380"/>
      <c r="CN89" s="380"/>
      <c r="CO89" s="87">
        <v>660.22808439999994</v>
      </c>
      <c r="CP89" s="87"/>
      <c r="CQ89" s="87"/>
      <c r="CR89" s="87">
        <v>837.15494980000005</v>
      </c>
      <c r="CS89" s="380"/>
      <c r="CT89" s="380"/>
      <c r="CU89" s="89"/>
      <c r="CV89" s="380"/>
      <c r="CW89" s="380"/>
      <c r="CX89" s="89"/>
      <c r="CY89" s="380"/>
      <c r="CZ89" s="380"/>
      <c r="DA89" s="89"/>
      <c r="DB89" s="380"/>
      <c r="DC89" s="380"/>
      <c r="DD89" s="381"/>
      <c r="DE89" s="380"/>
      <c r="DF89" s="380"/>
      <c r="DG89" s="381"/>
      <c r="DH89" s="380"/>
      <c r="DI89" s="380"/>
      <c r="DJ89" s="87">
        <v>2.9264191849999999</v>
      </c>
      <c r="DK89" s="87"/>
      <c r="DL89" s="87"/>
      <c r="DM89" s="87">
        <v>692.8582298</v>
      </c>
      <c r="DN89" s="87"/>
      <c r="DO89" s="87"/>
      <c r="DP89" s="87">
        <v>1908.8796030000001</v>
      </c>
      <c r="DQ89" s="87"/>
      <c r="DR89" s="87"/>
      <c r="DS89" s="87">
        <v>280.35554250000001</v>
      </c>
      <c r="DT89" s="87"/>
      <c r="DU89" s="87"/>
      <c r="DV89" s="87">
        <v>1359.152495</v>
      </c>
      <c r="DW89" s="87"/>
      <c r="DX89" s="87"/>
      <c r="DY89" s="87">
        <v>300.50990910000002</v>
      </c>
      <c r="DZ89" s="87"/>
      <c r="EA89" s="87"/>
      <c r="EB89" s="87">
        <v>50.985849860000002</v>
      </c>
      <c r="EC89" s="87"/>
      <c r="ED89" s="87"/>
      <c r="EE89" s="87">
        <v>293.24368099999998</v>
      </c>
      <c r="EF89" s="87"/>
      <c r="EG89" s="87"/>
      <c r="EH89" s="87">
        <v>34.940545960000001</v>
      </c>
      <c r="EI89" s="87"/>
      <c r="EJ89" s="87"/>
      <c r="EK89" s="87">
        <v>190.83177499999999</v>
      </c>
      <c r="EL89" s="87"/>
      <c r="EM89" s="87"/>
      <c r="EN89" s="87">
        <v>31.853240230000001</v>
      </c>
      <c r="EO89" s="87"/>
      <c r="EP89" s="87"/>
      <c r="EQ89" s="87">
        <v>71.572877079999998</v>
      </c>
      <c r="ER89" s="87"/>
      <c r="ES89" s="87"/>
      <c r="ET89" s="87">
        <v>6.8510696759999998</v>
      </c>
      <c r="EU89" s="87"/>
      <c r="EV89" s="87"/>
      <c r="EW89" s="87">
        <v>34.63678582</v>
      </c>
      <c r="EX89" s="87"/>
      <c r="EY89" s="87"/>
      <c r="EZ89" s="87">
        <v>4.4954237509999997</v>
      </c>
      <c r="FA89" s="87"/>
      <c r="FB89" s="87"/>
      <c r="FC89" s="87"/>
      <c r="FD89" s="87"/>
      <c r="FE89" s="87"/>
      <c r="FF89" s="87">
        <v>5.6953885519999998</v>
      </c>
      <c r="FG89" s="87"/>
      <c r="FH89" s="87"/>
      <c r="FI89" s="87"/>
      <c r="FJ89" s="87"/>
      <c r="FK89" s="87"/>
      <c r="FL89" s="87">
        <v>10.948962270000001</v>
      </c>
      <c r="FM89" s="87"/>
      <c r="FN89" s="87"/>
      <c r="FO89" s="87">
        <v>3.7212278950000002</v>
      </c>
      <c r="FP89" s="380"/>
      <c r="FQ89" s="380"/>
      <c r="FS89" s="118">
        <v>6098.3219775770003</v>
      </c>
      <c r="FT89" s="118">
        <v>0.51689209602495012</v>
      </c>
      <c r="FU89" s="118">
        <v>0.7886569679337514</v>
      </c>
      <c r="FV89" s="207">
        <v>2.4355795752434735</v>
      </c>
    </row>
    <row r="90" spans="2:178">
      <c r="B90" s="73" t="s">
        <v>17</v>
      </c>
      <c r="C90" s="73" t="s">
        <v>51</v>
      </c>
      <c r="D90" s="143" t="s">
        <v>104</v>
      </c>
      <c r="E90" s="73">
        <v>38.6</v>
      </c>
      <c r="F90" s="73">
        <v>134</v>
      </c>
      <c r="G90" s="397" t="s">
        <v>315</v>
      </c>
      <c r="H90" s="73" t="s">
        <v>99</v>
      </c>
      <c r="I90" s="77" t="s">
        <v>104</v>
      </c>
      <c r="J90" s="77"/>
      <c r="K90" s="398" t="s">
        <v>32</v>
      </c>
      <c r="L90" s="207">
        <v>0.1</v>
      </c>
      <c r="M90" s="207"/>
      <c r="N90" s="135"/>
      <c r="O90" s="379"/>
      <c r="P90" s="379"/>
      <c r="Q90" s="203"/>
      <c r="R90" s="381"/>
      <c r="S90" s="380"/>
      <c r="T90" s="380"/>
      <c r="U90" s="89"/>
      <c r="V90" s="380"/>
      <c r="W90" s="380"/>
      <c r="X90" s="89"/>
      <c r="Y90" s="380"/>
      <c r="Z90" s="380"/>
      <c r="AA90" s="89"/>
      <c r="AB90" s="380"/>
      <c r="AC90" s="380"/>
      <c r="AD90" s="89"/>
      <c r="AE90" s="380"/>
      <c r="AF90" s="380"/>
      <c r="AG90" s="89"/>
      <c r="AH90" s="380"/>
      <c r="AI90" s="380"/>
      <c r="AJ90" s="89"/>
      <c r="AK90" s="380"/>
      <c r="AL90" s="380"/>
      <c r="AM90" s="89"/>
      <c r="AN90" s="380"/>
      <c r="AO90" s="380"/>
      <c r="AP90" s="89"/>
      <c r="AQ90" s="380"/>
      <c r="AR90" s="380"/>
      <c r="AS90" s="89"/>
      <c r="AT90" s="380"/>
      <c r="AU90" s="380"/>
      <c r="AV90" s="89"/>
      <c r="AW90" s="380"/>
      <c r="AX90" s="380"/>
      <c r="AY90" s="381"/>
      <c r="AZ90" s="380"/>
      <c r="BA90" s="380"/>
      <c r="BB90" s="89"/>
      <c r="BC90" s="382"/>
      <c r="BD90" s="382"/>
      <c r="BE90" s="381"/>
      <c r="BF90" s="380"/>
      <c r="BG90" s="380"/>
      <c r="BH90" s="89"/>
      <c r="BI90" s="380"/>
      <c r="BJ90" s="380"/>
      <c r="BK90" s="89"/>
      <c r="BL90" s="380"/>
      <c r="BM90" s="380"/>
      <c r="BN90" s="89"/>
      <c r="BO90" s="380"/>
      <c r="BP90" s="380"/>
      <c r="BQ90" s="89"/>
      <c r="BR90" s="380"/>
      <c r="BS90" s="380"/>
      <c r="BT90" s="381"/>
      <c r="BU90" s="380"/>
      <c r="BV90" s="380"/>
      <c r="BW90" s="381"/>
      <c r="BX90" s="380"/>
      <c r="BY90" s="380"/>
      <c r="BZ90" s="89"/>
      <c r="CA90" s="380"/>
      <c r="CB90" s="380"/>
      <c r="CC90" s="89"/>
      <c r="CD90" s="380"/>
      <c r="CE90" s="380"/>
      <c r="CF90" s="89"/>
      <c r="CG90" s="380"/>
      <c r="CH90" s="380"/>
      <c r="CI90" s="89"/>
      <c r="CJ90" s="380"/>
      <c r="CK90" s="380"/>
      <c r="CL90" s="381"/>
      <c r="CM90" s="380"/>
      <c r="CN90" s="380"/>
      <c r="CO90" s="87">
        <v>679.45518960000004</v>
      </c>
      <c r="CP90" s="87"/>
      <c r="CQ90" s="87"/>
      <c r="CR90" s="87">
        <v>846.11016199999995</v>
      </c>
      <c r="CS90" s="380"/>
      <c r="CT90" s="380"/>
      <c r="CU90" s="89"/>
      <c r="CV90" s="380"/>
      <c r="CW90" s="380"/>
      <c r="CX90" s="89"/>
      <c r="CY90" s="380"/>
      <c r="CZ90" s="380"/>
      <c r="DA90" s="89"/>
      <c r="DB90" s="380"/>
      <c r="DC90" s="380"/>
      <c r="DD90" s="381"/>
      <c r="DE90" s="380"/>
      <c r="DF90" s="380"/>
      <c r="DG90" s="381"/>
      <c r="DH90" s="380"/>
      <c r="DI90" s="380"/>
      <c r="DJ90" s="87">
        <v>6.6042362399999996</v>
      </c>
      <c r="DK90" s="87"/>
      <c r="DL90" s="87"/>
      <c r="DM90" s="87">
        <v>686.37217850000002</v>
      </c>
      <c r="DN90" s="87"/>
      <c r="DO90" s="87"/>
      <c r="DP90" s="87">
        <v>1909.6617189999999</v>
      </c>
      <c r="DQ90" s="87"/>
      <c r="DR90" s="87"/>
      <c r="DS90" s="87">
        <v>277.36616459999999</v>
      </c>
      <c r="DT90" s="87"/>
      <c r="DU90" s="87"/>
      <c r="DV90" s="87">
        <v>1354.7396570000001</v>
      </c>
      <c r="DW90" s="87"/>
      <c r="DX90" s="87"/>
      <c r="DY90" s="87">
        <v>293.18047039999999</v>
      </c>
      <c r="DZ90" s="87"/>
      <c r="EA90" s="87"/>
      <c r="EB90" s="87">
        <v>51.01659291</v>
      </c>
      <c r="EC90" s="87"/>
      <c r="ED90" s="87"/>
      <c r="EE90" s="87">
        <v>286.84128500000003</v>
      </c>
      <c r="EF90" s="87"/>
      <c r="EG90" s="87"/>
      <c r="EH90" s="87">
        <v>35.257753270000002</v>
      </c>
      <c r="EI90" s="87"/>
      <c r="EJ90" s="87"/>
      <c r="EK90" s="87">
        <v>188.25621340000001</v>
      </c>
      <c r="EL90" s="87"/>
      <c r="EM90" s="87"/>
      <c r="EN90" s="87">
        <v>31.97813931</v>
      </c>
      <c r="EO90" s="87"/>
      <c r="EP90" s="87"/>
      <c r="EQ90" s="87">
        <v>72.925067080000005</v>
      </c>
      <c r="ER90" s="87"/>
      <c r="ES90" s="87"/>
      <c r="ET90" s="87">
        <v>7.0796641390000001</v>
      </c>
      <c r="EU90" s="87"/>
      <c r="EV90" s="87"/>
      <c r="EW90" s="87">
        <v>35.390747959999999</v>
      </c>
      <c r="EX90" s="87"/>
      <c r="EY90" s="87"/>
      <c r="EZ90" s="87">
        <v>4.6073407460000002</v>
      </c>
      <c r="FA90" s="87"/>
      <c r="FB90" s="87"/>
      <c r="FC90" s="87"/>
      <c r="FD90" s="87"/>
      <c r="FE90" s="87"/>
      <c r="FF90" s="87">
        <v>5.5705902800000002</v>
      </c>
      <c r="FG90" s="87"/>
      <c r="FH90" s="87"/>
      <c r="FI90" s="87"/>
      <c r="FJ90" s="87"/>
      <c r="FK90" s="87"/>
      <c r="FL90" s="87">
        <v>11.467317039999999</v>
      </c>
      <c r="FM90" s="87"/>
      <c r="FN90" s="87"/>
      <c r="FO90" s="87">
        <v>3.8816508289999998</v>
      </c>
      <c r="FP90" s="380"/>
      <c r="FQ90" s="380"/>
      <c r="FS90" s="118">
        <v>6080.7831553149999</v>
      </c>
      <c r="FT90" s="118">
        <v>0.5295500687910919</v>
      </c>
      <c r="FU90" s="118">
        <v>0.80303395481497608</v>
      </c>
      <c r="FV90" s="207">
        <v>2.4889231494231661</v>
      </c>
    </row>
    <row r="91" spans="2:178">
      <c r="B91" s="73" t="s">
        <v>17</v>
      </c>
      <c r="C91" s="73" t="s">
        <v>51</v>
      </c>
      <c r="D91" s="143" t="s">
        <v>104</v>
      </c>
      <c r="E91" s="73">
        <v>38.6</v>
      </c>
      <c r="F91" s="73">
        <v>134</v>
      </c>
      <c r="G91" s="397" t="s">
        <v>315</v>
      </c>
      <c r="H91" s="73" t="s">
        <v>99</v>
      </c>
      <c r="I91" s="77" t="s">
        <v>104</v>
      </c>
      <c r="J91" s="77"/>
      <c r="K91" s="398" t="s">
        <v>32</v>
      </c>
      <c r="L91" s="207">
        <v>0.1</v>
      </c>
      <c r="M91" s="207"/>
      <c r="N91" s="135"/>
      <c r="O91" s="379"/>
      <c r="P91" s="379"/>
      <c r="Q91" s="203"/>
      <c r="R91" s="381"/>
      <c r="S91" s="380"/>
      <c r="T91" s="380"/>
      <c r="U91" s="89"/>
      <c r="V91" s="380"/>
      <c r="W91" s="380"/>
      <c r="X91" s="89"/>
      <c r="Y91" s="380"/>
      <c r="Z91" s="380"/>
      <c r="AA91" s="89"/>
      <c r="AB91" s="380"/>
      <c r="AC91" s="380"/>
      <c r="AD91" s="89"/>
      <c r="AE91" s="380"/>
      <c r="AF91" s="380"/>
      <c r="AG91" s="89"/>
      <c r="AH91" s="380"/>
      <c r="AI91" s="380"/>
      <c r="AJ91" s="89"/>
      <c r="AK91" s="380"/>
      <c r="AL91" s="380"/>
      <c r="AM91" s="89"/>
      <c r="AN91" s="380"/>
      <c r="AO91" s="380"/>
      <c r="AP91" s="89"/>
      <c r="AQ91" s="380"/>
      <c r="AR91" s="380"/>
      <c r="AS91" s="89"/>
      <c r="AT91" s="380"/>
      <c r="AU91" s="380"/>
      <c r="AV91" s="89"/>
      <c r="AW91" s="380"/>
      <c r="AX91" s="380"/>
      <c r="AY91" s="381"/>
      <c r="AZ91" s="380"/>
      <c r="BA91" s="380"/>
      <c r="BB91" s="89"/>
      <c r="BC91" s="382"/>
      <c r="BD91" s="382"/>
      <c r="BE91" s="381"/>
      <c r="BF91" s="380"/>
      <c r="BG91" s="380"/>
      <c r="BH91" s="89"/>
      <c r="BI91" s="380"/>
      <c r="BJ91" s="380"/>
      <c r="BK91" s="89"/>
      <c r="BL91" s="380"/>
      <c r="BM91" s="380"/>
      <c r="BN91" s="89"/>
      <c r="BO91" s="380"/>
      <c r="BP91" s="380"/>
      <c r="BQ91" s="89"/>
      <c r="BR91" s="380"/>
      <c r="BS91" s="380"/>
      <c r="BT91" s="381"/>
      <c r="BU91" s="380"/>
      <c r="BV91" s="380"/>
      <c r="BW91" s="381"/>
      <c r="BX91" s="380"/>
      <c r="BY91" s="380"/>
      <c r="BZ91" s="89"/>
      <c r="CA91" s="380"/>
      <c r="CB91" s="380"/>
      <c r="CC91" s="89"/>
      <c r="CD91" s="380"/>
      <c r="CE91" s="380"/>
      <c r="CF91" s="89"/>
      <c r="CG91" s="380"/>
      <c r="CH91" s="380"/>
      <c r="CI91" s="89"/>
      <c r="CJ91" s="380"/>
      <c r="CK91" s="380"/>
      <c r="CL91" s="381"/>
      <c r="CM91" s="380"/>
      <c r="CN91" s="380"/>
      <c r="CO91" s="87">
        <v>645.45660989999999</v>
      </c>
      <c r="CP91" s="87"/>
      <c r="CQ91" s="87"/>
      <c r="CR91" s="87">
        <v>795.96482570000001</v>
      </c>
      <c r="CS91" s="380"/>
      <c r="CT91" s="380"/>
      <c r="CU91" s="89"/>
      <c r="CV91" s="380"/>
      <c r="CW91" s="380"/>
      <c r="CX91" s="89"/>
      <c r="CY91" s="380"/>
      <c r="CZ91" s="380"/>
      <c r="DA91" s="89"/>
      <c r="DB91" s="380"/>
      <c r="DC91" s="380"/>
      <c r="DD91" s="381"/>
      <c r="DE91" s="380"/>
      <c r="DF91" s="380"/>
      <c r="DG91" s="381"/>
      <c r="DH91" s="380"/>
      <c r="DI91" s="380"/>
      <c r="DJ91" s="87">
        <v>3.2220590699999998</v>
      </c>
      <c r="DK91" s="87"/>
      <c r="DL91" s="87"/>
      <c r="DM91" s="87">
        <v>628.32132869999998</v>
      </c>
      <c r="DN91" s="87"/>
      <c r="DO91" s="87"/>
      <c r="DP91" s="87">
        <v>1752.307278</v>
      </c>
      <c r="DQ91" s="87"/>
      <c r="DR91" s="87"/>
      <c r="DS91" s="87">
        <v>256.30630400000001</v>
      </c>
      <c r="DT91" s="87"/>
      <c r="DU91" s="87"/>
      <c r="DV91" s="87">
        <v>1244.9475150000001</v>
      </c>
      <c r="DW91" s="87"/>
      <c r="DX91" s="87"/>
      <c r="DY91" s="87">
        <v>272.68976839999999</v>
      </c>
      <c r="DZ91" s="87"/>
      <c r="EA91" s="87"/>
      <c r="EB91" s="87">
        <v>47.089545010000002</v>
      </c>
      <c r="EC91" s="87"/>
      <c r="ED91" s="87"/>
      <c r="EE91" s="87">
        <v>269.47513500000002</v>
      </c>
      <c r="EF91" s="87"/>
      <c r="EG91" s="87"/>
      <c r="EH91" s="87">
        <v>32.503259059999998</v>
      </c>
      <c r="EI91" s="87"/>
      <c r="EJ91" s="87"/>
      <c r="EK91" s="87">
        <v>175.25347210000001</v>
      </c>
      <c r="EL91" s="87"/>
      <c r="EM91" s="87"/>
      <c r="EN91" s="87">
        <v>30.078203609999999</v>
      </c>
      <c r="EO91" s="87"/>
      <c r="EP91" s="87"/>
      <c r="EQ91" s="87">
        <v>67.479684989999996</v>
      </c>
      <c r="ER91" s="87"/>
      <c r="ES91" s="87"/>
      <c r="ET91" s="87">
        <v>6.6381962679999997</v>
      </c>
      <c r="EU91" s="87"/>
      <c r="EV91" s="87"/>
      <c r="EW91" s="87">
        <v>32.916935289999998</v>
      </c>
      <c r="EX91" s="87"/>
      <c r="EY91" s="87"/>
      <c r="EZ91" s="87">
        <v>4.2943622819999998</v>
      </c>
      <c r="FA91" s="87"/>
      <c r="FB91" s="87"/>
      <c r="FC91" s="87"/>
      <c r="FD91" s="87"/>
      <c r="FE91" s="87"/>
      <c r="FF91" s="87">
        <v>5.5792553969999998</v>
      </c>
      <c r="FG91" s="87"/>
      <c r="FH91" s="87"/>
      <c r="FI91" s="87"/>
      <c r="FJ91" s="87"/>
      <c r="FK91" s="87"/>
      <c r="FL91" s="87">
        <v>9.8528258270000002</v>
      </c>
      <c r="FM91" s="87"/>
      <c r="FN91" s="87"/>
      <c r="FO91" s="87">
        <v>3.3765227769999999</v>
      </c>
      <c r="FP91" s="380"/>
      <c r="FQ91" s="380"/>
      <c r="FS91" s="118">
        <v>5616.2658134100002</v>
      </c>
      <c r="FT91" s="118">
        <v>0.52330117227371364</v>
      </c>
      <c r="FU91" s="118">
        <v>0.81091097126353828</v>
      </c>
      <c r="FV91" s="207">
        <v>2.2943629763838356</v>
      </c>
    </row>
    <row r="92" spans="2:178">
      <c r="B92" s="73" t="s">
        <v>17</v>
      </c>
      <c r="C92" s="73" t="s">
        <v>51</v>
      </c>
      <c r="D92" s="143" t="s">
        <v>104</v>
      </c>
      <c r="E92" s="73">
        <v>38.6</v>
      </c>
      <c r="F92" s="73">
        <v>134</v>
      </c>
      <c r="G92" s="397" t="s">
        <v>315</v>
      </c>
      <c r="H92" s="73" t="s">
        <v>99</v>
      </c>
      <c r="I92" s="77" t="s">
        <v>104</v>
      </c>
      <c r="J92" s="77"/>
      <c r="K92" s="398" t="s">
        <v>32</v>
      </c>
      <c r="L92" s="207">
        <v>0.1</v>
      </c>
      <c r="M92" s="207"/>
      <c r="N92" s="135"/>
      <c r="O92" s="379"/>
      <c r="P92" s="379"/>
      <c r="Q92" s="203"/>
      <c r="R92" s="381"/>
      <c r="S92" s="380"/>
      <c r="T92" s="380"/>
      <c r="U92" s="89"/>
      <c r="V92" s="380"/>
      <c r="W92" s="380"/>
      <c r="X92" s="89"/>
      <c r="Y92" s="380"/>
      <c r="Z92" s="380"/>
      <c r="AA92" s="89"/>
      <c r="AB92" s="380"/>
      <c r="AC92" s="380"/>
      <c r="AD92" s="89"/>
      <c r="AE92" s="380"/>
      <c r="AF92" s="380"/>
      <c r="AG92" s="89"/>
      <c r="AH92" s="380"/>
      <c r="AI92" s="380"/>
      <c r="AJ92" s="89"/>
      <c r="AK92" s="380"/>
      <c r="AL92" s="380"/>
      <c r="AM92" s="89"/>
      <c r="AN92" s="380"/>
      <c r="AO92" s="380"/>
      <c r="AP92" s="89"/>
      <c r="AQ92" s="380"/>
      <c r="AR92" s="380"/>
      <c r="AS92" s="89"/>
      <c r="AT92" s="380"/>
      <c r="AU92" s="380"/>
      <c r="AV92" s="89"/>
      <c r="AW92" s="380"/>
      <c r="AX92" s="380"/>
      <c r="AY92" s="381"/>
      <c r="AZ92" s="380"/>
      <c r="BA92" s="380"/>
      <c r="BB92" s="89"/>
      <c r="BC92" s="382"/>
      <c r="BD92" s="382"/>
      <c r="BE92" s="381"/>
      <c r="BF92" s="380"/>
      <c r="BG92" s="380"/>
      <c r="BH92" s="89"/>
      <c r="BI92" s="380"/>
      <c r="BJ92" s="380"/>
      <c r="BK92" s="89"/>
      <c r="BL92" s="380"/>
      <c r="BM92" s="380"/>
      <c r="BN92" s="89"/>
      <c r="BO92" s="380"/>
      <c r="BP92" s="380"/>
      <c r="BQ92" s="89"/>
      <c r="BR92" s="380"/>
      <c r="BS92" s="380"/>
      <c r="BT92" s="381"/>
      <c r="BU92" s="380"/>
      <c r="BV92" s="380"/>
      <c r="BW92" s="381"/>
      <c r="BX92" s="380"/>
      <c r="BY92" s="380"/>
      <c r="BZ92" s="89"/>
      <c r="CA92" s="380"/>
      <c r="CB92" s="380"/>
      <c r="CC92" s="89"/>
      <c r="CD92" s="380"/>
      <c r="CE92" s="380"/>
      <c r="CF92" s="89"/>
      <c r="CG92" s="380"/>
      <c r="CH92" s="380"/>
      <c r="CI92" s="89"/>
      <c r="CJ92" s="380"/>
      <c r="CK92" s="380"/>
      <c r="CL92" s="381"/>
      <c r="CM92" s="380"/>
      <c r="CN92" s="380"/>
      <c r="CO92" s="87">
        <v>656.51474429999996</v>
      </c>
      <c r="CP92" s="87"/>
      <c r="CQ92" s="87"/>
      <c r="CR92" s="87">
        <v>804.37363740000001</v>
      </c>
      <c r="CS92" s="380"/>
      <c r="CT92" s="380"/>
      <c r="CU92" s="89"/>
      <c r="CV92" s="380"/>
      <c r="CW92" s="380"/>
      <c r="CX92" s="89"/>
      <c r="CY92" s="380"/>
      <c r="CZ92" s="380"/>
      <c r="DA92" s="89"/>
      <c r="DB92" s="380"/>
      <c r="DC92" s="380"/>
      <c r="DD92" s="381"/>
      <c r="DE92" s="380"/>
      <c r="DF92" s="380"/>
      <c r="DG92" s="381"/>
      <c r="DH92" s="380"/>
      <c r="DI92" s="380"/>
      <c r="DJ92" s="87">
        <v>5.3730420350000001</v>
      </c>
      <c r="DK92" s="87"/>
      <c r="DL92" s="87"/>
      <c r="DM92" s="87">
        <v>644.15374469999995</v>
      </c>
      <c r="DN92" s="87"/>
      <c r="DO92" s="87"/>
      <c r="DP92" s="87">
        <v>1798.6359420000001</v>
      </c>
      <c r="DQ92" s="87"/>
      <c r="DR92" s="87"/>
      <c r="DS92" s="87">
        <v>261.22946819999999</v>
      </c>
      <c r="DT92" s="87"/>
      <c r="DU92" s="87"/>
      <c r="DV92" s="87">
        <v>1273.9609519999999</v>
      </c>
      <c r="DW92" s="87"/>
      <c r="DX92" s="87"/>
      <c r="DY92" s="87">
        <v>277.55668500000002</v>
      </c>
      <c r="DZ92" s="87"/>
      <c r="EA92" s="87"/>
      <c r="EB92" s="87">
        <v>47.506980949999999</v>
      </c>
      <c r="EC92" s="87"/>
      <c r="ED92" s="87"/>
      <c r="EE92" s="87">
        <v>273.34684329999999</v>
      </c>
      <c r="EF92" s="87"/>
      <c r="EG92" s="87"/>
      <c r="EH92" s="87">
        <v>33.118489910000001</v>
      </c>
      <c r="EI92" s="87"/>
      <c r="EJ92" s="87"/>
      <c r="EK92" s="87">
        <v>180.01554139999999</v>
      </c>
      <c r="EL92" s="87"/>
      <c r="EM92" s="87"/>
      <c r="EN92" s="87">
        <v>30.369327250000001</v>
      </c>
      <c r="EO92" s="87"/>
      <c r="EP92" s="87"/>
      <c r="EQ92" s="87">
        <v>68.681922409999999</v>
      </c>
      <c r="ER92" s="87"/>
      <c r="ES92" s="87"/>
      <c r="ET92" s="87">
        <v>6.668873005</v>
      </c>
      <c r="EU92" s="87"/>
      <c r="EV92" s="87"/>
      <c r="EW92" s="87">
        <v>33.793728469999998</v>
      </c>
      <c r="EX92" s="87"/>
      <c r="EY92" s="87"/>
      <c r="EZ92" s="87">
        <v>4.400666953</v>
      </c>
      <c r="FA92" s="87"/>
      <c r="FB92" s="87"/>
      <c r="FC92" s="87"/>
      <c r="FD92" s="87"/>
      <c r="FE92" s="87"/>
      <c r="FF92" s="87">
        <v>5.6960572809999999</v>
      </c>
      <c r="FG92" s="87"/>
      <c r="FH92" s="87"/>
      <c r="FI92" s="87"/>
      <c r="FJ92" s="87"/>
      <c r="FK92" s="87"/>
      <c r="FL92" s="87">
        <v>10.436347509999999</v>
      </c>
      <c r="FM92" s="87"/>
      <c r="FN92" s="87"/>
      <c r="FO92" s="87">
        <v>3.5852674250000001</v>
      </c>
      <c r="FP92" s="380"/>
      <c r="FQ92" s="380"/>
      <c r="FS92" s="118">
        <v>5737.8128029480004</v>
      </c>
      <c r="FT92" s="118">
        <v>0.51943510263440695</v>
      </c>
      <c r="FU92" s="118">
        <v>0.81618132889346229</v>
      </c>
      <c r="FV92" s="207">
        <v>2.3715376831426398</v>
      </c>
    </row>
    <row r="93" spans="2:178">
      <c r="B93" s="73" t="s">
        <v>17</v>
      </c>
      <c r="C93" s="73" t="s">
        <v>51</v>
      </c>
      <c r="D93" s="143" t="s">
        <v>100</v>
      </c>
      <c r="E93" s="73">
        <v>41.4</v>
      </c>
      <c r="F93" s="73">
        <v>111</v>
      </c>
      <c r="G93" s="397" t="s">
        <v>322</v>
      </c>
      <c r="H93" s="73" t="s">
        <v>99</v>
      </c>
      <c r="I93" s="77" t="s">
        <v>100</v>
      </c>
      <c r="J93" s="77"/>
      <c r="K93" s="398" t="s">
        <v>32</v>
      </c>
      <c r="L93" s="207">
        <v>24.2</v>
      </c>
      <c r="M93" s="207"/>
      <c r="N93" s="135"/>
      <c r="O93" s="379"/>
      <c r="P93" s="379"/>
      <c r="Q93" s="203"/>
      <c r="R93" s="381"/>
      <c r="S93" s="380"/>
      <c r="T93" s="380"/>
      <c r="U93" s="89"/>
      <c r="V93" s="380"/>
      <c r="W93" s="380"/>
      <c r="X93" s="89"/>
      <c r="Y93" s="380"/>
      <c r="Z93" s="380"/>
      <c r="AA93" s="89"/>
      <c r="AB93" s="380"/>
      <c r="AC93" s="380"/>
      <c r="AD93" s="89"/>
      <c r="AE93" s="380"/>
      <c r="AF93" s="380"/>
      <c r="AG93" s="89"/>
      <c r="AH93" s="380"/>
      <c r="AI93" s="380"/>
      <c r="AJ93" s="89"/>
      <c r="AK93" s="380"/>
      <c r="AL93" s="380"/>
      <c r="AM93" s="89"/>
      <c r="AN93" s="380"/>
      <c r="AO93" s="380"/>
      <c r="AP93" s="89"/>
      <c r="AQ93" s="380"/>
      <c r="AR93" s="380"/>
      <c r="AS93" s="89"/>
      <c r="AT93" s="380"/>
      <c r="AU93" s="380"/>
      <c r="AV93" s="89"/>
      <c r="AW93" s="380"/>
      <c r="AX93" s="380"/>
      <c r="AY93" s="381"/>
      <c r="AZ93" s="380"/>
      <c r="BA93" s="380"/>
      <c r="BB93" s="89"/>
      <c r="BC93" s="382"/>
      <c r="BD93" s="382"/>
      <c r="BE93" s="381"/>
      <c r="BF93" s="380"/>
      <c r="BG93" s="380"/>
      <c r="BH93" s="89"/>
      <c r="BI93" s="380"/>
      <c r="BJ93" s="380"/>
      <c r="BK93" s="89"/>
      <c r="BL93" s="380"/>
      <c r="BM93" s="380"/>
      <c r="BN93" s="89"/>
      <c r="BO93" s="380"/>
      <c r="BP93" s="380"/>
      <c r="BQ93" s="89"/>
      <c r="BR93" s="380"/>
      <c r="BS93" s="380"/>
      <c r="BT93" s="381"/>
      <c r="BU93" s="380"/>
      <c r="BV93" s="380"/>
      <c r="BW93" s="381"/>
      <c r="BX93" s="380"/>
      <c r="BY93" s="380"/>
      <c r="BZ93" s="89"/>
      <c r="CA93" s="380"/>
      <c r="CB93" s="380"/>
      <c r="CC93" s="89"/>
      <c r="CD93" s="380"/>
      <c r="CE93" s="380"/>
      <c r="CF93" s="89"/>
      <c r="CG93" s="380"/>
      <c r="CH93" s="380"/>
      <c r="CI93" s="89"/>
      <c r="CJ93" s="380"/>
      <c r="CK93" s="380"/>
      <c r="CL93" s="381"/>
      <c r="CM93" s="380"/>
      <c r="CN93" s="380"/>
      <c r="CO93" s="87">
        <v>771.24890089999997</v>
      </c>
      <c r="CP93" s="87"/>
      <c r="CQ93" s="87"/>
      <c r="CR93" s="87">
        <v>570.48603939999998</v>
      </c>
      <c r="CS93" s="380"/>
      <c r="CT93" s="380"/>
      <c r="CU93" s="89"/>
      <c r="CV93" s="380"/>
      <c r="CW93" s="380"/>
      <c r="CX93" s="89"/>
      <c r="CY93" s="380"/>
      <c r="CZ93" s="380"/>
      <c r="DA93" s="89"/>
      <c r="DB93" s="380"/>
      <c r="DC93" s="380"/>
      <c r="DD93" s="381"/>
      <c r="DE93" s="380"/>
      <c r="DF93" s="380"/>
      <c r="DG93" s="381"/>
      <c r="DH93" s="380"/>
      <c r="DI93" s="380"/>
      <c r="DJ93" s="87">
        <v>8.7070626519999994</v>
      </c>
      <c r="DK93" s="87"/>
      <c r="DL93" s="87"/>
      <c r="DM93" s="87">
        <v>466.11509599999999</v>
      </c>
      <c r="DN93" s="87"/>
      <c r="DO93" s="87"/>
      <c r="DP93" s="87">
        <v>1272.525175</v>
      </c>
      <c r="DQ93" s="87"/>
      <c r="DR93" s="87"/>
      <c r="DS93" s="87">
        <v>185.75982210000001</v>
      </c>
      <c r="DT93" s="87"/>
      <c r="DU93" s="87"/>
      <c r="DV93" s="87">
        <v>895.18454450000002</v>
      </c>
      <c r="DW93" s="87"/>
      <c r="DX93" s="87"/>
      <c r="DY93" s="87">
        <v>200.26604660000001</v>
      </c>
      <c r="DZ93" s="87"/>
      <c r="EA93" s="87"/>
      <c r="EB93" s="87">
        <v>53.750860090000003</v>
      </c>
      <c r="EC93" s="87"/>
      <c r="ED93" s="87"/>
      <c r="EE93" s="87">
        <v>196.0639128</v>
      </c>
      <c r="EF93" s="87"/>
      <c r="EG93" s="87"/>
      <c r="EH93" s="87">
        <v>23.31304051</v>
      </c>
      <c r="EI93" s="87"/>
      <c r="EJ93" s="87"/>
      <c r="EK93" s="87">
        <v>125.6917414</v>
      </c>
      <c r="EL93" s="87"/>
      <c r="EM93" s="87"/>
      <c r="EN93" s="87">
        <v>21.19923258</v>
      </c>
      <c r="EO93" s="87"/>
      <c r="EP93" s="87"/>
      <c r="EQ93" s="87">
        <v>49.242835149999998</v>
      </c>
      <c r="ER93" s="87"/>
      <c r="ES93" s="87"/>
      <c r="ET93" s="87">
        <v>5.1853128489999998</v>
      </c>
      <c r="EU93" s="87"/>
      <c r="EV93" s="87"/>
      <c r="EW93" s="87">
        <v>26.686634139999999</v>
      </c>
      <c r="EX93" s="87"/>
      <c r="EY93" s="87"/>
      <c r="EZ93" s="87">
        <v>3.3837093</v>
      </c>
      <c r="FA93" s="87"/>
      <c r="FB93" s="87"/>
      <c r="FC93" s="87"/>
      <c r="FD93" s="87"/>
      <c r="FE93" s="87"/>
      <c r="FF93" s="87">
        <v>5.919895275</v>
      </c>
      <c r="FG93" s="87"/>
      <c r="FH93" s="87"/>
      <c r="FI93" s="87"/>
      <c r="FJ93" s="87"/>
      <c r="FK93" s="87"/>
      <c r="FL93" s="87">
        <v>6.6986922279999996</v>
      </c>
      <c r="FM93" s="87"/>
      <c r="FN93" s="87"/>
      <c r="FO93" s="87">
        <v>1.908795641</v>
      </c>
      <c r="FP93" s="380"/>
      <c r="FQ93" s="380"/>
      <c r="FS93" s="118">
        <v>4094.8540024190006</v>
      </c>
      <c r="FT93" s="118">
        <v>0.81656204662645204</v>
      </c>
      <c r="FU93" s="118">
        <v>1.3519154679247705</v>
      </c>
      <c r="FV93" s="207">
        <v>1.9796890436184928</v>
      </c>
    </row>
    <row r="94" spans="2:178">
      <c r="B94" s="73" t="s">
        <v>17</v>
      </c>
      <c r="C94" s="73" t="s">
        <v>51</v>
      </c>
      <c r="D94" s="143" t="s">
        <v>100</v>
      </c>
      <c r="E94" s="73">
        <v>41.4</v>
      </c>
      <c r="F94" s="73">
        <v>111</v>
      </c>
      <c r="G94" s="397" t="s">
        <v>322</v>
      </c>
      <c r="H94" s="73" t="s">
        <v>99</v>
      </c>
      <c r="I94" s="77" t="s">
        <v>100</v>
      </c>
      <c r="J94" s="77"/>
      <c r="K94" s="398" t="s">
        <v>32</v>
      </c>
      <c r="L94" s="207">
        <v>24.2</v>
      </c>
      <c r="M94" s="207"/>
      <c r="N94" s="135"/>
      <c r="O94" s="379"/>
      <c r="P94" s="379"/>
      <c r="Q94" s="203"/>
      <c r="R94" s="381"/>
      <c r="S94" s="380"/>
      <c r="T94" s="380"/>
      <c r="U94" s="89"/>
      <c r="V94" s="380"/>
      <c r="W94" s="380"/>
      <c r="X94" s="89"/>
      <c r="Y94" s="380"/>
      <c r="Z94" s="380"/>
      <c r="AA94" s="89"/>
      <c r="AB94" s="380"/>
      <c r="AC94" s="380"/>
      <c r="AD94" s="89"/>
      <c r="AE94" s="380"/>
      <c r="AF94" s="380"/>
      <c r="AG94" s="89"/>
      <c r="AH94" s="380"/>
      <c r="AI94" s="380"/>
      <c r="AJ94" s="89"/>
      <c r="AK94" s="380"/>
      <c r="AL94" s="380"/>
      <c r="AM94" s="89"/>
      <c r="AN94" s="380"/>
      <c r="AO94" s="380"/>
      <c r="AP94" s="89"/>
      <c r="AQ94" s="380"/>
      <c r="AR94" s="380"/>
      <c r="AS94" s="89"/>
      <c r="AT94" s="380"/>
      <c r="AU94" s="380"/>
      <c r="AV94" s="89"/>
      <c r="AW94" s="380"/>
      <c r="AX94" s="380"/>
      <c r="AY94" s="381"/>
      <c r="AZ94" s="380"/>
      <c r="BA94" s="380"/>
      <c r="BB94" s="89"/>
      <c r="BC94" s="382"/>
      <c r="BD94" s="382"/>
      <c r="BE94" s="381"/>
      <c r="BF94" s="380"/>
      <c r="BG94" s="380"/>
      <c r="BH94" s="89"/>
      <c r="BI94" s="380"/>
      <c r="BJ94" s="380"/>
      <c r="BK94" s="89"/>
      <c r="BL94" s="380"/>
      <c r="BM94" s="380"/>
      <c r="BN94" s="89"/>
      <c r="BO94" s="380"/>
      <c r="BP94" s="380"/>
      <c r="BQ94" s="89"/>
      <c r="BR94" s="380"/>
      <c r="BS94" s="380"/>
      <c r="BT94" s="381"/>
      <c r="BU94" s="380"/>
      <c r="BV94" s="380"/>
      <c r="BW94" s="381"/>
      <c r="BX94" s="380"/>
      <c r="BY94" s="380"/>
      <c r="BZ94" s="89"/>
      <c r="CA94" s="380"/>
      <c r="CB94" s="380"/>
      <c r="CC94" s="89"/>
      <c r="CD94" s="380"/>
      <c r="CE94" s="380"/>
      <c r="CF94" s="89"/>
      <c r="CG94" s="380"/>
      <c r="CH94" s="380"/>
      <c r="CI94" s="89"/>
      <c r="CJ94" s="380"/>
      <c r="CK94" s="380"/>
      <c r="CL94" s="381"/>
      <c r="CM94" s="380"/>
      <c r="CN94" s="380"/>
      <c r="CO94" s="87">
        <v>761.33442030000003</v>
      </c>
      <c r="CP94" s="87"/>
      <c r="CQ94" s="87"/>
      <c r="CR94" s="87">
        <v>605.42505830000005</v>
      </c>
      <c r="CS94" s="380"/>
      <c r="CT94" s="380"/>
      <c r="CU94" s="89"/>
      <c r="CV94" s="380"/>
      <c r="CW94" s="380"/>
      <c r="CX94" s="89"/>
      <c r="CY94" s="380"/>
      <c r="CZ94" s="380"/>
      <c r="DA94" s="89"/>
      <c r="DB94" s="380"/>
      <c r="DC94" s="380"/>
      <c r="DD94" s="381"/>
      <c r="DE94" s="380"/>
      <c r="DF94" s="380"/>
      <c r="DG94" s="381"/>
      <c r="DH94" s="380"/>
      <c r="DI94" s="380"/>
      <c r="DJ94" s="87">
        <v>6.4102137499999996</v>
      </c>
      <c r="DK94" s="87"/>
      <c r="DL94" s="87"/>
      <c r="DM94" s="87">
        <v>485.13891560000002</v>
      </c>
      <c r="DN94" s="87"/>
      <c r="DO94" s="87"/>
      <c r="DP94" s="87">
        <v>1330.0342069999999</v>
      </c>
      <c r="DQ94" s="87"/>
      <c r="DR94" s="87"/>
      <c r="DS94" s="87">
        <v>194.32853069999999</v>
      </c>
      <c r="DT94" s="87"/>
      <c r="DU94" s="87"/>
      <c r="DV94" s="87">
        <v>940.44338570000002</v>
      </c>
      <c r="DW94" s="87"/>
      <c r="DX94" s="87"/>
      <c r="DY94" s="87">
        <v>207.2843699</v>
      </c>
      <c r="DZ94" s="87"/>
      <c r="EA94" s="87"/>
      <c r="EB94" s="87">
        <v>55.950552250000001</v>
      </c>
      <c r="EC94" s="87"/>
      <c r="ED94" s="87"/>
      <c r="EE94" s="87">
        <v>205.95082959999999</v>
      </c>
      <c r="EF94" s="87"/>
      <c r="EG94" s="87"/>
      <c r="EH94" s="87">
        <v>24.531318819999999</v>
      </c>
      <c r="EI94" s="87"/>
      <c r="EJ94" s="87"/>
      <c r="EK94" s="87">
        <v>130.62042869999999</v>
      </c>
      <c r="EL94" s="87"/>
      <c r="EM94" s="87"/>
      <c r="EN94" s="87">
        <v>22.404704550000002</v>
      </c>
      <c r="EO94" s="87"/>
      <c r="EP94" s="87"/>
      <c r="EQ94" s="87">
        <v>52.06946387</v>
      </c>
      <c r="ER94" s="87"/>
      <c r="ES94" s="87"/>
      <c r="ET94" s="87">
        <v>5.455758619</v>
      </c>
      <c r="EU94" s="87"/>
      <c r="EV94" s="87"/>
      <c r="EW94" s="87">
        <v>28.25633302</v>
      </c>
      <c r="EX94" s="87"/>
      <c r="EY94" s="87"/>
      <c r="EZ94" s="87">
        <v>3.5737228519999999</v>
      </c>
      <c r="FA94" s="87"/>
      <c r="FB94" s="87"/>
      <c r="FC94" s="87"/>
      <c r="FD94" s="87"/>
      <c r="FE94" s="87"/>
      <c r="FF94" s="87">
        <v>5.4420320279999999</v>
      </c>
      <c r="FG94" s="87"/>
      <c r="FH94" s="87"/>
      <c r="FI94" s="87"/>
      <c r="FJ94" s="87"/>
      <c r="FK94" s="87"/>
      <c r="FL94" s="87">
        <v>7.3729021619999999</v>
      </c>
      <c r="FM94" s="87"/>
      <c r="FN94" s="87"/>
      <c r="FO94" s="87">
        <v>2.1008314380000002</v>
      </c>
      <c r="FP94" s="380"/>
      <c r="FQ94" s="380"/>
      <c r="FS94" s="118">
        <v>4291.467579481</v>
      </c>
      <c r="FT94" s="118">
        <v>0.81608998433872726</v>
      </c>
      <c r="FU94" s="118">
        <v>1.2575204971492009</v>
      </c>
      <c r="FV94" s="207">
        <v>2.0630872810614918</v>
      </c>
    </row>
    <row r="95" spans="2:178">
      <c r="B95" s="73" t="s">
        <v>17</v>
      </c>
      <c r="C95" s="73" t="s">
        <v>51</v>
      </c>
      <c r="D95" s="143" t="s">
        <v>100</v>
      </c>
      <c r="E95" s="73">
        <v>41.4</v>
      </c>
      <c r="F95" s="73">
        <v>111</v>
      </c>
      <c r="G95" s="397" t="s">
        <v>322</v>
      </c>
      <c r="H95" s="73" t="s">
        <v>99</v>
      </c>
      <c r="I95" s="77" t="s">
        <v>100</v>
      </c>
      <c r="J95" s="77"/>
      <c r="K95" s="398" t="s">
        <v>32</v>
      </c>
      <c r="L95" s="207">
        <v>24.2</v>
      </c>
      <c r="M95" s="207"/>
      <c r="N95" s="135"/>
      <c r="O95" s="379"/>
      <c r="P95" s="379"/>
      <c r="Q95" s="203"/>
      <c r="R95" s="381"/>
      <c r="S95" s="380"/>
      <c r="T95" s="380"/>
      <c r="U95" s="89"/>
      <c r="V95" s="380"/>
      <c r="W95" s="380"/>
      <c r="X95" s="89"/>
      <c r="Y95" s="380"/>
      <c r="Z95" s="380"/>
      <c r="AA95" s="89"/>
      <c r="AB95" s="380"/>
      <c r="AC95" s="380"/>
      <c r="AD95" s="89"/>
      <c r="AE95" s="380"/>
      <c r="AF95" s="380"/>
      <c r="AG95" s="89"/>
      <c r="AH95" s="380"/>
      <c r="AI95" s="380"/>
      <c r="AJ95" s="89"/>
      <c r="AK95" s="380"/>
      <c r="AL95" s="380"/>
      <c r="AM95" s="89"/>
      <c r="AN95" s="380"/>
      <c r="AO95" s="380"/>
      <c r="AP95" s="89"/>
      <c r="AQ95" s="380"/>
      <c r="AR95" s="380"/>
      <c r="AS95" s="89"/>
      <c r="AT95" s="380"/>
      <c r="AU95" s="380"/>
      <c r="AV95" s="89"/>
      <c r="AW95" s="380"/>
      <c r="AX95" s="380"/>
      <c r="AY95" s="381"/>
      <c r="AZ95" s="380"/>
      <c r="BA95" s="380"/>
      <c r="BB95" s="89"/>
      <c r="BC95" s="382"/>
      <c r="BD95" s="382"/>
      <c r="BE95" s="381"/>
      <c r="BF95" s="380"/>
      <c r="BG95" s="380"/>
      <c r="BH95" s="89"/>
      <c r="BI95" s="380"/>
      <c r="BJ95" s="380"/>
      <c r="BK95" s="89"/>
      <c r="BL95" s="380"/>
      <c r="BM95" s="380"/>
      <c r="BN95" s="89"/>
      <c r="BO95" s="380"/>
      <c r="BP95" s="380"/>
      <c r="BQ95" s="89"/>
      <c r="BR95" s="380"/>
      <c r="BS95" s="380"/>
      <c r="BT95" s="381"/>
      <c r="BU95" s="380"/>
      <c r="BV95" s="380"/>
      <c r="BW95" s="381"/>
      <c r="BX95" s="380"/>
      <c r="BY95" s="380"/>
      <c r="BZ95" s="89"/>
      <c r="CA95" s="380"/>
      <c r="CB95" s="380"/>
      <c r="CC95" s="89"/>
      <c r="CD95" s="380"/>
      <c r="CE95" s="380"/>
      <c r="CF95" s="89"/>
      <c r="CG95" s="380"/>
      <c r="CH95" s="380"/>
      <c r="CI95" s="89"/>
      <c r="CJ95" s="380"/>
      <c r="CK95" s="380"/>
      <c r="CL95" s="381"/>
      <c r="CM95" s="380"/>
      <c r="CN95" s="380"/>
      <c r="CO95" s="87">
        <v>786.24588960000005</v>
      </c>
      <c r="CP95" s="87"/>
      <c r="CQ95" s="87"/>
      <c r="CR95" s="87">
        <v>574.89127859999996</v>
      </c>
      <c r="CS95" s="380"/>
      <c r="CT95" s="380"/>
      <c r="CU95" s="89"/>
      <c r="CV95" s="380"/>
      <c r="CW95" s="380"/>
      <c r="CX95" s="89"/>
      <c r="CY95" s="380"/>
      <c r="CZ95" s="380"/>
      <c r="DA95" s="89"/>
      <c r="DB95" s="380"/>
      <c r="DC95" s="380"/>
      <c r="DD95" s="381"/>
      <c r="DE95" s="380"/>
      <c r="DF95" s="380"/>
      <c r="DG95" s="381"/>
      <c r="DH95" s="380"/>
      <c r="DI95" s="380"/>
      <c r="DJ95" s="87">
        <v>8.1625309070000007</v>
      </c>
      <c r="DK95" s="87"/>
      <c r="DL95" s="87"/>
      <c r="DM95" s="87">
        <v>461.11598409999999</v>
      </c>
      <c r="DN95" s="87"/>
      <c r="DO95" s="87"/>
      <c r="DP95" s="87">
        <v>1261.6902239999999</v>
      </c>
      <c r="DQ95" s="87"/>
      <c r="DR95" s="87"/>
      <c r="DS95" s="87">
        <v>182.46604790000001</v>
      </c>
      <c r="DT95" s="87"/>
      <c r="DU95" s="87"/>
      <c r="DV95" s="87">
        <v>884.74464109999997</v>
      </c>
      <c r="DW95" s="87"/>
      <c r="DX95" s="87"/>
      <c r="DY95" s="87">
        <v>195.87573359999999</v>
      </c>
      <c r="DZ95" s="87"/>
      <c r="EA95" s="87"/>
      <c r="EB95" s="87">
        <v>52.820145519999997</v>
      </c>
      <c r="EC95" s="87"/>
      <c r="ED95" s="87"/>
      <c r="EE95" s="87">
        <v>194.3126149</v>
      </c>
      <c r="EF95" s="87"/>
      <c r="EG95" s="87"/>
      <c r="EH95" s="87">
        <v>23.10753472</v>
      </c>
      <c r="EI95" s="87"/>
      <c r="EJ95" s="87"/>
      <c r="EK95" s="87">
        <v>122.88677490000001</v>
      </c>
      <c r="EL95" s="87"/>
      <c r="EM95" s="87"/>
      <c r="EN95" s="87">
        <v>21.16930584</v>
      </c>
      <c r="EO95" s="87"/>
      <c r="EP95" s="87"/>
      <c r="EQ95" s="87">
        <v>49.521741550000002</v>
      </c>
      <c r="ER95" s="87"/>
      <c r="ES95" s="87"/>
      <c r="ET95" s="87">
        <v>5.1976644480000003</v>
      </c>
      <c r="EU95" s="87"/>
      <c r="EV95" s="87"/>
      <c r="EW95" s="87">
        <v>26.920134780000001</v>
      </c>
      <c r="EX95" s="87"/>
      <c r="EY95" s="87"/>
      <c r="EZ95" s="87">
        <v>3.348201634</v>
      </c>
      <c r="FA95" s="87"/>
      <c r="FB95" s="87"/>
      <c r="FC95" s="87"/>
      <c r="FD95" s="87"/>
      <c r="FE95" s="87"/>
      <c r="FF95" s="87">
        <v>5.8143483499999995</v>
      </c>
      <c r="FG95" s="87"/>
      <c r="FH95" s="87"/>
      <c r="FI95" s="87"/>
      <c r="FJ95" s="87"/>
      <c r="FK95" s="87"/>
      <c r="FL95" s="87">
        <v>6.3724805160000004</v>
      </c>
      <c r="FM95" s="87"/>
      <c r="FN95" s="87"/>
      <c r="FO95" s="87">
        <v>1.929865773</v>
      </c>
      <c r="FP95" s="380"/>
      <c r="FQ95" s="380"/>
      <c r="FS95" s="118">
        <v>4060.0680275919999</v>
      </c>
      <c r="FT95" s="118">
        <v>0.8158429751463776</v>
      </c>
      <c r="FU95" s="118">
        <v>1.3676427506687872</v>
      </c>
      <c r="FV95" s="207">
        <v>1.9032547058365124</v>
      </c>
    </row>
    <row r="96" spans="2:178">
      <c r="B96" s="73" t="s">
        <v>17</v>
      </c>
      <c r="C96" s="73" t="s">
        <v>51</v>
      </c>
      <c r="D96" s="143" t="s">
        <v>100</v>
      </c>
      <c r="E96" s="73">
        <v>41.4</v>
      </c>
      <c r="F96" s="73">
        <v>111</v>
      </c>
      <c r="G96" s="397" t="s">
        <v>322</v>
      </c>
      <c r="H96" s="73" t="s">
        <v>99</v>
      </c>
      <c r="I96" s="77" t="s">
        <v>100</v>
      </c>
      <c r="J96" s="77"/>
      <c r="K96" s="398" t="s">
        <v>32</v>
      </c>
      <c r="L96" s="207">
        <v>24.2</v>
      </c>
      <c r="M96" s="207"/>
      <c r="N96" s="135"/>
      <c r="O96" s="379"/>
      <c r="P96" s="379"/>
      <c r="Q96" s="203"/>
      <c r="R96" s="381"/>
      <c r="S96" s="380"/>
      <c r="T96" s="380"/>
      <c r="U96" s="89"/>
      <c r="V96" s="380"/>
      <c r="W96" s="380"/>
      <c r="X96" s="89"/>
      <c r="Y96" s="380"/>
      <c r="Z96" s="380"/>
      <c r="AA96" s="89"/>
      <c r="AB96" s="380"/>
      <c r="AC96" s="380"/>
      <c r="AD96" s="89"/>
      <c r="AE96" s="380"/>
      <c r="AF96" s="380"/>
      <c r="AG96" s="89"/>
      <c r="AH96" s="380"/>
      <c r="AI96" s="380"/>
      <c r="AJ96" s="89"/>
      <c r="AK96" s="380"/>
      <c r="AL96" s="380"/>
      <c r="AM96" s="89"/>
      <c r="AN96" s="380"/>
      <c r="AO96" s="380"/>
      <c r="AP96" s="89"/>
      <c r="AQ96" s="380"/>
      <c r="AR96" s="380"/>
      <c r="AS96" s="89"/>
      <c r="AT96" s="380"/>
      <c r="AU96" s="380"/>
      <c r="AV96" s="89"/>
      <c r="AW96" s="380"/>
      <c r="AX96" s="380"/>
      <c r="AY96" s="381"/>
      <c r="AZ96" s="380"/>
      <c r="BA96" s="380"/>
      <c r="BB96" s="89"/>
      <c r="BC96" s="382"/>
      <c r="BD96" s="382"/>
      <c r="BE96" s="381"/>
      <c r="BF96" s="380"/>
      <c r="BG96" s="380"/>
      <c r="BH96" s="89"/>
      <c r="BI96" s="380"/>
      <c r="BJ96" s="380"/>
      <c r="BK96" s="89"/>
      <c r="BL96" s="380"/>
      <c r="BM96" s="380"/>
      <c r="BN96" s="89"/>
      <c r="BO96" s="380"/>
      <c r="BP96" s="380"/>
      <c r="BQ96" s="89"/>
      <c r="BR96" s="380"/>
      <c r="BS96" s="380"/>
      <c r="BT96" s="381"/>
      <c r="BU96" s="380"/>
      <c r="BV96" s="380"/>
      <c r="BW96" s="381"/>
      <c r="BX96" s="380"/>
      <c r="BY96" s="380"/>
      <c r="BZ96" s="89"/>
      <c r="CA96" s="380"/>
      <c r="CB96" s="380"/>
      <c r="CC96" s="89"/>
      <c r="CD96" s="380"/>
      <c r="CE96" s="380"/>
      <c r="CF96" s="89"/>
      <c r="CG96" s="380"/>
      <c r="CH96" s="380"/>
      <c r="CI96" s="89"/>
      <c r="CJ96" s="380"/>
      <c r="CK96" s="380"/>
      <c r="CL96" s="381"/>
      <c r="CM96" s="380"/>
      <c r="CN96" s="380"/>
      <c r="CO96" s="87">
        <v>773.10952710000004</v>
      </c>
      <c r="CP96" s="87"/>
      <c r="CQ96" s="87"/>
      <c r="CR96" s="87">
        <v>592.02048620000005</v>
      </c>
      <c r="CS96" s="380"/>
      <c r="CT96" s="380"/>
      <c r="CU96" s="89"/>
      <c r="CV96" s="380"/>
      <c r="CW96" s="380"/>
      <c r="CX96" s="89"/>
      <c r="CY96" s="380"/>
      <c r="CZ96" s="380"/>
      <c r="DA96" s="89"/>
      <c r="DB96" s="380"/>
      <c r="DC96" s="380"/>
      <c r="DD96" s="381"/>
      <c r="DE96" s="380"/>
      <c r="DF96" s="380"/>
      <c r="DG96" s="381"/>
      <c r="DH96" s="380"/>
      <c r="DI96" s="380"/>
      <c r="DJ96" s="87">
        <v>7.4072852850000004</v>
      </c>
      <c r="DK96" s="87"/>
      <c r="DL96" s="87"/>
      <c r="DM96" s="87">
        <v>473.1073864</v>
      </c>
      <c r="DN96" s="87"/>
      <c r="DO96" s="87"/>
      <c r="DP96" s="87">
        <v>1296.261121</v>
      </c>
      <c r="DQ96" s="87"/>
      <c r="DR96" s="87"/>
      <c r="DS96" s="87">
        <v>188.0600963</v>
      </c>
      <c r="DT96" s="87"/>
      <c r="DU96" s="87"/>
      <c r="DV96" s="87">
        <v>911.52535499999999</v>
      </c>
      <c r="DW96" s="87"/>
      <c r="DX96" s="87"/>
      <c r="DY96" s="87">
        <v>202.84173029999999</v>
      </c>
      <c r="DZ96" s="87"/>
      <c r="EA96" s="87"/>
      <c r="EB96" s="87">
        <v>54.643802649999998</v>
      </c>
      <c r="EC96" s="87"/>
      <c r="ED96" s="87"/>
      <c r="EE96" s="87">
        <v>200.0762814</v>
      </c>
      <c r="EF96" s="87"/>
      <c r="EG96" s="87"/>
      <c r="EH96" s="87">
        <v>24.007321739999998</v>
      </c>
      <c r="EI96" s="87"/>
      <c r="EJ96" s="87"/>
      <c r="EK96" s="87">
        <v>127.10511870000001</v>
      </c>
      <c r="EL96" s="87"/>
      <c r="EM96" s="87"/>
      <c r="EN96" s="87">
        <v>21.7638429</v>
      </c>
      <c r="EO96" s="87"/>
      <c r="EP96" s="87"/>
      <c r="EQ96" s="87">
        <v>51.266244950000001</v>
      </c>
      <c r="ER96" s="87"/>
      <c r="ES96" s="87"/>
      <c r="ET96" s="87">
        <v>5.3669959069999997</v>
      </c>
      <c r="EU96" s="87"/>
      <c r="EV96" s="87"/>
      <c r="EW96" s="87">
        <v>27.402611520000001</v>
      </c>
      <c r="EX96" s="87"/>
      <c r="EY96" s="87"/>
      <c r="EZ96" s="87">
        <v>3.4497665949999998</v>
      </c>
      <c r="FA96" s="87"/>
      <c r="FB96" s="87"/>
      <c r="FC96" s="87"/>
      <c r="FD96" s="87"/>
      <c r="FE96" s="87"/>
      <c r="FF96" s="87">
        <v>5.7090337509999998</v>
      </c>
      <c r="FG96" s="87"/>
      <c r="FH96" s="87"/>
      <c r="FI96" s="87"/>
      <c r="FJ96" s="87"/>
      <c r="FK96" s="87"/>
      <c r="FL96" s="87">
        <v>7.1739831799999996</v>
      </c>
      <c r="FM96" s="87"/>
      <c r="FN96" s="87"/>
      <c r="FO96" s="87">
        <v>2.0061934730000002</v>
      </c>
      <c r="FP96" s="380"/>
      <c r="FQ96" s="380"/>
      <c r="FS96" s="118">
        <v>4178.8981615619996</v>
      </c>
      <c r="FT96" s="118">
        <v>0.81700227455783825</v>
      </c>
      <c r="FU96" s="118">
        <v>1.3058830650647846</v>
      </c>
      <c r="FV96" s="207">
        <v>2.0795561039978128</v>
      </c>
    </row>
    <row r="97" spans="2:178">
      <c r="B97" s="73" t="s">
        <v>17</v>
      </c>
      <c r="C97" s="73" t="s">
        <v>51</v>
      </c>
      <c r="D97" s="143" t="s">
        <v>88</v>
      </c>
      <c r="E97" s="73">
        <v>47</v>
      </c>
      <c r="F97" s="73">
        <v>87</v>
      </c>
      <c r="G97" s="156" t="s">
        <v>322</v>
      </c>
      <c r="H97" s="73" t="s">
        <v>39</v>
      </c>
      <c r="I97" s="73" t="s">
        <v>1001</v>
      </c>
      <c r="J97" s="73" t="s">
        <v>956</v>
      </c>
      <c r="K97" s="73">
        <v>33</v>
      </c>
      <c r="L97" s="207">
        <v>17.657512086433528</v>
      </c>
      <c r="M97" s="207"/>
      <c r="N97" s="135">
        <v>724.54064309966043</v>
      </c>
      <c r="O97" s="379">
        <v>34760</v>
      </c>
      <c r="P97" s="379">
        <v>1350</v>
      </c>
      <c r="Q97" s="203"/>
      <c r="R97" s="381">
        <v>2.7127610412221101</v>
      </c>
      <c r="S97" s="380">
        <v>5.7121518720561397</v>
      </c>
      <c r="T97" s="380">
        <v>2.7127610412221101</v>
      </c>
      <c r="U97" s="89">
        <v>22.473589886745799</v>
      </c>
      <c r="V97" s="380">
        <v>15.377058398770901</v>
      </c>
      <c r="W97" s="380">
        <v>5.0124596472159304</v>
      </c>
      <c r="X97" s="89">
        <v>188.727155499753</v>
      </c>
      <c r="Y97" s="380">
        <v>11.9397600795521</v>
      </c>
      <c r="Z97" s="380">
        <v>1.5763374266430601</v>
      </c>
      <c r="AA97" s="89">
        <v>357.77321757151799</v>
      </c>
      <c r="AB97" s="380">
        <v>75.990618978144695</v>
      </c>
      <c r="AC97" s="380">
        <v>0.210240224888222</v>
      </c>
      <c r="AD97" s="89">
        <v>2.1089947320726599</v>
      </c>
      <c r="AE97" s="380">
        <v>4.9824697434134304</v>
      </c>
      <c r="AF97" s="380">
        <v>1.0013649149617201</v>
      </c>
      <c r="AG97" s="89">
        <v>564.09402650188304</v>
      </c>
      <c r="AH97" s="380">
        <v>557.72333926874796</v>
      </c>
      <c r="AI97" s="380">
        <v>221.536732758434</v>
      </c>
      <c r="AJ97" s="89">
        <v>159825.57490979999</v>
      </c>
      <c r="AK97" s="380">
        <v>21176.769631904801</v>
      </c>
      <c r="AL97" s="380">
        <v>12.991537523923</v>
      </c>
      <c r="AM97" s="89">
        <v>109.690830655757</v>
      </c>
      <c r="AN97" s="380">
        <v>172.142872221478</v>
      </c>
      <c r="AO97" s="380">
        <v>60.465503689822299</v>
      </c>
      <c r="AP97" s="89">
        <v>493.03239807327901</v>
      </c>
      <c r="AQ97" s="380">
        <v>296.29311762924198</v>
      </c>
      <c r="AR97" s="380">
        <v>97.963098107467005</v>
      </c>
      <c r="AS97" s="89">
        <v>19.467991010803601</v>
      </c>
      <c r="AT97" s="380">
        <v>32.139989471618101</v>
      </c>
      <c r="AU97" s="380">
        <v>11.538266336035001</v>
      </c>
      <c r="AV97" s="89">
        <v>0.77875486192948695</v>
      </c>
      <c r="AW97" s="380">
        <v>0.71245744355762897</v>
      </c>
      <c r="AX97" s="380">
        <v>0.21472789353380101</v>
      </c>
      <c r="AY97" s="381">
        <v>0.54912110478360199</v>
      </c>
      <c r="AZ97" s="380">
        <v>0</v>
      </c>
      <c r="BA97" s="380">
        <v>0.54912110478360199</v>
      </c>
      <c r="BB97" s="89">
        <v>4.1465593887575496</v>
      </c>
      <c r="BC97" s="382">
        <v>1.55353702928467</v>
      </c>
      <c r="BD97" s="382">
        <v>4.33322096648052E-2</v>
      </c>
      <c r="BE97" s="381">
        <v>2.1061733593646701</v>
      </c>
      <c r="BF97" s="380">
        <v>4.7561850243308603</v>
      </c>
      <c r="BG97" s="380">
        <v>2.1061733593646701</v>
      </c>
      <c r="BH97" s="89">
        <v>258.59486720882398</v>
      </c>
      <c r="BI97" s="380">
        <v>29.656543238559699</v>
      </c>
      <c r="BJ97" s="380">
        <v>0.57079330621651103</v>
      </c>
      <c r="BK97" s="89">
        <v>698.95396382355</v>
      </c>
      <c r="BL97" s="380">
        <v>160.30039232771099</v>
      </c>
      <c r="BM97" s="380">
        <v>0.793520377456852</v>
      </c>
      <c r="BN97" s="89">
        <v>878.59157265531803</v>
      </c>
      <c r="BO97" s="380">
        <v>219.341687559398</v>
      </c>
      <c r="BP97" s="380">
        <v>4.0215044783238296</v>
      </c>
      <c r="BQ97" s="89">
        <v>0.18523223344652801</v>
      </c>
      <c r="BR97" s="380">
        <v>0.13455102951738801</v>
      </c>
      <c r="BS97" s="380">
        <v>1.17413367193116E-2</v>
      </c>
      <c r="BT97" s="381">
        <v>0.16357026941591099</v>
      </c>
      <c r="BU97" s="380">
        <v>0</v>
      </c>
      <c r="BV97" s="380">
        <v>0.16357026941591099</v>
      </c>
      <c r="BW97" s="381">
        <v>0.24829504014230899</v>
      </c>
      <c r="BX97" s="380">
        <v>0.467521328767671</v>
      </c>
      <c r="BY97" s="380">
        <v>0.24829504014230899</v>
      </c>
      <c r="BZ97" s="89">
        <v>4.61889423491216</v>
      </c>
      <c r="CA97" s="380">
        <v>3.4620216849744501</v>
      </c>
      <c r="CB97" s="380">
        <v>0.26316091931729801</v>
      </c>
      <c r="CC97" s="89">
        <v>0.64380841644998799</v>
      </c>
      <c r="CD97" s="380">
        <v>0.45938789948509101</v>
      </c>
      <c r="CE97" s="380">
        <v>4.5282986023536698E-2</v>
      </c>
      <c r="CF97" s="89">
        <v>10.449586198854099</v>
      </c>
      <c r="CG97" s="380">
        <v>3.2015470488892599</v>
      </c>
      <c r="CH97" s="380">
        <v>0.23651078908800599</v>
      </c>
      <c r="CI97" s="89">
        <v>3.42682161151733</v>
      </c>
      <c r="CJ97" s="380">
        <v>2.19183236757749</v>
      </c>
      <c r="CK97" s="380">
        <v>0.123925033893449</v>
      </c>
      <c r="CL97" s="381">
        <v>1.32388787674577</v>
      </c>
      <c r="CM97" s="380">
        <v>3.70246141856753</v>
      </c>
      <c r="CN97" s="380">
        <v>1.32388787674577</v>
      </c>
      <c r="CO97" s="89">
        <v>693.32450063681995</v>
      </c>
      <c r="CP97" s="380">
        <v>70.676571883982703</v>
      </c>
      <c r="CQ97" s="380">
        <v>1.53770133267621E-2</v>
      </c>
      <c r="CR97" s="89">
        <v>488.28875791687102</v>
      </c>
      <c r="CS97" s="380">
        <v>45.511741971563097</v>
      </c>
      <c r="CT97" s="380">
        <v>1.0779112450121199E-2</v>
      </c>
      <c r="CU97" s="89">
        <v>4.4278166072002998</v>
      </c>
      <c r="CV97" s="380">
        <v>1.00619073106635</v>
      </c>
      <c r="CW97" s="380">
        <v>1.0293395286626801E-2</v>
      </c>
      <c r="CX97" s="381">
        <v>6.1624579493742204E-3</v>
      </c>
      <c r="CY97" s="380">
        <v>0</v>
      </c>
      <c r="CZ97" s="380">
        <v>6.1624579493742204E-3</v>
      </c>
      <c r="DA97" s="89">
        <v>0</v>
      </c>
      <c r="DB97" s="380">
        <v>0</v>
      </c>
      <c r="DC97" s="380">
        <v>0</v>
      </c>
      <c r="DD97" s="381">
        <v>6.2826624006289702E-2</v>
      </c>
      <c r="DE97" s="380">
        <v>0</v>
      </c>
      <c r="DF97" s="380">
        <v>6.2826624006289702E-2</v>
      </c>
      <c r="DG97" s="381">
        <v>3.5431122149469398E-2</v>
      </c>
      <c r="DH97" s="380">
        <v>0</v>
      </c>
      <c r="DI97" s="380">
        <v>3.5431122149469398E-2</v>
      </c>
      <c r="DJ97" s="89">
        <v>7.8373406546763098</v>
      </c>
      <c r="DK97" s="380">
        <v>4.1472461749231799</v>
      </c>
      <c r="DL97" s="380">
        <v>0</v>
      </c>
      <c r="DM97" s="89">
        <v>382.45401025371098</v>
      </c>
      <c r="DN97" s="380">
        <v>40.540190773324397</v>
      </c>
      <c r="DO97" s="380">
        <v>4.5695598811801297E-3</v>
      </c>
      <c r="DP97" s="89">
        <v>997.30751528564497</v>
      </c>
      <c r="DQ97" s="380">
        <v>117.24105956936801</v>
      </c>
      <c r="DR97" s="380">
        <v>0</v>
      </c>
      <c r="DS97" s="89">
        <v>146.54947873019299</v>
      </c>
      <c r="DT97" s="380">
        <v>16.357077597156898</v>
      </c>
      <c r="DU97" s="380">
        <v>0</v>
      </c>
      <c r="DV97" s="89">
        <v>738.90095054363405</v>
      </c>
      <c r="DW97" s="380">
        <v>64.109159527225501</v>
      </c>
      <c r="DX97" s="380">
        <v>2.1880802308044199E-2</v>
      </c>
      <c r="DY97" s="89">
        <v>171.620549609108</v>
      </c>
      <c r="DZ97" s="380">
        <v>18.088702272266701</v>
      </c>
      <c r="EA97" s="380">
        <v>0</v>
      </c>
      <c r="EB97" s="89">
        <v>44.065730319168999</v>
      </c>
      <c r="EC97" s="380">
        <v>5.1104839369588797</v>
      </c>
      <c r="ED97" s="380">
        <v>0</v>
      </c>
      <c r="EE97" s="89">
        <v>165.952385265499</v>
      </c>
      <c r="EF97" s="380">
        <v>15.690208211233401</v>
      </c>
      <c r="EG97" s="380">
        <v>0</v>
      </c>
      <c r="EH97" s="89">
        <v>20.4205937593842</v>
      </c>
      <c r="EI97" s="380">
        <v>2.4009229384587698</v>
      </c>
      <c r="EJ97" s="380">
        <v>0</v>
      </c>
      <c r="EK97" s="89">
        <v>112.553373086614</v>
      </c>
      <c r="EL97" s="380">
        <v>11.3190490960109</v>
      </c>
      <c r="EM97" s="380">
        <v>0</v>
      </c>
      <c r="EN97" s="89">
        <v>19.547244341094501</v>
      </c>
      <c r="EO97" s="380">
        <v>2.6157832262293801</v>
      </c>
      <c r="EP97" s="380">
        <v>4.7838253501907204E-3</v>
      </c>
      <c r="EQ97" s="89">
        <v>46.430167510206203</v>
      </c>
      <c r="ER97" s="380">
        <v>4.5307235533575003</v>
      </c>
      <c r="ES97" s="380">
        <v>0</v>
      </c>
      <c r="ET97" s="89">
        <v>5.2276405874777199</v>
      </c>
      <c r="EU97" s="380">
        <v>0.92948492923446202</v>
      </c>
      <c r="EV97" s="380">
        <v>3.49157110871253E-3</v>
      </c>
      <c r="EW97" s="89">
        <v>28.081196399829601</v>
      </c>
      <c r="EX97" s="380">
        <v>3.5517088045801</v>
      </c>
      <c r="EY97" s="380">
        <v>0</v>
      </c>
      <c r="EZ97" s="89">
        <v>3.6025654001641199</v>
      </c>
      <c r="FA97" s="380">
        <v>0.82936366120944904</v>
      </c>
      <c r="FB97" s="380">
        <v>3.5622746814760798E-3</v>
      </c>
      <c r="FC97" s="381">
        <v>1.5682770531737E-2</v>
      </c>
      <c r="FD97" s="380">
        <v>0</v>
      </c>
      <c r="FE97" s="380">
        <v>1.5682770531737E-2</v>
      </c>
      <c r="FF97" s="89">
        <v>1.49843866646691</v>
      </c>
      <c r="FG97" s="380">
        <v>0.49432369912822999</v>
      </c>
      <c r="FH97" s="380">
        <v>1.38725513726884E-2</v>
      </c>
      <c r="FI97" s="381">
        <v>1.3358128483037199E-2</v>
      </c>
      <c r="FJ97" s="380">
        <v>0</v>
      </c>
      <c r="FK97" s="380">
        <v>1.3358128483037199E-2</v>
      </c>
      <c r="FL97" s="89">
        <v>6.1718598293081604</v>
      </c>
      <c r="FM97" s="380">
        <v>1.22579672536413</v>
      </c>
      <c r="FN97" s="380">
        <v>0</v>
      </c>
      <c r="FO97" s="89">
        <v>2.3455209448425101</v>
      </c>
      <c r="FP97" s="380">
        <v>0.47312412973336299</v>
      </c>
      <c r="FQ97" s="380">
        <v>0</v>
      </c>
      <c r="FS97" s="118">
        <v>3371.0021590085998</v>
      </c>
      <c r="FT97" s="118">
        <v>0.78523531078087705</v>
      </c>
      <c r="FU97" s="118">
        <v>1.4199067445145959</v>
      </c>
      <c r="FV97" s="207">
        <v>1.71318467362924</v>
      </c>
    </row>
    <row r="98" spans="2:178">
      <c r="B98" s="73" t="s">
        <v>17</v>
      </c>
      <c r="C98" s="73" t="s">
        <v>51</v>
      </c>
      <c r="D98" s="143" t="s">
        <v>88</v>
      </c>
      <c r="E98" s="73">
        <v>47</v>
      </c>
      <c r="F98" s="73">
        <v>87</v>
      </c>
      <c r="G98" s="156" t="s">
        <v>322</v>
      </c>
      <c r="H98" s="73" t="s">
        <v>39</v>
      </c>
      <c r="I98" s="73" t="s">
        <v>1002</v>
      </c>
      <c r="J98" s="73" t="s">
        <v>956</v>
      </c>
      <c r="K98" s="73">
        <v>25</v>
      </c>
      <c r="L98" s="207">
        <v>17.657512086433528</v>
      </c>
      <c r="M98" s="207"/>
      <c r="N98" s="135">
        <v>761.93628919512673</v>
      </c>
      <c r="O98" s="239">
        <v>32840</v>
      </c>
      <c r="P98" s="379">
        <v>1540</v>
      </c>
      <c r="Q98" s="203"/>
      <c r="R98" s="381">
        <v>3.9699983870549298</v>
      </c>
      <c r="S98" s="380">
        <v>9.4755565533743997</v>
      </c>
      <c r="T98" s="380">
        <v>3.9699983870549298</v>
      </c>
      <c r="U98" s="89">
        <v>18.4715535090013</v>
      </c>
      <c r="V98" s="380">
        <v>21.1715403358311</v>
      </c>
      <c r="W98" s="380">
        <v>7.9632130406355701</v>
      </c>
      <c r="X98" s="89">
        <v>182.07941480327199</v>
      </c>
      <c r="Y98" s="380">
        <v>17.3480345158932</v>
      </c>
      <c r="Z98" s="380">
        <v>3.1733716193266899</v>
      </c>
      <c r="AA98" s="89">
        <v>331.42655471900201</v>
      </c>
      <c r="AB98" s="380">
        <v>323.35055471398402</v>
      </c>
      <c r="AC98" s="380">
        <v>0.59229547616304801</v>
      </c>
      <c r="AD98" s="381">
        <v>1.8599742317737</v>
      </c>
      <c r="AE98" s="380">
        <v>3.41645016415504</v>
      </c>
      <c r="AF98" s="380">
        <v>1.8599742317737</v>
      </c>
      <c r="AG98" s="381">
        <v>538.133077761344</v>
      </c>
      <c r="AH98" s="380">
        <v>1271.51861296625</v>
      </c>
      <c r="AI98" s="380">
        <v>538.133077761344</v>
      </c>
      <c r="AJ98" s="89">
        <v>157043.709229478</v>
      </c>
      <c r="AK98" s="380">
        <v>21477.912415144001</v>
      </c>
      <c r="AL98" s="380">
        <v>22.523850334205399</v>
      </c>
      <c r="AM98" s="381">
        <v>136.163630253988</v>
      </c>
      <c r="AN98" s="380">
        <v>294.536949679825</v>
      </c>
      <c r="AO98" s="380">
        <v>136.163630253988</v>
      </c>
      <c r="AP98" s="89">
        <v>393.936017096314</v>
      </c>
      <c r="AQ98" s="380">
        <v>410.55462986544802</v>
      </c>
      <c r="AR98" s="380">
        <v>219.76609143673099</v>
      </c>
      <c r="AS98" s="381">
        <v>21.525294064773799</v>
      </c>
      <c r="AT98" s="380">
        <v>47.907254539580499</v>
      </c>
      <c r="AU98" s="380">
        <v>21.525294064773799</v>
      </c>
      <c r="AV98" s="381">
        <v>0.52733981206501102</v>
      </c>
      <c r="AW98" s="380">
        <v>0.72628430570406799</v>
      </c>
      <c r="AX98" s="380">
        <v>0.52733981206501102</v>
      </c>
      <c r="AY98" s="381">
        <v>1.3538325632471599</v>
      </c>
      <c r="AZ98" s="380">
        <v>0</v>
      </c>
      <c r="BA98" s="380">
        <v>1.3538325632471599</v>
      </c>
      <c r="BB98" s="89">
        <v>3.3121886744665598</v>
      </c>
      <c r="BC98" s="382">
        <v>1.78924149253335</v>
      </c>
      <c r="BD98" s="382">
        <v>9.16461089382241E-2</v>
      </c>
      <c r="BE98" s="381">
        <v>4.5299800695814296</v>
      </c>
      <c r="BF98" s="380">
        <v>7.2143616394533403</v>
      </c>
      <c r="BG98" s="380">
        <v>4.5299800695814296</v>
      </c>
      <c r="BH98" s="89">
        <v>203.59474025656701</v>
      </c>
      <c r="BI98" s="380">
        <v>38.843341465728898</v>
      </c>
      <c r="BJ98" s="380">
        <v>1.15042917095153</v>
      </c>
      <c r="BK98" s="89">
        <v>6438.3199317873004</v>
      </c>
      <c r="BL98" s="380">
        <v>9670.7154042048405</v>
      </c>
      <c r="BM98" s="380">
        <v>1.8888546711385901</v>
      </c>
      <c r="BN98" s="89">
        <v>5446.8551225448</v>
      </c>
      <c r="BO98" s="380">
        <v>6715.0735592834199</v>
      </c>
      <c r="BP98" s="380">
        <v>8.5982646317631293</v>
      </c>
      <c r="BQ98" s="89">
        <v>0.80803949063873703</v>
      </c>
      <c r="BR98" s="380">
        <v>0.79575746138501202</v>
      </c>
      <c r="BS98" s="380">
        <v>2.3662955118093201E-2</v>
      </c>
      <c r="BT98" s="381">
        <v>0.27512942408362101</v>
      </c>
      <c r="BU98" s="380">
        <v>0</v>
      </c>
      <c r="BV98" s="380">
        <v>0.27512942408362101</v>
      </c>
      <c r="BW98" s="381">
        <v>0.46175086083552003</v>
      </c>
      <c r="BX98" s="380">
        <v>0.80288506028496398</v>
      </c>
      <c r="BY98" s="380">
        <v>0.46175086083552003</v>
      </c>
      <c r="BZ98" s="89">
        <v>4.6242957098283304</v>
      </c>
      <c r="CA98" s="380">
        <v>4.4314126736601098</v>
      </c>
      <c r="CB98" s="380">
        <v>0.57870847686891302</v>
      </c>
      <c r="CC98" s="89">
        <v>0.21962235108939199</v>
      </c>
      <c r="CD98" s="380">
        <v>0.39005524467214397</v>
      </c>
      <c r="CE98" s="380">
        <v>8.4815531311661294E-2</v>
      </c>
      <c r="CF98" s="89">
        <v>12.6228870932952</v>
      </c>
      <c r="CG98" s="380">
        <v>4.9001698615293696</v>
      </c>
      <c r="CH98" s="380">
        <v>0.575307174758242</v>
      </c>
      <c r="CI98" s="89">
        <v>3.0737543726848999</v>
      </c>
      <c r="CJ98" s="380">
        <v>1.98161087944806</v>
      </c>
      <c r="CK98" s="380">
        <v>0.239343305227457</v>
      </c>
      <c r="CL98" s="381">
        <v>2.4640741808710498</v>
      </c>
      <c r="CM98" s="380">
        <v>5.2881601860244496</v>
      </c>
      <c r="CN98" s="380">
        <v>2.4640741808710498</v>
      </c>
      <c r="CO98" s="89">
        <v>699.41212351196805</v>
      </c>
      <c r="CP98" s="380">
        <v>87.695759458491906</v>
      </c>
      <c r="CQ98" s="380">
        <v>0</v>
      </c>
      <c r="CR98" s="89">
        <v>503.67863044534101</v>
      </c>
      <c r="CS98" s="380">
        <v>78.235913599876397</v>
      </c>
      <c r="CT98" s="380">
        <v>0</v>
      </c>
      <c r="CU98" s="89">
        <v>4.4843170476935299</v>
      </c>
      <c r="CV98" s="380">
        <v>1.02127658481812</v>
      </c>
      <c r="CW98" s="380">
        <v>2.0738680895993601E-2</v>
      </c>
      <c r="CX98" s="89">
        <v>0</v>
      </c>
      <c r="CY98" s="380">
        <v>0</v>
      </c>
      <c r="CZ98" s="380">
        <v>0</v>
      </c>
      <c r="DA98" s="89">
        <v>0</v>
      </c>
      <c r="DB98" s="380">
        <v>0</v>
      </c>
      <c r="DC98" s="380">
        <v>0</v>
      </c>
      <c r="DD98" s="381">
        <v>0.122130264434201</v>
      </c>
      <c r="DE98" s="380">
        <v>0</v>
      </c>
      <c r="DF98" s="380">
        <v>0.122130264434201</v>
      </c>
      <c r="DG98" s="381">
        <v>6.7182774422912303E-2</v>
      </c>
      <c r="DH98" s="380">
        <v>0</v>
      </c>
      <c r="DI98" s="380">
        <v>6.7182774422912303E-2</v>
      </c>
      <c r="DJ98" s="89">
        <v>0</v>
      </c>
      <c r="DK98" s="380">
        <v>0</v>
      </c>
      <c r="DL98" s="380">
        <v>0</v>
      </c>
      <c r="DM98" s="89">
        <v>386.49593117078399</v>
      </c>
      <c r="DN98" s="380">
        <v>64.048587723127994</v>
      </c>
      <c r="DO98" s="380">
        <v>9.2001912891258707E-3</v>
      </c>
      <c r="DP98" s="89">
        <v>1024.36634458923</v>
      </c>
      <c r="DQ98" s="380">
        <v>120.47652352799</v>
      </c>
      <c r="DR98" s="380">
        <v>0</v>
      </c>
      <c r="DS98" s="89">
        <v>153.04177456429201</v>
      </c>
      <c r="DT98" s="380">
        <v>19.610107010072898</v>
      </c>
      <c r="DU98" s="380">
        <v>0</v>
      </c>
      <c r="DV98" s="89">
        <v>782.45056088244496</v>
      </c>
      <c r="DW98" s="380">
        <v>81.807737254444604</v>
      </c>
      <c r="DX98" s="380">
        <v>0</v>
      </c>
      <c r="DY98" s="89">
        <v>176.36304294438401</v>
      </c>
      <c r="DZ98" s="380">
        <v>20.504448390859199</v>
      </c>
      <c r="EA98" s="380">
        <v>0</v>
      </c>
      <c r="EB98" s="89">
        <v>44.4776420879478</v>
      </c>
      <c r="EC98" s="380">
        <v>6.6617581339881902</v>
      </c>
      <c r="ED98" s="380">
        <v>1.3366880153489301E-2</v>
      </c>
      <c r="EE98" s="89">
        <v>175.48734074938201</v>
      </c>
      <c r="EF98" s="380">
        <v>16.501793605524099</v>
      </c>
      <c r="EG98" s="380">
        <v>0</v>
      </c>
      <c r="EH98" s="89">
        <v>19.987459801314699</v>
      </c>
      <c r="EI98" s="380">
        <v>2.7904959690874498</v>
      </c>
      <c r="EJ98" s="380">
        <v>0</v>
      </c>
      <c r="EK98" s="89">
        <v>111.53669097761301</v>
      </c>
      <c r="EL98" s="380">
        <v>12.7495255503239</v>
      </c>
      <c r="EM98" s="380">
        <v>0</v>
      </c>
      <c r="EN98" s="89">
        <v>20.052403767012098</v>
      </c>
      <c r="EO98" s="380">
        <v>2.1532835531052998</v>
      </c>
      <c r="EP98" s="380">
        <v>0</v>
      </c>
      <c r="EQ98" s="89">
        <v>48.401710783296799</v>
      </c>
      <c r="ER98" s="380">
        <v>8.0951203489112906</v>
      </c>
      <c r="ES98" s="380">
        <v>0</v>
      </c>
      <c r="ET98" s="89">
        <v>5.3367381876887503</v>
      </c>
      <c r="EU98" s="380">
        <v>1.09175915048273</v>
      </c>
      <c r="EV98" s="380">
        <v>7.0265735794469101E-3</v>
      </c>
      <c r="EW98" s="89">
        <v>29.453614550933999</v>
      </c>
      <c r="EX98" s="380">
        <v>4.7226810856291497</v>
      </c>
      <c r="EY98" s="380">
        <v>0</v>
      </c>
      <c r="EZ98" s="89">
        <v>3.9250242778992401</v>
      </c>
      <c r="FA98" s="380">
        <v>1.0183099260599799</v>
      </c>
      <c r="FB98" s="380">
        <v>7.1682788619511799E-3</v>
      </c>
      <c r="FC98" s="89">
        <v>0</v>
      </c>
      <c r="FD98" s="380">
        <v>0</v>
      </c>
      <c r="FE98" s="380">
        <v>0</v>
      </c>
      <c r="FF98" s="89">
        <v>1.2296941880341701</v>
      </c>
      <c r="FG98" s="380">
        <v>0.62209622552863697</v>
      </c>
      <c r="FH98" s="380">
        <v>3.3935284836031199E-2</v>
      </c>
      <c r="FI98" s="381">
        <v>1.9473207552218399E-2</v>
      </c>
      <c r="FJ98" s="380">
        <v>0</v>
      </c>
      <c r="FK98" s="380">
        <v>1.9473207552218399E-2</v>
      </c>
      <c r="FL98" s="89">
        <v>7.8428817927803998</v>
      </c>
      <c r="FM98" s="380">
        <v>1.4588592339931701</v>
      </c>
      <c r="FN98" s="380">
        <v>9.1971730890882501E-3</v>
      </c>
      <c r="FO98" s="89">
        <v>2.5276148101894602</v>
      </c>
      <c r="FP98" s="380">
        <v>0.79012810411476697</v>
      </c>
      <c r="FQ98" s="380">
        <v>0</v>
      </c>
      <c r="FS98" s="118">
        <v>3485.0549097795647</v>
      </c>
      <c r="FT98" s="118">
        <v>0.76201199212562032</v>
      </c>
      <c r="FU98" s="118">
        <v>1.3886078964548565</v>
      </c>
      <c r="FV98" s="207">
        <v>1.998174084410526</v>
      </c>
    </row>
    <row r="99" spans="2:178">
      <c r="B99" s="73" t="s">
        <v>17</v>
      </c>
      <c r="C99" s="73" t="s">
        <v>51</v>
      </c>
      <c r="D99" s="143" t="s">
        <v>88</v>
      </c>
      <c r="E99" s="73">
        <v>47</v>
      </c>
      <c r="F99" s="73">
        <v>87</v>
      </c>
      <c r="G99" s="156" t="s">
        <v>322</v>
      </c>
      <c r="H99" s="73" t="s">
        <v>39</v>
      </c>
      <c r="I99" s="73" t="s">
        <v>1003</v>
      </c>
      <c r="J99" s="73" t="s">
        <v>964</v>
      </c>
      <c r="K99" s="73">
        <v>25</v>
      </c>
      <c r="L99" s="207">
        <v>17.657512086433499</v>
      </c>
      <c r="M99" s="207"/>
      <c r="N99" s="135">
        <v>490.81785500299566</v>
      </c>
      <c r="O99" s="239">
        <v>34570</v>
      </c>
      <c r="P99" s="379">
        <v>1170</v>
      </c>
      <c r="Q99" s="203"/>
      <c r="R99" s="381">
        <v>7.3772956461841002</v>
      </c>
      <c r="S99" s="380">
        <v>7.0453535298316199</v>
      </c>
      <c r="T99" s="380">
        <v>7.3772956461841002</v>
      </c>
      <c r="U99" s="89">
        <v>25.196618570085501</v>
      </c>
      <c r="V99" s="380">
        <v>23.5654210851791</v>
      </c>
      <c r="W99" s="380">
        <v>11.874080944750901</v>
      </c>
      <c r="X99" s="89">
        <v>245.93554714990901</v>
      </c>
      <c r="Y99" s="380">
        <v>31.389119267411498</v>
      </c>
      <c r="Z99" s="380">
        <v>4.3636979068735204</v>
      </c>
      <c r="AA99" s="89">
        <v>273.61615282981501</v>
      </c>
      <c r="AB99" s="380">
        <v>49.056394761527599</v>
      </c>
      <c r="AC99" s="380">
        <v>0.54282273597897501</v>
      </c>
      <c r="AD99" s="89">
        <v>217.85822864660199</v>
      </c>
      <c r="AE99" s="380">
        <v>100.35855082429801</v>
      </c>
      <c r="AF99" s="380">
        <v>2.24331979550879</v>
      </c>
      <c r="AG99" s="381">
        <v>771.35946201469994</v>
      </c>
      <c r="AH99" s="380">
        <v>900.29828027798601</v>
      </c>
      <c r="AI99" s="380">
        <v>771.35946201469994</v>
      </c>
      <c r="AJ99" s="89">
        <v>157060.12405932299</v>
      </c>
      <c r="AK99" s="380">
        <v>20918.2318361693</v>
      </c>
      <c r="AL99" s="380">
        <v>33.867280154815802</v>
      </c>
      <c r="AM99" s="381">
        <v>137.81741335633799</v>
      </c>
      <c r="AN99" s="380">
        <v>283.87673960546499</v>
      </c>
      <c r="AO99" s="380">
        <v>137.81741335633799</v>
      </c>
      <c r="AP99" s="89">
        <v>294.50583986307601</v>
      </c>
      <c r="AQ99" s="380">
        <v>629.69370459024105</v>
      </c>
      <c r="AR99" s="380">
        <v>213.68281332166001</v>
      </c>
      <c r="AS99" s="381">
        <v>30.669233102583899</v>
      </c>
      <c r="AT99" s="380">
        <v>55.757314153491002</v>
      </c>
      <c r="AU99" s="380">
        <v>30.669233102583899</v>
      </c>
      <c r="AV99" s="381">
        <v>0.534897500666773</v>
      </c>
      <c r="AW99" s="380">
        <v>1.24776875144363</v>
      </c>
      <c r="AX99" s="380">
        <v>0.534897500666773</v>
      </c>
      <c r="AY99" s="381">
        <v>1.3135858679980399</v>
      </c>
      <c r="AZ99" s="380">
        <v>0</v>
      </c>
      <c r="BA99" s="380">
        <v>1.3135858679980399</v>
      </c>
      <c r="BB99" s="89">
        <v>4.7464087415748502</v>
      </c>
      <c r="BC99" s="382">
        <v>1.39326678778946</v>
      </c>
      <c r="BD99" s="382">
        <v>8.0405609678829801E-2</v>
      </c>
      <c r="BE99" s="381">
        <v>4.3004083031211904</v>
      </c>
      <c r="BF99" s="380">
        <v>6.1524849702547799</v>
      </c>
      <c r="BG99" s="380">
        <v>4.3004083031211904</v>
      </c>
      <c r="BH99" s="89">
        <v>245.634776970508</v>
      </c>
      <c r="BI99" s="380">
        <v>23.183767778143899</v>
      </c>
      <c r="BJ99" s="380">
        <v>1.49849357432705</v>
      </c>
      <c r="BK99" s="89">
        <v>483.43312699950201</v>
      </c>
      <c r="BL99" s="380">
        <v>81.017153520542806</v>
      </c>
      <c r="BM99" s="380">
        <v>2.1849088033459498</v>
      </c>
      <c r="BN99" s="89">
        <v>692.24591600312795</v>
      </c>
      <c r="BO99" s="380">
        <v>76.209365321055301</v>
      </c>
      <c r="BP99" s="380">
        <v>9.7999203280320106</v>
      </c>
      <c r="BQ99" s="89">
        <v>0.19121710480673801</v>
      </c>
      <c r="BR99" s="380">
        <v>0.38243420961347702</v>
      </c>
      <c r="BS99" s="380">
        <v>3.59104793133177E-2</v>
      </c>
      <c r="BT99" s="381">
        <v>0.37810482239387</v>
      </c>
      <c r="BU99" s="380">
        <v>0</v>
      </c>
      <c r="BV99" s="380">
        <v>0.37810482239387</v>
      </c>
      <c r="BW99" s="381">
        <v>0.62752650532756904</v>
      </c>
      <c r="BX99" s="380">
        <v>0.90997851311355105</v>
      </c>
      <c r="BY99" s="380">
        <v>0.62752650532756904</v>
      </c>
      <c r="BZ99" s="89">
        <v>5.66354750620813</v>
      </c>
      <c r="CA99" s="380">
        <v>3.3211908102165202</v>
      </c>
      <c r="CB99" s="380">
        <v>0.66110489263107797</v>
      </c>
      <c r="CC99" s="89">
        <v>0.437575549191622</v>
      </c>
      <c r="CD99" s="380">
        <v>0.37563082385059798</v>
      </c>
      <c r="CE99" s="380">
        <v>0.12241602823103701</v>
      </c>
      <c r="CF99" s="89">
        <v>12.1153546016797</v>
      </c>
      <c r="CG99" s="380">
        <v>4.1767948339787697</v>
      </c>
      <c r="CH99" s="380">
        <v>0.61818331146738204</v>
      </c>
      <c r="CI99" s="89">
        <v>3.3442747301775499</v>
      </c>
      <c r="CJ99" s="380">
        <v>1.6917812044912801</v>
      </c>
      <c r="CK99" s="380">
        <v>0.30074123858947899</v>
      </c>
      <c r="CL99" s="381">
        <v>2.7338147822130701</v>
      </c>
      <c r="CM99" s="380">
        <v>2.3824786215523401</v>
      </c>
      <c r="CN99" s="380">
        <v>2.7338147822130701</v>
      </c>
      <c r="CO99" s="89">
        <v>588.14300806029496</v>
      </c>
      <c r="CP99" s="380">
        <v>73.575630486885203</v>
      </c>
      <c r="CQ99" s="380">
        <v>2.80537404007658E-2</v>
      </c>
      <c r="CR99" s="89">
        <v>554.12046932408998</v>
      </c>
      <c r="CS99" s="380">
        <v>55.588494014746601</v>
      </c>
      <c r="CT99" s="380">
        <v>0</v>
      </c>
      <c r="CU99" s="89">
        <v>7.06534590268459</v>
      </c>
      <c r="CV99" s="380">
        <v>2.5809809625998898</v>
      </c>
      <c r="CW99" s="380">
        <v>0</v>
      </c>
      <c r="CX99" s="89">
        <v>0</v>
      </c>
      <c r="CY99" s="380">
        <v>0</v>
      </c>
      <c r="CZ99" s="380">
        <v>0</v>
      </c>
      <c r="DA99" s="89">
        <v>0</v>
      </c>
      <c r="DB99" s="380">
        <v>0</v>
      </c>
      <c r="DC99" s="380">
        <v>0</v>
      </c>
      <c r="DD99" s="381">
        <v>0.231326071810707</v>
      </c>
      <c r="DE99" s="380">
        <v>0</v>
      </c>
      <c r="DF99" s="380">
        <v>0.231326071810707</v>
      </c>
      <c r="DG99" s="381">
        <v>5.5436248935992298E-2</v>
      </c>
      <c r="DH99" s="380">
        <v>0</v>
      </c>
      <c r="DI99" s="380">
        <v>5.5436248935992298E-2</v>
      </c>
      <c r="DJ99" s="89">
        <v>5.6868554464344401</v>
      </c>
      <c r="DK99" s="380">
        <v>2.7826476252243002</v>
      </c>
      <c r="DL99" s="380">
        <v>0.108008707413195</v>
      </c>
      <c r="DM99" s="89">
        <v>442.04104436956698</v>
      </c>
      <c r="DN99" s="380">
        <v>66.093258108543907</v>
      </c>
      <c r="DO99" s="380">
        <v>0</v>
      </c>
      <c r="DP99" s="89">
        <v>1138.1356776530299</v>
      </c>
      <c r="DQ99" s="380">
        <v>114.158800227782</v>
      </c>
      <c r="DR99" s="380">
        <v>1.25903771021141E-2</v>
      </c>
      <c r="DS99" s="89">
        <v>167.11146528502499</v>
      </c>
      <c r="DT99" s="380">
        <v>15.9964290179177</v>
      </c>
      <c r="DU99" s="380">
        <v>0</v>
      </c>
      <c r="DV99" s="89">
        <v>852.54148193056994</v>
      </c>
      <c r="DW99" s="380">
        <v>67.078254847478902</v>
      </c>
      <c r="DX99" s="380">
        <v>0</v>
      </c>
      <c r="DY99" s="89">
        <v>190.06903416058199</v>
      </c>
      <c r="DZ99" s="380">
        <v>12.329167443002</v>
      </c>
      <c r="EA99" s="380">
        <v>0</v>
      </c>
      <c r="EB99" s="89">
        <v>47.591721789193002</v>
      </c>
      <c r="EC99" s="380">
        <v>2.08099669694389</v>
      </c>
      <c r="ED99" s="380">
        <v>0</v>
      </c>
      <c r="EE99" s="89">
        <v>187.814800920019</v>
      </c>
      <c r="EF99" s="380">
        <v>6.1209249393633103</v>
      </c>
      <c r="EG99" s="380">
        <v>0</v>
      </c>
      <c r="EH99" s="89">
        <v>23.191890945321799</v>
      </c>
      <c r="EI99" s="380">
        <v>1.9452703516024701</v>
      </c>
      <c r="EJ99" s="380">
        <v>0</v>
      </c>
      <c r="EK99" s="89">
        <v>123.10536058631401</v>
      </c>
      <c r="EL99" s="380">
        <v>11.6096607213337</v>
      </c>
      <c r="EM99" s="380">
        <v>0</v>
      </c>
      <c r="EN99" s="89">
        <v>21.668941394254201</v>
      </c>
      <c r="EO99" s="380">
        <v>1.2097809907653101</v>
      </c>
      <c r="EP99" s="380">
        <v>0</v>
      </c>
      <c r="EQ99" s="89">
        <v>51.323017959954903</v>
      </c>
      <c r="ER99" s="380">
        <v>8.9216839970069408</v>
      </c>
      <c r="ES99" s="380">
        <v>0</v>
      </c>
      <c r="ET99" s="89">
        <v>5.7287344653126597</v>
      </c>
      <c r="EU99" s="380">
        <v>0.97791432052245697</v>
      </c>
      <c r="EV99" s="380">
        <v>0</v>
      </c>
      <c r="EW99" s="89">
        <v>32.175651666398501</v>
      </c>
      <c r="EX99" s="380">
        <v>2.1987662944255</v>
      </c>
      <c r="EY99" s="380">
        <v>0</v>
      </c>
      <c r="EZ99" s="89">
        <v>3.7457258435746299</v>
      </c>
      <c r="FA99" s="380">
        <v>0.901109104649504</v>
      </c>
      <c r="FB99" s="380">
        <v>8.9935824516978093E-3</v>
      </c>
      <c r="FC99" s="89">
        <v>0</v>
      </c>
      <c r="FD99" s="380">
        <v>0</v>
      </c>
      <c r="FE99" s="380">
        <v>0</v>
      </c>
      <c r="FF99" s="89">
        <v>1.4894101269810001</v>
      </c>
      <c r="FG99" s="380">
        <v>0.65819267010500804</v>
      </c>
      <c r="FH99" s="380">
        <v>2.4940166406173699E-2</v>
      </c>
      <c r="FI99" s="381">
        <v>2.4415587471256901E-2</v>
      </c>
      <c r="FJ99" s="380">
        <v>0</v>
      </c>
      <c r="FK99" s="380">
        <v>2.4415587471256901E-2</v>
      </c>
      <c r="FL99" s="89">
        <v>7.6244268933958104</v>
      </c>
      <c r="FM99" s="380">
        <v>1.7233197094811199</v>
      </c>
      <c r="FN99" s="380">
        <v>1.6195148419032801E-2</v>
      </c>
      <c r="FO99" s="89">
        <v>2.5863111674421799</v>
      </c>
      <c r="FP99" s="380">
        <v>0.66610386276856604</v>
      </c>
      <c r="FQ99" s="380">
        <v>0</v>
      </c>
      <c r="FS99" s="118">
        <v>3840.365018293206</v>
      </c>
      <c r="FT99" s="118">
        <v>0.75880364898312691</v>
      </c>
      <c r="FU99" s="118">
        <v>1.0613991733200279</v>
      </c>
      <c r="FV99" s="207">
        <v>2.0355005176031917</v>
      </c>
    </row>
    <row r="100" spans="2:178">
      <c r="B100" s="73" t="s">
        <v>17</v>
      </c>
      <c r="C100" s="73" t="s">
        <v>51</v>
      </c>
      <c r="D100" s="143" t="s">
        <v>88</v>
      </c>
      <c r="E100" s="73">
        <v>47</v>
      </c>
      <c r="F100" s="73">
        <v>87</v>
      </c>
      <c r="G100" s="156" t="s">
        <v>322</v>
      </c>
      <c r="H100" s="73" t="s">
        <v>39</v>
      </c>
      <c r="I100" s="73" t="s">
        <v>1004</v>
      </c>
      <c r="J100" s="73" t="s">
        <v>964</v>
      </c>
      <c r="K100" s="73">
        <v>25</v>
      </c>
      <c r="L100" s="207">
        <v>17.657512086433499</v>
      </c>
      <c r="M100" s="207"/>
      <c r="N100" s="135">
        <v>556.26023567006177</v>
      </c>
      <c r="O100" s="379">
        <v>31450</v>
      </c>
      <c r="P100" s="379">
        <v>1870</v>
      </c>
      <c r="Q100" s="203"/>
      <c r="R100" s="381">
        <v>6.1607422540998531</v>
      </c>
      <c r="S100" s="380">
        <v>7.4498161486710313</v>
      </c>
      <c r="T100" s="380">
        <v>6.1607422540998531</v>
      </c>
      <c r="U100" s="381">
        <v>10.281321005655425</v>
      </c>
      <c r="V100" s="380">
        <v>17.914082665070065</v>
      </c>
      <c r="W100" s="380">
        <v>10.281321005655425</v>
      </c>
      <c r="X100" s="89">
        <v>196.01488173354647</v>
      </c>
      <c r="Y100" s="380">
        <v>38.148712518943896</v>
      </c>
      <c r="Z100" s="380">
        <v>4.5622228569840351</v>
      </c>
      <c r="AA100" s="89">
        <v>274.50265348092682</v>
      </c>
      <c r="AB100" s="380">
        <v>83.325576172981684</v>
      </c>
      <c r="AC100" s="380">
        <v>0.56870667686493315</v>
      </c>
      <c r="AD100" s="89">
        <v>120.11293385965089</v>
      </c>
      <c r="AE100" s="380">
        <v>160.84317476396666</v>
      </c>
      <c r="AF100" s="380">
        <v>4.4306976179518509</v>
      </c>
      <c r="AG100" s="381">
        <v>1212.1946594096398</v>
      </c>
      <c r="AH100" s="380">
        <v>816.42743314545282</v>
      </c>
      <c r="AI100" s="380">
        <v>1212.1946594096398</v>
      </c>
      <c r="AJ100" s="89">
        <v>161940.81091447786</v>
      </c>
      <c r="AK100" s="380">
        <v>24499.075275358206</v>
      </c>
      <c r="AL100" s="380">
        <v>31.310798814162126</v>
      </c>
      <c r="AM100" s="381">
        <v>135.02271689762486</v>
      </c>
      <c r="AN100" s="380">
        <v>191.10656377002559</v>
      </c>
      <c r="AO100" s="380">
        <v>135.02271689762486</v>
      </c>
      <c r="AP100" s="381">
        <v>294.75796472135903</v>
      </c>
      <c r="AQ100" s="380">
        <v>347.75943658435216</v>
      </c>
      <c r="AR100" s="380">
        <v>294.75796472135903</v>
      </c>
      <c r="AS100" s="381">
        <v>29.214680717594721</v>
      </c>
      <c r="AT100" s="380">
        <v>40.396958401301291</v>
      </c>
      <c r="AU100" s="380">
        <v>29.214680717594721</v>
      </c>
      <c r="AV100" s="381">
        <v>0.73365375865203741</v>
      </c>
      <c r="AW100" s="380">
        <v>1.3425418596718539</v>
      </c>
      <c r="AX100" s="380">
        <v>0.73365375865203741</v>
      </c>
      <c r="AY100" s="381">
        <v>1.1852059706529272</v>
      </c>
      <c r="AZ100" s="380">
        <v>0</v>
      </c>
      <c r="BA100" s="380">
        <v>1.1852059706529272</v>
      </c>
      <c r="BB100" s="89">
        <v>4.0622103101625049</v>
      </c>
      <c r="BC100" s="382">
        <v>1.679192106331276</v>
      </c>
      <c r="BD100" s="382">
        <v>0.11298046036838924</v>
      </c>
      <c r="BE100" s="381">
        <v>5.0576787552002749</v>
      </c>
      <c r="BF100" s="380">
        <v>8.8834755200434596</v>
      </c>
      <c r="BG100" s="380">
        <v>5.0576787552002749</v>
      </c>
      <c r="BH100" s="89">
        <v>273.97978236131468</v>
      </c>
      <c r="BI100" s="380">
        <v>34.797545378972174</v>
      </c>
      <c r="BJ100" s="380">
        <v>1.283303173570866</v>
      </c>
      <c r="BK100" s="89">
        <v>593.50238424202792</v>
      </c>
      <c r="BL100" s="380">
        <v>121.12841401868194</v>
      </c>
      <c r="BM100" s="380">
        <v>2.4154578665637692</v>
      </c>
      <c r="BN100" s="89">
        <v>749.44775883951399</v>
      </c>
      <c r="BO100" s="380">
        <v>125.56693879022515</v>
      </c>
      <c r="BP100" s="380">
        <v>9.3074365365908651</v>
      </c>
      <c r="BQ100" s="89">
        <v>0.24368752979258421</v>
      </c>
      <c r="BR100" s="380">
        <v>0.3567904994660594</v>
      </c>
      <c r="BS100" s="380">
        <v>5.3570468825501302E-2</v>
      </c>
      <c r="BT100" s="381">
        <v>0.48713133277238319</v>
      </c>
      <c r="BU100" s="380">
        <v>0</v>
      </c>
      <c r="BV100" s="380">
        <v>0.48713133277238319</v>
      </c>
      <c r="BW100" s="381">
        <v>0.54044993845922595</v>
      </c>
      <c r="BX100" s="380">
        <v>1.2640121115186955</v>
      </c>
      <c r="BY100" s="380">
        <v>0.54044993845922595</v>
      </c>
      <c r="BZ100" s="89">
        <v>3.7999851608432165</v>
      </c>
      <c r="CA100" s="380">
        <v>2.4721009412978479</v>
      </c>
      <c r="CB100" s="380">
        <v>0.7328029702569987</v>
      </c>
      <c r="CC100" s="89">
        <v>0.77688023777818949</v>
      </c>
      <c r="CD100" s="380">
        <v>0.62497108765331655</v>
      </c>
      <c r="CE100" s="380">
        <v>0.11715103627762341</v>
      </c>
      <c r="CF100" s="89">
        <v>10.977308863181854</v>
      </c>
      <c r="CG100" s="380">
        <v>3.4975475905380042</v>
      </c>
      <c r="CH100" s="380">
        <v>0.5223320171669531</v>
      </c>
      <c r="CI100" s="89">
        <v>3.1629068622605754</v>
      </c>
      <c r="CJ100" s="380">
        <v>1.9858504254652252</v>
      </c>
      <c r="CK100" s="380">
        <v>0.31314387496834262</v>
      </c>
      <c r="CL100" s="381">
        <v>2.5573707712928329</v>
      </c>
      <c r="CM100" s="380">
        <v>3.9013642848894334</v>
      </c>
      <c r="CN100" s="380">
        <v>2.5573707712928329</v>
      </c>
      <c r="CO100" s="89">
        <v>532.02852958755318</v>
      </c>
      <c r="CP100" s="380">
        <v>86.643002038431831</v>
      </c>
      <c r="CQ100" s="380">
        <v>2.9617313268873478E-2</v>
      </c>
      <c r="CR100" s="89">
        <v>494.54092943188493</v>
      </c>
      <c r="CS100" s="380">
        <v>63.965187121473413</v>
      </c>
      <c r="CT100" s="380">
        <v>1.7556971734486958E-2</v>
      </c>
      <c r="CU100" s="89">
        <v>3.5405956384732362</v>
      </c>
      <c r="CV100" s="380">
        <v>1.0735183835218036</v>
      </c>
      <c r="CW100" s="380">
        <v>0</v>
      </c>
      <c r="CX100" s="89">
        <v>0</v>
      </c>
      <c r="CY100" s="380">
        <v>0</v>
      </c>
      <c r="CZ100" s="380">
        <v>0</v>
      </c>
      <c r="DA100" s="89">
        <v>0</v>
      </c>
      <c r="DB100" s="380">
        <v>0</v>
      </c>
      <c r="DC100" s="380">
        <v>0</v>
      </c>
      <c r="DD100" s="381">
        <v>0.15027582760129732</v>
      </c>
      <c r="DE100" s="380">
        <v>0</v>
      </c>
      <c r="DF100" s="380">
        <v>0.15027582760129732</v>
      </c>
      <c r="DG100" s="381">
        <v>8.355412658610184E-2</v>
      </c>
      <c r="DH100" s="380">
        <v>0</v>
      </c>
      <c r="DI100" s="380">
        <v>8.355412658610184E-2</v>
      </c>
      <c r="DJ100" s="89">
        <v>6.8034753696084191</v>
      </c>
      <c r="DK100" s="380">
        <v>3.4688396611538579</v>
      </c>
      <c r="DL100" s="380">
        <v>9.898584611053525E-2</v>
      </c>
      <c r="DM100" s="89">
        <v>375.29536926284607</v>
      </c>
      <c r="DN100" s="380">
        <v>44.618608136735254</v>
      </c>
      <c r="DO100" s="380">
        <v>0</v>
      </c>
      <c r="DP100" s="89">
        <v>1000.1830960169707</v>
      </c>
      <c r="DQ100" s="380">
        <v>115.72953926231247</v>
      </c>
      <c r="DR100" s="380">
        <v>1.1554597448548061E-2</v>
      </c>
      <c r="DS100" s="89">
        <v>147.7972501498833</v>
      </c>
      <c r="DT100" s="380">
        <v>16.252715150305708</v>
      </c>
      <c r="DU100" s="380">
        <v>1.2575878308624435E-2</v>
      </c>
      <c r="DV100" s="89">
        <v>745.10398159568228</v>
      </c>
      <c r="DW100" s="380">
        <v>72.699391933922243</v>
      </c>
      <c r="DX100" s="380">
        <v>5.0594808581635141E-2</v>
      </c>
      <c r="DY100" s="89">
        <v>170.52668235772452</v>
      </c>
      <c r="DZ100" s="380">
        <v>25.855900112307349</v>
      </c>
      <c r="EA100" s="380">
        <v>5.7549493714421654E-2</v>
      </c>
      <c r="EB100" s="89">
        <v>38.457187038037709</v>
      </c>
      <c r="EC100" s="380">
        <v>6.4528968634664139</v>
      </c>
      <c r="ED100" s="380">
        <v>0</v>
      </c>
      <c r="EE100" s="89">
        <v>173.16304521406047</v>
      </c>
      <c r="EF100" s="380">
        <v>13.617659601472559</v>
      </c>
      <c r="EG100" s="380">
        <v>0</v>
      </c>
      <c r="EH100" s="89">
        <v>20.507578876989971</v>
      </c>
      <c r="EI100" s="380">
        <v>2.0778864719876493</v>
      </c>
      <c r="EJ100" s="380">
        <v>0</v>
      </c>
      <c r="EK100" s="89">
        <v>107.45095053187802</v>
      </c>
      <c r="EL100" s="380">
        <v>13.251828807814832</v>
      </c>
      <c r="EM100" s="380">
        <v>3.1115112199932699E-2</v>
      </c>
      <c r="EN100" s="89">
        <v>18.990577436475558</v>
      </c>
      <c r="EO100" s="380">
        <v>4.1676496798607596</v>
      </c>
      <c r="EP100" s="380">
        <v>0</v>
      </c>
      <c r="EQ100" s="89">
        <v>45.445443846277058</v>
      </c>
      <c r="ER100" s="380">
        <v>8.3885232506823595</v>
      </c>
      <c r="ES100" s="380">
        <v>0</v>
      </c>
      <c r="ET100" s="89">
        <v>5.1106981707215242</v>
      </c>
      <c r="EU100" s="380">
        <v>1.0845778713789569</v>
      </c>
      <c r="EV100" s="380">
        <v>0</v>
      </c>
      <c r="EW100" s="89">
        <v>27.836776907673514</v>
      </c>
      <c r="EX100" s="380">
        <v>4.6851943757096839</v>
      </c>
      <c r="EY100" s="380">
        <v>0</v>
      </c>
      <c r="EZ100" s="89">
        <v>3.5557760298248584</v>
      </c>
      <c r="FA100" s="380">
        <v>0.90906765088570951</v>
      </c>
      <c r="FB100" s="380">
        <v>8.2239493867805012E-3</v>
      </c>
      <c r="FC100" s="381">
        <v>3.6212757420071892E-2</v>
      </c>
      <c r="FD100" s="380">
        <v>0</v>
      </c>
      <c r="FE100" s="380">
        <v>3.6212757420071892E-2</v>
      </c>
      <c r="FF100" s="89">
        <v>1.4146350166480126</v>
      </c>
      <c r="FG100" s="380">
        <v>0.85188404830416098</v>
      </c>
      <c r="FH100" s="380">
        <v>3.8981091070394602E-2</v>
      </c>
      <c r="FI100" s="381">
        <v>2.561774355004184E-2</v>
      </c>
      <c r="FJ100" s="380">
        <v>0</v>
      </c>
      <c r="FK100" s="380">
        <v>2.561774355004184E-2</v>
      </c>
      <c r="FL100" s="89">
        <v>6.5330203368931921</v>
      </c>
      <c r="FM100" s="380">
        <v>1.5203985438974121</v>
      </c>
      <c r="FN100" s="380">
        <v>0</v>
      </c>
      <c r="FO100" s="89">
        <v>2.2192150594366593</v>
      </c>
      <c r="FP100" s="380">
        <v>0.52511246368229925</v>
      </c>
      <c r="FQ100" s="380">
        <v>1.4243551352153536E-2</v>
      </c>
      <c r="FS100" s="118">
        <v>3373.9653428669299</v>
      </c>
      <c r="FT100" s="118">
        <v>0.67551932457043806</v>
      </c>
      <c r="FU100" s="118">
        <v>1.0758028262670452</v>
      </c>
      <c r="FV100" s="207">
        <v>1.8372980418609153</v>
      </c>
    </row>
    <row r="101" spans="2:178">
      <c r="B101" s="73" t="s">
        <v>17</v>
      </c>
      <c r="C101" s="73" t="s">
        <v>51</v>
      </c>
      <c r="D101" s="143" t="s">
        <v>88</v>
      </c>
      <c r="E101" s="73">
        <v>47</v>
      </c>
      <c r="F101" s="73">
        <v>87</v>
      </c>
      <c r="G101" s="156" t="s">
        <v>322</v>
      </c>
      <c r="H101" s="73" t="s">
        <v>39</v>
      </c>
      <c r="I101" s="73" t="s">
        <v>1005</v>
      </c>
      <c r="J101" s="73" t="s">
        <v>964</v>
      </c>
      <c r="K101" s="73">
        <v>33</v>
      </c>
      <c r="L101" s="207">
        <v>17.657512086433499</v>
      </c>
      <c r="M101" s="207"/>
      <c r="N101" s="135">
        <v>631.05152786099461</v>
      </c>
      <c r="O101" s="379">
        <v>34430</v>
      </c>
      <c r="P101" s="379">
        <v>1310</v>
      </c>
      <c r="Q101" s="203"/>
      <c r="R101" s="381">
        <v>1.4715654325023828</v>
      </c>
      <c r="S101" s="380">
        <v>2.850567280298578</v>
      </c>
      <c r="T101" s="380">
        <v>1.4715654325023828</v>
      </c>
      <c r="U101" s="89">
        <v>11.508367445463296</v>
      </c>
      <c r="V101" s="380">
        <v>10.033516748954415</v>
      </c>
      <c r="W101" s="380">
        <v>3.3882128746897164</v>
      </c>
      <c r="X101" s="89">
        <v>128.64553884067698</v>
      </c>
      <c r="Y101" s="380">
        <v>12.950870976623335</v>
      </c>
      <c r="Z101" s="380">
        <v>1.1830140588147224</v>
      </c>
      <c r="AA101" s="89">
        <v>208.87525344921238</v>
      </c>
      <c r="AB101" s="380">
        <v>33.876957044377711</v>
      </c>
      <c r="AC101" s="380">
        <v>0.10548847304916305</v>
      </c>
      <c r="AD101" s="381">
        <v>0.76966283105022559</v>
      </c>
      <c r="AE101" s="380">
        <v>9.7704359670703145</v>
      </c>
      <c r="AF101" s="380">
        <v>0.76966283105022559</v>
      </c>
      <c r="AG101" s="381">
        <v>190.14492249006787</v>
      </c>
      <c r="AH101" s="380">
        <v>362.7485577355435</v>
      </c>
      <c r="AI101" s="380">
        <v>190.14492249006787</v>
      </c>
      <c r="AJ101" s="89">
        <v>103743.48395141629</v>
      </c>
      <c r="AK101" s="380">
        <v>12585.398505506108</v>
      </c>
      <c r="AL101" s="380">
        <v>8.9684319572941575</v>
      </c>
      <c r="AM101" s="89">
        <v>81.718735282738308</v>
      </c>
      <c r="AN101" s="380">
        <v>102.8854640688977</v>
      </c>
      <c r="AO101" s="380">
        <v>41.590264185348879</v>
      </c>
      <c r="AP101" s="89">
        <v>275.09806183245138</v>
      </c>
      <c r="AQ101" s="380">
        <v>171.39096062237704</v>
      </c>
      <c r="AR101" s="380">
        <v>76.561051770449367</v>
      </c>
      <c r="AS101" s="381">
        <v>9.6043374968770081</v>
      </c>
      <c r="AT101" s="380">
        <v>19.604202101043857</v>
      </c>
      <c r="AU101" s="380">
        <v>9.6043374968770081</v>
      </c>
      <c r="AV101" s="89">
        <v>0.49251708615428091</v>
      </c>
      <c r="AW101" s="380">
        <v>0.50833298389498582</v>
      </c>
      <c r="AX101" s="380">
        <v>0.1825163666486494</v>
      </c>
      <c r="AY101" s="381">
        <v>0.46355665681945896</v>
      </c>
      <c r="AZ101" s="380">
        <v>0</v>
      </c>
      <c r="BA101" s="380">
        <v>0.46355665681945896</v>
      </c>
      <c r="BB101" s="89">
        <v>2.3267663928892333</v>
      </c>
      <c r="BC101" s="382">
        <v>0.66006261878024908</v>
      </c>
      <c r="BD101" s="382">
        <v>3.3108025912718914E-2</v>
      </c>
      <c r="BE101" s="381">
        <v>1.4704592561333412</v>
      </c>
      <c r="BF101" s="380">
        <v>2.5076933499976972</v>
      </c>
      <c r="BG101" s="380">
        <v>1.4704592561333412</v>
      </c>
      <c r="BH101" s="89">
        <v>180.08991396209251</v>
      </c>
      <c r="BI101" s="380">
        <v>21.509080190071042</v>
      </c>
      <c r="BJ101" s="380">
        <v>0.36409361773383209</v>
      </c>
      <c r="BK101" s="89">
        <v>419.14835305248062</v>
      </c>
      <c r="BL101" s="380">
        <v>41.048752234663368</v>
      </c>
      <c r="BM101" s="380">
        <v>0.55402905986064199</v>
      </c>
      <c r="BN101" s="89">
        <v>504.96654299208876</v>
      </c>
      <c r="BO101" s="380">
        <v>76.07793825438425</v>
      </c>
      <c r="BP101" s="380">
        <v>3.0808111708619541</v>
      </c>
      <c r="BQ101" s="89">
        <v>8.2477328545572798E-2</v>
      </c>
      <c r="BR101" s="380">
        <v>0.13252459517470114</v>
      </c>
      <c r="BS101" s="380">
        <v>1.8260282111196461E-2</v>
      </c>
      <c r="BT101" s="381">
        <v>0.15498840655075605</v>
      </c>
      <c r="BU101" s="380">
        <v>0</v>
      </c>
      <c r="BV101" s="380">
        <v>0.15498840655075605</v>
      </c>
      <c r="BW101" s="381">
        <v>0.23125074824953473</v>
      </c>
      <c r="BX101" s="380">
        <v>0.52089606893744489</v>
      </c>
      <c r="BY101" s="380">
        <v>0.23125074824953473</v>
      </c>
      <c r="BZ101" s="89">
        <v>3.2074172592710792</v>
      </c>
      <c r="CA101" s="380">
        <v>1.4808162092192163</v>
      </c>
      <c r="CB101" s="380">
        <v>0.2193561651306617</v>
      </c>
      <c r="CC101" s="89">
        <v>0.41718652627553326</v>
      </c>
      <c r="CD101" s="380">
        <v>0.33933620290230759</v>
      </c>
      <c r="CE101" s="380">
        <v>3.5524296234623012E-2</v>
      </c>
      <c r="CF101" s="89">
        <v>6.5854508589454133</v>
      </c>
      <c r="CG101" s="380">
        <v>2.5071951397718397</v>
      </c>
      <c r="CH101" s="380">
        <v>0.17583397210909379</v>
      </c>
      <c r="CI101" s="89">
        <v>1.8980862493043067</v>
      </c>
      <c r="CJ101" s="380">
        <v>1.1669962186530547</v>
      </c>
      <c r="CK101" s="380">
        <v>4.8751249111946553E-2</v>
      </c>
      <c r="CL101" s="381">
        <v>0.94432522250045914</v>
      </c>
      <c r="CM101" s="380">
        <v>1.8027258496161989</v>
      </c>
      <c r="CN101" s="380">
        <v>0.94432522250045914</v>
      </c>
      <c r="CO101" s="89">
        <v>368.85149587581896</v>
      </c>
      <c r="CP101" s="380">
        <v>46.337765027436355</v>
      </c>
      <c r="CQ101" s="380">
        <v>0</v>
      </c>
      <c r="CR101" s="89">
        <v>296.96172310190417</v>
      </c>
      <c r="CS101" s="380">
        <v>30.198137019830494</v>
      </c>
      <c r="CT101" s="380">
        <v>4.1680353404519666E-3</v>
      </c>
      <c r="CU101" s="89">
        <v>3.8414931372843633</v>
      </c>
      <c r="CV101" s="380">
        <v>1.2688051129287485</v>
      </c>
      <c r="CW101" s="380">
        <v>0</v>
      </c>
      <c r="CX101" s="381">
        <v>4.7637639207491755E-3</v>
      </c>
      <c r="CY101" s="380">
        <v>0</v>
      </c>
      <c r="CZ101" s="380">
        <v>4.7637639207491755E-3</v>
      </c>
      <c r="DA101" s="89">
        <v>0</v>
      </c>
      <c r="DB101" s="380">
        <v>0</v>
      </c>
      <c r="DC101" s="380">
        <v>0</v>
      </c>
      <c r="DD101" s="381">
        <v>6.717100581795897E-2</v>
      </c>
      <c r="DE101" s="380">
        <v>3.0618390501726909E-2</v>
      </c>
      <c r="DF101" s="380">
        <v>6.717100581795897E-2</v>
      </c>
      <c r="DG101" s="381">
        <v>2.3239428988367318E-2</v>
      </c>
      <c r="DH101" s="380">
        <v>0</v>
      </c>
      <c r="DI101" s="380">
        <v>2.3239428988367318E-2</v>
      </c>
      <c r="DJ101" s="89">
        <v>4.6815006637929937</v>
      </c>
      <c r="DK101" s="380">
        <v>2.1536066638142009</v>
      </c>
      <c r="DL101" s="380">
        <v>3.2912474468141266E-2</v>
      </c>
      <c r="DM101" s="89">
        <v>239.52162957071516</v>
      </c>
      <c r="DN101" s="380">
        <v>29.537359006941109</v>
      </c>
      <c r="DO101" s="380">
        <v>0</v>
      </c>
      <c r="DP101" s="89">
        <v>627.24716707019047</v>
      </c>
      <c r="DQ101" s="380">
        <v>72.193275914792949</v>
      </c>
      <c r="DR101" s="380">
        <v>8.5422540627033989E-3</v>
      </c>
      <c r="DS101" s="89">
        <v>90.472867993473685</v>
      </c>
      <c r="DT101" s="380">
        <v>9.7571991387837222</v>
      </c>
      <c r="DU101" s="380">
        <v>0</v>
      </c>
      <c r="DV101" s="89">
        <v>459.61802842201928</v>
      </c>
      <c r="DW101" s="380">
        <v>42.48846340501894</v>
      </c>
      <c r="DX101" s="380">
        <v>0</v>
      </c>
      <c r="DY101" s="89">
        <v>105.37841598864782</v>
      </c>
      <c r="DZ101" s="380">
        <v>12.627798624096574</v>
      </c>
      <c r="EA101" s="380">
        <v>1.9139423398088724E-2</v>
      </c>
      <c r="EB101" s="89">
        <v>26.130537527099044</v>
      </c>
      <c r="EC101" s="380">
        <v>3.1391279431398074</v>
      </c>
      <c r="ED101" s="380">
        <v>5.1053055714547465E-3</v>
      </c>
      <c r="EE101" s="89">
        <v>103.95637528227451</v>
      </c>
      <c r="EF101" s="380">
        <v>11.192689842962968</v>
      </c>
      <c r="EG101" s="380">
        <v>0</v>
      </c>
      <c r="EH101" s="89">
        <v>12.553929832348178</v>
      </c>
      <c r="EI101" s="380">
        <v>1.7609132956289015</v>
      </c>
      <c r="EJ101" s="380">
        <v>0</v>
      </c>
      <c r="EK101" s="89">
        <v>67.77899821308371</v>
      </c>
      <c r="EL101" s="380">
        <v>8.9871968573292058</v>
      </c>
      <c r="EM101" s="380">
        <v>0</v>
      </c>
      <c r="EN101" s="89">
        <v>11.798033524773377</v>
      </c>
      <c r="EO101" s="380">
        <v>1.7525729187376065</v>
      </c>
      <c r="EP101" s="380">
        <v>0</v>
      </c>
      <c r="EQ101" s="89">
        <v>29.042372986065907</v>
      </c>
      <c r="ER101" s="380">
        <v>4.7181439429465382</v>
      </c>
      <c r="ES101" s="380">
        <v>0</v>
      </c>
      <c r="ET101" s="89">
        <v>3.0730554721182775</v>
      </c>
      <c r="EU101" s="380">
        <v>0.53946589277249601</v>
      </c>
      <c r="EV101" s="380">
        <v>0</v>
      </c>
      <c r="EW101" s="89">
        <v>16.93399967367505</v>
      </c>
      <c r="EX101" s="380">
        <v>2.6316677862943609</v>
      </c>
      <c r="EY101" s="380">
        <v>0</v>
      </c>
      <c r="EZ101" s="89">
        <v>2.2953572753498825</v>
      </c>
      <c r="FA101" s="380">
        <v>0.42915052833082923</v>
      </c>
      <c r="FB101" s="380">
        <v>0</v>
      </c>
      <c r="FC101" s="89">
        <v>0</v>
      </c>
      <c r="FD101" s="380">
        <v>0</v>
      </c>
      <c r="FE101" s="380">
        <v>0</v>
      </c>
      <c r="FF101" s="89">
        <v>0.9924256539272589</v>
      </c>
      <c r="FG101" s="380">
        <v>0.34361024457398459</v>
      </c>
      <c r="FH101" s="380">
        <v>1.0665534995012313E-2</v>
      </c>
      <c r="FI101" s="381">
        <v>9.4453193126857512E-3</v>
      </c>
      <c r="FJ101" s="380">
        <v>0</v>
      </c>
      <c r="FK101" s="380">
        <v>9.4453193126857512E-3</v>
      </c>
      <c r="FL101" s="89">
        <v>3.7137769755617245</v>
      </c>
      <c r="FM101" s="380">
        <v>0.72049389966209032</v>
      </c>
      <c r="FN101" s="380">
        <v>3.5056098011898426E-3</v>
      </c>
      <c r="FO101" s="89">
        <v>1.5017235448834374</v>
      </c>
      <c r="FP101" s="380">
        <v>0.42088347126105574</v>
      </c>
      <c r="FQ101" s="380">
        <v>3.3728361395963012E-3</v>
      </c>
      <c r="FS101" s="118">
        <v>2092.7624919337386</v>
      </c>
      <c r="FT101" s="118">
        <v>0.75198720879065861</v>
      </c>
      <c r="FU101" s="118">
        <v>1.2420843064317935</v>
      </c>
      <c r="FV101" s="207">
        <v>1.6179515997114791</v>
      </c>
    </row>
    <row r="102" spans="2:178">
      <c r="B102" s="73" t="s">
        <v>17</v>
      </c>
      <c r="C102" s="73" t="s">
        <v>51</v>
      </c>
      <c r="D102" s="143" t="s">
        <v>88</v>
      </c>
      <c r="E102" s="73">
        <v>47</v>
      </c>
      <c r="F102" s="73">
        <v>87</v>
      </c>
      <c r="G102" s="156" t="s">
        <v>322</v>
      </c>
      <c r="H102" s="73" t="s">
        <v>39</v>
      </c>
      <c r="I102" s="73" t="s">
        <v>1006</v>
      </c>
      <c r="J102" s="73" t="s">
        <v>920</v>
      </c>
      <c r="K102" s="73">
        <v>33</v>
      </c>
      <c r="L102" s="207">
        <v>17.657512086433499</v>
      </c>
      <c r="M102" s="207"/>
      <c r="N102" s="135">
        <v>799.33193529059315</v>
      </c>
      <c r="O102" s="379">
        <v>30600</v>
      </c>
      <c r="P102" s="379">
        <v>1440</v>
      </c>
      <c r="Q102" s="203"/>
      <c r="R102" s="381">
        <v>2.1385013140166</v>
      </c>
      <c r="S102" s="380">
        <v>4.7009751600799197</v>
      </c>
      <c r="T102" s="380">
        <v>2.1385013140166</v>
      </c>
      <c r="U102" s="89">
        <v>23.251566922824502</v>
      </c>
      <c r="V102" s="380">
        <v>16.087339793000599</v>
      </c>
      <c r="W102" s="380">
        <v>4.2854433597520396</v>
      </c>
      <c r="X102" s="89">
        <v>183.987931460986</v>
      </c>
      <c r="Y102" s="380">
        <v>16.774520719531001</v>
      </c>
      <c r="Z102" s="380">
        <v>1.5150741148276601</v>
      </c>
      <c r="AA102" s="89">
        <v>373.076957310034</v>
      </c>
      <c r="AB102" s="380">
        <v>88.167388759925501</v>
      </c>
      <c r="AC102" s="380">
        <v>0.185544742519618</v>
      </c>
      <c r="AD102" s="89">
        <v>0.98938445229335303</v>
      </c>
      <c r="AE102" s="380">
        <v>4.10270890163281</v>
      </c>
      <c r="AF102" s="380">
        <v>0.82654620931870304</v>
      </c>
      <c r="AG102" s="89">
        <v>838.95074116315402</v>
      </c>
      <c r="AH102" s="380">
        <v>518.42362472691696</v>
      </c>
      <c r="AI102" s="380">
        <v>200.00149133818701</v>
      </c>
      <c r="AJ102" s="89">
        <v>162558.02747984201</v>
      </c>
      <c r="AK102" s="380">
        <v>23316.6321064191</v>
      </c>
      <c r="AL102" s="380">
        <v>9.6608353278596901</v>
      </c>
      <c r="AM102" s="89">
        <v>123.974555182934</v>
      </c>
      <c r="AN102" s="380">
        <v>198.21791738340099</v>
      </c>
      <c r="AO102" s="380">
        <v>48.122232476161003</v>
      </c>
      <c r="AP102" s="89">
        <v>488.57738758185297</v>
      </c>
      <c r="AQ102" s="380">
        <v>341.99152257110899</v>
      </c>
      <c r="AR102" s="380">
        <v>89.807033898984201</v>
      </c>
      <c r="AS102" s="381">
        <v>11.0284398809879</v>
      </c>
      <c r="AT102" s="380">
        <v>29.677913007209401</v>
      </c>
      <c r="AU102" s="380">
        <v>11.0284398809879</v>
      </c>
      <c r="AV102" s="89">
        <v>0.75988394442530505</v>
      </c>
      <c r="AW102" s="380">
        <v>0.72210863857200802</v>
      </c>
      <c r="AX102" s="380">
        <v>0.23004311659389701</v>
      </c>
      <c r="AY102" s="381">
        <v>0.386158421994307</v>
      </c>
      <c r="AZ102" s="380">
        <v>0</v>
      </c>
      <c r="BA102" s="380">
        <v>0.386158421994307</v>
      </c>
      <c r="BB102" s="89">
        <v>3.83659624253725</v>
      </c>
      <c r="BC102" s="382">
        <v>1.3587638355529199</v>
      </c>
      <c r="BD102" s="382">
        <v>3.2992605752309202E-2</v>
      </c>
      <c r="BE102" s="381">
        <v>1.6470941544975199</v>
      </c>
      <c r="BF102" s="380">
        <v>4.60299696243057</v>
      </c>
      <c r="BG102" s="380">
        <v>1.6470941544975199</v>
      </c>
      <c r="BH102" s="89">
        <v>280.29055472364701</v>
      </c>
      <c r="BI102" s="380">
        <v>39.050854652102302</v>
      </c>
      <c r="BJ102" s="380">
        <v>0.43451563795895898</v>
      </c>
      <c r="BK102" s="89">
        <v>659.99721111937004</v>
      </c>
      <c r="BL102" s="380">
        <v>167.34634738161799</v>
      </c>
      <c r="BM102" s="380">
        <v>0.67980396062361104</v>
      </c>
      <c r="BN102" s="89">
        <v>821.69328698217498</v>
      </c>
      <c r="BO102" s="380">
        <v>173.66981050764599</v>
      </c>
      <c r="BP102" s="380">
        <v>3.6560270457062001</v>
      </c>
      <c r="BQ102" s="89">
        <v>0.13298258816754899</v>
      </c>
      <c r="BR102" s="380">
        <v>0.23565160108778599</v>
      </c>
      <c r="BS102" s="380">
        <v>1.64065020214593E-2</v>
      </c>
      <c r="BT102" s="381">
        <v>0.107954212511699</v>
      </c>
      <c r="BU102" s="380">
        <v>0</v>
      </c>
      <c r="BV102" s="380">
        <v>0.107954212511699</v>
      </c>
      <c r="BW102" s="89">
        <v>0.22972714948580999</v>
      </c>
      <c r="BX102" s="380">
        <v>0.86187391362034005</v>
      </c>
      <c r="BY102" s="380">
        <v>0.197057927402286</v>
      </c>
      <c r="BZ102" s="89">
        <v>3.5512280024117202</v>
      </c>
      <c r="CA102" s="380">
        <v>1.98218632578377</v>
      </c>
      <c r="CB102" s="380">
        <v>0.25389087828536699</v>
      </c>
      <c r="CC102" s="89">
        <v>0.73473697941632399</v>
      </c>
      <c r="CD102" s="380">
        <v>0.44507462445669199</v>
      </c>
      <c r="CE102" s="380">
        <v>3.2034172213656301E-2</v>
      </c>
      <c r="CF102" s="89">
        <v>11.285602510544299</v>
      </c>
      <c r="CG102" s="380">
        <v>3.3137081095544598</v>
      </c>
      <c r="CH102" s="380">
        <v>0.17508565798072501</v>
      </c>
      <c r="CI102" s="89">
        <v>3.3395125178996499</v>
      </c>
      <c r="CJ102" s="380">
        <v>1.7063534250141501</v>
      </c>
      <c r="CK102" s="380">
        <v>0.115829554476528</v>
      </c>
      <c r="CL102" s="381">
        <v>1.0918046404116799</v>
      </c>
      <c r="CM102" s="380">
        <v>2.9454576843229598</v>
      </c>
      <c r="CN102" s="380">
        <v>1.0918046404116799</v>
      </c>
      <c r="CO102" s="89">
        <v>675.61296318336201</v>
      </c>
      <c r="CP102" s="380">
        <v>84.807859816643003</v>
      </c>
      <c r="CQ102" s="380">
        <v>1.1263014704487701E-2</v>
      </c>
      <c r="CR102" s="89">
        <v>507.81069851711402</v>
      </c>
      <c r="CS102" s="380">
        <v>52.535310167369097</v>
      </c>
      <c r="CT102" s="380">
        <v>6.6768037682232899E-3</v>
      </c>
      <c r="CU102" s="89">
        <v>6.30027240407526</v>
      </c>
      <c r="CV102" s="380">
        <v>2.1129815574525099</v>
      </c>
      <c r="CW102" s="380">
        <v>0</v>
      </c>
      <c r="CX102" s="89">
        <v>0</v>
      </c>
      <c r="CY102" s="380">
        <v>0</v>
      </c>
      <c r="CZ102" s="380">
        <v>0</v>
      </c>
      <c r="DA102" s="381">
        <v>3.0946171122221401E-2</v>
      </c>
      <c r="DB102" s="380">
        <v>0</v>
      </c>
      <c r="DC102" s="380">
        <v>3.0946171122221401E-2</v>
      </c>
      <c r="DD102" s="381">
        <v>7.6251608467292398E-2</v>
      </c>
      <c r="DE102" s="380">
        <v>0</v>
      </c>
      <c r="DF102" s="380">
        <v>7.6251608467292398E-2</v>
      </c>
      <c r="DG102" s="381">
        <v>4.0532436946998401E-2</v>
      </c>
      <c r="DH102" s="380">
        <v>0</v>
      </c>
      <c r="DI102" s="380">
        <v>4.0532436946998401E-2</v>
      </c>
      <c r="DJ102" s="89">
        <v>7.16320778069952</v>
      </c>
      <c r="DK102" s="380">
        <v>3.91228228436055</v>
      </c>
      <c r="DL102" s="380">
        <v>0</v>
      </c>
      <c r="DM102" s="89">
        <v>396.63918131346401</v>
      </c>
      <c r="DN102" s="380">
        <v>50.251306923126499</v>
      </c>
      <c r="DO102" s="380">
        <v>0</v>
      </c>
      <c r="DP102" s="89">
        <v>1042.5070334203699</v>
      </c>
      <c r="DQ102" s="380">
        <v>139.489081185522</v>
      </c>
      <c r="DR102" s="380">
        <v>0</v>
      </c>
      <c r="DS102" s="89">
        <v>152.46752430552999</v>
      </c>
      <c r="DT102" s="380">
        <v>18.4678553584579</v>
      </c>
      <c r="DU102" s="380">
        <v>0</v>
      </c>
      <c r="DV102" s="89">
        <v>771.11198752626797</v>
      </c>
      <c r="DW102" s="380">
        <v>78.944365285644693</v>
      </c>
      <c r="DX102" s="380">
        <v>1.9328395241698802E-2</v>
      </c>
      <c r="DY102" s="89">
        <v>178.60795194968199</v>
      </c>
      <c r="DZ102" s="380">
        <v>21.349135847205201</v>
      </c>
      <c r="EA102" s="380">
        <v>0</v>
      </c>
      <c r="EB102" s="89">
        <v>45.264302708255002</v>
      </c>
      <c r="EC102" s="380">
        <v>5.1392897972867901</v>
      </c>
      <c r="ED102" s="380">
        <v>0</v>
      </c>
      <c r="EE102" s="89">
        <v>175.32019120676301</v>
      </c>
      <c r="EF102" s="380">
        <v>14.786045661153301</v>
      </c>
      <c r="EG102" s="380">
        <v>2.18669424061767E-2</v>
      </c>
      <c r="EH102" s="89">
        <v>21.4737222310481</v>
      </c>
      <c r="EI102" s="380">
        <v>2.38212359799881</v>
      </c>
      <c r="EJ102" s="380">
        <v>0</v>
      </c>
      <c r="EK102" s="89">
        <v>115.763658410701</v>
      </c>
      <c r="EL102" s="380">
        <v>12.629287889351099</v>
      </c>
      <c r="EM102" s="380">
        <v>0</v>
      </c>
      <c r="EN102" s="89">
        <v>20.056446697660199</v>
      </c>
      <c r="EO102" s="380">
        <v>2.6908019642521599</v>
      </c>
      <c r="EP102" s="380">
        <v>0</v>
      </c>
      <c r="EQ102" s="89">
        <v>48.5397259403058</v>
      </c>
      <c r="ER102" s="380">
        <v>7.6176088373337496</v>
      </c>
      <c r="ES102" s="380">
        <v>0</v>
      </c>
      <c r="ET102" s="89">
        <v>5.3248317147917898</v>
      </c>
      <c r="EU102" s="380">
        <v>0.96504641573232097</v>
      </c>
      <c r="EV102" s="380">
        <v>0</v>
      </c>
      <c r="EW102" s="89">
        <v>29.978821447661701</v>
      </c>
      <c r="EX102" s="380">
        <v>4.9306619950628798</v>
      </c>
      <c r="EY102" s="380">
        <v>0</v>
      </c>
      <c r="EZ102" s="89">
        <v>3.8234298896399102</v>
      </c>
      <c r="FA102" s="380">
        <v>0.68126388616190603</v>
      </c>
      <c r="FB102" s="380">
        <v>5.3686681153090896E-3</v>
      </c>
      <c r="FC102" s="89">
        <v>0</v>
      </c>
      <c r="FD102" s="380">
        <v>0</v>
      </c>
      <c r="FE102" s="380">
        <v>0</v>
      </c>
      <c r="FF102" s="89">
        <v>1.3586706340271999</v>
      </c>
      <c r="FG102" s="380">
        <v>0.78009531407035404</v>
      </c>
      <c r="FH102" s="380">
        <v>0</v>
      </c>
      <c r="FI102" s="381">
        <v>1.29980338576493E-2</v>
      </c>
      <c r="FJ102" s="380">
        <v>0</v>
      </c>
      <c r="FK102" s="380">
        <v>1.29980338576493E-2</v>
      </c>
      <c r="FL102" s="89">
        <v>6.8593997356072602</v>
      </c>
      <c r="FM102" s="380">
        <v>1.3110745883909101</v>
      </c>
      <c r="FN102" s="380">
        <v>4.03863018354211E-3</v>
      </c>
      <c r="FO102" s="89">
        <v>2.5851865254123698</v>
      </c>
      <c r="FP102" s="380">
        <v>0.630336343100251</v>
      </c>
      <c r="FQ102" s="380">
        <v>3.8820893261350001E-3</v>
      </c>
      <c r="FS102" s="118">
        <v>3514.689507279254</v>
      </c>
      <c r="FT102" s="118">
        <v>0.77016737156116999</v>
      </c>
      <c r="FU102" s="118">
        <v>1.3304425549840848</v>
      </c>
      <c r="FV102" s="207">
        <v>1.7940435508425858</v>
      </c>
    </row>
    <row r="103" spans="2:178">
      <c r="B103" s="73" t="s">
        <v>17</v>
      </c>
      <c r="C103" s="73" t="s">
        <v>51</v>
      </c>
      <c r="D103" s="143" t="s">
        <v>88</v>
      </c>
      <c r="E103" s="73">
        <v>47</v>
      </c>
      <c r="F103" s="73">
        <v>87</v>
      </c>
      <c r="G103" s="156" t="s">
        <v>322</v>
      </c>
      <c r="H103" s="73" t="s">
        <v>39</v>
      </c>
      <c r="I103" s="73" t="s">
        <v>1007</v>
      </c>
      <c r="J103" s="73" t="s">
        <v>920</v>
      </c>
      <c r="K103" s="73">
        <v>25</v>
      </c>
      <c r="L103" s="207">
        <v>17.657512086433499</v>
      </c>
      <c r="M103" s="207"/>
      <c r="N103" s="135">
        <v>2159.5985620131814</v>
      </c>
      <c r="O103" s="379">
        <v>33650</v>
      </c>
      <c r="P103" s="379">
        <v>1210</v>
      </c>
      <c r="Q103" s="203"/>
      <c r="R103" s="381">
        <v>7.8340105100743154</v>
      </c>
      <c r="S103" s="380">
        <v>10.139516867062934</v>
      </c>
      <c r="T103" s="380">
        <v>7.8340105100743154</v>
      </c>
      <c r="U103" s="381">
        <v>15.343984368732489</v>
      </c>
      <c r="V103" s="380">
        <v>10.622646930055922</v>
      </c>
      <c r="W103" s="380">
        <v>15.343984368732489</v>
      </c>
      <c r="X103" s="89">
        <v>183.54554420984192</v>
      </c>
      <c r="Y103" s="380">
        <v>24.47081847673871</v>
      </c>
      <c r="Z103" s="380">
        <v>7.2400721796487515</v>
      </c>
      <c r="AA103" s="89">
        <v>226.64493088745897</v>
      </c>
      <c r="AB103" s="380">
        <v>63.051331996484642</v>
      </c>
      <c r="AC103" s="380">
        <v>1.116203673180874</v>
      </c>
      <c r="AD103" s="89">
        <v>27.354333408869095</v>
      </c>
      <c r="AE103" s="380">
        <v>22.055043447171929</v>
      </c>
      <c r="AF103" s="380">
        <v>3.8450940578524317</v>
      </c>
      <c r="AG103" s="381">
        <v>763.82550572555681</v>
      </c>
      <c r="AH103" s="380">
        <v>784.16643236181983</v>
      </c>
      <c r="AI103" s="380">
        <v>763.82550572555681</v>
      </c>
      <c r="AJ103" s="89">
        <v>158971.28858469837</v>
      </c>
      <c r="AK103" s="380">
        <v>21376.177410381337</v>
      </c>
      <c r="AL103" s="380">
        <v>57.615519917082793</v>
      </c>
      <c r="AM103" s="381">
        <v>191.63128885328581</v>
      </c>
      <c r="AN103" s="380">
        <v>213.03945237591674</v>
      </c>
      <c r="AO103" s="380">
        <v>191.63128885328581</v>
      </c>
      <c r="AP103" s="381">
        <v>392.20715812609222</v>
      </c>
      <c r="AQ103" s="380">
        <v>329.13067711028191</v>
      </c>
      <c r="AR103" s="380">
        <v>392.20715812609222</v>
      </c>
      <c r="AS103" s="381">
        <v>42.623573930480376</v>
      </c>
      <c r="AT103" s="380">
        <v>46.344437060045038</v>
      </c>
      <c r="AU103" s="380">
        <v>42.623573930480376</v>
      </c>
      <c r="AV103" s="381">
        <v>0.79023665468851578</v>
      </c>
      <c r="AW103" s="380">
        <v>0.72367165151237878</v>
      </c>
      <c r="AX103" s="380">
        <v>0.79023665468851578</v>
      </c>
      <c r="AY103" s="381">
        <v>2.2264722047225454</v>
      </c>
      <c r="AZ103" s="380">
        <v>5.2403553309790372</v>
      </c>
      <c r="BA103" s="380">
        <v>2.2264722047225454</v>
      </c>
      <c r="BB103" s="89">
        <v>4.4673812743325412</v>
      </c>
      <c r="BC103" s="382">
        <v>0.73207904823816439</v>
      </c>
      <c r="BD103" s="382">
        <v>0.15665453954883157</v>
      </c>
      <c r="BE103" s="381">
        <v>7.3593166523410858</v>
      </c>
      <c r="BF103" s="380">
        <v>7.1145022922247128</v>
      </c>
      <c r="BG103" s="380">
        <v>7.3593166523410858</v>
      </c>
      <c r="BH103" s="89">
        <v>235.01371656106673</v>
      </c>
      <c r="BI103" s="380">
        <v>40.232615037237437</v>
      </c>
      <c r="BJ103" s="380">
        <v>1.8138953109397169</v>
      </c>
      <c r="BK103" s="89">
        <v>646.44322672995418</v>
      </c>
      <c r="BL103" s="380">
        <v>103.55971770026076</v>
      </c>
      <c r="BM103" s="380">
        <v>3.0345323348957898</v>
      </c>
      <c r="BN103" s="89">
        <v>816.9484485018346</v>
      </c>
      <c r="BO103" s="380">
        <v>157.49044272629277</v>
      </c>
      <c r="BP103" s="380">
        <v>15.957655265530441</v>
      </c>
      <c r="BQ103" s="381">
        <v>7.8346408204968798E-2</v>
      </c>
      <c r="BR103" s="380">
        <v>0.23183200484753219</v>
      </c>
      <c r="BS103" s="380">
        <v>7.8346408204968798E-2</v>
      </c>
      <c r="BT103" s="381">
        <v>0.64494533908597507</v>
      </c>
      <c r="BU103" s="380">
        <v>0.7816682572992335</v>
      </c>
      <c r="BV103" s="380">
        <v>0.64494533908597507</v>
      </c>
      <c r="BW103" s="381">
        <v>1.0672836637481444</v>
      </c>
      <c r="BX103" s="380">
        <v>1.3937722501951639</v>
      </c>
      <c r="BY103" s="380">
        <v>1.0672836637481444</v>
      </c>
      <c r="BZ103" s="89">
        <v>8.588949821873971</v>
      </c>
      <c r="CA103" s="380">
        <v>3.0788336650472821</v>
      </c>
      <c r="CB103" s="380">
        <v>1.1930179317860832</v>
      </c>
      <c r="CC103" s="89">
        <v>0.67685770911407239</v>
      </c>
      <c r="CD103" s="380">
        <v>0.51405181977070447</v>
      </c>
      <c r="CE103" s="380">
        <v>0.1502940935072852</v>
      </c>
      <c r="CF103" s="89">
        <v>10.971527993480196</v>
      </c>
      <c r="CG103" s="380">
        <v>4.4325522045187977</v>
      </c>
      <c r="CH103" s="380">
        <v>0.97764890390321102</v>
      </c>
      <c r="CI103" s="89">
        <v>4.0546710500361769</v>
      </c>
      <c r="CJ103" s="380">
        <v>2.6679375983862319</v>
      </c>
      <c r="CK103" s="380">
        <v>0.32347198975589814</v>
      </c>
      <c r="CL103" s="381">
        <v>4.6642892185041953</v>
      </c>
      <c r="CM103" s="380">
        <v>3.6007868048242293</v>
      </c>
      <c r="CN103" s="380">
        <v>4.6642892185041953</v>
      </c>
      <c r="CO103" s="89">
        <v>575.45179637064905</v>
      </c>
      <c r="CP103" s="380">
        <v>69.155016939545732</v>
      </c>
      <c r="CQ103" s="380">
        <v>0</v>
      </c>
      <c r="CR103" s="89">
        <v>494.5002800246977</v>
      </c>
      <c r="CS103" s="380">
        <v>38.114811302758845</v>
      </c>
      <c r="CT103" s="380">
        <v>2.1371508381520764E-2</v>
      </c>
      <c r="CU103" s="89">
        <v>4.8473963062276866</v>
      </c>
      <c r="CV103" s="380">
        <v>1.4815273726639406</v>
      </c>
      <c r="CW103" s="380">
        <v>4.0857920506803425E-2</v>
      </c>
      <c r="CX103" s="89">
        <v>0</v>
      </c>
      <c r="CY103" s="380">
        <v>0</v>
      </c>
      <c r="CZ103" s="380">
        <v>0</v>
      </c>
      <c r="DA103" s="89">
        <v>0</v>
      </c>
      <c r="DB103" s="380">
        <v>0</v>
      </c>
      <c r="DC103" s="380">
        <v>0</v>
      </c>
      <c r="DD103" s="381">
        <v>0.21409556523763215</v>
      </c>
      <c r="DE103" s="380">
        <v>0</v>
      </c>
      <c r="DF103" s="380">
        <v>0.21409556523763215</v>
      </c>
      <c r="DG103" s="381">
        <v>0.14684297197269375</v>
      </c>
      <c r="DH103" s="380">
        <v>0</v>
      </c>
      <c r="DI103" s="380">
        <v>0.14684297197269375</v>
      </c>
      <c r="DJ103" s="89">
        <v>4.6408598539124277</v>
      </c>
      <c r="DK103" s="380">
        <v>2.1620544379989242</v>
      </c>
      <c r="DL103" s="380">
        <v>0</v>
      </c>
      <c r="DM103" s="89">
        <v>404.46913709166904</v>
      </c>
      <c r="DN103" s="380">
        <v>52.004204200880721</v>
      </c>
      <c r="DO103" s="380">
        <v>0</v>
      </c>
      <c r="DP103" s="89">
        <v>1026.1081397538903</v>
      </c>
      <c r="DQ103" s="380">
        <v>124.53838509565628</v>
      </c>
      <c r="DR103" s="380">
        <v>0</v>
      </c>
      <c r="DS103" s="89">
        <v>147.94012496382101</v>
      </c>
      <c r="DT103" s="380">
        <v>15.398529562400574</v>
      </c>
      <c r="DU103" s="380">
        <v>0</v>
      </c>
      <c r="DV103" s="89">
        <v>753.09241021246805</v>
      </c>
      <c r="DW103" s="380">
        <v>77.880569083216415</v>
      </c>
      <c r="DX103" s="380">
        <v>0</v>
      </c>
      <c r="DY103" s="89">
        <v>175.01605580867576</v>
      </c>
      <c r="DZ103" s="380">
        <v>21.196739101113241</v>
      </c>
      <c r="EA103" s="380">
        <v>0</v>
      </c>
      <c r="EB103" s="89">
        <v>41.922645405958441</v>
      </c>
      <c r="EC103" s="380">
        <v>2.3098726077656719</v>
      </c>
      <c r="ED103" s="380">
        <v>0</v>
      </c>
      <c r="EE103" s="89">
        <v>173.44391941651068</v>
      </c>
      <c r="EF103" s="380">
        <v>14.581635663336257</v>
      </c>
      <c r="EG103" s="380">
        <v>0</v>
      </c>
      <c r="EH103" s="89">
        <v>21.482655463255128</v>
      </c>
      <c r="EI103" s="380">
        <v>1.8799870783512016</v>
      </c>
      <c r="EJ103" s="380">
        <v>0</v>
      </c>
      <c r="EK103" s="89">
        <v>112.44317243643188</v>
      </c>
      <c r="EL103" s="380">
        <v>13.321281230746244</v>
      </c>
      <c r="EM103" s="380">
        <v>5.3102625478730438E-2</v>
      </c>
      <c r="EN103" s="89">
        <v>19.218002311015841</v>
      </c>
      <c r="EO103" s="380">
        <v>4.3412626842333761</v>
      </c>
      <c r="EP103" s="380">
        <v>1.3441700480345905E-2</v>
      </c>
      <c r="EQ103" s="89">
        <v>47.547704328001736</v>
      </c>
      <c r="ER103" s="380">
        <v>8.6227112637166581</v>
      </c>
      <c r="ES103" s="380">
        <v>0</v>
      </c>
      <c r="ET103" s="89">
        <v>5.3103289551966428</v>
      </c>
      <c r="EU103" s="380">
        <v>1.0084363376795968</v>
      </c>
      <c r="EV103" s="380">
        <v>0</v>
      </c>
      <c r="EW103" s="89">
        <v>29.060176626479443</v>
      </c>
      <c r="EX103" s="380">
        <v>3.8116346235419321</v>
      </c>
      <c r="EY103" s="380">
        <v>0</v>
      </c>
      <c r="EZ103" s="89">
        <v>3.7357302230658282</v>
      </c>
      <c r="FA103" s="380">
        <v>0.65855964022730651</v>
      </c>
      <c r="FB103" s="380">
        <v>0</v>
      </c>
      <c r="FC103" s="381">
        <v>8.6711557174945234E-2</v>
      </c>
      <c r="FD103" s="380">
        <v>0</v>
      </c>
      <c r="FE103" s="380">
        <v>8.6711557174945234E-2</v>
      </c>
      <c r="FF103" s="89">
        <v>1.7115300256004451</v>
      </c>
      <c r="FG103" s="380">
        <v>0.49761289053521401</v>
      </c>
      <c r="FH103" s="380">
        <v>5.4745197051340143E-2</v>
      </c>
      <c r="FI103" s="381">
        <v>3.1400159712716029E-2</v>
      </c>
      <c r="FJ103" s="380">
        <v>0</v>
      </c>
      <c r="FK103" s="380">
        <v>3.1400159712716029E-2</v>
      </c>
      <c r="FL103" s="89">
        <v>6.3809293156125184</v>
      </c>
      <c r="FM103" s="380">
        <v>1.1019849380575542</v>
      </c>
      <c r="FN103" s="380">
        <v>0</v>
      </c>
      <c r="FO103" s="89">
        <v>2.50636363529703</v>
      </c>
      <c r="FP103" s="380">
        <v>0.30369105322481971</v>
      </c>
      <c r="FQ103" s="380">
        <v>0</v>
      </c>
      <c r="FS103" s="118">
        <v>3455.2904830211373</v>
      </c>
      <c r="FT103" s="118">
        <v>0.72501135294858277</v>
      </c>
      <c r="FU103" s="118">
        <v>1.1637036815063244</v>
      </c>
      <c r="FV103" s="207">
        <v>1.7080808662826397</v>
      </c>
    </row>
    <row r="104" spans="2:178">
      <c r="B104" s="73" t="s">
        <v>17</v>
      </c>
      <c r="C104" s="73" t="s">
        <v>51</v>
      </c>
      <c r="D104" s="143" t="s">
        <v>88</v>
      </c>
      <c r="E104" s="73">
        <v>47</v>
      </c>
      <c r="F104" s="73">
        <v>87</v>
      </c>
      <c r="G104" s="156" t="s">
        <v>322</v>
      </c>
      <c r="H104" s="73" t="s">
        <v>39</v>
      </c>
      <c r="I104" s="73" t="s">
        <v>1008</v>
      </c>
      <c r="J104" s="73" t="s">
        <v>970</v>
      </c>
      <c r="K104" s="73">
        <v>33</v>
      </c>
      <c r="L104" s="207">
        <v>17.657512086433499</v>
      </c>
      <c r="M104" s="207"/>
      <c r="N104" s="135">
        <v>621.70261633712801</v>
      </c>
      <c r="O104" s="379">
        <v>33500</v>
      </c>
      <c r="P104" s="379">
        <v>1210</v>
      </c>
      <c r="Q104" s="203"/>
      <c r="R104" s="381">
        <v>3.297497759455243</v>
      </c>
      <c r="S104" s="380">
        <v>5.1380646280041633</v>
      </c>
      <c r="T104" s="380">
        <v>3.297497759455243</v>
      </c>
      <c r="U104" s="89">
        <v>20.670685921710266</v>
      </c>
      <c r="V104" s="380">
        <v>14.004587044354791</v>
      </c>
      <c r="W104" s="380">
        <v>5.5110626702564831</v>
      </c>
      <c r="X104" s="89">
        <v>186.12961408834974</v>
      </c>
      <c r="Y104" s="380">
        <v>13.167180844109453</v>
      </c>
      <c r="Z104" s="380">
        <v>2.0146784934823159</v>
      </c>
      <c r="AA104" s="89">
        <v>313.81498462376999</v>
      </c>
      <c r="AB104" s="380">
        <v>87.882844165764851</v>
      </c>
      <c r="AC104" s="380">
        <v>0.32335289918528792</v>
      </c>
      <c r="AD104" s="89">
        <v>6.4738412046551748</v>
      </c>
      <c r="AE104" s="380">
        <v>13.276366023099939</v>
      </c>
      <c r="AF104" s="380">
        <v>1.1943165081936642</v>
      </c>
      <c r="AG104" s="89">
        <v>659.52041177259957</v>
      </c>
      <c r="AH104" s="380">
        <v>652.83522575995778</v>
      </c>
      <c r="AI104" s="380">
        <v>253.43711590421808</v>
      </c>
      <c r="AJ104" s="89">
        <v>166083.85764408761</v>
      </c>
      <c r="AK104" s="380">
        <v>20176.468887115479</v>
      </c>
      <c r="AL104" s="380">
        <v>15.469718614146235</v>
      </c>
      <c r="AM104" s="89">
        <v>102.54453952627465</v>
      </c>
      <c r="AN104" s="380">
        <v>113.17557668081585</v>
      </c>
      <c r="AO104" s="380">
        <v>65.783321718912518</v>
      </c>
      <c r="AP104" s="89">
        <v>485.38162885033574</v>
      </c>
      <c r="AQ104" s="380">
        <v>304.80814572085154</v>
      </c>
      <c r="AR104" s="380">
        <v>132.14097773275654</v>
      </c>
      <c r="AS104" s="381">
        <v>13.139671227775072</v>
      </c>
      <c r="AT104" s="380">
        <v>24.986676137286871</v>
      </c>
      <c r="AU104" s="380">
        <v>13.139671227775072</v>
      </c>
      <c r="AV104" s="89">
        <v>0.49743013842158829</v>
      </c>
      <c r="AW104" s="380">
        <v>0.71053079629057092</v>
      </c>
      <c r="AX104" s="380">
        <v>0.29211002195420632</v>
      </c>
      <c r="AY104" s="381">
        <v>0.54867454713877595</v>
      </c>
      <c r="AZ104" s="380">
        <v>4.630208004002407</v>
      </c>
      <c r="BA104" s="380">
        <v>0.54867454713877595</v>
      </c>
      <c r="BB104" s="89">
        <v>3.3513861153704307</v>
      </c>
      <c r="BC104" s="382">
        <v>1.200578660216562</v>
      </c>
      <c r="BD104" s="382">
        <v>4.775520468800077E-2</v>
      </c>
      <c r="BE104" s="381">
        <v>2.1254809571419604</v>
      </c>
      <c r="BF104" s="380">
        <v>4.8557797206565381</v>
      </c>
      <c r="BG104" s="380">
        <v>2.1254809571419604</v>
      </c>
      <c r="BH104" s="89">
        <v>269.23383583702963</v>
      </c>
      <c r="BI104" s="380">
        <v>37.94981295404547</v>
      </c>
      <c r="BJ104" s="380">
        <v>0.5016576734057786</v>
      </c>
      <c r="BK104" s="89">
        <v>612.35420724260177</v>
      </c>
      <c r="BL104" s="380">
        <v>174.7167172591777</v>
      </c>
      <c r="BM104" s="380">
        <v>1.063399045654229</v>
      </c>
      <c r="BN104" s="89">
        <v>766.52159865625651</v>
      </c>
      <c r="BO104" s="380">
        <v>210.76380971783246</v>
      </c>
      <c r="BP104" s="380">
        <v>5.0387095140928615</v>
      </c>
      <c r="BQ104" s="89">
        <v>0.35402684069586787</v>
      </c>
      <c r="BR104" s="380">
        <v>0.39058797600834755</v>
      </c>
      <c r="BS104" s="380">
        <v>1.729137354940017E-2</v>
      </c>
      <c r="BT104" s="381">
        <v>0.28179984089510113</v>
      </c>
      <c r="BU104" s="380">
        <v>0</v>
      </c>
      <c r="BV104" s="380">
        <v>0.28179984089510113</v>
      </c>
      <c r="BW104" s="381">
        <v>0.36871347199164478</v>
      </c>
      <c r="BX104" s="380">
        <v>0.87712792712283982</v>
      </c>
      <c r="BY104" s="380">
        <v>0.36871347199164478</v>
      </c>
      <c r="BZ104" s="89">
        <v>5.2841614641779628</v>
      </c>
      <c r="CA104" s="380">
        <v>4.04887619849411</v>
      </c>
      <c r="CB104" s="380">
        <v>0.33656182180579924</v>
      </c>
      <c r="CC104" s="89">
        <v>0.48580411319404443</v>
      </c>
      <c r="CD104" s="380">
        <v>0.52926591360263398</v>
      </c>
      <c r="CE104" s="380">
        <v>5.3348265680370419E-2</v>
      </c>
      <c r="CF104" s="89">
        <v>10.788401773152071</v>
      </c>
      <c r="CG104" s="380">
        <v>2.9374442436303325</v>
      </c>
      <c r="CH104" s="380">
        <v>0.27501679105309651</v>
      </c>
      <c r="CI104" s="89">
        <v>3.4023322365798117</v>
      </c>
      <c r="CJ104" s="380">
        <v>1.4789532918034083</v>
      </c>
      <c r="CK104" s="380">
        <v>0.1538628653180405</v>
      </c>
      <c r="CL104" s="381">
        <v>1.4908533882889261</v>
      </c>
      <c r="CM104" s="380">
        <v>3.2448835538468765</v>
      </c>
      <c r="CN104" s="380">
        <v>1.4908533882889261</v>
      </c>
      <c r="CO104" s="89">
        <v>635.6559723087347</v>
      </c>
      <c r="CP104" s="380">
        <v>92.148480148998942</v>
      </c>
      <c r="CQ104" s="380">
        <v>2.5954526138628926E-2</v>
      </c>
      <c r="CR104" s="89">
        <v>488.43870193897925</v>
      </c>
      <c r="CS104" s="380">
        <v>63.117492743167503</v>
      </c>
      <c r="CT104" s="380">
        <v>6.5218494890585199E-3</v>
      </c>
      <c r="CU104" s="89">
        <v>4.3369175983693378</v>
      </c>
      <c r="CV104" s="380">
        <v>1.4266416959303041</v>
      </c>
      <c r="CW104" s="380">
        <v>0</v>
      </c>
      <c r="CX104" s="89">
        <v>0</v>
      </c>
      <c r="CY104" s="380">
        <v>0</v>
      </c>
      <c r="CZ104" s="380">
        <v>0</v>
      </c>
      <c r="DA104" s="89">
        <v>0</v>
      </c>
      <c r="DB104" s="380">
        <v>0</v>
      </c>
      <c r="DC104" s="380">
        <v>0</v>
      </c>
      <c r="DD104" s="381">
        <v>9.5710624914445527E-2</v>
      </c>
      <c r="DE104" s="380">
        <v>0</v>
      </c>
      <c r="DF104" s="380">
        <v>9.5710624914445527E-2</v>
      </c>
      <c r="DG104" s="381">
        <v>4.7035440259200811E-2</v>
      </c>
      <c r="DH104" s="380">
        <v>0</v>
      </c>
      <c r="DI104" s="380">
        <v>4.7035440259200811E-2</v>
      </c>
      <c r="DJ104" s="89">
        <v>5.9202257813628032</v>
      </c>
      <c r="DK104" s="380">
        <v>2.8558374321222115</v>
      </c>
      <c r="DL104" s="380">
        <v>0</v>
      </c>
      <c r="DM104" s="89">
        <v>375.95364044583732</v>
      </c>
      <c r="DN104" s="380">
        <v>31.884530086905556</v>
      </c>
      <c r="DO104" s="380">
        <v>0</v>
      </c>
      <c r="DP104" s="89">
        <v>992.0888341845673</v>
      </c>
      <c r="DQ104" s="380">
        <v>95.90682382186003</v>
      </c>
      <c r="DR104" s="380">
        <v>0</v>
      </c>
      <c r="DS104" s="89">
        <v>146.76078985194948</v>
      </c>
      <c r="DT104" s="380">
        <v>16.788430721582845</v>
      </c>
      <c r="DU104" s="380">
        <v>0</v>
      </c>
      <c r="DV104" s="89">
        <v>735.86396322076871</v>
      </c>
      <c r="DW104" s="380">
        <v>75.762651936909748</v>
      </c>
      <c r="DX104" s="380">
        <v>0</v>
      </c>
      <c r="DY104" s="89">
        <v>172.23521222527108</v>
      </c>
      <c r="DZ104" s="380">
        <v>20.178901592549547</v>
      </c>
      <c r="EA104" s="380">
        <v>3.0041460151309242E-2</v>
      </c>
      <c r="EB104" s="89">
        <v>43.415124717518445</v>
      </c>
      <c r="EC104" s="380">
        <v>3.846477643476216</v>
      </c>
      <c r="ED104" s="380">
        <v>8.0165552737150227E-3</v>
      </c>
      <c r="EE104" s="89">
        <v>171.10360034375256</v>
      </c>
      <c r="EF104" s="380">
        <v>19.010868289157507</v>
      </c>
      <c r="EG104" s="380">
        <v>0</v>
      </c>
      <c r="EH104" s="89">
        <v>20.579119430421422</v>
      </c>
      <c r="EI104" s="380">
        <v>1.9380709824399092</v>
      </c>
      <c r="EJ104" s="380">
        <v>4.0435042684186179E-3</v>
      </c>
      <c r="EK104" s="89">
        <v>114.14494193424684</v>
      </c>
      <c r="EL104" s="380">
        <v>14.898655252951325</v>
      </c>
      <c r="EM104" s="380">
        <v>0</v>
      </c>
      <c r="EN104" s="89">
        <v>19.375579223409517</v>
      </c>
      <c r="EO104" s="380">
        <v>2.917510548020505</v>
      </c>
      <c r="EP104" s="380">
        <v>0</v>
      </c>
      <c r="EQ104" s="89">
        <v>46.530127640926963</v>
      </c>
      <c r="ER104" s="380">
        <v>5.5645538529088245</v>
      </c>
      <c r="ES104" s="380">
        <v>1.2446976185218794E-2</v>
      </c>
      <c r="ET104" s="89">
        <v>5.1198787843347127</v>
      </c>
      <c r="EU104" s="380">
        <v>0.99919024517692756</v>
      </c>
      <c r="EV104" s="380">
        <v>4.2119868297596872E-3</v>
      </c>
      <c r="EW104" s="89">
        <v>28.052283727619265</v>
      </c>
      <c r="EX104" s="380">
        <v>4.1194724078169696</v>
      </c>
      <c r="EY104" s="380">
        <v>0</v>
      </c>
      <c r="EZ104" s="89">
        <v>3.5829913535214923</v>
      </c>
      <c r="FA104" s="380">
        <v>0.60396683827615272</v>
      </c>
      <c r="FB104" s="380">
        <v>0</v>
      </c>
      <c r="FC104" s="89">
        <v>0</v>
      </c>
      <c r="FD104" s="380">
        <v>0</v>
      </c>
      <c r="FE104" s="380">
        <v>0</v>
      </c>
      <c r="FF104" s="89">
        <v>1.4779886814851444</v>
      </c>
      <c r="FG104" s="380">
        <v>0.70581599806275142</v>
      </c>
      <c r="FH104" s="380">
        <v>1.6746491716148681E-2</v>
      </c>
      <c r="FI104" s="381">
        <v>1.1676494919762651E-2</v>
      </c>
      <c r="FJ104" s="380">
        <v>0</v>
      </c>
      <c r="FK104" s="380">
        <v>1.1676494919762651E-2</v>
      </c>
      <c r="FL104" s="89">
        <v>6.2231900184917084</v>
      </c>
      <c r="FM104" s="380">
        <v>0.91274247600391645</v>
      </c>
      <c r="FN104" s="380">
        <v>5.5122003672043061E-3</v>
      </c>
      <c r="FO104" s="89">
        <v>2.4144640746809314</v>
      </c>
      <c r="FP104" s="380">
        <v>0.48100924026504388</v>
      </c>
      <c r="FQ104" s="380">
        <v>0</v>
      </c>
      <c r="FS104" s="118">
        <v>3363.2447890231242</v>
      </c>
      <c r="FT104" s="118">
        <v>0.76215751975280788</v>
      </c>
      <c r="FU104" s="118">
        <v>1.3014037785813035</v>
      </c>
      <c r="FV104" s="207">
        <v>1.7368699515211874</v>
      </c>
    </row>
    <row r="105" spans="2:178">
      <c r="B105" s="73" t="s">
        <v>17</v>
      </c>
      <c r="C105" s="73" t="s">
        <v>51</v>
      </c>
      <c r="D105" s="143" t="s">
        <v>88</v>
      </c>
      <c r="E105" s="73">
        <v>47</v>
      </c>
      <c r="F105" s="73">
        <v>87</v>
      </c>
      <c r="G105" s="156" t="s">
        <v>322</v>
      </c>
      <c r="H105" s="73" t="s">
        <v>39</v>
      </c>
      <c r="I105" s="73" t="s">
        <v>1009</v>
      </c>
      <c r="J105" s="73" t="s">
        <v>970</v>
      </c>
      <c r="K105" s="73">
        <v>33</v>
      </c>
      <c r="L105" s="207">
        <v>17.657512086433499</v>
      </c>
      <c r="M105" s="207"/>
      <c r="N105" s="135">
        <v>743.23846614739352</v>
      </c>
      <c r="O105" s="379">
        <v>34440</v>
      </c>
      <c r="P105" s="379">
        <v>1240</v>
      </c>
      <c r="Q105" s="203"/>
      <c r="R105" s="381">
        <v>3.2410424375700155</v>
      </c>
      <c r="S105" s="380">
        <v>5.1699108646055656</v>
      </c>
      <c r="T105" s="380">
        <v>3.2410424375700155</v>
      </c>
      <c r="U105" s="89">
        <v>18.195750255600263</v>
      </c>
      <c r="V105" s="380">
        <v>14.314777615562225</v>
      </c>
      <c r="W105" s="380">
        <v>6.1869094393205222</v>
      </c>
      <c r="X105" s="89">
        <v>196.29044144605743</v>
      </c>
      <c r="Y105" s="380">
        <v>18.75518774410283</v>
      </c>
      <c r="Z105" s="380">
        <v>2.5541635005148722</v>
      </c>
      <c r="AA105" s="89">
        <v>645.89928621941453</v>
      </c>
      <c r="AB105" s="380">
        <v>265.23994899846753</v>
      </c>
      <c r="AC105" s="380">
        <v>0.41685915991521116</v>
      </c>
      <c r="AD105" s="89">
        <v>63.071868126721704</v>
      </c>
      <c r="AE105" s="380">
        <v>54.480268388602894</v>
      </c>
      <c r="AF105" s="380">
        <v>1.7300126171503003</v>
      </c>
      <c r="AG105" s="89">
        <v>885.72861947099602</v>
      </c>
      <c r="AH105" s="380">
        <v>738.35725956768044</v>
      </c>
      <c r="AI105" s="380">
        <v>377.64465569500351</v>
      </c>
      <c r="AJ105" s="89">
        <v>161590.62994080616</v>
      </c>
      <c r="AK105" s="380">
        <v>17530.541333181849</v>
      </c>
      <c r="AL105" s="380">
        <v>18.067222267814127</v>
      </c>
      <c r="AM105" s="89">
        <v>144.65305578286993</v>
      </c>
      <c r="AN105" s="380">
        <v>139.77296428246225</v>
      </c>
      <c r="AO105" s="380">
        <v>68.46320464595739</v>
      </c>
      <c r="AP105" s="89">
        <v>548.44720283445452</v>
      </c>
      <c r="AQ105" s="380">
        <v>236.40728674387668</v>
      </c>
      <c r="AR105" s="380">
        <v>156.52155244443162</v>
      </c>
      <c r="AS105" s="381">
        <v>15.476204507464322</v>
      </c>
      <c r="AT105" s="380">
        <v>27.184446841130335</v>
      </c>
      <c r="AU105" s="380">
        <v>15.476204507464322</v>
      </c>
      <c r="AV105" s="89">
        <v>0.7864104049399242</v>
      </c>
      <c r="AW105" s="380">
        <v>0.90649361311352206</v>
      </c>
      <c r="AX105" s="380">
        <v>0.36758319545155765</v>
      </c>
      <c r="AY105" s="381">
        <v>0.57575725418505874</v>
      </c>
      <c r="AZ105" s="380">
        <v>9.4991655543924391</v>
      </c>
      <c r="BA105" s="380">
        <v>0.57575725418505874</v>
      </c>
      <c r="BB105" s="89">
        <v>4.0163728476358225</v>
      </c>
      <c r="BC105" s="382">
        <v>1.4255949790674018</v>
      </c>
      <c r="BD105" s="382">
        <v>4.9820016713640565E-2</v>
      </c>
      <c r="BE105" s="381">
        <v>2.3425903745542547</v>
      </c>
      <c r="BF105" s="380">
        <v>4.7714871232525375</v>
      </c>
      <c r="BG105" s="380">
        <v>2.3425903745542547</v>
      </c>
      <c r="BH105" s="89">
        <v>291.84786279370354</v>
      </c>
      <c r="BI105" s="380">
        <v>35.450910399445647</v>
      </c>
      <c r="BJ105" s="380">
        <v>0.69334539465479372</v>
      </c>
      <c r="BK105" s="89">
        <v>1121.5455531473951</v>
      </c>
      <c r="BL105" s="380">
        <v>283.67663030767</v>
      </c>
      <c r="BM105" s="380">
        <v>0.99188761522378677</v>
      </c>
      <c r="BN105" s="89">
        <v>1177.3255049417965</v>
      </c>
      <c r="BO105" s="380">
        <v>282.96363981096584</v>
      </c>
      <c r="BP105" s="380">
        <v>5.4536833689263906</v>
      </c>
      <c r="BQ105" s="381">
        <v>4.5414863524905286E-2</v>
      </c>
      <c r="BR105" s="380">
        <v>0.20059119945551174</v>
      </c>
      <c r="BS105" s="380">
        <v>4.5414863524905286E-2</v>
      </c>
      <c r="BT105" s="381">
        <v>0.29664808833277512</v>
      </c>
      <c r="BU105" s="380">
        <v>2.0154995414806001E-2</v>
      </c>
      <c r="BV105" s="380">
        <v>0.29664808833277512</v>
      </c>
      <c r="BW105" s="381">
        <v>0.39373079085912621</v>
      </c>
      <c r="BX105" s="380">
        <v>0.39213149869950464</v>
      </c>
      <c r="BY105" s="380">
        <v>0.39373079085912621</v>
      </c>
      <c r="BZ105" s="89">
        <v>3.962992638115963</v>
      </c>
      <c r="CA105" s="380">
        <v>3.0558766441990155</v>
      </c>
      <c r="CB105" s="380">
        <v>0.3831187715375805</v>
      </c>
      <c r="CC105" s="89">
        <v>0.86065980755248506</v>
      </c>
      <c r="CD105" s="380">
        <v>0.46814592903346358</v>
      </c>
      <c r="CE105" s="380">
        <v>4.6622176259583335E-2</v>
      </c>
      <c r="CF105" s="89">
        <v>10.891730690589645</v>
      </c>
      <c r="CG105" s="380">
        <v>3.6246450886295793</v>
      </c>
      <c r="CH105" s="380">
        <v>0.32727928533645073</v>
      </c>
      <c r="CI105" s="89">
        <v>3.3004026171151724</v>
      </c>
      <c r="CJ105" s="380">
        <v>1.7819364794637085</v>
      </c>
      <c r="CK105" s="380">
        <v>0.14536711672775807</v>
      </c>
      <c r="CL105" s="381">
        <v>1.6676896530895984</v>
      </c>
      <c r="CM105" s="380">
        <v>2.7462094441798306</v>
      </c>
      <c r="CN105" s="380">
        <v>1.6676896530895984</v>
      </c>
      <c r="CO105" s="89">
        <v>672.9793000362979</v>
      </c>
      <c r="CP105" s="380">
        <v>83.256236878028588</v>
      </c>
      <c r="CQ105" s="380">
        <v>1.5409026397450466E-2</v>
      </c>
      <c r="CR105" s="89">
        <v>478.70240990779422</v>
      </c>
      <c r="CS105" s="380">
        <v>52.192984640202575</v>
      </c>
      <c r="CT105" s="380">
        <v>7.4566520507934183E-3</v>
      </c>
      <c r="CU105" s="89">
        <v>4.9624107649832077</v>
      </c>
      <c r="CV105" s="380">
        <v>1.2670280812760866</v>
      </c>
      <c r="CW105" s="380">
        <v>1.426133868176936E-2</v>
      </c>
      <c r="CX105" s="89">
        <v>0</v>
      </c>
      <c r="CY105" s="380">
        <v>0</v>
      </c>
      <c r="CZ105" s="380">
        <v>0</v>
      </c>
      <c r="DA105" s="89">
        <v>0</v>
      </c>
      <c r="DB105" s="380">
        <v>0</v>
      </c>
      <c r="DC105" s="380">
        <v>0</v>
      </c>
      <c r="DD105" s="381">
        <v>9.7146674936414643E-2</v>
      </c>
      <c r="DE105" s="380">
        <v>0</v>
      </c>
      <c r="DF105" s="380">
        <v>9.7146674936414643E-2</v>
      </c>
      <c r="DG105" s="381">
        <v>1.7638421970820797E-2</v>
      </c>
      <c r="DH105" s="380">
        <v>0</v>
      </c>
      <c r="DI105" s="380">
        <v>1.7638421970820797E-2</v>
      </c>
      <c r="DJ105" s="89">
        <v>7.8458249350894231</v>
      </c>
      <c r="DK105" s="380">
        <v>4.3383232935653462</v>
      </c>
      <c r="DL105" s="380">
        <v>8.2584479281975112E-2</v>
      </c>
      <c r="DM105" s="89">
        <v>374.87653260507375</v>
      </c>
      <c r="DN105" s="380">
        <v>41.34287664709516</v>
      </c>
      <c r="DO105" s="380">
        <v>0</v>
      </c>
      <c r="DP105" s="89">
        <v>991.53651466758288</v>
      </c>
      <c r="DQ105" s="380">
        <v>118.95525464091065</v>
      </c>
      <c r="DR105" s="380">
        <v>6.8725129196610434E-3</v>
      </c>
      <c r="DS105" s="89">
        <v>142.63078700373788</v>
      </c>
      <c r="DT105" s="380">
        <v>16.135656388866156</v>
      </c>
      <c r="DU105" s="380">
        <v>0</v>
      </c>
      <c r="DV105" s="89">
        <v>740.30869152487207</v>
      </c>
      <c r="DW105" s="380">
        <v>79.60852206066015</v>
      </c>
      <c r="DX105" s="380">
        <v>0</v>
      </c>
      <c r="DY105" s="89">
        <v>167.30363999914277</v>
      </c>
      <c r="DZ105" s="380">
        <v>14.949987390557624</v>
      </c>
      <c r="EA105" s="380">
        <v>3.4221388899756462E-2</v>
      </c>
      <c r="EB105" s="89">
        <v>41.92459914739905</v>
      </c>
      <c r="EC105" s="380">
        <v>3.4701797361112745</v>
      </c>
      <c r="ED105" s="380">
        <v>9.1276660217092433E-3</v>
      </c>
      <c r="EE105" s="89">
        <v>167.31656022004464</v>
      </c>
      <c r="EF105" s="380">
        <v>11.101436319590952</v>
      </c>
      <c r="EG105" s="380">
        <v>0</v>
      </c>
      <c r="EH105" s="89">
        <v>20.088965996080308</v>
      </c>
      <c r="EI105" s="380">
        <v>2.0399336949175195</v>
      </c>
      <c r="EJ105" s="380">
        <v>0</v>
      </c>
      <c r="EK105" s="89">
        <v>110.72647002349454</v>
      </c>
      <c r="EL105" s="380">
        <v>10.398454636700503</v>
      </c>
      <c r="EM105" s="380">
        <v>0</v>
      </c>
      <c r="EN105" s="89">
        <v>18.840337306517242</v>
      </c>
      <c r="EO105" s="380">
        <v>3.1056903964250844</v>
      </c>
      <c r="EP105" s="380">
        <v>0</v>
      </c>
      <c r="EQ105" s="89">
        <v>46.10767915823849</v>
      </c>
      <c r="ER105" s="380">
        <v>6.2630602803848037</v>
      </c>
      <c r="ES105" s="380">
        <v>0</v>
      </c>
      <c r="ET105" s="89">
        <v>5.1113678358012979</v>
      </c>
      <c r="EU105" s="380">
        <v>0.93444171577812218</v>
      </c>
      <c r="EV105" s="380">
        <v>0</v>
      </c>
      <c r="EW105" s="89">
        <v>27.996884237217571</v>
      </c>
      <c r="EX105" s="380">
        <v>4.6894274562766523</v>
      </c>
      <c r="EY105" s="380">
        <v>2.1936647869974398E-2</v>
      </c>
      <c r="EZ105" s="89">
        <v>3.5814907152829329</v>
      </c>
      <c r="FA105" s="380">
        <v>0.72423501973626092</v>
      </c>
      <c r="FB105" s="380">
        <v>0</v>
      </c>
      <c r="FC105" s="89">
        <v>0</v>
      </c>
      <c r="FD105" s="380">
        <v>0</v>
      </c>
      <c r="FE105" s="380">
        <v>0</v>
      </c>
      <c r="FF105" s="89">
        <v>1.4007987459540845</v>
      </c>
      <c r="FG105" s="380">
        <v>0.77909803903763375</v>
      </c>
      <c r="FH105" s="380">
        <v>3.524181613659981E-2</v>
      </c>
      <c r="FI105" s="381">
        <v>1.3289199400587953E-2</v>
      </c>
      <c r="FJ105" s="380">
        <v>0</v>
      </c>
      <c r="FK105" s="380">
        <v>1.3289199400587953E-2</v>
      </c>
      <c r="FL105" s="89">
        <v>6.2511808740571668</v>
      </c>
      <c r="FM105" s="380">
        <v>1.1715810321496225</v>
      </c>
      <c r="FN105" s="380">
        <v>0</v>
      </c>
      <c r="FO105" s="89">
        <v>2.2891912756677346</v>
      </c>
      <c r="FP105" s="380">
        <v>0.43497398896269002</v>
      </c>
      <c r="FQ105" s="380">
        <v>0</v>
      </c>
      <c r="FS105" s="118">
        <v>3337.0529303482804</v>
      </c>
      <c r="FT105" s="118">
        <v>0.75553770432560818</v>
      </c>
      <c r="FU105" s="118">
        <v>1.4058406352412651</v>
      </c>
      <c r="FV105" s="207">
        <v>1.7454131173318794</v>
      </c>
    </row>
    <row r="106" spans="2:178">
      <c r="B106" s="73" t="s">
        <v>17</v>
      </c>
      <c r="C106" s="73" t="s">
        <v>51</v>
      </c>
      <c r="D106" s="143" t="s">
        <v>88</v>
      </c>
      <c r="E106" s="73">
        <v>47</v>
      </c>
      <c r="F106" s="73">
        <v>87</v>
      </c>
      <c r="G106" s="156" t="s">
        <v>322</v>
      </c>
      <c r="H106" s="73" t="s">
        <v>39</v>
      </c>
      <c r="I106" s="73" t="s">
        <v>1010</v>
      </c>
      <c r="J106" s="73" t="s">
        <v>970</v>
      </c>
      <c r="K106" s="73">
        <v>33</v>
      </c>
      <c r="L106" s="207">
        <v>17.657512086433499</v>
      </c>
      <c r="M106" s="207"/>
      <c r="N106" s="135">
        <v>504.84122228879562</v>
      </c>
      <c r="O106" s="379">
        <v>33620</v>
      </c>
      <c r="P106" s="379">
        <v>1190</v>
      </c>
      <c r="Q106" s="203"/>
      <c r="R106" s="381">
        <v>2.9934607811342149</v>
      </c>
      <c r="S106" s="380">
        <v>5.81447847010765</v>
      </c>
      <c r="T106" s="380">
        <v>2.9934607811342149</v>
      </c>
      <c r="U106" s="89">
        <v>29.968205127956772</v>
      </c>
      <c r="V106" s="380">
        <v>15.21550270602336</v>
      </c>
      <c r="W106" s="380">
        <v>6.7700214435604211</v>
      </c>
      <c r="X106" s="89">
        <v>194.36227691439794</v>
      </c>
      <c r="Y106" s="380">
        <v>22.102015134322485</v>
      </c>
      <c r="Z106" s="380">
        <v>2.4121782362780797</v>
      </c>
      <c r="AA106" s="89">
        <v>937.1325227892213</v>
      </c>
      <c r="AB106" s="380">
        <v>283.55516343467241</v>
      </c>
      <c r="AC106" s="380">
        <v>0.33889843542951037</v>
      </c>
      <c r="AD106" s="89">
        <v>76.675808264595958</v>
      </c>
      <c r="AE106" s="380">
        <v>88.177534191735504</v>
      </c>
      <c r="AF106" s="380">
        <v>1.301802619319854</v>
      </c>
      <c r="AG106" s="89">
        <v>1963.8140395111118</v>
      </c>
      <c r="AH106" s="380">
        <v>703.34744773105672</v>
      </c>
      <c r="AI106" s="380">
        <v>294.35921380994813</v>
      </c>
      <c r="AJ106" s="89">
        <v>162008.19955977757</v>
      </c>
      <c r="AK106" s="380">
        <v>26318.685507451326</v>
      </c>
      <c r="AL106" s="380">
        <v>17.46769623089595</v>
      </c>
      <c r="AM106" s="381">
        <v>82.947499008784689</v>
      </c>
      <c r="AN106" s="380">
        <v>137.2120114097176</v>
      </c>
      <c r="AO106" s="380">
        <v>82.947499008784689</v>
      </c>
      <c r="AP106" s="89">
        <v>564.79958709747302</v>
      </c>
      <c r="AQ106" s="380">
        <v>313.01898008841692</v>
      </c>
      <c r="AR106" s="380">
        <v>140.22990601527141</v>
      </c>
      <c r="AS106" s="381">
        <v>15.461440806544315</v>
      </c>
      <c r="AT106" s="380">
        <v>25.608027762846969</v>
      </c>
      <c r="AU106" s="380">
        <v>15.461440806544315</v>
      </c>
      <c r="AV106" s="89">
        <v>0.63215636329058522</v>
      </c>
      <c r="AW106" s="380">
        <v>0.5988762176288881</v>
      </c>
      <c r="AX106" s="380">
        <v>0.29787517833596439</v>
      </c>
      <c r="AY106" s="89">
        <v>2.0929634817275637</v>
      </c>
      <c r="AZ106" s="380">
        <v>4.1617921597155858</v>
      </c>
      <c r="BA106" s="380">
        <v>0.77361526530384284</v>
      </c>
      <c r="BB106" s="89">
        <v>3.2999653772122328</v>
      </c>
      <c r="BC106" s="382">
        <v>0.36012349321782061</v>
      </c>
      <c r="BD106" s="382">
        <v>5.888013372445499E-2</v>
      </c>
      <c r="BE106" s="381">
        <v>2.5775122267186563</v>
      </c>
      <c r="BF106" s="380">
        <v>5.693350122976045</v>
      </c>
      <c r="BG106" s="380">
        <v>2.5775122267186563</v>
      </c>
      <c r="BH106" s="89">
        <v>296.89841948631948</v>
      </c>
      <c r="BI106" s="380">
        <v>33.480724587841827</v>
      </c>
      <c r="BJ106" s="380">
        <v>0.62030763501465103</v>
      </c>
      <c r="BK106" s="89">
        <v>22708.434097233247</v>
      </c>
      <c r="BL106" s="380">
        <v>8587.675951831312</v>
      </c>
      <c r="BM106" s="380">
        <v>1.2951261718602116</v>
      </c>
      <c r="BN106" s="89">
        <v>18038.114140617341</v>
      </c>
      <c r="BO106" s="380">
        <v>6946.2022834181098</v>
      </c>
      <c r="BP106" s="380">
        <v>5.7457430180199438</v>
      </c>
      <c r="BQ106" s="89">
        <v>0.31144342608361897</v>
      </c>
      <c r="BR106" s="380">
        <v>0.36308296447696031</v>
      </c>
      <c r="BS106" s="380">
        <v>1.1259215821294416E-2</v>
      </c>
      <c r="BT106" s="381">
        <v>0.2558959491697439</v>
      </c>
      <c r="BU106" s="380">
        <v>2.0883514440369236E-2</v>
      </c>
      <c r="BV106" s="380">
        <v>0.2558959491697439</v>
      </c>
      <c r="BW106" s="89">
        <v>0.49766872485194968</v>
      </c>
      <c r="BX106" s="380">
        <v>0.8255940503244702</v>
      </c>
      <c r="BY106" s="380">
        <v>0.33800442431703981</v>
      </c>
      <c r="BZ106" s="89">
        <v>5.9736150592840573</v>
      </c>
      <c r="CA106" s="380">
        <v>3.5143491880020443</v>
      </c>
      <c r="CB106" s="380">
        <v>0.36416862755777485</v>
      </c>
      <c r="CC106" s="89">
        <v>0.90356227663847222</v>
      </c>
      <c r="CD106" s="380">
        <v>0.42889293747410079</v>
      </c>
      <c r="CE106" s="380">
        <v>6.0019573097428482E-2</v>
      </c>
      <c r="CF106" s="89">
        <v>10.699670121164219</v>
      </c>
      <c r="CG106" s="380">
        <v>2.8447168834756096</v>
      </c>
      <c r="CH106" s="380">
        <v>0.29669526115130973</v>
      </c>
      <c r="CI106" s="89">
        <v>3.2642463660306671</v>
      </c>
      <c r="CJ106" s="380">
        <v>1.6160429850199367</v>
      </c>
      <c r="CK106" s="380">
        <v>0.18450936393030556</v>
      </c>
      <c r="CL106" s="381">
        <v>1.7380759071799396</v>
      </c>
      <c r="CM106" s="380">
        <v>2.9110498948237269</v>
      </c>
      <c r="CN106" s="380">
        <v>1.7380759071799396</v>
      </c>
      <c r="CO106" s="89">
        <v>670.42214244723186</v>
      </c>
      <c r="CP106" s="380">
        <v>120.00994701902782</v>
      </c>
      <c r="CQ106" s="380">
        <v>8.8029859570006187E-3</v>
      </c>
      <c r="CR106" s="89">
        <v>445.95488732784185</v>
      </c>
      <c r="CS106" s="380">
        <v>44.777189546038741</v>
      </c>
      <c r="CT106" s="380">
        <v>0</v>
      </c>
      <c r="CU106" s="89">
        <v>4.2703728857073084</v>
      </c>
      <c r="CV106" s="380">
        <v>1.5132404360005165</v>
      </c>
      <c r="CW106" s="380">
        <v>1.9465598356476835E-2</v>
      </c>
      <c r="CX106" s="89">
        <v>0</v>
      </c>
      <c r="CY106" s="380">
        <v>0</v>
      </c>
      <c r="CZ106" s="380">
        <v>0</v>
      </c>
      <c r="DA106" s="89">
        <v>0</v>
      </c>
      <c r="DB106" s="380">
        <v>0</v>
      </c>
      <c r="DC106" s="380">
        <v>0</v>
      </c>
      <c r="DD106" s="381">
        <v>0.10990799824974758</v>
      </c>
      <c r="DE106" s="380">
        <v>0</v>
      </c>
      <c r="DF106" s="380">
        <v>0.10990799824974758</v>
      </c>
      <c r="DG106" s="381">
        <v>3.7785659915817588E-2</v>
      </c>
      <c r="DH106" s="380">
        <v>0</v>
      </c>
      <c r="DI106" s="380">
        <v>3.7785659915817588E-2</v>
      </c>
      <c r="DJ106" s="89">
        <v>6.9619588088174655</v>
      </c>
      <c r="DK106" s="380">
        <v>3.053003031163986</v>
      </c>
      <c r="DL106" s="380">
        <v>5.7896569077918195E-2</v>
      </c>
      <c r="DM106" s="89">
        <v>360.43966526294736</v>
      </c>
      <c r="DN106" s="380">
        <v>57.495518216896997</v>
      </c>
      <c r="DO106" s="380">
        <v>0</v>
      </c>
      <c r="DP106" s="89">
        <v>960.51715317007472</v>
      </c>
      <c r="DQ106" s="380">
        <v>139.4413851264602</v>
      </c>
      <c r="DR106" s="380">
        <v>6.7459510758142039E-3</v>
      </c>
      <c r="DS106" s="89">
        <v>137.95372865560535</v>
      </c>
      <c r="DT106" s="380">
        <v>22.455984259785751</v>
      </c>
      <c r="DU106" s="380">
        <v>0</v>
      </c>
      <c r="DV106" s="89">
        <v>700.17974261716199</v>
      </c>
      <c r="DW106" s="380">
        <v>92.857190102877894</v>
      </c>
      <c r="DX106" s="380">
        <v>0</v>
      </c>
      <c r="DY106" s="89">
        <v>160.39835419001713</v>
      </c>
      <c r="DZ106" s="380">
        <v>18.47334799035076</v>
      </c>
      <c r="EA106" s="380">
        <v>3.3634087488603082E-2</v>
      </c>
      <c r="EB106" s="89">
        <v>40.688084082502712</v>
      </c>
      <c r="EC106" s="380">
        <v>5.8417492240196047</v>
      </c>
      <c r="ED106" s="380">
        <v>0</v>
      </c>
      <c r="EE106" s="89">
        <v>160.92618808397336</v>
      </c>
      <c r="EF106" s="380">
        <v>21.359737598321324</v>
      </c>
      <c r="EG106" s="380">
        <v>3.348048985972514E-2</v>
      </c>
      <c r="EH106" s="89">
        <v>19.38320273562346</v>
      </c>
      <c r="EI106" s="380">
        <v>2.3746599722595376</v>
      </c>
      <c r="EJ106" s="380">
        <v>0</v>
      </c>
      <c r="EK106" s="89">
        <v>105.47720891181626</v>
      </c>
      <c r="EL106" s="380">
        <v>10.561434627605705</v>
      </c>
      <c r="EM106" s="380">
        <v>0</v>
      </c>
      <c r="EN106" s="89">
        <v>18.677826118797046</v>
      </c>
      <c r="EO106" s="380">
        <v>2.0447622483457764</v>
      </c>
      <c r="EP106" s="380">
        <v>0</v>
      </c>
      <c r="EQ106" s="89">
        <v>44.805226140647321</v>
      </c>
      <c r="ER106" s="380">
        <v>5.6713251098311979</v>
      </c>
      <c r="ES106" s="380">
        <v>0</v>
      </c>
      <c r="ET106" s="89">
        <v>4.9754736718809092</v>
      </c>
      <c r="EU106" s="380">
        <v>0.91933507433397044</v>
      </c>
      <c r="EV106" s="380">
        <v>0</v>
      </c>
      <c r="EW106" s="89">
        <v>26.302472655374636</v>
      </c>
      <c r="EX106" s="380">
        <v>4.0832445894699356</v>
      </c>
      <c r="EY106" s="380">
        <v>0</v>
      </c>
      <c r="EZ106" s="89">
        <v>3.3997460999936284</v>
      </c>
      <c r="FA106" s="380">
        <v>0.68344264793461262</v>
      </c>
      <c r="FB106" s="380">
        <v>0</v>
      </c>
      <c r="FC106" s="89">
        <v>0</v>
      </c>
      <c r="FD106" s="380">
        <v>0</v>
      </c>
      <c r="FE106" s="380">
        <v>0</v>
      </c>
      <c r="FF106" s="89">
        <v>1.2997550301288285</v>
      </c>
      <c r="FG106" s="380">
        <v>0.43954391977870177</v>
      </c>
      <c r="FH106" s="380">
        <v>1.8763829158746331E-2</v>
      </c>
      <c r="FI106" s="381">
        <v>1.6633413907525471E-2</v>
      </c>
      <c r="FJ106" s="380">
        <v>0</v>
      </c>
      <c r="FK106" s="380">
        <v>1.6633413907525471E-2</v>
      </c>
      <c r="FL106" s="89">
        <v>5.7939336875828502</v>
      </c>
      <c r="FM106" s="380">
        <v>1.2468455729422807</v>
      </c>
      <c r="FN106" s="380">
        <v>0</v>
      </c>
      <c r="FO106" s="89">
        <v>2.2053794420687591</v>
      </c>
      <c r="FP106" s="380">
        <v>0.59461562071443974</v>
      </c>
      <c r="FQ106" s="380">
        <v>0</v>
      </c>
      <c r="FS106" s="118">
        <v>3190.0789597242579</v>
      </c>
      <c r="FT106" s="118">
        <v>0.76377444148997176</v>
      </c>
      <c r="FU106" s="118">
        <v>1.5033407223416611</v>
      </c>
      <c r="FV106" s="207">
        <v>1.7042254089485414</v>
      </c>
    </row>
    <row r="107" spans="2:178">
      <c r="B107" s="73" t="s">
        <v>17</v>
      </c>
      <c r="C107" s="73" t="s">
        <v>51</v>
      </c>
      <c r="D107" s="143" t="s">
        <v>88</v>
      </c>
      <c r="E107" s="73">
        <v>47</v>
      </c>
      <c r="F107" s="73">
        <v>87</v>
      </c>
      <c r="G107" s="156" t="s">
        <v>322</v>
      </c>
      <c r="H107" s="73" t="s">
        <v>39</v>
      </c>
      <c r="I107" s="73" t="s">
        <v>1011</v>
      </c>
      <c r="J107" s="73" t="s">
        <v>970</v>
      </c>
      <c r="K107" s="73">
        <v>25</v>
      </c>
      <c r="L107" s="207">
        <v>17.657512086433499</v>
      </c>
      <c r="M107" s="207"/>
      <c r="N107" s="135">
        <v>528.21350109846207</v>
      </c>
      <c r="O107" s="379">
        <v>32970</v>
      </c>
      <c r="P107" s="379">
        <v>1690</v>
      </c>
      <c r="Q107" s="203"/>
      <c r="R107" s="381">
        <v>7.0712441872050711</v>
      </c>
      <c r="S107" s="380">
        <v>9.8210936387931369</v>
      </c>
      <c r="T107" s="380">
        <v>7.0712441872050711</v>
      </c>
      <c r="U107" s="89">
        <v>26.472080389581475</v>
      </c>
      <c r="V107" s="380">
        <v>17.144241970852931</v>
      </c>
      <c r="W107" s="380">
        <v>12.928807383019864</v>
      </c>
      <c r="X107" s="89">
        <v>190.35975970152631</v>
      </c>
      <c r="Y107" s="380">
        <v>17.12547770588645</v>
      </c>
      <c r="Z107" s="380">
        <v>4.438770698116409</v>
      </c>
      <c r="AA107" s="89">
        <v>410.47722516249877</v>
      </c>
      <c r="AB107" s="380">
        <v>95.019909045739354</v>
      </c>
      <c r="AC107" s="380">
        <v>0.28415416993222681</v>
      </c>
      <c r="AD107" s="89">
        <v>29.117449752783319</v>
      </c>
      <c r="AE107" s="380">
        <v>45.156472954966965</v>
      </c>
      <c r="AF107" s="380">
        <v>2.9164875202604881</v>
      </c>
      <c r="AG107" s="89">
        <v>1373.172695058166</v>
      </c>
      <c r="AH107" s="380">
        <v>886.8452507942186</v>
      </c>
      <c r="AI107" s="380">
        <v>736.03993589402</v>
      </c>
      <c r="AJ107" s="89">
        <v>162682.85316380748</v>
      </c>
      <c r="AK107" s="380">
        <v>23618.359757106507</v>
      </c>
      <c r="AL107" s="380">
        <v>37.317549923303964</v>
      </c>
      <c r="AM107" s="381">
        <v>180.70838542271756</v>
      </c>
      <c r="AN107" s="380">
        <v>207.17979052412835</v>
      </c>
      <c r="AO107" s="380">
        <v>180.70838542271756</v>
      </c>
      <c r="AP107" s="89">
        <v>549.974475390885</v>
      </c>
      <c r="AQ107" s="380">
        <v>463.31473274969113</v>
      </c>
      <c r="AR107" s="380">
        <v>315.16375169658698</v>
      </c>
      <c r="AS107" s="381">
        <v>32.000780750862603</v>
      </c>
      <c r="AT107" s="380">
        <v>40.581742086301965</v>
      </c>
      <c r="AU107" s="380">
        <v>32.000780750862603</v>
      </c>
      <c r="AV107" s="381">
        <v>0.58837262354427589</v>
      </c>
      <c r="AW107" s="380">
        <v>0.75464242490561173</v>
      </c>
      <c r="AX107" s="380">
        <v>0.58837262354427589</v>
      </c>
      <c r="AY107" s="89">
        <v>106.41087561250704</v>
      </c>
      <c r="AZ107" s="380">
        <v>134.27173212370042</v>
      </c>
      <c r="BA107" s="380">
        <v>1.5288183060267044</v>
      </c>
      <c r="BB107" s="89">
        <v>4.6965108978127406</v>
      </c>
      <c r="BC107" s="382">
        <v>1.6770723972716317</v>
      </c>
      <c r="BD107" s="382">
        <v>0.12433964070192297</v>
      </c>
      <c r="BE107" s="381">
        <v>6.3978836536094619</v>
      </c>
      <c r="BF107" s="380">
        <v>6.7264264381207157</v>
      </c>
      <c r="BG107" s="380">
        <v>6.3978836536094619</v>
      </c>
      <c r="BH107" s="89">
        <v>268.38999650166562</v>
      </c>
      <c r="BI107" s="380">
        <v>38.035844625767965</v>
      </c>
      <c r="BJ107" s="380">
        <v>1.4447115090086804</v>
      </c>
      <c r="BK107" s="89">
        <v>1187.1598796230028</v>
      </c>
      <c r="BL107" s="380">
        <v>577.2230830962626</v>
      </c>
      <c r="BM107" s="380">
        <v>2.4277442701677203</v>
      </c>
      <c r="BN107" s="89">
        <v>1217.7634666343749</v>
      </c>
      <c r="BO107" s="380">
        <v>511.1518619912469</v>
      </c>
      <c r="BP107" s="380">
        <v>10.728602760627226</v>
      </c>
      <c r="BQ107" s="89">
        <v>0.28956158769278328</v>
      </c>
      <c r="BR107" s="380">
        <v>0.25246839224400192</v>
      </c>
      <c r="BS107" s="380">
        <v>4.1814751935055093E-2</v>
      </c>
      <c r="BT107" s="381">
        <v>0.50438922130419239</v>
      </c>
      <c r="BU107" s="380">
        <v>0.30905233396937853</v>
      </c>
      <c r="BV107" s="380">
        <v>0.50438922130419239</v>
      </c>
      <c r="BW107" s="381">
        <v>0.6022446145409075</v>
      </c>
      <c r="BX107" s="380">
        <v>0.81754342035176231</v>
      </c>
      <c r="BY107" s="380">
        <v>0.6022446145409075</v>
      </c>
      <c r="BZ107" s="89">
        <v>5.156454089937113</v>
      </c>
      <c r="CA107" s="380">
        <v>2.3491971845718251</v>
      </c>
      <c r="CB107" s="380">
        <v>0.92652459333864334</v>
      </c>
      <c r="CC107" s="89">
        <v>0.93452183631042474</v>
      </c>
      <c r="CD107" s="380">
        <v>0.62117852844426458</v>
      </c>
      <c r="CE107" s="380">
        <v>9.8409115490941432E-2</v>
      </c>
      <c r="CF107" s="89">
        <v>10.675921633987628</v>
      </c>
      <c r="CG107" s="380">
        <v>4.7796651353720314</v>
      </c>
      <c r="CH107" s="380">
        <v>0.65681367938708191</v>
      </c>
      <c r="CI107" s="89">
        <v>3.3904192241596411</v>
      </c>
      <c r="CJ107" s="380">
        <v>2.2540973482943514</v>
      </c>
      <c r="CK107" s="380">
        <v>0.42042118152438546</v>
      </c>
      <c r="CL107" s="381">
        <v>3.8412750473541388</v>
      </c>
      <c r="CM107" s="380">
        <v>2.3833859404738393</v>
      </c>
      <c r="CN107" s="380">
        <v>3.8412750473541388</v>
      </c>
      <c r="CO107" s="89">
        <v>656.86917390719759</v>
      </c>
      <c r="CP107" s="380">
        <v>82.786943960199977</v>
      </c>
      <c r="CQ107" s="380">
        <v>3.7356866608128252E-2</v>
      </c>
      <c r="CR107" s="89">
        <v>481.60570814816532</v>
      </c>
      <c r="CS107" s="380">
        <v>73.02257977891648</v>
      </c>
      <c r="CT107" s="380">
        <v>0</v>
      </c>
      <c r="CU107" s="89">
        <v>4.7189148282114859</v>
      </c>
      <c r="CV107" s="380">
        <v>1.3450453305994503</v>
      </c>
      <c r="CW107" s="380">
        <v>4.2308088794392476E-2</v>
      </c>
      <c r="CX107" s="89">
        <v>3.0692695747275199E-2</v>
      </c>
      <c r="CY107" s="380">
        <v>6.1385391494550169E-2</v>
      </c>
      <c r="CZ107" s="380">
        <v>0</v>
      </c>
      <c r="DA107" s="89">
        <v>0</v>
      </c>
      <c r="DB107" s="380">
        <v>0</v>
      </c>
      <c r="DC107" s="380">
        <v>0</v>
      </c>
      <c r="DD107" s="381">
        <v>0.27554789945942426</v>
      </c>
      <c r="DE107" s="380">
        <v>0</v>
      </c>
      <c r="DF107" s="380">
        <v>0.27554789945942426</v>
      </c>
      <c r="DG107" s="381">
        <v>5.2768442617051832E-2</v>
      </c>
      <c r="DH107" s="380">
        <v>0</v>
      </c>
      <c r="DI107" s="380">
        <v>5.2768442617051832E-2</v>
      </c>
      <c r="DJ107" s="89">
        <v>5.3725595281046354</v>
      </c>
      <c r="DK107" s="380">
        <v>2.6787489834799691</v>
      </c>
      <c r="DL107" s="380">
        <v>0</v>
      </c>
      <c r="DM107" s="89">
        <v>386.19336014634166</v>
      </c>
      <c r="DN107" s="380">
        <v>53.99997631320123</v>
      </c>
      <c r="DO107" s="380">
        <v>1.8754926540405909E-2</v>
      </c>
      <c r="DP107" s="89">
        <v>1013.0048519353287</v>
      </c>
      <c r="DQ107" s="380">
        <v>146.55344167507454</v>
      </c>
      <c r="DR107" s="380">
        <v>0</v>
      </c>
      <c r="DS107" s="89">
        <v>145.96250471422786</v>
      </c>
      <c r="DT107" s="380">
        <v>17.665607629525489</v>
      </c>
      <c r="DU107" s="380">
        <v>1.1324332392178988E-2</v>
      </c>
      <c r="DV107" s="89">
        <v>717.04652580077357</v>
      </c>
      <c r="DW107" s="380">
        <v>91.621225471936228</v>
      </c>
      <c r="DX107" s="380">
        <v>0</v>
      </c>
      <c r="DY107" s="89">
        <v>170.73115370234464</v>
      </c>
      <c r="DZ107" s="380">
        <v>23.13432207119218</v>
      </c>
      <c r="EA107" s="380">
        <v>0</v>
      </c>
      <c r="EB107" s="89">
        <v>42.607251960132892</v>
      </c>
      <c r="EC107" s="380">
        <v>5.104089519158193</v>
      </c>
      <c r="ED107" s="380">
        <v>0</v>
      </c>
      <c r="EE107" s="89">
        <v>164.52985953682503</v>
      </c>
      <c r="EF107" s="380">
        <v>22.444727247244355</v>
      </c>
      <c r="EG107" s="380">
        <v>0</v>
      </c>
      <c r="EH107" s="89">
        <v>19.976164022831703</v>
      </c>
      <c r="EI107" s="380">
        <v>2.9177436916539694</v>
      </c>
      <c r="EJ107" s="380">
        <v>9.7920758553383547E-3</v>
      </c>
      <c r="EK107" s="89">
        <v>112.37148555467678</v>
      </c>
      <c r="EL107" s="380">
        <v>12.603300431694144</v>
      </c>
      <c r="EM107" s="380">
        <v>3.9339113983028196E-2</v>
      </c>
      <c r="EN107" s="89">
        <v>19.061362010630273</v>
      </c>
      <c r="EO107" s="380">
        <v>2.937947346418079</v>
      </c>
      <c r="EP107" s="380">
        <v>9.9610862190440391E-3</v>
      </c>
      <c r="EQ107" s="89">
        <v>45.312326180721328</v>
      </c>
      <c r="ER107" s="380">
        <v>7.2937956935121759</v>
      </c>
      <c r="ES107" s="380">
        <v>0</v>
      </c>
      <c r="ET107" s="89">
        <v>4.9001045901019431</v>
      </c>
      <c r="EU107" s="380">
        <v>0.90197420492737435</v>
      </c>
      <c r="EV107" s="380">
        <v>0</v>
      </c>
      <c r="EW107" s="89">
        <v>27.553313557187053</v>
      </c>
      <c r="EX107" s="380">
        <v>5.9025938158238995</v>
      </c>
      <c r="EY107" s="380">
        <v>4.6657054654844606E-2</v>
      </c>
      <c r="EZ107" s="89">
        <v>3.5313352680599812</v>
      </c>
      <c r="FA107" s="380">
        <v>0.8447173705430352</v>
      </c>
      <c r="FB107" s="380">
        <v>0</v>
      </c>
      <c r="FC107" s="89">
        <v>0</v>
      </c>
      <c r="FD107" s="380">
        <v>0</v>
      </c>
      <c r="FE107" s="380">
        <v>0</v>
      </c>
      <c r="FF107" s="89">
        <v>1.337893682192357</v>
      </c>
      <c r="FG107" s="380">
        <v>0.75319163435018699</v>
      </c>
      <c r="FH107" s="380">
        <v>7.9524047187368649E-2</v>
      </c>
      <c r="FI107" s="381">
        <v>2.8275245886285647E-2</v>
      </c>
      <c r="FJ107" s="380">
        <v>0</v>
      </c>
      <c r="FK107" s="380">
        <v>2.8275245886285647E-2</v>
      </c>
      <c r="FL107" s="89">
        <v>6.2964103651961389</v>
      </c>
      <c r="FM107" s="380">
        <v>1.9007092919192068</v>
      </c>
      <c r="FN107" s="380">
        <v>0</v>
      </c>
      <c r="FO107" s="89">
        <v>2.293260802557791</v>
      </c>
      <c r="FP107" s="380">
        <v>0.48697785370666702</v>
      </c>
      <c r="FQ107" s="380">
        <v>1.2837452857004921E-2</v>
      </c>
      <c r="FS107" s="118">
        <v>3354.3873071283488</v>
      </c>
      <c r="FT107" s="118">
        <v>0.76429026546850398</v>
      </c>
      <c r="FU107" s="118">
        <v>1.3639148431876824</v>
      </c>
      <c r="FV107" s="207">
        <v>1.7830112088607248</v>
      </c>
    </row>
    <row r="108" spans="2:178">
      <c r="B108" s="73" t="s">
        <v>17</v>
      </c>
      <c r="C108" s="73" t="s">
        <v>51</v>
      </c>
      <c r="D108" s="143" t="s">
        <v>88</v>
      </c>
      <c r="E108" s="73">
        <v>47</v>
      </c>
      <c r="F108" s="73">
        <v>87</v>
      </c>
      <c r="G108" s="156" t="s">
        <v>322</v>
      </c>
      <c r="H108" s="73" t="s">
        <v>39</v>
      </c>
      <c r="I108" s="73" t="s">
        <v>1012</v>
      </c>
      <c r="J108" s="73" t="s">
        <v>976</v>
      </c>
      <c r="K108" s="73">
        <v>33</v>
      </c>
      <c r="L108" s="207">
        <v>17.657512086433499</v>
      </c>
      <c r="M108" s="207"/>
      <c r="N108" s="135">
        <v>663.77271819452756</v>
      </c>
      <c r="O108" s="379">
        <v>32440.000000000004</v>
      </c>
      <c r="P108" s="379">
        <v>1330</v>
      </c>
      <c r="Q108" s="203"/>
      <c r="R108" s="381">
        <v>4.4576328591135406</v>
      </c>
      <c r="S108" s="380">
        <v>8.659972377495432</v>
      </c>
      <c r="T108" s="380">
        <v>4.4576328591135406</v>
      </c>
      <c r="U108" s="89">
        <v>18.602008637273965</v>
      </c>
      <c r="V108" s="380">
        <v>14.240179499042032</v>
      </c>
      <c r="W108" s="380">
        <v>7.4075488730959069</v>
      </c>
      <c r="X108" s="89">
        <v>191.11342818895426</v>
      </c>
      <c r="Y108" s="380">
        <v>14.855686125653484</v>
      </c>
      <c r="Z108" s="380">
        <v>2.6508236170082058</v>
      </c>
      <c r="AA108" s="89">
        <v>326.0371185508173</v>
      </c>
      <c r="AB108" s="380">
        <v>72.800553051462288</v>
      </c>
      <c r="AC108" s="380">
        <v>0.41189188771030305</v>
      </c>
      <c r="AD108" s="89">
        <v>2.2849156326292124</v>
      </c>
      <c r="AE108" s="380">
        <v>3.8038224933487066</v>
      </c>
      <c r="AF108" s="380">
        <v>1.2548753848153802</v>
      </c>
      <c r="AG108" s="89">
        <v>1262.3311891319795</v>
      </c>
      <c r="AH108" s="380">
        <v>521.02285384832737</v>
      </c>
      <c r="AI108" s="380">
        <v>449.90286701913459</v>
      </c>
      <c r="AJ108" s="89">
        <v>158774.38728249911</v>
      </c>
      <c r="AK108" s="380">
        <v>11172.816683510371</v>
      </c>
      <c r="AL108" s="380">
        <v>17.439379284711389</v>
      </c>
      <c r="AM108" s="381">
        <v>94.062577522697183</v>
      </c>
      <c r="AN108" s="380">
        <v>156.63740883031105</v>
      </c>
      <c r="AO108" s="380">
        <v>94.062577522697183</v>
      </c>
      <c r="AP108" s="89">
        <v>491.85239360572621</v>
      </c>
      <c r="AQ108" s="380">
        <v>254.53776368488067</v>
      </c>
      <c r="AR108" s="380">
        <v>131.05872345242636</v>
      </c>
      <c r="AS108" s="381">
        <v>20.997181451732825</v>
      </c>
      <c r="AT108" s="380">
        <v>22.698694098074409</v>
      </c>
      <c r="AU108" s="380">
        <v>20.997181451732825</v>
      </c>
      <c r="AV108" s="89">
        <v>0.99707896536470675</v>
      </c>
      <c r="AW108" s="380">
        <v>0.81299633941589122</v>
      </c>
      <c r="AX108" s="380">
        <v>0.34342620630255</v>
      </c>
      <c r="AY108" s="89">
        <v>29.121465976704229</v>
      </c>
      <c r="AZ108" s="380">
        <v>42.567411735433581</v>
      </c>
      <c r="BA108" s="380">
        <v>0.69853723309271254</v>
      </c>
      <c r="BB108" s="89">
        <v>3.7784196307769951</v>
      </c>
      <c r="BC108" s="382">
        <v>0.97876076601658446</v>
      </c>
      <c r="BD108" s="382">
        <v>6.3760673690501576E-2</v>
      </c>
      <c r="BE108" s="381">
        <v>2.7656394079464008</v>
      </c>
      <c r="BF108" s="380">
        <v>4.3658854692888873</v>
      </c>
      <c r="BG108" s="380">
        <v>2.7656394079464008</v>
      </c>
      <c r="BH108" s="89">
        <v>270.00905357494281</v>
      </c>
      <c r="BI108" s="380">
        <v>29.528661216556383</v>
      </c>
      <c r="BJ108" s="380">
        <v>0.96179902771769943</v>
      </c>
      <c r="BK108" s="89">
        <v>740.15718667384385</v>
      </c>
      <c r="BL108" s="380">
        <v>239.96728074005031</v>
      </c>
      <c r="BM108" s="380">
        <v>1.1953973396009865</v>
      </c>
      <c r="BN108" s="89">
        <v>880.4997561482088</v>
      </c>
      <c r="BO108" s="380">
        <v>245.71935079720095</v>
      </c>
      <c r="BP108" s="380">
        <v>5.6901363710224881</v>
      </c>
      <c r="BQ108" s="89">
        <v>0.12024220906578112</v>
      </c>
      <c r="BR108" s="380">
        <v>0.23220987418239847</v>
      </c>
      <c r="BS108" s="380">
        <v>2.1998313423814034E-2</v>
      </c>
      <c r="BT108" s="381">
        <v>0.22651357059513408</v>
      </c>
      <c r="BU108" s="380">
        <v>0</v>
      </c>
      <c r="BV108" s="380">
        <v>0.22651357059513408</v>
      </c>
      <c r="BW108" s="381">
        <v>0.41871536331146519</v>
      </c>
      <c r="BX108" s="380">
        <v>1.0747291433804309</v>
      </c>
      <c r="BY108" s="380">
        <v>0.41871536331146519</v>
      </c>
      <c r="BZ108" s="89">
        <v>3.1321658592051054</v>
      </c>
      <c r="CA108" s="380">
        <v>2.3932316352626928</v>
      </c>
      <c r="CB108" s="380">
        <v>0.44537617636479082</v>
      </c>
      <c r="CC108" s="89">
        <v>0.70238139715227244</v>
      </c>
      <c r="CD108" s="380">
        <v>0.38218439189076581</v>
      </c>
      <c r="CE108" s="380">
        <v>5.4485862782711447E-2</v>
      </c>
      <c r="CF108" s="89">
        <v>10.42260148833506</v>
      </c>
      <c r="CG108" s="380">
        <v>2.1867161174449117</v>
      </c>
      <c r="CH108" s="380">
        <v>0.34711771317966394</v>
      </c>
      <c r="CI108" s="89">
        <v>3.0700517425394929</v>
      </c>
      <c r="CJ108" s="380">
        <v>1.6657102201772735</v>
      </c>
      <c r="CK108" s="380">
        <v>0.20190585075601222</v>
      </c>
      <c r="CL108" s="381">
        <v>1.8692165664514526</v>
      </c>
      <c r="CM108" s="380">
        <v>2.8003531215531794</v>
      </c>
      <c r="CN108" s="380">
        <v>1.8692165664514526</v>
      </c>
      <c r="CO108" s="89">
        <v>673.32639614039124</v>
      </c>
      <c r="CP108" s="380">
        <v>46.769407831506086</v>
      </c>
      <c r="CQ108" s="380">
        <v>1.7192439256111164E-2</v>
      </c>
      <c r="CR108" s="89">
        <v>456.55181255648733</v>
      </c>
      <c r="CS108" s="380">
        <v>25.893690547018565</v>
      </c>
      <c r="CT108" s="380">
        <v>1.1676503874707388E-2</v>
      </c>
      <c r="CU108" s="89">
        <v>3.5742241871534013</v>
      </c>
      <c r="CV108" s="380">
        <v>1.163207139983881</v>
      </c>
      <c r="CW108" s="380">
        <v>0</v>
      </c>
      <c r="CX108" s="89">
        <v>0</v>
      </c>
      <c r="CY108" s="380">
        <v>0</v>
      </c>
      <c r="CZ108" s="380">
        <v>0</v>
      </c>
      <c r="DA108" s="89">
        <v>0</v>
      </c>
      <c r="DB108" s="380">
        <v>0</v>
      </c>
      <c r="DC108" s="380">
        <v>0</v>
      </c>
      <c r="DD108" s="381">
        <v>0.10830320061108684</v>
      </c>
      <c r="DE108" s="380">
        <v>0</v>
      </c>
      <c r="DF108" s="380">
        <v>0.10830320061108684</v>
      </c>
      <c r="DG108" s="381">
        <v>5.3328154994177951E-2</v>
      </c>
      <c r="DH108" s="380">
        <v>0</v>
      </c>
      <c r="DI108" s="380">
        <v>5.3328154994177951E-2</v>
      </c>
      <c r="DJ108" s="89">
        <v>6.8827091538742291</v>
      </c>
      <c r="DK108" s="380">
        <v>2.512176186033996</v>
      </c>
      <c r="DL108" s="380">
        <v>0</v>
      </c>
      <c r="DM108" s="89">
        <v>361.74447641184184</v>
      </c>
      <c r="DN108" s="380">
        <v>36.980990572889176</v>
      </c>
      <c r="DO108" s="380">
        <v>0</v>
      </c>
      <c r="DP108" s="89">
        <v>952.83409407651561</v>
      </c>
      <c r="DQ108" s="380">
        <v>93.676362878540445</v>
      </c>
      <c r="DR108" s="380">
        <v>0</v>
      </c>
      <c r="DS108" s="89">
        <v>137.27221375734669</v>
      </c>
      <c r="DT108" s="380">
        <v>12.995911627478629</v>
      </c>
      <c r="DU108" s="380">
        <v>0</v>
      </c>
      <c r="DV108" s="89">
        <v>705.20951562040432</v>
      </c>
      <c r="DW108" s="380">
        <v>64.55607694321759</v>
      </c>
      <c r="DX108" s="380">
        <v>0</v>
      </c>
      <c r="DY108" s="89">
        <v>162.30402671937844</v>
      </c>
      <c r="DZ108" s="380">
        <v>13.4202560401356</v>
      </c>
      <c r="EA108" s="380">
        <v>0</v>
      </c>
      <c r="EB108" s="89">
        <v>41.001574394052888</v>
      </c>
      <c r="EC108" s="380">
        <v>3.9577396717372291</v>
      </c>
      <c r="ED108" s="380">
        <v>0</v>
      </c>
      <c r="EE108" s="89">
        <v>158.15687922783019</v>
      </c>
      <c r="EF108" s="380">
        <v>8.1692385393708573</v>
      </c>
      <c r="EG108" s="380">
        <v>0</v>
      </c>
      <c r="EH108" s="89">
        <v>19.370116248719633</v>
      </c>
      <c r="EI108" s="380">
        <v>1.8818979173920534</v>
      </c>
      <c r="EJ108" s="380">
        <v>0</v>
      </c>
      <c r="EK108" s="89">
        <v>104.06526258196203</v>
      </c>
      <c r="EL108" s="380">
        <v>7.987111613076304</v>
      </c>
      <c r="EM108" s="380">
        <v>0</v>
      </c>
      <c r="EN108" s="89">
        <v>18.497834750123431</v>
      </c>
      <c r="EO108" s="380">
        <v>1.5774485771112552</v>
      </c>
      <c r="EP108" s="380">
        <v>7.405238522388371E-3</v>
      </c>
      <c r="EQ108" s="89">
        <v>43.875141114683288</v>
      </c>
      <c r="ER108" s="380">
        <v>4.8336863225409612</v>
      </c>
      <c r="ES108" s="380">
        <v>0</v>
      </c>
      <c r="ET108" s="89">
        <v>4.8482745871345569</v>
      </c>
      <c r="EU108" s="380">
        <v>0.88338916437676052</v>
      </c>
      <c r="EV108" s="380">
        <v>0</v>
      </c>
      <c r="EW108" s="89">
        <v>27.64448073661481</v>
      </c>
      <c r="EX108" s="380">
        <v>3.220334075944228</v>
      </c>
      <c r="EY108" s="380">
        <v>0</v>
      </c>
      <c r="EZ108" s="89">
        <v>3.6816903776070302</v>
      </c>
      <c r="FA108" s="380">
        <v>0.55397092348217336</v>
      </c>
      <c r="FB108" s="380">
        <v>9.410955856240107E-3</v>
      </c>
      <c r="FC108" s="381">
        <v>2.4288533633147754E-2</v>
      </c>
      <c r="FD108" s="380">
        <v>0</v>
      </c>
      <c r="FE108" s="380">
        <v>2.4288533633147754E-2</v>
      </c>
      <c r="FF108" s="89">
        <v>1.3328764538501836</v>
      </c>
      <c r="FG108" s="380">
        <v>0.69022745685264553</v>
      </c>
      <c r="FH108" s="380">
        <v>1.5296760898056615E-2</v>
      </c>
      <c r="FI108" s="381">
        <v>1.902956773195752E-2</v>
      </c>
      <c r="FJ108" s="380">
        <v>0</v>
      </c>
      <c r="FK108" s="380">
        <v>1.902956773195752E-2</v>
      </c>
      <c r="FL108" s="89">
        <v>5.6771136200946666</v>
      </c>
      <c r="FM108" s="380">
        <v>1.2304905655492897</v>
      </c>
      <c r="FN108" s="380">
        <v>0</v>
      </c>
      <c r="FO108" s="89">
        <v>2.3328199578953579</v>
      </c>
      <c r="FP108" s="380">
        <v>0.61610053257727515</v>
      </c>
      <c r="FQ108" s="380">
        <v>0</v>
      </c>
      <c r="FS108" s="118">
        <v>3197.0573931607018</v>
      </c>
      <c r="FT108" s="118">
        <v>0.77008229446636212</v>
      </c>
      <c r="FU108" s="118">
        <v>1.4748082859863429</v>
      </c>
      <c r="FV108" s="207">
        <v>1.5419856201445683</v>
      </c>
    </row>
    <row r="109" spans="2:178">
      <c r="B109" s="73" t="s">
        <v>17</v>
      </c>
      <c r="C109" s="73" t="s">
        <v>51</v>
      </c>
      <c r="D109" s="143" t="s">
        <v>88</v>
      </c>
      <c r="E109" s="73">
        <v>47</v>
      </c>
      <c r="F109" s="73">
        <v>87</v>
      </c>
      <c r="G109" s="156" t="s">
        <v>322</v>
      </c>
      <c r="H109" s="73" t="s">
        <v>39</v>
      </c>
      <c r="I109" s="73" t="s">
        <v>1013</v>
      </c>
      <c r="J109" s="73" t="s">
        <v>976</v>
      </c>
      <c r="K109" s="73">
        <v>33</v>
      </c>
      <c r="L109" s="207">
        <v>17.657512086433499</v>
      </c>
      <c r="M109" s="207"/>
      <c r="N109" s="135">
        <v>822.70421410025938</v>
      </c>
      <c r="O109" s="379">
        <v>35440</v>
      </c>
      <c r="P109" s="379">
        <v>1090</v>
      </c>
      <c r="Q109" s="203"/>
      <c r="R109" s="381">
        <v>2.2139918611514799</v>
      </c>
      <c r="S109" s="380">
        <v>5.4348963730022204</v>
      </c>
      <c r="T109" s="380">
        <v>2.2139918611514799</v>
      </c>
      <c r="U109" s="89">
        <v>19.4946106729309</v>
      </c>
      <c r="V109" s="380">
        <v>16.256977169481502</v>
      </c>
      <c r="W109" s="380">
        <v>5.2038436764494103</v>
      </c>
      <c r="X109" s="89">
        <v>197.421962739294</v>
      </c>
      <c r="Y109" s="380">
        <v>17.969272667447701</v>
      </c>
      <c r="Z109" s="380">
        <v>1.7382937243450201</v>
      </c>
      <c r="AA109" s="89">
        <v>414.82432676103099</v>
      </c>
      <c r="AB109" s="380">
        <v>141.84635182662799</v>
      </c>
      <c r="AC109" s="380">
        <v>0.214894653910395</v>
      </c>
      <c r="AD109" s="89">
        <v>9.9654465504909595</v>
      </c>
      <c r="AE109" s="380">
        <v>16.5206168943763</v>
      </c>
      <c r="AF109" s="380">
        <v>0.89427298345100104</v>
      </c>
      <c r="AG109" s="89">
        <v>1242.0305006620299</v>
      </c>
      <c r="AH109" s="380">
        <v>1101.7983970187599</v>
      </c>
      <c r="AI109" s="380">
        <v>220.64626450649001</v>
      </c>
      <c r="AJ109" s="89">
        <v>163850.594387936</v>
      </c>
      <c r="AK109" s="380">
        <v>20679.6391407474</v>
      </c>
      <c r="AL109" s="380">
        <v>14.583873383763001</v>
      </c>
      <c r="AM109" s="89">
        <v>123.84368642954701</v>
      </c>
      <c r="AN109" s="380">
        <v>147.38688208552</v>
      </c>
      <c r="AO109" s="380">
        <v>73.072879425503203</v>
      </c>
      <c r="AP109" s="89">
        <v>463.45688224944701</v>
      </c>
      <c r="AQ109" s="380">
        <v>337.75184776708801</v>
      </c>
      <c r="AR109" s="380">
        <v>94.525968898327207</v>
      </c>
      <c r="AS109" s="89">
        <v>17.083281782945701</v>
      </c>
      <c r="AT109" s="380">
        <v>35.274218996036701</v>
      </c>
      <c r="AU109" s="380">
        <v>12.8597071568845</v>
      </c>
      <c r="AV109" s="89">
        <v>0.65137107941693495</v>
      </c>
      <c r="AW109" s="380">
        <v>0.63500871680497195</v>
      </c>
      <c r="AX109" s="380">
        <v>0.28220423002899397</v>
      </c>
      <c r="AY109" s="89">
        <v>4.2245515015297697</v>
      </c>
      <c r="AZ109" s="380">
        <v>8.4491030030595304</v>
      </c>
      <c r="BA109" s="380">
        <v>0.49625700230457898</v>
      </c>
      <c r="BB109" s="89">
        <v>4.0662973461830099</v>
      </c>
      <c r="BC109" s="382">
        <v>0.85873258006918096</v>
      </c>
      <c r="BD109" s="382">
        <v>4.8424672172370703E-2</v>
      </c>
      <c r="BE109" s="89">
        <v>2.3691055264818299</v>
      </c>
      <c r="BF109" s="380">
        <v>4.7382110529636501</v>
      </c>
      <c r="BG109" s="380">
        <v>2.0805162696552402</v>
      </c>
      <c r="BH109" s="89">
        <v>281.20085236342601</v>
      </c>
      <c r="BI109" s="380">
        <v>37.0101397982409</v>
      </c>
      <c r="BJ109" s="380">
        <v>0.57178947402495806</v>
      </c>
      <c r="BK109" s="89">
        <v>867.50448852710599</v>
      </c>
      <c r="BL109" s="380">
        <v>259.20291536357303</v>
      </c>
      <c r="BM109" s="380">
        <v>0.89043544461396296</v>
      </c>
      <c r="BN109" s="89">
        <v>977.94856970717694</v>
      </c>
      <c r="BO109" s="380">
        <v>159.48541914039001</v>
      </c>
      <c r="BP109" s="380">
        <v>4.4197116664916196</v>
      </c>
      <c r="BQ109" s="89">
        <v>0.18439162155855299</v>
      </c>
      <c r="BR109" s="380">
        <v>0.31374711892969298</v>
      </c>
      <c r="BS109" s="380">
        <v>2.23536377433858E-2</v>
      </c>
      <c r="BT109" s="381">
        <v>0.209582716432094</v>
      </c>
      <c r="BU109" s="380">
        <v>0</v>
      </c>
      <c r="BV109" s="380">
        <v>0.209582716432094</v>
      </c>
      <c r="BW109" s="89">
        <v>0.45978387164481599</v>
      </c>
      <c r="BX109" s="380">
        <v>0.48818450660750701</v>
      </c>
      <c r="BY109" s="380">
        <v>0.29006728613264499</v>
      </c>
      <c r="BZ109" s="89">
        <v>6.1197886316241803</v>
      </c>
      <c r="CA109" s="380">
        <v>3.2718512365827999</v>
      </c>
      <c r="CB109" s="380">
        <v>0.32312736922138102</v>
      </c>
      <c r="CC109" s="89">
        <v>0.76851610103321599</v>
      </c>
      <c r="CD109" s="380">
        <v>0.54286920217243695</v>
      </c>
      <c r="CE109" s="380">
        <v>4.7469725343516601E-2</v>
      </c>
      <c r="CF109" s="89">
        <v>10.7879410037176</v>
      </c>
      <c r="CG109" s="380">
        <v>3.7838612299296499</v>
      </c>
      <c r="CH109" s="380">
        <v>0.25748302806428602</v>
      </c>
      <c r="CI109" s="89">
        <v>3.16794947494843</v>
      </c>
      <c r="CJ109" s="380">
        <v>1.6926774794075601</v>
      </c>
      <c r="CK109" s="380">
        <v>0.148955910692676</v>
      </c>
      <c r="CL109" s="89">
        <v>1.89893036700048</v>
      </c>
      <c r="CM109" s="380">
        <v>2.50846485101281</v>
      </c>
      <c r="CN109" s="380">
        <v>1.44371153675306</v>
      </c>
      <c r="CO109" s="89">
        <v>677.65094612765597</v>
      </c>
      <c r="CP109" s="380">
        <v>73.576095610701799</v>
      </c>
      <c r="CQ109" s="380">
        <v>0</v>
      </c>
      <c r="CR109" s="89">
        <v>454.68970037322401</v>
      </c>
      <c r="CS109" s="380">
        <v>54.780847604885999</v>
      </c>
      <c r="CT109" s="380">
        <v>6.1039323272575998E-3</v>
      </c>
      <c r="CU109" s="89">
        <v>7.8542954220720098</v>
      </c>
      <c r="CV109" s="380">
        <v>3.34454708696448</v>
      </c>
      <c r="CW109" s="380">
        <v>1.1665219277490599E-2</v>
      </c>
      <c r="CX109" s="381">
        <v>6.9776118163496102E-3</v>
      </c>
      <c r="CY109" s="380">
        <v>0</v>
      </c>
      <c r="CZ109" s="380">
        <v>6.9776118163496102E-3</v>
      </c>
      <c r="DA109" s="381">
        <v>3.9696893153613098E-2</v>
      </c>
      <c r="DB109" s="380">
        <v>0</v>
      </c>
      <c r="DC109" s="380">
        <v>3.9696893153613098E-2</v>
      </c>
      <c r="DD109" s="381">
        <v>8.5115182071416606E-2</v>
      </c>
      <c r="DE109" s="380">
        <v>0</v>
      </c>
      <c r="DF109" s="380">
        <v>8.5115182071416606E-2</v>
      </c>
      <c r="DG109" s="381">
        <v>3.1450850228960402E-2</v>
      </c>
      <c r="DH109" s="380">
        <v>0</v>
      </c>
      <c r="DI109" s="380">
        <v>3.1450850228960402E-2</v>
      </c>
      <c r="DJ109" s="89">
        <v>7.3022834159606802</v>
      </c>
      <c r="DK109" s="380">
        <v>3.1904656778341001</v>
      </c>
      <c r="DL109" s="380">
        <v>4.8332906033682899E-2</v>
      </c>
      <c r="DM109" s="89">
        <v>365.42569967685199</v>
      </c>
      <c r="DN109" s="380">
        <v>36.069453934409403</v>
      </c>
      <c r="DO109" s="380">
        <v>0</v>
      </c>
      <c r="DP109" s="89">
        <v>949.54231478449003</v>
      </c>
      <c r="DQ109" s="380">
        <v>105.706202223861</v>
      </c>
      <c r="DR109" s="380">
        <v>0</v>
      </c>
      <c r="DS109" s="89">
        <v>139.041527771516</v>
      </c>
      <c r="DT109" s="380">
        <v>19.211304381628398</v>
      </c>
      <c r="DU109" s="380">
        <v>0</v>
      </c>
      <c r="DV109" s="89">
        <v>690.76409777837603</v>
      </c>
      <c r="DW109" s="380">
        <v>60.701306447666603</v>
      </c>
      <c r="DX109" s="380">
        <v>2.4704444032675198E-2</v>
      </c>
      <c r="DY109" s="89">
        <v>162.26782498405501</v>
      </c>
      <c r="DZ109" s="380">
        <v>19.940053237071901</v>
      </c>
      <c r="EA109" s="380">
        <v>0</v>
      </c>
      <c r="EB109" s="89">
        <v>40.970566792369397</v>
      </c>
      <c r="EC109" s="380">
        <v>4.5061092548787096</v>
      </c>
      <c r="ED109" s="380">
        <v>0</v>
      </c>
      <c r="EE109" s="89">
        <v>156.43605392349801</v>
      </c>
      <c r="EF109" s="380">
        <v>13.583143552330901</v>
      </c>
      <c r="EG109" s="380">
        <v>0</v>
      </c>
      <c r="EH109" s="89">
        <v>19.056263667436198</v>
      </c>
      <c r="EI109" s="380">
        <v>1.84524700213592</v>
      </c>
      <c r="EJ109" s="380">
        <v>0</v>
      </c>
      <c r="EK109" s="89">
        <v>108.329043259304</v>
      </c>
      <c r="EL109" s="380">
        <v>12.6448999324783</v>
      </c>
      <c r="EM109" s="380">
        <v>0</v>
      </c>
      <c r="EN109" s="89">
        <v>18.3841939350344</v>
      </c>
      <c r="EO109" s="380">
        <v>1.8738035069846799</v>
      </c>
      <c r="EP109" s="380">
        <v>0</v>
      </c>
      <c r="EQ109" s="89">
        <v>43.387787345991697</v>
      </c>
      <c r="ER109" s="380">
        <v>5.6204885738710804</v>
      </c>
      <c r="ES109" s="380">
        <v>0</v>
      </c>
      <c r="ET109" s="89">
        <v>4.8732116416273401</v>
      </c>
      <c r="EU109" s="380">
        <v>0.790693350340125</v>
      </c>
      <c r="EV109" s="380">
        <v>0</v>
      </c>
      <c r="EW109" s="89">
        <v>25.791677853424801</v>
      </c>
      <c r="EX109" s="380">
        <v>5.74866084596216</v>
      </c>
      <c r="EY109" s="380">
        <v>0</v>
      </c>
      <c r="EZ109" s="89">
        <v>3.5022956361387898</v>
      </c>
      <c r="FA109" s="380">
        <v>0.62458205061491701</v>
      </c>
      <c r="FB109" s="380">
        <v>0</v>
      </c>
      <c r="FC109" s="381">
        <v>2.48222407494837E-2</v>
      </c>
      <c r="FD109" s="380">
        <v>0</v>
      </c>
      <c r="FE109" s="380">
        <v>2.48222407494837E-2</v>
      </c>
      <c r="FF109" s="89">
        <v>1.3649578949244601</v>
      </c>
      <c r="FG109" s="380">
        <v>0.59298209518315503</v>
      </c>
      <c r="FH109" s="380">
        <v>0</v>
      </c>
      <c r="FI109" s="381">
        <v>1.50759775987353E-2</v>
      </c>
      <c r="FJ109" s="380">
        <v>0</v>
      </c>
      <c r="FK109" s="380">
        <v>1.50759775987353E-2</v>
      </c>
      <c r="FL109" s="89">
        <v>5.5942875538384804</v>
      </c>
      <c r="FM109" s="380">
        <v>1.0179186339767301</v>
      </c>
      <c r="FN109" s="380">
        <v>5.1536671288858601E-3</v>
      </c>
      <c r="FO109" s="89">
        <v>2.1445974067979199</v>
      </c>
      <c r="FP109" s="380">
        <v>0.54179119457172098</v>
      </c>
      <c r="FQ109" s="380">
        <v>4.9564115531816801E-3</v>
      </c>
      <c r="FS109" s="118">
        <v>3182.4622594233388</v>
      </c>
      <c r="FT109" s="118">
        <v>0.77313461270717332</v>
      </c>
      <c r="FU109" s="118">
        <v>1.4903591296909038</v>
      </c>
      <c r="FV109" s="207">
        <v>1.5973201965343136</v>
      </c>
    </row>
    <row r="110" spans="2:178">
      <c r="B110" s="73" t="s">
        <v>17</v>
      </c>
      <c r="C110" s="73" t="s">
        <v>51</v>
      </c>
      <c r="D110" s="143" t="s">
        <v>88</v>
      </c>
      <c r="E110" s="73">
        <v>47</v>
      </c>
      <c r="F110" s="73">
        <v>87</v>
      </c>
      <c r="G110" s="156" t="s">
        <v>322</v>
      </c>
      <c r="H110" s="73" t="s">
        <v>39</v>
      </c>
      <c r="I110" s="73" t="s">
        <v>1014</v>
      </c>
      <c r="J110" s="73" t="s">
        <v>976</v>
      </c>
      <c r="K110" s="73">
        <v>25</v>
      </c>
      <c r="L110" s="207">
        <v>17.657512086433499</v>
      </c>
      <c r="M110" s="207"/>
      <c r="N110" s="135">
        <v>532.88795686039532</v>
      </c>
      <c r="O110" s="379">
        <v>34790</v>
      </c>
      <c r="P110" s="379">
        <v>1150</v>
      </c>
      <c r="Q110" s="203"/>
      <c r="R110" s="381">
        <v>7.3124316878513689</v>
      </c>
      <c r="S110" s="380">
        <v>6.5929522738987369</v>
      </c>
      <c r="T110" s="380">
        <v>7.3124316878513689</v>
      </c>
      <c r="U110" s="89">
        <v>24.033583387750944</v>
      </c>
      <c r="V110" s="380">
        <v>15.00513696454203</v>
      </c>
      <c r="W110" s="380">
        <v>15.189936726794679</v>
      </c>
      <c r="X110" s="89">
        <v>193.96689958853295</v>
      </c>
      <c r="Y110" s="380">
        <v>17.833178675245286</v>
      </c>
      <c r="Z110" s="380">
        <v>5.2059133082228781</v>
      </c>
      <c r="AA110" s="89">
        <v>257.30098710803782</v>
      </c>
      <c r="AB110" s="380">
        <v>62.713679011706262</v>
      </c>
      <c r="AC110" s="380">
        <v>0.42485272244161926</v>
      </c>
      <c r="AD110" s="381">
        <v>2.4142223451755074</v>
      </c>
      <c r="AE110" s="380">
        <v>4.527030407397544</v>
      </c>
      <c r="AF110" s="380">
        <v>2.4142223451755074</v>
      </c>
      <c r="AG110" s="89">
        <v>1416.6165899670973</v>
      </c>
      <c r="AH110" s="380">
        <v>680.71073734510685</v>
      </c>
      <c r="AI110" s="380">
        <v>608.6004392929525</v>
      </c>
      <c r="AJ110" s="89">
        <v>160365.24204131227</v>
      </c>
      <c r="AK110" s="380">
        <v>14010.931713594722</v>
      </c>
      <c r="AL110" s="380">
        <v>38.027614356301932</v>
      </c>
      <c r="AM110" s="381">
        <v>155.68207259043029</v>
      </c>
      <c r="AN110" s="380">
        <v>157.13811091464879</v>
      </c>
      <c r="AO110" s="380">
        <v>155.68207259043029</v>
      </c>
      <c r="AP110" s="381">
        <v>360.02055199952355</v>
      </c>
      <c r="AQ110" s="380">
        <v>507.08875926217758</v>
      </c>
      <c r="AR110" s="380">
        <v>360.02055199952355</v>
      </c>
      <c r="AS110" s="381">
        <v>31.370643080795183</v>
      </c>
      <c r="AT110" s="380">
        <v>34.297027293738232</v>
      </c>
      <c r="AU110" s="380">
        <v>31.370643080795183</v>
      </c>
      <c r="AV110" s="89">
        <v>1.0678064782791916</v>
      </c>
      <c r="AW110" s="380">
        <v>0.73447088871655142</v>
      </c>
      <c r="AX110" s="380">
        <v>0.75821336415701923</v>
      </c>
      <c r="AY110" s="89">
        <v>70.042265930153846</v>
      </c>
      <c r="AZ110" s="380">
        <v>99.574649335804466</v>
      </c>
      <c r="BA110" s="380">
        <v>2.2577597298622196</v>
      </c>
      <c r="BB110" s="89">
        <v>3.7142850441374504</v>
      </c>
      <c r="BC110" s="382">
        <v>0.7890535103121683</v>
      </c>
      <c r="BD110" s="382">
        <v>0.18227644797778833</v>
      </c>
      <c r="BE110" s="381">
        <v>6.0318732022925516</v>
      </c>
      <c r="BF110" s="380">
        <v>8.3010425540338471</v>
      </c>
      <c r="BG110" s="380">
        <v>6.0318732022925516</v>
      </c>
      <c r="BH110" s="89">
        <v>242.96204811890374</v>
      </c>
      <c r="BI110" s="380">
        <v>23.116026234281154</v>
      </c>
      <c r="BJ110" s="380">
        <v>1.7090886226770809</v>
      </c>
      <c r="BK110" s="89">
        <v>656.11292060693734</v>
      </c>
      <c r="BL110" s="380">
        <v>83.643471716778905</v>
      </c>
      <c r="BM110" s="380">
        <v>2.3103471008307861</v>
      </c>
      <c r="BN110" s="89">
        <v>821.63764187505592</v>
      </c>
      <c r="BO110" s="380">
        <v>119.59967929487904</v>
      </c>
      <c r="BP110" s="380">
        <v>11.905210809576841</v>
      </c>
      <c r="BQ110" s="89">
        <v>0.20953252812160636</v>
      </c>
      <c r="BR110" s="380">
        <v>0.1023046362292007</v>
      </c>
      <c r="BS110" s="380">
        <v>6.5955898385810618E-2</v>
      </c>
      <c r="BT110" s="381">
        <v>0.47859178594299395</v>
      </c>
      <c r="BU110" s="380">
        <v>0</v>
      </c>
      <c r="BV110" s="380">
        <v>0.47859178594299395</v>
      </c>
      <c r="BW110" s="381">
        <v>0.8434925243951793</v>
      </c>
      <c r="BX110" s="380">
        <v>1.0965417489881224</v>
      </c>
      <c r="BY110" s="380">
        <v>0.8434925243951793</v>
      </c>
      <c r="BZ110" s="89">
        <v>8.8753131892627692</v>
      </c>
      <c r="CA110" s="380">
        <v>3.6495432756307018</v>
      </c>
      <c r="CB110" s="380">
        <v>0.81861077525723336</v>
      </c>
      <c r="CC110" s="89">
        <v>0.68961433443834019</v>
      </c>
      <c r="CD110" s="380">
        <v>0.44922254316786081</v>
      </c>
      <c r="CE110" s="380">
        <v>0.17629552313949809</v>
      </c>
      <c r="CF110" s="89">
        <v>11.975812618600644</v>
      </c>
      <c r="CG110" s="380">
        <v>4.2454785411031395</v>
      </c>
      <c r="CH110" s="380">
        <v>0.66405617091855718</v>
      </c>
      <c r="CI110" s="89">
        <v>2.9277831788912998</v>
      </c>
      <c r="CJ110" s="380">
        <v>2.0351445401946648</v>
      </c>
      <c r="CK110" s="380">
        <v>0.3074201043994601</v>
      </c>
      <c r="CL110" s="381">
        <v>3.640119735693478</v>
      </c>
      <c r="CM110" s="380">
        <v>8.2290342710301889</v>
      </c>
      <c r="CN110" s="380">
        <v>3.640119735693478</v>
      </c>
      <c r="CO110" s="89">
        <v>627.15410837939987</v>
      </c>
      <c r="CP110" s="380">
        <v>59.400961443294705</v>
      </c>
      <c r="CQ110" s="380">
        <v>3.4696562615015754E-2</v>
      </c>
      <c r="CR110" s="89">
        <v>481.82712473846937</v>
      </c>
      <c r="CS110" s="380">
        <v>46.144892491130896</v>
      </c>
      <c r="CT110" s="380">
        <v>1.6789822866076054E-2</v>
      </c>
      <c r="CU110" s="89">
        <v>4.0176320036391102</v>
      </c>
      <c r="CV110" s="380">
        <v>1.2371040524084156</v>
      </c>
      <c r="CW110" s="380">
        <v>3.2102437437633705E-2</v>
      </c>
      <c r="CX110" s="381">
        <v>1.9190177851212367E-2</v>
      </c>
      <c r="CY110" s="380">
        <v>9.2000132692768521E-2</v>
      </c>
      <c r="CZ110" s="380">
        <v>1.9190177851212367E-2</v>
      </c>
      <c r="DA110" s="89">
        <v>0</v>
      </c>
      <c r="DB110" s="380">
        <v>0</v>
      </c>
      <c r="DC110" s="380">
        <v>0</v>
      </c>
      <c r="DD110" s="381">
        <v>0.16816340144731043</v>
      </c>
      <c r="DE110" s="380">
        <v>0</v>
      </c>
      <c r="DF110" s="380">
        <v>0.16816340144731043</v>
      </c>
      <c r="DG110" s="381">
        <v>0.13572440017085272</v>
      </c>
      <c r="DH110" s="380">
        <v>0</v>
      </c>
      <c r="DI110" s="380">
        <v>0.13572440017085272</v>
      </c>
      <c r="DJ110" s="89">
        <v>4.8435047276558452</v>
      </c>
      <c r="DK110" s="380">
        <v>3.9136516169127828</v>
      </c>
      <c r="DL110" s="380">
        <v>0</v>
      </c>
      <c r="DM110" s="89">
        <v>382.77505607550398</v>
      </c>
      <c r="DN110" s="380">
        <v>45.818703228426791</v>
      </c>
      <c r="DO110" s="380">
        <v>0</v>
      </c>
      <c r="DP110" s="89">
        <v>1007.5403946208111</v>
      </c>
      <c r="DQ110" s="380">
        <v>67.636484649677172</v>
      </c>
      <c r="DR110" s="380">
        <v>0</v>
      </c>
      <c r="DS110" s="89">
        <v>146.46113980300046</v>
      </c>
      <c r="DT110" s="380">
        <v>12.928069097452337</v>
      </c>
      <c r="DU110" s="380">
        <v>0</v>
      </c>
      <c r="DV110" s="89">
        <v>736.57932997667388</v>
      </c>
      <c r="DW110" s="380">
        <v>52.85296188464195</v>
      </c>
      <c r="DX110" s="380">
        <v>0</v>
      </c>
      <c r="DY110" s="89">
        <v>168.29332807436666</v>
      </c>
      <c r="DZ110" s="380">
        <v>26.557116495102079</v>
      </c>
      <c r="EA110" s="380">
        <v>0</v>
      </c>
      <c r="EB110" s="89">
        <v>40.858678037316466</v>
      </c>
      <c r="EC110" s="380">
        <v>2.9597756090868472</v>
      </c>
      <c r="ED110" s="380">
        <v>0</v>
      </c>
      <c r="EE110" s="89">
        <v>172.28394275882943</v>
      </c>
      <c r="EF110" s="380">
        <v>15.795492213009496</v>
      </c>
      <c r="EG110" s="380">
        <v>0</v>
      </c>
      <c r="EH110" s="89">
        <v>20.952079750667281</v>
      </c>
      <c r="EI110" s="380">
        <v>2.2868563832069686</v>
      </c>
      <c r="EJ110" s="380">
        <v>0</v>
      </c>
      <c r="EK110" s="89">
        <v>108.5881102894259</v>
      </c>
      <c r="EL110" s="380">
        <v>14.943348211948583</v>
      </c>
      <c r="EM110" s="380">
        <v>0</v>
      </c>
      <c r="EN110" s="89">
        <v>18.498699647758411</v>
      </c>
      <c r="EO110" s="380">
        <v>2.0668852575475354</v>
      </c>
      <c r="EP110" s="380">
        <v>0</v>
      </c>
      <c r="EQ110" s="89">
        <v>46.187317540134039</v>
      </c>
      <c r="ER110" s="380">
        <v>8.7926285008008165</v>
      </c>
      <c r="ES110" s="380">
        <v>0</v>
      </c>
      <c r="ET110" s="89">
        <v>5.085370640848442</v>
      </c>
      <c r="EU110" s="380">
        <v>0.91628012171698758</v>
      </c>
      <c r="EV110" s="380">
        <v>0</v>
      </c>
      <c r="EW110" s="89">
        <v>26.593340545475325</v>
      </c>
      <c r="EX110" s="380">
        <v>4.7835289740569875</v>
      </c>
      <c r="EY110" s="380">
        <v>0</v>
      </c>
      <c r="EZ110" s="89">
        <v>3.473822024429702</v>
      </c>
      <c r="FA110" s="380">
        <v>0.8931501166071224</v>
      </c>
      <c r="FB110" s="380">
        <v>0</v>
      </c>
      <c r="FC110" s="89">
        <v>0</v>
      </c>
      <c r="FD110" s="380">
        <v>0</v>
      </c>
      <c r="FE110" s="380">
        <v>0</v>
      </c>
      <c r="FF110" s="89">
        <v>1.2400222536102747</v>
      </c>
      <c r="FG110" s="380">
        <v>0.88193074425808993</v>
      </c>
      <c r="FH110" s="380">
        <v>0</v>
      </c>
      <c r="FI110" s="381">
        <v>2.4654517664908827E-2</v>
      </c>
      <c r="FJ110" s="380">
        <v>0</v>
      </c>
      <c r="FK110" s="380">
        <v>2.4654517664908827E-2</v>
      </c>
      <c r="FL110" s="89">
        <v>5.9743555489666242</v>
      </c>
      <c r="FM110" s="380">
        <v>1.3666952664811698</v>
      </c>
      <c r="FN110" s="380">
        <v>0</v>
      </c>
      <c r="FO110" s="89">
        <v>2.2519633689924152</v>
      </c>
      <c r="FP110" s="380">
        <v>0.55825818685358963</v>
      </c>
      <c r="FQ110" s="380">
        <v>1.3596145821582514E-2</v>
      </c>
      <c r="FS110" s="118">
        <v>3365.9977345237112</v>
      </c>
      <c r="FT110" s="118">
        <v>0.7246930861954517</v>
      </c>
      <c r="FU110" s="118">
        <v>1.301616443283081</v>
      </c>
      <c r="FV110" s="207">
        <v>1.7198220020921871</v>
      </c>
    </row>
    <row r="111" spans="2:178">
      <c r="B111" s="73" t="s">
        <v>17</v>
      </c>
      <c r="C111" s="73" t="s">
        <v>51</v>
      </c>
      <c r="D111" s="143" t="s">
        <v>86</v>
      </c>
      <c r="E111" s="73">
        <v>42.9</v>
      </c>
      <c r="F111" s="73">
        <v>78.099999999999994</v>
      </c>
      <c r="G111" s="397" t="s">
        <v>322</v>
      </c>
      <c r="H111" s="73" t="s">
        <v>13</v>
      </c>
      <c r="I111" s="73" t="s">
        <v>1015</v>
      </c>
      <c r="K111" s="73">
        <v>55</v>
      </c>
      <c r="L111" s="207">
        <v>16.399999999999999</v>
      </c>
      <c r="M111" s="207"/>
      <c r="N111" s="135">
        <v>612.35370481326106</v>
      </c>
      <c r="O111" s="379">
        <v>31269.999999999996</v>
      </c>
      <c r="P111" s="379">
        <v>750</v>
      </c>
      <c r="Q111" s="203"/>
      <c r="R111" s="381">
        <v>1.0288235962252714</v>
      </c>
      <c r="S111" s="380">
        <v>1.4931861478279493</v>
      </c>
      <c r="T111" s="380">
        <v>1.0288235962252714</v>
      </c>
      <c r="U111" s="89">
        <v>3.6384714704004466</v>
      </c>
      <c r="V111" s="380">
        <v>5.0462474633751055</v>
      </c>
      <c r="W111" s="380">
        <v>2.2958279448106276</v>
      </c>
      <c r="X111" s="89">
        <v>290.10880509056955</v>
      </c>
      <c r="Y111" s="380">
        <v>45.203060575283345</v>
      </c>
      <c r="Z111" s="380">
        <v>0.77949811633663058</v>
      </c>
      <c r="AA111" s="89">
        <v>484.79477765251988</v>
      </c>
      <c r="AB111" s="380">
        <v>71.815214417299003</v>
      </c>
      <c r="AC111" s="380">
        <v>0.13941468471716598</v>
      </c>
      <c r="AD111" s="381">
        <v>0.53473074821866351</v>
      </c>
      <c r="AE111" s="380">
        <v>12.936071778975752</v>
      </c>
      <c r="AF111" s="380">
        <v>0.53473074821866351</v>
      </c>
      <c r="AG111" s="89">
        <v>681.91653194644698</v>
      </c>
      <c r="AH111" s="380">
        <v>248.97717092683328</v>
      </c>
      <c r="AI111" s="380">
        <v>128.00891904310166</v>
      </c>
      <c r="AJ111" s="89">
        <v>200198.73838425946</v>
      </c>
      <c r="AK111" s="380">
        <v>15086.675247701756</v>
      </c>
      <c r="AL111" s="380">
        <v>4.6555518970334067</v>
      </c>
      <c r="AM111" s="89">
        <v>163.28768876434751</v>
      </c>
      <c r="AN111" s="380">
        <v>78.52812049372875</v>
      </c>
      <c r="AO111" s="380">
        <v>35.296205594091909</v>
      </c>
      <c r="AP111" s="89">
        <v>578.854543372168</v>
      </c>
      <c r="AQ111" s="380">
        <v>184.8007762624392</v>
      </c>
      <c r="AR111" s="380">
        <v>46.144289023916613</v>
      </c>
      <c r="AS111" s="89">
        <v>21.577940285578372</v>
      </c>
      <c r="AT111" s="380">
        <v>10.676997547763623</v>
      </c>
      <c r="AU111" s="380">
        <v>3.7703513827570347</v>
      </c>
      <c r="AV111" s="89">
        <v>1.2190116832862423</v>
      </c>
      <c r="AW111" s="380">
        <v>0.39440434638341854</v>
      </c>
      <c r="AX111" s="380">
        <v>0.20245097422139074</v>
      </c>
      <c r="AY111" s="89">
        <v>21.103047105882819</v>
      </c>
      <c r="AZ111" s="380">
        <v>14.734939795699658</v>
      </c>
      <c r="BA111" s="380">
        <v>0.2706735187453071</v>
      </c>
      <c r="BB111" s="89">
        <v>9.5788767848279193</v>
      </c>
      <c r="BC111" s="382">
        <v>1.0024255030861724</v>
      </c>
      <c r="BD111" s="382">
        <v>2.094704284550156E-2</v>
      </c>
      <c r="BE111" s="381">
        <v>1.0592908273230126</v>
      </c>
      <c r="BF111" s="380">
        <v>2.079906191981467</v>
      </c>
      <c r="BG111" s="380">
        <v>1.0592908273230126</v>
      </c>
      <c r="BH111" s="89">
        <v>269.29160310818207</v>
      </c>
      <c r="BI111" s="380">
        <v>34.366915656963435</v>
      </c>
      <c r="BJ111" s="380">
        <v>0.34833299755737962</v>
      </c>
      <c r="BK111" s="89">
        <v>841.57911219311723</v>
      </c>
      <c r="BL111" s="380">
        <v>105.54747270050368</v>
      </c>
      <c r="BM111" s="380">
        <v>0.54049672785235603</v>
      </c>
      <c r="BN111" s="89">
        <v>887.66139004058209</v>
      </c>
      <c r="BO111" s="380">
        <v>132.4031093429864</v>
      </c>
      <c r="BP111" s="380">
        <v>3.2345147311421925</v>
      </c>
      <c r="BQ111" s="89">
        <v>0.14549803744265191</v>
      </c>
      <c r="BR111" s="380">
        <v>0.14507025573357274</v>
      </c>
      <c r="BS111" s="380">
        <v>1.3701396895396893E-2</v>
      </c>
      <c r="BT111" s="381">
        <v>0.21132871789841307</v>
      </c>
      <c r="BU111" s="380">
        <v>0.37107230487933496</v>
      </c>
      <c r="BV111" s="380">
        <v>0.21132871789841307</v>
      </c>
      <c r="BW111" s="89">
        <v>0.19594049930762122</v>
      </c>
      <c r="BX111" s="380">
        <v>0.34287107669277295</v>
      </c>
      <c r="BY111" s="380">
        <v>0.12120491176153855</v>
      </c>
      <c r="BZ111" s="89">
        <v>6.8085060991048811</v>
      </c>
      <c r="CA111" s="380">
        <v>3.6022576221250864</v>
      </c>
      <c r="CB111" s="380">
        <v>0.4548455221122808</v>
      </c>
      <c r="CC111" s="89">
        <v>0.53572110764185121</v>
      </c>
      <c r="CD111" s="380">
        <v>0.35006754489306979</v>
      </c>
      <c r="CE111" s="380">
        <v>3.0074002167961848E-2</v>
      </c>
      <c r="CF111" s="89">
        <v>16.151992367382871</v>
      </c>
      <c r="CG111" s="380">
        <v>3.9999039505222145</v>
      </c>
      <c r="CH111" s="380">
        <v>0.14947421280348364</v>
      </c>
      <c r="CI111" s="89">
        <v>4.5504282342964508</v>
      </c>
      <c r="CJ111" s="380">
        <v>1.8236831246034784</v>
      </c>
      <c r="CK111" s="380">
        <v>0.11126854715973426</v>
      </c>
      <c r="CL111" s="381">
        <v>0.28161187157140921</v>
      </c>
      <c r="CM111" s="380">
        <v>0.45203243552479028</v>
      </c>
      <c r="CN111" s="380">
        <v>0.28161187157140921</v>
      </c>
      <c r="CO111" s="89">
        <v>721.26617774132308</v>
      </c>
      <c r="CP111" s="380">
        <v>130.17832293661974</v>
      </c>
      <c r="CQ111" s="380">
        <v>1.8810356374555297E-2</v>
      </c>
      <c r="CR111" s="89">
        <v>555.67024355453475</v>
      </c>
      <c r="CS111" s="380">
        <v>88.060770093046656</v>
      </c>
      <c r="CT111" s="380">
        <v>0</v>
      </c>
      <c r="CU111" s="89">
        <v>10.823544838831173</v>
      </c>
      <c r="CV111" s="380">
        <v>2.4179596878524157</v>
      </c>
      <c r="CW111" s="380">
        <v>0</v>
      </c>
      <c r="CX111" s="381">
        <v>5.4958215099894262E-3</v>
      </c>
      <c r="CY111" s="380">
        <v>3.653851631188227E-2</v>
      </c>
      <c r="CZ111" s="380">
        <v>5.4958215099894262E-3</v>
      </c>
      <c r="DA111" s="89">
        <v>0</v>
      </c>
      <c r="DB111" s="380">
        <v>0</v>
      </c>
      <c r="DC111" s="380">
        <v>0</v>
      </c>
      <c r="DD111" s="381">
        <v>6.4814206562397114E-2</v>
      </c>
      <c r="DE111" s="380">
        <v>0</v>
      </c>
      <c r="DF111" s="380">
        <v>6.4814206562397114E-2</v>
      </c>
      <c r="DG111" s="381">
        <v>6.2165788289568182E-2</v>
      </c>
      <c r="DH111" s="380">
        <v>0</v>
      </c>
      <c r="DI111" s="380">
        <v>6.2165788289568182E-2</v>
      </c>
      <c r="DJ111" s="89">
        <v>2.9104671681916567</v>
      </c>
      <c r="DK111" s="380">
        <v>1.6769836380612679</v>
      </c>
      <c r="DL111" s="380">
        <v>0</v>
      </c>
      <c r="DM111" s="89">
        <v>503.59146301282925</v>
      </c>
      <c r="DN111" s="380">
        <v>77.977679674613384</v>
      </c>
      <c r="DO111" s="380">
        <v>0</v>
      </c>
      <c r="DP111" s="89">
        <v>1308.4140047844653</v>
      </c>
      <c r="DQ111" s="380">
        <v>203.34830068236283</v>
      </c>
      <c r="DR111" s="380">
        <v>0</v>
      </c>
      <c r="DS111" s="89">
        <v>195.11162106128913</v>
      </c>
      <c r="DT111" s="380">
        <v>24.731331929543231</v>
      </c>
      <c r="DU111" s="380">
        <v>0</v>
      </c>
      <c r="DV111" s="89">
        <v>923.91004248888271</v>
      </c>
      <c r="DW111" s="380">
        <v>112.80997010298016</v>
      </c>
      <c r="DX111" s="380">
        <v>0</v>
      </c>
      <c r="DY111" s="89">
        <v>204.76067189708547</v>
      </c>
      <c r="DZ111" s="380">
        <v>39.766744688953715</v>
      </c>
      <c r="EA111" s="380">
        <v>0</v>
      </c>
      <c r="EB111" s="89">
        <v>45.955019236381638</v>
      </c>
      <c r="EC111" s="380">
        <v>7.5400990655211313</v>
      </c>
      <c r="ED111" s="380">
        <v>0</v>
      </c>
      <c r="EE111" s="89">
        <v>193.05857431479598</v>
      </c>
      <c r="EF111" s="380">
        <v>25.050298753403748</v>
      </c>
      <c r="EG111" s="380">
        <v>0</v>
      </c>
      <c r="EH111" s="89">
        <v>22.96286860489349</v>
      </c>
      <c r="EI111" s="380">
        <v>3.812729653312402</v>
      </c>
      <c r="EJ111" s="380">
        <v>0</v>
      </c>
      <c r="EK111" s="89">
        <v>121.92857919689698</v>
      </c>
      <c r="EL111" s="380">
        <v>15.225876096451358</v>
      </c>
      <c r="EM111" s="380">
        <v>0</v>
      </c>
      <c r="EN111" s="89">
        <v>21.445098334528161</v>
      </c>
      <c r="EO111" s="380">
        <v>3.739630280894283</v>
      </c>
      <c r="EP111" s="380">
        <v>0</v>
      </c>
      <c r="EQ111" s="89">
        <v>50.826115234060687</v>
      </c>
      <c r="ER111" s="380">
        <v>9.0907477211615841</v>
      </c>
      <c r="ES111" s="380">
        <v>0</v>
      </c>
      <c r="ET111" s="89">
        <v>5.4553160103870422</v>
      </c>
      <c r="EU111" s="380">
        <v>1.3843305679406399</v>
      </c>
      <c r="EV111" s="380">
        <v>0</v>
      </c>
      <c r="EW111" s="89">
        <v>28.040321926199262</v>
      </c>
      <c r="EX111" s="380">
        <v>4.9466425063299804</v>
      </c>
      <c r="EY111" s="380">
        <v>0</v>
      </c>
      <c r="EZ111" s="89">
        <v>3.8500635978232669</v>
      </c>
      <c r="FA111" s="380">
        <v>0.56109984406026647</v>
      </c>
      <c r="FB111" s="380">
        <v>3.9504051714327384E-3</v>
      </c>
      <c r="FC111" s="89">
        <v>0</v>
      </c>
      <c r="FD111" s="380">
        <v>0</v>
      </c>
      <c r="FE111" s="380">
        <v>0</v>
      </c>
      <c r="FF111" s="89">
        <v>2.3181369624428254</v>
      </c>
      <c r="FG111" s="380">
        <v>0.80979589863229418</v>
      </c>
      <c r="FH111" s="380">
        <v>0</v>
      </c>
      <c r="FI111" s="89">
        <v>0</v>
      </c>
      <c r="FJ111" s="380">
        <v>0</v>
      </c>
      <c r="FK111" s="380">
        <v>0</v>
      </c>
      <c r="FL111" s="89">
        <v>7.5699186312119506</v>
      </c>
      <c r="FM111" s="380">
        <v>1.4991674926037863</v>
      </c>
      <c r="FN111" s="380">
        <v>0</v>
      </c>
      <c r="FO111" s="89">
        <v>2.3997058782455887</v>
      </c>
      <c r="FP111" s="380">
        <v>0.64401614192079204</v>
      </c>
      <c r="FQ111" s="380">
        <v>0</v>
      </c>
      <c r="FS111" s="118">
        <v>4184.9800032550529</v>
      </c>
      <c r="FT111" s="118">
        <v>0.69360229784446947</v>
      </c>
      <c r="FU111" s="118">
        <v>1.2980111605895923</v>
      </c>
      <c r="FV111" s="207">
        <v>1.9661801523205487</v>
      </c>
    </row>
    <row r="112" spans="2:178">
      <c r="B112" s="73" t="s">
        <v>17</v>
      </c>
      <c r="C112" s="73" t="s">
        <v>51</v>
      </c>
      <c r="D112" s="143" t="s">
        <v>86</v>
      </c>
      <c r="E112" s="73">
        <v>42.9</v>
      </c>
      <c r="F112" s="73">
        <v>78.099999999999994</v>
      </c>
      <c r="G112" s="397" t="s">
        <v>322</v>
      </c>
      <c r="H112" s="73" t="s">
        <v>13</v>
      </c>
      <c r="I112" s="73" t="s">
        <v>1016</v>
      </c>
      <c r="K112" s="73">
        <v>55</v>
      </c>
      <c r="L112" s="207">
        <v>16.399999999999999</v>
      </c>
      <c r="M112" s="207"/>
      <c r="N112" s="135">
        <v>574.95805871779464</v>
      </c>
      <c r="O112" s="379">
        <v>33660</v>
      </c>
      <c r="P112" s="379">
        <v>1000</v>
      </c>
      <c r="Q112" s="203"/>
      <c r="R112" s="381">
        <v>0.806266489164297</v>
      </c>
      <c r="S112" s="380">
        <v>1.9035613831828899</v>
      </c>
      <c r="T112" s="380">
        <v>0.806266489164297</v>
      </c>
      <c r="U112" s="89">
        <v>3.0883838086772499</v>
      </c>
      <c r="V112" s="380">
        <v>4.6436362389661596</v>
      </c>
      <c r="W112" s="380">
        <v>1.4399909119243199</v>
      </c>
      <c r="X112" s="89">
        <v>292.878701434768</v>
      </c>
      <c r="Y112" s="380">
        <v>34.345612494850101</v>
      </c>
      <c r="Z112" s="380">
        <v>0.43909899329273</v>
      </c>
      <c r="AA112" s="89">
        <v>507.38454595516498</v>
      </c>
      <c r="AB112" s="380">
        <v>80.730155900600195</v>
      </c>
      <c r="AC112" s="380">
        <v>9.7939252788905903E-2</v>
      </c>
      <c r="AD112" s="89">
        <v>2.2545881628033202</v>
      </c>
      <c r="AE112" s="380">
        <v>2.2157728150239602</v>
      </c>
      <c r="AF112" s="380">
        <v>0.31210258181965</v>
      </c>
      <c r="AG112" s="89">
        <v>634.95493146965896</v>
      </c>
      <c r="AH112" s="380">
        <v>258.26403350092602</v>
      </c>
      <c r="AI112" s="380">
        <v>84.466332534001893</v>
      </c>
      <c r="AJ112" s="89">
        <v>199667.47064748601</v>
      </c>
      <c r="AK112" s="380">
        <v>17963.787462579799</v>
      </c>
      <c r="AL112" s="380">
        <v>3.92045943566329</v>
      </c>
      <c r="AM112" s="89">
        <v>169.24619121711501</v>
      </c>
      <c r="AN112" s="380">
        <v>97.195162113672296</v>
      </c>
      <c r="AO112" s="380">
        <v>26.8656274574981</v>
      </c>
      <c r="AP112" s="89">
        <v>601.106419506767</v>
      </c>
      <c r="AQ112" s="380">
        <v>160.873838168334</v>
      </c>
      <c r="AR112" s="380">
        <v>32.136101528765103</v>
      </c>
      <c r="AS112" s="89">
        <v>15.0625604088538</v>
      </c>
      <c r="AT112" s="380">
        <v>7.5361780402934402</v>
      </c>
      <c r="AU112" s="380">
        <v>3.47665282222607</v>
      </c>
      <c r="AV112" s="89">
        <v>1.0383939413499499</v>
      </c>
      <c r="AW112" s="380">
        <v>0.47151617392997802</v>
      </c>
      <c r="AX112" s="380">
        <v>0.132914848798173</v>
      </c>
      <c r="AY112" s="89">
        <v>1.9317424947585999</v>
      </c>
      <c r="AZ112" s="380">
        <v>3.8634849895171901</v>
      </c>
      <c r="BA112" s="380">
        <v>0.11124908890499099</v>
      </c>
      <c r="BB112" s="89">
        <v>9.4436848670245706</v>
      </c>
      <c r="BC112" s="382">
        <v>1.09053957470693</v>
      </c>
      <c r="BD112" s="382">
        <v>1.37262740509473E-2</v>
      </c>
      <c r="BE112" s="381">
        <v>0.90046453951110395</v>
      </c>
      <c r="BF112" s="380">
        <v>2.1104407085834</v>
      </c>
      <c r="BG112" s="380">
        <v>0.90046453951110395</v>
      </c>
      <c r="BH112" s="89">
        <v>267.19877903574798</v>
      </c>
      <c r="BI112" s="380">
        <v>29.401945458291401</v>
      </c>
      <c r="BJ112" s="380">
        <v>0.197700466745899</v>
      </c>
      <c r="BK112" s="89">
        <v>873.244826616865</v>
      </c>
      <c r="BL112" s="380">
        <v>134.53317766607199</v>
      </c>
      <c r="BM112" s="380">
        <v>0.39584882125821202</v>
      </c>
      <c r="BN112" s="89">
        <v>899.73793017285595</v>
      </c>
      <c r="BO112" s="380">
        <v>162.442778156928</v>
      </c>
      <c r="BP112" s="380">
        <v>2.2659806306722201</v>
      </c>
      <c r="BQ112" s="89">
        <v>0.125290724879555</v>
      </c>
      <c r="BR112" s="380">
        <v>0.141532446396614</v>
      </c>
      <c r="BS112" s="380">
        <v>1.15069707213867E-2</v>
      </c>
      <c r="BT112" s="381">
        <v>0.148837460727682</v>
      </c>
      <c r="BU112" s="380">
        <v>0.480588203761106</v>
      </c>
      <c r="BV112" s="380">
        <v>0.148837460727682</v>
      </c>
      <c r="BW112" s="89">
        <v>0.134789764618444</v>
      </c>
      <c r="BX112" s="380">
        <v>0.26957952923688799</v>
      </c>
      <c r="BY112" s="380">
        <v>8.6738881860641298E-2</v>
      </c>
      <c r="BZ112" s="89">
        <v>6.8885190324861902</v>
      </c>
      <c r="CA112" s="380">
        <v>3.13118333376373</v>
      </c>
      <c r="CB112" s="380">
        <v>0.31711915983059402</v>
      </c>
      <c r="CC112" s="89">
        <v>0.736122213752058</v>
      </c>
      <c r="CD112" s="380">
        <v>0.43155203378912899</v>
      </c>
      <c r="CE112" s="380">
        <v>2.0199099126536901E-2</v>
      </c>
      <c r="CF112" s="89">
        <v>15.545472755260199</v>
      </c>
      <c r="CG112" s="380">
        <v>4.0625478966038804</v>
      </c>
      <c r="CH112" s="380">
        <v>0.105112157386272</v>
      </c>
      <c r="CI112" s="89">
        <v>3.9337601749692102</v>
      </c>
      <c r="CJ112" s="380">
        <v>1.50981099203613</v>
      </c>
      <c r="CK112" s="380">
        <v>9.1313070342561906E-2</v>
      </c>
      <c r="CL112" s="381">
        <v>0.22490102309142801</v>
      </c>
      <c r="CM112" s="380">
        <v>0.60196197895128101</v>
      </c>
      <c r="CN112" s="380">
        <v>0.22490102309142801</v>
      </c>
      <c r="CO112" s="89">
        <v>703.37985287963602</v>
      </c>
      <c r="CP112" s="380">
        <v>143.397589530685</v>
      </c>
      <c r="CQ112" s="380">
        <v>8.4900763454234703E-3</v>
      </c>
      <c r="CR112" s="89">
        <v>544.17596221090298</v>
      </c>
      <c r="CS112" s="380">
        <v>108.08910982297201</v>
      </c>
      <c r="CT112" s="380">
        <v>0</v>
      </c>
      <c r="CU112" s="89">
        <v>8.4759737581687506</v>
      </c>
      <c r="CV112" s="380">
        <v>2.0561521804130098</v>
      </c>
      <c r="CW112" s="380">
        <v>0</v>
      </c>
      <c r="CX112" s="89">
        <v>0</v>
      </c>
      <c r="CY112" s="380">
        <v>0</v>
      </c>
      <c r="CZ112" s="380">
        <v>0</v>
      </c>
      <c r="DA112" s="381">
        <v>2.3107316073278799E-2</v>
      </c>
      <c r="DB112" s="380">
        <v>0</v>
      </c>
      <c r="DC112" s="380">
        <v>2.3107316073278799E-2</v>
      </c>
      <c r="DD112" s="381">
        <v>4.6829118706969299E-2</v>
      </c>
      <c r="DE112" s="380">
        <v>0</v>
      </c>
      <c r="DF112" s="380">
        <v>4.6829118706969299E-2</v>
      </c>
      <c r="DG112" s="381">
        <v>1.7024714305906501E-2</v>
      </c>
      <c r="DH112" s="380">
        <v>0</v>
      </c>
      <c r="DI112" s="380">
        <v>1.7024714305906501E-2</v>
      </c>
      <c r="DJ112" s="89">
        <v>6.8153929212843796</v>
      </c>
      <c r="DK112" s="380">
        <v>2.7272431782411899</v>
      </c>
      <c r="DL112" s="380">
        <v>0</v>
      </c>
      <c r="DM112" s="89">
        <v>499.06673354859799</v>
      </c>
      <c r="DN112" s="380">
        <v>87.089050665215595</v>
      </c>
      <c r="DO112" s="380">
        <v>0</v>
      </c>
      <c r="DP112" s="89">
        <v>1320.9160557232699</v>
      </c>
      <c r="DQ112" s="380">
        <v>263.42322588061398</v>
      </c>
      <c r="DR112" s="380">
        <v>0</v>
      </c>
      <c r="DS112" s="89">
        <v>196.44723973572701</v>
      </c>
      <c r="DT112" s="380">
        <v>38.968073557923702</v>
      </c>
      <c r="DU112" s="380">
        <v>3.49081372915296E-3</v>
      </c>
      <c r="DV112" s="89">
        <v>915.86084942659295</v>
      </c>
      <c r="DW112" s="380">
        <v>198.42036129470799</v>
      </c>
      <c r="DX112" s="380">
        <v>0</v>
      </c>
      <c r="DY112" s="89">
        <v>210.135581387857</v>
      </c>
      <c r="DZ112" s="380">
        <v>31.882279669021599</v>
      </c>
      <c r="EA112" s="380">
        <v>0</v>
      </c>
      <c r="EB112" s="89">
        <v>48.2056425593439</v>
      </c>
      <c r="EC112" s="380">
        <v>9.3527142186061294</v>
      </c>
      <c r="ED112" s="380">
        <v>0</v>
      </c>
      <c r="EE112" s="89">
        <v>200.60174351105101</v>
      </c>
      <c r="EF112" s="380">
        <v>33.821157164077</v>
      </c>
      <c r="EG112" s="380">
        <v>2.11319613228141E-2</v>
      </c>
      <c r="EH112" s="89">
        <v>24.394598279292602</v>
      </c>
      <c r="EI112" s="380">
        <v>4.54256651577212</v>
      </c>
      <c r="EJ112" s="380">
        <v>0</v>
      </c>
      <c r="EK112" s="89">
        <v>127.374952876439</v>
      </c>
      <c r="EL112" s="380">
        <v>21.022858836696301</v>
      </c>
      <c r="EM112" s="380">
        <v>0</v>
      </c>
      <c r="EN112" s="89">
        <v>22.0770700982353</v>
      </c>
      <c r="EO112" s="380">
        <v>4.4571623840952501</v>
      </c>
      <c r="EP112" s="380">
        <v>0</v>
      </c>
      <c r="EQ112" s="89">
        <v>51.252016925790997</v>
      </c>
      <c r="ER112" s="380">
        <v>8.2176557903298395</v>
      </c>
      <c r="ES112" s="380">
        <v>0</v>
      </c>
      <c r="ET112" s="89">
        <v>5.6159389920886396</v>
      </c>
      <c r="EU112" s="380">
        <v>1.1916523804524299</v>
      </c>
      <c r="EV112" s="380">
        <v>2.6828271125253298E-3</v>
      </c>
      <c r="EW112" s="89">
        <v>29.0926145986428</v>
      </c>
      <c r="EX112" s="380">
        <v>5.4231300388902</v>
      </c>
      <c r="EY112" s="380">
        <v>0</v>
      </c>
      <c r="EZ112" s="89">
        <v>3.9238027249963898</v>
      </c>
      <c r="FA112" s="380">
        <v>0.60352667929992299</v>
      </c>
      <c r="FB112" s="380">
        <v>0</v>
      </c>
      <c r="FC112" s="89">
        <v>0</v>
      </c>
      <c r="FD112" s="380">
        <v>0</v>
      </c>
      <c r="FE112" s="380">
        <v>0</v>
      </c>
      <c r="FF112" s="89">
        <v>2.01111637573067</v>
      </c>
      <c r="FG112" s="380">
        <v>0.73126010876839698</v>
      </c>
      <c r="FH112" s="380">
        <v>8.5622940193230707E-3</v>
      </c>
      <c r="FI112" s="89">
        <v>0</v>
      </c>
      <c r="FJ112" s="380">
        <v>0</v>
      </c>
      <c r="FK112" s="380">
        <v>0</v>
      </c>
      <c r="FL112" s="89">
        <v>7.5010815267134001</v>
      </c>
      <c r="FM112" s="380">
        <v>2.00258416438224</v>
      </c>
      <c r="FN112" s="380">
        <v>4.1612509756109002E-3</v>
      </c>
      <c r="FO112" s="89">
        <v>2.38256514892986</v>
      </c>
      <c r="FP112" s="380">
        <v>0.654330161651547</v>
      </c>
      <c r="FQ112" s="380">
        <v>0</v>
      </c>
      <c r="FS112" s="118">
        <v>4199.1408025988276</v>
      </c>
      <c r="FT112" s="118">
        <v>0.70532868898753576</v>
      </c>
      <c r="FU112" s="118">
        <v>1.2925595794821811</v>
      </c>
      <c r="FV112" s="207">
        <v>1.9116867111917053</v>
      </c>
    </row>
    <row r="113" spans="2:180">
      <c r="B113" s="73" t="s">
        <v>17</v>
      </c>
      <c r="C113" s="73" t="s">
        <v>51</v>
      </c>
      <c r="D113" s="143" t="s">
        <v>86</v>
      </c>
      <c r="E113" s="73">
        <v>42.9</v>
      </c>
      <c r="F113" s="73">
        <v>78.099999999999994</v>
      </c>
      <c r="G113" s="397" t="s">
        <v>322</v>
      </c>
      <c r="H113" s="73" t="s">
        <v>13</v>
      </c>
      <c r="I113" s="73" t="s">
        <v>1017</v>
      </c>
      <c r="K113" s="73">
        <v>55</v>
      </c>
      <c r="L113" s="207">
        <v>16.399999999999999</v>
      </c>
      <c r="M113" s="207"/>
      <c r="N113" s="135">
        <v>476.79448771719558</v>
      </c>
      <c r="O113" s="379">
        <v>34970</v>
      </c>
      <c r="P113" s="379">
        <v>700.00000000000011</v>
      </c>
      <c r="Q113" s="203"/>
      <c r="R113" s="381">
        <v>0.79672928528980747</v>
      </c>
      <c r="S113" s="380">
        <v>1.4073538673298549</v>
      </c>
      <c r="T113" s="380">
        <v>0.79672928528980747</v>
      </c>
      <c r="U113" s="89">
        <v>4.6966882348843075</v>
      </c>
      <c r="V113" s="380">
        <v>6.0265249841274837</v>
      </c>
      <c r="W113" s="380">
        <v>2.0192870292670317</v>
      </c>
      <c r="X113" s="89">
        <v>282.66844698706234</v>
      </c>
      <c r="Y113" s="380">
        <v>40.598718269377521</v>
      </c>
      <c r="Z113" s="380">
        <v>0.51559182472849918</v>
      </c>
      <c r="AA113" s="89">
        <v>486.30946695770285</v>
      </c>
      <c r="AB113" s="380">
        <v>68.628611059486133</v>
      </c>
      <c r="AC113" s="380">
        <v>0.12551252694363529</v>
      </c>
      <c r="AD113" s="89">
        <v>1.2768719320117827</v>
      </c>
      <c r="AE113" s="380">
        <v>1.0923076592724086</v>
      </c>
      <c r="AF113" s="380">
        <v>0.45038759287637747</v>
      </c>
      <c r="AG113" s="89">
        <v>684.48537353656741</v>
      </c>
      <c r="AH113" s="380">
        <v>167.56604156033691</v>
      </c>
      <c r="AI113" s="380">
        <v>120.26744885718746</v>
      </c>
      <c r="AJ113" s="89">
        <v>198627.80063901312</v>
      </c>
      <c r="AK113" s="380">
        <v>18327.514725896672</v>
      </c>
      <c r="AL113" s="380">
        <v>4.6294636246190741</v>
      </c>
      <c r="AM113" s="89">
        <v>165.95666702117771</v>
      </c>
      <c r="AN113" s="380">
        <v>72.280676760992392</v>
      </c>
      <c r="AO113" s="380">
        <v>41.06777342589276</v>
      </c>
      <c r="AP113" s="89">
        <v>613.54915146531255</v>
      </c>
      <c r="AQ113" s="380">
        <v>141.87112704872973</v>
      </c>
      <c r="AR113" s="380">
        <v>39.705174505484713</v>
      </c>
      <c r="AS113" s="89">
        <v>18.904186092227949</v>
      </c>
      <c r="AT113" s="380">
        <v>8.7932092944223523</v>
      </c>
      <c r="AU113" s="380">
        <v>4.7902378765064464</v>
      </c>
      <c r="AV113" s="89">
        <v>0.92251378445785448</v>
      </c>
      <c r="AW113" s="380">
        <v>0.4046047472357942</v>
      </c>
      <c r="AX113" s="380">
        <v>0.19547761718076986</v>
      </c>
      <c r="AY113" s="89">
        <v>57.16968891455835</v>
      </c>
      <c r="AZ113" s="380">
        <v>48.502320237001655</v>
      </c>
      <c r="BA113" s="380">
        <v>0.24087189342556564</v>
      </c>
      <c r="BB113" s="89">
        <v>9.2173785916776207</v>
      </c>
      <c r="BC113" s="382">
        <v>1.0072975476548673</v>
      </c>
      <c r="BD113" s="382">
        <v>2.5883493109372425E-2</v>
      </c>
      <c r="BE113" s="381">
        <v>1.1189453201474304</v>
      </c>
      <c r="BF113" s="380">
        <v>2.1859187209923223</v>
      </c>
      <c r="BG113" s="380">
        <v>1.1189453201474304</v>
      </c>
      <c r="BH113" s="89">
        <v>273.6473732913837</v>
      </c>
      <c r="BI113" s="380">
        <v>31.270112843984851</v>
      </c>
      <c r="BJ113" s="380">
        <v>0.28317468972767046</v>
      </c>
      <c r="BK113" s="89">
        <v>908.03823783496057</v>
      </c>
      <c r="BL113" s="380">
        <v>143.26140637323402</v>
      </c>
      <c r="BM113" s="380">
        <v>0.45169567291750534</v>
      </c>
      <c r="BN113" s="89">
        <v>947.24450651365078</v>
      </c>
      <c r="BO113" s="380">
        <v>162.84812187028771</v>
      </c>
      <c r="BP113" s="380">
        <v>2.7681612388549719</v>
      </c>
      <c r="BQ113" s="89">
        <v>0.18035345750040993</v>
      </c>
      <c r="BR113" s="380">
        <v>0.17998680293979755</v>
      </c>
      <c r="BS113" s="380">
        <v>1.4674433828206926E-2</v>
      </c>
      <c r="BT113" s="381">
        <v>0.23035955261516003</v>
      </c>
      <c r="BU113" s="380">
        <v>0.4321155518792017</v>
      </c>
      <c r="BV113" s="380">
        <v>0.23035955261516003</v>
      </c>
      <c r="BW113" s="89">
        <v>0.29765815466007317</v>
      </c>
      <c r="BX113" s="380">
        <v>0.38460729511857983</v>
      </c>
      <c r="BY113" s="380">
        <v>0.10150555809355082</v>
      </c>
      <c r="BZ113" s="89">
        <v>7.0721056878617299</v>
      </c>
      <c r="CA113" s="380">
        <v>3.3827056627259631</v>
      </c>
      <c r="CB113" s="380">
        <v>0.38924785373554288</v>
      </c>
      <c r="CC113" s="89">
        <v>0.61452116418807601</v>
      </c>
      <c r="CD113" s="380">
        <v>0.29713713189356222</v>
      </c>
      <c r="CE113" s="380">
        <v>3.8477153412366343E-2</v>
      </c>
      <c r="CF113" s="89">
        <v>15.757528356059609</v>
      </c>
      <c r="CG113" s="380">
        <v>3.5156336714712633</v>
      </c>
      <c r="CH113" s="380">
        <v>0.11246137446520717</v>
      </c>
      <c r="CI113" s="89">
        <v>4.2657197047504471</v>
      </c>
      <c r="CJ113" s="380">
        <v>1.2288999390910937</v>
      </c>
      <c r="CK113" s="380">
        <v>6.2217959473123995E-2</v>
      </c>
      <c r="CL113" s="381">
        <v>0.31899333714084926</v>
      </c>
      <c r="CM113" s="380">
        <v>0.56005917268310434</v>
      </c>
      <c r="CN113" s="380">
        <v>0.31899333714084926</v>
      </c>
      <c r="CO113" s="89">
        <v>714.70774531817733</v>
      </c>
      <c r="CP113" s="380">
        <v>116.72430063631585</v>
      </c>
      <c r="CQ113" s="380">
        <v>1.7518008801078587E-2</v>
      </c>
      <c r="CR113" s="89">
        <v>567.36194000141973</v>
      </c>
      <c r="CS113" s="380">
        <v>75.646502382541044</v>
      </c>
      <c r="CT113" s="380">
        <v>4.9209707352323058E-3</v>
      </c>
      <c r="CU113" s="89">
        <v>9.9996583656941045</v>
      </c>
      <c r="CV113" s="380">
        <v>2.4042508068069766</v>
      </c>
      <c r="CW113" s="380">
        <v>0</v>
      </c>
      <c r="CX113" s="381">
        <v>5.1231980917695085E-3</v>
      </c>
      <c r="CY113" s="380">
        <v>9.8870994336131335E-2</v>
      </c>
      <c r="CZ113" s="380">
        <v>5.1231980917695085E-3</v>
      </c>
      <c r="DA113" s="381">
        <v>2.9639266222747533E-2</v>
      </c>
      <c r="DB113" s="380">
        <v>0</v>
      </c>
      <c r="DC113" s="380">
        <v>2.9639266222747533E-2</v>
      </c>
      <c r="DD113" s="381">
        <v>5.9004675032065419E-2</v>
      </c>
      <c r="DE113" s="380">
        <v>0</v>
      </c>
      <c r="DF113" s="380">
        <v>5.9004675032065419E-2</v>
      </c>
      <c r="DG113" s="381">
        <v>1.2834321146791892E-2</v>
      </c>
      <c r="DH113" s="380">
        <v>0</v>
      </c>
      <c r="DI113" s="380">
        <v>1.2834321146791892E-2</v>
      </c>
      <c r="DJ113" s="89">
        <v>5.7325017435632377</v>
      </c>
      <c r="DK113" s="380">
        <v>2.9109923155057333</v>
      </c>
      <c r="DL113" s="380">
        <v>0</v>
      </c>
      <c r="DM113" s="89">
        <v>511.66457113311969</v>
      </c>
      <c r="DN113" s="380">
        <v>95.949251468474358</v>
      </c>
      <c r="DO113" s="380">
        <v>0</v>
      </c>
      <c r="DP113" s="89">
        <v>1342.9945583117631</v>
      </c>
      <c r="DQ113" s="380">
        <v>246.12221878668868</v>
      </c>
      <c r="DR113" s="380">
        <v>0</v>
      </c>
      <c r="DS113" s="89">
        <v>196.9124583241863</v>
      </c>
      <c r="DT113" s="380">
        <v>34.176496019108278</v>
      </c>
      <c r="DU113" s="380">
        <v>0</v>
      </c>
      <c r="DV113" s="89">
        <v>912.08816477008509</v>
      </c>
      <c r="DW113" s="380">
        <v>151.9264255695237</v>
      </c>
      <c r="DX113" s="380">
        <v>2.2929523747789039E-2</v>
      </c>
      <c r="DY113" s="89">
        <v>208.04483465154007</v>
      </c>
      <c r="DZ113" s="380">
        <v>45.056729334074731</v>
      </c>
      <c r="EA113" s="380">
        <v>0</v>
      </c>
      <c r="EB113" s="89">
        <v>48.167472152627923</v>
      </c>
      <c r="EC113" s="380">
        <v>8.3832862030052677</v>
      </c>
      <c r="ED113" s="380">
        <v>7.4171465682160258E-3</v>
      </c>
      <c r="EE113" s="89">
        <v>195.69750796017897</v>
      </c>
      <c r="EF113" s="380">
        <v>34.089513618860877</v>
      </c>
      <c r="EG113" s="380">
        <v>2.7061717543080979E-2</v>
      </c>
      <c r="EH113" s="89">
        <v>24.007985330858254</v>
      </c>
      <c r="EI113" s="380">
        <v>4.6707046860924457</v>
      </c>
      <c r="EJ113" s="380">
        <v>0</v>
      </c>
      <c r="EK113" s="89">
        <v>125.86474749110771</v>
      </c>
      <c r="EL113" s="380">
        <v>25.250909785113603</v>
      </c>
      <c r="EM113" s="380">
        <v>0</v>
      </c>
      <c r="EN113" s="89">
        <v>22.515148703354434</v>
      </c>
      <c r="EO113" s="380">
        <v>4.2930427426938103</v>
      </c>
      <c r="EP113" s="380">
        <v>0</v>
      </c>
      <c r="EQ113" s="89">
        <v>52.105408203154745</v>
      </c>
      <c r="ER113" s="380">
        <v>10.945066010187801</v>
      </c>
      <c r="ES113" s="380">
        <v>0</v>
      </c>
      <c r="ET113" s="89">
        <v>5.7493446289673509</v>
      </c>
      <c r="EU113" s="380">
        <v>1.2740333968357282</v>
      </c>
      <c r="EV113" s="380">
        <v>0</v>
      </c>
      <c r="EW113" s="89">
        <v>29.717438271923267</v>
      </c>
      <c r="EX113" s="380">
        <v>8.2646282031024789</v>
      </c>
      <c r="EY113" s="380">
        <v>0</v>
      </c>
      <c r="EZ113" s="89">
        <v>4.0159362922153603</v>
      </c>
      <c r="FA113" s="380">
        <v>0.82493424748166289</v>
      </c>
      <c r="FB113" s="380">
        <v>0</v>
      </c>
      <c r="FC113" s="89">
        <v>0</v>
      </c>
      <c r="FD113" s="380">
        <v>0</v>
      </c>
      <c r="FE113" s="380">
        <v>0</v>
      </c>
      <c r="FF113" s="89">
        <v>2.8964131036494911</v>
      </c>
      <c r="FG113" s="380">
        <v>1.0081085074285012</v>
      </c>
      <c r="FH113" s="380">
        <v>1.5375958286599812E-2</v>
      </c>
      <c r="FI113" s="381">
        <v>6.5089913273223016E-3</v>
      </c>
      <c r="FJ113" s="380">
        <v>0</v>
      </c>
      <c r="FK113" s="380">
        <v>6.5089913273223016E-3</v>
      </c>
      <c r="FL113" s="89">
        <v>7.5361028456687444</v>
      </c>
      <c r="FM113" s="380">
        <v>1.6828949851157888</v>
      </c>
      <c r="FN113" s="380">
        <v>5.3288133663283079E-3</v>
      </c>
      <c r="FO113" s="89">
        <v>2.4529988353336671</v>
      </c>
      <c r="FP113" s="380">
        <v>0.58241182935699964</v>
      </c>
      <c r="FQ113" s="380">
        <v>0</v>
      </c>
      <c r="FS113" s="118">
        <v>4246.9075162265017</v>
      </c>
      <c r="FT113" s="118">
        <v>0.71620736324903678</v>
      </c>
      <c r="FU113" s="118">
        <v>1.2597033655736387</v>
      </c>
      <c r="FV113" s="207">
        <v>1.8765494015124207</v>
      </c>
    </row>
    <row r="114" spans="2:180">
      <c r="B114" s="73" t="s">
        <v>17</v>
      </c>
      <c r="C114" s="73" t="s">
        <v>51</v>
      </c>
      <c r="D114" s="143" t="s">
        <v>86</v>
      </c>
      <c r="E114" s="73">
        <v>42.9</v>
      </c>
      <c r="F114" s="73">
        <v>78.099999999999994</v>
      </c>
      <c r="G114" s="397" t="s">
        <v>322</v>
      </c>
      <c r="H114" s="73" t="s">
        <v>13</v>
      </c>
      <c r="I114" s="73" t="s">
        <v>1018</v>
      </c>
      <c r="K114" s="73">
        <v>55</v>
      </c>
      <c r="L114" s="207">
        <v>16.399999999999999</v>
      </c>
      <c r="M114" s="207"/>
      <c r="N114" s="135">
        <v>448.74775314559588</v>
      </c>
      <c r="O114" s="379">
        <v>31940</v>
      </c>
      <c r="P114" s="379">
        <v>1070</v>
      </c>
      <c r="Q114" s="203"/>
      <c r="R114" s="381">
        <v>0.72313453274293005</v>
      </c>
      <c r="S114" s="380">
        <v>1.43226302176678</v>
      </c>
      <c r="T114" s="380">
        <v>0.72313453274293005</v>
      </c>
      <c r="U114" s="89">
        <v>5.06948685982342</v>
      </c>
      <c r="V114" s="380">
        <v>5.46596099486647</v>
      </c>
      <c r="W114" s="380">
        <v>1.5839690460787801</v>
      </c>
      <c r="X114" s="89">
        <v>302.41438068833298</v>
      </c>
      <c r="Y114" s="380">
        <v>39.261758297323901</v>
      </c>
      <c r="Z114" s="380">
        <v>0.45518959682587701</v>
      </c>
      <c r="AA114" s="89">
        <v>486.53612968181102</v>
      </c>
      <c r="AB114" s="380">
        <v>57.563875656374798</v>
      </c>
      <c r="AC114" s="380">
        <v>0.119450974273604</v>
      </c>
      <c r="AD114" s="89">
        <v>0.51819419551864399</v>
      </c>
      <c r="AE114" s="380">
        <v>1.35752962044448</v>
      </c>
      <c r="AF114" s="380">
        <v>0.39038872872178498</v>
      </c>
      <c r="AG114" s="89">
        <v>657.029946011265</v>
      </c>
      <c r="AH114" s="380">
        <v>182.492633988243</v>
      </c>
      <c r="AI114" s="380">
        <v>86.733935708946206</v>
      </c>
      <c r="AJ114" s="89">
        <v>199074.363111496</v>
      </c>
      <c r="AK114" s="380">
        <v>14045.9784682668</v>
      </c>
      <c r="AL114" s="380">
        <v>4.1265798212373799</v>
      </c>
      <c r="AM114" s="89">
        <v>158.00693731299401</v>
      </c>
      <c r="AN114" s="380">
        <v>108.92227808572</v>
      </c>
      <c r="AO114" s="380">
        <v>33.127748163337799</v>
      </c>
      <c r="AP114" s="89">
        <v>708.251394101899</v>
      </c>
      <c r="AQ114" s="380">
        <v>140.94108132558401</v>
      </c>
      <c r="AR114" s="380">
        <v>38.679419575852002</v>
      </c>
      <c r="AS114" s="89">
        <v>15.380603847838801</v>
      </c>
      <c r="AT114" s="380">
        <v>9.48757965009003</v>
      </c>
      <c r="AU114" s="380">
        <v>3.577555413052</v>
      </c>
      <c r="AV114" s="89">
        <v>1.0033735922596501</v>
      </c>
      <c r="AW114" s="380">
        <v>0.57190615093886299</v>
      </c>
      <c r="AX114" s="380">
        <v>0.14389165633668199</v>
      </c>
      <c r="AY114" s="89">
        <v>0.90822014265081297</v>
      </c>
      <c r="AZ114" s="380">
        <v>1.8164402853016299</v>
      </c>
      <c r="BA114" s="380">
        <v>0.16385706142324299</v>
      </c>
      <c r="BB114" s="89">
        <v>9.1461284885415495</v>
      </c>
      <c r="BC114" s="382">
        <v>1.3471481374462999</v>
      </c>
      <c r="BD114" s="382">
        <v>1.6267510034089501E-2</v>
      </c>
      <c r="BE114" s="381">
        <v>0.94632078041781198</v>
      </c>
      <c r="BF114" s="380">
        <v>2.1213503607756099</v>
      </c>
      <c r="BG114" s="380">
        <v>0.94632078041781198</v>
      </c>
      <c r="BH114" s="89">
        <v>267.88292229212902</v>
      </c>
      <c r="BI114" s="380">
        <v>24.560454792232299</v>
      </c>
      <c r="BJ114" s="380">
        <v>0.221297986064209</v>
      </c>
      <c r="BK114" s="89">
        <v>856.09713961729801</v>
      </c>
      <c r="BL114" s="380">
        <v>96.898309847884505</v>
      </c>
      <c r="BM114" s="380">
        <v>0.42492396820282802</v>
      </c>
      <c r="BN114" s="89">
        <v>893.02090168424104</v>
      </c>
      <c r="BO114" s="380">
        <v>108.035238762327</v>
      </c>
      <c r="BP114" s="380">
        <v>2.4013489421294301</v>
      </c>
      <c r="BQ114" s="89">
        <v>0.113971726394463</v>
      </c>
      <c r="BR114" s="380">
        <v>0.117167864958102</v>
      </c>
      <c r="BS114" s="380">
        <v>8.9125496585989103E-3</v>
      </c>
      <c r="BT114" s="381">
        <v>0.14046743551764401</v>
      </c>
      <c r="BU114" s="380">
        <v>0.484878343688248</v>
      </c>
      <c r="BV114" s="380">
        <v>0.14046743551764401</v>
      </c>
      <c r="BW114" s="89">
        <v>0.771581540207535</v>
      </c>
      <c r="BX114" s="380">
        <v>0.64448777888824504</v>
      </c>
      <c r="BY114" s="380">
        <v>6.5020401593172295E-2</v>
      </c>
      <c r="BZ114" s="89">
        <v>6.2245494169255</v>
      </c>
      <c r="CA114" s="380">
        <v>3.6413620773929698</v>
      </c>
      <c r="CB114" s="380">
        <v>0.34992600195903301</v>
      </c>
      <c r="CC114" s="89">
        <v>0.33324357363611501</v>
      </c>
      <c r="CD114" s="380">
        <v>0.30075213689733599</v>
      </c>
      <c r="CE114" s="380">
        <v>3.0092764942164299E-2</v>
      </c>
      <c r="CF114" s="89">
        <v>14.2221869731037</v>
      </c>
      <c r="CG114" s="380">
        <v>4.1514798285379904</v>
      </c>
      <c r="CH114" s="380">
        <v>0.118863465487638</v>
      </c>
      <c r="CI114" s="89">
        <v>4.1878385527138402</v>
      </c>
      <c r="CJ114" s="380">
        <v>1.7321942390254399</v>
      </c>
      <c r="CK114" s="380">
        <v>7.5453293161883303E-2</v>
      </c>
      <c r="CL114" s="381">
        <v>0.20320207287226999</v>
      </c>
      <c r="CM114" s="380">
        <v>0.60745899235248402</v>
      </c>
      <c r="CN114" s="380">
        <v>0.20320207287226999</v>
      </c>
      <c r="CO114" s="89">
        <v>693.30185057728704</v>
      </c>
      <c r="CP114" s="380">
        <v>124.551493384935</v>
      </c>
      <c r="CQ114" s="380">
        <v>1.1196746400341901E-2</v>
      </c>
      <c r="CR114" s="89">
        <v>530.32507505369904</v>
      </c>
      <c r="CS114" s="380">
        <v>75.117593501855694</v>
      </c>
      <c r="CT114" s="380">
        <v>0</v>
      </c>
      <c r="CU114" s="89">
        <v>10.9780824641004</v>
      </c>
      <c r="CV114" s="380">
        <v>3.09929143937805</v>
      </c>
      <c r="CW114" s="380">
        <v>0</v>
      </c>
      <c r="CX114" s="381">
        <v>4.1662260505748398E-3</v>
      </c>
      <c r="CY114" s="380">
        <v>0</v>
      </c>
      <c r="CZ114" s="380">
        <v>4.1662260505748398E-3</v>
      </c>
      <c r="DA114" s="381">
        <v>2.4099539758391499E-2</v>
      </c>
      <c r="DB114" s="380">
        <v>0</v>
      </c>
      <c r="DC114" s="380">
        <v>2.4099539758391499E-2</v>
      </c>
      <c r="DD114" s="381">
        <v>6.0136736434664703E-2</v>
      </c>
      <c r="DE114" s="380">
        <v>0</v>
      </c>
      <c r="DF114" s="380">
        <v>6.0136736434664703E-2</v>
      </c>
      <c r="DG114" s="381">
        <v>4.0443523898928503E-2</v>
      </c>
      <c r="DH114" s="380">
        <v>0</v>
      </c>
      <c r="DI114" s="380">
        <v>4.0443523898928503E-2</v>
      </c>
      <c r="DJ114" s="89">
        <v>0.60022043297819605</v>
      </c>
      <c r="DK114" s="380">
        <v>0.89775724412096602</v>
      </c>
      <c r="DL114" s="380">
        <v>0</v>
      </c>
      <c r="DM114" s="89">
        <v>494.88274271531202</v>
      </c>
      <c r="DN114" s="380">
        <v>94.368691246885106</v>
      </c>
      <c r="DO114" s="380">
        <v>0</v>
      </c>
      <c r="DP114" s="89">
        <v>1291.85586129954</v>
      </c>
      <c r="DQ114" s="380">
        <v>237.784319265904</v>
      </c>
      <c r="DR114" s="380">
        <v>0</v>
      </c>
      <c r="DS114" s="89">
        <v>192.09490927078801</v>
      </c>
      <c r="DT114" s="380">
        <v>29.7657756984683</v>
      </c>
      <c r="DU114" s="380">
        <v>0</v>
      </c>
      <c r="DV114" s="89">
        <v>910.20496765785902</v>
      </c>
      <c r="DW114" s="380">
        <v>168.25123975620201</v>
      </c>
      <c r="DX114" s="380">
        <v>0</v>
      </c>
      <c r="DY114" s="89">
        <v>198.20333396378899</v>
      </c>
      <c r="DZ114" s="380">
        <v>30.623517972560201</v>
      </c>
      <c r="EA114" s="380">
        <v>0</v>
      </c>
      <c r="EB114" s="89">
        <v>45.904366302390798</v>
      </c>
      <c r="EC114" s="380">
        <v>10.4794993699384</v>
      </c>
      <c r="ED114" s="380">
        <v>6.0151703680437797E-3</v>
      </c>
      <c r="EE114" s="89">
        <v>184.89183534306599</v>
      </c>
      <c r="EF114" s="380">
        <v>32.710390951807497</v>
      </c>
      <c r="EG114" s="380">
        <v>0</v>
      </c>
      <c r="EH114" s="89">
        <v>22.613346574510199</v>
      </c>
      <c r="EI114" s="380">
        <v>4.04151423153517</v>
      </c>
      <c r="EJ114" s="380">
        <v>0</v>
      </c>
      <c r="EK114" s="89">
        <v>120.27051285220099</v>
      </c>
      <c r="EL114" s="380">
        <v>21.512913345695299</v>
      </c>
      <c r="EM114" s="380">
        <v>0</v>
      </c>
      <c r="EN114" s="89">
        <v>21.2924961030159</v>
      </c>
      <c r="EO114" s="380">
        <v>3.6592243647618998</v>
      </c>
      <c r="EP114" s="380">
        <v>0</v>
      </c>
      <c r="EQ114" s="89">
        <v>50.248501855817501</v>
      </c>
      <c r="ER114" s="380">
        <v>7.7182485451131599</v>
      </c>
      <c r="ES114" s="380">
        <v>0</v>
      </c>
      <c r="ET114" s="89">
        <v>5.3446450420465004</v>
      </c>
      <c r="EU114" s="380">
        <v>1.08171717583239</v>
      </c>
      <c r="EV114" s="380">
        <v>0</v>
      </c>
      <c r="EW114" s="89">
        <v>27.456956212292301</v>
      </c>
      <c r="EX114" s="380">
        <v>4.6764190395335001</v>
      </c>
      <c r="EY114" s="380">
        <v>0</v>
      </c>
      <c r="EZ114" s="89">
        <v>3.7714774098231398</v>
      </c>
      <c r="FA114" s="380">
        <v>0.97750058411269902</v>
      </c>
      <c r="FB114" s="380">
        <v>0</v>
      </c>
      <c r="FC114" s="89">
        <v>0</v>
      </c>
      <c r="FD114" s="380">
        <v>0</v>
      </c>
      <c r="FE114" s="380">
        <v>0</v>
      </c>
      <c r="FF114" s="89">
        <v>4.2273268398727</v>
      </c>
      <c r="FG114" s="380">
        <v>1.40188858127766</v>
      </c>
      <c r="FH114" s="380">
        <v>0</v>
      </c>
      <c r="FI114" s="381">
        <v>8.9837994646758193E-3</v>
      </c>
      <c r="FJ114" s="380">
        <v>0</v>
      </c>
      <c r="FK114" s="380">
        <v>8.9837994646758193E-3</v>
      </c>
      <c r="FL114" s="89">
        <v>8.7764225664850297</v>
      </c>
      <c r="FM114" s="380">
        <v>2.2841127844278599</v>
      </c>
      <c r="FN114" s="380">
        <v>0</v>
      </c>
      <c r="FO114" s="89">
        <v>2.71628891621177</v>
      </c>
      <c r="FP114" s="380">
        <v>0.70041856644008404</v>
      </c>
      <c r="FQ114" s="380">
        <v>0</v>
      </c>
      <c r="FS114" s="118">
        <v>4099.3610276561503</v>
      </c>
      <c r="FT114" s="118">
        <v>0.71890575691516201</v>
      </c>
      <c r="FU114" s="118">
        <v>1.3073148587346837</v>
      </c>
      <c r="FV114" s="207">
        <v>2.3270516067857323</v>
      </c>
    </row>
    <row r="115" spans="2:180">
      <c r="B115" s="73" t="s">
        <v>17</v>
      </c>
      <c r="C115" s="73" t="s">
        <v>51</v>
      </c>
      <c r="D115" s="143" t="s">
        <v>86</v>
      </c>
      <c r="E115" s="73">
        <v>42.9</v>
      </c>
      <c r="F115" s="73">
        <v>78.099999999999994</v>
      </c>
      <c r="G115" s="397" t="s">
        <v>322</v>
      </c>
      <c r="H115" s="73" t="s">
        <v>13</v>
      </c>
      <c r="I115" s="73" t="s">
        <v>1019</v>
      </c>
      <c r="K115" s="73">
        <v>25</v>
      </c>
      <c r="L115" s="207">
        <v>16.399999999999999</v>
      </c>
      <c r="M115" s="207"/>
      <c r="N115" s="135">
        <v>677.79608548032695</v>
      </c>
      <c r="O115" s="379">
        <v>33630</v>
      </c>
      <c r="P115" s="379">
        <v>859.99999999999989</v>
      </c>
      <c r="Q115" s="203"/>
      <c r="R115" s="381">
        <v>3.09991520734452</v>
      </c>
      <c r="S115" s="380">
        <v>5.7772455338118203</v>
      </c>
      <c r="T115" s="380">
        <v>3.09991520734452</v>
      </c>
      <c r="U115" s="381">
        <v>7.5537541854597503</v>
      </c>
      <c r="V115" s="380">
        <v>17.914887363410401</v>
      </c>
      <c r="W115" s="380">
        <v>7.5537541854597503</v>
      </c>
      <c r="X115" s="89">
        <v>295.43909013373502</v>
      </c>
      <c r="Y115" s="380">
        <v>76.6125809673796</v>
      </c>
      <c r="Z115" s="380">
        <v>2.1542871555803802</v>
      </c>
      <c r="AA115" s="89">
        <v>511.62099619529999</v>
      </c>
      <c r="AB115" s="380">
        <v>145.624214038161</v>
      </c>
      <c r="AC115" s="380">
        <v>0.40614181577637298</v>
      </c>
      <c r="AD115" s="381">
        <v>1.2444451054762899</v>
      </c>
      <c r="AE115" s="380">
        <v>3.2546715061087599</v>
      </c>
      <c r="AF115" s="380">
        <v>1.2444451054762899</v>
      </c>
      <c r="AG115" s="89">
        <v>584.99668259825705</v>
      </c>
      <c r="AH115" s="380">
        <v>702.38953947005496</v>
      </c>
      <c r="AI115" s="380">
        <v>364.26945269003198</v>
      </c>
      <c r="AJ115" s="89">
        <v>204431.27851786499</v>
      </c>
      <c r="AK115" s="380">
        <v>36282.483362289197</v>
      </c>
      <c r="AL115" s="380">
        <v>19.3815209588053</v>
      </c>
      <c r="AM115" s="89">
        <v>168.31494037934499</v>
      </c>
      <c r="AN115" s="380">
        <v>362.80718367123899</v>
      </c>
      <c r="AO115" s="380">
        <v>144.61536028555</v>
      </c>
      <c r="AP115" s="89">
        <v>632.346074186647</v>
      </c>
      <c r="AQ115" s="380">
        <v>420.11940252618501</v>
      </c>
      <c r="AR115" s="380">
        <v>156.96728305767999</v>
      </c>
      <c r="AS115" s="381">
        <v>17.284018836729</v>
      </c>
      <c r="AT115" s="380">
        <v>36.518230747910103</v>
      </c>
      <c r="AU115" s="380">
        <v>17.284018836729</v>
      </c>
      <c r="AV115" s="89">
        <v>1.0915575407932601</v>
      </c>
      <c r="AW115" s="380">
        <v>2.1624833316820702</v>
      </c>
      <c r="AX115" s="380">
        <v>0.69306977068816999</v>
      </c>
      <c r="AY115" s="381">
        <v>0.77450701340489403</v>
      </c>
      <c r="AZ115" s="380">
        <v>0</v>
      </c>
      <c r="BA115" s="380">
        <v>0.77450701340489403</v>
      </c>
      <c r="BB115" s="89">
        <v>9.1671543201909707</v>
      </c>
      <c r="BC115" s="382">
        <v>1.6595525479052</v>
      </c>
      <c r="BD115" s="382">
        <v>7.5256209981871006E-2</v>
      </c>
      <c r="BE115" s="381">
        <v>3.7106662571993398</v>
      </c>
      <c r="BF115" s="380">
        <v>9.7283135866256494</v>
      </c>
      <c r="BG115" s="380">
        <v>3.7106662571993398</v>
      </c>
      <c r="BH115" s="89">
        <v>277.18820373403099</v>
      </c>
      <c r="BI115" s="380">
        <v>54.651455535804899</v>
      </c>
      <c r="BJ115" s="380">
        <v>1.1652856846519399</v>
      </c>
      <c r="BK115" s="89">
        <v>1028.9078199642199</v>
      </c>
      <c r="BL115" s="380">
        <v>203.769188512901</v>
      </c>
      <c r="BM115" s="380">
        <v>1.8208854944808199</v>
      </c>
      <c r="BN115" s="89">
        <v>941.398444038089</v>
      </c>
      <c r="BO115" s="380">
        <v>187.103330075934</v>
      </c>
      <c r="BP115" s="380">
        <v>10.6531147785016</v>
      </c>
      <c r="BQ115" s="89">
        <v>0.17782701354339001</v>
      </c>
      <c r="BR115" s="380">
        <v>0.35565402708677901</v>
      </c>
      <c r="BS115" s="380">
        <v>6.4896776972304698E-2</v>
      </c>
      <c r="BT115" s="381">
        <v>0.66408492366175198</v>
      </c>
      <c r="BU115" s="380">
        <v>1.80353113900405</v>
      </c>
      <c r="BV115" s="380">
        <v>0.66408492366175198</v>
      </c>
      <c r="BW115" s="381">
        <v>0.39435689055339701</v>
      </c>
      <c r="BX115" s="380">
        <v>1.48863545866928</v>
      </c>
      <c r="BY115" s="380">
        <v>0.39435689055339701</v>
      </c>
      <c r="BZ115" s="89">
        <v>9.7265109092446895</v>
      </c>
      <c r="CA115" s="380">
        <v>8.0930002901995</v>
      </c>
      <c r="CB115" s="380">
        <v>1.49316695463989</v>
      </c>
      <c r="CC115" s="89">
        <v>0.97858211911039295</v>
      </c>
      <c r="CD115" s="380">
        <v>0.78427186957334105</v>
      </c>
      <c r="CE115" s="380">
        <v>9.6484717163662997E-2</v>
      </c>
      <c r="CF115" s="89">
        <v>14.671958337020699</v>
      </c>
      <c r="CG115" s="380">
        <v>6.0526359148534103</v>
      </c>
      <c r="CH115" s="380">
        <v>0.41819837071744698</v>
      </c>
      <c r="CI115" s="89">
        <v>4.4947276814074897</v>
      </c>
      <c r="CJ115" s="380">
        <v>4.0453065522761298</v>
      </c>
      <c r="CK115" s="380">
        <v>0.22563576796363399</v>
      </c>
      <c r="CL115" s="381">
        <v>1.1083380570575101</v>
      </c>
      <c r="CM115" s="380">
        <v>1.5532055226731001</v>
      </c>
      <c r="CN115" s="380">
        <v>1.1083380570575101</v>
      </c>
      <c r="CO115" s="89">
        <v>735.33887352164504</v>
      </c>
      <c r="CP115" s="380">
        <v>193.72556796639299</v>
      </c>
      <c r="CQ115" s="380">
        <v>5.25013319203297E-2</v>
      </c>
      <c r="CR115" s="89">
        <v>593.870672390305</v>
      </c>
      <c r="CS115" s="380">
        <v>170.12926569089001</v>
      </c>
      <c r="CT115" s="380">
        <v>0</v>
      </c>
      <c r="CU115" s="89">
        <v>11.3258583165932</v>
      </c>
      <c r="CV115" s="380">
        <v>5.4838828221235403</v>
      </c>
      <c r="CW115" s="380">
        <v>3.1300114010272197E-2</v>
      </c>
      <c r="CX115" s="89">
        <v>0</v>
      </c>
      <c r="CY115" s="380">
        <v>0</v>
      </c>
      <c r="CZ115" s="380">
        <v>0</v>
      </c>
      <c r="DA115" s="89">
        <v>0</v>
      </c>
      <c r="DB115" s="380">
        <v>0</v>
      </c>
      <c r="DC115" s="380">
        <v>0</v>
      </c>
      <c r="DD115" s="381">
        <v>0.29524315457580802</v>
      </c>
      <c r="DE115" s="380">
        <v>0</v>
      </c>
      <c r="DF115" s="380">
        <v>0.29524315457580802</v>
      </c>
      <c r="DG115" s="381">
        <v>7.6516032122406999E-2</v>
      </c>
      <c r="DH115" s="380">
        <v>0</v>
      </c>
      <c r="DI115" s="380">
        <v>7.6516032122406999E-2</v>
      </c>
      <c r="DJ115" s="89">
        <v>8.4900470398291592</v>
      </c>
      <c r="DK115" s="380">
        <v>7.1469959033661201</v>
      </c>
      <c r="DL115" s="380">
        <v>0</v>
      </c>
      <c r="DM115" s="89">
        <v>545.07284728282002</v>
      </c>
      <c r="DN115" s="380">
        <v>158.251107952464</v>
      </c>
      <c r="DO115" s="380">
        <v>0</v>
      </c>
      <c r="DP115" s="89">
        <v>1439.5319299758301</v>
      </c>
      <c r="DQ115" s="380">
        <v>387.40650949179002</v>
      </c>
      <c r="DR115" s="380">
        <v>1.9162963979064002E-2</v>
      </c>
      <c r="DS115" s="89">
        <v>210.22958959967301</v>
      </c>
      <c r="DT115" s="380">
        <v>47.204056580080099</v>
      </c>
      <c r="DU115" s="380">
        <v>0</v>
      </c>
      <c r="DV115" s="89">
        <v>958.84530896251499</v>
      </c>
      <c r="DW115" s="380">
        <v>296.55757244766698</v>
      </c>
      <c r="DX115" s="380">
        <v>0</v>
      </c>
      <c r="DY115" s="89">
        <v>212.56749667890301</v>
      </c>
      <c r="DZ115" s="380">
        <v>60.421793800268901</v>
      </c>
      <c r="EA115" s="380">
        <v>0</v>
      </c>
      <c r="EB115" s="89">
        <v>49.6582632626925</v>
      </c>
      <c r="EC115" s="380">
        <v>14.5937009371345</v>
      </c>
      <c r="ED115" s="380">
        <v>0</v>
      </c>
      <c r="EE115" s="89">
        <v>203.06214253496901</v>
      </c>
      <c r="EF115" s="380">
        <v>53.469858210689402</v>
      </c>
      <c r="EG115" s="380">
        <v>0</v>
      </c>
      <c r="EH115" s="89">
        <v>25.707105558246301</v>
      </c>
      <c r="EI115" s="380">
        <v>8.3946502219311991</v>
      </c>
      <c r="EJ115" s="380">
        <v>0</v>
      </c>
      <c r="EK115" s="89">
        <v>129.996159662499</v>
      </c>
      <c r="EL115" s="380">
        <v>44.2378256051894</v>
      </c>
      <c r="EM115" s="380">
        <v>0</v>
      </c>
      <c r="EN115" s="89">
        <v>23.346712855669701</v>
      </c>
      <c r="EO115" s="380">
        <v>6.8436485024577003</v>
      </c>
      <c r="EP115" s="380">
        <v>0</v>
      </c>
      <c r="EQ115" s="89">
        <v>53.034195193312001</v>
      </c>
      <c r="ER115" s="380">
        <v>14.3849598164076</v>
      </c>
      <c r="ES115" s="380">
        <v>3.8059593251837699E-2</v>
      </c>
      <c r="ET115" s="89">
        <v>5.9572510790350304</v>
      </c>
      <c r="EU115" s="380">
        <v>1.7838756669745199</v>
      </c>
      <c r="EV115" s="380">
        <v>1.20238797148915E-2</v>
      </c>
      <c r="EW115" s="89">
        <v>29.1581488086516</v>
      </c>
      <c r="EX115" s="380">
        <v>8.1437812073884306</v>
      </c>
      <c r="EY115" s="380">
        <v>0</v>
      </c>
      <c r="EZ115" s="89">
        <v>4.1824391275002197</v>
      </c>
      <c r="FA115" s="380">
        <v>1.6290625812805</v>
      </c>
      <c r="FB115" s="380">
        <v>0</v>
      </c>
      <c r="FC115" s="381">
        <v>5.47622634943149E-2</v>
      </c>
      <c r="FD115" s="380">
        <v>0</v>
      </c>
      <c r="FE115" s="380">
        <v>5.47622634943149E-2</v>
      </c>
      <c r="FF115" s="89">
        <v>2.24138450819704</v>
      </c>
      <c r="FG115" s="380">
        <v>1.3156580251196499</v>
      </c>
      <c r="FH115" s="380">
        <v>0</v>
      </c>
      <c r="FI115" s="381">
        <v>2.2848451423749101E-2</v>
      </c>
      <c r="FJ115" s="380">
        <v>0</v>
      </c>
      <c r="FK115" s="380">
        <v>2.2848451423749101E-2</v>
      </c>
      <c r="FL115" s="89">
        <v>7.7151091082932304</v>
      </c>
      <c r="FM115" s="380">
        <v>3.28700918822148</v>
      </c>
      <c r="FN115" s="380">
        <v>0</v>
      </c>
      <c r="FO115" s="89">
        <v>2.2192400651654798</v>
      </c>
      <c r="FP115" s="380">
        <v>1.01317182453156</v>
      </c>
      <c r="FQ115" s="380">
        <v>0</v>
      </c>
      <c r="FS115" s="118">
        <v>4484.2202629726216</v>
      </c>
      <c r="FT115" s="118">
        <v>0.71806639037114628</v>
      </c>
      <c r="FU115" s="118">
        <v>1.2382138194532091</v>
      </c>
      <c r="FV115" s="207">
        <v>1.8446434898633979</v>
      </c>
    </row>
    <row r="116" spans="2:180">
      <c r="B116" s="73" t="s">
        <v>17</v>
      </c>
      <c r="C116" s="73" t="s">
        <v>51</v>
      </c>
      <c r="D116" s="143" t="s">
        <v>86</v>
      </c>
      <c r="E116" s="73">
        <v>42.9</v>
      </c>
      <c r="F116" s="73">
        <v>78.099999999999994</v>
      </c>
      <c r="G116" s="397" t="s">
        <v>322</v>
      </c>
      <c r="H116" s="73" t="s">
        <v>13</v>
      </c>
      <c r="I116" s="143" t="s">
        <v>86</v>
      </c>
      <c r="J116" s="143"/>
      <c r="K116" s="398" t="s">
        <v>32</v>
      </c>
      <c r="L116" s="207">
        <v>16.399999999999999</v>
      </c>
      <c r="M116" s="207"/>
      <c r="N116" s="399"/>
      <c r="O116" s="399"/>
      <c r="P116" s="401"/>
      <c r="Q116" s="381"/>
      <c r="R116" s="380"/>
      <c r="S116" s="89"/>
      <c r="T116" s="380"/>
      <c r="U116" s="380"/>
      <c r="V116" s="89"/>
      <c r="W116" s="380"/>
      <c r="X116" s="380"/>
      <c r="Y116" s="381"/>
      <c r="Z116" s="380"/>
      <c r="AA116" s="380"/>
      <c r="AB116" s="89"/>
      <c r="AC116" s="380"/>
      <c r="AD116" s="380"/>
      <c r="AE116" s="89"/>
      <c r="AF116" s="380"/>
      <c r="AG116" s="380"/>
      <c r="AH116" s="89"/>
      <c r="AI116" s="380"/>
      <c r="AJ116" s="380"/>
      <c r="AK116" s="89"/>
      <c r="AL116" s="380"/>
      <c r="AM116" s="380"/>
      <c r="AN116" s="381"/>
      <c r="AO116" s="380"/>
      <c r="AP116" s="380"/>
      <c r="AQ116" s="89"/>
      <c r="AR116" s="380"/>
      <c r="AS116" s="380"/>
      <c r="AT116" s="381"/>
      <c r="AU116" s="380"/>
      <c r="AV116" s="380"/>
      <c r="AW116" s="89"/>
      <c r="AX116" s="382"/>
      <c r="AY116" s="382"/>
      <c r="AZ116" s="381"/>
      <c r="BA116" s="380"/>
      <c r="BB116" s="380"/>
      <c r="BC116" s="89"/>
      <c r="BD116" s="380"/>
      <c r="BE116" s="380"/>
      <c r="BF116" s="89"/>
      <c r="BG116" s="380"/>
      <c r="BH116" s="380"/>
      <c r="BI116" s="89"/>
      <c r="BJ116" s="380"/>
      <c r="BK116" s="380"/>
      <c r="BL116" s="89"/>
      <c r="BM116" s="380"/>
      <c r="BN116" s="380"/>
      <c r="BO116" s="381"/>
      <c r="BP116" s="380"/>
      <c r="BQ116" s="380"/>
      <c r="BR116" s="381"/>
      <c r="BS116" s="380"/>
      <c r="BT116" s="380"/>
      <c r="BU116" s="89"/>
      <c r="BV116" s="380"/>
      <c r="BW116" s="380"/>
      <c r="BX116" s="89"/>
      <c r="BY116" s="380"/>
      <c r="BZ116" s="380"/>
      <c r="CA116" s="89"/>
      <c r="CB116" s="380"/>
      <c r="CC116" s="380"/>
      <c r="CD116" s="89"/>
      <c r="CE116" s="380"/>
      <c r="CF116" s="380"/>
      <c r="CG116" s="381"/>
      <c r="CH116" s="380"/>
      <c r="CI116" s="380"/>
      <c r="CJ116" s="89"/>
      <c r="CK116" s="380"/>
      <c r="CL116" s="380"/>
      <c r="CM116" s="89"/>
      <c r="CN116" s="380"/>
      <c r="CO116" s="89">
        <v>742.32813620000002</v>
      </c>
      <c r="CP116" s="89"/>
      <c r="CQ116" s="89"/>
      <c r="CR116" s="89">
        <v>556.90132110000002</v>
      </c>
      <c r="CS116" s="89"/>
      <c r="CT116" s="380"/>
      <c r="CU116" s="380"/>
      <c r="CV116" s="89"/>
      <c r="CW116" s="380"/>
      <c r="CX116" s="380"/>
      <c r="CY116" s="381"/>
      <c r="CZ116" s="380"/>
      <c r="DA116" s="380"/>
      <c r="DB116" s="381"/>
      <c r="DC116" s="380"/>
      <c r="DD116" s="380"/>
      <c r="DE116" s="89"/>
      <c r="DF116" s="380"/>
      <c r="DG116" s="380"/>
      <c r="DH116" s="89"/>
      <c r="DI116" s="380"/>
      <c r="DJ116" s="89">
        <v>7.1502951110000001</v>
      </c>
      <c r="DK116" s="89"/>
      <c r="DL116" s="89"/>
      <c r="DM116" s="89">
        <v>485.9491587</v>
      </c>
      <c r="DN116" s="89"/>
      <c r="DO116" s="89"/>
      <c r="DP116" s="89">
        <v>1319.0468470000001</v>
      </c>
      <c r="DQ116" s="89"/>
      <c r="DR116" s="89"/>
      <c r="DS116" s="89">
        <v>188.24536269999999</v>
      </c>
      <c r="DT116" s="89"/>
      <c r="DU116" s="89"/>
      <c r="DV116" s="89">
        <v>901.92733310000006</v>
      </c>
      <c r="DW116" s="89"/>
      <c r="DX116" s="89"/>
      <c r="DY116" s="89">
        <v>193.6318296</v>
      </c>
      <c r="DZ116" s="89"/>
      <c r="EA116" s="89"/>
      <c r="EB116" s="89">
        <v>45.048246579999997</v>
      </c>
      <c r="EC116" s="89"/>
      <c r="ED116" s="89"/>
      <c r="EE116" s="89">
        <v>187.14702030000001</v>
      </c>
      <c r="EF116" s="89"/>
      <c r="EG116" s="89"/>
      <c r="EH116" s="89">
        <v>22.099225319999999</v>
      </c>
      <c r="EI116" s="89"/>
      <c r="EJ116" s="89"/>
      <c r="EK116" s="89">
        <v>122.5118733</v>
      </c>
      <c r="EL116" s="89"/>
      <c r="EM116" s="89"/>
      <c r="EN116" s="89">
        <v>20.986823319999999</v>
      </c>
      <c r="EO116" s="89"/>
      <c r="EP116" s="89"/>
      <c r="EQ116" s="89">
        <v>49.650762020000002</v>
      </c>
      <c r="ER116" s="89"/>
      <c r="ES116" s="89"/>
      <c r="ET116" s="89">
        <v>5.465108442</v>
      </c>
      <c r="EU116" s="89"/>
      <c r="EV116" s="89"/>
      <c r="EW116" s="89">
        <v>28.71331983</v>
      </c>
      <c r="EX116" s="89"/>
      <c r="EY116" s="89"/>
      <c r="EZ116" s="89">
        <v>3.7226414220000001</v>
      </c>
      <c r="FA116" s="89"/>
      <c r="FB116" s="89"/>
      <c r="FC116" s="89"/>
      <c r="FD116" s="89"/>
      <c r="FE116" s="89"/>
      <c r="FF116" s="89">
        <v>5.5759603530000001</v>
      </c>
      <c r="FG116" s="89"/>
      <c r="FH116" s="89"/>
      <c r="FI116" s="89"/>
      <c r="FJ116" s="89"/>
      <c r="FK116" s="89"/>
      <c r="FL116" s="89">
        <v>6.9964855220000004</v>
      </c>
      <c r="FM116" s="89"/>
      <c r="FN116" s="89"/>
      <c r="FO116" s="89">
        <v>2.1207770789999998</v>
      </c>
      <c r="FP116" s="118"/>
      <c r="FQ116" s="118"/>
      <c r="FR116" s="402"/>
      <c r="FS116" s="118">
        <v>4131.0468727340003</v>
      </c>
      <c r="FT116" s="118">
        <v>0.71163335497399371</v>
      </c>
      <c r="FU116" s="118">
        <v>1.3329617080701877</v>
      </c>
      <c r="FV116" s="207">
        <v>1.8794411625713652</v>
      </c>
      <c r="FW116" s="402"/>
      <c r="FX116" s="402"/>
    </row>
    <row r="117" spans="2:180">
      <c r="B117" s="73" t="s">
        <v>17</v>
      </c>
      <c r="C117" s="73" t="s">
        <v>51</v>
      </c>
      <c r="D117" s="143" t="s">
        <v>86</v>
      </c>
      <c r="E117" s="73">
        <v>42.9</v>
      </c>
      <c r="F117" s="73">
        <v>78.099999999999994</v>
      </c>
      <c r="G117" s="397" t="s">
        <v>322</v>
      </c>
      <c r="H117" s="73" t="s">
        <v>13</v>
      </c>
      <c r="I117" s="143" t="s">
        <v>86</v>
      </c>
      <c r="J117" s="143"/>
      <c r="K117" s="398" t="s">
        <v>32</v>
      </c>
      <c r="L117" s="207">
        <v>16.399999999999999</v>
      </c>
      <c r="M117" s="207"/>
      <c r="N117" s="399"/>
      <c r="O117" s="399"/>
      <c r="P117" s="401"/>
      <c r="Q117" s="381"/>
      <c r="R117" s="380"/>
      <c r="S117" s="89"/>
      <c r="T117" s="380"/>
      <c r="U117" s="380"/>
      <c r="V117" s="89"/>
      <c r="W117" s="380"/>
      <c r="X117" s="380"/>
      <c r="Y117" s="381"/>
      <c r="Z117" s="380"/>
      <c r="AA117" s="380"/>
      <c r="AB117" s="89"/>
      <c r="AC117" s="380"/>
      <c r="AD117" s="380"/>
      <c r="AE117" s="89"/>
      <c r="AF117" s="380"/>
      <c r="AG117" s="380"/>
      <c r="AH117" s="89"/>
      <c r="AI117" s="380"/>
      <c r="AJ117" s="380"/>
      <c r="AK117" s="89"/>
      <c r="AL117" s="380"/>
      <c r="AM117" s="380"/>
      <c r="AN117" s="381"/>
      <c r="AO117" s="380"/>
      <c r="AP117" s="380"/>
      <c r="AQ117" s="89"/>
      <c r="AR117" s="380"/>
      <c r="AS117" s="380"/>
      <c r="AT117" s="381"/>
      <c r="AU117" s="380"/>
      <c r="AV117" s="380"/>
      <c r="AW117" s="89"/>
      <c r="AX117" s="382"/>
      <c r="AY117" s="382"/>
      <c r="AZ117" s="381"/>
      <c r="BA117" s="380"/>
      <c r="BB117" s="380"/>
      <c r="BC117" s="89"/>
      <c r="BD117" s="380"/>
      <c r="BE117" s="380"/>
      <c r="BF117" s="89"/>
      <c r="BG117" s="380"/>
      <c r="BH117" s="380"/>
      <c r="BI117" s="89"/>
      <c r="BJ117" s="380"/>
      <c r="BK117" s="380"/>
      <c r="BL117" s="89"/>
      <c r="BM117" s="380"/>
      <c r="BN117" s="380"/>
      <c r="BO117" s="381"/>
      <c r="BP117" s="380"/>
      <c r="BQ117" s="380"/>
      <c r="BR117" s="381"/>
      <c r="BS117" s="380"/>
      <c r="BT117" s="380"/>
      <c r="BU117" s="89"/>
      <c r="BV117" s="380"/>
      <c r="BW117" s="380"/>
      <c r="BX117" s="89"/>
      <c r="BY117" s="380"/>
      <c r="BZ117" s="380"/>
      <c r="CA117" s="89"/>
      <c r="CB117" s="380"/>
      <c r="CC117" s="380"/>
      <c r="CD117" s="89"/>
      <c r="CE117" s="380"/>
      <c r="CF117" s="380"/>
      <c r="CG117" s="381"/>
      <c r="CH117" s="380"/>
      <c r="CI117" s="380"/>
      <c r="CJ117" s="89"/>
      <c r="CK117" s="380"/>
      <c r="CL117" s="380"/>
      <c r="CM117" s="89"/>
      <c r="CN117" s="380"/>
      <c r="CO117" s="89">
        <v>752.27143790000002</v>
      </c>
      <c r="CP117" s="89"/>
      <c r="CQ117" s="89"/>
      <c r="CR117" s="89">
        <v>503.62013050000002</v>
      </c>
      <c r="CS117" s="89"/>
      <c r="CT117" s="380"/>
      <c r="CU117" s="380"/>
      <c r="CV117" s="89"/>
      <c r="CW117" s="380"/>
      <c r="CX117" s="380"/>
      <c r="CY117" s="381"/>
      <c r="CZ117" s="380"/>
      <c r="DA117" s="380"/>
      <c r="DB117" s="381"/>
      <c r="DC117" s="380"/>
      <c r="DD117" s="380"/>
      <c r="DE117" s="89"/>
      <c r="DF117" s="380"/>
      <c r="DG117" s="380"/>
      <c r="DH117" s="89"/>
      <c r="DI117" s="380"/>
      <c r="DJ117" s="89">
        <v>5.8149421070000002</v>
      </c>
      <c r="DK117" s="89"/>
      <c r="DL117" s="89"/>
      <c r="DM117" s="89">
        <v>440.05897929999998</v>
      </c>
      <c r="DN117" s="89"/>
      <c r="DO117" s="89"/>
      <c r="DP117" s="89">
        <v>1200.1307609999999</v>
      </c>
      <c r="DQ117" s="89"/>
      <c r="DR117" s="89"/>
      <c r="DS117" s="89">
        <v>171.8991752</v>
      </c>
      <c r="DT117" s="89"/>
      <c r="DU117" s="89"/>
      <c r="DV117" s="89">
        <v>815.56737880000003</v>
      </c>
      <c r="DW117" s="89"/>
      <c r="DX117" s="89"/>
      <c r="DY117" s="89">
        <v>174.4027719</v>
      </c>
      <c r="DZ117" s="89"/>
      <c r="EA117" s="89"/>
      <c r="EB117" s="89">
        <v>40.939418209999999</v>
      </c>
      <c r="EC117" s="89"/>
      <c r="ED117" s="89"/>
      <c r="EE117" s="89">
        <v>168.83212069999999</v>
      </c>
      <c r="EF117" s="89"/>
      <c r="EG117" s="89"/>
      <c r="EH117" s="89">
        <v>20.096563719999999</v>
      </c>
      <c r="EI117" s="89"/>
      <c r="EJ117" s="89"/>
      <c r="EK117" s="89">
        <v>110.73365200000001</v>
      </c>
      <c r="EL117" s="89"/>
      <c r="EM117" s="89"/>
      <c r="EN117" s="89">
        <v>18.696141480000001</v>
      </c>
      <c r="EO117" s="89"/>
      <c r="EP117" s="89"/>
      <c r="EQ117" s="89">
        <v>44.421568569999998</v>
      </c>
      <c r="ER117" s="89"/>
      <c r="ES117" s="89"/>
      <c r="ET117" s="89">
        <v>4.8152183089999996</v>
      </c>
      <c r="EU117" s="89"/>
      <c r="EV117" s="89"/>
      <c r="EW117" s="89">
        <v>25.49404753</v>
      </c>
      <c r="EX117" s="89"/>
      <c r="EY117" s="89"/>
      <c r="EZ117" s="89">
        <v>3.2353746299999999</v>
      </c>
      <c r="FA117" s="89"/>
      <c r="FB117" s="89"/>
      <c r="FC117" s="89"/>
      <c r="FD117" s="89"/>
      <c r="FE117" s="89"/>
      <c r="FF117" s="89">
        <v>5.3112153289999995</v>
      </c>
      <c r="FG117" s="89"/>
      <c r="FH117" s="89"/>
      <c r="FI117" s="89"/>
      <c r="FJ117" s="89"/>
      <c r="FK117" s="89"/>
      <c r="FL117" s="89">
        <v>5.4525325650000003</v>
      </c>
      <c r="FM117" s="89"/>
      <c r="FN117" s="89"/>
      <c r="FO117" s="89">
        <v>1.7673563240000001</v>
      </c>
      <c r="FP117" s="118"/>
      <c r="FQ117" s="118"/>
      <c r="FR117" s="402"/>
      <c r="FS117" s="118">
        <v>3742.9433018489999</v>
      </c>
      <c r="FT117" s="118">
        <v>0.71755043315883926</v>
      </c>
      <c r="FU117" s="118">
        <v>1.493727895970195</v>
      </c>
      <c r="FV117" s="207">
        <v>1.6852863079414084</v>
      </c>
      <c r="FW117" s="402"/>
      <c r="FX117" s="402"/>
    </row>
    <row r="118" spans="2:180">
      <c r="B118" s="73" t="s">
        <v>17</v>
      </c>
      <c r="C118" s="73" t="s">
        <v>51</v>
      </c>
      <c r="D118" s="143" t="s">
        <v>86</v>
      </c>
      <c r="E118" s="73">
        <v>42.9</v>
      </c>
      <c r="F118" s="73">
        <v>78.099999999999994</v>
      </c>
      <c r="G118" s="397" t="s">
        <v>322</v>
      </c>
      <c r="H118" s="73" t="s">
        <v>13</v>
      </c>
      <c r="I118" s="143" t="s">
        <v>86</v>
      </c>
      <c r="J118" s="143"/>
      <c r="K118" s="398" t="s">
        <v>32</v>
      </c>
      <c r="L118" s="207">
        <v>16.399999999999999</v>
      </c>
      <c r="M118" s="207"/>
      <c r="N118" s="399"/>
      <c r="O118" s="399"/>
      <c r="P118" s="401"/>
      <c r="Q118" s="381"/>
      <c r="R118" s="380"/>
      <c r="S118" s="89"/>
      <c r="T118" s="380"/>
      <c r="U118" s="380"/>
      <c r="V118" s="89"/>
      <c r="W118" s="380"/>
      <c r="X118" s="380"/>
      <c r="Y118" s="381"/>
      <c r="Z118" s="380"/>
      <c r="AA118" s="380"/>
      <c r="AB118" s="89"/>
      <c r="AC118" s="380"/>
      <c r="AD118" s="380"/>
      <c r="AE118" s="89"/>
      <c r="AF118" s="380"/>
      <c r="AG118" s="380"/>
      <c r="AH118" s="89"/>
      <c r="AI118" s="380"/>
      <c r="AJ118" s="380"/>
      <c r="AK118" s="89"/>
      <c r="AL118" s="380"/>
      <c r="AM118" s="380"/>
      <c r="AN118" s="381"/>
      <c r="AO118" s="380"/>
      <c r="AP118" s="380"/>
      <c r="AQ118" s="89"/>
      <c r="AR118" s="380"/>
      <c r="AS118" s="380"/>
      <c r="AT118" s="381"/>
      <c r="AU118" s="380"/>
      <c r="AV118" s="380"/>
      <c r="AW118" s="89"/>
      <c r="AX118" s="382"/>
      <c r="AY118" s="382"/>
      <c r="AZ118" s="381"/>
      <c r="BA118" s="380"/>
      <c r="BB118" s="380"/>
      <c r="BC118" s="89"/>
      <c r="BD118" s="380"/>
      <c r="BE118" s="380"/>
      <c r="BF118" s="89"/>
      <c r="BG118" s="380"/>
      <c r="BH118" s="380"/>
      <c r="BI118" s="89"/>
      <c r="BJ118" s="380"/>
      <c r="BK118" s="380"/>
      <c r="BL118" s="89"/>
      <c r="BM118" s="380"/>
      <c r="BN118" s="380"/>
      <c r="BO118" s="381"/>
      <c r="BP118" s="380"/>
      <c r="BQ118" s="380"/>
      <c r="BR118" s="381"/>
      <c r="BS118" s="380"/>
      <c r="BT118" s="380"/>
      <c r="BU118" s="89"/>
      <c r="BV118" s="380"/>
      <c r="BW118" s="380"/>
      <c r="BX118" s="89"/>
      <c r="BY118" s="380"/>
      <c r="BZ118" s="380"/>
      <c r="CA118" s="89"/>
      <c r="CB118" s="380"/>
      <c r="CC118" s="380"/>
      <c r="CD118" s="89"/>
      <c r="CE118" s="380"/>
      <c r="CF118" s="380"/>
      <c r="CG118" s="381"/>
      <c r="CH118" s="380"/>
      <c r="CI118" s="380"/>
      <c r="CJ118" s="89"/>
      <c r="CK118" s="380"/>
      <c r="CL118" s="380"/>
      <c r="CM118" s="89"/>
      <c r="CN118" s="380"/>
      <c r="CO118" s="89">
        <v>773.52385159999994</v>
      </c>
      <c r="CP118" s="89"/>
      <c r="CQ118" s="89"/>
      <c r="CR118" s="89">
        <v>553.57356440000001</v>
      </c>
      <c r="CS118" s="89"/>
      <c r="CT118" s="380"/>
      <c r="CU118" s="380"/>
      <c r="CV118" s="89"/>
      <c r="CW118" s="380"/>
      <c r="CX118" s="380"/>
      <c r="CY118" s="381"/>
      <c r="CZ118" s="380"/>
      <c r="DA118" s="380"/>
      <c r="DB118" s="381"/>
      <c r="DC118" s="380"/>
      <c r="DD118" s="380"/>
      <c r="DE118" s="89"/>
      <c r="DF118" s="380"/>
      <c r="DG118" s="380"/>
      <c r="DH118" s="89"/>
      <c r="DI118" s="380"/>
      <c r="DJ118" s="89">
        <v>2.2720578680000001</v>
      </c>
      <c r="DK118" s="89"/>
      <c r="DL118" s="89"/>
      <c r="DM118" s="89">
        <v>483.52696209999999</v>
      </c>
      <c r="DN118" s="89"/>
      <c r="DO118" s="89"/>
      <c r="DP118" s="89">
        <v>1309.988709</v>
      </c>
      <c r="DQ118" s="89"/>
      <c r="DR118" s="89"/>
      <c r="DS118" s="89">
        <v>189.0042789</v>
      </c>
      <c r="DT118" s="89"/>
      <c r="DU118" s="89"/>
      <c r="DV118" s="89">
        <v>895.67647580000005</v>
      </c>
      <c r="DW118" s="89"/>
      <c r="DX118" s="89"/>
      <c r="DY118" s="89">
        <v>191.6347954</v>
      </c>
      <c r="DZ118" s="89"/>
      <c r="EA118" s="89"/>
      <c r="EB118" s="89">
        <v>44.671563589999998</v>
      </c>
      <c r="EC118" s="89"/>
      <c r="ED118" s="89"/>
      <c r="EE118" s="89">
        <v>184.41362720000001</v>
      </c>
      <c r="EF118" s="89"/>
      <c r="EG118" s="89"/>
      <c r="EH118" s="89">
        <v>22.027465809999999</v>
      </c>
      <c r="EI118" s="89"/>
      <c r="EJ118" s="89"/>
      <c r="EK118" s="89">
        <v>119.70632519999999</v>
      </c>
      <c r="EL118" s="89"/>
      <c r="EM118" s="89"/>
      <c r="EN118" s="89">
        <v>20.703756240000001</v>
      </c>
      <c r="EO118" s="89"/>
      <c r="EP118" s="89"/>
      <c r="EQ118" s="89">
        <v>48.036639229999999</v>
      </c>
      <c r="ER118" s="89"/>
      <c r="ES118" s="89"/>
      <c r="ET118" s="89">
        <v>5.1970270510000001</v>
      </c>
      <c r="EU118" s="89"/>
      <c r="EV118" s="89"/>
      <c r="EW118" s="89">
        <v>27.638728749999999</v>
      </c>
      <c r="EX118" s="89"/>
      <c r="EY118" s="89"/>
      <c r="EZ118" s="89">
        <v>3.5339343479999998</v>
      </c>
      <c r="FA118" s="89"/>
      <c r="FB118" s="89"/>
      <c r="FC118" s="89"/>
      <c r="FD118" s="89"/>
      <c r="FE118" s="89"/>
      <c r="FF118" s="89">
        <v>5.8894996239999999</v>
      </c>
      <c r="FG118" s="89"/>
      <c r="FH118" s="89"/>
      <c r="FI118" s="89"/>
      <c r="FJ118" s="89"/>
      <c r="FK118" s="89"/>
      <c r="FL118" s="89">
        <v>6.6251698660000002</v>
      </c>
      <c r="FM118" s="89"/>
      <c r="FN118" s="89"/>
      <c r="FO118" s="89">
        <v>1.9978644839999999</v>
      </c>
      <c r="FP118" s="118"/>
      <c r="FQ118" s="118"/>
      <c r="FR118" s="402"/>
      <c r="FS118" s="118">
        <v>4099.3338530190003</v>
      </c>
      <c r="FT118" s="118">
        <v>0.71433233562853893</v>
      </c>
      <c r="FU118" s="118">
        <v>1.3973280180718108</v>
      </c>
      <c r="FV118" s="207">
        <v>1.874729186678145</v>
      </c>
      <c r="FW118" s="402"/>
      <c r="FX118" s="402"/>
    </row>
    <row r="119" spans="2:180">
      <c r="B119" s="73" t="s">
        <v>17</v>
      </c>
      <c r="C119" s="73" t="s">
        <v>51</v>
      </c>
      <c r="D119" s="143" t="s">
        <v>86</v>
      </c>
      <c r="E119" s="143">
        <v>42.9</v>
      </c>
      <c r="F119" s="73">
        <v>78.099999999999994</v>
      </c>
      <c r="G119" s="397" t="s">
        <v>322</v>
      </c>
      <c r="H119" s="73" t="s">
        <v>13</v>
      </c>
      <c r="I119" s="143" t="s">
        <v>86</v>
      </c>
      <c r="J119" s="143"/>
      <c r="K119" s="398" t="s">
        <v>32</v>
      </c>
      <c r="L119" s="207">
        <v>16.399999999999999</v>
      </c>
      <c r="M119" s="207"/>
      <c r="N119" s="399"/>
      <c r="O119" s="399"/>
      <c r="P119" s="401"/>
      <c r="Q119" s="381"/>
      <c r="R119" s="380"/>
      <c r="S119" s="89"/>
      <c r="T119" s="380"/>
      <c r="U119" s="380"/>
      <c r="V119" s="89"/>
      <c r="W119" s="380"/>
      <c r="X119" s="380"/>
      <c r="Y119" s="381"/>
      <c r="Z119" s="380"/>
      <c r="AA119" s="380"/>
      <c r="AB119" s="89"/>
      <c r="AC119" s="380"/>
      <c r="AD119" s="380"/>
      <c r="AE119" s="89"/>
      <c r="AF119" s="380"/>
      <c r="AG119" s="380"/>
      <c r="AH119" s="89"/>
      <c r="AI119" s="380"/>
      <c r="AJ119" s="380"/>
      <c r="AK119" s="89"/>
      <c r="AL119" s="380"/>
      <c r="AM119" s="380"/>
      <c r="AN119" s="381"/>
      <c r="AO119" s="380"/>
      <c r="AP119" s="380"/>
      <c r="AQ119" s="89"/>
      <c r="AR119" s="380"/>
      <c r="AS119" s="380"/>
      <c r="AT119" s="381"/>
      <c r="AU119" s="380"/>
      <c r="AV119" s="380"/>
      <c r="AW119" s="89"/>
      <c r="AX119" s="382"/>
      <c r="AY119" s="382"/>
      <c r="AZ119" s="381"/>
      <c r="BA119" s="380"/>
      <c r="BB119" s="380"/>
      <c r="BC119" s="89"/>
      <c r="BD119" s="380"/>
      <c r="BE119" s="380"/>
      <c r="BF119" s="89"/>
      <c r="BG119" s="380"/>
      <c r="BH119" s="380"/>
      <c r="BI119" s="89"/>
      <c r="BJ119" s="380"/>
      <c r="BK119" s="380"/>
      <c r="BL119" s="89"/>
      <c r="BM119" s="380"/>
      <c r="BN119" s="380"/>
      <c r="BO119" s="381"/>
      <c r="BP119" s="380"/>
      <c r="BQ119" s="380"/>
      <c r="BR119" s="381"/>
      <c r="BS119" s="380"/>
      <c r="BT119" s="380"/>
      <c r="BU119" s="89"/>
      <c r="BV119" s="380"/>
      <c r="BW119" s="380"/>
      <c r="BX119" s="89"/>
      <c r="BY119" s="380"/>
      <c r="BZ119" s="380"/>
      <c r="CA119" s="89"/>
      <c r="CB119" s="380"/>
      <c r="CC119" s="380"/>
      <c r="CD119" s="89"/>
      <c r="CE119" s="380"/>
      <c r="CF119" s="380"/>
      <c r="CG119" s="381"/>
      <c r="CH119" s="380"/>
      <c r="CI119" s="380"/>
      <c r="CJ119" s="89"/>
      <c r="CK119" s="380"/>
      <c r="CL119" s="380"/>
      <c r="CM119" s="89"/>
      <c r="CN119" s="380"/>
      <c r="CO119" s="89">
        <v>751.67640940000001</v>
      </c>
      <c r="CP119" s="89"/>
      <c r="CQ119" s="89"/>
      <c r="CR119" s="89">
        <v>518.9786924</v>
      </c>
      <c r="CS119" s="89"/>
      <c r="CT119" s="380"/>
      <c r="CU119" s="380"/>
      <c r="CV119" s="89"/>
      <c r="CW119" s="380"/>
      <c r="CX119" s="380"/>
      <c r="CY119" s="381"/>
      <c r="CZ119" s="380"/>
      <c r="DA119" s="380"/>
      <c r="DB119" s="381"/>
      <c r="DC119" s="380"/>
      <c r="DD119" s="380"/>
      <c r="DE119" s="89"/>
      <c r="DF119" s="380"/>
      <c r="DG119" s="380"/>
      <c r="DH119" s="89"/>
      <c r="DI119" s="380"/>
      <c r="DJ119" s="89">
        <v>2.8203758329999999</v>
      </c>
      <c r="DK119" s="89"/>
      <c r="DL119" s="89"/>
      <c r="DM119" s="89">
        <v>467.129546</v>
      </c>
      <c r="DN119" s="89"/>
      <c r="DO119" s="89"/>
      <c r="DP119" s="89">
        <v>1237.541289</v>
      </c>
      <c r="DQ119" s="89"/>
      <c r="DR119" s="89"/>
      <c r="DS119" s="89">
        <v>179.55334629999999</v>
      </c>
      <c r="DT119" s="89"/>
      <c r="DU119" s="89"/>
      <c r="DV119" s="89">
        <v>857.5049381</v>
      </c>
      <c r="DW119" s="89"/>
      <c r="DX119" s="89"/>
      <c r="DY119" s="89">
        <v>181.65482710000001</v>
      </c>
      <c r="DZ119" s="89"/>
      <c r="EA119" s="89"/>
      <c r="EB119" s="89">
        <v>42.329345879999998</v>
      </c>
      <c r="EC119" s="89"/>
      <c r="ED119" s="89"/>
      <c r="EE119" s="89">
        <v>178.72567219999999</v>
      </c>
      <c r="EF119" s="89"/>
      <c r="EG119" s="89"/>
      <c r="EH119" s="89">
        <v>21.101415129999999</v>
      </c>
      <c r="EI119" s="89"/>
      <c r="EJ119" s="89"/>
      <c r="EK119" s="89">
        <v>113.60747569999999</v>
      </c>
      <c r="EL119" s="89"/>
      <c r="EM119" s="89"/>
      <c r="EN119" s="89">
        <v>19.44128379</v>
      </c>
      <c r="EO119" s="89"/>
      <c r="EP119" s="89"/>
      <c r="EQ119" s="89">
        <v>45.382675710000001</v>
      </c>
      <c r="ER119" s="89"/>
      <c r="ES119" s="89"/>
      <c r="ET119" s="89">
        <v>4.9038638920000004</v>
      </c>
      <c r="EU119" s="89"/>
      <c r="EV119" s="89"/>
      <c r="EW119" s="89">
        <v>26.170547899999999</v>
      </c>
      <c r="EX119" s="89"/>
      <c r="EY119" s="89"/>
      <c r="EZ119" s="89">
        <v>3.3337281619999999</v>
      </c>
      <c r="FA119" s="89"/>
      <c r="FB119" s="89"/>
      <c r="FC119" s="89"/>
      <c r="FD119" s="89"/>
      <c r="FE119" s="89"/>
      <c r="FF119" s="89">
        <v>5.4581474779999999</v>
      </c>
      <c r="FG119" s="89"/>
      <c r="FH119" s="89"/>
      <c r="FI119" s="89"/>
      <c r="FJ119" s="89"/>
      <c r="FK119" s="89"/>
      <c r="FL119" s="89">
        <v>5.9412394009999998</v>
      </c>
      <c r="FM119" s="89"/>
      <c r="FN119" s="89"/>
      <c r="FO119" s="89">
        <v>1.862644572</v>
      </c>
      <c r="FP119" s="118"/>
      <c r="FQ119" s="118"/>
      <c r="FR119" s="402"/>
      <c r="FS119" s="118">
        <v>3897.3586472640009</v>
      </c>
      <c r="FT119" s="118">
        <v>0.70745478850141785</v>
      </c>
      <c r="FU119" s="118">
        <v>1.4483762443577346</v>
      </c>
      <c r="FV119" s="207">
        <v>1.7821607258570473</v>
      </c>
      <c r="FW119" s="402"/>
      <c r="FX119" s="402"/>
    </row>
    <row r="120" spans="2:180">
      <c r="B120" s="73" t="s">
        <v>17</v>
      </c>
      <c r="C120" s="73" t="s">
        <v>51</v>
      </c>
      <c r="D120" s="143" t="s">
        <v>1020</v>
      </c>
      <c r="E120" s="143">
        <v>43.3</v>
      </c>
      <c r="F120" s="73">
        <v>73.7</v>
      </c>
      <c r="G120" s="397" t="s">
        <v>315</v>
      </c>
      <c r="H120" s="73" t="s">
        <v>13</v>
      </c>
      <c r="I120" s="73" t="s">
        <v>1021</v>
      </c>
      <c r="K120" s="73">
        <v>25</v>
      </c>
      <c r="L120" s="73">
        <v>0.9</v>
      </c>
      <c r="N120" s="135">
        <v>766.61074495705964</v>
      </c>
      <c r="O120" s="379">
        <v>31410</v>
      </c>
      <c r="P120" s="379">
        <v>1090</v>
      </c>
      <c r="Q120" s="203"/>
      <c r="R120" s="381">
        <v>6.0439858793360433</v>
      </c>
      <c r="S120" s="380">
        <v>12.160568028876074</v>
      </c>
      <c r="T120" s="380">
        <v>6.0439858793360433</v>
      </c>
      <c r="U120" s="381">
        <v>10.111102172435238</v>
      </c>
      <c r="V120" s="380">
        <v>20.426996570223569</v>
      </c>
      <c r="W120" s="380">
        <v>10.111102172435238</v>
      </c>
      <c r="X120" s="89">
        <v>261.94402987026228</v>
      </c>
      <c r="Y120" s="380">
        <v>47.436648419923124</v>
      </c>
      <c r="Z120" s="380">
        <v>3.8274863862743245</v>
      </c>
      <c r="AA120" s="89">
        <v>343.78030666710589</v>
      </c>
      <c r="AB120" s="380">
        <v>60.069403142969776</v>
      </c>
      <c r="AC120" s="380">
        <v>0.52519482639009674</v>
      </c>
      <c r="AD120" s="89">
        <v>71.461179713186795</v>
      </c>
      <c r="AE120" s="380">
        <v>70.145201093459875</v>
      </c>
      <c r="AF120" s="380">
        <v>2.4637256164610539</v>
      </c>
      <c r="AG120" s="381">
        <v>1478.0174887007124</v>
      </c>
      <c r="AH120" s="380">
        <v>1762.4819939999727</v>
      </c>
      <c r="AI120" s="380">
        <v>1478.0174887007124</v>
      </c>
      <c r="AJ120" s="89">
        <v>207023.68136960585</v>
      </c>
      <c r="AK120" s="380">
        <v>23423.363231828334</v>
      </c>
      <c r="AL120" s="380">
        <v>34.945595402954027</v>
      </c>
      <c r="AM120" s="89">
        <v>305.15634069129266</v>
      </c>
      <c r="AN120" s="380">
        <v>348.39250200135956</v>
      </c>
      <c r="AO120" s="380">
        <v>189.82678070529937</v>
      </c>
      <c r="AP120" s="89">
        <v>524.65297715728525</v>
      </c>
      <c r="AQ120" s="380">
        <v>483.17623093211211</v>
      </c>
      <c r="AR120" s="380">
        <v>195.78166968010757</v>
      </c>
      <c r="AS120" s="381">
        <v>38.302905501710214</v>
      </c>
      <c r="AT120" s="380">
        <v>61.082898423018058</v>
      </c>
      <c r="AU120" s="380">
        <v>38.302905501710214</v>
      </c>
      <c r="AV120" s="381">
        <v>0.68413579141283687</v>
      </c>
      <c r="AW120" s="380">
        <v>1.3747280872938514</v>
      </c>
      <c r="AX120" s="380">
        <v>0.68413579141283687</v>
      </c>
      <c r="AY120" s="381">
        <v>0.97593152918633808</v>
      </c>
      <c r="AZ120" s="380">
        <v>0</v>
      </c>
      <c r="BA120" s="380">
        <v>0.97593152918633808</v>
      </c>
      <c r="BB120" s="89">
        <v>8.9445084245406132</v>
      </c>
      <c r="BC120" s="382">
        <v>2.3751556936908571</v>
      </c>
      <c r="BD120" s="382">
        <v>8.3997115307281184E-2</v>
      </c>
      <c r="BE120" s="381">
        <v>4.9742356789530016</v>
      </c>
      <c r="BF120" s="380">
        <v>9.6313646234547559</v>
      </c>
      <c r="BG120" s="380">
        <v>4.9742356789530016</v>
      </c>
      <c r="BH120" s="89">
        <v>287.42948896486178</v>
      </c>
      <c r="BI120" s="380">
        <v>32.280021651110218</v>
      </c>
      <c r="BJ120" s="380">
        <v>1.4164250752003689</v>
      </c>
      <c r="BK120" s="89">
        <v>707.28798451597845</v>
      </c>
      <c r="BL120" s="380">
        <v>99.128922325097747</v>
      </c>
      <c r="BM120" s="380">
        <v>2.4911562581273956</v>
      </c>
      <c r="BN120" s="89">
        <v>691.88564565590138</v>
      </c>
      <c r="BO120" s="380">
        <v>139.16088429331609</v>
      </c>
      <c r="BP120" s="380">
        <v>15.653528075856705</v>
      </c>
      <c r="BQ120" s="381">
        <v>5.4399397404256429E-2</v>
      </c>
      <c r="BR120" s="380">
        <v>1.3020949805703324E-2</v>
      </c>
      <c r="BS120" s="380">
        <v>5.4399397404256429E-2</v>
      </c>
      <c r="BT120" s="381">
        <v>0.72849917754134674</v>
      </c>
      <c r="BU120" s="380">
        <v>1.4317441281332941</v>
      </c>
      <c r="BV120" s="380">
        <v>0.72849917754134674</v>
      </c>
      <c r="BW120" s="381">
        <v>0.54131684667565649</v>
      </c>
      <c r="BX120" s="380">
        <v>0.98788679316520522</v>
      </c>
      <c r="BY120" s="380">
        <v>0.54131684667565649</v>
      </c>
      <c r="BZ120" s="89">
        <v>6.0668935270201638</v>
      </c>
      <c r="CA120" s="380">
        <v>6.5497601032780164</v>
      </c>
      <c r="CB120" s="380">
        <v>2.0240795739832058</v>
      </c>
      <c r="CC120" s="89">
        <v>0.72576543472441224</v>
      </c>
      <c r="CD120" s="380">
        <v>0.640241738230236</v>
      </c>
      <c r="CE120" s="380">
        <v>0.18049570290013689</v>
      </c>
      <c r="CF120" s="89">
        <v>23.841599322630216</v>
      </c>
      <c r="CG120" s="380">
        <v>8.5819128155439905</v>
      </c>
      <c r="CH120" s="380">
        <v>0.60148230937886504</v>
      </c>
      <c r="CI120" s="89">
        <v>6.7184094706476172</v>
      </c>
      <c r="CJ120" s="380">
        <v>4.4914574911610794</v>
      </c>
      <c r="CK120" s="380">
        <v>0.38359821597648969</v>
      </c>
      <c r="CL120" s="381">
        <v>2.1973207362866209</v>
      </c>
      <c r="CM120" s="380">
        <v>5.4045546737910781</v>
      </c>
      <c r="CN120" s="380">
        <v>2.1973207362866209</v>
      </c>
      <c r="CO120" s="89">
        <v>518.12619804868962</v>
      </c>
      <c r="CP120" s="380">
        <v>74.741398713661326</v>
      </c>
      <c r="CQ120" s="380">
        <v>3.261069197617586E-2</v>
      </c>
      <c r="CR120" s="89">
        <v>610.02919793104627</v>
      </c>
      <c r="CS120" s="380">
        <v>82.090561673591623</v>
      </c>
      <c r="CT120" s="380">
        <v>1.823686339086841E-2</v>
      </c>
      <c r="CU120" s="89">
        <v>6.4468018684981061</v>
      </c>
      <c r="CV120" s="380">
        <v>2.6210873400797987</v>
      </c>
      <c r="CW120" s="380">
        <v>0</v>
      </c>
      <c r="CX120" s="381">
        <v>1.7783081127164146E-2</v>
      </c>
      <c r="CY120" s="380">
        <v>0</v>
      </c>
      <c r="CZ120" s="380">
        <v>1.7783081127164146E-2</v>
      </c>
      <c r="DA120" s="89">
        <v>0</v>
      </c>
      <c r="DB120" s="380">
        <v>0</v>
      </c>
      <c r="DC120" s="380">
        <v>0</v>
      </c>
      <c r="DD120" s="381">
        <v>0.38163595300210135</v>
      </c>
      <c r="DE120" s="380">
        <v>0</v>
      </c>
      <c r="DF120" s="380">
        <v>0.38163595300210135</v>
      </c>
      <c r="DG120" s="381">
        <v>0.14045574089052398</v>
      </c>
      <c r="DH120" s="380">
        <v>0</v>
      </c>
      <c r="DI120" s="380">
        <v>0.14045574089052398</v>
      </c>
      <c r="DJ120" s="89">
        <v>4.3592331377414473</v>
      </c>
      <c r="DK120" s="380">
        <v>4.0688118981182662</v>
      </c>
      <c r="DL120" s="380">
        <v>0.22627750620996098</v>
      </c>
      <c r="DM120" s="89">
        <v>509.92023501422949</v>
      </c>
      <c r="DN120" s="380">
        <v>63.838839053265815</v>
      </c>
      <c r="DO120" s="380">
        <v>0</v>
      </c>
      <c r="DP120" s="89">
        <v>1333.0970475343443</v>
      </c>
      <c r="DQ120" s="380">
        <v>185.93043883458881</v>
      </c>
      <c r="DR120" s="380">
        <v>2.2675477349894717E-2</v>
      </c>
      <c r="DS120" s="89">
        <v>194.80153658980905</v>
      </c>
      <c r="DT120" s="380">
        <v>25.516666926291148</v>
      </c>
      <c r="DU120" s="380">
        <v>1.8787127007995209E-2</v>
      </c>
      <c r="DV120" s="89">
        <v>894.85347409434462</v>
      </c>
      <c r="DW120" s="380">
        <v>115.12408438916292</v>
      </c>
      <c r="DX120" s="380">
        <v>9.7702078387567365E-2</v>
      </c>
      <c r="DY120" s="89">
        <v>196.40034766972292</v>
      </c>
      <c r="DZ120" s="380">
        <v>32.673407944175167</v>
      </c>
      <c r="EA120" s="380">
        <v>0</v>
      </c>
      <c r="EB120" s="89">
        <v>34.012021559518573</v>
      </c>
      <c r="EC120" s="380">
        <v>6.7024012295385473</v>
      </c>
      <c r="ED120" s="380">
        <v>0</v>
      </c>
      <c r="EE120" s="89">
        <v>198.07810749389088</v>
      </c>
      <c r="EF120" s="380">
        <v>36.010201980291924</v>
      </c>
      <c r="EG120" s="380">
        <v>0</v>
      </c>
      <c r="EH120" s="89">
        <v>22.826203665618618</v>
      </c>
      <c r="EI120" s="380">
        <v>5.3583506059164741</v>
      </c>
      <c r="EJ120" s="380">
        <v>1.6087892221131831E-2</v>
      </c>
      <c r="EK120" s="89">
        <v>127.02362584439526</v>
      </c>
      <c r="EL120" s="380">
        <v>22.523412900896844</v>
      </c>
      <c r="EM120" s="380">
        <v>0</v>
      </c>
      <c r="EN120" s="89">
        <v>22.686759368292915</v>
      </c>
      <c r="EO120" s="380">
        <v>4.0197714106119662</v>
      </c>
      <c r="EP120" s="380">
        <v>0</v>
      </c>
      <c r="EQ120" s="89">
        <v>55.846430033356903</v>
      </c>
      <c r="ER120" s="380">
        <v>12.878224921011597</v>
      </c>
      <c r="ES120" s="380">
        <v>0</v>
      </c>
      <c r="ET120" s="89">
        <v>6.096787538938762</v>
      </c>
      <c r="EU120" s="380">
        <v>1.57542470929051</v>
      </c>
      <c r="EV120" s="380">
        <v>2.0830121989424754E-2</v>
      </c>
      <c r="EW120" s="89">
        <v>30.389487816041513</v>
      </c>
      <c r="EX120" s="380">
        <v>6.1243640368052699</v>
      </c>
      <c r="EY120" s="380">
        <v>0</v>
      </c>
      <c r="EZ120" s="89">
        <v>4.1819628553192336</v>
      </c>
      <c r="FA120" s="380">
        <v>1.469133847623648</v>
      </c>
      <c r="FB120" s="380">
        <v>1.6272918181626884E-2</v>
      </c>
      <c r="FC120" s="381">
        <v>9.0494499504135184E-2</v>
      </c>
      <c r="FD120" s="380">
        <v>0</v>
      </c>
      <c r="FE120" s="380">
        <v>9.0494499504135184E-2</v>
      </c>
      <c r="FF120" s="89">
        <v>1.6341544084025994</v>
      </c>
      <c r="FG120" s="380">
        <v>1.0932987046854861</v>
      </c>
      <c r="FH120" s="380">
        <v>0</v>
      </c>
      <c r="FI120" s="381">
        <v>2.6141200610853229E-2</v>
      </c>
      <c r="FJ120" s="380">
        <v>0</v>
      </c>
      <c r="FK120" s="380">
        <v>2.6141200610853229E-2</v>
      </c>
      <c r="FL120" s="89">
        <v>11.534646259165182</v>
      </c>
      <c r="FM120" s="380">
        <v>2.9856459970792342</v>
      </c>
      <c r="FN120" s="380">
        <v>2.3033155081784752E-2</v>
      </c>
      <c r="FO120" s="89">
        <v>3.5729842907835443</v>
      </c>
      <c r="FP120" s="380">
        <v>1.2096234536314359</v>
      </c>
      <c r="FQ120" s="380">
        <v>0</v>
      </c>
      <c r="FS120" s="118">
        <v>4240.2432250088686</v>
      </c>
      <c r="FT120" s="118">
        <v>0.52025663947432244</v>
      </c>
      <c r="FU120" s="118">
        <v>0.84934655555168237</v>
      </c>
      <c r="FV120" s="207">
        <v>2.7581895531409915</v>
      </c>
    </row>
    <row r="121" spans="2:180">
      <c r="B121" s="73" t="s">
        <v>17</v>
      </c>
      <c r="C121" s="73" t="s">
        <v>51</v>
      </c>
      <c r="D121" s="143" t="s">
        <v>1020</v>
      </c>
      <c r="E121" s="73">
        <v>43.3</v>
      </c>
      <c r="F121" s="73">
        <v>73.7</v>
      </c>
      <c r="G121" s="397" t="s">
        <v>315</v>
      </c>
      <c r="H121" s="73" t="s">
        <v>13</v>
      </c>
      <c r="I121" s="73" t="s">
        <v>1022</v>
      </c>
      <c r="K121" s="73">
        <v>15</v>
      </c>
      <c r="L121" s="73">
        <v>0.9</v>
      </c>
      <c r="N121" s="135">
        <v>719.86618733772673</v>
      </c>
      <c r="O121" s="379">
        <v>35090</v>
      </c>
      <c r="P121" s="379">
        <v>1000</v>
      </c>
      <c r="Q121" s="203"/>
      <c r="R121" s="381">
        <v>17.6889079030157</v>
      </c>
      <c r="S121" s="380">
        <v>15.246840122452101</v>
      </c>
      <c r="T121" s="380">
        <v>17.6889079030157</v>
      </c>
      <c r="U121" s="381">
        <v>30.303676269505701</v>
      </c>
      <c r="V121" s="380">
        <v>77.055530440439597</v>
      </c>
      <c r="W121" s="380">
        <v>30.303676269505701</v>
      </c>
      <c r="X121" s="89">
        <v>214.239036252685</v>
      </c>
      <c r="Y121" s="380">
        <v>71.848838199305703</v>
      </c>
      <c r="Z121" s="380">
        <v>13.1001271682017</v>
      </c>
      <c r="AA121" s="89">
        <v>295.66338042758599</v>
      </c>
      <c r="AB121" s="380">
        <v>108.966166461079</v>
      </c>
      <c r="AC121" s="380">
        <v>1.3052748044437501</v>
      </c>
      <c r="AD121" s="381">
        <v>8.0738280085674692</v>
      </c>
      <c r="AE121" s="380">
        <v>14.181674587870001</v>
      </c>
      <c r="AF121" s="380">
        <v>8.0738280085674692</v>
      </c>
      <c r="AG121" s="381">
        <v>3259.4568448771902</v>
      </c>
      <c r="AH121" s="380">
        <v>6522.4610726339597</v>
      </c>
      <c r="AI121" s="380">
        <v>3259.4568448771902</v>
      </c>
      <c r="AJ121" s="89">
        <v>189877.10423516101</v>
      </c>
      <c r="AK121" s="380">
        <v>28595.317332273899</v>
      </c>
      <c r="AL121" s="380">
        <v>90.407531030660493</v>
      </c>
      <c r="AM121" s="381">
        <v>647.50251686040997</v>
      </c>
      <c r="AN121" s="380">
        <v>1497.1783714420901</v>
      </c>
      <c r="AO121" s="380">
        <v>647.50251686040997</v>
      </c>
      <c r="AP121" s="381">
        <v>629.55135154643096</v>
      </c>
      <c r="AQ121" s="380">
        <v>986.18136941970397</v>
      </c>
      <c r="AR121" s="380">
        <v>629.55135154643096</v>
      </c>
      <c r="AS121" s="381">
        <v>114.48956713432401</v>
      </c>
      <c r="AT121" s="380">
        <v>143.892393708432</v>
      </c>
      <c r="AU121" s="380">
        <v>114.48956713432401</v>
      </c>
      <c r="AV121" s="381">
        <v>2.1738129095799099</v>
      </c>
      <c r="AW121" s="380">
        <v>3.7489837950963101</v>
      </c>
      <c r="AX121" s="380">
        <v>2.1738129095799099</v>
      </c>
      <c r="AY121" s="381">
        <v>3.9164842057475902</v>
      </c>
      <c r="AZ121" s="380">
        <v>0</v>
      </c>
      <c r="BA121" s="380">
        <v>3.9164842057475902</v>
      </c>
      <c r="BB121" s="89">
        <v>7.1314759275573003</v>
      </c>
      <c r="BC121" s="382">
        <v>2.9719544535080402</v>
      </c>
      <c r="BD121" s="382">
        <v>0.28505346804697002</v>
      </c>
      <c r="BE121" s="381">
        <v>18.580148238859501</v>
      </c>
      <c r="BF121" s="380">
        <v>15.4856971716258</v>
      </c>
      <c r="BG121" s="380">
        <v>18.580148238859501</v>
      </c>
      <c r="BH121" s="89">
        <v>259.45019050063399</v>
      </c>
      <c r="BI121" s="380">
        <v>87.389944966603196</v>
      </c>
      <c r="BJ121" s="380">
        <v>4.4577241244510404</v>
      </c>
      <c r="BK121" s="89">
        <v>553.996978292976</v>
      </c>
      <c r="BL121" s="380">
        <v>201.275143625429</v>
      </c>
      <c r="BM121" s="380">
        <v>5.6797284622542996</v>
      </c>
      <c r="BN121" s="89">
        <v>609.971697102593</v>
      </c>
      <c r="BO121" s="380">
        <v>279.15263971321798</v>
      </c>
      <c r="BP121" s="380">
        <v>54.202996586801902</v>
      </c>
      <c r="BQ121" s="381">
        <v>0.17983350621001201</v>
      </c>
      <c r="BR121" s="380">
        <v>0</v>
      </c>
      <c r="BS121" s="380">
        <v>0.17983350621001201</v>
      </c>
      <c r="BT121" s="381">
        <v>2.1896559691281601</v>
      </c>
      <c r="BU121" s="380">
        <v>4.5591255844240797</v>
      </c>
      <c r="BV121" s="380">
        <v>2.1896559691281601</v>
      </c>
      <c r="BW121" s="381">
        <v>1.5828280027459101</v>
      </c>
      <c r="BX121" s="380">
        <v>3.3993033420782202</v>
      </c>
      <c r="BY121" s="380">
        <v>1.5828280027459101</v>
      </c>
      <c r="BZ121" s="89">
        <v>14.8111332901177</v>
      </c>
      <c r="CA121" s="380">
        <v>14.564598146328599</v>
      </c>
      <c r="CB121" s="380">
        <v>5.4481774805979599</v>
      </c>
      <c r="CC121" s="89">
        <v>1.2479334263300701</v>
      </c>
      <c r="CD121" s="380">
        <v>2.4958668526601402</v>
      </c>
      <c r="CE121" s="380">
        <v>0.49036006081012201</v>
      </c>
      <c r="CF121" s="89">
        <v>27.603569391514601</v>
      </c>
      <c r="CG121" s="380">
        <v>11.1714048855372</v>
      </c>
      <c r="CH121" s="380">
        <v>1.89424182779551</v>
      </c>
      <c r="CI121" s="89">
        <v>8.6088297141296106</v>
      </c>
      <c r="CJ121" s="380">
        <v>6.6863322095470696</v>
      </c>
      <c r="CK121" s="380">
        <v>1.14887062925661</v>
      </c>
      <c r="CL121" s="381">
        <v>8.1387240097701596</v>
      </c>
      <c r="CM121" s="380">
        <v>12.6051162875125</v>
      </c>
      <c r="CN121" s="380">
        <v>8.1387240097701596</v>
      </c>
      <c r="CO121" s="89">
        <v>559.80659117201606</v>
      </c>
      <c r="CP121" s="380">
        <v>341.57033125352501</v>
      </c>
      <c r="CQ121" s="380">
        <v>0.12625563850941299</v>
      </c>
      <c r="CR121" s="89">
        <v>679.62023137230096</v>
      </c>
      <c r="CS121" s="380">
        <v>335.44191751788401</v>
      </c>
      <c r="CT121" s="380">
        <v>5.8178794423787199E-2</v>
      </c>
      <c r="CU121" s="89">
        <v>5.9313141178400404</v>
      </c>
      <c r="CV121" s="380">
        <v>3.4216496324399999</v>
      </c>
      <c r="CW121" s="380">
        <v>0</v>
      </c>
      <c r="CX121" s="89">
        <v>0</v>
      </c>
      <c r="CY121" s="380">
        <v>0</v>
      </c>
      <c r="CZ121" s="380">
        <v>0</v>
      </c>
      <c r="DA121" s="381">
        <v>0.335323391638501</v>
      </c>
      <c r="DB121" s="380">
        <v>0</v>
      </c>
      <c r="DC121" s="380">
        <v>0.335323391638501</v>
      </c>
      <c r="DD121" s="381">
        <v>1.1100248829875099</v>
      </c>
      <c r="DE121" s="380">
        <v>0</v>
      </c>
      <c r="DF121" s="380">
        <v>1.1100248829875099</v>
      </c>
      <c r="DG121" s="381">
        <v>0.38199342886913001</v>
      </c>
      <c r="DH121" s="380">
        <v>0</v>
      </c>
      <c r="DI121" s="380">
        <v>0.38199342886913001</v>
      </c>
      <c r="DJ121" s="89">
        <v>2.48671784122826</v>
      </c>
      <c r="DK121" s="380">
        <v>4.97343568245652</v>
      </c>
      <c r="DL121" s="380">
        <v>0</v>
      </c>
      <c r="DM121" s="89">
        <v>536.91571904895704</v>
      </c>
      <c r="DN121" s="380">
        <v>161.49412628713199</v>
      </c>
      <c r="DO121" s="380">
        <v>7.4496602869800699E-2</v>
      </c>
      <c r="DP121" s="89">
        <v>1492.6464415773901</v>
      </c>
      <c r="DQ121" s="380">
        <v>470.57377199537001</v>
      </c>
      <c r="DR121" s="380">
        <v>7.2278834206046402E-2</v>
      </c>
      <c r="DS121" s="89">
        <v>200.744513530495</v>
      </c>
      <c r="DT121" s="380">
        <v>56.184733010617897</v>
      </c>
      <c r="DU121" s="380">
        <v>5.9875813953875798E-2</v>
      </c>
      <c r="DV121" s="89">
        <v>953.48803014359498</v>
      </c>
      <c r="DW121" s="380">
        <v>140.53468484760899</v>
      </c>
      <c r="DX121" s="380">
        <v>0</v>
      </c>
      <c r="DY121" s="89">
        <v>195.23857933416099</v>
      </c>
      <c r="DZ121" s="380">
        <v>73.087746560360998</v>
      </c>
      <c r="EA121" s="380">
        <v>0</v>
      </c>
      <c r="EB121" s="89">
        <v>33.400426150102099</v>
      </c>
      <c r="EC121" s="380">
        <v>18.990933551991301</v>
      </c>
      <c r="ED121" s="380">
        <v>0</v>
      </c>
      <c r="EE121" s="89">
        <v>200.78067636758001</v>
      </c>
      <c r="EF121" s="380">
        <v>62.406222769309103</v>
      </c>
      <c r="EG121" s="380">
        <v>0.51438592321494903</v>
      </c>
      <c r="EH121" s="89">
        <v>23.141282973431899</v>
      </c>
      <c r="EI121" s="380">
        <v>7.0025197522299001</v>
      </c>
      <c r="EJ121" s="380">
        <v>0</v>
      </c>
      <c r="EK121" s="89">
        <v>129.943246538545</v>
      </c>
      <c r="EL121" s="380">
        <v>30.3578500102759</v>
      </c>
      <c r="EM121" s="380">
        <v>0</v>
      </c>
      <c r="EN121" s="89">
        <v>23.069946830877601</v>
      </c>
      <c r="EO121" s="380">
        <v>9.6634233803236302</v>
      </c>
      <c r="EP121" s="380">
        <v>0</v>
      </c>
      <c r="EQ121" s="89">
        <v>54.721211332875797</v>
      </c>
      <c r="ER121" s="380">
        <v>19.559172673059098</v>
      </c>
      <c r="ES121" s="380">
        <v>0.15012903579832301</v>
      </c>
      <c r="ET121" s="89">
        <v>5.96736496606092</v>
      </c>
      <c r="EU121" s="380">
        <v>1.7890492245037</v>
      </c>
      <c r="EV121" s="380">
        <v>0</v>
      </c>
      <c r="EW121" s="89">
        <v>28.9191439218929</v>
      </c>
      <c r="EX121" s="380">
        <v>9.0582226130571701</v>
      </c>
      <c r="EY121" s="380">
        <v>0</v>
      </c>
      <c r="EZ121" s="89">
        <v>4.1716746994682996</v>
      </c>
      <c r="FA121" s="380">
        <v>3.2103753730103102</v>
      </c>
      <c r="FB121" s="380">
        <v>0</v>
      </c>
      <c r="FC121" s="89">
        <v>0</v>
      </c>
      <c r="FD121" s="380">
        <v>0</v>
      </c>
      <c r="FE121" s="380">
        <v>0</v>
      </c>
      <c r="FF121" s="89">
        <v>1.3945600566443701</v>
      </c>
      <c r="FG121" s="380">
        <v>2.78912011328875</v>
      </c>
      <c r="FH121" s="380">
        <v>0</v>
      </c>
      <c r="FI121" s="381">
        <v>8.3331448216381901E-2</v>
      </c>
      <c r="FJ121" s="380">
        <v>0</v>
      </c>
      <c r="FK121" s="380">
        <v>8.3331448216381901E-2</v>
      </c>
      <c r="FL121" s="89">
        <v>13.4204161983695</v>
      </c>
      <c r="FM121" s="380">
        <v>7.4335014426318997</v>
      </c>
      <c r="FN121" s="380">
        <v>0</v>
      </c>
      <c r="FO121" s="89">
        <v>4.0521628310553801</v>
      </c>
      <c r="FP121" s="380">
        <v>1.4602083868226501</v>
      </c>
      <c r="FQ121" s="380">
        <v>0</v>
      </c>
      <c r="FS121" s="118">
        <v>4562.768488787734</v>
      </c>
      <c r="FT121" s="118">
        <v>0.50964387402491018</v>
      </c>
      <c r="FU121" s="118">
        <v>0.82370501249152761</v>
      </c>
      <c r="FV121" s="207">
        <v>3.2170332456842807</v>
      </c>
    </row>
    <row r="122" spans="2:180">
      <c r="B122" s="73" t="s">
        <v>17</v>
      </c>
      <c r="C122" s="73" t="s">
        <v>51</v>
      </c>
      <c r="D122" s="143" t="s">
        <v>1020</v>
      </c>
      <c r="E122" s="73">
        <v>43.3</v>
      </c>
      <c r="F122" s="73">
        <v>73.7</v>
      </c>
      <c r="G122" s="397" t="s">
        <v>315</v>
      </c>
      <c r="H122" s="73" t="s">
        <v>13</v>
      </c>
      <c r="I122" s="73" t="s">
        <v>1023</v>
      </c>
      <c r="K122" s="73">
        <v>25</v>
      </c>
      <c r="L122" s="73">
        <v>0.9</v>
      </c>
      <c r="N122" s="135">
        <v>621.70261633712755</v>
      </c>
      <c r="O122" s="379">
        <v>33020</v>
      </c>
      <c r="P122" s="379">
        <v>1019.9999999999999</v>
      </c>
      <c r="Q122" s="203"/>
      <c r="R122" s="381">
        <v>6.1997992121124534</v>
      </c>
      <c r="S122" s="380">
        <v>12.759477798064488</v>
      </c>
      <c r="T122" s="380">
        <v>6.1997992121124534</v>
      </c>
      <c r="U122" s="381">
        <v>13.147341635040707</v>
      </c>
      <c r="V122" s="380">
        <v>13.378223173726919</v>
      </c>
      <c r="W122" s="380">
        <v>13.147341635040707</v>
      </c>
      <c r="X122" s="89">
        <v>262.03293334581332</v>
      </c>
      <c r="Y122" s="380">
        <v>50.702465801524355</v>
      </c>
      <c r="Z122" s="380">
        <v>4.0487231326745068</v>
      </c>
      <c r="AA122" s="89">
        <v>332.04698296642283</v>
      </c>
      <c r="AB122" s="380">
        <v>70.437318815791286</v>
      </c>
      <c r="AC122" s="380">
        <v>0.84548400322365558</v>
      </c>
      <c r="AD122" s="89">
        <v>97.058413176804152</v>
      </c>
      <c r="AE122" s="380">
        <v>48.199900285212777</v>
      </c>
      <c r="AF122" s="380">
        <v>3.1755993589197917</v>
      </c>
      <c r="AG122" s="89">
        <v>1776.945149077636</v>
      </c>
      <c r="AH122" s="380">
        <v>1391.6406087060043</v>
      </c>
      <c r="AI122" s="380">
        <v>857.94353885539135</v>
      </c>
      <c r="AJ122" s="89">
        <v>206439.51181840585</v>
      </c>
      <c r="AK122" s="380">
        <v>29262.116892827635</v>
      </c>
      <c r="AL122" s="380">
        <v>28.961388553932935</v>
      </c>
      <c r="AM122" s="381">
        <v>228.04722395141067</v>
      </c>
      <c r="AN122" s="380">
        <v>329.79937777552391</v>
      </c>
      <c r="AO122" s="380">
        <v>228.04722395141067</v>
      </c>
      <c r="AP122" s="89">
        <v>653.50360699467819</v>
      </c>
      <c r="AQ122" s="380">
        <v>344.65260700139658</v>
      </c>
      <c r="AR122" s="380">
        <v>209.18724847247037</v>
      </c>
      <c r="AS122" s="381">
        <v>31.832681786820601</v>
      </c>
      <c r="AT122" s="380">
        <v>54.8531854031379</v>
      </c>
      <c r="AU122" s="380">
        <v>31.832681786820601</v>
      </c>
      <c r="AV122" s="89">
        <v>1.2749014286235756</v>
      </c>
      <c r="AW122" s="380">
        <v>1.1954002695950241</v>
      </c>
      <c r="AX122" s="380">
        <v>0.6997230410124905</v>
      </c>
      <c r="AY122" s="381">
        <v>0.89359606891616306</v>
      </c>
      <c r="AZ122" s="380">
        <v>0</v>
      </c>
      <c r="BA122" s="380">
        <v>0.89359606891616306</v>
      </c>
      <c r="BB122" s="89">
        <v>8.8484121082214937</v>
      </c>
      <c r="BC122" s="382">
        <v>2.2109764576757698</v>
      </c>
      <c r="BD122" s="382">
        <v>0.12809378514504488</v>
      </c>
      <c r="BE122" s="381">
        <v>6.268458215807545</v>
      </c>
      <c r="BF122" s="380">
        <v>8.1769622244644573</v>
      </c>
      <c r="BG122" s="380">
        <v>6.268458215807545</v>
      </c>
      <c r="BH122" s="89">
        <v>271.80987712196861</v>
      </c>
      <c r="BI122" s="380">
        <v>51.724805994265118</v>
      </c>
      <c r="BJ122" s="380">
        <v>1.5834517588288799</v>
      </c>
      <c r="BK122" s="89">
        <v>684.56783562142766</v>
      </c>
      <c r="BL122" s="380">
        <v>156.89006968174931</v>
      </c>
      <c r="BM122" s="380">
        <v>2.9583250640158729</v>
      </c>
      <c r="BN122" s="89">
        <v>692.6841528516976</v>
      </c>
      <c r="BO122" s="380">
        <v>193.64054171426793</v>
      </c>
      <c r="BP122" s="380">
        <v>14.11399761525233</v>
      </c>
      <c r="BQ122" s="381">
        <v>6.0633741340188771E-2</v>
      </c>
      <c r="BR122" s="380">
        <v>0.28097835371192631</v>
      </c>
      <c r="BS122" s="380">
        <v>6.0633741340188771E-2</v>
      </c>
      <c r="BT122" s="381">
        <v>0.95777837378987329</v>
      </c>
      <c r="BU122" s="380">
        <v>1.4561420182132734</v>
      </c>
      <c r="BV122" s="380">
        <v>0.95777837378987329</v>
      </c>
      <c r="BW122" s="89">
        <v>4.1754483677394907</v>
      </c>
      <c r="BX122" s="380">
        <v>3.0639280257989907</v>
      </c>
      <c r="BY122" s="380">
        <v>0.64818470979488296</v>
      </c>
      <c r="BZ122" s="89">
        <v>7.0476788276923523</v>
      </c>
      <c r="CA122" s="380">
        <v>7.4162552355811737</v>
      </c>
      <c r="CB122" s="380">
        <v>2.2861149858733181</v>
      </c>
      <c r="CC122" s="89">
        <v>0.94855590493173858</v>
      </c>
      <c r="CD122" s="380">
        <v>0.78221271931086067</v>
      </c>
      <c r="CE122" s="380">
        <v>0.17165000009013598</v>
      </c>
      <c r="CF122" s="89">
        <v>22.498850651788523</v>
      </c>
      <c r="CG122" s="380">
        <v>11.43756688304528</v>
      </c>
      <c r="CH122" s="380">
        <v>0.60177792710253331</v>
      </c>
      <c r="CI122" s="89">
        <v>7.102747183041477</v>
      </c>
      <c r="CJ122" s="380">
        <v>4.1626735318227013</v>
      </c>
      <c r="CK122" s="380">
        <v>0.52490355610573947</v>
      </c>
      <c r="CL122" s="381">
        <v>3.398501295425953</v>
      </c>
      <c r="CM122" s="380">
        <v>4.191515382907566</v>
      </c>
      <c r="CN122" s="380">
        <v>3.398501295425953</v>
      </c>
      <c r="CO122" s="89">
        <v>498.05321346974915</v>
      </c>
      <c r="CP122" s="380">
        <v>100.53153949577985</v>
      </c>
      <c r="CQ122" s="380">
        <v>2.7481541178358389E-2</v>
      </c>
      <c r="CR122" s="89">
        <v>593.27981760252874</v>
      </c>
      <c r="CS122" s="380">
        <v>131.82523756524969</v>
      </c>
      <c r="CT122" s="380">
        <v>0</v>
      </c>
      <c r="CU122" s="89">
        <v>4.8808214026497376</v>
      </c>
      <c r="CV122" s="380">
        <v>2.3392607957963669</v>
      </c>
      <c r="CW122" s="380">
        <v>0</v>
      </c>
      <c r="CX122" s="381">
        <v>2.1008735530034125E-2</v>
      </c>
      <c r="CY122" s="380">
        <v>0</v>
      </c>
      <c r="CZ122" s="380">
        <v>2.1008735530034125E-2</v>
      </c>
      <c r="DA122" s="89">
        <v>0</v>
      </c>
      <c r="DB122" s="380">
        <v>0</v>
      </c>
      <c r="DC122" s="380">
        <v>0</v>
      </c>
      <c r="DD122" s="381">
        <v>0.43647357507015822</v>
      </c>
      <c r="DE122" s="380">
        <v>0.13423075998532977</v>
      </c>
      <c r="DF122" s="380">
        <v>0.43647357507015822</v>
      </c>
      <c r="DG122" s="381">
        <v>0.19728161273653039</v>
      </c>
      <c r="DH122" s="380">
        <v>1.9369360791778371E-2</v>
      </c>
      <c r="DI122" s="380">
        <v>0.19728161273653039</v>
      </c>
      <c r="DJ122" s="89">
        <v>4.5246243287316785</v>
      </c>
      <c r="DK122" s="380">
        <v>5.1954498911116049</v>
      </c>
      <c r="DL122" s="380">
        <v>0.2665413999814486</v>
      </c>
      <c r="DM122" s="89">
        <v>461.71030333444361</v>
      </c>
      <c r="DN122" s="380">
        <v>99.310084543664644</v>
      </c>
      <c r="DO122" s="380">
        <v>2.7530593543378314E-2</v>
      </c>
      <c r="DP122" s="89">
        <v>1242.2183701058834</v>
      </c>
      <c r="DQ122" s="380">
        <v>209.25692798763197</v>
      </c>
      <c r="DR122" s="380">
        <v>0</v>
      </c>
      <c r="DS122" s="89">
        <v>178.8289305566218</v>
      </c>
      <c r="DT122" s="380">
        <v>33.265683234322786</v>
      </c>
      <c r="DU122" s="380">
        <v>2.2123948022186785E-2</v>
      </c>
      <c r="DV122" s="89">
        <v>833.95686280484063</v>
      </c>
      <c r="DW122" s="380">
        <v>132.07032702184043</v>
      </c>
      <c r="DX122" s="380">
        <v>0.11503056685359155</v>
      </c>
      <c r="DY122" s="89">
        <v>181.18225811291938</v>
      </c>
      <c r="DZ122" s="380">
        <v>43.775644446053356</v>
      </c>
      <c r="EA122" s="380">
        <v>0.28573878955800969</v>
      </c>
      <c r="EB122" s="89">
        <v>30.151591434470788</v>
      </c>
      <c r="EC122" s="380">
        <v>8.1891171090141519</v>
      </c>
      <c r="ED122" s="380">
        <v>3.6952128766520882E-2</v>
      </c>
      <c r="EE122" s="89">
        <v>185.27394666367573</v>
      </c>
      <c r="EF122" s="380">
        <v>44.300894639680138</v>
      </c>
      <c r="EG122" s="380">
        <v>0.13564214974613803</v>
      </c>
      <c r="EH122" s="89">
        <v>22.292477378576752</v>
      </c>
      <c r="EI122" s="380">
        <v>4.4771766853091899</v>
      </c>
      <c r="EJ122" s="380">
        <v>0</v>
      </c>
      <c r="EK122" s="89">
        <v>118.40455815292592</v>
      </c>
      <c r="EL122" s="380">
        <v>28.657912281741275</v>
      </c>
      <c r="EM122" s="380">
        <v>7.1114108423299641E-2</v>
      </c>
      <c r="EN122" s="89">
        <v>21.662476376010424</v>
      </c>
      <c r="EO122" s="380">
        <v>4.6058094200748769</v>
      </c>
      <c r="EP122" s="380">
        <v>2.629476240550303E-2</v>
      </c>
      <c r="EQ122" s="89">
        <v>53.426131853243604</v>
      </c>
      <c r="ER122" s="380">
        <v>10.990815033119551</v>
      </c>
      <c r="ES122" s="380">
        <v>0</v>
      </c>
      <c r="ET122" s="89">
        <v>5.9872285495491457</v>
      </c>
      <c r="EU122" s="380">
        <v>1.7513768612137965</v>
      </c>
      <c r="EV122" s="380">
        <v>0</v>
      </c>
      <c r="EW122" s="89">
        <v>31.77831978222936</v>
      </c>
      <c r="EX122" s="380">
        <v>10.190415794770422</v>
      </c>
      <c r="EY122" s="380">
        <v>0</v>
      </c>
      <c r="EZ122" s="89">
        <v>4.2107802919674331</v>
      </c>
      <c r="FA122" s="380">
        <v>1.6141831188350482</v>
      </c>
      <c r="FB122" s="380">
        <v>2.6832870285857107E-2</v>
      </c>
      <c r="FC122" s="89">
        <v>0</v>
      </c>
      <c r="FD122" s="380">
        <v>0</v>
      </c>
      <c r="FE122" s="380">
        <v>0</v>
      </c>
      <c r="FF122" s="89">
        <v>1.9812467999426502</v>
      </c>
      <c r="FG122" s="380">
        <v>1.6379883514214495</v>
      </c>
      <c r="FH122" s="380">
        <v>0.12152754624160651</v>
      </c>
      <c r="FI122" s="381">
        <v>3.0796803119469349E-2</v>
      </c>
      <c r="FJ122" s="380">
        <v>4.8640522199338961E-2</v>
      </c>
      <c r="FK122" s="380">
        <v>3.0796803119469349E-2</v>
      </c>
      <c r="FL122" s="89">
        <v>10.531155760644191</v>
      </c>
      <c r="FM122" s="380">
        <v>2.7464311930638177</v>
      </c>
      <c r="FN122" s="380">
        <v>2.7109752363573429E-2</v>
      </c>
      <c r="FO122" s="89">
        <v>3.4612072334741057</v>
      </c>
      <c r="FP122" s="380">
        <v>1.2275214339180225</v>
      </c>
      <c r="FQ122" s="380">
        <v>0</v>
      </c>
      <c r="FS122" s="118">
        <v>3964.3640529998866</v>
      </c>
      <c r="FT122" s="118">
        <v>0.4969793651704798</v>
      </c>
      <c r="FU122" s="118">
        <v>0.83949124627634442</v>
      </c>
      <c r="FV122" s="207">
        <v>2.5009986345603523</v>
      </c>
    </row>
    <row r="123" spans="2:180">
      <c r="B123" s="73" t="s">
        <v>17</v>
      </c>
      <c r="C123" s="73" t="s">
        <v>51</v>
      </c>
      <c r="D123" s="143" t="s">
        <v>1020</v>
      </c>
      <c r="E123" s="73">
        <v>43.3</v>
      </c>
      <c r="F123" s="73">
        <v>73.7</v>
      </c>
      <c r="G123" s="397" t="s">
        <v>315</v>
      </c>
      <c r="H123" s="73" t="s">
        <v>13</v>
      </c>
      <c r="I123" s="73" t="s">
        <v>1024</v>
      </c>
      <c r="K123" s="73">
        <v>25</v>
      </c>
      <c r="L123" s="73">
        <v>0.9</v>
      </c>
      <c r="N123" s="135">
        <v>687.14499700419356</v>
      </c>
      <c r="O123" s="379">
        <v>35470</v>
      </c>
      <c r="P123" s="379">
        <v>1110</v>
      </c>
      <c r="Q123" s="203"/>
      <c r="R123" s="381">
        <v>4.6476181149456499</v>
      </c>
      <c r="S123" s="380">
        <v>11.1134997948439</v>
      </c>
      <c r="T123" s="380">
        <v>4.6476181149456499</v>
      </c>
      <c r="U123" s="381">
        <v>8.6301031362429796</v>
      </c>
      <c r="V123" s="380">
        <v>23.414147866104202</v>
      </c>
      <c r="W123" s="380">
        <v>8.6301031362429796</v>
      </c>
      <c r="X123" s="89">
        <v>232.738644313968</v>
      </c>
      <c r="Y123" s="380">
        <v>53.655496273246399</v>
      </c>
      <c r="Z123" s="380">
        <v>2.8824504681818399</v>
      </c>
      <c r="AA123" s="89">
        <v>380.82604055648102</v>
      </c>
      <c r="AB123" s="380">
        <v>60.3141954053688</v>
      </c>
      <c r="AC123" s="380">
        <v>0.37524264614307201</v>
      </c>
      <c r="AD123" s="381">
        <v>1.8879600603786399</v>
      </c>
      <c r="AE123" s="380">
        <v>5.2086224385183204</v>
      </c>
      <c r="AF123" s="380">
        <v>1.8879600603786399</v>
      </c>
      <c r="AG123" s="381">
        <v>740.94228524661196</v>
      </c>
      <c r="AH123" s="380">
        <v>1514.2912155256299</v>
      </c>
      <c r="AI123" s="380">
        <v>740.94228524661196</v>
      </c>
      <c r="AJ123" s="89">
        <v>204202.67910781701</v>
      </c>
      <c r="AK123" s="380">
        <v>24558.593605040001</v>
      </c>
      <c r="AL123" s="380">
        <v>29.984769318980501</v>
      </c>
      <c r="AM123" s="89">
        <v>175.29251699965499</v>
      </c>
      <c r="AN123" s="380">
        <v>350.58503399930902</v>
      </c>
      <c r="AO123" s="380">
        <v>121.328626945545</v>
      </c>
      <c r="AP123" s="89">
        <v>687.32527651819703</v>
      </c>
      <c r="AQ123" s="380">
        <v>570.53513875574902</v>
      </c>
      <c r="AR123" s="380">
        <v>149.41984742268801</v>
      </c>
      <c r="AS123" s="381">
        <v>29.159667831785701</v>
      </c>
      <c r="AT123" s="380">
        <v>50.950887998608501</v>
      </c>
      <c r="AU123" s="380">
        <v>29.159667831785701</v>
      </c>
      <c r="AV123" s="89">
        <v>0.67405152020202697</v>
      </c>
      <c r="AW123" s="380">
        <v>1.5963985864119099</v>
      </c>
      <c r="AX123" s="380">
        <v>0.61092158625792103</v>
      </c>
      <c r="AY123" s="381">
        <v>1.17419207991013</v>
      </c>
      <c r="AZ123" s="380">
        <v>0</v>
      </c>
      <c r="BA123" s="380">
        <v>1.17419207991013</v>
      </c>
      <c r="BB123" s="89">
        <v>10.1535236596765</v>
      </c>
      <c r="BC123" s="382">
        <v>2.5509269883187602</v>
      </c>
      <c r="BD123" s="382">
        <v>9.1695972486922697E-2</v>
      </c>
      <c r="BE123" s="381">
        <v>4.5153565456152496</v>
      </c>
      <c r="BF123" s="380">
        <v>11.064535872109801</v>
      </c>
      <c r="BG123" s="380">
        <v>4.5153565456152496</v>
      </c>
      <c r="BH123" s="89">
        <v>271.74093874766402</v>
      </c>
      <c r="BI123" s="380">
        <v>38.6880445870204</v>
      </c>
      <c r="BJ123" s="380">
        <v>1.22895893325859</v>
      </c>
      <c r="BK123" s="89">
        <v>705.07517623127603</v>
      </c>
      <c r="BL123" s="380">
        <v>122.618500478635</v>
      </c>
      <c r="BM123" s="380">
        <v>2.0950892104284402</v>
      </c>
      <c r="BN123" s="89">
        <v>701.73836499228605</v>
      </c>
      <c r="BO123" s="380">
        <v>148.08399724424601</v>
      </c>
      <c r="BP123" s="380">
        <v>12.546913290977599</v>
      </c>
      <c r="BQ123" s="89">
        <v>0.20369742322398099</v>
      </c>
      <c r="BR123" s="380">
        <v>0.40739484644796198</v>
      </c>
      <c r="BS123" s="380">
        <v>4.4072299842341997E-2</v>
      </c>
      <c r="BT123" s="381">
        <v>0.61166540142414805</v>
      </c>
      <c r="BU123" s="380">
        <v>1.7631334961341001</v>
      </c>
      <c r="BV123" s="380">
        <v>0.61166540142414805</v>
      </c>
      <c r="BW123" s="381">
        <v>0.36186359142068703</v>
      </c>
      <c r="BX123" s="380">
        <v>1.1555701403759699</v>
      </c>
      <c r="BY123" s="380">
        <v>0.36186359142068703</v>
      </c>
      <c r="BZ123" s="89">
        <v>5.6238856732292204</v>
      </c>
      <c r="CA123" s="380">
        <v>5.1958176726900298</v>
      </c>
      <c r="CB123" s="380">
        <v>1.43667872258271</v>
      </c>
      <c r="CC123" s="89">
        <v>1.0010383683059201</v>
      </c>
      <c r="CD123" s="380">
        <v>0.76434475903536903</v>
      </c>
      <c r="CE123" s="380">
        <v>0.120529344861017</v>
      </c>
      <c r="CF123" s="89">
        <v>25.595072759045902</v>
      </c>
      <c r="CG123" s="380">
        <v>10.857783970298099</v>
      </c>
      <c r="CH123" s="380">
        <v>0.39564564679266101</v>
      </c>
      <c r="CI123" s="89">
        <v>6.6753403379538101</v>
      </c>
      <c r="CJ123" s="380">
        <v>3.9163902797841801</v>
      </c>
      <c r="CK123" s="380">
        <v>0.31582040638868603</v>
      </c>
      <c r="CL123" s="381">
        <v>2.0842161379259401</v>
      </c>
      <c r="CM123" s="380">
        <v>4.7857871421105704</v>
      </c>
      <c r="CN123" s="380">
        <v>2.0842161379259401</v>
      </c>
      <c r="CO123" s="89">
        <v>494.27070395734597</v>
      </c>
      <c r="CP123" s="380">
        <v>118.272328166883</v>
      </c>
      <c r="CQ123" s="380">
        <v>0</v>
      </c>
      <c r="CR123" s="89">
        <v>562.51273750683299</v>
      </c>
      <c r="CS123" s="380">
        <v>143.59644808571301</v>
      </c>
      <c r="CT123" s="380">
        <v>0</v>
      </c>
      <c r="CU123" s="89">
        <v>4.8794729779542001</v>
      </c>
      <c r="CV123" s="380">
        <v>2.2297345394633701</v>
      </c>
      <c r="CW123" s="380">
        <v>0</v>
      </c>
      <c r="CX123" s="89">
        <v>0</v>
      </c>
      <c r="CY123" s="380">
        <v>0</v>
      </c>
      <c r="CZ123" s="380">
        <v>0</v>
      </c>
      <c r="DA123" s="381">
        <v>0.122159580445799</v>
      </c>
      <c r="DB123" s="380">
        <v>0</v>
      </c>
      <c r="DC123" s="380">
        <v>0.122159580445799</v>
      </c>
      <c r="DD123" s="381">
        <v>0.27166633134698198</v>
      </c>
      <c r="DE123" s="380">
        <v>0</v>
      </c>
      <c r="DF123" s="380">
        <v>0.27166633134698198</v>
      </c>
      <c r="DG123" s="381">
        <v>9.9114330728384006E-2</v>
      </c>
      <c r="DH123" s="380">
        <v>0</v>
      </c>
      <c r="DI123" s="380">
        <v>9.9114330728384006E-2</v>
      </c>
      <c r="DJ123" s="89">
        <v>5.4931566437737596</v>
      </c>
      <c r="DK123" s="380">
        <v>5.1880978630945203</v>
      </c>
      <c r="DL123" s="380">
        <v>0.187071485016228</v>
      </c>
      <c r="DM123" s="89">
        <v>469.20678947935602</v>
      </c>
      <c r="DN123" s="380">
        <v>105.275072819033</v>
      </c>
      <c r="DO123" s="380">
        <v>1.9322802156113199E-2</v>
      </c>
      <c r="DP123" s="89">
        <v>1268.97951369415</v>
      </c>
      <c r="DQ123" s="380">
        <v>258.90789468310601</v>
      </c>
      <c r="DR123" s="380">
        <v>0</v>
      </c>
      <c r="DS123" s="89">
        <v>180.54395311741601</v>
      </c>
      <c r="DT123" s="380">
        <v>39.314687920710298</v>
      </c>
      <c r="DU123" s="380">
        <v>0</v>
      </c>
      <c r="DV123" s="89">
        <v>871.09506519481795</v>
      </c>
      <c r="DW123" s="380">
        <v>187.08971905559099</v>
      </c>
      <c r="DX123" s="380">
        <v>8.0713103888380294E-2</v>
      </c>
      <c r="DY123" s="89">
        <v>198.61817591840199</v>
      </c>
      <c r="DZ123" s="380">
        <v>49.582109627369597</v>
      </c>
      <c r="EA123" s="380">
        <v>9.0342399559393896E-2</v>
      </c>
      <c r="EB123" s="89">
        <v>30.941829865968401</v>
      </c>
      <c r="EC123" s="380">
        <v>8.9454122714851092</v>
      </c>
      <c r="ED123" s="380">
        <v>2.5929260438998802E-2</v>
      </c>
      <c r="EE123" s="89">
        <v>182.70466937629101</v>
      </c>
      <c r="EF123" s="380">
        <v>54.876140784001002</v>
      </c>
      <c r="EG123" s="380">
        <v>0</v>
      </c>
      <c r="EH123" s="89">
        <v>23.221775166370701</v>
      </c>
      <c r="EI123" s="380">
        <v>6.7240856687367296</v>
      </c>
      <c r="EJ123" s="380">
        <v>0</v>
      </c>
      <c r="EK123" s="89">
        <v>120.759865497513</v>
      </c>
      <c r="EL123" s="380">
        <v>36.1565805615692</v>
      </c>
      <c r="EM123" s="380">
        <v>6.9919498862117901E-2</v>
      </c>
      <c r="EN123" s="89">
        <v>21.943706332817001</v>
      </c>
      <c r="EO123" s="380">
        <v>5.5626732213204102</v>
      </c>
      <c r="EP123" s="380">
        <v>0</v>
      </c>
      <c r="EQ123" s="89">
        <v>52.897588821631203</v>
      </c>
      <c r="ER123" s="380">
        <v>14.0484225260365</v>
      </c>
      <c r="ES123" s="380">
        <v>0</v>
      </c>
      <c r="ET123" s="89">
        <v>5.9734450588178998</v>
      </c>
      <c r="EU123" s="380">
        <v>2.03093153929359</v>
      </c>
      <c r="EV123" s="380">
        <v>1.7209428728990901E-2</v>
      </c>
      <c r="EW123" s="89">
        <v>30.992524983313899</v>
      </c>
      <c r="EX123" s="380">
        <v>8.1549630618329196</v>
      </c>
      <c r="EY123" s="380">
        <v>5.5912612417545499E-2</v>
      </c>
      <c r="EZ123" s="89">
        <v>3.6900668600301301</v>
      </c>
      <c r="FA123" s="380">
        <v>1.3125830319820899</v>
      </c>
      <c r="FB123" s="380">
        <v>0</v>
      </c>
      <c r="FC123" s="89">
        <v>0</v>
      </c>
      <c r="FD123" s="380">
        <v>0</v>
      </c>
      <c r="FE123" s="380">
        <v>0</v>
      </c>
      <c r="FF123" s="89">
        <v>1.40308246488273</v>
      </c>
      <c r="FG123" s="380">
        <v>1.3989529679580099</v>
      </c>
      <c r="FH123" s="380">
        <v>6.87850102324227E-2</v>
      </c>
      <c r="FI123" s="381">
        <v>3.6740553683414799E-2</v>
      </c>
      <c r="FJ123" s="380">
        <v>0</v>
      </c>
      <c r="FK123" s="380">
        <v>3.6740553683414799E-2</v>
      </c>
      <c r="FL123" s="89">
        <v>9.9901136389789507</v>
      </c>
      <c r="FM123" s="380">
        <v>3.02909499682151</v>
      </c>
      <c r="FN123" s="380">
        <v>0</v>
      </c>
      <c r="FO123" s="89">
        <v>3.4855134827851302</v>
      </c>
      <c r="FP123" s="380">
        <v>1.55175881720005</v>
      </c>
      <c r="FQ123" s="380">
        <v>1.7121791275609699E-2</v>
      </c>
      <c r="FS123" s="118">
        <v>4024.0817068737288</v>
      </c>
      <c r="FT123" s="118">
        <v>0.4863337845463076</v>
      </c>
      <c r="FU123" s="118">
        <v>0.87868357638984473</v>
      </c>
      <c r="FV123" s="207">
        <v>2.7072988154196693</v>
      </c>
    </row>
    <row r="124" spans="2:180">
      <c r="B124" s="73" t="s">
        <v>17</v>
      </c>
      <c r="C124" s="73" t="s">
        <v>51</v>
      </c>
      <c r="D124" s="143" t="s">
        <v>1020</v>
      </c>
      <c r="E124" s="73">
        <v>43.3</v>
      </c>
      <c r="F124" s="73">
        <v>73.7</v>
      </c>
      <c r="G124" s="397" t="s">
        <v>315</v>
      </c>
      <c r="H124" s="73" t="s">
        <v>13</v>
      </c>
      <c r="I124" s="73" t="s">
        <v>1025</v>
      </c>
      <c r="K124" s="73">
        <v>15</v>
      </c>
      <c r="L124" s="73">
        <v>0.9</v>
      </c>
      <c r="N124" s="135">
        <v>467.44557619332903</v>
      </c>
      <c r="O124" s="379">
        <v>34480</v>
      </c>
      <c r="P124" s="379">
        <v>1090</v>
      </c>
      <c r="Q124" s="203"/>
      <c r="R124" s="381">
        <v>22.804208274536261</v>
      </c>
      <c r="S124" s="380">
        <v>26.567005982370766</v>
      </c>
      <c r="T124" s="380">
        <v>22.804208274536261</v>
      </c>
      <c r="U124" s="381">
        <v>38.19801213002691</v>
      </c>
      <c r="V124" s="380">
        <v>53.651808359156774</v>
      </c>
      <c r="W124" s="380">
        <v>38.19801213002691</v>
      </c>
      <c r="X124" s="89">
        <v>232.50980973699581</v>
      </c>
      <c r="Y124" s="380">
        <v>71.226431135528046</v>
      </c>
      <c r="Z124" s="380">
        <v>17.728388302698352</v>
      </c>
      <c r="AA124" s="89">
        <v>311.98918068725897</v>
      </c>
      <c r="AB124" s="380">
        <v>90.051850850257466</v>
      </c>
      <c r="AC124" s="380">
        <v>2.4226654555503546</v>
      </c>
      <c r="AD124" s="89">
        <v>54.027634549639629</v>
      </c>
      <c r="AE124" s="380">
        <v>29.518732800427038</v>
      </c>
      <c r="AF124" s="380">
        <v>11.00668163307558</v>
      </c>
      <c r="AG124" s="381">
        <v>2943.7121000219308</v>
      </c>
      <c r="AH124" s="380">
        <v>5989.5939063060832</v>
      </c>
      <c r="AI124" s="380">
        <v>2943.7121000219308</v>
      </c>
      <c r="AJ124" s="89">
        <v>188322.64885420506</v>
      </c>
      <c r="AK124" s="380">
        <v>29782.186800302949</v>
      </c>
      <c r="AL124" s="380">
        <v>129.67519951728593</v>
      </c>
      <c r="AM124" s="381">
        <v>884.6026554263866</v>
      </c>
      <c r="AN124" s="380">
        <v>618.7297665527243</v>
      </c>
      <c r="AO124" s="380">
        <v>884.6026554263866</v>
      </c>
      <c r="AP124" s="381">
        <v>1119.2524819980965</v>
      </c>
      <c r="AQ124" s="380">
        <v>1135.9456627053403</v>
      </c>
      <c r="AR124" s="380">
        <v>1119.2524819980965</v>
      </c>
      <c r="AS124" s="381">
        <v>152.26230490696051</v>
      </c>
      <c r="AT124" s="380">
        <v>170.97861686369683</v>
      </c>
      <c r="AU124" s="380">
        <v>152.26230490696051</v>
      </c>
      <c r="AV124" s="381">
        <v>2.5628013654379878</v>
      </c>
      <c r="AW124" s="380">
        <v>3.5879820057903844</v>
      </c>
      <c r="AX124" s="380">
        <v>2.5628013654379878</v>
      </c>
      <c r="AY124" s="381">
        <v>3.9986178922496687</v>
      </c>
      <c r="AZ124" s="380">
        <v>0</v>
      </c>
      <c r="BA124" s="380">
        <v>3.9986178922496687</v>
      </c>
      <c r="BB124" s="89">
        <v>9.1800898335725858</v>
      </c>
      <c r="BC124" s="382">
        <v>3.9610784110259285</v>
      </c>
      <c r="BD124" s="382">
        <v>0.44443963942968145</v>
      </c>
      <c r="BE124" s="381">
        <v>19.522101682436336</v>
      </c>
      <c r="BF124" s="380">
        <v>36.346941848312824</v>
      </c>
      <c r="BG124" s="380">
        <v>19.522101682436336</v>
      </c>
      <c r="BH124" s="89">
        <v>258.24311419445337</v>
      </c>
      <c r="BI124" s="380">
        <v>50.09966112640506</v>
      </c>
      <c r="BJ124" s="380">
        <v>6.7230137450916132</v>
      </c>
      <c r="BK124" s="89">
        <v>680.74421410920786</v>
      </c>
      <c r="BL124" s="380">
        <v>241.66928533222793</v>
      </c>
      <c r="BM124" s="380">
        <v>8.9430432673074574</v>
      </c>
      <c r="BN124" s="89">
        <v>687.53231981875649</v>
      </c>
      <c r="BO124" s="380">
        <v>214.09937017076365</v>
      </c>
      <c r="BP124" s="380">
        <v>49.906021710621175</v>
      </c>
      <c r="BQ124" s="381">
        <v>0.25687272584324505</v>
      </c>
      <c r="BR124" s="380">
        <v>0</v>
      </c>
      <c r="BS124" s="380">
        <v>0.25687272584324505</v>
      </c>
      <c r="BT124" s="381">
        <v>2.8633614119751827</v>
      </c>
      <c r="BU124" s="380">
        <v>3.8128773232448308</v>
      </c>
      <c r="BV124" s="380">
        <v>2.8633614119751827</v>
      </c>
      <c r="BW124" s="381">
        <v>2.2003731275761482</v>
      </c>
      <c r="BX124" s="380">
        <v>2.2808972784648689</v>
      </c>
      <c r="BY124" s="380">
        <v>2.2003731275761482</v>
      </c>
      <c r="BZ124" s="381">
        <v>7.2948638955250198</v>
      </c>
      <c r="CA124" s="380">
        <v>22.513552888588205</v>
      </c>
      <c r="CB124" s="380">
        <v>7.2948638955250198</v>
      </c>
      <c r="CC124" s="381">
        <v>0.58431049128626267</v>
      </c>
      <c r="CD124" s="380">
        <v>1.4768504196430112</v>
      </c>
      <c r="CE124" s="380">
        <v>0.58431049128626267</v>
      </c>
      <c r="CF124" s="89">
        <v>24.568471532817046</v>
      </c>
      <c r="CG124" s="380">
        <v>13.380041131761253</v>
      </c>
      <c r="CH124" s="380">
        <v>2.2186730648551394</v>
      </c>
      <c r="CI124" s="89">
        <v>6.8114757055739519</v>
      </c>
      <c r="CJ124" s="380">
        <v>7.7158049931188728</v>
      </c>
      <c r="CK124" s="380">
        <v>1.8233283769163737</v>
      </c>
      <c r="CL124" s="381">
        <v>8.3668381434860297</v>
      </c>
      <c r="CM124" s="380">
        <v>11.766816767835472</v>
      </c>
      <c r="CN124" s="380">
        <v>8.3668381434860297</v>
      </c>
      <c r="CO124" s="89">
        <v>468.9937371173329</v>
      </c>
      <c r="CP124" s="380">
        <v>116.55901274453026</v>
      </c>
      <c r="CQ124" s="380">
        <v>0</v>
      </c>
      <c r="CR124" s="89">
        <v>563.08486491805127</v>
      </c>
      <c r="CS124" s="380">
        <v>172.62409024815625</v>
      </c>
      <c r="CT124" s="380">
        <v>0</v>
      </c>
      <c r="CU124" s="89">
        <v>4.1479741394807617</v>
      </c>
      <c r="CV124" s="380">
        <v>2.3049970050344619</v>
      </c>
      <c r="CW124" s="380">
        <v>0</v>
      </c>
      <c r="CX124" s="381">
        <v>0.10389879943617394</v>
      </c>
      <c r="CY124" s="380">
        <v>0</v>
      </c>
      <c r="CZ124" s="380">
        <v>0.10389879943617394</v>
      </c>
      <c r="DA124" s="381">
        <v>0.61329406436864065</v>
      </c>
      <c r="DB124" s="380">
        <v>0</v>
      </c>
      <c r="DC124" s="380">
        <v>0.61329406436864065</v>
      </c>
      <c r="DD124" s="381">
        <v>1.2182431489979868</v>
      </c>
      <c r="DE124" s="380">
        <v>1.4643053835973801</v>
      </c>
      <c r="DF124" s="380">
        <v>1.2182431489979868</v>
      </c>
      <c r="DG124" s="381">
        <v>0.56210455151778405</v>
      </c>
      <c r="DH124" s="380">
        <v>0</v>
      </c>
      <c r="DI124" s="380">
        <v>0.56210455151778405</v>
      </c>
      <c r="DJ124" s="89">
        <v>5.5986877961242412</v>
      </c>
      <c r="DK124" s="380">
        <v>7.4008796055182069</v>
      </c>
      <c r="DL124" s="380">
        <v>0</v>
      </c>
      <c r="DM124" s="89">
        <v>457.27726037477959</v>
      </c>
      <c r="DN124" s="380">
        <v>155.34230518393662</v>
      </c>
      <c r="DO124" s="380">
        <v>0</v>
      </c>
      <c r="DP124" s="89">
        <v>1171.1296911466889</v>
      </c>
      <c r="DQ124" s="380">
        <v>445.70606762395357</v>
      </c>
      <c r="DR124" s="380">
        <v>0</v>
      </c>
      <c r="DS124" s="89">
        <v>170.72748845321104</v>
      </c>
      <c r="DT124" s="380">
        <v>62.477682025659917</v>
      </c>
      <c r="DU124" s="380">
        <v>0</v>
      </c>
      <c r="DV124" s="89">
        <v>752.50065143502297</v>
      </c>
      <c r="DW124" s="380">
        <v>297.74333033825286</v>
      </c>
      <c r="DX124" s="380">
        <v>0</v>
      </c>
      <c r="DY124" s="89">
        <v>169.77296013100923</v>
      </c>
      <c r="DZ124" s="380">
        <v>69.339487668291881</v>
      </c>
      <c r="EA124" s="380">
        <v>0</v>
      </c>
      <c r="EB124" s="89">
        <v>28.760231828891531</v>
      </c>
      <c r="EC124" s="380">
        <v>10.93937546178782</v>
      </c>
      <c r="ED124" s="380">
        <v>0</v>
      </c>
      <c r="EE124" s="89">
        <v>162.6737258289391</v>
      </c>
      <c r="EF124" s="380">
        <v>96.898236672475278</v>
      </c>
      <c r="EG124" s="380">
        <v>0</v>
      </c>
      <c r="EH124" s="89">
        <v>20.051752250271065</v>
      </c>
      <c r="EI124" s="380">
        <v>7.757998641091338</v>
      </c>
      <c r="EJ124" s="380">
        <v>6.6587484411275821E-2</v>
      </c>
      <c r="EK124" s="89">
        <v>109.27852703042213</v>
      </c>
      <c r="EL124" s="380">
        <v>32.956660247231753</v>
      </c>
      <c r="EM124" s="380">
        <v>0</v>
      </c>
      <c r="EN124" s="89">
        <v>19.432179430039245</v>
      </c>
      <c r="EO124" s="380">
        <v>6.1506875944048724</v>
      </c>
      <c r="EP124" s="380">
        <v>0</v>
      </c>
      <c r="EQ124" s="89">
        <v>50.585110491561672</v>
      </c>
      <c r="ER124" s="380">
        <v>24.287320260264568</v>
      </c>
      <c r="ES124" s="380">
        <v>0</v>
      </c>
      <c r="ET124" s="89">
        <v>5.0149792874558887</v>
      </c>
      <c r="EU124" s="380">
        <v>2.8275580446672333</v>
      </c>
      <c r="EV124" s="380">
        <v>8.6265200726706806E-2</v>
      </c>
      <c r="EW124" s="89">
        <v>24.6375360601726</v>
      </c>
      <c r="EX124" s="380">
        <v>14.92787680050003</v>
      </c>
      <c r="EY124" s="380">
        <v>0.56078892355486909</v>
      </c>
      <c r="EZ124" s="89">
        <v>3.5991499277237624</v>
      </c>
      <c r="FA124" s="380">
        <v>2.6101097257625092</v>
      </c>
      <c r="FB124" s="380">
        <v>0</v>
      </c>
      <c r="FC124" s="89">
        <v>0</v>
      </c>
      <c r="FD124" s="380">
        <v>0</v>
      </c>
      <c r="FE124" s="380">
        <v>0</v>
      </c>
      <c r="FF124" s="89">
        <v>3.1957569940880011</v>
      </c>
      <c r="FG124" s="380">
        <v>3.8109149547757974</v>
      </c>
      <c r="FH124" s="380">
        <v>0</v>
      </c>
      <c r="FI124" s="381">
        <v>0.23321491643105469</v>
      </c>
      <c r="FJ124" s="380">
        <v>0</v>
      </c>
      <c r="FK124" s="380">
        <v>0.23321491643105469</v>
      </c>
      <c r="FL124" s="89">
        <v>10.196112747869847</v>
      </c>
      <c r="FM124" s="380">
        <v>3.984996474789817</v>
      </c>
      <c r="FN124" s="380">
        <v>0</v>
      </c>
      <c r="FO124" s="89">
        <v>4.1195121723389114</v>
      </c>
      <c r="FP124" s="380">
        <v>1.0664272015859178</v>
      </c>
      <c r="FQ124" s="380">
        <v>0</v>
      </c>
      <c r="FS124" s="118">
        <v>3708.5261085942402</v>
      </c>
      <c r="FT124" s="118">
        <v>0.52005151269210637</v>
      </c>
      <c r="FU124" s="118">
        <v>0.83290062712942581</v>
      </c>
      <c r="FV124" s="207">
        <v>2.8329224824258019</v>
      </c>
    </row>
    <row r="125" spans="2:180">
      <c r="B125" s="73" t="s">
        <v>17</v>
      </c>
      <c r="C125" s="73" t="s">
        <v>51</v>
      </c>
      <c r="D125" s="143" t="s">
        <v>1020</v>
      </c>
      <c r="E125" s="73">
        <v>43.3</v>
      </c>
      <c r="F125" s="73">
        <v>73.7</v>
      </c>
      <c r="G125" s="397" t="s">
        <v>315</v>
      </c>
      <c r="H125" s="73" t="s">
        <v>13</v>
      </c>
      <c r="I125" s="73" t="s">
        <v>1026</v>
      </c>
      <c r="K125" s="73">
        <v>25</v>
      </c>
      <c r="L125" s="73">
        <v>0.9</v>
      </c>
      <c r="N125" s="135">
        <v>649.74935090872737</v>
      </c>
      <c r="O125" s="379">
        <v>31210</v>
      </c>
      <c r="P125" s="379">
        <v>869.99999999999989</v>
      </c>
      <c r="Q125" s="203"/>
      <c r="R125" s="381">
        <v>5.4864584729814085</v>
      </c>
      <c r="S125" s="380">
        <v>11.363307113227004</v>
      </c>
      <c r="T125" s="380">
        <v>5.4864584729814085</v>
      </c>
      <c r="U125" s="381">
        <v>8.8253774817256954</v>
      </c>
      <c r="V125" s="380">
        <v>18.227578604324474</v>
      </c>
      <c r="W125" s="380">
        <v>8.8253774817256954</v>
      </c>
      <c r="X125" s="89">
        <v>239.94969576197974</v>
      </c>
      <c r="Y125" s="380">
        <v>41.629639015398809</v>
      </c>
      <c r="Z125" s="380">
        <v>3.8792124320612382</v>
      </c>
      <c r="AA125" s="89">
        <v>282.27029739879231</v>
      </c>
      <c r="AB125" s="380">
        <v>54.751355906864291</v>
      </c>
      <c r="AC125" s="380">
        <v>0.52640896245155577</v>
      </c>
      <c r="AD125" s="89">
        <v>59.491581773381235</v>
      </c>
      <c r="AE125" s="380">
        <v>40.008515355132438</v>
      </c>
      <c r="AF125" s="380">
        <v>2.2311018327332257</v>
      </c>
      <c r="AG125" s="89">
        <v>1847.1138880901522</v>
      </c>
      <c r="AH125" s="380">
        <v>2049.3785702858995</v>
      </c>
      <c r="AI125" s="380">
        <v>801.61662280835685</v>
      </c>
      <c r="AJ125" s="89">
        <v>203280.44518449766</v>
      </c>
      <c r="AK125" s="380">
        <v>17658.684714714818</v>
      </c>
      <c r="AL125" s="380">
        <v>30.460988111087953</v>
      </c>
      <c r="AM125" s="381">
        <v>180.06529795719126</v>
      </c>
      <c r="AN125" s="380">
        <v>346.85653931250471</v>
      </c>
      <c r="AO125" s="380">
        <v>180.06529795719126</v>
      </c>
      <c r="AP125" s="89">
        <v>831.87512742840613</v>
      </c>
      <c r="AQ125" s="380">
        <v>532.90465959639425</v>
      </c>
      <c r="AR125" s="380">
        <v>166.89054239514172</v>
      </c>
      <c r="AS125" s="381">
        <v>29.937628072585422</v>
      </c>
      <c r="AT125" s="380">
        <v>67.277096376262591</v>
      </c>
      <c r="AU125" s="380">
        <v>29.937628072585422</v>
      </c>
      <c r="AV125" s="381">
        <v>0.68326531973120974</v>
      </c>
      <c r="AW125" s="380">
        <v>1.1592886579527328</v>
      </c>
      <c r="AX125" s="380">
        <v>0.68326531973120974</v>
      </c>
      <c r="AY125" s="381">
        <v>1.0937092340377819</v>
      </c>
      <c r="AZ125" s="380">
        <v>0</v>
      </c>
      <c r="BA125" s="380">
        <v>1.0937092340377819</v>
      </c>
      <c r="BB125" s="89">
        <v>9.8875384193474414</v>
      </c>
      <c r="BC125" s="382">
        <v>2.1329838872947047</v>
      </c>
      <c r="BD125" s="382">
        <v>0.10391999093492217</v>
      </c>
      <c r="BE125" s="381">
        <v>5.0814007425877996</v>
      </c>
      <c r="BF125" s="380">
        <v>8.1875890076174773</v>
      </c>
      <c r="BG125" s="380">
        <v>5.0814007425877996</v>
      </c>
      <c r="BH125" s="89">
        <v>244.07733427616742</v>
      </c>
      <c r="BI125" s="380">
        <v>33.124077145605682</v>
      </c>
      <c r="BJ125" s="380">
        <v>1.4050762129066676</v>
      </c>
      <c r="BK125" s="89">
        <v>572.31710716749694</v>
      </c>
      <c r="BL125" s="380">
        <v>135.59513552240938</v>
      </c>
      <c r="BM125" s="380">
        <v>2.4047600876145947</v>
      </c>
      <c r="BN125" s="89">
        <v>585.6505553509852</v>
      </c>
      <c r="BO125" s="380">
        <v>148.81923498911934</v>
      </c>
      <c r="BP125" s="380">
        <v>12.931437833940276</v>
      </c>
      <c r="BQ125" s="381">
        <v>6.1659861091601049E-2</v>
      </c>
      <c r="BR125" s="380">
        <v>0.20388649602056477</v>
      </c>
      <c r="BS125" s="380">
        <v>6.1659861091601049E-2</v>
      </c>
      <c r="BT125" s="381">
        <v>0.8083919321209877</v>
      </c>
      <c r="BU125" s="380">
        <v>1.7883084772323077</v>
      </c>
      <c r="BV125" s="380">
        <v>0.8083919321209877</v>
      </c>
      <c r="BW125" s="381">
        <v>0.57340893100766399</v>
      </c>
      <c r="BX125" s="380">
        <v>0.7991165632377909</v>
      </c>
      <c r="BY125" s="380">
        <v>0.57340893100766399</v>
      </c>
      <c r="BZ125" s="89">
        <v>5.6885097749705817</v>
      </c>
      <c r="CA125" s="380">
        <v>4.9497772287024455</v>
      </c>
      <c r="CB125" s="380">
        <v>1.6081406741804032</v>
      </c>
      <c r="CC125" s="89">
        <v>0.32144693410376662</v>
      </c>
      <c r="CD125" s="380">
        <v>0.6428938682075338</v>
      </c>
      <c r="CE125" s="380">
        <v>0.20615306314562165</v>
      </c>
      <c r="CF125" s="89">
        <v>24.931578831996521</v>
      </c>
      <c r="CG125" s="380">
        <v>8.4435554390232408</v>
      </c>
      <c r="CH125" s="380">
        <v>0.59917975395257128</v>
      </c>
      <c r="CI125" s="89">
        <v>6.7052008889457904</v>
      </c>
      <c r="CJ125" s="380">
        <v>3.740024369322664</v>
      </c>
      <c r="CK125" s="380">
        <v>0.44636672983931502</v>
      </c>
      <c r="CL125" s="381">
        <v>2.521057210763535</v>
      </c>
      <c r="CM125" s="380">
        <v>4.5257522748593697</v>
      </c>
      <c r="CN125" s="380">
        <v>2.521057210763535</v>
      </c>
      <c r="CO125" s="89">
        <v>500.25612327565403</v>
      </c>
      <c r="CP125" s="380">
        <v>76.042299759172295</v>
      </c>
      <c r="CQ125" s="380">
        <v>2.4199455811904455E-2</v>
      </c>
      <c r="CR125" s="89">
        <v>607.28297034217269</v>
      </c>
      <c r="CS125" s="380">
        <v>82.449388707532805</v>
      </c>
      <c r="CT125" s="380">
        <v>3.2167695853022385E-2</v>
      </c>
      <c r="CU125" s="89">
        <v>5.435639331718936</v>
      </c>
      <c r="CV125" s="380">
        <v>2.3591229362444328</v>
      </c>
      <c r="CW125" s="380">
        <v>0</v>
      </c>
      <c r="CX125" s="89">
        <v>0</v>
      </c>
      <c r="CY125" s="380">
        <v>0</v>
      </c>
      <c r="CZ125" s="380">
        <v>0</v>
      </c>
      <c r="DA125" s="89">
        <v>0</v>
      </c>
      <c r="DB125" s="380">
        <v>0</v>
      </c>
      <c r="DC125" s="380">
        <v>0</v>
      </c>
      <c r="DD125" s="381">
        <v>0.26658848463052842</v>
      </c>
      <c r="DE125" s="380">
        <v>0</v>
      </c>
      <c r="DF125" s="380">
        <v>0.26658848463052842</v>
      </c>
      <c r="DG125" s="381">
        <v>0.1762024373256276</v>
      </c>
      <c r="DH125" s="380">
        <v>0</v>
      </c>
      <c r="DI125" s="380">
        <v>0.1762024373256276</v>
      </c>
      <c r="DJ125" s="89">
        <v>5.2765887093154467</v>
      </c>
      <c r="DK125" s="380">
        <v>5.8147575115590779</v>
      </c>
      <c r="DL125" s="380">
        <v>0</v>
      </c>
      <c r="DM125" s="89">
        <v>484.02336458830513</v>
      </c>
      <c r="DN125" s="380">
        <v>83.276697444093244</v>
      </c>
      <c r="DO125" s="380">
        <v>2.4158736270236292E-2</v>
      </c>
      <c r="DP125" s="89">
        <v>1283.8809624695566</v>
      </c>
      <c r="DQ125" s="380">
        <v>245.45956250267398</v>
      </c>
      <c r="DR125" s="380">
        <v>3.2837397968186889E-2</v>
      </c>
      <c r="DS125" s="89">
        <v>185.56434715071467</v>
      </c>
      <c r="DT125" s="380">
        <v>34.015142353262917</v>
      </c>
      <c r="DU125" s="380">
        <v>2.7187231720769936E-2</v>
      </c>
      <c r="DV125" s="89">
        <v>865.92182626825979</v>
      </c>
      <c r="DW125" s="380">
        <v>181.61769748783254</v>
      </c>
      <c r="DX125" s="380">
        <v>0.17142865282179487</v>
      </c>
      <c r="DY125" s="89">
        <v>194.66914711564587</v>
      </c>
      <c r="DZ125" s="380">
        <v>44.630797155333717</v>
      </c>
      <c r="EA125" s="380">
        <v>0</v>
      </c>
      <c r="EB125" s="89">
        <v>30.267890068639069</v>
      </c>
      <c r="EC125" s="380">
        <v>5.1771851249091538</v>
      </c>
      <c r="ED125" s="380">
        <v>3.2404205638933606E-2</v>
      </c>
      <c r="EE125" s="89">
        <v>190.78270072292923</v>
      </c>
      <c r="EF125" s="380">
        <v>31.186809397421491</v>
      </c>
      <c r="EG125" s="380">
        <v>0</v>
      </c>
      <c r="EH125" s="89">
        <v>23.016690767512415</v>
      </c>
      <c r="EI125" s="380">
        <v>3.8650757610422009</v>
      </c>
      <c r="EJ125" s="380">
        <v>1.6598187546998905E-2</v>
      </c>
      <c r="EK125" s="89">
        <v>128.07352792324949</v>
      </c>
      <c r="EL125" s="380">
        <v>20.912692828361436</v>
      </c>
      <c r="EM125" s="380">
        <v>0</v>
      </c>
      <c r="EN125" s="89">
        <v>22.299478057255449</v>
      </c>
      <c r="EO125" s="380">
        <v>3.970167369114296</v>
      </c>
      <c r="EP125" s="380">
        <v>1.6457585921397774E-2</v>
      </c>
      <c r="EQ125" s="89">
        <v>57.634596364060407</v>
      </c>
      <c r="ER125" s="380">
        <v>9.2436400189884029</v>
      </c>
      <c r="ES125" s="380">
        <v>0</v>
      </c>
      <c r="ET125" s="89">
        <v>5.6569509749493507</v>
      </c>
      <c r="EU125" s="380">
        <v>1.5258882496095172</v>
      </c>
      <c r="EV125" s="380">
        <v>0</v>
      </c>
      <c r="EW125" s="89">
        <v>30.506460800152585</v>
      </c>
      <c r="EX125" s="380">
        <v>9.6841387965764749</v>
      </c>
      <c r="EY125" s="380">
        <v>0</v>
      </c>
      <c r="EZ125" s="89">
        <v>4.1343031525222411</v>
      </c>
      <c r="FA125" s="380">
        <v>1.0966189857060522</v>
      </c>
      <c r="FB125" s="380">
        <v>2.3513452812398569E-2</v>
      </c>
      <c r="FC125" s="381">
        <v>6.6735419620106498E-2</v>
      </c>
      <c r="FD125" s="380">
        <v>0</v>
      </c>
      <c r="FE125" s="380">
        <v>6.6735419620106498E-2</v>
      </c>
      <c r="FF125" s="89">
        <v>1.5801539659546522</v>
      </c>
      <c r="FG125" s="380">
        <v>1.1441408023279838</v>
      </c>
      <c r="FH125" s="380">
        <v>0</v>
      </c>
      <c r="FI125" s="381">
        <v>5.8156340981536124E-2</v>
      </c>
      <c r="FJ125" s="380">
        <v>0</v>
      </c>
      <c r="FK125" s="380">
        <v>5.8156340981536124E-2</v>
      </c>
      <c r="FL125" s="89">
        <v>10.945913051743203</v>
      </c>
      <c r="FM125" s="380">
        <v>2.9322224095259934</v>
      </c>
      <c r="FN125" s="380">
        <v>2.3758675711262639E-2</v>
      </c>
      <c r="FO125" s="89">
        <v>3.4625926481045632</v>
      </c>
      <c r="FP125" s="380">
        <v>1.1421600946749713</v>
      </c>
      <c r="FQ125" s="380">
        <v>0</v>
      </c>
      <c r="FS125" s="118">
        <v>4113.7152167659251</v>
      </c>
      <c r="FT125" s="118">
        <v>0.47283086516746575</v>
      </c>
      <c r="FU125" s="118">
        <v>0.82376115864699029</v>
      </c>
      <c r="FV125" s="207">
        <v>2.6475835583235736</v>
      </c>
    </row>
    <row r="126" spans="2:180">
      <c r="B126" s="73" t="s">
        <v>17</v>
      </c>
      <c r="C126" s="73" t="s">
        <v>51</v>
      </c>
      <c r="D126" s="143" t="s">
        <v>75</v>
      </c>
      <c r="E126" s="73">
        <v>49</v>
      </c>
      <c r="F126" s="73">
        <v>30</v>
      </c>
      <c r="G126" s="156" t="s">
        <v>322</v>
      </c>
      <c r="H126" s="73" t="s">
        <v>39</v>
      </c>
      <c r="I126" s="73" t="s">
        <v>1027</v>
      </c>
      <c r="J126" s="73" t="s">
        <v>915</v>
      </c>
      <c r="K126" s="73">
        <v>55</v>
      </c>
      <c r="L126" s="207">
        <v>21.822086503248968</v>
      </c>
      <c r="M126" s="207"/>
      <c r="N126" s="135">
        <v>869.4487717195924</v>
      </c>
      <c r="O126" s="379">
        <v>32940</v>
      </c>
      <c r="P126" s="379">
        <v>1030</v>
      </c>
      <c r="Q126" s="203"/>
      <c r="R126" s="381">
        <v>1.7378031717646216</v>
      </c>
      <c r="S126" s="380">
        <v>2.6658349243556527</v>
      </c>
      <c r="T126" s="380">
        <v>1.7378031717646216</v>
      </c>
      <c r="U126" s="89">
        <v>26.486913548229932</v>
      </c>
      <c r="V126" s="380">
        <v>6.7664788430456007</v>
      </c>
      <c r="W126" s="380">
        <v>2.9336455424256678</v>
      </c>
      <c r="X126" s="89">
        <v>157.35008865762669</v>
      </c>
      <c r="Y126" s="380">
        <v>12.789353782304412</v>
      </c>
      <c r="Z126" s="380">
        <v>0.93460107555542182</v>
      </c>
      <c r="AA126" s="89">
        <v>506.95716954361791</v>
      </c>
      <c r="AB126" s="380">
        <v>82.820150539927511</v>
      </c>
      <c r="AC126" s="380">
        <v>0.16785071826159645</v>
      </c>
      <c r="AD126" s="89">
        <v>41.26532867312568</v>
      </c>
      <c r="AE126" s="380">
        <v>36.817647942822532</v>
      </c>
      <c r="AF126" s="380">
        <v>0.47247860224349963</v>
      </c>
      <c r="AG126" s="89">
        <v>698.81684474329018</v>
      </c>
      <c r="AH126" s="380">
        <v>268.6953237872425</v>
      </c>
      <c r="AI126" s="380">
        <v>186.29797646186327</v>
      </c>
      <c r="AJ126" s="89">
        <v>154489.12398447024</v>
      </c>
      <c r="AK126" s="380">
        <v>15907.290003870383</v>
      </c>
      <c r="AL126" s="380">
        <v>7.5879433693395466</v>
      </c>
      <c r="AM126" s="89">
        <v>94.309324976981145</v>
      </c>
      <c r="AN126" s="380">
        <v>56.801282854024585</v>
      </c>
      <c r="AO126" s="380">
        <v>35.441060465110148</v>
      </c>
      <c r="AP126" s="89">
        <v>392.33052640123765</v>
      </c>
      <c r="AQ126" s="380">
        <v>147.09777113759148</v>
      </c>
      <c r="AR126" s="380">
        <v>62.838617038580338</v>
      </c>
      <c r="AS126" s="89">
        <v>14.241750024331141</v>
      </c>
      <c r="AT126" s="380">
        <v>13.113731575324595</v>
      </c>
      <c r="AU126" s="380">
        <v>6.7557891591059782</v>
      </c>
      <c r="AV126" s="89">
        <v>1.0239330278981218</v>
      </c>
      <c r="AW126" s="380">
        <v>0.27143558572236204</v>
      </c>
      <c r="AX126" s="380">
        <v>8.7232877124252206E-2</v>
      </c>
      <c r="AY126" s="89">
        <v>1.3204349554560262</v>
      </c>
      <c r="AZ126" s="380">
        <v>1.5829031384288235</v>
      </c>
      <c r="BA126" s="380">
        <v>0.43657787685154176</v>
      </c>
      <c r="BB126" s="89">
        <v>9.1033347956633186</v>
      </c>
      <c r="BC126" s="382">
        <v>1.1224975063506015</v>
      </c>
      <c r="BD126" s="382">
        <v>2.4140151161468133E-2</v>
      </c>
      <c r="BE126" s="381">
        <v>0.81919386951324624</v>
      </c>
      <c r="BF126" s="380">
        <v>1.0931034410576994</v>
      </c>
      <c r="BG126" s="380">
        <v>0.81919386951324624</v>
      </c>
      <c r="BH126" s="89">
        <v>250.39964049431572</v>
      </c>
      <c r="BI126" s="380">
        <v>28.066880048537495</v>
      </c>
      <c r="BJ126" s="380">
        <v>0.27309749674488032</v>
      </c>
      <c r="BK126" s="89">
        <v>809.77089893099003</v>
      </c>
      <c r="BL126" s="380">
        <v>79.653100550930247</v>
      </c>
      <c r="BM126" s="380">
        <v>0.56962853530705948</v>
      </c>
      <c r="BN126" s="89">
        <v>1030.1255130367069</v>
      </c>
      <c r="BO126" s="380">
        <v>93.983629492408554</v>
      </c>
      <c r="BP126" s="380">
        <v>2.2462036531234784</v>
      </c>
      <c r="BQ126" s="89">
        <v>0.30232933644737764</v>
      </c>
      <c r="BR126" s="380">
        <v>0.20659757674330195</v>
      </c>
      <c r="BS126" s="380">
        <v>9.2998586429864621E-3</v>
      </c>
      <c r="BT126" s="89">
        <v>0.21088483383976037</v>
      </c>
      <c r="BU126" s="380">
        <v>0.28120662897194404</v>
      </c>
      <c r="BV126" s="380">
        <v>8.0877311099076823E-2</v>
      </c>
      <c r="BW126" s="381">
        <v>0.20106197966882527</v>
      </c>
      <c r="BX126" s="380">
        <v>0.33834011294098471</v>
      </c>
      <c r="BY126" s="380">
        <v>0.20106197966882527</v>
      </c>
      <c r="BZ126" s="89">
        <v>2.2534654931459417</v>
      </c>
      <c r="CA126" s="380">
        <v>0.74746734392140268</v>
      </c>
      <c r="CB126" s="380">
        <v>0.16541793808831326</v>
      </c>
      <c r="CC126" s="89">
        <v>0.64399708962638835</v>
      </c>
      <c r="CD126" s="380">
        <v>0.24587359563837571</v>
      </c>
      <c r="CE126" s="380">
        <v>2.6858678795314495E-2</v>
      </c>
      <c r="CF126" s="89">
        <v>10.837387893145374</v>
      </c>
      <c r="CG126" s="380">
        <v>2.6615192430702566</v>
      </c>
      <c r="CH126" s="380">
        <v>0.13727118407409786</v>
      </c>
      <c r="CI126" s="89">
        <v>3.3408342435347764</v>
      </c>
      <c r="CJ126" s="380">
        <v>1.069052158873923</v>
      </c>
      <c r="CK126" s="380">
        <v>9.0116338646281394E-2</v>
      </c>
      <c r="CL126" s="381">
        <v>0.69678725443257505</v>
      </c>
      <c r="CM126" s="380">
        <v>1.2926803621948815</v>
      </c>
      <c r="CN126" s="380">
        <v>0.69678725443257505</v>
      </c>
      <c r="CO126" s="89">
        <v>647.67524873521313</v>
      </c>
      <c r="CP126" s="380">
        <v>57.862709415788423</v>
      </c>
      <c r="CQ126" s="380">
        <v>3.4028872863101148E-3</v>
      </c>
      <c r="CR126" s="89">
        <v>430.98146586036285</v>
      </c>
      <c r="CS126" s="380">
        <v>36.549494722045431</v>
      </c>
      <c r="CT126" s="380">
        <v>2.8125926527213627E-3</v>
      </c>
      <c r="CU126" s="89">
        <v>4.7758022955290969</v>
      </c>
      <c r="CV126" s="380">
        <v>0.70938859155856515</v>
      </c>
      <c r="CW126" s="380">
        <v>5.347562620345761E-3</v>
      </c>
      <c r="CX126" s="381">
        <v>4.5346837817671539E-3</v>
      </c>
      <c r="CY126" s="380">
        <v>0</v>
      </c>
      <c r="CZ126" s="380">
        <v>4.5346837817671539E-3</v>
      </c>
      <c r="DA126" s="89">
        <v>0</v>
      </c>
      <c r="DB126" s="380">
        <v>0</v>
      </c>
      <c r="DC126" s="380">
        <v>0</v>
      </c>
      <c r="DD126" s="381">
        <v>4.5592296889768458E-2</v>
      </c>
      <c r="DE126" s="380">
        <v>7.3186546050259385E-2</v>
      </c>
      <c r="DF126" s="380">
        <v>4.5592296889768458E-2</v>
      </c>
      <c r="DG126" s="381">
        <v>1.3822475698953481E-2</v>
      </c>
      <c r="DH126" s="380">
        <v>0</v>
      </c>
      <c r="DI126" s="380">
        <v>1.3822475698953481E-2</v>
      </c>
      <c r="DJ126" s="89">
        <v>6.5557883519865214</v>
      </c>
      <c r="DK126" s="380">
        <v>2.0381338262762707</v>
      </c>
      <c r="DL126" s="380">
        <v>0</v>
      </c>
      <c r="DM126" s="89">
        <v>335.78037779285171</v>
      </c>
      <c r="DN126" s="380">
        <v>33.867282755609487</v>
      </c>
      <c r="DO126" s="380">
        <v>0</v>
      </c>
      <c r="DP126" s="89">
        <v>877.65587219574422</v>
      </c>
      <c r="DQ126" s="380">
        <v>89.680985897110844</v>
      </c>
      <c r="DR126" s="380">
        <v>0</v>
      </c>
      <c r="DS126" s="89">
        <v>127.76123910904755</v>
      </c>
      <c r="DT126" s="380">
        <v>10.676446717592846</v>
      </c>
      <c r="DU126" s="380">
        <v>0</v>
      </c>
      <c r="DV126" s="89">
        <v>658.41241506788197</v>
      </c>
      <c r="DW126" s="380">
        <v>50.173003857934475</v>
      </c>
      <c r="DX126" s="380">
        <v>0</v>
      </c>
      <c r="DY126" s="89">
        <v>151.82932166364938</v>
      </c>
      <c r="DZ126" s="380">
        <v>10.204259575262308</v>
      </c>
      <c r="EA126" s="380">
        <v>0</v>
      </c>
      <c r="EB126" s="89">
        <v>42.708981633154934</v>
      </c>
      <c r="EC126" s="380">
        <v>2.4314085650192534</v>
      </c>
      <c r="ED126" s="380">
        <v>3.5918807006802673E-3</v>
      </c>
      <c r="EE126" s="89">
        <v>152.03309775867791</v>
      </c>
      <c r="EF126" s="380">
        <v>7.7755427898385419</v>
      </c>
      <c r="EG126" s="380">
        <v>0</v>
      </c>
      <c r="EH126" s="89">
        <v>18.135667402445812</v>
      </c>
      <c r="EI126" s="380">
        <v>1.4592196021226602</v>
      </c>
      <c r="EJ126" s="380">
        <v>0</v>
      </c>
      <c r="EK126" s="89">
        <v>97.589916943316794</v>
      </c>
      <c r="EL126" s="380">
        <v>9.641073929166172</v>
      </c>
      <c r="EM126" s="380">
        <v>0</v>
      </c>
      <c r="EN126" s="89">
        <v>17.133059181151658</v>
      </c>
      <c r="EO126" s="380">
        <v>2.3887414657186796</v>
      </c>
      <c r="EP126" s="380">
        <v>1.8529951234300952E-3</v>
      </c>
      <c r="EQ126" s="89">
        <v>40.291304883785074</v>
      </c>
      <c r="ER126" s="380">
        <v>3.4073200774312218</v>
      </c>
      <c r="ES126" s="380">
        <v>0</v>
      </c>
      <c r="ET126" s="89">
        <v>4.3194949160375371</v>
      </c>
      <c r="EU126" s="380">
        <v>0.58274194163598647</v>
      </c>
      <c r="EV126" s="380">
        <v>0</v>
      </c>
      <c r="EW126" s="89">
        <v>22.75408782226366</v>
      </c>
      <c r="EX126" s="380">
        <v>2.4158942563872734</v>
      </c>
      <c r="EY126" s="380">
        <v>0</v>
      </c>
      <c r="EZ126" s="89">
        <v>2.9688585132525063</v>
      </c>
      <c r="FA126" s="380">
        <v>0.44987005655714946</v>
      </c>
      <c r="FB126" s="380">
        <v>1.9544383246657407E-3</v>
      </c>
      <c r="FC126" s="381">
        <v>8.5923493638858754E-3</v>
      </c>
      <c r="FD126" s="380">
        <v>0</v>
      </c>
      <c r="FE126" s="380">
        <v>8.5923493638858754E-3</v>
      </c>
      <c r="FF126" s="89">
        <v>0.60766346298773077</v>
      </c>
      <c r="FG126" s="380">
        <v>0.25455843914892129</v>
      </c>
      <c r="FH126" s="380">
        <v>7.5265649795669097E-3</v>
      </c>
      <c r="FI126" s="381">
        <v>6.6860976240810882E-3</v>
      </c>
      <c r="FJ126" s="380">
        <v>0</v>
      </c>
      <c r="FK126" s="380">
        <v>6.6860976240810882E-3</v>
      </c>
      <c r="FL126" s="89">
        <v>3.5951163844486529</v>
      </c>
      <c r="FM126" s="380">
        <v>0.48587158406694775</v>
      </c>
      <c r="FN126" s="380">
        <v>0</v>
      </c>
      <c r="FO126" s="89">
        <v>1.1039087595493697</v>
      </c>
      <c r="FP126" s="380">
        <v>0.22144335626719111</v>
      </c>
      <c r="FQ126" s="380">
        <v>2.4076519569017985E-3</v>
      </c>
      <c r="FS126" s="118">
        <v>2980.3551607436234</v>
      </c>
      <c r="FT126" s="118">
        <v>0.84766049976619329</v>
      </c>
      <c r="FU126" s="118">
        <v>1.5027914192139731</v>
      </c>
      <c r="FV126" s="207">
        <v>1.2109423094433878</v>
      </c>
    </row>
    <row r="127" spans="2:180">
      <c r="B127" s="73" t="s">
        <v>17</v>
      </c>
      <c r="C127" s="73" t="s">
        <v>51</v>
      </c>
      <c r="D127" s="143" t="s">
        <v>75</v>
      </c>
      <c r="E127" s="73">
        <v>49</v>
      </c>
      <c r="F127" s="73">
        <v>30</v>
      </c>
      <c r="G127" s="156" t="s">
        <v>322</v>
      </c>
      <c r="H127" s="73" t="s">
        <v>39</v>
      </c>
      <c r="I127" s="73" t="s">
        <v>1028</v>
      </c>
      <c r="J127" s="73" t="s">
        <v>915</v>
      </c>
      <c r="K127" s="73">
        <v>55</v>
      </c>
      <c r="L127" s="207">
        <v>21.822086503248968</v>
      </c>
      <c r="M127" s="207"/>
      <c r="N127" s="135">
        <v>560.93469143199513</v>
      </c>
      <c r="O127" s="379">
        <v>33980</v>
      </c>
      <c r="P127" s="379">
        <v>1140</v>
      </c>
      <c r="Q127" s="203"/>
      <c r="R127" s="381">
        <v>1.3887755548810097</v>
      </c>
      <c r="S127" s="380">
        <v>2.2344486037192035</v>
      </c>
      <c r="T127" s="380">
        <v>1.3887755548810097</v>
      </c>
      <c r="U127" s="89">
        <v>24.05653411372684</v>
      </c>
      <c r="V127" s="380">
        <v>11.092843729296591</v>
      </c>
      <c r="W127" s="380">
        <v>2.5526870799570811</v>
      </c>
      <c r="X127" s="89">
        <v>170.06884027314834</v>
      </c>
      <c r="Y127" s="380">
        <v>15.130078776296598</v>
      </c>
      <c r="Z127" s="380">
        <v>1.0102015134205014</v>
      </c>
      <c r="AA127" s="89">
        <v>793.42172036887678</v>
      </c>
      <c r="AB127" s="380">
        <v>310.76565540632737</v>
      </c>
      <c r="AC127" s="380">
        <v>0.13059641608231323</v>
      </c>
      <c r="AD127" s="89">
        <v>143.2523497267438</v>
      </c>
      <c r="AE127" s="380">
        <v>137.68239112589271</v>
      </c>
      <c r="AF127" s="380">
        <v>0.33798410815504903</v>
      </c>
      <c r="AG127" s="89">
        <v>957.48558179712222</v>
      </c>
      <c r="AH127" s="380">
        <v>396.20384181551879</v>
      </c>
      <c r="AI127" s="380">
        <v>106.56274043904287</v>
      </c>
      <c r="AJ127" s="89">
        <v>155045.94108710773</v>
      </c>
      <c r="AK127" s="380">
        <v>11199.968222064103</v>
      </c>
      <c r="AL127" s="380">
        <v>8.0376761861617787</v>
      </c>
      <c r="AM127" s="89">
        <v>99.944871915512849</v>
      </c>
      <c r="AN127" s="380">
        <v>81.742944330856488</v>
      </c>
      <c r="AO127" s="380">
        <v>32.744849967373675</v>
      </c>
      <c r="AP127" s="89">
        <v>375.96773688218559</v>
      </c>
      <c r="AQ127" s="380">
        <v>120.80795430054656</v>
      </c>
      <c r="AR127" s="380">
        <v>56.283727202002396</v>
      </c>
      <c r="AS127" s="381">
        <v>5.2242563011984631</v>
      </c>
      <c r="AT127" s="380">
        <v>13.102704191313622</v>
      </c>
      <c r="AU127" s="380">
        <v>5.2242563011984631</v>
      </c>
      <c r="AV127" s="89">
        <v>1.0192142555651105</v>
      </c>
      <c r="AW127" s="380">
        <v>0.24160534988902244</v>
      </c>
      <c r="AX127" s="380">
        <v>8.1442359088441246E-2</v>
      </c>
      <c r="AY127" s="89">
        <v>19.915779401756353</v>
      </c>
      <c r="AZ127" s="380">
        <v>20.683096277511218</v>
      </c>
      <c r="BA127" s="380">
        <v>0.36905849197984236</v>
      </c>
      <c r="BB127" s="89">
        <v>8.7880415923310391</v>
      </c>
      <c r="BC127" s="382">
        <v>1.2015331222971517</v>
      </c>
      <c r="BD127" s="382">
        <v>2.379774772494881E-2</v>
      </c>
      <c r="BE127" s="381">
        <v>0.67645626108701817</v>
      </c>
      <c r="BF127" s="380">
        <v>1.535495412153473</v>
      </c>
      <c r="BG127" s="380">
        <v>0.67645626108701817</v>
      </c>
      <c r="BH127" s="89">
        <v>315.41695264429183</v>
      </c>
      <c r="BI127" s="380">
        <v>31.384388806208712</v>
      </c>
      <c r="BJ127" s="380">
        <v>0.29173979222494828</v>
      </c>
      <c r="BK127" s="89">
        <v>1140.9307073725579</v>
      </c>
      <c r="BL127" s="380">
        <v>574.78081377626768</v>
      </c>
      <c r="BM127" s="380">
        <v>0.46560649072141763</v>
      </c>
      <c r="BN127" s="89">
        <v>1277.4617470000876</v>
      </c>
      <c r="BO127" s="380">
        <v>369.35112446752277</v>
      </c>
      <c r="BP127" s="380">
        <v>2.3472880388697921</v>
      </c>
      <c r="BQ127" s="89">
        <v>0.37636319216170899</v>
      </c>
      <c r="BR127" s="380">
        <v>0.22305754464861935</v>
      </c>
      <c r="BS127" s="380">
        <v>1.416761182878285E-2</v>
      </c>
      <c r="BT127" s="89">
        <v>0.56274694278374537</v>
      </c>
      <c r="BU127" s="380">
        <v>0.70691950360606892</v>
      </c>
      <c r="BV127" s="380">
        <v>7.6701651062143439E-2</v>
      </c>
      <c r="BW127" s="89">
        <v>0.22877005516042143</v>
      </c>
      <c r="BX127" s="380">
        <v>0.42079097850569214</v>
      </c>
      <c r="BY127" s="380">
        <v>0.15826906397124621</v>
      </c>
      <c r="BZ127" s="89">
        <v>2.103713358217334</v>
      </c>
      <c r="CA127" s="380">
        <v>1.1655339882869016</v>
      </c>
      <c r="CB127" s="380">
        <v>0.15328628792201374</v>
      </c>
      <c r="CC127" s="89">
        <v>0.59056495688542598</v>
      </c>
      <c r="CD127" s="380">
        <v>0.25403955849315307</v>
      </c>
      <c r="CE127" s="380">
        <v>2.9419766627385331E-2</v>
      </c>
      <c r="CF127" s="89">
        <v>10.068707602871916</v>
      </c>
      <c r="CG127" s="380">
        <v>1.7414625442066074</v>
      </c>
      <c r="CH127" s="380">
        <v>0.12131397575423937</v>
      </c>
      <c r="CI127" s="89">
        <v>3.2274928151223827</v>
      </c>
      <c r="CJ127" s="380">
        <v>1.2979572091595135</v>
      </c>
      <c r="CK127" s="380">
        <v>8.515222361242368E-2</v>
      </c>
      <c r="CL127" s="381">
        <v>0.67322482009003692</v>
      </c>
      <c r="CM127" s="380">
        <v>0.85414101975105639</v>
      </c>
      <c r="CN127" s="380">
        <v>0.67322482009003692</v>
      </c>
      <c r="CO127" s="89">
        <v>690.03157560326929</v>
      </c>
      <c r="CP127" s="380">
        <v>66.311489904810472</v>
      </c>
      <c r="CQ127" s="380">
        <v>4.4233803429648121E-3</v>
      </c>
      <c r="CR127" s="89">
        <v>406.88409930202721</v>
      </c>
      <c r="CS127" s="380">
        <v>29.618641703772674</v>
      </c>
      <c r="CT127" s="380">
        <v>2.6049024317408233E-3</v>
      </c>
      <c r="CU127" s="89">
        <v>3.9164434986915544</v>
      </c>
      <c r="CV127" s="380">
        <v>0.72666154919195636</v>
      </c>
      <c r="CW127" s="380">
        <v>0</v>
      </c>
      <c r="CX127" s="89">
        <v>6.1152571382166645E-3</v>
      </c>
      <c r="CY127" s="380">
        <v>6.9217759375988655E-3</v>
      </c>
      <c r="CZ127" s="380">
        <v>0</v>
      </c>
      <c r="DA127" s="89">
        <v>0</v>
      </c>
      <c r="DB127" s="380">
        <v>0</v>
      </c>
      <c r="DC127" s="380">
        <v>0</v>
      </c>
      <c r="DD127" s="381">
        <v>4.0899070848176178E-2</v>
      </c>
      <c r="DE127" s="380">
        <v>0</v>
      </c>
      <c r="DF127" s="380">
        <v>4.0899070848176178E-2</v>
      </c>
      <c r="DG127" s="381">
        <v>1.7495533336695013E-2</v>
      </c>
      <c r="DH127" s="380">
        <v>0</v>
      </c>
      <c r="DI127" s="380">
        <v>1.7495533336695013E-2</v>
      </c>
      <c r="DJ127" s="89">
        <v>6.1349442401996255</v>
      </c>
      <c r="DK127" s="380">
        <v>2.7210133312668026</v>
      </c>
      <c r="DL127" s="380">
        <v>0</v>
      </c>
      <c r="DM127" s="89">
        <v>317.75353689224426</v>
      </c>
      <c r="DN127" s="380">
        <v>31.973004836870263</v>
      </c>
      <c r="DO127" s="380">
        <v>3.8603687897252252E-3</v>
      </c>
      <c r="DP127" s="89">
        <v>840.23097550490468</v>
      </c>
      <c r="DQ127" s="380">
        <v>73.61197245163136</v>
      </c>
      <c r="DR127" s="380">
        <v>0</v>
      </c>
      <c r="DS127" s="89">
        <v>123.31135047953875</v>
      </c>
      <c r="DT127" s="380">
        <v>9.2611133049231036</v>
      </c>
      <c r="DU127" s="380">
        <v>4.6614039832226324E-3</v>
      </c>
      <c r="DV127" s="89">
        <v>633.71257694131771</v>
      </c>
      <c r="DW127" s="380">
        <v>51.250510198323276</v>
      </c>
      <c r="DX127" s="380">
        <v>0</v>
      </c>
      <c r="DY127" s="89">
        <v>147.85108892670252</v>
      </c>
      <c r="DZ127" s="380">
        <v>12.885987592458722</v>
      </c>
      <c r="EA127" s="380">
        <v>0</v>
      </c>
      <c r="EB127" s="89">
        <v>41.262904513136952</v>
      </c>
      <c r="EC127" s="380">
        <v>3.042999532563222</v>
      </c>
      <c r="ED127" s="380">
        <v>0</v>
      </c>
      <c r="EE127" s="89">
        <v>146.53693291587754</v>
      </c>
      <c r="EF127" s="380">
        <v>11.947522785625198</v>
      </c>
      <c r="EG127" s="380">
        <v>0</v>
      </c>
      <c r="EH127" s="89">
        <v>17.243397108715619</v>
      </c>
      <c r="EI127" s="380">
        <v>1.1024557542757363</v>
      </c>
      <c r="EJ127" s="380">
        <v>0</v>
      </c>
      <c r="EK127" s="89">
        <v>95.959528037764827</v>
      </c>
      <c r="EL127" s="380">
        <v>10.188023937800383</v>
      </c>
      <c r="EM127" s="380">
        <v>0</v>
      </c>
      <c r="EN127" s="89">
        <v>16.778631343118022</v>
      </c>
      <c r="EO127" s="380">
        <v>1.925066033752902</v>
      </c>
      <c r="EP127" s="380">
        <v>1.7142436517936742E-3</v>
      </c>
      <c r="EQ127" s="89">
        <v>38.517714646228448</v>
      </c>
      <c r="ER127" s="380">
        <v>5.0248098676264528</v>
      </c>
      <c r="ES127" s="380">
        <v>5.1663677663396973E-3</v>
      </c>
      <c r="ET127" s="89">
        <v>4.2422144502618337</v>
      </c>
      <c r="EU127" s="380">
        <v>0.58655379778330097</v>
      </c>
      <c r="EV127" s="380">
        <v>1.7634423492472729E-3</v>
      </c>
      <c r="EW127" s="89">
        <v>22.498796528411052</v>
      </c>
      <c r="EX127" s="380">
        <v>3.2738136449089494</v>
      </c>
      <c r="EY127" s="380">
        <v>1.1218296673085418E-2</v>
      </c>
      <c r="EZ127" s="89">
        <v>2.9281435364108139</v>
      </c>
      <c r="FA127" s="380">
        <v>0.4725531399645157</v>
      </c>
      <c r="FB127" s="380">
        <v>0</v>
      </c>
      <c r="FC127" s="89">
        <v>0</v>
      </c>
      <c r="FD127" s="380">
        <v>0</v>
      </c>
      <c r="FE127" s="380">
        <v>0</v>
      </c>
      <c r="FF127" s="89">
        <v>0.66968649660504376</v>
      </c>
      <c r="FG127" s="380">
        <v>0.26145736262110003</v>
      </c>
      <c r="FH127" s="380">
        <v>9.6946822736631022E-3</v>
      </c>
      <c r="FI127" s="381">
        <v>7.6321797362193843E-3</v>
      </c>
      <c r="FJ127" s="380">
        <v>0</v>
      </c>
      <c r="FK127" s="380">
        <v>7.6321797362193843E-3</v>
      </c>
      <c r="FL127" s="89">
        <v>3.2245667872705868</v>
      </c>
      <c r="FM127" s="380">
        <v>0.52653657922927799</v>
      </c>
      <c r="FN127" s="380">
        <v>0</v>
      </c>
      <c r="FO127" s="89">
        <v>1.02252194317901</v>
      </c>
      <c r="FP127" s="380">
        <v>0.22493509090555142</v>
      </c>
      <c r="FQ127" s="380">
        <v>0</v>
      </c>
      <c r="FS127" s="118">
        <v>2855.7118911266612</v>
      </c>
      <c r="FT127" s="118">
        <v>0.84467905924823772</v>
      </c>
      <c r="FU127" s="118">
        <v>1.6958922130084608</v>
      </c>
      <c r="FV127" s="207">
        <v>1.1012324864453589</v>
      </c>
    </row>
    <row r="128" spans="2:180">
      <c r="B128" s="73" t="s">
        <v>17</v>
      </c>
      <c r="C128" s="73" t="s">
        <v>51</v>
      </c>
      <c r="D128" s="143" t="s">
        <v>75</v>
      </c>
      <c r="E128" s="73">
        <v>49</v>
      </c>
      <c r="F128" s="73">
        <v>30</v>
      </c>
      <c r="G128" s="156" t="s">
        <v>322</v>
      </c>
      <c r="H128" s="73" t="s">
        <v>39</v>
      </c>
      <c r="I128" s="73" t="s">
        <v>1029</v>
      </c>
      <c r="J128" s="73" t="s">
        <v>915</v>
      </c>
      <c r="K128" s="73">
        <v>55</v>
      </c>
      <c r="L128" s="207">
        <v>21.822086503249</v>
      </c>
      <c r="M128" s="207"/>
      <c r="N128" s="135">
        <v>691.81945276612726</v>
      </c>
      <c r="O128" s="379">
        <v>32230</v>
      </c>
      <c r="P128" s="379">
        <v>990</v>
      </c>
      <c r="Q128" s="203"/>
      <c r="R128" s="381">
        <v>1.545632758834768</v>
      </c>
      <c r="S128" s="380">
        <v>1.935828613266309</v>
      </c>
      <c r="T128" s="380">
        <v>1.545632758834768</v>
      </c>
      <c r="U128" s="89">
        <v>24.605539538603505</v>
      </c>
      <c r="V128" s="380">
        <v>9.4632337732615071</v>
      </c>
      <c r="W128" s="380">
        <v>2.7305653823943485</v>
      </c>
      <c r="X128" s="89">
        <v>150.48877133414098</v>
      </c>
      <c r="Y128" s="380">
        <v>9.6377851939908084</v>
      </c>
      <c r="Z128" s="380">
        <v>0.94178471359491478</v>
      </c>
      <c r="AA128" s="89">
        <v>420.37110304274194</v>
      </c>
      <c r="AB128" s="380">
        <v>32.102249141585212</v>
      </c>
      <c r="AC128" s="380">
        <v>9.1874101513093248E-2</v>
      </c>
      <c r="AD128" s="89">
        <v>8.7170036603696666</v>
      </c>
      <c r="AE128" s="380">
        <v>14.028217284422729</v>
      </c>
      <c r="AF128" s="380">
        <v>0.45441202205535192</v>
      </c>
      <c r="AG128" s="89">
        <v>576.89075651639951</v>
      </c>
      <c r="AH128" s="380">
        <v>237.3532340207947</v>
      </c>
      <c r="AI128" s="380">
        <v>139.17253860420649</v>
      </c>
      <c r="AJ128" s="89">
        <v>157024.60790833735</v>
      </c>
      <c r="AK128" s="380">
        <v>15609.87377639964</v>
      </c>
      <c r="AL128" s="380">
        <v>7.8574782924804563</v>
      </c>
      <c r="AM128" s="89">
        <v>124.86541242639419</v>
      </c>
      <c r="AN128" s="380">
        <v>58.239099536611079</v>
      </c>
      <c r="AO128" s="380">
        <v>37.667318901164599</v>
      </c>
      <c r="AP128" s="89">
        <v>429.37299905081045</v>
      </c>
      <c r="AQ128" s="380">
        <v>168.93751260835933</v>
      </c>
      <c r="AR128" s="380">
        <v>63.927744890098928</v>
      </c>
      <c r="AS128" s="381">
        <v>7.2414345937241089</v>
      </c>
      <c r="AT128" s="380">
        <v>7.9613955945001535</v>
      </c>
      <c r="AU128" s="380">
        <v>7.2414345937241089</v>
      </c>
      <c r="AV128" s="89">
        <v>0.82023839258436881</v>
      </c>
      <c r="AW128" s="380">
        <v>0.34733093071286708</v>
      </c>
      <c r="AX128" s="380">
        <v>9.6166469476964028E-2</v>
      </c>
      <c r="AY128" s="89">
        <v>2.9647459285864453</v>
      </c>
      <c r="AZ128" s="380">
        <v>3.4195392363178323</v>
      </c>
      <c r="BA128" s="380">
        <v>0.4535985802725363</v>
      </c>
      <c r="BB128" s="89">
        <v>9.4610384003961574</v>
      </c>
      <c r="BC128" s="382">
        <v>1.1753757783647403</v>
      </c>
      <c r="BD128" s="382">
        <v>2.8279451941278656E-2</v>
      </c>
      <c r="BE128" s="381">
        <v>0.76067100464490889</v>
      </c>
      <c r="BF128" s="380">
        <v>0.95046098533354606</v>
      </c>
      <c r="BG128" s="380">
        <v>0.76067100464490889</v>
      </c>
      <c r="BH128" s="89">
        <v>250.80874645298249</v>
      </c>
      <c r="BI128" s="380">
        <v>23.656788092666851</v>
      </c>
      <c r="BJ128" s="380">
        <v>0.33419028296367737</v>
      </c>
      <c r="BK128" s="89">
        <v>759.89939511635066</v>
      </c>
      <c r="BL128" s="380">
        <v>202.51564149131923</v>
      </c>
      <c r="BM128" s="380">
        <v>0.51206256885184509</v>
      </c>
      <c r="BN128" s="89">
        <v>1006.3665363851441</v>
      </c>
      <c r="BO128" s="380">
        <v>162.60084796923402</v>
      </c>
      <c r="BP128" s="380">
        <v>2.4226571302642426</v>
      </c>
      <c r="BQ128" s="89">
        <v>0.33421166904739336</v>
      </c>
      <c r="BR128" s="380">
        <v>0.15154460054869798</v>
      </c>
      <c r="BS128" s="380">
        <v>1.3364683246188624E-2</v>
      </c>
      <c r="BT128" s="89">
        <v>0.31678433395116989</v>
      </c>
      <c r="BU128" s="380">
        <v>0.52773242382279795</v>
      </c>
      <c r="BV128" s="380">
        <v>0.10641989340771506</v>
      </c>
      <c r="BW128" s="381">
        <v>0.20456598396269482</v>
      </c>
      <c r="BX128" s="380">
        <v>0.39154999238861271</v>
      </c>
      <c r="BY128" s="380">
        <v>0.20456598396269482</v>
      </c>
      <c r="BZ128" s="89">
        <v>2.9339948307532624</v>
      </c>
      <c r="CA128" s="380">
        <v>2.3220301634917471</v>
      </c>
      <c r="CB128" s="380">
        <v>0.18149550645348084</v>
      </c>
      <c r="CC128" s="89">
        <v>0.57786043528518571</v>
      </c>
      <c r="CD128" s="380">
        <v>0.2512952076659371</v>
      </c>
      <c r="CE128" s="380">
        <v>2.6461778472059577E-2</v>
      </c>
      <c r="CF128" s="89">
        <v>10.278747066050848</v>
      </c>
      <c r="CG128" s="380">
        <v>1.4867224485513173</v>
      </c>
      <c r="CH128" s="380">
        <v>0.13110178370537368</v>
      </c>
      <c r="CI128" s="89">
        <v>3.1743360410892416</v>
      </c>
      <c r="CJ128" s="380">
        <v>1.1531132917130533</v>
      </c>
      <c r="CK128" s="380">
        <v>7.1120420859865516E-2</v>
      </c>
      <c r="CL128" s="381">
        <v>0.73547037123322656</v>
      </c>
      <c r="CM128" s="380">
        <v>1.0182292067082968</v>
      </c>
      <c r="CN128" s="380">
        <v>0.73547037123322656</v>
      </c>
      <c r="CO128" s="89">
        <v>642.76232035587304</v>
      </c>
      <c r="CP128" s="380">
        <v>51.517668662405221</v>
      </c>
      <c r="CQ128" s="380">
        <v>0</v>
      </c>
      <c r="CR128" s="89">
        <v>427.35800190194919</v>
      </c>
      <c r="CS128" s="380">
        <v>32.322657562424055</v>
      </c>
      <c r="CT128" s="380">
        <v>4.2395096402409937E-3</v>
      </c>
      <c r="CU128" s="89">
        <v>4.5814167696478956</v>
      </c>
      <c r="CV128" s="380">
        <v>0.73078766665928707</v>
      </c>
      <c r="CW128" s="380">
        <v>0</v>
      </c>
      <c r="CX128" s="89">
        <v>0</v>
      </c>
      <c r="CY128" s="380">
        <v>0</v>
      </c>
      <c r="CZ128" s="380">
        <v>0</v>
      </c>
      <c r="DA128" s="89">
        <v>0</v>
      </c>
      <c r="DB128" s="380">
        <v>0</v>
      </c>
      <c r="DC128" s="380">
        <v>0</v>
      </c>
      <c r="DD128" s="381">
        <v>3.9938356007130776E-2</v>
      </c>
      <c r="DE128" s="380">
        <v>2.4144685052639982E-2</v>
      </c>
      <c r="DF128" s="380">
        <v>3.9938356007130776E-2</v>
      </c>
      <c r="DG128" s="381">
        <v>2.4740014567982613E-2</v>
      </c>
      <c r="DH128" s="380">
        <v>0</v>
      </c>
      <c r="DI128" s="380">
        <v>2.4740014567982613E-2</v>
      </c>
      <c r="DJ128" s="89">
        <v>6.2237021480613093</v>
      </c>
      <c r="DK128" s="380">
        <v>1.7177402625562976</v>
      </c>
      <c r="DL128" s="380">
        <v>0</v>
      </c>
      <c r="DM128" s="89">
        <v>325.04602506061735</v>
      </c>
      <c r="DN128" s="380">
        <v>31.225423929473337</v>
      </c>
      <c r="DO128" s="380">
        <v>0</v>
      </c>
      <c r="DP128" s="89">
        <v>863.3321700417257</v>
      </c>
      <c r="DQ128" s="380">
        <v>78.691801466584423</v>
      </c>
      <c r="DR128" s="380">
        <v>0</v>
      </c>
      <c r="DS128" s="89">
        <v>126.53611333784464</v>
      </c>
      <c r="DT128" s="380">
        <v>10.767270485005747</v>
      </c>
      <c r="DU128" s="380">
        <v>0</v>
      </c>
      <c r="DV128" s="89">
        <v>650.08254399409509</v>
      </c>
      <c r="DW128" s="380">
        <v>53.569445490762511</v>
      </c>
      <c r="DX128" s="380">
        <v>0</v>
      </c>
      <c r="DY128" s="89">
        <v>151.85866380250252</v>
      </c>
      <c r="DZ128" s="380">
        <v>12.539313861166804</v>
      </c>
      <c r="EA128" s="380">
        <v>0</v>
      </c>
      <c r="EB128" s="89">
        <v>42.362193703222054</v>
      </c>
      <c r="EC128" s="380">
        <v>2.6307524280187211</v>
      </c>
      <c r="ED128" s="380">
        <v>0</v>
      </c>
      <c r="EE128" s="89">
        <v>148.82690130693192</v>
      </c>
      <c r="EF128" s="380">
        <v>9.6362787432163923</v>
      </c>
      <c r="EG128" s="380">
        <v>0</v>
      </c>
      <c r="EH128" s="89">
        <v>17.829373698948082</v>
      </c>
      <c r="EI128" s="380">
        <v>1.3960284566892047</v>
      </c>
      <c r="EJ128" s="380">
        <v>0</v>
      </c>
      <c r="EK128" s="89">
        <v>97.684845286401128</v>
      </c>
      <c r="EL128" s="380">
        <v>9.6843927370013727</v>
      </c>
      <c r="EM128" s="380">
        <v>0</v>
      </c>
      <c r="EN128" s="89">
        <v>16.917597009623716</v>
      </c>
      <c r="EO128" s="380">
        <v>2.1099230853540654</v>
      </c>
      <c r="EP128" s="380">
        <v>0</v>
      </c>
      <c r="EQ128" s="89">
        <v>39.653326198965146</v>
      </c>
      <c r="ER128" s="380">
        <v>4.7819261917146152</v>
      </c>
      <c r="ES128" s="380">
        <v>0</v>
      </c>
      <c r="ET128" s="89">
        <v>4.3436231773754965</v>
      </c>
      <c r="EU128" s="380">
        <v>0.54425455999911865</v>
      </c>
      <c r="EV128" s="380">
        <v>0</v>
      </c>
      <c r="EW128" s="89">
        <v>23.405113529153567</v>
      </c>
      <c r="EX128" s="380">
        <v>3.4434378890263062</v>
      </c>
      <c r="EY128" s="380">
        <v>0</v>
      </c>
      <c r="EZ128" s="89">
        <v>2.9735649941910181</v>
      </c>
      <c r="FA128" s="380">
        <v>0.36335420769777949</v>
      </c>
      <c r="FB128" s="380">
        <v>2.9375062157663383E-3</v>
      </c>
      <c r="FC128" s="89">
        <v>0</v>
      </c>
      <c r="FD128" s="380">
        <v>0</v>
      </c>
      <c r="FE128" s="380">
        <v>0</v>
      </c>
      <c r="FF128" s="89">
        <v>0.60541661447742223</v>
      </c>
      <c r="FG128" s="380">
        <v>0.32076301817882119</v>
      </c>
      <c r="FH128" s="380">
        <v>8.0650875455312073E-3</v>
      </c>
      <c r="FI128" s="381">
        <v>9.7820674529064157E-3</v>
      </c>
      <c r="FJ128" s="380">
        <v>0</v>
      </c>
      <c r="FK128" s="380">
        <v>9.7820674529064157E-3</v>
      </c>
      <c r="FL128" s="89">
        <v>3.3758583301559755</v>
      </c>
      <c r="FM128" s="380">
        <v>0.59339200093533118</v>
      </c>
      <c r="FN128" s="380">
        <v>2.6903426348542829E-3</v>
      </c>
      <c r="FO128" s="89">
        <v>1.098003469018644</v>
      </c>
      <c r="FP128" s="380">
        <v>0.30788443556051021</v>
      </c>
      <c r="FQ128" s="380">
        <v>0</v>
      </c>
      <c r="FS128" s="118">
        <v>2938.2100570435464</v>
      </c>
      <c r="FT128" s="118">
        <v>0.84831991883089652</v>
      </c>
      <c r="FU128" s="118">
        <v>1.5040371714002563</v>
      </c>
      <c r="FV128" s="207">
        <v>1.1352899084939641</v>
      </c>
    </row>
    <row r="129" spans="2:178">
      <c r="B129" s="73" t="s">
        <v>17</v>
      </c>
      <c r="C129" s="73" t="s">
        <v>51</v>
      </c>
      <c r="D129" s="143" t="s">
        <v>75</v>
      </c>
      <c r="E129" s="73">
        <v>49</v>
      </c>
      <c r="F129" s="73">
        <v>30</v>
      </c>
      <c r="G129" s="156" t="s">
        <v>322</v>
      </c>
      <c r="H129" s="73" t="s">
        <v>39</v>
      </c>
      <c r="I129" s="73" t="s">
        <v>1030</v>
      </c>
      <c r="J129" s="73" t="s">
        <v>915</v>
      </c>
      <c r="K129" s="73">
        <v>55</v>
      </c>
      <c r="L129" s="207">
        <v>21.822086503249</v>
      </c>
      <c r="M129" s="207"/>
      <c r="N129" s="135">
        <v>789.98302376672655</v>
      </c>
      <c r="O129" s="379">
        <v>32040</v>
      </c>
      <c r="P129" s="379">
        <v>1030</v>
      </c>
      <c r="Q129" s="203"/>
      <c r="R129" s="381">
        <v>1.363867235097117</v>
      </c>
      <c r="S129" s="380">
        <v>2.4496961318720163</v>
      </c>
      <c r="T129" s="380">
        <v>1.363867235097117</v>
      </c>
      <c r="U129" s="89">
        <v>25.034026502185071</v>
      </c>
      <c r="V129" s="380">
        <v>7.2193924370104181</v>
      </c>
      <c r="W129" s="380">
        <v>2.4919455109668518</v>
      </c>
      <c r="X129" s="89">
        <v>156.9557399876893</v>
      </c>
      <c r="Y129" s="380">
        <v>11.199241499633427</v>
      </c>
      <c r="Z129" s="380">
        <v>0.90047100132281566</v>
      </c>
      <c r="AA129" s="89">
        <v>447.39648736974692</v>
      </c>
      <c r="AB129" s="380">
        <v>50.983388327476774</v>
      </c>
      <c r="AC129" s="380">
        <v>5.8850120822315631E-2</v>
      </c>
      <c r="AD129" s="381">
        <v>0.72067461014762757</v>
      </c>
      <c r="AE129" s="380">
        <v>2.1793828368089634</v>
      </c>
      <c r="AF129" s="380">
        <v>0.72067461014762757</v>
      </c>
      <c r="AG129" s="89">
        <v>359.63309541880574</v>
      </c>
      <c r="AH129" s="380">
        <v>335.1942891224723</v>
      </c>
      <c r="AI129" s="380">
        <v>162.77588020103872</v>
      </c>
      <c r="AJ129" s="89">
        <v>165213.3733491684</v>
      </c>
      <c r="AK129" s="380">
        <v>18104.776039287262</v>
      </c>
      <c r="AL129" s="380">
        <v>6.4849652242718516</v>
      </c>
      <c r="AM129" s="89">
        <v>100.12270880742089</v>
      </c>
      <c r="AN129" s="380">
        <v>63.57692352788083</v>
      </c>
      <c r="AO129" s="380">
        <v>31.642985548753838</v>
      </c>
      <c r="AP129" s="89">
        <v>407.38442371314716</v>
      </c>
      <c r="AQ129" s="380">
        <v>124.43494086520717</v>
      </c>
      <c r="AR129" s="380">
        <v>48.581831429628338</v>
      </c>
      <c r="AS129" s="89">
        <v>13.75801393223831</v>
      </c>
      <c r="AT129" s="380">
        <v>11.213109116845873</v>
      </c>
      <c r="AU129" s="380">
        <v>4.630955252747313</v>
      </c>
      <c r="AV129" s="89">
        <v>1.0329834057151204</v>
      </c>
      <c r="AW129" s="380">
        <v>0.33256088015023577</v>
      </c>
      <c r="AX129" s="380">
        <v>0.11608838415411799</v>
      </c>
      <c r="AY129" s="89">
        <v>0.85104274480365039</v>
      </c>
      <c r="AZ129" s="380">
        <v>1.7020854896073008</v>
      </c>
      <c r="BA129" s="380">
        <v>0.37653700405479185</v>
      </c>
      <c r="BB129" s="89">
        <v>8.8967846616314343</v>
      </c>
      <c r="BC129" s="382">
        <v>1.0077815298091719</v>
      </c>
      <c r="BD129" s="382">
        <v>1.7148037716299212E-2</v>
      </c>
      <c r="BE129" s="381">
        <v>0.90221939101323301</v>
      </c>
      <c r="BF129" s="380">
        <v>1.7385189388300322</v>
      </c>
      <c r="BG129" s="380">
        <v>0.90221939101323301</v>
      </c>
      <c r="BH129" s="89">
        <v>253.81583176467717</v>
      </c>
      <c r="BI129" s="380">
        <v>26.835182367174809</v>
      </c>
      <c r="BJ129" s="380">
        <v>0.24496515788607987</v>
      </c>
      <c r="BK129" s="89">
        <v>737.30462557869828</v>
      </c>
      <c r="BL129" s="380">
        <v>84.948842947664971</v>
      </c>
      <c r="BM129" s="380">
        <v>0.41141361747223104</v>
      </c>
      <c r="BN129" s="89">
        <v>958.82873749025532</v>
      </c>
      <c r="BO129" s="380">
        <v>120.55411188792604</v>
      </c>
      <c r="BP129" s="380">
        <v>1.7630805618535779</v>
      </c>
      <c r="BQ129" s="89">
        <v>0.23585273912291882</v>
      </c>
      <c r="BR129" s="380">
        <v>0.15769322385339443</v>
      </c>
      <c r="BS129" s="380">
        <v>1.1730492246247724E-2</v>
      </c>
      <c r="BT129" s="381">
        <v>6.8463979871481964E-2</v>
      </c>
      <c r="BU129" s="380">
        <v>0.19906757979218159</v>
      </c>
      <c r="BV129" s="380">
        <v>6.8463979871481964E-2</v>
      </c>
      <c r="BW129" s="381">
        <v>0.15681375048855922</v>
      </c>
      <c r="BX129" s="380">
        <v>0.36755508071635695</v>
      </c>
      <c r="BY129" s="380">
        <v>0.15681375048855922</v>
      </c>
      <c r="BZ129" s="89">
        <v>1.5425612113383733</v>
      </c>
      <c r="CA129" s="380">
        <v>0.97445005709138854</v>
      </c>
      <c r="CB129" s="380">
        <v>0.13746345597049189</v>
      </c>
      <c r="CC129" s="89">
        <v>0.8025800496010943</v>
      </c>
      <c r="CD129" s="380">
        <v>0.28179478308745881</v>
      </c>
      <c r="CE129" s="380">
        <v>2.6318563047285744E-2</v>
      </c>
      <c r="CF129" s="89">
        <v>10.104027985765979</v>
      </c>
      <c r="CG129" s="380">
        <v>2.1909387618354175</v>
      </c>
      <c r="CH129" s="380">
        <v>0.10214873328853229</v>
      </c>
      <c r="CI129" s="89">
        <v>3.0927763611105741</v>
      </c>
      <c r="CJ129" s="380">
        <v>1.1817161411819366</v>
      </c>
      <c r="CK129" s="380">
        <v>5.3948817343429871E-2</v>
      </c>
      <c r="CL129" s="381">
        <v>0.61316402400818026</v>
      </c>
      <c r="CM129" s="380">
        <v>1.1570768139645096</v>
      </c>
      <c r="CN129" s="380">
        <v>0.61316402400818026</v>
      </c>
      <c r="CO129" s="89">
        <v>709.21409441333287</v>
      </c>
      <c r="CP129" s="380">
        <v>68.868620880132212</v>
      </c>
      <c r="CQ129" s="380">
        <v>3.992336566780579E-3</v>
      </c>
      <c r="CR129" s="89">
        <v>417.81407624288545</v>
      </c>
      <c r="CS129" s="380">
        <v>29.006087803071573</v>
      </c>
      <c r="CT129" s="380">
        <v>2.3507853096390095E-3</v>
      </c>
      <c r="CU129" s="89">
        <v>4.5785612172279917</v>
      </c>
      <c r="CV129" s="380">
        <v>0.98015484239776929</v>
      </c>
      <c r="CW129" s="380">
        <v>0</v>
      </c>
      <c r="CX129" s="381">
        <v>2.699270117323265E-3</v>
      </c>
      <c r="CY129" s="380">
        <v>0</v>
      </c>
      <c r="CZ129" s="380">
        <v>2.699270117323265E-3</v>
      </c>
      <c r="DA129" s="89">
        <v>0</v>
      </c>
      <c r="DB129" s="380">
        <v>0</v>
      </c>
      <c r="DC129" s="380">
        <v>0</v>
      </c>
      <c r="DD129" s="381">
        <v>4.2005008627479398E-2</v>
      </c>
      <c r="DE129" s="380">
        <v>0</v>
      </c>
      <c r="DF129" s="380">
        <v>4.2005008627479398E-2</v>
      </c>
      <c r="DG129" s="381">
        <v>1.9219870784425146E-2</v>
      </c>
      <c r="DH129" s="380">
        <v>0</v>
      </c>
      <c r="DI129" s="380">
        <v>1.9219870784425146E-2</v>
      </c>
      <c r="DJ129" s="89">
        <v>10.001205653746508</v>
      </c>
      <c r="DK129" s="380">
        <v>2.9371145078124785</v>
      </c>
      <c r="DL129" s="380">
        <v>1.9285351638176421E-2</v>
      </c>
      <c r="DM129" s="89">
        <v>323.79240487053886</v>
      </c>
      <c r="DN129" s="380">
        <v>35.745656418695212</v>
      </c>
      <c r="DO129" s="380">
        <v>2.0392991518601148E-3</v>
      </c>
      <c r="DP129" s="89">
        <v>856.45976204583917</v>
      </c>
      <c r="DQ129" s="380">
        <v>86.788347505003387</v>
      </c>
      <c r="DR129" s="380">
        <v>0</v>
      </c>
      <c r="DS129" s="89">
        <v>125.11949092210631</v>
      </c>
      <c r="DT129" s="380">
        <v>12.263184129281425</v>
      </c>
      <c r="DU129" s="380">
        <v>1.7361807967351713E-3</v>
      </c>
      <c r="DV129" s="89">
        <v>644.73402799283747</v>
      </c>
      <c r="DW129" s="380">
        <v>54.626347456869638</v>
      </c>
      <c r="DX129" s="380">
        <v>9.8509268692540397E-3</v>
      </c>
      <c r="DY129" s="89">
        <v>148.49574142134685</v>
      </c>
      <c r="DZ129" s="380">
        <v>13.2681334281907</v>
      </c>
      <c r="EA129" s="380">
        <v>1.5671280940344898E-2</v>
      </c>
      <c r="EB129" s="89">
        <v>41.986415639173302</v>
      </c>
      <c r="EC129" s="380">
        <v>2.9572712030637698</v>
      </c>
      <c r="ED129" s="380">
        <v>0</v>
      </c>
      <c r="EE129" s="89">
        <v>148.84970441272756</v>
      </c>
      <c r="EF129" s="380">
        <v>9.7185912521769779</v>
      </c>
      <c r="EG129" s="380">
        <v>0</v>
      </c>
      <c r="EH129" s="89">
        <v>17.732630098187151</v>
      </c>
      <c r="EI129" s="380">
        <v>1.3101298856817707</v>
      </c>
      <c r="EJ129" s="380">
        <v>0</v>
      </c>
      <c r="EK129" s="89">
        <v>97.062998114186428</v>
      </c>
      <c r="EL129" s="380">
        <v>8.5235505912348408</v>
      </c>
      <c r="EM129" s="380">
        <v>0</v>
      </c>
      <c r="EN129" s="89">
        <v>16.681762316430895</v>
      </c>
      <c r="EO129" s="380">
        <v>1.7714393921438139</v>
      </c>
      <c r="EP129" s="380">
        <v>0</v>
      </c>
      <c r="EQ129" s="89">
        <v>39.258891076779825</v>
      </c>
      <c r="ER129" s="380">
        <v>4.0659117872997177</v>
      </c>
      <c r="ES129" s="380">
        <v>4.6515050302724792E-3</v>
      </c>
      <c r="ET129" s="89">
        <v>4.2883766532544874</v>
      </c>
      <c r="EU129" s="380">
        <v>0.66693561887265729</v>
      </c>
      <c r="EV129" s="380">
        <v>0</v>
      </c>
      <c r="EW129" s="89">
        <v>22.410823567693338</v>
      </c>
      <c r="EX129" s="380">
        <v>2.8380311651619818</v>
      </c>
      <c r="EY129" s="380">
        <v>0</v>
      </c>
      <c r="EZ129" s="89">
        <v>2.9287689998729385</v>
      </c>
      <c r="FA129" s="380">
        <v>0.48264330995344279</v>
      </c>
      <c r="FB129" s="380">
        <v>0</v>
      </c>
      <c r="FC129" s="381">
        <v>7.1497090002967962E-3</v>
      </c>
      <c r="FD129" s="380">
        <v>0</v>
      </c>
      <c r="FE129" s="380">
        <v>7.1497090002967962E-3</v>
      </c>
      <c r="FF129" s="89">
        <v>0.70190247560327945</v>
      </c>
      <c r="FG129" s="380">
        <v>0.31642897589464763</v>
      </c>
      <c r="FH129" s="380">
        <v>8.7268192778912467E-3</v>
      </c>
      <c r="FI129" s="381">
        <v>6.0490653995548043E-3</v>
      </c>
      <c r="FJ129" s="380">
        <v>0</v>
      </c>
      <c r="FK129" s="380">
        <v>6.0490653995548043E-3</v>
      </c>
      <c r="FL129" s="89">
        <v>3.3100477527059873</v>
      </c>
      <c r="FM129" s="380">
        <v>0.49610857087462068</v>
      </c>
      <c r="FN129" s="380">
        <v>2.0899602602190499E-3</v>
      </c>
      <c r="FO129" s="89">
        <v>1.0406375012686395</v>
      </c>
      <c r="FP129" s="380">
        <v>0.25272850648626227</v>
      </c>
      <c r="FQ129" s="380">
        <v>2.0031734575078949E-3</v>
      </c>
      <c r="FS129" s="118">
        <v>2907.6158743738597</v>
      </c>
      <c r="FT129" s="118">
        <v>0.85164855432927888</v>
      </c>
      <c r="FU129" s="118">
        <v>1.6974394467290508</v>
      </c>
      <c r="FV129" s="207">
        <v>1.1301839622208478</v>
      </c>
    </row>
    <row r="130" spans="2:178">
      <c r="B130" s="73" t="s">
        <v>17</v>
      </c>
      <c r="C130" s="73" t="s">
        <v>51</v>
      </c>
      <c r="D130" s="143" t="s">
        <v>75</v>
      </c>
      <c r="E130" s="73">
        <v>49</v>
      </c>
      <c r="F130" s="73">
        <v>30</v>
      </c>
      <c r="G130" s="156" t="s">
        <v>322</v>
      </c>
      <c r="H130" s="73" t="s">
        <v>39</v>
      </c>
      <c r="I130" s="73" t="s">
        <v>1031</v>
      </c>
      <c r="J130" s="73" t="s">
        <v>915</v>
      </c>
      <c r="K130" s="73">
        <v>55</v>
      </c>
      <c r="L130" s="207">
        <v>21.822086503249</v>
      </c>
      <c r="M130" s="207"/>
      <c r="N130" s="135">
        <v>588.98142600359495</v>
      </c>
      <c r="O130" s="379">
        <v>32670</v>
      </c>
      <c r="P130" s="379">
        <v>970</v>
      </c>
      <c r="Q130" s="203"/>
      <c r="R130" s="381">
        <v>1.0388779444387308</v>
      </c>
      <c r="S130" s="380">
        <v>2.7843389733164452</v>
      </c>
      <c r="T130" s="380">
        <v>1.0388779444387308</v>
      </c>
      <c r="U130" s="89">
        <v>22.244649042238152</v>
      </c>
      <c r="V130" s="380">
        <v>7.9276799994856235</v>
      </c>
      <c r="W130" s="380">
        <v>2.0285660916892838</v>
      </c>
      <c r="X130" s="89">
        <v>154.80580258490582</v>
      </c>
      <c r="Y130" s="380">
        <v>11.780492934375278</v>
      </c>
      <c r="Z130" s="380">
        <v>0.74086614221859959</v>
      </c>
      <c r="AA130" s="89">
        <v>695.32603269857077</v>
      </c>
      <c r="AB130" s="380">
        <v>153.92288130137487</v>
      </c>
      <c r="AC130" s="380">
        <v>8.9913805732796157E-2</v>
      </c>
      <c r="AD130" s="381">
        <v>0.44668398666980269</v>
      </c>
      <c r="AE130" s="380">
        <v>23.351653458003884</v>
      </c>
      <c r="AF130" s="380">
        <v>0.44668398666980269</v>
      </c>
      <c r="AG130" s="381">
        <v>109.61519584019574</v>
      </c>
      <c r="AH130" s="380">
        <v>335.7840004475832</v>
      </c>
      <c r="AI130" s="380">
        <v>109.61519584019574</v>
      </c>
      <c r="AJ130" s="89">
        <v>164441.7458977956</v>
      </c>
      <c r="AK130" s="380">
        <v>18104.69687760044</v>
      </c>
      <c r="AL130" s="380">
        <v>5.1934485344250723</v>
      </c>
      <c r="AM130" s="89">
        <v>105.18945148725159</v>
      </c>
      <c r="AN130" s="380">
        <v>89.909934983942478</v>
      </c>
      <c r="AO130" s="380">
        <v>24.656614109598952</v>
      </c>
      <c r="AP130" s="89">
        <v>402.9283414431581</v>
      </c>
      <c r="AQ130" s="380">
        <v>131.26920630225274</v>
      </c>
      <c r="AR130" s="380">
        <v>45.44022800755792</v>
      </c>
      <c r="AS130" s="381">
        <v>4.4233466198076306</v>
      </c>
      <c r="AT130" s="380">
        <v>10.425331562393531</v>
      </c>
      <c r="AU130" s="380">
        <v>4.4233466198076306</v>
      </c>
      <c r="AV130" s="89">
        <v>1.0070393424078243</v>
      </c>
      <c r="AW130" s="380">
        <v>0.4800484488223441</v>
      </c>
      <c r="AX130" s="380">
        <v>0.1006331617304897</v>
      </c>
      <c r="AY130" s="89">
        <v>2.8365299967003694</v>
      </c>
      <c r="AZ130" s="380">
        <v>4.6008161735712747</v>
      </c>
      <c r="BA130" s="380">
        <v>0.37588589893220026</v>
      </c>
      <c r="BB130" s="89">
        <v>9.1833357322876115</v>
      </c>
      <c r="BC130" s="382">
        <v>1.2006557858284441</v>
      </c>
      <c r="BD130" s="382">
        <v>1.4315089127323464E-2</v>
      </c>
      <c r="BE130" s="381">
        <v>0.80428381727617915</v>
      </c>
      <c r="BF130" s="380">
        <v>1.6280163108313004</v>
      </c>
      <c r="BG130" s="380">
        <v>0.80428381727617915</v>
      </c>
      <c r="BH130" s="89">
        <v>266.31481900068638</v>
      </c>
      <c r="BI130" s="380">
        <v>27.210610819884756</v>
      </c>
      <c r="BJ130" s="380">
        <v>0.23222420685381323</v>
      </c>
      <c r="BK130" s="89">
        <v>903.07555590827349</v>
      </c>
      <c r="BL130" s="380">
        <v>107.70133483165358</v>
      </c>
      <c r="BM130" s="380">
        <v>0.43410056967410288</v>
      </c>
      <c r="BN130" s="89">
        <v>1071.3469539596945</v>
      </c>
      <c r="BO130" s="380">
        <v>115.39804837548984</v>
      </c>
      <c r="BP130" s="380">
        <v>1.5458391901032815</v>
      </c>
      <c r="BQ130" s="89">
        <v>0.24336858049851504</v>
      </c>
      <c r="BR130" s="380">
        <v>0.17314004923575832</v>
      </c>
      <c r="BS130" s="380">
        <v>8.4842656660363749E-3</v>
      </c>
      <c r="BT130" s="89">
        <v>0.21951347173224631</v>
      </c>
      <c r="BU130" s="380">
        <v>0.43089862320309763</v>
      </c>
      <c r="BV130" s="380">
        <v>7.1047629401252005E-2</v>
      </c>
      <c r="BW130" s="381">
        <v>0.13516850356267637</v>
      </c>
      <c r="BX130" s="380">
        <v>0.32426699381054308</v>
      </c>
      <c r="BY130" s="380">
        <v>0.13516850356267637</v>
      </c>
      <c r="BZ130" s="89">
        <v>2.6443795176314975</v>
      </c>
      <c r="CA130" s="380">
        <v>1.558775286791017</v>
      </c>
      <c r="CB130" s="380">
        <v>0.13777756003289576</v>
      </c>
      <c r="CC130" s="89">
        <v>0.7336303230491904</v>
      </c>
      <c r="CD130" s="380">
        <v>0.29188590318579871</v>
      </c>
      <c r="CE130" s="380">
        <v>2.2089236263362764E-2</v>
      </c>
      <c r="CF130" s="89">
        <v>9.9190242756171205</v>
      </c>
      <c r="CG130" s="380">
        <v>2.3644295703666875</v>
      </c>
      <c r="CH130" s="380">
        <v>9.1717042089130299E-2</v>
      </c>
      <c r="CI130" s="89">
        <v>3.1472732793174032</v>
      </c>
      <c r="CJ130" s="380">
        <v>1.1795438298609779</v>
      </c>
      <c r="CK130" s="380">
        <v>6.3116613288190598E-2</v>
      </c>
      <c r="CL130" s="381">
        <v>0.4567270859839902</v>
      </c>
      <c r="CM130" s="380">
        <v>1.3297861157349089</v>
      </c>
      <c r="CN130" s="380">
        <v>0.4567270859839902</v>
      </c>
      <c r="CO130" s="89">
        <v>678.97627008966015</v>
      </c>
      <c r="CP130" s="380">
        <v>55.756304509334498</v>
      </c>
      <c r="CQ130" s="380">
        <v>3.6344966945940096E-3</v>
      </c>
      <c r="CR130" s="89">
        <v>408.10584461560046</v>
      </c>
      <c r="CS130" s="380">
        <v>32.652701015218923</v>
      </c>
      <c r="CT130" s="380">
        <v>3.0033576111962016E-3</v>
      </c>
      <c r="CU130" s="89">
        <v>4.2397084168557404</v>
      </c>
      <c r="CV130" s="380">
        <v>0.63476825996186859</v>
      </c>
      <c r="CW130" s="380">
        <v>0</v>
      </c>
      <c r="CX130" s="89">
        <v>0</v>
      </c>
      <c r="CY130" s="380">
        <v>0</v>
      </c>
      <c r="CZ130" s="380">
        <v>0</v>
      </c>
      <c r="DA130" s="89">
        <v>0</v>
      </c>
      <c r="DB130" s="380">
        <v>0</v>
      </c>
      <c r="DC130" s="380">
        <v>0</v>
      </c>
      <c r="DD130" s="381">
        <v>3.0435490781221913E-2</v>
      </c>
      <c r="DE130" s="380">
        <v>2.3599446898655958E-2</v>
      </c>
      <c r="DF130" s="380">
        <v>3.0435490781221913E-2</v>
      </c>
      <c r="DG130" s="381">
        <v>1.8507247355017204E-2</v>
      </c>
      <c r="DH130" s="380">
        <v>0</v>
      </c>
      <c r="DI130" s="380">
        <v>1.8507247355017204E-2</v>
      </c>
      <c r="DJ130" s="89">
        <v>8.0447494608838301</v>
      </c>
      <c r="DK130" s="380">
        <v>2.441718600045486</v>
      </c>
      <c r="DL130" s="380">
        <v>0</v>
      </c>
      <c r="DM130" s="89">
        <v>318.01722690178264</v>
      </c>
      <c r="DN130" s="380">
        <v>30.684623977004541</v>
      </c>
      <c r="DO130" s="380">
        <v>0</v>
      </c>
      <c r="DP130" s="89">
        <v>838.90956008958142</v>
      </c>
      <c r="DQ130" s="380">
        <v>78.362578139307544</v>
      </c>
      <c r="DR130" s="380">
        <v>0</v>
      </c>
      <c r="DS130" s="89">
        <v>124.04237473860938</v>
      </c>
      <c r="DT130" s="380">
        <v>10.62873828786711</v>
      </c>
      <c r="DU130" s="380">
        <v>0</v>
      </c>
      <c r="DV130" s="89">
        <v>634.34801314757101</v>
      </c>
      <c r="DW130" s="380">
        <v>43.191370599124213</v>
      </c>
      <c r="DX130" s="380">
        <v>0</v>
      </c>
      <c r="DY130" s="89">
        <v>145.58349063686458</v>
      </c>
      <c r="DZ130" s="380">
        <v>11.693542907866288</v>
      </c>
      <c r="EA130" s="380">
        <v>0</v>
      </c>
      <c r="EB130" s="89">
        <v>41.174637368443783</v>
      </c>
      <c r="EC130" s="380">
        <v>2.6698200713416291</v>
      </c>
      <c r="ED130" s="380">
        <v>2.7212524459899468E-3</v>
      </c>
      <c r="EE130" s="89">
        <v>144.0027930244629</v>
      </c>
      <c r="EF130" s="380">
        <v>9.0655663961725512</v>
      </c>
      <c r="EG130" s="380">
        <v>1.0146545841167188E-2</v>
      </c>
      <c r="EH130" s="89">
        <v>17.340985152670562</v>
      </c>
      <c r="EI130" s="380">
        <v>1.3368029076967476</v>
      </c>
      <c r="EJ130" s="380">
        <v>0</v>
      </c>
      <c r="EK130" s="89">
        <v>94.654057913495507</v>
      </c>
      <c r="EL130" s="380">
        <v>8.7484707439753144</v>
      </c>
      <c r="EM130" s="380">
        <v>0</v>
      </c>
      <c r="EN130" s="89">
        <v>16.306347297590342</v>
      </c>
      <c r="EO130" s="380">
        <v>1.6799829126080741</v>
      </c>
      <c r="EP130" s="380">
        <v>1.4030191165633761E-3</v>
      </c>
      <c r="EQ130" s="89">
        <v>38.228112880175225</v>
      </c>
      <c r="ER130" s="380">
        <v>4.4632612486897099</v>
      </c>
      <c r="ES130" s="380">
        <v>4.2299469960544386E-3</v>
      </c>
      <c r="ET130" s="89">
        <v>4.1855905369710422</v>
      </c>
      <c r="EU130" s="380">
        <v>0.51107331354652641</v>
      </c>
      <c r="EV130" s="380">
        <v>0</v>
      </c>
      <c r="EW130" s="89">
        <v>22.066552579139941</v>
      </c>
      <c r="EX130" s="380">
        <v>2.8533871006089413</v>
      </c>
      <c r="EY130" s="380">
        <v>0</v>
      </c>
      <c r="EZ130" s="89">
        <v>2.8745392910041216</v>
      </c>
      <c r="FA130" s="380">
        <v>0.36264078192401517</v>
      </c>
      <c r="FB130" s="380">
        <v>0</v>
      </c>
      <c r="FC130" s="89">
        <v>0</v>
      </c>
      <c r="FD130" s="380">
        <v>0</v>
      </c>
      <c r="FE130" s="380">
        <v>0</v>
      </c>
      <c r="FF130" s="89">
        <v>0.73907388897327753</v>
      </c>
      <c r="FG130" s="380">
        <v>0.2847834811125326</v>
      </c>
      <c r="FH130" s="380">
        <v>4.0609854620293935E-3</v>
      </c>
      <c r="FI130" s="381">
        <v>4.5638165373318492E-3</v>
      </c>
      <c r="FJ130" s="380">
        <v>0</v>
      </c>
      <c r="FK130" s="380">
        <v>4.5638165373318492E-3</v>
      </c>
      <c r="FL130" s="89">
        <v>3.13167909752497</v>
      </c>
      <c r="FM130" s="380">
        <v>0.49673193754366773</v>
      </c>
      <c r="FN130" s="380">
        <v>0</v>
      </c>
      <c r="FO130" s="89">
        <v>1.0418789730796119</v>
      </c>
      <c r="FP130" s="380">
        <v>0.20852038335555073</v>
      </c>
      <c r="FQ130" s="380">
        <v>2.5556181729488891E-3</v>
      </c>
      <c r="FS130" s="118">
        <v>2849.8401261739627</v>
      </c>
      <c r="FT130" s="118">
        <v>0.85672301595336953</v>
      </c>
      <c r="FU130" s="118">
        <v>1.6637259158324371</v>
      </c>
      <c r="FV130" s="207">
        <v>1.089454267445767</v>
      </c>
    </row>
    <row r="131" spans="2:178">
      <c r="B131" s="73" t="s">
        <v>17</v>
      </c>
      <c r="C131" s="73" t="s">
        <v>51</v>
      </c>
      <c r="D131" s="143" t="s">
        <v>75</v>
      </c>
      <c r="E131" s="73">
        <v>49</v>
      </c>
      <c r="F131" s="73">
        <v>30</v>
      </c>
      <c r="G131" s="156" t="s">
        <v>322</v>
      </c>
      <c r="H131" s="73" t="s">
        <v>39</v>
      </c>
      <c r="I131" s="73" t="s">
        <v>1032</v>
      </c>
      <c r="J131" s="73" t="s">
        <v>915</v>
      </c>
      <c r="K131" s="73">
        <v>55</v>
      </c>
      <c r="L131" s="207">
        <v>21.822086503249</v>
      </c>
      <c r="M131" s="207"/>
      <c r="N131" s="135">
        <v>598.33033752746155</v>
      </c>
      <c r="O131" s="379">
        <v>32620</v>
      </c>
      <c r="P131" s="379">
        <v>840</v>
      </c>
      <c r="Q131" s="203"/>
      <c r="R131" s="381">
        <v>1.5998521267976795</v>
      </c>
      <c r="S131" s="380">
        <v>2.662240931300107</v>
      </c>
      <c r="T131" s="380">
        <v>1.5998521267976795</v>
      </c>
      <c r="U131" s="89">
        <v>21.789260092064485</v>
      </c>
      <c r="V131" s="380">
        <v>7.4736970766231599</v>
      </c>
      <c r="W131" s="380">
        <v>2.6031460492068312</v>
      </c>
      <c r="X131" s="89">
        <v>153.04672772576444</v>
      </c>
      <c r="Y131" s="380">
        <v>9.6354416046948188</v>
      </c>
      <c r="Z131" s="380">
        <v>0.93664223200606223</v>
      </c>
      <c r="AA131" s="89">
        <v>369.30396792929605</v>
      </c>
      <c r="AB131" s="380">
        <v>45.117416903786861</v>
      </c>
      <c r="AC131" s="380">
        <v>0.10692957494299032</v>
      </c>
      <c r="AD131" s="89">
        <v>6.9397129386252123</v>
      </c>
      <c r="AE131" s="380">
        <v>8.808555697995514</v>
      </c>
      <c r="AF131" s="380">
        <v>0.60895838844683847</v>
      </c>
      <c r="AG131" s="381">
        <v>146.88250676582655</v>
      </c>
      <c r="AH131" s="380">
        <v>231.39821951723533</v>
      </c>
      <c r="AI131" s="380">
        <v>146.88250676582655</v>
      </c>
      <c r="AJ131" s="89">
        <v>165745.43502202703</v>
      </c>
      <c r="AK131" s="380">
        <v>14517.157943242702</v>
      </c>
      <c r="AL131" s="380">
        <v>7.5313261614335687</v>
      </c>
      <c r="AM131" s="89">
        <v>109.81491607426663</v>
      </c>
      <c r="AN131" s="380">
        <v>73.895458612775471</v>
      </c>
      <c r="AO131" s="380">
        <v>35.178148088487085</v>
      </c>
      <c r="AP131" s="89">
        <v>406.91261548358455</v>
      </c>
      <c r="AQ131" s="380">
        <v>120.26442230701271</v>
      </c>
      <c r="AR131" s="380">
        <v>55.37375295071373</v>
      </c>
      <c r="AS131" s="381">
        <v>4.5300202232553763</v>
      </c>
      <c r="AT131" s="380">
        <v>9.2912230011005779</v>
      </c>
      <c r="AU131" s="380">
        <v>4.5300202232553763</v>
      </c>
      <c r="AV131" s="89">
        <v>0.85475375312954349</v>
      </c>
      <c r="AW131" s="380">
        <v>0.44793624784872804</v>
      </c>
      <c r="AX131" s="380">
        <v>0.13891585260256528</v>
      </c>
      <c r="AY131" s="89">
        <v>2.9322165871892527</v>
      </c>
      <c r="AZ131" s="380">
        <v>2.7441127118042088</v>
      </c>
      <c r="BA131" s="380">
        <v>0.34046184168646221</v>
      </c>
      <c r="BB131" s="89">
        <v>7.9825881732366417</v>
      </c>
      <c r="BC131" s="382">
        <v>1.3691628747642006</v>
      </c>
      <c r="BD131" s="382">
        <v>2.3471011795987342E-2</v>
      </c>
      <c r="BE131" s="381">
        <v>0.85538805136728702</v>
      </c>
      <c r="BF131" s="380">
        <v>1.8698583312929231</v>
      </c>
      <c r="BG131" s="380">
        <v>0.85538805136728702</v>
      </c>
      <c r="BH131" s="89">
        <v>259.90571488902015</v>
      </c>
      <c r="BI131" s="380">
        <v>28.424203509010411</v>
      </c>
      <c r="BJ131" s="380">
        <v>0.27433599698295874</v>
      </c>
      <c r="BK131" s="89">
        <v>616.37046207015783</v>
      </c>
      <c r="BL131" s="380">
        <v>71.238202124515652</v>
      </c>
      <c r="BM131" s="380">
        <v>0.54575923114389313</v>
      </c>
      <c r="BN131" s="89">
        <v>866.17817025094519</v>
      </c>
      <c r="BO131" s="380">
        <v>77.231955291209985</v>
      </c>
      <c r="BP131" s="380">
        <v>1.9071295102175436</v>
      </c>
      <c r="BQ131" s="89">
        <v>0.21707907532619664</v>
      </c>
      <c r="BR131" s="380">
        <v>0.14604365931626498</v>
      </c>
      <c r="BS131" s="380">
        <v>8.2609055367634018E-3</v>
      </c>
      <c r="BT131" s="381">
        <v>9.4493569664827567E-2</v>
      </c>
      <c r="BU131" s="380">
        <v>0.41174400736243855</v>
      </c>
      <c r="BV131" s="380">
        <v>9.4493569664827567E-2</v>
      </c>
      <c r="BW131" s="381">
        <v>0.14736662756136873</v>
      </c>
      <c r="BX131" s="380">
        <v>0.4262697298955172</v>
      </c>
      <c r="BY131" s="380">
        <v>0.14736662756136873</v>
      </c>
      <c r="BZ131" s="89">
        <v>2.4968127267123132</v>
      </c>
      <c r="CA131" s="380">
        <v>1.7313286379904202</v>
      </c>
      <c r="CB131" s="380">
        <v>0.18572452242382168</v>
      </c>
      <c r="CC131" s="89">
        <v>0.63435919458954926</v>
      </c>
      <c r="CD131" s="380">
        <v>0.29402345436441596</v>
      </c>
      <c r="CE131" s="380">
        <v>2.1688317627198087E-2</v>
      </c>
      <c r="CF131" s="89">
        <v>10.060668197144485</v>
      </c>
      <c r="CG131" s="380">
        <v>2.0786336660870872</v>
      </c>
      <c r="CH131" s="380">
        <v>0.15360185671645901</v>
      </c>
      <c r="CI131" s="89">
        <v>2.9307138414311398</v>
      </c>
      <c r="CJ131" s="380">
        <v>1.1043499739898917</v>
      </c>
      <c r="CK131" s="380">
        <v>7.6793735567328811E-2</v>
      </c>
      <c r="CL131" s="381">
        <v>0.68730088958764912</v>
      </c>
      <c r="CM131" s="380">
        <v>1.09078373116239</v>
      </c>
      <c r="CN131" s="380">
        <v>0.68730088958764912</v>
      </c>
      <c r="CO131" s="89">
        <v>717.57664496000154</v>
      </c>
      <c r="CP131" s="380">
        <v>55.381802577047495</v>
      </c>
      <c r="CQ131" s="380">
        <v>4.6955125452138322E-3</v>
      </c>
      <c r="CR131" s="89">
        <v>393.60031251961846</v>
      </c>
      <c r="CS131" s="380">
        <v>28.725354446490137</v>
      </c>
      <c r="CT131" s="380">
        <v>2.7645451360308326E-3</v>
      </c>
      <c r="CU131" s="89">
        <v>3.548929398095463</v>
      </c>
      <c r="CV131" s="380">
        <v>0.70102226448044092</v>
      </c>
      <c r="CW131" s="380">
        <v>0</v>
      </c>
      <c r="CX131" s="381">
        <v>3.1734328851009039E-3</v>
      </c>
      <c r="CY131" s="380">
        <v>0</v>
      </c>
      <c r="CZ131" s="380">
        <v>3.1734328851009039E-3</v>
      </c>
      <c r="DA131" s="89">
        <v>0</v>
      </c>
      <c r="DB131" s="380">
        <v>0</v>
      </c>
      <c r="DC131" s="380">
        <v>0</v>
      </c>
      <c r="DD131" s="381">
        <v>4.7781977908427607E-2</v>
      </c>
      <c r="DE131" s="380">
        <v>1.0781582219721761E-2</v>
      </c>
      <c r="DF131" s="380">
        <v>4.7781977908427607E-2</v>
      </c>
      <c r="DG131" s="381">
        <v>2.3106522546082382E-2</v>
      </c>
      <c r="DH131" s="380">
        <v>0</v>
      </c>
      <c r="DI131" s="380">
        <v>2.3106522546082382E-2</v>
      </c>
      <c r="DJ131" s="89">
        <v>7.7720766035217661</v>
      </c>
      <c r="DK131" s="380">
        <v>2.4537604360657728</v>
      </c>
      <c r="DL131" s="380">
        <v>0</v>
      </c>
      <c r="DM131" s="89">
        <v>311.20441023854352</v>
      </c>
      <c r="DN131" s="380">
        <v>30.76066615857706</v>
      </c>
      <c r="DO131" s="380">
        <v>2.3948439779971839E-3</v>
      </c>
      <c r="DP131" s="89">
        <v>831.39481194082953</v>
      </c>
      <c r="DQ131" s="380">
        <v>72.485125167648206</v>
      </c>
      <c r="DR131" s="380">
        <v>0</v>
      </c>
      <c r="DS131" s="89">
        <v>122.41057973472391</v>
      </c>
      <c r="DT131" s="380">
        <v>10.690687352416742</v>
      </c>
      <c r="DU131" s="380">
        <v>2.0383605530293965E-3</v>
      </c>
      <c r="DV131" s="89">
        <v>624.28356917348935</v>
      </c>
      <c r="DW131" s="380">
        <v>53.891189121782411</v>
      </c>
      <c r="DX131" s="380">
        <v>0</v>
      </c>
      <c r="DY131" s="89">
        <v>142.7893999681049</v>
      </c>
      <c r="DZ131" s="380">
        <v>10.802185363348977</v>
      </c>
      <c r="EA131" s="380">
        <v>0</v>
      </c>
      <c r="EB131" s="89">
        <v>40.331135926014397</v>
      </c>
      <c r="EC131" s="380">
        <v>2.8982496303459477</v>
      </c>
      <c r="ED131" s="380">
        <v>3.5119573542230064E-3</v>
      </c>
      <c r="EE131" s="89">
        <v>140.61061212856319</v>
      </c>
      <c r="EF131" s="380">
        <v>9.5329186044288434</v>
      </c>
      <c r="EG131" s="380">
        <v>0</v>
      </c>
      <c r="EH131" s="89">
        <v>16.795904852238376</v>
      </c>
      <c r="EI131" s="380">
        <v>1.3076031353319997</v>
      </c>
      <c r="EJ131" s="380">
        <v>2.504011814010242E-3</v>
      </c>
      <c r="EK131" s="89">
        <v>90.984152978576844</v>
      </c>
      <c r="EL131" s="380">
        <v>7.716545287765272</v>
      </c>
      <c r="EM131" s="380">
        <v>0</v>
      </c>
      <c r="EN131" s="89">
        <v>15.526695238732691</v>
      </c>
      <c r="EO131" s="380">
        <v>1.3661162679975838</v>
      </c>
      <c r="EP131" s="380">
        <v>0</v>
      </c>
      <c r="EQ131" s="89">
        <v>36.693582789850225</v>
      </c>
      <c r="ER131" s="380">
        <v>3.7513825030505932</v>
      </c>
      <c r="ES131" s="380">
        <v>0</v>
      </c>
      <c r="ET131" s="89">
        <v>3.9887521805832598</v>
      </c>
      <c r="EU131" s="380">
        <v>0.50503093415188705</v>
      </c>
      <c r="EV131" s="380">
        <v>0</v>
      </c>
      <c r="EW131" s="89">
        <v>21.151520582205006</v>
      </c>
      <c r="EX131" s="380">
        <v>2.2628654209913996</v>
      </c>
      <c r="EY131" s="380">
        <v>0</v>
      </c>
      <c r="EZ131" s="89">
        <v>2.7519339373916849</v>
      </c>
      <c r="FA131" s="380">
        <v>0.38783778449515782</v>
      </c>
      <c r="FB131" s="380">
        <v>0</v>
      </c>
      <c r="FC131" s="89">
        <v>0</v>
      </c>
      <c r="FD131" s="380">
        <v>0</v>
      </c>
      <c r="FE131" s="380">
        <v>0</v>
      </c>
      <c r="FF131" s="89">
        <v>0.67674981930310152</v>
      </c>
      <c r="FG131" s="380">
        <v>0.29740219577319044</v>
      </c>
      <c r="FH131" s="380">
        <v>5.2403803294277735E-3</v>
      </c>
      <c r="FI131" s="381">
        <v>8.2951900750084864E-3</v>
      </c>
      <c r="FJ131" s="380">
        <v>3.2856480807318751E-4</v>
      </c>
      <c r="FK131" s="380">
        <v>8.2951900750084864E-3</v>
      </c>
      <c r="FL131" s="89">
        <v>2.9371963763058098</v>
      </c>
      <c r="FM131" s="380">
        <v>0.49387260804616295</v>
      </c>
      <c r="FN131" s="380">
        <v>0</v>
      </c>
      <c r="FO131" s="89">
        <v>1.0148999691022202</v>
      </c>
      <c r="FP131" s="380">
        <v>0.26439513925444491</v>
      </c>
      <c r="FQ131" s="380">
        <v>2.3491089136657138E-3</v>
      </c>
      <c r="FS131" s="118">
        <v>2794.5173741894655</v>
      </c>
      <c r="FT131" s="118">
        <v>0.85720965306967589</v>
      </c>
      <c r="FU131" s="118">
        <v>1.8231099471605092</v>
      </c>
      <c r="FV131" s="207">
        <v>1.0673208162437644</v>
      </c>
    </row>
    <row r="132" spans="2:178">
      <c r="B132" s="73" t="s">
        <v>17</v>
      </c>
      <c r="C132" s="73" t="s">
        <v>51</v>
      </c>
      <c r="D132" s="143" t="s">
        <v>75</v>
      </c>
      <c r="E132" s="73">
        <v>49</v>
      </c>
      <c r="F132" s="73">
        <v>30</v>
      </c>
      <c r="G132" s="156" t="s">
        <v>322</v>
      </c>
      <c r="H132" s="73" t="s">
        <v>39</v>
      </c>
      <c r="I132" s="73" t="s">
        <v>1033</v>
      </c>
      <c r="J132" s="73" t="s">
        <v>915</v>
      </c>
      <c r="K132" s="73">
        <v>44</v>
      </c>
      <c r="L132" s="207">
        <v>21.822086503249</v>
      </c>
      <c r="M132" s="207"/>
      <c r="N132" s="135">
        <v>878.79768324345912</v>
      </c>
      <c r="O132" s="379">
        <v>32890</v>
      </c>
      <c r="P132" s="379">
        <v>960</v>
      </c>
      <c r="Q132" s="203"/>
      <c r="R132" s="381">
        <v>2.6920485011033306</v>
      </c>
      <c r="S132" s="380">
        <v>5.1686268358042087</v>
      </c>
      <c r="T132" s="380">
        <v>2.6920485011033306</v>
      </c>
      <c r="U132" s="89">
        <v>27.781670380321913</v>
      </c>
      <c r="V132" s="380">
        <v>15.322103643558279</v>
      </c>
      <c r="W132" s="380">
        <v>4.735532374605846</v>
      </c>
      <c r="X132" s="89">
        <v>169.97694679379094</v>
      </c>
      <c r="Y132" s="380">
        <v>28.689279402692204</v>
      </c>
      <c r="Z132" s="380">
        <v>2.0074660053620463</v>
      </c>
      <c r="AA132" s="89">
        <v>438.25736333103288</v>
      </c>
      <c r="AB132" s="380">
        <v>177.63008154515293</v>
      </c>
      <c r="AC132" s="380">
        <v>0.2474958572715627</v>
      </c>
      <c r="AD132" s="89">
        <v>206.50730014999846</v>
      </c>
      <c r="AE132" s="380">
        <v>99.527278952756902</v>
      </c>
      <c r="AF132" s="380">
        <v>0.97657446197162567</v>
      </c>
      <c r="AG132" s="89">
        <v>1033.3035865319766</v>
      </c>
      <c r="AH132" s="380">
        <v>398.35352070274871</v>
      </c>
      <c r="AI132" s="380">
        <v>267.5450981134743</v>
      </c>
      <c r="AJ132" s="89">
        <v>161844.07079728882</v>
      </c>
      <c r="AK132" s="380">
        <v>20715.916501721196</v>
      </c>
      <c r="AL132" s="380">
        <v>15.069385641641251</v>
      </c>
      <c r="AM132" s="89">
        <v>124.84156070867947</v>
      </c>
      <c r="AN132" s="380">
        <v>94.756295093836044</v>
      </c>
      <c r="AO132" s="380">
        <v>66.830015411366432</v>
      </c>
      <c r="AP132" s="89">
        <v>418.20710898315707</v>
      </c>
      <c r="AQ132" s="380">
        <v>281.44071565288959</v>
      </c>
      <c r="AR132" s="380">
        <v>112.63713033299391</v>
      </c>
      <c r="AS132" s="381">
        <v>10.369700789022447</v>
      </c>
      <c r="AT132" s="380">
        <v>13.976679145350687</v>
      </c>
      <c r="AU132" s="380">
        <v>10.369700789022447</v>
      </c>
      <c r="AV132" s="89">
        <v>0.86677526157684937</v>
      </c>
      <c r="AW132" s="380">
        <v>0.63427031070648665</v>
      </c>
      <c r="AX132" s="380">
        <v>0.2291875893688744</v>
      </c>
      <c r="AY132" s="381">
        <v>0.53266759629426408</v>
      </c>
      <c r="AZ132" s="380">
        <v>2.0607991462519775</v>
      </c>
      <c r="BA132" s="380">
        <v>0.53266759629426408</v>
      </c>
      <c r="BB132" s="89">
        <v>9.8917364467024846</v>
      </c>
      <c r="BC132" s="382">
        <v>1.1437577573046016</v>
      </c>
      <c r="BD132" s="382">
        <v>4.1735868056604758E-2</v>
      </c>
      <c r="BE132" s="381">
        <v>1.9559224491748457</v>
      </c>
      <c r="BF132" s="380">
        <v>3.4497002252412181</v>
      </c>
      <c r="BG132" s="380">
        <v>1.9559224491748457</v>
      </c>
      <c r="BH132" s="89">
        <v>262.22488335073245</v>
      </c>
      <c r="BI132" s="380">
        <v>31.850830353186648</v>
      </c>
      <c r="BJ132" s="380">
        <v>0.59356947272793326</v>
      </c>
      <c r="BK132" s="89">
        <v>645.13755037004853</v>
      </c>
      <c r="BL132" s="380">
        <v>177.41472368202636</v>
      </c>
      <c r="BM132" s="380">
        <v>0.94970500824098636</v>
      </c>
      <c r="BN132" s="89">
        <v>883.43757579254657</v>
      </c>
      <c r="BO132" s="380">
        <v>177.37389661653074</v>
      </c>
      <c r="BP132" s="380">
        <v>4.297724595718277</v>
      </c>
      <c r="BQ132" s="89">
        <v>0.20146271365788801</v>
      </c>
      <c r="BR132" s="380">
        <v>0.15998493539610309</v>
      </c>
      <c r="BS132" s="380">
        <v>1.7723506401946355E-2</v>
      </c>
      <c r="BT132" s="381">
        <v>0.16498296571252433</v>
      </c>
      <c r="BU132" s="380">
        <v>0.57391208722759113</v>
      </c>
      <c r="BV132" s="380">
        <v>0.16498296571252433</v>
      </c>
      <c r="BW132" s="381">
        <v>0.35150215567348159</v>
      </c>
      <c r="BX132" s="380">
        <v>0.53737369714751904</v>
      </c>
      <c r="BY132" s="380">
        <v>0.35150215567348159</v>
      </c>
      <c r="BZ132" s="89">
        <v>3.4126645792952108</v>
      </c>
      <c r="CA132" s="380">
        <v>1.5933321505941174</v>
      </c>
      <c r="CB132" s="380">
        <v>0.3440079940079826</v>
      </c>
      <c r="CC132" s="89">
        <v>0.75520067277098601</v>
      </c>
      <c r="CD132" s="380">
        <v>0.26485794361092069</v>
      </c>
      <c r="CE132" s="380">
        <v>5.3731913483061215E-2</v>
      </c>
      <c r="CF132" s="89">
        <v>10.583308424615129</v>
      </c>
      <c r="CG132" s="380">
        <v>2.2679585199542327</v>
      </c>
      <c r="CH132" s="380">
        <v>0.2534714175667146</v>
      </c>
      <c r="CI132" s="89">
        <v>3.623413071927601</v>
      </c>
      <c r="CJ132" s="380">
        <v>1.6501470830233518</v>
      </c>
      <c r="CK132" s="380">
        <v>0.1481712261217201</v>
      </c>
      <c r="CL132" s="381">
        <v>1.1568512290133941</v>
      </c>
      <c r="CM132" s="380">
        <v>1.4477465315788742</v>
      </c>
      <c r="CN132" s="380">
        <v>1.1568512290133941</v>
      </c>
      <c r="CO132" s="89">
        <v>570.07519964096127</v>
      </c>
      <c r="CP132" s="380">
        <v>70.272491372379065</v>
      </c>
      <c r="CQ132" s="380">
        <v>6.4689564817452423E-3</v>
      </c>
      <c r="CR132" s="89">
        <v>444.59545930352323</v>
      </c>
      <c r="CS132" s="380">
        <v>38.068289188585133</v>
      </c>
      <c r="CT132" s="380">
        <v>7.5015303761567717E-3</v>
      </c>
      <c r="CU132" s="89">
        <v>5.9075430661617627</v>
      </c>
      <c r="CV132" s="380">
        <v>0.98465981411683745</v>
      </c>
      <c r="CW132" s="380">
        <v>1.0169047636403897E-2</v>
      </c>
      <c r="CX132" s="381">
        <v>6.1345991749420488E-3</v>
      </c>
      <c r="CY132" s="380">
        <v>0</v>
      </c>
      <c r="CZ132" s="380">
        <v>6.1345991749420488E-3</v>
      </c>
      <c r="DA132" s="89">
        <v>0</v>
      </c>
      <c r="DB132" s="380">
        <v>0</v>
      </c>
      <c r="DC132" s="380">
        <v>0</v>
      </c>
      <c r="DD132" s="381">
        <v>7.4198205321075142E-2</v>
      </c>
      <c r="DE132" s="380">
        <v>0.1488694231859678</v>
      </c>
      <c r="DF132" s="380">
        <v>7.4198205321075142E-2</v>
      </c>
      <c r="DG132" s="381">
        <v>2.6028476855682003E-2</v>
      </c>
      <c r="DH132" s="380">
        <v>0</v>
      </c>
      <c r="DI132" s="380">
        <v>2.6028476855682003E-2</v>
      </c>
      <c r="DJ132" s="89">
        <v>6.3429641490652395</v>
      </c>
      <c r="DK132" s="380">
        <v>2.1106602063716013</v>
      </c>
      <c r="DL132" s="380">
        <v>4.3714178675623314E-2</v>
      </c>
      <c r="DM132" s="89">
        <v>329.36054712868969</v>
      </c>
      <c r="DN132" s="380">
        <v>29.069254270108505</v>
      </c>
      <c r="DO132" s="380">
        <v>0</v>
      </c>
      <c r="DP132" s="89">
        <v>894.03208577337944</v>
      </c>
      <c r="DQ132" s="380">
        <v>91.031580855665283</v>
      </c>
      <c r="DR132" s="380">
        <v>0</v>
      </c>
      <c r="DS132" s="89">
        <v>133.47302340788428</v>
      </c>
      <c r="DT132" s="380">
        <v>14.620773430349599</v>
      </c>
      <c r="DU132" s="380">
        <v>0</v>
      </c>
      <c r="DV132" s="89">
        <v>678.74474528351334</v>
      </c>
      <c r="DW132" s="380">
        <v>48.646472265890253</v>
      </c>
      <c r="DX132" s="380">
        <v>0</v>
      </c>
      <c r="DY132" s="89">
        <v>154.38988236126514</v>
      </c>
      <c r="DZ132" s="380">
        <v>15.961875282842342</v>
      </c>
      <c r="EA132" s="380">
        <v>0</v>
      </c>
      <c r="EB132" s="89">
        <v>42.923594280325133</v>
      </c>
      <c r="EC132" s="380">
        <v>3.65528286691909</v>
      </c>
      <c r="ED132" s="380">
        <v>0</v>
      </c>
      <c r="EE132" s="89">
        <v>154.06675465327325</v>
      </c>
      <c r="EF132" s="380">
        <v>13.045583211362166</v>
      </c>
      <c r="EG132" s="380">
        <v>0</v>
      </c>
      <c r="EH132" s="89">
        <v>18.669472182026897</v>
      </c>
      <c r="EI132" s="380">
        <v>1.8955215552876912</v>
      </c>
      <c r="EJ132" s="380">
        <v>3.4448368354525289E-3</v>
      </c>
      <c r="EK132" s="89">
        <v>98.325867816547685</v>
      </c>
      <c r="EL132" s="380">
        <v>8.9457719069991857</v>
      </c>
      <c r="EM132" s="380">
        <v>0</v>
      </c>
      <c r="EN132" s="89">
        <v>17.735030950845637</v>
      </c>
      <c r="EO132" s="380">
        <v>1.925949113412216</v>
      </c>
      <c r="EP132" s="380">
        <v>4.906403612708536E-3</v>
      </c>
      <c r="EQ132" s="89">
        <v>41.483258464937634</v>
      </c>
      <c r="ER132" s="380">
        <v>5.3129319818720067</v>
      </c>
      <c r="ES132" s="380">
        <v>1.0542323061547875E-2</v>
      </c>
      <c r="ET132" s="89">
        <v>4.6619550171880997</v>
      </c>
      <c r="EU132" s="380">
        <v>0.74281005061216232</v>
      </c>
      <c r="EV132" s="380">
        <v>0</v>
      </c>
      <c r="EW132" s="89">
        <v>24.181840550237311</v>
      </c>
      <c r="EX132" s="380">
        <v>3.1722790184955323</v>
      </c>
      <c r="EY132" s="380">
        <v>0</v>
      </c>
      <c r="EZ132" s="89">
        <v>3.0914091456181128</v>
      </c>
      <c r="FA132" s="380">
        <v>0.46881294953384445</v>
      </c>
      <c r="FB132" s="380">
        <v>0</v>
      </c>
      <c r="FC132" s="89">
        <v>0</v>
      </c>
      <c r="FD132" s="380">
        <v>0</v>
      </c>
      <c r="FE132" s="380">
        <v>0</v>
      </c>
      <c r="FF132" s="89">
        <v>0.86434124419368807</v>
      </c>
      <c r="FG132" s="380">
        <v>0.40093970332188783</v>
      </c>
      <c r="FH132" s="380">
        <v>0</v>
      </c>
      <c r="FI132" s="381">
        <v>1.6860203534425158E-2</v>
      </c>
      <c r="FJ132" s="380">
        <v>0</v>
      </c>
      <c r="FK132" s="380">
        <v>1.6860203534425158E-2</v>
      </c>
      <c r="FL132" s="89">
        <v>3.4692602614551356</v>
      </c>
      <c r="FM132" s="380">
        <v>0.64589210133668684</v>
      </c>
      <c r="FN132" s="380">
        <v>4.7301650274199046E-3</v>
      </c>
      <c r="FO132" s="89">
        <v>1.1760389873295789</v>
      </c>
      <c r="FP132" s="380">
        <v>0.48350710130291819</v>
      </c>
      <c r="FQ132" s="380">
        <v>4.5348160019720767E-3</v>
      </c>
      <c r="FS132" s="118">
        <v>3039.7349263192541</v>
      </c>
      <c r="FT132" s="118">
        <v>0.83901942270081953</v>
      </c>
      <c r="FU132" s="118">
        <v>1.2822335174857771</v>
      </c>
      <c r="FV132" s="207">
        <v>1.1222261751967073</v>
      </c>
    </row>
    <row r="133" spans="2:178">
      <c r="B133" s="73" t="s">
        <v>17</v>
      </c>
      <c r="C133" s="73" t="s">
        <v>51</v>
      </c>
      <c r="D133" s="143" t="s">
        <v>75</v>
      </c>
      <c r="E133" s="73">
        <v>49</v>
      </c>
      <c r="F133" s="73">
        <v>30</v>
      </c>
      <c r="G133" s="156" t="s">
        <v>322</v>
      </c>
      <c r="H133" s="73" t="s">
        <v>39</v>
      </c>
      <c r="I133" s="73" t="s">
        <v>1034</v>
      </c>
      <c r="J133" s="73" t="s">
        <v>915</v>
      </c>
      <c r="K133" s="73">
        <v>55</v>
      </c>
      <c r="L133" s="207">
        <v>21.822086503249</v>
      </c>
      <c r="M133" s="207"/>
      <c r="N133" s="135">
        <v>546.91132414619528</v>
      </c>
      <c r="O133" s="379">
        <v>29740.000000000004</v>
      </c>
      <c r="P133" s="379">
        <v>900</v>
      </c>
      <c r="Q133" s="203"/>
      <c r="R133" s="381">
        <v>1.548962177979867</v>
      </c>
      <c r="S133" s="380">
        <v>2.2544930158067613</v>
      </c>
      <c r="T133" s="380">
        <v>1.548962177979867</v>
      </c>
      <c r="U133" s="89">
        <v>22.590443095162822</v>
      </c>
      <c r="V133" s="380">
        <v>5.9825123782696288</v>
      </c>
      <c r="W133" s="380">
        <v>2.6612078093427964</v>
      </c>
      <c r="X133" s="89">
        <v>214.32707286704132</v>
      </c>
      <c r="Y133" s="380">
        <v>25.528425667612595</v>
      </c>
      <c r="Z133" s="380">
        <v>0.87583086046793668</v>
      </c>
      <c r="AA133" s="89">
        <v>375.23714693756011</v>
      </c>
      <c r="AB133" s="380">
        <v>44.669634834503682</v>
      </c>
      <c r="AC133" s="380">
        <v>7.4642890508661394E-2</v>
      </c>
      <c r="AD133" s="89">
        <v>252.68711691421521</v>
      </c>
      <c r="AE133" s="380">
        <v>77.872616111985266</v>
      </c>
      <c r="AF133" s="380">
        <v>0.55059115802996428</v>
      </c>
      <c r="AG133" s="89">
        <v>603.70232437936829</v>
      </c>
      <c r="AH133" s="380">
        <v>290.37065757334528</v>
      </c>
      <c r="AI133" s="380">
        <v>149.60493762000718</v>
      </c>
      <c r="AJ133" s="89">
        <v>162046.60599186411</v>
      </c>
      <c r="AK133" s="380">
        <v>20135.679445043148</v>
      </c>
      <c r="AL133" s="380">
        <v>7.6658448464302884</v>
      </c>
      <c r="AM133" s="89">
        <v>161.4810395649491</v>
      </c>
      <c r="AN133" s="380">
        <v>60.99939170514196</v>
      </c>
      <c r="AO133" s="380">
        <v>35.097736878225788</v>
      </c>
      <c r="AP133" s="89">
        <v>441.49717207846618</v>
      </c>
      <c r="AQ133" s="380">
        <v>158.90746039467217</v>
      </c>
      <c r="AR133" s="380">
        <v>67.207321301551715</v>
      </c>
      <c r="AS133" s="89">
        <v>17.232191613759358</v>
      </c>
      <c r="AT133" s="380">
        <v>12.518303395150189</v>
      </c>
      <c r="AU133" s="380">
        <v>6.0052066822888195</v>
      </c>
      <c r="AV133" s="89">
        <v>0.87423161984371922</v>
      </c>
      <c r="AW133" s="380">
        <v>0.31243057573147864</v>
      </c>
      <c r="AX133" s="380">
        <v>0.14387807438257658</v>
      </c>
      <c r="AY133" s="89">
        <v>2.1377497682831867</v>
      </c>
      <c r="AZ133" s="380">
        <v>2.8208098609282279</v>
      </c>
      <c r="BA133" s="380">
        <v>0.26906410997090724</v>
      </c>
      <c r="BB133" s="89">
        <v>7.7689476323154398</v>
      </c>
      <c r="BC133" s="382">
        <v>1.5010230571761842</v>
      </c>
      <c r="BD133" s="382">
        <v>2.1747185606421388E-2</v>
      </c>
      <c r="BE133" s="381">
        <v>1.0838715231029785</v>
      </c>
      <c r="BF133" s="380">
        <v>2.4721373387831251</v>
      </c>
      <c r="BG133" s="380">
        <v>1.0838715231029785</v>
      </c>
      <c r="BH133" s="89">
        <v>258.96628997928957</v>
      </c>
      <c r="BI133" s="380">
        <v>31.410393542942671</v>
      </c>
      <c r="BJ133" s="380">
        <v>0.33003317225019135</v>
      </c>
      <c r="BK133" s="89">
        <v>636.22777337539173</v>
      </c>
      <c r="BL133" s="380">
        <v>66.587086085059866</v>
      </c>
      <c r="BM133" s="380">
        <v>0.52363893776958614</v>
      </c>
      <c r="BN133" s="89">
        <v>855.83251813391155</v>
      </c>
      <c r="BO133" s="380">
        <v>96.104658742346217</v>
      </c>
      <c r="BP133" s="380">
        <v>2.4507176851867287</v>
      </c>
      <c r="BQ133" s="89">
        <v>0.20653120334591188</v>
      </c>
      <c r="BR133" s="380">
        <v>8.6882540330905964E-2</v>
      </c>
      <c r="BS133" s="380">
        <v>7.7762937493281404E-3</v>
      </c>
      <c r="BT133" s="89">
        <v>0.20468969748740881</v>
      </c>
      <c r="BU133" s="380">
        <v>0.16278485899378575</v>
      </c>
      <c r="BV133" s="380">
        <v>9.612270512954553E-2</v>
      </c>
      <c r="BW133" s="381">
        <v>0.16306356202853986</v>
      </c>
      <c r="BX133" s="380">
        <v>0.33649843647005984</v>
      </c>
      <c r="BY133" s="380">
        <v>0.16306356202853986</v>
      </c>
      <c r="BZ133" s="89">
        <v>2.1923529016812484</v>
      </c>
      <c r="CA133" s="380">
        <v>1.1982287666247979</v>
      </c>
      <c r="CB133" s="380">
        <v>0.19613493459874837</v>
      </c>
      <c r="CC133" s="89">
        <v>0.64009089607858261</v>
      </c>
      <c r="CD133" s="380">
        <v>0.30582238918525145</v>
      </c>
      <c r="CE133" s="380">
        <v>2.3908812229218524E-2</v>
      </c>
      <c r="CF133" s="89">
        <v>9.3118917742164662</v>
      </c>
      <c r="CG133" s="380">
        <v>1.6096874700707091</v>
      </c>
      <c r="CH133" s="380">
        <v>0.13363945986828332</v>
      </c>
      <c r="CI133" s="89">
        <v>3.2135412734347875</v>
      </c>
      <c r="CJ133" s="380">
        <v>1.1422867188878869</v>
      </c>
      <c r="CK133" s="380">
        <v>7.5895421440935681E-2</v>
      </c>
      <c r="CL133" s="381">
        <v>0.64021457996815856</v>
      </c>
      <c r="CM133" s="380">
        <v>0.55520522429899455</v>
      </c>
      <c r="CN133" s="380">
        <v>0.64021457996815856</v>
      </c>
      <c r="CO133" s="89">
        <v>601.46055016055152</v>
      </c>
      <c r="CP133" s="380">
        <v>44.295965644899987</v>
      </c>
      <c r="CQ133" s="380">
        <v>5.0589130561013848E-3</v>
      </c>
      <c r="CR133" s="89">
        <v>410.92436119543879</v>
      </c>
      <c r="CS133" s="380">
        <v>27.281130267109699</v>
      </c>
      <c r="CT133" s="380">
        <v>0</v>
      </c>
      <c r="CU133" s="89">
        <v>3.6757504155590435</v>
      </c>
      <c r="CV133" s="380">
        <v>0.71953171896411472</v>
      </c>
      <c r="CW133" s="380">
        <v>0</v>
      </c>
      <c r="CX133" s="381">
        <v>3.4174112952674632E-3</v>
      </c>
      <c r="CY133" s="380">
        <v>0</v>
      </c>
      <c r="CZ133" s="380">
        <v>3.4174112952674632E-3</v>
      </c>
      <c r="DA133" s="381">
        <v>1.9403125602334498E-2</v>
      </c>
      <c r="DB133" s="380">
        <v>0</v>
      </c>
      <c r="DC133" s="380">
        <v>1.9403125602334498E-2</v>
      </c>
      <c r="DD133" s="381">
        <v>5.9382155483065947E-2</v>
      </c>
      <c r="DE133" s="380">
        <v>0</v>
      </c>
      <c r="DF133" s="380">
        <v>5.9382155483065947E-2</v>
      </c>
      <c r="DG133" s="381">
        <v>1.9810106414200553E-2</v>
      </c>
      <c r="DH133" s="380">
        <v>0</v>
      </c>
      <c r="DI133" s="380">
        <v>1.9810106414200553E-2</v>
      </c>
      <c r="DJ133" s="89">
        <v>5.987706365382472</v>
      </c>
      <c r="DK133" s="380">
        <v>2.3121694187080553</v>
      </c>
      <c r="DL133" s="380">
        <v>0</v>
      </c>
      <c r="DM133" s="89">
        <v>312.42575655731054</v>
      </c>
      <c r="DN133" s="380">
        <v>39.040312428700439</v>
      </c>
      <c r="DO133" s="380">
        <v>0</v>
      </c>
      <c r="DP133" s="89">
        <v>824.50671905546517</v>
      </c>
      <c r="DQ133" s="380">
        <v>84.972702239743143</v>
      </c>
      <c r="DR133" s="380">
        <v>2.8100567810781705E-3</v>
      </c>
      <c r="DS133" s="89">
        <v>124.63014933832987</v>
      </c>
      <c r="DT133" s="380">
        <v>12.742727782883508</v>
      </c>
      <c r="DU133" s="380">
        <v>2.1914334226009035E-3</v>
      </c>
      <c r="DV133" s="89">
        <v>636.07194008961574</v>
      </c>
      <c r="DW133" s="380">
        <v>25.476665592645126</v>
      </c>
      <c r="DX133" s="380">
        <v>0</v>
      </c>
      <c r="DY133" s="89">
        <v>146.27074653791036</v>
      </c>
      <c r="DZ133" s="380">
        <v>7.5446712907339455</v>
      </c>
      <c r="EA133" s="380">
        <v>0</v>
      </c>
      <c r="EB133" s="89">
        <v>39.063659452164643</v>
      </c>
      <c r="EC133" s="380">
        <v>1.8426420047851053</v>
      </c>
      <c r="ED133" s="380">
        <v>3.7741101249920538E-3</v>
      </c>
      <c r="EE133" s="89">
        <v>142.16595364140503</v>
      </c>
      <c r="EF133" s="380">
        <v>11.223091772608214</v>
      </c>
      <c r="EG133" s="380">
        <v>1.4072158283112184E-2</v>
      </c>
      <c r="EH133" s="89">
        <v>16.798970482844592</v>
      </c>
      <c r="EI133" s="380">
        <v>1.4007723176142144</v>
      </c>
      <c r="EJ133" s="380">
        <v>0</v>
      </c>
      <c r="EK133" s="89">
        <v>94.242505740665507</v>
      </c>
      <c r="EL133" s="380">
        <v>11.919502573270615</v>
      </c>
      <c r="EM133" s="380">
        <v>7.6638145422021865E-3</v>
      </c>
      <c r="EN133" s="89">
        <v>16.235739763988857</v>
      </c>
      <c r="EO133" s="380">
        <v>2.341976100117614</v>
      </c>
      <c r="EP133" s="380">
        <v>0</v>
      </c>
      <c r="EQ133" s="89">
        <v>38.842720468306538</v>
      </c>
      <c r="ER133" s="380">
        <v>3.9620239213184827</v>
      </c>
      <c r="ES133" s="380">
        <v>0</v>
      </c>
      <c r="ET133" s="89">
        <v>4.0828151067592398</v>
      </c>
      <c r="EU133" s="380">
        <v>0.50579538968234194</v>
      </c>
      <c r="EV133" s="380">
        <v>0</v>
      </c>
      <c r="EW133" s="89">
        <v>22.026575362491709</v>
      </c>
      <c r="EX133" s="380">
        <v>1.8823352407625851</v>
      </c>
      <c r="EY133" s="380">
        <v>0</v>
      </c>
      <c r="EZ133" s="89">
        <v>2.9699472904841113</v>
      </c>
      <c r="FA133" s="380">
        <v>0.34258252182105797</v>
      </c>
      <c r="FB133" s="380">
        <v>0</v>
      </c>
      <c r="FC133" s="381">
        <v>9.0029487903056388E-3</v>
      </c>
      <c r="FD133" s="380">
        <v>0</v>
      </c>
      <c r="FE133" s="380">
        <v>9.0029487903056388E-3</v>
      </c>
      <c r="FF133" s="89">
        <v>0.63844650426664995</v>
      </c>
      <c r="FG133" s="380">
        <v>0.3330090044807647</v>
      </c>
      <c r="FH133" s="380">
        <v>9.6026252927213351E-3</v>
      </c>
      <c r="FI133" s="381">
        <v>7.623723952319264E-3</v>
      </c>
      <c r="FJ133" s="380">
        <v>0</v>
      </c>
      <c r="FK133" s="380">
        <v>7.623723952319264E-3</v>
      </c>
      <c r="FL133" s="89">
        <v>2.9170228931083462</v>
      </c>
      <c r="FM133" s="380">
        <v>0.45915761691431783</v>
      </c>
      <c r="FN133" s="380">
        <v>0</v>
      </c>
      <c r="FO133" s="89">
        <v>0.96850450154795031</v>
      </c>
      <c r="FP133" s="380">
        <v>0.14518053731145206</v>
      </c>
      <c r="FQ133" s="380">
        <v>2.5220360753012479E-3</v>
      </c>
      <c r="FS133" s="118">
        <v>2831.2585600831808</v>
      </c>
      <c r="FT133" s="118">
        <v>0.81498927339284399</v>
      </c>
      <c r="FU133" s="118">
        <v>1.4636770339213163</v>
      </c>
      <c r="FV133" s="207">
        <v>0.98218002132720061</v>
      </c>
    </row>
    <row r="134" spans="2:178">
      <c r="B134" s="73" t="s">
        <v>17</v>
      </c>
      <c r="C134" s="73" t="s">
        <v>51</v>
      </c>
      <c r="D134" s="143" t="s">
        <v>75</v>
      </c>
      <c r="E134" s="73">
        <v>49</v>
      </c>
      <c r="F134" s="73">
        <v>30</v>
      </c>
      <c r="G134" s="156" t="s">
        <v>322</v>
      </c>
      <c r="H134" s="73" t="s">
        <v>39</v>
      </c>
      <c r="I134" s="73" t="s">
        <v>1035</v>
      </c>
      <c r="J134" s="73" t="s">
        <v>915</v>
      </c>
      <c r="K134" s="73">
        <v>33</v>
      </c>
      <c r="L134" s="207">
        <v>21.822086503249</v>
      </c>
      <c r="M134" s="207"/>
      <c r="N134" s="135">
        <v>523.53904533652883</v>
      </c>
      <c r="O134" s="379">
        <v>33240</v>
      </c>
      <c r="P134" s="379">
        <v>1150</v>
      </c>
      <c r="Q134" s="203"/>
      <c r="R134" s="381">
        <v>4.8846628583424962</v>
      </c>
      <c r="S134" s="380">
        <v>4.3247510366646287</v>
      </c>
      <c r="T134" s="380">
        <v>4.8846628583424962</v>
      </c>
      <c r="U134" s="89">
        <v>32.735326728569632</v>
      </c>
      <c r="V134" s="380">
        <v>19.233665144099149</v>
      </c>
      <c r="W134" s="380">
        <v>8.1420559444479643</v>
      </c>
      <c r="X134" s="89">
        <v>211.20191876652348</v>
      </c>
      <c r="Y134" s="380">
        <v>42.067119780797483</v>
      </c>
      <c r="Z134" s="380">
        <v>3.0497916334023691</v>
      </c>
      <c r="AA134" s="89">
        <v>291.44968889163079</v>
      </c>
      <c r="AB134" s="380">
        <v>143.4480260513773</v>
      </c>
      <c r="AC134" s="380">
        <v>0.36490603019771628</v>
      </c>
      <c r="AD134" s="89">
        <v>229.87942452096587</v>
      </c>
      <c r="AE134" s="380">
        <v>186.27542115595091</v>
      </c>
      <c r="AF134" s="380">
        <v>1.5248064559959067</v>
      </c>
      <c r="AG134" s="89">
        <v>1313.266674581793</v>
      </c>
      <c r="AH134" s="380">
        <v>716.28785451093108</v>
      </c>
      <c r="AI134" s="380">
        <v>381.8679266710825</v>
      </c>
      <c r="AJ134" s="89">
        <v>166460.11733964557</v>
      </c>
      <c r="AK134" s="380">
        <v>21872.24088673076</v>
      </c>
      <c r="AL134" s="380">
        <v>24.369641276474763</v>
      </c>
      <c r="AM134" s="89">
        <v>143.88127619407902</v>
      </c>
      <c r="AN134" s="380">
        <v>145.71418297562062</v>
      </c>
      <c r="AO134" s="380">
        <v>115.43731328278612</v>
      </c>
      <c r="AP134" s="89">
        <v>310.1543142782956</v>
      </c>
      <c r="AQ134" s="380">
        <v>175.3980415213328</v>
      </c>
      <c r="AR134" s="380">
        <v>225.67765389761695</v>
      </c>
      <c r="AS134" s="381">
        <v>18.283336286127042</v>
      </c>
      <c r="AT134" s="380">
        <v>24.067920986215899</v>
      </c>
      <c r="AU134" s="380">
        <v>18.283336286127042</v>
      </c>
      <c r="AV134" s="89">
        <v>0.45619768647034986</v>
      </c>
      <c r="AW134" s="380">
        <v>0.91929994791147795</v>
      </c>
      <c r="AX134" s="380">
        <v>0.37464662754277817</v>
      </c>
      <c r="AY134" s="89">
        <v>2.5135758519476648</v>
      </c>
      <c r="AZ134" s="380">
        <v>3.7108950532183349</v>
      </c>
      <c r="BA134" s="380">
        <v>1.1166433889937089</v>
      </c>
      <c r="BB134" s="89">
        <v>7.5949525607874158</v>
      </c>
      <c r="BC134" s="382">
        <v>1.4956908519063268</v>
      </c>
      <c r="BD134" s="382">
        <v>7.7103084472171776E-2</v>
      </c>
      <c r="BE134" s="381">
        <v>3.2675476123063829</v>
      </c>
      <c r="BF134" s="380">
        <v>4.0192902872970215</v>
      </c>
      <c r="BG134" s="380">
        <v>3.2675476123063829</v>
      </c>
      <c r="BH134" s="89">
        <v>251.32816254324612</v>
      </c>
      <c r="BI134" s="380">
        <v>38.17090700165479</v>
      </c>
      <c r="BJ134" s="380">
        <v>1.0271871565131694</v>
      </c>
      <c r="BK134" s="89">
        <v>608.64594332410536</v>
      </c>
      <c r="BL134" s="380">
        <v>210.99063963758621</v>
      </c>
      <c r="BM134" s="380">
        <v>1.4090195642434939</v>
      </c>
      <c r="BN134" s="89">
        <v>829.93629169888652</v>
      </c>
      <c r="BO134" s="380">
        <v>156.77729671416029</v>
      </c>
      <c r="BP134" s="380">
        <v>6.6914739672543728</v>
      </c>
      <c r="BQ134" s="89">
        <v>0.26113397236563035</v>
      </c>
      <c r="BR134" s="380">
        <v>0.2236855761262424</v>
      </c>
      <c r="BS134" s="380">
        <v>2.2662561365023925E-2</v>
      </c>
      <c r="BT134" s="89">
        <v>0.58265327408894552</v>
      </c>
      <c r="BU134" s="380">
        <v>0.82862892088638174</v>
      </c>
      <c r="BV134" s="380">
        <v>0.28693638303384772</v>
      </c>
      <c r="BW134" s="89">
        <v>6.3727417650089135</v>
      </c>
      <c r="BX134" s="380">
        <v>3.729046581500107</v>
      </c>
      <c r="BY134" s="380">
        <v>0.47558210805330109</v>
      </c>
      <c r="BZ134" s="89">
        <v>3.8315730447472749</v>
      </c>
      <c r="CA134" s="380">
        <v>3.1394684939191024</v>
      </c>
      <c r="CB134" s="380">
        <v>0.43668967098133876</v>
      </c>
      <c r="CC134" s="89">
        <v>0.59806685069969989</v>
      </c>
      <c r="CD134" s="380">
        <v>0.27350133177099611</v>
      </c>
      <c r="CE134" s="380">
        <v>8.2408838477489255E-2</v>
      </c>
      <c r="CF134" s="89">
        <v>10.584742769775271</v>
      </c>
      <c r="CG134" s="380">
        <v>1.9863832544996105</v>
      </c>
      <c r="CH134" s="380">
        <v>0.40389878076710628</v>
      </c>
      <c r="CI134" s="89">
        <v>3.1054551751323407</v>
      </c>
      <c r="CJ134" s="380">
        <v>2.3701609958688712</v>
      </c>
      <c r="CK134" s="380">
        <v>0.19691606311955245</v>
      </c>
      <c r="CL134" s="381">
        <v>2.1681881344075729</v>
      </c>
      <c r="CM134" s="380">
        <v>2.7935679323091027</v>
      </c>
      <c r="CN134" s="380">
        <v>2.1681881344075729</v>
      </c>
      <c r="CO134" s="89">
        <v>556.43975750485595</v>
      </c>
      <c r="CP134" s="380">
        <v>79.601941584812295</v>
      </c>
      <c r="CQ134" s="380">
        <v>2.0515370250360536E-2</v>
      </c>
      <c r="CR134" s="89">
        <v>386.21836028477531</v>
      </c>
      <c r="CS134" s="380">
        <v>40.055684782167617</v>
      </c>
      <c r="CT134" s="380">
        <v>1.2173278226255808E-2</v>
      </c>
      <c r="CU134" s="89">
        <v>2.7504957948924207</v>
      </c>
      <c r="CV134" s="380">
        <v>0.94218960411443464</v>
      </c>
      <c r="CW134" s="380">
        <v>0</v>
      </c>
      <c r="CX134" s="89">
        <v>0</v>
      </c>
      <c r="CY134" s="380">
        <v>0</v>
      </c>
      <c r="CZ134" s="380">
        <v>0</v>
      </c>
      <c r="DA134" s="89">
        <v>0</v>
      </c>
      <c r="DB134" s="380">
        <v>0</v>
      </c>
      <c r="DC134" s="380">
        <v>0</v>
      </c>
      <c r="DD134" s="381">
        <v>0.13273027185823735</v>
      </c>
      <c r="DE134" s="380">
        <v>0</v>
      </c>
      <c r="DF134" s="380">
        <v>0.13273027185823735</v>
      </c>
      <c r="DG134" s="381">
        <v>6.7884239636738078E-2</v>
      </c>
      <c r="DH134" s="380">
        <v>0</v>
      </c>
      <c r="DI134" s="380">
        <v>6.7884239636738078E-2</v>
      </c>
      <c r="DJ134" s="89">
        <v>4.3013571513376254</v>
      </c>
      <c r="DK134" s="380">
        <v>1.2095708022920271</v>
      </c>
      <c r="DL134" s="380">
        <v>0</v>
      </c>
      <c r="DM134" s="89">
        <v>303.42532626187204</v>
      </c>
      <c r="DN134" s="380">
        <v>40.086445645502465</v>
      </c>
      <c r="DO134" s="380">
        <v>0</v>
      </c>
      <c r="DP134" s="89">
        <v>802.5634386593897</v>
      </c>
      <c r="DQ134" s="380">
        <v>113.6622288153776</v>
      </c>
      <c r="DR134" s="380">
        <v>0</v>
      </c>
      <c r="DS134" s="89">
        <v>116.46785327152978</v>
      </c>
      <c r="DT134" s="380">
        <v>16.30710602396465</v>
      </c>
      <c r="DU134" s="380">
        <v>0</v>
      </c>
      <c r="DV134" s="89">
        <v>602.98246692062651</v>
      </c>
      <c r="DW134" s="380">
        <v>59.974658367559115</v>
      </c>
      <c r="DX134" s="380">
        <v>3.6143137336719165E-2</v>
      </c>
      <c r="DY134" s="89">
        <v>136.62793035558934</v>
      </c>
      <c r="DZ134" s="380">
        <v>11.787286494623006</v>
      </c>
      <c r="EA134" s="380">
        <v>0</v>
      </c>
      <c r="EB134" s="89">
        <v>35.145889782593002</v>
      </c>
      <c r="EC134" s="380">
        <v>3.4942673729508957</v>
      </c>
      <c r="ED134" s="380">
        <v>0</v>
      </c>
      <c r="EE134" s="89">
        <v>137.25222904261415</v>
      </c>
      <c r="EF134" s="380">
        <v>8.9823966361933447</v>
      </c>
      <c r="EG134" s="380">
        <v>0</v>
      </c>
      <c r="EH134" s="89">
        <v>16.24170748225934</v>
      </c>
      <c r="EI134" s="380">
        <v>1.5207882713675249</v>
      </c>
      <c r="EJ134" s="380">
        <v>7.8192903533374769E-3</v>
      </c>
      <c r="EK134" s="89">
        <v>88.486091891960285</v>
      </c>
      <c r="EL134" s="380">
        <v>10.018293239947722</v>
      </c>
      <c r="EM134" s="380">
        <v>2.2287472687386733E-2</v>
      </c>
      <c r="EN134" s="89">
        <v>15.55479451728119</v>
      </c>
      <c r="EO134" s="380">
        <v>2.045311882820557</v>
      </c>
      <c r="EP134" s="380">
        <v>0</v>
      </c>
      <c r="EQ134" s="89">
        <v>36.476393972473552</v>
      </c>
      <c r="ER134" s="380">
        <v>5.6043886447766136</v>
      </c>
      <c r="ES134" s="380">
        <v>0</v>
      </c>
      <c r="ET134" s="89">
        <v>3.8644796770217948</v>
      </c>
      <c r="EU134" s="380">
        <v>0.56284847709106733</v>
      </c>
      <c r="EV134" s="380">
        <v>0</v>
      </c>
      <c r="EW134" s="89">
        <v>19.879314220775125</v>
      </c>
      <c r="EX134" s="380">
        <v>4.1290615679378062</v>
      </c>
      <c r="EY134" s="380">
        <v>2.6398288790749971E-2</v>
      </c>
      <c r="EZ134" s="89">
        <v>2.6896938175514888</v>
      </c>
      <c r="FA134" s="380">
        <v>0.649841086642027</v>
      </c>
      <c r="FB134" s="380">
        <v>0</v>
      </c>
      <c r="FC134" s="89">
        <v>0</v>
      </c>
      <c r="FD134" s="380">
        <v>0</v>
      </c>
      <c r="FE134" s="380">
        <v>0</v>
      </c>
      <c r="FF134" s="89">
        <v>0.61731845202088742</v>
      </c>
      <c r="FG134" s="380">
        <v>0.41929066526884545</v>
      </c>
      <c r="FH134" s="380">
        <v>3.959453922374203E-2</v>
      </c>
      <c r="FI134" s="381">
        <v>2.040181805787309E-2</v>
      </c>
      <c r="FJ134" s="380">
        <v>0</v>
      </c>
      <c r="FK134" s="380">
        <v>2.040181805787309E-2</v>
      </c>
      <c r="FL134" s="89">
        <v>2.7229512886691025</v>
      </c>
      <c r="FM134" s="380">
        <v>0.53244959273999426</v>
      </c>
      <c r="FN134" s="380">
        <v>7.6454125234161402E-3</v>
      </c>
      <c r="FO134" s="89">
        <v>0.84165186155317739</v>
      </c>
      <c r="FP134" s="380">
        <v>0.33633664945140629</v>
      </c>
      <c r="FQ134" s="380">
        <v>0</v>
      </c>
      <c r="FS134" s="118">
        <v>2703.8759701583126</v>
      </c>
      <c r="FT134" s="118">
        <v>0.77409882209062209</v>
      </c>
      <c r="FU134" s="118">
        <v>1.4407387496921926</v>
      </c>
      <c r="FV134" s="207">
        <v>1.0123647795524506</v>
      </c>
    </row>
    <row r="135" spans="2:178">
      <c r="B135" s="73" t="s">
        <v>17</v>
      </c>
      <c r="C135" s="73" t="s">
        <v>51</v>
      </c>
      <c r="D135" s="143" t="s">
        <v>75</v>
      </c>
      <c r="E135" s="73">
        <v>49</v>
      </c>
      <c r="F135" s="73">
        <v>30</v>
      </c>
      <c r="G135" s="156" t="s">
        <v>322</v>
      </c>
      <c r="H135" s="73" t="s">
        <v>39</v>
      </c>
      <c r="I135" s="73" t="s">
        <v>1036</v>
      </c>
      <c r="J135" s="73" t="s">
        <v>915</v>
      </c>
      <c r="K135" s="73">
        <v>55</v>
      </c>
      <c r="L135" s="207">
        <v>21.822086503249</v>
      </c>
      <c r="M135" s="207"/>
      <c r="N135" s="135">
        <v>458.09666466946271</v>
      </c>
      <c r="O135" s="379">
        <v>31060</v>
      </c>
      <c r="P135" s="379">
        <v>1019.9999999999999</v>
      </c>
      <c r="Q135" s="203"/>
      <c r="R135" s="381">
        <v>1.0207995569930099</v>
      </c>
      <c r="S135" s="380">
        <v>1.86122609548748</v>
      </c>
      <c r="T135" s="380">
        <v>1.0207995569930099</v>
      </c>
      <c r="U135" s="89">
        <v>24.814604795935001</v>
      </c>
      <c r="V135" s="380">
        <v>5.9523473259328004</v>
      </c>
      <c r="W135" s="380">
        <v>1.9937475311182999</v>
      </c>
      <c r="X135" s="89">
        <v>159.872090029193</v>
      </c>
      <c r="Y135" s="380">
        <v>23.062963117132899</v>
      </c>
      <c r="Z135" s="380">
        <v>0.71457804042897799</v>
      </c>
      <c r="AA135" s="89">
        <v>411.38671380139402</v>
      </c>
      <c r="AB135" s="380">
        <v>94.649292957053206</v>
      </c>
      <c r="AC135" s="380">
        <v>6.5515179880269503E-2</v>
      </c>
      <c r="AD135" s="89">
        <v>7.8582260697284401</v>
      </c>
      <c r="AE135" s="380">
        <v>16.3475520995637</v>
      </c>
      <c r="AF135" s="380">
        <v>0.65394244616678199</v>
      </c>
      <c r="AG135" s="89">
        <v>478.80599634926699</v>
      </c>
      <c r="AH135" s="380">
        <v>367.38031468599502</v>
      </c>
      <c r="AI135" s="380">
        <v>134.22559198566699</v>
      </c>
      <c r="AJ135" s="89">
        <v>164007.46043532499</v>
      </c>
      <c r="AK135" s="380">
        <v>13688.936093808299</v>
      </c>
      <c r="AL135" s="380">
        <v>4.6682687868676096</v>
      </c>
      <c r="AM135" s="89">
        <v>134.29425161302299</v>
      </c>
      <c r="AN135" s="380">
        <v>74.194809319544703</v>
      </c>
      <c r="AO135" s="380">
        <v>22.186621055773301</v>
      </c>
      <c r="AP135" s="89">
        <v>355.316550464214</v>
      </c>
      <c r="AQ135" s="380">
        <v>116.121358937661</v>
      </c>
      <c r="AR135" s="380">
        <v>41.358933388218702</v>
      </c>
      <c r="AS135" s="89">
        <v>23.8882873846309</v>
      </c>
      <c r="AT135" s="380">
        <v>9.7508767488830692</v>
      </c>
      <c r="AU135" s="380">
        <v>4.1543075161972602</v>
      </c>
      <c r="AV135" s="89">
        <v>0.75259786678079799</v>
      </c>
      <c r="AW135" s="380">
        <v>0.391731815233406</v>
      </c>
      <c r="AX135" s="380">
        <v>8.28182287891642E-2</v>
      </c>
      <c r="AY135" s="89">
        <v>0.80521973038142403</v>
      </c>
      <c r="AZ135" s="380">
        <v>1.6104394607628501</v>
      </c>
      <c r="BA135" s="380">
        <v>0.193644314495758</v>
      </c>
      <c r="BB135" s="89">
        <v>9.3025700528766695</v>
      </c>
      <c r="BC135" s="382">
        <v>0.80937814510568995</v>
      </c>
      <c r="BD135" s="382">
        <v>1.3917203021265799E-2</v>
      </c>
      <c r="BE135" s="381">
        <v>0.84210552363600599</v>
      </c>
      <c r="BF135" s="380">
        <v>1.7783015487826499</v>
      </c>
      <c r="BG135" s="380">
        <v>0.84210552363600599</v>
      </c>
      <c r="BH135" s="89">
        <v>248.66624468239999</v>
      </c>
      <c r="BI135" s="380">
        <v>23.832609496486899</v>
      </c>
      <c r="BJ135" s="380">
        <v>0.19117716056273901</v>
      </c>
      <c r="BK135" s="89">
        <v>740.63812411275796</v>
      </c>
      <c r="BL135" s="380">
        <v>154.35202648303701</v>
      </c>
      <c r="BM135" s="380">
        <v>0.35382949390332102</v>
      </c>
      <c r="BN135" s="89">
        <v>924.14672746188</v>
      </c>
      <c r="BO135" s="380">
        <v>159.745061591584</v>
      </c>
      <c r="BP135" s="380">
        <v>1.5937064909534899</v>
      </c>
      <c r="BQ135" s="89">
        <v>0.220744831499887</v>
      </c>
      <c r="BR135" s="380">
        <v>0.122945321087175</v>
      </c>
      <c r="BS135" s="380">
        <v>6.7713500849819804E-3</v>
      </c>
      <c r="BT135" s="89">
        <v>0.205063459925236</v>
      </c>
      <c r="BU135" s="380">
        <v>0.410126919850472</v>
      </c>
      <c r="BV135" s="380">
        <v>4.5088921668447003E-2</v>
      </c>
      <c r="BW135" s="381">
        <v>0.107312819808061</v>
      </c>
      <c r="BX135" s="380">
        <v>0.334164458872384</v>
      </c>
      <c r="BY135" s="380">
        <v>0.107312819808061</v>
      </c>
      <c r="BZ135" s="89">
        <v>2.4512346638981199</v>
      </c>
      <c r="CA135" s="380">
        <v>1.54355819031668</v>
      </c>
      <c r="CB135" s="380">
        <v>0.129312194895671</v>
      </c>
      <c r="CC135" s="89">
        <v>0.55956264308284198</v>
      </c>
      <c r="CD135" s="380">
        <v>0.261807650299131</v>
      </c>
      <c r="CE135" s="380">
        <v>1.5872872679441399E-2</v>
      </c>
      <c r="CF135" s="89">
        <v>9.2598550611763404</v>
      </c>
      <c r="CG135" s="380">
        <v>1.8078572528544601</v>
      </c>
      <c r="CH135" s="380">
        <v>9.6038359082876806E-2</v>
      </c>
      <c r="CI135" s="89">
        <v>3.1443220135273098</v>
      </c>
      <c r="CJ135" s="380">
        <v>1.06425761137251</v>
      </c>
      <c r="CK135" s="380">
        <v>5.0521082028676403E-2</v>
      </c>
      <c r="CL135" s="89">
        <v>0.62619825731337697</v>
      </c>
      <c r="CM135" s="380">
        <v>1.1256895994667899</v>
      </c>
      <c r="CN135" s="380">
        <v>0.349910075704438</v>
      </c>
      <c r="CO135" s="89">
        <v>580.36319689648099</v>
      </c>
      <c r="CP135" s="380">
        <v>54.542060893659901</v>
      </c>
      <c r="CQ135" s="380">
        <v>2.2712523815352102E-3</v>
      </c>
      <c r="CR135" s="89">
        <v>394.86085158274801</v>
      </c>
      <c r="CS135" s="380">
        <v>24.4222694817303</v>
      </c>
      <c r="CT135" s="380">
        <v>0</v>
      </c>
      <c r="CU135" s="89">
        <v>3.1829201553602</v>
      </c>
      <c r="CV135" s="380">
        <v>0.61637451441583901</v>
      </c>
      <c r="CW135" s="380">
        <v>0</v>
      </c>
      <c r="CX135" s="89">
        <v>0</v>
      </c>
      <c r="CY135" s="380">
        <v>0</v>
      </c>
      <c r="CZ135" s="380">
        <v>0</v>
      </c>
      <c r="DA135" s="381">
        <v>1.2222794880156001E-2</v>
      </c>
      <c r="DB135" s="380">
        <v>0</v>
      </c>
      <c r="DC135" s="380">
        <v>1.2222794880156001E-2</v>
      </c>
      <c r="DD135" s="381">
        <v>2.5997765824338302E-2</v>
      </c>
      <c r="DE135" s="380">
        <v>0</v>
      </c>
      <c r="DF135" s="380">
        <v>2.5997765824338302E-2</v>
      </c>
      <c r="DG135" s="381">
        <v>1.7442673301765799E-2</v>
      </c>
      <c r="DH135" s="380">
        <v>0</v>
      </c>
      <c r="DI135" s="380">
        <v>1.7442673301765799E-2</v>
      </c>
      <c r="DJ135" s="89">
        <v>6.7380431956210396</v>
      </c>
      <c r="DK135" s="380">
        <v>2.3606491557861999</v>
      </c>
      <c r="DL135" s="380">
        <v>0</v>
      </c>
      <c r="DM135" s="89">
        <v>310.64326678976801</v>
      </c>
      <c r="DN135" s="380">
        <v>29.148437207767302</v>
      </c>
      <c r="DO135" s="380">
        <v>0</v>
      </c>
      <c r="DP135" s="89">
        <v>814.80625236868195</v>
      </c>
      <c r="DQ135" s="380">
        <v>81.837013757801998</v>
      </c>
      <c r="DR135" s="380">
        <v>1.7678950165500599E-3</v>
      </c>
      <c r="DS135" s="89">
        <v>121.235938873807</v>
      </c>
      <c r="DT135" s="380">
        <v>11.452742877585701</v>
      </c>
      <c r="DU135" s="380">
        <v>0</v>
      </c>
      <c r="DV135" s="89">
        <v>615.03158852960598</v>
      </c>
      <c r="DW135" s="380">
        <v>49.524056890721504</v>
      </c>
      <c r="DX135" s="380">
        <v>7.8114992742720204E-3</v>
      </c>
      <c r="DY135" s="89">
        <v>140.82008273475699</v>
      </c>
      <c r="DZ135" s="380">
        <v>10.6460449003792</v>
      </c>
      <c r="EA135" s="380">
        <v>0</v>
      </c>
      <c r="EB135" s="89">
        <v>34.479588211624097</v>
      </c>
      <c r="EC135" s="380">
        <v>2.0721474800155</v>
      </c>
      <c r="ED135" s="380">
        <v>0</v>
      </c>
      <c r="EE135" s="89">
        <v>136.007014258814</v>
      </c>
      <c r="EF135" s="380">
        <v>8.7713694740458497</v>
      </c>
      <c r="EG135" s="380">
        <v>0</v>
      </c>
      <c r="EH135" s="89">
        <v>16.424433595129099</v>
      </c>
      <c r="EI135" s="380">
        <v>1.37462430548806</v>
      </c>
      <c r="EJ135" s="380">
        <v>0</v>
      </c>
      <c r="EK135" s="89">
        <v>90.445663674593504</v>
      </c>
      <c r="EL135" s="380">
        <v>8.8236040861941092</v>
      </c>
      <c r="EM135" s="380">
        <v>0</v>
      </c>
      <c r="EN135" s="89">
        <v>15.6076855543202</v>
      </c>
      <c r="EO135" s="380">
        <v>1.69247721339687</v>
      </c>
      <c r="EP135" s="380">
        <v>0</v>
      </c>
      <c r="EQ135" s="89">
        <v>37.484115754837099</v>
      </c>
      <c r="ER135" s="380">
        <v>4.0220553739477198</v>
      </c>
      <c r="ES135" s="380">
        <v>0</v>
      </c>
      <c r="ET135" s="89">
        <v>4.1192033078089301</v>
      </c>
      <c r="EU135" s="380">
        <v>0.44390732767510499</v>
      </c>
      <c r="EV135" s="380">
        <v>0</v>
      </c>
      <c r="EW135" s="89">
        <v>21.645446101316001</v>
      </c>
      <c r="EX135" s="380">
        <v>2.3188864448262199</v>
      </c>
      <c r="EY135" s="380">
        <v>5.7051249884215198E-3</v>
      </c>
      <c r="EZ135" s="89">
        <v>2.88585574321587</v>
      </c>
      <c r="FA135" s="380">
        <v>0.39439562422094698</v>
      </c>
      <c r="FB135" s="380">
        <v>1.28568039628511E-3</v>
      </c>
      <c r="FC135" s="381">
        <v>5.6542725997444703E-3</v>
      </c>
      <c r="FD135" s="380">
        <v>0</v>
      </c>
      <c r="FE135" s="380">
        <v>5.6542725997444703E-3</v>
      </c>
      <c r="FF135" s="89">
        <v>0.55168408708288297</v>
      </c>
      <c r="FG135" s="380">
        <v>0.30554755565254099</v>
      </c>
      <c r="FH135" s="380">
        <v>4.9654450559544101E-3</v>
      </c>
      <c r="FI135" s="381">
        <v>3.9748245418716301E-3</v>
      </c>
      <c r="FJ135" s="380">
        <v>0</v>
      </c>
      <c r="FK135" s="380">
        <v>3.9748245418716301E-3</v>
      </c>
      <c r="FL135" s="89">
        <v>2.5343358231103599</v>
      </c>
      <c r="FM135" s="380">
        <v>0.42762853440596899</v>
      </c>
      <c r="FN135" s="380">
        <v>1.65161480565807E-3</v>
      </c>
      <c r="FO135" s="89">
        <v>0.85859729513447702</v>
      </c>
      <c r="FP135" s="380">
        <v>0.25408243920655399</v>
      </c>
      <c r="FQ135" s="380">
        <v>0</v>
      </c>
      <c r="FS135" s="118">
        <v>2756.4969870810269</v>
      </c>
      <c r="FT135" s="118">
        <v>0.74917282735533919</v>
      </c>
      <c r="FU135" s="118">
        <v>1.4697916862868809</v>
      </c>
      <c r="FV135" s="207">
        <v>0.87819213731252144</v>
      </c>
    </row>
    <row r="136" spans="2:178">
      <c r="B136" s="73" t="s">
        <v>17</v>
      </c>
      <c r="C136" s="73" t="s">
        <v>51</v>
      </c>
      <c r="D136" s="143" t="s">
        <v>75</v>
      </c>
      <c r="E136" s="73">
        <v>49</v>
      </c>
      <c r="F136" s="73">
        <v>30</v>
      </c>
      <c r="G136" s="156" t="s">
        <v>322</v>
      </c>
      <c r="H136" s="73" t="s">
        <v>39</v>
      </c>
      <c r="I136" s="73" t="s">
        <v>1037</v>
      </c>
      <c r="J136" s="73" t="s">
        <v>915</v>
      </c>
      <c r="K136" s="73">
        <v>33</v>
      </c>
      <c r="L136" s="207">
        <v>21.822086503249</v>
      </c>
      <c r="M136" s="207"/>
      <c r="N136" s="135">
        <v>710.51727581386046</v>
      </c>
      <c r="O136" s="379">
        <v>32280.000000000004</v>
      </c>
      <c r="P136" s="379">
        <v>1000</v>
      </c>
      <c r="Q136" s="203"/>
      <c r="R136" s="381">
        <v>3.0919938100039301</v>
      </c>
      <c r="S136" s="380">
        <v>3.7136104730850401</v>
      </c>
      <c r="T136" s="380">
        <v>3.0919938100039301</v>
      </c>
      <c r="U136" s="89">
        <v>29.3498629343595</v>
      </c>
      <c r="V136" s="380">
        <v>13.5062605938937</v>
      </c>
      <c r="W136" s="380">
        <v>6.47071506982497</v>
      </c>
      <c r="X136" s="89">
        <v>210.17659470163099</v>
      </c>
      <c r="Y136" s="380">
        <v>65.852407925212304</v>
      </c>
      <c r="Z136" s="380">
        <v>2.5932261970030002</v>
      </c>
      <c r="AA136" s="89">
        <v>238.29646500293299</v>
      </c>
      <c r="AB136" s="380">
        <v>55.601631017901802</v>
      </c>
      <c r="AC136" s="380">
        <v>0.238074433477963</v>
      </c>
      <c r="AD136" s="89">
        <v>225.050354793357</v>
      </c>
      <c r="AE136" s="380">
        <v>151.20814602676501</v>
      </c>
      <c r="AF136" s="380">
        <v>1.68515224431504</v>
      </c>
      <c r="AG136" s="89">
        <v>1258.0937598395601</v>
      </c>
      <c r="AH136" s="380">
        <v>1337.0242963681801</v>
      </c>
      <c r="AI136" s="380">
        <v>471.57698713005499</v>
      </c>
      <c r="AJ136" s="89">
        <v>164785.15901604001</v>
      </c>
      <c r="AK136" s="380">
        <v>21422.2751068088</v>
      </c>
      <c r="AL136" s="380">
        <v>15.9478213421518</v>
      </c>
      <c r="AM136" s="89">
        <v>83.693985667747498</v>
      </c>
      <c r="AN136" s="380">
        <v>126.65082090085799</v>
      </c>
      <c r="AO136" s="380">
        <v>81.070458631035294</v>
      </c>
      <c r="AP136" s="89">
        <v>353.51074298367098</v>
      </c>
      <c r="AQ136" s="380">
        <v>177.55147652051099</v>
      </c>
      <c r="AR136" s="380">
        <v>156.40732986734301</v>
      </c>
      <c r="AS136" s="381">
        <v>14.9872568550427</v>
      </c>
      <c r="AT136" s="380">
        <v>16.968242071014298</v>
      </c>
      <c r="AU136" s="380">
        <v>14.9872568550427</v>
      </c>
      <c r="AV136" s="89">
        <v>0.45518202686158599</v>
      </c>
      <c r="AW136" s="380">
        <v>0.81811425592436904</v>
      </c>
      <c r="AX136" s="380">
        <v>0.33736735992795602</v>
      </c>
      <c r="AY136" s="89">
        <v>1.7927428088666799</v>
      </c>
      <c r="AZ136" s="380">
        <v>3.5854856177333501</v>
      </c>
      <c r="BA136" s="380">
        <v>0.92890294382356098</v>
      </c>
      <c r="BB136" s="89">
        <v>8.1278061282629608</v>
      </c>
      <c r="BC136" s="382">
        <v>1.09335055314096</v>
      </c>
      <c r="BD136" s="382">
        <v>5.2807676036515101E-2</v>
      </c>
      <c r="BE136" s="381">
        <v>2.4811430931798801</v>
      </c>
      <c r="BF136" s="380">
        <v>4.2180065273193001</v>
      </c>
      <c r="BG136" s="380">
        <v>2.4811430931798801</v>
      </c>
      <c r="BH136" s="89">
        <v>246.33504545630601</v>
      </c>
      <c r="BI136" s="380">
        <v>20.078013520037999</v>
      </c>
      <c r="BJ136" s="380">
        <v>0.75859538054449305</v>
      </c>
      <c r="BK136" s="89">
        <v>531.79090928946596</v>
      </c>
      <c r="BL136" s="380">
        <v>70.000710184208899</v>
      </c>
      <c r="BM136" s="380">
        <v>1.1324395414748001</v>
      </c>
      <c r="BN136" s="89">
        <v>738.50931217799905</v>
      </c>
      <c r="BO136" s="380">
        <v>92.488404096332303</v>
      </c>
      <c r="BP136" s="380">
        <v>6.2472677124909</v>
      </c>
      <c r="BQ136" s="89">
        <v>0.31372385075762699</v>
      </c>
      <c r="BR136" s="380">
        <v>0.25182650200523299</v>
      </c>
      <c r="BS136" s="380">
        <v>2.6363901735475401E-2</v>
      </c>
      <c r="BT136" s="89">
        <v>0.495272842492058</v>
      </c>
      <c r="BU136" s="380">
        <v>8.2389527572804003E-2</v>
      </c>
      <c r="BV136" s="380">
        <v>0.32100569658189398</v>
      </c>
      <c r="BW136" s="381">
        <v>0.40892806896961498</v>
      </c>
      <c r="BX136" s="380">
        <v>0.41163211128349803</v>
      </c>
      <c r="BY136" s="380">
        <v>0.40892806896961498</v>
      </c>
      <c r="BZ136" s="89">
        <v>6.8792568959369396</v>
      </c>
      <c r="CA136" s="380">
        <v>1.7489646281498901</v>
      </c>
      <c r="CB136" s="380">
        <v>0.44207821988726798</v>
      </c>
      <c r="CC136" s="89">
        <v>0.76070912842108396</v>
      </c>
      <c r="CD136" s="380">
        <v>0.42858637371557801</v>
      </c>
      <c r="CE136" s="380">
        <v>7.5448458517890699E-2</v>
      </c>
      <c r="CF136" s="89">
        <v>9.4401110745289003</v>
      </c>
      <c r="CG136" s="380">
        <v>4.3001555860931804</v>
      </c>
      <c r="CH136" s="380">
        <v>0.28242575886499799</v>
      </c>
      <c r="CI136" s="89">
        <v>2.7873568835046898</v>
      </c>
      <c r="CJ136" s="380">
        <v>1.7585790224037601</v>
      </c>
      <c r="CK136" s="380">
        <v>0.26474862314513598</v>
      </c>
      <c r="CL136" s="381">
        <v>1.47036581481485</v>
      </c>
      <c r="CM136" s="380">
        <v>4.0629046535793103</v>
      </c>
      <c r="CN136" s="380">
        <v>1.47036581481485</v>
      </c>
      <c r="CO136" s="89">
        <v>538.84948117686201</v>
      </c>
      <c r="CP136" s="380">
        <v>47.107145711597497</v>
      </c>
      <c r="CQ136" s="380">
        <v>1.15809496820099E-2</v>
      </c>
      <c r="CR136" s="89">
        <v>434.44452066884901</v>
      </c>
      <c r="CS136" s="380">
        <v>49.699801967922703</v>
      </c>
      <c r="CT136" s="380">
        <v>6.81649351714648E-3</v>
      </c>
      <c r="CU136" s="89">
        <v>2.5797788529571801</v>
      </c>
      <c r="CV136" s="380">
        <v>0.81482553755136</v>
      </c>
      <c r="CW136" s="380">
        <v>0</v>
      </c>
      <c r="CX136" s="381">
        <v>7.81826310111324E-3</v>
      </c>
      <c r="CY136" s="380">
        <v>0</v>
      </c>
      <c r="CZ136" s="380">
        <v>7.81826310111324E-3</v>
      </c>
      <c r="DA136" s="89">
        <v>0</v>
      </c>
      <c r="DB136" s="380">
        <v>0</v>
      </c>
      <c r="DC136" s="380">
        <v>0</v>
      </c>
      <c r="DD136" s="381">
        <v>0.107249924279763</v>
      </c>
      <c r="DE136" s="380">
        <v>0</v>
      </c>
      <c r="DF136" s="380">
        <v>0.107249924279763</v>
      </c>
      <c r="DG136" s="381">
        <v>3.9740113268544999E-2</v>
      </c>
      <c r="DH136" s="380">
        <v>0</v>
      </c>
      <c r="DI136" s="380">
        <v>3.9740113268544999E-2</v>
      </c>
      <c r="DJ136" s="89">
        <v>7.1263598899582998</v>
      </c>
      <c r="DK136" s="380">
        <v>3.7592845910244099</v>
      </c>
      <c r="DL136" s="380">
        <v>0</v>
      </c>
      <c r="DM136" s="89">
        <v>345.03765360469203</v>
      </c>
      <c r="DN136" s="380">
        <v>26.9694982339159</v>
      </c>
      <c r="DO136" s="380">
        <v>0</v>
      </c>
      <c r="DP136" s="89">
        <v>913.88386552607506</v>
      </c>
      <c r="DQ136" s="380">
        <v>52.041802973158603</v>
      </c>
      <c r="DR136" s="380">
        <v>0</v>
      </c>
      <c r="DS136" s="89">
        <v>131.360922214308</v>
      </c>
      <c r="DT136" s="380">
        <v>10.006860078956899</v>
      </c>
      <c r="DU136" s="380">
        <v>5.0022510204350201E-3</v>
      </c>
      <c r="DV136" s="89">
        <v>666.00247535391998</v>
      </c>
      <c r="DW136" s="380">
        <v>36.028567915395101</v>
      </c>
      <c r="DX136" s="380">
        <v>2.8352224445014802E-2</v>
      </c>
      <c r="DY136" s="89">
        <v>148.743259414298</v>
      </c>
      <c r="DZ136" s="380">
        <v>11.215134455556001</v>
      </c>
      <c r="EA136" s="380">
        <v>0</v>
      </c>
      <c r="EB136" s="89">
        <v>37.289767220391298</v>
      </c>
      <c r="EC136" s="380">
        <v>3.6434549492227601</v>
      </c>
      <c r="ED136" s="380">
        <v>0</v>
      </c>
      <c r="EE136" s="89">
        <v>147.30632017982899</v>
      </c>
      <c r="EF136" s="380">
        <v>15.8415773605146</v>
      </c>
      <c r="EG136" s="380">
        <v>4.50557387398847E-2</v>
      </c>
      <c r="EH136" s="89">
        <v>18.5149249434699</v>
      </c>
      <c r="EI136" s="380">
        <v>1.46788418601138</v>
      </c>
      <c r="EJ136" s="380">
        <v>0</v>
      </c>
      <c r="EK136" s="89">
        <v>99.778145346514094</v>
      </c>
      <c r="EL136" s="380">
        <v>11.7687065578416</v>
      </c>
      <c r="EM136" s="380">
        <v>0</v>
      </c>
      <c r="EN136" s="89">
        <v>17.762284110950901</v>
      </c>
      <c r="EO136" s="380">
        <v>2.8802632657696901</v>
      </c>
      <c r="EP136" s="380">
        <v>0</v>
      </c>
      <c r="EQ136" s="89">
        <v>41.443234844488202</v>
      </c>
      <c r="ER136" s="380">
        <v>6.9404536734819704</v>
      </c>
      <c r="ES136" s="380">
        <v>0</v>
      </c>
      <c r="ET136" s="89">
        <v>4.4817961084139304</v>
      </c>
      <c r="EU136" s="380">
        <v>0.85150629893978902</v>
      </c>
      <c r="EV136" s="380">
        <v>4.5572319989415997E-3</v>
      </c>
      <c r="EW136" s="89">
        <v>24.699274877845099</v>
      </c>
      <c r="EX136" s="380">
        <v>3.3090237316407101</v>
      </c>
      <c r="EY136" s="380">
        <v>0</v>
      </c>
      <c r="EZ136" s="89">
        <v>3.10075472947213</v>
      </c>
      <c r="FA136" s="380">
        <v>0.49963014065220401</v>
      </c>
      <c r="FB136" s="380">
        <v>4.6644947777944902E-3</v>
      </c>
      <c r="FC136" s="89">
        <v>0</v>
      </c>
      <c r="FD136" s="380">
        <v>0</v>
      </c>
      <c r="FE136" s="380">
        <v>0</v>
      </c>
      <c r="FF136" s="89">
        <v>1.0201387440984999</v>
      </c>
      <c r="FG136" s="380">
        <v>0.38357079540699401</v>
      </c>
      <c r="FH136" s="380">
        <v>2.1899354390543101E-2</v>
      </c>
      <c r="FI136" s="381">
        <v>1.86214128126636E-2</v>
      </c>
      <c r="FJ136" s="380">
        <v>0</v>
      </c>
      <c r="FK136" s="380">
        <v>1.86214128126636E-2</v>
      </c>
      <c r="FL136" s="89">
        <v>3.3197104390464802</v>
      </c>
      <c r="FM136" s="380">
        <v>0.51637608854447903</v>
      </c>
      <c r="FN136" s="380">
        <v>0</v>
      </c>
      <c r="FO136" s="89">
        <v>1.09988376646764</v>
      </c>
      <c r="FP136" s="380">
        <v>0.39433240923483298</v>
      </c>
      <c r="FQ136" s="380">
        <v>0</v>
      </c>
      <c r="FS136" s="118">
        <v>3033.8491991435167</v>
      </c>
      <c r="FT136" s="118">
        <v>0.75901862879533943</v>
      </c>
      <c r="FU136" s="118">
        <v>1.2403182812555131</v>
      </c>
      <c r="FV136" s="207">
        <v>1.0706136823700418</v>
      </c>
    </row>
    <row r="137" spans="2:178">
      <c r="B137" s="73" t="s">
        <v>17</v>
      </c>
      <c r="C137" s="73" t="s">
        <v>51</v>
      </c>
      <c r="D137" s="143" t="s">
        <v>406</v>
      </c>
      <c r="E137" s="143">
        <v>49.5</v>
      </c>
      <c r="F137" s="73">
        <v>17.3</v>
      </c>
      <c r="G137" s="397" t="s">
        <v>315</v>
      </c>
      <c r="H137" s="73" t="s">
        <v>13</v>
      </c>
      <c r="I137" s="73" t="s">
        <v>1038</v>
      </c>
      <c r="K137" s="73">
        <v>25</v>
      </c>
      <c r="L137" s="73">
        <v>0.14000000000000001</v>
      </c>
      <c r="N137" s="135">
        <v>1126.5438386259229</v>
      </c>
      <c r="O137" s="379">
        <v>37160</v>
      </c>
      <c r="P137" s="379">
        <v>460</v>
      </c>
      <c r="Q137" s="203"/>
      <c r="R137" s="381">
        <v>4.54006862826862</v>
      </c>
      <c r="S137" s="380">
        <v>11.484183664650001</v>
      </c>
      <c r="T137" s="380">
        <v>4.54006862826862</v>
      </c>
      <c r="U137" s="381">
        <v>8.8555383068544096</v>
      </c>
      <c r="V137" s="380">
        <v>19.324438609709102</v>
      </c>
      <c r="W137" s="380">
        <v>8.8555383068544096</v>
      </c>
      <c r="X137" s="89">
        <v>475.569376296744</v>
      </c>
      <c r="Y137" s="380">
        <v>89.983454192006107</v>
      </c>
      <c r="Z137" s="380">
        <v>3.0052275605479002</v>
      </c>
      <c r="AA137" s="89">
        <v>312.63785590178901</v>
      </c>
      <c r="AB137" s="380">
        <v>59.679357766606699</v>
      </c>
      <c r="AC137" s="380">
        <v>0.71292114512867699</v>
      </c>
      <c r="AD137" s="89">
        <v>7.7937259404583896</v>
      </c>
      <c r="AE137" s="380">
        <v>13.375175545848</v>
      </c>
      <c r="AF137" s="380">
        <v>1.9388778984044801</v>
      </c>
      <c r="AG137" s="381">
        <v>680.12514265381299</v>
      </c>
      <c r="AH137" s="380">
        <v>1366.1108592027499</v>
      </c>
      <c r="AI137" s="380">
        <v>680.12514265381299</v>
      </c>
      <c r="AJ137" s="89">
        <v>188052.794059443</v>
      </c>
      <c r="AK137" s="380">
        <v>25880.0512682683</v>
      </c>
      <c r="AL137" s="380">
        <v>22.735275591575402</v>
      </c>
      <c r="AM137" s="381">
        <v>157.72226019522</v>
      </c>
      <c r="AN137" s="380">
        <v>292.01812539622199</v>
      </c>
      <c r="AO137" s="380">
        <v>157.72226019522</v>
      </c>
      <c r="AP137" s="89">
        <v>340.24998746689499</v>
      </c>
      <c r="AQ137" s="380">
        <v>389.38590039777802</v>
      </c>
      <c r="AR137" s="380">
        <v>161.86230478827</v>
      </c>
      <c r="AS137" s="89">
        <v>42.983951334440697</v>
      </c>
      <c r="AT137" s="380">
        <v>75.269958771633597</v>
      </c>
      <c r="AU137" s="380">
        <v>26.031461524211402</v>
      </c>
      <c r="AV137" s="381">
        <v>0.66654560065097701</v>
      </c>
      <c r="AW137" s="380">
        <v>1.28695367539879</v>
      </c>
      <c r="AX137" s="380">
        <v>0.66654560065097701</v>
      </c>
      <c r="AY137" s="381">
        <v>0.93611321331306796</v>
      </c>
      <c r="AZ137" s="380">
        <v>0</v>
      </c>
      <c r="BA137" s="380">
        <v>0.93611321331306796</v>
      </c>
      <c r="BB137" s="89">
        <v>2.2860727609877198</v>
      </c>
      <c r="BC137" s="382">
        <v>1.49176395719345</v>
      </c>
      <c r="BD137" s="382">
        <v>0.12109451583212701</v>
      </c>
      <c r="BE137" s="381">
        <v>4.5170443957798199</v>
      </c>
      <c r="BF137" s="380">
        <v>8.9309460599795791</v>
      </c>
      <c r="BG137" s="380">
        <v>4.5170443957798199</v>
      </c>
      <c r="BH137" s="89">
        <v>332.51570538716601</v>
      </c>
      <c r="BI137" s="380">
        <v>59.597031422681901</v>
      </c>
      <c r="BJ137" s="380">
        <v>1.3493551384623701</v>
      </c>
      <c r="BK137" s="89">
        <v>697.88197632057802</v>
      </c>
      <c r="BL137" s="380">
        <v>126.71843487932</v>
      </c>
      <c r="BM137" s="380">
        <v>1.93295769297677</v>
      </c>
      <c r="BN137" s="89">
        <v>680.23334303476702</v>
      </c>
      <c r="BO137" s="380">
        <v>146.649751698004</v>
      </c>
      <c r="BP137" s="380">
        <v>12.068495524510601</v>
      </c>
      <c r="BQ137" s="89">
        <v>0.55997512699301399</v>
      </c>
      <c r="BR137" s="380">
        <v>0.484801668721071</v>
      </c>
      <c r="BS137" s="380">
        <v>5.1683959398846603E-2</v>
      </c>
      <c r="BT137" s="381">
        <v>0.73027248631738995</v>
      </c>
      <c r="BU137" s="380">
        <v>1.8349945388769699</v>
      </c>
      <c r="BV137" s="380">
        <v>0.73027248631738995</v>
      </c>
      <c r="BW137" s="381">
        <v>0.45432042301799902</v>
      </c>
      <c r="BX137" s="380">
        <v>0.84124648951577297</v>
      </c>
      <c r="BY137" s="380">
        <v>0.45432042301799902</v>
      </c>
      <c r="BZ137" s="381">
        <v>1.87717413223852</v>
      </c>
      <c r="CA137" s="380">
        <v>3.2249810493331901</v>
      </c>
      <c r="CB137" s="380">
        <v>1.87717413223852</v>
      </c>
      <c r="CC137" s="89">
        <v>1.39058940937691</v>
      </c>
      <c r="CD137" s="380">
        <v>0.72250741430880205</v>
      </c>
      <c r="CE137" s="380">
        <v>0.10814082145230899</v>
      </c>
      <c r="CF137" s="89">
        <v>44.220593759727898</v>
      </c>
      <c r="CG137" s="380">
        <v>10.67602871853</v>
      </c>
      <c r="CH137" s="380">
        <v>0.50804232210552502</v>
      </c>
      <c r="CI137" s="89">
        <v>12.892094994653499</v>
      </c>
      <c r="CJ137" s="380">
        <v>5.0522927139493401</v>
      </c>
      <c r="CK137" s="380">
        <v>0.26447397332440198</v>
      </c>
      <c r="CL137" s="381">
        <v>2.0613649756667498</v>
      </c>
      <c r="CM137" s="380">
        <v>3.2521048630637601</v>
      </c>
      <c r="CN137" s="380">
        <v>2.0613649756667498</v>
      </c>
      <c r="CO137" s="89">
        <v>537.02244847232498</v>
      </c>
      <c r="CP137" s="380">
        <v>81.0086693489623</v>
      </c>
      <c r="CQ137" s="380">
        <v>2.1320774936603299E-2</v>
      </c>
      <c r="CR137" s="89">
        <v>1022.7561060043</v>
      </c>
      <c r="CS137" s="380">
        <v>163.69746789674599</v>
      </c>
      <c r="CT137" s="380">
        <v>1.6534182163908701E-2</v>
      </c>
      <c r="CU137" s="89">
        <v>3.74318967798109</v>
      </c>
      <c r="CV137" s="380">
        <v>1.8254735604269099</v>
      </c>
      <c r="CW137" s="380">
        <v>3.0610949079673901E-2</v>
      </c>
      <c r="CX137" s="89">
        <v>0</v>
      </c>
      <c r="CY137" s="380">
        <v>0</v>
      </c>
      <c r="CZ137" s="380">
        <v>0</v>
      </c>
      <c r="DA137" s="89">
        <v>0</v>
      </c>
      <c r="DB137" s="380">
        <v>0</v>
      </c>
      <c r="DC137" s="380">
        <v>0</v>
      </c>
      <c r="DD137" s="381">
        <v>0.29245197433214598</v>
      </c>
      <c r="DE137" s="380">
        <v>0</v>
      </c>
      <c r="DF137" s="380">
        <v>0.29245197433214598</v>
      </c>
      <c r="DG137" s="381">
        <v>0.147103737607928</v>
      </c>
      <c r="DH137" s="380">
        <v>0</v>
      </c>
      <c r="DI137" s="380">
        <v>0.147103737607928</v>
      </c>
      <c r="DJ137" s="89">
        <v>9.0684230583082908</v>
      </c>
      <c r="DK137" s="380">
        <v>5.4014750560018703</v>
      </c>
      <c r="DL137" s="380">
        <v>0</v>
      </c>
      <c r="DM137" s="89">
        <v>1074.31188884894</v>
      </c>
      <c r="DN137" s="380">
        <v>266.07909967186703</v>
      </c>
      <c r="DO137" s="380">
        <v>2.0655621219090599E-2</v>
      </c>
      <c r="DP137" s="89">
        <v>2696.9964080889899</v>
      </c>
      <c r="DQ137" s="380">
        <v>723.05600147806899</v>
      </c>
      <c r="DR137" s="380">
        <v>0</v>
      </c>
      <c r="DS137" s="89">
        <v>373.261897759725</v>
      </c>
      <c r="DT137" s="380">
        <v>88.099562146722107</v>
      </c>
      <c r="DU137" s="380">
        <v>0</v>
      </c>
      <c r="DV137" s="89">
        <v>1735.1906913590999</v>
      </c>
      <c r="DW137" s="380">
        <v>480.18216851062601</v>
      </c>
      <c r="DX137" s="380">
        <v>8.5648680060706694E-2</v>
      </c>
      <c r="DY137" s="89">
        <v>356.18814689992303</v>
      </c>
      <c r="DZ137" s="380">
        <v>83.579397146442304</v>
      </c>
      <c r="EA137" s="380">
        <v>0</v>
      </c>
      <c r="EB137" s="89">
        <v>50.459768563302397</v>
      </c>
      <c r="EC137" s="380">
        <v>14.519623667898101</v>
      </c>
      <c r="ED137" s="380">
        <v>2.75505638835437E-2</v>
      </c>
      <c r="EE137" s="89">
        <v>329.99884903915898</v>
      </c>
      <c r="EF137" s="380">
        <v>76.999611515358694</v>
      </c>
      <c r="EG137" s="380">
        <v>0</v>
      </c>
      <c r="EH137" s="89">
        <v>39.2359222821297</v>
      </c>
      <c r="EI137" s="380">
        <v>12.9088466399898</v>
      </c>
      <c r="EJ137" s="380">
        <v>0</v>
      </c>
      <c r="EK137" s="89">
        <v>213.93217699279501</v>
      </c>
      <c r="EL137" s="380">
        <v>61.677222050570798</v>
      </c>
      <c r="EM137" s="380">
        <v>0</v>
      </c>
      <c r="EN137" s="89">
        <v>37.902198014257799</v>
      </c>
      <c r="EO137" s="380">
        <v>8.9581165678825592</v>
      </c>
      <c r="EP137" s="380">
        <v>1.3991397180447E-2</v>
      </c>
      <c r="EQ137" s="89">
        <v>89.423650607614604</v>
      </c>
      <c r="ER137" s="380">
        <v>22.592869838698899</v>
      </c>
      <c r="ES137" s="380">
        <v>0</v>
      </c>
      <c r="ET137" s="89">
        <v>9.4824193333985907</v>
      </c>
      <c r="EU137" s="380">
        <v>2.9121928467653899</v>
      </c>
      <c r="EV137" s="380">
        <v>0</v>
      </c>
      <c r="EW137" s="89">
        <v>51.153689518013699</v>
      </c>
      <c r="EX137" s="380">
        <v>14.8621630353512</v>
      </c>
      <c r="EY137" s="380">
        <v>5.99454643626176E-2</v>
      </c>
      <c r="EZ137" s="89">
        <v>6.31257710041554</v>
      </c>
      <c r="FA137" s="380">
        <v>2.4523328191425602</v>
      </c>
      <c r="FB137" s="380">
        <v>0</v>
      </c>
      <c r="FC137" s="381">
        <v>0.13735593261124299</v>
      </c>
      <c r="FD137" s="380">
        <v>0</v>
      </c>
      <c r="FE137" s="380">
        <v>0.13735593261124299</v>
      </c>
      <c r="FF137" s="89">
        <v>1.2445312610008901</v>
      </c>
      <c r="FG137" s="380">
        <v>0.72180761532126503</v>
      </c>
      <c r="FH137" s="380">
        <v>6.5164428729849899E-2</v>
      </c>
      <c r="FI137" s="381">
        <v>3.9351875801999101E-2</v>
      </c>
      <c r="FJ137" s="380">
        <v>0</v>
      </c>
      <c r="FK137" s="380">
        <v>3.9351875801999101E-2</v>
      </c>
      <c r="FL137" s="89">
        <v>6.5303520468383702</v>
      </c>
      <c r="FM137" s="380">
        <v>2.86590364415071</v>
      </c>
      <c r="FN137" s="380">
        <v>2.0092264917892299E-2</v>
      </c>
      <c r="FO137" s="89">
        <v>1.6469735341857801</v>
      </c>
      <c r="FP137" s="380">
        <v>0.87330845985765604</v>
      </c>
      <c r="FQ137" s="380">
        <v>0</v>
      </c>
      <c r="FS137" s="118">
        <v>8086.6063904120638</v>
      </c>
      <c r="FT137" s="118">
        <v>0.44097130359322495</v>
      </c>
      <c r="FU137" s="118">
        <v>0.52507381312086454</v>
      </c>
      <c r="FV137" s="207">
        <v>1.0344985800503719</v>
      </c>
    </row>
    <row r="138" spans="2:178">
      <c r="B138" s="73" t="s">
        <v>17</v>
      </c>
      <c r="C138" s="73" t="s">
        <v>51</v>
      </c>
      <c r="D138" s="143" t="s">
        <v>406</v>
      </c>
      <c r="E138" s="143">
        <v>49.5</v>
      </c>
      <c r="F138" s="73">
        <v>17.3</v>
      </c>
      <c r="G138" s="397" t="s">
        <v>315</v>
      </c>
      <c r="H138" s="73" t="s">
        <v>13</v>
      </c>
      <c r="I138" s="73" t="s">
        <v>1039</v>
      </c>
      <c r="K138" s="73">
        <v>25</v>
      </c>
      <c r="L138" s="73">
        <v>0.14000000000000001</v>
      </c>
      <c r="N138" s="135">
        <v>1444.4068304373866</v>
      </c>
      <c r="O138" s="379">
        <v>35300</v>
      </c>
      <c r="P138" s="379">
        <v>480</v>
      </c>
      <c r="Q138" s="203"/>
      <c r="R138" s="381">
        <v>6.2397571915971888</v>
      </c>
      <c r="S138" s="380">
        <v>14.072816773284917</v>
      </c>
      <c r="T138" s="380">
        <v>6.2397571915971888</v>
      </c>
      <c r="U138" s="381">
        <v>13.176578080985221</v>
      </c>
      <c r="V138" s="380">
        <v>16.997974120405079</v>
      </c>
      <c r="W138" s="380">
        <v>13.176578080985221</v>
      </c>
      <c r="X138" s="89">
        <v>519.48988814340066</v>
      </c>
      <c r="Y138" s="380">
        <v>74.770812247206763</v>
      </c>
      <c r="Z138" s="380">
        <v>3.3488911507594259</v>
      </c>
      <c r="AA138" s="89">
        <v>250.18074017805094</v>
      </c>
      <c r="AB138" s="380">
        <v>114.75327560578839</v>
      </c>
      <c r="AC138" s="380">
        <v>0.9182444030429312</v>
      </c>
      <c r="AD138" s="89">
        <v>133.30466879973997</v>
      </c>
      <c r="AE138" s="380">
        <v>109.37903682639781</v>
      </c>
      <c r="AF138" s="380">
        <v>3.161573443702951</v>
      </c>
      <c r="AG138" s="381">
        <v>872.63134344357468</v>
      </c>
      <c r="AH138" s="380">
        <v>1212.3681020328661</v>
      </c>
      <c r="AI138" s="380">
        <v>872.63134344357468</v>
      </c>
      <c r="AJ138" s="89">
        <v>188698.25332922931</v>
      </c>
      <c r="AK138" s="380">
        <v>24931.674900909762</v>
      </c>
      <c r="AL138" s="380">
        <v>37.711028799917877</v>
      </c>
      <c r="AM138" s="381">
        <v>198.42306506221448</v>
      </c>
      <c r="AN138" s="380">
        <v>292.53243197969601</v>
      </c>
      <c r="AO138" s="380">
        <v>198.42306506221448</v>
      </c>
      <c r="AP138" s="381">
        <v>253.84620187926473</v>
      </c>
      <c r="AQ138" s="380">
        <v>546.78190940923491</v>
      </c>
      <c r="AR138" s="380">
        <v>253.84620187926473</v>
      </c>
      <c r="AS138" s="381">
        <v>31.902976023012258</v>
      </c>
      <c r="AT138" s="380">
        <v>42.276141971694166</v>
      </c>
      <c r="AU138" s="380">
        <v>31.902976023012258</v>
      </c>
      <c r="AV138" s="381">
        <v>1.0240155411623597</v>
      </c>
      <c r="AW138" s="380">
        <v>1.6914596232513175</v>
      </c>
      <c r="AX138" s="380">
        <v>1.0240155411623597</v>
      </c>
      <c r="AY138" s="381">
        <v>1.7709584035805961</v>
      </c>
      <c r="AZ138" s="380">
        <v>0.39558047749150493</v>
      </c>
      <c r="BA138" s="380">
        <v>1.7709584035805961</v>
      </c>
      <c r="BB138" s="89">
        <v>3.1008927874815768</v>
      </c>
      <c r="BC138" s="382">
        <v>1.1625446433732263</v>
      </c>
      <c r="BD138" s="382">
        <v>9.3515866026416899E-2</v>
      </c>
      <c r="BE138" s="381">
        <v>7.1506309147962934</v>
      </c>
      <c r="BF138" s="380">
        <v>11.591431896806522</v>
      </c>
      <c r="BG138" s="380">
        <v>7.1506309147962934</v>
      </c>
      <c r="BH138" s="89">
        <v>327.18139639471184</v>
      </c>
      <c r="BI138" s="380">
        <v>46.773432655131209</v>
      </c>
      <c r="BJ138" s="380">
        <v>1.5951752963236727</v>
      </c>
      <c r="BK138" s="89">
        <v>1031.7799640335436</v>
      </c>
      <c r="BL138" s="380">
        <v>362.19721080066586</v>
      </c>
      <c r="BM138" s="380">
        <v>3.0391872711396188</v>
      </c>
      <c r="BN138" s="89">
        <v>1012.0990836405285</v>
      </c>
      <c r="BO138" s="380">
        <v>278.69638551742412</v>
      </c>
      <c r="BP138" s="380">
        <v>19.793925659978672</v>
      </c>
      <c r="BQ138" s="89">
        <v>0.45575650936086426</v>
      </c>
      <c r="BR138" s="380">
        <v>0.49913171408938412</v>
      </c>
      <c r="BS138" s="380">
        <v>8.4020323574492378E-2</v>
      </c>
      <c r="BT138" s="381">
        <v>0.83397564814259084</v>
      </c>
      <c r="BU138" s="380">
        <v>1.9430177439557237</v>
      </c>
      <c r="BV138" s="380">
        <v>0.83397564814259084</v>
      </c>
      <c r="BW138" s="381">
        <v>0.67224436492896722</v>
      </c>
      <c r="BX138" s="380">
        <v>0.88610570708832337</v>
      </c>
      <c r="BY138" s="380">
        <v>0.67224436492896722</v>
      </c>
      <c r="BZ138" s="381">
        <v>2.3881181841114967</v>
      </c>
      <c r="CA138" s="380">
        <v>4.9218103781762528</v>
      </c>
      <c r="CB138" s="380">
        <v>2.3881181841114967</v>
      </c>
      <c r="CC138" s="89">
        <v>1.5323754816336859</v>
      </c>
      <c r="CD138" s="380">
        <v>0.87685974117503307</v>
      </c>
      <c r="CE138" s="380">
        <v>0.17384761837021925</v>
      </c>
      <c r="CF138" s="89">
        <v>46.889711890477869</v>
      </c>
      <c r="CG138" s="380">
        <v>20.308482382543385</v>
      </c>
      <c r="CH138" s="380">
        <v>0.66282458641933739</v>
      </c>
      <c r="CI138" s="89">
        <v>13.289219082065838</v>
      </c>
      <c r="CJ138" s="380">
        <v>5.0013118123189244</v>
      </c>
      <c r="CK138" s="380">
        <v>0.41438756693531126</v>
      </c>
      <c r="CL138" s="381">
        <v>2.1729270586628657</v>
      </c>
      <c r="CM138" s="380">
        <v>4.0070434002984507</v>
      </c>
      <c r="CN138" s="380">
        <v>2.1729270586628657</v>
      </c>
      <c r="CO138" s="89">
        <v>423.98450270442987</v>
      </c>
      <c r="CP138" s="380">
        <v>85.70003461464745</v>
      </c>
      <c r="CQ138" s="380">
        <v>0</v>
      </c>
      <c r="CR138" s="89">
        <v>1074.5791714975294</v>
      </c>
      <c r="CS138" s="380">
        <v>204.28319157781334</v>
      </c>
      <c r="CT138" s="380">
        <v>2.4194276885306624E-2</v>
      </c>
      <c r="CU138" s="89">
        <v>6.1636816292685275</v>
      </c>
      <c r="CV138" s="380">
        <v>2.7920573495569694</v>
      </c>
      <c r="CW138" s="380">
        <v>4.4782581594532529E-2</v>
      </c>
      <c r="CX138" s="381">
        <v>4.094092815823927E-2</v>
      </c>
      <c r="CY138" s="380">
        <v>0</v>
      </c>
      <c r="CZ138" s="380">
        <v>4.094092815823927E-2</v>
      </c>
      <c r="DA138" s="89">
        <v>0</v>
      </c>
      <c r="DB138" s="380">
        <v>0</v>
      </c>
      <c r="DC138" s="380">
        <v>0</v>
      </c>
      <c r="DD138" s="381">
        <v>0.52170317184499204</v>
      </c>
      <c r="DE138" s="380">
        <v>0</v>
      </c>
      <c r="DF138" s="380">
        <v>0.52170317184499204</v>
      </c>
      <c r="DG138" s="381">
        <v>0.20039162041769537</v>
      </c>
      <c r="DH138" s="380">
        <v>0</v>
      </c>
      <c r="DI138" s="380">
        <v>0.20039162041769537</v>
      </c>
      <c r="DJ138" s="89">
        <v>4.2610433298875963</v>
      </c>
      <c r="DK138" s="380">
        <v>4.2524950402335469</v>
      </c>
      <c r="DL138" s="380">
        <v>0.29198846865682293</v>
      </c>
      <c r="DM138" s="89">
        <v>1156.4108382907305</v>
      </c>
      <c r="DN138" s="380">
        <v>243.40113007267746</v>
      </c>
      <c r="DO138" s="380">
        <v>3.0195431676078559E-2</v>
      </c>
      <c r="DP138" s="89">
        <v>2934.5428212576135</v>
      </c>
      <c r="DQ138" s="380">
        <v>573.84480320643434</v>
      </c>
      <c r="DR138" s="380">
        <v>0</v>
      </c>
      <c r="DS138" s="89">
        <v>413.08393756826388</v>
      </c>
      <c r="DT138" s="380">
        <v>70.65200852030452</v>
      </c>
      <c r="DU138" s="380">
        <v>2.4156092784330303E-2</v>
      </c>
      <c r="DV138" s="89">
        <v>1877.7692106891434</v>
      </c>
      <c r="DW138" s="380">
        <v>385.84149541135315</v>
      </c>
      <c r="DX138" s="380">
        <v>0.12516979301153666</v>
      </c>
      <c r="DY138" s="89">
        <v>379.60234045591676</v>
      </c>
      <c r="DZ138" s="380">
        <v>58.398079668772432</v>
      </c>
      <c r="EA138" s="380">
        <v>0.14048891374318309</v>
      </c>
      <c r="EB138" s="89">
        <v>35.149326711378585</v>
      </c>
      <c r="EC138" s="380">
        <v>6.8582845783737509</v>
      </c>
      <c r="ED138" s="380">
        <v>5.6414358595149518E-2</v>
      </c>
      <c r="EE138" s="89">
        <v>340.01966143549816</v>
      </c>
      <c r="EF138" s="380">
        <v>69.117465944186634</v>
      </c>
      <c r="EG138" s="380">
        <v>0</v>
      </c>
      <c r="EH138" s="89">
        <v>42.036495083254778</v>
      </c>
      <c r="EI138" s="380">
        <v>7.8964958093299629</v>
      </c>
      <c r="EJ138" s="380">
        <v>2.8776482713837436E-2</v>
      </c>
      <c r="EK138" s="89">
        <v>227.03939323972634</v>
      </c>
      <c r="EL138" s="380">
        <v>41.367857175741911</v>
      </c>
      <c r="EM138" s="380">
        <v>7.7689056101838003E-2</v>
      </c>
      <c r="EN138" s="89">
        <v>38.432456898301453</v>
      </c>
      <c r="EO138" s="380">
        <v>8.0855849109108284</v>
      </c>
      <c r="EP138" s="380">
        <v>0</v>
      </c>
      <c r="EQ138" s="89">
        <v>91.755606708907251</v>
      </c>
      <c r="ER138" s="380">
        <v>19.022062240325937</v>
      </c>
      <c r="ES138" s="380">
        <v>0</v>
      </c>
      <c r="ET138" s="89">
        <v>10.138771991953115</v>
      </c>
      <c r="EU138" s="380">
        <v>3.0939549187604203</v>
      </c>
      <c r="EV138" s="380">
        <v>0</v>
      </c>
      <c r="EW138" s="89">
        <v>53.912965242115952</v>
      </c>
      <c r="EX138" s="380">
        <v>11.656545428966798</v>
      </c>
      <c r="EY138" s="380">
        <v>0.1489539729356342</v>
      </c>
      <c r="EZ138" s="89">
        <v>6.8981484559788617</v>
      </c>
      <c r="FA138" s="380">
        <v>2.0112846483503435</v>
      </c>
      <c r="FB138" s="380">
        <v>2.0696188048273653E-2</v>
      </c>
      <c r="FC138" s="89">
        <v>0</v>
      </c>
      <c r="FD138" s="380">
        <v>0</v>
      </c>
      <c r="FE138" s="380">
        <v>0</v>
      </c>
      <c r="FF138" s="89">
        <v>0.95867383320960553</v>
      </c>
      <c r="FG138" s="380">
        <v>0.89593928060521766</v>
      </c>
      <c r="FH138" s="380">
        <v>5.6076037162341302E-2</v>
      </c>
      <c r="FI138" s="381">
        <v>3.3849427023780271E-2</v>
      </c>
      <c r="FJ138" s="380">
        <v>0</v>
      </c>
      <c r="FK138" s="380">
        <v>3.3849427023780271E-2</v>
      </c>
      <c r="FL138" s="89">
        <v>6.5370782218040384</v>
      </c>
      <c r="FM138" s="380">
        <v>2.1409866971684988</v>
      </c>
      <c r="FN138" s="380">
        <v>0</v>
      </c>
      <c r="FO138" s="89">
        <v>1.4936033611442752</v>
      </c>
      <c r="FP138" s="380">
        <v>0.97758333326738078</v>
      </c>
      <c r="FQ138" s="380">
        <v>0</v>
      </c>
      <c r="FS138" s="118">
        <v>8681.371145526311</v>
      </c>
      <c r="FT138" s="118">
        <v>0.29218145510175619</v>
      </c>
      <c r="FU138" s="118">
        <v>0.3945586457939313</v>
      </c>
      <c r="FV138" s="207">
        <v>0.94765693483127755</v>
      </c>
    </row>
    <row r="139" spans="2:178">
      <c r="B139" s="73" t="s">
        <v>17</v>
      </c>
      <c r="C139" s="73" t="s">
        <v>51</v>
      </c>
      <c r="D139" s="143" t="s">
        <v>406</v>
      </c>
      <c r="E139" s="143">
        <v>49.5</v>
      </c>
      <c r="F139" s="73">
        <v>17.3</v>
      </c>
      <c r="G139" s="397" t="s">
        <v>315</v>
      </c>
      <c r="H139" s="73" t="s">
        <v>13</v>
      </c>
      <c r="I139" s="73" t="s">
        <v>1040</v>
      </c>
      <c r="K139" s="73">
        <v>15</v>
      </c>
      <c r="L139" s="73">
        <v>0.14000000000000001</v>
      </c>
      <c r="N139" s="135">
        <v>1112.5204713401229</v>
      </c>
      <c r="O139" s="379">
        <v>37310</v>
      </c>
      <c r="P139" s="379">
        <v>520</v>
      </c>
      <c r="Q139" s="203"/>
      <c r="R139" s="89">
        <v>19.296478006381001</v>
      </c>
      <c r="S139" s="380">
        <v>23.278183432739301</v>
      </c>
      <c r="T139" s="380">
        <v>11.695352762773901</v>
      </c>
      <c r="U139" s="381">
        <v>22.482880472449398</v>
      </c>
      <c r="V139" s="380">
        <v>44.555149674827298</v>
      </c>
      <c r="W139" s="380">
        <v>22.482880472449398</v>
      </c>
      <c r="X139" s="89">
        <v>456.31501627479503</v>
      </c>
      <c r="Y139" s="380">
        <v>108.438984041002</v>
      </c>
      <c r="Z139" s="380">
        <v>6.1831174176305703</v>
      </c>
      <c r="AA139" s="89">
        <v>213.55740768894401</v>
      </c>
      <c r="AB139" s="380">
        <v>80.598802747298507</v>
      </c>
      <c r="AC139" s="380">
        <v>1.03599320618132</v>
      </c>
      <c r="AD139" s="89">
        <v>12.1040910046869</v>
      </c>
      <c r="AE139" s="380">
        <v>39.163535743581001</v>
      </c>
      <c r="AF139" s="380">
        <v>5.39139293093627</v>
      </c>
      <c r="AG139" s="381">
        <v>1526.7754977218401</v>
      </c>
      <c r="AH139" s="380">
        <v>4459.6535079579298</v>
      </c>
      <c r="AI139" s="380">
        <v>1526.7754977218401</v>
      </c>
      <c r="AJ139" s="89">
        <v>166331.81327525</v>
      </c>
      <c r="AK139" s="380">
        <v>27291.1924033496</v>
      </c>
      <c r="AL139" s="380">
        <v>59.939822644564401</v>
      </c>
      <c r="AM139" s="381">
        <v>381.85186876942998</v>
      </c>
      <c r="AN139" s="380">
        <v>889.83216888438005</v>
      </c>
      <c r="AO139" s="380">
        <v>381.85186876942998</v>
      </c>
      <c r="AP139" s="381">
        <v>391.60809733700899</v>
      </c>
      <c r="AQ139" s="380">
        <v>1019.59259664093</v>
      </c>
      <c r="AR139" s="380">
        <v>391.60809733700899</v>
      </c>
      <c r="AS139" s="89">
        <v>184.92281266445301</v>
      </c>
      <c r="AT139" s="380">
        <v>131.84413580802899</v>
      </c>
      <c r="AU139" s="380">
        <v>61.207807667275702</v>
      </c>
      <c r="AV139" s="381">
        <v>1.71837053463161</v>
      </c>
      <c r="AW139" s="380">
        <v>3.3248942364267502</v>
      </c>
      <c r="AX139" s="380">
        <v>1.71837053463161</v>
      </c>
      <c r="AY139" s="381">
        <v>2.9268070231196099</v>
      </c>
      <c r="AZ139" s="380">
        <v>0</v>
      </c>
      <c r="BA139" s="380">
        <v>2.9268070231196099</v>
      </c>
      <c r="BB139" s="89">
        <v>3.4780208863377799</v>
      </c>
      <c r="BC139" s="382">
        <v>1.90728885723245</v>
      </c>
      <c r="BD139" s="382">
        <v>0.26569336306020602</v>
      </c>
      <c r="BE139" s="381">
        <v>13.3919262386352</v>
      </c>
      <c r="BF139" s="380">
        <v>23.333577539218599</v>
      </c>
      <c r="BG139" s="380">
        <v>13.3919262386352</v>
      </c>
      <c r="BH139" s="89">
        <v>260.48105205108499</v>
      </c>
      <c r="BI139" s="380">
        <v>60.9091752366311</v>
      </c>
      <c r="BJ139" s="380">
        <v>3.58178828614103</v>
      </c>
      <c r="BK139" s="89">
        <v>552.53492083550498</v>
      </c>
      <c r="BL139" s="380">
        <v>152.22962216962</v>
      </c>
      <c r="BM139" s="380">
        <v>4.77744010242857</v>
      </c>
      <c r="BN139" s="89">
        <v>535.43475694586095</v>
      </c>
      <c r="BO139" s="380">
        <v>337.19372342289898</v>
      </c>
      <c r="BP139" s="380">
        <v>27.3467476041981</v>
      </c>
      <c r="BQ139" s="381">
        <v>0.14069211069652701</v>
      </c>
      <c r="BR139" s="380">
        <v>0</v>
      </c>
      <c r="BS139" s="380">
        <v>0.14069211069652701</v>
      </c>
      <c r="BT139" s="381">
        <v>1.9059073767229799</v>
      </c>
      <c r="BU139" s="380">
        <v>4.7527095187138997</v>
      </c>
      <c r="BV139" s="380">
        <v>1.9059073767229799</v>
      </c>
      <c r="BW139" s="381">
        <v>0.99460611867710802</v>
      </c>
      <c r="BX139" s="380">
        <v>2.12273101751286</v>
      </c>
      <c r="BY139" s="380">
        <v>0.99460611867710802</v>
      </c>
      <c r="BZ139" s="381">
        <v>3.83985707471501</v>
      </c>
      <c r="CA139" s="380">
        <v>10.3013969675866</v>
      </c>
      <c r="CB139" s="380">
        <v>3.83985707471501</v>
      </c>
      <c r="CC139" s="89">
        <v>0.907349600378763</v>
      </c>
      <c r="CD139" s="380">
        <v>1.5729699329926301</v>
      </c>
      <c r="CE139" s="380">
        <v>0.31659354495850001</v>
      </c>
      <c r="CF139" s="89">
        <v>43.745765130620399</v>
      </c>
      <c r="CG139" s="380">
        <v>22.684769241332599</v>
      </c>
      <c r="CH139" s="380">
        <v>1.60099671420182</v>
      </c>
      <c r="CI139" s="89">
        <v>13.2319024240581</v>
      </c>
      <c r="CJ139" s="380">
        <v>8.7840502839083108</v>
      </c>
      <c r="CK139" s="380">
        <v>0.93400614475381105</v>
      </c>
      <c r="CL139" s="381">
        <v>5.3281098919812804</v>
      </c>
      <c r="CM139" s="380">
        <v>12.110115314543201</v>
      </c>
      <c r="CN139" s="380">
        <v>5.3281098919812804</v>
      </c>
      <c r="CO139" s="89">
        <v>427.28828946666601</v>
      </c>
      <c r="CP139" s="380">
        <v>103.925973466459</v>
      </c>
      <c r="CQ139" s="380">
        <v>0.12055837871492001</v>
      </c>
      <c r="CR139" s="89">
        <v>946.87846102787603</v>
      </c>
      <c r="CS139" s="380">
        <v>271.78797660037299</v>
      </c>
      <c r="CT139" s="380">
        <v>4.2096234125792102E-2</v>
      </c>
      <c r="CU139" s="89">
        <v>3.08384356234746</v>
      </c>
      <c r="CV139" s="380">
        <v>2.3175902881369002</v>
      </c>
      <c r="CW139" s="380">
        <v>0</v>
      </c>
      <c r="CX139" s="89">
        <v>0</v>
      </c>
      <c r="CY139" s="380">
        <v>0</v>
      </c>
      <c r="CZ139" s="380">
        <v>0</v>
      </c>
      <c r="DA139" s="89">
        <v>0</v>
      </c>
      <c r="DB139" s="380">
        <v>0</v>
      </c>
      <c r="DC139" s="380">
        <v>0</v>
      </c>
      <c r="DD139" s="381">
        <v>0.70165265849483105</v>
      </c>
      <c r="DE139" s="380">
        <v>0</v>
      </c>
      <c r="DF139" s="380">
        <v>0.70165265849483105</v>
      </c>
      <c r="DG139" s="381">
        <v>0.30645468032713402</v>
      </c>
      <c r="DH139" s="380">
        <v>0</v>
      </c>
      <c r="DI139" s="380">
        <v>0.30645468032713402</v>
      </c>
      <c r="DJ139" s="89">
        <v>6.5697586725482102</v>
      </c>
      <c r="DK139" s="380">
        <v>12.1749664685706</v>
      </c>
      <c r="DL139" s="380">
        <v>0</v>
      </c>
      <c r="DM139" s="89">
        <v>990.40923940156301</v>
      </c>
      <c r="DN139" s="380">
        <v>302.80737288427798</v>
      </c>
      <c r="DO139" s="380">
        <v>5.2483110271358199E-2</v>
      </c>
      <c r="DP139" s="89">
        <v>2439.40739315991</v>
      </c>
      <c r="DQ139" s="380">
        <v>809.10384296796599</v>
      </c>
      <c r="DR139" s="380">
        <v>0</v>
      </c>
      <c r="DS139" s="89">
        <v>328.15223904315297</v>
      </c>
      <c r="DT139" s="380">
        <v>104.64780375092499</v>
      </c>
      <c r="DU139" s="380">
        <v>0</v>
      </c>
      <c r="DV139" s="89">
        <v>1540.31734278406</v>
      </c>
      <c r="DW139" s="380">
        <v>508.71099061687801</v>
      </c>
      <c r="DX139" s="380">
        <v>0.217494031766679</v>
      </c>
      <c r="DY139" s="89">
        <v>305.04347294600501</v>
      </c>
      <c r="DZ139" s="380">
        <v>100.29550498523</v>
      </c>
      <c r="EA139" s="380">
        <v>0</v>
      </c>
      <c r="EB139" s="89">
        <v>29.6833545099574</v>
      </c>
      <c r="EC139" s="380">
        <v>8.95787229009537</v>
      </c>
      <c r="ED139" s="380">
        <v>6.9969234567299005E-2</v>
      </c>
      <c r="EE139" s="89">
        <v>278.51457457424601</v>
      </c>
      <c r="EF139" s="380">
        <v>90.426465008142699</v>
      </c>
      <c r="EG139" s="380">
        <v>0</v>
      </c>
      <c r="EH139" s="89">
        <v>35.918077952846303</v>
      </c>
      <c r="EI139" s="380">
        <v>12.4881475103952</v>
      </c>
      <c r="EJ139" s="380">
        <v>0</v>
      </c>
      <c r="EK139" s="89">
        <v>191.98827680100101</v>
      </c>
      <c r="EL139" s="380">
        <v>69.382093500755801</v>
      </c>
      <c r="EM139" s="380">
        <v>0.13501466818303601</v>
      </c>
      <c r="EN139" s="89">
        <v>32.154598561635801</v>
      </c>
      <c r="EO139" s="380">
        <v>11.324383633893801</v>
      </c>
      <c r="EP139" s="380">
        <v>0</v>
      </c>
      <c r="EQ139" s="89">
        <v>81.217678543477106</v>
      </c>
      <c r="ER139" s="380">
        <v>29.1820327147325</v>
      </c>
      <c r="ES139" s="380">
        <v>0</v>
      </c>
      <c r="ET139" s="89">
        <v>8.3393733062422601</v>
      </c>
      <c r="EU139" s="380">
        <v>4.3067418231565799</v>
      </c>
      <c r="EV139" s="380">
        <v>0</v>
      </c>
      <c r="EW139" s="89">
        <v>43.262632627657801</v>
      </c>
      <c r="EX139" s="380">
        <v>14.489962491406599</v>
      </c>
      <c r="EY139" s="380">
        <v>0</v>
      </c>
      <c r="EZ139" s="89">
        <v>5.1175176795931803</v>
      </c>
      <c r="FA139" s="380">
        <v>3.1457198252159801</v>
      </c>
      <c r="FB139" s="380">
        <v>5.0367884894247199E-2</v>
      </c>
      <c r="FC139" s="89">
        <v>0</v>
      </c>
      <c r="FD139" s="380">
        <v>0</v>
      </c>
      <c r="FE139" s="380">
        <v>0</v>
      </c>
      <c r="FF139" s="89">
        <v>1.31042610351467</v>
      </c>
      <c r="FG139" s="380">
        <v>2.2961744834339699</v>
      </c>
      <c r="FH139" s="380">
        <v>0.16575334851748799</v>
      </c>
      <c r="FI139" s="381">
        <v>5.8841243492252102E-2</v>
      </c>
      <c r="FJ139" s="380">
        <v>0</v>
      </c>
      <c r="FK139" s="380">
        <v>5.8841243492252102E-2</v>
      </c>
      <c r="FL139" s="89">
        <v>4.4097641611138902</v>
      </c>
      <c r="FM139" s="380">
        <v>2.53785309339901</v>
      </c>
      <c r="FN139" s="380">
        <v>0</v>
      </c>
      <c r="FO139" s="89">
        <v>0.71500535694886003</v>
      </c>
      <c r="FP139" s="380">
        <v>1.4300107138977201</v>
      </c>
      <c r="FQ139" s="380">
        <v>0</v>
      </c>
      <c r="FS139" s="118">
        <v>7256.4042329192225</v>
      </c>
      <c r="FT139" s="118">
        <v>0.30470089494475944</v>
      </c>
      <c r="FU139" s="118">
        <v>0.45125991038261315</v>
      </c>
      <c r="FV139" s="207">
        <v>0.86169983910333003</v>
      </c>
    </row>
    <row r="140" spans="2:178">
      <c r="B140" s="73" t="s">
        <v>17</v>
      </c>
      <c r="C140" s="73" t="s">
        <v>51</v>
      </c>
      <c r="D140" s="143" t="s">
        <v>406</v>
      </c>
      <c r="E140" s="143">
        <v>49.5</v>
      </c>
      <c r="F140" s="73">
        <v>17.3</v>
      </c>
      <c r="G140" s="397" t="s">
        <v>315</v>
      </c>
      <c r="H140" s="73" t="s">
        <v>13</v>
      </c>
      <c r="I140" s="73" t="s">
        <v>1041</v>
      </c>
      <c r="K140" s="73">
        <v>15</v>
      </c>
      <c r="L140" s="73">
        <v>0.14000000000000001</v>
      </c>
      <c r="N140" s="135">
        <v>1266.7775114839217</v>
      </c>
      <c r="O140" s="379">
        <v>39590</v>
      </c>
      <c r="P140" s="379">
        <v>600</v>
      </c>
      <c r="Q140" s="203"/>
      <c r="R140" s="381">
        <v>12.351014855363999</v>
      </c>
      <c r="S140" s="380">
        <v>16.706021028831302</v>
      </c>
      <c r="T140" s="380">
        <v>12.351014855363999</v>
      </c>
      <c r="U140" s="381">
        <v>22.9075043021043</v>
      </c>
      <c r="V140" s="380">
        <v>37.143692378309602</v>
      </c>
      <c r="W140" s="380">
        <v>22.9075043021043</v>
      </c>
      <c r="X140" s="89">
        <v>410.16994704309298</v>
      </c>
      <c r="Y140" s="380">
        <v>124.381749461509</v>
      </c>
      <c r="Z140" s="380">
        <v>8.6365354240543297</v>
      </c>
      <c r="AA140" s="89">
        <v>240.78637268102599</v>
      </c>
      <c r="AB140" s="380">
        <v>50.142891374308498</v>
      </c>
      <c r="AC140" s="380">
        <v>2.4660456812445299</v>
      </c>
      <c r="AD140" s="381">
        <v>5.8042338802484199</v>
      </c>
      <c r="AE140" s="380">
        <v>11.6465455023642</v>
      </c>
      <c r="AF140" s="380">
        <v>5.8042338802484199</v>
      </c>
      <c r="AG140" s="381">
        <v>2188.9800392321099</v>
      </c>
      <c r="AH140" s="380">
        <v>2458.5389826114001</v>
      </c>
      <c r="AI140" s="380">
        <v>2188.9800392321099</v>
      </c>
      <c r="AJ140" s="89">
        <v>158256.88113613299</v>
      </c>
      <c r="AK140" s="380">
        <v>22118.1881748911</v>
      </c>
      <c r="AL140" s="380">
        <v>52.899612144234297</v>
      </c>
      <c r="AM140" s="381">
        <v>418.01241382945398</v>
      </c>
      <c r="AN140" s="380">
        <v>1093.7560138134099</v>
      </c>
      <c r="AO140" s="380">
        <v>418.01241382945398</v>
      </c>
      <c r="AP140" s="381">
        <v>508.47852597529402</v>
      </c>
      <c r="AQ140" s="380">
        <v>618.63232906835594</v>
      </c>
      <c r="AR140" s="380">
        <v>508.47852597529402</v>
      </c>
      <c r="AS140" s="381">
        <v>71.981502838901307</v>
      </c>
      <c r="AT140" s="380">
        <v>84.232146705493804</v>
      </c>
      <c r="AU140" s="380">
        <v>71.981502838901307</v>
      </c>
      <c r="AV140" s="381">
        <v>2.0645744269966699</v>
      </c>
      <c r="AW140" s="380">
        <v>4.3769291801256101</v>
      </c>
      <c r="AX140" s="380">
        <v>2.0645744269966699</v>
      </c>
      <c r="AY140" s="381">
        <v>2.7297401315941401</v>
      </c>
      <c r="AZ140" s="380">
        <v>0</v>
      </c>
      <c r="BA140" s="380">
        <v>2.7297401315941401</v>
      </c>
      <c r="BB140" s="89">
        <v>3.2209626796916302</v>
      </c>
      <c r="BC140" s="382">
        <v>1.76464832146962</v>
      </c>
      <c r="BD140" s="382">
        <v>0.25668412495325399</v>
      </c>
      <c r="BE140" s="381">
        <v>13.812332164334199</v>
      </c>
      <c r="BF140" s="380">
        <v>23.907400427305699</v>
      </c>
      <c r="BG140" s="380">
        <v>13.812332164334199</v>
      </c>
      <c r="BH140" s="89">
        <v>291.68202703078498</v>
      </c>
      <c r="BI140" s="380">
        <v>60.253315154433899</v>
      </c>
      <c r="BJ140" s="380">
        <v>3.7697683990575399</v>
      </c>
      <c r="BK140" s="89">
        <v>567.62278852966494</v>
      </c>
      <c r="BL140" s="380">
        <v>106.815379832193</v>
      </c>
      <c r="BM140" s="380">
        <v>5.6726317476914003</v>
      </c>
      <c r="BN140" s="89">
        <v>640.17231193162195</v>
      </c>
      <c r="BO140" s="380">
        <v>209.3333852657</v>
      </c>
      <c r="BP140" s="380">
        <v>37.003871347950202</v>
      </c>
      <c r="BQ140" s="381">
        <v>0.20932151469379601</v>
      </c>
      <c r="BR140" s="380">
        <v>0</v>
      </c>
      <c r="BS140" s="380">
        <v>0.20932151469379601</v>
      </c>
      <c r="BT140" s="381">
        <v>1.93059693436559</v>
      </c>
      <c r="BU140" s="380">
        <v>4.5314541839010003</v>
      </c>
      <c r="BV140" s="380">
        <v>1.93059693436559</v>
      </c>
      <c r="BW140" s="381">
        <v>1.15882045620634</v>
      </c>
      <c r="BX140" s="380">
        <v>2.3145969236088901</v>
      </c>
      <c r="BY140" s="380">
        <v>1.15882045620634</v>
      </c>
      <c r="BZ140" s="381">
        <v>5.6191543713302803</v>
      </c>
      <c r="CA140" s="380">
        <v>13.7074079761001</v>
      </c>
      <c r="CB140" s="380">
        <v>5.6191543713302803</v>
      </c>
      <c r="CC140" s="89">
        <v>2.0188399951054299</v>
      </c>
      <c r="CD140" s="380">
        <v>2.4190617304497701</v>
      </c>
      <c r="CE140" s="380">
        <v>0.47334789100542501</v>
      </c>
      <c r="CF140" s="89">
        <v>48.434223451459502</v>
      </c>
      <c r="CG140" s="380">
        <v>13.974934336490501</v>
      </c>
      <c r="CH140" s="380">
        <v>0.98891069573762103</v>
      </c>
      <c r="CI140" s="89">
        <v>11.331699167901499</v>
      </c>
      <c r="CJ140" s="380">
        <v>9.2914201731432406</v>
      </c>
      <c r="CK140" s="380">
        <v>0.80386981676349001</v>
      </c>
      <c r="CL140" s="381">
        <v>4.7979691685578496</v>
      </c>
      <c r="CM140" s="380">
        <v>10.070553930279999</v>
      </c>
      <c r="CN140" s="380">
        <v>4.7979691685578496</v>
      </c>
      <c r="CO140" s="89">
        <v>407.92054761990198</v>
      </c>
      <c r="CP140" s="380">
        <v>123.10821197094999</v>
      </c>
      <c r="CQ140" s="380">
        <v>8.7465427142196503E-2</v>
      </c>
      <c r="CR140" s="89">
        <v>979.63391687439901</v>
      </c>
      <c r="CS140" s="380">
        <v>318.59980804345798</v>
      </c>
      <c r="CT140" s="380">
        <v>0</v>
      </c>
      <c r="CU140" s="89">
        <v>6.3090901217801401</v>
      </c>
      <c r="CV140" s="380">
        <v>4.2088400631173304</v>
      </c>
      <c r="CW140" s="380">
        <v>8.9482714508229894E-2</v>
      </c>
      <c r="CX140" s="381">
        <v>6.7561728676280797E-2</v>
      </c>
      <c r="CY140" s="380">
        <v>0</v>
      </c>
      <c r="CZ140" s="380">
        <v>6.7561728676280797E-2</v>
      </c>
      <c r="DA140" s="381">
        <v>0.28279029020160801</v>
      </c>
      <c r="DB140" s="380">
        <v>0</v>
      </c>
      <c r="DC140" s="380">
        <v>0.28279029020160801</v>
      </c>
      <c r="DD140" s="381">
        <v>0.83619547885725898</v>
      </c>
      <c r="DE140" s="380">
        <v>0</v>
      </c>
      <c r="DF140" s="380">
        <v>0.83619547885725898</v>
      </c>
      <c r="DG140" s="381">
        <v>0.36921266022028498</v>
      </c>
      <c r="DH140" s="380">
        <v>0</v>
      </c>
      <c r="DI140" s="380">
        <v>0.36921266022028498</v>
      </c>
      <c r="DJ140" s="89">
        <v>6.1294967929111399</v>
      </c>
      <c r="DK140" s="380">
        <v>12.258993585822299</v>
      </c>
      <c r="DL140" s="380">
        <v>0.58244944446202296</v>
      </c>
      <c r="DM140" s="89">
        <v>987.67731129523702</v>
      </c>
      <c r="DN140" s="380">
        <v>275.476875814408</v>
      </c>
      <c r="DO140" s="380">
        <v>0</v>
      </c>
      <c r="DP140" s="89">
        <v>2569.1504569479298</v>
      </c>
      <c r="DQ140" s="380">
        <v>829.76995971551196</v>
      </c>
      <c r="DR140" s="380">
        <v>0</v>
      </c>
      <c r="DS140" s="89">
        <v>348.19354847503303</v>
      </c>
      <c r="DT140" s="380">
        <v>121.442440927833</v>
      </c>
      <c r="DU140" s="380">
        <v>0</v>
      </c>
      <c r="DV140" s="89">
        <v>1593.9865351996</v>
      </c>
      <c r="DW140" s="380">
        <v>411.00982654385098</v>
      </c>
      <c r="DX140" s="380">
        <v>0.34966542682956397</v>
      </c>
      <c r="DY140" s="89">
        <v>331.87477472859803</v>
      </c>
      <c r="DZ140" s="380">
        <v>127.875067893658</v>
      </c>
      <c r="EA140" s="380">
        <v>0</v>
      </c>
      <c r="EB140" s="89">
        <v>40.376994971424303</v>
      </c>
      <c r="EC140" s="380">
        <v>11.054715289543999</v>
      </c>
      <c r="ED140" s="380">
        <v>0</v>
      </c>
      <c r="EE140" s="89">
        <v>289.91954151027801</v>
      </c>
      <c r="EF140" s="380">
        <v>89.864642739175295</v>
      </c>
      <c r="EG140" s="380">
        <v>0</v>
      </c>
      <c r="EH140" s="89">
        <v>37.938910168978097</v>
      </c>
      <c r="EI140" s="380">
        <v>15.1895280142777</v>
      </c>
      <c r="EJ140" s="380">
        <v>0</v>
      </c>
      <c r="EK140" s="89">
        <v>192.61632463727699</v>
      </c>
      <c r="EL140" s="380">
        <v>60.2949374788193</v>
      </c>
      <c r="EM140" s="380">
        <v>0</v>
      </c>
      <c r="EN140" s="89">
        <v>32.221710073442601</v>
      </c>
      <c r="EO140" s="380">
        <v>8.8477165320403</v>
      </c>
      <c r="EP140" s="380">
        <v>0</v>
      </c>
      <c r="EQ140" s="89">
        <v>83.037978929510501</v>
      </c>
      <c r="ER140" s="380">
        <v>28.020911137842798</v>
      </c>
      <c r="ES140" s="380">
        <v>0</v>
      </c>
      <c r="ET140" s="89">
        <v>8.7130159964780507</v>
      </c>
      <c r="EU140" s="380">
        <v>3.3239822441449398</v>
      </c>
      <c r="EV140" s="380">
        <v>0</v>
      </c>
      <c r="EW140" s="89">
        <v>40.996061005676196</v>
      </c>
      <c r="EX140" s="380">
        <v>12.796055625106</v>
      </c>
      <c r="EY140" s="380">
        <v>0</v>
      </c>
      <c r="EZ140" s="89">
        <v>5.4605011006052697</v>
      </c>
      <c r="FA140" s="380">
        <v>3.0006114293323098</v>
      </c>
      <c r="FB140" s="380">
        <v>4.1239410348265698E-2</v>
      </c>
      <c r="FC140" s="89">
        <v>0</v>
      </c>
      <c r="FD140" s="380">
        <v>0</v>
      </c>
      <c r="FE140" s="380">
        <v>0</v>
      </c>
      <c r="FF140" s="381">
        <v>0.15691088612957699</v>
      </c>
      <c r="FG140" s="380">
        <v>0</v>
      </c>
      <c r="FH140" s="380">
        <v>0.15691088612957699</v>
      </c>
      <c r="FI140" s="89">
        <v>0</v>
      </c>
      <c r="FJ140" s="380">
        <v>0</v>
      </c>
      <c r="FK140" s="380">
        <v>0</v>
      </c>
      <c r="FL140" s="89">
        <v>6.8385522515862798</v>
      </c>
      <c r="FM140" s="380">
        <v>4.9275184317488803</v>
      </c>
      <c r="FN140" s="380">
        <v>0</v>
      </c>
      <c r="FO140" s="89">
        <v>1.67826701370769</v>
      </c>
      <c r="FP140" s="380">
        <v>1.2150783515568799</v>
      </c>
      <c r="FQ140" s="380">
        <v>5.3256603237648102E-2</v>
      </c>
      <c r="FS140" s="118">
        <v>7541.7975819144658</v>
      </c>
      <c r="FT140" s="118">
        <v>0.3877381008244099</v>
      </c>
      <c r="FU140" s="118">
        <v>0.41640100510342209</v>
      </c>
      <c r="FV140" s="207">
        <v>1.2523671592755947</v>
      </c>
    </row>
    <row r="141" spans="2:178">
      <c r="B141" s="73" t="s">
        <v>17</v>
      </c>
      <c r="C141" s="73" t="s">
        <v>51</v>
      </c>
      <c r="D141" s="143" t="s">
        <v>406</v>
      </c>
      <c r="E141" s="143">
        <v>49.5</v>
      </c>
      <c r="F141" s="73">
        <v>17.3</v>
      </c>
      <c r="G141" s="397" t="s">
        <v>315</v>
      </c>
      <c r="H141" s="73" t="s">
        <v>13</v>
      </c>
      <c r="I141" s="73" t="s">
        <v>1042</v>
      </c>
      <c r="K141" s="73">
        <v>25</v>
      </c>
      <c r="L141" s="73">
        <v>0.14000000000000001</v>
      </c>
      <c r="N141" s="135">
        <v>995.65907729179071</v>
      </c>
      <c r="O141" s="379">
        <v>35200</v>
      </c>
      <c r="P141" s="379">
        <v>500</v>
      </c>
      <c r="Q141" s="203"/>
      <c r="R141" s="381">
        <v>4.5413706612641569</v>
      </c>
      <c r="S141" s="380">
        <v>11.255564015434</v>
      </c>
      <c r="T141" s="380">
        <v>4.5413706612641569</v>
      </c>
      <c r="U141" s="381">
        <v>6.3128498631029704</v>
      </c>
      <c r="V141" s="380">
        <v>17.453553652159172</v>
      </c>
      <c r="W141" s="380">
        <v>6.3128498631029704</v>
      </c>
      <c r="X141" s="89">
        <v>478.92380291692291</v>
      </c>
      <c r="Y141" s="380">
        <v>65.836798566898096</v>
      </c>
      <c r="Z141" s="380">
        <v>2.6992820892238609</v>
      </c>
      <c r="AA141" s="89">
        <v>269.83847088663151</v>
      </c>
      <c r="AB141" s="380">
        <v>45.616575634536595</v>
      </c>
      <c r="AC141" s="380">
        <v>0.65580425342699855</v>
      </c>
      <c r="AD141" s="89">
        <v>25.584041093869519</v>
      </c>
      <c r="AE141" s="380">
        <v>21.513240437016126</v>
      </c>
      <c r="AF141" s="380">
        <v>1.7117364896717726</v>
      </c>
      <c r="AG141" s="89">
        <v>1768.4097418011031</v>
      </c>
      <c r="AH141" s="380">
        <v>1484.0278519127494</v>
      </c>
      <c r="AI141" s="380">
        <v>660.28340575155596</v>
      </c>
      <c r="AJ141" s="89">
        <v>182042.48360114198</v>
      </c>
      <c r="AK141" s="380">
        <v>23648.891906766828</v>
      </c>
      <c r="AL141" s="380">
        <v>22.975162580559367</v>
      </c>
      <c r="AM141" s="89">
        <v>215.72052171637409</v>
      </c>
      <c r="AN141" s="380">
        <v>319.12226331850451</v>
      </c>
      <c r="AO141" s="380">
        <v>119.95431106976667</v>
      </c>
      <c r="AP141" s="89">
        <v>466.8390471009692</v>
      </c>
      <c r="AQ141" s="380">
        <v>411.80006570536938</v>
      </c>
      <c r="AR141" s="380">
        <v>174.1174679085444</v>
      </c>
      <c r="AS141" s="381">
        <v>19.370860255450971</v>
      </c>
      <c r="AT141" s="380">
        <v>41.51249687755719</v>
      </c>
      <c r="AU141" s="380">
        <v>19.370860255450971</v>
      </c>
      <c r="AV141" s="89">
        <v>1.0307131882452081</v>
      </c>
      <c r="AW141" s="380">
        <v>1.5700020541230502</v>
      </c>
      <c r="AX141" s="380">
        <v>0.66574363504873879</v>
      </c>
      <c r="AY141" s="381">
        <v>0.84774939582069808</v>
      </c>
      <c r="AZ141" s="380">
        <v>0</v>
      </c>
      <c r="BA141" s="380">
        <v>0.84774939582069808</v>
      </c>
      <c r="BB141" s="89">
        <v>4.0306045763425944</v>
      </c>
      <c r="BC141" s="382">
        <v>1.3976628338583832</v>
      </c>
      <c r="BD141" s="382">
        <v>6.5060486817783716E-2</v>
      </c>
      <c r="BE141" s="381">
        <v>3.7676062580076417</v>
      </c>
      <c r="BF141" s="380">
        <v>10.979999100404376</v>
      </c>
      <c r="BG141" s="380">
        <v>3.7676062580076417</v>
      </c>
      <c r="BH141" s="89">
        <v>323.25350815369887</v>
      </c>
      <c r="BI141" s="380">
        <v>36.185311806665226</v>
      </c>
      <c r="BJ141" s="380">
        <v>1.083570471787195</v>
      </c>
      <c r="BK141" s="89">
        <v>674.02020509174667</v>
      </c>
      <c r="BL141" s="380">
        <v>81.759099774878777</v>
      </c>
      <c r="BM141" s="380">
        <v>1.7261246088237119</v>
      </c>
      <c r="BN141" s="89">
        <v>669.16759853238057</v>
      </c>
      <c r="BO141" s="380">
        <v>143.8768449073371</v>
      </c>
      <c r="BP141" s="380">
        <v>12.173776746885956</v>
      </c>
      <c r="BQ141" s="89">
        <v>0.21522602945598795</v>
      </c>
      <c r="BR141" s="380">
        <v>0.43045205891197602</v>
      </c>
      <c r="BS141" s="380">
        <v>4.2294149505528011E-2</v>
      </c>
      <c r="BT141" s="381">
        <v>0.66727681013042683</v>
      </c>
      <c r="BU141" s="380">
        <v>1.8758703483953514</v>
      </c>
      <c r="BV141" s="380">
        <v>0.66727681013042683</v>
      </c>
      <c r="BW141" s="381">
        <v>0.34279200250231195</v>
      </c>
      <c r="BX141" s="380">
        <v>0.83378403047767369</v>
      </c>
      <c r="BY141" s="380">
        <v>0.34279200250231195</v>
      </c>
      <c r="BZ141" s="89">
        <v>3.2869025116524262</v>
      </c>
      <c r="CA141" s="380">
        <v>5.355472653590577</v>
      </c>
      <c r="CB141" s="380">
        <v>1.7414241604865335</v>
      </c>
      <c r="CC141" s="89">
        <v>1.5154089470467518</v>
      </c>
      <c r="CD141" s="380">
        <v>1.0569230196284043</v>
      </c>
      <c r="CE141" s="380">
        <v>0.13793656117707973</v>
      </c>
      <c r="CF141" s="89">
        <v>43.162875260195065</v>
      </c>
      <c r="CG141" s="380">
        <v>12.296930348769269</v>
      </c>
      <c r="CH141" s="380">
        <v>0.49890900790606163</v>
      </c>
      <c r="CI141" s="89">
        <v>11.35620341741965</v>
      </c>
      <c r="CJ141" s="380">
        <v>5.134721011346068</v>
      </c>
      <c r="CK141" s="380">
        <v>0.23816927272607311</v>
      </c>
      <c r="CL141" s="381">
        <v>1.5640350329077657</v>
      </c>
      <c r="CM141" s="380">
        <v>3.0658243842440189</v>
      </c>
      <c r="CN141" s="380">
        <v>1.5640350329077657</v>
      </c>
      <c r="CO141" s="89">
        <v>456.22839587440779</v>
      </c>
      <c r="CP141" s="380">
        <v>69.303305461296645</v>
      </c>
      <c r="CQ141" s="380">
        <v>2.9473525437741399E-2</v>
      </c>
      <c r="CR141" s="89">
        <v>936.1056379116277</v>
      </c>
      <c r="CS141" s="380">
        <v>200.21361935315309</v>
      </c>
      <c r="CT141" s="380">
        <v>1.6293000556422684E-2</v>
      </c>
      <c r="CU141" s="89">
        <v>4.7852956644804685</v>
      </c>
      <c r="CV141" s="380">
        <v>1.8689747086053083</v>
      </c>
      <c r="CW141" s="380">
        <v>4.2222602029058948E-2</v>
      </c>
      <c r="CX141" s="89">
        <v>0</v>
      </c>
      <c r="CY141" s="380">
        <v>0</v>
      </c>
      <c r="CZ141" s="380">
        <v>0</v>
      </c>
      <c r="DA141" s="381">
        <v>9.530758913698939E-2</v>
      </c>
      <c r="DB141" s="380">
        <v>0</v>
      </c>
      <c r="DC141" s="380">
        <v>9.530758913698939E-2</v>
      </c>
      <c r="DD141" s="381">
        <v>0.22754294232328426</v>
      </c>
      <c r="DE141" s="380">
        <v>0</v>
      </c>
      <c r="DF141" s="380">
        <v>0.22754294232328426</v>
      </c>
      <c r="DG141" s="381">
        <v>0.15644820356556097</v>
      </c>
      <c r="DH141" s="380">
        <v>0</v>
      </c>
      <c r="DI141" s="380">
        <v>0.15644820356556097</v>
      </c>
      <c r="DJ141" s="89">
        <v>5.215204253579933</v>
      </c>
      <c r="DK141" s="380">
        <v>5.384784146459701</v>
      </c>
      <c r="DL141" s="380">
        <v>0.19598551486488408</v>
      </c>
      <c r="DM141" s="89">
        <v>1027.3815936675601</v>
      </c>
      <c r="DN141" s="380">
        <v>182.81629704772993</v>
      </c>
      <c r="DO141" s="380">
        <v>0</v>
      </c>
      <c r="DP141" s="89">
        <v>2512.5762862805477</v>
      </c>
      <c r="DQ141" s="380">
        <v>420.31484348935066</v>
      </c>
      <c r="DR141" s="380">
        <v>0</v>
      </c>
      <c r="DS141" s="89">
        <v>348.99378950983163</v>
      </c>
      <c r="DT141" s="380">
        <v>59.398440531641704</v>
      </c>
      <c r="DU141" s="380">
        <v>1.6209577422682486E-2</v>
      </c>
      <c r="DV141" s="89">
        <v>1556.7197128094369</v>
      </c>
      <c r="DW141" s="380">
        <v>259.01456150945882</v>
      </c>
      <c r="DX141" s="380">
        <v>0</v>
      </c>
      <c r="DY141" s="89">
        <v>319.43867707412511</v>
      </c>
      <c r="DZ141" s="380">
        <v>56.419639905265846</v>
      </c>
      <c r="EA141" s="380">
        <v>9.4263854235738298E-2</v>
      </c>
      <c r="EB141" s="89">
        <v>36.079450978345669</v>
      </c>
      <c r="EC141" s="380">
        <v>7.2923741458540778</v>
      </c>
      <c r="ED141" s="380">
        <v>2.7013036977510251E-2</v>
      </c>
      <c r="EE141" s="89">
        <v>295.32468795816987</v>
      </c>
      <c r="EF141" s="380">
        <v>54.663523154642299</v>
      </c>
      <c r="EG141" s="380">
        <v>9.9007113594588733E-2</v>
      </c>
      <c r="EH141" s="89">
        <v>35.786380309390807</v>
      </c>
      <c r="EI141" s="380">
        <v>7.0682280261720907</v>
      </c>
      <c r="EJ141" s="380">
        <v>1.3772001255384175E-2</v>
      </c>
      <c r="EK141" s="89">
        <v>184.36262342287003</v>
      </c>
      <c r="EL141" s="380">
        <v>36.09713421026111</v>
      </c>
      <c r="EM141" s="380">
        <v>0</v>
      </c>
      <c r="EN141" s="89">
        <v>32.172812844427945</v>
      </c>
      <c r="EO141" s="380">
        <v>7.8560875115326834</v>
      </c>
      <c r="EP141" s="380">
        <v>0</v>
      </c>
      <c r="EQ141" s="89">
        <v>81.340528248908697</v>
      </c>
      <c r="ER141" s="380">
        <v>11.942250798596298</v>
      </c>
      <c r="ES141" s="380">
        <v>4.028000530953578E-2</v>
      </c>
      <c r="ET141" s="89">
        <v>8.3383786804111182</v>
      </c>
      <c r="EU141" s="380">
        <v>1.9652218219613868</v>
      </c>
      <c r="EV141" s="380">
        <v>0</v>
      </c>
      <c r="EW141" s="89">
        <v>43.371450350967891</v>
      </c>
      <c r="EX141" s="380">
        <v>10.938278184990448</v>
      </c>
      <c r="EY141" s="380">
        <v>0</v>
      </c>
      <c r="EZ141" s="89">
        <v>5.8914284457621493</v>
      </c>
      <c r="FA141" s="380">
        <v>1.9660711768154133</v>
      </c>
      <c r="FB141" s="380">
        <v>0</v>
      </c>
      <c r="FC141" s="89">
        <v>0</v>
      </c>
      <c r="FD141" s="380">
        <v>0</v>
      </c>
      <c r="FE141" s="380">
        <v>0</v>
      </c>
      <c r="FF141" s="89">
        <v>0.9025229677391674</v>
      </c>
      <c r="FG141" s="380">
        <v>0.9120090759785171</v>
      </c>
      <c r="FH141" s="380">
        <v>3.7708182469587202E-2</v>
      </c>
      <c r="FI141" s="381">
        <v>3.1850238429988874E-2</v>
      </c>
      <c r="FJ141" s="380">
        <v>0</v>
      </c>
      <c r="FK141" s="380">
        <v>3.1850238429988874E-2</v>
      </c>
      <c r="FL141" s="89">
        <v>5.2313023915391357</v>
      </c>
      <c r="FM141" s="380">
        <v>1.6262283994192972</v>
      </c>
      <c r="FN141" s="380">
        <v>0</v>
      </c>
      <c r="FO141" s="89">
        <v>1.2064838269064455</v>
      </c>
      <c r="FP141" s="380">
        <v>1.0029063194466834</v>
      </c>
      <c r="FQ141" s="380">
        <v>2.5103523002517218E-2</v>
      </c>
      <c r="FS141" s="118">
        <v>7423.8834384923848</v>
      </c>
      <c r="FT141" s="118">
        <v>0.35187816789029153</v>
      </c>
      <c r="FU141" s="118">
        <v>0.48736849496197315</v>
      </c>
      <c r="FV141" s="207">
        <v>0.88795144330440634</v>
      </c>
    </row>
    <row r="142" spans="2:178">
      <c r="B142" s="73" t="s">
        <v>17</v>
      </c>
      <c r="C142" s="73" t="s">
        <v>51</v>
      </c>
      <c r="D142" s="143" t="s">
        <v>406</v>
      </c>
      <c r="E142" s="143">
        <v>49.5</v>
      </c>
      <c r="F142" s="73">
        <v>17.3</v>
      </c>
      <c r="G142" s="397" t="s">
        <v>315</v>
      </c>
      <c r="H142" s="73" t="s">
        <v>13</v>
      </c>
      <c r="I142" s="73" t="s">
        <v>1043</v>
      </c>
      <c r="K142" s="73">
        <v>15</v>
      </c>
      <c r="L142" s="73">
        <v>0.14000000000000001</v>
      </c>
      <c r="N142" s="135">
        <v>1421.03455162772</v>
      </c>
      <c r="O142" s="379">
        <v>36910</v>
      </c>
      <c r="P142" s="379">
        <v>620</v>
      </c>
      <c r="Q142" s="203"/>
      <c r="R142" s="381">
        <v>12.626993892041201</v>
      </c>
      <c r="S142" s="380">
        <v>24.3402878769799</v>
      </c>
      <c r="T142" s="380">
        <v>12.626993892041201</v>
      </c>
      <c r="U142" s="381">
        <v>23.6636014498843</v>
      </c>
      <c r="V142" s="380">
        <v>27.026495947531</v>
      </c>
      <c r="W142" s="380">
        <v>23.6636014498843</v>
      </c>
      <c r="X142" s="89">
        <v>471.45308274086301</v>
      </c>
      <c r="Y142" s="380">
        <v>118.639216862325</v>
      </c>
      <c r="Z142" s="380">
        <v>6.8298801983132904</v>
      </c>
      <c r="AA142" s="89">
        <v>251.25659716214199</v>
      </c>
      <c r="AB142" s="380">
        <v>71.126787300813405</v>
      </c>
      <c r="AC142" s="380">
        <v>1.08674339135084</v>
      </c>
      <c r="AD142" s="89">
        <v>34.4296441131956</v>
      </c>
      <c r="AE142" s="380">
        <v>38.314974708486197</v>
      </c>
      <c r="AF142" s="380">
        <v>5.2765990570240699</v>
      </c>
      <c r="AG142" s="381">
        <v>1413.44690275885</v>
      </c>
      <c r="AH142" s="380">
        <v>1682.7318966067301</v>
      </c>
      <c r="AI142" s="380">
        <v>1413.44690275885</v>
      </c>
      <c r="AJ142" s="89">
        <v>162113.72984595</v>
      </c>
      <c r="AK142" s="380">
        <v>26919.949964440701</v>
      </c>
      <c r="AL142" s="380">
        <v>49.770903072192198</v>
      </c>
      <c r="AM142" s="381">
        <v>382.05916903597699</v>
      </c>
      <c r="AN142" s="380">
        <v>444.744708475967</v>
      </c>
      <c r="AO142" s="380">
        <v>382.05916903597699</v>
      </c>
      <c r="AP142" s="381">
        <v>417.49469999556698</v>
      </c>
      <c r="AQ142" s="380">
        <v>981.74233317688697</v>
      </c>
      <c r="AR142" s="380">
        <v>417.49469999556698</v>
      </c>
      <c r="AS142" s="381">
        <v>68.728991534036695</v>
      </c>
      <c r="AT142" s="380">
        <v>117.384442427046</v>
      </c>
      <c r="AU142" s="380">
        <v>68.728991534036695</v>
      </c>
      <c r="AV142" s="381">
        <v>1.99943312922667</v>
      </c>
      <c r="AW142" s="380">
        <v>3.7847617931331601</v>
      </c>
      <c r="AX142" s="380">
        <v>1.99943312922667</v>
      </c>
      <c r="AY142" s="381">
        <v>3.1547797276346099</v>
      </c>
      <c r="AZ142" s="380">
        <v>0</v>
      </c>
      <c r="BA142" s="380">
        <v>3.1547797276346099</v>
      </c>
      <c r="BB142" s="89">
        <v>2.4730714631435</v>
      </c>
      <c r="BC142" s="382">
        <v>1.36885796175876</v>
      </c>
      <c r="BD142" s="382">
        <v>0.15238113611226101</v>
      </c>
      <c r="BE142" s="381">
        <v>12.4415948830557</v>
      </c>
      <c r="BF142" s="380">
        <v>23.955506283951198</v>
      </c>
      <c r="BG142" s="380">
        <v>12.4415948830557</v>
      </c>
      <c r="BH142" s="89">
        <v>278.25616150774499</v>
      </c>
      <c r="BI142" s="380">
        <v>53.682030339399397</v>
      </c>
      <c r="BJ142" s="380">
        <v>3.0308328171757499</v>
      </c>
      <c r="BK142" s="89">
        <v>644.97657534635596</v>
      </c>
      <c r="BL142" s="380">
        <v>169.03922438860499</v>
      </c>
      <c r="BM142" s="380">
        <v>4.9436258796133199</v>
      </c>
      <c r="BN142" s="89">
        <v>711.218242966905</v>
      </c>
      <c r="BO142" s="380">
        <v>238.72133533681301</v>
      </c>
      <c r="BP142" s="380">
        <v>33.760971398542999</v>
      </c>
      <c r="BQ142" s="381">
        <v>0.14191943774006199</v>
      </c>
      <c r="BR142" s="380">
        <v>0</v>
      </c>
      <c r="BS142" s="380">
        <v>0.14191943774006199</v>
      </c>
      <c r="BT142" s="381">
        <v>1.6376740548309501</v>
      </c>
      <c r="BU142" s="380">
        <v>4.4773652935665798</v>
      </c>
      <c r="BV142" s="380">
        <v>1.6376740548309501</v>
      </c>
      <c r="BW142" s="381">
        <v>1.0660449155696201</v>
      </c>
      <c r="BX142" s="380">
        <v>2.2945331398561102</v>
      </c>
      <c r="BY142" s="380">
        <v>1.0660449155696201</v>
      </c>
      <c r="BZ142" s="89">
        <v>5.5917901321805097</v>
      </c>
      <c r="CA142" s="380">
        <v>11.183580264361</v>
      </c>
      <c r="CB142" s="380">
        <v>3.5053206833969099</v>
      </c>
      <c r="CC142" s="89">
        <v>1.08611486028654</v>
      </c>
      <c r="CD142" s="380">
        <v>2.1722297205730801</v>
      </c>
      <c r="CE142" s="380">
        <v>0.28870686038142102</v>
      </c>
      <c r="CF142" s="89">
        <v>41.554724976728799</v>
      </c>
      <c r="CG142" s="380">
        <v>21.087640674491801</v>
      </c>
      <c r="CH142" s="380">
        <v>1.5561578251422401</v>
      </c>
      <c r="CI142" s="89">
        <v>11.8739787018808</v>
      </c>
      <c r="CJ142" s="380">
        <v>8.2041414418749294</v>
      </c>
      <c r="CK142" s="380">
        <v>0.57159570751034094</v>
      </c>
      <c r="CL142" s="381">
        <v>5.0497307332216304</v>
      </c>
      <c r="CM142" s="380">
        <v>9.43711467861824</v>
      </c>
      <c r="CN142" s="380">
        <v>5.0497307332216304</v>
      </c>
      <c r="CO142" s="89">
        <v>382.82617626283599</v>
      </c>
      <c r="CP142" s="380">
        <v>108.06855538960301</v>
      </c>
      <c r="CQ142" s="380">
        <v>0.14747822624856599</v>
      </c>
      <c r="CR142" s="89">
        <v>966.10834927151097</v>
      </c>
      <c r="CS142" s="380">
        <v>238.32956519588899</v>
      </c>
      <c r="CT142" s="380">
        <v>0</v>
      </c>
      <c r="CU142" s="89">
        <v>13.9379983787884</v>
      </c>
      <c r="CV142" s="380">
        <v>6.3807278882947296</v>
      </c>
      <c r="CW142" s="380">
        <v>0</v>
      </c>
      <c r="CX142" s="381">
        <v>4.4156296896664601E-2</v>
      </c>
      <c r="CY142" s="380">
        <v>0</v>
      </c>
      <c r="CZ142" s="380">
        <v>4.4156296896664601E-2</v>
      </c>
      <c r="DA142" s="89">
        <v>0</v>
      </c>
      <c r="DB142" s="380">
        <v>0</v>
      </c>
      <c r="DC142" s="380">
        <v>0</v>
      </c>
      <c r="DD142" s="381">
        <v>0.78411644607247399</v>
      </c>
      <c r="DE142" s="380">
        <v>0</v>
      </c>
      <c r="DF142" s="380">
        <v>0.78411644607247399</v>
      </c>
      <c r="DG142" s="381">
        <v>0.32124666613275399</v>
      </c>
      <c r="DH142" s="380">
        <v>0</v>
      </c>
      <c r="DI142" s="380">
        <v>0.32124666613275399</v>
      </c>
      <c r="DJ142" s="89">
        <v>5.6863931941291801</v>
      </c>
      <c r="DK142" s="380">
        <v>11.372786388258399</v>
      </c>
      <c r="DL142" s="380">
        <v>0</v>
      </c>
      <c r="DM142" s="89">
        <v>1036.3996368882599</v>
      </c>
      <c r="DN142" s="380">
        <v>299.98616784716302</v>
      </c>
      <c r="DO142" s="380">
        <v>0</v>
      </c>
      <c r="DP142" s="89">
        <v>2570.07845083241</v>
      </c>
      <c r="DQ142" s="380">
        <v>655.48459757122896</v>
      </c>
      <c r="DR142" s="380">
        <v>5.3314385181448598E-2</v>
      </c>
      <c r="DS142" s="89">
        <v>359.472949355585</v>
      </c>
      <c r="DT142" s="380">
        <v>143.70508184755201</v>
      </c>
      <c r="DU142" s="380">
        <v>0</v>
      </c>
      <c r="DV142" s="89">
        <v>1663.27194339935</v>
      </c>
      <c r="DW142" s="380">
        <v>570.22723259602196</v>
      </c>
      <c r="DX142" s="380">
        <v>0.227569108644637</v>
      </c>
      <c r="DY142" s="89">
        <v>355.64295573601999</v>
      </c>
      <c r="DZ142" s="380">
        <v>107.39388707677401</v>
      </c>
      <c r="EA142" s="380">
        <v>0</v>
      </c>
      <c r="EB142" s="89">
        <v>33.624262943428199</v>
      </c>
      <c r="EC142" s="380">
        <v>11.5258420123438</v>
      </c>
      <c r="ED142" s="380">
        <v>0</v>
      </c>
      <c r="EE142" s="89">
        <v>307.21664736982302</v>
      </c>
      <c r="EF142" s="380">
        <v>89.162319885269895</v>
      </c>
      <c r="EG142" s="380">
        <v>0.26836463789815801</v>
      </c>
      <c r="EH142" s="89">
        <v>37.501751616122696</v>
      </c>
      <c r="EI142" s="380">
        <v>12.2970502918094</v>
      </c>
      <c r="EJ142" s="380">
        <v>0</v>
      </c>
      <c r="EK142" s="89">
        <v>196.29430028797</v>
      </c>
      <c r="EL142" s="380">
        <v>70.455770877539095</v>
      </c>
      <c r="EM142" s="380">
        <v>0</v>
      </c>
      <c r="EN142" s="89">
        <v>35.863498772635602</v>
      </c>
      <c r="EO142" s="380">
        <v>12.0893301094811</v>
      </c>
      <c r="EP142" s="380">
        <v>0</v>
      </c>
      <c r="EQ142" s="89">
        <v>79.718476669150704</v>
      </c>
      <c r="ER142" s="380">
        <v>37.8263363849304</v>
      </c>
      <c r="ES142" s="380">
        <v>0</v>
      </c>
      <c r="ET142" s="89">
        <v>8.7316257379164899</v>
      </c>
      <c r="EU142" s="380">
        <v>5.00847843649764</v>
      </c>
      <c r="EV142" s="380">
        <v>0</v>
      </c>
      <c r="EW142" s="89">
        <v>42.118680656904601</v>
      </c>
      <c r="EX142" s="380">
        <v>14.5581994067526</v>
      </c>
      <c r="EY142" s="380">
        <v>0.15955471543786401</v>
      </c>
      <c r="EZ142" s="89">
        <v>6.3175908305782702</v>
      </c>
      <c r="FA142" s="380">
        <v>2.7010548045296199</v>
      </c>
      <c r="FB142" s="380">
        <v>0</v>
      </c>
      <c r="FC142" s="89">
        <v>0</v>
      </c>
      <c r="FD142" s="380">
        <v>0</v>
      </c>
      <c r="FE142" s="380">
        <v>0</v>
      </c>
      <c r="FF142" s="89">
        <v>1.16785597780183</v>
      </c>
      <c r="FG142" s="380">
        <v>2.3357119556036698</v>
      </c>
      <c r="FH142" s="380">
        <v>0.19882983053964401</v>
      </c>
      <c r="FI142" s="381">
        <v>6.1644787370597698E-2</v>
      </c>
      <c r="FJ142" s="380">
        <v>0</v>
      </c>
      <c r="FK142" s="380">
        <v>6.1644787370597698E-2</v>
      </c>
      <c r="FL142" s="89">
        <v>10.866539858711601</v>
      </c>
      <c r="FM142" s="380">
        <v>5.4197869793873004</v>
      </c>
      <c r="FN142" s="380">
        <v>0</v>
      </c>
      <c r="FO142" s="89">
        <v>2.6293139932787799</v>
      </c>
      <c r="FP142" s="380">
        <v>2.0604995902929901</v>
      </c>
      <c r="FQ142" s="380">
        <v>4.8569497324787603E-2</v>
      </c>
      <c r="FS142" s="118">
        <v>7698.3611203676646</v>
      </c>
      <c r="FT142" s="118">
        <v>0.30264240781145652</v>
      </c>
      <c r="FU142" s="118">
        <v>0.39625594432705619</v>
      </c>
      <c r="FV142" s="207">
        <v>1.7200448952970495</v>
      </c>
    </row>
    <row r="143" spans="2:178">
      <c r="B143" s="73" t="s">
        <v>17</v>
      </c>
      <c r="C143" s="73" t="s">
        <v>51</v>
      </c>
      <c r="D143" s="143" t="s">
        <v>413</v>
      </c>
      <c r="E143" s="143">
        <v>50.4</v>
      </c>
      <c r="F143" s="73">
        <v>11.3</v>
      </c>
      <c r="G143" s="397" t="s">
        <v>322</v>
      </c>
      <c r="H143" s="73" t="s">
        <v>13</v>
      </c>
      <c r="I143" s="73" t="s">
        <v>1044</v>
      </c>
      <c r="K143" s="73">
        <v>55</v>
      </c>
      <c r="L143" s="73">
        <v>23.99</v>
      </c>
      <c r="N143" s="135">
        <v>715.19173157579326</v>
      </c>
      <c r="O143" s="379">
        <v>32610</v>
      </c>
      <c r="P143" s="379">
        <v>750</v>
      </c>
      <c r="Q143" s="203"/>
      <c r="R143" s="381">
        <v>0.78907721764628103</v>
      </c>
      <c r="S143" s="380">
        <v>1.6288288809806299</v>
      </c>
      <c r="T143" s="380">
        <v>0.78907721764628103</v>
      </c>
      <c r="U143" s="89">
        <v>4.7848790567947201</v>
      </c>
      <c r="V143" s="380">
        <v>5.5526398207630603</v>
      </c>
      <c r="W143" s="380">
        <v>1.79585659386688</v>
      </c>
      <c r="X143" s="89">
        <v>172.18989802454001</v>
      </c>
      <c r="Y143" s="380">
        <v>27.528801553023499</v>
      </c>
      <c r="Z143" s="380">
        <v>0.56810990935934602</v>
      </c>
      <c r="AA143" s="89">
        <v>492.90101693581101</v>
      </c>
      <c r="AB143" s="380">
        <v>85.547797121489296</v>
      </c>
      <c r="AC143" s="380">
        <v>0.12163656781554701</v>
      </c>
      <c r="AD143" s="89">
        <v>5.1428847203877499</v>
      </c>
      <c r="AE143" s="380">
        <v>5.79721417388454</v>
      </c>
      <c r="AF143" s="380">
        <v>0.47610243060042801</v>
      </c>
      <c r="AG143" s="89">
        <v>549.42254231282504</v>
      </c>
      <c r="AH143" s="380">
        <v>260.86219644269698</v>
      </c>
      <c r="AI143" s="380">
        <v>92.736066735729295</v>
      </c>
      <c r="AJ143" s="89">
        <v>217031.170538568</v>
      </c>
      <c r="AK143" s="380">
        <v>21903.372744166401</v>
      </c>
      <c r="AL143" s="380">
        <v>4.2378528009104901</v>
      </c>
      <c r="AM143" s="89">
        <v>202.85749674121601</v>
      </c>
      <c r="AN143" s="380">
        <v>111.060161593185</v>
      </c>
      <c r="AO143" s="380">
        <v>36.766135218141301</v>
      </c>
      <c r="AP143" s="89">
        <v>604.64490165230404</v>
      </c>
      <c r="AQ143" s="380">
        <v>118.38501602459201</v>
      </c>
      <c r="AR143" s="380">
        <v>36.532092482604099</v>
      </c>
      <c r="AS143" s="89">
        <v>13.7881635741861</v>
      </c>
      <c r="AT143" s="380">
        <v>7.8411481266951499</v>
      </c>
      <c r="AU143" s="380">
        <v>3.5908747373646399</v>
      </c>
      <c r="AV143" s="89">
        <v>1.29360829160666</v>
      </c>
      <c r="AW143" s="380">
        <v>0.50286710831172499</v>
      </c>
      <c r="AX143" s="380">
        <v>0.112254201153225</v>
      </c>
      <c r="AY143" s="89">
        <v>5.1571850779823603</v>
      </c>
      <c r="AZ143" s="380">
        <v>6.9226761336419997</v>
      </c>
      <c r="BA143" s="380">
        <v>0.18009776749482501</v>
      </c>
      <c r="BB143" s="89">
        <v>10.1800009117028</v>
      </c>
      <c r="BC143" s="382">
        <v>1.29262839688786</v>
      </c>
      <c r="BD143" s="382">
        <v>1.8971725921792901E-2</v>
      </c>
      <c r="BE143" s="381">
        <v>0.777559436814793</v>
      </c>
      <c r="BF143" s="380">
        <v>3.01278180689728</v>
      </c>
      <c r="BG143" s="380">
        <v>0.777559436814793</v>
      </c>
      <c r="BH143" s="89">
        <v>308.23615355107103</v>
      </c>
      <c r="BI143" s="380">
        <v>41.267080362104501</v>
      </c>
      <c r="BJ143" s="380">
        <v>0.216743163363631</v>
      </c>
      <c r="BK143" s="89">
        <v>874.11321988074803</v>
      </c>
      <c r="BL143" s="380">
        <v>156.93207963720801</v>
      </c>
      <c r="BM143" s="380">
        <v>0.43957851923644398</v>
      </c>
      <c r="BN143" s="89">
        <v>897.65915933892495</v>
      </c>
      <c r="BO143" s="380">
        <v>207.53250888891799</v>
      </c>
      <c r="BP143" s="380">
        <v>2.0502374792340499</v>
      </c>
      <c r="BQ143" s="89">
        <v>0.110015991556144</v>
      </c>
      <c r="BR143" s="380">
        <v>0.119562440942694</v>
      </c>
      <c r="BS143" s="380">
        <v>1.1736005452239399E-2</v>
      </c>
      <c r="BT143" s="89">
        <v>0.21706431240490301</v>
      </c>
      <c r="BU143" s="380">
        <v>0.43412862480980602</v>
      </c>
      <c r="BV143" s="380">
        <v>0.14149768997454501</v>
      </c>
      <c r="BW143" s="89">
        <v>0.110713606427953</v>
      </c>
      <c r="BX143" s="380">
        <v>0.378072951607485</v>
      </c>
      <c r="BY143" s="380">
        <v>8.6445980229046995E-2</v>
      </c>
      <c r="BZ143" s="89">
        <v>3.4995729331236798</v>
      </c>
      <c r="CA143" s="380">
        <v>3.553065140582</v>
      </c>
      <c r="CB143" s="380">
        <v>0.27246644047152002</v>
      </c>
      <c r="CC143" s="89">
        <v>0.67441824416734497</v>
      </c>
      <c r="CD143" s="380">
        <v>0.36642609648800401</v>
      </c>
      <c r="CE143" s="380">
        <v>2.6958981472263398E-2</v>
      </c>
      <c r="CF143" s="89">
        <v>12.928442553741</v>
      </c>
      <c r="CG143" s="380">
        <v>3.7668818260454699</v>
      </c>
      <c r="CH143" s="380">
        <v>9.0089505035711601E-2</v>
      </c>
      <c r="CI143" s="89">
        <v>3.7495179867255399</v>
      </c>
      <c r="CJ143" s="380">
        <v>1.8272719023566899</v>
      </c>
      <c r="CK143" s="380">
        <v>6.82591397492706E-2</v>
      </c>
      <c r="CL143" s="381">
        <v>0.27208419497485598</v>
      </c>
      <c r="CM143" s="380">
        <v>0.64888967110496298</v>
      </c>
      <c r="CN143" s="380">
        <v>0.27208419497485598</v>
      </c>
      <c r="CO143" s="89">
        <v>766.01999730639898</v>
      </c>
      <c r="CP143" s="380">
        <v>165.90036538349599</v>
      </c>
      <c r="CQ143" s="380">
        <v>0</v>
      </c>
      <c r="CR143" s="89">
        <v>484.71776415249599</v>
      </c>
      <c r="CS143" s="380">
        <v>97.729876216470501</v>
      </c>
      <c r="CT143" s="380">
        <v>0</v>
      </c>
      <c r="CU143" s="89">
        <v>6.6763898387821596</v>
      </c>
      <c r="CV143" s="380">
        <v>1.54347815809992</v>
      </c>
      <c r="CW143" s="380">
        <v>0</v>
      </c>
      <c r="CX143" s="381">
        <v>3.7294330602404301E-3</v>
      </c>
      <c r="CY143" s="380">
        <v>0</v>
      </c>
      <c r="CZ143" s="380">
        <v>3.7294330602404301E-3</v>
      </c>
      <c r="DA143" s="89">
        <v>0</v>
      </c>
      <c r="DB143" s="380">
        <v>0</v>
      </c>
      <c r="DC143" s="380">
        <v>0</v>
      </c>
      <c r="DD143" s="381">
        <v>3.7592603886760403E-2</v>
      </c>
      <c r="DE143" s="380">
        <v>0</v>
      </c>
      <c r="DF143" s="380">
        <v>3.7592603886760403E-2</v>
      </c>
      <c r="DG143" s="381">
        <v>2.5713883310639601E-2</v>
      </c>
      <c r="DH143" s="380">
        <v>0</v>
      </c>
      <c r="DI143" s="380">
        <v>2.5713883310639601E-2</v>
      </c>
      <c r="DJ143" s="89">
        <v>5.9706369673801101</v>
      </c>
      <c r="DK143" s="380">
        <v>3.6477400767273598</v>
      </c>
      <c r="DL143" s="380">
        <v>0</v>
      </c>
      <c r="DM143" s="89">
        <v>346.63464586273398</v>
      </c>
      <c r="DN143" s="380">
        <v>82.735037801558505</v>
      </c>
      <c r="DO143" s="380">
        <v>0</v>
      </c>
      <c r="DP143" s="89">
        <v>953.99794253153595</v>
      </c>
      <c r="DQ143" s="380">
        <v>245.76692484121</v>
      </c>
      <c r="DR143" s="380">
        <v>0</v>
      </c>
      <c r="DS143" s="89">
        <v>152.13149590234801</v>
      </c>
      <c r="DT143" s="380">
        <v>36.199802382669198</v>
      </c>
      <c r="DU143" s="380">
        <v>0</v>
      </c>
      <c r="DV143" s="89">
        <v>786.71563464020096</v>
      </c>
      <c r="DW143" s="380">
        <v>189.92626834328499</v>
      </c>
      <c r="DX143" s="380">
        <v>0</v>
      </c>
      <c r="DY143" s="89">
        <v>185.13779966599699</v>
      </c>
      <c r="DZ143" s="380">
        <v>43.522801403699901</v>
      </c>
      <c r="EA143" s="380">
        <v>2.00314530681573E-2</v>
      </c>
      <c r="EB143" s="89">
        <v>60.584570644010597</v>
      </c>
      <c r="EC143" s="380">
        <v>15.443638850936001</v>
      </c>
      <c r="ED143" s="380">
        <v>5.7307902163382498E-3</v>
      </c>
      <c r="EE143" s="89">
        <v>183.89442318231099</v>
      </c>
      <c r="EF143" s="380">
        <v>41.928006521016698</v>
      </c>
      <c r="EG143" s="380">
        <v>2.0967121653960599E-2</v>
      </c>
      <c r="EH143" s="89">
        <v>22.539408808993599</v>
      </c>
      <c r="EI143" s="380">
        <v>4.8427481953439901</v>
      </c>
      <c r="EJ143" s="380">
        <v>0</v>
      </c>
      <c r="EK143" s="89">
        <v>113.41474478353599</v>
      </c>
      <c r="EL143" s="380">
        <v>25.583491619566502</v>
      </c>
      <c r="EM143" s="380">
        <v>0</v>
      </c>
      <c r="EN143" s="89">
        <v>19.617424735321102</v>
      </c>
      <c r="EO143" s="380">
        <v>3.8188493834385802</v>
      </c>
      <c r="EP143" s="380">
        <v>2.9110134125286602E-3</v>
      </c>
      <c r="EQ143" s="89">
        <v>45.431926861081799</v>
      </c>
      <c r="ER143" s="380">
        <v>10.8531505136408</v>
      </c>
      <c r="ES143" s="380">
        <v>0</v>
      </c>
      <c r="ET143" s="89">
        <v>4.7055178812399303</v>
      </c>
      <c r="EU143" s="380">
        <v>1.1541883622918001</v>
      </c>
      <c r="EV143" s="380">
        <v>0</v>
      </c>
      <c r="EW143" s="89">
        <v>23.3599870837145</v>
      </c>
      <c r="EX143" s="380">
        <v>5.3874841313401403</v>
      </c>
      <c r="EY143" s="380">
        <v>0</v>
      </c>
      <c r="EZ143" s="89">
        <v>3.1497219372898799</v>
      </c>
      <c r="FA143" s="380">
        <v>0.91265847739002903</v>
      </c>
      <c r="FB143" s="380">
        <v>2.8883640755600101E-3</v>
      </c>
      <c r="FC143" s="89">
        <v>0</v>
      </c>
      <c r="FD143" s="380">
        <v>0</v>
      </c>
      <c r="FE143" s="380">
        <v>0</v>
      </c>
      <c r="FF143" s="89">
        <v>0.85045356881137302</v>
      </c>
      <c r="FG143" s="380">
        <v>0.37831348900846901</v>
      </c>
      <c r="FH143" s="380">
        <v>1.6502812672330901E-2</v>
      </c>
      <c r="FI143" s="89">
        <v>0</v>
      </c>
      <c r="FJ143" s="380">
        <v>0</v>
      </c>
      <c r="FK143" s="380">
        <v>0</v>
      </c>
      <c r="FL143" s="89">
        <v>4.0485733233909196</v>
      </c>
      <c r="FM143" s="380">
        <v>1.13313175740581</v>
      </c>
      <c r="FN143" s="380">
        <v>0</v>
      </c>
      <c r="FO143" s="89">
        <v>1.30330318689138</v>
      </c>
      <c r="FP143" s="380">
        <v>0.498369143892124</v>
      </c>
      <c r="FQ143" s="380">
        <v>0</v>
      </c>
      <c r="FS143" s="118">
        <v>3386.0330086728109</v>
      </c>
      <c r="FT143" s="118">
        <v>0.98950877554135785</v>
      </c>
      <c r="FU143" s="118">
        <v>1.5803423228066449</v>
      </c>
      <c r="FV143" s="207">
        <v>1.2853748375243688</v>
      </c>
    </row>
    <row r="144" spans="2:178">
      <c r="B144" s="73" t="s">
        <v>17</v>
      </c>
      <c r="C144" s="73" t="s">
        <v>51</v>
      </c>
      <c r="D144" s="143" t="s">
        <v>413</v>
      </c>
      <c r="E144" s="143">
        <v>50.4</v>
      </c>
      <c r="F144" s="73">
        <v>11.3</v>
      </c>
      <c r="G144" s="397" t="s">
        <v>322</v>
      </c>
      <c r="H144" s="73" t="s">
        <v>13</v>
      </c>
      <c r="I144" s="73" t="s">
        <v>1045</v>
      </c>
      <c r="K144" s="73">
        <v>55</v>
      </c>
      <c r="L144" s="73">
        <v>23.99</v>
      </c>
      <c r="N144" s="135">
        <v>598.3303375274611</v>
      </c>
      <c r="O144" s="379">
        <v>32340</v>
      </c>
      <c r="P144" s="379">
        <v>600</v>
      </c>
      <c r="Q144" s="203"/>
      <c r="R144" s="381">
        <v>0.76548872291978676</v>
      </c>
      <c r="S144" s="380">
        <v>1.8297306505316249</v>
      </c>
      <c r="T144" s="380">
        <v>0.76548872291978676</v>
      </c>
      <c r="U144" s="89">
        <v>4.9585836720712768</v>
      </c>
      <c r="V144" s="380">
        <v>4.7681845804098195</v>
      </c>
      <c r="W144" s="380">
        <v>1.6512514237678759</v>
      </c>
      <c r="X144" s="89">
        <v>174.51058436265831</v>
      </c>
      <c r="Y144" s="380">
        <v>24.792558918502703</v>
      </c>
      <c r="Z144" s="380">
        <v>0.58139670292320356</v>
      </c>
      <c r="AA144" s="89">
        <v>476.30940960550009</v>
      </c>
      <c r="AB144" s="380">
        <v>72.805434935679685</v>
      </c>
      <c r="AC144" s="380">
        <v>0.1132677604282622</v>
      </c>
      <c r="AD144" s="89">
        <v>2.8552903631617932</v>
      </c>
      <c r="AE144" s="380">
        <v>3.9018629346104969</v>
      </c>
      <c r="AF144" s="380">
        <v>0.4061504250092462</v>
      </c>
      <c r="AG144" s="89">
        <v>493.56036418155611</v>
      </c>
      <c r="AH144" s="380">
        <v>250.19482436554526</v>
      </c>
      <c r="AI144" s="380">
        <v>83.284069169642663</v>
      </c>
      <c r="AJ144" s="89">
        <v>216954.42124080932</v>
      </c>
      <c r="AK144" s="380">
        <v>19758.508041253328</v>
      </c>
      <c r="AL144" s="380">
        <v>4.2186646267446379</v>
      </c>
      <c r="AM144" s="89">
        <v>199.05317339060966</v>
      </c>
      <c r="AN144" s="380">
        <v>117.64210129398866</v>
      </c>
      <c r="AO144" s="380">
        <v>30.812483698438101</v>
      </c>
      <c r="AP144" s="89">
        <v>589.44828390183295</v>
      </c>
      <c r="AQ144" s="380">
        <v>120.2878340956288</v>
      </c>
      <c r="AR144" s="380">
        <v>37.434029031634381</v>
      </c>
      <c r="AS144" s="89">
        <v>17.420044249456556</v>
      </c>
      <c r="AT144" s="380">
        <v>9.5034700028401105</v>
      </c>
      <c r="AU144" s="380">
        <v>3.5420407722974483</v>
      </c>
      <c r="AV144" s="89">
        <v>1.2946625650871486</v>
      </c>
      <c r="AW144" s="380">
        <v>0.48453786532135112</v>
      </c>
      <c r="AX144" s="380">
        <v>0.12304175984715378</v>
      </c>
      <c r="AY144" s="89">
        <v>9.97362000794684</v>
      </c>
      <c r="AZ144" s="380">
        <v>12.33961717975934</v>
      </c>
      <c r="BA144" s="380">
        <v>0.18230214467783695</v>
      </c>
      <c r="BB144" s="89">
        <v>9.7961430564914789</v>
      </c>
      <c r="BC144" s="382">
        <v>1.1350228825688502</v>
      </c>
      <c r="BD144" s="382">
        <v>1.7896940143231038E-2</v>
      </c>
      <c r="BE144" s="381">
        <v>0.74800009730114647</v>
      </c>
      <c r="BF144" s="380">
        <v>2.495746456115806</v>
      </c>
      <c r="BG144" s="380">
        <v>0.74800009730114647</v>
      </c>
      <c r="BH144" s="89">
        <v>314.39633120198761</v>
      </c>
      <c r="BI144" s="380">
        <v>34.30704330106888</v>
      </c>
      <c r="BJ144" s="380">
        <v>0.21842962488700715</v>
      </c>
      <c r="BK144" s="89">
        <v>830.61201035505871</v>
      </c>
      <c r="BL144" s="380">
        <v>116.92374913505775</v>
      </c>
      <c r="BM144" s="380">
        <v>0.39342758213203488</v>
      </c>
      <c r="BN144" s="89">
        <v>860.15251844080638</v>
      </c>
      <c r="BO144" s="380">
        <v>161.53095677391272</v>
      </c>
      <c r="BP144" s="380">
        <v>2.2921623614541433</v>
      </c>
      <c r="BQ144" s="89">
        <v>0.10360502277606033</v>
      </c>
      <c r="BR144" s="380">
        <v>0.1030513940111193</v>
      </c>
      <c r="BS144" s="380">
        <v>1.2787811595201554E-2</v>
      </c>
      <c r="BT144" s="381">
        <v>0.15535051121496199</v>
      </c>
      <c r="BU144" s="380">
        <v>0.45045082097712569</v>
      </c>
      <c r="BV144" s="380">
        <v>0.15535051121496199</v>
      </c>
      <c r="BW144" s="381">
        <v>8.414770327520453E-2</v>
      </c>
      <c r="BX144" s="380">
        <v>0.29159377457887392</v>
      </c>
      <c r="BY144" s="380">
        <v>8.414770327520453E-2</v>
      </c>
      <c r="BZ144" s="89">
        <v>2.4459876731145807</v>
      </c>
      <c r="CA144" s="380">
        <v>2.4462717709054078</v>
      </c>
      <c r="CB144" s="380">
        <v>0.32062221792256629</v>
      </c>
      <c r="CC144" s="89">
        <v>0.74956784627282336</v>
      </c>
      <c r="CD144" s="380">
        <v>0.39472924888269745</v>
      </c>
      <c r="CE144" s="380">
        <v>2.9276319554314357E-2</v>
      </c>
      <c r="CF144" s="89">
        <v>12.361522436169668</v>
      </c>
      <c r="CG144" s="380">
        <v>3.8060612792823934</v>
      </c>
      <c r="CH144" s="380">
        <v>8.9472977486069985E-2</v>
      </c>
      <c r="CI144" s="89">
        <v>3.5695722080134207</v>
      </c>
      <c r="CJ144" s="380">
        <v>1.6511328000605561</v>
      </c>
      <c r="CK144" s="380">
        <v>6.4762185061594812E-2</v>
      </c>
      <c r="CL144" s="381">
        <v>0.26532208475138136</v>
      </c>
      <c r="CM144" s="380">
        <v>0.69957803922215134</v>
      </c>
      <c r="CN144" s="380">
        <v>0.26532208475138136</v>
      </c>
      <c r="CO144" s="89">
        <v>772.7506681248766</v>
      </c>
      <c r="CP144" s="380">
        <v>132.83835961389701</v>
      </c>
      <c r="CQ144" s="380">
        <v>4.797593783966418E-3</v>
      </c>
      <c r="CR144" s="89">
        <v>464.94584009048799</v>
      </c>
      <c r="CS144" s="380">
        <v>81.169783284462142</v>
      </c>
      <c r="CT144" s="380">
        <v>2.655970563658596E-3</v>
      </c>
      <c r="CU144" s="89">
        <v>6.0357263643206522</v>
      </c>
      <c r="CV144" s="380">
        <v>1.5084933227575268</v>
      </c>
      <c r="CW144" s="380">
        <v>0</v>
      </c>
      <c r="CX144" s="381">
        <v>1.7627544852188331E-3</v>
      </c>
      <c r="CY144" s="380">
        <v>0</v>
      </c>
      <c r="CZ144" s="380">
        <v>1.7627544852188331E-3</v>
      </c>
      <c r="DA144" s="89">
        <v>0</v>
      </c>
      <c r="DB144" s="380">
        <v>0</v>
      </c>
      <c r="DC144" s="380">
        <v>0</v>
      </c>
      <c r="DD144" s="381">
        <v>4.051918513570861E-2</v>
      </c>
      <c r="DE144" s="380">
        <v>0</v>
      </c>
      <c r="DF144" s="380">
        <v>4.051918513570861E-2</v>
      </c>
      <c r="DG144" s="381">
        <v>2.4798104455437901E-2</v>
      </c>
      <c r="DH144" s="380">
        <v>0</v>
      </c>
      <c r="DI144" s="380">
        <v>2.4798104455437901E-2</v>
      </c>
      <c r="DJ144" s="89">
        <v>7.9663675533869363</v>
      </c>
      <c r="DK144" s="380">
        <v>4.1010722253077141</v>
      </c>
      <c r="DL144" s="380">
        <v>2.1699068814769309E-2</v>
      </c>
      <c r="DM144" s="89">
        <v>335.57188621360933</v>
      </c>
      <c r="DN144" s="380">
        <v>61.770043791807758</v>
      </c>
      <c r="DO144" s="380">
        <v>0</v>
      </c>
      <c r="DP144" s="89">
        <v>919.14308687966718</v>
      </c>
      <c r="DQ144" s="380">
        <v>181.03606335599684</v>
      </c>
      <c r="DR144" s="380">
        <v>0</v>
      </c>
      <c r="DS144" s="89">
        <v>146.53883889314361</v>
      </c>
      <c r="DT144" s="380">
        <v>28.146672303025433</v>
      </c>
      <c r="DU144" s="380">
        <v>0</v>
      </c>
      <c r="DV144" s="89">
        <v>751.97534512552807</v>
      </c>
      <c r="DW144" s="380">
        <v>143.83819465584648</v>
      </c>
      <c r="DX144" s="380">
        <v>0</v>
      </c>
      <c r="DY144" s="89">
        <v>177.63602911797474</v>
      </c>
      <c r="DZ144" s="380">
        <v>32.436675443832634</v>
      </c>
      <c r="EA144" s="380">
        <v>9.4680701251327534E-3</v>
      </c>
      <c r="EB144" s="89">
        <v>58.376993840561568</v>
      </c>
      <c r="EC144" s="380">
        <v>12.26115267201804</v>
      </c>
      <c r="ED144" s="380">
        <v>2.7087163100997444E-3</v>
      </c>
      <c r="EE144" s="89">
        <v>178.15177821764544</v>
      </c>
      <c r="EF144" s="380">
        <v>35.585567645631073</v>
      </c>
      <c r="EG144" s="380">
        <v>9.9103234032212988E-3</v>
      </c>
      <c r="EH144" s="89">
        <v>21.749218474157487</v>
      </c>
      <c r="EI144" s="380">
        <v>4.1479407974963873</v>
      </c>
      <c r="EJ144" s="380">
        <v>0</v>
      </c>
      <c r="EK144" s="89">
        <v>108.63319247134842</v>
      </c>
      <c r="EL144" s="380">
        <v>22.195642859853468</v>
      </c>
      <c r="EM144" s="380">
        <v>5.7778865128188259E-3</v>
      </c>
      <c r="EN144" s="89">
        <v>18.823016664167476</v>
      </c>
      <c r="EO144" s="380">
        <v>3.8486902675128527</v>
      </c>
      <c r="EP144" s="380">
        <v>1.375920110799968E-3</v>
      </c>
      <c r="EQ144" s="89">
        <v>43.12521802982014</v>
      </c>
      <c r="ER144" s="380">
        <v>9.7142223411956419</v>
      </c>
      <c r="ES144" s="380">
        <v>4.3973780980060342E-3</v>
      </c>
      <c r="ET144" s="89">
        <v>4.499009329931174</v>
      </c>
      <c r="EU144" s="380">
        <v>1.0759707959359301</v>
      </c>
      <c r="EV144" s="380">
        <v>0</v>
      </c>
      <c r="EW144" s="89">
        <v>22.40595331572769</v>
      </c>
      <c r="EX144" s="380">
        <v>5.3532987575858657</v>
      </c>
      <c r="EY144" s="380">
        <v>0</v>
      </c>
      <c r="EZ144" s="89">
        <v>2.9991905385384947</v>
      </c>
      <c r="FA144" s="380">
        <v>0.74767726667716916</v>
      </c>
      <c r="FB144" s="380">
        <v>1.3652146712106741E-3</v>
      </c>
      <c r="FC144" s="381">
        <v>6.2231800551828097E-3</v>
      </c>
      <c r="FD144" s="380">
        <v>0</v>
      </c>
      <c r="FE144" s="380">
        <v>6.2231800551828097E-3</v>
      </c>
      <c r="FF144" s="89">
        <v>0.76579080155560675</v>
      </c>
      <c r="FG144" s="380">
        <v>0.41588300318888288</v>
      </c>
      <c r="FH144" s="380">
        <v>1.2093297617713232E-2</v>
      </c>
      <c r="FI144" s="381">
        <v>4.3419089423818282E-3</v>
      </c>
      <c r="FJ144" s="380">
        <v>0</v>
      </c>
      <c r="FK144" s="380">
        <v>4.3419089423818282E-3</v>
      </c>
      <c r="FL144" s="89">
        <v>3.7147758010541212</v>
      </c>
      <c r="FM144" s="380">
        <v>1.024429967719797</v>
      </c>
      <c r="FN144" s="380">
        <v>0</v>
      </c>
      <c r="FO144" s="89">
        <v>1.1343347700637163</v>
      </c>
      <c r="FP144" s="380">
        <v>0.428122762864179</v>
      </c>
      <c r="FQ144" s="380">
        <v>0</v>
      </c>
      <c r="FS144" s="118">
        <v>3254.5745972023096</v>
      </c>
      <c r="FT144" s="118">
        <v>0.98964655499063559</v>
      </c>
      <c r="FU144" s="118">
        <v>1.6620229744920043</v>
      </c>
      <c r="FV144" s="207">
        <v>1.2385927980635505</v>
      </c>
    </row>
    <row r="145" spans="2:178">
      <c r="B145" s="73" t="s">
        <v>17</v>
      </c>
      <c r="C145" s="73" t="s">
        <v>51</v>
      </c>
      <c r="D145" s="143" t="s">
        <v>413</v>
      </c>
      <c r="E145" s="143">
        <v>50.4</v>
      </c>
      <c r="F145" s="73">
        <v>11.3</v>
      </c>
      <c r="G145" s="397" t="s">
        <v>322</v>
      </c>
      <c r="H145" s="73" t="s">
        <v>13</v>
      </c>
      <c r="I145" s="73" t="s">
        <v>1046</v>
      </c>
      <c r="K145" s="73">
        <v>55</v>
      </c>
      <c r="L145" s="73">
        <v>23.99</v>
      </c>
      <c r="N145" s="135">
        <v>724.54064309965997</v>
      </c>
      <c r="O145" s="379">
        <v>32740</v>
      </c>
      <c r="P145" s="379">
        <v>980</v>
      </c>
      <c r="Q145" s="203"/>
      <c r="R145" s="381">
        <v>0.7236483596525356</v>
      </c>
      <c r="S145" s="380">
        <v>1.9890609576382858</v>
      </c>
      <c r="T145" s="380">
        <v>0.7236483596525356</v>
      </c>
      <c r="U145" s="89">
        <v>5.9857283766739657</v>
      </c>
      <c r="V145" s="380">
        <v>4.611898382583357</v>
      </c>
      <c r="W145" s="380">
        <v>1.762630791295928</v>
      </c>
      <c r="X145" s="89">
        <v>182.52416875810616</v>
      </c>
      <c r="Y145" s="380">
        <v>24.010839697937488</v>
      </c>
      <c r="Z145" s="380">
        <v>0.74818937525434381</v>
      </c>
      <c r="AA145" s="89">
        <v>510.27579500650876</v>
      </c>
      <c r="AB145" s="380">
        <v>70.717404130750666</v>
      </c>
      <c r="AC145" s="380">
        <v>6.3926499049903801E-2</v>
      </c>
      <c r="AD145" s="89">
        <v>9.1523554000308973</v>
      </c>
      <c r="AE145" s="380">
        <v>8.8810992558079427</v>
      </c>
      <c r="AF145" s="380">
        <v>0.38955021575784143</v>
      </c>
      <c r="AG145" s="89">
        <v>517.81242528236066</v>
      </c>
      <c r="AH145" s="380">
        <v>272.86308259897157</v>
      </c>
      <c r="AI145" s="380">
        <v>99.518243477559096</v>
      </c>
      <c r="AJ145" s="89">
        <v>213181.41791201156</v>
      </c>
      <c r="AK145" s="380">
        <v>17919.259222599365</v>
      </c>
      <c r="AL145" s="380">
        <v>4.4023553787296734</v>
      </c>
      <c r="AM145" s="89">
        <v>175.11871497421632</v>
      </c>
      <c r="AN145" s="380">
        <v>114.55305954767309</v>
      </c>
      <c r="AO145" s="380">
        <v>29.174171379747893</v>
      </c>
      <c r="AP145" s="89">
        <v>561.88924101234693</v>
      </c>
      <c r="AQ145" s="380">
        <v>142.49410928968302</v>
      </c>
      <c r="AR145" s="380">
        <v>35.708727395040015</v>
      </c>
      <c r="AS145" s="89">
        <v>15.904913053177179</v>
      </c>
      <c r="AT145" s="380">
        <v>10.087704699337165</v>
      </c>
      <c r="AU145" s="380">
        <v>4.3509857370826355</v>
      </c>
      <c r="AV145" s="89">
        <v>1.0216557284277696</v>
      </c>
      <c r="AW145" s="380">
        <v>0.50692797536935652</v>
      </c>
      <c r="AX145" s="380">
        <v>0.15087692034436939</v>
      </c>
      <c r="AY145" s="89">
        <v>15.769288201754524</v>
      </c>
      <c r="AZ145" s="380">
        <v>14.69210725510745</v>
      </c>
      <c r="BA145" s="380">
        <v>0.17020401226743925</v>
      </c>
      <c r="BB145" s="89">
        <v>10.728512779787131</v>
      </c>
      <c r="BC145" s="382">
        <v>1.8512512579041651</v>
      </c>
      <c r="BD145" s="382">
        <v>1.4793080635742265E-2</v>
      </c>
      <c r="BE145" s="381">
        <v>0.87846953774879855</v>
      </c>
      <c r="BF145" s="380">
        <v>2.0671186004398532</v>
      </c>
      <c r="BG145" s="380">
        <v>0.87846953774879855</v>
      </c>
      <c r="BH145" s="89">
        <v>341.63067064624494</v>
      </c>
      <c r="BI145" s="380">
        <v>47.725557095823142</v>
      </c>
      <c r="BJ145" s="380">
        <v>0.25962420031088662</v>
      </c>
      <c r="BK145" s="89">
        <v>1048.3707342891578</v>
      </c>
      <c r="BL145" s="380">
        <v>252.17081435613451</v>
      </c>
      <c r="BM145" s="380">
        <v>0.43732228860035094</v>
      </c>
      <c r="BN145" s="89">
        <v>1063.433081614158</v>
      </c>
      <c r="BO145" s="380">
        <v>283.22315197522425</v>
      </c>
      <c r="BP145" s="380">
        <v>2.1904955150042698</v>
      </c>
      <c r="BQ145" s="89">
        <v>0.11816470039748735</v>
      </c>
      <c r="BR145" s="380">
        <v>0.11249523073137116</v>
      </c>
      <c r="BS145" s="380">
        <v>1.4561044173719504E-2</v>
      </c>
      <c r="BT145" s="381">
        <v>0.17398723885888351</v>
      </c>
      <c r="BU145" s="380">
        <v>0.46859657793188331</v>
      </c>
      <c r="BV145" s="380">
        <v>0.17398723885888351</v>
      </c>
      <c r="BW145" s="381">
        <v>8.8941691593928909E-2</v>
      </c>
      <c r="BX145" s="380">
        <v>0.21735709107968385</v>
      </c>
      <c r="BY145" s="380">
        <v>8.8941691593928909E-2</v>
      </c>
      <c r="BZ145" s="89">
        <v>3.2093471847153361</v>
      </c>
      <c r="CA145" s="380">
        <v>1.8854502921681691</v>
      </c>
      <c r="CB145" s="380">
        <v>0.38191276479826225</v>
      </c>
      <c r="CC145" s="89">
        <v>0.71050445185482303</v>
      </c>
      <c r="CD145" s="380">
        <v>0.28758198035888705</v>
      </c>
      <c r="CE145" s="380">
        <v>2.9211973493154571E-2</v>
      </c>
      <c r="CF145" s="89">
        <v>10.982556788959208</v>
      </c>
      <c r="CG145" s="380">
        <v>3.11398584858284</v>
      </c>
      <c r="CH145" s="380">
        <v>8.4854509380461268E-2</v>
      </c>
      <c r="CI145" s="89">
        <v>3.4889015537377248</v>
      </c>
      <c r="CJ145" s="380">
        <v>1.9686091498248419</v>
      </c>
      <c r="CK145" s="380">
        <v>0.10413393209223425</v>
      </c>
      <c r="CL145" s="381">
        <v>0.2765842238265413</v>
      </c>
      <c r="CM145" s="380">
        <v>0.71910833797491491</v>
      </c>
      <c r="CN145" s="380">
        <v>0.2765842238265413</v>
      </c>
      <c r="CO145" s="89">
        <v>774.73775508169535</v>
      </c>
      <c r="CP145" s="380">
        <v>169.27233637446386</v>
      </c>
      <c r="CQ145" s="380">
        <v>2.0262956961028391E-2</v>
      </c>
      <c r="CR145" s="89">
        <v>439.28773324812198</v>
      </c>
      <c r="CS145" s="380">
        <v>92.563154362992051</v>
      </c>
      <c r="CT145" s="380">
        <v>0</v>
      </c>
      <c r="CU145" s="89">
        <v>4.9482988685687745</v>
      </c>
      <c r="CV145" s="380">
        <v>1.4571760851182527</v>
      </c>
      <c r="CW145" s="380">
        <v>0</v>
      </c>
      <c r="CX145" s="89">
        <v>0</v>
      </c>
      <c r="CY145" s="380">
        <v>0</v>
      </c>
      <c r="CZ145" s="380">
        <v>0</v>
      </c>
      <c r="DA145" s="89">
        <v>0</v>
      </c>
      <c r="DB145" s="380">
        <v>0</v>
      </c>
      <c r="DC145" s="380">
        <v>0</v>
      </c>
      <c r="DD145" s="381">
        <v>6.7770302516594799E-2</v>
      </c>
      <c r="DE145" s="380">
        <v>0</v>
      </c>
      <c r="DF145" s="380">
        <v>6.7770302516594799E-2</v>
      </c>
      <c r="DG145" s="381">
        <v>3.8133680503645594E-2</v>
      </c>
      <c r="DH145" s="380">
        <v>0</v>
      </c>
      <c r="DI145" s="380">
        <v>3.8133680503645594E-2</v>
      </c>
      <c r="DJ145" s="89">
        <v>8.3910767639634578</v>
      </c>
      <c r="DK145" s="380">
        <v>4.0312407759474453</v>
      </c>
      <c r="DL145" s="380">
        <v>0</v>
      </c>
      <c r="DM145" s="89">
        <v>323.37444911835257</v>
      </c>
      <c r="DN145" s="380">
        <v>70.574352817896127</v>
      </c>
      <c r="DO145" s="380">
        <v>0</v>
      </c>
      <c r="DP145" s="89">
        <v>867.39488921329928</v>
      </c>
      <c r="DQ145" s="380">
        <v>166.67466322887384</v>
      </c>
      <c r="DR145" s="380">
        <v>9.4432444334247214E-3</v>
      </c>
      <c r="DS145" s="89">
        <v>140.95166751954864</v>
      </c>
      <c r="DT145" s="380">
        <v>26.510996706129614</v>
      </c>
      <c r="DU145" s="380">
        <v>0</v>
      </c>
      <c r="DV145" s="89">
        <v>717.47639142010064</v>
      </c>
      <c r="DW145" s="380">
        <v>137.60413170326066</v>
      </c>
      <c r="DX145" s="380">
        <v>0</v>
      </c>
      <c r="DY145" s="89">
        <v>172.7254066555825</v>
      </c>
      <c r="DZ145" s="380">
        <v>32.929149524735166</v>
      </c>
      <c r="EA145" s="380">
        <v>0</v>
      </c>
      <c r="EB145" s="89">
        <v>56.100776559350273</v>
      </c>
      <c r="EC145" s="380">
        <v>10.516343882257409</v>
      </c>
      <c r="ED145" s="380">
        <v>0</v>
      </c>
      <c r="EE145" s="89">
        <v>169.10175744332398</v>
      </c>
      <c r="EF145" s="380">
        <v>31.134754601375036</v>
      </c>
      <c r="EG145" s="380">
        <v>0</v>
      </c>
      <c r="EH145" s="89">
        <v>20.605000144528972</v>
      </c>
      <c r="EI145" s="380">
        <v>4.9109376880373672</v>
      </c>
      <c r="EJ145" s="380">
        <v>0</v>
      </c>
      <c r="EK145" s="89">
        <v>105.17052767325501</v>
      </c>
      <c r="EL145" s="380">
        <v>24.548553646751071</v>
      </c>
      <c r="EM145" s="380">
        <v>0</v>
      </c>
      <c r="EN145" s="89">
        <v>17.831017262716244</v>
      </c>
      <c r="EO145" s="380">
        <v>3.3887478009402145</v>
      </c>
      <c r="EP145" s="380">
        <v>0</v>
      </c>
      <c r="EQ145" s="89">
        <v>40.33321071591017</v>
      </c>
      <c r="ER145" s="380">
        <v>6.8329733152713263</v>
      </c>
      <c r="ES145" s="380">
        <v>0</v>
      </c>
      <c r="ET145" s="89">
        <v>4.1991754125113907</v>
      </c>
      <c r="EU145" s="380">
        <v>0.85940460737719093</v>
      </c>
      <c r="EV145" s="380">
        <v>0</v>
      </c>
      <c r="EW145" s="89">
        <v>21.757164679708669</v>
      </c>
      <c r="EX145" s="380">
        <v>4.4549670542709316</v>
      </c>
      <c r="EY145" s="380">
        <v>0</v>
      </c>
      <c r="EZ145" s="89">
        <v>2.8756600486297907</v>
      </c>
      <c r="FA145" s="380">
        <v>0.81227445056023473</v>
      </c>
      <c r="FB145" s="380">
        <v>3.2364631540385963E-3</v>
      </c>
      <c r="FC145" s="89">
        <v>0</v>
      </c>
      <c r="FD145" s="380">
        <v>0</v>
      </c>
      <c r="FE145" s="380">
        <v>0</v>
      </c>
      <c r="FF145" s="89">
        <v>0.67158839683906213</v>
      </c>
      <c r="FG145" s="380">
        <v>0.48281899087922825</v>
      </c>
      <c r="FH145" s="380">
        <v>0</v>
      </c>
      <c r="FI145" s="89">
        <v>0</v>
      </c>
      <c r="FJ145" s="380">
        <v>0</v>
      </c>
      <c r="FK145" s="380">
        <v>0</v>
      </c>
      <c r="FL145" s="89">
        <v>3.1274221565833211</v>
      </c>
      <c r="FM145" s="380">
        <v>0.68131022234075056</v>
      </c>
      <c r="FN145" s="380">
        <v>0</v>
      </c>
      <c r="FO145" s="89">
        <v>1.0234191991881987</v>
      </c>
      <c r="FP145" s="380">
        <v>0.35005655323605855</v>
      </c>
      <c r="FQ145" s="380">
        <v>0</v>
      </c>
      <c r="FS145" s="118">
        <v>3099.1848271149411</v>
      </c>
      <c r="FT145" s="118">
        <v>0.98815048968041574</v>
      </c>
      <c r="FU145" s="118">
        <v>1.7636225563441852</v>
      </c>
      <c r="FV145" s="207">
        <v>1.087549329091765</v>
      </c>
    </row>
    <row r="146" spans="2:178">
      <c r="B146" s="73" t="s">
        <v>17</v>
      </c>
      <c r="C146" s="73" t="s">
        <v>51</v>
      </c>
      <c r="D146" s="143" t="s">
        <v>413</v>
      </c>
      <c r="E146" s="143">
        <v>50.4</v>
      </c>
      <c r="F146" s="73">
        <v>11.3</v>
      </c>
      <c r="G146" s="397" t="s">
        <v>322</v>
      </c>
      <c r="H146" s="73" t="s">
        <v>13</v>
      </c>
      <c r="I146" s="73" t="s">
        <v>1047</v>
      </c>
      <c r="K146" s="73">
        <v>55</v>
      </c>
      <c r="L146" s="73">
        <v>23.99</v>
      </c>
      <c r="N146" s="135">
        <v>355.25863790693001</v>
      </c>
      <c r="O146" s="379">
        <v>31960</v>
      </c>
      <c r="P146" s="379">
        <v>750</v>
      </c>
      <c r="Q146" s="203"/>
      <c r="R146" s="381">
        <v>0.793317131045299</v>
      </c>
      <c r="S146" s="380">
        <v>1.60967987924471</v>
      </c>
      <c r="T146" s="380">
        <v>0.793317131045299</v>
      </c>
      <c r="U146" s="89">
        <v>4.2771763696385703</v>
      </c>
      <c r="V146" s="380">
        <v>4.6693237254972697</v>
      </c>
      <c r="W146" s="380">
        <v>1.7059602578598401</v>
      </c>
      <c r="X146" s="89">
        <v>170.13968725132801</v>
      </c>
      <c r="Y146" s="380">
        <v>25.509248710885199</v>
      </c>
      <c r="Z146" s="380">
        <v>0.62599818203958701</v>
      </c>
      <c r="AA146" s="89">
        <v>578.74178921875603</v>
      </c>
      <c r="AB146" s="380">
        <v>100.626640339416</v>
      </c>
      <c r="AC146" s="380">
        <v>8.1788371891486605E-2</v>
      </c>
      <c r="AD146" s="89">
        <v>6.85547941071487</v>
      </c>
      <c r="AE146" s="380">
        <v>10.7757118316175</v>
      </c>
      <c r="AF146" s="380">
        <v>0.29214037323083403</v>
      </c>
      <c r="AG146" s="89">
        <v>580.316234859514</v>
      </c>
      <c r="AH146" s="380">
        <v>258.731723555521</v>
      </c>
      <c r="AI146" s="380">
        <v>96.314898176804803</v>
      </c>
      <c r="AJ146" s="89">
        <v>210848.68191883899</v>
      </c>
      <c r="AK146" s="380">
        <v>19788.016505451498</v>
      </c>
      <c r="AL146" s="380">
        <v>3.7765472374012399</v>
      </c>
      <c r="AM146" s="89">
        <v>187.73177894873101</v>
      </c>
      <c r="AN146" s="380">
        <v>104.678085856636</v>
      </c>
      <c r="AO146" s="380">
        <v>30.522462150110901</v>
      </c>
      <c r="AP146" s="89">
        <v>542.46898227139695</v>
      </c>
      <c r="AQ146" s="380">
        <v>143.40769494206501</v>
      </c>
      <c r="AR146" s="380">
        <v>35.740915751409702</v>
      </c>
      <c r="AS146" s="89">
        <v>15.4620077610852</v>
      </c>
      <c r="AT146" s="380">
        <v>11.981947020594999</v>
      </c>
      <c r="AU146" s="380">
        <v>3.6096375408817201</v>
      </c>
      <c r="AV146" s="89">
        <v>1.18296619860688</v>
      </c>
      <c r="AW146" s="380">
        <v>0.550153845551281</v>
      </c>
      <c r="AX146" s="380">
        <v>0.133197941838233</v>
      </c>
      <c r="AY146" s="89">
        <v>3.7634161554762899</v>
      </c>
      <c r="AZ146" s="380">
        <v>5.78292654127854</v>
      </c>
      <c r="BA146" s="380">
        <v>0.10321447898921</v>
      </c>
      <c r="BB146" s="89">
        <v>11.5352461785935</v>
      </c>
      <c r="BC146" s="382">
        <v>1.7190954566029999</v>
      </c>
      <c r="BD146" s="382">
        <v>1.6887464029060401E-2</v>
      </c>
      <c r="BE146" s="381">
        <v>0.78845381265356296</v>
      </c>
      <c r="BF146" s="380">
        <v>1.88418841035943</v>
      </c>
      <c r="BG146" s="380">
        <v>0.78845381265356296</v>
      </c>
      <c r="BH146" s="89">
        <v>330.67759599407702</v>
      </c>
      <c r="BI146" s="380">
        <v>33.018661409902698</v>
      </c>
      <c r="BJ146" s="380">
        <v>0.206012726164536</v>
      </c>
      <c r="BK146" s="89">
        <v>1063.7274193471301</v>
      </c>
      <c r="BL146" s="380">
        <v>265.94112122233298</v>
      </c>
      <c r="BM146" s="380">
        <v>0.41860268459896199</v>
      </c>
      <c r="BN146" s="89">
        <v>1089.12184454777</v>
      </c>
      <c r="BO146" s="380">
        <v>247.1497651896</v>
      </c>
      <c r="BP146" s="380">
        <v>2.1984881073525702</v>
      </c>
      <c r="BQ146" s="89">
        <v>0.12407983432068299</v>
      </c>
      <c r="BR146" s="380">
        <v>0.146065398204973</v>
      </c>
      <c r="BS146" s="380">
        <v>1.3201712516551301E-2</v>
      </c>
      <c r="BT146" s="381">
        <v>0.16635878063371501</v>
      </c>
      <c r="BU146" s="380">
        <v>0.50070746312430303</v>
      </c>
      <c r="BV146" s="380">
        <v>0.16635878063371501</v>
      </c>
      <c r="BW146" s="89">
        <v>0.11397587170089001</v>
      </c>
      <c r="BX146" s="380">
        <v>0.22795174340177901</v>
      </c>
      <c r="BY146" s="380">
        <v>9.9038163078057601E-2</v>
      </c>
      <c r="BZ146" s="89">
        <v>3.4750509904254101</v>
      </c>
      <c r="CA146" s="380">
        <v>2.34438110993589</v>
      </c>
      <c r="CB146" s="380">
        <v>0.31499448526880103</v>
      </c>
      <c r="CC146" s="89">
        <v>0.94696331474432804</v>
      </c>
      <c r="CD146" s="380">
        <v>0.39131032792909098</v>
      </c>
      <c r="CE146" s="380">
        <v>2.51895339007768E-2</v>
      </c>
      <c r="CF146" s="89">
        <v>11.980023651235101</v>
      </c>
      <c r="CG146" s="380">
        <v>3.73722695905834</v>
      </c>
      <c r="CH146" s="380">
        <v>9.6233509216473806E-2</v>
      </c>
      <c r="CI146" s="89">
        <v>3.49172754393221</v>
      </c>
      <c r="CJ146" s="380">
        <v>1.3544233980095199</v>
      </c>
      <c r="CK146" s="380">
        <v>7.9802840375815198E-2</v>
      </c>
      <c r="CL146" s="381">
        <v>0.189861583643788</v>
      </c>
      <c r="CM146" s="380">
        <v>0.57635061194190296</v>
      </c>
      <c r="CN146" s="380">
        <v>0.189861583643788</v>
      </c>
      <c r="CO146" s="89">
        <v>804.89221857896098</v>
      </c>
      <c r="CP146" s="380">
        <v>157.26151038969999</v>
      </c>
      <c r="CQ146" s="380">
        <v>7.55416949180889E-3</v>
      </c>
      <c r="CR146" s="89">
        <v>475.50532605112102</v>
      </c>
      <c r="CS146" s="380">
        <v>89.032231179369703</v>
      </c>
      <c r="CT146" s="380">
        <v>3.4128921510991899E-3</v>
      </c>
      <c r="CU146" s="89">
        <v>6.7950538018896998</v>
      </c>
      <c r="CV146" s="380">
        <v>1.5611172408799301</v>
      </c>
      <c r="CW146" s="380">
        <v>0</v>
      </c>
      <c r="CX146" s="89">
        <v>0</v>
      </c>
      <c r="CY146" s="380">
        <v>0</v>
      </c>
      <c r="CZ146" s="380">
        <v>0</v>
      </c>
      <c r="DA146" s="89">
        <v>0</v>
      </c>
      <c r="DB146" s="380">
        <v>0</v>
      </c>
      <c r="DC146" s="380">
        <v>0</v>
      </c>
      <c r="DD146" s="381">
        <v>4.8736063000554497E-2</v>
      </c>
      <c r="DE146" s="380">
        <v>0</v>
      </c>
      <c r="DF146" s="380">
        <v>4.8736063000554497E-2</v>
      </c>
      <c r="DG146" s="381">
        <v>2.52343076439695E-2</v>
      </c>
      <c r="DH146" s="380">
        <v>0</v>
      </c>
      <c r="DI146" s="380">
        <v>2.52343076439695E-2</v>
      </c>
      <c r="DJ146" s="89">
        <v>12.150173942926999</v>
      </c>
      <c r="DK146" s="380">
        <v>4.2575832758400098</v>
      </c>
      <c r="DL146" s="380">
        <v>0</v>
      </c>
      <c r="DM146" s="89">
        <v>342.04430606086402</v>
      </c>
      <c r="DN146" s="380">
        <v>58.405107298468799</v>
      </c>
      <c r="DO146" s="380">
        <v>0</v>
      </c>
      <c r="DP146" s="89">
        <v>923.62373439337296</v>
      </c>
      <c r="DQ146" s="380">
        <v>146.551836463341</v>
      </c>
      <c r="DR146" s="380">
        <v>3.9315039360029299E-3</v>
      </c>
      <c r="DS146" s="89">
        <v>149.790393277757</v>
      </c>
      <c r="DT146" s="380">
        <v>23.864063889730499</v>
      </c>
      <c r="DU146" s="380">
        <v>0</v>
      </c>
      <c r="DV146" s="89">
        <v>766.45779500893502</v>
      </c>
      <c r="DW146" s="380">
        <v>141.11651729969901</v>
      </c>
      <c r="DX146" s="380">
        <v>0</v>
      </c>
      <c r="DY146" s="89">
        <v>184.51725421067499</v>
      </c>
      <c r="DZ146" s="380">
        <v>33.596627846097498</v>
      </c>
      <c r="EA146" s="380">
        <v>0</v>
      </c>
      <c r="EB146" s="89">
        <v>59.879352457625203</v>
      </c>
      <c r="EC146" s="380">
        <v>12.4864315850881</v>
      </c>
      <c r="ED146" s="380">
        <v>0</v>
      </c>
      <c r="EE146" s="89">
        <v>187.285495848051</v>
      </c>
      <c r="EF146" s="380">
        <v>37.6083737179747</v>
      </c>
      <c r="EG146" s="380">
        <v>0</v>
      </c>
      <c r="EH146" s="89">
        <v>22.305992185132901</v>
      </c>
      <c r="EI146" s="380">
        <v>4.4031527943411701</v>
      </c>
      <c r="EJ146" s="380">
        <v>0</v>
      </c>
      <c r="EK146" s="89">
        <v>114.128080701831</v>
      </c>
      <c r="EL146" s="380">
        <v>21.609973783371402</v>
      </c>
      <c r="EM146" s="380">
        <v>0</v>
      </c>
      <c r="EN146" s="89">
        <v>19.702876301267501</v>
      </c>
      <c r="EO146" s="380">
        <v>4.1875683976143998</v>
      </c>
      <c r="EP146" s="380">
        <v>3.80856425644796E-3</v>
      </c>
      <c r="EQ146" s="89">
        <v>45.271863287804003</v>
      </c>
      <c r="ER146" s="380">
        <v>9.0737443765701205</v>
      </c>
      <c r="ES146" s="380">
        <v>1.5790466527699699E-2</v>
      </c>
      <c r="ET146" s="89">
        <v>4.5945809777425097</v>
      </c>
      <c r="EU146" s="380">
        <v>1.0898749647005901</v>
      </c>
      <c r="EV146" s="380">
        <v>0</v>
      </c>
      <c r="EW146" s="89">
        <v>23.111208011320301</v>
      </c>
      <c r="EX146" s="380">
        <v>5.1679362061946401</v>
      </c>
      <c r="EY146" s="380">
        <v>0</v>
      </c>
      <c r="EZ146" s="89">
        <v>3.0435828201685902</v>
      </c>
      <c r="FA146" s="380">
        <v>0.749516796370021</v>
      </c>
      <c r="FB146" s="380">
        <v>0</v>
      </c>
      <c r="FC146" s="381">
        <v>1.11827234723727E-2</v>
      </c>
      <c r="FD146" s="380">
        <v>0</v>
      </c>
      <c r="FE146" s="380">
        <v>1.11827234723727E-2</v>
      </c>
      <c r="FF146" s="89">
        <v>1.63628366553018</v>
      </c>
      <c r="FG146" s="380">
        <v>0.78293882226302602</v>
      </c>
      <c r="FH146" s="380">
        <v>0</v>
      </c>
      <c r="FI146" s="89">
        <v>0</v>
      </c>
      <c r="FJ146" s="380">
        <v>0</v>
      </c>
      <c r="FK146" s="380">
        <v>0</v>
      </c>
      <c r="FL146" s="89">
        <v>3.4013549388692201</v>
      </c>
      <c r="FM146" s="380">
        <v>0.81086297453095202</v>
      </c>
      <c r="FN146" s="380">
        <v>0</v>
      </c>
      <c r="FO146" s="89">
        <v>1.1570910633198199</v>
      </c>
      <c r="FP146" s="380">
        <v>0.32166877051174497</v>
      </c>
      <c r="FQ146" s="380">
        <v>0</v>
      </c>
      <c r="FS146" s="118">
        <v>3321.2618415936681</v>
      </c>
      <c r="FT146" s="118">
        <v>0.97224767868389117</v>
      </c>
      <c r="FU146" s="118">
        <v>1.6927091548337945</v>
      </c>
      <c r="FV146" s="207">
        <v>1.117549657702698</v>
      </c>
    </row>
    <row r="147" spans="2:178">
      <c r="B147" s="73" t="s">
        <v>17</v>
      </c>
      <c r="C147" s="73" t="s">
        <v>51</v>
      </c>
      <c r="D147" s="143" t="s">
        <v>413</v>
      </c>
      <c r="E147" s="143">
        <v>50.4</v>
      </c>
      <c r="F147" s="73">
        <v>11.3</v>
      </c>
      <c r="G147" s="397" t="s">
        <v>322</v>
      </c>
      <c r="H147" s="73" t="s">
        <v>13</v>
      </c>
      <c r="I147" s="73" t="s">
        <v>1048</v>
      </c>
      <c r="K147" s="73">
        <v>55</v>
      </c>
      <c r="L147" s="73">
        <v>23.99</v>
      </c>
      <c r="N147" s="135">
        <v>448.74775314559588</v>
      </c>
      <c r="O147" s="379">
        <v>30019.999999999996</v>
      </c>
      <c r="P147" s="379">
        <v>709.99999999999989</v>
      </c>
      <c r="Q147" s="203"/>
      <c r="R147" s="381">
        <v>1.0270615542070172</v>
      </c>
      <c r="S147" s="380">
        <v>2.093276309278238</v>
      </c>
      <c r="T147" s="380">
        <v>1.0270615542070172</v>
      </c>
      <c r="U147" s="89">
        <v>5.8309208037420461</v>
      </c>
      <c r="V147" s="380">
        <v>6.0803958699267513</v>
      </c>
      <c r="W147" s="380">
        <v>2.3654837185817725</v>
      </c>
      <c r="X147" s="89">
        <v>181.40227644275626</v>
      </c>
      <c r="Y147" s="380">
        <v>21.966068053625587</v>
      </c>
      <c r="Z147" s="380">
        <v>0.73348167326217995</v>
      </c>
      <c r="AA147" s="89">
        <v>466.25433212706616</v>
      </c>
      <c r="AB147" s="380">
        <v>66.377524940004591</v>
      </c>
      <c r="AC147" s="380">
        <v>5.3856656337607174E-2</v>
      </c>
      <c r="AD147" s="381">
        <v>0.51001893617347871</v>
      </c>
      <c r="AE147" s="380">
        <v>3.6273288539019339</v>
      </c>
      <c r="AF147" s="380">
        <v>0.51001893617347871</v>
      </c>
      <c r="AG147" s="89">
        <v>501.51984089086466</v>
      </c>
      <c r="AH147" s="380">
        <v>266.97390440349068</v>
      </c>
      <c r="AI147" s="380">
        <v>120.47303304673103</v>
      </c>
      <c r="AJ147" s="89">
        <v>211246.60288878862</v>
      </c>
      <c r="AK147" s="380">
        <v>16846.386339236931</v>
      </c>
      <c r="AL147" s="380">
        <v>6.0001008486164897</v>
      </c>
      <c r="AM147" s="89">
        <v>193.9738129651258</v>
      </c>
      <c r="AN147" s="380">
        <v>75.539902405631352</v>
      </c>
      <c r="AO147" s="380">
        <v>46.420500586186058</v>
      </c>
      <c r="AP147" s="89">
        <v>522.79340169378145</v>
      </c>
      <c r="AQ147" s="380">
        <v>198.94264594380982</v>
      </c>
      <c r="AR147" s="380">
        <v>47.024260695320358</v>
      </c>
      <c r="AS147" s="89">
        <v>11.440323025058698</v>
      </c>
      <c r="AT147" s="380">
        <v>8.5627281760660825</v>
      </c>
      <c r="AU147" s="380">
        <v>4.9563338487065067</v>
      </c>
      <c r="AV147" s="89">
        <v>0.93213282663905495</v>
      </c>
      <c r="AW147" s="380">
        <v>0.3767121679108717</v>
      </c>
      <c r="AX147" s="380">
        <v>0.19760942899290837</v>
      </c>
      <c r="AY147" s="381">
        <v>0.28511160643454919</v>
      </c>
      <c r="AZ147" s="380">
        <v>26.298328840861181</v>
      </c>
      <c r="BA147" s="380">
        <v>0.28511160643454919</v>
      </c>
      <c r="BB147" s="89">
        <v>9.4008704051180789</v>
      </c>
      <c r="BC147" s="382">
        <v>1.5310003171041593</v>
      </c>
      <c r="BD147" s="382">
        <v>2.4968849653605463E-2</v>
      </c>
      <c r="BE147" s="381">
        <v>1.1451155919801901</v>
      </c>
      <c r="BF147" s="380">
        <v>3.1895352308285285</v>
      </c>
      <c r="BG147" s="380">
        <v>1.1451155919801901</v>
      </c>
      <c r="BH147" s="89">
        <v>310.84043958115325</v>
      </c>
      <c r="BI147" s="380">
        <v>32.113552684680329</v>
      </c>
      <c r="BJ147" s="380">
        <v>0.32209738671312649</v>
      </c>
      <c r="BK147" s="89">
        <v>879.99942069722999</v>
      </c>
      <c r="BL147" s="380">
        <v>161.48819322181518</v>
      </c>
      <c r="BM147" s="380">
        <v>0.45302159222921518</v>
      </c>
      <c r="BN147" s="89">
        <v>914.36184432198615</v>
      </c>
      <c r="BO147" s="380">
        <v>215.97684754542894</v>
      </c>
      <c r="BP147" s="380">
        <v>3.3571596167957836</v>
      </c>
      <c r="BQ147" s="89">
        <v>0.10276152944879478</v>
      </c>
      <c r="BR147" s="380">
        <v>9.650982424207584E-2</v>
      </c>
      <c r="BS147" s="380">
        <v>1.9374732675183921E-2</v>
      </c>
      <c r="BT147" s="381">
        <v>0.21964782759063362</v>
      </c>
      <c r="BU147" s="380">
        <v>0.44370334930372157</v>
      </c>
      <c r="BV147" s="380">
        <v>0.21964782759063362</v>
      </c>
      <c r="BW147" s="381">
        <v>9.3189197953544578E-2</v>
      </c>
      <c r="BX147" s="380">
        <v>0.20989473438483192</v>
      </c>
      <c r="BY147" s="380">
        <v>9.3189197953544578E-2</v>
      </c>
      <c r="BZ147" s="89">
        <v>2.869707626117358</v>
      </c>
      <c r="CA147" s="380">
        <v>2.6468783610370998</v>
      </c>
      <c r="CB147" s="380">
        <v>0.42241296806652501</v>
      </c>
      <c r="CC147" s="89">
        <v>0.53742938558332431</v>
      </c>
      <c r="CD147" s="380">
        <v>0.24134797120292745</v>
      </c>
      <c r="CE147" s="380">
        <v>3.096655011733674E-2</v>
      </c>
      <c r="CF147" s="89">
        <v>11.64855710496883</v>
      </c>
      <c r="CG147" s="380">
        <v>4.1973912110221958</v>
      </c>
      <c r="CH147" s="380">
        <v>0.10210899232816982</v>
      </c>
      <c r="CI147" s="89">
        <v>3.2623824743210359</v>
      </c>
      <c r="CJ147" s="380">
        <v>1.4204869448152837</v>
      </c>
      <c r="CK147" s="380">
        <v>9.0579230358974125E-2</v>
      </c>
      <c r="CL147" s="381">
        <v>0.30433605276885284</v>
      </c>
      <c r="CM147" s="380">
        <v>0.67336389821841258</v>
      </c>
      <c r="CN147" s="380">
        <v>0.30433605276885284</v>
      </c>
      <c r="CO147" s="89">
        <v>757.40819022832159</v>
      </c>
      <c r="CP147" s="380">
        <v>133.54012701216573</v>
      </c>
      <c r="CQ147" s="380">
        <v>1.4704858041122749E-2</v>
      </c>
      <c r="CR147" s="89">
        <v>428.91608811949925</v>
      </c>
      <c r="CS147" s="380">
        <v>84.682716786848246</v>
      </c>
      <c r="CT147" s="380">
        <v>0</v>
      </c>
      <c r="CU147" s="89">
        <v>3.9570316788540842</v>
      </c>
      <c r="CV147" s="380">
        <v>1.4395291863854791</v>
      </c>
      <c r="CW147" s="380">
        <v>8.8445716414606908E-3</v>
      </c>
      <c r="CX147" s="89">
        <v>0</v>
      </c>
      <c r="CY147" s="380">
        <v>0</v>
      </c>
      <c r="CZ147" s="380">
        <v>0</v>
      </c>
      <c r="DA147" s="89">
        <v>0</v>
      </c>
      <c r="DB147" s="380">
        <v>0</v>
      </c>
      <c r="DC147" s="380">
        <v>0</v>
      </c>
      <c r="DD147" s="381">
        <v>7.8052178064136307E-2</v>
      </c>
      <c r="DE147" s="380">
        <v>0</v>
      </c>
      <c r="DF147" s="380">
        <v>7.8052178064136307E-2</v>
      </c>
      <c r="DG147" s="381">
        <v>2.5093332906378798E-2</v>
      </c>
      <c r="DH147" s="380">
        <v>0</v>
      </c>
      <c r="DI147" s="380">
        <v>2.5093332906378798E-2</v>
      </c>
      <c r="DJ147" s="89">
        <v>6.1631972576999408</v>
      </c>
      <c r="DK147" s="380">
        <v>3.44982426729102</v>
      </c>
      <c r="DL147" s="380">
        <v>0</v>
      </c>
      <c r="DM147" s="89">
        <v>302.29605472017806</v>
      </c>
      <c r="DN147" s="380">
        <v>58.351846361791715</v>
      </c>
      <c r="DO147" s="380">
        <v>0</v>
      </c>
      <c r="DP147" s="89">
        <v>832.51967189715992</v>
      </c>
      <c r="DQ147" s="380">
        <v>163.67723999173654</v>
      </c>
      <c r="DR147" s="380">
        <v>0</v>
      </c>
      <c r="DS147" s="89">
        <v>132.95844466566112</v>
      </c>
      <c r="DT147" s="380">
        <v>23.238082046591472</v>
      </c>
      <c r="DU147" s="380">
        <v>0</v>
      </c>
      <c r="DV147" s="89">
        <v>672.54372381023131</v>
      </c>
      <c r="DW147" s="380">
        <v>130.36017119310603</v>
      </c>
      <c r="DX147" s="380">
        <v>0</v>
      </c>
      <c r="DY147" s="89">
        <v>159.29271779441598</v>
      </c>
      <c r="DZ147" s="380">
        <v>31.11891037956492</v>
      </c>
      <c r="EA147" s="380">
        <v>0</v>
      </c>
      <c r="EB147" s="89">
        <v>52.718124777936346</v>
      </c>
      <c r="EC147" s="380">
        <v>9.3721558303754104</v>
      </c>
      <c r="ED147" s="380">
        <v>0</v>
      </c>
      <c r="EE147" s="89">
        <v>164.22294528028905</v>
      </c>
      <c r="EF147" s="380">
        <v>34.154307980956588</v>
      </c>
      <c r="EG147" s="380">
        <v>0</v>
      </c>
      <c r="EH147" s="89">
        <v>19.119382095103447</v>
      </c>
      <c r="EI147" s="380">
        <v>3.5471231245670003</v>
      </c>
      <c r="EJ147" s="380">
        <v>0</v>
      </c>
      <c r="EK147" s="89">
        <v>100.64134530621018</v>
      </c>
      <c r="EL147" s="380">
        <v>19.716955161295559</v>
      </c>
      <c r="EM147" s="380">
        <v>0</v>
      </c>
      <c r="EN147" s="89">
        <v>17.168262939705496</v>
      </c>
      <c r="EO147" s="380">
        <v>3.559021094335062</v>
      </c>
      <c r="EP147" s="380">
        <v>0</v>
      </c>
      <c r="EQ147" s="89">
        <v>39.636559803481816</v>
      </c>
      <c r="ER147" s="380">
        <v>7.3298022425694729</v>
      </c>
      <c r="ES147" s="380">
        <v>0</v>
      </c>
      <c r="ET147" s="89">
        <v>3.9946445154799899</v>
      </c>
      <c r="EU147" s="380">
        <v>0.93459906595505371</v>
      </c>
      <c r="EV147" s="380">
        <v>0</v>
      </c>
      <c r="EW147" s="89">
        <v>20.730259112336352</v>
      </c>
      <c r="EX147" s="380">
        <v>4.6821776530662031</v>
      </c>
      <c r="EY147" s="380">
        <v>0</v>
      </c>
      <c r="EZ147" s="89">
        <v>2.7170637620615841</v>
      </c>
      <c r="FA147" s="380">
        <v>0.60531366825709365</v>
      </c>
      <c r="FB147" s="380">
        <v>0</v>
      </c>
      <c r="FC147" s="89">
        <v>0</v>
      </c>
      <c r="FD147" s="380">
        <v>0</v>
      </c>
      <c r="FE147" s="380">
        <v>0</v>
      </c>
      <c r="FF147" s="89">
        <v>1.277649389233529</v>
      </c>
      <c r="FG147" s="380">
        <v>0.66071654125214219</v>
      </c>
      <c r="FH147" s="380">
        <v>1.0942363617498344E-2</v>
      </c>
      <c r="FI147" s="381">
        <v>9.1174929022490251E-3</v>
      </c>
      <c r="FJ147" s="380">
        <v>0</v>
      </c>
      <c r="FK147" s="380">
        <v>9.1174929022490251E-3</v>
      </c>
      <c r="FL147" s="89">
        <v>2.6805613615122375</v>
      </c>
      <c r="FM147" s="380">
        <v>0.85702012688167695</v>
      </c>
      <c r="FN147" s="380">
        <v>0</v>
      </c>
      <c r="FO147" s="89">
        <v>0.96114224337884191</v>
      </c>
      <c r="FP147" s="380">
        <v>0.36927422806264909</v>
      </c>
      <c r="FQ147" s="380">
        <v>4.9958744899185007E-3</v>
      </c>
      <c r="FS147" s="118">
        <v>2949.4752885997495</v>
      </c>
      <c r="FT147" s="118">
        <v>0.98486201144341257</v>
      </c>
      <c r="FU147" s="118">
        <v>1.7658656581268222</v>
      </c>
      <c r="FV147" s="207">
        <v>0.98656549726251175</v>
      </c>
    </row>
    <row r="148" spans="2:178">
      <c r="B148" s="73" t="s">
        <v>17</v>
      </c>
      <c r="C148" s="73" t="s">
        <v>51</v>
      </c>
      <c r="D148" s="143" t="s">
        <v>413</v>
      </c>
      <c r="E148" s="143">
        <v>50.4</v>
      </c>
      <c r="F148" s="73">
        <v>11.3</v>
      </c>
      <c r="G148" s="397" t="s">
        <v>322</v>
      </c>
      <c r="H148" s="73" t="s">
        <v>13</v>
      </c>
      <c r="I148" s="73" t="s">
        <v>1049</v>
      </c>
      <c r="K148" s="73">
        <v>55</v>
      </c>
      <c r="L148" s="73">
        <v>23.99</v>
      </c>
      <c r="N148" s="135">
        <v>551.58577990812819</v>
      </c>
      <c r="O148" s="379">
        <v>31900</v>
      </c>
      <c r="P148" s="379">
        <v>770</v>
      </c>
      <c r="Q148" s="203"/>
      <c r="R148" s="381">
        <v>1.0099678782817059</v>
      </c>
      <c r="S148" s="380">
        <v>1.8207758680214408</v>
      </c>
      <c r="T148" s="380">
        <v>1.0099678782817059</v>
      </c>
      <c r="U148" s="89">
        <v>5.6245067449540747</v>
      </c>
      <c r="V148" s="380">
        <v>6.1760173320251859</v>
      </c>
      <c r="W148" s="380">
        <v>2.1909009209282582</v>
      </c>
      <c r="X148" s="89">
        <v>173.02454903875093</v>
      </c>
      <c r="Y148" s="380">
        <v>17.629641971820444</v>
      </c>
      <c r="Z148" s="380">
        <v>0.78915349137556723</v>
      </c>
      <c r="AA148" s="89">
        <v>526.05681008052807</v>
      </c>
      <c r="AB148" s="380">
        <v>74.781386286974666</v>
      </c>
      <c r="AC148" s="380">
        <v>0.29337270879524752</v>
      </c>
      <c r="AD148" s="89">
        <v>1.1701395434092936</v>
      </c>
      <c r="AE148" s="380">
        <v>1.9661061261564776</v>
      </c>
      <c r="AF148" s="380">
        <v>0.45129392599373069</v>
      </c>
      <c r="AG148" s="89">
        <v>533.28335168502656</v>
      </c>
      <c r="AH148" s="380">
        <v>197.96902831050286</v>
      </c>
      <c r="AI148" s="380">
        <v>109.38484773885203</v>
      </c>
      <c r="AJ148" s="89">
        <v>208339.11565000014</v>
      </c>
      <c r="AK148" s="380">
        <v>16411.658943389266</v>
      </c>
      <c r="AL148" s="380">
        <v>6.4866595230447768</v>
      </c>
      <c r="AM148" s="89">
        <v>179.22762405321475</v>
      </c>
      <c r="AN148" s="380">
        <v>96.278998560200463</v>
      </c>
      <c r="AO148" s="380">
        <v>43.789451183650996</v>
      </c>
      <c r="AP148" s="89">
        <v>607.36842745676381</v>
      </c>
      <c r="AQ148" s="380">
        <v>168.28427493048099</v>
      </c>
      <c r="AR148" s="380">
        <v>57.299296315688359</v>
      </c>
      <c r="AS148" s="381">
        <v>4.5055950639253233</v>
      </c>
      <c r="AT148" s="380">
        <v>8.1326267327970125</v>
      </c>
      <c r="AU148" s="380">
        <v>4.5055950639253233</v>
      </c>
      <c r="AV148" s="89">
        <v>0.99186831247469542</v>
      </c>
      <c r="AW148" s="380">
        <v>0.49342633915149242</v>
      </c>
      <c r="AX148" s="380">
        <v>0.17468958790180258</v>
      </c>
      <c r="AY148" s="89">
        <v>34.747070323266371</v>
      </c>
      <c r="AZ148" s="380">
        <v>28.011915387853296</v>
      </c>
      <c r="BA148" s="380">
        <v>0.24583757631234834</v>
      </c>
      <c r="BB148" s="89">
        <v>9.7735702510425053</v>
      </c>
      <c r="BC148" s="382">
        <v>0.95050197618300669</v>
      </c>
      <c r="BD148" s="382">
        <v>1.9829741846441543E-2</v>
      </c>
      <c r="BE148" s="381">
        <v>1.1333899798763529</v>
      </c>
      <c r="BF148" s="380">
        <v>2.3609769197390946</v>
      </c>
      <c r="BG148" s="380">
        <v>1.1333899798763529</v>
      </c>
      <c r="BH148" s="89">
        <v>317.62084702457076</v>
      </c>
      <c r="BI148" s="380">
        <v>33.083607847273484</v>
      </c>
      <c r="BJ148" s="380">
        <v>0.28729575679283836</v>
      </c>
      <c r="BK148" s="89">
        <v>933.34613763610059</v>
      </c>
      <c r="BL148" s="380">
        <v>152.16147847595559</v>
      </c>
      <c r="BM148" s="380">
        <v>0.58524503456553689</v>
      </c>
      <c r="BN148" s="89">
        <v>935.50215339986278</v>
      </c>
      <c r="BO148" s="380">
        <v>170.14467846408988</v>
      </c>
      <c r="BP148" s="380">
        <v>2.7937751555832682</v>
      </c>
      <c r="BQ148" s="89">
        <v>0.11098388163357104</v>
      </c>
      <c r="BR148" s="380">
        <v>0.10079640245517391</v>
      </c>
      <c r="BS148" s="380">
        <v>2.5134249229759292E-2</v>
      </c>
      <c r="BT148" s="381">
        <v>0.22021452330807068</v>
      </c>
      <c r="BU148" s="380">
        <v>0.46101841504163005</v>
      </c>
      <c r="BV148" s="380">
        <v>0.22021452330807068</v>
      </c>
      <c r="BW148" s="89">
        <v>0.26244879809249999</v>
      </c>
      <c r="BX148" s="380">
        <v>0.39635747184540326</v>
      </c>
      <c r="BY148" s="380">
        <v>9.3952223441696139E-2</v>
      </c>
      <c r="BZ148" s="89">
        <v>4.842490916720072</v>
      </c>
      <c r="CA148" s="380">
        <v>3.0471359640886906</v>
      </c>
      <c r="CB148" s="380">
        <v>0.41700238008436802</v>
      </c>
      <c r="CC148" s="89">
        <v>0.66036489902194639</v>
      </c>
      <c r="CD148" s="380">
        <v>0.43174102280564713</v>
      </c>
      <c r="CE148" s="380">
        <v>2.715461767647968E-2</v>
      </c>
      <c r="CF148" s="89">
        <v>12.550129366456643</v>
      </c>
      <c r="CG148" s="380">
        <v>3.032249706316251</v>
      </c>
      <c r="CH148" s="380">
        <v>0.16513927599376521</v>
      </c>
      <c r="CI148" s="89">
        <v>3.2826405711434128</v>
      </c>
      <c r="CJ148" s="380">
        <v>1.4276924451643234</v>
      </c>
      <c r="CK148" s="380">
        <v>9.4299417448453757E-2</v>
      </c>
      <c r="CL148" s="381">
        <v>0.32842163781153871</v>
      </c>
      <c r="CM148" s="380">
        <v>0.6424970184974933</v>
      </c>
      <c r="CN148" s="380">
        <v>0.32842163781153871</v>
      </c>
      <c r="CO148" s="89">
        <v>782.54106105423068</v>
      </c>
      <c r="CP148" s="380">
        <v>137.26314949121863</v>
      </c>
      <c r="CQ148" s="380">
        <v>1.4650795880721318E-2</v>
      </c>
      <c r="CR148" s="89">
        <v>446.45659489455613</v>
      </c>
      <c r="CS148" s="380">
        <v>63.715572936023023</v>
      </c>
      <c r="CT148" s="380">
        <v>0</v>
      </c>
      <c r="CU148" s="89">
        <v>5.6140206096184535</v>
      </c>
      <c r="CV148" s="380">
        <v>1.7569994981428974</v>
      </c>
      <c r="CW148" s="380">
        <v>0</v>
      </c>
      <c r="CX148" s="381">
        <v>4.9502804287692038E-3</v>
      </c>
      <c r="CY148" s="380">
        <v>1.0933328372367957E-2</v>
      </c>
      <c r="CZ148" s="380">
        <v>4.9502804287692038E-3</v>
      </c>
      <c r="DA148" s="89">
        <v>0</v>
      </c>
      <c r="DB148" s="380">
        <v>0</v>
      </c>
      <c r="DC148" s="380">
        <v>0</v>
      </c>
      <c r="DD148" s="381">
        <v>7.8875151370782409E-2</v>
      </c>
      <c r="DE148" s="380">
        <v>0</v>
      </c>
      <c r="DF148" s="380">
        <v>7.8875151370782409E-2</v>
      </c>
      <c r="DG148" s="381">
        <v>3.8561995541174829E-2</v>
      </c>
      <c r="DH148" s="380">
        <v>0</v>
      </c>
      <c r="DI148" s="380">
        <v>3.8561995541174829E-2</v>
      </c>
      <c r="DJ148" s="89">
        <v>8.8637378327956444</v>
      </c>
      <c r="DK148" s="380">
        <v>3.7957026364113791</v>
      </c>
      <c r="DL148" s="380">
        <v>0</v>
      </c>
      <c r="DM148" s="89">
        <v>321.64534484709628</v>
      </c>
      <c r="DN148" s="380">
        <v>48.434589545861641</v>
      </c>
      <c r="DO148" s="380">
        <v>0</v>
      </c>
      <c r="DP148" s="89">
        <v>882.66277863211053</v>
      </c>
      <c r="DQ148" s="380">
        <v>172.54005815850459</v>
      </c>
      <c r="DR148" s="380">
        <v>0</v>
      </c>
      <c r="DS148" s="89">
        <v>139.28809234323538</v>
      </c>
      <c r="DT148" s="380">
        <v>17.865091092462812</v>
      </c>
      <c r="DU148" s="380">
        <v>0</v>
      </c>
      <c r="DV148" s="89">
        <v>713.00032672325904</v>
      </c>
      <c r="DW148" s="380">
        <v>124.75138104998466</v>
      </c>
      <c r="DX148" s="380">
        <v>0</v>
      </c>
      <c r="DY148" s="89">
        <v>173.71212555795344</v>
      </c>
      <c r="DZ148" s="380">
        <v>31.55248412527807</v>
      </c>
      <c r="EA148" s="380">
        <v>0</v>
      </c>
      <c r="EB148" s="89">
        <v>56.624525732494249</v>
      </c>
      <c r="EC148" s="380">
        <v>8.0781090382413634</v>
      </c>
      <c r="ED148" s="380">
        <v>0</v>
      </c>
      <c r="EE148" s="89">
        <v>175.08757240169635</v>
      </c>
      <c r="EF148" s="380">
        <v>27.966935060351368</v>
      </c>
      <c r="EG148" s="380">
        <v>0</v>
      </c>
      <c r="EH148" s="89">
        <v>20.996059483685364</v>
      </c>
      <c r="EI148" s="380">
        <v>3.5994333715388982</v>
      </c>
      <c r="EJ148" s="380">
        <v>3.8166425810946219E-3</v>
      </c>
      <c r="EK148" s="89">
        <v>107.25566446661728</v>
      </c>
      <c r="EL148" s="380">
        <v>21.552377442381136</v>
      </c>
      <c r="EM148" s="380">
        <v>0</v>
      </c>
      <c r="EN148" s="89">
        <v>18.028856214645298</v>
      </c>
      <c r="EO148" s="380">
        <v>3.0963324533505738</v>
      </c>
      <c r="EP148" s="380">
        <v>0</v>
      </c>
      <c r="EQ148" s="89">
        <v>42.745891144232473</v>
      </c>
      <c r="ER148" s="380">
        <v>8.5112597236269707</v>
      </c>
      <c r="ES148" s="380">
        <v>0</v>
      </c>
      <c r="ET148" s="89">
        <v>4.3864199483168171</v>
      </c>
      <c r="EU148" s="380">
        <v>0.88435632409903664</v>
      </c>
      <c r="EV148" s="380">
        <v>0</v>
      </c>
      <c r="EW148" s="89">
        <v>22.429715176853225</v>
      </c>
      <c r="EX148" s="380">
        <v>4.4646039398562234</v>
      </c>
      <c r="EY148" s="380">
        <v>0</v>
      </c>
      <c r="EZ148" s="89">
        <v>2.8547020644257315</v>
      </c>
      <c r="FA148" s="380">
        <v>0.56106724933328755</v>
      </c>
      <c r="FB148" s="380">
        <v>0</v>
      </c>
      <c r="FC148" s="89">
        <v>0</v>
      </c>
      <c r="FD148" s="380">
        <v>0</v>
      </c>
      <c r="FE148" s="380">
        <v>0</v>
      </c>
      <c r="FF148" s="89">
        <v>0.83562743042675613</v>
      </c>
      <c r="FG148" s="380">
        <v>0.37849612781466929</v>
      </c>
      <c r="FH148" s="380">
        <v>1.0896855610057174E-2</v>
      </c>
      <c r="FI148" s="89">
        <v>0</v>
      </c>
      <c r="FJ148" s="380">
        <v>0</v>
      </c>
      <c r="FK148" s="380">
        <v>0</v>
      </c>
      <c r="FL148" s="89">
        <v>3.3535012752318449</v>
      </c>
      <c r="FM148" s="380">
        <v>0.46174405596483514</v>
      </c>
      <c r="FN148" s="380">
        <v>0</v>
      </c>
      <c r="FO148" s="89">
        <v>1.0112943667160892</v>
      </c>
      <c r="FP148" s="380">
        <v>0.38379506430579763</v>
      </c>
      <c r="FQ148" s="380">
        <v>0</v>
      </c>
      <c r="FS148" s="118">
        <v>3127.1746696311779</v>
      </c>
      <c r="FT148" s="118">
        <v>0.97952870915171963</v>
      </c>
      <c r="FU148" s="118">
        <v>1.7527819501446738</v>
      </c>
      <c r="FV148" s="207">
        <v>1.1747289908190313</v>
      </c>
    </row>
    <row r="149" spans="2:178">
      <c r="B149" s="73" t="s">
        <v>17</v>
      </c>
      <c r="C149" s="73" t="s">
        <v>51</v>
      </c>
      <c r="D149" s="73" t="s">
        <v>60</v>
      </c>
      <c r="E149" s="174">
        <v>49</v>
      </c>
      <c r="F149" s="73">
        <v>0</v>
      </c>
      <c r="G149" s="156" t="s">
        <v>322</v>
      </c>
      <c r="H149" s="73" t="s">
        <v>59</v>
      </c>
      <c r="I149" s="73" t="s">
        <v>1050</v>
      </c>
      <c r="J149" s="73" t="s">
        <v>920</v>
      </c>
      <c r="K149" s="73">
        <v>55</v>
      </c>
      <c r="L149" s="207">
        <v>32.029529074103138</v>
      </c>
      <c r="M149" s="207"/>
      <c r="N149" s="135">
        <v>331.88635909726378</v>
      </c>
      <c r="O149" s="379">
        <v>30630</v>
      </c>
      <c r="P149" s="379">
        <v>1480</v>
      </c>
      <c r="Q149" s="203"/>
      <c r="R149" s="381">
        <v>1.0654405045556026</v>
      </c>
      <c r="S149" s="380">
        <v>2.0375617127572392</v>
      </c>
      <c r="T149" s="380">
        <v>1.0654405045556026</v>
      </c>
      <c r="U149" s="89">
        <v>8.2963843819333771</v>
      </c>
      <c r="V149" s="380">
        <v>6.1427744184624116</v>
      </c>
      <c r="W149" s="380">
        <v>1.6904016389172811</v>
      </c>
      <c r="X149" s="89">
        <v>169.90165455654287</v>
      </c>
      <c r="Y149" s="380">
        <v>11.159374985675328</v>
      </c>
      <c r="Z149" s="380">
        <v>0.63426535799900563</v>
      </c>
      <c r="AA149" s="89">
        <v>674.85927892475377</v>
      </c>
      <c r="AB149" s="380">
        <v>78.051919866555394</v>
      </c>
      <c r="AC149" s="380">
        <v>0.14294116277871852</v>
      </c>
      <c r="AD149" s="89">
        <v>30.310897078727365</v>
      </c>
      <c r="AE149" s="380">
        <v>33.847418192880234</v>
      </c>
      <c r="AF149" s="380">
        <v>0.48306670293194914</v>
      </c>
      <c r="AG149" s="89">
        <v>360.09200058809984</v>
      </c>
      <c r="AH149" s="380">
        <v>222.03907230976935</v>
      </c>
      <c r="AI149" s="380">
        <v>87.745039150366836</v>
      </c>
      <c r="AJ149" s="89">
        <v>159518.56850101033</v>
      </c>
      <c r="AK149" s="380">
        <v>18974.366526970101</v>
      </c>
      <c r="AL149" s="380">
        <v>4.4021599997008076</v>
      </c>
      <c r="AM149" s="89">
        <v>92.823228609345691</v>
      </c>
      <c r="AN149" s="380">
        <v>84.18081062998202</v>
      </c>
      <c r="AO149" s="380">
        <v>23.360874857012131</v>
      </c>
      <c r="AP149" s="89">
        <v>481.49772076145121</v>
      </c>
      <c r="AQ149" s="380">
        <v>141.74691324344576</v>
      </c>
      <c r="AR149" s="380">
        <v>44.040126945830089</v>
      </c>
      <c r="AS149" s="89">
        <v>22.493528629375348</v>
      </c>
      <c r="AT149" s="380">
        <v>16.063932289446996</v>
      </c>
      <c r="AU149" s="380">
        <v>4.2116833749286604</v>
      </c>
      <c r="AV149" s="89">
        <v>1.6390831410559459</v>
      </c>
      <c r="AW149" s="380">
        <v>0.39349130997963305</v>
      </c>
      <c r="AX149" s="380">
        <v>0.12019876260632921</v>
      </c>
      <c r="AY149" s="89">
        <v>9.888846876954517</v>
      </c>
      <c r="AZ149" s="380">
        <v>10.344392694793951</v>
      </c>
      <c r="BA149" s="380">
        <v>0.25411238722495633</v>
      </c>
      <c r="BB149" s="89">
        <v>7.6384245747711725</v>
      </c>
      <c r="BC149" s="382">
        <v>1.5088196744216387</v>
      </c>
      <c r="BD149" s="382">
        <v>2.2725493897825626E-2</v>
      </c>
      <c r="BE149" s="381">
        <v>0.96375760023242008</v>
      </c>
      <c r="BF149" s="380">
        <v>1.8213863520479245</v>
      </c>
      <c r="BG149" s="380">
        <v>0.96375760023242008</v>
      </c>
      <c r="BH149" s="89">
        <v>427.83279412345991</v>
      </c>
      <c r="BI149" s="380">
        <v>49.306474006225223</v>
      </c>
      <c r="BJ149" s="380">
        <v>0.21805220287493862</v>
      </c>
      <c r="BK149" s="89">
        <v>1386.3801932450224</v>
      </c>
      <c r="BL149" s="380">
        <v>196.60639728010381</v>
      </c>
      <c r="BM149" s="380">
        <v>0.3256189862649127</v>
      </c>
      <c r="BN149" s="89">
        <v>1457.9749323621591</v>
      </c>
      <c r="BO149" s="380">
        <v>197.07089844996088</v>
      </c>
      <c r="BP149" s="380">
        <v>2.1385881612257256</v>
      </c>
      <c r="BQ149" s="89">
        <v>0.21976733594042269</v>
      </c>
      <c r="BR149" s="380">
        <v>0.16355298028582591</v>
      </c>
      <c r="BS149" s="380">
        <v>8.0718725462694072E-3</v>
      </c>
      <c r="BT149" s="381">
        <v>0.10100170589620171</v>
      </c>
      <c r="BU149" s="380">
        <v>0</v>
      </c>
      <c r="BV149" s="380">
        <v>0.10100170589620171</v>
      </c>
      <c r="BW149" s="381">
        <v>9.3295416277184601E-2</v>
      </c>
      <c r="BX149" s="380">
        <v>0.17313623844874293</v>
      </c>
      <c r="BY149" s="380">
        <v>9.3295416277184601E-2</v>
      </c>
      <c r="BZ149" s="89">
        <v>2.8717835093977637</v>
      </c>
      <c r="CA149" s="380">
        <v>1.5204042689572252</v>
      </c>
      <c r="CB149" s="380">
        <v>0.11771432093295599</v>
      </c>
      <c r="CC149" s="89">
        <v>0.58484548359472555</v>
      </c>
      <c r="CD149" s="380">
        <v>0.2498542619296821</v>
      </c>
      <c r="CE149" s="380">
        <v>1.9636003839736724E-2</v>
      </c>
      <c r="CF149" s="89">
        <v>6.9782679384153967</v>
      </c>
      <c r="CG149" s="380">
        <v>1.7960678682814435</v>
      </c>
      <c r="CH149" s="380">
        <v>0.12383425457833937</v>
      </c>
      <c r="CI149" s="89">
        <v>1.9726583512018494</v>
      </c>
      <c r="CJ149" s="380">
        <v>0.92964313019734834</v>
      </c>
      <c r="CK149" s="380">
        <v>4.4787221853563049E-2</v>
      </c>
      <c r="CL149" s="381">
        <v>0.50401952711103104</v>
      </c>
      <c r="CM149" s="380">
        <v>1.2030735181320276</v>
      </c>
      <c r="CN149" s="380">
        <v>0.50401952711103104</v>
      </c>
      <c r="CO149" s="89">
        <v>627.95632487520561</v>
      </c>
      <c r="CP149" s="380">
        <v>71.96015727594623</v>
      </c>
      <c r="CQ149" s="380">
        <v>7.7796570757423401E-3</v>
      </c>
      <c r="CR149" s="89">
        <v>331.12498360756041</v>
      </c>
      <c r="CS149" s="380">
        <v>28.550310300031786</v>
      </c>
      <c r="CT149" s="380">
        <v>0</v>
      </c>
      <c r="CU149" s="89">
        <v>7.0117722110681191</v>
      </c>
      <c r="CV149" s="380">
        <v>1.1151611347836015</v>
      </c>
      <c r="CW149" s="380">
        <v>0</v>
      </c>
      <c r="CX149" s="89">
        <v>0</v>
      </c>
      <c r="CY149" s="380">
        <v>0</v>
      </c>
      <c r="CZ149" s="380">
        <v>0</v>
      </c>
      <c r="DA149" s="89">
        <v>0</v>
      </c>
      <c r="DB149" s="380">
        <v>0</v>
      </c>
      <c r="DC149" s="380">
        <v>0</v>
      </c>
      <c r="DD149" s="381">
        <v>2.3575291406338558E-2</v>
      </c>
      <c r="DE149" s="380">
        <v>0</v>
      </c>
      <c r="DF149" s="380">
        <v>2.3575291406338558E-2</v>
      </c>
      <c r="DG149" s="381">
        <v>1.271059684660064E-2</v>
      </c>
      <c r="DH149" s="380">
        <v>0</v>
      </c>
      <c r="DI149" s="380">
        <v>1.271059684660064E-2</v>
      </c>
      <c r="DJ149" s="89">
        <v>7.3933093951174378</v>
      </c>
      <c r="DK149" s="380">
        <v>2.0442256640290681</v>
      </c>
      <c r="DL149" s="380">
        <v>1.8195782797751608E-2</v>
      </c>
      <c r="DM149" s="89">
        <v>219.31911823590059</v>
      </c>
      <c r="DN149" s="380">
        <v>27.699024014813418</v>
      </c>
      <c r="DO149" s="380">
        <v>1.9591656566241393E-3</v>
      </c>
      <c r="DP149" s="89">
        <v>614.4876433180815</v>
      </c>
      <c r="DQ149" s="380">
        <v>73.670647043981873</v>
      </c>
      <c r="DR149" s="380">
        <v>0</v>
      </c>
      <c r="DS149" s="89">
        <v>94.062849509139625</v>
      </c>
      <c r="DT149" s="380">
        <v>10.021239118454073</v>
      </c>
      <c r="DU149" s="380">
        <v>0</v>
      </c>
      <c r="DV149" s="89">
        <v>506.30533434989565</v>
      </c>
      <c r="DW149" s="380">
        <v>44.961060231260305</v>
      </c>
      <c r="DX149" s="380">
        <v>9.3168495930969313E-3</v>
      </c>
      <c r="DY149" s="89">
        <v>121.56268976102226</v>
      </c>
      <c r="DZ149" s="380">
        <v>11.183663870511872</v>
      </c>
      <c r="EA149" s="380">
        <v>0</v>
      </c>
      <c r="EB149" s="89">
        <v>41.742926274786512</v>
      </c>
      <c r="EC149" s="380">
        <v>3.3206629586428265</v>
      </c>
      <c r="ED149" s="380">
        <v>0</v>
      </c>
      <c r="EE149" s="89">
        <v>125.39287281835091</v>
      </c>
      <c r="EF149" s="380">
        <v>7.9855714376935261</v>
      </c>
      <c r="EG149" s="380">
        <v>0</v>
      </c>
      <c r="EH149" s="89">
        <v>14.499231348464347</v>
      </c>
      <c r="EI149" s="380">
        <v>1.2402212819700256</v>
      </c>
      <c r="EJ149" s="380">
        <v>0</v>
      </c>
      <c r="EK149" s="89">
        <v>76.877452372977501</v>
      </c>
      <c r="EL149" s="380">
        <v>7.9498526394635309</v>
      </c>
      <c r="EM149" s="380">
        <v>0</v>
      </c>
      <c r="EN149" s="89">
        <v>12.818144439955189</v>
      </c>
      <c r="EO149" s="380">
        <v>1.7722883294519527</v>
      </c>
      <c r="EP149" s="380">
        <v>0</v>
      </c>
      <c r="EQ149" s="89">
        <v>30.283042087294952</v>
      </c>
      <c r="ER149" s="380">
        <v>3.8767113716201305</v>
      </c>
      <c r="ES149" s="380">
        <v>0</v>
      </c>
      <c r="ET149" s="89">
        <v>3.1873526672674828</v>
      </c>
      <c r="EU149" s="380">
        <v>0.43138823588685987</v>
      </c>
      <c r="EV149" s="380">
        <v>0</v>
      </c>
      <c r="EW149" s="89">
        <v>17.486794177352962</v>
      </c>
      <c r="EX149" s="380">
        <v>2.2980929864333399</v>
      </c>
      <c r="EY149" s="380">
        <v>0</v>
      </c>
      <c r="EZ149" s="89">
        <v>2.2301687259113421</v>
      </c>
      <c r="FA149" s="380">
        <v>0.47332533962032436</v>
      </c>
      <c r="FB149" s="380">
        <v>1.5024137181581807E-3</v>
      </c>
      <c r="FC149" s="381">
        <v>9.3138806418961769E-3</v>
      </c>
      <c r="FD149" s="380">
        <v>0</v>
      </c>
      <c r="FE149" s="380">
        <v>9.3138806418961769E-3</v>
      </c>
      <c r="FF149" s="89">
        <v>1.5734759162623024</v>
      </c>
      <c r="FG149" s="380">
        <v>0.43755667047627628</v>
      </c>
      <c r="FH149" s="380">
        <v>4.243649275912584E-3</v>
      </c>
      <c r="FI149" s="381">
        <v>3.394608435967865E-3</v>
      </c>
      <c r="FJ149" s="380">
        <v>0</v>
      </c>
      <c r="FK149" s="380">
        <v>3.394608435967865E-3</v>
      </c>
      <c r="FL149" s="89">
        <v>5.638462683785602</v>
      </c>
      <c r="FM149" s="380">
        <v>0.74711888924589187</v>
      </c>
      <c r="FN149" s="380">
        <v>1.939006042306817E-3</v>
      </c>
      <c r="FO149" s="89">
        <v>1.6498785115908823</v>
      </c>
      <c r="FP149" s="380">
        <v>0.31342595634710874</v>
      </c>
      <c r="FQ149" s="380">
        <v>1.8761395867761663E-3</v>
      </c>
      <c r="FS149" s="118">
        <v>2211.3806036939613</v>
      </c>
      <c r="FT149" s="118">
        <v>1.0216263830835908</v>
      </c>
      <c r="FU149" s="118">
        <v>1.8964329360886913</v>
      </c>
      <c r="FV149" s="207">
        <v>2.528267309228581</v>
      </c>
    </row>
    <row r="150" spans="2:178">
      <c r="B150" s="73" t="s">
        <v>17</v>
      </c>
      <c r="C150" s="73" t="s">
        <v>51</v>
      </c>
      <c r="D150" s="73" t="s">
        <v>60</v>
      </c>
      <c r="E150" s="174">
        <v>49</v>
      </c>
      <c r="F150" s="73">
        <v>0</v>
      </c>
      <c r="G150" s="156" t="s">
        <v>322</v>
      </c>
      <c r="H150" s="73" t="s">
        <v>59</v>
      </c>
      <c r="I150" s="73" t="s">
        <v>1051</v>
      </c>
      <c r="J150" s="73" t="s">
        <v>920</v>
      </c>
      <c r="K150" s="73">
        <v>44</v>
      </c>
      <c r="L150" s="207">
        <v>32.029529074103138</v>
      </c>
      <c r="M150" s="207"/>
      <c r="N150" s="135">
        <v>397.3287397643299</v>
      </c>
      <c r="O150" s="379">
        <v>30940</v>
      </c>
      <c r="P150" s="379">
        <v>1270</v>
      </c>
      <c r="Q150" s="203"/>
      <c r="R150" s="381">
        <v>1.5822299099146182</v>
      </c>
      <c r="S150" s="380">
        <v>3.5381251615207523</v>
      </c>
      <c r="T150" s="380">
        <v>1.5822299099146182</v>
      </c>
      <c r="U150" s="89">
        <v>12.390775561704418</v>
      </c>
      <c r="V150" s="380">
        <v>7.6762129579284313</v>
      </c>
      <c r="W150" s="380">
        <v>2.8381247359798634</v>
      </c>
      <c r="X150" s="89">
        <v>145.96037077558006</v>
      </c>
      <c r="Y150" s="380">
        <v>9.1384429900132318</v>
      </c>
      <c r="Z150" s="380">
        <v>1.2174132510273916</v>
      </c>
      <c r="AA150" s="89">
        <v>529.21873100557082</v>
      </c>
      <c r="AB150" s="380">
        <v>61.64046415883174</v>
      </c>
      <c r="AC150" s="380">
        <v>0.31770300763027848</v>
      </c>
      <c r="AD150" s="381">
        <v>1.1894399359091099</v>
      </c>
      <c r="AE150" s="380">
        <v>3.7928876798131332</v>
      </c>
      <c r="AF150" s="380">
        <v>1.1894399359091099</v>
      </c>
      <c r="AG150" s="89">
        <v>478.69561786021069</v>
      </c>
      <c r="AH150" s="380">
        <v>281.19685717594382</v>
      </c>
      <c r="AI150" s="380">
        <v>202.02960420653201</v>
      </c>
      <c r="AJ150" s="89">
        <v>162045.2245887919</v>
      </c>
      <c r="AK150" s="380">
        <v>21738.509768897256</v>
      </c>
      <c r="AL150" s="380">
        <v>7.2603655754977687</v>
      </c>
      <c r="AM150" s="89">
        <v>120.3407525934397</v>
      </c>
      <c r="AN150" s="380">
        <v>92.51180070151004</v>
      </c>
      <c r="AO150" s="380">
        <v>33.735090135137817</v>
      </c>
      <c r="AP150" s="89">
        <v>543.24037164896583</v>
      </c>
      <c r="AQ150" s="380">
        <v>204.54135383481494</v>
      </c>
      <c r="AR150" s="380">
        <v>68.370692014706293</v>
      </c>
      <c r="AS150" s="381">
        <v>9.7752548598952345</v>
      </c>
      <c r="AT150" s="380">
        <v>15.943211101916196</v>
      </c>
      <c r="AU150" s="380">
        <v>9.7752548598952345</v>
      </c>
      <c r="AV150" s="89">
        <v>1.3642559023256136</v>
      </c>
      <c r="AW150" s="380">
        <v>0.57406790717026435</v>
      </c>
      <c r="AX150" s="380">
        <v>0.23210955637618527</v>
      </c>
      <c r="AY150" s="381">
        <v>0.58756820085398043</v>
      </c>
      <c r="AZ150" s="380">
        <v>1.7775768402009127</v>
      </c>
      <c r="BA150" s="380">
        <v>0.58756820085398043</v>
      </c>
      <c r="BB150" s="89">
        <v>6.8849085094729814</v>
      </c>
      <c r="BC150" s="382">
        <v>1.163031225972649</v>
      </c>
      <c r="BD150" s="382">
        <v>4.3621830982251822E-2</v>
      </c>
      <c r="BE150" s="381">
        <v>1.7077811086221082</v>
      </c>
      <c r="BF150" s="380">
        <v>2.5654158188903424</v>
      </c>
      <c r="BG150" s="380">
        <v>1.7077811086221082</v>
      </c>
      <c r="BH150" s="89">
        <v>332.5919089487964</v>
      </c>
      <c r="BI150" s="380">
        <v>33.782376165162923</v>
      </c>
      <c r="BJ150" s="380">
        <v>0.45803861784903427</v>
      </c>
      <c r="BK150" s="89">
        <v>988.11095671007843</v>
      </c>
      <c r="BL150" s="380">
        <v>108.19373292867178</v>
      </c>
      <c r="BM150" s="380">
        <v>0.65729160197515013</v>
      </c>
      <c r="BN150" s="89">
        <v>1107.1169816992435</v>
      </c>
      <c r="BO150" s="380">
        <v>111.50450882151212</v>
      </c>
      <c r="BP150" s="380">
        <v>3.8453719193687408</v>
      </c>
      <c r="BQ150" s="89">
        <v>0.20542426578755013</v>
      </c>
      <c r="BR150" s="380">
        <v>0.15504199945679459</v>
      </c>
      <c r="BS150" s="380">
        <v>1.9856112254176148E-2</v>
      </c>
      <c r="BT150" s="381">
        <v>0.12856997836846448</v>
      </c>
      <c r="BU150" s="380">
        <v>0.34705580072153347</v>
      </c>
      <c r="BV150" s="380">
        <v>0.12856997836846448</v>
      </c>
      <c r="BW150" s="381">
        <v>0.1698840117174841</v>
      </c>
      <c r="BX150" s="380">
        <v>0.33912085890606997</v>
      </c>
      <c r="BY150" s="380">
        <v>0.1698840117174841</v>
      </c>
      <c r="BZ150" s="89">
        <v>2.9099322459426094</v>
      </c>
      <c r="CA150" s="380">
        <v>1.5791519504064415</v>
      </c>
      <c r="CB150" s="380">
        <v>0.17915061527125103</v>
      </c>
      <c r="CC150" s="89">
        <v>0.62568245539564338</v>
      </c>
      <c r="CD150" s="380">
        <v>0.37344056010232884</v>
      </c>
      <c r="CE150" s="380">
        <v>4.7892535779126715E-2</v>
      </c>
      <c r="CF150" s="89">
        <v>7.1113747435429904</v>
      </c>
      <c r="CG150" s="380">
        <v>1.9029568260991747</v>
      </c>
      <c r="CH150" s="380">
        <v>0.2055004322164207</v>
      </c>
      <c r="CI150" s="89">
        <v>2.1373321463601278</v>
      </c>
      <c r="CJ150" s="380">
        <v>1.0002475111392859</v>
      </c>
      <c r="CK150" s="380">
        <v>0.10343242122197452</v>
      </c>
      <c r="CL150" s="381">
        <v>0.95935842597792909</v>
      </c>
      <c r="CM150" s="380">
        <v>1.5893429743801195</v>
      </c>
      <c r="CN150" s="380">
        <v>0.95935842597792909</v>
      </c>
      <c r="CO150" s="89">
        <v>609.36516998421962</v>
      </c>
      <c r="CP150" s="380">
        <v>63.763516515835114</v>
      </c>
      <c r="CQ150" s="380">
        <v>1.1069340781289157E-2</v>
      </c>
      <c r="CR150" s="89">
        <v>328.54760303504395</v>
      </c>
      <c r="CS150" s="380">
        <v>33.496083248967501</v>
      </c>
      <c r="CT150" s="380">
        <v>4.1286020473584855E-3</v>
      </c>
      <c r="CU150" s="89">
        <v>6.6106498343549136</v>
      </c>
      <c r="CV150" s="380">
        <v>1.0906217888940357</v>
      </c>
      <c r="CW150" s="380">
        <v>0</v>
      </c>
      <c r="CX150" s="89">
        <v>0</v>
      </c>
      <c r="CY150" s="380">
        <v>0</v>
      </c>
      <c r="CZ150" s="380">
        <v>0</v>
      </c>
      <c r="DA150" s="381">
        <v>3.7684310446530048E-2</v>
      </c>
      <c r="DB150" s="380">
        <v>0</v>
      </c>
      <c r="DC150" s="380">
        <v>3.7684310446530048E-2</v>
      </c>
      <c r="DD150" s="381">
        <v>5.9151805005107957E-2</v>
      </c>
      <c r="DE150" s="380">
        <v>0</v>
      </c>
      <c r="DF150" s="380">
        <v>5.9151805005107957E-2</v>
      </c>
      <c r="DG150" s="381">
        <v>2.3993069880373627E-2</v>
      </c>
      <c r="DH150" s="380">
        <v>0</v>
      </c>
      <c r="DI150" s="380">
        <v>2.3993069880373627E-2</v>
      </c>
      <c r="DJ150" s="89">
        <v>8.2142882437130673</v>
      </c>
      <c r="DK150" s="380">
        <v>2.8721371657341717</v>
      </c>
      <c r="DL150" s="380">
        <v>0</v>
      </c>
      <c r="DM150" s="89">
        <v>221.90233470179098</v>
      </c>
      <c r="DN150" s="380">
        <v>24.196621848221334</v>
      </c>
      <c r="DO150" s="380">
        <v>0</v>
      </c>
      <c r="DP150" s="89">
        <v>615.34333024242733</v>
      </c>
      <c r="DQ150" s="380">
        <v>81.911509886011132</v>
      </c>
      <c r="DR150" s="380">
        <v>3.7272327070043501E-3</v>
      </c>
      <c r="DS150" s="89">
        <v>94.874565045772087</v>
      </c>
      <c r="DT150" s="380">
        <v>11.602765483539862</v>
      </c>
      <c r="DU150" s="380">
        <v>0</v>
      </c>
      <c r="DV150" s="89">
        <v>498.98880700227403</v>
      </c>
      <c r="DW150" s="380">
        <v>55.768697883495584</v>
      </c>
      <c r="DX150" s="380">
        <v>0</v>
      </c>
      <c r="DY150" s="89">
        <v>123.94388480002856</v>
      </c>
      <c r="DZ150" s="380">
        <v>13.273878383517861</v>
      </c>
      <c r="EA150" s="380">
        <v>0</v>
      </c>
      <c r="EB150" s="89">
        <v>41.375268104019661</v>
      </c>
      <c r="EC150" s="380">
        <v>3.2361591429157315</v>
      </c>
      <c r="ED150" s="380">
        <v>0</v>
      </c>
      <c r="EE150" s="89">
        <v>124.62819298613658</v>
      </c>
      <c r="EF150" s="380">
        <v>10.46867674122829</v>
      </c>
      <c r="EG150" s="380">
        <v>1.8560031687866976E-2</v>
      </c>
      <c r="EH150" s="89">
        <v>14.518013501783321</v>
      </c>
      <c r="EI150" s="380">
        <v>1.3015470513369398</v>
      </c>
      <c r="EJ150" s="380">
        <v>2.5120511692926836E-3</v>
      </c>
      <c r="EK150" s="89">
        <v>76.142165687139908</v>
      </c>
      <c r="EL150" s="380">
        <v>7.5347000434238334</v>
      </c>
      <c r="EM150" s="380">
        <v>0</v>
      </c>
      <c r="EN150" s="89">
        <v>12.939916665445729</v>
      </c>
      <c r="EO150" s="380">
        <v>1.4683467979158273</v>
      </c>
      <c r="EP150" s="380">
        <v>0</v>
      </c>
      <c r="EQ150" s="89">
        <v>29.945409045012159</v>
      </c>
      <c r="ER150" s="380">
        <v>4.4270799745260474</v>
      </c>
      <c r="ES150" s="380">
        <v>0</v>
      </c>
      <c r="ET150" s="89">
        <v>2.9921570081704121</v>
      </c>
      <c r="EU150" s="380">
        <v>0.46319227962711079</v>
      </c>
      <c r="EV150" s="380">
        <v>0</v>
      </c>
      <c r="EW150" s="89">
        <v>16.057215147736432</v>
      </c>
      <c r="EX150" s="380">
        <v>1.9350962955246986</v>
      </c>
      <c r="EY150" s="380">
        <v>1.1960379321899058E-2</v>
      </c>
      <c r="EZ150" s="89">
        <v>2.0712957554225246</v>
      </c>
      <c r="FA150" s="380">
        <v>0.34257506454668601</v>
      </c>
      <c r="FB150" s="380">
        <v>0</v>
      </c>
      <c r="FC150" s="89">
        <v>0</v>
      </c>
      <c r="FD150" s="380">
        <v>0</v>
      </c>
      <c r="FE150" s="380">
        <v>0</v>
      </c>
      <c r="FF150" s="89">
        <v>1.2647731693257265</v>
      </c>
      <c r="FG150" s="380">
        <v>0.53543389177359479</v>
      </c>
      <c r="FH150" s="380">
        <v>1.2737242870850646E-2</v>
      </c>
      <c r="FI150" s="381">
        <v>1.260143882956586E-2</v>
      </c>
      <c r="FJ150" s="380">
        <v>0</v>
      </c>
      <c r="FK150" s="380">
        <v>1.260143882956586E-2</v>
      </c>
      <c r="FL150" s="89">
        <v>5.341141410832142</v>
      </c>
      <c r="FM150" s="380">
        <v>0.70368200422757077</v>
      </c>
      <c r="FN150" s="380">
        <v>3.413037057343003E-3</v>
      </c>
      <c r="FO150" s="89">
        <v>1.5137083407571983</v>
      </c>
      <c r="FP150" s="380">
        <v>0.42443411590341201</v>
      </c>
      <c r="FQ150" s="380">
        <v>0</v>
      </c>
      <c r="FS150" s="118">
        <v>2204.2701587282036</v>
      </c>
      <c r="FT150" s="118">
        <v>1.004155910178963</v>
      </c>
      <c r="FU150" s="118">
        <v>1.8547241384659341</v>
      </c>
      <c r="FV150" s="207">
        <v>2.5786473983009732</v>
      </c>
    </row>
    <row r="151" spans="2:178">
      <c r="B151" s="73" t="s">
        <v>17</v>
      </c>
      <c r="C151" s="73" t="s">
        <v>51</v>
      </c>
      <c r="D151" s="73" t="s">
        <v>60</v>
      </c>
      <c r="E151" s="174">
        <v>49</v>
      </c>
      <c r="F151" s="73">
        <v>0</v>
      </c>
      <c r="G151" s="156" t="s">
        <v>322</v>
      </c>
      <c r="H151" s="73" t="s">
        <v>59</v>
      </c>
      <c r="I151" s="73" t="s">
        <v>1052</v>
      </c>
      <c r="J151" s="73" t="s">
        <v>920</v>
      </c>
      <c r="K151" s="73">
        <v>44</v>
      </c>
      <c r="L151" s="207">
        <v>32.029529074103102</v>
      </c>
      <c r="M151" s="207"/>
      <c r="N151" s="135">
        <v>771.28520071899345</v>
      </c>
      <c r="O151" s="379">
        <v>32260</v>
      </c>
      <c r="P151" s="379">
        <v>1440</v>
      </c>
      <c r="Q151" s="203"/>
      <c r="R151" s="381">
        <v>1.08311880336677</v>
      </c>
      <c r="S151" s="380">
        <v>3.1100105780952401</v>
      </c>
      <c r="T151" s="380">
        <v>1.08311880336677</v>
      </c>
      <c r="U151" s="89">
        <v>12.1810575362589</v>
      </c>
      <c r="V151" s="380">
        <v>9.2471878197500992</v>
      </c>
      <c r="W151" s="380">
        <v>2.1137429906629799</v>
      </c>
      <c r="X151" s="89">
        <v>170.31684740109901</v>
      </c>
      <c r="Y151" s="380">
        <v>11.5577142857978</v>
      </c>
      <c r="Z151" s="380">
        <v>0.92527429781231796</v>
      </c>
      <c r="AA151" s="89">
        <v>678.99360040995998</v>
      </c>
      <c r="AB151" s="380">
        <v>75.595442180875096</v>
      </c>
      <c r="AC151" s="380">
        <v>7.1344447892345494E-2</v>
      </c>
      <c r="AD151" s="89">
        <v>12.315104993682001</v>
      </c>
      <c r="AE151" s="380">
        <v>6.2301256817959603</v>
      </c>
      <c r="AF151" s="380">
        <v>0.60219849785508195</v>
      </c>
      <c r="AG151" s="89">
        <v>466.33502523490102</v>
      </c>
      <c r="AH151" s="380">
        <v>284.98219615265498</v>
      </c>
      <c r="AI151" s="380">
        <v>106.819356253</v>
      </c>
      <c r="AJ151" s="89">
        <v>159012.76709678801</v>
      </c>
      <c r="AK151" s="380">
        <v>23333.390630187401</v>
      </c>
      <c r="AL151" s="380">
        <v>5.53264396752708</v>
      </c>
      <c r="AM151" s="89">
        <v>116.75097547564999</v>
      </c>
      <c r="AN151" s="380">
        <v>92.501238393185702</v>
      </c>
      <c r="AO151" s="380">
        <v>26.677200366901701</v>
      </c>
      <c r="AP151" s="89">
        <v>520.15254842556897</v>
      </c>
      <c r="AQ151" s="380">
        <v>175.25862647512901</v>
      </c>
      <c r="AR151" s="380">
        <v>50.907587734414101</v>
      </c>
      <c r="AS151" s="89">
        <v>12.4500698244399</v>
      </c>
      <c r="AT151" s="380">
        <v>20.3719883419407</v>
      </c>
      <c r="AU151" s="380">
        <v>7.1609460941992298</v>
      </c>
      <c r="AV151" s="89">
        <v>1.6240059254061501</v>
      </c>
      <c r="AW151" s="380">
        <v>0.74782205768486298</v>
      </c>
      <c r="AX151" s="380">
        <v>0.131250949293654</v>
      </c>
      <c r="AY151" s="89">
        <v>2.6519801752053</v>
      </c>
      <c r="AZ151" s="380">
        <v>2.9248477001867101</v>
      </c>
      <c r="BA151" s="380">
        <v>0.28131725731065998</v>
      </c>
      <c r="BB151" s="89">
        <v>7.2525007976976497</v>
      </c>
      <c r="BC151" s="382">
        <v>1.5358374303645099</v>
      </c>
      <c r="BD151" s="382">
        <v>2.2763320421291401E-2</v>
      </c>
      <c r="BE151" s="381">
        <v>0.95746784098495297</v>
      </c>
      <c r="BF151" s="380">
        <v>2.8933552571320802</v>
      </c>
      <c r="BG151" s="380">
        <v>0.95746784098495297</v>
      </c>
      <c r="BH151" s="89">
        <v>424.99146446351199</v>
      </c>
      <c r="BI151" s="380">
        <v>50.211918507970303</v>
      </c>
      <c r="BJ151" s="380">
        <v>0.27587442403446499</v>
      </c>
      <c r="BK151" s="89">
        <v>1306.72217835418</v>
      </c>
      <c r="BL151" s="380">
        <v>149.07185484353701</v>
      </c>
      <c r="BM151" s="380">
        <v>0.36082414742838698</v>
      </c>
      <c r="BN151" s="89">
        <v>1391.1820718874101</v>
      </c>
      <c r="BO151" s="380">
        <v>157.474200241029</v>
      </c>
      <c r="BP151" s="380">
        <v>1.8173572145355901</v>
      </c>
      <c r="BQ151" s="89">
        <v>0.217400731343316</v>
      </c>
      <c r="BR151" s="380">
        <v>0.14015947494312</v>
      </c>
      <c r="BS151" s="380">
        <v>1.39817483077712E-2</v>
      </c>
      <c r="BT151" s="381">
        <v>8.9866882456341293E-2</v>
      </c>
      <c r="BU151" s="380">
        <v>0</v>
      </c>
      <c r="BV151" s="380">
        <v>8.9866882456341293E-2</v>
      </c>
      <c r="BW151" s="89">
        <v>0.13379596420279</v>
      </c>
      <c r="BX151" s="380">
        <v>0.29310585049280502</v>
      </c>
      <c r="BY151" s="380">
        <v>0.120781561232836</v>
      </c>
      <c r="BZ151" s="89">
        <v>2.8766402393935802</v>
      </c>
      <c r="CA151" s="380">
        <v>1.4445674573590099</v>
      </c>
      <c r="CB151" s="380">
        <v>0.12571478234264999</v>
      </c>
      <c r="CC151" s="89">
        <v>0.663641389599265</v>
      </c>
      <c r="CD151" s="380">
        <v>0.34810622815382403</v>
      </c>
      <c r="CE151" s="380">
        <v>2.07372596557499E-2</v>
      </c>
      <c r="CF151" s="89">
        <v>7.6501785406984997</v>
      </c>
      <c r="CG151" s="380">
        <v>1.8963271175080301</v>
      </c>
      <c r="CH151" s="380">
        <v>0.11934924184019299</v>
      </c>
      <c r="CI151" s="89">
        <v>2.0674317797033002</v>
      </c>
      <c r="CJ151" s="380">
        <v>1.1360070729399401</v>
      </c>
      <c r="CK151" s="380">
        <v>5.8916251112634203E-2</v>
      </c>
      <c r="CL151" s="381">
        <v>0.62769636497661996</v>
      </c>
      <c r="CM151" s="380">
        <v>1.36376576606081</v>
      </c>
      <c r="CN151" s="380">
        <v>0.62769636497661996</v>
      </c>
      <c r="CO151" s="89">
        <v>636.64790935224596</v>
      </c>
      <c r="CP151" s="380">
        <v>60.695322330006498</v>
      </c>
      <c r="CQ151" s="380">
        <v>4.7251424580290703E-3</v>
      </c>
      <c r="CR151" s="89">
        <v>342.08416557378098</v>
      </c>
      <c r="CS151" s="380">
        <v>26.4546227199314</v>
      </c>
      <c r="CT151" s="380">
        <v>3.9184557614806697E-3</v>
      </c>
      <c r="CU151" s="89">
        <v>7.1449764741317203</v>
      </c>
      <c r="CV151" s="380">
        <v>1.2798789804194901</v>
      </c>
      <c r="CW151" s="380">
        <v>0</v>
      </c>
      <c r="CX151" s="89">
        <v>0</v>
      </c>
      <c r="CY151" s="380">
        <v>0</v>
      </c>
      <c r="CZ151" s="380">
        <v>0</v>
      </c>
      <c r="DA151" s="89">
        <v>0</v>
      </c>
      <c r="DB151" s="380">
        <v>0</v>
      </c>
      <c r="DC151" s="380">
        <v>0</v>
      </c>
      <c r="DD151" s="381">
        <v>4.2239803698958099E-2</v>
      </c>
      <c r="DE151" s="380">
        <v>0</v>
      </c>
      <c r="DF151" s="380">
        <v>4.2239803698958099E-2</v>
      </c>
      <c r="DG151" s="381">
        <v>2.3423384681390502E-2</v>
      </c>
      <c r="DH151" s="380">
        <v>0</v>
      </c>
      <c r="DI151" s="380">
        <v>2.3423384681390502E-2</v>
      </c>
      <c r="DJ151" s="89">
        <v>9.0972591346437408</v>
      </c>
      <c r="DK151" s="380">
        <v>2.64118156524327</v>
      </c>
      <c r="DL151" s="380">
        <v>0</v>
      </c>
      <c r="DM151" s="89">
        <v>221.611252414142</v>
      </c>
      <c r="DN151" s="380">
        <v>24.495652659670402</v>
      </c>
      <c r="DO151" s="380">
        <v>0</v>
      </c>
      <c r="DP151" s="89">
        <v>620.54228034842595</v>
      </c>
      <c r="DQ151" s="380">
        <v>69.055607159659502</v>
      </c>
      <c r="DR151" s="380">
        <v>0</v>
      </c>
      <c r="DS151" s="89">
        <v>96.669070552384696</v>
      </c>
      <c r="DT151" s="380">
        <v>9.4048548965767207</v>
      </c>
      <c r="DU151" s="380">
        <v>0</v>
      </c>
      <c r="DV151" s="89">
        <v>519.37286385787604</v>
      </c>
      <c r="DW151" s="380">
        <v>55.015915494793497</v>
      </c>
      <c r="DX151" s="380">
        <v>1.5572642271699201E-2</v>
      </c>
      <c r="DY151" s="89">
        <v>126.027873244023</v>
      </c>
      <c r="DZ151" s="380">
        <v>11.802444548839301</v>
      </c>
      <c r="EA151" s="380">
        <v>0</v>
      </c>
      <c r="EB151" s="89">
        <v>42.822512872392799</v>
      </c>
      <c r="EC151" s="380">
        <v>2.68441908061908</v>
      </c>
      <c r="ED151" s="380">
        <v>0</v>
      </c>
      <c r="EE151" s="89">
        <v>128.69026445100701</v>
      </c>
      <c r="EF151" s="380">
        <v>10.5152580491145</v>
      </c>
      <c r="EG151" s="380">
        <v>0</v>
      </c>
      <c r="EH151" s="89">
        <v>14.8648672102282</v>
      </c>
      <c r="EI151" s="380">
        <v>1.5322777901481399</v>
      </c>
      <c r="EJ151" s="380">
        <v>1.69927286062434E-3</v>
      </c>
      <c r="EK151" s="89">
        <v>78.449937025594807</v>
      </c>
      <c r="EL151" s="380">
        <v>7.0231160776505401</v>
      </c>
      <c r="EM151" s="380">
        <v>0</v>
      </c>
      <c r="EN151" s="89">
        <v>13.3346124711122</v>
      </c>
      <c r="EO151" s="380">
        <v>1.5917454499672801</v>
      </c>
      <c r="EP151" s="380">
        <v>1.7198330563237101E-3</v>
      </c>
      <c r="EQ151" s="89">
        <v>31.686189396993001</v>
      </c>
      <c r="ER151" s="380">
        <v>4.7638957871994903</v>
      </c>
      <c r="ES151" s="380">
        <v>0</v>
      </c>
      <c r="ET151" s="89">
        <v>3.2522935444422099</v>
      </c>
      <c r="EU151" s="380">
        <v>0.58083155334291303</v>
      </c>
      <c r="EV151" s="380">
        <v>0</v>
      </c>
      <c r="EW151" s="89">
        <v>17.647811353545201</v>
      </c>
      <c r="EX151" s="380">
        <v>2.76551834201388</v>
      </c>
      <c r="EY151" s="380">
        <v>0</v>
      </c>
      <c r="EZ151" s="89">
        <v>2.3783148978611899</v>
      </c>
      <c r="FA151" s="380">
        <v>0.45800982728545298</v>
      </c>
      <c r="FB151" s="380">
        <v>1.7893744402678101E-3</v>
      </c>
      <c r="FC151" s="89">
        <v>0</v>
      </c>
      <c r="FD151" s="380">
        <v>0</v>
      </c>
      <c r="FE151" s="380">
        <v>0</v>
      </c>
      <c r="FF151" s="89">
        <v>1.62819040605594</v>
      </c>
      <c r="FG151" s="380">
        <v>0.63854019560006203</v>
      </c>
      <c r="FH151" s="380">
        <v>7.0920207590280098E-3</v>
      </c>
      <c r="FI151" s="381">
        <v>4.9129264315592803E-3</v>
      </c>
      <c r="FJ151" s="380">
        <v>0</v>
      </c>
      <c r="FK151" s="380">
        <v>4.9129264315592803E-3</v>
      </c>
      <c r="FL151" s="89">
        <v>5.8971797358478897</v>
      </c>
      <c r="FM151" s="380">
        <v>0.83321188878376695</v>
      </c>
      <c r="FN151" s="380">
        <v>0</v>
      </c>
      <c r="FO151" s="89">
        <v>1.77963559886295</v>
      </c>
      <c r="FP151" s="380">
        <v>0.39495339241167399</v>
      </c>
      <c r="FQ151" s="380">
        <v>0</v>
      </c>
      <c r="FS151" s="118">
        <v>2259.4343092138092</v>
      </c>
      <c r="FT151" s="118">
        <v>1.0153525760329833</v>
      </c>
      <c r="FU151" s="118">
        <v>1.861085584842521</v>
      </c>
      <c r="FV151" s="207">
        <v>2.479562206481237</v>
      </c>
    </row>
    <row r="152" spans="2:178">
      <c r="B152" s="73" t="s">
        <v>17</v>
      </c>
      <c r="C152" s="73" t="s">
        <v>51</v>
      </c>
      <c r="D152" s="73" t="s">
        <v>60</v>
      </c>
      <c r="E152" s="174">
        <v>49</v>
      </c>
      <c r="F152" s="73">
        <v>0</v>
      </c>
      <c r="G152" s="156" t="s">
        <v>322</v>
      </c>
      <c r="H152" s="73" t="s">
        <v>59</v>
      </c>
      <c r="I152" s="73" t="s">
        <v>1053</v>
      </c>
      <c r="J152" s="73" t="s">
        <v>920</v>
      </c>
      <c r="K152" s="73">
        <v>33</v>
      </c>
      <c r="L152" s="207">
        <v>32.029529074103102</v>
      </c>
      <c r="M152" s="207"/>
      <c r="N152" s="135">
        <v>317.86299181146393</v>
      </c>
      <c r="O152" s="379">
        <v>31510</v>
      </c>
      <c r="P152" s="379">
        <v>1220</v>
      </c>
      <c r="Q152" s="203"/>
      <c r="R152" s="381">
        <v>2.6306586598706501</v>
      </c>
      <c r="S152" s="380">
        <v>6.3794356409274497</v>
      </c>
      <c r="T152" s="380">
        <v>2.6306586598706501</v>
      </c>
      <c r="U152" s="89">
        <v>13.438167175213801</v>
      </c>
      <c r="V152" s="380">
        <v>15.757511506716099</v>
      </c>
      <c r="W152" s="380">
        <v>4.2353029718702304</v>
      </c>
      <c r="X152" s="89">
        <v>149.53679220196699</v>
      </c>
      <c r="Y152" s="380">
        <v>8.6169130081395604</v>
      </c>
      <c r="Z152" s="380">
        <v>1.9097049281126499</v>
      </c>
      <c r="AA152" s="89">
        <v>451.85343385015898</v>
      </c>
      <c r="AB152" s="380">
        <v>67.588878255983005</v>
      </c>
      <c r="AC152" s="380">
        <v>0.349397628801286</v>
      </c>
      <c r="AD152" s="89">
        <v>3.8505779737615802</v>
      </c>
      <c r="AE152" s="380">
        <v>4.3752400368155504</v>
      </c>
      <c r="AF152" s="380">
        <v>1.0960285050868099</v>
      </c>
      <c r="AG152" s="89">
        <v>942.03405001492399</v>
      </c>
      <c r="AH152" s="380">
        <v>522.12072935616402</v>
      </c>
      <c r="AI152" s="380">
        <v>213.95117761705399</v>
      </c>
      <c r="AJ152" s="89">
        <v>157138.41437645399</v>
      </c>
      <c r="AK152" s="380">
        <v>18346.9566115093</v>
      </c>
      <c r="AL152" s="380">
        <v>13.191731289302201</v>
      </c>
      <c r="AM152" s="89">
        <v>118.928080260756</v>
      </c>
      <c r="AN152" s="380">
        <v>97.342638867102295</v>
      </c>
      <c r="AO152" s="380">
        <v>55.064897736486699</v>
      </c>
      <c r="AP152" s="89">
        <v>496.48189973404101</v>
      </c>
      <c r="AQ152" s="380">
        <v>246.10134887605</v>
      </c>
      <c r="AR152" s="380">
        <v>110.047324948591</v>
      </c>
      <c r="AS152" s="381">
        <v>14.228614486554299</v>
      </c>
      <c r="AT152" s="380">
        <v>24.297859491369099</v>
      </c>
      <c r="AU152" s="380">
        <v>14.228614486554299</v>
      </c>
      <c r="AV152" s="89">
        <v>1.4271782808145399</v>
      </c>
      <c r="AW152" s="380">
        <v>0.92330402238509701</v>
      </c>
      <c r="AX152" s="380">
        <v>0.26538371587484499</v>
      </c>
      <c r="AY152" s="381">
        <v>0.468554714922291</v>
      </c>
      <c r="AZ152" s="380">
        <v>0</v>
      </c>
      <c r="BA152" s="380">
        <v>0.468554714922291</v>
      </c>
      <c r="BB152" s="89">
        <v>4.8987479934586204</v>
      </c>
      <c r="BC152" s="382">
        <v>2.4731848176618398</v>
      </c>
      <c r="BD152" s="382">
        <v>5.6243531153512598E-2</v>
      </c>
      <c r="BE152" s="89">
        <v>3.0192692064168498</v>
      </c>
      <c r="BF152" s="380">
        <v>6.0385384128337103</v>
      </c>
      <c r="BG152" s="380">
        <v>2.1885655193660098</v>
      </c>
      <c r="BH152" s="89">
        <v>319.89274832586301</v>
      </c>
      <c r="BI152" s="380">
        <v>38.268781417068602</v>
      </c>
      <c r="BJ152" s="380">
        <v>0.62670827141211105</v>
      </c>
      <c r="BK152" s="89">
        <v>865.73666493536098</v>
      </c>
      <c r="BL152" s="380">
        <v>98.649914311511594</v>
      </c>
      <c r="BM152" s="380">
        <v>0.86671393775434802</v>
      </c>
      <c r="BN152" s="89">
        <v>1004.13078670165</v>
      </c>
      <c r="BO152" s="380">
        <v>154.74821448537199</v>
      </c>
      <c r="BP152" s="380">
        <v>4.5978477467335201</v>
      </c>
      <c r="BQ152" s="89">
        <v>0.18000520763932801</v>
      </c>
      <c r="BR152" s="380">
        <v>0.35400881549255803</v>
      </c>
      <c r="BS152" s="380">
        <v>2.6889447952139399E-2</v>
      </c>
      <c r="BT152" s="381">
        <v>0.178966373957342</v>
      </c>
      <c r="BU152" s="380">
        <v>0</v>
      </c>
      <c r="BV152" s="380">
        <v>0.178966373957342</v>
      </c>
      <c r="BW152" s="381">
        <v>0.228429291729878</v>
      </c>
      <c r="BX152" s="380">
        <v>0.44064348535000802</v>
      </c>
      <c r="BY152" s="380">
        <v>0.228429291729878</v>
      </c>
      <c r="BZ152" s="89">
        <v>3.5117038740091999</v>
      </c>
      <c r="CA152" s="380">
        <v>2.0699015062127102</v>
      </c>
      <c r="CB152" s="380">
        <v>0.33614758864647798</v>
      </c>
      <c r="CC152" s="89">
        <v>0.35658103086401399</v>
      </c>
      <c r="CD152" s="380">
        <v>0.28325727770968301</v>
      </c>
      <c r="CE152" s="380">
        <v>6.88988852034675E-2</v>
      </c>
      <c r="CF152" s="89">
        <v>7.4936532306287296</v>
      </c>
      <c r="CG152" s="380">
        <v>2.1517895746744902</v>
      </c>
      <c r="CH152" s="380">
        <v>0.25936334090733498</v>
      </c>
      <c r="CI152" s="89">
        <v>2.0836339118035601</v>
      </c>
      <c r="CJ152" s="380">
        <v>1.19184982257508</v>
      </c>
      <c r="CK152" s="380">
        <v>0.121395158145971</v>
      </c>
      <c r="CL152" s="381">
        <v>1.49575588554154</v>
      </c>
      <c r="CM152" s="380">
        <v>2.3878268331728099</v>
      </c>
      <c r="CN152" s="380">
        <v>1.49575588554154</v>
      </c>
      <c r="CO152" s="89">
        <v>602.18561784368706</v>
      </c>
      <c r="CP152" s="380">
        <v>60.766249890763198</v>
      </c>
      <c r="CQ152" s="380">
        <v>1.0729885739972401E-2</v>
      </c>
      <c r="CR152" s="89">
        <v>297.51218881017098</v>
      </c>
      <c r="CS152" s="380">
        <v>25.977823980754899</v>
      </c>
      <c r="CT152" s="380">
        <v>6.3367808668352002E-3</v>
      </c>
      <c r="CU152" s="89">
        <v>5.1078563039398102</v>
      </c>
      <c r="CV152" s="380">
        <v>1.7392648167501901</v>
      </c>
      <c r="CW152" s="380">
        <v>0</v>
      </c>
      <c r="CX152" s="381">
        <v>7.2630429290978802E-3</v>
      </c>
      <c r="CY152" s="380">
        <v>0</v>
      </c>
      <c r="CZ152" s="380">
        <v>7.2630429290978802E-3</v>
      </c>
      <c r="DA152" s="381">
        <v>5.7837623526204002E-2</v>
      </c>
      <c r="DB152" s="380">
        <v>0</v>
      </c>
      <c r="DC152" s="380">
        <v>5.7837623526204002E-2</v>
      </c>
      <c r="DD152" s="381">
        <v>7.6274072288444197E-2</v>
      </c>
      <c r="DE152" s="380">
        <v>0</v>
      </c>
      <c r="DF152" s="380">
        <v>7.6274072288444197E-2</v>
      </c>
      <c r="DG152" s="381">
        <v>4.0186385676656097E-2</v>
      </c>
      <c r="DH152" s="380">
        <v>0</v>
      </c>
      <c r="DI152" s="380">
        <v>4.0186385676656097E-2</v>
      </c>
      <c r="DJ152" s="89">
        <v>3.1035048828605598</v>
      </c>
      <c r="DK152" s="380">
        <v>2.2210084890847099</v>
      </c>
      <c r="DL152" s="380">
        <v>0</v>
      </c>
      <c r="DM152" s="89">
        <v>207.139824939589</v>
      </c>
      <c r="DN152" s="380">
        <v>26.230580054335601</v>
      </c>
      <c r="DO152" s="380">
        <v>5.2952849392533998E-3</v>
      </c>
      <c r="DP152" s="89">
        <v>568.39396400150099</v>
      </c>
      <c r="DQ152" s="380">
        <v>76.566589784793706</v>
      </c>
      <c r="DR152" s="380">
        <v>0</v>
      </c>
      <c r="DS152" s="89">
        <v>87.497274455392997</v>
      </c>
      <c r="DT152" s="380">
        <v>10.443069066242</v>
      </c>
      <c r="DU152" s="380">
        <v>4.4646046109188698E-3</v>
      </c>
      <c r="DV152" s="89">
        <v>470.52184679494002</v>
      </c>
      <c r="DW152" s="380">
        <v>46.868720801806901</v>
      </c>
      <c r="DX152" s="380">
        <v>0</v>
      </c>
      <c r="DY152" s="89">
        <v>119.161124533066</v>
      </c>
      <c r="DZ152" s="380">
        <v>9.7067358524418204</v>
      </c>
      <c r="EA152" s="380">
        <v>0</v>
      </c>
      <c r="EB152" s="89">
        <v>39.403314626365002</v>
      </c>
      <c r="EC152" s="380">
        <v>3.8255071152071198</v>
      </c>
      <c r="ED152" s="380">
        <v>0</v>
      </c>
      <c r="EE152" s="89">
        <v>117.61857440336701</v>
      </c>
      <c r="EF152" s="380">
        <v>9.5262873955995104</v>
      </c>
      <c r="EG152" s="380">
        <v>2.8485224550208899E-2</v>
      </c>
      <c r="EH152" s="89">
        <v>13.7713687487151</v>
      </c>
      <c r="EI152" s="380">
        <v>1.8080452131246001</v>
      </c>
      <c r="EJ152" s="380">
        <v>0</v>
      </c>
      <c r="EK152" s="89">
        <v>71.120550096441207</v>
      </c>
      <c r="EL152" s="380">
        <v>8.3227132975734701</v>
      </c>
      <c r="EM152" s="380">
        <v>1.5502151816144E-2</v>
      </c>
      <c r="EN152" s="89">
        <v>12.107583446261099</v>
      </c>
      <c r="EO152" s="380">
        <v>1.5555901916158601</v>
      </c>
      <c r="EP152" s="380">
        <v>0</v>
      </c>
      <c r="EQ152" s="89">
        <v>27.1833027162902</v>
      </c>
      <c r="ER152" s="380">
        <v>3.2300991399537402</v>
      </c>
      <c r="ES152" s="380">
        <v>0</v>
      </c>
      <c r="ET152" s="89">
        <v>2.92595750628014</v>
      </c>
      <c r="EU152" s="380">
        <v>0.52727420611246301</v>
      </c>
      <c r="EV152" s="380">
        <v>0</v>
      </c>
      <c r="EW152" s="89">
        <v>15.159297754391099</v>
      </c>
      <c r="EX152" s="380">
        <v>3.4942270033296201</v>
      </c>
      <c r="EY152" s="380">
        <v>0</v>
      </c>
      <c r="EZ152" s="89">
        <v>1.7667642900009299</v>
      </c>
      <c r="FA152" s="380">
        <v>0.35515867693832898</v>
      </c>
      <c r="FB152" s="380">
        <v>4.0612623550049503E-3</v>
      </c>
      <c r="FC152" s="89">
        <v>0</v>
      </c>
      <c r="FD152" s="380">
        <v>0</v>
      </c>
      <c r="FE152" s="380">
        <v>0</v>
      </c>
      <c r="FF152" s="89">
        <v>1.3054516406755801</v>
      </c>
      <c r="FG152" s="380">
        <v>0.51506555594409897</v>
      </c>
      <c r="FH152" s="380">
        <v>1.1460017935202601E-2</v>
      </c>
      <c r="FI152" s="381">
        <v>9.1716611955103E-3</v>
      </c>
      <c r="FJ152" s="380">
        <v>0</v>
      </c>
      <c r="FK152" s="380">
        <v>9.1716611955103E-3</v>
      </c>
      <c r="FL152" s="89">
        <v>5.4614813883608599</v>
      </c>
      <c r="FM152" s="380">
        <v>1.23535007130841</v>
      </c>
      <c r="FN152" s="380">
        <v>0</v>
      </c>
      <c r="FO152" s="89">
        <v>1.38271097389171</v>
      </c>
      <c r="FP152" s="380">
        <v>0.31527494590977501</v>
      </c>
      <c r="FQ152" s="380">
        <v>0</v>
      </c>
      <c r="FS152" s="118">
        <v>2051.2829371227717</v>
      </c>
      <c r="FT152" s="118">
        <v>1.0025581481419132</v>
      </c>
      <c r="FU152" s="118">
        <v>2.0240704095250175</v>
      </c>
      <c r="FV152" s="207">
        <v>3.0912337425373169</v>
      </c>
    </row>
    <row r="153" spans="2:178">
      <c r="B153" s="73" t="s">
        <v>17</v>
      </c>
      <c r="C153" s="73" t="s">
        <v>51</v>
      </c>
      <c r="D153" s="73" t="s">
        <v>60</v>
      </c>
      <c r="E153" s="174">
        <v>49</v>
      </c>
      <c r="F153" s="73">
        <v>0</v>
      </c>
      <c r="G153" s="156" t="s">
        <v>322</v>
      </c>
      <c r="H153" s="73" t="s">
        <v>59</v>
      </c>
      <c r="I153" s="73" t="s">
        <v>1054</v>
      </c>
      <c r="J153" s="73" t="s">
        <v>920</v>
      </c>
      <c r="K153" s="73">
        <v>25</v>
      </c>
      <c r="L153" s="207">
        <v>32.029529074103102</v>
      </c>
      <c r="M153" s="207"/>
      <c r="N153" s="135">
        <v>439.39884162172956</v>
      </c>
      <c r="O153" s="379">
        <v>29780</v>
      </c>
      <c r="P153" s="379">
        <v>1270</v>
      </c>
      <c r="Q153" s="203"/>
      <c r="R153" s="89">
        <v>4.3298258257489497</v>
      </c>
      <c r="S153" s="380">
        <v>6.6422949363853396</v>
      </c>
      <c r="T153" s="380">
        <v>3.5472832878551199</v>
      </c>
      <c r="U153" s="89">
        <v>15.962249250040299</v>
      </c>
      <c r="V153" s="380">
        <v>21.995595565817101</v>
      </c>
      <c r="W153" s="380">
        <v>7.4755408605562597</v>
      </c>
      <c r="X153" s="89">
        <v>182.822615626556</v>
      </c>
      <c r="Y153" s="380">
        <v>14.4560803868218</v>
      </c>
      <c r="Z153" s="380">
        <v>2.3541580388736301</v>
      </c>
      <c r="AA153" s="89">
        <v>623.86853077648198</v>
      </c>
      <c r="AB153" s="380">
        <v>74.315259633588198</v>
      </c>
      <c r="AC153" s="380">
        <v>0.37943234985044699</v>
      </c>
      <c r="AD153" s="89">
        <v>25.040001585740399</v>
      </c>
      <c r="AE153" s="380">
        <v>9.2823200744992</v>
      </c>
      <c r="AF153" s="380">
        <v>1.79150769986987</v>
      </c>
      <c r="AG153" s="381">
        <v>357.84312451372199</v>
      </c>
      <c r="AH153" s="380">
        <v>772.72126295793498</v>
      </c>
      <c r="AI153" s="380">
        <v>357.84312451372199</v>
      </c>
      <c r="AJ153" s="89">
        <v>157228.774641172</v>
      </c>
      <c r="AK153" s="380">
        <v>18664.4633194091</v>
      </c>
      <c r="AL153" s="380">
        <v>21.3038487634694</v>
      </c>
      <c r="AM153" s="381">
        <v>78.657155042112294</v>
      </c>
      <c r="AN153" s="380">
        <v>228.56299248840801</v>
      </c>
      <c r="AO153" s="380">
        <v>78.657155042112294</v>
      </c>
      <c r="AP153" s="89">
        <v>551.36158418661898</v>
      </c>
      <c r="AQ153" s="380">
        <v>423.431540992728</v>
      </c>
      <c r="AR153" s="380">
        <v>184.42711919565301</v>
      </c>
      <c r="AS153" s="89">
        <v>37.629295736984297</v>
      </c>
      <c r="AT153" s="380">
        <v>50.160095319247802</v>
      </c>
      <c r="AU153" s="380">
        <v>22.278198114440201</v>
      </c>
      <c r="AV153" s="89">
        <v>1.7423218623621599</v>
      </c>
      <c r="AW153" s="380">
        <v>1.61982573085016</v>
      </c>
      <c r="AX153" s="380">
        <v>0.51303212105653695</v>
      </c>
      <c r="AY153" s="89">
        <v>3.3052860945277902</v>
      </c>
      <c r="AZ153" s="380">
        <v>6.6105721890555698</v>
      </c>
      <c r="BA153" s="380">
        <v>1.0786416660982601</v>
      </c>
      <c r="BB153" s="89">
        <v>6.5180195689517797</v>
      </c>
      <c r="BC153" s="382">
        <v>2.0690198255560399</v>
      </c>
      <c r="BD153" s="382">
        <v>7.7003007423120204E-2</v>
      </c>
      <c r="BE153" s="381">
        <v>3.54552913131156</v>
      </c>
      <c r="BF153" s="380">
        <v>4.5411750473748</v>
      </c>
      <c r="BG153" s="380">
        <v>3.54552913131156</v>
      </c>
      <c r="BH153" s="89">
        <v>423.01548991681699</v>
      </c>
      <c r="BI153" s="380">
        <v>64.3869117840661</v>
      </c>
      <c r="BJ153" s="380">
        <v>1.0260428237736301</v>
      </c>
      <c r="BK153" s="89">
        <v>1257.13659686816</v>
      </c>
      <c r="BL153" s="380">
        <v>203.94230244138001</v>
      </c>
      <c r="BM153" s="380">
        <v>1.46190907256715</v>
      </c>
      <c r="BN153" s="89">
        <v>1354.31394112776</v>
      </c>
      <c r="BO153" s="380">
        <v>181.86281866500499</v>
      </c>
      <c r="BP153" s="380">
        <v>6.8376710491296002</v>
      </c>
      <c r="BQ153" s="89">
        <v>0.194752343715696</v>
      </c>
      <c r="BR153" s="380">
        <v>0.38950468743139199</v>
      </c>
      <c r="BS153" s="380">
        <v>3.8525618333550497E-2</v>
      </c>
      <c r="BT153" s="381">
        <v>0.246774204416427</v>
      </c>
      <c r="BU153" s="380">
        <v>0</v>
      </c>
      <c r="BV153" s="380">
        <v>0.246774204416427</v>
      </c>
      <c r="BW153" s="381">
        <v>0.32464106916406998</v>
      </c>
      <c r="BX153" s="380">
        <v>0.74765440891470902</v>
      </c>
      <c r="BY153" s="380">
        <v>0.32464106916406998</v>
      </c>
      <c r="BZ153" s="89">
        <v>2.0564212364118601</v>
      </c>
      <c r="CA153" s="380">
        <v>2.0714581082739301</v>
      </c>
      <c r="CB153" s="380">
        <v>0.41892902113512898</v>
      </c>
      <c r="CC153" s="89">
        <v>0.44188328133607602</v>
      </c>
      <c r="CD153" s="380">
        <v>0.33369548582132003</v>
      </c>
      <c r="CE153" s="380">
        <v>0.104815972432991</v>
      </c>
      <c r="CF153" s="89">
        <v>7.4500703696191</v>
      </c>
      <c r="CG153" s="380">
        <v>3.9492453191096399</v>
      </c>
      <c r="CH153" s="380">
        <v>0.49093554873563899</v>
      </c>
      <c r="CI153" s="89">
        <v>2.2279689069672499</v>
      </c>
      <c r="CJ153" s="380">
        <v>1.6804515429387401</v>
      </c>
      <c r="CK153" s="380">
        <v>0.19442633000503801</v>
      </c>
      <c r="CL153" s="381">
        <v>1.9672834295953101</v>
      </c>
      <c r="CM153" s="380">
        <v>3.6746947690446801</v>
      </c>
      <c r="CN153" s="380">
        <v>1.9672834295953101</v>
      </c>
      <c r="CO153" s="89">
        <v>625.159984934666</v>
      </c>
      <c r="CP153" s="380">
        <v>68.361062677160604</v>
      </c>
      <c r="CQ153" s="380">
        <v>2.5137006677600299E-2</v>
      </c>
      <c r="CR153" s="89">
        <v>353.13653969513399</v>
      </c>
      <c r="CS153" s="380">
        <v>31.459116099393999</v>
      </c>
      <c r="CT153" s="380">
        <v>0</v>
      </c>
      <c r="CU153" s="89">
        <v>7.9715103596718597</v>
      </c>
      <c r="CV153" s="380">
        <v>1.8412138234038</v>
      </c>
      <c r="CW153" s="380">
        <v>0</v>
      </c>
      <c r="CX153" s="89">
        <v>0</v>
      </c>
      <c r="CY153" s="380">
        <v>0</v>
      </c>
      <c r="CZ153" s="380">
        <v>0</v>
      </c>
      <c r="DA153" s="381">
        <v>6.2551743954294997E-2</v>
      </c>
      <c r="DB153" s="380">
        <v>0</v>
      </c>
      <c r="DC153" s="380">
        <v>6.2551743954294997E-2</v>
      </c>
      <c r="DD153" s="381">
        <v>0.13445361793959301</v>
      </c>
      <c r="DE153" s="380">
        <v>0</v>
      </c>
      <c r="DF153" s="380">
        <v>0.13445361793959301</v>
      </c>
      <c r="DG153" s="381">
        <v>3.1085251901296299E-2</v>
      </c>
      <c r="DH153" s="380">
        <v>0</v>
      </c>
      <c r="DI153" s="380">
        <v>3.1085251901296299E-2</v>
      </c>
      <c r="DJ153" s="89">
        <v>4.1703411161556101</v>
      </c>
      <c r="DK153" s="380">
        <v>2.61294696699145</v>
      </c>
      <c r="DL153" s="380">
        <v>0</v>
      </c>
      <c r="DM153" s="89">
        <v>221.623960677262</v>
      </c>
      <c r="DN153" s="380">
        <v>23.771517738357701</v>
      </c>
      <c r="DO153" s="380">
        <v>1.3707971120300999E-2</v>
      </c>
      <c r="DP153" s="89">
        <v>613.25811846071701</v>
      </c>
      <c r="DQ153" s="380">
        <v>68.406542042697893</v>
      </c>
      <c r="DR153" s="380">
        <v>8.6782282890799194E-3</v>
      </c>
      <c r="DS153" s="89">
        <v>94.971989744739503</v>
      </c>
      <c r="DT153" s="380">
        <v>12.9748626664326</v>
      </c>
      <c r="DU153" s="380">
        <v>0</v>
      </c>
      <c r="DV153" s="89">
        <v>520.45522328072695</v>
      </c>
      <c r="DW153" s="380">
        <v>72.033668333775793</v>
      </c>
      <c r="DX153" s="380">
        <v>0</v>
      </c>
      <c r="DY153" s="89">
        <v>128.85796687488201</v>
      </c>
      <c r="DZ153" s="380">
        <v>20.7707287629135</v>
      </c>
      <c r="EA153" s="380">
        <v>4.3657526303794901E-2</v>
      </c>
      <c r="EB153" s="89">
        <v>43.654811690643697</v>
      </c>
      <c r="EC153" s="380">
        <v>5.7274623656973302</v>
      </c>
      <c r="ED153" s="380">
        <v>0</v>
      </c>
      <c r="EE153" s="89">
        <v>134.32998978726499</v>
      </c>
      <c r="EF153" s="380">
        <v>10.7742961834395</v>
      </c>
      <c r="EG153" s="380">
        <v>8.64820811277483E-2</v>
      </c>
      <c r="EH153" s="89">
        <v>15.6186267310896</v>
      </c>
      <c r="EI153" s="380">
        <v>1.9332916184119699</v>
      </c>
      <c r="EJ153" s="380">
        <v>0</v>
      </c>
      <c r="EK153" s="89">
        <v>80.644434985585903</v>
      </c>
      <c r="EL153" s="380">
        <v>10.383510929618</v>
      </c>
      <c r="EM153" s="380">
        <v>0</v>
      </c>
      <c r="EN153" s="89">
        <v>13.486977874275899</v>
      </c>
      <c r="EO153" s="380">
        <v>1.6427356185836799</v>
      </c>
      <c r="EP153" s="380">
        <v>0</v>
      </c>
      <c r="EQ153" s="89">
        <v>32.665810767402498</v>
      </c>
      <c r="ER153" s="380">
        <v>6.2767974903264898</v>
      </c>
      <c r="ES153" s="380">
        <v>0</v>
      </c>
      <c r="ET153" s="89">
        <v>3.3982585590499599</v>
      </c>
      <c r="EU153" s="380">
        <v>0.91811694855498605</v>
      </c>
      <c r="EV153" s="380">
        <v>6.0318889919514897E-3</v>
      </c>
      <c r="EW153" s="89">
        <v>18.979936783388499</v>
      </c>
      <c r="EX153" s="380">
        <v>4.48662928993304</v>
      </c>
      <c r="EY153" s="380">
        <v>2.7861874788658501E-2</v>
      </c>
      <c r="EZ153" s="89">
        <v>2.5175075730886101</v>
      </c>
      <c r="FA153" s="380">
        <v>0.59108709362677003</v>
      </c>
      <c r="FB153" s="380">
        <v>0</v>
      </c>
      <c r="FC153" s="381">
        <v>2.72214843414295E-2</v>
      </c>
      <c r="FD153" s="380">
        <v>0</v>
      </c>
      <c r="FE153" s="380">
        <v>2.72214843414295E-2</v>
      </c>
      <c r="FF153" s="89">
        <v>1.9117385342502899</v>
      </c>
      <c r="FG153" s="380">
        <v>1.04580574509498</v>
      </c>
      <c r="FH153" s="380">
        <v>0</v>
      </c>
      <c r="FI153" s="381">
        <v>1.6920986479421401E-2</v>
      </c>
      <c r="FJ153" s="380">
        <v>0</v>
      </c>
      <c r="FK153" s="380">
        <v>1.6920986479421401E-2</v>
      </c>
      <c r="FL153" s="89">
        <v>5.8762755539296201</v>
      </c>
      <c r="FM153" s="380">
        <v>1.0512851775042</v>
      </c>
      <c r="FN153" s="380">
        <v>1.11609558580823E-2</v>
      </c>
      <c r="FO153" s="89">
        <v>2.0239328729397998</v>
      </c>
      <c r="FP153" s="380">
        <v>0.57509668179073004</v>
      </c>
      <c r="FQ153" s="380">
        <v>7.6939033781888103E-3</v>
      </c>
      <c r="FS153" s="118">
        <v>2277.6001534852512</v>
      </c>
      <c r="FT153" s="118">
        <v>1.0033031185029149</v>
      </c>
      <c r="FU153" s="118">
        <v>1.7703067076388423</v>
      </c>
      <c r="FV153" s="207">
        <v>2.3341640028197799</v>
      </c>
    </row>
    <row r="154" spans="2:178">
      <c r="B154" s="73" t="s">
        <v>17</v>
      </c>
      <c r="C154" s="73" t="s">
        <v>51</v>
      </c>
      <c r="D154" s="73" t="s">
        <v>60</v>
      </c>
      <c r="E154" s="174">
        <v>49</v>
      </c>
      <c r="F154" s="73">
        <v>0</v>
      </c>
      <c r="G154" s="156" t="s">
        <v>322</v>
      </c>
      <c r="H154" s="73" t="s">
        <v>59</v>
      </c>
      <c r="I154" s="73" t="s">
        <v>1055</v>
      </c>
      <c r="J154" s="73" t="s">
        <v>920</v>
      </c>
      <c r="K154" s="73">
        <v>33</v>
      </c>
      <c r="L154" s="207">
        <v>32.029529074103102</v>
      </c>
      <c r="M154" s="207"/>
      <c r="N154" s="135">
        <v>359.93309366886353</v>
      </c>
      <c r="O154" s="379">
        <v>31940</v>
      </c>
      <c r="P154" s="379">
        <v>1540</v>
      </c>
      <c r="Q154" s="203"/>
      <c r="R154" s="381">
        <v>2.8131009530261202</v>
      </c>
      <c r="S154" s="380">
        <v>6.0376418535921799</v>
      </c>
      <c r="T154" s="380">
        <v>2.8131009530261202</v>
      </c>
      <c r="U154" s="89">
        <v>11.344448645223</v>
      </c>
      <c r="V154" s="380">
        <v>9.8930457040659299</v>
      </c>
      <c r="W154" s="380">
        <v>5.0750557654326096</v>
      </c>
      <c r="X154" s="89">
        <v>174.33809814268</v>
      </c>
      <c r="Y154" s="380">
        <v>20.580403541946801</v>
      </c>
      <c r="Z154" s="380">
        <v>2.2714863847456899</v>
      </c>
      <c r="AA154" s="89">
        <v>616.05574394454095</v>
      </c>
      <c r="AB154" s="380">
        <v>60.688073290796801</v>
      </c>
      <c r="AC154" s="380">
        <v>0.38189006724504798</v>
      </c>
      <c r="AD154" s="89">
        <v>19.990440613844498</v>
      </c>
      <c r="AE154" s="380">
        <v>12.123069375914501</v>
      </c>
      <c r="AF154" s="380">
        <v>1.4533875402727201</v>
      </c>
      <c r="AG154" s="89">
        <v>610.38599261570903</v>
      </c>
      <c r="AH154" s="380">
        <v>599.85181768910195</v>
      </c>
      <c r="AI154" s="380">
        <v>241.946880966263</v>
      </c>
      <c r="AJ154" s="89">
        <v>160684.94723075</v>
      </c>
      <c r="AK154" s="380">
        <v>19908.635872251802</v>
      </c>
      <c r="AL154" s="380">
        <v>16.724260294549801</v>
      </c>
      <c r="AM154" s="89">
        <v>102.505472080754</v>
      </c>
      <c r="AN154" s="380">
        <v>112.291698580146</v>
      </c>
      <c r="AO154" s="380">
        <v>64.764073872868806</v>
      </c>
      <c r="AP154" s="89">
        <v>565.994371483392</v>
      </c>
      <c r="AQ154" s="380">
        <v>306.35481402470998</v>
      </c>
      <c r="AR154" s="380">
        <v>123.63068261872</v>
      </c>
      <c r="AS154" s="381">
        <v>16.383710713336399</v>
      </c>
      <c r="AT154" s="380">
        <v>22.632206405150299</v>
      </c>
      <c r="AU154" s="380">
        <v>16.383710713336399</v>
      </c>
      <c r="AV154" s="89">
        <v>1.49381079808852</v>
      </c>
      <c r="AW154" s="380">
        <v>0.40720860524546099</v>
      </c>
      <c r="AX154" s="380">
        <v>0.40782848949481398</v>
      </c>
      <c r="AY154" s="89">
        <v>4.1562828690693996</v>
      </c>
      <c r="AZ154" s="380">
        <v>4.2211416536572601</v>
      </c>
      <c r="BA154" s="380">
        <v>0.65338589177205397</v>
      </c>
      <c r="BB154" s="89">
        <v>5.8526092335478896</v>
      </c>
      <c r="BC154" s="382">
        <v>0.65475736140603802</v>
      </c>
      <c r="BD154" s="382">
        <v>7.04557498435784E-2</v>
      </c>
      <c r="BE154" s="381">
        <v>2.7444690045711599</v>
      </c>
      <c r="BF154" s="380">
        <v>4.4864481555397697</v>
      </c>
      <c r="BG154" s="380">
        <v>2.7444690045711599</v>
      </c>
      <c r="BH154" s="89">
        <v>429.35283172500499</v>
      </c>
      <c r="BI154" s="380">
        <v>38.553494595866503</v>
      </c>
      <c r="BJ154" s="380">
        <v>0.796007790003326</v>
      </c>
      <c r="BK154" s="89">
        <v>1196.18739594303</v>
      </c>
      <c r="BL154" s="380">
        <v>149.289803390157</v>
      </c>
      <c r="BM154" s="380">
        <v>1.0837285694440899</v>
      </c>
      <c r="BN154" s="89">
        <v>1315.03007068176</v>
      </c>
      <c r="BO154" s="380">
        <v>148.04571616446799</v>
      </c>
      <c r="BP154" s="380">
        <v>4.7036697059881201</v>
      </c>
      <c r="BQ154" s="89">
        <v>0.12627933331254601</v>
      </c>
      <c r="BR154" s="380">
        <v>0.22553818155347799</v>
      </c>
      <c r="BS154" s="380">
        <v>3.3326226800026802E-2</v>
      </c>
      <c r="BT154" s="381">
        <v>0.224835227344206</v>
      </c>
      <c r="BU154" s="380">
        <v>0</v>
      </c>
      <c r="BV154" s="380">
        <v>0.224835227344206</v>
      </c>
      <c r="BW154" s="381">
        <v>0.30921665102738499</v>
      </c>
      <c r="BX154" s="380">
        <v>0.45443016834959399</v>
      </c>
      <c r="BY154" s="380">
        <v>0.30921665102738499</v>
      </c>
      <c r="BZ154" s="89">
        <v>3.8471018644453698</v>
      </c>
      <c r="CA154" s="380">
        <v>2.5915922349629401</v>
      </c>
      <c r="CB154" s="380">
        <v>0.32186871761567099</v>
      </c>
      <c r="CC154" s="89">
        <v>0.60575838949208904</v>
      </c>
      <c r="CD154" s="380">
        <v>0.58469192893844701</v>
      </c>
      <c r="CE154" s="380">
        <v>6.9061737848111399E-2</v>
      </c>
      <c r="CF154" s="89">
        <v>7.69324020588392</v>
      </c>
      <c r="CG154" s="380">
        <v>4.76070280082393</v>
      </c>
      <c r="CH154" s="380">
        <v>0.311813393888969</v>
      </c>
      <c r="CI154" s="89">
        <v>1.28912353138247</v>
      </c>
      <c r="CJ154" s="380">
        <v>0.83249166844187505</v>
      </c>
      <c r="CK154" s="380">
        <v>0.150389729623606</v>
      </c>
      <c r="CL154" s="381">
        <v>1.66077427296661</v>
      </c>
      <c r="CM154" s="380">
        <v>2.8266205090363701</v>
      </c>
      <c r="CN154" s="380">
        <v>1.66077427296661</v>
      </c>
      <c r="CO154" s="89">
        <v>624.22163690752097</v>
      </c>
      <c r="CP154" s="380">
        <v>63.493329431792702</v>
      </c>
      <c r="CQ154" s="380">
        <v>1.5326193470340799E-2</v>
      </c>
      <c r="CR154" s="89">
        <v>347.40697320993598</v>
      </c>
      <c r="CS154" s="380">
        <v>20.399990492776499</v>
      </c>
      <c r="CT154" s="380">
        <v>0</v>
      </c>
      <c r="CU154" s="89">
        <v>7.5959629545259704</v>
      </c>
      <c r="CV154" s="380">
        <v>1.57038895793405</v>
      </c>
      <c r="CW154" s="380">
        <v>1.4440050755195E-2</v>
      </c>
      <c r="CX154" s="381">
        <v>1.1998543513452101E-2</v>
      </c>
      <c r="CY154" s="380">
        <v>0</v>
      </c>
      <c r="CZ154" s="380">
        <v>1.1998543513452101E-2</v>
      </c>
      <c r="DA154" s="89">
        <v>0</v>
      </c>
      <c r="DB154" s="380">
        <v>0</v>
      </c>
      <c r="DC154" s="380">
        <v>0</v>
      </c>
      <c r="DD154" s="381">
        <v>9.4938968235379603E-2</v>
      </c>
      <c r="DE154" s="380">
        <v>0</v>
      </c>
      <c r="DF154" s="380">
        <v>9.4938968235379603E-2</v>
      </c>
      <c r="DG154" s="381">
        <v>3.3531784469599001E-2</v>
      </c>
      <c r="DH154" s="380">
        <v>0</v>
      </c>
      <c r="DI154" s="380">
        <v>3.3531784469599001E-2</v>
      </c>
      <c r="DJ154" s="89">
        <v>5.4037725564011403</v>
      </c>
      <c r="DK154" s="380">
        <v>4.2129121964492002</v>
      </c>
      <c r="DL154" s="380">
        <v>8.1200746981216404E-2</v>
      </c>
      <c r="DM154" s="89">
        <v>218.45549011864901</v>
      </c>
      <c r="DN154" s="380">
        <v>25.545872111581001</v>
      </c>
      <c r="DO154" s="380">
        <v>8.7445498361168501E-3</v>
      </c>
      <c r="DP154" s="89">
        <v>626.83432058715096</v>
      </c>
      <c r="DQ154" s="380">
        <v>64.871206656266196</v>
      </c>
      <c r="DR154" s="380">
        <v>6.7210868117652603E-3</v>
      </c>
      <c r="DS154" s="89">
        <v>95.463890679552307</v>
      </c>
      <c r="DT154" s="380">
        <v>12.684137865609699</v>
      </c>
      <c r="DU154" s="380">
        <v>0</v>
      </c>
      <c r="DV154" s="89">
        <v>515.452727580893</v>
      </c>
      <c r="DW154" s="380">
        <v>41.492980025185901</v>
      </c>
      <c r="DX154" s="380">
        <v>2.9632082140618701E-2</v>
      </c>
      <c r="DY154" s="89">
        <v>122.160392901354</v>
      </c>
      <c r="DZ154" s="380">
        <v>10.199518126335001</v>
      </c>
      <c r="EA154" s="380">
        <v>0</v>
      </c>
      <c r="EB154" s="89">
        <v>40.937106188826597</v>
      </c>
      <c r="EC154" s="380">
        <v>2.5603580914512198</v>
      </c>
      <c r="ED154" s="380">
        <v>0</v>
      </c>
      <c r="EE154" s="89">
        <v>121.90940469020801</v>
      </c>
      <c r="EF154" s="380">
        <v>10.9714960136049</v>
      </c>
      <c r="EG154" s="380">
        <v>3.3529726568973697E-2</v>
      </c>
      <c r="EH154" s="89">
        <v>15.1265950311446</v>
      </c>
      <c r="EI154" s="380">
        <v>1.90834015278158</v>
      </c>
      <c r="EJ154" s="380">
        <v>1.09761835057935E-2</v>
      </c>
      <c r="EK154" s="89">
        <v>75.791895861007404</v>
      </c>
      <c r="EL154" s="380">
        <v>9.4013717716342597</v>
      </c>
      <c r="EM154" s="380">
        <v>0</v>
      </c>
      <c r="EN154" s="89">
        <v>13.333065014359301</v>
      </c>
      <c r="EO154" s="380">
        <v>1.70397130787423</v>
      </c>
      <c r="EP154" s="380">
        <v>0</v>
      </c>
      <c r="EQ154" s="89">
        <v>31.740686201675999</v>
      </c>
      <c r="ER154" s="380">
        <v>3.0133762742854602</v>
      </c>
      <c r="ES154" s="380">
        <v>0</v>
      </c>
      <c r="ET154" s="89">
        <v>3.2239416262823699</v>
      </c>
      <c r="EU154" s="380">
        <v>0.97675907052514399</v>
      </c>
      <c r="EV154" s="380">
        <v>0</v>
      </c>
      <c r="EW154" s="89">
        <v>19.402442978234401</v>
      </c>
      <c r="EX154" s="380">
        <v>2.0514342797904699</v>
      </c>
      <c r="EY154" s="380">
        <v>3.6842273075221602E-2</v>
      </c>
      <c r="EZ154" s="89">
        <v>2.2506458262109499</v>
      </c>
      <c r="FA154" s="380">
        <v>0.30829368255845502</v>
      </c>
      <c r="FB154" s="380">
        <v>0</v>
      </c>
      <c r="FC154" s="89">
        <v>0</v>
      </c>
      <c r="FD154" s="380">
        <v>0</v>
      </c>
      <c r="FE154" s="380">
        <v>0</v>
      </c>
      <c r="FF154" s="89">
        <v>1.5016734200792301</v>
      </c>
      <c r="FG154" s="380">
        <v>0.60763817577477397</v>
      </c>
      <c r="FH154" s="380">
        <v>1.3500979462183999E-2</v>
      </c>
      <c r="FI154" s="381">
        <v>1.3122232066684201E-2</v>
      </c>
      <c r="FJ154" s="380">
        <v>0</v>
      </c>
      <c r="FK154" s="380">
        <v>1.3122232066684201E-2</v>
      </c>
      <c r="FL154" s="89">
        <v>5.7241313704498404</v>
      </c>
      <c r="FM154" s="380">
        <v>0.79474765900421596</v>
      </c>
      <c r="FN154" s="380">
        <v>0</v>
      </c>
      <c r="FO154" s="89">
        <v>1.83976355382019</v>
      </c>
      <c r="FP154" s="380">
        <v>0.363981610802174</v>
      </c>
      <c r="FQ154" s="380">
        <v>0</v>
      </c>
      <c r="FS154" s="118">
        <v>2249.4895784954851</v>
      </c>
      <c r="FT154" s="118">
        <v>1.0112868908637282</v>
      </c>
      <c r="FU154" s="118">
        <v>1.7968022666324188</v>
      </c>
      <c r="FV154" s="207">
        <v>2.543328365479272</v>
      </c>
    </row>
    <row r="155" spans="2:178">
      <c r="B155" s="73" t="s">
        <v>17</v>
      </c>
      <c r="C155" s="73" t="s">
        <v>51</v>
      </c>
      <c r="D155" s="73" t="s">
        <v>60</v>
      </c>
      <c r="E155" s="174">
        <v>49</v>
      </c>
      <c r="F155" s="73">
        <v>0</v>
      </c>
      <c r="G155" s="156" t="s">
        <v>322</v>
      </c>
      <c r="H155" s="73" t="s">
        <v>59</v>
      </c>
      <c r="I155" s="73" t="s">
        <v>1056</v>
      </c>
      <c r="J155" s="73" t="s">
        <v>970</v>
      </c>
      <c r="K155" s="73">
        <v>55</v>
      </c>
      <c r="L155" s="207">
        <v>32.029529074103102</v>
      </c>
      <c r="M155" s="207"/>
      <c r="N155" s="135">
        <v>416.02656281206305</v>
      </c>
      <c r="O155" s="379">
        <v>29540</v>
      </c>
      <c r="P155" s="379">
        <v>1570</v>
      </c>
      <c r="Q155" s="203"/>
      <c r="R155" s="381">
        <v>0.81860898997995701</v>
      </c>
      <c r="S155" s="380">
        <v>1.7094767169665392</v>
      </c>
      <c r="T155" s="380">
        <v>0.81860898997995701</v>
      </c>
      <c r="U155" s="89">
        <v>8.342620455579624</v>
      </c>
      <c r="V155" s="380">
        <v>6.3666805769210368</v>
      </c>
      <c r="W155" s="380">
        <v>1.6831180728326807</v>
      </c>
      <c r="X155" s="89">
        <v>172.0918575323204</v>
      </c>
      <c r="Y155" s="380">
        <v>9.5813340736854169</v>
      </c>
      <c r="Z155" s="380">
        <v>0.67350211645828384</v>
      </c>
      <c r="AA155" s="89">
        <v>699.21976960109555</v>
      </c>
      <c r="AB155" s="380">
        <v>107.83755094195571</v>
      </c>
      <c r="AC155" s="380">
        <v>4.2574665941564949E-2</v>
      </c>
      <c r="AD155" s="89">
        <v>23.692916185037447</v>
      </c>
      <c r="AE155" s="380">
        <v>23.86276482383515</v>
      </c>
      <c r="AF155" s="380">
        <v>0.40491298886326477</v>
      </c>
      <c r="AG155" s="89">
        <v>450.10053831598117</v>
      </c>
      <c r="AH155" s="380">
        <v>236.40034156815756</v>
      </c>
      <c r="AI155" s="380">
        <v>82.691857936052443</v>
      </c>
      <c r="AJ155" s="89">
        <v>157136.54169436533</v>
      </c>
      <c r="AK155" s="380">
        <v>20342.821332705658</v>
      </c>
      <c r="AL155" s="380">
        <v>4.58162349497153</v>
      </c>
      <c r="AM155" s="89">
        <v>112.24999937633574</v>
      </c>
      <c r="AN155" s="380">
        <v>76.899857440143265</v>
      </c>
      <c r="AO155" s="380">
        <v>22.636383340374554</v>
      </c>
      <c r="AP155" s="89">
        <v>494.91733129698622</v>
      </c>
      <c r="AQ155" s="380">
        <v>125.15204595502914</v>
      </c>
      <c r="AR155" s="380">
        <v>43.130267511877051</v>
      </c>
      <c r="AS155" s="381">
        <v>5.7159324434716998</v>
      </c>
      <c r="AT155" s="380">
        <v>12.57360629502301</v>
      </c>
      <c r="AU155" s="380">
        <v>5.7159324434716998</v>
      </c>
      <c r="AV155" s="89">
        <v>1.5542304425771263</v>
      </c>
      <c r="AW155" s="380">
        <v>0.45313796513260124</v>
      </c>
      <c r="AX155" s="380">
        <v>0.12098702407080414</v>
      </c>
      <c r="AY155" s="89">
        <v>17.338789944164915</v>
      </c>
      <c r="AZ155" s="380">
        <v>18.222873588725669</v>
      </c>
      <c r="BA155" s="380">
        <v>0.19798319190255556</v>
      </c>
      <c r="BB155" s="89">
        <v>6.4219180095374169</v>
      </c>
      <c r="BC155" s="382">
        <v>0.92347108988485249</v>
      </c>
      <c r="BD155" s="382">
        <v>2.1910746179610582E-2</v>
      </c>
      <c r="BE155" s="381">
        <v>0.82094916571466137</v>
      </c>
      <c r="BF155" s="380">
        <v>2.1435087364288985</v>
      </c>
      <c r="BG155" s="380">
        <v>0.82094916571466137</v>
      </c>
      <c r="BH155" s="89">
        <v>412.8590157626071</v>
      </c>
      <c r="BI155" s="380">
        <v>40.288842676167739</v>
      </c>
      <c r="BJ155" s="380">
        <v>0.26394628826378874</v>
      </c>
      <c r="BK155" s="89">
        <v>1302.1568882295758</v>
      </c>
      <c r="BL155" s="380">
        <v>163.57823615505643</v>
      </c>
      <c r="BM155" s="380">
        <v>0.3399891322306372</v>
      </c>
      <c r="BN155" s="89">
        <v>1374.5072994558709</v>
      </c>
      <c r="BO155" s="380">
        <v>168.00546928493449</v>
      </c>
      <c r="BP155" s="380">
        <v>1.9486274237939352</v>
      </c>
      <c r="BQ155" s="89">
        <v>0.21686319679022759</v>
      </c>
      <c r="BR155" s="380">
        <v>0.18334097136373811</v>
      </c>
      <c r="BS155" s="380">
        <v>1.0920990577083371E-2</v>
      </c>
      <c r="BT155" s="381">
        <v>7.2611633044292939E-2</v>
      </c>
      <c r="BU155" s="380">
        <v>0</v>
      </c>
      <c r="BV155" s="380">
        <v>7.2611633044292939E-2</v>
      </c>
      <c r="BW155" s="381">
        <v>9.1700676898588906E-2</v>
      </c>
      <c r="BX155" s="380">
        <v>0.20111027351661864</v>
      </c>
      <c r="BY155" s="380">
        <v>9.1700676898588906E-2</v>
      </c>
      <c r="BZ155" s="89">
        <v>2.2990233242960034</v>
      </c>
      <c r="CA155" s="380">
        <v>1.0774227547844664</v>
      </c>
      <c r="CB155" s="380">
        <v>0.1059059955251158</v>
      </c>
      <c r="CC155" s="89">
        <v>0.60662758232930114</v>
      </c>
      <c r="CD155" s="380">
        <v>0.26797409891270751</v>
      </c>
      <c r="CE155" s="380">
        <v>2.0657791524762572E-2</v>
      </c>
      <c r="CF155" s="89">
        <v>7.1699038989459591</v>
      </c>
      <c r="CG155" s="380">
        <v>1.6101545544911693</v>
      </c>
      <c r="CH155" s="380">
        <v>9.5021466613858727E-2</v>
      </c>
      <c r="CI155" s="89">
        <v>1.9155987183765495</v>
      </c>
      <c r="CJ155" s="380">
        <v>0.73291597662689068</v>
      </c>
      <c r="CK155" s="380">
        <v>7.5513914409308602E-2</v>
      </c>
      <c r="CL155" s="381">
        <v>0.58760768065232216</v>
      </c>
      <c r="CM155" s="380">
        <v>1.292035207193805</v>
      </c>
      <c r="CN155" s="380">
        <v>0.58760768065232216</v>
      </c>
      <c r="CO155" s="89">
        <v>628.45762629118997</v>
      </c>
      <c r="CP155" s="380">
        <v>61.579902963461883</v>
      </c>
      <c r="CQ155" s="380">
        <v>6.1016439672762551E-3</v>
      </c>
      <c r="CR155" s="89">
        <v>331.67165638837076</v>
      </c>
      <c r="CS155" s="380">
        <v>28.267991557116176</v>
      </c>
      <c r="CT155" s="380">
        <v>0</v>
      </c>
      <c r="CU155" s="89">
        <v>6.7845141814651662</v>
      </c>
      <c r="CV155" s="380">
        <v>0.97980087587721909</v>
      </c>
      <c r="CW155" s="380">
        <v>7.7236912497970307E-3</v>
      </c>
      <c r="CX155" s="381">
        <v>2.6799809320196253E-3</v>
      </c>
      <c r="CY155" s="380">
        <v>4.0245400314927685E-3</v>
      </c>
      <c r="CZ155" s="380">
        <v>2.6799809320196253E-3</v>
      </c>
      <c r="DA155" s="381">
        <v>2.133346981331407E-2</v>
      </c>
      <c r="DB155" s="380">
        <v>0</v>
      </c>
      <c r="DC155" s="380">
        <v>2.133346981331407E-2</v>
      </c>
      <c r="DD155" s="381">
        <v>2.4588285586930405E-2</v>
      </c>
      <c r="DE155" s="380">
        <v>0</v>
      </c>
      <c r="DF155" s="380">
        <v>2.4588285586930405E-2</v>
      </c>
      <c r="DG155" s="381">
        <v>1.0506821033724639E-2</v>
      </c>
      <c r="DH155" s="380">
        <v>0</v>
      </c>
      <c r="DI155" s="380">
        <v>1.0506821033724639E-2</v>
      </c>
      <c r="DJ155" s="89">
        <v>7.8282220206483917</v>
      </c>
      <c r="DK155" s="380">
        <v>2.138315542018447</v>
      </c>
      <c r="DL155" s="380">
        <v>1.8131670898660333E-2</v>
      </c>
      <c r="DM155" s="89">
        <v>220.26557259811764</v>
      </c>
      <c r="DN155" s="380">
        <v>20.985070516454968</v>
      </c>
      <c r="DO155" s="380">
        <v>2.7409609716912515E-3</v>
      </c>
      <c r="DP155" s="89">
        <v>613.66254338304157</v>
      </c>
      <c r="DQ155" s="380">
        <v>63.438783746666502</v>
      </c>
      <c r="DR155" s="380">
        <v>2.1054797780383347E-3</v>
      </c>
      <c r="DS155" s="89">
        <v>94.617629295715872</v>
      </c>
      <c r="DT155" s="380">
        <v>8.7353025778901738</v>
      </c>
      <c r="DU155" s="380">
        <v>0</v>
      </c>
      <c r="DV155" s="89">
        <v>507.35799264106328</v>
      </c>
      <c r="DW155" s="380">
        <v>50.866263097931629</v>
      </c>
      <c r="DX155" s="380">
        <v>0</v>
      </c>
      <c r="DY155" s="89">
        <v>121.35764055415585</v>
      </c>
      <c r="DZ155" s="380">
        <v>9.0935073225912983</v>
      </c>
      <c r="EA155" s="380">
        <v>0</v>
      </c>
      <c r="EB155" s="89">
        <v>41.896472734269807</v>
      </c>
      <c r="EC155" s="380">
        <v>3.6430578852688669</v>
      </c>
      <c r="ED155" s="380">
        <v>0</v>
      </c>
      <c r="EE155" s="89">
        <v>124.94013421073988</v>
      </c>
      <c r="EF155" s="380">
        <v>10.028309940981684</v>
      </c>
      <c r="EG155" s="380">
        <v>0</v>
      </c>
      <c r="EH155" s="89">
        <v>14.760450829750321</v>
      </c>
      <c r="EI155" s="380">
        <v>1.1248824481876107</v>
      </c>
      <c r="EJ155" s="380">
        <v>1.9969531625106435E-3</v>
      </c>
      <c r="EK155" s="89">
        <v>75.733089734894619</v>
      </c>
      <c r="EL155" s="380">
        <v>5.8505014498631578</v>
      </c>
      <c r="EM155" s="380">
        <v>0</v>
      </c>
      <c r="EN155" s="89">
        <v>12.882512144317353</v>
      </c>
      <c r="EO155" s="380">
        <v>1.2236535606874495</v>
      </c>
      <c r="EP155" s="380">
        <v>0</v>
      </c>
      <c r="EQ155" s="89">
        <v>30.53598309497529</v>
      </c>
      <c r="ER155" s="380">
        <v>3.8428953395377614</v>
      </c>
      <c r="ES155" s="380">
        <v>0</v>
      </c>
      <c r="ET155" s="89">
        <v>3.1716809080109329</v>
      </c>
      <c r="EU155" s="380">
        <v>0.49690242545898888</v>
      </c>
      <c r="EV155" s="380">
        <v>0</v>
      </c>
      <c r="EW155" s="89">
        <v>17.055683616983668</v>
      </c>
      <c r="EX155" s="380">
        <v>2.4427539170072063</v>
      </c>
      <c r="EY155" s="380">
        <v>0</v>
      </c>
      <c r="EZ155" s="89">
        <v>2.1895408283663493</v>
      </c>
      <c r="FA155" s="380">
        <v>0.35639657983211798</v>
      </c>
      <c r="FB155" s="380">
        <v>0</v>
      </c>
      <c r="FC155" s="381">
        <v>6.6172831901262436E-3</v>
      </c>
      <c r="FD155" s="380">
        <v>0</v>
      </c>
      <c r="FE155" s="380">
        <v>6.6172831901262436E-3</v>
      </c>
      <c r="FF155" s="89">
        <v>1.4767018754878865</v>
      </c>
      <c r="FG155" s="380">
        <v>0.35894777198270328</v>
      </c>
      <c r="FH155" s="380">
        <v>4.2336577674832992E-3</v>
      </c>
      <c r="FI155" s="381">
        <v>3.3851730103191236E-3</v>
      </c>
      <c r="FJ155" s="380">
        <v>0</v>
      </c>
      <c r="FK155" s="380">
        <v>3.3851730103191236E-3</v>
      </c>
      <c r="FL155" s="89">
        <v>5.7030217868838315</v>
      </c>
      <c r="FM155" s="380">
        <v>0.80857243434882109</v>
      </c>
      <c r="FN155" s="380">
        <v>0</v>
      </c>
      <c r="FO155" s="89">
        <v>1.6234892527310791</v>
      </c>
      <c r="FP155" s="380">
        <v>0.3032624117938334</v>
      </c>
      <c r="FQ155" s="380">
        <v>2.6267945678230503E-3</v>
      </c>
      <c r="FS155" s="118">
        <v>2212.098582962773</v>
      </c>
      <c r="FT155" s="118">
        <v>1.0279767970548213</v>
      </c>
      <c r="FU155" s="118">
        <v>1.8948186080612743</v>
      </c>
      <c r="FV155" s="207">
        <v>2.6046656508976564</v>
      </c>
    </row>
    <row r="156" spans="2:178">
      <c r="B156" s="73" t="s">
        <v>17</v>
      </c>
      <c r="C156" s="73" t="s">
        <v>51</v>
      </c>
      <c r="D156" s="73" t="s">
        <v>60</v>
      </c>
      <c r="E156" s="174">
        <v>49</v>
      </c>
      <c r="F156" s="73">
        <v>0</v>
      </c>
      <c r="G156" s="156" t="s">
        <v>322</v>
      </c>
      <c r="H156" s="73" t="s">
        <v>59</v>
      </c>
      <c r="I156" s="73" t="s">
        <v>1057</v>
      </c>
      <c r="J156" s="73" t="s">
        <v>970</v>
      </c>
      <c r="K156" s="73">
        <v>55</v>
      </c>
      <c r="L156" s="207">
        <v>32.029529074103102</v>
      </c>
      <c r="M156" s="207"/>
      <c r="N156" s="135">
        <v>327.21190333533053</v>
      </c>
      <c r="O156" s="379">
        <v>30890</v>
      </c>
      <c r="P156" s="379">
        <v>1380.0000000000002</v>
      </c>
      <c r="Q156" s="203"/>
      <c r="R156" s="381">
        <v>0.93054964517983263</v>
      </c>
      <c r="S156" s="380">
        <v>1.6436857838208632</v>
      </c>
      <c r="T156" s="380">
        <v>0.93054964517983263</v>
      </c>
      <c r="U156" s="89">
        <v>9.8877090789709055</v>
      </c>
      <c r="V156" s="380">
        <v>5.8891993026857854</v>
      </c>
      <c r="W156" s="380">
        <v>2.0283620917598442</v>
      </c>
      <c r="X156" s="89">
        <v>161.14352528803252</v>
      </c>
      <c r="Y156" s="380">
        <v>10.445162180676521</v>
      </c>
      <c r="Z156" s="380">
        <v>0.71286438311896483</v>
      </c>
      <c r="AA156" s="89">
        <v>701.12288141768261</v>
      </c>
      <c r="AB156" s="380">
        <v>146.65025265526896</v>
      </c>
      <c r="AC156" s="380">
        <v>0.14340144854333048</v>
      </c>
      <c r="AD156" s="89">
        <v>79.901497945123211</v>
      </c>
      <c r="AE156" s="380">
        <v>135.68112699010101</v>
      </c>
      <c r="AF156" s="380">
        <v>0.51513951591076745</v>
      </c>
      <c r="AG156" s="89">
        <v>376.47787370204577</v>
      </c>
      <c r="AH156" s="380">
        <v>265.07594975762589</v>
      </c>
      <c r="AI156" s="380">
        <v>96.830032190580425</v>
      </c>
      <c r="AJ156" s="89">
        <v>156216.42935646922</v>
      </c>
      <c r="AK156" s="380">
        <v>16688.335220816236</v>
      </c>
      <c r="AL156" s="380">
        <v>5.3925053752538252</v>
      </c>
      <c r="AM156" s="89">
        <v>98.744953944951504</v>
      </c>
      <c r="AN156" s="380">
        <v>54.104861054477347</v>
      </c>
      <c r="AO156" s="380">
        <v>23.001929976127709</v>
      </c>
      <c r="AP156" s="89">
        <v>512.44816189021901</v>
      </c>
      <c r="AQ156" s="380">
        <v>136.74837623858053</v>
      </c>
      <c r="AR156" s="380">
        <v>47.809286184805565</v>
      </c>
      <c r="AS156" s="381">
        <v>6.6345369234393985</v>
      </c>
      <c r="AT156" s="380">
        <v>10.816834402100834</v>
      </c>
      <c r="AU156" s="380">
        <v>6.6345369234393985</v>
      </c>
      <c r="AV156" s="89">
        <v>1.4746111938147801</v>
      </c>
      <c r="AW156" s="380">
        <v>0.49875650514775377</v>
      </c>
      <c r="AX156" s="380">
        <v>0.13765952133164092</v>
      </c>
      <c r="AY156" s="89">
        <v>14.509907759593757</v>
      </c>
      <c r="AZ156" s="380">
        <v>15.026546314965833</v>
      </c>
      <c r="BA156" s="380">
        <v>0.2420175017333695</v>
      </c>
      <c r="BB156" s="89">
        <v>8.3203162186046971</v>
      </c>
      <c r="BC156" s="382">
        <v>0.77483329928584277</v>
      </c>
      <c r="BD156" s="382">
        <v>2.4523341418594604E-2</v>
      </c>
      <c r="BE156" s="381">
        <v>1.0619339303812652</v>
      </c>
      <c r="BF156" s="380">
        <v>2.3779617426521322</v>
      </c>
      <c r="BG156" s="380">
        <v>1.0619339303812652</v>
      </c>
      <c r="BH156" s="89">
        <v>390.90344997259564</v>
      </c>
      <c r="BI156" s="380">
        <v>38.66373595734099</v>
      </c>
      <c r="BJ156" s="380">
        <v>0.24682558354746906</v>
      </c>
      <c r="BK156" s="89">
        <v>1309.9149552497713</v>
      </c>
      <c r="BL156" s="380">
        <v>248.19709835595452</v>
      </c>
      <c r="BM156" s="380">
        <v>0.33259537816789719</v>
      </c>
      <c r="BN156" s="89">
        <v>1383.0804572197851</v>
      </c>
      <c r="BO156" s="380">
        <v>191.20203249237474</v>
      </c>
      <c r="BP156" s="380">
        <v>2.244488814096409</v>
      </c>
      <c r="BQ156" s="89">
        <v>0.2033191254726367</v>
      </c>
      <c r="BR156" s="380">
        <v>0.19471606015151591</v>
      </c>
      <c r="BS156" s="380">
        <v>5.7993356093223218E-3</v>
      </c>
      <c r="BT156" s="381">
        <v>7.2130400610487116E-2</v>
      </c>
      <c r="BU156" s="380">
        <v>0</v>
      </c>
      <c r="BV156" s="380">
        <v>7.2130400610487116E-2</v>
      </c>
      <c r="BW156" s="381">
        <v>0.10665735402112587</v>
      </c>
      <c r="BX156" s="380">
        <v>0.19213677182457986</v>
      </c>
      <c r="BY156" s="380">
        <v>0.10665735402112587</v>
      </c>
      <c r="BZ156" s="89">
        <v>2.2037812672133454</v>
      </c>
      <c r="CA156" s="380">
        <v>1.0060941830960299</v>
      </c>
      <c r="CB156" s="380">
        <v>0.11430939008385894</v>
      </c>
      <c r="CC156" s="89">
        <v>0.76048284421213519</v>
      </c>
      <c r="CD156" s="380">
        <v>0.35129522904924521</v>
      </c>
      <c r="CE156" s="380">
        <v>1.9299374258781244E-2</v>
      </c>
      <c r="CF156" s="89">
        <v>7.2741451325653514</v>
      </c>
      <c r="CG156" s="380">
        <v>1.9458277548607992</v>
      </c>
      <c r="CH156" s="380">
        <v>0.12178472572340071</v>
      </c>
      <c r="CI156" s="89">
        <v>1.7920177738461249</v>
      </c>
      <c r="CJ156" s="380">
        <v>0.87468428604651893</v>
      </c>
      <c r="CK156" s="380">
        <v>5.4937165046460866E-2</v>
      </c>
      <c r="CL156" s="381">
        <v>0.60998584565809222</v>
      </c>
      <c r="CM156" s="380">
        <v>1.2423372934948655</v>
      </c>
      <c r="CN156" s="380">
        <v>0.60998584565809222</v>
      </c>
      <c r="CO156" s="89">
        <v>614.64383011655605</v>
      </c>
      <c r="CP156" s="380">
        <v>53.458605088861852</v>
      </c>
      <c r="CQ156" s="380">
        <v>3.1260873051828049E-3</v>
      </c>
      <c r="CR156" s="89">
        <v>341.28587168038229</v>
      </c>
      <c r="CS156" s="380">
        <v>26.745486880348185</v>
      </c>
      <c r="CT156" s="380">
        <v>0</v>
      </c>
      <c r="CU156" s="89">
        <v>7.8448692384819489</v>
      </c>
      <c r="CV156" s="380">
        <v>1.2372964716225194</v>
      </c>
      <c r="CW156" s="380">
        <v>5.0355021729194963E-3</v>
      </c>
      <c r="CX156" s="89">
        <v>2.9883569231448906E-3</v>
      </c>
      <c r="CY156" s="380">
        <v>3.0190825595162048E-3</v>
      </c>
      <c r="CZ156" s="380">
        <v>0</v>
      </c>
      <c r="DA156" s="89">
        <v>0</v>
      </c>
      <c r="DB156" s="380">
        <v>0</v>
      </c>
      <c r="DC156" s="380">
        <v>0</v>
      </c>
      <c r="DD156" s="381">
        <v>2.9341010866456959E-2</v>
      </c>
      <c r="DE156" s="380">
        <v>0</v>
      </c>
      <c r="DF156" s="380">
        <v>2.9341010866456959E-2</v>
      </c>
      <c r="DG156" s="381">
        <v>1.0184956940192575E-2</v>
      </c>
      <c r="DH156" s="380">
        <v>5.972789193049808E-3</v>
      </c>
      <c r="DI156" s="380">
        <v>1.0184956940192575E-2</v>
      </c>
      <c r="DJ156" s="89">
        <v>8.2780545426388912</v>
      </c>
      <c r="DK156" s="380">
        <v>2.1868371688596824</v>
      </c>
      <c r="DL156" s="380">
        <v>0</v>
      </c>
      <c r="DM156" s="89">
        <v>223.39559159855304</v>
      </c>
      <c r="DN156" s="380">
        <v>17.653049421207065</v>
      </c>
      <c r="DO156" s="380">
        <v>2.1700624185491519E-3</v>
      </c>
      <c r="DP156" s="89">
        <v>626.15835898204614</v>
      </c>
      <c r="DQ156" s="380">
        <v>60.423332731454849</v>
      </c>
      <c r="DR156" s="380">
        <v>0</v>
      </c>
      <c r="DS156" s="89">
        <v>96.611022042484265</v>
      </c>
      <c r="DT156" s="380">
        <v>7.9515191774298941</v>
      </c>
      <c r="DU156" s="380">
        <v>0</v>
      </c>
      <c r="DV156" s="89">
        <v>521.04772484283762</v>
      </c>
      <c r="DW156" s="380">
        <v>41.67230363514782</v>
      </c>
      <c r="DX156" s="380">
        <v>1.0322779148581351E-2</v>
      </c>
      <c r="DY156" s="89">
        <v>126.23395031541861</v>
      </c>
      <c r="DZ156" s="380">
        <v>10.509547808501804</v>
      </c>
      <c r="EA156" s="380">
        <v>0</v>
      </c>
      <c r="EB156" s="89">
        <v>43.227970576857544</v>
      </c>
      <c r="EC156" s="380">
        <v>3.0460482772969684</v>
      </c>
      <c r="ED156" s="380">
        <v>0</v>
      </c>
      <c r="EE156" s="89">
        <v>129.06278185961222</v>
      </c>
      <c r="EF156" s="380">
        <v>6.6571188555781298</v>
      </c>
      <c r="EG156" s="380">
        <v>0</v>
      </c>
      <c r="EH156" s="89">
        <v>15.034928621672224</v>
      </c>
      <c r="EI156" s="380">
        <v>1.2179128726836441</v>
      </c>
      <c r="EJ156" s="380">
        <v>2.2195850328939255E-3</v>
      </c>
      <c r="EK156" s="89">
        <v>79.171633563896933</v>
      </c>
      <c r="EL156" s="380">
        <v>7.1243240794270415</v>
      </c>
      <c r="EM156" s="380">
        <v>8.920772183507104E-3</v>
      </c>
      <c r="EN156" s="89">
        <v>13.600142843883813</v>
      </c>
      <c r="EO156" s="380">
        <v>1.2399551268002071</v>
      </c>
      <c r="EP156" s="380">
        <v>0</v>
      </c>
      <c r="EQ156" s="89">
        <v>31.430135381611482</v>
      </c>
      <c r="ER156" s="380">
        <v>3.2723629634983973</v>
      </c>
      <c r="ES156" s="380">
        <v>0</v>
      </c>
      <c r="ET156" s="89">
        <v>3.2717370137417583</v>
      </c>
      <c r="EU156" s="380">
        <v>0.39581686459160564</v>
      </c>
      <c r="EV156" s="380">
        <v>0</v>
      </c>
      <c r="EW156" s="89">
        <v>17.471205903128098</v>
      </c>
      <c r="EX156" s="380">
        <v>2.4481831202489301</v>
      </c>
      <c r="EY156" s="380">
        <v>0</v>
      </c>
      <c r="EZ156" s="89">
        <v>2.2386331013107017</v>
      </c>
      <c r="FA156" s="380">
        <v>0.31932588979429222</v>
      </c>
      <c r="FB156" s="380">
        <v>0</v>
      </c>
      <c r="FC156" s="381">
        <v>7.3547314330087267E-3</v>
      </c>
      <c r="FD156" s="380">
        <v>0</v>
      </c>
      <c r="FE156" s="380">
        <v>7.3547314330087267E-3</v>
      </c>
      <c r="FF156" s="89">
        <v>1.5235633420816983</v>
      </c>
      <c r="FG156" s="380">
        <v>0.39075248776088878</v>
      </c>
      <c r="FH156" s="380">
        <v>4.7074356463367691E-3</v>
      </c>
      <c r="FI156" s="381">
        <v>2.6809881296107475E-3</v>
      </c>
      <c r="FJ156" s="380">
        <v>0</v>
      </c>
      <c r="FK156" s="380">
        <v>2.6809881296107475E-3</v>
      </c>
      <c r="FL156" s="89">
        <v>5.9513293899593132</v>
      </c>
      <c r="FM156" s="380">
        <v>0.72903944908596385</v>
      </c>
      <c r="FN156" s="380">
        <v>0</v>
      </c>
      <c r="FO156" s="89">
        <v>1.7746059838988439</v>
      </c>
      <c r="FP156" s="380">
        <v>0.28292744944370851</v>
      </c>
      <c r="FQ156" s="380">
        <v>0</v>
      </c>
      <c r="FS156" s="118">
        <v>2269.2416883274363</v>
      </c>
      <c r="FT156" s="118">
        <v>1.0227379092977187</v>
      </c>
      <c r="FU156" s="118">
        <v>1.8009647662537178</v>
      </c>
      <c r="FV156" s="207">
        <v>2.6584657336098791</v>
      </c>
    </row>
    <row r="157" spans="2:178">
      <c r="B157" s="73" t="s">
        <v>17</v>
      </c>
      <c r="C157" s="73" t="s">
        <v>51</v>
      </c>
      <c r="D157" s="73" t="s">
        <v>60</v>
      </c>
      <c r="E157" s="174">
        <v>49</v>
      </c>
      <c r="F157" s="73">
        <v>0</v>
      </c>
      <c r="G157" s="156" t="s">
        <v>322</v>
      </c>
      <c r="H157" s="73" t="s">
        <v>59</v>
      </c>
      <c r="I157" s="73" t="s">
        <v>1058</v>
      </c>
      <c r="J157" s="73" t="s">
        <v>970</v>
      </c>
      <c r="K157" s="73">
        <v>55</v>
      </c>
      <c r="L157" s="207">
        <v>32.029529074103102</v>
      </c>
      <c r="M157" s="207"/>
      <c r="N157" s="135">
        <v>313.18853604953063</v>
      </c>
      <c r="O157" s="379">
        <v>29160</v>
      </c>
      <c r="P157" s="379">
        <v>1270</v>
      </c>
      <c r="Q157" s="203"/>
      <c r="R157" s="381">
        <v>0.61365370228402705</v>
      </c>
      <c r="S157" s="380">
        <v>1.8598008947793501</v>
      </c>
      <c r="T157" s="380">
        <v>0.61365370228402705</v>
      </c>
      <c r="U157" s="89">
        <v>9.73646626198137</v>
      </c>
      <c r="V157" s="380">
        <v>7.0838334244010897</v>
      </c>
      <c r="W157" s="380">
        <v>1.4350711919449499</v>
      </c>
      <c r="X157" s="89">
        <v>172.35373169277599</v>
      </c>
      <c r="Y157" s="380">
        <v>11.374895068361299</v>
      </c>
      <c r="Z157" s="380">
        <v>0.486031660060042</v>
      </c>
      <c r="AA157" s="89">
        <v>607.08404157263499</v>
      </c>
      <c r="AB157" s="380">
        <v>109.159587638998</v>
      </c>
      <c r="AC157" s="380">
        <v>6.3273440078638707E-2</v>
      </c>
      <c r="AD157" s="89">
        <v>8.9713338511192493</v>
      </c>
      <c r="AE157" s="380">
        <v>15.5970263038186</v>
      </c>
      <c r="AF157" s="380">
        <v>0.26541704295978402</v>
      </c>
      <c r="AG157" s="89">
        <v>468.55145633027598</v>
      </c>
      <c r="AH157" s="380">
        <v>394.73546249930598</v>
      </c>
      <c r="AI157" s="380">
        <v>62.454720724196903</v>
      </c>
      <c r="AJ157" s="89">
        <v>159599.721335718</v>
      </c>
      <c r="AK157" s="380">
        <v>18970.374820601901</v>
      </c>
      <c r="AL157" s="380">
        <v>2.9853120400444499</v>
      </c>
      <c r="AM157" s="89">
        <v>86.627819971164101</v>
      </c>
      <c r="AN157" s="380">
        <v>68.622238564478394</v>
      </c>
      <c r="AO157" s="380">
        <v>18.671332700969</v>
      </c>
      <c r="AP157" s="89">
        <v>531.90819185841997</v>
      </c>
      <c r="AQ157" s="380">
        <v>116.225119696962</v>
      </c>
      <c r="AR157" s="380">
        <v>26.553478984850202</v>
      </c>
      <c r="AS157" s="89">
        <v>15.220119140456999</v>
      </c>
      <c r="AT157" s="380">
        <v>15.4556534976336</v>
      </c>
      <c r="AU157" s="380">
        <v>4.27029829843306</v>
      </c>
      <c r="AV157" s="89">
        <v>1.3833028911861001</v>
      </c>
      <c r="AW157" s="380">
        <v>0.48624589813298802</v>
      </c>
      <c r="AX157" s="380">
        <v>8.84514535713425E-2</v>
      </c>
      <c r="AY157" s="89">
        <v>1.73462246904755</v>
      </c>
      <c r="AZ157" s="380">
        <v>1.9769323861393799</v>
      </c>
      <c r="BA157" s="380">
        <v>0.171278799708693</v>
      </c>
      <c r="BB157" s="89">
        <v>5.5055528879040398</v>
      </c>
      <c r="BC157" s="382">
        <v>0.94693016942841202</v>
      </c>
      <c r="BD157" s="382">
        <v>1.3993979736842301E-2</v>
      </c>
      <c r="BE157" s="381">
        <v>0.67826063641343504</v>
      </c>
      <c r="BF157" s="380">
        <v>1.9257801623709601</v>
      </c>
      <c r="BG157" s="380">
        <v>0.67826063641343504</v>
      </c>
      <c r="BH157" s="89">
        <v>397.12853980650198</v>
      </c>
      <c r="BI157" s="380">
        <v>40.244715002230997</v>
      </c>
      <c r="BJ157" s="380">
        <v>0.16504520235408199</v>
      </c>
      <c r="BK157" s="89">
        <v>1179.3163963326101</v>
      </c>
      <c r="BL157" s="380">
        <v>232.95966732408101</v>
      </c>
      <c r="BM157" s="380">
        <v>0.20842765070086799</v>
      </c>
      <c r="BN157" s="89">
        <v>1300.9709849150599</v>
      </c>
      <c r="BO157" s="380">
        <v>211.293745120696</v>
      </c>
      <c r="BP157" s="380">
        <v>1.17157729864608</v>
      </c>
      <c r="BQ157" s="89">
        <v>0.19703185210146301</v>
      </c>
      <c r="BR157" s="380">
        <v>0.18033785309299799</v>
      </c>
      <c r="BS157" s="380">
        <v>5.5262970881333499E-3</v>
      </c>
      <c r="BT157" s="381">
        <v>5.7511171581558398E-2</v>
      </c>
      <c r="BU157" s="380">
        <v>0</v>
      </c>
      <c r="BV157" s="380">
        <v>5.7511171581558398E-2</v>
      </c>
      <c r="BW157" s="89">
        <v>9.1933790472226898E-2</v>
      </c>
      <c r="BX157" s="380">
        <v>0.195512350641008</v>
      </c>
      <c r="BY157" s="380">
        <v>7.2133565434143301E-2</v>
      </c>
      <c r="BZ157" s="89">
        <v>1.4178245966038101</v>
      </c>
      <c r="CA157" s="380">
        <v>1.06618770974312</v>
      </c>
      <c r="CB157" s="380">
        <v>8.0669160295228498E-2</v>
      </c>
      <c r="CC157" s="89">
        <v>0.34628541736409302</v>
      </c>
      <c r="CD157" s="380">
        <v>0.246023462483867</v>
      </c>
      <c r="CE157" s="380">
        <v>1.70534611591611E-2</v>
      </c>
      <c r="CF157" s="89">
        <v>6.8282225726172703</v>
      </c>
      <c r="CG157" s="380">
        <v>1.8912365328885601</v>
      </c>
      <c r="CH157" s="380">
        <v>6.36592811271285E-2</v>
      </c>
      <c r="CI157" s="89">
        <v>1.83957914228516</v>
      </c>
      <c r="CJ157" s="380">
        <v>0.880356362000144</v>
      </c>
      <c r="CK157" s="380">
        <v>1.7064670897707801E-2</v>
      </c>
      <c r="CL157" s="381">
        <v>0.40470948674686702</v>
      </c>
      <c r="CM157" s="380">
        <v>1.04313150652637</v>
      </c>
      <c r="CN157" s="380">
        <v>0.40470948674686702</v>
      </c>
      <c r="CO157" s="89">
        <v>615.52104172161501</v>
      </c>
      <c r="CP157" s="380">
        <v>60.608179366359799</v>
      </c>
      <c r="CQ157" s="380">
        <v>4.17584309016373E-3</v>
      </c>
      <c r="CR157" s="89">
        <v>316.864982472897</v>
      </c>
      <c r="CS157" s="380">
        <v>25.7830413464368</v>
      </c>
      <c r="CT157" s="380">
        <v>0</v>
      </c>
      <c r="CU157" s="89">
        <v>6.2228866677569199</v>
      </c>
      <c r="CV157" s="380">
        <v>1.0748011710601</v>
      </c>
      <c r="CW157" s="380">
        <v>0</v>
      </c>
      <c r="CX157" s="381">
        <v>2.0373091551068498E-3</v>
      </c>
      <c r="CY157" s="380">
        <v>0</v>
      </c>
      <c r="CZ157" s="380">
        <v>2.0373091551068498E-3</v>
      </c>
      <c r="DA157" s="89">
        <v>0</v>
      </c>
      <c r="DB157" s="380">
        <v>0</v>
      </c>
      <c r="DC157" s="380">
        <v>0</v>
      </c>
      <c r="DD157" s="381">
        <v>2.3892573288147201E-2</v>
      </c>
      <c r="DE157" s="380">
        <v>0</v>
      </c>
      <c r="DF157" s="380">
        <v>2.3892573288147201E-2</v>
      </c>
      <c r="DG157" s="381">
        <v>1.28723512007222E-2</v>
      </c>
      <c r="DH157" s="380">
        <v>0</v>
      </c>
      <c r="DI157" s="380">
        <v>1.28723512007222E-2</v>
      </c>
      <c r="DJ157" s="89">
        <v>3.6995197105361401</v>
      </c>
      <c r="DK157" s="380">
        <v>1.88845219336359</v>
      </c>
      <c r="DL157" s="380">
        <v>0</v>
      </c>
      <c r="DM157" s="89">
        <v>211.86281625729001</v>
      </c>
      <c r="DN157" s="380">
        <v>21.5071455666933</v>
      </c>
      <c r="DO157" s="380">
        <v>1.48440490669972E-3</v>
      </c>
      <c r="DP157" s="89">
        <v>596.23048054895503</v>
      </c>
      <c r="DQ157" s="380">
        <v>66.280571180455098</v>
      </c>
      <c r="DR157" s="380">
        <v>0</v>
      </c>
      <c r="DS157" s="89">
        <v>91.418487175732494</v>
      </c>
      <c r="DT157" s="380">
        <v>9.4790682868166396</v>
      </c>
      <c r="DU157" s="380">
        <v>1.7559407332342299E-3</v>
      </c>
      <c r="DV157" s="89">
        <v>492.230828377536</v>
      </c>
      <c r="DW157" s="380">
        <v>43.853451075990201</v>
      </c>
      <c r="DX157" s="380">
        <v>7.0621531211218997E-3</v>
      </c>
      <c r="DY157" s="89">
        <v>117.78738619937801</v>
      </c>
      <c r="DZ157" s="380">
        <v>9.1606960692593695</v>
      </c>
      <c r="EA157" s="380">
        <v>0</v>
      </c>
      <c r="EB157" s="89">
        <v>40.167987664989703</v>
      </c>
      <c r="EC157" s="380">
        <v>2.9446969153109701</v>
      </c>
      <c r="ED157" s="380">
        <v>3.0095767111918098E-3</v>
      </c>
      <c r="EE157" s="89">
        <v>121.185949617444</v>
      </c>
      <c r="EF157" s="380">
        <v>7.2490534095121397</v>
      </c>
      <c r="EG157" s="380">
        <v>1.1218601560429999E-2</v>
      </c>
      <c r="EH157" s="89">
        <v>14.018079383739</v>
      </c>
      <c r="EI157" s="380">
        <v>1.12645017385959</v>
      </c>
      <c r="EJ157" s="380">
        <v>0</v>
      </c>
      <c r="EK157" s="89">
        <v>74.141089905246403</v>
      </c>
      <c r="EL157" s="380">
        <v>5.9776690689976801</v>
      </c>
      <c r="EM157" s="380">
        <v>4.3486023085111403E-3</v>
      </c>
      <c r="EN157" s="89">
        <v>12.3391659049626</v>
      </c>
      <c r="EO157" s="380">
        <v>1.3724999288080799</v>
      </c>
      <c r="EP157" s="380">
        <v>1.0931881895141699E-3</v>
      </c>
      <c r="EQ157" s="89">
        <v>29.415325113739399</v>
      </c>
      <c r="ER157" s="380">
        <v>3.4644651126325101</v>
      </c>
      <c r="ES157" s="380">
        <v>0</v>
      </c>
      <c r="ET157" s="89">
        <v>3.07710783718221</v>
      </c>
      <c r="EU157" s="380">
        <v>0.45022168168785398</v>
      </c>
      <c r="EV157" s="380">
        <v>0</v>
      </c>
      <c r="EW157" s="89">
        <v>16.5365773946099</v>
      </c>
      <c r="EX157" s="380">
        <v>2.2220434659847701</v>
      </c>
      <c r="EY157" s="380">
        <v>5.1470271880698299E-3</v>
      </c>
      <c r="EZ157" s="89">
        <v>2.1625359630369498</v>
      </c>
      <c r="FA157" s="380">
        <v>0.37172770584099002</v>
      </c>
      <c r="FB157" s="380">
        <v>1.13832148656943E-3</v>
      </c>
      <c r="FC157" s="381">
        <v>5.03216570508872E-3</v>
      </c>
      <c r="FD157" s="380">
        <v>0</v>
      </c>
      <c r="FE157" s="380">
        <v>5.03216570508872E-3</v>
      </c>
      <c r="FF157" s="89">
        <v>1.45552337746036</v>
      </c>
      <c r="FG157" s="380">
        <v>0.416546497559795</v>
      </c>
      <c r="FH157" s="380">
        <v>3.2219424471723501E-3</v>
      </c>
      <c r="FI157" s="381">
        <v>1.8344267575558201E-3</v>
      </c>
      <c r="FJ157" s="380">
        <v>0</v>
      </c>
      <c r="FK157" s="380">
        <v>1.8344267575558201E-3</v>
      </c>
      <c r="FL157" s="89">
        <v>5.2582783685429701</v>
      </c>
      <c r="FM157" s="380">
        <v>0.63669442254392095</v>
      </c>
      <c r="FN157" s="380">
        <v>0</v>
      </c>
      <c r="FO157" s="89">
        <v>1.56379542097089</v>
      </c>
      <c r="FP157" s="380">
        <v>0.28443682943779097</v>
      </c>
      <c r="FQ157" s="380">
        <v>0</v>
      </c>
      <c r="FS157" s="118">
        <v>2139.4387998167385</v>
      </c>
      <c r="FT157" s="118">
        <v>1.0157252585331846</v>
      </c>
      <c r="FU157" s="118">
        <v>1.9425341257905124</v>
      </c>
      <c r="FV157" s="207">
        <v>2.4315333748986654</v>
      </c>
    </row>
    <row r="158" spans="2:178">
      <c r="B158" s="73" t="s">
        <v>17</v>
      </c>
      <c r="C158" s="73" t="s">
        <v>51</v>
      </c>
      <c r="D158" s="73" t="s">
        <v>60</v>
      </c>
      <c r="E158" s="174">
        <v>49</v>
      </c>
      <c r="F158" s="73">
        <v>0</v>
      </c>
      <c r="G158" s="156" t="s">
        <v>322</v>
      </c>
      <c r="H158" s="73" t="s">
        <v>59</v>
      </c>
      <c r="I158" s="73" t="s">
        <v>1059</v>
      </c>
      <c r="J158" s="73" t="s">
        <v>970</v>
      </c>
      <c r="K158" s="73">
        <v>25</v>
      </c>
      <c r="L158" s="207">
        <v>32.029529074103102</v>
      </c>
      <c r="M158" s="207"/>
      <c r="N158" s="135">
        <v>846.07649290992595</v>
      </c>
      <c r="O158" s="379">
        <v>30870</v>
      </c>
      <c r="P158" s="379">
        <v>1390.0000000000002</v>
      </c>
      <c r="Q158" s="203"/>
      <c r="R158" s="381">
        <v>3.3368409445734599</v>
      </c>
      <c r="S158" s="380">
        <v>6.4647877682811696</v>
      </c>
      <c r="T158" s="380">
        <v>3.3368409445734599</v>
      </c>
      <c r="U158" s="89">
        <v>10.180182740373599</v>
      </c>
      <c r="V158" s="380">
        <v>13.057947176311499</v>
      </c>
      <c r="W158" s="380">
        <v>7.5930322151365397</v>
      </c>
      <c r="X158" s="89">
        <v>132.88646684701399</v>
      </c>
      <c r="Y158" s="380">
        <v>12.519000781483999</v>
      </c>
      <c r="Z158" s="380">
        <v>3.2854615822208202</v>
      </c>
      <c r="AA158" s="89">
        <v>446.64126584007698</v>
      </c>
      <c r="AB158" s="380">
        <v>76.134182826435406</v>
      </c>
      <c r="AC158" s="380">
        <v>0.59444610644371199</v>
      </c>
      <c r="AD158" s="89">
        <v>11.3268517026374</v>
      </c>
      <c r="AE158" s="380">
        <v>7.8814408999989896</v>
      </c>
      <c r="AF158" s="380">
        <v>2.2125525438412401</v>
      </c>
      <c r="AG158" s="89">
        <v>644.48568217743104</v>
      </c>
      <c r="AH158" s="380">
        <v>521.97542166453104</v>
      </c>
      <c r="AI158" s="380">
        <v>428.22013424438097</v>
      </c>
      <c r="AJ158" s="89">
        <v>160489.44007406899</v>
      </c>
      <c r="AK158" s="380">
        <v>21151.8981795334</v>
      </c>
      <c r="AL158" s="380">
        <v>20.9157805345517</v>
      </c>
      <c r="AM158" s="89">
        <v>122.377570233171</v>
      </c>
      <c r="AN158" s="380">
        <v>167.51817855051999</v>
      </c>
      <c r="AO158" s="380">
        <v>98.882409884192199</v>
      </c>
      <c r="AP158" s="89">
        <v>548.74342967418795</v>
      </c>
      <c r="AQ158" s="380">
        <v>372.27232683713299</v>
      </c>
      <c r="AR158" s="380">
        <v>184.88622346581801</v>
      </c>
      <c r="AS158" s="381">
        <v>27.8472250681526</v>
      </c>
      <c r="AT158" s="380">
        <v>55.398671921145898</v>
      </c>
      <c r="AU158" s="380">
        <v>27.8472250681526</v>
      </c>
      <c r="AV158" s="89">
        <v>1.7554399504754701</v>
      </c>
      <c r="AW158" s="380">
        <v>1.17049390489502</v>
      </c>
      <c r="AX158" s="380">
        <v>0.608826667873688</v>
      </c>
      <c r="AY158" s="89">
        <v>9.9807745298951502</v>
      </c>
      <c r="AZ158" s="380">
        <v>19.9615490597903</v>
      </c>
      <c r="BA158" s="380">
        <v>0.96772386373387898</v>
      </c>
      <c r="BB158" s="89">
        <v>7.6706594943527104</v>
      </c>
      <c r="BC158" s="382">
        <v>1.8770061029146301</v>
      </c>
      <c r="BD158" s="382">
        <v>8.4306464704949097E-2</v>
      </c>
      <c r="BE158" s="381">
        <v>4.1119891520860596</v>
      </c>
      <c r="BF158" s="380">
        <v>4.4148976048772299</v>
      </c>
      <c r="BG158" s="380">
        <v>4.1119891520860596</v>
      </c>
      <c r="BH158" s="89">
        <v>304.69389627038203</v>
      </c>
      <c r="BI158" s="380">
        <v>33.177118259717801</v>
      </c>
      <c r="BJ158" s="380">
        <v>1.08042727526357</v>
      </c>
      <c r="BK158" s="89">
        <v>963.34814183900698</v>
      </c>
      <c r="BL158" s="380">
        <v>144.30681126905199</v>
      </c>
      <c r="BM158" s="380">
        <v>1.6344080112458499</v>
      </c>
      <c r="BN158" s="89">
        <v>1049.9224382249599</v>
      </c>
      <c r="BO158" s="380">
        <v>175.67404656432501</v>
      </c>
      <c r="BP158" s="380">
        <v>7.9878703847052499</v>
      </c>
      <c r="BQ158" s="89">
        <v>0.181001340721195</v>
      </c>
      <c r="BR158" s="380">
        <v>0.36200268144239001</v>
      </c>
      <c r="BS158" s="380">
        <v>5.7184215304622303E-2</v>
      </c>
      <c r="BT158" s="381">
        <v>0.32449702712364398</v>
      </c>
      <c r="BU158" s="380">
        <v>0</v>
      </c>
      <c r="BV158" s="380">
        <v>0.32449702712364398</v>
      </c>
      <c r="BW158" s="381">
        <v>0.39221478255728198</v>
      </c>
      <c r="BX158" s="380">
        <v>0.78857422092523899</v>
      </c>
      <c r="BY158" s="380">
        <v>0.39221478255728198</v>
      </c>
      <c r="BZ158" s="89">
        <v>4.2488219869875001</v>
      </c>
      <c r="CA158" s="380">
        <v>4.1548144119006798</v>
      </c>
      <c r="CB158" s="380">
        <v>0.57758809748103601</v>
      </c>
      <c r="CC158" s="89">
        <v>0.59047678783694302</v>
      </c>
      <c r="CD158" s="380">
        <v>0.49139555977124399</v>
      </c>
      <c r="CE158" s="380">
        <v>8.7669347706606005E-2</v>
      </c>
      <c r="CF158" s="89">
        <v>9.2361953055755794</v>
      </c>
      <c r="CG158" s="380">
        <v>4.2345160400433901</v>
      </c>
      <c r="CH158" s="380">
        <v>0.45152432419121902</v>
      </c>
      <c r="CI158" s="89">
        <v>2.8835314307599802</v>
      </c>
      <c r="CJ158" s="380">
        <v>1.8488070727297301</v>
      </c>
      <c r="CK158" s="380">
        <v>0.26728849752214001</v>
      </c>
      <c r="CL158" s="381">
        <v>1.94106187304302</v>
      </c>
      <c r="CM158" s="380">
        <v>4.3567072053463898</v>
      </c>
      <c r="CN158" s="380">
        <v>1.94106187304302</v>
      </c>
      <c r="CO158" s="89">
        <v>584.63103307104302</v>
      </c>
      <c r="CP158" s="380">
        <v>61.374799240696603</v>
      </c>
      <c r="CQ158" s="380">
        <v>1.2220582978366101E-2</v>
      </c>
      <c r="CR158" s="89">
        <v>377.97726798240001</v>
      </c>
      <c r="CS158" s="380">
        <v>44.344147954383203</v>
      </c>
      <c r="CT158" s="380">
        <v>1.0124014592456E-2</v>
      </c>
      <c r="CU158" s="89">
        <v>9.1468667269057793</v>
      </c>
      <c r="CV158" s="380">
        <v>3.0113925958616199</v>
      </c>
      <c r="CW158" s="380">
        <v>1.9558001631711099E-2</v>
      </c>
      <c r="CX158" s="381">
        <v>1.6280334800700302E-2</v>
      </c>
      <c r="CY158" s="380">
        <v>0</v>
      </c>
      <c r="CZ158" s="380">
        <v>1.6280334800700302E-2</v>
      </c>
      <c r="DA158" s="89">
        <v>0</v>
      </c>
      <c r="DB158" s="380">
        <v>0</v>
      </c>
      <c r="DC158" s="380">
        <v>0</v>
      </c>
      <c r="DD158" s="381">
        <v>0.14126149004619301</v>
      </c>
      <c r="DE158" s="380">
        <v>0</v>
      </c>
      <c r="DF158" s="380">
        <v>0.14126149004619301</v>
      </c>
      <c r="DG158" s="381">
        <v>0.10796330532951399</v>
      </c>
      <c r="DH158" s="380">
        <v>0</v>
      </c>
      <c r="DI158" s="380">
        <v>0.10796330532951399</v>
      </c>
      <c r="DJ158" s="89">
        <v>5.3502220027517504</v>
      </c>
      <c r="DK158" s="380">
        <v>3.4094461617442402</v>
      </c>
      <c r="DL158" s="380">
        <v>0</v>
      </c>
      <c r="DM158" s="89">
        <v>274.12130716098699</v>
      </c>
      <c r="DN158" s="380">
        <v>43.715206417581001</v>
      </c>
      <c r="DO158" s="380">
        <v>0</v>
      </c>
      <c r="DP158" s="89">
        <v>734.377545630594</v>
      </c>
      <c r="DQ158" s="380">
        <v>108.80815047910799</v>
      </c>
      <c r="DR158" s="380">
        <v>1.28421948679645E-2</v>
      </c>
      <c r="DS158" s="89">
        <v>114.86780795359201</v>
      </c>
      <c r="DT158" s="380">
        <v>13.361788178182801</v>
      </c>
      <c r="DU158" s="380">
        <v>7.1336644628594596E-3</v>
      </c>
      <c r="DV158" s="89">
        <v>607.62402912220296</v>
      </c>
      <c r="DW158" s="380">
        <v>65.372642083746499</v>
      </c>
      <c r="DX158" s="380">
        <v>4.02258956780139E-2</v>
      </c>
      <c r="DY158" s="89">
        <v>146.74143393521999</v>
      </c>
      <c r="DZ158" s="380">
        <v>26.317505512829801</v>
      </c>
      <c r="EA158" s="380">
        <v>0</v>
      </c>
      <c r="EB158" s="89">
        <v>49.751476839438801</v>
      </c>
      <c r="EC158" s="380">
        <v>5.3833157601068802</v>
      </c>
      <c r="ED158" s="380">
        <v>0</v>
      </c>
      <c r="EE158" s="89">
        <v>146.41036820851701</v>
      </c>
      <c r="EF158" s="380">
        <v>12.2269861162497</v>
      </c>
      <c r="EG158" s="380">
        <v>4.5502803630221703E-2</v>
      </c>
      <c r="EH158" s="89">
        <v>17.706707262437199</v>
      </c>
      <c r="EI158" s="380">
        <v>2.1792820314972201</v>
      </c>
      <c r="EJ158" s="380">
        <v>0</v>
      </c>
      <c r="EK158" s="89">
        <v>88.038441313142997</v>
      </c>
      <c r="EL158" s="380">
        <v>9.6737458725469292</v>
      </c>
      <c r="EM158" s="380">
        <v>0</v>
      </c>
      <c r="EN158" s="89">
        <v>14.3389498261634</v>
      </c>
      <c r="EO158" s="380">
        <v>1.5632860786034499</v>
      </c>
      <c r="EP158" s="380">
        <v>6.23950648177065E-3</v>
      </c>
      <c r="EQ158" s="89">
        <v>33.570198901847398</v>
      </c>
      <c r="ER158" s="380">
        <v>3.63878688218949</v>
      </c>
      <c r="ES158" s="380">
        <v>0</v>
      </c>
      <c r="ET158" s="89">
        <v>3.5375665710715301</v>
      </c>
      <c r="EU158" s="380">
        <v>0.80924006211320698</v>
      </c>
      <c r="EV158" s="380">
        <v>0</v>
      </c>
      <c r="EW158" s="89">
        <v>16.934108460728901</v>
      </c>
      <c r="EX158" s="380">
        <v>4.9192358353400198</v>
      </c>
      <c r="EY158" s="380">
        <v>0</v>
      </c>
      <c r="EZ158" s="89">
        <v>2.1723077452311799</v>
      </c>
      <c r="FA158" s="380">
        <v>0.65024780600500298</v>
      </c>
      <c r="FB158" s="380">
        <v>6.4894480475549401E-3</v>
      </c>
      <c r="FC158" s="89">
        <v>0</v>
      </c>
      <c r="FD158" s="380">
        <v>0</v>
      </c>
      <c r="FE158" s="380">
        <v>0</v>
      </c>
      <c r="FF158" s="89">
        <v>1.5873553150100099</v>
      </c>
      <c r="FG158" s="380">
        <v>0.633640199872604</v>
      </c>
      <c r="FH158" s="380">
        <v>3.1207705518156499E-2</v>
      </c>
      <c r="FI158" s="381">
        <v>1.46492524991374E-2</v>
      </c>
      <c r="FJ158" s="380">
        <v>0</v>
      </c>
      <c r="FK158" s="380">
        <v>1.46492524991374E-2</v>
      </c>
      <c r="FL158" s="89">
        <v>8.0419512691278801</v>
      </c>
      <c r="FM158" s="380">
        <v>1.60398136091806</v>
      </c>
      <c r="FN158" s="380">
        <v>0</v>
      </c>
      <c r="FO158" s="89">
        <v>2.1263722632339599</v>
      </c>
      <c r="FP158" s="380">
        <v>0.71893888022255004</v>
      </c>
      <c r="FQ158" s="380">
        <v>8.0901599884936302E-3</v>
      </c>
      <c r="FS158" s="118">
        <v>2628.1695169135746</v>
      </c>
      <c r="FT158" s="118">
        <v>1.023241728952095</v>
      </c>
      <c r="FU158" s="118">
        <v>1.5467359616405967</v>
      </c>
      <c r="FV158" s="207">
        <v>3.7020313014038648</v>
      </c>
    </row>
    <row r="159" spans="2:178">
      <c r="B159" s="73" t="s">
        <v>17</v>
      </c>
      <c r="C159" s="73" t="s">
        <v>51</v>
      </c>
      <c r="D159" s="73" t="s">
        <v>60</v>
      </c>
      <c r="E159" s="174">
        <v>49</v>
      </c>
      <c r="F159" s="73">
        <v>0</v>
      </c>
      <c r="G159" s="156" t="s">
        <v>322</v>
      </c>
      <c r="H159" s="73" t="s">
        <v>59</v>
      </c>
      <c r="I159" s="73" t="s">
        <v>1060</v>
      </c>
      <c r="J159" s="73" t="s">
        <v>970</v>
      </c>
      <c r="K159" s="73">
        <v>25</v>
      </c>
      <c r="L159" s="207">
        <v>32.029529074103102</v>
      </c>
      <c r="M159" s="207"/>
      <c r="N159" s="135">
        <v>341.23527062113038</v>
      </c>
      <c r="O159" s="379">
        <v>31620</v>
      </c>
      <c r="P159" s="379">
        <v>1320</v>
      </c>
      <c r="Q159" s="203"/>
      <c r="R159" s="381">
        <v>3.11717910479378</v>
      </c>
      <c r="S159" s="380">
        <v>7.3949596921035798</v>
      </c>
      <c r="T159" s="380">
        <v>3.11717910479378</v>
      </c>
      <c r="U159" s="89">
        <v>20.226619732169599</v>
      </c>
      <c r="V159" s="380">
        <v>17.814806146211001</v>
      </c>
      <c r="W159" s="380">
        <v>6.1431410467055603</v>
      </c>
      <c r="X159" s="89">
        <v>173.14727336135499</v>
      </c>
      <c r="Y159" s="380">
        <v>21.1714790568391</v>
      </c>
      <c r="Z159" s="380">
        <v>2.2506747965946801</v>
      </c>
      <c r="AA159" s="89">
        <v>634.86888513386998</v>
      </c>
      <c r="AB159" s="380">
        <v>104.50850392157901</v>
      </c>
      <c r="AC159" s="380">
        <v>0.31323387377536399</v>
      </c>
      <c r="AD159" s="89">
        <v>15.8403054410684</v>
      </c>
      <c r="AE159" s="380">
        <v>22.2317749138873</v>
      </c>
      <c r="AF159" s="380">
        <v>1.32903408732684</v>
      </c>
      <c r="AG159" s="89">
        <v>317.26935677576898</v>
      </c>
      <c r="AH159" s="380">
        <v>704.36308252349704</v>
      </c>
      <c r="AI159" s="380">
        <v>253.43287252197101</v>
      </c>
      <c r="AJ159" s="89">
        <v>161147.86083398899</v>
      </c>
      <c r="AK159" s="380">
        <v>23373.5372902257</v>
      </c>
      <c r="AL159" s="380">
        <v>14.741606776025501</v>
      </c>
      <c r="AM159" s="89">
        <v>111.898613576888</v>
      </c>
      <c r="AN159" s="380">
        <v>223.797227153775</v>
      </c>
      <c r="AO159" s="380">
        <v>75.305455882704095</v>
      </c>
      <c r="AP159" s="89">
        <v>571.94213414898798</v>
      </c>
      <c r="AQ159" s="380">
        <v>465.90629651311599</v>
      </c>
      <c r="AR159" s="380">
        <v>163.11850237084499</v>
      </c>
      <c r="AS159" s="381">
        <v>18.9223815673475</v>
      </c>
      <c r="AT159" s="380">
        <v>48.173366718753002</v>
      </c>
      <c r="AU159" s="380">
        <v>18.9223815673475</v>
      </c>
      <c r="AV159" s="89">
        <v>1.02467442063231</v>
      </c>
      <c r="AW159" s="380">
        <v>1.0839080639410399</v>
      </c>
      <c r="AX159" s="380">
        <v>0.33142478739916398</v>
      </c>
      <c r="AY159" s="381">
        <v>0.71819144234726295</v>
      </c>
      <c r="AZ159" s="380">
        <v>0</v>
      </c>
      <c r="BA159" s="380">
        <v>0.71819144234726295</v>
      </c>
      <c r="BB159" s="89">
        <v>6.2570252911142497</v>
      </c>
      <c r="BC159" s="382">
        <v>2.0079300882187798</v>
      </c>
      <c r="BD159" s="382">
        <v>6.0587280333824899E-2</v>
      </c>
      <c r="BE159" s="381">
        <v>2.7476908642521001</v>
      </c>
      <c r="BF159" s="380">
        <v>7.4628568424666399</v>
      </c>
      <c r="BG159" s="380">
        <v>2.7476908642521001</v>
      </c>
      <c r="BH159" s="89">
        <v>401.63660681595701</v>
      </c>
      <c r="BI159" s="380">
        <v>49.914723331459101</v>
      </c>
      <c r="BJ159" s="380">
        <v>0.77323667024263099</v>
      </c>
      <c r="BK159" s="89">
        <v>1251.5322491427801</v>
      </c>
      <c r="BL159" s="380">
        <v>204.938955981025</v>
      </c>
      <c r="BM159" s="380">
        <v>0.96410816135782296</v>
      </c>
      <c r="BN159" s="89">
        <v>1309.4401384642999</v>
      </c>
      <c r="BO159" s="380">
        <v>235.36208672508599</v>
      </c>
      <c r="BP159" s="380">
        <v>6.9396036174961804</v>
      </c>
      <c r="BQ159" s="89">
        <v>0.20374275937076999</v>
      </c>
      <c r="BR159" s="380">
        <v>0.40748551874154099</v>
      </c>
      <c r="BS159" s="380">
        <v>2.9723871728907902E-2</v>
      </c>
      <c r="BT159" s="381">
        <v>0.27196264682612098</v>
      </c>
      <c r="BU159" s="380">
        <v>0</v>
      </c>
      <c r="BV159" s="380">
        <v>0.27196264682612098</v>
      </c>
      <c r="BW159" s="381">
        <v>0.347608038164608</v>
      </c>
      <c r="BX159" s="380">
        <v>0.780311590956005</v>
      </c>
      <c r="BY159" s="380">
        <v>0.347608038164608</v>
      </c>
      <c r="BZ159" s="89">
        <v>2.4021497629061002</v>
      </c>
      <c r="CA159" s="380">
        <v>2.6025562217001399</v>
      </c>
      <c r="CB159" s="380">
        <v>0.40173206733325301</v>
      </c>
      <c r="CC159" s="89">
        <v>0.408831078407772</v>
      </c>
      <c r="CD159" s="380">
        <v>0.42393986976699699</v>
      </c>
      <c r="CE159" s="380">
        <v>5.0350810029207799E-2</v>
      </c>
      <c r="CF159" s="89">
        <v>7.0087459280058599</v>
      </c>
      <c r="CG159" s="380">
        <v>2.3001779665202799</v>
      </c>
      <c r="CH159" s="380">
        <v>0.38615619576545501</v>
      </c>
      <c r="CI159" s="89">
        <v>1.5581445908333</v>
      </c>
      <c r="CJ159" s="380">
        <v>1.71814479799439</v>
      </c>
      <c r="CK159" s="380">
        <v>0.162789149072913</v>
      </c>
      <c r="CL159" s="381">
        <v>2.10674263734722</v>
      </c>
      <c r="CM159" s="380">
        <v>4.8762547406655798</v>
      </c>
      <c r="CN159" s="380">
        <v>2.10674263734722</v>
      </c>
      <c r="CO159" s="89">
        <v>628.74143632669598</v>
      </c>
      <c r="CP159" s="380">
        <v>74.707899208355201</v>
      </c>
      <c r="CQ159" s="380">
        <v>3.3010414589922397E-2</v>
      </c>
      <c r="CR159" s="89">
        <v>332.72205766063001</v>
      </c>
      <c r="CS159" s="380">
        <v>35.580576814831701</v>
      </c>
      <c r="CT159" s="380">
        <v>1.11216328414303E-2</v>
      </c>
      <c r="CU159" s="89">
        <v>6.3482482433499001</v>
      </c>
      <c r="CV159" s="380">
        <v>1.85749458962792</v>
      </c>
      <c r="CW159" s="380">
        <v>0</v>
      </c>
      <c r="CX159" s="89">
        <v>0</v>
      </c>
      <c r="CY159" s="380">
        <v>0</v>
      </c>
      <c r="CZ159" s="380">
        <v>0</v>
      </c>
      <c r="DA159" s="89">
        <v>0</v>
      </c>
      <c r="DB159" s="380">
        <v>0</v>
      </c>
      <c r="DC159" s="380">
        <v>0</v>
      </c>
      <c r="DD159" s="381">
        <v>9.5852950105640794E-2</v>
      </c>
      <c r="DE159" s="380">
        <v>0</v>
      </c>
      <c r="DF159" s="380">
        <v>9.5852950105640794E-2</v>
      </c>
      <c r="DG159" s="381">
        <v>3.5617512655835099E-2</v>
      </c>
      <c r="DH159" s="380">
        <v>0</v>
      </c>
      <c r="DI159" s="380">
        <v>3.5617512655835099E-2</v>
      </c>
      <c r="DJ159" s="89">
        <v>3.2743163595073801</v>
      </c>
      <c r="DK159" s="380">
        <v>2.4517920081769402</v>
      </c>
      <c r="DL159" s="380">
        <v>6.1485460748790202E-2</v>
      </c>
      <c r="DM159" s="89">
        <v>221.14118274363901</v>
      </c>
      <c r="DN159" s="380">
        <v>31.981841227133799</v>
      </c>
      <c r="DO159" s="380">
        <v>6.6260919502545597E-3</v>
      </c>
      <c r="DP159" s="89">
        <v>623.83805392284899</v>
      </c>
      <c r="DQ159" s="380">
        <v>89.608241763895904</v>
      </c>
      <c r="DR159" s="380">
        <v>7.1329388075859999E-3</v>
      </c>
      <c r="DS159" s="89">
        <v>94.5632018911041</v>
      </c>
      <c r="DT159" s="380">
        <v>12.521924376423399</v>
      </c>
      <c r="DU159" s="380">
        <v>0</v>
      </c>
      <c r="DV159" s="89">
        <v>513.34018291726795</v>
      </c>
      <c r="DW159" s="380">
        <v>57.409919385900899</v>
      </c>
      <c r="DX159" s="380">
        <v>3.1522695542240103E-2</v>
      </c>
      <c r="DY159" s="89">
        <v>119.733634721455</v>
      </c>
      <c r="DZ159" s="380">
        <v>14.7538808437171</v>
      </c>
      <c r="EA159" s="380">
        <v>3.6044462290547703E-2</v>
      </c>
      <c r="EB159" s="89">
        <v>42.428512131652298</v>
      </c>
      <c r="EC159" s="380">
        <v>3.4930126821164</v>
      </c>
      <c r="ED159" s="380">
        <v>9.5719063090925396E-3</v>
      </c>
      <c r="EE159" s="89">
        <v>124.591282501702</v>
      </c>
      <c r="EF159" s="380">
        <v>14.6071608839812</v>
      </c>
      <c r="EG159" s="380">
        <v>0</v>
      </c>
      <c r="EH159" s="89">
        <v>14.505577536863999</v>
      </c>
      <c r="EI159" s="380">
        <v>2.31950680220063</v>
      </c>
      <c r="EJ159" s="380">
        <v>4.8299041156242197E-3</v>
      </c>
      <c r="EK159" s="89">
        <v>77.397330572837205</v>
      </c>
      <c r="EL159" s="380">
        <v>8.3088970541380096</v>
      </c>
      <c r="EM159" s="380">
        <v>0</v>
      </c>
      <c r="EN159" s="89">
        <v>12.992538477997</v>
      </c>
      <c r="EO159" s="380">
        <v>1.84160706495977</v>
      </c>
      <c r="EP159" s="380">
        <v>0</v>
      </c>
      <c r="EQ159" s="89">
        <v>30.6451793652842</v>
      </c>
      <c r="ER159" s="380">
        <v>4.17425195495019</v>
      </c>
      <c r="ES159" s="380">
        <v>0</v>
      </c>
      <c r="ET159" s="89">
        <v>3.2257083041980499</v>
      </c>
      <c r="EU159" s="380">
        <v>0.70663428835035103</v>
      </c>
      <c r="EV159" s="380">
        <v>0</v>
      </c>
      <c r="EW159" s="89">
        <v>17.828428046107302</v>
      </c>
      <c r="EX159" s="380">
        <v>4.0430848229407097</v>
      </c>
      <c r="EY159" s="380">
        <v>0</v>
      </c>
      <c r="EZ159" s="89">
        <v>2.35902842211474</v>
      </c>
      <c r="FA159" s="380">
        <v>0.61404667830500204</v>
      </c>
      <c r="FB159" s="380">
        <v>5.0812000488034198E-3</v>
      </c>
      <c r="FC159" s="381">
        <v>2.24608610428991E-2</v>
      </c>
      <c r="FD159" s="380">
        <v>0</v>
      </c>
      <c r="FE159" s="380">
        <v>2.24608610428991E-2</v>
      </c>
      <c r="FF159" s="89">
        <v>1.7853724734427101</v>
      </c>
      <c r="FG159" s="380">
        <v>0.86998441503232304</v>
      </c>
      <c r="FH159" s="380">
        <v>1.4379556680461401E-2</v>
      </c>
      <c r="FI159" s="381">
        <v>1.7744992176760399E-2</v>
      </c>
      <c r="FJ159" s="380">
        <v>0</v>
      </c>
      <c r="FK159" s="380">
        <v>1.7744992176760399E-2</v>
      </c>
      <c r="FL159" s="89">
        <v>5.4908770562633196</v>
      </c>
      <c r="FM159" s="380">
        <v>1.3103369891569301</v>
      </c>
      <c r="FN159" s="380">
        <v>6.56715737727224E-3</v>
      </c>
      <c r="FO159" s="89">
        <v>1.61210899801207</v>
      </c>
      <c r="FP159" s="380">
        <v>0.56116674928671695</v>
      </c>
      <c r="FQ159" s="380">
        <v>0</v>
      </c>
      <c r="FS159" s="118">
        <v>2231.3118992157015</v>
      </c>
      <c r="FT159" s="118">
        <v>1.0502625422724179</v>
      </c>
      <c r="FU159" s="118">
        <v>1.889689672958202</v>
      </c>
      <c r="FV159" s="207">
        <v>2.3276010601606267</v>
      </c>
    </row>
    <row r="160" spans="2:178">
      <c r="B160" s="73" t="s">
        <v>17</v>
      </c>
      <c r="C160" s="73" t="s">
        <v>51</v>
      </c>
      <c r="D160" s="73" t="s">
        <v>60</v>
      </c>
      <c r="E160" s="174">
        <v>49</v>
      </c>
      <c r="F160" s="73">
        <v>0</v>
      </c>
      <c r="G160" s="156" t="s">
        <v>322</v>
      </c>
      <c r="H160" s="73" t="s">
        <v>59</v>
      </c>
      <c r="I160" s="73" t="s">
        <v>1061</v>
      </c>
      <c r="J160" s="73" t="s">
        <v>976</v>
      </c>
      <c r="K160" s="73">
        <v>44</v>
      </c>
      <c r="L160" s="207">
        <v>32.029529074103102</v>
      </c>
      <c r="M160" s="207"/>
      <c r="N160" s="135">
        <v>640.4004393848611</v>
      </c>
      <c r="O160" s="379">
        <v>31850</v>
      </c>
      <c r="P160" s="379">
        <v>1480</v>
      </c>
      <c r="Q160" s="203"/>
      <c r="R160" s="381">
        <v>1.3030332467331329</v>
      </c>
      <c r="S160" s="380">
        <v>2.786534211020824</v>
      </c>
      <c r="T160" s="380">
        <v>1.3030332467331329</v>
      </c>
      <c r="U160" s="89">
        <v>13.595249968604207</v>
      </c>
      <c r="V160" s="380">
        <v>9.8484975703726274</v>
      </c>
      <c r="W160" s="380">
        <v>2.8119420690787482</v>
      </c>
      <c r="X160" s="89">
        <v>162.48453340755466</v>
      </c>
      <c r="Y160" s="380">
        <v>11.230382680699657</v>
      </c>
      <c r="Z160" s="380">
        <v>0.99519400085018916</v>
      </c>
      <c r="AA160" s="89">
        <v>573.18241944812701</v>
      </c>
      <c r="AB160" s="380">
        <v>74.649255518808175</v>
      </c>
      <c r="AC160" s="380">
        <v>0.18105243620697567</v>
      </c>
      <c r="AD160" s="89">
        <v>22.177992571740905</v>
      </c>
      <c r="AE160" s="380">
        <v>17.332504274471358</v>
      </c>
      <c r="AF160" s="380">
        <v>0.67577703902217245</v>
      </c>
      <c r="AG160" s="89">
        <v>629.31028646587708</v>
      </c>
      <c r="AH160" s="380">
        <v>319.74815237541213</v>
      </c>
      <c r="AI160" s="380">
        <v>143.10988629170012</v>
      </c>
      <c r="AJ160" s="89">
        <v>161645.52237035127</v>
      </c>
      <c r="AK160" s="380">
        <v>12763.086877760963</v>
      </c>
      <c r="AL160" s="380">
        <v>6.0645110804749667</v>
      </c>
      <c r="AM160" s="89">
        <v>117.42016140280317</v>
      </c>
      <c r="AN160" s="380">
        <v>100.1362539647924</v>
      </c>
      <c r="AO160" s="380">
        <v>31.695531427598954</v>
      </c>
      <c r="AP160" s="89">
        <v>485.88411758323798</v>
      </c>
      <c r="AQ160" s="380">
        <v>170.0342485194605</v>
      </c>
      <c r="AR160" s="380">
        <v>70.922914367400907</v>
      </c>
      <c r="AS160" s="89">
        <v>22.882473984597322</v>
      </c>
      <c r="AT160" s="380">
        <v>23.976613183034491</v>
      </c>
      <c r="AU160" s="380">
        <v>8.3643389406836803</v>
      </c>
      <c r="AV160" s="89">
        <v>1.4194420036870272</v>
      </c>
      <c r="AW160" s="380">
        <v>0.48264471948122445</v>
      </c>
      <c r="AX160" s="380">
        <v>0.20351530477151619</v>
      </c>
      <c r="AY160" s="89">
        <v>6.4794958645201097</v>
      </c>
      <c r="AZ160" s="380">
        <v>7.7251773218495812</v>
      </c>
      <c r="BA160" s="380">
        <v>0.32960430131858443</v>
      </c>
      <c r="BB160" s="89">
        <v>7.5628695174396414</v>
      </c>
      <c r="BC160" s="382">
        <v>1.3418808852650188</v>
      </c>
      <c r="BD160" s="382">
        <v>3.6700522869398969E-2</v>
      </c>
      <c r="BE160" s="89">
        <v>1.4786241208423259</v>
      </c>
      <c r="BF160" s="380">
        <v>3.3504942412033678</v>
      </c>
      <c r="BG160" s="380">
        <v>1.1141059213904061</v>
      </c>
      <c r="BH160" s="89">
        <v>359.48549662069405</v>
      </c>
      <c r="BI160" s="380">
        <v>32.492194278689375</v>
      </c>
      <c r="BJ160" s="380">
        <v>0.32085939325780616</v>
      </c>
      <c r="BK160" s="89">
        <v>1108.4433700295303</v>
      </c>
      <c r="BL160" s="380">
        <v>101.94557751606146</v>
      </c>
      <c r="BM160" s="380">
        <v>0.50566515331405992</v>
      </c>
      <c r="BN160" s="89">
        <v>1197.5865827588466</v>
      </c>
      <c r="BO160" s="380">
        <v>94.170275108428555</v>
      </c>
      <c r="BP160" s="380">
        <v>2.6169779659962451</v>
      </c>
      <c r="BQ160" s="89">
        <v>0.17839756208381088</v>
      </c>
      <c r="BR160" s="380">
        <v>0.17088635789450307</v>
      </c>
      <c r="BS160" s="380">
        <v>1.9984921291098395E-2</v>
      </c>
      <c r="BT160" s="381">
        <v>9.4847071280162468E-2</v>
      </c>
      <c r="BU160" s="380">
        <v>0</v>
      </c>
      <c r="BV160" s="380">
        <v>9.4847071280162468E-2</v>
      </c>
      <c r="BW160" s="89">
        <v>0.41257376504305371</v>
      </c>
      <c r="BX160" s="380">
        <v>0.75329166838335015</v>
      </c>
      <c r="BY160" s="380">
        <v>0.13488055667764054</v>
      </c>
      <c r="BZ160" s="89">
        <v>2.8442612935314493</v>
      </c>
      <c r="CA160" s="380">
        <v>1.7936133172398501</v>
      </c>
      <c r="CB160" s="380">
        <v>0.17763885605281146</v>
      </c>
      <c r="CC160" s="89">
        <v>0.60769043695550029</v>
      </c>
      <c r="CD160" s="380">
        <v>0.30777588294502295</v>
      </c>
      <c r="CE160" s="380">
        <v>3.6292285191508844E-2</v>
      </c>
      <c r="CF160" s="89">
        <v>7.5648590285436539</v>
      </c>
      <c r="CG160" s="380">
        <v>2.0097820186906956</v>
      </c>
      <c r="CH160" s="380">
        <v>0.13504927547659532</v>
      </c>
      <c r="CI160" s="89">
        <v>1.9827137694627799</v>
      </c>
      <c r="CJ160" s="380">
        <v>1.2074486410458165</v>
      </c>
      <c r="CK160" s="380">
        <v>7.2051835491407534E-2</v>
      </c>
      <c r="CL160" s="381">
        <v>0.84390003910494393</v>
      </c>
      <c r="CM160" s="380">
        <v>1.1291144162454549</v>
      </c>
      <c r="CN160" s="380">
        <v>0.84390003910494393</v>
      </c>
      <c r="CO160" s="89">
        <v>615.3632825296545</v>
      </c>
      <c r="CP160" s="380">
        <v>56.12652221564457</v>
      </c>
      <c r="CQ160" s="380">
        <v>9.2458770526331439E-3</v>
      </c>
      <c r="CR160" s="89">
        <v>351.50939261401641</v>
      </c>
      <c r="CS160" s="380">
        <v>27.574300354927193</v>
      </c>
      <c r="CT160" s="380">
        <v>0</v>
      </c>
      <c r="CU160" s="89">
        <v>7.2194671818785396</v>
      </c>
      <c r="CV160" s="380">
        <v>1.3064478706066081</v>
      </c>
      <c r="CW160" s="380">
        <v>6.8426346408495924E-3</v>
      </c>
      <c r="CX160" s="381">
        <v>5.6904639855393773E-3</v>
      </c>
      <c r="CY160" s="380">
        <v>0</v>
      </c>
      <c r="CZ160" s="380">
        <v>5.6904639855393773E-3</v>
      </c>
      <c r="DA160" s="89">
        <v>0</v>
      </c>
      <c r="DB160" s="380">
        <v>0</v>
      </c>
      <c r="DC160" s="380">
        <v>0</v>
      </c>
      <c r="DD160" s="381">
        <v>4.2598369531608872E-2</v>
      </c>
      <c r="DE160" s="380">
        <v>0</v>
      </c>
      <c r="DF160" s="380">
        <v>4.2598369531608872E-2</v>
      </c>
      <c r="DG160" s="381">
        <v>2.7463323629126367E-2</v>
      </c>
      <c r="DH160" s="380">
        <v>0</v>
      </c>
      <c r="DI160" s="380">
        <v>2.7463323629126367E-2</v>
      </c>
      <c r="DJ160" s="89">
        <v>7.445074487534848</v>
      </c>
      <c r="DK160" s="380">
        <v>3.3563075839076189</v>
      </c>
      <c r="DL160" s="380">
        <v>0</v>
      </c>
      <c r="DM160" s="89">
        <v>238.7948338220699</v>
      </c>
      <c r="DN160" s="380">
        <v>24.343320771251566</v>
      </c>
      <c r="DO160" s="380">
        <v>0</v>
      </c>
      <c r="DP160" s="89">
        <v>658.71900456909157</v>
      </c>
      <c r="DQ160" s="380">
        <v>61.779603137449428</v>
      </c>
      <c r="DR160" s="380">
        <v>4.4802706932263433E-3</v>
      </c>
      <c r="DS160" s="89">
        <v>100.6995309283851</v>
      </c>
      <c r="DT160" s="380">
        <v>10.635618268756573</v>
      </c>
      <c r="DU160" s="380">
        <v>0</v>
      </c>
      <c r="DV160" s="89">
        <v>540.23484019593491</v>
      </c>
      <c r="DW160" s="380">
        <v>44.40240769727324</v>
      </c>
      <c r="DX160" s="380">
        <v>0</v>
      </c>
      <c r="DY160" s="89">
        <v>131.42539708316124</v>
      </c>
      <c r="DZ160" s="380">
        <v>13.474786840241542</v>
      </c>
      <c r="EA160" s="380">
        <v>0</v>
      </c>
      <c r="EB160" s="89">
        <v>44.600568295806902</v>
      </c>
      <c r="EC160" s="380">
        <v>3.6859957312036324</v>
      </c>
      <c r="ED160" s="380">
        <v>0</v>
      </c>
      <c r="EE160" s="89">
        <v>134.15281688485732</v>
      </c>
      <c r="EF160" s="380">
        <v>10.394284065282074</v>
      </c>
      <c r="EG160" s="380">
        <v>1.5901315088515652E-2</v>
      </c>
      <c r="EH160" s="89">
        <v>15.608704567806983</v>
      </c>
      <c r="EI160" s="380">
        <v>1.3077300986651723</v>
      </c>
      <c r="EJ160" s="380">
        <v>2.1522444965913516E-3</v>
      </c>
      <c r="EK160" s="89">
        <v>82.368811758430482</v>
      </c>
      <c r="EL160" s="380">
        <v>9.9581403573072045</v>
      </c>
      <c r="EM160" s="380">
        <v>0</v>
      </c>
      <c r="EN160" s="89">
        <v>13.665522574826189</v>
      </c>
      <c r="EO160" s="380">
        <v>1.0801296487503578</v>
      </c>
      <c r="EP160" s="380">
        <v>0</v>
      </c>
      <c r="EQ160" s="89">
        <v>32.412471527118839</v>
      </c>
      <c r="ER160" s="380">
        <v>3.5631724879693132</v>
      </c>
      <c r="ES160" s="380">
        <v>0</v>
      </c>
      <c r="ET160" s="89">
        <v>3.2887253308455278</v>
      </c>
      <c r="EU160" s="380">
        <v>0.548238887798426</v>
      </c>
      <c r="EV160" s="380">
        <v>2.2185661356081405E-3</v>
      </c>
      <c r="EW160" s="89">
        <v>17.795100435343443</v>
      </c>
      <c r="EX160" s="380">
        <v>3.2933962379328241</v>
      </c>
      <c r="EY160" s="380">
        <v>1.0246557882145613E-2</v>
      </c>
      <c r="EZ160" s="89">
        <v>2.30075829706837</v>
      </c>
      <c r="FA160" s="380">
        <v>0.3299260799760883</v>
      </c>
      <c r="FB160" s="380">
        <v>2.2667757380745329E-3</v>
      </c>
      <c r="FC160" s="89">
        <v>0</v>
      </c>
      <c r="FD160" s="380">
        <v>0</v>
      </c>
      <c r="FE160" s="380">
        <v>0</v>
      </c>
      <c r="FF160" s="89">
        <v>1.4840774134954748</v>
      </c>
      <c r="FG160" s="380">
        <v>0.51685335356400242</v>
      </c>
      <c r="FH160" s="380">
        <v>8.9806627465331308E-3</v>
      </c>
      <c r="FI160" s="381">
        <v>6.2224763094010423E-3</v>
      </c>
      <c r="FJ160" s="380">
        <v>0</v>
      </c>
      <c r="FK160" s="380">
        <v>6.2224763094010423E-3</v>
      </c>
      <c r="FL160" s="89">
        <v>6.5876428450646083</v>
      </c>
      <c r="FM160" s="380">
        <v>0.76750554333809473</v>
      </c>
      <c r="FN160" s="380">
        <v>0</v>
      </c>
      <c r="FO160" s="89">
        <v>1.8323557967150736</v>
      </c>
      <c r="FP160" s="380">
        <v>0.37216688186855595</v>
      </c>
      <c r="FQ160" s="380">
        <v>2.8290940508308351E-3</v>
      </c>
      <c r="FS160" s="118">
        <v>2367.5764788847632</v>
      </c>
      <c r="FT160" s="118">
        <v>1.0142403240168016</v>
      </c>
      <c r="FU160" s="118">
        <v>1.7506311224103459</v>
      </c>
      <c r="FV160" s="207">
        <v>2.86324854438582</v>
      </c>
    </row>
    <row r="161" spans="2:178">
      <c r="B161" s="73" t="s">
        <v>17</v>
      </c>
      <c r="C161" s="73" t="s">
        <v>51</v>
      </c>
      <c r="D161" s="73" t="s">
        <v>60</v>
      </c>
      <c r="E161" s="174">
        <v>49</v>
      </c>
      <c r="F161" s="73">
        <v>0</v>
      </c>
      <c r="G161" s="156" t="s">
        <v>322</v>
      </c>
      <c r="H161" s="73" t="s">
        <v>59</v>
      </c>
      <c r="I161" s="73" t="s">
        <v>1062</v>
      </c>
      <c r="J161" s="73" t="s">
        <v>976</v>
      </c>
      <c r="K161" s="73">
        <v>25</v>
      </c>
      <c r="L161" s="207">
        <v>32.029529074103102</v>
      </c>
      <c r="M161" s="207"/>
      <c r="N161" s="135">
        <v>238.3972438585979</v>
      </c>
      <c r="O161" s="379">
        <v>32570</v>
      </c>
      <c r="P161" s="379">
        <v>1470</v>
      </c>
      <c r="Q161" s="203"/>
      <c r="R161" s="381">
        <v>5.3225345873505097</v>
      </c>
      <c r="S161" s="380">
        <v>10.5955729586278</v>
      </c>
      <c r="T161" s="380">
        <v>5.3225345873505097</v>
      </c>
      <c r="U161" s="381">
        <v>11.173616390336599</v>
      </c>
      <c r="V161" s="380">
        <v>30.367735598129801</v>
      </c>
      <c r="W161" s="380">
        <v>11.173616390336599</v>
      </c>
      <c r="X161" s="89">
        <v>170.89618294080199</v>
      </c>
      <c r="Y161" s="380">
        <v>17.8375087649029</v>
      </c>
      <c r="Z161" s="380">
        <v>4.4710230033353904</v>
      </c>
      <c r="AA161" s="89">
        <v>532.89767312275296</v>
      </c>
      <c r="AB161" s="380">
        <v>41.524737162971199</v>
      </c>
      <c r="AC161" s="380">
        <v>0</v>
      </c>
      <c r="AD161" s="381">
        <v>4.8606604792335704</v>
      </c>
      <c r="AE161" s="380">
        <v>5.6995783217444096</v>
      </c>
      <c r="AF161" s="380">
        <v>4.8606604792335704</v>
      </c>
      <c r="AG161" s="381">
        <v>747.76672875699899</v>
      </c>
      <c r="AH161" s="380">
        <v>475.611165443414</v>
      </c>
      <c r="AI161" s="380">
        <v>747.76672875699899</v>
      </c>
      <c r="AJ161" s="89">
        <v>158851.436566221</v>
      </c>
      <c r="AK161" s="380">
        <v>23636.942202068301</v>
      </c>
      <c r="AL161" s="380">
        <v>27.611871506674699</v>
      </c>
      <c r="AM161" s="89">
        <v>120.993630809431</v>
      </c>
      <c r="AN161" s="380">
        <v>329.84534765835502</v>
      </c>
      <c r="AO161" s="380">
        <v>110.308919813933</v>
      </c>
      <c r="AP161" s="89">
        <v>378.20489279915103</v>
      </c>
      <c r="AQ161" s="380">
        <v>429.71896662970403</v>
      </c>
      <c r="AR161" s="380">
        <v>337.10236613233599</v>
      </c>
      <c r="AS161" s="381">
        <v>30.792370026133501</v>
      </c>
      <c r="AT161" s="380">
        <v>40.902132207880697</v>
      </c>
      <c r="AU161" s="380">
        <v>30.792370026133501</v>
      </c>
      <c r="AV161" s="89">
        <v>1.1659155611196701</v>
      </c>
      <c r="AW161" s="380">
        <v>1.1536284783506601</v>
      </c>
      <c r="AX161" s="380">
        <v>0.81944705229228798</v>
      </c>
      <c r="AY161" s="89">
        <v>20.7663000853602</v>
      </c>
      <c r="AZ161" s="380">
        <v>32.314832920163703</v>
      </c>
      <c r="BA161" s="380">
        <v>1.09220100334862</v>
      </c>
      <c r="BB161" s="89">
        <v>3.36290730885871</v>
      </c>
      <c r="BC161" s="382">
        <v>1.83847827407537</v>
      </c>
      <c r="BD161" s="382">
        <v>0.12068203111898999</v>
      </c>
      <c r="BE161" s="381">
        <v>5.2594755789652696</v>
      </c>
      <c r="BF161" s="380">
        <v>7.5341602236148404</v>
      </c>
      <c r="BG161" s="380">
        <v>5.2594755789652696</v>
      </c>
      <c r="BH161" s="89">
        <v>408.31003339746798</v>
      </c>
      <c r="BI161" s="380">
        <v>47.674170312981701</v>
      </c>
      <c r="BJ161" s="380">
        <v>1.59751516316582</v>
      </c>
      <c r="BK161" s="89">
        <v>1137.3033297299401</v>
      </c>
      <c r="BL161" s="380">
        <v>166.12542018636699</v>
      </c>
      <c r="BM161" s="380">
        <v>2.6063061918153201</v>
      </c>
      <c r="BN161" s="89">
        <v>1202.93549463353</v>
      </c>
      <c r="BO161" s="380">
        <v>124.65102815858999</v>
      </c>
      <c r="BP161" s="380">
        <v>13.442091797014999</v>
      </c>
      <c r="BQ161" s="89">
        <v>0.20504642102759599</v>
      </c>
      <c r="BR161" s="380">
        <v>0.41009284205519297</v>
      </c>
      <c r="BS161" s="380">
        <v>6.4694719802893499E-2</v>
      </c>
      <c r="BT161" s="381">
        <v>0.38580508687532</v>
      </c>
      <c r="BU161" s="380">
        <v>0</v>
      </c>
      <c r="BV161" s="380">
        <v>0.38580508687532</v>
      </c>
      <c r="BW161" s="381">
        <v>0.41942321939163701</v>
      </c>
      <c r="BX161" s="380">
        <v>0.74455963531154301</v>
      </c>
      <c r="BY161" s="380">
        <v>0.41942321939163701</v>
      </c>
      <c r="BZ161" s="89">
        <v>3.20686745319487</v>
      </c>
      <c r="CA161" s="380">
        <v>2.2263354068612502</v>
      </c>
      <c r="CB161" s="380">
        <v>0.89547265410190602</v>
      </c>
      <c r="CC161" s="89">
        <v>0.20659323389489101</v>
      </c>
      <c r="CD161" s="380">
        <v>0.41318646778978202</v>
      </c>
      <c r="CE161" s="380">
        <v>0.107106057903384</v>
      </c>
      <c r="CF161" s="89">
        <v>5.5444665316326702</v>
      </c>
      <c r="CG161" s="380">
        <v>3.3925421754385701</v>
      </c>
      <c r="CH161" s="380">
        <v>0.78525105219060298</v>
      </c>
      <c r="CI161" s="89">
        <v>1.4850600575033199</v>
      </c>
      <c r="CJ161" s="380">
        <v>1.5786937625095201</v>
      </c>
      <c r="CK161" s="380">
        <v>0.345314045582575</v>
      </c>
      <c r="CL161" s="381">
        <v>3.2549907166049699</v>
      </c>
      <c r="CM161" s="380">
        <v>2.52816368230167</v>
      </c>
      <c r="CN161" s="380">
        <v>3.2549907166049699</v>
      </c>
      <c r="CO161" s="89">
        <v>628.07187721663604</v>
      </c>
      <c r="CP161" s="380">
        <v>80.411021164880296</v>
      </c>
      <c r="CQ161" s="380">
        <v>0</v>
      </c>
      <c r="CR161" s="89">
        <v>307.85492525901498</v>
      </c>
      <c r="CS161" s="380">
        <v>32.9182951666618</v>
      </c>
      <c r="CT161" s="380">
        <v>0</v>
      </c>
      <c r="CU161" s="89">
        <v>6.7937846923080301</v>
      </c>
      <c r="CV161" s="380">
        <v>1.7420746899588899</v>
      </c>
      <c r="CW161" s="380">
        <v>0</v>
      </c>
      <c r="CX161" s="89">
        <v>0</v>
      </c>
      <c r="CY161" s="380">
        <v>0</v>
      </c>
      <c r="CZ161" s="380">
        <v>0</v>
      </c>
      <c r="DA161" s="89">
        <v>0</v>
      </c>
      <c r="DB161" s="380">
        <v>0</v>
      </c>
      <c r="DC161" s="380">
        <v>0</v>
      </c>
      <c r="DD161" s="381">
        <v>0.14572283943925099</v>
      </c>
      <c r="DE161" s="380">
        <v>0</v>
      </c>
      <c r="DF161" s="380">
        <v>0.14572283943925099</v>
      </c>
      <c r="DG161" s="89">
        <v>0</v>
      </c>
      <c r="DH161" s="380">
        <v>0</v>
      </c>
      <c r="DI161" s="380">
        <v>0</v>
      </c>
      <c r="DJ161" s="89">
        <v>2.0333080819062399</v>
      </c>
      <c r="DK161" s="380">
        <v>2.0329902743624402</v>
      </c>
      <c r="DL161" s="380">
        <v>0.19046887197828699</v>
      </c>
      <c r="DM161" s="89">
        <v>192.33958510463901</v>
      </c>
      <c r="DN161" s="380">
        <v>21.711194399753602</v>
      </c>
      <c r="DO161" s="380">
        <v>0</v>
      </c>
      <c r="DP161" s="89">
        <v>541.236233518924</v>
      </c>
      <c r="DQ161" s="380">
        <v>65.3890076514502</v>
      </c>
      <c r="DR161" s="380">
        <v>3.05674295499355E-2</v>
      </c>
      <c r="DS161" s="89">
        <v>81.923474644015002</v>
      </c>
      <c r="DT161" s="380">
        <v>9.7313469843269491</v>
      </c>
      <c r="DU161" s="380">
        <v>0</v>
      </c>
      <c r="DV161" s="89">
        <v>444.61882803195999</v>
      </c>
      <c r="DW161" s="380">
        <v>47.949226988640099</v>
      </c>
      <c r="DX161" s="380">
        <v>0</v>
      </c>
      <c r="DY161" s="89">
        <v>103.67856772315299</v>
      </c>
      <c r="DZ161" s="380">
        <v>13.0034501584488</v>
      </c>
      <c r="EA161" s="380">
        <v>0</v>
      </c>
      <c r="EB161" s="89">
        <v>37.290972486748799</v>
      </c>
      <c r="EC161" s="380">
        <v>3.57449827386885</v>
      </c>
      <c r="ED161" s="380">
        <v>0</v>
      </c>
      <c r="EE161" s="89">
        <v>112.301474565639</v>
      </c>
      <c r="EF161" s="380">
        <v>12.0478066297813</v>
      </c>
      <c r="EG161" s="380">
        <v>0</v>
      </c>
      <c r="EH161" s="89">
        <v>12.8211832381759</v>
      </c>
      <c r="EI161" s="380">
        <v>1.1342246020056099</v>
      </c>
      <c r="EJ161" s="380">
        <v>0</v>
      </c>
      <c r="EK161" s="89">
        <v>71.401421162466804</v>
      </c>
      <c r="EL161" s="380">
        <v>8.3202691703407901</v>
      </c>
      <c r="EM161" s="380">
        <v>0</v>
      </c>
      <c r="EN161" s="89">
        <v>11.872590684079301</v>
      </c>
      <c r="EO161" s="380">
        <v>2.1404658059827901</v>
      </c>
      <c r="EP161" s="380">
        <v>0</v>
      </c>
      <c r="EQ161" s="89">
        <v>27.770148673492699</v>
      </c>
      <c r="ER161" s="380">
        <v>4.24975827837343</v>
      </c>
      <c r="ES161" s="380">
        <v>0</v>
      </c>
      <c r="ET161" s="89">
        <v>2.92471298316033</v>
      </c>
      <c r="EU161" s="380">
        <v>0.62249381623014699</v>
      </c>
      <c r="EV161" s="380">
        <v>0</v>
      </c>
      <c r="EW161" s="89">
        <v>15.359635186746001</v>
      </c>
      <c r="EX161" s="380">
        <v>5.19047958878968</v>
      </c>
      <c r="EY161" s="380">
        <v>0</v>
      </c>
      <c r="EZ161" s="89">
        <v>2.17756877905284</v>
      </c>
      <c r="FA161" s="380">
        <v>0.471410764014219</v>
      </c>
      <c r="FB161" s="380">
        <v>0</v>
      </c>
      <c r="FC161" s="89">
        <v>0</v>
      </c>
      <c r="FD161" s="380">
        <v>0</v>
      </c>
      <c r="FE161" s="380">
        <v>0</v>
      </c>
      <c r="FF161" s="89">
        <v>1.7855593742454201</v>
      </c>
      <c r="FG161" s="380">
        <v>0.82291371134207902</v>
      </c>
      <c r="FH161" s="380">
        <v>0</v>
      </c>
      <c r="FI161" s="381">
        <v>2.5359155342173902E-2</v>
      </c>
      <c r="FJ161" s="380">
        <v>0</v>
      </c>
      <c r="FK161" s="380">
        <v>2.5359155342173902E-2</v>
      </c>
      <c r="FL161" s="89">
        <v>4.5676183989936803</v>
      </c>
      <c r="FM161" s="380">
        <v>0.87597017560671897</v>
      </c>
      <c r="FN161" s="380">
        <v>0</v>
      </c>
      <c r="FO161" s="89">
        <v>1.81451912776625</v>
      </c>
      <c r="FP161" s="380">
        <v>0.39437202538205401</v>
      </c>
      <c r="FQ161" s="380">
        <v>1.9686474519490699E-2</v>
      </c>
      <c r="FS161" s="118">
        <v>1965.5713220412676</v>
      </c>
      <c r="FT161" s="118">
        <v>1.0473284288452647</v>
      </c>
      <c r="FU161" s="118">
        <v>2.0401553643756234</v>
      </c>
      <c r="FV161" s="207">
        <v>2.0975770974179846</v>
      </c>
    </row>
    <row r="162" spans="2:178">
      <c r="B162" s="73" t="s">
        <v>17</v>
      </c>
      <c r="C162" s="73" t="s">
        <v>51</v>
      </c>
      <c r="D162" s="73" t="s">
        <v>60</v>
      </c>
      <c r="E162" s="174">
        <v>49</v>
      </c>
      <c r="F162" s="73">
        <v>0</v>
      </c>
      <c r="G162" s="156" t="s">
        <v>322</v>
      </c>
      <c r="H162" s="73" t="s">
        <v>59</v>
      </c>
      <c r="I162" s="73" t="s">
        <v>1063</v>
      </c>
      <c r="J162" s="73" t="s">
        <v>976</v>
      </c>
      <c r="K162" s="73">
        <v>44</v>
      </c>
      <c r="L162" s="207">
        <v>32.029529074103102</v>
      </c>
      <c r="M162" s="207"/>
      <c r="N162" s="135">
        <v>617.02816057519465</v>
      </c>
      <c r="O162" s="379">
        <v>30510</v>
      </c>
      <c r="P162" s="379">
        <v>1419.9999999999998</v>
      </c>
      <c r="Q162" s="203"/>
      <c r="R162" s="381">
        <v>1.6563759197407399</v>
      </c>
      <c r="S162" s="380">
        <v>3.2515536946491399</v>
      </c>
      <c r="T162" s="380">
        <v>1.6563759197407399</v>
      </c>
      <c r="U162" s="89">
        <v>12.0225026689851</v>
      </c>
      <c r="V162" s="380">
        <v>4.14070168265894</v>
      </c>
      <c r="W162" s="380">
        <v>2.7330583890742499</v>
      </c>
      <c r="X162" s="89">
        <v>170.425884750942</v>
      </c>
      <c r="Y162" s="380">
        <v>19.972792367216702</v>
      </c>
      <c r="Z162" s="380">
        <v>1.3326888798977601</v>
      </c>
      <c r="AA162" s="89">
        <v>592.64894589589699</v>
      </c>
      <c r="AB162" s="380">
        <v>74.999128703515495</v>
      </c>
      <c r="AC162" s="380">
        <v>0.20883155391698199</v>
      </c>
      <c r="AD162" s="89">
        <v>27.8909585536551</v>
      </c>
      <c r="AE162" s="380">
        <v>34.079984706308501</v>
      </c>
      <c r="AF162" s="380">
        <v>0.99359750324215801</v>
      </c>
      <c r="AG162" s="89">
        <v>780.08279321975999</v>
      </c>
      <c r="AH162" s="380">
        <v>356.33763938893497</v>
      </c>
      <c r="AI162" s="380">
        <v>164.79297235870601</v>
      </c>
      <c r="AJ162" s="89">
        <v>166190.58582639199</v>
      </c>
      <c r="AK162" s="380">
        <v>18376.447043168599</v>
      </c>
      <c r="AL162" s="380">
        <v>7.2711165139087699</v>
      </c>
      <c r="AM162" s="89">
        <v>108.75532956529401</v>
      </c>
      <c r="AN162" s="380">
        <v>103.78338085036</v>
      </c>
      <c r="AO162" s="380">
        <v>37.765453373659</v>
      </c>
      <c r="AP162" s="89">
        <v>537.08952022575102</v>
      </c>
      <c r="AQ162" s="380">
        <v>105.518451625309</v>
      </c>
      <c r="AR162" s="380">
        <v>80.629071871620596</v>
      </c>
      <c r="AS162" s="89">
        <v>20.5698982300996</v>
      </c>
      <c r="AT162" s="380">
        <v>32.594040473866798</v>
      </c>
      <c r="AU162" s="380">
        <v>10.3145638564203</v>
      </c>
      <c r="AV162" s="89">
        <v>1.47612622683887</v>
      </c>
      <c r="AW162" s="380">
        <v>0.68194377459435196</v>
      </c>
      <c r="AX162" s="380">
        <v>0.214362658852701</v>
      </c>
      <c r="AY162" s="89">
        <v>1.2641062723750101</v>
      </c>
      <c r="AZ162" s="380">
        <v>2.5282125447500201</v>
      </c>
      <c r="BA162" s="380">
        <v>0.35742136509635603</v>
      </c>
      <c r="BB162" s="89">
        <v>5.9428806439302804</v>
      </c>
      <c r="BC162" s="382">
        <v>1.2024934718112901</v>
      </c>
      <c r="BD162" s="382">
        <v>3.0391703821240498E-2</v>
      </c>
      <c r="BE162" s="89">
        <v>1.54641043224727</v>
      </c>
      <c r="BF162" s="380">
        <v>2.6995530290034702</v>
      </c>
      <c r="BG162" s="380">
        <v>1.5057442789422</v>
      </c>
      <c r="BH162" s="89">
        <v>384.64438160962902</v>
      </c>
      <c r="BI162" s="380">
        <v>26.699373088594299</v>
      </c>
      <c r="BJ162" s="380">
        <v>0.39690789707455998</v>
      </c>
      <c r="BK162" s="89">
        <v>1128.7658288815601</v>
      </c>
      <c r="BL162" s="380">
        <v>106.47285038288599</v>
      </c>
      <c r="BM162" s="380">
        <v>0.50398479354460002</v>
      </c>
      <c r="BN162" s="89">
        <v>1235.9635289113301</v>
      </c>
      <c r="BO162" s="380">
        <v>104.41124183401099</v>
      </c>
      <c r="BP162" s="380">
        <v>2.6940601797270598</v>
      </c>
      <c r="BQ162" s="89">
        <v>0.22350333374363601</v>
      </c>
      <c r="BR162" s="380">
        <v>0.14591371956530499</v>
      </c>
      <c r="BS162" s="380">
        <v>1.52738402979107E-2</v>
      </c>
      <c r="BT162" s="381">
        <v>0.12701880315879399</v>
      </c>
      <c r="BU162" s="380">
        <v>0</v>
      </c>
      <c r="BV162" s="380">
        <v>0.12701880315879399</v>
      </c>
      <c r="BW162" s="381">
        <v>0.14721377741620501</v>
      </c>
      <c r="BX162" s="380">
        <v>0.53661601167491402</v>
      </c>
      <c r="BY162" s="380">
        <v>0.14721377741620501</v>
      </c>
      <c r="BZ162" s="89">
        <v>2.3676964052341001</v>
      </c>
      <c r="CA162" s="380">
        <v>1.52292464485553</v>
      </c>
      <c r="CB162" s="380">
        <v>0.16776375161020099</v>
      </c>
      <c r="CC162" s="89">
        <v>0.238734246474087</v>
      </c>
      <c r="CD162" s="380">
        <v>0.162584676397556</v>
      </c>
      <c r="CE162" s="380">
        <v>3.4372840628668001E-2</v>
      </c>
      <c r="CF162" s="89">
        <v>7.7904398999134701</v>
      </c>
      <c r="CG162" s="380">
        <v>1.8319212987808899</v>
      </c>
      <c r="CH162" s="380">
        <v>0.20914987378281899</v>
      </c>
      <c r="CI162" s="89">
        <v>2.3457663676294902</v>
      </c>
      <c r="CJ162" s="380">
        <v>0.74503868255425998</v>
      </c>
      <c r="CK162" s="380">
        <v>8.3921774107654501E-2</v>
      </c>
      <c r="CL162" s="381">
        <v>0.83996656158846805</v>
      </c>
      <c r="CM162" s="380">
        <v>0.65681396740224396</v>
      </c>
      <c r="CN162" s="380">
        <v>0.83996656158846805</v>
      </c>
      <c r="CO162" s="89">
        <v>601.99842510916005</v>
      </c>
      <c r="CP162" s="380">
        <v>76.429416587338395</v>
      </c>
      <c r="CQ162" s="380">
        <v>8.3563997715874506E-3</v>
      </c>
      <c r="CR162" s="89">
        <v>357.840267791283</v>
      </c>
      <c r="CS162" s="380">
        <v>38.2112374804952</v>
      </c>
      <c r="CT162" s="380">
        <v>4.0702287822127004E-3</v>
      </c>
      <c r="CU162" s="89">
        <v>8.0365699280010894</v>
      </c>
      <c r="CV162" s="380">
        <v>1.7992909765579399</v>
      </c>
      <c r="CW162" s="380">
        <v>0</v>
      </c>
      <c r="CX162" s="381">
        <v>9.3434774786935598E-3</v>
      </c>
      <c r="CY162" s="380">
        <v>0</v>
      </c>
      <c r="CZ162" s="380">
        <v>9.3434774786935598E-3</v>
      </c>
      <c r="DA162" s="89">
        <v>0</v>
      </c>
      <c r="DB162" s="380">
        <v>0</v>
      </c>
      <c r="DC162" s="380">
        <v>0</v>
      </c>
      <c r="DD162" s="381">
        <v>4.0224379906266899E-2</v>
      </c>
      <c r="DE162" s="380">
        <v>0</v>
      </c>
      <c r="DF162" s="380">
        <v>4.0224379906266899E-2</v>
      </c>
      <c r="DG162" s="381">
        <v>1.5966220296861702E-2</v>
      </c>
      <c r="DH162" s="380">
        <v>0</v>
      </c>
      <c r="DI162" s="380">
        <v>1.5966220296861702E-2</v>
      </c>
      <c r="DJ162" s="89">
        <v>2.5181309169547199</v>
      </c>
      <c r="DK162" s="380">
        <v>0.80125424169721404</v>
      </c>
      <c r="DL162" s="380">
        <v>0</v>
      </c>
      <c r="DM162" s="89">
        <v>234.38900004211601</v>
      </c>
      <c r="DN162" s="380">
        <v>25.526024220414701</v>
      </c>
      <c r="DO162" s="380">
        <v>3.4037352677243598E-3</v>
      </c>
      <c r="DP162" s="89">
        <v>662.39550659455097</v>
      </c>
      <c r="DQ162" s="380">
        <v>45.714542007466903</v>
      </c>
      <c r="DR162" s="380">
        <v>0</v>
      </c>
      <c r="DS162" s="89">
        <v>101.64337366230301</v>
      </c>
      <c r="DT162" s="380">
        <v>9.0018506191120498</v>
      </c>
      <c r="DU162" s="380">
        <v>0</v>
      </c>
      <c r="DV162" s="89">
        <v>535.66120190187598</v>
      </c>
      <c r="DW162" s="380">
        <v>55.6254053351701</v>
      </c>
      <c r="DX162" s="380">
        <v>0</v>
      </c>
      <c r="DY162" s="89">
        <v>128.88815879501001</v>
      </c>
      <c r="DZ162" s="380">
        <v>13.5268954914874</v>
      </c>
      <c r="EA162" s="380">
        <v>0</v>
      </c>
      <c r="EB162" s="89">
        <v>45.0015821597487</v>
      </c>
      <c r="EC162" s="380">
        <v>3.28323968401331</v>
      </c>
      <c r="ED162" s="380">
        <v>8.3868679112912292E-3</v>
      </c>
      <c r="EE162" s="89">
        <v>135.23614675973701</v>
      </c>
      <c r="EF162" s="380">
        <v>8.2693344919195493</v>
      </c>
      <c r="EG162" s="380">
        <v>0</v>
      </c>
      <c r="EH162" s="89">
        <v>15.649822758384801</v>
      </c>
      <c r="EI162" s="380">
        <v>0.97250459561052305</v>
      </c>
      <c r="EJ162" s="380">
        <v>0</v>
      </c>
      <c r="EK162" s="89">
        <v>84.767127899896593</v>
      </c>
      <c r="EL162" s="380">
        <v>7.72778021101223</v>
      </c>
      <c r="EM162" s="380">
        <v>0</v>
      </c>
      <c r="EN162" s="89">
        <v>14.067027831651499</v>
      </c>
      <c r="EO162" s="380">
        <v>0.94468712082566997</v>
      </c>
      <c r="EP162" s="380">
        <v>2.50652925531245E-3</v>
      </c>
      <c r="EQ162" s="89">
        <v>32.186968355832498</v>
      </c>
      <c r="ER162" s="380">
        <v>4.1456064051430497</v>
      </c>
      <c r="ES162" s="380">
        <v>0</v>
      </c>
      <c r="ET162" s="89">
        <v>3.4533796667463701</v>
      </c>
      <c r="EU162" s="380">
        <v>0.52361666582849997</v>
      </c>
      <c r="EV162" s="380">
        <v>0</v>
      </c>
      <c r="EW162" s="89">
        <v>19.5026252767682</v>
      </c>
      <c r="EX162" s="380">
        <v>3.37064071246719</v>
      </c>
      <c r="EY162" s="380">
        <v>0</v>
      </c>
      <c r="EZ162" s="89">
        <v>2.5062336489107402</v>
      </c>
      <c r="FA162" s="380">
        <v>0.362699878897566</v>
      </c>
      <c r="FB162" s="380">
        <v>0</v>
      </c>
      <c r="FC162" s="89">
        <v>0</v>
      </c>
      <c r="FD162" s="380">
        <v>0</v>
      </c>
      <c r="FE162" s="380">
        <v>0</v>
      </c>
      <c r="FF162" s="89">
        <v>1.4604674941696001</v>
      </c>
      <c r="FG162" s="380">
        <v>0.39013362913378102</v>
      </c>
      <c r="FH162" s="380">
        <v>0</v>
      </c>
      <c r="FI162" s="381">
        <v>1.0611911110639E-2</v>
      </c>
      <c r="FJ162" s="380">
        <v>0</v>
      </c>
      <c r="FK162" s="380">
        <v>1.0611911110639E-2</v>
      </c>
      <c r="FL162" s="89">
        <v>6.3311717702552199</v>
      </c>
      <c r="FM162" s="380">
        <v>0.73269597060232206</v>
      </c>
      <c r="FN162" s="380">
        <v>3.3743977286164501E-3</v>
      </c>
      <c r="FO162" s="89">
        <v>1.8582573192602101</v>
      </c>
      <c r="FP162" s="380">
        <v>0.67130732989182595</v>
      </c>
      <c r="FQ162" s="380">
        <v>3.26654867576129E-3</v>
      </c>
      <c r="FS162" s="118">
        <v>2373.1884231448153</v>
      </c>
      <c r="FT162" s="118">
        <v>1.0310818469878358</v>
      </c>
      <c r="FU162" s="118">
        <v>1.6823104588673259</v>
      </c>
      <c r="FV162" s="207">
        <v>2.5261698058386837</v>
      </c>
    </row>
    <row r="163" spans="2:178">
      <c r="B163" s="73" t="s">
        <v>17</v>
      </c>
      <c r="C163" s="73" t="s">
        <v>51</v>
      </c>
      <c r="D163" s="73" t="s">
        <v>60</v>
      </c>
      <c r="E163" s="174">
        <v>49</v>
      </c>
      <c r="F163" s="73">
        <v>0</v>
      </c>
      <c r="G163" s="156" t="s">
        <v>322</v>
      </c>
      <c r="H163" s="73" t="s">
        <v>59</v>
      </c>
      <c r="I163" s="73" t="s">
        <v>1064</v>
      </c>
      <c r="J163" s="73" t="s">
        <v>915</v>
      </c>
      <c r="K163" s="73">
        <v>25</v>
      </c>
      <c r="L163" s="207">
        <v>32.029529074103102</v>
      </c>
      <c r="M163" s="207"/>
      <c r="N163" s="135">
        <v>584.30697024166159</v>
      </c>
      <c r="O163" s="379">
        <v>30339.999999999996</v>
      </c>
      <c r="P163" s="379">
        <v>1170</v>
      </c>
      <c r="Q163" s="203"/>
      <c r="R163" s="381">
        <v>3.4994681360189421</v>
      </c>
      <c r="S163" s="380">
        <v>8.4428517929052962</v>
      </c>
      <c r="T163" s="380">
        <v>3.4994681360189421</v>
      </c>
      <c r="U163" s="381">
        <v>7.3781556818560867</v>
      </c>
      <c r="V163" s="380">
        <v>18.799014378930412</v>
      </c>
      <c r="W163" s="380">
        <v>7.3781556818560867</v>
      </c>
      <c r="X163" s="89">
        <v>126.45885944560152</v>
      </c>
      <c r="Y163" s="380">
        <v>15.647412782857621</v>
      </c>
      <c r="Z163" s="380">
        <v>2.7164783264457726</v>
      </c>
      <c r="AA163" s="89">
        <v>385.3947245241414</v>
      </c>
      <c r="AB163" s="380">
        <v>70.361994018724573</v>
      </c>
      <c r="AC163" s="380">
        <v>0.60953218104291595</v>
      </c>
      <c r="AD163" s="89">
        <v>5.2255036274559634</v>
      </c>
      <c r="AE163" s="380">
        <v>14.591927679629189</v>
      </c>
      <c r="AF163" s="380">
        <v>2.7119023933938631</v>
      </c>
      <c r="AG163" s="381">
        <v>451.48000136659749</v>
      </c>
      <c r="AH163" s="380">
        <v>811.72826504763589</v>
      </c>
      <c r="AI163" s="380">
        <v>451.48000136659749</v>
      </c>
      <c r="AJ163" s="89">
        <v>162609.84304709962</v>
      </c>
      <c r="AK163" s="380">
        <v>19191.874499731777</v>
      </c>
      <c r="AL163" s="380">
        <v>17.346612956587311</v>
      </c>
      <c r="AM163" s="381">
        <v>97.743126038446491</v>
      </c>
      <c r="AN163" s="380">
        <v>200.0945823952234</v>
      </c>
      <c r="AO163" s="380">
        <v>97.743126038446491</v>
      </c>
      <c r="AP163" s="89">
        <v>436.24822202714398</v>
      </c>
      <c r="AQ163" s="380">
        <v>398.22877238249197</v>
      </c>
      <c r="AR163" s="380">
        <v>148.43514078691553</v>
      </c>
      <c r="AS163" s="381">
        <v>22.269488489540432</v>
      </c>
      <c r="AT163" s="380">
        <v>38.891489747846393</v>
      </c>
      <c r="AU163" s="380">
        <v>22.269488489540432</v>
      </c>
      <c r="AV163" s="89">
        <v>0.62846345609969245</v>
      </c>
      <c r="AW163" s="380">
        <v>1.5252928098254852</v>
      </c>
      <c r="AX163" s="380">
        <v>0.42141038370686007</v>
      </c>
      <c r="AY163" s="381">
        <v>0.75678519462278881</v>
      </c>
      <c r="AZ163" s="380">
        <v>6.5723133831985239</v>
      </c>
      <c r="BA163" s="380">
        <v>0.75678519462278881</v>
      </c>
      <c r="BB163" s="89">
        <v>7.083338292932523</v>
      </c>
      <c r="BC163" s="382">
        <v>1.7285041964537498</v>
      </c>
      <c r="BD163" s="382">
        <v>9.4937675813944966E-2</v>
      </c>
      <c r="BE163" s="381">
        <v>4.0558712403345476</v>
      </c>
      <c r="BF163" s="380">
        <v>8.2647770881071043</v>
      </c>
      <c r="BG163" s="380">
        <v>4.0558712403345476</v>
      </c>
      <c r="BH163" s="89">
        <v>273.48511460834982</v>
      </c>
      <c r="BI163" s="380">
        <v>37.384673356532687</v>
      </c>
      <c r="BJ163" s="380">
        <v>1.066777791220086</v>
      </c>
      <c r="BK163" s="89">
        <v>787.0457375620291</v>
      </c>
      <c r="BL163" s="380">
        <v>88.767288540771787</v>
      </c>
      <c r="BM163" s="380">
        <v>1.2478834112711794</v>
      </c>
      <c r="BN163" s="89">
        <v>903.58069201208093</v>
      </c>
      <c r="BO163" s="380">
        <v>132.84104667136694</v>
      </c>
      <c r="BP163" s="380">
        <v>6.1654294394844378</v>
      </c>
      <c r="BQ163" s="89">
        <v>0.18746646279891296</v>
      </c>
      <c r="BR163" s="380">
        <v>0.37493292559782493</v>
      </c>
      <c r="BS163" s="380">
        <v>6.0322108073266836E-2</v>
      </c>
      <c r="BT163" s="381">
        <v>0.2557092495560353</v>
      </c>
      <c r="BU163" s="380">
        <v>0.21102798213641952</v>
      </c>
      <c r="BV163" s="380">
        <v>0.2557092495560353</v>
      </c>
      <c r="BW163" s="381">
        <v>0.28937730746132495</v>
      </c>
      <c r="BX163" s="380">
        <v>0.75741770515202289</v>
      </c>
      <c r="BY163" s="380">
        <v>0.28937730746132495</v>
      </c>
      <c r="BZ163" s="89">
        <v>5.0797710011574964</v>
      </c>
      <c r="CA163" s="380">
        <v>3.8271724955322397</v>
      </c>
      <c r="CB163" s="380">
        <v>0.43493310340515934</v>
      </c>
      <c r="CC163" s="89">
        <v>0.57894194545087885</v>
      </c>
      <c r="CD163" s="380">
        <v>0.42858630108742035</v>
      </c>
      <c r="CE163" s="380">
        <v>6.9438927482099941E-2</v>
      </c>
      <c r="CF163" s="89">
        <v>7.3019724422720973</v>
      </c>
      <c r="CG163" s="380">
        <v>3.4299636396139377</v>
      </c>
      <c r="CH163" s="380">
        <v>0.43008448369293895</v>
      </c>
      <c r="CI163" s="89">
        <v>2.6620564275057665</v>
      </c>
      <c r="CJ163" s="380">
        <v>1.7002087842954317</v>
      </c>
      <c r="CK163" s="380">
        <v>0.21529504071633582</v>
      </c>
      <c r="CL163" s="381">
        <v>2.2621634506533117</v>
      </c>
      <c r="CM163" s="380">
        <v>3.8670584153728824</v>
      </c>
      <c r="CN163" s="380">
        <v>2.2621634506533117</v>
      </c>
      <c r="CO163" s="89">
        <v>535.31005839021759</v>
      </c>
      <c r="CP163" s="380">
        <v>67.412154949165938</v>
      </c>
      <c r="CQ163" s="380">
        <v>0</v>
      </c>
      <c r="CR163" s="89">
        <v>363.48162896241723</v>
      </c>
      <c r="CS163" s="380">
        <v>33.027620379190189</v>
      </c>
      <c r="CT163" s="380">
        <v>8.9370750986555898E-3</v>
      </c>
      <c r="CU163" s="89">
        <v>7.697680522366884</v>
      </c>
      <c r="CV163" s="380">
        <v>1.4945224128591583</v>
      </c>
      <c r="CW163" s="380">
        <v>2.4236511805081552E-2</v>
      </c>
      <c r="CX163" s="89">
        <v>0</v>
      </c>
      <c r="CY163" s="380">
        <v>0</v>
      </c>
      <c r="CZ163" s="380">
        <v>0</v>
      </c>
      <c r="DA163" s="381">
        <v>5.8115496730979259E-2</v>
      </c>
      <c r="DB163" s="380">
        <v>0</v>
      </c>
      <c r="DC163" s="380">
        <v>5.8115496730979259E-2</v>
      </c>
      <c r="DD163" s="381">
        <v>8.043418180695304E-2</v>
      </c>
      <c r="DE163" s="380">
        <v>0</v>
      </c>
      <c r="DF163" s="380">
        <v>8.043418180695304E-2</v>
      </c>
      <c r="DG163" s="381">
        <v>6.494939371950878E-2</v>
      </c>
      <c r="DH163" s="380">
        <v>0</v>
      </c>
      <c r="DI163" s="380">
        <v>6.494939371950878E-2</v>
      </c>
      <c r="DJ163" s="89">
        <v>6.4618181995836075</v>
      </c>
      <c r="DK163" s="380">
        <v>3.688820046027232</v>
      </c>
      <c r="DL163" s="380">
        <v>0</v>
      </c>
      <c r="DM163" s="89">
        <v>241.94169048371594</v>
      </c>
      <c r="DN163" s="380">
        <v>33.120961963714329</v>
      </c>
      <c r="DO163" s="380">
        <v>0</v>
      </c>
      <c r="DP163" s="89">
        <v>679.77132527101708</v>
      </c>
      <c r="DQ163" s="380">
        <v>85.220125269382535</v>
      </c>
      <c r="DR163" s="380">
        <v>8.0756212638351914E-3</v>
      </c>
      <c r="DS163" s="89">
        <v>103.08320442478652</v>
      </c>
      <c r="DT163" s="380">
        <v>11.007027352787203</v>
      </c>
      <c r="DU163" s="380">
        <v>6.2970868330221638E-3</v>
      </c>
      <c r="DV163" s="89">
        <v>563.00717465762102</v>
      </c>
      <c r="DW163" s="380">
        <v>49.497791455260554</v>
      </c>
      <c r="DX163" s="380">
        <v>0</v>
      </c>
      <c r="DY163" s="89">
        <v>133.94408333833522</v>
      </c>
      <c r="DZ163" s="380">
        <v>14.312319250653816</v>
      </c>
      <c r="EA163" s="380">
        <v>9.0112523822046472E-2</v>
      </c>
      <c r="EB163" s="89">
        <v>44.973372858102294</v>
      </c>
      <c r="EC163" s="380">
        <v>4.7963231484425677</v>
      </c>
      <c r="ED163" s="380">
        <v>0</v>
      </c>
      <c r="EE163" s="89">
        <v>138.54071338548056</v>
      </c>
      <c r="EF163" s="380">
        <v>17.319773107663092</v>
      </c>
      <c r="EG163" s="380">
        <v>0</v>
      </c>
      <c r="EH163" s="89">
        <v>15.942003045324162</v>
      </c>
      <c r="EI163" s="380">
        <v>1.8727889825782469</v>
      </c>
      <c r="EJ163" s="380">
        <v>9.272205985637506E-3</v>
      </c>
      <c r="EK163" s="89">
        <v>83.882280193893493</v>
      </c>
      <c r="EL163" s="380">
        <v>10.060442687088205</v>
      </c>
      <c r="EM163" s="380">
        <v>2.1861279936068869E-2</v>
      </c>
      <c r="EN163" s="89">
        <v>13.921953416726735</v>
      </c>
      <c r="EO163" s="380">
        <v>1.7310765056593342</v>
      </c>
      <c r="EP163" s="380">
        <v>0</v>
      </c>
      <c r="EQ163" s="89">
        <v>32.747690090237988</v>
      </c>
      <c r="ER163" s="380">
        <v>4.6746513102062295</v>
      </c>
      <c r="ES163" s="380">
        <v>0</v>
      </c>
      <c r="ET163" s="89">
        <v>3.3056706427495817</v>
      </c>
      <c r="EU163" s="380">
        <v>0.63130066662782613</v>
      </c>
      <c r="EV163" s="380">
        <v>0</v>
      </c>
      <c r="EW163" s="89">
        <v>16.991121013547367</v>
      </c>
      <c r="EX163" s="380">
        <v>3.592838664747549</v>
      </c>
      <c r="EY163" s="380">
        <v>2.5889863239541688E-2</v>
      </c>
      <c r="EZ163" s="89">
        <v>2.1646717313616417</v>
      </c>
      <c r="FA163" s="380">
        <v>0.60163254520468434</v>
      </c>
      <c r="FB163" s="380">
        <v>8.0394884147657556E-3</v>
      </c>
      <c r="FC163" s="89">
        <v>0</v>
      </c>
      <c r="FD163" s="380">
        <v>0</v>
      </c>
      <c r="FE163" s="380">
        <v>0</v>
      </c>
      <c r="FF163" s="89">
        <v>1.5507090837321034</v>
      </c>
      <c r="FG163" s="380">
        <v>0.85925180525205525</v>
      </c>
      <c r="FH163" s="380">
        <v>3.1566215732626413E-2</v>
      </c>
      <c r="FI163" s="381">
        <v>1.2932518360567181E-2</v>
      </c>
      <c r="FJ163" s="380">
        <v>0</v>
      </c>
      <c r="FK163" s="380">
        <v>1.2932518360567181E-2</v>
      </c>
      <c r="FL163" s="89">
        <v>7.4415062348527732</v>
      </c>
      <c r="FM163" s="380">
        <v>0.94945102574519891</v>
      </c>
      <c r="FN163" s="380">
        <v>0</v>
      </c>
      <c r="FO163" s="89">
        <v>2.0194241905625523</v>
      </c>
      <c r="FP163" s="380">
        <v>0.59430941811795757</v>
      </c>
      <c r="FQ163" s="380">
        <v>7.1426820108426202E-3</v>
      </c>
      <c r="FS163" s="118">
        <v>2437.6985835153168</v>
      </c>
      <c r="FT163" s="118">
        <v>0.9977648553163927</v>
      </c>
      <c r="FU163" s="118">
        <v>1.4727293368809207</v>
      </c>
      <c r="FV163" s="207">
        <v>3.4377065709505286</v>
      </c>
    </row>
    <row r="164" spans="2:178">
      <c r="B164" s="73" t="s">
        <v>17</v>
      </c>
      <c r="C164" s="73" t="s">
        <v>51</v>
      </c>
      <c r="D164" s="73" t="s">
        <v>60</v>
      </c>
      <c r="E164" s="174">
        <v>49</v>
      </c>
      <c r="F164" s="73">
        <v>0</v>
      </c>
      <c r="G164" s="156" t="s">
        <v>322</v>
      </c>
      <c r="H164" s="73" t="s">
        <v>59</v>
      </c>
      <c r="I164" s="73" t="s">
        <v>1065</v>
      </c>
      <c r="J164" s="73" t="s">
        <v>915</v>
      </c>
      <c r="K164" s="73">
        <v>25</v>
      </c>
      <c r="L164" s="207">
        <v>32.029529074103102</v>
      </c>
      <c r="M164" s="207"/>
      <c r="N164" s="135">
        <v>416.02656281206305</v>
      </c>
      <c r="O164" s="379">
        <v>30430</v>
      </c>
      <c r="P164" s="379">
        <v>1200</v>
      </c>
      <c r="Q164" s="203"/>
      <c r="R164" s="381">
        <v>3.6008142540913202</v>
      </c>
      <c r="S164" s="380">
        <v>5.5634952102187798</v>
      </c>
      <c r="T164" s="380">
        <v>3.6008142540913202</v>
      </c>
      <c r="U164" s="89">
        <v>15.8576041788263</v>
      </c>
      <c r="V164" s="380">
        <v>19.326364367621899</v>
      </c>
      <c r="W164" s="380">
        <v>6.2634664860741296</v>
      </c>
      <c r="X164" s="89">
        <v>180.633473605283</v>
      </c>
      <c r="Y164" s="380">
        <v>22.869953052066801</v>
      </c>
      <c r="Z164" s="380">
        <v>2.1998163496191299</v>
      </c>
      <c r="AA164" s="89">
        <v>438.75293587492502</v>
      </c>
      <c r="AB164" s="380">
        <v>104.66424209154</v>
      </c>
      <c r="AC164" s="380">
        <v>0.36032223157195797</v>
      </c>
      <c r="AD164" s="89">
        <v>6.58265289425671</v>
      </c>
      <c r="AE164" s="380">
        <v>8.8977145782143499</v>
      </c>
      <c r="AF164" s="380">
        <v>1.8776310169022301</v>
      </c>
      <c r="AG164" s="89">
        <v>533.30510119293297</v>
      </c>
      <c r="AH164" s="380">
        <v>736.21312419164599</v>
      </c>
      <c r="AI164" s="380">
        <v>255.711597324471</v>
      </c>
      <c r="AJ164" s="89">
        <v>163392.13715225001</v>
      </c>
      <c r="AK164" s="380">
        <v>24333.684222104301</v>
      </c>
      <c r="AL164" s="380">
        <v>15.5672627881052</v>
      </c>
      <c r="AM164" s="89">
        <v>111.274044440465</v>
      </c>
      <c r="AN164" s="380">
        <v>222.54808888093001</v>
      </c>
      <c r="AO164" s="380">
        <v>84.2702620251995</v>
      </c>
      <c r="AP164" s="89">
        <v>427.69382302255099</v>
      </c>
      <c r="AQ164" s="380">
        <v>396.54825087261798</v>
      </c>
      <c r="AR164" s="380">
        <v>161.33968560623401</v>
      </c>
      <c r="AS164" s="381">
        <v>20.128251910732001</v>
      </c>
      <c r="AT164" s="380">
        <v>45.318970662634101</v>
      </c>
      <c r="AU164" s="380">
        <v>20.128251910732001</v>
      </c>
      <c r="AV164" s="89">
        <v>1.45794912413394</v>
      </c>
      <c r="AW164" s="380">
        <v>1.5677806282529101</v>
      </c>
      <c r="AX164" s="380">
        <v>0.41798451500293199</v>
      </c>
      <c r="AY164" s="89">
        <v>3.3642108001250501</v>
      </c>
      <c r="AZ164" s="380">
        <v>6.7284216002500896</v>
      </c>
      <c r="BA164" s="380">
        <v>0.79444066405875802</v>
      </c>
      <c r="BB164" s="89">
        <v>3.6989294341824501</v>
      </c>
      <c r="BC164" s="382">
        <v>1.6671921276500901</v>
      </c>
      <c r="BD164" s="382">
        <v>6.8061087449454702E-2</v>
      </c>
      <c r="BE164" s="381">
        <v>3.4233805311115102</v>
      </c>
      <c r="BF164" s="380">
        <v>7.1975747691870398</v>
      </c>
      <c r="BG164" s="380">
        <v>3.4233805311115102</v>
      </c>
      <c r="BH164" s="89">
        <v>325.97363668954199</v>
      </c>
      <c r="BI164" s="380">
        <v>42.3202320776467</v>
      </c>
      <c r="BJ164" s="380">
        <v>0.85263303649407396</v>
      </c>
      <c r="BK164" s="89">
        <v>797.37574413882999</v>
      </c>
      <c r="BL164" s="380">
        <v>144.80929301216401</v>
      </c>
      <c r="BM164" s="380">
        <v>1.2194754436858799</v>
      </c>
      <c r="BN164" s="89">
        <v>918.99151894577506</v>
      </c>
      <c r="BO164" s="380">
        <v>191.829703459993</v>
      </c>
      <c r="BP164" s="380">
        <v>6.9071986118985702</v>
      </c>
      <c r="BQ164" s="89">
        <v>0.198106100629414</v>
      </c>
      <c r="BR164" s="380">
        <v>0.396212201258828</v>
      </c>
      <c r="BS164" s="380">
        <v>4.49696498438166E-2</v>
      </c>
      <c r="BT164" s="381">
        <v>0.22135887896041101</v>
      </c>
      <c r="BU164" s="380">
        <v>0</v>
      </c>
      <c r="BV164" s="380">
        <v>0.22135887896041101</v>
      </c>
      <c r="BW164" s="89">
        <v>0.365074520656824</v>
      </c>
      <c r="BX164" s="380">
        <v>0.730149041313647</v>
      </c>
      <c r="BY164" s="380">
        <v>0.30087461782889302</v>
      </c>
      <c r="BZ164" s="89">
        <v>5.5695242368676201</v>
      </c>
      <c r="CA164" s="380">
        <v>4.4567825084193</v>
      </c>
      <c r="CB164" s="380">
        <v>0.39712472153622702</v>
      </c>
      <c r="CC164" s="89">
        <v>0.38096496898648602</v>
      </c>
      <c r="CD164" s="380">
        <v>0.38872722947286698</v>
      </c>
      <c r="CE164" s="380">
        <v>8.4923641410606404E-2</v>
      </c>
      <c r="CF164" s="89">
        <v>6.8516134068787</v>
      </c>
      <c r="CG164" s="380">
        <v>3.5538047511389701</v>
      </c>
      <c r="CH164" s="380">
        <v>0.34145362014684499</v>
      </c>
      <c r="CI164" s="89">
        <v>2.12565695804467</v>
      </c>
      <c r="CJ164" s="380">
        <v>1.60682318963815</v>
      </c>
      <c r="CK164" s="380">
        <v>0.184782550264384</v>
      </c>
      <c r="CL164" s="381">
        <v>2.0313112316123099</v>
      </c>
      <c r="CM164" s="380">
        <v>3.7412887030503499</v>
      </c>
      <c r="CN164" s="380">
        <v>2.0313112316123099</v>
      </c>
      <c r="CO164" s="89">
        <v>611.72458790872997</v>
      </c>
      <c r="CP164" s="380">
        <v>83.166895817749506</v>
      </c>
      <c r="CQ164" s="380">
        <v>1.73134521820721E-2</v>
      </c>
      <c r="CR164" s="89">
        <v>316.78725316832498</v>
      </c>
      <c r="CS164" s="380">
        <v>40.329844217149898</v>
      </c>
      <c r="CT164" s="380">
        <v>0</v>
      </c>
      <c r="CU164" s="89">
        <v>5.2260333821479001</v>
      </c>
      <c r="CV164" s="380">
        <v>2.09482534240508</v>
      </c>
      <c r="CW164" s="380">
        <v>1.6257017917983299E-2</v>
      </c>
      <c r="CX164" s="89">
        <v>0</v>
      </c>
      <c r="CY164" s="380">
        <v>0</v>
      </c>
      <c r="CZ164" s="380">
        <v>0</v>
      </c>
      <c r="DA164" s="381">
        <v>5.4699043739696203E-2</v>
      </c>
      <c r="DB164" s="380">
        <v>0</v>
      </c>
      <c r="DC164" s="380">
        <v>5.4699043739696203E-2</v>
      </c>
      <c r="DD164" s="381">
        <v>0.10593529733517899</v>
      </c>
      <c r="DE164" s="380">
        <v>0</v>
      </c>
      <c r="DF164" s="380">
        <v>0.10593529733517899</v>
      </c>
      <c r="DG164" s="381">
        <v>9.2669101315783001E-2</v>
      </c>
      <c r="DH164" s="380">
        <v>0</v>
      </c>
      <c r="DI164" s="380">
        <v>9.2669101315783001E-2</v>
      </c>
      <c r="DJ164" s="89">
        <v>3.0169960729919598</v>
      </c>
      <c r="DK164" s="380">
        <v>2.1164197903707702</v>
      </c>
      <c r="DL164" s="380">
        <v>0</v>
      </c>
      <c r="DM164" s="89">
        <v>223.45352443363601</v>
      </c>
      <c r="DN164" s="380">
        <v>28.149363407259798</v>
      </c>
      <c r="DO164" s="380">
        <v>0</v>
      </c>
      <c r="DP164" s="89">
        <v>620.28572486140604</v>
      </c>
      <c r="DQ164" s="380">
        <v>88.092041844233805</v>
      </c>
      <c r="DR164" s="380">
        <v>0</v>
      </c>
      <c r="DS164" s="89">
        <v>93.452065170900696</v>
      </c>
      <c r="DT164" s="380">
        <v>13.297207087934799</v>
      </c>
      <c r="DU164" s="380">
        <v>0</v>
      </c>
      <c r="DV164" s="89">
        <v>519.86810899587999</v>
      </c>
      <c r="DW164" s="380">
        <v>57.756158235251903</v>
      </c>
      <c r="DX164" s="380">
        <v>0</v>
      </c>
      <c r="DY164" s="89">
        <v>123.53209743678801</v>
      </c>
      <c r="DZ164" s="380">
        <v>11.7622798389261</v>
      </c>
      <c r="EA164" s="380">
        <v>0</v>
      </c>
      <c r="EB164" s="89">
        <v>40.468990363474802</v>
      </c>
      <c r="EC164" s="380">
        <v>5.1466268436930598</v>
      </c>
      <c r="ED164" s="380">
        <v>0</v>
      </c>
      <c r="EE164" s="89">
        <v>125.42937691558301</v>
      </c>
      <c r="EF164" s="380">
        <v>14.5941702525298</v>
      </c>
      <c r="EG164" s="380">
        <v>0</v>
      </c>
      <c r="EH164" s="89">
        <v>13.934656664010101</v>
      </c>
      <c r="EI164" s="380">
        <v>2.0092340177885699</v>
      </c>
      <c r="EJ164" s="380">
        <v>5.1168383834912703E-3</v>
      </c>
      <c r="EK164" s="89">
        <v>76.392629094418197</v>
      </c>
      <c r="EL164" s="380">
        <v>11.2336896862356</v>
      </c>
      <c r="EM164" s="380">
        <v>2.0575969831382698E-2</v>
      </c>
      <c r="EN164" s="89">
        <v>12.7248136766757</v>
      </c>
      <c r="EO164" s="380">
        <v>1.4505329531412301</v>
      </c>
      <c r="EP164" s="380">
        <v>0</v>
      </c>
      <c r="EQ164" s="89">
        <v>30.272451190387301</v>
      </c>
      <c r="ER164" s="380">
        <v>5.8195784175992404</v>
      </c>
      <c r="ES164" s="380">
        <v>1.5731812025038101E-2</v>
      </c>
      <c r="ET164" s="89">
        <v>3.0066349507645902</v>
      </c>
      <c r="EU164" s="380">
        <v>0.57718024388250799</v>
      </c>
      <c r="EV164" s="380">
        <v>5.2784847433823296E-3</v>
      </c>
      <c r="EW164" s="89">
        <v>15.5373310539269</v>
      </c>
      <c r="EX164" s="380">
        <v>3.4714199435223199</v>
      </c>
      <c r="EY164" s="380">
        <v>0</v>
      </c>
      <c r="EZ164" s="89">
        <v>2.0374522777170401</v>
      </c>
      <c r="FA164" s="380">
        <v>0.53892231456934103</v>
      </c>
      <c r="FB164" s="380">
        <v>5.3912050175905597E-3</v>
      </c>
      <c r="FC164" s="381">
        <v>2.38025751007028E-2</v>
      </c>
      <c r="FD164" s="380">
        <v>0</v>
      </c>
      <c r="FE164" s="380">
        <v>2.38025751007028E-2</v>
      </c>
      <c r="FF164" s="89">
        <v>1.6289833709007899</v>
      </c>
      <c r="FG164" s="380">
        <v>0.70915779917528698</v>
      </c>
      <c r="FH164" s="380">
        <v>1.52066801939225E-2</v>
      </c>
      <c r="FI164" s="381">
        <v>1.4793195137235199E-2</v>
      </c>
      <c r="FJ164" s="380">
        <v>0</v>
      </c>
      <c r="FK164" s="380">
        <v>1.4793195137235199E-2</v>
      </c>
      <c r="FL164" s="89">
        <v>6.1583715395871002</v>
      </c>
      <c r="FM164" s="380">
        <v>1.03583882776407</v>
      </c>
      <c r="FN164" s="380">
        <v>6.9513068587938502E-3</v>
      </c>
      <c r="FO164" s="89">
        <v>1.68521691960106</v>
      </c>
      <c r="FP164" s="380">
        <v>0.45336915752142898</v>
      </c>
      <c r="FQ164" s="380">
        <v>0</v>
      </c>
      <c r="FS164" s="118">
        <v>2217.1831102538936</v>
      </c>
      <c r="FT164" s="118">
        <v>0.98132721391277689</v>
      </c>
      <c r="FU164" s="118">
        <v>1.9310265226602725</v>
      </c>
      <c r="FV164" s="207">
        <v>3.0225844339714003</v>
      </c>
    </row>
    <row r="165" spans="2:178">
      <c r="B165" s="73" t="s">
        <v>17</v>
      </c>
      <c r="C165" s="73" t="s">
        <v>51</v>
      </c>
      <c r="D165" s="73" t="s">
        <v>60</v>
      </c>
      <c r="E165" s="174">
        <v>49</v>
      </c>
      <c r="F165" s="73">
        <v>0</v>
      </c>
      <c r="G165" s="156" t="s">
        <v>322</v>
      </c>
      <c r="H165" s="73" t="s">
        <v>59</v>
      </c>
      <c r="I165" s="73" t="s">
        <v>1066</v>
      </c>
      <c r="J165" s="73" t="s">
        <v>915</v>
      </c>
      <c r="K165" s="73">
        <v>33</v>
      </c>
      <c r="L165" s="207">
        <v>32.029529074103102</v>
      </c>
      <c r="M165" s="207"/>
      <c r="N165" s="135">
        <v>617.02816057519465</v>
      </c>
      <c r="O165" s="379">
        <v>30670</v>
      </c>
      <c r="P165" s="379">
        <v>1120</v>
      </c>
      <c r="Q165" s="203"/>
      <c r="R165" s="381">
        <v>2.2590596497811548</v>
      </c>
      <c r="S165" s="380">
        <v>5.2615036761383553</v>
      </c>
      <c r="T165" s="380">
        <v>2.2590596497811548</v>
      </c>
      <c r="U165" s="89">
        <v>14.668071756909271</v>
      </c>
      <c r="V165" s="380">
        <v>14.234052642440522</v>
      </c>
      <c r="W165" s="380">
        <v>4.4537113677036198</v>
      </c>
      <c r="X165" s="89">
        <v>125.59240845960059</v>
      </c>
      <c r="Y165" s="380">
        <v>14.069986082065844</v>
      </c>
      <c r="Z165" s="380">
        <v>1.4499082789810869</v>
      </c>
      <c r="AA165" s="89">
        <v>450.20717708701699</v>
      </c>
      <c r="AB165" s="380">
        <v>78.862168120189963</v>
      </c>
      <c r="AC165" s="380">
        <v>0.19793766388123954</v>
      </c>
      <c r="AD165" s="89">
        <v>19.753438646347746</v>
      </c>
      <c r="AE165" s="380">
        <v>36.413585341061378</v>
      </c>
      <c r="AF165" s="380">
        <v>1.0245632701254184</v>
      </c>
      <c r="AG165" s="381">
        <v>209.57424181823504</v>
      </c>
      <c r="AH165" s="380">
        <v>436.16612167894209</v>
      </c>
      <c r="AI165" s="380">
        <v>209.57424181823504</v>
      </c>
      <c r="AJ165" s="89">
        <v>161673.16136694342</v>
      </c>
      <c r="AK165" s="380">
        <v>23118.055189346909</v>
      </c>
      <c r="AL165" s="380">
        <v>10.360277336244261</v>
      </c>
      <c r="AM165" s="381">
        <v>49.142180925030182</v>
      </c>
      <c r="AN165" s="380">
        <v>154.54334277804966</v>
      </c>
      <c r="AO165" s="380">
        <v>49.142180925030182</v>
      </c>
      <c r="AP165" s="89">
        <v>523.67859266099049</v>
      </c>
      <c r="AQ165" s="380">
        <v>302.70953442503549</v>
      </c>
      <c r="AR165" s="380">
        <v>107.64819392244138</v>
      </c>
      <c r="AS165" s="381">
        <v>11.416168707174847</v>
      </c>
      <c r="AT165" s="380">
        <v>26.934725328476848</v>
      </c>
      <c r="AU165" s="380">
        <v>11.416168707174847</v>
      </c>
      <c r="AV165" s="89">
        <v>1.3554725132503225</v>
      </c>
      <c r="AW165" s="380">
        <v>1.1047999866625298</v>
      </c>
      <c r="AX165" s="380">
        <v>0.24933334856382872</v>
      </c>
      <c r="AY165" s="381">
        <v>0.55658895955503374</v>
      </c>
      <c r="AZ165" s="380">
        <v>3.0691654643792861</v>
      </c>
      <c r="BA165" s="380">
        <v>0.55658895955503374</v>
      </c>
      <c r="BB165" s="89">
        <v>7.1742513704767283</v>
      </c>
      <c r="BC165" s="382">
        <v>1.2557220898291142</v>
      </c>
      <c r="BD165" s="382">
        <v>6.3787342719885745E-2</v>
      </c>
      <c r="BE165" s="381">
        <v>2.0063399173693877</v>
      </c>
      <c r="BF165" s="380">
        <v>4.5063619069949254</v>
      </c>
      <c r="BG165" s="380">
        <v>2.0063399173693877</v>
      </c>
      <c r="BH165" s="89">
        <v>287.22069400345731</v>
      </c>
      <c r="BI165" s="380">
        <v>40.22312024970747</v>
      </c>
      <c r="BJ165" s="380">
        <v>0.58461670802932153</v>
      </c>
      <c r="BK165" s="89">
        <v>848.86920825256914</v>
      </c>
      <c r="BL165" s="380">
        <v>116.19333213049842</v>
      </c>
      <c r="BM165" s="380">
        <v>0.87926252187723419</v>
      </c>
      <c r="BN165" s="89">
        <v>980.05590146698887</v>
      </c>
      <c r="BO165" s="380">
        <v>156.68830574524125</v>
      </c>
      <c r="BP165" s="380">
        <v>4.5011690338440102</v>
      </c>
      <c r="BQ165" s="89">
        <v>0.13317146475272487</v>
      </c>
      <c r="BR165" s="380">
        <v>0.24707998931686775</v>
      </c>
      <c r="BS165" s="380">
        <v>2.0799368527517376E-2</v>
      </c>
      <c r="BT165" s="381">
        <v>0.19109108941551342</v>
      </c>
      <c r="BU165" s="380">
        <v>0</v>
      </c>
      <c r="BV165" s="380">
        <v>0.19109108941551342</v>
      </c>
      <c r="BW165" s="381">
        <v>0.22440370824042058</v>
      </c>
      <c r="BX165" s="380">
        <v>0.51638198158874649</v>
      </c>
      <c r="BY165" s="380">
        <v>0.22440370824042058</v>
      </c>
      <c r="BZ165" s="89">
        <v>3.8937657999824604</v>
      </c>
      <c r="CA165" s="380">
        <v>2.5752830050293403</v>
      </c>
      <c r="CB165" s="380">
        <v>0.26130680552776814</v>
      </c>
      <c r="CC165" s="89">
        <v>0.70900404162062647</v>
      </c>
      <c r="CD165" s="380">
        <v>0.43009667980445765</v>
      </c>
      <c r="CE165" s="380">
        <v>5.3446240057698512E-2</v>
      </c>
      <c r="CF165" s="89">
        <v>7.9832171484255214</v>
      </c>
      <c r="CG165" s="380">
        <v>2.5550497322445174</v>
      </c>
      <c r="CH165" s="380">
        <v>0.20454513420165452</v>
      </c>
      <c r="CI165" s="89">
        <v>2.3795984269215182</v>
      </c>
      <c r="CJ165" s="380">
        <v>1.6014288188973036</v>
      </c>
      <c r="CK165" s="380">
        <v>0.13544968484110306</v>
      </c>
      <c r="CL165" s="381">
        <v>1.1354123618408161</v>
      </c>
      <c r="CM165" s="380">
        <v>2.6567783991004537</v>
      </c>
      <c r="CN165" s="380">
        <v>1.1354123618408161</v>
      </c>
      <c r="CO165" s="89">
        <v>542.1681182285746</v>
      </c>
      <c r="CP165" s="380">
        <v>66.309591777053114</v>
      </c>
      <c r="CQ165" s="380">
        <v>1.3127979480015891E-2</v>
      </c>
      <c r="CR165" s="89">
        <v>379.49099638104184</v>
      </c>
      <c r="CS165" s="380">
        <v>40.560195185677863</v>
      </c>
      <c r="CT165" s="380">
        <v>5.5678230815543002E-3</v>
      </c>
      <c r="CU165" s="89">
        <v>8.8068766069240443</v>
      </c>
      <c r="CV165" s="380">
        <v>2.4009775650254084</v>
      </c>
      <c r="CW165" s="380">
        <v>1.0763576991260657E-2</v>
      </c>
      <c r="CX165" s="381">
        <v>6.3811416182033591E-3</v>
      </c>
      <c r="CY165" s="380">
        <v>0</v>
      </c>
      <c r="CZ165" s="380">
        <v>6.3811416182033591E-3</v>
      </c>
      <c r="DA165" s="89">
        <v>0</v>
      </c>
      <c r="DB165" s="380">
        <v>0</v>
      </c>
      <c r="DC165" s="380">
        <v>0</v>
      </c>
      <c r="DD165" s="381">
        <v>8.4109679118889988E-2</v>
      </c>
      <c r="DE165" s="380">
        <v>0</v>
      </c>
      <c r="DF165" s="380">
        <v>8.4109679118889988E-2</v>
      </c>
      <c r="DG165" s="381">
        <v>4.918880223960969E-2</v>
      </c>
      <c r="DH165" s="380">
        <v>0</v>
      </c>
      <c r="DI165" s="380">
        <v>4.918880223960969E-2</v>
      </c>
      <c r="DJ165" s="89">
        <v>7.5498201096593061</v>
      </c>
      <c r="DK165" s="380">
        <v>3.1017404208063146</v>
      </c>
      <c r="DL165" s="380">
        <v>0</v>
      </c>
      <c r="DM165" s="89">
        <v>249.85503607456295</v>
      </c>
      <c r="DN165" s="380">
        <v>35.027724261951285</v>
      </c>
      <c r="DO165" s="380">
        <v>0</v>
      </c>
      <c r="DP165" s="89">
        <v>704.78336129789261</v>
      </c>
      <c r="DQ165" s="380">
        <v>101.11816677632086</v>
      </c>
      <c r="DR165" s="380">
        <v>0</v>
      </c>
      <c r="DS165" s="89">
        <v>107.98682974522666</v>
      </c>
      <c r="DT165" s="380">
        <v>12.765321366907321</v>
      </c>
      <c r="DU165" s="380">
        <v>0</v>
      </c>
      <c r="DV165" s="89">
        <v>572.24719350843611</v>
      </c>
      <c r="DW165" s="380">
        <v>65.913312223565057</v>
      </c>
      <c r="DX165" s="380">
        <v>2.2123246436934946E-2</v>
      </c>
      <c r="DY165" s="89">
        <v>139.79947759117866</v>
      </c>
      <c r="DZ165" s="380">
        <v>14.864606993256636</v>
      </c>
      <c r="EA165" s="380">
        <v>0</v>
      </c>
      <c r="EB165" s="89">
        <v>47.060555585254136</v>
      </c>
      <c r="EC165" s="380">
        <v>4.1239246411872781</v>
      </c>
      <c r="ED165" s="380">
        <v>0</v>
      </c>
      <c r="EE165" s="89">
        <v>142.6653045808107</v>
      </c>
      <c r="EF165" s="380">
        <v>12.018530701383851</v>
      </c>
      <c r="EG165" s="380">
        <v>2.5027259503610712E-2</v>
      </c>
      <c r="EH165" s="89">
        <v>16.553420921279091</v>
      </c>
      <c r="EI165" s="380">
        <v>2.0371054417088312</v>
      </c>
      <c r="EJ165" s="380">
        <v>3.3872318090604793E-3</v>
      </c>
      <c r="EK165" s="89">
        <v>87.371510092556335</v>
      </c>
      <c r="EL165" s="380">
        <v>10.327136042154381</v>
      </c>
      <c r="EM165" s="380">
        <v>0</v>
      </c>
      <c r="EN165" s="89">
        <v>14.671058438719035</v>
      </c>
      <c r="EO165" s="380">
        <v>2.3400064666707956</v>
      </c>
      <c r="EP165" s="380">
        <v>3.4307020768630284E-3</v>
      </c>
      <c r="EQ165" s="89">
        <v>34.101723672863884</v>
      </c>
      <c r="ER165" s="380">
        <v>5.9056599955232283</v>
      </c>
      <c r="ES165" s="380">
        <v>0</v>
      </c>
      <c r="ET165" s="89">
        <v>3.5971845232564421</v>
      </c>
      <c r="EU165" s="380">
        <v>0.86164474643861522</v>
      </c>
      <c r="EV165" s="380">
        <v>0</v>
      </c>
      <c r="EW165" s="89">
        <v>18.784851870398395</v>
      </c>
      <c r="EX165" s="380">
        <v>3.1946004201869607</v>
      </c>
      <c r="EY165" s="380">
        <v>0</v>
      </c>
      <c r="EZ165" s="89">
        <v>2.335058093920261</v>
      </c>
      <c r="FA165" s="380">
        <v>0.45980504854720849</v>
      </c>
      <c r="FB165" s="380">
        <v>0</v>
      </c>
      <c r="FC165" s="381">
        <v>1.5756276787888511E-2</v>
      </c>
      <c r="FD165" s="380">
        <v>0</v>
      </c>
      <c r="FE165" s="380">
        <v>1.5756276787888511E-2</v>
      </c>
      <c r="FF165" s="89">
        <v>1.3439611763476738</v>
      </c>
      <c r="FG165" s="380">
        <v>0.60883078019518033</v>
      </c>
      <c r="FH165" s="380">
        <v>1.7171174055436406E-2</v>
      </c>
      <c r="FI165" s="381">
        <v>5.7415515321136363E-3</v>
      </c>
      <c r="FJ165" s="380">
        <v>0</v>
      </c>
      <c r="FK165" s="380">
        <v>5.7415515321136363E-3</v>
      </c>
      <c r="FL165" s="89">
        <v>8.1923636216235671</v>
      </c>
      <c r="FM165" s="380">
        <v>1.5341138190135872</v>
      </c>
      <c r="FN165" s="380">
        <v>0</v>
      </c>
      <c r="FO165" s="89">
        <v>2.0816863781791075</v>
      </c>
      <c r="FP165" s="380">
        <v>0.63723727700262611</v>
      </c>
      <c r="FQ165" s="380">
        <v>0</v>
      </c>
      <c r="FS165" s="118">
        <v>2521.3035623773981</v>
      </c>
      <c r="FT165" s="118">
        <v>1.0061847831406909</v>
      </c>
      <c r="FU165" s="118">
        <v>1.428671887867903</v>
      </c>
      <c r="FV165" s="207">
        <v>3.5084196161773633</v>
      </c>
    </row>
    <row r="166" spans="2:178">
      <c r="B166" s="73" t="s">
        <v>17</v>
      </c>
      <c r="C166" s="73" t="s">
        <v>51</v>
      </c>
      <c r="D166" s="73" t="s">
        <v>60</v>
      </c>
      <c r="E166" s="174">
        <v>49</v>
      </c>
      <c r="F166" s="73">
        <v>0</v>
      </c>
      <c r="G166" s="156" t="s">
        <v>322</v>
      </c>
      <c r="H166" s="73" t="s">
        <v>59</v>
      </c>
      <c r="I166" s="73" t="s">
        <v>1067</v>
      </c>
      <c r="J166" s="73" t="s">
        <v>915</v>
      </c>
      <c r="K166" s="73">
        <v>55</v>
      </c>
      <c r="L166" s="207">
        <v>32.029529074103102</v>
      </c>
      <c r="M166" s="207"/>
      <c r="N166" s="135">
        <v>752.58737767126013</v>
      </c>
      <c r="O166" s="379">
        <v>31570</v>
      </c>
      <c r="P166" s="379">
        <v>1210</v>
      </c>
      <c r="Q166" s="203"/>
      <c r="R166" s="381">
        <v>0.69635592548025504</v>
      </c>
      <c r="S166" s="380">
        <v>1.8874648926557001</v>
      </c>
      <c r="T166" s="380">
        <v>0.69635592548025504</v>
      </c>
      <c r="U166" s="89">
        <v>9.3200334565144107</v>
      </c>
      <c r="V166" s="380">
        <v>7.6493534655665902</v>
      </c>
      <c r="W166" s="380">
        <v>1.1354651905966</v>
      </c>
      <c r="X166" s="89">
        <v>167.312150445631</v>
      </c>
      <c r="Y166" s="380">
        <v>10.8867672781699</v>
      </c>
      <c r="Z166" s="380">
        <v>0.51788486342821605</v>
      </c>
      <c r="AA166" s="89">
        <v>723.72920166834501</v>
      </c>
      <c r="AB166" s="380">
        <v>96.729363936300601</v>
      </c>
      <c r="AC166" s="380">
        <v>7.1975869140038298E-2</v>
      </c>
      <c r="AD166" s="89">
        <v>10.8598957651876</v>
      </c>
      <c r="AE166" s="380">
        <v>10.259155746739101</v>
      </c>
      <c r="AF166" s="380">
        <v>0.31388390833395902</v>
      </c>
      <c r="AG166" s="89">
        <v>419.50824259486001</v>
      </c>
      <c r="AH166" s="380">
        <v>173.81699877081499</v>
      </c>
      <c r="AI166" s="380">
        <v>50.743491551661897</v>
      </c>
      <c r="AJ166" s="89">
        <v>157389.98436377701</v>
      </c>
      <c r="AK166" s="380">
        <v>18422.651011785601</v>
      </c>
      <c r="AL166" s="380">
        <v>3.59809423073821</v>
      </c>
      <c r="AM166" s="89">
        <v>89.680049621553295</v>
      </c>
      <c r="AN166" s="380">
        <v>72.964364102256397</v>
      </c>
      <c r="AO166" s="380">
        <v>16.473476848738802</v>
      </c>
      <c r="AP166" s="89">
        <v>515.43293780623696</v>
      </c>
      <c r="AQ166" s="380">
        <v>124.416547517803</v>
      </c>
      <c r="AR166" s="380">
        <v>32.5779094702661</v>
      </c>
      <c r="AS166" s="89">
        <v>16.6970188322247</v>
      </c>
      <c r="AT166" s="380">
        <v>19.070085163036001</v>
      </c>
      <c r="AU166" s="380">
        <v>4.2792883388904599</v>
      </c>
      <c r="AV166" s="89">
        <v>1.45800215773109</v>
      </c>
      <c r="AW166" s="380">
        <v>0.54736433536432905</v>
      </c>
      <c r="AX166" s="380">
        <v>9.6883670021789103E-2</v>
      </c>
      <c r="AY166" s="89">
        <v>3.48623598256717</v>
      </c>
      <c r="AZ166" s="380">
        <v>3.55267085853085</v>
      </c>
      <c r="BA166" s="380">
        <v>0.15981437733252599</v>
      </c>
      <c r="BB166" s="89">
        <v>8.3000200906418602</v>
      </c>
      <c r="BC166" s="382">
        <v>1.3149589838657301</v>
      </c>
      <c r="BD166" s="382">
        <v>1.6730998235886699E-2</v>
      </c>
      <c r="BE166" s="381">
        <v>0.68590829386733099</v>
      </c>
      <c r="BF166" s="380">
        <v>1.9068910975128399</v>
      </c>
      <c r="BG166" s="380">
        <v>0.68590829386733099</v>
      </c>
      <c r="BH166" s="89">
        <v>415.50711772411103</v>
      </c>
      <c r="BI166" s="380">
        <v>47.366407260042003</v>
      </c>
      <c r="BJ166" s="380">
        <v>0.179685967182384</v>
      </c>
      <c r="BK166" s="89">
        <v>1335.1092272068299</v>
      </c>
      <c r="BL166" s="380">
        <v>170.11833978796599</v>
      </c>
      <c r="BM166" s="380">
        <v>0.944014542468399</v>
      </c>
      <c r="BN166" s="89">
        <v>1404.23219236774</v>
      </c>
      <c r="BO166" s="380">
        <v>156.852751483925</v>
      </c>
      <c r="BP166" s="380">
        <v>1.2389276192542999</v>
      </c>
      <c r="BQ166" s="89">
        <v>0.20718081779273001</v>
      </c>
      <c r="BR166" s="380">
        <v>0.120043764850096</v>
      </c>
      <c r="BS166" s="380">
        <v>7.0083021057227796E-3</v>
      </c>
      <c r="BT166" s="381">
        <v>3.5214516640335203E-2</v>
      </c>
      <c r="BU166" s="380">
        <v>0</v>
      </c>
      <c r="BV166" s="380">
        <v>3.5214516640335203E-2</v>
      </c>
      <c r="BW166" s="89">
        <v>9.7059584506038396E-2</v>
      </c>
      <c r="BX166" s="380">
        <v>0.19411916901207699</v>
      </c>
      <c r="BY166" s="380">
        <v>7.86324854927727E-2</v>
      </c>
      <c r="BZ166" s="89">
        <v>2.5345977089185898</v>
      </c>
      <c r="CA166" s="380">
        <v>1.36164430427412</v>
      </c>
      <c r="CB166" s="380">
        <v>6.4379742588463004E-2</v>
      </c>
      <c r="CC166" s="89">
        <v>0.74866989691290797</v>
      </c>
      <c r="CD166" s="380">
        <v>0.32637385417495401</v>
      </c>
      <c r="CE166" s="380">
        <v>1.04984328405928E-2</v>
      </c>
      <c r="CF166" s="89">
        <v>7.4121746752347599</v>
      </c>
      <c r="CG166" s="380">
        <v>1.8869830631037401</v>
      </c>
      <c r="CH166" s="380">
        <v>7.8407613010466698E-2</v>
      </c>
      <c r="CI166" s="89">
        <v>2.0673378646217402</v>
      </c>
      <c r="CJ166" s="380">
        <v>0.95989389860004604</v>
      </c>
      <c r="CK166" s="380">
        <v>2.7621647978682402E-2</v>
      </c>
      <c r="CL166" s="381">
        <v>0.405810791453248</v>
      </c>
      <c r="CM166" s="380">
        <v>1.2563641451760299</v>
      </c>
      <c r="CN166" s="380">
        <v>0.405810791453248</v>
      </c>
      <c r="CO166" s="89">
        <v>633.12327934529799</v>
      </c>
      <c r="CP166" s="380">
        <v>70.729750433849901</v>
      </c>
      <c r="CQ166" s="380">
        <v>3.7493837697470402E-3</v>
      </c>
      <c r="CR166" s="89">
        <v>342.496354989922</v>
      </c>
      <c r="CS166" s="380">
        <v>30.836462474449501</v>
      </c>
      <c r="CT166" s="380">
        <v>1.82347086533486E-3</v>
      </c>
      <c r="CU166" s="89">
        <v>7.6213970673862104</v>
      </c>
      <c r="CV166" s="380">
        <v>1.18770918443012</v>
      </c>
      <c r="CW166" s="380">
        <v>0</v>
      </c>
      <c r="CX166" s="89">
        <v>0</v>
      </c>
      <c r="CY166" s="380">
        <v>0</v>
      </c>
      <c r="CZ166" s="380">
        <v>0</v>
      </c>
      <c r="DA166" s="89">
        <v>0</v>
      </c>
      <c r="DB166" s="380">
        <v>0</v>
      </c>
      <c r="DC166" s="380">
        <v>0</v>
      </c>
      <c r="DD166" s="381">
        <v>2.13039340456414E-2</v>
      </c>
      <c r="DE166" s="380">
        <v>0</v>
      </c>
      <c r="DF166" s="380">
        <v>2.13039340456414E-2</v>
      </c>
      <c r="DG166" s="381">
        <v>9.8858245421446795E-3</v>
      </c>
      <c r="DH166" s="380">
        <v>0</v>
      </c>
      <c r="DI166" s="380">
        <v>9.8858245421446795E-3</v>
      </c>
      <c r="DJ166" s="89">
        <v>9.3209913383859995</v>
      </c>
      <c r="DK166" s="380">
        <v>2.61828220771126</v>
      </c>
      <c r="DL166" s="380">
        <v>0</v>
      </c>
      <c r="DM166" s="89">
        <v>226.72449944014099</v>
      </c>
      <c r="DN166" s="380">
        <v>25.9757958559941</v>
      </c>
      <c r="DO166" s="380">
        <v>0</v>
      </c>
      <c r="DP166" s="89">
        <v>630.56858662306104</v>
      </c>
      <c r="DQ166" s="380">
        <v>75.269104475387394</v>
      </c>
      <c r="DR166" s="380">
        <v>1.6443616013975999E-3</v>
      </c>
      <c r="DS166" s="89">
        <v>96.972859552798297</v>
      </c>
      <c r="DT166" s="380">
        <v>11.330404440860301</v>
      </c>
      <c r="DU166" s="380">
        <v>0</v>
      </c>
      <c r="DV166" s="89">
        <v>519.01531116379601</v>
      </c>
      <c r="DW166" s="380">
        <v>51.7042854376053</v>
      </c>
      <c r="DX166" s="380">
        <v>7.2477020550627703E-3</v>
      </c>
      <c r="DY166" s="89">
        <v>126.92140367080199</v>
      </c>
      <c r="DZ166" s="380">
        <v>9.5134809832416103</v>
      </c>
      <c r="EA166" s="380">
        <v>0</v>
      </c>
      <c r="EB166" s="89">
        <v>42.768569152654798</v>
      </c>
      <c r="EC166" s="380">
        <v>2.6862811678616501</v>
      </c>
      <c r="ED166" s="380">
        <v>0</v>
      </c>
      <c r="EE166" s="89">
        <v>129.04224256848499</v>
      </c>
      <c r="EF166" s="380">
        <v>7.9162836399101204</v>
      </c>
      <c r="EG166" s="380">
        <v>8.2007705866430393E-3</v>
      </c>
      <c r="EH166" s="89">
        <v>14.9228331663749</v>
      </c>
      <c r="EI166" s="380">
        <v>1.10577543526327</v>
      </c>
      <c r="EJ166" s="380">
        <v>0</v>
      </c>
      <c r="EK166" s="89">
        <v>78.832525913911397</v>
      </c>
      <c r="EL166" s="380">
        <v>6.5037433942025</v>
      </c>
      <c r="EM166" s="380">
        <v>4.4625506555694399E-3</v>
      </c>
      <c r="EN166" s="89">
        <v>13.434702211956299</v>
      </c>
      <c r="EO166" s="380">
        <v>1.4781344064244399</v>
      </c>
      <c r="EP166" s="380">
        <v>1.1231416540242701E-3</v>
      </c>
      <c r="EQ166" s="89">
        <v>31.366464763984901</v>
      </c>
      <c r="ER166" s="380">
        <v>3.57704002862911</v>
      </c>
      <c r="ES166" s="380">
        <v>0</v>
      </c>
      <c r="ET166" s="89">
        <v>3.3147993377612601</v>
      </c>
      <c r="EU166" s="380">
        <v>0.41356629613452001</v>
      </c>
      <c r="EV166" s="380">
        <v>1.1433981744403601E-3</v>
      </c>
      <c r="EW166" s="89">
        <v>17.631278663573202</v>
      </c>
      <c r="EX166" s="380">
        <v>2.3814576333688802</v>
      </c>
      <c r="EY166" s="380">
        <v>0</v>
      </c>
      <c r="EZ166" s="89">
        <v>2.2830642211435901</v>
      </c>
      <c r="FA166" s="380">
        <v>0.359548308366408</v>
      </c>
      <c r="FB166" s="380">
        <v>1.1686944088433399E-3</v>
      </c>
      <c r="FC166" s="381">
        <v>5.1626738309771599E-3</v>
      </c>
      <c r="FD166" s="380">
        <v>0</v>
      </c>
      <c r="FE166" s="380">
        <v>5.1626738309771599E-3</v>
      </c>
      <c r="FF166" s="89">
        <v>1.5215640040879299</v>
      </c>
      <c r="FG166" s="380">
        <v>0.43067049100973198</v>
      </c>
      <c r="FH166" s="380">
        <v>0</v>
      </c>
      <c r="FI166" s="381">
        <v>5.4517154400519499E-3</v>
      </c>
      <c r="FJ166" s="380">
        <v>0</v>
      </c>
      <c r="FK166" s="380">
        <v>5.4517154400519499E-3</v>
      </c>
      <c r="FL166" s="89">
        <v>6.1473028149062401</v>
      </c>
      <c r="FM166" s="380">
        <v>0.954897987745145</v>
      </c>
      <c r="FN166" s="380">
        <v>0</v>
      </c>
      <c r="FO166" s="89">
        <v>1.85136162976075</v>
      </c>
      <c r="FP166" s="380">
        <v>0.34076786540236598</v>
      </c>
      <c r="FQ166" s="380">
        <v>1.4596931066604799E-3</v>
      </c>
      <c r="FS166" s="118">
        <v>2276.2954954403658</v>
      </c>
      <c r="FT166" s="118">
        <v>1.0088173557154896</v>
      </c>
      <c r="FU166" s="118">
        <v>1.8485547951712589</v>
      </c>
      <c r="FV166" s="207">
        <v>2.6925667521639176</v>
      </c>
    </row>
    <row r="167" spans="2:178">
      <c r="B167" s="73" t="s">
        <v>17</v>
      </c>
      <c r="C167" s="73" t="s">
        <v>51</v>
      </c>
      <c r="D167" s="73" t="s">
        <v>60</v>
      </c>
      <c r="E167" s="174">
        <v>49</v>
      </c>
      <c r="F167" s="73">
        <v>0</v>
      </c>
      <c r="G167" s="156" t="s">
        <v>322</v>
      </c>
      <c r="H167" s="73" t="s">
        <v>59</v>
      </c>
      <c r="I167" s="73" t="s">
        <v>1068</v>
      </c>
      <c r="J167" s="73" t="s">
        <v>915</v>
      </c>
      <c r="K167" s="73">
        <v>55</v>
      </c>
      <c r="L167" s="207">
        <v>32.029529074103102</v>
      </c>
      <c r="M167" s="207"/>
      <c r="N167" s="135">
        <v>444.0732973836628</v>
      </c>
      <c r="O167" s="379">
        <v>31530</v>
      </c>
      <c r="P167" s="379">
        <v>1370</v>
      </c>
      <c r="Q167" s="203"/>
      <c r="R167" s="381">
        <v>0.75215780717417802</v>
      </c>
      <c r="S167" s="380">
        <v>1.5024229496463499</v>
      </c>
      <c r="T167" s="380">
        <v>0.75215780717417802</v>
      </c>
      <c r="U167" s="89">
        <v>8.8867663727245194</v>
      </c>
      <c r="V167" s="380">
        <v>5.3001690104337804</v>
      </c>
      <c r="W167" s="380">
        <v>1.38746559498121</v>
      </c>
      <c r="X167" s="89">
        <v>173.919208672407</v>
      </c>
      <c r="Y167" s="380">
        <v>11.5533114092079</v>
      </c>
      <c r="Z167" s="380">
        <v>0.53080863715497395</v>
      </c>
      <c r="AA167" s="89">
        <v>756.72654906899004</v>
      </c>
      <c r="AB167" s="380">
        <v>166.84203396979399</v>
      </c>
      <c r="AC167" s="380">
        <v>0.101657162523272</v>
      </c>
      <c r="AD167" s="89">
        <v>59.182732446716997</v>
      </c>
      <c r="AE167" s="380">
        <v>87.251057048327993</v>
      </c>
      <c r="AF167" s="380">
        <v>0.283786634885482</v>
      </c>
      <c r="AG167" s="89">
        <v>521.40696799828697</v>
      </c>
      <c r="AH167" s="380">
        <v>250.81515227053899</v>
      </c>
      <c r="AI167" s="380">
        <v>69.932501369760701</v>
      </c>
      <c r="AJ167" s="89">
        <v>157940.87973383101</v>
      </c>
      <c r="AK167" s="380">
        <v>18111.446226033699</v>
      </c>
      <c r="AL167" s="380">
        <v>3.40647903834815</v>
      </c>
      <c r="AM167" s="89">
        <v>120.354788633605</v>
      </c>
      <c r="AN167" s="380">
        <v>82.292651777382005</v>
      </c>
      <c r="AO167" s="380">
        <v>17.255874983244802</v>
      </c>
      <c r="AP167" s="89">
        <v>504.77743647123498</v>
      </c>
      <c r="AQ167" s="380">
        <v>147.990446671006</v>
      </c>
      <c r="AR167" s="380">
        <v>33.269589881928198</v>
      </c>
      <c r="AS167" s="89">
        <v>24.026071846266198</v>
      </c>
      <c r="AT167" s="380">
        <v>15.236050345236301</v>
      </c>
      <c r="AU167" s="380">
        <v>4.7536661590702201</v>
      </c>
      <c r="AV167" s="89">
        <v>1.61133231724621</v>
      </c>
      <c r="AW167" s="380">
        <v>0.35800034197931702</v>
      </c>
      <c r="AX167" s="380">
        <v>9.1900713956673E-2</v>
      </c>
      <c r="AY167" s="89">
        <v>2.6225723661979301</v>
      </c>
      <c r="AZ167" s="380">
        <v>3.5514512584212499</v>
      </c>
      <c r="BA167" s="380">
        <v>0.213529901319744</v>
      </c>
      <c r="BB167" s="89">
        <v>8.0992859804518904</v>
      </c>
      <c r="BC167" s="382">
        <v>1.7015210042560001</v>
      </c>
      <c r="BD167" s="382">
        <v>1.143672520796E-2</v>
      </c>
      <c r="BE167" s="381">
        <v>0.74455851069498602</v>
      </c>
      <c r="BF167" s="380">
        <v>1.8379872395930501</v>
      </c>
      <c r="BG167" s="380">
        <v>0.74455851069498602</v>
      </c>
      <c r="BH167" s="89">
        <v>418.06300607009399</v>
      </c>
      <c r="BI167" s="380">
        <v>48.681243183187199</v>
      </c>
      <c r="BJ167" s="380">
        <v>0.193756548633371</v>
      </c>
      <c r="BK167" s="89">
        <v>1467.8170779524601</v>
      </c>
      <c r="BL167" s="380">
        <v>323.65927640620703</v>
      </c>
      <c r="BM167" s="380">
        <v>0.25712174284495998</v>
      </c>
      <c r="BN167" s="89">
        <v>1541.4871279019201</v>
      </c>
      <c r="BO167" s="380">
        <v>326.56277786441802</v>
      </c>
      <c r="BP167" s="380">
        <v>1.4224212081915799</v>
      </c>
      <c r="BQ167" s="89">
        <v>0.19483591236646799</v>
      </c>
      <c r="BR167" s="380">
        <v>0.15095458196106101</v>
      </c>
      <c r="BS167" s="380">
        <v>4.7998914499939004E-3</v>
      </c>
      <c r="BT167" s="381">
        <v>6.5776641588498802E-2</v>
      </c>
      <c r="BU167" s="380">
        <v>0</v>
      </c>
      <c r="BV167" s="380">
        <v>6.5776641588498802E-2</v>
      </c>
      <c r="BW167" s="89">
        <v>9.4170281278419393E-2</v>
      </c>
      <c r="BX167" s="380">
        <v>0.18834056255683901</v>
      </c>
      <c r="BY167" s="380">
        <v>5.2872566658150398E-2</v>
      </c>
      <c r="BZ167" s="89">
        <v>3.2965157323048802</v>
      </c>
      <c r="CA167" s="380">
        <v>2.0268702272602299</v>
      </c>
      <c r="CB167" s="380">
        <v>9.6055142864988299E-2</v>
      </c>
      <c r="CC167" s="89">
        <v>0.57233214640338503</v>
      </c>
      <c r="CD167" s="380">
        <v>0.31322899847361801</v>
      </c>
      <c r="CE167" s="380">
        <v>1.26314064467773E-2</v>
      </c>
      <c r="CF167" s="89">
        <v>7.51835550222291</v>
      </c>
      <c r="CG167" s="380">
        <v>2.2403019026201698</v>
      </c>
      <c r="CH167" s="380">
        <v>6.5369785916123593E-2</v>
      </c>
      <c r="CI167" s="89">
        <v>2.1891618967691899</v>
      </c>
      <c r="CJ167" s="380">
        <v>1.00779786285722</v>
      </c>
      <c r="CK167" s="380">
        <v>3.6648004378289398E-2</v>
      </c>
      <c r="CL167" s="381">
        <v>0.36839641395257999</v>
      </c>
      <c r="CM167" s="380">
        <v>1.38273727944633</v>
      </c>
      <c r="CN167" s="380">
        <v>0.36839641395257999</v>
      </c>
      <c r="CO167" s="89">
        <v>617.81302519409701</v>
      </c>
      <c r="CP167" s="380">
        <v>69.220405179699995</v>
      </c>
      <c r="CQ167" s="380">
        <v>0</v>
      </c>
      <c r="CR167" s="89">
        <v>349.26626964204797</v>
      </c>
      <c r="CS167" s="380">
        <v>27.711613505321601</v>
      </c>
      <c r="CT167" s="380">
        <v>0</v>
      </c>
      <c r="CU167" s="89">
        <v>7.7045157074405504</v>
      </c>
      <c r="CV167" s="380">
        <v>0.94557470829726498</v>
      </c>
      <c r="CW167" s="380">
        <v>0</v>
      </c>
      <c r="CX167" s="381">
        <v>2.02987674555313E-3</v>
      </c>
      <c r="CY167" s="380">
        <v>0</v>
      </c>
      <c r="CZ167" s="380">
        <v>2.02987674555313E-3</v>
      </c>
      <c r="DA167" s="89">
        <v>0</v>
      </c>
      <c r="DB167" s="380">
        <v>0</v>
      </c>
      <c r="DC167" s="380">
        <v>0</v>
      </c>
      <c r="DD167" s="381">
        <v>2.1357079566187799E-2</v>
      </c>
      <c r="DE167" s="380">
        <v>0</v>
      </c>
      <c r="DF167" s="380">
        <v>2.1357079566187799E-2</v>
      </c>
      <c r="DG167" s="381">
        <v>6.9478221379327496E-3</v>
      </c>
      <c r="DH167" s="380">
        <v>0</v>
      </c>
      <c r="DI167" s="380">
        <v>6.9478221379327496E-3</v>
      </c>
      <c r="DJ167" s="89">
        <v>6.4215747483572603</v>
      </c>
      <c r="DK167" s="380">
        <v>3.6420137949515898</v>
      </c>
      <c r="DL167" s="380">
        <v>0</v>
      </c>
      <c r="DM167" s="89">
        <v>232.27294001357799</v>
      </c>
      <c r="DN167" s="380">
        <v>27.8091902632789</v>
      </c>
      <c r="DO167" s="380">
        <v>1.47930676111162E-3</v>
      </c>
      <c r="DP167" s="89">
        <v>645.94811425490502</v>
      </c>
      <c r="DQ167" s="380">
        <v>86.732125289196105</v>
      </c>
      <c r="DR167" s="380">
        <v>0</v>
      </c>
      <c r="DS167" s="89">
        <v>99.077186748539702</v>
      </c>
      <c r="DT167" s="380">
        <v>10.404356901237</v>
      </c>
      <c r="DU167" s="380">
        <v>0</v>
      </c>
      <c r="DV167" s="89">
        <v>535.044060495964</v>
      </c>
      <c r="DW167" s="380">
        <v>36.0620852141274</v>
      </c>
      <c r="DX167" s="380">
        <v>0</v>
      </c>
      <c r="DY167" s="89">
        <v>129.27768433021501</v>
      </c>
      <c r="DZ167" s="380">
        <v>12.499102047014301</v>
      </c>
      <c r="EA167" s="380">
        <v>0</v>
      </c>
      <c r="EB167" s="89">
        <v>44.404684160827699</v>
      </c>
      <c r="EC167" s="380">
        <v>2.6822419697089299</v>
      </c>
      <c r="ED167" s="380">
        <v>0</v>
      </c>
      <c r="EE167" s="89">
        <v>132.13169963240799</v>
      </c>
      <c r="EF167" s="380">
        <v>9.1516718130723707</v>
      </c>
      <c r="EG167" s="380">
        <v>0</v>
      </c>
      <c r="EH167" s="89">
        <v>15.177155973976401</v>
      </c>
      <c r="EI167" s="380">
        <v>1.3224402304348</v>
      </c>
      <c r="EJ167" s="380">
        <v>0</v>
      </c>
      <c r="EK167" s="89">
        <v>79.6533836885326</v>
      </c>
      <c r="EL167" s="380">
        <v>7.3051715834722897</v>
      </c>
      <c r="EM167" s="380">
        <v>0</v>
      </c>
      <c r="EN167" s="89">
        <v>13.4439543296465</v>
      </c>
      <c r="EO167" s="380">
        <v>1.77674214938275</v>
      </c>
      <c r="EP167" s="380">
        <v>1.09002094740084E-3</v>
      </c>
      <c r="EQ167" s="89">
        <v>31.5750560126835</v>
      </c>
      <c r="ER167" s="380">
        <v>3.3778478225106299</v>
      </c>
      <c r="ES167" s="380">
        <v>3.31087218441778E-3</v>
      </c>
      <c r="ET167" s="89">
        <v>3.3878216482179999</v>
      </c>
      <c r="EU167" s="380">
        <v>0.46570315424800501</v>
      </c>
      <c r="EV167" s="380">
        <v>0</v>
      </c>
      <c r="EW167" s="89">
        <v>18.331227277034401</v>
      </c>
      <c r="EX167" s="380">
        <v>2.8538026754692298</v>
      </c>
      <c r="EY167" s="380">
        <v>0</v>
      </c>
      <c r="EZ167" s="89">
        <v>2.3707818147158402</v>
      </c>
      <c r="FA167" s="380">
        <v>0.31974538138109498</v>
      </c>
      <c r="FB167" s="380">
        <v>1.1343870567795001E-3</v>
      </c>
      <c r="FC167" s="89">
        <v>0</v>
      </c>
      <c r="FD167" s="380">
        <v>0</v>
      </c>
      <c r="FE167" s="380">
        <v>0</v>
      </c>
      <c r="FF167" s="89">
        <v>1.4323913786336899</v>
      </c>
      <c r="FG167" s="380">
        <v>0.329479702345082</v>
      </c>
      <c r="FH167" s="380">
        <v>4.4996756886916799E-3</v>
      </c>
      <c r="FI167" s="381">
        <v>3.5696235254364501E-3</v>
      </c>
      <c r="FJ167" s="380">
        <v>0</v>
      </c>
      <c r="FK167" s="380">
        <v>3.5696235254364501E-3</v>
      </c>
      <c r="FL167" s="89">
        <v>6.5708663455590504</v>
      </c>
      <c r="FM167" s="380">
        <v>0.77666565759183603</v>
      </c>
      <c r="FN167" s="380">
        <v>0</v>
      </c>
      <c r="FO167" s="89">
        <v>1.8835209036805201</v>
      </c>
      <c r="FP167" s="380">
        <v>0.34600098972907301</v>
      </c>
      <c r="FQ167" s="380">
        <v>0</v>
      </c>
      <c r="FS167" s="118">
        <v>2331.3620200232926</v>
      </c>
      <c r="FT167" s="118">
        <v>1.0259872607948433</v>
      </c>
      <c r="FU167" s="118">
        <v>1.7688883207281201</v>
      </c>
      <c r="FV167" s="207">
        <v>2.7716031499704363</v>
      </c>
    </row>
    <row r="168" spans="2:178">
      <c r="B168" s="73" t="s">
        <v>17</v>
      </c>
      <c r="C168" s="73" t="s">
        <v>51</v>
      </c>
      <c r="D168" s="73" t="s">
        <v>60</v>
      </c>
      <c r="E168" s="174">
        <v>49</v>
      </c>
      <c r="F168" s="73">
        <v>0</v>
      </c>
      <c r="G168" s="156" t="s">
        <v>322</v>
      </c>
      <c r="H168" s="73" t="s">
        <v>59</v>
      </c>
      <c r="I168" s="73" t="s">
        <v>1069</v>
      </c>
      <c r="J168" s="73" t="s">
        <v>915</v>
      </c>
      <c r="K168" s="73">
        <v>55</v>
      </c>
      <c r="L168" s="207">
        <v>32.029529074103102</v>
      </c>
      <c r="M168" s="207"/>
      <c r="N168" s="135">
        <v>453.42220890752941</v>
      </c>
      <c r="O168" s="379">
        <v>30590</v>
      </c>
      <c r="P168" s="379">
        <v>1460</v>
      </c>
      <c r="Q168" s="203"/>
      <c r="R168" s="381">
        <v>0.90314597244490702</v>
      </c>
      <c r="S168" s="380">
        <v>1.8965866579369866</v>
      </c>
      <c r="T168" s="380">
        <v>0.90314597244490702</v>
      </c>
      <c r="U168" s="89">
        <v>9.6820420706889951</v>
      </c>
      <c r="V168" s="380">
        <v>6.6245359160267743</v>
      </c>
      <c r="W168" s="380">
        <v>1.7786820517990427</v>
      </c>
      <c r="X168" s="89">
        <v>165.83425002243894</v>
      </c>
      <c r="Y168" s="380">
        <v>9.9340380957547012</v>
      </c>
      <c r="Z168" s="380">
        <v>0.67226377841905982</v>
      </c>
      <c r="AA168" s="89">
        <v>604.90748745462827</v>
      </c>
      <c r="AB168" s="380">
        <v>52.575331412055618</v>
      </c>
      <c r="AC168" s="380">
        <v>0.17477433570572679</v>
      </c>
      <c r="AD168" s="89">
        <v>10.791947308626133</v>
      </c>
      <c r="AE168" s="380">
        <v>20.046535788896421</v>
      </c>
      <c r="AF168" s="380">
        <v>0.40909904184154311</v>
      </c>
      <c r="AG168" s="89">
        <v>311.69741194234149</v>
      </c>
      <c r="AH168" s="380">
        <v>195.93161010786704</v>
      </c>
      <c r="AI168" s="380">
        <v>77.786987826001365</v>
      </c>
      <c r="AJ168" s="89">
        <v>157057.97383324723</v>
      </c>
      <c r="AK168" s="380">
        <v>18766.296641548022</v>
      </c>
      <c r="AL168" s="380">
        <v>5.1198019118365838</v>
      </c>
      <c r="AM168" s="89">
        <v>109.2661513529936</v>
      </c>
      <c r="AN168" s="380">
        <v>52.221385305169839</v>
      </c>
      <c r="AO168" s="380">
        <v>24.101515455167519</v>
      </c>
      <c r="AP168" s="89">
        <v>487.72607675237515</v>
      </c>
      <c r="AQ168" s="380">
        <v>124.58683939457296</v>
      </c>
      <c r="AR168" s="380">
        <v>45.033289342145444</v>
      </c>
      <c r="AS168" s="89">
        <v>13.336590714772045</v>
      </c>
      <c r="AT168" s="380">
        <v>10.376697835699613</v>
      </c>
      <c r="AU168" s="380">
        <v>5.9716788806959089</v>
      </c>
      <c r="AV168" s="89">
        <v>1.3052553293490807</v>
      </c>
      <c r="AW168" s="380">
        <v>0.44209866889596139</v>
      </c>
      <c r="AX168" s="380">
        <v>0.12230573604701885</v>
      </c>
      <c r="AY168" s="89">
        <v>1.5107728567168817</v>
      </c>
      <c r="AZ168" s="380">
        <v>1.5892641684386757</v>
      </c>
      <c r="BA168" s="380">
        <v>0.2621541810010547</v>
      </c>
      <c r="BB168" s="89">
        <v>6.1579563469540757</v>
      </c>
      <c r="BC168" s="382">
        <v>0.92429439462619056</v>
      </c>
      <c r="BD168" s="382">
        <v>1.7791225895940004E-2</v>
      </c>
      <c r="BE168" s="381">
        <v>0.84352614566699546</v>
      </c>
      <c r="BF168" s="380">
        <v>1.8869010609394155</v>
      </c>
      <c r="BG168" s="380">
        <v>0.84352614566699546</v>
      </c>
      <c r="BH168" s="89">
        <v>381.8725951497604</v>
      </c>
      <c r="BI168" s="380">
        <v>42.843071633635084</v>
      </c>
      <c r="BJ168" s="380">
        <v>0.22318744742255237</v>
      </c>
      <c r="BK168" s="89">
        <v>1136.9166052288958</v>
      </c>
      <c r="BL168" s="380">
        <v>132.03110124110884</v>
      </c>
      <c r="BM168" s="380">
        <v>0.32600244887508373</v>
      </c>
      <c r="BN168" s="89">
        <v>1250.6439618096542</v>
      </c>
      <c r="BO168" s="380">
        <v>121.2685429980971</v>
      </c>
      <c r="BP168" s="380">
        <v>1.5743896133557775</v>
      </c>
      <c r="BQ168" s="89">
        <v>0.17684087718884015</v>
      </c>
      <c r="BR168" s="380">
        <v>0.14771386145910362</v>
      </c>
      <c r="BS168" s="380">
        <v>8.7765552662005409E-3</v>
      </c>
      <c r="BT168" s="381">
        <v>7.284537458414761E-2</v>
      </c>
      <c r="BU168" s="380">
        <v>0</v>
      </c>
      <c r="BV168" s="380">
        <v>7.284537458414761E-2</v>
      </c>
      <c r="BW168" s="381">
        <v>7.8000866855081077E-2</v>
      </c>
      <c r="BX168" s="380">
        <v>0.19096908687907957</v>
      </c>
      <c r="BY168" s="380">
        <v>7.8000866855081077E-2</v>
      </c>
      <c r="BZ168" s="89">
        <v>2.2481558872533807</v>
      </c>
      <c r="CA168" s="380">
        <v>1.4811208287058129</v>
      </c>
      <c r="CB168" s="380">
        <v>0.11008685963263518</v>
      </c>
      <c r="CC168" s="89">
        <v>0.48191443835175463</v>
      </c>
      <c r="CD168" s="380">
        <v>0.19564929720939253</v>
      </c>
      <c r="CE168" s="380">
        <v>1.6394698381148185E-2</v>
      </c>
      <c r="CF168" s="89">
        <v>6.7495924699837193</v>
      </c>
      <c r="CG168" s="380">
        <v>1.8959260739100299</v>
      </c>
      <c r="CH168" s="380">
        <v>9.8662982581760483E-2</v>
      </c>
      <c r="CI168" s="89">
        <v>2.0095874976611001</v>
      </c>
      <c r="CJ168" s="380">
        <v>0.8512410306166488</v>
      </c>
      <c r="CK168" s="380">
        <v>3.8358407314486531E-2</v>
      </c>
      <c r="CL168" s="381">
        <v>0.54933350958025129</v>
      </c>
      <c r="CM168" s="380">
        <v>0.93796248948803018</v>
      </c>
      <c r="CN168" s="380">
        <v>0.54933350958025129</v>
      </c>
      <c r="CO168" s="89">
        <v>628.27061380142334</v>
      </c>
      <c r="CP168" s="380">
        <v>67.495389007209781</v>
      </c>
      <c r="CQ168" s="380">
        <v>3.9610906600527412E-3</v>
      </c>
      <c r="CR168" s="89">
        <v>324.56557054228563</v>
      </c>
      <c r="CS168" s="380">
        <v>28.636833500418138</v>
      </c>
      <c r="CT168" s="380">
        <v>2.3425751265621279E-3</v>
      </c>
      <c r="CU168" s="89">
        <v>6.441530989483006</v>
      </c>
      <c r="CV168" s="380">
        <v>0.85772875462401343</v>
      </c>
      <c r="CW168" s="380">
        <v>4.5415958622667682E-3</v>
      </c>
      <c r="CX168" s="89">
        <v>0</v>
      </c>
      <c r="CY168" s="380">
        <v>0</v>
      </c>
      <c r="CZ168" s="380">
        <v>0</v>
      </c>
      <c r="DA168" s="89">
        <v>0</v>
      </c>
      <c r="DB168" s="380">
        <v>0</v>
      </c>
      <c r="DC168" s="380">
        <v>0</v>
      </c>
      <c r="DD168" s="381">
        <v>2.74081907804757E-2</v>
      </c>
      <c r="DE168" s="380">
        <v>0</v>
      </c>
      <c r="DF168" s="380">
        <v>2.74081907804757E-2</v>
      </c>
      <c r="DG168" s="381">
        <v>7.5655232738419138E-3</v>
      </c>
      <c r="DH168" s="380">
        <v>0</v>
      </c>
      <c r="DI168" s="380">
        <v>7.5655232738419138E-3</v>
      </c>
      <c r="DJ168" s="89">
        <v>5.7850403881185155</v>
      </c>
      <c r="DK168" s="380">
        <v>1.567203170183642</v>
      </c>
      <c r="DL168" s="380">
        <v>0</v>
      </c>
      <c r="DM168" s="89">
        <v>218.83850015775153</v>
      </c>
      <c r="DN168" s="380">
        <v>25.362332273226308</v>
      </c>
      <c r="DO168" s="380">
        <v>0</v>
      </c>
      <c r="DP168" s="89">
        <v>613.87756704674393</v>
      </c>
      <c r="DQ168" s="380">
        <v>65.969670831804933</v>
      </c>
      <c r="DR168" s="380">
        <v>0</v>
      </c>
      <c r="DS168" s="89">
        <v>93.193394137088987</v>
      </c>
      <c r="DT168" s="380">
        <v>10.200445278301531</v>
      </c>
      <c r="DU168" s="380">
        <v>1.6506726921207359E-3</v>
      </c>
      <c r="DV168" s="89">
        <v>500.09167850251112</v>
      </c>
      <c r="DW168" s="380">
        <v>47.534914476998701</v>
      </c>
      <c r="DX168" s="380">
        <v>9.3142049662198276E-3</v>
      </c>
      <c r="DY168" s="89">
        <v>121.15844115571105</v>
      </c>
      <c r="DZ168" s="380">
        <v>11.539644904925263</v>
      </c>
      <c r="EA168" s="380">
        <v>1.0646132655892525E-2</v>
      </c>
      <c r="EB168" s="89">
        <v>41.075723507567602</v>
      </c>
      <c r="EC168" s="380">
        <v>2.6234478796900986</v>
      </c>
      <c r="ED168" s="380">
        <v>2.8284692692425381E-3</v>
      </c>
      <c r="EE168" s="89">
        <v>124.56597788382977</v>
      </c>
      <c r="EF168" s="380">
        <v>9.6327284101543658</v>
      </c>
      <c r="EG168" s="380">
        <v>0</v>
      </c>
      <c r="EH168" s="89">
        <v>14.377800895059002</v>
      </c>
      <c r="EI168" s="380">
        <v>1.06640007840122</v>
      </c>
      <c r="EJ168" s="380">
        <v>0</v>
      </c>
      <c r="EK168" s="89">
        <v>75.103288327510597</v>
      </c>
      <c r="EL168" s="380">
        <v>6.4026991646791798</v>
      </c>
      <c r="EM168" s="380">
        <v>5.735150701771578E-3</v>
      </c>
      <c r="EN168" s="89">
        <v>12.60493540741029</v>
      </c>
      <c r="EO168" s="380">
        <v>1.2589520830047869</v>
      </c>
      <c r="EP168" s="380">
        <v>0</v>
      </c>
      <c r="EQ168" s="89">
        <v>29.80418228728912</v>
      </c>
      <c r="ER168" s="380">
        <v>3.5026861569733718</v>
      </c>
      <c r="ES168" s="380">
        <v>8.7660111942197763E-3</v>
      </c>
      <c r="ET168" s="89">
        <v>2.9986207214686584</v>
      </c>
      <c r="EU168" s="380">
        <v>0.53300181648831679</v>
      </c>
      <c r="EV168" s="380">
        <v>0</v>
      </c>
      <c r="EW168" s="89">
        <v>16.634018386595567</v>
      </c>
      <c r="EX168" s="380">
        <v>2.6171817777314494</v>
      </c>
      <c r="EY168" s="380">
        <v>0</v>
      </c>
      <c r="EZ168" s="89">
        <v>2.1794521436423766</v>
      </c>
      <c r="FA168" s="380">
        <v>0.33204811171451326</v>
      </c>
      <c r="FB168" s="380">
        <v>1.5016479356177415E-3</v>
      </c>
      <c r="FC168" s="381">
        <v>6.63556376779793E-3</v>
      </c>
      <c r="FD168" s="380">
        <v>0</v>
      </c>
      <c r="FE168" s="380">
        <v>6.63556376779793E-3</v>
      </c>
      <c r="FF168" s="89">
        <v>1.3802817794455116</v>
      </c>
      <c r="FG168" s="380">
        <v>0.35551329703155998</v>
      </c>
      <c r="FH168" s="380">
        <v>0</v>
      </c>
      <c r="FI168" s="381">
        <v>7.3292023162833302E-3</v>
      </c>
      <c r="FJ168" s="380">
        <v>0</v>
      </c>
      <c r="FK168" s="380">
        <v>7.3292023162833302E-3</v>
      </c>
      <c r="FL168" s="89">
        <v>5.6954372703398226</v>
      </c>
      <c r="FM168" s="380">
        <v>0.80880039467348552</v>
      </c>
      <c r="FN168" s="380">
        <v>0</v>
      </c>
      <c r="FO168" s="89">
        <v>1.6327915781177849</v>
      </c>
      <c r="FP168" s="380">
        <v>0.3101715064735141</v>
      </c>
      <c r="FQ168" s="380">
        <v>0</v>
      </c>
      <c r="FS168" s="118">
        <v>2191.0691511024647</v>
      </c>
      <c r="FT168" s="118">
        <v>1.0100895367315774</v>
      </c>
      <c r="FU168" s="118">
        <v>1.9357278492346122</v>
      </c>
      <c r="FV168" s="207">
        <v>2.6132426385015313</v>
      </c>
    </row>
    <row r="169" spans="2:178">
      <c r="B169" s="73" t="s">
        <v>17</v>
      </c>
      <c r="C169" s="73" t="s">
        <v>51</v>
      </c>
      <c r="D169" s="143" t="s">
        <v>58</v>
      </c>
      <c r="E169" s="143">
        <v>50.2</v>
      </c>
      <c r="F169" s="73">
        <v>0</v>
      </c>
      <c r="G169" s="156" t="s">
        <v>322</v>
      </c>
      <c r="H169" s="73" t="s">
        <v>49</v>
      </c>
      <c r="I169" s="73" t="s">
        <v>1070</v>
      </c>
      <c r="J169" s="73" t="s">
        <v>964</v>
      </c>
      <c r="K169" s="73">
        <v>33</v>
      </c>
      <c r="L169" s="403">
        <v>32.19377394822736</v>
      </c>
      <c r="M169" s="403"/>
      <c r="N169" s="135"/>
      <c r="O169" s="379"/>
      <c r="P169" s="379"/>
      <c r="Q169" s="203"/>
      <c r="R169" s="381">
        <v>9.5083044530277459</v>
      </c>
      <c r="S169" s="380">
        <v>2.0971641820167233</v>
      </c>
      <c r="T169" s="380">
        <v>9.5083044530277459</v>
      </c>
      <c r="U169" s="89">
        <v>27.584204145240321</v>
      </c>
      <c r="V169" s="380">
        <v>8.115083929100944</v>
      </c>
      <c r="W169" s="380">
        <v>12.696410893066441</v>
      </c>
      <c r="X169" s="89">
        <v>382.09099393100649</v>
      </c>
      <c r="Y169" s="380">
        <v>56.563811703195576</v>
      </c>
      <c r="Z169" s="380">
        <v>3.8805401137437285</v>
      </c>
      <c r="AA169" s="89">
        <v>673.27375423189721</v>
      </c>
      <c r="AB169" s="380">
        <v>70.954729088037254</v>
      </c>
      <c r="AC169" s="380">
        <v>0.37526984206151565</v>
      </c>
      <c r="AD169" s="89">
        <v>839.23701053023797</v>
      </c>
      <c r="AE169" s="380">
        <v>70.004089259053103</v>
      </c>
      <c r="AF169" s="380">
        <v>0.64593376212428655</v>
      </c>
      <c r="AG169" s="89">
        <v>2103.5864216769564</v>
      </c>
      <c r="AH169" s="380">
        <v>470.73278387928838</v>
      </c>
      <c r="AI169" s="380">
        <v>826.72551471182146</v>
      </c>
      <c r="AJ169" s="89">
        <v>149584.7172961297</v>
      </c>
      <c r="AK169" s="380">
        <v>3683.9450565254019</v>
      </c>
      <c r="AL169" s="380">
        <v>50.082284407879705</v>
      </c>
      <c r="AM169" s="381">
        <v>184.79329701767369</v>
      </c>
      <c r="AN169" s="380">
        <v>95.955863162554095</v>
      </c>
      <c r="AO169" s="380">
        <v>184.79329701767369</v>
      </c>
      <c r="AP169" s="381">
        <v>308.02738189196759</v>
      </c>
      <c r="AQ169" s="380">
        <v>65.852756910320892</v>
      </c>
      <c r="AR169" s="380">
        <v>308.02738189196759</v>
      </c>
      <c r="AS169" s="381">
        <v>24.983517490136006</v>
      </c>
      <c r="AT169" s="380">
        <v>3.3389505881895647</v>
      </c>
      <c r="AU169" s="380">
        <v>24.983517490136006</v>
      </c>
      <c r="AV169" s="89">
        <v>1.9857293898795234</v>
      </c>
      <c r="AW169" s="380">
        <v>0.21462903291575411</v>
      </c>
      <c r="AX169" s="380">
        <v>0.1858118813618875</v>
      </c>
      <c r="AY169" s="89">
        <v>3.1537246346176344</v>
      </c>
      <c r="AZ169" s="380">
        <v>3.0537642824330549</v>
      </c>
      <c r="BA169" s="380">
        <v>1.1422733295805103</v>
      </c>
      <c r="BB169" s="89">
        <v>3.3711903493061595</v>
      </c>
      <c r="BC169" s="382">
        <v>0.5743688022321517</v>
      </c>
      <c r="BD169" s="382">
        <v>7.9689085926931233E-2</v>
      </c>
      <c r="BE169" s="381">
        <v>0.52551036591034639</v>
      </c>
      <c r="BF169" s="380">
        <v>5.8230159513864864E-2</v>
      </c>
      <c r="BG169" s="380">
        <v>0.52551036591034639</v>
      </c>
      <c r="BH169" s="89">
        <v>269.59522224423779</v>
      </c>
      <c r="BI169" s="380">
        <v>12.601370343031954</v>
      </c>
      <c r="BJ169" s="380">
        <v>1.1678898309111549</v>
      </c>
      <c r="BK169" s="89">
        <v>1049.9793374190924</v>
      </c>
      <c r="BL169" s="380">
        <v>168.90342867180181</v>
      </c>
      <c r="BM169" s="380">
        <v>1.7751429548878617</v>
      </c>
      <c r="BN169" s="89">
        <v>1471.4069770920792</v>
      </c>
      <c r="BO169" s="380">
        <v>268.33014116621007</v>
      </c>
      <c r="BP169" s="380">
        <v>4.5374801195996168</v>
      </c>
      <c r="BQ169" s="89">
        <v>0.67151671233571975</v>
      </c>
      <c r="BR169" s="380">
        <v>0.27623415976805904</v>
      </c>
      <c r="BS169" s="380">
        <v>3.7056405016301301E-2</v>
      </c>
      <c r="BT169" s="89">
        <v>0.6256677243271106</v>
      </c>
      <c r="BU169" s="380">
        <v>0.27843593842897602</v>
      </c>
      <c r="BV169" s="380">
        <v>0.33717370033054295</v>
      </c>
      <c r="BW169" s="381">
        <v>0.56359436565371734</v>
      </c>
      <c r="BX169" s="380">
        <v>0.5172987583898816</v>
      </c>
      <c r="BY169" s="380">
        <v>0.56359436565371734</v>
      </c>
      <c r="BZ169" s="89">
        <v>6.4595023980390396</v>
      </c>
      <c r="CA169" s="380">
        <v>0.39683921828630803</v>
      </c>
      <c r="CB169" s="380">
        <v>0.49290081216623371</v>
      </c>
      <c r="CC169" s="89">
        <v>0.84990189021020757</v>
      </c>
      <c r="CD169" s="380">
        <v>0.19703249026639102</v>
      </c>
      <c r="CE169" s="380">
        <v>5.5773336690327517E-2</v>
      </c>
      <c r="CF169" s="89">
        <v>13.763129078163937</v>
      </c>
      <c r="CG169" s="380">
        <v>1.3911395166913461</v>
      </c>
      <c r="CH169" s="380">
        <v>0.46745165826635976</v>
      </c>
      <c r="CI169" s="89">
        <v>4.5919511768971075</v>
      </c>
      <c r="CJ169" s="380">
        <v>1.5744417454756325</v>
      </c>
      <c r="CK169" s="380">
        <v>0.3357572972417302</v>
      </c>
      <c r="CL169" s="381">
        <v>1.010469814954464</v>
      </c>
      <c r="CM169" s="380">
        <v>0.25620303173973447</v>
      </c>
      <c r="CN169" s="380">
        <v>1.010469814954464</v>
      </c>
      <c r="CO169" s="89">
        <v>582.39840718842515</v>
      </c>
      <c r="CP169" s="380">
        <v>8.7548497843625537</v>
      </c>
      <c r="CQ169" s="380">
        <v>2.1984914184924421E-2</v>
      </c>
      <c r="CR169" s="89">
        <v>299.28019970182987</v>
      </c>
      <c r="CS169" s="380">
        <v>3.6882193975926181</v>
      </c>
      <c r="CT169" s="380">
        <v>0</v>
      </c>
      <c r="CU169" s="89">
        <v>5.2417116541116631</v>
      </c>
      <c r="CV169" s="380">
        <v>0.49889727521912997</v>
      </c>
      <c r="CW169" s="380">
        <v>0</v>
      </c>
      <c r="CX169" s="89">
        <v>0</v>
      </c>
      <c r="CY169" s="380">
        <v>0</v>
      </c>
      <c r="CZ169" s="380">
        <v>0</v>
      </c>
      <c r="DA169" s="89">
        <v>0</v>
      </c>
      <c r="DB169" s="380">
        <v>0</v>
      </c>
      <c r="DC169" s="380">
        <v>0</v>
      </c>
      <c r="DD169" s="381">
        <v>0.23249055138527366</v>
      </c>
      <c r="DE169" s="380">
        <v>5.5421374402689315E-3</v>
      </c>
      <c r="DF169" s="380">
        <v>0.23249055138527366</v>
      </c>
      <c r="DG169" s="381">
        <v>4.8980772163936329E-2</v>
      </c>
      <c r="DH169" s="380">
        <v>5.6297740678819047E-3</v>
      </c>
      <c r="DI169" s="380">
        <v>4.8980772163936329E-2</v>
      </c>
      <c r="DJ169" s="89">
        <v>2.7760188383305318</v>
      </c>
      <c r="DK169" s="380">
        <v>1.0024346411477636</v>
      </c>
      <c r="DL169" s="380">
        <v>0.11805800834800059</v>
      </c>
      <c r="DM169" s="89">
        <v>205.28587995474348</v>
      </c>
      <c r="DN169" s="380">
        <v>12.763261592830791</v>
      </c>
      <c r="DO169" s="380">
        <v>0</v>
      </c>
      <c r="DP169" s="89">
        <v>559.35949392288262</v>
      </c>
      <c r="DQ169" s="380">
        <v>32.344488599826668</v>
      </c>
      <c r="DR169" s="380">
        <v>7.190575178975772E-3</v>
      </c>
      <c r="DS169" s="89">
        <v>92.11176781228626</v>
      </c>
      <c r="DT169" s="380">
        <v>5.0842940549008899</v>
      </c>
      <c r="DU169" s="380">
        <v>0</v>
      </c>
      <c r="DV169" s="89">
        <v>479.19017481303302</v>
      </c>
      <c r="DW169" s="380">
        <v>8.0258944799517167</v>
      </c>
      <c r="DX169" s="380">
        <v>0</v>
      </c>
      <c r="DY169" s="89">
        <v>115.73569766692346</v>
      </c>
      <c r="DZ169" s="380">
        <v>1.4161503405901457</v>
      </c>
      <c r="EA169" s="380">
        <v>3.6508591477162192E-2</v>
      </c>
      <c r="EB169" s="89">
        <v>40.761875445341531</v>
      </c>
      <c r="EC169" s="380">
        <v>1.3456953338814803</v>
      </c>
      <c r="ED169" s="380">
        <v>9.5219424068362906E-3</v>
      </c>
      <c r="EE169" s="89">
        <v>118.7655279007045</v>
      </c>
      <c r="EF169" s="380">
        <v>6.1722372100487437</v>
      </c>
      <c r="EG169" s="380">
        <v>0</v>
      </c>
      <c r="EH169" s="89">
        <v>13.417074162545839</v>
      </c>
      <c r="EI169" s="380">
        <v>0.11811338382065749</v>
      </c>
      <c r="EJ169" s="380">
        <v>0</v>
      </c>
      <c r="EK169" s="89">
        <v>68.531545953954748</v>
      </c>
      <c r="EL169" s="380">
        <v>1.7252239618566036</v>
      </c>
      <c r="EM169" s="380">
        <v>0</v>
      </c>
      <c r="EN169" s="89">
        <v>11.587287378140404</v>
      </c>
      <c r="EO169" s="380">
        <v>0.32154436380056467</v>
      </c>
      <c r="EP169" s="380">
        <v>0</v>
      </c>
      <c r="EQ169" s="89">
        <v>26.324003484203534</v>
      </c>
      <c r="ER169" s="380">
        <v>1.4231688012827208</v>
      </c>
      <c r="ES169" s="380">
        <v>0</v>
      </c>
      <c r="ET169" s="89">
        <v>2.9175234759826765</v>
      </c>
      <c r="EU169" s="380">
        <v>2.3910318825515919E-2</v>
      </c>
      <c r="EV169" s="380">
        <v>0</v>
      </c>
      <c r="EW169" s="89">
        <v>13.395077317543427</v>
      </c>
      <c r="EX169" s="380">
        <v>0.9679349744496778</v>
      </c>
      <c r="EY169" s="380">
        <v>0</v>
      </c>
      <c r="EZ169" s="89">
        <v>1.9714398416134471</v>
      </c>
      <c r="FA169" s="380">
        <v>5.7532443486865904E-2</v>
      </c>
      <c r="FB169" s="380">
        <v>4.8123451893703319E-3</v>
      </c>
      <c r="FC169" s="381">
        <v>7.3068773412992352E-2</v>
      </c>
      <c r="FD169" s="380">
        <v>8.9009731240237741E-2</v>
      </c>
      <c r="FE169" s="380">
        <v>7.3068773412992352E-2</v>
      </c>
      <c r="FF169" s="89">
        <v>2.5911248240460676</v>
      </c>
      <c r="FG169" s="380">
        <v>0.37212280078500698</v>
      </c>
      <c r="FH169" s="380">
        <v>3.8332882222227027E-2</v>
      </c>
      <c r="FI169" s="381">
        <v>2.2781879281635446E-2</v>
      </c>
      <c r="FJ169" s="380">
        <v>2.4488212398037553E-3</v>
      </c>
      <c r="FK169" s="380">
        <v>2.2781879281635446E-2</v>
      </c>
      <c r="FL169" s="89">
        <v>1.8250040890851711</v>
      </c>
      <c r="FM169" s="380">
        <v>0.12332944508102194</v>
      </c>
      <c r="FN169" s="380">
        <v>0</v>
      </c>
      <c r="FO169" s="89">
        <v>0.7150415944866193</v>
      </c>
      <c r="FP169" s="380">
        <v>0.24081593156199277</v>
      </c>
      <c r="FQ169" s="380">
        <v>6.2277918641082571E-3</v>
      </c>
      <c r="FS169" s="118">
        <v>2048.6345688317288</v>
      </c>
      <c r="FT169" s="118">
        <v>1.0501986180923006</v>
      </c>
      <c r="FU169" s="118">
        <v>1.9459971216561047</v>
      </c>
      <c r="FV169" s="207">
        <v>0.92572141972720234</v>
      </c>
    </row>
    <row r="170" spans="2:178">
      <c r="B170" s="73" t="s">
        <v>17</v>
      </c>
      <c r="C170" s="73" t="s">
        <v>51</v>
      </c>
      <c r="D170" s="143" t="s">
        <v>58</v>
      </c>
      <c r="E170" s="143">
        <v>50.2</v>
      </c>
      <c r="F170" s="73">
        <v>0</v>
      </c>
      <c r="G170" s="156" t="s">
        <v>322</v>
      </c>
      <c r="H170" s="73" t="s">
        <v>49</v>
      </c>
      <c r="I170" s="73" t="s">
        <v>1071</v>
      </c>
      <c r="J170" s="73" t="s">
        <v>964</v>
      </c>
      <c r="K170" s="73">
        <v>33</v>
      </c>
      <c r="L170" s="403">
        <v>32.19377394822736</v>
      </c>
      <c r="M170" s="403"/>
      <c r="N170" s="135"/>
      <c r="O170" s="379"/>
      <c r="P170" s="379"/>
      <c r="Q170" s="203"/>
      <c r="R170" s="381">
        <v>6.2712453129246502</v>
      </c>
      <c r="S170" s="380">
        <v>1.6560255842101801</v>
      </c>
      <c r="T170" s="380">
        <v>6.2712453129246502</v>
      </c>
      <c r="U170" s="89">
        <v>26.9211827654674</v>
      </c>
      <c r="V170" s="380">
        <v>16.060936035348</v>
      </c>
      <c r="W170" s="380">
        <v>7.4973477277781502</v>
      </c>
      <c r="X170" s="89">
        <v>136.13351265092501</v>
      </c>
      <c r="Y170" s="380">
        <v>21.3246762569818</v>
      </c>
      <c r="Z170" s="380">
        <v>3.5592436431407202</v>
      </c>
      <c r="AA170" s="89">
        <v>409.29752202407201</v>
      </c>
      <c r="AB170" s="380">
        <v>65.924334288010996</v>
      </c>
      <c r="AC170" s="380">
        <v>0.57849879118862102</v>
      </c>
      <c r="AD170" s="89">
        <v>96.601137830656697</v>
      </c>
      <c r="AE170" s="380">
        <v>111.89175180058901</v>
      </c>
      <c r="AF170" s="380">
        <v>0.424235936447661</v>
      </c>
      <c r="AG170" s="89">
        <v>627.841987077976</v>
      </c>
      <c r="AH170" s="380">
        <v>83.137929525991098</v>
      </c>
      <c r="AI170" s="380">
        <v>415.452875875693</v>
      </c>
      <c r="AJ170" s="89">
        <v>147116.971459533</v>
      </c>
      <c r="AK170" s="380">
        <v>10164.1615575294</v>
      </c>
      <c r="AL170" s="380">
        <v>29.768491271405502</v>
      </c>
      <c r="AM170" s="381">
        <v>134.38489820042801</v>
      </c>
      <c r="AN170" s="380">
        <v>82.522565884747095</v>
      </c>
      <c r="AO170" s="380">
        <v>134.38489820042801</v>
      </c>
      <c r="AP170" s="89">
        <v>403.00647568033997</v>
      </c>
      <c r="AQ170" s="380">
        <v>94.467785542107507</v>
      </c>
      <c r="AR170" s="380">
        <v>183.19200470837299</v>
      </c>
      <c r="AS170" s="89">
        <v>15.9445237697583</v>
      </c>
      <c r="AT170" s="380">
        <v>12.203807198645301</v>
      </c>
      <c r="AU170" s="380">
        <v>13.7347130492763</v>
      </c>
      <c r="AV170" s="89">
        <v>2.2058676012235798</v>
      </c>
      <c r="AW170" s="380">
        <v>0.38672054020263702</v>
      </c>
      <c r="AX170" s="380">
        <v>0.10928079134804</v>
      </c>
      <c r="AY170" s="89">
        <v>4.6972111263199796</v>
      </c>
      <c r="AZ170" s="380">
        <v>4.2961301719895397</v>
      </c>
      <c r="BA170" s="380">
        <v>0.80329834941056599</v>
      </c>
      <c r="BB170" s="89">
        <v>7.6406557578590499</v>
      </c>
      <c r="BC170" s="382">
        <v>1.0216646187996601</v>
      </c>
      <c r="BD170" s="382">
        <v>5.8838165316799002E-2</v>
      </c>
      <c r="BE170" s="381">
        <v>0.38359684933631599</v>
      </c>
      <c r="BF170" s="380">
        <v>8.1721966553719702E-2</v>
      </c>
      <c r="BG170" s="380">
        <v>0.38359684933631599</v>
      </c>
      <c r="BH170" s="89">
        <v>262.535328647764</v>
      </c>
      <c r="BI170" s="380">
        <v>8.2189864231282908</v>
      </c>
      <c r="BJ170" s="380">
        <v>0.81167913288013005</v>
      </c>
      <c r="BK170" s="89">
        <v>720.25415891930197</v>
      </c>
      <c r="BL170" s="380">
        <v>59.889507623258197</v>
      </c>
      <c r="BM170" s="380">
        <v>1.2105505024101999</v>
      </c>
      <c r="BN170" s="89">
        <v>1279.00545113628</v>
      </c>
      <c r="BO170" s="380">
        <v>155.49336570816101</v>
      </c>
      <c r="BP170" s="380">
        <v>4.1390612161831903</v>
      </c>
      <c r="BQ170" s="89">
        <v>0.56080698582264699</v>
      </c>
      <c r="BR170" s="380">
        <v>0.456292805978741</v>
      </c>
      <c r="BS170" s="380">
        <v>2.51962765430312E-2</v>
      </c>
      <c r="BT170" s="89">
        <v>0.66215430972401101</v>
      </c>
      <c r="BU170" s="380">
        <v>0.49855665845817498</v>
      </c>
      <c r="BV170" s="380">
        <v>0.25257766073808202</v>
      </c>
      <c r="BW170" s="89">
        <v>0.40245787686907603</v>
      </c>
      <c r="BX170" s="380">
        <v>0.813052145364347</v>
      </c>
      <c r="BY170" s="380">
        <v>0.36426335314776898</v>
      </c>
      <c r="BZ170" s="89">
        <v>5.1024892273263402</v>
      </c>
      <c r="CA170" s="380">
        <v>3.51302755061772</v>
      </c>
      <c r="CB170" s="380">
        <v>0.39810309749880202</v>
      </c>
      <c r="CC170" s="89">
        <v>0.88335373853927002</v>
      </c>
      <c r="CD170" s="380">
        <v>0.374895361397795</v>
      </c>
      <c r="CE170" s="380">
        <v>5.0781712896838499E-2</v>
      </c>
      <c r="CF170" s="89">
        <v>17.293343793996101</v>
      </c>
      <c r="CG170" s="380">
        <v>2.9798438234953801</v>
      </c>
      <c r="CH170" s="380">
        <v>0.33335831285842599</v>
      </c>
      <c r="CI170" s="89">
        <v>7.00156539392641</v>
      </c>
      <c r="CJ170" s="380">
        <v>1.4616889571431799</v>
      </c>
      <c r="CK170" s="380">
        <v>0.262945647009317</v>
      </c>
      <c r="CL170" s="381">
        <v>0.76972772023684699</v>
      </c>
      <c r="CM170" s="380">
        <v>0.327506611380951</v>
      </c>
      <c r="CN170" s="380">
        <v>0.76972772023684699</v>
      </c>
      <c r="CO170" s="89">
        <v>575.38735840114305</v>
      </c>
      <c r="CP170" s="380">
        <v>42.895653500255101</v>
      </c>
      <c r="CQ170" s="380">
        <v>1.1018269216506201E-2</v>
      </c>
      <c r="CR170" s="89">
        <v>395.80772558122601</v>
      </c>
      <c r="CS170" s="380">
        <v>29.342432319692598</v>
      </c>
      <c r="CT170" s="380">
        <v>0</v>
      </c>
      <c r="CU170" s="89">
        <v>6.9994996256400599</v>
      </c>
      <c r="CV170" s="380">
        <v>0.46538650415525101</v>
      </c>
      <c r="CW170" s="380">
        <v>0</v>
      </c>
      <c r="CX170" s="381">
        <v>8.8986938122934296E-3</v>
      </c>
      <c r="CY170" s="380">
        <v>0</v>
      </c>
      <c r="CZ170" s="380">
        <v>8.8986938122934296E-3</v>
      </c>
      <c r="DA170" s="381">
        <v>3.4616531189549798E-2</v>
      </c>
      <c r="DB170" s="380">
        <v>0</v>
      </c>
      <c r="DC170" s="380">
        <v>3.4616531189549798E-2</v>
      </c>
      <c r="DD170" s="381">
        <v>0.152869764380685</v>
      </c>
      <c r="DE170" s="380">
        <v>0.13767224780342099</v>
      </c>
      <c r="DF170" s="380">
        <v>0.152869764380685</v>
      </c>
      <c r="DG170" s="381">
        <v>3.7761940499518802E-2</v>
      </c>
      <c r="DH170" s="380">
        <v>7.2684284658893904E-4</v>
      </c>
      <c r="DI170" s="380">
        <v>3.7761940499518802E-2</v>
      </c>
      <c r="DJ170" s="89">
        <v>3.3024705461298498</v>
      </c>
      <c r="DK170" s="380">
        <v>1.34937825006945</v>
      </c>
      <c r="DL170" s="380">
        <v>0</v>
      </c>
      <c r="DM170" s="89">
        <v>257.11483222267799</v>
      </c>
      <c r="DN170" s="380">
        <v>35.892543340842103</v>
      </c>
      <c r="DO170" s="380">
        <v>0</v>
      </c>
      <c r="DP170" s="89">
        <v>701.21529917008195</v>
      </c>
      <c r="DQ170" s="380">
        <v>81.209135786510501</v>
      </c>
      <c r="DR170" s="380">
        <v>0</v>
      </c>
      <c r="DS170" s="89">
        <v>112.158655495874</v>
      </c>
      <c r="DT170" s="380">
        <v>8.4462119005212895</v>
      </c>
      <c r="DU170" s="380">
        <v>4.0283386088952201E-3</v>
      </c>
      <c r="DV170" s="89">
        <v>601.75852751728996</v>
      </c>
      <c r="DW170" s="380">
        <v>66.889457191534703</v>
      </c>
      <c r="DX170" s="380">
        <v>0</v>
      </c>
      <c r="DY170" s="89">
        <v>153.98630048899599</v>
      </c>
      <c r="DZ170" s="380">
        <v>12.0555254718425</v>
      </c>
      <c r="EA170" s="380">
        <v>0</v>
      </c>
      <c r="EB170" s="89">
        <v>55.124711550955503</v>
      </c>
      <c r="EC170" s="380">
        <v>5.0874980149647904</v>
      </c>
      <c r="ED170" s="380">
        <v>0</v>
      </c>
      <c r="EE170" s="89">
        <v>156.949100907088</v>
      </c>
      <c r="EF170" s="380">
        <v>25.3821412427436</v>
      </c>
      <c r="EG170" s="380">
        <v>2.3817568813775301E-2</v>
      </c>
      <c r="EH170" s="89">
        <v>18.425953714951</v>
      </c>
      <c r="EI170" s="380">
        <v>1.2919433204527899</v>
      </c>
      <c r="EJ170" s="380">
        <v>3.2184823563573702E-3</v>
      </c>
      <c r="EK170" s="89">
        <v>93.832533598685799</v>
      </c>
      <c r="EL170" s="380">
        <v>14.970785526619901</v>
      </c>
      <c r="EM170" s="380">
        <v>0</v>
      </c>
      <c r="EN170" s="89">
        <v>15.8830575463226</v>
      </c>
      <c r="EO170" s="380">
        <v>1.5075714063664301</v>
      </c>
      <c r="EP170" s="380">
        <v>3.3076115834113902E-3</v>
      </c>
      <c r="EQ170" s="89">
        <v>35.761866322346997</v>
      </c>
      <c r="ER170" s="380">
        <v>4.1958637959137697</v>
      </c>
      <c r="ES170" s="380">
        <v>0</v>
      </c>
      <c r="ET170" s="89">
        <v>3.7489294109473699</v>
      </c>
      <c r="EU170" s="380">
        <v>0.82170275466431097</v>
      </c>
      <c r="EV170" s="380">
        <v>0</v>
      </c>
      <c r="EW170" s="89">
        <v>19.411069199912699</v>
      </c>
      <c r="EX170" s="380">
        <v>2.7769883580018999</v>
      </c>
      <c r="EY170" s="380">
        <v>0</v>
      </c>
      <c r="EZ170" s="89">
        <v>2.5177636278724198</v>
      </c>
      <c r="FA170" s="380">
        <v>0.62437758262603404</v>
      </c>
      <c r="FB170" s="380">
        <v>0</v>
      </c>
      <c r="FC170" s="381">
        <v>4.6811806156628E-2</v>
      </c>
      <c r="FD170" s="380">
        <v>9.3613310206127703E-2</v>
      </c>
      <c r="FE170" s="380">
        <v>4.6811806156628E-2</v>
      </c>
      <c r="FF170" s="89">
        <v>1.3954834075926299</v>
      </c>
      <c r="FG170" s="380">
        <v>0.32781520683079002</v>
      </c>
      <c r="FH170" s="380">
        <v>3.4113764884495697E-2</v>
      </c>
      <c r="FI170" s="381">
        <v>1.9038585912143101E-2</v>
      </c>
      <c r="FJ170" s="380">
        <v>1.9116917624747301E-4</v>
      </c>
      <c r="FK170" s="380">
        <v>1.9038585912143101E-2</v>
      </c>
      <c r="FL170" s="89">
        <v>3.2616519338330199</v>
      </c>
      <c r="FM170" s="380">
        <v>0.89177475957806396</v>
      </c>
      <c r="FN170" s="380">
        <v>0</v>
      </c>
      <c r="FO170" s="89">
        <v>1.07981768049154</v>
      </c>
      <c r="FP170" s="380">
        <v>0.289163622751341</v>
      </c>
      <c r="FQ170" s="380">
        <v>4.3448879739806604E-3</v>
      </c>
      <c r="FS170" s="118">
        <v>2623.6963263552279</v>
      </c>
      <c r="FT170" s="118">
        <v>1.0705863791954229</v>
      </c>
      <c r="FU170" s="118">
        <v>1.4537042134693363</v>
      </c>
      <c r="FV170" s="207">
        <v>1.2954559743915304</v>
      </c>
    </row>
    <row r="171" spans="2:178">
      <c r="B171" s="73" t="s">
        <v>17</v>
      </c>
      <c r="C171" s="73" t="s">
        <v>51</v>
      </c>
      <c r="D171" s="143" t="s">
        <v>58</v>
      </c>
      <c r="E171" s="143">
        <v>50.2</v>
      </c>
      <c r="F171" s="73">
        <v>0</v>
      </c>
      <c r="G171" s="156" t="s">
        <v>322</v>
      </c>
      <c r="H171" s="73" t="s">
        <v>49</v>
      </c>
      <c r="I171" s="73" t="s">
        <v>1072</v>
      </c>
      <c r="J171" s="73" t="s">
        <v>964</v>
      </c>
      <c r="K171" s="73">
        <v>44</v>
      </c>
      <c r="L171" s="403">
        <v>32.193773948227403</v>
      </c>
      <c r="M171" s="403"/>
      <c r="N171" s="135">
        <v>458.09666466946243</v>
      </c>
      <c r="O171" s="379">
        <v>29840</v>
      </c>
      <c r="P171" s="379">
        <v>1060</v>
      </c>
      <c r="Q171" s="203"/>
      <c r="R171" s="381">
        <v>1.7861266811976049</v>
      </c>
      <c r="S171" s="380">
        <v>4.3680382130349651</v>
      </c>
      <c r="T171" s="380">
        <v>1.7861266811976049</v>
      </c>
      <c r="U171" s="89">
        <v>25.062383589418577</v>
      </c>
      <c r="V171" s="380">
        <v>9.7342614462071797</v>
      </c>
      <c r="W171" s="380">
        <v>2.4346975123781891</v>
      </c>
      <c r="X171" s="89">
        <v>162.57866032286503</v>
      </c>
      <c r="Y171" s="380">
        <v>16.373918420179521</v>
      </c>
      <c r="Z171" s="380">
        <v>0.95895762166801368</v>
      </c>
      <c r="AA171" s="89">
        <v>576.58896637485873</v>
      </c>
      <c r="AB171" s="380">
        <v>90.447572895251028</v>
      </c>
      <c r="AC171" s="380">
        <v>0.11797619737193341</v>
      </c>
      <c r="AD171" s="89">
        <v>74.959161074265083</v>
      </c>
      <c r="AE171" s="380">
        <v>56.860914810164871</v>
      </c>
      <c r="AF171" s="380">
        <v>0.14330219083944196</v>
      </c>
      <c r="AG171" s="89">
        <v>781.34879732387583</v>
      </c>
      <c r="AH171" s="380">
        <v>359.27260661348242</v>
      </c>
      <c r="AI171" s="380">
        <v>197.23230618700174</v>
      </c>
      <c r="AJ171" s="89">
        <v>148823.8970373215</v>
      </c>
      <c r="AK171" s="380">
        <v>7262.7369185120397</v>
      </c>
      <c r="AL171" s="380">
        <v>11.751492402333298</v>
      </c>
      <c r="AM171" s="89">
        <v>77.658582111703822</v>
      </c>
      <c r="AN171" s="380">
        <v>102.38207929949361</v>
      </c>
      <c r="AO171" s="380">
        <v>49.1896115122045</v>
      </c>
      <c r="AP171" s="89">
        <v>452.75033340433419</v>
      </c>
      <c r="AQ171" s="380">
        <v>160.09118258845791</v>
      </c>
      <c r="AR171" s="380">
        <v>62.031438441834595</v>
      </c>
      <c r="AS171" s="89">
        <v>16.659682680151242</v>
      </c>
      <c r="AT171" s="380">
        <v>8.1136007332154705</v>
      </c>
      <c r="AU171" s="380">
        <v>4.7578182319708784</v>
      </c>
      <c r="AV171" s="89">
        <v>2.2979145320497958</v>
      </c>
      <c r="AW171" s="380">
        <v>0.41198334701467226</v>
      </c>
      <c r="AX171" s="380">
        <v>3.7249853437192601E-2</v>
      </c>
      <c r="AY171" s="89">
        <v>3.2761297404647549</v>
      </c>
      <c r="AZ171" s="380">
        <v>2.9019176887370968</v>
      </c>
      <c r="BA171" s="380">
        <v>0.26278626909759834</v>
      </c>
      <c r="BB171" s="89">
        <v>6.8472501744310721</v>
      </c>
      <c r="BC171" s="382">
        <v>0.76397565146391366</v>
      </c>
      <c r="BD171" s="382">
        <v>1.8857777881155766E-2</v>
      </c>
      <c r="BE171" s="381">
        <v>0.1528541198251932</v>
      </c>
      <c r="BF171" s="380">
        <v>7.8574229661148923E-2</v>
      </c>
      <c r="BG171" s="380">
        <v>0.1528541198251932</v>
      </c>
      <c r="BH171" s="89">
        <v>287.92363123909968</v>
      </c>
      <c r="BI171" s="380">
        <v>20.400457630070804</v>
      </c>
      <c r="BJ171" s="380">
        <v>0.28780751321457382</v>
      </c>
      <c r="BK171" s="89">
        <v>806.98915269618658</v>
      </c>
      <c r="BL171" s="380">
        <v>64.223710590348844</v>
      </c>
      <c r="BM171" s="380">
        <v>0.3772811770231681</v>
      </c>
      <c r="BN171" s="89">
        <v>1266.6030382027013</v>
      </c>
      <c r="BO171" s="380">
        <v>98.905594136697886</v>
      </c>
      <c r="BP171" s="380">
        <v>1.0406399134000481</v>
      </c>
      <c r="BQ171" s="89">
        <v>0.68553958350099764</v>
      </c>
      <c r="BR171" s="380">
        <v>0.26855993360748764</v>
      </c>
      <c r="BS171" s="380">
        <v>3.4646068845718661E-3</v>
      </c>
      <c r="BT171" s="89">
        <v>0.66936037119387104</v>
      </c>
      <c r="BU171" s="380">
        <v>0.55221483621824197</v>
      </c>
      <c r="BV171" s="380">
        <v>0.12131143551759363</v>
      </c>
      <c r="BW171" s="381">
        <v>0.11897211832033749</v>
      </c>
      <c r="BX171" s="380">
        <v>0.36369664518230999</v>
      </c>
      <c r="BY171" s="380">
        <v>0.11897211832033749</v>
      </c>
      <c r="BZ171" s="89">
        <v>3.5837267866942426</v>
      </c>
      <c r="CA171" s="380">
        <v>1.6332496499320934</v>
      </c>
      <c r="CB171" s="380">
        <v>0.16888193264691051</v>
      </c>
      <c r="CC171" s="89">
        <v>1.1839417543945348</v>
      </c>
      <c r="CD171" s="380">
        <v>0.45127133579182804</v>
      </c>
      <c r="CE171" s="380">
        <v>1.1717798975496687E-2</v>
      </c>
      <c r="CF171" s="89">
        <v>15.658127377019195</v>
      </c>
      <c r="CG171" s="380">
        <v>2.3288174126267056</v>
      </c>
      <c r="CH171" s="380">
        <v>0.10044059924506711</v>
      </c>
      <c r="CI171" s="89">
        <v>5.6996464863043084</v>
      </c>
      <c r="CJ171" s="380">
        <v>1.5912526517139938</v>
      </c>
      <c r="CK171" s="380">
        <v>7.8248843207785329E-2</v>
      </c>
      <c r="CL171" s="381">
        <v>0.24776968386298553</v>
      </c>
      <c r="CM171" s="380">
        <v>0.41902273248684779</v>
      </c>
      <c r="CN171" s="380">
        <v>0.24776968386298553</v>
      </c>
      <c r="CO171" s="89">
        <v>580.95852252770089</v>
      </c>
      <c r="CP171" s="380">
        <v>74.182302475137774</v>
      </c>
      <c r="CQ171" s="380">
        <v>4.3267082347510409E-3</v>
      </c>
      <c r="CR171" s="89">
        <v>361.74295349712213</v>
      </c>
      <c r="CS171" s="380">
        <v>37.559010576544722</v>
      </c>
      <c r="CT171" s="380">
        <v>0</v>
      </c>
      <c r="CU171" s="89">
        <v>4.4747155205234801</v>
      </c>
      <c r="CV171" s="380">
        <v>1.0212819187327105</v>
      </c>
      <c r="CW171" s="380">
        <v>3.5722363406334653E-3</v>
      </c>
      <c r="CX171" s="381">
        <v>2.0476638906567076E-3</v>
      </c>
      <c r="CY171" s="380">
        <v>0</v>
      </c>
      <c r="CZ171" s="380">
        <v>2.0476638906567076E-3</v>
      </c>
      <c r="DA171" s="89">
        <v>0</v>
      </c>
      <c r="DB171" s="380">
        <v>0</v>
      </c>
      <c r="DC171" s="380">
        <v>0</v>
      </c>
      <c r="DD171" s="89">
        <v>6.8639789111277938E-2</v>
      </c>
      <c r="DE171" s="380">
        <v>0.13284178641587271</v>
      </c>
      <c r="DF171" s="380">
        <v>4.8459844374136425E-2</v>
      </c>
      <c r="DG171" s="381">
        <v>1.532788778144197E-2</v>
      </c>
      <c r="DH171" s="380">
        <v>7.4036706097204428E-4</v>
      </c>
      <c r="DI171" s="380">
        <v>1.532788778144197E-2</v>
      </c>
      <c r="DJ171" s="89">
        <v>7.3007648874786728</v>
      </c>
      <c r="DK171" s="380">
        <v>2.689741930507338</v>
      </c>
      <c r="DL171" s="380">
        <v>2.1843755792462612E-2</v>
      </c>
      <c r="DM171" s="89">
        <v>231.0768535056948</v>
      </c>
      <c r="DN171" s="380">
        <v>23.999294634689551</v>
      </c>
      <c r="DO171" s="380">
        <v>0</v>
      </c>
      <c r="DP171" s="89">
        <v>646.56124343668216</v>
      </c>
      <c r="DQ171" s="380">
        <v>77.459875888046511</v>
      </c>
      <c r="DR171" s="380">
        <v>0</v>
      </c>
      <c r="DS171" s="89">
        <v>100.36250387558263</v>
      </c>
      <c r="DT171" s="380">
        <v>11.800822005830462</v>
      </c>
      <c r="DU171" s="380">
        <v>0</v>
      </c>
      <c r="DV171" s="89">
        <v>530.98914596538282</v>
      </c>
      <c r="DW171" s="380">
        <v>52.918404313677954</v>
      </c>
      <c r="DX171" s="380">
        <v>7.1130510795006444E-3</v>
      </c>
      <c r="DY171" s="89">
        <v>133.89603542794603</v>
      </c>
      <c r="DZ171" s="380">
        <v>16.356388985467994</v>
      </c>
      <c r="EA171" s="380">
        <v>8.2338868694777807E-3</v>
      </c>
      <c r="EB171" s="89">
        <v>45.319756610390215</v>
      </c>
      <c r="EC171" s="380">
        <v>6.1881842230878386</v>
      </c>
      <c r="ED171" s="380">
        <v>0</v>
      </c>
      <c r="EE171" s="89">
        <v>140.20435213716942</v>
      </c>
      <c r="EF171" s="380">
        <v>19.208827410210308</v>
      </c>
      <c r="EG171" s="380">
        <v>0</v>
      </c>
      <c r="EH171" s="89">
        <v>16.115375572111947</v>
      </c>
      <c r="EI171" s="380">
        <v>1.8961493035759331</v>
      </c>
      <c r="EJ171" s="380">
        <v>0</v>
      </c>
      <c r="EK171" s="89">
        <v>82.654046083397645</v>
      </c>
      <c r="EL171" s="380">
        <v>10.747495357790294</v>
      </c>
      <c r="EM171" s="380">
        <v>0</v>
      </c>
      <c r="EN171" s="89">
        <v>13.94170498211218</v>
      </c>
      <c r="EO171" s="380">
        <v>2.1322774142418308</v>
      </c>
      <c r="EP171" s="380">
        <v>0</v>
      </c>
      <c r="EQ171" s="89">
        <v>31.864411744867784</v>
      </c>
      <c r="ER171" s="380">
        <v>4.7653182547219455</v>
      </c>
      <c r="ES171" s="380">
        <v>0</v>
      </c>
      <c r="ET171" s="89">
        <v>3.5130343137540594</v>
      </c>
      <c r="EU171" s="380">
        <v>0.6187987682869156</v>
      </c>
      <c r="EV171" s="380">
        <v>0</v>
      </c>
      <c r="EW171" s="89">
        <v>18.487328690202261</v>
      </c>
      <c r="EX171" s="380">
        <v>2.7340359440017625</v>
      </c>
      <c r="EY171" s="380">
        <v>0</v>
      </c>
      <c r="EZ171" s="89">
        <v>2.371986333688858</v>
      </c>
      <c r="FA171" s="380">
        <v>0.36721786368174963</v>
      </c>
      <c r="FB171" s="380">
        <v>0</v>
      </c>
      <c r="FC171" s="89">
        <v>6.2500319734357795E-2</v>
      </c>
      <c r="FD171" s="380">
        <v>0.10123499980843462</v>
      </c>
      <c r="FE171" s="380">
        <v>1.5086387011342199E-2</v>
      </c>
      <c r="FF171" s="89">
        <v>0.98071757626216238</v>
      </c>
      <c r="FG171" s="380">
        <v>0.33613053383013808</v>
      </c>
      <c r="FH171" s="380">
        <v>5.2308556888610294E-3</v>
      </c>
      <c r="FI171" s="381">
        <v>4.2870377387659387E-3</v>
      </c>
      <c r="FJ171" s="380">
        <v>1.3997100366629737E-4</v>
      </c>
      <c r="FK171" s="380">
        <v>4.2870377387659387E-3</v>
      </c>
      <c r="FL171" s="89">
        <v>2.7186573282986655</v>
      </c>
      <c r="FM171" s="380">
        <v>0.50699117664263804</v>
      </c>
      <c r="FN171" s="380">
        <v>1.4469390318571113E-3</v>
      </c>
      <c r="FO171" s="89">
        <v>0.8592325544928433</v>
      </c>
      <c r="FP171" s="380">
        <v>0.25308639033039881</v>
      </c>
      <c r="FQ171" s="380">
        <v>0</v>
      </c>
      <c r="FS171" s="118">
        <v>2359.1007321761053</v>
      </c>
      <c r="FT171" s="118">
        <v>1.0004291712211455</v>
      </c>
      <c r="FU171" s="118">
        <v>1.605998173319837</v>
      </c>
      <c r="FV171" s="207">
        <v>1.1461521888579655</v>
      </c>
    </row>
    <row r="172" spans="2:178">
      <c r="B172" s="73" t="s">
        <v>17</v>
      </c>
      <c r="C172" s="73" t="s">
        <v>51</v>
      </c>
      <c r="D172" s="143" t="s">
        <v>58</v>
      </c>
      <c r="E172" s="143">
        <v>50.2</v>
      </c>
      <c r="F172" s="73">
        <v>0</v>
      </c>
      <c r="G172" s="156" t="s">
        <v>322</v>
      </c>
      <c r="H172" s="73" t="s">
        <v>49</v>
      </c>
      <c r="I172" s="73" t="s">
        <v>1073</v>
      </c>
      <c r="J172" s="73" t="s">
        <v>964</v>
      </c>
      <c r="K172" s="73">
        <v>44</v>
      </c>
      <c r="L172" s="403">
        <v>32.193773948227403</v>
      </c>
      <c r="M172" s="403"/>
      <c r="N172" s="135">
        <v>911.51887357699161</v>
      </c>
      <c r="O172" s="379">
        <v>30259.999999999996</v>
      </c>
      <c r="P172" s="379">
        <v>960</v>
      </c>
      <c r="Q172" s="203"/>
      <c r="R172" s="381">
        <v>2.9966722869978661</v>
      </c>
      <c r="S172" s="380">
        <v>5.0498576862483038</v>
      </c>
      <c r="T172" s="380">
        <v>2.9966722869978661</v>
      </c>
      <c r="U172" s="89">
        <v>22.553942289065546</v>
      </c>
      <c r="V172" s="380">
        <v>7.7764627127194332</v>
      </c>
      <c r="W172" s="380">
        <v>8.3047906947475383</v>
      </c>
      <c r="X172" s="89">
        <v>232.83067562162054</v>
      </c>
      <c r="Y172" s="380">
        <v>43.663439783875823</v>
      </c>
      <c r="Z172" s="380">
        <v>1.1967967715988446</v>
      </c>
      <c r="AA172" s="89">
        <v>476.90816876287295</v>
      </c>
      <c r="AB172" s="380">
        <v>38.756754104485012</v>
      </c>
      <c r="AC172" s="380">
        <v>0</v>
      </c>
      <c r="AD172" s="89">
        <v>241.42156523633884</v>
      </c>
      <c r="AE172" s="380">
        <v>130.6789188666265</v>
      </c>
      <c r="AF172" s="380">
        <v>0.22285136873588521</v>
      </c>
      <c r="AG172" s="89">
        <v>1052.2732182370178</v>
      </c>
      <c r="AH172" s="380">
        <v>399.97075510637035</v>
      </c>
      <c r="AI172" s="380">
        <v>521.70476785024232</v>
      </c>
      <c r="AJ172" s="89">
        <v>149986.55667945708</v>
      </c>
      <c r="AK172" s="380">
        <v>3848.6972926523158</v>
      </c>
      <c r="AL172" s="380">
        <v>22.510221347946732</v>
      </c>
      <c r="AM172" s="381">
        <v>154.20303325786793</v>
      </c>
      <c r="AN172" s="380">
        <v>110.10293193269237</v>
      </c>
      <c r="AO172" s="380">
        <v>154.20303325786793</v>
      </c>
      <c r="AP172" s="89">
        <v>496.33677154292468</v>
      </c>
      <c r="AQ172" s="380">
        <v>222.58011135223313</v>
      </c>
      <c r="AR172" s="380">
        <v>51.900767219395838</v>
      </c>
      <c r="AS172" s="381">
        <v>10.756864714698153</v>
      </c>
      <c r="AT172" s="380">
        <v>12.968693646922734</v>
      </c>
      <c r="AU172" s="380">
        <v>10.756864714698153</v>
      </c>
      <c r="AV172" s="89">
        <v>2.4688711652310058</v>
      </c>
      <c r="AW172" s="380">
        <v>0.46423725778954944</v>
      </c>
      <c r="AX172" s="380">
        <v>5.2205908317259402E-2</v>
      </c>
      <c r="AY172" s="89">
        <v>3.2670045458297374</v>
      </c>
      <c r="AZ172" s="380">
        <v>1.6028933249840367</v>
      </c>
      <c r="BA172" s="380">
        <v>0.75884466999485622</v>
      </c>
      <c r="BB172" s="89">
        <v>7.3989100636171479</v>
      </c>
      <c r="BC172" s="382">
        <v>0.93625368514575258</v>
      </c>
      <c r="BD172" s="382">
        <v>5.0445140276027818E-2</v>
      </c>
      <c r="BE172" s="381">
        <v>3.5637127508033982E-5</v>
      </c>
      <c r="BF172" s="380">
        <v>0.11086263849228639</v>
      </c>
      <c r="BG172" s="380">
        <v>3.5637127508033982E-5</v>
      </c>
      <c r="BH172" s="89">
        <v>261.3243626590322</v>
      </c>
      <c r="BI172" s="380">
        <v>16.768491803375881</v>
      </c>
      <c r="BJ172" s="380">
        <v>0.65944210631263889</v>
      </c>
      <c r="BK172" s="89">
        <v>736.89705090752443</v>
      </c>
      <c r="BL172" s="380">
        <v>59.186894921230454</v>
      </c>
      <c r="BM172" s="380">
        <v>0.84563368916687853</v>
      </c>
      <c r="BN172" s="89">
        <v>1253.5944249645515</v>
      </c>
      <c r="BO172" s="380">
        <v>37.041502308992797</v>
      </c>
      <c r="BP172" s="380">
        <v>1.2545933246480048</v>
      </c>
      <c r="BQ172" s="89">
        <v>0.69115703213457269</v>
      </c>
      <c r="BR172" s="380">
        <v>0.31259970723571778</v>
      </c>
      <c r="BS172" s="380">
        <v>0</v>
      </c>
      <c r="BT172" s="89">
        <v>0.44384105457204948</v>
      </c>
      <c r="BU172" s="380">
        <v>0.48905996277261149</v>
      </c>
      <c r="BV172" s="380">
        <v>0.16044124562466985</v>
      </c>
      <c r="BW172" s="381">
        <v>0.22536189198427012</v>
      </c>
      <c r="BX172" s="380">
        <v>0.31055292438338916</v>
      </c>
      <c r="BY172" s="380">
        <v>0.22536189198427012</v>
      </c>
      <c r="BZ172" s="89">
        <v>4.1986353835453194</v>
      </c>
      <c r="CA172" s="380">
        <v>0.92756871326536949</v>
      </c>
      <c r="CB172" s="380">
        <v>0.25205013209578658</v>
      </c>
      <c r="CC172" s="89">
        <v>0.88836465739998605</v>
      </c>
      <c r="CD172" s="380">
        <v>0.47413965503480177</v>
      </c>
      <c r="CE172" s="380">
        <v>8.1173203031019547E-2</v>
      </c>
      <c r="CF172" s="89">
        <v>16.451047216813578</v>
      </c>
      <c r="CG172" s="380">
        <v>2.0215884360966063</v>
      </c>
      <c r="CH172" s="380">
        <v>0.17103536556580867</v>
      </c>
      <c r="CI172" s="89">
        <v>5.9289909493416566</v>
      </c>
      <c r="CJ172" s="380">
        <v>2.090664592544091</v>
      </c>
      <c r="CK172" s="380">
        <v>0.20765972493233933</v>
      </c>
      <c r="CL172" s="381">
        <v>0.79600112736244255</v>
      </c>
      <c r="CM172" s="380">
        <v>0.258458078461964</v>
      </c>
      <c r="CN172" s="380">
        <v>0.79600112736244255</v>
      </c>
      <c r="CO172" s="89">
        <v>568.75175649729283</v>
      </c>
      <c r="CP172" s="380">
        <v>49.994051280824721</v>
      </c>
      <c r="CQ172" s="380">
        <v>0</v>
      </c>
      <c r="CR172" s="89">
        <v>371.94581765886142</v>
      </c>
      <c r="CS172" s="380">
        <v>28.977521606495209</v>
      </c>
      <c r="CT172" s="380">
        <v>0</v>
      </c>
      <c r="CU172" s="89">
        <v>5.0966761665369376</v>
      </c>
      <c r="CV172" s="380">
        <v>0.89772576734419207</v>
      </c>
      <c r="CW172" s="380">
        <v>0</v>
      </c>
      <c r="CX172" s="89">
        <v>0</v>
      </c>
      <c r="CY172" s="380">
        <v>0</v>
      </c>
      <c r="CZ172" s="380">
        <v>0</v>
      </c>
      <c r="DA172" s="381">
        <v>0.12246930911745625</v>
      </c>
      <c r="DB172" s="380">
        <v>0</v>
      </c>
      <c r="DC172" s="380">
        <v>0.12246930911745625</v>
      </c>
      <c r="DD172" s="381">
        <v>8.977828406083628E-2</v>
      </c>
      <c r="DE172" s="380">
        <v>7.5286910520441883E-2</v>
      </c>
      <c r="DF172" s="380">
        <v>8.977828406083628E-2</v>
      </c>
      <c r="DG172" s="381">
        <v>1.3367023676315849E-7</v>
      </c>
      <c r="DH172" s="380">
        <v>6.2277902780108425E-2</v>
      </c>
      <c r="DI172" s="380">
        <v>1.3367023676315849E-7</v>
      </c>
      <c r="DJ172" s="89">
        <v>5.6782944647880349</v>
      </c>
      <c r="DK172" s="380">
        <v>1.7199073931420334</v>
      </c>
      <c r="DL172" s="380">
        <v>0</v>
      </c>
      <c r="DM172" s="89">
        <v>239.33494572312654</v>
      </c>
      <c r="DN172" s="380">
        <v>22.794642909060968</v>
      </c>
      <c r="DO172" s="380">
        <v>0</v>
      </c>
      <c r="DP172" s="89">
        <v>673.0870630502319</v>
      </c>
      <c r="DQ172" s="380">
        <v>58.252731242257127</v>
      </c>
      <c r="DR172" s="380">
        <v>0</v>
      </c>
      <c r="DS172" s="89">
        <v>106.83474785332317</v>
      </c>
      <c r="DT172" s="380">
        <v>9.3067730590427793</v>
      </c>
      <c r="DU172" s="380">
        <v>0</v>
      </c>
      <c r="DV172" s="89">
        <v>555.48065069614745</v>
      </c>
      <c r="DW172" s="380">
        <v>28.558328467682841</v>
      </c>
      <c r="DX172" s="380">
        <v>0</v>
      </c>
      <c r="DY172" s="89">
        <v>140.96286952012014</v>
      </c>
      <c r="DZ172" s="380">
        <v>9.2966748000048884</v>
      </c>
      <c r="EA172" s="380">
        <v>0</v>
      </c>
      <c r="EB172" s="89">
        <v>47.513148127961188</v>
      </c>
      <c r="EC172" s="380">
        <v>4.151566829057824</v>
      </c>
      <c r="ED172" s="380">
        <v>0</v>
      </c>
      <c r="EE172" s="89">
        <v>147.50671368111733</v>
      </c>
      <c r="EF172" s="380">
        <v>9.5239963870612705</v>
      </c>
      <c r="EG172" s="380">
        <v>0</v>
      </c>
      <c r="EH172" s="89">
        <v>16.621009406984879</v>
      </c>
      <c r="EI172" s="380">
        <v>1.2977694590894373</v>
      </c>
      <c r="EJ172" s="380">
        <v>0</v>
      </c>
      <c r="EK172" s="89">
        <v>86.308992263671414</v>
      </c>
      <c r="EL172" s="380">
        <v>7.0058620180246045</v>
      </c>
      <c r="EM172" s="380">
        <v>0</v>
      </c>
      <c r="EN172" s="89">
        <v>14.132601647136259</v>
      </c>
      <c r="EO172" s="380">
        <v>1.0919172961910142</v>
      </c>
      <c r="EP172" s="380">
        <v>0</v>
      </c>
      <c r="EQ172" s="89">
        <v>33.5594688546635</v>
      </c>
      <c r="ER172" s="380">
        <v>1.7743604841036698</v>
      </c>
      <c r="ES172" s="380">
        <v>0</v>
      </c>
      <c r="ET172" s="89">
        <v>3.5535558661249329</v>
      </c>
      <c r="EU172" s="380">
        <v>0.40427695176480732</v>
      </c>
      <c r="EV172" s="380">
        <v>0</v>
      </c>
      <c r="EW172" s="89">
        <v>18.696901772255085</v>
      </c>
      <c r="EX172" s="380">
        <v>1.5760882737593016</v>
      </c>
      <c r="EY172" s="380">
        <v>0</v>
      </c>
      <c r="EZ172" s="89">
        <v>2.4487348294536173</v>
      </c>
      <c r="FA172" s="380">
        <v>0.27719293210255458</v>
      </c>
      <c r="FB172" s="380">
        <v>0</v>
      </c>
      <c r="FC172" s="89">
        <v>6.8993701503584193E-2</v>
      </c>
      <c r="FD172" s="380">
        <v>0.10498443948369218</v>
      </c>
      <c r="FE172" s="380">
        <v>5.7006421514178535E-2</v>
      </c>
      <c r="FF172" s="89">
        <v>1.1520191506042365</v>
      </c>
      <c r="FG172" s="380">
        <v>0.36688856122886826</v>
      </c>
      <c r="FH172" s="380">
        <v>0</v>
      </c>
      <c r="FI172" s="381">
        <v>4.3780165630274717E-8</v>
      </c>
      <c r="FJ172" s="380">
        <v>9.0424325026805844E-4</v>
      </c>
      <c r="FK172" s="380">
        <v>4.3780165630274717E-8</v>
      </c>
      <c r="FL172" s="89">
        <v>3.1187480454965879</v>
      </c>
      <c r="FM172" s="380">
        <v>0.540785584600456</v>
      </c>
      <c r="FN172" s="380">
        <v>0</v>
      </c>
      <c r="FO172" s="89">
        <v>1.0011990962122814</v>
      </c>
      <c r="FP172" s="380">
        <v>0.15347783251780009</v>
      </c>
      <c r="FQ172" s="380">
        <v>0</v>
      </c>
      <c r="FS172" s="118">
        <v>2457.9872209511791</v>
      </c>
      <c r="FT172" s="118">
        <v>0.99655455161975048</v>
      </c>
      <c r="FU172" s="118">
        <v>1.529125290552229</v>
      </c>
      <c r="FV172" s="207">
        <v>1.2736160763443993</v>
      </c>
    </row>
    <row r="173" spans="2:178">
      <c r="B173" s="73" t="s">
        <v>17</v>
      </c>
      <c r="C173" s="73" t="s">
        <v>51</v>
      </c>
      <c r="D173" s="143" t="s">
        <v>58</v>
      </c>
      <c r="E173" s="143">
        <v>50.2</v>
      </c>
      <c r="F173" s="73">
        <v>0</v>
      </c>
      <c r="G173" s="156" t="s">
        <v>322</v>
      </c>
      <c r="H173" s="73" t="s">
        <v>49</v>
      </c>
      <c r="I173" s="73" t="s">
        <v>1074</v>
      </c>
      <c r="J173" s="73" t="s">
        <v>920</v>
      </c>
      <c r="K173" s="73">
        <v>33</v>
      </c>
      <c r="L173" s="403">
        <v>32.193773948227403</v>
      </c>
      <c r="M173" s="403"/>
      <c r="N173" s="135">
        <v>532.88795686039509</v>
      </c>
      <c r="O173" s="379">
        <v>31710</v>
      </c>
      <c r="P173" s="379">
        <v>1060</v>
      </c>
      <c r="Q173" s="203"/>
      <c r="R173" s="381">
        <v>5.1810873594654288</v>
      </c>
      <c r="S173" s="380">
        <v>4.5893484856893236</v>
      </c>
      <c r="T173" s="380">
        <v>5.1810873594654288</v>
      </c>
      <c r="U173" s="89">
        <v>20.175177732051409</v>
      </c>
      <c r="V173" s="380">
        <v>9.7248286879351067</v>
      </c>
      <c r="W173" s="380">
        <v>7.1012409644908336</v>
      </c>
      <c r="X173" s="89">
        <v>188.41878486241072</v>
      </c>
      <c r="Y173" s="380">
        <v>10.077630056592964</v>
      </c>
      <c r="Z173" s="380">
        <v>2.3519291998133496</v>
      </c>
      <c r="AA173" s="89">
        <v>668.78905994758941</v>
      </c>
      <c r="AB173" s="380">
        <v>136.26935720520342</v>
      </c>
      <c r="AC173" s="380">
        <v>0.44875602448573298</v>
      </c>
      <c r="AD173" s="89">
        <v>109.24553529187732</v>
      </c>
      <c r="AE173" s="380">
        <v>133.83897678968992</v>
      </c>
      <c r="AF173" s="380">
        <v>0.37985111372779795</v>
      </c>
      <c r="AG173" s="381">
        <v>459.27973174443974</v>
      </c>
      <c r="AH173" s="380">
        <v>458.51152668617635</v>
      </c>
      <c r="AI173" s="380">
        <v>459.27973174443974</v>
      </c>
      <c r="AJ173" s="89">
        <v>151846.22999450835</v>
      </c>
      <c r="AK173" s="380">
        <v>5129.5599677419596</v>
      </c>
      <c r="AL173" s="380">
        <v>31.945466380964849</v>
      </c>
      <c r="AM173" s="381">
        <v>115.25256476744289</v>
      </c>
      <c r="AN173" s="380">
        <v>179.61569049805391</v>
      </c>
      <c r="AO173" s="380">
        <v>115.25256476744289</v>
      </c>
      <c r="AP173" s="89">
        <v>456.37289884907347</v>
      </c>
      <c r="AQ173" s="380">
        <v>220.79066329917043</v>
      </c>
      <c r="AR173" s="380">
        <v>200.80678895157425</v>
      </c>
      <c r="AS173" s="89">
        <v>23.475942645743444</v>
      </c>
      <c r="AT173" s="380">
        <v>15.661124840387853</v>
      </c>
      <c r="AU173" s="380">
        <v>12.452444761617558</v>
      </c>
      <c r="AV173" s="89">
        <v>2.5877395728247761</v>
      </c>
      <c r="AW173" s="380">
        <v>0.63086325338229654</v>
      </c>
      <c r="AX173" s="380">
        <v>0.1072060325539814</v>
      </c>
      <c r="AY173" s="89">
        <v>43.1623299616206</v>
      </c>
      <c r="AZ173" s="380">
        <v>36.579233827632272</v>
      </c>
      <c r="BA173" s="380">
        <v>0.6302606327040241</v>
      </c>
      <c r="BB173" s="89">
        <v>7.8617446356450387</v>
      </c>
      <c r="BC173" s="382">
        <v>2.772688929008098</v>
      </c>
      <c r="BD173" s="382">
        <v>5.7687763045196135E-2</v>
      </c>
      <c r="BE173" s="381">
        <v>0.38696196311844538</v>
      </c>
      <c r="BF173" s="380">
        <v>0.11960889027496226</v>
      </c>
      <c r="BG173" s="380">
        <v>0.38696196311844538</v>
      </c>
      <c r="BH173" s="89">
        <v>352.68083750193205</v>
      </c>
      <c r="BI173" s="380">
        <v>21.640305734206152</v>
      </c>
      <c r="BJ173" s="380">
        <v>0.72824272562431869</v>
      </c>
      <c r="BK173" s="89">
        <v>1302.6702137511252</v>
      </c>
      <c r="BL173" s="380">
        <v>378.81375287083961</v>
      </c>
      <c r="BM173" s="380">
        <v>1.1165877253059107</v>
      </c>
      <c r="BN173" s="89">
        <v>1510.5972959979083</v>
      </c>
      <c r="BO173" s="380">
        <v>188.85140640598092</v>
      </c>
      <c r="BP173" s="380">
        <v>3.125004470536485</v>
      </c>
      <c r="BQ173" s="89">
        <v>1.1585161260980614</v>
      </c>
      <c r="BR173" s="380">
        <v>0.40817332656649929</v>
      </c>
      <c r="BS173" s="380">
        <v>2.5774985825334454E-2</v>
      </c>
      <c r="BT173" s="89">
        <v>0.74048515117622093</v>
      </c>
      <c r="BU173" s="380">
        <v>0.5366421176197872</v>
      </c>
      <c r="BV173" s="380">
        <v>0.22096371825420327</v>
      </c>
      <c r="BW173" s="381">
        <v>0.32662098564005509</v>
      </c>
      <c r="BX173" s="380">
        <v>0.4245668224174734</v>
      </c>
      <c r="BY173" s="380">
        <v>0.32662098564005509</v>
      </c>
      <c r="BZ173" s="89">
        <v>13.862175811792774</v>
      </c>
      <c r="CA173" s="380">
        <v>8.9406421894161312</v>
      </c>
      <c r="CB173" s="380">
        <v>0.35167017354586039</v>
      </c>
      <c r="CC173" s="89">
        <v>1.3105973666812814</v>
      </c>
      <c r="CD173" s="380">
        <v>0.33385845892420885</v>
      </c>
      <c r="CE173" s="380">
        <v>2.9425754934199536E-2</v>
      </c>
      <c r="CF173" s="89">
        <v>14.24502928795912</v>
      </c>
      <c r="CG173" s="380">
        <v>2.7789836503291721</v>
      </c>
      <c r="CH173" s="380">
        <v>0.33036091027920622</v>
      </c>
      <c r="CI173" s="89">
        <v>4.8352677562583821</v>
      </c>
      <c r="CJ173" s="380">
        <v>1.730300867219686</v>
      </c>
      <c r="CK173" s="380">
        <v>0.18456900292498651</v>
      </c>
      <c r="CL173" s="381">
        <v>0.73964212911595317</v>
      </c>
      <c r="CM173" s="380">
        <v>0.59966738801787367</v>
      </c>
      <c r="CN173" s="380">
        <v>0.73964212911595317</v>
      </c>
      <c r="CO173" s="89">
        <v>639.80372510054167</v>
      </c>
      <c r="CP173" s="380">
        <v>28.906225025274459</v>
      </c>
      <c r="CQ173" s="380">
        <v>1.1670803349501395E-2</v>
      </c>
      <c r="CR173" s="89">
        <v>342.40198476652239</v>
      </c>
      <c r="CS173" s="380">
        <v>17.916266471295888</v>
      </c>
      <c r="CT173" s="380">
        <v>0</v>
      </c>
      <c r="CU173" s="89">
        <v>4.8986545269056112</v>
      </c>
      <c r="CV173" s="380">
        <v>1.1228516711840171</v>
      </c>
      <c r="CW173" s="380">
        <v>0</v>
      </c>
      <c r="CX173" s="381">
        <v>7.7482482548098626E-3</v>
      </c>
      <c r="CY173" s="380">
        <v>5.1734732324277173E-3</v>
      </c>
      <c r="CZ173" s="380">
        <v>7.7482482548098626E-3</v>
      </c>
      <c r="DA173" s="89">
        <v>1.3406210249141499E-2</v>
      </c>
      <c r="DB173" s="380">
        <v>2.6812420498283127E-2</v>
      </c>
      <c r="DC173" s="380">
        <v>0</v>
      </c>
      <c r="DD173" s="381">
        <v>0.11231640783169444</v>
      </c>
      <c r="DE173" s="380">
        <v>0.10245400906083951</v>
      </c>
      <c r="DF173" s="380">
        <v>0.11231640783169444</v>
      </c>
      <c r="DG173" s="381">
        <v>5.9652835936355564E-2</v>
      </c>
      <c r="DH173" s="380">
        <v>2.8139619313442134E-2</v>
      </c>
      <c r="DI173" s="380">
        <v>5.9652835936355564E-2</v>
      </c>
      <c r="DJ173" s="89">
        <v>7.9217828763117382</v>
      </c>
      <c r="DK173" s="380">
        <v>1.8372252993355138</v>
      </c>
      <c r="DL173" s="380">
        <v>0</v>
      </c>
      <c r="DM173" s="89">
        <v>221.22364457568889</v>
      </c>
      <c r="DN173" s="380">
        <v>10.994667413678982</v>
      </c>
      <c r="DO173" s="380">
        <v>0</v>
      </c>
      <c r="DP173" s="89">
        <v>610.03522633167574</v>
      </c>
      <c r="DQ173" s="380">
        <v>31.498004276663497</v>
      </c>
      <c r="DR173" s="380">
        <v>0</v>
      </c>
      <c r="DS173" s="89">
        <v>99.21044494482345</v>
      </c>
      <c r="DT173" s="380">
        <v>3.7360143668051564</v>
      </c>
      <c r="DU173" s="380">
        <v>0</v>
      </c>
      <c r="DV173" s="89">
        <v>521.48489326510401</v>
      </c>
      <c r="DW173" s="380">
        <v>22.132579586336149</v>
      </c>
      <c r="DX173" s="380">
        <v>1.9178474468735593E-2</v>
      </c>
      <c r="DY173" s="89">
        <v>124.42690553504745</v>
      </c>
      <c r="DZ173" s="380">
        <v>7.4212762114849982</v>
      </c>
      <c r="EA173" s="380">
        <v>3.117996372521167E-2</v>
      </c>
      <c r="EB173" s="89">
        <v>41.385344850619589</v>
      </c>
      <c r="EC173" s="380">
        <v>2.7357160912361294</v>
      </c>
      <c r="ED173" s="380">
        <v>0</v>
      </c>
      <c r="EE173" s="89">
        <v>132.12168276615941</v>
      </c>
      <c r="EF173" s="380">
        <v>10.044481646392585</v>
      </c>
      <c r="EG173" s="380">
        <v>0</v>
      </c>
      <c r="EH173" s="89">
        <v>15.220953923841316</v>
      </c>
      <c r="EI173" s="380">
        <v>0.78489867898429144</v>
      </c>
      <c r="EJ173" s="380">
        <v>0</v>
      </c>
      <c r="EK173" s="89">
        <v>76.752684972548067</v>
      </c>
      <c r="EL173" s="380">
        <v>5.4030175788165469</v>
      </c>
      <c r="EM173" s="380">
        <v>0</v>
      </c>
      <c r="EN173" s="89">
        <v>13.053257365208204</v>
      </c>
      <c r="EO173" s="380">
        <v>1.2227810335457874</v>
      </c>
      <c r="EP173" s="380">
        <v>2.8787253653301554E-3</v>
      </c>
      <c r="EQ173" s="89">
        <v>30.22137890702319</v>
      </c>
      <c r="ER173" s="380">
        <v>2.6748472546591016</v>
      </c>
      <c r="ES173" s="380">
        <v>0</v>
      </c>
      <c r="ET173" s="89">
        <v>3.3638660415383503</v>
      </c>
      <c r="EU173" s="380">
        <v>0.3989271523386263</v>
      </c>
      <c r="EV173" s="380">
        <v>0</v>
      </c>
      <c r="EW173" s="89">
        <v>17.876780634307725</v>
      </c>
      <c r="EX173" s="380">
        <v>2.3864558839402807</v>
      </c>
      <c r="EY173" s="380">
        <v>0</v>
      </c>
      <c r="EZ173" s="89">
        <v>2.3240761070225728</v>
      </c>
      <c r="FA173" s="380">
        <v>0.33649974904649588</v>
      </c>
      <c r="FB173" s="380">
        <v>0</v>
      </c>
      <c r="FC173" s="381">
        <v>5.2540333801454876E-2</v>
      </c>
      <c r="FD173" s="380">
        <v>0</v>
      </c>
      <c r="FE173" s="380">
        <v>5.2540333801454876E-2</v>
      </c>
      <c r="FF173" s="89">
        <v>1.1221273188540755</v>
      </c>
      <c r="FG173" s="380">
        <v>0.52700370821199749</v>
      </c>
      <c r="FH173" s="380">
        <v>2.427677558068983E-2</v>
      </c>
      <c r="FI173" s="381">
        <v>4.899743331422359E-3</v>
      </c>
      <c r="FJ173" s="380">
        <v>2.8850629773892277E-4</v>
      </c>
      <c r="FK173" s="380">
        <v>4.899743331422359E-3</v>
      </c>
      <c r="FL173" s="89">
        <v>2.2561247048807296</v>
      </c>
      <c r="FM173" s="380">
        <v>0.4361712420358328</v>
      </c>
      <c r="FN173" s="380">
        <v>0</v>
      </c>
      <c r="FO173" s="89">
        <v>0.83025881605626695</v>
      </c>
      <c r="FP173" s="380">
        <v>0.15234446718597625</v>
      </c>
      <c r="FQ173" s="380">
        <v>0</v>
      </c>
      <c r="FS173" s="118">
        <v>2251.1031249871303</v>
      </c>
      <c r="FT173" s="118">
        <v>0.97708552054076958</v>
      </c>
      <c r="FU173" s="118">
        <v>1.8685748142984979</v>
      </c>
      <c r="FV173" s="207">
        <v>0.97076197206428949</v>
      </c>
    </row>
    <row r="174" spans="2:178">
      <c r="B174" s="73" t="s">
        <v>17</v>
      </c>
      <c r="C174" s="73" t="s">
        <v>51</v>
      </c>
      <c r="D174" s="143" t="s">
        <v>58</v>
      </c>
      <c r="E174" s="143">
        <v>50.2</v>
      </c>
      <c r="F174" s="73">
        <v>0</v>
      </c>
      <c r="G174" s="156" t="s">
        <v>322</v>
      </c>
      <c r="H174" s="73" t="s">
        <v>49</v>
      </c>
      <c r="I174" s="73" t="s">
        <v>1075</v>
      </c>
      <c r="J174" s="73" t="s">
        <v>920</v>
      </c>
      <c r="K174" s="73">
        <v>44</v>
      </c>
      <c r="L174" s="403">
        <v>32.193773948227403</v>
      </c>
      <c r="M174" s="403"/>
      <c r="N174" s="135">
        <v>509.51567805072858</v>
      </c>
      <c r="O174" s="379">
        <v>30139.999999999996</v>
      </c>
      <c r="P174" s="379">
        <v>1080</v>
      </c>
      <c r="Q174" s="203"/>
      <c r="R174" s="381">
        <v>2.7410661238689347</v>
      </c>
      <c r="S174" s="380">
        <v>3.795546002633015</v>
      </c>
      <c r="T174" s="380">
        <v>2.7410661238689347</v>
      </c>
      <c r="U174" s="89">
        <v>24.123492809648269</v>
      </c>
      <c r="V174" s="380">
        <v>16.116609216270295</v>
      </c>
      <c r="W174" s="380">
        <v>3.2414829252282695</v>
      </c>
      <c r="X174" s="89">
        <v>160.58148185081521</v>
      </c>
      <c r="Y174" s="380">
        <v>15.086716075579911</v>
      </c>
      <c r="Z174" s="380">
        <v>1.165999421066688</v>
      </c>
      <c r="AA174" s="89">
        <v>538.10235988582019</v>
      </c>
      <c r="AB174" s="380">
        <v>45.08389266159864</v>
      </c>
      <c r="AC174" s="380">
        <v>0.18580796566001351</v>
      </c>
      <c r="AD174" s="89">
        <v>19.943652497890749</v>
      </c>
      <c r="AE174" s="380">
        <v>16.218474670945586</v>
      </c>
      <c r="AF174" s="380">
        <v>0.21422384933427496</v>
      </c>
      <c r="AG174" s="89">
        <v>494.6499526427362</v>
      </c>
      <c r="AH174" s="380">
        <v>306.55743558205052</v>
      </c>
      <c r="AI174" s="380">
        <v>217.75387927568298</v>
      </c>
      <c r="AJ174" s="89">
        <v>152287.34448039474</v>
      </c>
      <c r="AK174" s="380">
        <v>5775.9967096489736</v>
      </c>
      <c r="AL174" s="380">
        <v>14.057215965681898</v>
      </c>
      <c r="AM174" s="381">
        <v>66.471496285981274</v>
      </c>
      <c r="AN174" s="380">
        <v>94.477153469674306</v>
      </c>
      <c r="AO174" s="380">
        <v>66.471496285981274</v>
      </c>
      <c r="AP174" s="89">
        <v>505.04710901250985</v>
      </c>
      <c r="AQ174" s="380">
        <v>135.78115183932545</v>
      </c>
      <c r="AR174" s="380">
        <v>93.535243655215723</v>
      </c>
      <c r="AS174" s="381">
        <v>6.3714299746881071</v>
      </c>
      <c r="AT174" s="380">
        <v>8.394105413319787</v>
      </c>
      <c r="AU174" s="380">
        <v>6.3714299746881071</v>
      </c>
      <c r="AV174" s="89">
        <v>2.538284932338335</v>
      </c>
      <c r="AW174" s="380">
        <v>0.54705882850849197</v>
      </c>
      <c r="AX174" s="380">
        <v>5.4075057696845154E-2</v>
      </c>
      <c r="AY174" s="89">
        <v>31.920199818509005</v>
      </c>
      <c r="AZ174" s="380">
        <v>24.513912672954461</v>
      </c>
      <c r="BA174" s="380">
        <v>0.36661048646768618</v>
      </c>
      <c r="BB174" s="89">
        <v>8.8898418186948174</v>
      </c>
      <c r="BC174" s="382">
        <v>1.5132109507738101</v>
      </c>
      <c r="BD174" s="382">
        <v>2.4625184021155596E-2</v>
      </c>
      <c r="BE174" s="381">
        <v>0.23076496773033614</v>
      </c>
      <c r="BF174" s="380">
        <v>0.12346199639997123</v>
      </c>
      <c r="BG174" s="380">
        <v>0.23076496773033614</v>
      </c>
      <c r="BH174" s="89">
        <v>283.05621449702056</v>
      </c>
      <c r="BI174" s="380">
        <v>12.17143852066507</v>
      </c>
      <c r="BJ174" s="380">
        <v>0.38848157486651036</v>
      </c>
      <c r="BK174" s="89">
        <v>1069.4500159303641</v>
      </c>
      <c r="BL174" s="380">
        <v>240.14341421024869</v>
      </c>
      <c r="BM174" s="380">
        <v>0.43843485705703006</v>
      </c>
      <c r="BN174" s="89">
        <v>1372.2275925464805</v>
      </c>
      <c r="BO174" s="380">
        <v>157.64153036005581</v>
      </c>
      <c r="BP174" s="380">
        <v>1.2005202519575831</v>
      </c>
      <c r="BQ174" s="89">
        <v>0.97901057527988844</v>
      </c>
      <c r="BR174" s="380">
        <v>0.4333107712809684</v>
      </c>
      <c r="BS174" s="380">
        <v>8.860490225739039E-3</v>
      </c>
      <c r="BT174" s="89">
        <v>0.54406059509969495</v>
      </c>
      <c r="BU174" s="380">
        <v>0.39237215883644766</v>
      </c>
      <c r="BV174" s="380">
        <v>0.14014225988552848</v>
      </c>
      <c r="BW174" s="381">
        <v>0.1396577916101053</v>
      </c>
      <c r="BX174" s="380">
        <v>0.27588962038877207</v>
      </c>
      <c r="BY174" s="380">
        <v>0.1396577916101053</v>
      </c>
      <c r="BZ174" s="89">
        <v>4.4903907813080082</v>
      </c>
      <c r="CA174" s="380">
        <v>2.1734107443277875</v>
      </c>
      <c r="CB174" s="380">
        <v>0.13307705943304474</v>
      </c>
      <c r="CC174" s="89">
        <v>1.1208054617486038</v>
      </c>
      <c r="CD174" s="380">
        <v>0.37170685611972992</v>
      </c>
      <c r="CE174" s="380">
        <v>1.355837699882202E-2</v>
      </c>
      <c r="CF174" s="89">
        <v>16.346882806323695</v>
      </c>
      <c r="CG174" s="380">
        <v>2.4525039663515664</v>
      </c>
      <c r="CH174" s="380">
        <v>0.17108869280039607</v>
      </c>
      <c r="CI174" s="89">
        <v>5.5477836860354968</v>
      </c>
      <c r="CJ174" s="380">
        <v>1.6536352563663232</v>
      </c>
      <c r="CK174" s="380">
        <v>0.10006391873655869</v>
      </c>
      <c r="CL174" s="381">
        <v>0.33003007202732021</v>
      </c>
      <c r="CM174" s="380">
        <v>0.48349713987627863</v>
      </c>
      <c r="CN174" s="380">
        <v>0.33003007202732021</v>
      </c>
      <c r="CO174" s="89">
        <v>632.50170243413538</v>
      </c>
      <c r="CP174" s="380">
        <v>37.075167631361616</v>
      </c>
      <c r="CQ174" s="380">
        <v>7.1714966464108999E-3</v>
      </c>
      <c r="CR174" s="89">
        <v>363.58630164453933</v>
      </c>
      <c r="CS174" s="380">
        <v>33.086224773789269</v>
      </c>
      <c r="CT174" s="380">
        <v>2.5334823390581302E-3</v>
      </c>
      <c r="CU174" s="89">
        <v>5.1199690705993897</v>
      </c>
      <c r="CV174" s="380">
        <v>0.76256467979931508</v>
      </c>
      <c r="CW174" s="380">
        <v>0</v>
      </c>
      <c r="CX174" s="89">
        <v>0</v>
      </c>
      <c r="CY174" s="380">
        <v>0</v>
      </c>
      <c r="CZ174" s="380">
        <v>0</v>
      </c>
      <c r="DA174" s="89">
        <v>0</v>
      </c>
      <c r="DB174" s="380">
        <v>0</v>
      </c>
      <c r="DC174" s="380">
        <v>0</v>
      </c>
      <c r="DD174" s="89">
        <v>8.1959632297110521E-2</v>
      </c>
      <c r="DE174" s="380">
        <v>0.1662942021903836</v>
      </c>
      <c r="DF174" s="380">
        <v>5.7514402693160438E-2</v>
      </c>
      <c r="DG174" s="381">
        <v>2.7425419434599002E-2</v>
      </c>
      <c r="DH174" s="380">
        <v>3.3273386544964596E-4</v>
      </c>
      <c r="DI174" s="380">
        <v>2.7425419434599002E-2</v>
      </c>
      <c r="DJ174" s="89">
        <v>5.9853830154705561</v>
      </c>
      <c r="DK174" s="380">
        <v>1.4642414163075894</v>
      </c>
      <c r="DL174" s="380">
        <v>0</v>
      </c>
      <c r="DM174" s="89">
        <v>242.81539546136744</v>
      </c>
      <c r="DN174" s="380">
        <v>15.219236219112828</v>
      </c>
      <c r="DO174" s="380">
        <v>0</v>
      </c>
      <c r="DP174" s="89">
        <v>674.91705446882042</v>
      </c>
      <c r="DQ174" s="380">
        <v>43.118235958909466</v>
      </c>
      <c r="DR174" s="380">
        <v>2.1042980827651954E-3</v>
      </c>
      <c r="DS174" s="89">
        <v>104.77957819544028</v>
      </c>
      <c r="DT174" s="380">
        <v>5.8513365784131954</v>
      </c>
      <c r="DU174" s="380">
        <v>0</v>
      </c>
      <c r="DV174" s="89">
        <v>547.90611949519769</v>
      </c>
      <c r="DW174" s="380">
        <v>35.081898207744338</v>
      </c>
      <c r="DX174" s="380">
        <v>0</v>
      </c>
      <c r="DY174" s="89">
        <v>136.52725642685158</v>
      </c>
      <c r="DZ174" s="380">
        <v>10.920076881271898</v>
      </c>
      <c r="EA174" s="380">
        <v>0</v>
      </c>
      <c r="EB174" s="89">
        <v>45.212482880752859</v>
      </c>
      <c r="EC174" s="380">
        <v>3.0286971383992278</v>
      </c>
      <c r="ED174" s="380">
        <v>2.7955636161613585E-3</v>
      </c>
      <c r="EE174" s="89">
        <v>144.62687882098643</v>
      </c>
      <c r="EF174" s="380">
        <v>8.5498956522045724</v>
      </c>
      <c r="EG174" s="380">
        <v>0</v>
      </c>
      <c r="EH174" s="89">
        <v>16.457958010127001</v>
      </c>
      <c r="EI174" s="380">
        <v>1.3256425457739487</v>
      </c>
      <c r="EJ174" s="380">
        <v>0</v>
      </c>
      <c r="EK174" s="89">
        <v>82.736539223916495</v>
      </c>
      <c r="EL174" s="380">
        <v>7.9831083924526256</v>
      </c>
      <c r="EM174" s="380">
        <v>0</v>
      </c>
      <c r="EN174" s="89">
        <v>13.945725886675898</v>
      </c>
      <c r="EO174" s="380">
        <v>1.1260638192294996</v>
      </c>
      <c r="EP174" s="380">
        <v>1.3915553773098462E-3</v>
      </c>
      <c r="EQ174" s="89">
        <v>31.042355508132665</v>
      </c>
      <c r="ER174" s="380">
        <v>2.7265579466091472</v>
      </c>
      <c r="ES174" s="380">
        <v>0</v>
      </c>
      <c r="ET174" s="89">
        <v>3.4526355922932739</v>
      </c>
      <c r="EU174" s="380">
        <v>0.35921528790997237</v>
      </c>
      <c r="EV174" s="380">
        <v>0</v>
      </c>
      <c r="EW174" s="89">
        <v>17.909924105204031</v>
      </c>
      <c r="EX174" s="380">
        <v>2.0614152857262331</v>
      </c>
      <c r="EY174" s="380">
        <v>6.4308918116602271E-3</v>
      </c>
      <c r="EZ174" s="89">
        <v>2.3277617757258708</v>
      </c>
      <c r="FA174" s="380">
        <v>0.28778549826530542</v>
      </c>
      <c r="FB174" s="380">
        <v>0</v>
      </c>
      <c r="FC174" s="89">
        <v>5.4731525364601089E-2</v>
      </c>
      <c r="FD174" s="380">
        <v>9.3242550781184097E-2</v>
      </c>
      <c r="FE174" s="380">
        <v>1.1539287903860386E-2</v>
      </c>
      <c r="FF174" s="89">
        <v>1.0445970750266416</v>
      </c>
      <c r="FG174" s="380">
        <v>0.26492708064508441</v>
      </c>
      <c r="FH174" s="380">
        <v>1.0986045258533547E-2</v>
      </c>
      <c r="FI174" s="381">
        <v>7.4603803982586179E-3</v>
      </c>
      <c r="FJ174" s="380">
        <v>5.1456493936463748E-5</v>
      </c>
      <c r="FK174" s="380">
        <v>7.4603803982586179E-3</v>
      </c>
      <c r="FL174" s="89">
        <v>2.8504743259622929</v>
      </c>
      <c r="FM174" s="380">
        <v>0.49587032456280566</v>
      </c>
      <c r="FN174" s="380">
        <v>0</v>
      </c>
      <c r="FO174" s="89">
        <v>0.94166272793589978</v>
      </c>
      <c r="FP174" s="380">
        <v>0.20416134594110874</v>
      </c>
      <c r="FQ174" s="380">
        <v>0</v>
      </c>
      <c r="FS174" s="118">
        <v>2428.243967496031</v>
      </c>
      <c r="FT174" s="118">
        <v>0.97385331068574199</v>
      </c>
      <c r="FU174" s="118">
        <v>1.7396191758965154</v>
      </c>
      <c r="FV174" s="207">
        <v>1.224555861208531</v>
      </c>
    </row>
    <row r="175" spans="2:178">
      <c r="B175" s="73" t="s">
        <v>17</v>
      </c>
      <c r="C175" s="73" t="s">
        <v>51</v>
      </c>
      <c r="D175" s="143" t="s">
        <v>58</v>
      </c>
      <c r="E175" s="143">
        <v>50.2</v>
      </c>
      <c r="F175" s="73">
        <v>0</v>
      </c>
      <c r="G175" s="156" t="s">
        <v>322</v>
      </c>
      <c r="H175" s="73" t="s">
        <v>49</v>
      </c>
      <c r="I175" s="73" t="s">
        <v>1076</v>
      </c>
      <c r="J175" s="73" t="s">
        <v>920</v>
      </c>
      <c r="K175" s="73">
        <v>44</v>
      </c>
      <c r="L175" s="403">
        <v>32.193773948227403</v>
      </c>
      <c r="M175" s="403"/>
      <c r="N175" s="135">
        <v>542.2368683842617</v>
      </c>
      <c r="O175" s="379">
        <v>28920</v>
      </c>
      <c r="P175" s="379">
        <v>1100</v>
      </c>
      <c r="Q175" s="203"/>
      <c r="R175" s="381">
        <v>2.3960970893911093</v>
      </c>
      <c r="S175" s="380">
        <v>3.4883957836064656</v>
      </c>
      <c r="T175" s="380">
        <v>2.3960970893911093</v>
      </c>
      <c r="U175" s="89">
        <v>20.447705657111587</v>
      </c>
      <c r="V175" s="380">
        <v>9.6018920733479476</v>
      </c>
      <c r="W175" s="380">
        <v>3.6393608399868289</v>
      </c>
      <c r="X175" s="89">
        <v>166.86805797035285</v>
      </c>
      <c r="Y175" s="380">
        <v>17.688562878354862</v>
      </c>
      <c r="Z175" s="380">
        <v>1.0839850141212508</v>
      </c>
      <c r="AA175" s="89">
        <v>529.40650828610217</v>
      </c>
      <c r="AB175" s="380">
        <v>43.492854266717352</v>
      </c>
      <c r="AC175" s="380">
        <v>0</v>
      </c>
      <c r="AD175" s="89">
        <v>17.94246912752687</v>
      </c>
      <c r="AE175" s="380">
        <v>12.080083416143037</v>
      </c>
      <c r="AF175" s="380">
        <v>0.16249189032705824</v>
      </c>
      <c r="AG175" s="89">
        <v>323.57793838529858</v>
      </c>
      <c r="AH175" s="380">
        <v>329.12153930344658</v>
      </c>
      <c r="AI175" s="380">
        <v>254.74211819088629</v>
      </c>
      <c r="AJ175" s="89">
        <v>152248.1100669408</v>
      </c>
      <c r="AK175" s="380">
        <v>6474.9476776084084</v>
      </c>
      <c r="AL175" s="380">
        <v>13.764686656411202</v>
      </c>
      <c r="AM175" s="89">
        <v>77.642543264533714</v>
      </c>
      <c r="AN175" s="380">
        <v>122.18089822665716</v>
      </c>
      <c r="AO175" s="380">
        <v>61.764579876526312</v>
      </c>
      <c r="AP175" s="89">
        <v>450.64876873751246</v>
      </c>
      <c r="AQ175" s="380">
        <v>188.91376571318725</v>
      </c>
      <c r="AR175" s="380">
        <v>86.556923415162359</v>
      </c>
      <c r="AS175" s="89">
        <v>10.411579915574769</v>
      </c>
      <c r="AT175" s="380">
        <v>7.1654707287382644</v>
      </c>
      <c r="AU175" s="380">
        <v>5.5752656279521018</v>
      </c>
      <c r="AV175" s="89">
        <v>2.620713247501421</v>
      </c>
      <c r="AW175" s="380">
        <v>0.42800237699637184</v>
      </c>
      <c r="AX175" s="380">
        <v>4.1614191881413326E-2</v>
      </c>
      <c r="AY175" s="89">
        <v>7.1890782267187783</v>
      </c>
      <c r="AZ175" s="380">
        <v>4.355512838226975</v>
      </c>
      <c r="BA175" s="380">
        <v>0.3912837045840501</v>
      </c>
      <c r="BB175" s="89">
        <v>7.2963643447865127</v>
      </c>
      <c r="BC175" s="382">
        <v>0.82151893638413398</v>
      </c>
      <c r="BD175" s="382">
        <v>2.7918901326960722E-2</v>
      </c>
      <c r="BE175" s="381">
        <v>0.14092340815234161</v>
      </c>
      <c r="BF175" s="380">
        <v>2.8628774529638471E-2</v>
      </c>
      <c r="BG175" s="380">
        <v>0.14092340815234161</v>
      </c>
      <c r="BH175" s="89">
        <v>291.63201688049776</v>
      </c>
      <c r="BI175" s="380">
        <v>16.723661607274362</v>
      </c>
      <c r="BJ175" s="380">
        <v>0.36520607317157983</v>
      </c>
      <c r="BK175" s="89">
        <v>825.9472959542253</v>
      </c>
      <c r="BL175" s="380">
        <v>62.395881010021675</v>
      </c>
      <c r="BM175" s="380">
        <v>0.6256573922915285</v>
      </c>
      <c r="BN175" s="89">
        <v>1317.9575499325308</v>
      </c>
      <c r="BO175" s="380">
        <v>80.425908682706108</v>
      </c>
      <c r="BP175" s="380">
        <v>1.3755820058098804</v>
      </c>
      <c r="BQ175" s="89">
        <v>0.85005903985863762</v>
      </c>
      <c r="BR175" s="380">
        <v>0.26100565051249641</v>
      </c>
      <c r="BS175" s="380">
        <v>1.2605579463305101E-2</v>
      </c>
      <c r="BT175" s="89">
        <v>0.53616056699445047</v>
      </c>
      <c r="BU175" s="380">
        <v>0.52098908195133009</v>
      </c>
      <c r="BV175" s="380">
        <v>0.13587490614817088</v>
      </c>
      <c r="BW175" s="381">
        <v>0.13526352586799581</v>
      </c>
      <c r="BX175" s="380">
        <v>0.31749075632131629</v>
      </c>
      <c r="BY175" s="380">
        <v>0.13526352586799581</v>
      </c>
      <c r="BZ175" s="89">
        <v>4.4931744254064485</v>
      </c>
      <c r="CA175" s="380">
        <v>1.9496770329272841</v>
      </c>
      <c r="CB175" s="380">
        <v>0.16225798621091031</v>
      </c>
      <c r="CC175" s="89">
        <v>1.0975725410597306</v>
      </c>
      <c r="CD175" s="380">
        <v>0.37706724336001812</v>
      </c>
      <c r="CE175" s="380">
        <v>1.6315137287233026E-2</v>
      </c>
      <c r="CF175" s="89">
        <v>14.371931156493332</v>
      </c>
      <c r="CG175" s="380">
        <v>3.1670128327355926</v>
      </c>
      <c r="CH175" s="380">
        <v>0.13080301104516226</v>
      </c>
      <c r="CI175" s="89">
        <v>5.5194941877856758</v>
      </c>
      <c r="CJ175" s="380">
        <v>1.5820670641474559</v>
      </c>
      <c r="CK175" s="380">
        <v>0.10891958669205301</v>
      </c>
      <c r="CL175" s="381">
        <v>0.29630966032179834</v>
      </c>
      <c r="CM175" s="380">
        <v>0.40000794713372412</v>
      </c>
      <c r="CN175" s="380">
        <v>0.29630966032179834</v>
      </c>
      <c r="CO175" s="89">
        <v>636.31203247606913</v>
      </c>
      <c r="CP175" s="380">
        <v>56.532622668922386</v>
      </c>
      <c r="CQ175" s="380">
        <v>6.2011089846300636E-3</v>
      </c>
      <c r="CR175" s="89">
        <v>348.3746203658759</v>
      </c>
      <c r="CS175" s="380">
        <v>24.958660532400366</v>
      </c>
      <c r="CT175" s="380">
        <v>0</v>
      </c>
      <c r="CU175" s="89">
        <v>4.7002857434553755</v>
      </c>
      <c r="CV175" s="380">
        <v>0.93898597355499824</v>
      </c>
      <c r="CW175" s="380">
        <v>0</v>
      </c>
      <c r="CX175" s="89">
        <v>0</v>
      </c>
      <c r="CY175" s="380">
        <v>0</v>
      </c>
      <c r="CZ175" s="380">
        <v>0</v>
      </c>
      <c r="DA175" s="381">
        <v>1.3981472340686077E-2</v>
      </c>
      <c r="DB175" s="380">
        <v>0</v>
      </c>
      <c r="DC175" s="380">
        <v>1.3981472340686077E-2</v>
      </c>
      <c r="DD175" s="381">
        <v>5.8273046061446912E-2</v>
      </c>
      <c r="DE175" s="380">
        <v>0.1229447730689891</v>
      </c>
      <c r="DF175" s="380">
        <v>5.8273046061446912E-2</v>
      </c>
      <c r="DG175" s="381">
        <v>2.2080178180761918E-2</v>
      </c>
      <c r="DH175" s="380">
        <v>2.0713114823030288E-2</v>
      </c>
      <c r="DI175" s="380">
        <v>2.2080178180761918E-2</v>
      </c>
      <c r="DJ175" s="89">
        <v>7.162164030799639</v>
      </c>
      <c r="DK175" s="380">
        <v>1.831694200713297</v>
      </c>
      <c r="DL175" s="380">
        <v>1.9407539690063293E-2</v>
      </c>
      <c r="DM175" s="89">
        <v>220.11513139890909</v>
      </c>
      <c r="DN175" s="380">
        <v>16.588855713885227</v>
      </c>
      <c r="DO175" s="380">
        <v>2.0752029324984881E-3</v>
      </c>
      <c r="DP175" s="89">
        <v>619.35224561826828</v>
      </c>
      <c r="DQ175" s="380">
        <v>40.084991524094406</v>
      </c>
      <c r="DR175" s="380">
        <v>0</v>
      </c>
      <c r="DS175" s="89">
        <v>95.424398131647266</v>
      </c>
      <c r="DT175" s="380">
        <v>8.1813645608414411</v>
      </c>
      <c r="DU175" s="380">
        <v>0</v>
      </c>
      <c r="DV175" s="89">
        <v>502.7981154572206</v>
      </c>
      <c r="DW175" s="380">
        <v>42.640037958028671</v>
      </c>
      <c r="DX175" s="380">
        <v>0</v>
      </c>
      <c r="DY175" s="89">
        <v>128.92401957073972</v>
      </c>
      <c r="DZ175" s="380">
        <v>13.4108137277541</v>
      </c>
      <c r="EA175" s="380">
        <v>0</v>
      </c>
      <c r="EB175" s="89">
        <v>41.778254418337767</v>
      </c>
      <c r="EC175" s="380">
        <v>3.6058245422035924</v>
      </c>
      <c r="ED175" s="380">
        <v>2.6808023599058798E-3</v>
      </c>
      <c r="EE175" s="89">
        <v>136.07696956584343</v>
      </c>
      <c r="EF175" s="380">
        <v>15.25714072314616</v>
      </c>
      <c r="EG175" s="380">
        <v>0</v>
      </c>
      <c r="EH175" s="89">
        <v>15.324226254905692</v>
      </c>
      <c r="EI175" s="380">
        <v>1.5383515576859368</v>
      </c>
      <c r="EJ175" s="380">
        <v>0</v>
      </c>
      <c r="EK175" s="89">
        <v>77.579742047939703</v>
      </c>
      <c r="EL175" s="380">
        <v>8.6107515113209381</v>
      </c>
      <c r="EM175" s="380">
        <v>0</v>
      </c>
      <c r="EN175" s="89">
        <v>13.230229786591311</v>
      </c>
      <c r="EO175" s="380">
        <v>1.5223293869458105</v>
      </c>
      <c r="EP175" s="380">
        <v>1.3343778898143252E-3</v>
      </c>
      <c r="EQ175" s="89">
        <v>29.447208870229769</v>
      </c>
      <c r="ER175" s="380">
        <v>3.2496966730101655</v>
      </c>
      <c r="ES175" s="380">
        <v>0</v>
      </c>
      <c r="ET175" s="89">
        <v>3.2747156644445328</v>
      </c>
      <c r="EU175" s="380">
        <v>0.4064223278366404</v>
      </c>
      <c r="EV175" s="380">
        <v>0</v>
      </c>
      <c r="EW175" s="89">
        <v>16.937735429196874</v>
      </c>
      <c r="EX175" s="380">
        <v>2.8914023130052873</v>
      </c>
      <c r="EY175" s="380">
        <v>6.166618898354001E-3</v>
      </c>
      <c r="EZ175" s="89">
        <v>2.2328525369646912</v>
      </c>
      <c r="FA175" s="380">
        <v>0.28612642630881596</v>
      </c>
      <c r="FB175" s="380">
        <v>1.3494866937238249E-3</v>
      </c>
      <c r="FC175" s="89">
        <v>6.2701600996964701E-2</v>
      </c>
      <c r="FD175" s="380">
        <v>0.10541951515553807</v>
      </c>
      <c r="FE175" s="380">
        <v>1.1060743083717812E-2</v>
      </c>
      <c r="FF175" s="89">
        <v>0.93548846646347195</v>
      </c>
      <c r="FG175" s="380">
        <v>0.27306180033107486</v>
      </c>
      <c r="FH175" s="380">
        <v>1.3619552829211998E-2</v>
      </c>
      <c r="FI175" s="381">
        <v>3.8688335125159692E-3</v>
      </c>
      <c r="FJ175" s="380">
        <v>6.6286361319693249E-5</v>
      </c>
      <c r="FK175" s="380">
        <v>3.8688335125159692E-3</v>
      </c>
      <c r="FL175" s="89">
        <v>2.4182554286337026</v>
      </c>
      <c r="FM175" s="380">
        <v>0.28435990830196012</v>
      </c>
      <c r="FN175" s="380">
        <v>1.8074343214604812E-3</v>
      </c>
      <c r="FO175" s="89">
        <v>0.83758627491236826</v>
      </c>
      <c r="FP175" s="380">
        <v>0.14909735560059154</v>
      </c>
      <c r="FQ175" s="380">
        <v>0</v>
      </c>
      <c r="FS175" s="118">
        <v>2250.8704651171147</v>
      </c>
      <c r="FT175" s="118">
        <v>0.95447827070934255</v>
      </c>
      <c r="FU175" s="118">
        <v>1.8265166153831491</v>
      </c>
      <c r="FV175" s="207">
        <v>1.083034095892891</v>
      </c>
    </row>
    <row r="176" spans="2:178">
      <c r="B176" s="73" t="s">
        <v>17</v>
      </c>
      <c r="C176" s="73" t="s">
        <v>51</v>
      </c>
      <c r="D176" s="143" t="s">
        <v>58</v>
      </c>
      <c r="E176" s="143">
        <v>50.2</v>
      </c>
      <c r="F176" s="73">
        <v>0</v>
      </c>
      <c r="G176" s="156" t="s">
        <v>322</v>
      </c>
      <c r="H176" s="73" t="s">
        <v>49</v>
      </c>
      <c r="I176" s="73" t="s">
        <v>1077</v>
      </c>
      <c r="J176" s="73" t="s">
        <v>920</v>
      </c>
      <c r="K176" s="73">
        <v>33</v>
      </c>
      <c r="L176" s="403">
        <v>32.193773948227403</v>
      </c>
      <c r="M176" s="403"/>
      <c r="N176" s="135">
        <v>495.49231076492873</v>
      </c>
      <c r="O176" s="379">
        <v>30280</v>
      </c>
      <c r="P176" s="379">
        <v>1230</v>
      </c>
      <c r="Q176" s="203"/>
      <c r="R176" s="381">
        <v>3.5166193509127939</v>
      </c>
      <c r="S176" s="380">
        <v>7.2814741179668401</v>
      </c>
      <c r="T176" s="380">
        <v>3.5166193509127939</v>
      </c>
      <c r="U176" s="89">
        <v>32.094791483122592</v>
      </c>
      <c r="V176" s="380">
        <v>15.352692855388648</v>
      </c>
      <c r="W176" s="380">
        <v>4.7632429169779398</v>
      </c>
      <c r="X176" s="89">
        <v>162.15567700417319</v>
      </c>
      <c r="Y176" s="380">
        <v>19.771989820375818</v>
      </c>
      <c r="Z176" s="380">
        <v>1.6620411260791685</v>
      </c>
      <c r="AA176" s="89">
        <v>524.1565716331811</v>
      </c>
      <c r="AB176" s="380">
        <v>53.634596876130473</v>
      </c>
      <c r="AC176" s="380">
        <v>0.10997278496941797</v>
      </c>
      <c r="AD176" s="89">
        <v>56.341234112055105</v>
      </c>
      <c r="AE176" s="380">
        <v>59.570899129850545</v>
      </c>
      <c r="AF176" s="380">
        <v>0.31830004407944135</v>
      </c>
      <c r="AG176" s="89">
        <v>2983.5139522502195</v>
      </c>
      <c r="AH176" s="380">
        <v>947.48542529148392</v>
      </c>
      <c r="AI176" s="380">
        <v>388.30754599098213</v>
      </c>
      <c r="AJ176" s="89">
        <v>146761.94586153998</v>
      </c>
      <c r="AK176" s="380">
        <v>6927.7118862425787</v>
      </c>
      <c r="AL176" s="380">
        <v>24.557969027823916</v>
      </c>
      <c r="AM176" s="381">
        <v>103.72065225653009</v>
      </c>
      <c r="AN176" s="380">
        <v>143.00397834865996</v>
      </c>
      <c r="AO176" s="380">
        <v>103.72065225653009</v>
      </c>
      <c r="AP176" s="89">
        <v>493.74948659246257</v>
      </c>
      <c r="AQ176" s="380">
        <v>231.05719861692938</v>
      </c>
      <c r="AR176" s="380">
        <v>123.86774360233555</v>
      </c>
      <c r="AS176" s="89">
        <v>49.218538436411123</v>
      </c>
      <c r="AT176" s="380">
        <v>17.770030580837314</v>
      </c>
      <c r="AU176" s="380">
        <v>10.532056255152449</v>
      </c>
      <c r="AV176" s="89">
        <v>2.419330277579578</v>
      </c>
      <c r="AW176" s="380">
        <v>0.78164563070331228</v>
      </c>
      <c r="AX176" s="380">
        <v>7.9104488564414474E-2</v>
      </c>
      <c r="AY176" s="89">
        <v>14.563896997975334</v>
      </c>
      <c r="AZ176" s="380">
        <v>15.084106930227527</v>
      </c>
      <c r="BA176" s="380">
        <v>0.24674889115411375</v>
      </c>
      <c r="BB176" s="89">
        <v>8.4233165805169197</v>
      </c>
      <c r="BC176" s="382">
        <v>1.720887669637357</v>
      </c>
      <c r="BD176" s="382">
        <v>3.5436995957072795E-2</v>
      </c>
      <c r="BE176" s="381">
        <v>0.27482371051445559</v>
      </c>
      <c r="BF176" s="380">
        <v>5.115291485513352E-2</v>
      </c>
      <c r="BG176" s="380">
        <v>0.27482371051445559</v>
      </c>
      <c r="BH176" s="89">
        <v>288.77722219110262</v>
      </c>
      <c r="BI176" s="380">
        <v>20.788791505542211</v>
      </c>
      <c r="BJ176" s="380">
        <v>0.50259719151028714</v>
      </c>
      <c r="BK176" s="89">
        <v>876.75005158818828</v>
      </c>
      <c r="BL176" s="380">
        <v>108.70682585826206</v>
      </c>
      <c r="BM176" s="380">
        <v>0.66898115041915907</v>
      </c>
      <c r="BN176" s="89">
        <v>1327.2242874973806</v>
      </c>
      <c r="BO176" s="380">
        <v>91.133539305805471</v>
      </c>
      <c r="BP176" s="380">
        <v>2.2915362505612755</v>
      </c>
      <c r="BQ176" s="89">
        <v>0.69244899745367561</v>
      </c>
      <c r="BR176" s="380">
        <v>0.32764057821638026</v>
      </c>
      <c r="BS176" s="380">
        <v>1.4831822605831924E-2</v>
      </c>
      <c r="BT176" s="89">
        <v>0.77050648257796861</v>
      </c>
      <c r="BU176" s="380">
        <v>1.0378956936614199</v>
      </c>
      <c r="BV176" s="380">
        <v>0.17768591476989332</v>
      </c>
      <c r="BW176" s="381">
        <v>0.2516028263390313</v>
      </c>
      <c r="BX176" s="380">
        <v>0.52968695421373646</v>
      </c>
      <c r="BY176" s="380">
        <v>0.2516028263390313</v>
      </c>
      <c r="BZ176" s="89">
        <v>6.0018033184742494</v>
      </c>
      <c r="CA176" s="380">
        <v>2.5036038560497786</v>
      </c>
      <c r="CB176" s="380">
        <v>0.20458782055688848</v>
      </c>
      <c r="CC176" s="89">
        <v>1.3109293274702061</v>
      </c>
      <c r="CD176" s="380">
        <v>0.39116667308917186</v>
      </c>
      <c r="CE176" s="380">
        <v>2.061602635852039E-2</v>
      </c>
      <c r="CF176" s="89">
        <v>16.11340916346132</v>
      </c>
      <c r="CG176" s="380">
        <v>3.7188110915645587</v>
      </c>
      <c r="CH176" s="380">
        <v>0.20837735798025506</v>
      </c>
      <c r="CI176" s="89">
        <v>6.0227602229665536</v>
      </c>
      <c r="CJ176" s="380">
        <v>2.1135923098673692</v>
      </c>
      <c r="CK176" s="380">
        <v>0.11619720854333243</v>
      </c>
      <c r="CL176" s="381">
        <v>0.41536150045021258</v>
      </c>
      <c r="CM176" s="380">
        <v>0.75270729894398569</v>
      </c>
      <c r="CN176" s="380">
        <v>0.41536150045021258</v>
      </c>
      <c r="CO176" s="89">
        <v>652.774302696993</v>
      </c>
      <c r="CP176" s="380">
        <v>44.841848906374878</v>
      </c>
      <c r="CQ176" s="380">
        <v>7.8970029807741583E-3</v>
      </c>
      <c r="CR176" s="89">
        <v>369.80129216047146</v>
      </c>
      <c r="CS176" s="380">
        <v>27.315263554581076</v>
      </c>
      <c r="CT176" s="380">
        <v>3.5525879746133773E-3</v>
      </c>
      <c r="CU176" s="89">
        <v>4.4518328580504738</v>
      </c>
      <c r="CV176" s="380">
        <v>0.99823247795226033</v>
      </c>
      <c r="CW176" s="380">
        <v>0</v>
      </c>
      <c r="CX176" s="381">
        <v>3.7412931949429764E-3</v>
      </c>
      <c r="CY176" s="380">
        <v>0</v>
      </c>
      <c r="CZ176" s="380">
        <v>3.7412931949429764E-3</v>
      </c>
      <c r="DA176" s="89">
        <v>0</v>
      </c>
      <c r="DB176" s="380">
        <v>0</v>
      </c>
      <c r="DC176" s="380">
        <v>0</v>
      </c>
      <c r="DD176" s="381">
        <v>9.8163750406237843E-2</v>
      </c>
      <c r="DE176" s="380">
        <v>0.22199213690729122</v>
      </c>
      <c r="DF176" s="380">
        <v>9.8163750406237843E-2</v>
      </c>
      <c r="DG176" s="381">
        <v>3.6938948179101781E-2</v>
      </c>
      <c r="DH176" s="380">
        <v>3.2008294131330396E-4</v>
      </c>
      <c r="DI176" s="380">
        <v>3.6938948179101781E-2</v>
      </c>
      <c r="DJ176" s="89">
        <v>6.5756737941754615</v>
      </c>
      <c r="DK176" s="380">
        <v>1.668830427654143</v>
      </c>
      <c r="DL176" s="380">
        <v>0</v>
      </c>
      <c r="DM176" s="89">
        <v>233.21157763413484</v>
      </c>
      <c r="DN176" s="380">
        <v>15.338799747093059</v>
      </c>
      <c r="DO176" s="380">
        <v>0</v>
      </c>
      <c r="DP176" s="89">
        <v>651.08317327400619</v>
      </c>
      <c r="DQ176" s="380">
        <v>37.38806442544012</v>
      </c>
      <c r="DR176" s="380">
        <v>0</v>
      </c>
      <c r="DS176" s="89">
        <v>106.08364157941404</v>
      </c>
      <c r="DT176" s="380">
        <v>6.2370342539401795</v>
      </c>
      <c r="DU176" s="380">
        <v>0</v>
      </c>
      <c r="DV176" s="89">
        <v>553.45485287511497</v>
      </c>
      <c r="DW176" s="380">
        <v>32.397135707518466</v>
      </c>
      <c r="DX176" s="380">
        <v>0</v>
      </c>
      <c r="DY176" s="89">
        <v>133.0934983972511</v>
      </c>
      <c r="DZ176" s="380">
        <v>10.316519939772572</v>
      </c>
      <c r="EA176" s="380">
        <v>1.5022628297672641E-2</v>
      </c>
      <c r="EB176" s="89">
        <v>44.49234964289046</v>
      </c>
      <c r="EC176" s="380">
        <v>2.5159487400054306</v>
      </c>
      <c r="ED176" s="380">
        <v>3.9199699388448792E-3</v>
      </c>
      <c r="EE176" s="89">
        <v>140.17387584493559</v>
      </c>
      <c r="EF176" s="380">
        <v>8.5710003741497207</v>
      </c>
      <c r="EG176" s="380">
        <v>0</v>
      </c>
      <c r="EH176" s="89">
        <v>16.208902276387715</v>
      </c>
      <c r="EI176" s="380">
        <v>0.8473373693768943</v>
      </c>
      <c r="EJ176" s="380">
        <v>0</v>
      </c>
      <c r="EK176" s="89">
        <v>82.949462945122519</v>
      </c>
      <c r="EL176" s="380">
        <v>6.5852870032854742</v>
      </c>
      <c r="EM176" s="380">
        <v>0</v>
      </c>
      <c r="EN176" s="89">
        <v>13.654667730010464</v>
      </c>
      <c r="EO176" s="380">
        <v>0.93048581820848197</v>
      </c>
      <c r="EP176" s="380">
        <v>0</v>
      </c>
      <c r="EQ176" s="89">
        <v>32.175971156158241</v>
      </c>
      <c r="ER176" s="380">
        <v>2.5481374982240279</v>
      </c>
      <c r="ES176" s="380">
        <v>5.5985448216941732E-3</v>
      </c>
      <c r="ET176" s="89">
        <v>3.4950821177192521</v>
      </c>
      <c r="EU176" s="380">
        <v>0.23585264811966489</v>
      </c>
      <c r="EV176" s="380">
        <v>0</v>
      </c>
      <c r="EW176" s="89">
        <v>18.823624956422979</v>
      </c>
      <c r="EX176" s="380">
        <v>2.1205716414070781</v>
      </c>
      <c r="EY176" s="380">
        <v>0</v>
      </c>
      <c r="EZ176" s="89">
        <v>2.422971074526703</v>
      </c>
      <c r="FA176" s="380">
        <v>0.32093934301408367</v>
      </c>
      <c r="FB176" s="380">
        <v>0</v>
      </c>
      <c r="FC176" s="381">
        <v>3.1150220770867178E-2</v>
      </c>
      <c r="FD176" s="380">
        <v>0.14559660250481118</v>
      </c>
      <c r="FE176" s="380">
        <v>3.1150220770867178E-2</v>
      </c>
      <c r="FF176" s="89">
        <v>1.1200106462740158</v>
      </c>
      <c r="FG176" s="380">
        <v>0.39902401021640949</v>
      </c>
      <c r="FH176" s="380">
        <v>1.6497999067040605E-2</v>
      </c>
      <c r="FI176" s="381">
        <v>1.1252862182081115E-2</v>
      </c>
      <c r="FJ176" s="380">
        <v>7.3874939690038209E-3</v>
      </c>
      <c r="FK176" s="380">
        <v>1.1252862182081115E-2</v>
      </c>
      <c r="FL176" s="89">
        <v>2.4636483776095401</v>
      </c>
      <c r="FM176" s="380">
        <v>0.38375908956332683</v>
      </c>
      <c r="FN176" s="380">
        <v>3.713413020188982E-3</v>
      </c>
      <c r="FO176" s="89">
        <v>0.89432341130596993</v>
      </c>
      <c r="FP176" s="380">
        <v>0.18940768378780318</v>
      </c>
      <c r="FQ176" s="380">
        <v>3.5978513035059014E-3</v>
      </c>
      <c r="FS176" s="118">
        <v>2401.1249436645667</v>
      </c>
      <c r="FT176" s="118">
        <v>0.98557906231444115</v>
      </c>
      <c r="FU176" s="118">
        <v>1.7652028712050263</v>
      </c>
      <c r="FV176" s="207">
        <v>1.0167881917825961</v>
      </c>
    </row>
    <row r="177" spans="2:178">
      <c r="B177" s="73" t="s">
        <v>17</v>
      </c>
      <c r="C177" s="73" t="s">
        <v>51</v>
      </c>
      <c r="D177" s="143" t="s">
        <v>58</v>
      </c>
      <c r="E177" s="143">
        <v>50.2</v>
      </c>
      <c r="F177" s="73">
        <v>0</v>
      </c>
      <c r="G177" s="156" t="s">
        <v>322</v>
      </c>
      <c r="H177" s="73" t="s">
        <v>49</v>
      </c>
      <c r="I177" s="73" t="s">
        <v>1078</v>
      </c>
      <c r="J177" s="73" t="s">
        <v>970</v>
      </c>
      <c r="K177" s="73">
        <v>55</v>
      </c>
      <c r="L177" s="403">
        <v>32.193773948227403</v>
      </c>
      <c r="M177" s="403"/>
      <c r="N177" s="135"/>
      <c r="O177" s="379"/>
      <c r="P177" s="379"/>
      <c r="Q177" s="203"/>
      <c r="R177" s="381">
        <v>1.7736447983112822</v>
      </c>
      <c r="S177" s="380">
        <v>2.777778321446474</v>
      </c>
      <c r="T177" s="380">
        <v>1.7736447983112822</v>
      </c>
      <c r="U177" s="89">
        <v>24.627933315986077</v>
      </c>
      <c r="V177" s="380">
        <v>6.8007290487900853</v>
      </c>
      <c r="W177" s="380">
        <v>1.9121405049662692</v>
      </c>
      <c r="X177" s="89">
        <v>174.74513424245978</v>
      </c>
      <c r="Y177" s="380">
        <v>8.6326362297300747</v>
      </c>
      <c r="Z177" s="380">
        <v>0.66587223546043839</v>
      </c>
      <c r="AA177" s="89">
        <v>490.57942251804388</v>
      </c>
      <c r="AB177" s="380">
        <v>31.933968716018821</v>
      </c>
      <c r="AC177" s="380">
        <v>5.5945022762691289E-2</v>
      </c>
      <c r="AD177" s="89">
        <v>6.9265586385923683</v>
      </c>
      <c r="AE177" s="380">
        <v>8.0170823387064321</v>
      </c>
      <c r="AF177" s="380">
        <v>0.35138001638121091</v>
      </c>
      <c r="AG177" s="89">
        <v>652.2632200328643</v>
      </c>
      <c r="AH177" s="380">
        <v>271.91862323826371</v>
      </c>
      <c r="AI177" s="380">
        <v>115.16574740477502</v>
      </c>
      <c r="AJ177" s="89">
        <v>150766.58385508577</v>
      </c>
      <c r="AK177" s="380">
        <v>6350.8531306975856</v>
      </c>
      <c r="AL177" s="380">
        <v>7.9886922386331207</v>
      </c>
      <c r="AM177" s="89">
        <v>103.03217806745012</v>
      </c>
      <c r="AN177" s="380">
        <v>65.804120885500566</v>
      </c>
      <c r="AO177" s="380">
        <v>24.995763981776673</v>
      </c>
      <c r="AP177" s="89">
        <v>490.53183561525105</v>
      </c>
      <c r="AQ177" s="380">
        <v>116.84829164503084</v>
      </c>
      <c r="AR177" s="380">
        <v>55.168259954613958</v>
      </c>
      <c r="AS177" s="381">
        <v>3.09500320072492</v>
      </c>
      <c r="AT177" s="380">
        <v>4.4272524082791573</v>
      </c>
      <c r="AU177" s="380">
        <v>3.09500320072492</v>
      </c>
      <c r="AV177" s="89">
        <v>2.504792890473496</v>
      </c>
      <c r="AW177" s="380">
        <v>0.51584544643499664</v>
      </c>
      <c r="AX177" s="380">
        <v>3.3280407555254694E-2</v>
      </c>
      <c r="AY177" s="89">
        <v>2.408142677892557</v>
      </c>
      <c r="AZ177" s="380">
        <v>2.0860323031436874</v>
      </c>
      <c r="BA177" s="380">
        <v>0.14435255793482241</v>
      </c>
      <c r="BB177" s="89">
        <v>6.7945452754318252</v>
      </c>
      <c r="BC177" s="382">
        <v>0.81091391912052946</v>
      </c>
      <c r="BD177" s="382">
        <v>1.0634036786842957E-2</v>
      </c>
      <c r="BE177" s="381">
        <v>0.39587609109495309</v>
      </c>
      <c r="BF177" s="380">
        <v>0.55314057106504999</v>
      </c>
      <c r="BG177" s="380">
        <v>0.39587609109495309</v>
      </c>
      <c r="BH177" s="89">
        <v>310.24928302802277</v>
      </c>
      <c r="BI177" s="380">
        <v>13.775391964393812</v>
      </c>
      <c r="BJ177" s="380">
        <v>0.18845461866782878</v>
      </c>
      <c r="BK177" s="89">
        <v>749.81622790480515</v>
      </c>
      <c r="BL177" s="380">
        <v>37.793570508828779</v>
      </c>
      <c r="BM177" s="380">
        <v>0.26712783465157103</v>
      </c>
      <c r="BN177" s="89">
        <v>1264.1923256496761</v>
      </c>
      <c r="BO177" s="380">
        <v>62.666574895827857</v>
      </c>
      <c r="BP177" s="380">
        <v>0.78216693320964026</v>
      </c>
      <c r="BQ177" s="89">
        <v>0.66424403871520799</v>
      </c>
      <c r="BR177" s="380">
        <v>0.18845710552780201</v>
      </c>
      <c r="BS177" s="380">
        <v>3.8913397049042762E-3</v>
      </c>
      <c r="BT177" s="89">
        <v>0.54039359609652216</v>
      </c>
      <c r="BU177" s="380">
        <v>0.31175882915935871</v>
      </c>
      <c r="BV177" s="380">
        <v>6.7194540575352082E-2</v>
      </c>
      <c r="BW177" s="89">
        <v>0.34227766171501922</v>
      </c>
      <c r="BX177" s="380">
        <v>0.26017841181059415</v>
      </c>
      <c r="BY177" s="380">
        <v>0.10298920033903863</v>
      </c>
      <c r="BZ177" s="89">
        <v>2.60090048486523</v>
      </c>
      <c r="CA177" s="380">
        <v>0.86573194957589461</v>
      </c>
      <c r="CB177" s="380">
        <v>9.6993305329219598E-2</v>
      </c>
      <c r="CC177" s="89">
        <v>0.8763285558553342</v>
      </c>
      <c r="CD177" s="380">
        <v>0.26895288945132212</v>
      </c>
      <c r="CE177" s="380">
        <v>8.2939669294322359E-3</v>
      </c>
      <c r="CF177" s="89">
        <v>14.84327920827066</v>
      </c>
      <c r="CG177" s="380">
        <v>2.2303153127835613</v>
      </c>
      <c r="CH177" s="380">
        <v>6.759833763077569E-2</v>
      </c>
      <c r="CI177" s="89">
        <v>5.404862291523445</v>
      </c>
      <c r="CJ177" s="380">
        <v>1.1865765269170439</v>
      </c>
      <c r="CK177" s="380">
        <v>5.6348046676566531E-2</v>
      </c>
      <c r="CL177" s="381">
        <v>0.13534003847448808</v>
      </c>
      <c r="CM177" s="380">
        <v>0.30038984317138878</v>
      </c>
      <c r="CN177" s="380">
        <v>0.13534003847448808</v>
      </c>
      <c r="CO177" s="89">
        <v>652.08854404017688</v>
      </c>
      <c r="CP177" s="380">
        <v>56.838612166169014</v>
      </c>
      <c r="CQ177" s="380">
        <v>3.2813656384443075E-3</v>
      </c>
      <c r="CR177" s="89">
        <v>340.1318274134664</v>
      </c>
      <c r="CS177" s="380">
        <v>31.001702389039352</v>
      </c>
      <c r="CT177" s="380">
        <v>0</v>
      </c>
      <c r="CU177" s="89">
        <v>4.7271853889375777</v>
      </c>
      <c r="CV177" s="380">
        <v>0.65015361557872731</v>
      </c>
      <c r="CW177" s="380">
        <v>0</v>
      </c>
      <c r="CX177" s="381">
        <v>1.3574552731480524E-3</v>
      </c>
      <c r="CY177" s="380">
        <v>0</v>
      </c>
      <c r="CZ177" s="380">
        <v>1.3574552731480524E-3</v>
      </c>
      <c r="DA177" s="89">
        <v>0</v>
      </c>
      <c r="DB177" s="380">
        <v>0</v>
      </c>
      <c r="DC177" s="380">
        <v>0</v>
      </c>
      <c r="DD177" s="89">
        <v>9.0300814221835141E-2</v>
      </c>
      <c r="DE177" s="380">
        <v>0.10538479758489069</v>
      </c>
      <c r="DF177" s="380">
        <v>3.1218659692477852E-2</v>
      </c>
      <c r="DG177" s="381">
        <v>1.3114223521820862E-2</v>
      </c>
      <c r="DH177" s="380">
        <v>2.2037478391384452E-4</v>
      </c>
      <c r="DI177" s="380">
        <v>1.3114223521820862E-2</v>
      </c>
      <c r="DJ177" s="89">
        <v>6.0013032200732912</v>
      </c>
      <c r="DK177" s="380">
        <v>1.3963139631795849</v>
      </c>
      <c r="DL177" s="380">
        <v>1.0356118137849436E-2</v>
      </c>
      <c r="DM177" s="89">
        <v>219.08841609085104</v>
      </c>
      <c r="DN177" s="380">
        <v>17.42805099801577</v>
      </c>
      <c r="DO177" s="380">
        <v>0</v>
      </c>
      <c r="DP177" s="89">
        <v>613.26996356957693</v>
      </c>
      <c r="DQ177" s="380">
        <v>57.749173056378389</v>
      </c>
      <c r="DR177" s="380">
        <v>0</v>
      </c>
      <c r="DS177" s="89">
        <v>93.929886727528896</v>
      </c>
      <c r="DT177" s="380">
        <v>7.7677185874477566</v>
      </c>
      <c r="DU177" s="380">
        <v>0</v>
      </c>
      <c r="DV177" s="89">
        <v>497.78054869130074</v>
      </c>
      <c r="DW177" s="380">
        <v>45.446596414834175</v>
      </c>
      <c r="DX177" s="380">
        <v>0</v>
      </c>
      <c r="DY177" s="89">
        <v>124.33940001794696</v>
      </c>
      <c r="DZ177" s="380">
        <v>11.054681202487066</v>
      </c>
      <c r="EA177" s="380">
        <v>0</v>
      </c>
      <c r="EB177" s="89">
        <v>41.353540214788325</v>
      </c>
      <c r="EC177" s="380">
        <v>3.3979137313625256</v>
      </c>
      <c r="ED177" s="380">
        <v>1.422401319627044E-3</v>
      </c>
      <c r="EE177" s="89">
        <v>131.15676100578852</v>
      </c>
      <c r="EF177" s="380">
        <v>7.6934871457290877</v>
      </c>
      <c r="EG177" s="380">
        <v>0</v>
      </c>
      <c r="EH177" s="89">
        <v>15.036926237409793</v>
      </c>
      <c r="EI177" s="380">
        <v>1.1357130069486996</v>
      </c>
      <c r="EJ177" s="380">
        <v>6.8956642855921293E-4</v>
      </c>
      <c r="EK177" s="89">
        <v>77.275295447716516</v>
      </c>
      <c r="EL177" s="380">
        <v>7.0129483131242099</v>
      </c>
      <c r="EM177" s="380">
        <v>0</v>
      </c>
      <c r="EN177" s="89">
        <v>12.967005817650099</v>
      </c>
      <c r="EO177" s="380">
        <v>1.1352529988165414</v>
      </c>
      <c r="EP177" s="380">
        <v>0</v>
      </c>
      <c r="EQ177" s="89">
        <v>29.927603675627335</v>
      </c>
      <c r="ER177" s="380">
        <v>2.8620957403874647</v>
      </c>
      <c r="ES177" s="380">
        <v>0</v>
      </c>
      <c r="ET177" s="89">
        <v>3.2204585599172466</v>
      </c>
      <c r="EU177" s="380">
        <v>0.39547384846633787</v>
      </c>
      <c r="EV177" s="380">
        <v>0</v>
      </c>
      <c r="EW177" s="89">
        <v>17.1147507439157</v>
      </c>
      <c r="EX177" s="380">
        <v>1.650104967239852</v>
      </c>
      <c r="EY177" s="380">
        <v>0</v>
      </c>
      <c r="EZ177" s="89">
        <v>2.2170427319411687</v>
      </c>
      <c r="FA177" s="380">
        <v>0.29078887314320079</v>
      </c>
      <c r="FB177" s="380">
        <v>0</v>
      </c>
      <c r="FC177" s="89">
        <v>7.5232042858646972E-2</v>
      </c>
      <c r="FD177" s="380">
        <v>7.9842737999692215E-2</v>
      </c>
      <c r="FE177" s="380">
        <v>4.8698178353110723E-3</v>
      </c>
      <c r="FF177" s="89">
        <v>0.81065276761440552</v>
      </c>
      <c r="FG177" s="380">
        <v>0.25156473009118219</v>
      </c>
      <c r="FH177" s="380">
        <v>8.7555391174880919E-3</v>
      </c>
      <c r="FI177" s="381">
        <v>3.0588358676756234E-3</v>
      </c>
      <c r="FJ177" s="380">
        <v>7.3941891521110749E-5</v>
      </c>
      <c r="FK177" s="380">
        <v>3.0588358676756234E-3</v>
      </c>
      <c r="FL177" s="89">
        <v>2.2349288335537483</v>
      </c>
      <c r="FM177" s="380">
        <v>0.28685865968784235</v>
      </c>
      <c r="FN177" s="380">
        <v>9.6028299388249726E-4</v>
      </c>
      <c r="FO177" s="89">
        <v>0.78072706487724408</v>
      </c>
      <c r="FP177" s="380">
        <v>0.17261591415469585</v>
      </c>
      <c r="FQ177" s="380">
        <v>0</v>
      </c>
      <c r="FS177" s="118">
        <v>2218.809426945425</v>
      </c>
      <c r="FT177" s="118">
        <v>0.97987740517181976</v>
      </c>
      <c r="FU177" s="118">
        <v>1.9171641448522661</v>
      </c>
      <c r="FV177" s="207">
        <v>1.008067549332673</v>
      </c>
    </row>
    <row r="178" spans="2:178">
      <c r="B178" s="73" t="s">
        <v>17</v>
      </c>
      <c r="C178" s="73" t="s">
        <v>51</v>
      </c>
      <c r="D178" s="143" t="s">
        <v>58</v>
      </c>
      <c r="E178" s="143">
        <v>50.2</v>
      </c>
      <c r="F178" s="73">
        <v>0</v>
      </c>
      <c r="G178" s="156" t="s">
        <v>322</v>
      </c>
      <c r="H178" s="73" t="s">
        <v>49</v>
      </c>
      <c r="I178" s="73" t="s">
        <v>1079</v>
      </c>
      <c r="J178" s="73" t="s">
        <v>970</v>
      </c>
      <c r="K178" s="73">
        <v>55</v>
      </c>
      <c r="L178" s="403">
        <v>32.193773948227403</v>
      </c>
      <c r="M178" s="403"/>
      <c r="N178" s="135"/>
      <c r="O178" s="379"/>
      <c r="P178" s="379"/>
      <c r="Q178" s="203"/>
      <c r="R178" s="381">
        <v>1.6766049933243263</v>
      </c>
      <c r="S178" s="380">
        <v>2.6190030520918053</v>
      </c>
      <c r="T178" s="380">
        <v>1.6766049933243263</v>
      </c>
      <c r="U178" s="89">
        <v>21.387290991158157</v>
      </c>
      <c r="V178" s="380">
        <v>7.903616761542489</v>
      </c>
      <c r="W178" s="380">
        <v>2.0010385031219835</v>
      </c>
      <c r="X178" s="89">
        <v>157.62600974059183</v>
      </c>
      <c r="Y178" s="380">
        <v>11.306392018458705</v>
      </c>
      <c r="Z178" s="380">
        <v>0.83027269452862384</v>
      </c>
      <c r="AA178" s="89">
        <v>702.49079972883601</v>
      </c>
      <c r="AB178" s="380">
        <v>81.080149221358184</v>
      </c>
      <c r="AC178" s="380">
        <v>0.10930350561518527</v>
      </c>
      <c r="AD178" s="89">
        <v>85.181329831603506</v>
      </c>
      <c r="AE178" s="380">
        <v>40.226652308632914</v>
      </c>
      <c r="AF178" s="380">
        <v>0.13458205022393493</v>
      </c>
      <c r="AG178" s="89">
        <v>401.64786871787948</v>
      </c>
      <c r="AH178" s="380">
        <v>336.46947893834471</v>
      </c>
      <c r="AI178" s="380">
        <v>126.47608127408471</v>
      </c>
      <c r="AJ178" s="89">
        <v>149891.86752167231</v>
      </c>
      <c r="AK178" s="380">
        <v>6316.3415512150405</v>
      </c>
      <c r="AL178" s="380">
        <v>9.0293816458623546</v>
      </c>
      <c r="AM178" s="89">
        <v>80.006886945500369</v>
      </c>
      <c r="AN178" s="380">
        <v>96.353070426040986</v>
      </c>
      <c r="AO178" s="380">
        <v>46.912957920167379</v>
      </c>
      <c r="AP178" s="89">
        <v>498.50016948347854</v>
      </c>
      <c r="AQ178" s="380">
        <v>181.64639880201995</v>
      </c>
      <c r="AR178" s="380">
        <v>61.05772076519338</v>
      </c>
      <c r="AS178" s="89">
        <v>14.202930645559855</v>
      </c>
      <c r="AT178" s="380">
        <v>8.4297174184828449</v>
      </c>
      <c r="AU178" s="380">
        <v>3.6802502699441422</v>
      </c>
      <c r="AV178" s="89">
        <v>2.2784831804912526</v>
      </c>
      <c r="AW178" s="380">
        <v>0.39010084997904593</v>
      </c>
      <c r="AX178" s="380">
        <v>2.5467141866757977E-2</v>
      </c>
      <c r="AY178" s="89">
        <v>3.3260660375973883</v>
      </c>
      <c r="AZ178" s="380">
        <v>1.8356168695486283</v>
      </c>
      <c r="BA178" s="380">
        <v>0.20073714275873056</v>
      </c>
      <c r="BB178" s="89">
        <v>7.8597237791972914</v>
      </c>
      <c r="BC178" s="382">
        <v>0.81749555617314784</v>
      </c>
      <c r="BD178" s="382">
        <v>1.7478056851147221E-2</v>
      </c>
      <c r="BE178" s="381">
        <v>0.10569101656656149</v>
      </c>
      <c r="BF178" s="380">
        <v>3.4376039906437547E-2</v>
      </c>
      <c r="BG178" s="380">
        <v>0.10569101656656149</v>
      </c>
      <c r="BH178" s="89">
        <v>295.27064703239341</v>
      </c>
      <c r="BI178" s="380">
        <v>13.745738335397007</v>
      </c>
      <c r="BJ178" s="380">
        <v>0.23223828778167868</v>
      </c>
      <c r="BK178" s="89">
        <v>1035.7940822503781</v>
      </c>
      <c r="BL178" s="380">
        <v>81.737455757494757</v>
      </c>
      <c r="BM178" s="380">
        <v>0.29044402524981</v>
      </c>
      <c r="BN178" s="89">
        <v>1371.3018111976817</v>
      </c>
      <c r="BO178" s="380">
        <v>102.12169259070623</v>
      </c>
      <c r="BP178" s="380">
        <v>0.88651195163447938</v>
      </c>
      <c r="BQ178" s="89">
        <v>0.68439256925492753</v>
      </c>
      <c r="BR178" s="380">
        <v>0.16793058369234176</v>
      </c>
      <c r="BS178" s="380">
        <v>4.9332963960459974E-3</v>
      </c>
      <c r="BT178" s="89">
        <v>0.66700192616058873</v>
      </c>
      <c r="BU178" s="380">
        <v>0.36113395922225855</v>
      </c>
      <c r="BV178" s="380">
        <v>7.9492785282373926E-2</v>
      </c>
      <c r="BW178" s="381">
        <v>9.3368279373595681E-2</v>
      </c>
      <c r="BX178" s="380">
        <v>0.20170850429809667</v>
      </c>
      <c r="BY178" s="380">
        <v>9.3368279373595681E-2</v>
      </c>
      <c r="BZ178" s="89">
        <v>2.5452446601059551</v>
      </c>
      <c r="CA178" s="380">
        <v>1.1003528901811006</v>
      </c>
      <c r="CB178" s="380">
        <v>0.10455685110917556</v>
      </c>
      <c r="CC178" s="89">
        <v>1.2363935795937475</v>
      </c>
      <c r="CD178" s="380">
        <v>0.31509063436816814</v>
      </c>
      <c r="CE178" s="380">
        <v>8.6278226108405399E-3</v>
      </c>
      <c r="CF178" s="89">
        <v>13.208264578952491</v>
      </c>
      <c r="CG178" s="380">
        <v>2.0525174831621888</v>
      </c>
      <c r="CH178" s="380">
        <v>9.739882528838216E-2</v>
      </c>
      <c r="CI178" s="89">
        <v>5.098614733546829</v>
      </c>
      <c r="CJ178" s="380">
        <v>1.5796748736404798</v>
      </c>
      <c r="CK178" s="380">
        <v>5.2297954690329461E-2</v>
      </c>
      <c r="CL178" s="381">
        <v>0.19619797131562017</v>
      </c>
      <c r="CM178" s="380">
        <v>0.41508152439165874</v>
      </c>
      <c r="CN178" s="380">
        <v>0.19619797131562017</v>
      </c>
      <c r="CO178" s="89">
        <v>627.63039318184769</v>
      </c>
      <c r="CP178" s="380">
        <v>45.423122994866823</v>
      </c>
      <c r="CQ178" s="380">
        <v>2.975913154937043E-3</v>
      </c>
      <c r="CR178" s="89">
        <v>334.52094460015832</v>
      </c>
      <c r="CS178" s="380">
        <v>23.751498108920948</v>
      </c>
      <c r="CT178" s="380">
        <v>0</v>
      </c>
      <c r="CU178" s="89">
        <v>3.9824328956840747</v>
      </c>
      <c r="CV178" s="380">
        <v>0.59461976426413676</v>
      </c>
      <c r="CW178" s="380">
        <v>0</v>
      </c>
      <c r="CX178" s="89">
        <v>0</v>
      </c>
      <c r="CY178" s="380">
        <v>0</v>
      </c>
      <c r="CZ178" s="380">
        <v>0</v>
      </c>
      <c r="DA178" s="89">
        <v>0</v>
      </c>
      <c r="DB178" s="380">
        <v>0</v>
      </c>
      <c r="DC178" s="380">
        <v>0</v>
      </c>
      <c r="DD178" s="381">
        <v>4.1617060422770094E-2</v>
      </c>
      <c r="DE178" s="380">
        <v>9.0433365157672155E-2</v>
      </c>
      <c r="DF178" s="380">
        <v>4.1617060422770094E-2</v>
      </c>
      <c r="DG178" s="381">
        <v>1.2527207545060072E-2</v>
      </c>
      <c r="DH178" s="380">
        <v>3.1208485834406156E-2</v>
      </c>
      <c r="DI178" s="380">
        <v>1.2527207545060072E-2</v>
      </c>
      <c r="DJ178" s="89">
        <v>8.4488027716052603</v>
      </c>
      <c r="DK178" s="380">
        <v>1.8379133283597451</v>
      </c>
      <c r="DL178" s="380">
        <v>0</v>
      </c>
      <c r="DM178" s="89">
        <v>213.96791806353048</v>
      </c>
      <c r="DN178" s="380">
        <v>20.410890696158333</v>
      </c>
      <c r="DO178" s="380">
        <v>0</v>
      </c>
      <c r="DP178" s="89">
        <v>597.68687024913504</v>
      </c>
      <c r="DQ178" s="380">
        <v>52.800993765720939</v>
      </c>
      <c r="DR178" s="380">
        <v>1.3532530453236333E-3</v>
      </c>
      <c r="DS178" s="89">
        <v>91.795826050318567</v>
      </c>
      <c r="DT178" s="380">
        <v>7.5136243556963018</v>
      </c>
      <c r="DU178" s="380">
        <v>0</v>
      </c>
      <c r="DV178" s="89">
        <v>483.27364915415171</v>
      </c>
      <c r="DW178" s="380">
        <v>35.156200167074836</v>
      </c>
      <c r="DX178" s="380">
        <v>5.94737368172207E-3</v>
      </c>
      <c r="DY178" s="89">
        <v>122.53294504532332</v>
      </c>
      <c r="DZ178" s="380">
        <v>10.06059815862892</v>
      </c>
      <c r="EA178" s="380">
        <v>0</v>
      </c>
      <c r="EB178" s="89">
        <v>41.125108918177446</v>
      </c>
      <c r="EC178" s="380">
        <v>3.6160043618925868</v>
      </c>
      <c r="ED178" s="380">
        <v>1.7935917498908703E-3</v>
      </c>
      <c r="EE178" s="89">
        <v>130.26691550833294</v>
      </c>
      <c r="EF178" s="380">
        <v>10.530157000393459</v>
      </c>
      <c r="EG178" s="380">
        <v>6.4305756641636104E-3</v>
      </c>
      <c r="EH178" s="89">
        <v>15.127368404564001</v>
      </c>
      <c r="EI178" s="380">
        <v>1.0471914653673873</v>
      </c>
      <c r="EJ178" s="380">
        <v>8.6889765942703011E-4</v>
      </c>
      <c r="EK178" s="89">
        <v>76.390449729462347</v>
      </c>
      <c r="EL178" s="380">
        <v>5.9221941444800379</v>
      </c>
      <c r="EM178" s="380">
        <v>3.6831686535484685E-3</v>
      </c>
      <c r="EN178" s="89">
        <v>13.072716320642316</v>
      </c>
      <c r="EO178" s="380">
        <v>1.09855621346078</v>
      </c>
      <c r="EP178" s="380">
        <v>0</v>
      </c>
      <c r="EQ178" s="89">
        <v>29.577987287454896</v>
      </c>
      <c r="ER178" s="380">
        <v>2.6630212413742869</v>
      </c>
      <c r="ES178" s="380">
        <v>0</v>
      </c>
      <c r="ET178" s="89">
        <v>3.2088452690382252</v>
      </c>
      <c r="EU178" s="380">
        <v>0.38664521850078931</v>
      </c>
      <c r="EV178" s="380">
        <v>0</v>
      </c>
      <c r="EW178" s="89">
        <v>16.802736488469957</v>
      </c>
      <c r="EX178" s="380">
        <v>1.5020179747691895</v>
      </c>
      <c r="EY178" s="380">
        <v>4.1274432910616355E-3</v>
      </c>
      <c r="EZ178" s="89">
        <v>2.1881652212669547</v>
      </c>
      <c r="FA178" s="380">
        <v>0.28113438655310324</v>
      </c>
      <c r="FB178" s="380">
        <v>0</v>
      </c>
      <c r="FC178" s="89">
        <v>6.1305501177189928E-2</v>
      </c>
      <c r="FD178" s="380">
        <v>8.5213755257237705E-2</v>
      </c>
      <c r="FE178" s="380">
        <v>1.2810393587200014E-2</v>
      </c>
      <c r="FF178" s="89">
        <v>0.79852243276072343</v>
      </c>
      <c r="FG178" s="380">
        <v>0.19115638608217181</v>
      </c>
      <c r="FH178" s="380">
        <v>1.1867835263323941E-2</v>
      </c>
      <c r="FI178" s="381">
        <v>2.9775912060902251E-3</v>
      </c>
      <c r="FJ178" s="380">
        <v>6.561726262630776E-3</v>
      </c>
      <c r="FK178" s="380">
        <v>2.9775912060902251E-3</v>
      </c>
      <c r="FL178" s="89">
        <v>2.2327876639522293</v>
      </c>
      <c r="FM178" s="380">
        <v>0.32600850602191483</v>
      </c>
      <c r="FN178" s="380">
        <v>1.6983671431120542E-3</v>
      </c>
      <c r="FO178" s="89">
        <v>0.80191734629666389</v>
      </c>
      <c r="FP178" s="380">
        <v>0.1154130640676418</v>
      </c>
      <c r="FQ178" s="380">
        <v>0</v>
      </c>
      <c r="FS178" s="118">
        <v>2171.5384463100258</v>
      </c>
      <c r="FT178" s="118">
        <v>0.98542667954549901</v>
      </c>
      <c r="FU178" s="118">
        <v>1.8762065673706418</v>
      </c>
      <c r="FV178" s="207">
        <v>1.020392629519739</v>
      </c>
    </row>
    <row r="179" spans="2:178">
      <c r="B179" s="73" t="s">
        <v>17</v>
      </c>
      <c r="C179" s="73" t="s">
        <v>51</v>
      </c>
      <c r="D179" s="143" t="s">
        <v>58</v>
      </c>
      <c r="E179" s="143">
        <v>50.2</v>
      </c>
      <c r="F179" s="73">
        <v>0</v>
      </c>
      <c r="G179" s="156" t="s">
        <v>322</v>
      </c>
      <c r="H179" s="73" t="s">
        <v>49</v>
      </c>
      <c r="I179" s="73" t="s">
        <v>1080</v>
      </c>
      <c r="J179" s="73" t="s">
        <v>970</v>
      </c>
      <c r="K179" s="73">
        <v>55</v>
      </c>
      <c r="L179" s="403">
        <v>32.193773948227403</v>
      </c>
      <c r="M179" s="403"/>
      <c r="N179" s="135">
        <v>584.30697024166125</v>
      </c>
      <c r="O179" s="379">
        <v>29960</v>
      </c>
      <c r="P179" s="379">
        <v>1210</v>
      </c>
      <c r="Q179" s="203"/>
      <c r="R179" s="381">
        <v>1.4562394918206436</v>
      </c>
      <c r="S179" s="380">
        <v>2.8406032160387036</v>
      </c>
      <c r="T179" s="380">
        <v>1.4562394918206436</v>
      </c>
      <c r="U179" s="89">
        <v>21.180841839011372</v>
      </c>
      <c r="V179" s="380">
        <v>9.8001416356889184</v>
      </c>
      <c r="W179" s="380">
        <v>1.9164832613492857</v>
      </c>
      <c r="X179" s="89">
        <v>176.00111348291838</v>
      </c>
      <c r="Y179" s="380">
        <v>10.482515766200699</v>
      </c>
      <c r="Z179" s="380">
        <v>0.55501368872546197</v>
      </c>
      <c r="AA179" s="89">
        <v>630.52847540416815</v>
      </c>
      <c r="AB179" s="380">
        <v>49.11209926059319</v>
      </c>
      <c r="AC179" s="380">
        <v>3.9384296574413689E-2</v>
      </c>
      <c r="AD179" s="89">
        <v>2.8000355861377728</v>
      </c>
      <c r="AE179" s="380">
        <v>2.350211413380809</v>
      </c>
      <c r="AF179" s="380">
        <v>8.4938319426490924E-2</v>
      </c>
      <c r="AG179" s="381">
        <v>117.01462155898295</v>
      </c>
      <c r="AH179" s="380">
        <v>286.59627786277127</v>
      </c>
      <c r="AI179" s="380">
        <v>117.01462155898295</v>
      </c>
      <c r="AJ179" s="89">
        <v>148083.01573705472</v>
      </c>
      <c r="AK179" s="380">
        <v>4758.5598279841161</v>
      </c>
      <c r="AL179" s="380">
        <v>7.1597161740410451</v>
      </c>
      <c r="AM179" s="89">
        <v>85.232295841000962</v>
      </c>
      <c r="AN179" s="380">
        <v>80.11022849605412</v>
      </c>
      <c r="AO179" s="380">
        <v>26.6845296878233</v>
      </c>
      <c r="AP179" s="89">
        <v>453.69401894931474</v>
      </c>
      <c r="AQ179" s="380">
        <v>120.11808307095889</v>
      </c>
      <c r="AR179" s="380">
        <v>41.375451965871854</v>
      </c>
      <c r="AS179" s="381">
        <v>2.6312756992291808</v>
      </c>
      <c r="AT179" s="380">
        <v>5.8739279537360121</v>
      </c>
      <c r="AU179" s="380">
        <v>2.6312756992291808</v>
      </c>
      <c r="AV179" s="89">
        <v>2.487052250549652</v>
      </c>
      <c r="AW179" s="380">
        <v>0.5465689331330813</v>
      </c>
      <c r="AX179" s="380">
        <v>2.7066969802474982E-2</v>
      </c>
      <c r="AY179" s="89">
        <v>4.7831123399189464</v>
      </c>
      <c r="AZ179" s="380">
        <v>3.3719025237672602</v>
      </c>
      <c r="BA179" s="380">
        <v>0.17983284129499699</v>
      </c>
      <c r="BB179" s="89">
        <v>7.8023691636558521</v>
      </c>
      <c r="BC179" s="382">
        <v>0.76214118787888774</v>
      </c>
      <c r="BD179" s="382">
        <v>1.559028586100277E-2</v>
      </c>
      <c r="BE179" s="381">
        <v>7.8086240077375232E-2</v>
      </c>
      <c r="BF179" s="380">
        <v>2.1672738235795134E-2</v>
      </c>
      <c r="BG179" s="380">
        <v>7.8086240077375232E-2</v>
      </c>
      <c r="BH179" s="89">
        <v>341.12718370355077</v>
      </c>
      <c r="BI179" s="380">
        <v>18.792754984847573</v>
      </c>
      <c r="BJ179" s="380">
        <v>0.19041742710774884</v>
      </c>
      <c r="BK179" s="89">
        <v>1003.7169499602522</v>
      </c>
      <c r="BL179" s="380">
        <v>57.161707159064612</v>
      </c>
      <c r="BM179" s="380">
        <v>0.2439792608945355</v>
      </c>
      <c r="BN179" s="89">
        <v>1361.2475059763049</v>
      </c>
      <c r="BO179" s="380">
        <v>98.606105720107365</v>
      </c>
      <c r="BP179" s="380">
        <v>0.7049525241225949</v>
      </c>
      <c r="BQ179" s="89">
        <v>0.71241440289108482</v>
      </c>
      <c r="BR179" s="380">
        <v>0.24821344050550292</v>
      </c>
      <c r="BS179" s="380">
        <v>3.1733714080436166E-3</v>
      </c>
      <c r="BT179" s="89">
        <v>0.62885976520340259</v>
      </c>
      <c r="BU179" s="380">
        <v>0.43532879074823033</v>
      </c>
      <c r="BV179" s="380">
        <v>7.3069722441115342E-2</v>
      </c>
      <c r="BW179" s="381">
        <v>7.4672404627032174E-2</v>
      </c>
      <c r="BX179" s="380">
        <v>0.31421576226077919</v>
      </c>
      <c r="BY179" s="380">
        <v>7.4672404627032174E-2</v>
      </c>
      <c r="BZ179" s="89">
        <v>2.3178110856755572</v>
      </c>
      <c r="CA179" s="380">
        <v>0.9083741143769356</v>
      </c>
      <c r="CB179" s="380">
        <v>7.4934901949407079E-2</v>
      </c>
      <c r="CC179" s="89">
        <v>1.4319087941564326</v>
      </c>
      <c r="CD179" s="380">
        <v>0.323694287222276</v>
      </c>
      <c r="CE179" s="380">
        <v>8.6807787265168555E-3</v>
      </c>
      <c r="CF179" s="89">
        <v>14.52274966997439</v>
      </c>
      <c r="CG179" s="380">
        <v>1.7841986092010451</v>
      </c>
      <c r="CH179" s="380">
        <v>6.8338520585632889E-2</v>
      </c>
      <c r="CI179" s="89">
        <v>5.3923596451979607</v>
      </c>
      <c r="CJ179" s="380">
        <v>1.2131262077519391</v>
      </c>
      <c r="CK179" s="380">
        <v>5.8244278006552651E-2</v>
      </c>
      <c r="CL179" s="381">
        <v>0.16490857482013521</v>
      </c>
      <c r="CM179" s="380">
        <v>0.356717859430629</v>
      </c>
      <c r="CN179" s="380">
        <v>0.16490857482013521</v>
      </c>
      <c r="CO179" s="89">
        <v>630.14239528759163</v>
      </c>
      <c r="CP179" s="380">
        <v>47.063376059078671</v>
      </c>
      <c r="CQ179" s="380">
        <v>1.6538232389304015E-3</v>
      </c>
      <c r="CR179" s="89">
        <v>352.25875506732365</v>
      </c>
      <c r="CS179" s="380">
        <v>29.368920774444202</v>
      </c>
      <c r="CT179" s="380">
        <v>0</v>
      </c>
      <c r="CU179" s="89">
        <v>4.403605290739117</v>
      </c>
      <c r="CV179" s="380">
        <v>0.53831796761692263</v>
      </c>
      <c r="CW179" s="380">
        <v>0</v>
      </c>
      <c r="CX179" s="381">
        <v>1.3346363283004686E-3</v>
      </c>
      <c r="CY179" s="380">
        <v>0</v>
      </c>
      <c r="CZ179" s="380">
        <v>1.3346363283004686E-3</v>
      </c>
      <c r="DA179" s="89">
        <v>0</v>
      </c>
      <c r="DB179" s="380">
        <v>0</v>
      </c>
      <c r="DC179" s="380">
        <v>0</v>
      </c>
      <c r="DD179" s="381">
        <v>3.0966229090333808E-2</v>
      </c>
      <c r="DE179" s="380">
        <v>0.11675051893482857</v>
      </c>
      <c r="DF179" s="380">
        <v>3.0966229090333808E-2</v>
      </c>
      <c r="DG179" s="381">
        <v>8.7339524191468697E-3</v>
      </c>
      <c r="DH179" s="380">
        <v>9.3113791379424195E-3</v>
      </c>
      <c r="DI179" s="380">
        <v>8.7339524191468697E-3</v>
      </c>
      <c r="DJ179" s="89">
        <v>10.836022419637789</v>
      </c>
      <c r="DK179" s="380">
        <v>1.9276405587553327</v>
      </c>
      <c r="DL179" s="380">
        <v>0</v>
      </c>
      <c r="DM179" s="89">
        <v>227.90195721548116</v>
      </c>
      <c r="DN179" s="380">
        <v>21.563973003742884</v>
      </c>
      <c r="DO179" s="380">
        <v>0</v>
      </c>
      <c r="DP179" s="89">
        <v>636.70880188980766</v>
      </c>
      <c r="DQ179" s="380">
        <v>51.365619765379535</v>
      </c>
      <c r="DR179" s="380">
        <v>0</v>
      </c>
      <c r="DS179" s="89">
        <v>98.31683091403211</v>
      </c>
      <c r="DT179" s="380">
        <v>6.9222784254575522</v>
      </c>
      <c r="DU179" s="380">
        <v>8.4711110341984528E-4</v>
      </c>
      <c r="DV179" s="89">
        <v>518.44755657252767</v>
      </c>
      <c r="DW179" s="380">
        <v>38.586806004313189</v>
      </c>
      <c r="DX179" s="380">
        <v>0</v>
      </c>
      <c r="DY179" s="89">
        <v>129.81476470069123</v>
      </c>
      <c r="DZ179" s="380">
        <v>9.2010127552115861</v>
      </c>
      <c r="EA179" s="380">
        <v>0</v>
      </c>
      <c r="EB179" s="89">
        <v>43.179890132037627</v>
      </c>
      <c r="EC179" s="380">
        <v>3.536983768180276</v>
      </c>
      <c r="ED179" s="380">
        <v>0</v>
      </c>
      <c r="EE179" s="89">
        <v>138.01554835335037</v>
      </c>
      <c r="EF179" s="380">
        <v>9.5500771874922226</v>
      </c>
      <c r="EG179" s="380">
        <v>0</v>
      </c>
      <c r="EH179" s="89">
        <v>15.663785653019524</v>
      </c>
      <c r="EI179" s="380">
        <v>1.0761426631845341</v>
      </c>
      <c r="EJ179" s="380">
        <v>0</v>
      </c>
      <c r="EK179" s="89">
        <v>79.55543465688794</v>
      </c>
      <c r="EL179" s="380">
        <v>5.1900612691153389</v>
      </c>
      <c r="EM179" s="380">
        <v>2.8691903601484599E-3</v>
      </c>
      <c r="EN179" s="89">
        <v>13.388523693302782</v>
      </c>
      <c r="EO179" s="380">
        <v>0.97292018010533154</v>
      </c>
      <c r="EP179" s="380">
        <v>6.9599565042542655E-4</v>
      </c>
      <c r="EQ179" s="89">
        <v>30.87227492374625</v>
      </c>
      <c r="ER179" s="380">
        <v>2.6065331618877678</v>
      </c>
      <c r="ES179" s="380">
        <v>4.4409038429144088E-3</v>
      </c>
      <c r="ET179" s="89">
        <v>3.3771232511145577</v>
      </c>
      <c r="EU179" s="380">
        <v>0.34481127055980121</v>
      </c>
      <c r="EV179" s="380">
        <v>0</v>
      </c>
      <c r="EW179" s="89">
        <v>17.791752920650119</v>
      </c>
      <c r="EX179" s="380">
        <v>1.6927133649839179</v>
      </c>
      <c r="EY179" s="380">
        <v>0</v>
      </c>
      <c r="EZ179" s="89">
        <v>2.3348162059705175</v>
      </c>
      <c r="FA179" s="380">
        <v>0.2567574920553708</v>
      </c>
      <c r="FB179" s="380">
        <v>0</v>
      </c>
      <c r="FC179" s="89">
        <v>6.0736442213767998E-2</v>
      </c>
      <c r="FD179" s="380">
        <v>8.0807870343679061E-2</v>
      </c>
      <c r="FE179" s="380">
        <v>7.3479397540769211E-3</v>
      </c>
      <c r="FF179" s="89">
        <v>1.0330599974764041</v>
      </c>
      <c r="FG179" s="380">
        <v>0.24212007448944764</v>
      </c>
      <c r="FH179" s="380">
        <v>5.0400751257382078E-3</v>
      </c>
      <c r="FI179" s="381">
        <v>2.7917329880276479E-3</v>
      </c>
      <c r="FJ179" s="380">
        <v>3.2293500346463199E-3</v>
      </c>
      <c r="FK179" s="380">
        <v>2.7917329880276479E-3</v>
      </c>
      <c r="FL179" s="89">
        <v>2.4280520411470432</v>
      </c>
      <c r="FM179" s="380">
        <v>0.33560597312129453</v>
      </c>
      <c r="FN179" s="380">
        <v>9.4290259132203465E-4</v>
      </c>
      <c r="FO179" s="89">
        <v>0.82838363252279268</v>
      </c>
      <c r="FP179" s="380">
        <v>0.15942259138522191</v>
      </c>
      <c r="FQ179" s="380">
        <v>9.1472837155595838E-4</v>
      </c>
      <c r="FS179" s="118">
        <v>2307.6278161499436</v>
      </c>
      <c r="FT179" s="118">
        <v>0.97660189084364879</v>
      </c>
      <c r="FU179" s="118">
        <v>1.7888622673612722</v>
      </c>
      <c r="FV179" s="207">
        <v>1.0399328370850374</v>
      </c>
    </row>
    <row r="180" spans="2:178">
      <c r="B180" s="73" t="s">
        <v>17</v>
      </c>
      <c r="C180" s="73" t="s">
        <v>51</v>
      </c>
      <c r="D180" s="143" t="s">
        <v>58</v>
      </c>
      <c r="E180" s="143">
        <v>50.2</v>
      </c>
      <c r="F180" s="73">
        <v>0</v>
      </c>
      <c r="G180" s="156" t="s">
        <v>322</v>
      </c>
      <c r="H180" s="73" t="s">
        <v>49</v>
      </c>
      <c r="I180" s="73" t="s">
        <v>1081</v>
      </c>
      <c r="J180" s="73" t="s">
        <v>970</v>
      </c>
      <c r="K180" s="73">
        <v>44</v>
      </c>
      <c r="L180" s="403">
        <v>32.193773948227403</v>
      </c>
      <c r="M180" s="403"/>
      <c r="N180" s="135">
        <v>322.53744757339706</v>
      </c>
      <c r="O180" s="379">
        <v>29300</v>
      </c>
      <c r="P180" s="379">
        <v>1110</v>
      </c>
      <c r="Q180" s="203"/>
      <c r="R180" s="381">
        <v>2.0934704572547047</v>
      </c>
      <c r="S180" s="380">
        <v>4.4148103156177276</v>
      </c>
      <c r="T180" s="380">
        <v>2.0934704572547047</v>
      </c>
      <c r="U180" s="89">
        <v>29.354576644806432</v>
      </c>
      <c r="V180" s="380">
        <v>9.1292670328439645</v>
      </c>
      <c r="W180" s="380">
        <v>2.6689037442207422</v>
      </c>
      <c r="X180" s="89">
        <v>184.72881548122828</v>
      </c>
      <c r="Y180" s="380">
        <v>13.942367992677793</v>
      </c>
      <c r="Z180" s="380">
        <v>0.9356505290225231</v>
      </c>
      <c r="AA180" s="89">
        <v>658.09782909646412</v>
      </c>
      <c r="AB180" s="380">
        <v>229.48736959408433</v>
      </c>
      <c r="AC180" s="380">
        <v>0.14201272922157002</v>
      </c>
      <c r="AD180" s="89">
        <v>283.06534895829856</v>
      </c>
      <c r="AE180" s="380">
        <v>226.57245155572676</v>
      </c>
      <c r="AF180" s="380">
        <v>0.13705464273237419</v>
      </c>
      <c r="AG180" s="89">
        <v>3416.6147452672781</v>
      </c>
      <c r="AH180" s="380">
        <v>604.5445227004318</v>
      </c>
      <c r="AI180" s="380">
        <v>215.11166943181732</v>
      </c>
      <c r="AJ180" s="89">
        <v>146367.71140535062</v>
      </c>
      <c r="AK180" s="380">
        <v>6427.0159956640036</v>
      </c>
      <c r="AL180" s="380">
        <v>12.457278875693783</v>
      </c>
      <c r="AM180" s="89">
        <v>112.85612964084726</v>
      </c>
      <c r="AN180" s="380">
        <v>123.73371055226323</v>
      </c>
      <c r="AO180" s="380">
        <v>42.824062792285993</v>
      </c>
      <c r="AP180" s="89">
        <v>539.85254931526117</v>
      </c>
      <c r="AQ180" s="380">
        <v>187.324651994242</v>
      </c>
      <c r="AR180" s="380">
        <v>73.593836607246246</v>
      </c>
      <c r="AS180" s="89">
        <v>32.117323412285764</v>
      </c>
      <c r="AT180" s="380">
        <v>7.9264960137942291</v>
      </c>
      <c r="AU180" s="380">
        <v>4.4641902113995684</v>
      </c>
      <c r="AV180" s="89">
        <v>2.0598907709760401</v>
      </c>
      <c r="AW180" s="380">
        <v>0.57660695352364266</v>
      </c>
      <c r="AX180" s="380">
        <v>3.6596672102571261E-2</v>
      </c>
      <c r="AY180" s="89">
        <v>4.4265393578126186</v>
      </c>
      <c r="AZ180" s="380">
        <v>6.5433738463394295</v>
      </c>
      <c r="BA180" s="380">
        <v>0.30702675293493781</v>
      </c>
      <c r="BB180" s="89">
        <v>4.0333722147871587</v>
      </c>
      <c r="BC180" s="382">
        <v>1.0561013898725617</v>
      </c>
      <c r="BD180" s="382">
        <v>1.383511268830614E-2</v>
      </c>
      <c r="BE180" s="381">
        <v>0.19167579961042366</v>
      </c>
      <c r="BF180" s="380">
        <v>4.2764131124309428E-2</v>
      </c>
      <c r="BG180" s="380">
        <v>0.19167579961042366</v>
      </c>
      <c r="BH180" s="89">
        <v>269.00111536966546</v>
      </c>
      <c r="BI180" s="380">
        <v>15.218210923760349</v>
      </c>
      <c r="BJ180" s="380">
        <v>0.2460424770069235</v>
      </c>
      <c r="BK180" s="89">
        <v>1271.4261177271655</v>
      </c>
      <c r="BL180" s="380">
        <v>652.51796851841186</v>
      </c>
      <c r="BM180" s="380">
        <v>0.45262328392580542</v>
      </c>
      <c r="BN180" s="89">
        <v>1465.405003514202</v>
      </c>
      <c r="BO180" s="380">
        <v>260.07670760821929</v>
      </c>
      <c r="BP180" s="380">
        <v>1.0456437948356374</v>
      </c>
      <c r="BQ180" s="89">
        <v>0.7059955722861444</v>
      </c>
      <c r="BR180" s="380">
        <v>0.2584765916053573</v>
      </c>
      <c r="BS180" s="380">
        <v>4.7186213520832038E-3</v>
      </c>
      <c r="BT180" s="89">
        <v>0.56047345963992079</v>
      </c>
      <c r="BU180" s="380">
        <v>0.44461081863077018</v>
      </c>
      <c r="BV180" s="380">
        <v>8.4270300526726349E-2</v>
      </c>
      <c r="BW180" s="381">
        <v>0.1308264181712305</v>
      </c>
      <c r="BX180" s="380">
        <v>0.35975267700874053</v>
      </c>
      <c r="BY180" s="380">
        <v>0.1308264181712305</v>
      </c>
      <c r="BZ180" s="89">
        <v>3.0729163562011599</v>
      </c>
      <c r="CA180" s="380">
        <v>1.6872606167982105</v>
      </c>
      <c r="CB180" s="380">
        <v>8.070504984535419E-2</v>
      </c>
      <c r="CC180" s="89">
        <v>0.88576604283175775</v>
      </c>
      <c r="CD180" s="380">
        <v>0.38144022919592041</v>
      </c>
      <c r="CE180" s="380">
        <v>1.2620111206941216E-2</v>
      </c>
      <c r="CF180" s="89">
        <v>14.050081027870171</v>
      </c>
      <c r="CG180" s="380">
        <v>2.9303898953903449</v>
      </c>
      <c r="CH180" s="380">
        <v>9.3176561404806943E-2</v>
      </c>
      <c r="CI180" s="89">
        <v>5.321109736677009</v>
      </c>
      <c r="CJ180" s="380">
        <v>1.4560045167198674</v>
      </c>
      <c r="CK180" s="380">
        <v>8.4642409692477716E-2</v>
      </c>
      <c r="CL180" s="381">
        <v>0.26071809650959177</v>
      </c>
      <c r="CM180" s="380">
        <v>0.6443152417850696</v>
      </c>
      <c r="CN180" s="380">
        <v>0.26071809650959177</v>
      </c>
      <c r="CO180" s="89">
        <v>666.49156447621874</v>
      </c>
      <c r="CP180" s="380">
        <v>44.911744197010314</v>
      </c>
      <c r="CQ180" s="380">
        <v>7.7846339571903365E-3</v>
      </c>
      <c r="CR180" s="89">
        <v>307.70840734945159</v>
      </c>
      <c r="CS180" s="380">
        <v>20.116111473062503</v>
      </c>
      <c r="CT180" s="380">
        <v>1.8978437203354028E-3</v>
      </c>
      <c r="CU180" s="89">
        <v>4.9372870721694611</v>
      </c>
      <c r="CV180" s="380">
        <v>0.80635648981824593</v>
      </c>
      <c r="CW180" s="380">
        <v>0</v>
      </c>
      <c r="CX180" s="381">
        <v>1.9985868377657796E-3</v>
      </c>
      <c r="CY180" s="380">
        <v>0</v>
      </c>
      <c r="CZ180" s="380">
        <v>1.9985868377657796E-3</v>
      </c>
      <c r="DA180" s="89">
        <v>0</v>
      </c>
      <c r="DB180" s="380">
        <v>0</v>
      </c>
      <c r="DC180" s="380">
        <v>0</v>
      </c>
      <c r="DD180" s="89">
        <v>7.2752570351896459E-2</v>
      </c>
      <c r="DE180" s="380">
        <v>0.1745765135151775</v>
      </c>
      <c r="DF180" s="380">
        <v>4.2242992865497264E-2</v>
      </c>
      <c r="DG180" s="381">
        <v>1.4026479473763226E-2</v>
      </c>
      <c r="DH180" s="380">
        <v>1.8337645721940334E-2</v>
      </c>
      <c r="DI180" s="380">
        <v>1.4026479473763226E-2</v>
      </c>
      <c r="DJ180" s="89">
        <v>3.2873234391459705</v>
      </c>
      <c r="DK180" s="380">
        <v>1.5004444639623462</v>
      </c>
      <c r="DL180" s="380">
        <v>1.5239534876315313E-2</v>
      </c>
      <c r="DM180" s="89">
        <v>200.31826866858995</v>
      </c>
      <c r="DN180" s="380">
        <v>15.225206876173591</v>
      </c>
      <c r="DO180" s="380">
        <v>0</v>
      </c>
      <c r="DP180" s="89">
        <v>556.77345568589021</v>
      </c>
      <c r="DQ180" s="380">
        <v>40.819086988364589</v>
      </c>
      <c r="DR180" s="380">
        <v>1.5828956315573743E-3</v>
      </c>
      <c r="DS180" s="89">
        <v>85.601044688620036</v>
      </c>
      <c r="DT180" s="380">
        <v>6.5092432289018323</v>
      </c>
      <c r="DU180" s="380">
        <v>0</v>
      </c>
      <c r="DV180" s="89">
        <v>452.84569869360905</v>
      </c>
      <c r="DW180" s="380">
        <v>37.193260149014542</v>
      </c>
      <c r="DX180" s="380">
        <v>0</v>
      </c>
      <c r="DY180" s="89">
        <v>113.61271855743908</v>
      </c>
      <c r="DZ180" s="380">
        <v>9.0521944855872398</v>
      </c>
      <c r="EA180" s="380">
        <v>0</v>
      </c>
      <c r="EB180" s="89">
        <v>38.405879881545744</v>
      </c>
      <c r="EC180" s="380">
        <v>2.6896724757311468</v>
      </c>
      <c r="ED180" s="380">
        <v>0</v>
      </c>
      <c r="EE180" s="89">
        <v>120.39044684971428</v>
      </c>
      <c r="EF180" s="380">
        <v>8.029749357632868</v>
      </c>
      <c r="EG180" s="380">
        <v>0</v>
      </c>
      <c r="EH180" s="89">
        <v>13.809299066056427</v>
      </c>
      <c r="EI180" s="380">
        <v>0.91042547162324727</v>
      </c>
      <c r="EJ180" s="380">
        <v>0</v>
      </c>
      <c r="EK180" s="89">
        <v>69.605291316078294</v>
      </c>
      <c r="EL180" s="380">
        <v>4.3748893317383759</v>
      </c>
      <c r="EM180" s="380">
        <v>0</v>
      </c>
      <c r="EN180" s="89">
        <v>11.880208812661326</v>
      </c>
      <c r="EO180" s="380">
        <v>0.95734902778256425</v>
      </c>
      <c r="EP180" s="380">
        <v>0</v>
      </c>
      <c r="EQ180" s="89">
        <v>27.021942278413498</v>
      </c>
      <c r="ER180" s="380">
        <v>2.8814397727247871</v>
      </c>
      <c r="ES180" s="380">
        <v>0</v>
      </c>
      <c r="ET180" s="89">
        <v>2.9338885659388492</v>
      </c>
      <c r="EU180" s="380">
        <v>0.40452931230202632</v>
      </c>
      <c r="EV180" s="380">
        <v>0</v>
      </c>
      <c r="EW180" s="89">
        <v>14.72513757437358</v>
      </c>
      <c r="EX180" s="380">
        <v>1.5936382226397912</v>
      </c>
      <c r="EY180" s="380">
        <v>6.7645317047662591E-3</v>
      </c>
      <c r="EZ180" s="89">
        <v>2.0074317667639514</v>
      </c>
      <c r="FA180" s="380">
        <v>0.19206282001481326</v>
      </c>
      <c r="FB180" s="380">
        <v>0</v>
      </c>
      <c r="FC180" s="381">
        <v>3.0913592954669809E-2</v>
      </c>
      <c r="FD180" s="380">
        <v>0.10863550245315678</v>
      </c>
      <c r="FE180" s="380">
        <v>3.0913592954669809E-2</v>
      </c>
      <c r="FF180" s="89">
        <v>0.88699681207847869</v>
      </c>
      <c r="FG180" s="380">
        <v>0.24039136262217498</v>
      </c>
      <c r="FH180" s="380">
        <v>1.0688976422929019E-2</v>
      </c>
      <c r="FI180" s="381">
        <v>4.5006519854675709E-3</v>
      </c>
      <c r="FJ180" s="380">
        <v>9.2794416506097264E-5</v>
      </c>
      <c r="FK180" s="380">
        <v>4.5006519854675709E-3</v>
      </c>
      <c r="FL180" s="89">
        <v>1.9142287602065349</v>
      </c>
      <c r="FM180" s="380">
        <v>0.27623134824397044</v>
      </c>
      <c r="FN180" s="380">
        <v>0</v>
      </c>
      <c r="FO180" s="89">
        <v>0.69635502902295932</v>
      </c>
      <c r="FP180" s="380">
        <v>0.12184191971734759</v>
      </c>
      <c r="FQ180" s="380">
        <v>0</v>
      </c>
      <c r="FS180" s="118">
        <v>2017.6391197551459</v>
      </c>
      <c r="FT180" s="118">
        <v>0.99395251340218727</v>
      </c>
      <c r="FU180" s="118">
        <v>2.1659842518352517</v>
      </c>
      <c r="FV180" s="207">
        <v>0.95357102139134575</v>
      </c>
    </row>
    <row r="181" spans="2:178">
      <c r="B181" s="73" t="s">
        <v>17</v>
      </c>
      <c r="C181" s="73" t="s">
        <v>51</v>
      </c>
      <c r="D181" s="143" t="s">
        <v>58</v>
      </c>
      <c r="E181" s="143">
        <v>50.2</v>
      </c>
      <c r="F181" s="73">
        <v>0</v>
      </c>
      <c r="G181" s="156" t="s">
        <v>322</v>
      </c>
      <c r="H181" s="73" t="s">
        <v>49</v>
      </c>
      <c r="I181" s="73" t="s">
        <v>1082</v>
      </c>
      <c r="J181" s="73" t="s">
        <v>970</v>
      </c>
      <c r="K181" s="73">
        <v>44</v>
      </c>
      <c r="L181" s="403">
        <v>32.193773948227403</v>
      </c>
      <c r="M181" s="403"/>
      <c r="N181" s="135">
        <v>383.30537247852982</v>
      </c>
      <c r="O181" s="379">
        <v>29580.000000000004</v>
      </c>
      <c r="P181" s="379">
        <v>1010.0000000000001</v>
      </c>
      <c r="Q181" s="203"/>
      <c r="R181" s="381">
        <v>2.3522560927104248</v>
      </c>
      <c r="S181" s="380">
        <v>3.9454982663237015</v>
      </c>
      <c r="T181" s="380">
        <v>2.3522560927104248</v>
      </c>
      <c r="U181" s="89">
        <v>21.47648648195797</v>
      </c>
      <c r="V181" s="380">
        <v>8.590029863192596</v>
      </c>
      <c r="W181" s="380">
        <v>2.7251851675014853</v>
      </c>
      <c r="X181" s="89">
        <v>150.17408820302697</v>
      </c>
      <c r="Y181" s="380">
        <v>27.757603488452759</v>
      </c>
      <c r="Z181" s="380">
        <v>0.95411909968914521</v>
      </c>
      <c r="AA181" s="89">
        <v>569.44403239520557</v>
      </c>
      <c r="AB181" s="380">
        <v>93.330622033856415</v>
      </c>
      <c r="AC181" s="380">
        <v>0</v>
      </c>
      <c r="AD181" s="89">
        <v>27.356534683888093</v>
      </c>
      <c r="AE181" s="380">
        <v>44.22197522626832</v>
      </c>
      <c r="AF181" s="380">
        <v>0.1534861093602109</v>
      </c>
      <c r="AG181" s="89">
        <v>659.65934173220592</v>
      </c>
      <c r="AH181" s="380">
        <v>394.68425303780555</v>
      </c>
      <c r="AI181" s="380">
        <v>185.08772177638173</v>
      </c>
      <c r="AJ181" s="89">
        <v>151273.97720211613</v>
      </c>
      <c r="AK181" s="380">
        <v>9632.0425856184575</v>
      </c>
      <c r="AL181" s="380">
        <v>10.273692695489981</v>
      </c>
      <c r="AM181" s="89">
        <v>115.04724933515064</v>
      </c>
      <c r="AN181" s="380">
        <v>91.853280897167878</v>
      </c>
      <c r="AO181" s="380">
        <v>52.090059847670695</v>
      </c>
      <c r="AP181" s="89">
        <v>500.92637996549894</v>
      </c>
      <c r="AQ181" s="380">
        <v>225.76111241199914</v>
      </c>
      <c r="AR181" s="380">
        <v>77.849258109726492</v>
      </c>
      <c r="AS181" s="89">
        <v>32.27103606022041</v>
      </c>
      <c r="AT181" s="380">
        <v>16.753483417162098</v>
      </c>
      <c r="AU181" s="380">
        <v>5.2487109055465933</v>
      </c>
      <c r="AV181" s="89">
        <v>2.3434756598263577</v>
      </c>
      <c r="AW181" s="380">
        <v>0.43684994734677751</v>
      </c>
      <c r="AX181" s="380">
        <v>3.7148573954396732E-2</v>
      </c>
      <c r="AY181" s="89">
        <v>3.969310275801611</v>
      </c>
      <c r="AZ181" s="380">
        <v>2.1458060953665341</v>
      </c>
      <c r="BA181" s="380">
        <v>0.30459942505500837</v>
      </c>
      <c r="BB181" s="89">
        <v>7.1060454299361639</v>
      </c>
      <c r="BC181" s="382">
        <v>0.88942833716730463</v>
      </c>
      <c r="BD181" s="382">
        <v>1.7267608067589427E-2</v>
      </c>
      <c r="BE181" s="381">
        <v>0.12982902367031218</v>
      </c>
      <c r="BF181" s="380">
        <v>5.7272577850608082E-2</v>
      </c>
      <c r="BG181" s="380">
        <v>0.12982902367031218</v>
      </c>
      <c r="BH181" s="89">
        <v>286.4739211357869</v>
      </c>
      <c r="BI181" s="380">
        <v>22.455664430826058</v>
      </c>
      <c r="BJ181" s="380">
        <v>0.26440533138258715</v>
      </c>
      <c r="BK181" s="89">
        <v>835.87884473140082</v>
      </c>
      <c r="BL181" s="380">
        <v>107.49441414736931</v>
      </c>
      <c r="BM181" s="380">
        <v>0.35080359640374309</v>
      </c>
      <c r="BN181" s="89">
        <v>1293.6981601029361</v>
      </c>
      <c r="BO181" s="380">
        <v>98.618701013505444</v>
      </c>
      <c r="BP181" s="380">
        <v>1.2906568979722586</v>
      </c>
      <c r="BQ181" s="89">
        <v>0.67294067074354413</v>
      </c>
      <c r="BR181" s="380">
        <v>0.26607326425341526</v>
      </c>
      <c r="BS181" s="380">
        <v>1.0184900054275045E-2</v>
      </c>
      <c r="BT181" s="89">
        <v>0.64824548239868529</v>
      </c>
      <c r="BU181" s="380">
        <v>0.50983463241658511</v>
      </c>
      <c r="BV181" s="380">
        <v>0.10541647178320276</v>
      </c>
      <c r="BW181" s="381">
        <v>0.13293981056491805</v>
      </c>
      <c r="BX181" s="380">
        <v>0.23645437484180831</v>
      </c>
      <c r="BY181" s="380">
        <v>0.13293981056491805</v>
      </c>
      <c r="BZ181" s="89">
        <v>3.2252715298972854</v>
      </c>
      <c r="CA181" s="380">
        <v>1.4975153313906691</v>
      </c>
      <c r="CB181" s="380">
        <v>0.15040334946540845</v>
      </c>
      <c r="CC181" s="89">
        <v>1.2010006749910822</v>
      </c>
      <c r="CD181" s="380">
        <v>0.51915295710462339</v>
      </c>
      <c r="CE181" s="380">
        <v>1.5828610121670649E-2</v>
      </c>
      <c r="CF181" s="89">
        <v>15.250251244637436</v>
      </c>
      <c r="CG181" s="380">
        <v>2.5475672508563005</v>
      </c>
      <c r="CH181" s="380">
        <v>0.10154944605536101</v>
      </c>
      <c r="CI181" s="89">
        <v>5.561379716620916</v>
      </c>
      <c r="CJ181" s="380">
        <v>1.9090454746745982</v>
      </c>
      <c r="CK181" s="380">
        <v>8.630457600953767E-2</v>
      </c>
      <c r="CL181" s="381">
        <v>0.25519253420792382</v>
      </c>
      <c r="CM181" s="380">
        <v>0.39140484249151358</v>
      </c>
      <c r="CN181" s="380">
        <v>0.25519253420792382</v>
      </c>
      <c r="CO181" s="89">
        <v>616.82214791233503</v>
      </c>
      <c r="CP181" s="380">
        <v>66.122505499661074</v>
      </c>
      <c r="CQ181" s="380">
        <v>8.2147934797764666E-3</v>
      </c>
      <c r="CR181" s="89">
        <v>348.83677997622539</v>
      </c>
      <c r="CS181" s="380">
        <v>38.073844651144753</v>
      </c>
      <c r="CT181" s="380">
        <v>2.9161550706326804E-3</v>
      </c>
      <c r="CU181" s="89">
        <v>4.1872129319413798</v>
      </c>
      <c r="CV181" s="380">
        <v>0.86534404557749689</v>
      </c>
      <c r="CW181" s="380">
        <v>3.8187245508203181E-3</v>
      </c>
      <c r="CX181" s="89">
        <v>0</v>
      </c>
      <c r="CY181" s="380">
        <v>0</v>
      </c>
      <c r="CZ181" s="380">
        <v>0</v>
      </c>
      <c r="DA181" s="89">
        <v>0</v>
      </c>
      <c r="DB181" s="380">
        <v>0</v>
      </c>
      <c r="DC181" s="380">
        <v>0</v>
      </c>
      <c r="DD181" s="381">
        <v>5.9031270028952712E-2</v>
      </c>
      <c r="DE181" s="380">
        <v>0.13114614578445369</v>
      </c>
      <c r="DF181" s="380">
        <v>5.9031270028952712E-2</v>
      </c>
      <c r="DG181" s="381">
        <v>2.1848524046489241E-2</v>
      </c>
      <c r="DH181" s="380">
        <v>2.8095000178880871E-4</v>
      </c>
      <c r="DI181" s="380">
        <v>2.1848524046489241E-2</v>
      </c>
      <c r="DJ181" s="89">
        <v>6.9433706899999974</v>
      </c>
      <c r="DK181" s="380">
        <v>1.9618888773630383</v>
      </c>
      <c r="DL181" s="380">
        <v>0</v>
      </c>
      <c r="DM181" s="89">
        <v>222.22211155693353</v>
      </c>
      <c r="DN181" s="380">
        <v>30.864215789949775</v>
      </c>
      <c r="DO181" s="380">
        <v>0</v>
      </c>
      <c r="DP181" s="89">
        <v>625.44244930375817</v>
      </c>
      <c r="DQ181" s="380">
        <v>78.635975097522135</v>
      </c>
      <c r="DR181" s="380">
        <v>0</v>
      </c>
      <c r="DS181" s="89">
        <v>97.60719489158592</v>
      </c>
      <c r="DT181" s="380">
        <v>12.562391502391248</v>
      </c>
      <c r="DU181" s="380">
        <v>0</v>
      </c>
      <c r="DV181" s="89">
        <v>510.82508752201574</v>
      </c>
      <c r="DW181" s="380">
        <v>62.043868973764766</v>
      </c>
      <c r="DX181" s="380">
        <v>0</v>
      </c>
      <c r="DY181" s="89">
        <v>128.07737745392163</v>
      </c>
      <c r="DZ181" s="380">
        <v>17.004312529450104</v>
      </c>
      <c r="EA181" s="380">
        <v>0</v>
      </c>
      <c r="EB181" s="89">
        <v>42.884267978825115</v>
      </c>
      <c r="EC181" s="380">
        <v>5.2974227858861527</v>
      </c>
      <c r="ED181" s="380">
        <v>0</v>
      </c>
      <c r="EE181" s="89">
        <v>134.91199076037756</v>
      </c>
      <c r="EF181" s="380">
        <v>16.692154365053735</v>
      </c>
      <c r="EG181" s="380">
        <v>0</v>
      </c>
      <c r="EH181" s="89">
        <v>15.924860342351922</v>
      </c>
      <c r="EI181" s="380">
        <v>1.898986825210226</v>
      </c>
      <c r="EJ181" s="380">
        <v>0</v>
      </c>
      <c r="EK181" s="89">
        <v>78.386036375407002</v>
      </c>
      <c r="EL181" s="380">
        <v>7.7261484621671386</v>
      </c>
      <c r="EM181" s="380">
        <v>6.6066227979158787E-3</v>
      </c>
      <c r="EN181" s="89">
        <v>13.394375697884708</v>
      </c>
      <c r="EO181" s="380">
        <v>1.8575538638445008</v>
      </c>
      <c r="EP181" s="380">
        <v>0</v>
      </c>
      <c r="EQ181" s="89">
        <v>30.297251945205186</v>
      </c>
      <c r="ER181" s="380">
        <v>3.8277034989570349</v>
      </c>
      <c r="ES181" s="380">
        <v>0</v>
      </c>
      <c r="ET181" s="89">
        <v>3.3633978138088785</v>
      </c>
      <c r="EU181" s="380">
        <v>0.5474962960534463</v>
      </c>
      <c r="EV181" s="380">
        <v>0</v>
      </c>
      <c r="EW181" s="89">
        <v>17.350169828268832</v>
      </c>
      <c r="EX181" s="380">
        <v>2.244282672055506</v>
      </c>
      <c r="EY181" s="380">
        <v>5.2757871993780875E-3</v>
      </c>
      <c r="EZ181" s="89">
        <v>2.2456632729552783</v>
      </c>
      <c r="FA181" s="380">
        <v>0.41854436595110844</v>
      </c>
      <c r="FB181" s="380">
        <v>0</v>
      </c>
      <c r="FC181" s="89">
        <v>5.757300761865787E-2</v>
      </c>
      <c r="FD181" s="380">
        <v>0.10813582874035584</v>
      </c>
      <c r="FE181" s="380">
        <v>9.4983388650174191E-3</v>
      </c>
      <c r="FF181" s="89">
        <v>0.92683544594369216</v>
      </c>
      <c r="FG181" s="380">
        <v>0.25141079079076545</v>
      </c>
      <c r="FH181" s="380">
        <v>6.4070679890877594E-3</v>
      </c>
      <c r="FI181" s="381">
        <v>5.3586890221097921E-3</v>
      </c>
      <c r="FJ181" s="380">
        <v>8.8333393645472714E-5</v>
      </c>
      <c r="FK181" s="380">
        <v>5.3586890221097921E-3</v>
      </c>
      <c r="FL181" s="89">
        <v>2.5214222317128323</v>
      </c>
      <c r="FM181" s="380">
        <v>0.49305522913579414</v>
      </c>
      <c r="FN181" s="380">
        <v>0</v>
      </c>
      <c r="FO181" s="89">
        <v>0.88362998601426412</v>
      </c>
      <c r="FP181" s="380">
        <v>0.21261173022834853</v>
      </c>
      <c r="FQ181" s="380">
        <v>0</v>
      </c>
      <c r="FS181" s="118">
        <v>2271.7690147195249</v>
      </c>
      <c r="FT181" s="118">
        <v>0.98709448346011985</v>
      </c>
      <c r="FU181" s="118">
        <v>1.768225666898926</v>
      </c>
      <c r="FV181" s="207">
        <v>1.1227962188626155</v>
      </c>
    </row>
    <row r="182" spans="2:178">
      <c r="B182" s="73" t="s">
        <v>17</v>
      </c>
      <c r="C182" s="73" t="s">
        <v>51</v>
      </c>
      <c r="D182" s="143" t="s">
        <v>58</v>
      </c>
      <c r="E182" s="143">
        <v>50.2</v>
      </c>
      <c r="F182" s="73">
        <v>0</v>
      </c>
      <c r="G182" s="156" t="s">
        <v>322</v>
      </c>
      <c r="H182" s="73" t="s">
        <v>49</v>
      </c>
      <c r="I182" s="73" t="s">
        <v>1083</v>
      </c>
      <c r="J182" s="73" t="s">
        <v>970</v>
      </c>
      <c r="K182" s="73">
        <v>44</v>
      </c>
      <c r="L182" s="403">
        <v>32.193773948227403</v>
      </c>
      <c r="M182" s="403"/>
      <c r="N182" s="135">
        <v>481.46894347912882</v>
      </c>
      <c r="O182" s="379">
        <v>31469.999999999996</v>
      </c>
      <c r="P182" s="379">
        <v>1100</v>
      </c>
      <c r="Q182" s="203"/>
      <c r="R182" s="381">
        <v>2.9094585069268026</v>
      </c>
      <c r="S182" s="380">
        <v>3.8687811492579502</v>
      </c>
      <c r="T182" s="380">
        <v>2.9094585069268026</v>
      </c>
      <c r="U182" s="89">
        <v>24.32784057856896</v>
      </c>
      <c r="V182" s="380">
        <v>9.6930910725309207</v>
      </c>
      <c r="W182" s="380">
        <v>3.0502417829475812</v>
      </c>
      <c r="X182" s="89">
        <v>153.99240819067393</v>
      </c>
      <c r="Y182" s="380">
        <v>11.205376907087803</v>
      </c>
      <c r="Z182" s="380">
        <v>1.351792076149581</v>
      </c>
      <c r="AA182" s="89">
        <v>837.09304192798129</v>
      </c>
      <c r="AB182" s="380">
        <v>144.19327404611252</v>
      </c>
      <c r="AC182" s="380">
        <v>0.28984047114412798</v>
      </c>
      <c r="AD182" s="89">
        <v>326.67128108722477</v>
      </c>
      <c r="AE182" s="380">
        <v>281.53577413458203</v>
      </c>
      <c r="AF182" s="380">
        <v>0.19580922443910584</v>
      </c>
      <c r="AG182" s="89">
        <v>761.83606229702536</v>
      </c>
      <c r="AH182" s="380">
        <v>560.22212727189606</v>
      </c>
      <c r="AI182" s="380">
        <v>236.96060940201792</v>
      </c>
      <c r="AJ182" s="89">
        <v>150609.94369023963</v>
      </c>
      <c r="AK182" s="380">
        <v>6471.4499004456366</v>
      </c>
      <c r="AL182" s="380">
        <v>17.927924871062402</v>
      </c>
      <c r="AM182" s="381">
        <v>68.669874980562753</v>
      </c>
      <c r="AN182" s="380">
        <v>56.993915183908435</v>
      </c>
      <c r="AO182" s="380">
        <v>68.669874980562753</v>
      </c>
      <c r="AP182" s="89">
        <v>448.85044036935193</v>
      </c>
      <c r="AQ182" s="380">
        <v>204.05990532601845</v>
      </c>
      <c r="AR182" s="380">
        <v>94.788550777557305</v>
      </c>
      <c r="AS182" s="381">
        <v>6.5683682126797853</v>
      </c>
      <c r="AT182" s="380">
        <v>8.2706691865399069</v>
      </c>
      <c r="AU182" s="380">
        <v>6.5683682126797853</v>
      </c>
      <c r="AV182" s="89">
        <v>2.5068797916954728</v>
      </c>
      <c r="AW182" s="380">
        <v>0.40594756708505081</v>
      </c>
      <c r="AX182" s="380">
        <v>4.704784929163091E-2</v>
      </c>
      <c r="AY182" s="89">
        <v>82.71654040055418</v>
      </c>
      <c r="AZ182" s="380">
        <v>67.583525191134669</v>
      </c>
      <c r="BA182" s="380">
        <v>0.48673896641657316</v>
      </c>
      <c r="BB182" s="89">
        <v>11.519206802348624</v>
      </c>
      <c r="BC182" s="382">
        <v>3.7672217753997819</v>
      </c>
      <c r="BD182" s="382">
        <v>3.0821128573766701E-2</v>
      </c>
      <c r="BE182" s="381">
        <v>0.18562010188371028</v>
      </c>
      <c r="BF182" s="380">
        <v>3.4138129431224976E-2</v>
      </c>
      <c r="BG182" s="380">
        <v>0.18562010188371028</v>
      </c>
      <c r="BH182" s="89">
        <v>294.23800679792919</v>
      </c>
      <c r="BI182" s="380">
        <v>14.155821821380497</v>
      </c>
      <c r="BJ182" s="380">
        <v>0.47447160988644599</v>
      </c>
      <c r="BK182" s="89">
        <v>1964.1463185920734</v>
      </c>
      <c r="BL182" s="380">
        <v>916.59911342369708</v>
      </c>
      <c r="BM182" s="380">
        <v>0.57725963887722564</v>
      </c>
      <c r="BN182" s="89">
        <v>1768.5957345315057</v>
      </c>
      <c r="BO182" s="380">
        <v>430.84242737550244</v>
      </c>
      <c r="BP182" s="380">
        <v>1.6910365424230331</v>
      </c>
      <c r="BQ182" s="89">
        <v>0.86145091920088279</v>
      </c>
      <c r="BR182" s="380">
        <v>0.30095413415116945</v>
      </c>
      <c r="BS182" s="380">
        <v>1.0079039093195848E-2</v>
      </c>
      <c r="BT182" s="89">
        <v>0.69642985294022519</v>
      </c>
      <c r="BU182" s="380">
        <v>0.4113958003662187</v>
      </c>
      <c r="BV182" s="380">
        <v>0.1745479906978615</v>
      </c>
      <c r="BW182" s="381">
        <v>0.14763167407429822</v>
      </c>
      <c r="BX182" s="380">
        <v>0.23280194697751558</v>
      </c>
      <c r="BY182" s="380">
        <v>0.14763167407429822</v>
      </c>
      <c r="BZ182" s="89">
        <v>11.743228064174552</v>
      </c>
      <c r="CA182" s="380">
        <v>9.3737422728734341</v>
      </c>
      <c r="CB182" s="380">
        <v>0.21597075742291844</v>
      </c>
      <c r="CC182" s="89">
        <v>1.598624768251818</v>
      </c>
      <c r="CD182" s="380">
        <v>0.41029828100474175</v>
      </c>
      <c r="CE182" s="380">
        <v>1.587094362078743E-2</v>
      </c>
      <c r="CF182" s="89">
        <v>15.009996221877325</v>
      </c>
      <c r="CG182" s="380">
        <v>2.3291597413755474</v>
      </c>
      <c r="CH182" s="380">
        <v>0.14520738765903066</v>
      </c>
      <c r="CI182" s="89">
        <v>5.8823074167883949</v>
      </c>
      <c r="CJ182" s="380">
        <v>1.0550667487531575</v>
      </c>
      <c r="CK182" s="380">
        <v>0.1173484325948711</v>
      </c>
      <c r="CL182" s="381">
        <v>0.32130288410106439</v>
      </c>
      <c r="CM182" s="380">
        <v>0.47289429215581835</v>
      </c>
      <c r="CN182" s="380">
        <v>0.32130288410106439</v>
      </c>
      <c r="CO182" s="89">
        <v>632.96366523659117</v>
      </c>
      <c r="CP182" s="380">
        <v>40.821886563826638</v>
      </c>
      <c r="CQ182" s="380">
        <v>8.8674766593825772E-3</v>
      </c>
      <c r="CR182" s="89">
        <v>352.49283252094023</v>
      </c>
      <c r="CS182" s="380">
        <v>24.853005056610964</v>
      </c>
      <c r="CT182" s="380">
        <v>2.8832957317901E-3</v>
      </c>
      <c r="CU182" s="89">
        <v>4.8111139974955197</v>
      </c>
      <c r="CV182" s="380">
        <v>0.54512106703227514</v>
      </c>
      <c r="CW182" s="380">
        <v>5.2956594476486086E-3</v>
      </c>
      <c r="CX182" s="381">
        <v>3.0376119573577625E-3</v>
      </c>
      <c r="CY182" s="380">
        <v>3.3746451410224775E-4</v>
      </c>
      <c r="CZ182" s="380">
        <v>3.0376119573577625E-3</v>
      </c>
      <c r="DA182" s="89">
        <v>0</v>
      </c>
      <c r="DB182" s="380">
        <v>0</v>
      </c>
      <c r="DC182" s="380">
        <v>0</v>
      </c>
      <c r="DD182" s="381">
        <v>7.6095022729672571E-2</v>
      </c>
      <c r="DE182" s="380">
        <v>0.1421457707089229</v>
      </c>
      <c r="DF182" s="380">
        <v>7.6095022729672571E-2</v>
      </c>
      <c r="DG182" s="381">
        <v>3.1966475466634746E-2</v>
      </c>
      <c r="DH182" s="380">
        <v>2.5114795073118579E-4</v>
      </c>
      <c r="DI182" s="380">
        <v>3.1966475466634746E-2</v>
      </c>
      <c r="DJ182" s="89">
        <v>7.7156567566650613</v>
      </c>
      <c r="DK182" s="380">
        <v>2.0525618191418427</v>
      </c>
      <c r="DL182" s="380">
        <v>2.3044345369071541E-2</v>
      </c>
      <c r="DM182" s="89">
        <v>232.29975968213785</v>
      </c>
      <c r="DN182" s="380">
        <v>13.735770934406732</v>
      </c>
      <c r="DO182" s="380">
        <v>2.4635513840939142E-3</v>
      </c>
      <c r="DP182" s="89">
        <v>650.00320713321912</v>
      </c>
      <c r="DQ182" s="380">
        <v>34.56245585073308</v>
      </c>
      <c r="DR182" s="380">
        <v>0</v>
      </c>
      <c r="DS182" s="89">
        <v>101.06327075062138</v>
      </c>
      <c r="DT182" s="380">
        <v>4.8556196491179344</v>
      </c>
      <c r="DU182" s="380">
        <v>1.9269992206599642E-3</v>
      </c>
      <c r="DV182" s="89">
        <v>535.95640757128876</v>
      </c>
      <c r="DW182" s="380">
        <v>30.033262358634662</v>
      </c>
      <c r="DX182" s="380">
        <v>0</v>
      </c>
      <c r="DY182" s="89">
        <v>133.30857790979826</v>
      </c>
      <c r="DZ182" s="380">
        <v>13.155947366267144</v>
      </c>
      <c r="EA182" s="380">
        <v>0</v>
      </c>
      <c r="EB182" s="89">
        <v>44.260471721367942</v>
      </c>
      <c r="EC182" s="380">
        <v>2.5143200007003661</v>
      </c>
      <c r="ED182" s="380">
        <v>0</v>
      </c>
      <c r="EE182" s="89">
        <v>139.83994094260925</v>
      </c>
      <c r="EF182" s="380">
        <v>12.723806689809241</v>
      </c>
      <c r="EG182" s="380">
        <v>0</v>
      </c>
      <c r="EH182" s="89">
        <v>15.918976758635832</v>
      </c>
      <c r="EI182" s="380">
        <v>0.91862011132323729</v>
      </c>
      <c r="EJ182" s="380">
        <v>0</v>
      </c>
      <c r="EK182" s="89">
        <v>80.971177579359519</v>
      </c>
      <c r="EL182" s="380">
        <v>6.4031831997549862</v>
      </c>
      <c r="EM182" s="380">
        <v>0</v>
      </c>
      <c r="EN182" s="89">
        <v>13.676153892573863</v>
      </c>
      <c r="EO182" s="380">
        <v>0.87086170151443398</v>
      </c>
      <c r="EP182" s="380">
        <v>0</v>
      </c>
      <c r="EQ182" s="89">
        <v>30.239718565686651</v>
      </c>
      <c r="ER182" s="380">
        <v>1.7209792721291546</v>
      </c>
      <c r="ES182" s="380">
        <v>0</v>
      </c>
      <c r="ET182" s="89">
        <v>3.2652935197441972</v>
      </c>
      <c r="EU182" s="380">
        <v>0.42114205021810819</v>
      </c>
      <c r="EV182" s="380">
        <v>1.5078426106283043E-3</v>
      </c>
      <c r="EW182" s="89">
        <v>17.930043338898187</v>
      </c>
      <c r="EX182" s="380">
        <v>2.1496053677657492</v>
      </c>
      <c r="EY182" s="380">
        <v>0</v>
      </c>
      <c r="EZ182" s="89">
        <v>2.3171950231382827</v>
      </c>
      <c r="FA182" s="380">
        <v>0.21267945034812383</v>
      </c>
      <c r="FB182" s="380">
        <v>0</v>
      </c>
      <c r="FC182" s="381">
        <v>2.2635569965916282E-2</v>
      </c>
      <c r="FD182" s="380">
        <v>8.4185456795530272E-2</v>
      </c>
      <c r="FE182" s="380">
        <v>2.2635569965916282E-2</v>
      </c>
      <c r="FF182" s="89">
        <v>1.185119297193262</v>
      </c>
      <c r="FG182" s="380">
        <v>0.26522910054351317</v>
      </c>
      <c r="FH182" s="380">
        <v>1.4323505894706294E-2</v>
      </c>
      <c r="FI182" s="381">
        <v>5.2638926644657117E-3</v>
      </c>
      <c r="FJ182" s="380">
        <v>8.2291717065317323E-5</v>
      </c>
      <c r="FK182" s="380">
        <v>5.2638926644657117E-3</v>
      </c>
      <c r="FL182" s="89">
        <v>2.5348002047559044</v>
      </c>
      <c r="FM182" s="380">
        <v>0.17604848183157568</v>
      </c>
      <c r="FN182" s="380">
        <v>2.1452924216040013E-3</v>
      </c>
      <c r="FO182" s="89">
        <v>0.89826274886675261</v>
      </c>
      <c r="FP182" s="380">
        <v>0.19338137038950876</v>
      </c>
      <c r="FQ182" s="380">
        <v>0</v>
      </c>
      <c r="FS182" s="118">
        <v>2353.5430269100193</v>
      </c>
      <c r="FT182" s="118">
        <v>0.98058005448114705</v>
      </c>
      <c r="FU182" s="118">
        <v>1.7956781155230703</v>
      </c>
      <c r="FV182" s="207">
        <v>1.0939088766567904</v>
      </c>
    </row>
    <row r="183" spans="2:178">
      <c r="B183" s="73" t="s">
        <v>17</v>
      </c>
      <c r="C183" s="73" t="s">
        <v>51</v>
      </c>
      <c r="D183" s="143" t="s">
        <v>58</v>
      </c>
      <c r="E183" s="143">
        <v>50.2</v>
      </c>
      <c r="F183" s="73">
        <v>0</v>
      </c>
      <c r="G183" s="156" t="s">
        <v>322</v>
      </c>
      <c r="H183" s="73" t="s">
        <v>49</v>
      </c>
      <c r="I183" s="73" t="s">
        <v>1084</v>
      </c>
      <c r="J183" s="73" t="s">
        <v>976</v>
      </c>
      <c r="K183" s="73">
        <v>44</v>
      </c>
      <c r="L183" s="403">
        <v>32.193773948227403</v>
      </c>
      <c r="M183" s="403"/>
      <c r="N183" s="135">
        <v>603.00479328939446</v>
      </c>
      <c r="O183" s="379">
        <v>31230.000000000004</v>
      </c>
      <c r="P183" s="379">
        <v>1000</v>
      </c>
      <c r="Q183" s="203"/>
      <c r="R183" s="381">
        <v>2.8137882754248702</v>
      </c>
      <c r="S183" s="380">
        <v>5.96072269826408</v>
      </c>
      <c r="T183" s="380">
        <v>2.8137882754248702</v>
      </c>
      <c r="U183" s="89">
        <v>23.740175822862401</v>
      </c>
      <c r="V183" s="380">
        <v>8.1543792813674294</v>
      </c>
      <c r="W183" s="380">
        <v>4.98456413099409</v>
      </c>
      <c r="X183" s="89">
        <v>186.37295825803901</v>
      </c>
      <c r="Y183" s="380">
        <v>7.0765475671071796</v>
      </c>
      <c r="Z183" s="380">
        <v>1.6275208116167801</v>
      </c>
      <c r="AA183" s="89">
        <v>657.60665744407504</v>
      </c>
      <c r="AB183" s="380">
        <v>19.895707911848799</v>
      </c>
      <c r="AC183" s="380">
        <v>0.24270041599702499</v>
      </c>
      <c r="AD183" s="89">
        <v>16.885924150006002</v>
      </c>
      <c r="AE183" s="380">
        <v>4.0708150471518998</v>
      </c>
      <c r="AF183" s="380">
        <v>0.20857758316087399</v>
      </c>
      <c r="AG183" s="89">
        <v>680.73201772258597</v>
      </c>
      <c r="AH183" s="380">
        <v>356.026279562642</v>
      </c>
      <c r="AI183" s="380">
        <v>270.67805406388698</v>
      </c>
      <c r="AJ183" s="89">
        <v>151341.93330522801</v>
      </c>
      <c r="AK183" s="380">
        <v>10246.6859214987</v>
      </c>
      <c r="AL183" s="380">
        <v>18.714029246991799</v>
      </c>
      <c r="AM183" s="89">
        <v>183.52560154980799</v>
      </c>
      <c r="AN183" s="380">
        <v>74.029227530645699</v>
      </c>
      <c r="AO183" s="380">
        <v>81.374834460417006</v>
      </c>
      <c r="AP183" s="89">
        <v>494.70225788824899</v>
      </c>
      <c r="AQ183" s="380">
        <v>146.07428199431499</v>
      </c>
      <c r="AR183" s="380">
        <v>107.939868588287</v>
      </c>
      <c r="AS183" s="89">
        <v>16.725570981316899</v>
      </c>
      <c r="AT183" s="380">
        <v>4.7166906880216501</v>
      </c>
      <c r="AU183" s="380">
        <v>6.74606527150753</v>
      </c>
      <c r="AV183" s="89">
        <v>2.99719896533743</v>
      </c>
      <c r="AW183" s="380">
        <v>0.61281536340891396</v>
      </c>
      <c r="AX183" s="380">
        <v>6.2266210529688601E-2</v>
      </c>
      <c r="AY183" s="89">
        <v>677.05685526664502</v>
      </c>
      <c r="AZ183" s="380">
        <v>483.79992099727002</v>
      </c>
      <c r="BA183" s="380">
        <v>0.31608366901761897</v>
      </c>
      <c r="BB183" s="89">
        <v>8.6253464667630499</v>
      </c>
      <c r="BC183" s="382">
        <v>0.31610223078425598</v>
      </c>
      <c r="BD183" s="382">
        <v>3.1495042508115197E-2</v>
      </c>
      <c r="BE183" s="381">
        <v>0.191918358585836</v>
      </c>
      <c r="BF183" s="380">
        <v>1.76556480020164E-2</v>
      </c>
      <c r="BG183" s="380">
        <v>0.191918358585836</v>
      </c>
      <c r="BH183" s="89">
        <v>354.517917604167</v>
      </c>
      <c r="BI183" s="380">
        <v>27.553175091418598</v>
      </c>
      <c r="BJ183" s="380">
        <v>0.43509357643504698</v>
      </c>
      <c r="BK183" s="89">
        <v>1504.4405027862099</v>
      </c>
      <c r="BL183" s="380">
        <v>418.90262532532199</v>
      </c>
      <c r="BM183" s="380">
        <v>0.59496120116485396</v>
      </c>
      <c r="BN183" s="89">
        <v>1568.9544564118</v>
      </c>
      <c r="BO183" s="380">
        <v>146.006270876185</v>
      </c>
      <c r="BP183" s="380">
        <v>1.87576635401891</v>
      </c>
      <c r="BQ183" s="89">
        <v>0.75789834007490098</v>
      </c>
      <c r="BR183" s="380">
        <v>0.23320933418732301</v>
      </c>
      <c r="BS183" s="380">
        <v>8.3063434923275198E-3</v>
      </c>
      <c r="BT183" s="89">
        <v>0.64954086337933303</v>
      </c>
      <c r="BU183" s="380">
        <v>0.31706036154787998</v>
      </c>
      <c r="BV183" s="380">
        <v>0.181339103579298</v>
      </c>
      <c r="BW183" s="381">
        <v>0.191520698026307</v>
      </c>
      <c r="BX183" s="380">
        <v>0.70035156510769003</v>
      </c>
      <c r="BY183" s="380">
        <v>0.191520698026307</v>
      </c>
      <c r="BZ183" s="89">
        <v>4.7959486054784897</v>
      </c>
      <c r="CA183" s="380">
        <v>2.39908872007102</v>
      </c>
      <c r="CB183" s="380">
        <v>0.15035191263352601</v>
      </c>
      <c r="CC183" s="89">
        <v>1.4267411464212201</v>
      </c>
      <c r="CD183" s="380">
        <v>0.361606265050475</v>
      </c>
      <c r="CE183" s="380">
        <v>2.53465401839632E-2</v>
      </c>
      <c r="CF183" s="89">
        <v>16.4281124443539</v>
      </c>
      <c r="CG183" s="380">
        <v>3.5851299445227198</v>
      </c>
      <c r="CH183" s="380">
        <v>0.13316648339913001</v>
      </c>
      <c r="CI183" s="89">
        <v>5.2142832263607204</v>
      </c>
      <c r="CJ183" s="380">
        <v>2.8454997829723698</v>
      </c>
      <c r="CK183" s="380">
        <v>0.13794859802274101</v>
      </c>
      <c r="CL183" s="89">
        <v>0.68642339783476203</v>
      </c>
      <c r="CM183" s="380">
        <v>0.53526268150682099</v>
      </c>
      <c r="CN183" s="380">
        <v>0.42652812529647399</v>
      </c>
      <c r="CO183" s="89">
        <v>634.34789912993404</v>
      </c>
      <c r="CP183" s="380">
        <v>40.478198887697999</v>
      </c>
      <c r="CQ183" s="380">
        <v>8.4539813607075708E-3</v>
      </c>
      <c r="CR183" s="89">
        <v>361.61443729983898</v>
      </c>
      <c r="CS183" s="380">
        <v>19.746687123965899</v>
      </c>
      <c r="CT183" s="380">
        <v>3.3139036553909E-3</v>
      </c>
      <c r="CU183" s="89">
        <v>5.8539513158078398</v>
      </c>
      <c r="CV183" s="380">
        <v>1.5482540092772801</v>
      </c>
      <c r="CW183" s="380">
        <v>0</v>
      </c>
      <c r="CX183" s="89">
        <v>0.17114177410498599</v>
      </c>
      <c r="CY183" s="380">
        <v>6.0435395679779097E-2</v>
      </c>
      <c r="CZ183" s="380">
        <v>0</v>
      </c>
      <c r="DA183" s="89">
        <v>0</v>
      </c>
      <c r="DB183" s="380">
        <v>0</v>
      </c>
      <c r="DC183" s="380">
        <v>0</v>
      </c>
      <c r="DD183" s="381">
        <v>8.3677390441623603E-2</v>
      </c>
      <c r="DE183" s="380">
        <v>0.16333330923376099</v>
      </c>
      <c r="DF183" s="380">
        <v>8.3677390441623603E-2</v>
      </c>
      <c r="DG183" s="381">
        <v>2.97035236235733E-2</v>
      </c>
      <c r="DH183" s="380">
        <v>1.22373920061838E-4</v>
      </c>
      <c r="DI183" s="380">
        <v>2.97035236235733E-2</v>
      </c>
      <c r="DJ183" s="89">
        <v>10.321899501340599</v>
      </c>
      <c r="DK183" s="380">
        <v>2.4814594376918602</v>
      </c>
      <c r="DL183" s="380">
        <v>2.6506829175478301E-2</v>
      </c>
      <c r="DM183" s="89">
        <v>233.47092096775401</v>
      </c>
      <c r="DN183" s="380">
        <v>16.652879297265098</v>
      </c>
      <c r="DO183" s="380">
        <v>2.8327568612064899E-3</v>
      </c>
      <c r="DP183" s="89">
        <v>659.35672800840803</v>
      </c>
      <c r="DQ183" s="380">
        <v>56.041129360632297</v>
      </c>
      <c r="DR183" s="380">
        <v>0</v>
      </c>
      <c r="DS183" s="89">
        <v>100.548251760093</v>
      </c>
      <c r="DT183" s="380">
        <v>8.0911451456309997</v>
      </c>
      <c r="DU183" s="380">
        <v>0</v>
      </c>
      <c r="DV183" s="89">
        <v>521.57058725735703</v>
      </c>
      <c r="DW183" s="380">
        <v>42.3976652999023</v>
      </c>
      <c r="DX183" s="380">
        <v>1.2127187693277201E-2</v>
      </c>
      <c r="DY183" s="89">
        <v>129.41525588490799</v>
      </c>
      <c r="DZ183" s="380">
        <v>4.0647331943691798</v>
      </c>
      <c r="EA183" s="380">
        <v>0</v>
      </c>
      <c r="EB183" s="89">
        <v>42.705926375953197</v>
      </c>
      <c r="EC183" s="380">
        <v>2.5718410177037199</v>
      </c>
      <c r="ED183" s="380">
        <v>0</v>
      </c>
      <c r="EE183" s="89">
        <v>136.47854514520699</v>
      </c>
      <c r="EF183" s="380">
        <v>4.0446256168552797</v>
      </c>
      <c r="EG183" s="380">
        <v>1.83943481715306E-2</v>
      </c>
      <c r="EH183" s="89">
        <v>15.9142104194983</v>
      </c>
      <c r="EI183" s="380">
        <v>0.65529098544027797</v>
      </c>
      <c r="EJ183" s="380">
        <v>0</v>
      </c>
      <c r="EK183" s="89">
        <v>79.928008344848095</v>
      </c>
      <c r="EL183" s="380">
        <v>2.4461266122316099</v>
      </c>
      <c r="EM183" s="380">
        <v>1.5007870745192799E-2</v>
      </c>
      <c r="EN183" s="89">
        <v>13.4353929714141</v>
      </c>
      <c r="EO183" s="380">
        <v>0.97844797885791801</v>
      </c>
      <c r="EP183" s="380">
        <v>1.8204115390859899E-3</v>
      </c>
      <c r="EQ183" s="89">
        <v>31.129303270760399</v>
      </c>
      <c r="ER183" s="380">
        <v>2.0733871063760301</v>
      </c>
      <c r="ES183" s="380">
        <v>0</v>
      </c>
      <c r="ET183" s="89">
        <v>3.4573003867627001</v>
      </c>
      <c r="EU183" s="380">
        <v>0.42640203546274302</v>
      </c>
      <c r="EV183" s="380">
        <v>1.73322630595459E-3</v>
      </c>
      <c r="EW183" s="89">
        <v>18.5188653161117</v>
      </c>
      <c r="EX183" s="380">
        <v>1.5137661199732699</v>
      </c>
      <c r="EY183" s="380">
        <v>0</v>
      </c>
      <c r="EZ183" s="89">
        <v>2.4189871039305402</v>
      </c>
      <c r="FA183" s="380">
        <v>4.0363030266766103E-2</v>
      </c>
      <c r="FB183" s="380">
        <v>0</v>
      </c>
      <c r="FC183" s="89">
        <v>0.121033996676637</v>
      </c>
      <c r="FD183" s="380">
        <v>0.11816974896058199</v>
      </c>
      <c r="FE183" s="380">
        <v>1.9209581588752501E-2</v>
      </c>
      <c r="FF183" s="89">
        <v>1.0952981312454499</v>
      </c>
      <c r="FG183" s="380">
        <v>0.44859924446844102</v>
      </c>
      <c r="FH183" s="380">
        <v>1.51372628649043E-2</v>
      </c>
      <c r="FI183" s="381">
        <v>9.7717744774836694E-3</v>
      </c>
      <c r="FJ183" s="380">
        <v>6.6407381128033094E-5</v>
      </c>
      <c r="FK183" s="380">
        <v>9.7717744774836694E-3</v>
      </c>
      <c r="FL183" s="89">
        <v>2.4733764051279099</v>
      </c>
      <c r="FM183" s="380">
        <v>0.38562925412194698</v>
      </c>
      <c r="FN183" s="380">
        <v>2.4661034425703999E-3</v>
      </c>
      <c r="FO183" s="89">
        <v>0.99134037921213902</v>
      </c>
      <c r="FP183" s="380">
        <v>0.34789639595956301</v>
      </c>
      <c r="FQ183" s="380">
        <v>0</v>
      </c>
      <c r="FS183" s="118">
        <v>2349.9627205128445</v>
      </c>
      <c r="FT183" s="118">
        <v>0.97233466288204451</v>
      </c>
      <c r="FU183" s="118">
        <v>1.754210655599332</v>
      </c>
      <c r="FV183" s="207">
        <v>1.0224843287130363</v>
      </c>
    </row>
    <row r="184" spans="2:178">
      <c r="B184" s="73" t="s">
        <v>17</v>
      </c>
      <c r="C184" s="73" t="s">
        <v>51</v>
      </c>
      <c r="D184" s="143" t="s">
        <v>58</v>
      </c>
      <c r="E184" s="143">
        <v>50.2</v>
      </c>
      <c r="F184" s="73">
        <v>0</v>
      </c>
      <c r="G184" s="156" t="s">
        <v>322</v>
      </c>
      <c r="H184" s="73" t="s">
        <v>49</v>
      </c>
      <c r="I184" s="73" t="s">
        <v>1085</v>
      </c>
      <c r="J184" s="73" t="s">
        <v>976</v>
      </c>
      <c r="K184" s="73">
        <v>44</v>
      </c>
      <c r="L184" s="403">
        <v>32.193773948227403</v>
      </c>
      <c r="M184" s="403"/>
      <c r="N184" s="135">
        <v>546.91132414619494</v>
      </c>
      <c r="O184" s="379">
        <v>30820</v>
      </c>
      <c r="P184" s="379">
        <v>910</v>
      </c>
      <c r="Q184" s="203"/>
      <c r="R184" s="381">
        <v>2.9703019661495489</v>
      </c>
      <c r="S184" s="380">
        <v>4.5252954540984272</v>
      </c>
      <c r="T184" s="380">
        <v>2.9703019661495489</v>
      </c>
      <c r="U184" s="89">
        <v>23.475585348111689</v>
      </c>
      <c r="V184" s="380">
        <v>6.0904999114907508</v>
      </c>
      <c r="W184" s="380">
        <v>3.2832569867771304</v>
      </c>
      <c r="X184" s="89">
        <v>172.45446928658077</v>
      </c>
      <c r="Y184" s="380">
        <v>19.790636425446056</v>
      </c>
      <c r="Z184" s="380">
        <v>1.3123846416126157</v>
      </c>
      <c r="AA184" s="89">
        <v>568.82664888010345</v>
      </c>
      <c r="AB184" s="380">
        <v>93.169390322039831</v>
      </c>
      <c r="AC184" s="380">
        <v>0.17800861723061914</v>
      </c>
      <c r="AD184" s="89">
        <v>16.361780901662296</v>
      </c>
      <c r="AE184" s="380">
        <v>28.638049209963285</v>
      </c>
      <c r="AF184" s="380">
        <v>0.17788413564942118</v>
      </c>
      <c r="AG184" s="89">
        <v>453.9336593402092</v>
      </c>
      <c r="AH184" s="380">
        <v>385.21519330161209</v>
      </c>
      <c r="AI184" s="380">
        <v>207.99270247301598</v>
      </c>
      <c r="AJ184" s="89">
        <v>150098.70517548261</v>
      </c>
      <c r="AK184" s="380">
        <v>5734.5230696087037</v>
      </c>
      <c r="AL184" s="380">
        <v>16.46712591236744</v>
      </c>
      <c r="AM184" s="381">
        <v>62.054505582140706</v>
      </c>
      <c r="AN184" s="380">
        <v>185.85632090724377</v>
      </c>
      <c r="AO184" s="380">
        <v>62.054505582140706</v>
      </c>
      <c r="AP184" s="89">
        <v>441.87087625507218</v>
      </c>
      <c r="AQ184" s="380">
        <v>132.59903334915478</v>
      </c>
      <c r="AR184" s="380">
        <v>98.032375056705703</v>
      </c>
      <c r="AS184" s="381">
        <v>6.3471138216759</v>
      </c>
      <c r="AT184" s="380">
        <v>21.288598395008314</v>
      </c>
      <c r="AU184" s="380">
        <v>6.3471138216759</v>
      </c>
      <c r="AV184" s="89">
        <v>2.5776319298331893</v>
      </c>
      <c r="AW184" s="380">
        <v>0.73343075839019978</v>
      </c>
      <c r="AX184" s="380">
        <v>5.459532694600118E-2</v>
      </c>
      <c r="AY184" s="89">
        <v>18.467608592481639</v>
      </c>
      <c r="AZ184" s="380">
        <v>14.947831664774345</v>
      </c>
      <c r="BA184" s="380">
        <v>0.30759299549046509</v>
      </c>
      <c r="BB184" s="89">
        <v>6.8593451102283947</v>
      </c>
      <c r="BC184" s="382">
        <v>1.0509100899582435</v>
      </c>
      <c r="BD184" s="382">
        <v>2.3194679695717285E-2</v>
      </c>
      <c r="BE184" s="381">
        <v>0.13337686888869754</v>
      </c>
      <c r="BF184" s="380">
        <v>2.2646922253451631E-2</v>
      </c>
      <c r="BG184" s="380">
        <v>0.13337686888869754</v>
      </c>
      <c r="BH184" s="89">
        <v>313.67559374702802</v>
      </c>
      <c r="BI184" s="380">
        <v>17.574138347415886</v>
      </c>
      <c r="BJ184" s="380">
        <v>0.41737008193433534</v>
      </c>
      <c r="BK184" s="89">
        <v>1002.0384785078356</v>
      </c>
      <c r="BL184" s="380">
        <v>118.58730826515482</v>
      </c>
      <c r="BM184" s="380">
        <v>0.56187564320221617</v>
      </c>
      <c r="BN184" s="89">
        <v>1383.0843104335495</v>
      </c>
      <c r="BO184" s="380">
        <v>137.31494943375262</v>
      </c>
      <c r="BP184" s="380">
        <v>1.4352315855355371</v>
      </c>
      <c r="BQ184" s="89">
        <v>0.74868042602619511</v>
      </c>
      <c r="BR184" s="380">
        <v>0.30213362057633797</v>
      </c>
      <c r="BS184" s="380">
        <v>1.111174071559484E-2</v>
      </c>
      <c r="BT184" s="89">
        <v>0.65364136417004981</v>
      </c>
      <c r="BU184" s="380">
        <v>0.3079063695237591</v>
      </c>
      <c r="BV184" s="380">
        <v>0.13988161540980881</v>
      </c>
      <c r="BW184" s="89">
        <v>89.663122996089939</v>
      </c>
      <c r="BX184" s="380">
        <v>53.446142341194737</v>
      </c>
      <c r="BY184" s="380">
        <v>0.16749187671198931</v>
      </c>
      <c r="BZ184" s="89">
        <v>46.429492605118121</v>
      </c>
      <c r="CA184" s="380">
        <v>29.243659198304542</v>
      </c>
      <c r="CB184" s="380">
        <v>0.17547466178957774</v>
      </c>
      <c r="CC184" s="89">
        <v>1.4985856818374304</v>
      </c>
      <c r="CD184" s="380">
        <v>0.46199191105226817</v>
      </c>
      <c r="CE184" s="380">
        <v>1.9625166127218964E-2</v>
      </c>
      <c r="CF184" s="89">
        <v>13.313448037454805</v>
      </c>
      <c r="CG184" s="380">
        <v>1.7100418375579967</v>
      </c>
      <c r="CH184" s="380">
        <v>0.10486763878866995</v>
      </c>
      <c r="CI184" s="89">
        <v>5.0684941913759509</v>
      </c>
      <c r="CJ184" s="380">
        <v>1.6867427919522695</v>
      </c>
      <c r="CK184" s="380">
        <v>9.7534114402784686E-2</v>
      </c>
      <c r="CL184" s="381">
        <v>0.32004444728453757</v>
      </c>
      <c r="CM184" s="380">
        <v>0.4498344111833068</v>
      </c>
      <c r="CN184" s="380">
        <v>0.32004444728453757</v>
      </c>
      <c r="CO184" s="89">
        <v>628.27914793417597</v>
      </c>
      <c r="CP184" s="380">
        <v>32.021295438552102</v>
      </c>
      <c r="CQ184" s="380">
        <v>8.1154130237125928E-3</v>
      </c>
      <c r="CR184" s="89">
        <v>331.08934444527227</v>
      </c>
      <c r="CS184" s="380">
        <v>20.300327528759283</v>
      </c>
      <c r="CT184" s="380">
        <v>2.6390426692822137E-3</v>
      </c>
      <c r="CU184" s="89">
        <v>4.7475831153048027</v>
      </c>
      <c r="CV184" s="380">
        <v>0.74262883413057079</v>
      </c>
      <c r="CW184" s="380">
        <v>4.8473940754841637E-3</v>
      </c>
      <c r="CX184" s="381">
        <v>2.7802251111110209E-3</v>
      </c>
      <c r="CY184" s="380">
        <v>9.2563570525864107E-3</v>
      </c>
      <c r="CZ184" s="380">
        <v>2.7802251111110209E-3</v>
      </c>
      <c r="DA184" s="89">
        <v>0</v>
      </c>
      <c r="DB184" s="380">
        <v>0</v>
      </c>
      <c r="DC184" s="380">
        <v>0</v>
      </c>
      <c r="DD184" s="89">
        <v>0.45509918633407909</v>
      </c>
      <c r="DE184" s="380">
        <v>0.41586035591667675</v>
      </c>
      <c r="DF184" s="380">
        <v>5.5332502427977451E-2</v>
      </c>
      <c r="DG184" s="381">
        <v>2.9972345471236558E-2</v>
      </c>
      <c r="DH184" s="380">
        <v>3.0176414463245784E-2</v>
      </c>
      <c r="DI184" s="380">
        <v>2.9972345471236558E-2</v>
      </c>
      <c r="DJ184" s="89">
        <v>10.064954236837121</v>
      </c>
      <c r="DK184" s="380">
        <v>4.1169214376371563</v>
      </c>
      <c r="DL184" s="380">
        <v>0</v>
      </c>
      <c r="DM184" s="89">
        <v>209.79638801902959</v>
      </c>
      <c r="DN184" s="380">
        <v>10.692870547252035</v>
      </c>
      <c r="DO184" s="380">
        <v>0</v>
      </c>
      <c r="DP184" s="89">
        <v>586.3614567074095</v>
      </c>
      <c r="DQ184" s="380">
        <v>28.017338110386934</v>
      </c>
      <c r="DR184" s="380">
        <v>0</v>
      </c>
      <c r="DS184" s="89">
        <v>90.223049751847583</v>
      </c>
      <c r="DT184" s="380">
        <v>3.8823126177110545</v>
      </c>
      <c r="DU184" s="380">
        <v>0</v>
      </c>
      <c r="DV184" s="89">
        <v>479.50947638172283</v>
      </c>
      <c r="DW184" s="380">
        <v>20.982266480612374</v>
      </c>
      <c r="DX184" s="380">
        <v>0</v>
      </c>
      <c r="DY184" s="89">
        <v>121.01863596500573</v>
      </c>
      <c r="DZ184" s="380">
        <v>6.0665166401860917</v>
      </c>
      <c r="EA184" s="380">
        <v>0</v>
      </c>
      <c r="EB184" s="89">
        <v>39.976430560413938</v>
      </c>
      <c r="EC184" s="380">
        <v>1.8749298742620157</v>
      </c>
      <c r="ED184" s="380">
        <v>0</v>
      </c>
      <c r="EE184" s="89">
        <v>127.69894333766371</v>
      </c>
      <c r="EF184" s="380">
        <v>6.5756130064794807</v>
      </c>
      <c r="EG184" s="380">
        <v>0</v>
      </c>
      <c r="EH184" s="89">
        <v>14.646297098483622</v>
      </c>
      <c r="EI184" s="380">
        <v>0.7482125704333541</v>
      </c>
      <c r="EJ184" s="380">
        <v>0</v>
      </c>
      <c r="EK184" s="89">
        <v>75.304490652418153</v>
      </c>
      <c r="EL184" s="380">
        <v>4.9785106460474378</v>
      </c>
      <c r="EM184" s="380">
        <v>0</v>
      </c>
      <c r="EN184" s="89">
        <v>12.738637604986405</v>
      </c>
      <c r="EO184" s="380">
        <v>1.0034658423245533</v>
      </c>
      <c r="EP184" s="380">
        <v>0</v>
      </c>
      <c r="EQ184" s="89">
        <v>29.0153535471641</v>
      </c>
      <c r="ER184" s="380">
        <v>1.9524770329486136</v>
      </c>
      <c r="ES184" s="380">
        <v>0</v>
      </c>
      <c r="ET184" s="89">
        <v>3.1698728774034133</v>
      </c>
      <c r="EU184" s="380">
        <v>0.34524818777286215</v>
      </c>
      <c r="EV184" s="380">
        <v>0</v>
      </c>
      <c r="EW184" s="89">
        <v>16.702689251049346</v>
      </c>
      <c r="EX184" s="380">
        <v>1.4737102849751536</v>
      </c>
      <c r="EY184" s="380">
        <v>1.3398871292102701E-2</v>
      </c>
      <c r="EZ184" s="89">
        <v>2.1802440055695169</v>
      </c>
      <c r="FA184" s="380">
        <v>0.24390104374215643</v>
      </c>
      <c r="FB184" s="380">
        <v>0</v>
      </c>
      <c r="FC184" s="89">
        <v>6.3267950191076755E-2</v>
      </c>
      <c r="FD184" s="380">
        <v>0.11886489714742887</v>
      </c>
      <c r="FE184" s="380">
        <v>1.2029107733427824E-2</v>
      </c>
      <c r="FF184" s="89">
        <v>1.0616737349268508</v>
      </c>
      <c r="FG184" s="380">
        <v>0.27230500105696215</v>
      </c>
      <c r="FH184" s="380">
        <v>1.4820325337199241E-2</v>
      </c>
      <c r="FI184" s="381">
        <v>7.248421176426741E-3</v>
      </c>
      <c r="FJ184" s="380">
        <v>6.0420036958974178E-5</v>
      </c>
      <c r="FK184" s="380">
        <v>7.248421176426741E-3</v>
      </c>
      <c r="FL184" s="89">
        <v>2.1728196623016101</v>
      </c>
      <c r="FM184" s="380">
        <v>0.31165025395730422</v>
      </c>
      <c r="FN184" s="380">
        <v>1.9636636256026387E-3</v>
      </c>
      <c r="FO184" s="89">
        <v>0.72374816940346498</v>
      </c>
      <c r="FP184" s="380">
        <v>0.11835587900803252</v>
      </c>
      <c r="FQ184" s="380">
        <v>0</v>
      </c>
      <c r="FS184" s="118">
        <v>2139.4313102054398</v>
      </c>
      <c r="FT184" s="118">
        <v>0.97308829639431704</v>
      </c>
      <c r="FU184" s="118">
        <v>1.8976121052365307</v>
      </c>
      <c r="FV184" s="207">
        <v>0.99659471910073316</v>
      </c>
    </row>
    <row r="185" spans="2:178">
      <c r="B185" s="73" t="s">
        <v>17</v>
      </c>
      <c r="C185" s="73" t="s">
        <v>51</v>
      </c>
      <c r="D185" s="143" t="s">
        <v>58</v>
      </c>
      <c r="E185" s="143">
        <v>50.2</v>
      </c>
      <c r="F185" s="73">
        <v>0</v>
      </c>
      <c r="G185" s="156" t="s">
        <v>322</v>
      </c>
      <c r="H185" s="73" t="s">
        <v>49</v>
      </c>
      <c r="I185" s="73" t="s">
        <v>1086</v>
      </c>
      <c r="J185" s="73" t="s">
        <v>976</v>
      </c>
      <c r="K185" s="73">
        <v>44</v>
      </c>
      <c r="L185" s="403">
        <v>32.193773948227403</v>
      </c>
      <c r="M185" s="403"/>
      <c r="N185" s="135">
        <v>551.58577990812819</v>
      </c>
      <c r="O185" s="379">
        <v>30730</v>
      </c>
      <c r="P185" s="379">
        <v>1230</v>
      </c>
      <c r="Q185" s="203"/>
      <c r="R185" s="381">
        <v>3.5827013595898465</v>
      </c>
      <c r="S185" s="380">
        <v>2.9203516928636306</v>
      </c>
      <c r="T185" s="380">
        <v>3.5827013595898465</v>
      </c>
      <c r="U185" s="89">
        <v>17.738102622865469</v>
      </c>
      <c r="V185" s="380">
        <v>5.9934493088947365</v>
      </c>
      <c r="W185" s="380">
        <v>4.3922251308587921</v>
      </c>
      <c r="X185" s="89">
        <v>184.95241011623531</v>
      </c>
      <c r="Y185" s="380">
        <v>22.403802802392164</v>
      </c>
      <c r="Z185" s="380">
        <v>1.3258235367610081</v>
      </c>
      <c r="AA185" s="89">
        <v>640.41833429328403</v>
      </c>
      <c r="AB185" s="380">
        <v>134.81133826704433</v>
      </c>
      <c r="AC185" s="380">
        <v>0.13982168658523125</v>
      </c>
      <c r="AD185" s="89">
        <v>99.632418781295314</v>
      </c>
      <c r="AE185" s="380">
        <v>30.821266801894105</v>
      </c>
      <c r="AF185" s="380">
        <v>0.2126177201445289</v>
      </c>
      <c r="AG185" s="381">
        <v>246.08855269678361</v>
      </c>
      <c r="AH185" s="380">
        <v>348.595134453745</v>
      </c>
      <c r="AI185" s="380">
        <v>246.08855269678361</v>
      </c>
      <c r="AJ185" s="89">
        <v>150859.03101804774</v>
      </c>
      <c r="AK185" s="380">
        <v>7593.4180511311069</v>
      </c>
      <c r="AL185" s="380">
        <v>16.242856777716803</v>
      </c>
      <c r="AM185" s="381">
        <v>75.804838625269795</v>
      </c>
      <c r="AN185" s="380">
        <v>136.5349083350705</v>
      </c>
      <c r="AO185" s="380">
        <v>75.804838625269795</v>
      </c>
      <c r="AP185" s="89">
        <v>427.24904532430702</v>
      </c>
      <c r="AQ185" s="380">
        <v>198.59561073158042</v>
      </c>
      <c r="AR185" s="380">
        <v>90.286620078718286</v>
      </c>
      <c r="AS185" s="381">
        <v>7.2746577106687837</v>
      </c>
      <c r="AT185" s="380">
        <v>8.0099137062879411</v>
      </c>
      <c r="AU185" s="380">
        <v>7.2746577106687837</v>
      </c>
      <c r="AV185" s="89">
        <v>2.7286764129364136</v>
      </c>
      <c r="AW185" s="380">
        <v>0.58554576743691467</v>
      </c>
      <c r="AX185" s="380">
        <v>5.3408317043385313E-2</v>
      </c>
      <c r="AY185" s="89">
        <v>9.9703584548593618</v>
      </c>
      <c r="AZ185" s="380">
        <v>9.3518997268076429</v>
      </c>
      <c r="BA185" s="380">
        <v>0.44806773467153121</v>
      </c>
      <c r="BB185" s="89">
        <v>8.035935932951805</v>
      </c>
      <c r="BC185" s="382">
        <v>0.8019836975743484</v>
      </c>
      <c r="BD185" s="382">
        <v>3.645636315654726E-2</v>
      </c>
      <c r="BE185" s="381">
        <v>0.2060334752388274</v>
      </c>
      <c r="BF185" s="380">
        <v>3.318871537174068E-2</v>
      </c>
      <c r="BG185" s="380">
        <v>0.2060334752388274</v>
      </c>
      <c r="BH185" s="89">
        <v>323.11462380545703</v>
      </c>
      <c r="BI185" s="380">
        <v>13.669860539872955</v>
      </c>
      <c r="BJ185" s="380">
        <v>0.44536021603436948</v>
      </c>
      <c r="BK185" s="89">
        <v>1037.7320992616856</v>
      </c>
      <c r="BL185" s="380">
        <v>255.76659987333292</v>
      </c>
      <c r="BM185" s="380">
        <v>0.58009426222357752</v>
      </c>
      <c r="BN185" s="89">
        <v>1390.2023453710578</v>
      </c>
      <c r="BO185" s="380">
        <v>160.56295132170791</v>
      </c>
      <c r="BP185" s="380">
        <v>2.1103691100510598</v>
      </c>
      <c r="BQ185" s="89">
        <v>0.77741376531624196</v>
      </c>
      <c r="BR185" s="380">
        <v>0.15091370209297925</v>
      </c>
      <c r="BS185" s="380">
        <v>1.3488017249952014E-2</v>
      </c>
      <c r="BT185" s="89">
        <v>0.65831916581118854</v>
      </c>
      <c r="BU185" s="380">
        <v>0.55409109202287166</v>
      </c>
      <c r="BV185" s="380">
        <v>0.16833548112798058</v>
      </c>
      <c r="BW185" s="381">
        <v>0.18401872966785793</v>
      </c>
      <c r="BX185" s="380">
        <v>0.33932893212218612</v>
      </c>
      <c r="BY185" s="380">
        <v>0.18401872966785793</v>
      </c>
      <c r="BZ185" s="89">
        <v>4.9519143617398198</v>
      </c>
      <c r="CA185" s="380">
        <v>2.4891966641107062</v>
      </c>
      <c r="CB185" s="380">
        <v>0.21907578042302411</v>
      </c>
      <c r="CC185" s="89">
        <v>1.6111144619812321</v>
      </c>
      <c r="CD185" s="380">
        <v>0.21378323501943264</v>
      </c>
      <c r="CE185" s="380">
        <v>2.0926289479402584E-2</v>
      </c>
      <c r="CF185" s="89">
        <v>15.38814270935136</v>
      </c>
      <c r="CG185" s="380">
        <v>2.7749428675979937</v>
      </c>
      <c r="CH185" s="380">
        <v>0.16504604880775559</v>
      </c>
      <c r="CI185" s="89">
        <v>5.4661866056581943</v>
      </c>
      <c r="CJ185" s="380">
        <v>1.3843213912118664</v>
      </c>
      <c r="CK185" s="380">
        <v>0.11576768944762371</v>
      </c>
      <c r="CL185" s="381">
        <v>0.33151628271960076</v>
      </c>
      <c r="CM185" s="380">
        <v>0.46449572605472739</v>
      </c>
      <c r="CN185" s="380">
        <v>0.33151628271960076</v>
      </c>
      <c r="CO185" s="89">
        <v>619.85449066811987</v>
      </c>
      <c r="CP185" s="380">
        <v>68.674083325997685</v>
      </c>
      <c r="CQ185" s="380">
        <v>9.0499422934202864E-3</v>
      </c>
      <c r="CR185" s="89">
        <v>345.29299367767271</v>
      </c>
      <c r="CS185" s="380">
        <v>42.479280673875081</v>
      </c>
      <c r="CT185" s="380">
        <v>0</v>
      </c>
      <c r="CU185" s="89">
        <v>4.4737369018093798</v>
      </c>
      <c r="CV185" s="380">
        <v>0.78166881464330151</v>
      </c>
      <c r="CW185" s="380">
        <v>5.8694660329531032E-3</v>
      </c>
      <c r="CX185" s="89">
        <v>3.1489585580139899E-3</v>
      </c>
      <c r="CY185" s="380">
        <v>7.7695753822225615E-4</v>
      </c>
      <c r="CZ185" s="380">
        <v>0</v>
      </c>
      <c r="DA185" s="89">
        <v>0</v>
      </c>
      <c r="DB185" s="380">
        <v>0</v>
      </c>
      <c r="DC185" s="380">
        <v>0</v>
      </c>
      <c r="DD185" s="381">
        <v>9.129423286070068E-2</v>
      </c>
      <c r="DE185" s="380">
        <v>0.21843304878033359</v>
      </c>
      <c r="DF185" s="380">
        <v>9.129423286070068E-2</v>
      </c>
      <c r="DG185" s="381">
        <v>2.1143306869148042E-2</v>
      </c>
      <c r="DH185" s="380">
        <v>2.4806047449999646E-4</v>
      </c>
      <c r="DI185" s="380">
        <v>2.1143306869148042E-2</v>
      </c>
      <c r="DJ185" s="89">
        <v>8.7842477523716731</v>
      </c>
      <c r="DK185" s="380">
        <v>1.9379578480444872</v>
      </c>
      <c r="DL185" s="380">
        <v>2.5527119911545132E-2</v>
      </c>
      <c r="DM185" s="89">
        <v>222.95966345536385</v>
      </c>
      <c r="DN185" s="380">
        <v>28.198374935808626</v>
      </c>
      <c r="DO185" s="380">
        <v>2.7298786206727791E-3</v>
      </c>
      <c r="DP185" s="89">
        <v>619.04228381892142</v>
      </c>
      <c r="DQ185" s="380">
        <v>69.62714732767158</v>
      </c>
      <c r="DR185" s="380">
        <v>2.6537405001274745E-3</v>
      </c>
      <c r="DS185" s="89">
        <v>95.094852832270831</v>
      </c>
      <c r="DT185" s="380">
        <v>13.786862948887663</v>
      </c>
      <c r="DU185" s="380">
        <v>2.1356618606246172E-3</v>
      </c>
      <c r="DV185" s="89">
        <v>501.5272193485319</v>
      </c>
      <c r="DW185" s="380">
        <v>70.082412607317025</v>
      </c>
      <c r="DX185" s="380">
        <v>0</v>
      </c>
      <c r="DY185" s="89">
        <v>126.17895684489844</v>
      </c>
      <c r="DZ185" s="380">
        <v>11.880583046657591</v>
      </c>
      <c r="EA185" s="380">
        <v>0</v>
      </c>
      <c r="EB185" s="89">
        <v>41.431001702076706</v>
      </c>
      <c r="EC185" s="380">
        <v>4.8146006666833028</v>
      </c>
      <c r="ED185" s="380">
        <v>3.5270970690599768E-3</v>
      </c>
      <c r="EE185" s="89">
        <v>135.19483033626648</v>
      </c>
      <c r="EF185" s="380">
        <v>10.934625634766798</v>
      </c>
      <c r="EG185" s="380">
        <v>0</v>
      </c>
      <c r="EH185" s="89">
        <v>15.510660396924184</v>
      </c>
      <c r="EI185" s="380">
        <v>1.3030934557970222</v>
      </c>
      <c r="EJ185" s="380">
        <v>0</v>
      </c>
      <c r="EK185" s="89">
        <v>81.05050754469616</v>
      </c>
      <c r="EL185" s="380">
        <v>10.052478811626367</v>
      </c>
      <c r="EM185" s="380">
        <v>0</v>
      </c>
      <c r="EN185" s="89">
        <v>13.160134821267567</v>
      </c>
      <c r="EO185" s="380">
        <v>1.1769364146020864</v>
      </c>
      <c r="EP185" s="380">
        <v>1.7555502104859943E-3</v>
      </c>
      <c r="EQ185" s="89">
        <v>30.501876315548383</v>
      </c>
      <c r="ER185" s="380">
        <v>3.6837752701275694</v>
      </c>
      <c r="ES185" s="380">
        <v>0</v>
      </c>
      <c r="ET185" s="89">
        <v>3.3793614422268603</v>
      </c>
      <c r="EU185" s="380">
        <v>0.40819322191994034</v>
      </c>
      <c r="EV185" s="380">
        <v>1.6713723492367857E-3</v>
      </c>
      <c r="EW185" s="89">
        <v>17.8858059541408</v>
      </c>
      <c r="EX185" s="380">
        <v>2.1720625434802177</v>
      </c>
      <c r="EY185" s="380">
        <v>0</v>
      </c>
      <c r="EZ185" s="89">
        <v>2.2472816039742223</v>
      </c>
      <c r="FA185" s="380">
        <v>0.31242887486470711</v>
      </c>
      <c r="FB185" s="380">
        <v>1.7749896642077088E-3</v>
      </c>
      <c r="FC185" s="381">
        <v>1.1969186924101097E-2</v>
      </c>
      <c r="FD185" s="380">
        <v>6.9209893778292578E-2</v>
      </c>
      <c r="FE185" s="380">
        <v>1.1969186924101097E-2</v>
      </c>
      <c r="FF185" s="89">
        <v>1.0004004137045379</v>
      </c>
      <c r="FG185" s="380">
        <v>0.3141071601231728</v>
      </c>
      <c r="FH185" s="380">
        <v>1.4156394920956957E-2</v>
      </c>
      <c r="FI185" s="381">
        <v>8.8286811745529326E-3</v>
      </c>
      <c r="FJ185" s="380">
        <v>1.6437678845327045E-2</v>
      </c>
      <c r="FK185" s="380">
        <v>8.8286811745529326E-3</v>
      </c>
      <c r="FL185" s="89">
        <v>2.4611452312506579</v>
      </c>
      <c r="FM185" s="380">
        <v>0.38508898588758383</v>
      </c>
      <c r="FN185" s="380">
        <v>0</v>
      </c>
      <c r="FO185" s="89">
        <v>0.83711597903151025</v>
      </c>
      <c r="FP185" s="380">
        <v>0.15796361125207284</v>
      </c>
      <c r="FQ185" s="380">
        <v>0</v>
      </c>
      <c r="FS185" s="118">
        <v>2250.4574300947802</v>
      </c>
      <c r="FT185" s="118">
        <v>0.96074399962998125</v>
      </c>
      <c r="FU185" s="118">
        <v>1.7951551349656036</v>
      </c>
      <c r="FV185" s="207">
        <v>1.0951654776589757</v>
      </c>
    </row>
    <row r="186" spans="2:178">
      <c r="B186" s="73" t="s">
        <v>17</v>
      </c>
      <c r="C186" s="73" t="s">
        <v>51</v>
      </c>
      <c r="D186" s="143" t="s">
        <v>57</v>
      </c>
      <c r="E186" s="174">
        <v>55.65</v>
      </c>
      <c r="F186" s="73">
        <v>0</v>
      </c>
      <c r="G186" s="156" t="s">
        <v>322</v>
      </c>
      <c r="H186" s="73" t="s">
        <v>54</v>
      </c>
      <c r="I186" s="73" t="s">
        <v>1087</v>
      </c>
      <c r="J186" s="73" t="s">
        <v>956</v>
      </c>
      <c r="K186" s="73">
        <v>25</v>
      </c>
      <c r="L186" s="403">
        <v>36.229590514748246</v>
      </c>
      <c r="M186" s="403"/>
      <c r="N186" s="135">
        <v>551.58577990812819</v>
      </c>
      <c r="O186" s="379">
        <v>29970</v>
      </c>
      <c r="P186" s="379">
        <v>890</v>
      </c>
      <c r="Q186" s="203"/>
      <c r="R186" s="381">
        <v>3.69145546570872</v>
      </c>
      <c r="S186" s="380">
        <v>5.7965600710630998</v>
      </c>
      <c r="T186" s="380">
        <v>3.69145546570872</v>
      </c>
      <c r="U186" s="89">
        <v>25.1267103584279</v>
      </c>
      <c r="V186" s="380">
        <v>20.1424331438844</v>
      </c>
      <c r="W186" s="380">
        <v>9.0257683178060297</v>
      </c>
      <c r="X186" s="89">
        <v>126.68115265217401</v>
      </c>
      <c r="Y186" s="380">
        <v>13.5523070326834</v>
      </c>
      <c r="Z186" s="380">
        <v>3.2827539359167899</v>
      </c>
      <c r="AA186" s="89">
        <v>309.23351933195499</v>
      </c>
      <c r="AB186" s="380">
        <v>50.828719995014602</v>
      </c>
      <c r="AC186" s="380">
        <v>0.35451699914211299</v>
      </c>
      <c r="AD186" s="89">
        <v>3.0242490408970002</v>
      </c>
      <c r="AE186" s="380">
        <v>7.3516953325248702</v>
      </c>
      <c r="AF186" s="380">
        <v>2.0698577405598302</v>
      </c>
      <c r="AG186" s="89">
        <v>783.77220604311503</v>
      </c>
      <c r="AH186" s="380">
        <v>698.18527939999899</v>
      </c>
      <c r="AI186" s="380">
        <v>386.74623702487401</v>
      </c>
      <c r="AJ186" s="89">
        <v>168563.71070122399</v>
      </c>
      <c r="AK186" s="380">
        <v>18530.130956739398</v>
      </c>
      <c r="AL186" s="380">
        <v>25.1090486963205</v>
      </c>
      <c r="AM186" s="89">
        <v>183.442758308489</v>
      </c>
      <c r="AN186" s="380">
        <v>211.11825215528299</v>
      </c>
      <c r="AO186" s="380">
        <v>105.118369228335</v>
      </c>
      <c r="AP186" s="89">
        <v>290.12184342801601</v>
      </c>
      <c r="AQ186" s="380">
        <v>580.24368685603201</v>
      </c>
      <c r="AR186" s="380">
        <v>191.99703421541099</v>
      </c>
      <c r="AS186" s="89">
        <v>28.222854406413699</v>
      </c>
      <c r="AT186" s="380">
        <v>41.3798428603465</v>
      </c>
      <c r="AU186" s="380">
        <v>22.420985278690299</v>
      </c>
      <c r="AV186" s="89">
        <v>1.1871808990811801</v>
      </c>
      <c r="AW186" s="380">
        <v>1.4967035428580799</v>
      </c>
      <c r="AX186" s="380">
        <v>0.47190638094962301</v>
      </c>
      <c r="AY186" s="381">
        <v>0.93041266996733396</v>
      </c>
      <c r="AZ186" s="380">
        <v>0</v>
      </c>
      <c r="BA186" s="380">
        <v>0.93041266996733396</v>
      </c>
      <c r="BB186" s="89">
        <v>8.8691654596967506</v>
      </c>
      <c r="BC186" s="382">
        <v>2.9261023401169299</v>
      </c>
      <c r="BD186" s="382">
        <v>9.3275409305499907E-2</v>
      </c>
      <c r="BE186" s="381">
        <v>3.3367600059448699</v>
      </c>
      <c r="BF186" s="380">
        <v>7.9715893604063801</v>
      </c>
      <c r="BG186" s="380">
        <v>3.3367600059448699</v>
      </c>
      <c r="BH186" s="89">
        <v>185.69984078797299</v>
      </c>
      <c r="BI186" s="380">
        <v>29.525908715124601</v>
      </c>
      <c r="BJ186" s="380">
        <v>0.87955395160402505</v>
      </c>
      <c r="BK186" s="89">
        <v>451.27580114809399</v>
      </c>
      <c r="BL186" s="380">
        <v>133.362867398595</v>
      </c>
      <c r="BM186" s="380">
        <v>1.6407096060614399</v>
      </c>
      <c r="BN186" s="89">
        <v>641.54955127972096</v>
      </c>
      <c r="BO186" s="380">
        <v>104.889324457938</v>
      </c>
      <c r="BP186" s="380">
        <v>8.6174392337463299</v>
      </c>
      <c r="BQ186" s="381">
        <v>2.6822913144981201E-2</v>
      </c>
      <c r="BR186" s="380">
        <v>0</v>
      </c>
      <c r="BS186" s="380">
        <v>2.6822913144981201E-2</v>
      </c>
      <c r="BT186" s="381">
        <v>0.25857041477804499</v>
      </c>
      <c r="BU186" s="380">
        <v>0</v>
      </c>
      <c r="BV186" s="380">
        <v>0.25857041477804499</v>
      </c>
      <c r="BW186" s="89">
        <v>1.08302834866062</v>
      </c>
      <c r="BX186" s="380">
        <v>0.72968635792848402</v>
      </c>
      <c r="BY186" s="380">
        <v>0.51090527218372905</v>
      </c>
      <c r="BZ186" s="89">
        <v>2.4061439911097802</v>
      </c>
      <c r="CA186" s="380">
        <v>2.5047168676369398</v>
      </c>
      <c r="CB186" s="380">
        <v>0.37482925193660899</v>
      </c>
      <c r="CC186" s="89">
        <v>0.62079826999954602</v>
      </c>
      <c r="CD186" s="380">
        <v>0.55745547773784798</v>
      </c>
      <c r="CE186" s="380">
        <v>7.1848318313694703E-2</v>
      </c>
      <c r="CF186" s="89">
        <v>8.3867868082782202</v>
      </c>
      <c r="CG186" s="380">
        <v>4.1166495346066201</v>
      </c>
      <c r="CH186" s="380">
        <v>0.456471737175555</v>
      </c>
      <c r="CI186" s="89">
        <v>2.9076312465214702</v>
      </c>
      <c r="CJ186" s="380">
        <v>2.5765610121628399</v>
      </c>
      <c r="CK186" s="380">
        <v>0.25242283950265398</v>
      </c>
      <c r="CL186" s="381">
        <v>2.1902740118935702</v>
      </c>
      <c r="CM186" s="380">
        <v>4.8553398390641496</v>
      </c>
      <c r="CN186" s="380">
        <v>2.1902740118935702</v>
      </c>
      <c r="CO186" s="89">
        <v>480.8797004489</v>
      </c>
      <c r="CP186" s="380">
        <v>56.123197875162099</v>
      </c>
      <c r="CQ186" s="380">
        <v>1.21434053643653E-2</v>
      </c>
      <c r="CR186" s="89">
        <v>434.29357287381498</v>
      </c>
      <c r="CS186" s="380">
        <v>52.709825484083503</v>
      </c>
      <c r="CT186" s="380">
        <v>0</v>
      </c>
      <c r="CU186" s="89">
        <v>4.4700291965459904</v>
      </c>
      <c r="CV186" s="380">
        <v>1.7881524643530999</v>
      </c>
      <c r="CW186" s="380">
        <v>0</v>
      </c>
      <c r="CX186" s="381">
        <v>1.1462391658086501E-2</v>
      </c>
      <c r="CY186" s="380">
        <v>0</v>
      </c>
      <c r="CZ186" s="380">
        <v>1.1462391658086501E-2</v>
      </c>
      <c r="DA186" s="89">
        <v>0</v>
      </c>
      <c r="DB186" s="380">
        <v>0</v>
      </c>
      <c r="DC186" s="380">
        <v>0</v>
      </c>
      <c r="DD186" s="381">
        <v>0.13933994378901801</v>
      </c>
      <c r="DE186" s="380">
        <v>0</v>
      </c>
      <c r="DF186" s="380">
        <v>0.13933994378901801</v>
      </c>
      <c r="DG186" s="381">
        <v>5.0763302675923598E-2</v>
      </c>
      <c r="DH186" s="380">
        <v>0</v>
      </c>
      <c r="DI186" s="380">
        <v>5.0763302675923598E-2</v>
      </c>
      <c r="DJ186" s="89">
        <v>5.1833531108298097</v>
      </c>
      <c r="DK186" s="380">
        <v>2.1521764214742398</v>
      </c>
      <c r="DL186" s="380">
        <v>0</v>
      </c>
      <c r="DM186" s="89">
        <v>300.173160082077</v>
      </c>
      <c r="DN186" s="380">
        <v>37.215200862403996</v>
      </c>
      <c r="DO186" s="380">
        <v>0</v>
      </c>
      <c r="DP186" s="89">
        <v>810.84416911527705</v>
      </c>
      <c r="DQ186" s="380">
        <v>108.046892643902</v>
      </c>
      <c r="DR186" s="380">
        <v>9.1713986669715204E-3</v>
      </c>
      <c r="DS186" s="89">
        <v>124.488257863494</v>
      </c>
      <c r="DT186" s="380">
        <v>21.835272213377198</v>
      </c>
      <c r="DU186" s="380">
        <v>0</v>
      </c>
      <c r="DV186" s="89">
        <v>661.41436476485705</v>
      </c>
      <c r="DW186" s="380">
        <v>77.526924137954396</v>
      </c>
      <c r="DX186" s="380">
        <v>0</v>
      </c>
      <c r="DY186" s="89">
        <v>154.82665102156801</v>
      </c>
      <c r="DZ186" s="380">
        <v>20.440212053916401</v>
      </c>
      <c r="EA186" s="380">
        <v>6.41230245870935E-2</v>
      </c>
      <c r="EB186" s="89">
        <v>45.149797940672499</v>
      </c>
      <c r="EC186" s="380">
        <v>6.8388340728667298</v>
      </c>
      <c r="ED186" s="380">
        <v>0</v>
      </c>
      <c r="EE186" s="89">
        <v>161.138899134517</v>
      </c>
      <c r="EF186" s="380">
        <v>14.935248308310999</v>
      </c>
      <c r="EG186" s="380">
        <v>0</v>
      </c>
      <c r="EH186" s="89">
        <v>19.0987348528453</v>
      </c>
      <c r="EI186" s="380">
        <v>1.8670918561976999</v>
      </c>
      <c r="EJ186" s="380">
        <v>0</v>
      </c>
      <c r="EK186" s="89">
        <v>101.000659633886</v>
      </c>
      <c r="EL186" s="380">
        <v>11.6162816683727</v>
      </c>
      <c r="EM186" s="380">
        <v>2.4665982888106602E-2</v>
      </c>
      <c r="EN186" s="89">
        <v>16.739902217806701</v>
      </c>
      <c r="EO186" s="380">
        <v>2.5140789601423199</v>
      </c>
      <c r="EP186" s="380">
        <v>0</v>
      </c>
      <c r="EQ186" s="89">
        <v>38.671402675566704</v>
      </c>
      <c r="ER186" s="380">
        <v>5.1742569753134298</v>
      </c>
      <c r="ES186" s="380">
        <v>0</v>
      </c>
      <c r="ET186" s="89">
        <v>3.94320634900056</v>
      </c>
      <c r="EU186" s="380">
        <v>0.79900604088350602</v>
      </c>
      <c r="EV186" s="380">
        <v>6.3682204267208097E-3</v>
      </c>
      <c r="EW186" s="89">
        <v>19.953724796706499</v>
      </c>
      <c r="EX186" s="380">
        <v>4.8915757247462199</v>
      </c>
      <c r="EY186" s="380">
        <v>0</v>
      </c>
      <c r="EZ186" s="89">
        <v>2.3019646978803401</v>
      </c>
      <c r="FA186" s="380">
        <v>0.59656949188980701</v>
      </c>
      <c r="FB186" s="380">
        <v>0</v>
      </c>
      <c r="FC186" s="89">
        <v>0</v>
      </c>
      <c r="FD186" s="380">
        <v>0</v>
      </c>
      <c r="FE186" s="380">
        <v>0</v>
      </c>
      <c r="FF186" s="89">
        <v>1.01949328424499</v>
      </c>
      <c r="FG186" s="380">
        <v>0.95119776921307997</v>
      </c>
      <c r="FH186" s="380">
        <v>1.8144473645658798E-2</v>
      </c>
      <c r="FI186" s="381">
        <v>2.02995930318066E-2</v>
      </c>
      <c r="FJ186" s="380">
        <v>0</v>
      </c>
      <c r="FK186" s="380">
        <v>2.02995930318066E-2</v>
      </c>
      <c r="FL186" s="89">
        <v>3.7150062665066601</v>
      </c>
      <c r="FM186" s="380">
        <v>0.94489814547141604</v>
      </c>
      <c r="FN186" s="380">
        <v>0</v>
      </c>
      <c r="FO186" s="89">
        <v>1.00257719954873</v>
      </c>
      <c r="FP186" s="380">
        <v>0.26779479494388098</v>
      </c>
      <c r="FQ186" s="380">
        <v>0</v>
      </c>
      <c r="FS186" s="118">
        <v>2894.0384680199695</v>
      </c>
      <c r="FT186" s="118">
        <v>0.86423139729972276</v>
      </c>
      <c r="FU186" s="118">
        <v>1.107268747420816</v>
      </c>
      <c r="FV186" s="207">
        <v>1.6138415458444932</v>
      </c>
    </row>
    <row r="187" spans="2:178">
      <c r="B187" s="73" t="s">
        <v>17</v>
      </c>
      <c r="C187" s="73" t="s">
        <v>51</v>
      </c>
      <c r="D187" s="143" t="s">
        <v>57</v>
      </c>
      <c r="E187" s="174">
        <v>55.65</v>
      </c>
      <c r="F187" s="73">
        <v>0</v>
      </c>
      <c r="G187" s="156" t="s">
        <v>322</v>
      </c>
      <c r="H187" s="73" t="s">
        <v>54</v>
      </c>
      <c r="I187" s="73" t="s">
        <v>1088</v>
      </c>
      <c r="J187" s="73" t="s">
        <v>956</v>
      </c>
      <c r="K187" s="73">
        <v>25</v>
      </c>
      <c r="L187" s="403">
        <v>36.229590514748246</v>
      </c>
      <c r="M187" s="403"/>
      <c r="N187" s="135"/>
      <c r="O187" s="379"/>
      <c r="P187" s="379"/>
      <c r="Q187" s="203"/>
      <c r="R187" s="381">
        <v>3.3360715194515298</v>
      </c>
      <c r="S187" s="380">
        <v>9.1671120561543997</v>
      </c>
      <c r="T187" s="380">
        <v>3.3360715194515298</v>
      </c>
      <c r="U187" s="89">
        <v>19.798206487495701</v>
      </c>
      <c r="V187" s="380">
        <v>21.3382730806659</v>
      </c>
      <c r="W187" s="380">
        <v>7.39632544869405</v>
      </c>
      <c r="X187" s="89">
        <v>141.90305686541299</v>
      </c>
      <c r="Y187" s="380">
        <v>21.482761038895301</v>
      </c>
      <c r="Z187" s="380">
        <v>2.1677204693844199</v>
      </c>
      <c r="AA187" s="89">
        <v>261.03752158972299</v>
      </c>
      <c r="AB187" s="380">
        <v>113.735318456624</v>
      </c>
      <c r="AC187" s="380">
        <v>0.44595564697985501</v>
      </c>
      <c r="AD187" s="89">
        <v>3.9393983134459201</v>
      </c>
      <c r="AE187" s="380">
        <v>5.7833033220160504</v>
      </c>
      <c r="AF187" s="380">
        <v>1.84374522063056</v>
      </c>
      <c r="AG187" s="89">
        <v>1171.7525049696801</v>
      </c>
      <c r="AH187" s="380">
        <v>1432.36303212352</v>
      </c>
      <c r="AI187" s="380">
        <v>359.006334701642</v>
      </c>
      <c r="AJ187" s="89">
        <v>165589.48447376801</v>
      </c>
      <c r="AK187" s="380">
        <v>21198.304764589098</v>
      </c>
      <c r="AL187" s="380">
        <v>17.483198487823699</v>
      </c>
      <c r="AM187" s="381">
        <v>81.154339586110098</v>
      </c>
      <c r="AN187" s="380">
        <v>293.57982271340501</v>
      </c>
      <c r="AO187" s="380">
        <v>81.154339586110098</v>
      </c>
      <c r="AP187" s="89">
        <v>453.46646648951202</v>
      </c>
      <c r="AQ187" s="380">
        <v>367.87716113210797</v>
      </c>
      <c r="AR187" s="380">
        <v>167.21914660231701</v>
      </c>
      <c r="AS187" s="381">
        <v>17.910175630953201</v>
      </c>
      <c r="AT187" s="380">
        <v>37.573506095501401</v>
      </c>
      <c r="AU187" s="380">
        <v>17.910175630953201</v>
      </c>
      <c r="AV187" s="89">
        <v>0.48755408226786001</v>
      </c>
      <c r="AW187" s="380">
        <v>0.71758253246313697</v>
      </c>
      <c r="AX187" s="380">
        <v>0.37357992400425799</v>
      </c>
      <c r="AY187" s="381">
        <v>1.0717800261615</v>
      </c>
      <c r="AZ187" s="380">
        <v>0</v>
      </c>
      <c r="BA187" s="380">
        <v>1.0717800261615</v>
      </c>
      <c r="BB187" s="89">
        <v>6.5993848270489304</v>
      </c>
      <c r="BC187" s="382">
        <v>1.4852731503674299</v>
      </c>
      <c r="BD187" s="382">
        <v>6.4494422715463406E-2</v>
      </c>
      <c r="BE187" s="381">
        <v>2.8974668969319302</v>
      </c>
      <c r="BF187" s="380">
        <v>8.44939955512503</v>
      </c>
      <c r="BG187" s="380">
        <v>2.8974668969319302</v>
      </c>
      <c r="BH187" s="89">
        <v>194.97461697288401</v>
      </c>
      <c r="BI187" s="380">
        <v>36.860552150562903</v>
      </c>
      <c r="BJ187" s="380">
        <v>0.826175089934574</v>
      </c>
      <c r="BK187" s="89">
        <v>360.54457367213001</v>
      </c>
      <c r="BL187" s="380">
        <v>164.97987604338499</v>
      </c>
      <c r="BM187" s="380">
        <v>1.3845931430330201</v>
      </c>
      <c r="BN187" s="89">
        <v>657.77841602716398</v>
      </c>
      <c r="BO187" s="380">
        <v>328.569877921905</v>
      </c>
      <c r="BP187" s="380">
        <v>6.4224161862378697</v>
      </c>
      <c r="BQ187" s="89">
        <v>0.20738277763826801</v>
      </c>
      <c r="BR187" s="380">
        <v>0.41476555527653602</v>
      </c>
      <c r="BS187" s="380">
        <v>3.09806840393629E-2</v>
      </c>
      <c r="BT187" s="381">
        <v>0.28082094842967498</v>
      </c>
      <c r="BU187" s="380">
        <v>0</v>
      </c>
      <c r="BV187" s="380">
        <v>0.28082094842967498</v>
      </c>
      <c r="BW187" s="89">
        <v>1.1039291142968399</v>
      </c>
      <c r="BX187" s="380">
        <v>1.4826300085028701</v>
      </c>
      <c r="BY187" s="380">
        <v>0.36278594799070302</v>
      </c>
      <c r="BZ187" s="89">
        <v>4.30827724289332</v>
      </c>
      <c r="CA187" s="380">
        <v>2.4259871651913198</v>
      </c>
      <c r="CB187" s="380">
        <v>0.35901960019983598</v>
      </c>
      <c r="CC187" s="89">
        <v>0.59277457821989898</v>
      </c>
      <c r="CD187" s="380">
        <v>0.38879755146501199</v>
      </c>
      <c r="CE187" s="380">
        <v>5.5435244013699397E-2</v>
      </c>
      <c r="CF187" s="89">
        <v>7.6479802728428199</v>
      </c>
      <c r="CG187" s="380">
        <v>5.2787699133807902</v>
      </c>
      <c r="CH187" s="380">
        <v>0.28658087846754199</v>
      </c>
      <c r="CI187" s="89">
        <v>2.4762635425392401</v>
      </c>
      <c r="CJ187" s="380">
        <v>1.3560143929661299</v>
      </c>
      <c r="CK187" s="380">
        <v>0.14426157302692799</v>
      </c>
      <c r="CL187" s="381">
        <v>2.1470900911040798</v>
      </c>
      <c r="CM187" s="380">
        <v>4.3690948884807002</v>
      </c>
      <c r="CN187" s="380">
        <v>2.1470900911040798</v>
      </c>
      <c r="CO187" s="89">
        <v>496.36970952627001</v>
      </c>
      <c r="CP187" s="380">
        <v>49.507252153562902</v>
      </c>
      <c r="CQ187" s="380">
        <v>1.7319945752240599E-2</v>
      </c>
      <c r="CR187" s="89">
        <v>376.77126854308102</v>
      </c>
      <c r="CS187" s="380">
        <v>39.806563230667699</v>
      </c>
      <c r="CT187" s="380">
        <v>8.3864862997381304E-3</v>
      </c>
      <c r="CU187" s="89">
        <v>3.0274556693391199</v>
      </c>
      <c r="CV187" s="380">
        <v>1.36734530389792</v>
      </c>
      <c r="CW187" s="380">
        <v>1.6086382530806399E-2</v>
      </c>
      <c r="CX187" s="381">
        <v>1.34536627998592E-2</v>
      </c>
      <c r="CY187" s="380">
        <v>0</v>
      </c>
      <c r="CZ187" s="380">
        <v>1.34536627998592E-2</v>
      </c>
      <c r="DA187" s="89">
        <v>0</v>
      </c>
      <c r="DB187" s="380">
        <v>0</v>
      </c>
      <c r="DC187" s="380">
        <v>0</v>
      </c>
      <c r="DD187" s="381">
        <v>0.148481878569166</v>
      </c>
      <c r="DE187" s="380">
        <v>0</v>
      </c>
      <c r="DF187" s="380">
        <v>0.148481878569166</v>
      </c>
      <c r="DG187" s="381">
        <v>4.93847138373706E-2</v>
      </c>
      <c r="DH187" s="380">
        <v>0</v>
      </c>
      <c r="DI187" s="380">
        <v>4.93847138373706E-2</v>
      </c>
      <c r="DJ187" s="89">
        <v>5.0921177192890497</v>
      </c>
      <c r="DK187" s="380">
        <v>3.8281770313036998</v>
      </c>
      <c r="DL187" s="380">
        <v>0</v>
      </c>
      <c r="DM187" s="89">
        <v>262.55763854446099</v>
      </c>
      <c r="DN187" s="380">
        <v>37.333233261257597</v>
      </c>
      <c r="DO187" s="380">
        <v>1.2000215945074E-2</v>
      </c>
      <c r="DP187" s="89">
        <v>728.97623838624497</v>
      </c>
      <c r="DQ187" s="380">
        <v>85.105449189222298</v>
      </c>
      <c r="DR187" s="380">
        <v>7.6667307432997699E-3</v>
      </c>
      <c r="DS187" s="89">
        <v>109.96506475231401</v>
      </c>
      <c r="DT187" s="380">
        <v>13.615440479096099</v>
      </c>
      <c r="DU187" s="380">
        <v>0</v>
      </c>
      <c r="DV187" s="89">
        <v>568.04889394593101</v>
      </c>
      <c r="DW187" s="380">
        <v>66.763398741510201</v>
      </c>
      <c r="DX187" s="380">
        <v>3.35312570578086E-2</v>
      </c>
      <c r="DY187" s="89">
        <v>136.364207013673</v>
      </c>
      <c r="DZ187" s="380">
        <v>17.4277538912932</v>
      </c>
      <c r="EA187" s="380">
        <v>0</v>
      </c>
      <c r="EB187" s="89">
        <v>39.603750898960797</v>
      </c>
      <c r="EC187" s="380">
        <v>3.65731327161118</v>
      </c>
      <c r="ED187" s="380">
        <v>1.01783548802435E-2</v>
      </c>
      <c r="EE187" s="89">
        <v>134.49280499311701</v>
      </c>
      <c r="EF187" s="380">
        <v>17.7565368009111</v>
      </c>
      <c r="EG187" s="380">
        <v>0</v>
      </c>
      <c r="EH187" s="89">
        <v>16.382645383133799</v>
      </c>
      <c r="EI187" s="380">
        <v>2.21424870767681</v>
      </c>
      <c r="EJ187" s="380">
        <v>0</v>
      </c>
      <c r="EK187" s="89">
        <v>87.289817210665205</v>
      </c>
      <c r="EL187" s="380">
        <v>13.7419822977511</v>
      </c>
      <c r="EM187" s="380">
        <v>0</v>
      </c>
      <c r="EN187" s="89">
        <v>15.16259734967</v>
      </c>
      <c r="EO187" s="380">
        <v>2.39549575349765</v>
      </c>
      <c r="EP187" s="380">
        <v>5.2116581115316104E-3</v>
      </c>
      <c r="EQ187" s="89">
        <v>34.846710437283299</v>
      </c>
      <c r="ER187" s="380">
        <v>7.1031629700241501</v>
      </c>
      <c r="ES187" s="380">
        <v>0</v>
      </c>
      <c r="ET187" s="89">
        <v>3.4615019060838099</v>
      </c>
      <c r="EU187" s="380">
        <v>0.676738986739855</v>
      </c>
      <c r="EV187" s="380">
        <v>0</v>
      </c>
      <c r="EW187" s="89">
        <v>16.599058018260301</v>
      </c>
      <c r="EX187" s="380">
        <v>2.7663867238839002</v>
      </c>
      <c r="EY187" s="380">
        <v>0</v>
      </c>
      <c r="EZ187" s="89">
        <v>2.0552112185979299</v>
      </c>
      <c r="FA187" s="380">
        <v>0.70227812645332199</v>
      </c>
      <c r="FB187" s="380">
        <v>0</v>
      </c>
      <c r="FC187" s="381">
        <v>2.3910749756851899E-2</v>
      </c>
      <c r="FD187" s="380">
        <v>0</v>
      </c>
      <c r="FE187" s="380">
        <v>2.3910749756851899E-2</v>
      </c>
      <c r="FF187" s="89">
        <v>0.653594242892375</v>
      </c>
      <c r="FG187" s="380">
        <v>0.48794333082137997</v>
      </c>
      <c r="FH187" s="380">
        <v>2.9642315532398999E-2</v>
      </c>
      <c r="FI187" s="381">
        <v>2.9080922030952999E-2</v>
      </c>
      <c r="FJ187" s="380">
        <v>0</v>
      </c>
      <c r="FK187" s="380">
        <v>2.9080922030952999E-2</v>
      </c>
      <c r="FL187" s="89">
        <v>2.9248864297739399</v>
      </c>
      <c r="FM187" s="380">
        <v>0.89396806523533001</v>
      </c>
      <c r="FN187" s="380">
        <v>6.9680149763938501E-3</v>
      </c>
      <c r="FO187" s="89">
        <v>0.83689489379249005</v>
      </c>
      <c r="FP187" s="380">
        <v>0.42614520815844198</v>
      </c>
      <c r="FQ187" s="380">
        <v>6.7175294835710702E-3</v>
      </c>
      <c r="FS187" s="118">
        <v>2532.5774086014771</v>
      </c>
      <c r="FT187" s="118">
        <v>0.88083053317780835</v>
      </c>
      <c r="FU187" s="118">
        <v>1.3174298333459942</v>
      </c>
      <c r="FV187" s="207">
        <v>1.4231561229844321</v>
      </c>
    </row>
    <row r="188" spans="2:178">
      <c r="B188" s="73" t="s">
        <v>17</v>
      </c>
      <c r="C188" s="73" t="s">
        <v>51</v>
      </c>
      <c r="D188" s="143" t="s">
        <v>57</v>
      </c>
      <c r="E188" s="174">
        <v>55.65</v>
      </c>
      <c r="F188" s="73">
        <v>0</v>
      </c>
      <c r="G188" s="156" t="s">
        <v>322</v>
      </c>
      <c r="H188" s="73" t="s">
        <v>54</v>
      </c>
      <c r="I188" s="73" t="s">
        <v>1089</v>
      </c>
      <c r="J188" s="73" t="s">
        <v>956</v>
      </c>
      <c r="K188" s="73">
        <v>33</v>
      </c>
      <c r="L188" s="403">
        <v>36.229590514748203</v>
      </c>
      <c r="M188" s="403"/>
      <c r="N188" s="135">
        <v>532.88795686039509</v>
      </c>
      <c r="O188" s="379">
        <v>29460</v>
      </c>
      <c r="P188" s="379">
        <v>810</v>
      </c>
      <c r="Q188" s="203"/>
      <c r="R188" s="381">
        <v>4.6710473533633499</v>
      </c>
      <c r="S188" s="380">
        <v>7.5634583619631437</v>
      </c>
      <c r="T188" s="380">
        <v>4.6710473533633499</v>
      </c>
      <c r="U188" s="89">
        <v>28.435674901162717</v>
      </c>
      <c r="V188" s="380">
        <v>20.426336657073012</v>
      </c>
      <c r="W188" s="380">
        <v>9.9918609402685252</v>
      </c>
      <c r="X188" s="89">
        <v>157.79022547189018</v>
      </c>
      <c r="Y188" s="380">
        <v>25.418626480558903</v>
      </c>
      <c r="Z188" s="380">
        <v>3.595590267264007</v>
      </c>
      <c r="AA188" s="89">
        <v>659.13199323314632</v>
      </c>
      <c r="AB188" s="380">
        <v>598.00640685478731</v>
      </c>
      <c r="AC188" s="380">
        <v>0.5931026526273151</v>
      </c>
      <c r="AD188" s="89">
        <v>8.8059205183906553</v>
      </c>
      <c r="AE188" s="380">
        <v>9.5215006743996362</v>
      </c>
      <c r="AF188" s="380">
        <v>2.3190305577222237</v>
      </c>
      <c r="AG188" s="89">
        <v>1676.1044442564134</v>
      </c>
      <c r="AH188" s="380">
        <v>1706.4745150933275</v>
      </c>
      <c r="AI188" s="380">
        <v>507.38232786583455</v>
      </c>
      <c r="AJ188" s="89">
        <v>163356.2419311376</v>
      </c>
      <c r="AK188" s="380">
        <v>17253.69747274277</v>
      </c>
      <c r="AL188" s="380">
        <v>26.547519952290241</v>
      </c>
      <c r="AM188" s="381">
        <v>116.65607005208217</v>
      </c>
      <c r="AN188" s="380">
        <v>169.61694648543613</v>
      </c>
      <c r="AO188" s="380">
        <v>116.65607005208217</v>
      </c>
      <c r="AP188" s="89">
        <v>317.32754150560089</v>
      </c>
      <c r="AQ188" s="380">
        <v>384.73117031219527</v>
      </c>
      <c r="AR188" s="380">
        <v>196.12045804365272</v>
      </c>
      <c r="AS188" s="381">
        <v>21.831085887141729</v>
      </c>
      <c r="AT188" s="380">
        <v>55.198277700218036</v>
      </c>
      <c r="AU188" s="380">
        <v>21.831085887141729</v>
      </c>
      <c r="AV188" s="89">
        <v>1.0865790515826963</v>
      </c>
      <c r="AW188" s="380">
        <v>0.68094632183396431</v>
      </c>
      <c r="AX188" s="380">
        <v>0.46712529072331166</v>
      </c>
      <c r="AY188" s="381">
        <v>0.80942689388772171</v>
      </c>
      <c r="AZ188" s="380">
        <v>0</v>
      </c>
      <c r="BA188" s="380">
        <v>0.80942689388772171</v>
      </c>
      <c r="BB188" s="89">
        <v>7.1383554789161616</v>
      </c>
      <c r="BC188" s="382">
        <v>1.7359699767815624</v>
      </c>
      <c r="BD188" s="382">
        <v>9.6019616621239423E-2</v>
      </c>
      <c r="BE188" s="381">
        <v>4.2270597053974326</v>
      </c>
      <c r="BF188" s="380">
        <v>7.6262971216360418</v>
      </c>
      <c r="BG188" s="380">
        <v>4.2270597053974326</v>
      </c>
      <c r="BH188" s="89">
        <v>222.32230123171882</v>
      </c>
      <c r="BI188" s="380">
        <v>32.789582382952403</v>
      </c>
      <c r="BJ188" s="380">
        <v>1.0653666708463199</v>
      </c>
      <c r="BK188" s="89">
        <v>1207.1737025466477</v>
      </c>
      <c r="BL188" s="380">
        <v>1189.5167118906684</v>
      </c>
      <c r="BM188" s="380">
        <v>1.5387440661482215</v>
      </c>
      <c r="BN188" s="89">
        <v>1209.1357901639183</v>
      </c>
      <c r="BO188" s="380">
        <v>951.07264258554255</v>
      </c>
      <c r="BP188" s="380">
        <v>8.3314281744907355</v>
      </c>
      <c r="BQ188" s="89">
        <v>0.19795455174051518</v>
      </c>
      <c r="BR188" s="380">
        <v>0.39590910348103009</v>
      </c>
      <c r="BS188" s="380">
        <v>4.4777993302477143E-2</v>
      </c>
      <c r="BT188" s="381">
        <v>0.25178563256656633</v>
      </c>
      <c r="BU188" s="380">
        <v>0.61988003895877519</v>
      </c>
      <c r="BV188" s="380">
        <v>0.25178563256656633</v>
      </c>
      <c r="BW188" s="89">
        <v>2.0279268989765269</v>
      </c>
      <c r="BX188" s="380">
        <v>2.4049777888472708</v>
      </c>
      <c r="BY188" s="380">
        <v>0.5092165520544818</v>
      </c>
      <c r="BZ188" s="89">
        <v>4.3357641243820684</v>
      </c>
      <c r="CA188" s="380">
        <v>3.4517717556105478</v>
      </c>
      <c r="CB188" s="380">
        <v>0.45094565506876721</v>
      </c>
      <c r="CC188" s="89">
        <v>0.77034292856779774</v>
      </c>
      <c r="CD188" s="380">
        <v>0.7076219906129475</v>
      </c>
      <c r="CE188" s="380">
        <v>0.12505644801235519</v>
      </c>
      <c r="CF188" s="89">
        <v>9.2612375648151861</v>
      </c>
      <c r="CG188" s="380">
        <v>3.502855323470023</v>
      </c>
      <c r="CH188" s="380">
        <v>0.45018813291516813</v>
      </c>
      <c r="CI188" s="89">
        <v>1.9838335669656613</v>
      </c>
      <c r="CJ188" s="380">
        <v>2.1496624877786763</v>
      </c>
      <c r="CK188" s="380">
        <v>0.19165302271018969</v>
      </c>
      <c r="CL188" s="381">
        <v>2.2911524929698102</v>
      </c>
      <c r="CM188" s="380">
        <v>4.1292942156451691</v>
      </c>
      <c r="CN188" s="380">
        <v>2.2911524929698102</v>
      </c>
      <c r="CO188" s="89">
        <v>483.97468059528711</v>
      </c>
      <c r="CP188" s="380">
        <v>56.800828971262582</v>
      </c>
      <c r="CQ188" s="380">
        <v>1.3696119081841167E-2</v>
      </c>
      <c r="CR188" s="89">
        <v>364.09113336348281</v>
      </c>
      <c r="CS188" s="380">
        <v>50.32544100474815</v>
      </c>
      <c r="CT188" s="380">
        <v>0</v>
      </c>
      <c r="CU188" s="89">
        <v>2.575359208406939</v>
      </c>
      <c r="CV188" s="380">
        <v>1.7845202437993641</v>
      </c>
      <c r="CW188" s="380">
        <v>2.1701099712384431E-2</v>
      </c>
      <c r="CX188" s="381">
        <v>1.8147157210843059E-2</v>
      </c>
      <c r="CY188" s="380">
        <v>0</v>
      </c>
      <c r="CZ188" s="380">
        <v>1.8147157210843059E-2</v>
      </c>
      <c r="DA188" s="89">
        <v>0</v>
      </c>
      <c r="DB188" s="380">
        <v>0</v>
      </c>
      <c r="DC188" s="380">
        <v>0</v>
      </c>
      <c r="DD188" s="381">
        <v>0.12704429298490841</v>
      </c>
      <c r="DE188" s="380">
        <v>0</v>
      </c>
      <c r="DF188" s="380">
        <v>0.12704429298490841</v>
      </c>
      <c r="DG188" s="381">
        <v>8.896529148207577E-2</v>
      </c>
      <c r="DH188" s="380">
        <v>0</v>
      </c>
      <c r="DI188" s="380">
        <v>8.896529148207577E-2</v>
      </c>
      <c r="DJ188" s="89">
        <v>8.2265385013436276</v>
      </c>
      <c r="DK188" s="380">
        <v>3.8850203428606993</v>
      </c>
      <c r="DL188" s="380">
        <v>0.12416001068484732</v>
      </c>
      <c r="DM188" s="89">
        <v>249.50617000823789</v>
      </c>
      <c r="DN188" s="380">
        <v>32.737548597119542</v>
      </c>
      <c r="DO188" s="380">
        <v>9.487766181489693E-3</v>
      </c>
      <c r="DP188" s="89">
        <v>681.05255483085887</v>
      </c>
      <c r="DQ188" s="380">
        <v>94.189248326587972</v>
      </c>
      <c r="DR188" s="380">
        <v>0</v>
      </c>
      <c r="DS188" s="89">
        <v>104.3494939468778</v>
      </c>
      <c r="DT188" s="380">
        <v>15.970757894171879</v>
      </c>
      <c r="DU188" s="380">
        <v>8.018234058027731E-3</v>
      </c>
      <c r="DV188" s="89">
        <v>549.24371315085989</v>
      </c>
      <c r="DW188" s="380">
        <v>95.955225056178449</v>
      </c>
      <c r="DX188" s="380">
        <v>0</v>
      </c>
      <c r="DY188" s="89">
        <v>127.06447368503366</v>
      </c>
      <c r="DZ188" s="380">
        <v>20.007241686222809</v>
      </c>
      <c r="EA188" s="380">
        <v>0</v>
      </c>
      <c r="EB188" s="89">
        <v>37.127208070134216</v>
      </c>
      <c r="EC188" s="380">
        <v>4.703619671780932</v>
      </c>
      <c r="ED188" s="380">
        <v>0</v>
      </c>
      <c r="EE188" s="89">
        <v>130.6055511871962</v>
      </c>
      <c r="EF188" s="380">
        <v>20.9207406805935</v>
      </c>
      <c r="EG188" s="380">
        <v>5.1126760109224713E-2</v>
      </c>
      <c r="EH188" s="89">
        <v>15.450557575199666</v>
      </c>
      <c r="EI188" s="380">
        <v>2.4299510135467006</v>
      </c>
      <c r="EJ188" s="380">
        <v>0</v>
      </c>
      <c r="EK188" s="89">
        <v>82.243229875870725</v>
      </c>
      <c r="EL188" s="380">
        <v>10.945886452419076</v>
      </c>
      <c r="EM188" s="380">
        <v>0</v>
      </c>
      <c r="EN188" s="89">
        <v>14.329123384928806</v>
      </c>
      <c r="EO188" s="380">
        <v>1.7510514239505721</v>
      </c>
      <c r="EP188" s="380">
        <v>0</v>
      </c>
      <c r="EQ188" s="89">
        <v>33.199700616806602</v>
      </c>
      <c r="ER188" s="380">
        <v>6.5010812946810947</v>
      </c>
      <c r="ES188" s="380">
        <v>0</v>
      </c>
      <c r="ET188" s="89">
        <v>3.2655244523717699</v>
      </c>
      <c r="EU188" s="380">
        <v>0.7341260135252321</v>
      </c>
      <c r="EV188" s="380">
        <v>0</v>
      </c>
      <c r="EW188" s="89">
        <v>16.999486888065029</v>
      </c>
      <c r="EX188" s="380">
        <v>4.9561453723926432</v>
      </c>
      <c r="EY188" s="380">
        <v>0</v>
      </c>
      <c r="EZ188" s="89">
        <v>1.9643886543298363</v>
      </c>
      <c r="FA188" s="380">
        <v>0.66804574547152507</v>
      </c>
      <c r="FB188" s="380">
        <v>0</v>
      </c>
      <c r="FC188" s="381">
        <v>3.223697355777113E-2</v>
      </c>
      <c r="FD188" s="380">
        <v>0</v>
      </c>
      <c r="FE188" s="380">
        <v>3.223697355777113E-2</v>
      </c>
      <c r="FF188" s="89">
        <v>0.8968520289611569</v>
      </c>
      <c r="FG188" s="380">
        <v>0.40331760637619435</v>
      </c>
      <c r="FH188" s="380">
        <v>2.0456745411355171E-2</v>
      </c>
      <c r="FI188" s="381">
        <v>1.9973231659862867E-2</v>
      </c>
      <c r="FJ188" s="380">
        <v>0</v>
      </c>
      <c r="FK188" s="380">
        <v>1.9973231659862867E-2</v>
      </c>
      <c r="FL188" s="89">
        <v>2.4931811671097677</v>
      </c>
      <c r="FM188" s="380">
        <v>0.81665407170482396</v>
      </c>
      <c r="FN188" s="380">
        <v>0</v>
      </c>
      <c r="FO188" s="89">
        <v>0.71928277178446864</v>
      </c>
      <c r="FP188" s="380">
        <v>0.4305175143633857</v>
      </c>
      <c r="FQ188" s="380">
        <v>0</v>
      </c>
      <c r="FS188" s="118">
        <v>2410.4923096902535</v>
      </c>
      <c r="FT188" s="118">
        <v>0.87064956811742011</v>
      </c>
      <c r="FU188" s="118">
        <v>1.3292679668530161</v>
      </c>
      <c r="FV188" s="207">
        <v>1.2691893539572148</v>
      </c>
    </row>
    <row r="189" spans="2:178">
      <c r="B189" s="73" t="s">
        <v>17</v>
      </c>
      <c r="C189" s="73" t="s">
        <v>51</v>
      </c>
      <c r="D189" s="143" t="s">
        <v>57</v>
      </c>
      <c r="E189" s="174">
        <v>55.65</v>
      </c>
      <c r="F189" s="73">
        <v>0</v>
      </c>
      <c r="G189" s="156" t="s">
        <v>322</v>
      </c>
      <c r="H189" s="73" t="s">
        <v>54</v>
      </c>
      <c r="I189" s="73" t="s">
        <v>1090</v>
      </c>
      <c r="J189" s="73" t="s">
        <v>956</v>
      </c>
      <c r="K189" s="73">
        <v>44</v>
      </c>
      <c r="L189" s="403">
        <v>36.229590514748203</v>
      </c>
      <c r="M189" s="403"/>
      <c r="N189" s="135">
        <v>383.30537247852982</v>
      </c>
      <c r="O189" s="379">
        <v>28460</v>
      </c>
      <c r="P189" s="379">
        <v>950</v>
      </c>
      <c r="Q189" s="203"/>
      <c r="R189" s="381">
        <v>1.4759608120286625</v>
      </c>
      <c r="S189" s="380">
        <v>3.4142381876362857</v>
      </c>
      <c r="T189" s="380">
        <v>1.4759608120286625</v>
      </c>
      <c r="U189" s="89">
        <v>20.116881104830462</v>
      </c>
      <c r="V189" s="380">
        <v>9.4896979671537647</v>
      </c>
      <c r="W189" s="380">
        <v>2.8782035230881693</v>
      </c>
      <c r="X189" s="89">
        <v>154.0521996980687</v>
      </c>
      <c r="Y189" s="380">
        <v>11.170063111936056</v>
      </c>
      <c r="Z189" s="380">
        <v>0.97707759132182848</v>
      </c>
      <c r="AA189" s="89">
        <v>575.85132721954608</v>
      </c>
      <c r="AB189" s="380">
        <v>110.07877882490497</v>
      </c>
      <c r="AC189" s="380">
        <v>0.18339932420348401</v>
      </c>
      <c r="AD189" s="89">
        <v>2.311982862425662</v>
      </c>
      <c r="AE189" s="380">
        <v>2.1461565600407071</v>
      </c>
      <c r="AF189" s="380">
        <v>0.67288189662884468</v>
      </c>
      <c r="AG189" s="89">
        <v>981.43034761987951</v>
      </c>
      <c r="AH189" s="380">
        <v>355.72430565356626</v>
      </c>
      <c r="AI189" s="380">
        <v>170.41657945795527</v>
      </c>
      <c r="AJ189" s="89">
        <v>165397.16424928405</v>
      </c>
      <c r="AK189" s="380">
        <v>23394.98511015101</v>
      </c>
      <c r="AL189" s="380">
        <v>8.4193542149554492</v>
      </c>
      <c r="AM189" s="89">
        <v>108.84398185502251</v>
      </c>
      <c r="AN189" s="380">
        <v>100.50218862142458</v>
      </c>
      <c r="AO189" s="380">
        <v>34.336447268390842</v>
      </c>
      <c r="AP189" s="89">
        <v>400.13900389868019</v>
      </c>
      <c r="AQ189" s="380">
        <v>175.49731279502691</v>
      </c>
      <c r="AR189" s="380">
        <v>58.454618400846556</v>
      </c>
      <c r="AS189" s="89">
        <v>15.612418739926037</v>
      </c>
      <c r="AT189" s="380">
        <v>18.882252142475391</v>
      </c>
      <c r="AU189" s="380">
        <v>9.4325561440122456</v>
      </c>
      <c r="AV189" s="89">
        <v>1.1136183816480025</v>
      </c>
      <c r="AW189" s="380">
        <v>0.45457271535273186</v>
      </c>
      <c r="AX189" s="380">
        <v>0.15705650775541924</v>
      </c>
      <c r="AY189" s="381">
        <v>0.33211176086509031</v>
      </c>
      <c r="AZ189" s="380">
        <v>0</v>
      </c>
      <c r="BA189" s="380">
        <v>0.33211176086509031</v>
      </c>
      <c r="BB189" s="89">
        <v>7.4219034788930092</v>
      </c>
      <c r="BC189" s="382">
        <v>1.1345364836516365</v>
      </c>
      <c r="BD189" s="382">
        <v>3.2371750097433975E-2</v>
      </c>
      <c r="BE189" s="381">
        <v>1.2742244475708893</v>
      </c>
      <c r="BF189" s="380">
        <v>2.798470549754084</v>
      </c>
      <c r="BG189" s="380">
        <v>1.2742244475708893</v>
      </c>
      <c r="BH189" s="89">
        <v>236.82174137822182</v>
      </c>
      <c r="BI189" s="380">
        <v>31.241035055565874</v>
      </c>
      <c r="BJ189" s="380">
        <v>0.35202845306282543</v>
      </c>
      <c r="BK189" s="89">
        <v>663.28588795119117</v>
      </c>
      <c r="BL189" s="380">
        <v>129.25201083143142</v>
      </c>
      <c r="BM189" s="380">
        <v>0.57170658357772541</v>
      </c>
      <c r="BN189" s="89">
        <v>811.14084472189359</v>
      </c>
      <c r="BO189" s="380">
        <v>132.10988961318765</v>
      </c>
      <c r="BP189" s="380">
        <v>2.8406602870756523</v>
      </c>
      <c r="BQ189" s="89">
        <v>0.12688369495162766</v>
      </c>
      <c r="BR189" s="380">
        <v>0.15383840943664365</v>
      </c>
      <c r="BS189" s="380">
        <v>1.4989890894805326E-2</v>
      </c>
      <c r="BT189" s="89">
        <v>0.29269448230507139</v>
      </c>
      <c r="BU189" s="380">
        <v>0.58538896461014278</v>
      </c>
      <c r="BV189" s="380">
        <v>0.12182838597896478</v>
      </c>
      <c r="BW189" s="89">
        <v>0.28191291382075095</v>
      </c>
      <c r="BX189" s="380">
        <v>0.48823219313286187</v>
      </c>
      <c r="BY189" s="380">
        <v>0.15589835415219708</v>
      </c>
      <c r="BZ189" s="89">
        <v>1.2110927943835863</v>
      </c>
      <c r="CA189" s="380">
        <v>1.5330787594459701</v>
      </c>
      <c r="CB189" s="380">
        <v>0.17445297020922562</v>
      </c>
      <c r="CC189" s="89">
        <v>0.6332813311716663</v>
      </c>
      <c r="CD189" s="380">
        <v>0.32985039653064696</v>
      </c>
      <c r="CE189" s="380">
        <v>3.0649510901145937E-2</v>
      </c>
      <c r="CF189" s="89">
        <v>7.7806280919357027</v>
      </c>
      <c r="CG189" s="380">
        <v>2.8376540390634459</v>
      </c>
      <c r="CH189" s="380">
        <v>0.1701018615592941</v>
      </c>
      <c r="CI189" s="89">
        <v>2.4546425451409246</v>
      </c>
      <c r="CJ189" s="380">
        <v>1.1362386137879736</v>
      </c>
      <c r="CK189" s="380">
        <v>0.11286330825906364</v>
      </c>
      <c r="CL189" s="381">
        <v>0.71416818920712954</v>
      </c>
      <c r="CM189" s="380">
        <v>1.5018414710252286</v>
      </c>
      <c r="CN189" s="380">
        <v>0.71416818920712954</v>
      </c>
      <c r="CO189" s="89">
        <v>484.459392610951</v>
      </c>
      <c r="CP189" s="380">
        <v>55.105942340566315</v>
      </c>
      <c r="CQ189" s="380">
        <v>0</v>
      </c>
      <c r="CR189" s="89">
        <v>356.41953343690381</v>
      </c>
      <c r="CS189" s="380">
        <v>36.946661289859371</v>
      </c>
      <c r="CT189" s="380">
        <v>0</v>
      </c>
      <c r="CU189" s="89">
        <v>3.5110603521511794</v>
      </c>
      <c r="CV189" s="380">
        <v>0.80222753998899909</v>
      </c>
      <c r="CW189" s="380">
        <v>0</v>
      </c>
      <c r="CX189" s="381">
        <v>5.9056687106994795E-3</v>
      </c>
      <c r="CY189" s="380">
        <v>0</v>
      </c>
      <c r="CZ189" s="380">
        <v>5.9056687106994795E-3</v>
      </c>
      <c r="DA189" s="89">
        <v>0</v>
      </c>
      <c r="DB189" s="380">
        <v>0</v>
      </c>
      <c r="DC189" s="380">
        <v>0</v>
      </c>
      <c r="DD189" s="381">
        <v>3.6765253042104755E-2</v>
      </c>
      <c r="DE189" s="380">
        <v>0</v>
      </c>
      <c r="DF189" s="380">
        <v>3.6765253042104755E-2</v>
      </c>
      <c r="DG189" s="381">
        <v>2.2255358329326888E-2</v>
      </c>
      <c r="DH189" s="380">
        <v>0</v>
      </c>
      <c r="DI189" s="380">
        <v>2.2255358329326888E-2</v>
      </c>
      <c r="DJ189" s="89">
        <v>7.0602729381157578</v>
      </c>
      <c r="DK189" s="380">
        <v>2.4087986796358498</v>
      </c>
      <c r="DL189" s="380">
        <v>0</v>
      </c>
      <c r="DM189" s="89">
        <v>250.66005984341558</v>
      </c>
      <c r="DN189" s="380">
        <v>28.385787903249586</v>
      </c>
      <c r="DO189" s="380">
        <v>0</v>
      </c>
      <c r="DP189" s="89">
        <v>687.31853007842267</v>
      </c>
      <c r="DQ189" s="380">
        <v>88.922491560297459</v>
      </c>
      <c r="DR189" s="380">
        <v>3.361652810519884E-3</v>
      </c>
      <c r="DS189" s="89">
        <v>103.76355855363077</v>
      </c>
      <c r="DT189" s="380">
        <v>11.136786893393117</v>
      </c>
      <c r="DU189" s="380">
        <v>0</v>
      </c>
      <c r="DV189" s="89">
        <v>546.63512449984432</v>
      </c>
      <c r="DW189" s="380">
        <v>59.673087653261561</v>
      </c>
      <c r="DX189" s="380">
        <v>0</v>
      </c>
      <c r="DY189" s="89">
        <v>130.18304424550064</v>
      </c>
      <c r="DZ189" s="380">
        <v>12.558843915201063</v>
      </c>
      <c r="EA189" s="380">
        <v>0</v>
      </c>
      <c r="EB189" s="89">
        <v>38.052618976238485</v>
      </c>
      <c r="EC189" s="380">
        <v>2.7696412457886361</v>
      </c>
      <c r="ED189" s="380">
        <v>4.4636535831807178E-3</v>
      </c>
      <c r="EE189" s="89">
        <v>131.42951619481403</v>
      </c>
      <c r="EF189" s="380">
        <v>9.9659856635835204</v>
      </c>
      <c r="EG189" s="380">
        <v>1.6627784615245573E-2</v>
      </c>
      <c r="EH189" s="89">
        <v>15.445369776480423</v>
      </c>
      <c r="EI189" s="380">
        <v>1.6342804909547259</v>
      </c>
      <c r="EJ189" s="380">
        <v>2.2477365639702275E-3</v>
      </c>
      <c r="EK189" s="89">
        <v>83.070032665977891</v>
      </c>
      <c r="EL189" s="380">
        <v>11.089741175146855</v>
      </c>
      <c r="EM189" s="380">
        <v>0</v>
      </c>
      <c r="EN189" s="89">
        <v>13.903610112349101</v>
      </c>
      <c r="EO189" s="380">
        <v>1.4506444286624987</v>
      </c>
      <c r="EP189" s="380">
        <v>0</v>
      </c>
      <c r="EQ189" s="89">
        <v>32.828257198539426</v>
      </c>
      <c r="ER189" s="380">
        <v>5.1059716905944352</v>
      </c>
      <c r="ES189" s="380">
        <v>6.9245235885049151E-3</v>
      </c>
      <c r="ET189" s="89">
        <v>3.3652680915693214</v>
      </c>
      <c r="EU189" s="380">
        <v>0.57588626747344829</v>
      </c>
      <c r="EV189" s="380">
        <v>2.3332713439087474E-3</v>
      </c>
      <c r="EW189" s="89">
        <v>17.676754544091043</v>
      </c>
      <c r="EX189" s="380">
        <v>2.0579582843190818</v>
      </c>
      <c r="EY189" s="380">
        <v>1.5048685737956476E-2</v>
      </c>
      <c r="EZ189" s="89">
        <v>2.1174799851322748</v>
      </c>
      <c r="FA189" s="380">
        <v>0.34687052285654096</v>
      </c>
      <c r="FB189" s="380">
        <v>0</v>
      </c>
      <c r="FC189" s="381">
        <v>1.7879539126915634E-2</v>
      </c>
      <c r="FD189" s="380">
        <v>0</v>
      </c>
      <c r="FE189" s="380">
        <v>1.7879539126915634E-2</v>
      </c>
      <c r="FF189" s="89">
        <v>0.44614190981094481</v>
      </c>
      <c r="FG189" s="380">
        <v>0.32085430362140677</v>
      </c>
      <c r="FH189" s="380">
        <v>9.3392741373452288E-3</v>
      </c>
      <c r="FI189" s="381">
        <v>9.6079661875337653E-3</v>
      </c>
      <c r="FJ189" s="380">
        <v>0</v>
      </c>
      <c r="FK189" s="380">
        <v>9.6079661875337653E-3</v>
      </c>
      <c r="FL189" s="89">
        <v>2.8679273547078052</v>
      </c>
      <c r="FM189" s="380">
        <v>0.72381245458046983</v>
      </c>
      <c r="FN189" s="380">
        <v>4.2877912851306318E-3</v>
      </c>
      <c r="FO189" s="89">
        <v>0.75536615693081999</v>
      </c>
      <c r="FP189" s="380">
        <v>0.26616047807914517</v>
      </c>
      <c r="FQ189" s="380">
        <v>0</v>
      </c>
      <c r="FS189" s="118">
        <v>2412.8687582029097</v>
      </c>
      <c r="FT189" s="118">
        <v>0.87774245292101694</v>
      </c>
      <c r="FU189" s="118">
        <v>1.3592391750793698</v>
      </c>
      <c r="FV189" s="207">
        <v>1.3544058856965544</v>
      </c>
    </row>
    <row r="190" spans="2:178">
      <c r="B190" s="73" t="s">
        <v>17</v>
      </c>
      <c r="C190" s="73" t="s">
        <v>51</v>
      </c>
      <c r="D190" s="143" t="s">
        <v>57</v>
      </c>
      <c r="E190" s="174">
        <v>55.65</v>
      </c>
      <c r="F190" s="73">
        <v>0</v>
      </c>
      <c r="G190" s="156" t="s">
        <v>322</v>
      </c>
      <c r="H190" s="73" t="s">
        <v>54</v>
      </c>
      <c r="I190" s="73" t="s">
        <v>1091</v>
      </c>
      <c r="J190" s="73" t="s">
        <v>960</v>
      </c>
      <c r="K190" s="73">
        <v>33</v>
      </c>
      <c r="L190" s="403">
        <v>36.229590514748203</v>
      </c>
      <c r="M190" s="403"/>
      <c r="N190" s="135"/>
      <c r="O190" s="379"/>
      <c r="P190" s="379"/>
      <c r="Q190" s="203"/>
      <c r="R190" s="381">
        <v>2.9181384428107418</v>
      </c>
      <c r="S190" s="380">
        <v>3.1667111701684396</v>
      </c>
      <c r="T190" s="380">
        <v>2.9181384428107418</v>
      </c>
      <c r="U190" s="89">
        <v>25.283017714383586</v>
      </c>
      <c r="V190" s="380">
        <v>20.839644544162368</v>
      </c>
      <c r="W190" s="380">
        <v>6.8609133753605613</v>
      </c>
      <c r="X190" s="89">
        <v>113.6554372552568</v>
      </c>
      <c r="Y190" s="380">
        <v>19.492608739720101</v>
      </c>
      <c r="Z190" s="380">
        <v>2.2628646847736773</v>
      </c>
      <c r="AA190" s="89">
        <v>250.43120177953304</v>
      </c>
      <c r="AB190" s="380">
        <v>99.316801284559276</v>
      </c>
      <c r="AC190" s="380">
        <v>0.3423709091637484</v>
      </c>
      <c r="AD190" s="89">
        <v>9.0740964112575302</v>
      </c>
      <c r="AE190" s="380">
        <v>12.210207608838349</v>
      </c>
      <c r="AF190" s="380">
        <v>1.490537134854335</v>
      </c>
      <c r="AG190" s="89">
        <v>996.23741698553113</v>
      </c>
      <c r="AH190" s="380">
        <v>713.46775930070805</v>
      </c>
      <c r="AI190" s="380">
        <v>368.34525866180661</v>
      </c>
      <c r="AJ190" s="89">
        <v>163682.05788832266</v>
      </c>
      <c r="AK190" s="380">
        <v>18408.579053930462</v>
      </c>
      <c r="AL190" s="380">
        <v>16.381746860928061</v>
      </c>
      <c r="AM190" s="381">
        <v>72.731572775795073</v>
      </c>
      <c r="AN190" s="380">
        <v>140.06605158846088</v>
      </c>
      <c r="AO190" s="380">
        <v>72.731572775795073</v>
      </c>
      <c r="AP190" s="89">
        <v>422.04174253454869</v>
      </c>
      <c r="AQ190" s="380">
        <v>199.88733978722615</v>
      </c>
      <c r="AR190" s="380">
        <v>165.3533485526342</v>
      </c>
      <c r="AS190" s="89">
        <v>20.06421635430841</v>
      </c>
      <c r="AT190" s="380">
        <v>23.353323379556137</v>
      </c>
      <c r="AU190" s="380">
        <v>19.041988739365078</v>
      </c>
      <c r="AV190" s="381">
        <v>0.4155839891225413</v>
      </c>
      <c r="AW190" s="380">
        <v>0.57677060211141395</v>
      </c>
      <c r="AX190" s="380">
        <v>0.4155839891225413</v>
      </c>
      <c r="AY190" s="381">
        <v>0.85599149510780237</v>
      </c>
      <c r="AZ190" s="380">
        <v>0</v>
      </c>
      <c r="BA190" s="380">
        <v>0.85599149510780237</v>
      </c>
      <c r="BB190" s="89">
        <v>8.5313704972006725</v>
      </c>
      <c r="BC190" s="382">
        <v>1.207793327836532</v>
      </c>
      <c r="BD190" s="382">
        <v>6.7237569092420832E-2</v>
      </c>
      <c r="BE190" s="381">
        <v>2.7518586838971952</v>
      </c>
      <c r="BF190" s="380">
        <v>3.8091049541397419</v>
      </c>
      <c r="BG190" s="380">
        <v>2.7518586838971952</v>
      </c>
      <c r="BH190" s="89">
        <v>172.80867584388361</v>
      </c>
      <c r="BI190" s="380">
        <v>17.96237630151791</v>
      </c>
      <c r="BJ190" s="380">
        <v>0.74436876886072834</v>
      </c>
      <c r="BK190" s="89">
        <v>386.42959208802051</v>
      </c>
      <c r="BL190" s="380">
        <v>165.89481527203341</v>
      </c>
      <c r="BM190" s="380">
        <v>1.2124687723661545</v>
      </c>
      <c r="BN190" s="89">
        <v>602.50144257107877</v>
      </c>
      <c r="BO190" s="380">
        <v>140.06692601444865</v>
      </c>
      <c r="BP190" s="380">
        <v>6.2459144205680301</v>
      </c>
      <c r="BQ190" s="89">
        <v>0.20495968743226184</v>
      </c>
      <c r="BR190" s="380">
        <v>0.22724870469449138</v>
      </c>
      <c r="BS190" s="380">
        <v>0</v>
      </c>
      <c r="BT190" s="381">
        <v>0.23674350448720841</v>
      </c>
      <c r="BU190" s="380">
        <v>0.82908439523893629</v>
      </c>
      <c r="BV190" s="380">
        <v>0.23674350448720841</v>
      </c>
      <c r="BW190" s="89">
        <v>1.8064891855444318</v>
      </c>
      <c r="BX190" s="380">
        <v>1.819568577633472</v>
      </c>
      <c r="BY190" s="380">
        <v>0.38334130266917676</v>
      </c>
      <c r="BZ190" s="89">
        <v>2.238310965412186</v>
      </c>
      <c r="CA190" s="380">
        <v>1.7609066763611092</v>
      </c>
      <c r="CB190" s="380">
        <v>0.35772670504887016</v>
      </c>
      <c r="CC190" s="89">
        <v>0.3408115801040521</v>
      </c>
      <c r="CD190" s="380">
        <v>0.2694861594041974</v>
      </c>
      <c r="CE190" s="380">
        <v>7.2221325013567192E-2</v>
      </c>
      <c r="CF190" s="89">
        <v>5.9722252009638428</v>
      </c>
      <c r="CG190" s="380">
        <v>2.3970174463472134</v>
      </c>
      <c r="CH190" s="380">
        <v>0.38228555009249676</v>
      </c>
      <c r="CI190" s="89">
        <v>1.7115128207368175</v>
      </c>
      <c r="CJ190" s="380">
        <v>1.7921126839211732</v>
      </c>
      <c r="CK190" s="380">
        <v>0.14574426772526011</v>
      </c>
      <c r="CL190" s="381">
        <v>1.5780957390077857</v>
      </c>
      <c r="CM190" s="380">
        <v>2.6433985044405901</v>
      </c>
      <c r="CN190" s="380">
        <v>1.5780957390077857</v>
      </c>
      <c r="CO190" s="89">
        <v>457.85873037903917</v>
      </c>
      <c r="CP190" s="380">
        <v>56.166630468365369</v>
      </c>
      <c r="CQ190" s="380">
        <v>2.2333466985443189E-2</v>
      </c>
      <c r="CR190" s="89">
        <v>288.39883455873149</v>
      </c>
      <c r="CS190" s="380">
        <v>35.087967362877428</v>
      </c>
      <c r="CT190" s="380">
        <v>0</v>
      </c>
      <c r="CU190" s="89">
        <v>2.0383199528831502</v>
      </c>
      <c r="CV190" s="380">
        <v>1.1631166446388215</v>
      </c>
      <c r="CW190" s="380">
        <v>0</v>
      </c>
      <c r="CX190" s="89">
        <v>0</v>
      </c>
      <c r="CY190" s="380">
        <v>0</v>
      </c>
      <c r="CZ190" s="380">
        <v>0</v>
      </c>
      <c r="DA190" s="89">
        <v>0</v>
      </c>
      <c r="DB190" s="380">
        <v>0</v>
      </c>
      <c r="DC190" s="380">
        <v>0</v>
      </c>
      <c r="DD190" s="381">
        <v>0.11274792815862816</v>
      </c>
      <c r="DE190" s="380">
        <v>0</v>
      </c>
      <c r="DF190" s="380">
        <v>0.11274792815862816</v>
      </c>
      <c r="DG190" s="381">
        <v>3.9744214072797261E-2</v>
      </c>
      <c r="DH190" s="380">
        <v>0</v>
      </c>
      <c r="DI190" s="380">
        <v>3.9744214072797261E-2</v>
      </c>
      <c r="DJ190" s="89">
        <v>4.1199350998297417</v>
      </c>
      <c r="DK190" s="380">
        <v>3.1532843375500192</v>
      </c>
      <c r="DL190" s="380">
        <v>8.6156838321389817E-2</v>
      </c>
      <c r="DM190" s="89">
        <v>207.89770985311299</v>
      </c>
      <c r="DN190" s="380">
        <v>25.947747232365259</v>
      </c>
      <c r="DO190" s="380">
        <v>0</v>
      </c>
      <c r="DP190" s="89">
        <v>587.68869649175701</v>
      </c>
      <c r="DQ190" s="380">
        <v>85.388226343008014</v>
      </c>
      <c r="DR190" s="380">
        <v>0</v>
      </c>
      <c r="DS190" s="89">
        <v>86.471302750689134</v>
      </c>
      <c r="DT190" s="380">
        <v>11.03875535242142</v>
      </c>
      <c r="DU190" s="380">
        <v>1.1126016143737054E-2</v>
      </c>
      <c r="DV190" s="89">
        <v>462.21217853165609</v>
      </c>
      <c r="DW190" s="380">
        <v>56.922317771632173</v>
      </c>
      <c r="DX190" s="380">
        <v>0</v>
      </c>
      <c r="DY190" s="89">
        <v>105.80002351221607</v>
      </c>
      <c r="DZ190" s="380">
        <v>9.380381501799457</v>
      </c>
      <c r="EA190" s="380">
        <v>0</v>
      </c>
      <c r="EB190" s="89">
        <v>30.625872439987912</v>
      </c>
      <c r="EC190" s="380">
        <v>3.4921395136480973</v>
      </c>
      <c r="ED190" s="380">
        <v>0</v>
      </c>
      <c r="EE190" s="89">
        <v>109.56790414025737</v>
      </c>
      <c r="EF190" s="380">
        <v>14.552596589443283</v>
      </c>
      <c r="EG190" s="380">
        <v>0</v>
      </c>
      <c r="EH190" s="89">
        <v>12.427141068035068</v>
      </c>
      <c r="EI190" s="380">
        <v>1.2513559549843281</v>
      </c>
      <c r="EJ190" s="380">
        <v>0</v>
      </c>
      <c r="EK190" s="89">
        <v>65.158372406137374</v>
      </c>
      <c r="EL190" s="380">
        <v>8.0911536784314162</v>
      </c>
      <c r="EM190" s="380">
        <v>1.9292327620453673E-2</v>
      </c>
      <c r="EN190" s="89">
        <v>10.810228990840494</v>
      </c>
      <c r="EO190" s="380">
        <v>1.6735791759280676</v>
      </c>
      <c r="EP190" s="380">
        <v>4.8779392212085528E-3</v>
      </c>
      <c r="EQ190" s="89">
        <v>24.331945193334651</v>
      </c>
      <c r="ER190" s="380">
        <v>2.9311388540100847</v>
      </c>
      <c r="ES190" s="380">
        <v>0</v>
      </c>
      <c r="ET190" s="89">
        <v>2.3538258624445607</v>
      </c>
      <c r="EU190" s="380">
        <v>0.56583704163962778</v>
      </c>
      <c r="EV190" s="380">
        <v>4.984626503859683E-3</v>
      </c>
      <c r="EW190" s="89">
        <v>11.594762341368233</v>
      </c>
      <c r="EX190" s="380">
        <v>2.180631536309261</v>
      </c>
      <c r="EY190" s="380">
        <v>0</v>
      </c>
      <c r="EZ190" s="89">
        <v>1.4690774157844135</v>
      </c>
      <c r="FA190" s="380">
        <v>0.26572808630514133</v>
      </c>
      <c r="FB190" s="380">
        <v>0</v>
      </c>
      <c r="FC190" s="381">
        <v>2.2386695829966101E-2</v>
      </c>
      <c r="FD190" s="380">
        <v>0</v>
      </c>
      <c r="FE190" s="380">
        <v>2.2386695829966101E-2</v>
      </c>
      <c r="FF190" s="89">
        <v>0.70713934085706454</v>
      </c>
      <c r="FG190" s="380">
        <v>0.49512625173603902</v>
      </c>
      <c r="FH190" s="380">
        <v>0</v>
      </c>
      <c r="FI190" s="381">
        <v>8.1255448461251198E-3</v>
      </c>
      <c r="FJ190" s="380">
        <v>0</v>
      </c>
      <c r="FK190" s="380">
        <v>8.1255448461251198E-3</v>
      </c>
      <c r="FL190" s="89">
        <v>1.8058661017220681</v>
      </c>
      <c r="FM190" s="380">
        <v>0.52853312654342588</v>
      </c>
      <c r="FN190" s="380">
        <v>0</v>
      </c>
      <c r="FO190" s="89">
        <v>0.49179895858639205</v>
      </c>
      <c r="FP190" s="380">
        <v>0.19964527688400663</v>
      </c>
      <c r="FQ190" s="380">
        <v>6.2848883155336805E-3</v>
      </c>
      <c r="FS190" s="118">
        <v>2006.8078755563529</v>
      </c>
      <c r="FT190" s="118">
        <v>0.8597308356060458</v>
      </c>
      <c r="FU190" s="118">
        <v>1.5875886984064691</v>
      </c>
      <c r="FV190" s="207">
        <v>1.2292518299710069</v>
      </c>
    </row>
    <row r="191" spans="2:178">
      <c r="B191" s="73" t="s">
        <v>17</v>
      </c>
      <c r="C191" s="73" t="s">
        <v>51</v>
      </c>
      <c r="D191" s="143" t="s">
        <v>57</v>
      </c>
      <c r="E191" s="174">
        <v>55.65</v>
      </c>
      <c r="F191" s="73">
        <v>0</v>
      </c>
      <c r="G191" s="156" t="s">
        <v>322</v>
      </c>
      <c r="H191" s="73" t="s">
        <v>54</v>
      </c>
      <c r="I191" s="73" t="s">
        <v>1092</v>
      </c>
      <c r="J191" s="73" t="s">
        <v>960</v>
      </c>
      <c r="K191" s="73">
        <v>33</v>
      </c>
      <c r="L191" s="403">
        <v>36.229590514748203</v>
      </c>
      <c r="M191" s="403"/>
      <c r="N191" s="135">
        <v>518.86458957459513</v>
      </c>
      <c r="O191" s="379">
        <v>29550</v>
      </c>
      <c r="P191" s="379">
        <v>850.00000000000011</v>
      </c>
      <c r="Q191" s="203"/>
      <c r="R191" s="381">
        <v>3.7902406907192865</v>
      </c>
      <c r="S191" s="380">
        <v>5.7487307249227735</v>
      </c>
      <c r="T191" s="380">
        <v>3.7902406907192865</v>
      </c>
      <c r="U191" s="89">
        <v>16.984317879854775</v>
      </c>
      <c r="V191" s="380">
        <v>10.447492926573837</v>
      </c>
      <c r="W191" s="380">
        <v>8.3865373036066782</v>
      </c>
      <c r="X191" s="89">
        <v>111.37067586273466</v>
      </c>
      <c r="Y191" s="380">
        <v>9.6915359191064461</v>
      </c>
      <c r="Z191" s="380">
        <v>3.1804649648085457</v>
      </c>
      <c r="AA191" s="89">
        <v>631.14829916581721</v>
      </c>
      <c r="AB191" s="380">
        <v>333.80459114942124</v>
      </c>
      <c r="AC191" s="380">
        <v>0.47994384366254883</v>
      </c>
      <c r="AD191" s="89">
        <v>3.9128484131697632</v>
      </c>
      <c r="AE191" s="380">
        <v>7.7543778956286467</v>
      </c>
      <c r="AF191" s="380">
        <v>1.9759082589604084</v>
      </c>
      <c r="AG191" s="89">
        <v>771.27309668533564</v>
      </c>
      <c r="AH191" s="380">
        <v>766.4932435647238</v>
      </c>
      <c r="AI191" s="380">
        <v>393.89596312973134</v>
      </c>
      <c r="AJ191" s="89">
        <v>163356.19547088709</v>
      </c>
      <c r="AK191" s="380">
        <v>24912.685650843181</v>
      </c>
      <c r="AL191" s="380">
        <v>22.470934399371131</v>
      </c>
      <c r="AM191" s="89">
        <v>152.0482689315298</v>
      </c>
      <c r="AN191" s="380">
        <v>224.14445786854631</v>
      </c>
      <c r="AO191" s="380">
        <v>104.20865835663163</v>
      </c>
      <c r="AP191" s="89">
        <v>480.22835897710814</v>
      </c>
      <c r="AQ191" s="380">
        <v>288.69348403373482</v>
      </c>
      <c r="AR191" s="380">
        <v>219.19861361036968</v>
      </c>
      <c r="AS191" s="381">
        <v>21.435341748952528</v>
      </c>
      <c r="AT191" s="380">
        <v>26.281525857936799</v>
      </c>
      <c r="AU191" s="380">
        <v>21.435341748952528</v>
      </c>
      <c r="AV191" s="89">
        <v>0.81250368482889912</v>
      </c>
      <c r="AW191" s="380">
        <v>0.48880274517972044</v>
      </c>
      <c r="AX191" s="380">
        <v>0.42311869991539713</v>
      </c>
      <c r="AY191" s="89">
        <v>1.0560970418595557</v>
      </c>
      <c r="AZ191" s="380">
        <v>2.1121940837191095</v>
      </c>
      <c r="BA191" s="380">
        <v>0.95934021335108055</v>
      </c>
      <c r="BB191" s="89">
        <v>7.4848898636130228</v>
      </c>
      <c r="BC191" s="382">
        <v>1.540331945091532</v>
      </c>
      <c r="BD191" s="382">
        <v>7.695172458769127E-2</v>
      </c>
      <c r="BE191" s="381">
        <v>4.1348508150703704</v>
      </c>
      <c r="BF191" s="380">
        <v>4.1212124407820649</v>
      </c>
      <c r="BG191" s="380">
        <v>4.1348508150703704</v>
      </c>
      <c r="BH191" s="89">
        <v>194.03993193893317</v>
      </c>
      <c r="BI191" s="380">
        <v>21.88095656685968</v>
      </c>
      <c r="BJ191" s="380">
        <v>0.96289725093843437</v>
      </c>
      <c r="BK191" s="89">
        <v>1058.4605293696288</v>
      </c>
      <c r="BL191" s="380">
        <v>551.37922048788846</v>
      </c>
      <c r="BM191" s="380">
        <v>1.695066273774245</v>
      </c>
      <c r="BN191" s="89">
        <v>1164.00808180493</v>
      </c>
      <c r="BO191" s="380">
        <v>291.26944395485259</v>
      </c>
      <c r="BP191" s="380">
        <v>7.4208854658281824</v>
      </c>
      <c r="BQ191" s="89">
        <v>9.1621100156785748E-2</v>
      </c>
      <c r="BR191" s="380">
        <v>0.16312024510901707</v>
      </c>
      <c r="BS191" s="380">
        <v>2.1199854673301856E-2</v>
      </c>
      <c r="BT191" s="381">
        <v>0.29950164295379023</v>
      </c>
      <c r="BU191" s="380">
        <v>0.25938772918338504</v>
      </c>
      <c r="BV191" s="380">
        <v>0.29950164295379023</v>
      </c>
      <c r="BW191" s="89">
        <v>0.81171789194417443</v>
      </c>
      <c r="BX191" s="380">
        <v>0.70772456025227481</v>
      </c>
      <c r="BY191" s="380">
        <v>0.43031502359331691</v>
      </c>
      <c r="BZ191" s="89">
        <v>1.9252130946276851</v>
      </c>
      <c r="CA191" s="380">
        <v>1.1807126836713546</v>
      </c>
      <c r="CB191" s="380">
        <v>0.44610625348269412</v>
      </c>
      <c r="CC191" s="89">
        <v>0.44364092382104686</v>
      </c>
      <c r="CD191" s="380">
        <v>0.29503064619488872</v>
      </c>
      <c r="CE191" s="380">
        <v>8.3145394238360384E-2</v>
      </c>
      <c r="CF191" s="89">
        <v>7.5823824009267407</v>
      </c>
      <c r="CG191" s="380">
        <v>1.8947829190723988</v>
      </c>
      <c r="CH191" s="380">
        <v>0.39359377157590875</v>
      </c>
      <c r="CI191" s="89">
        <v>2.5446405785080795</v>
      </c>
      <c r="CJ191" s="380">
        <v>1.3214331027210826</v>
      </c>
      <c r="CK191" s="380">
        <v>0.23603782888053348</v>
      </c>
      <c r="CL191" s="381">
        <v>1.952662189713269</v>
      </c>
      <c r="CM191" s="380">
        <v>2.6905949621536944</v>
      </c>
      <c r="CN191" s="380">
        <v>1.952662189713269</v>
      </c>
      <c r="CO191" s="89">
        <v>421.65769059757594</v>
      </c>
      <c r="CP191" s="380">
        <v>55.173957456900787</v>
      </c>
      <c r="CQ191" s="380">
        <v>1.9919400672669292E-2</v>
      </c>
      <c r="CR191" s="89">
        <v>377.65745174740965</v>
      </c>
      <c r="CS191" s="380">
        <v>34.555116854531185</v>
      </c>
      <c r="CT191" s="380">
        <v>0</v>
      </c>
      <c r="CU191" s="89">
        <v>3.277214583089</v>
      </c>
      <c r="CV191" s="380">
        <v>0.58179791374600098</v>
      </c>
      <c r="CW191" s="380">
        <v>0</v>
      </c>
      <c r="CX191" s="89">
        <v>0</v>
      </c>
      <c r="CY191" s="380">
        <v>0</v>
      </c>
      <c r="CZ191" s="380">
        <v>0</v>
      </c>
      <c r="DA191" s="381">
        <v>8.7973660812677795E-2</v>
      </c>
      <c r="DB191" s="380">
        <v>0</v>
      </c>
      <c r="DC191" s="380">
        <v>8.7973660812677795E-2</v>
      </c>
      <c r="DD191" s="381">
        <v>0.11548266678800388</v>
      </c>
      <c r="DE191" s="380">
        <v>0</v>
      </c>
      <c r="DF191" s="380">
        <v>0.11548266678800388</v>
      </c>
      <c r="DG191" s="381">
        <v>8.9931951926689166E-2</v>
      </c>
      <c r="DH191" s="380">
        <v>0</v>
      </c>
      <c r="DI191" s="380">
        <v>8.9931951926689166E-2</v>
      </c>
      <c r="DJ191" s="89">
        <v>4.7646308587331614</v>
      </c>
      <c r="DK191" s="380">
        <v>1.8538272294742433</v>
      </c>
      <c r="DL191" s="380">
        <v>7.5566709457487363E-2</v>
      </c>
      <c r="DM191" s="89">
        <v>248.76180257749658</v>
      </c>
      <c r="DN191" s="380">
        <v>31.93920459479104</v>
      </c>
      <c r="DO191" s="380">
        <v>0</v>
      </c>
      <c r="DP191" s="89">
        <v>693.93314507857315</v>
      </c>
      <c r="DQ191" s="380">
        <v>101.78318867787222</v>
      </c>
      <c r="DR191" s="380">
        <v>0</v>
      </c>
      <c r="DS191" s="89">
        <v>105.23323546733133</v>
      </c>
      <c r="DT191" s="380">
        <v>13.728683308979029</v>
      </c>
      <c r="DU191" s="380">
        <v>0</v>
      </c>
      <c r="DV191" s="89">
        <v>558.45658769368481</v>
      </c>
      <c r="DW191" s="380">
        <v>76.739331814287482</v>
      </c>
      <c r="DX191" s="380">
        <v>5.4202187411829646E-2</v>
      </c>
      <c r="DY191" s="89">
        <v>138.81323896425178</v>
      </c>
      <c r="DZ191" s="380">
        <v>18.244311966871752</v>
      </c>
      <c r="EA191" s="380">
        <v>0</v>
      </c>
      <c r="EB191" s="89">
        <v>37.622548877304723</v>
      </c>
      <c r="EC191" s="380">
        <v>4.9135889257935679</v>
      </c>
      <c r="ED191" s="380">
        <v>0</v>
      </c>
      <c r="EE191" s="89">
        <v>137.98971862669686</v>
      </c>
      <c r="EF191" s="380">
        <v>12.061491459918511</v>
      </c>
      <c r="EG191" s="380">
        <v>0</v>
      </c>
      <c r="EH191" s="89">
        <v>16.491237680728318</v>
      </c>
      <c r="EI191" s="380">
        <v>1.8226944524659585</v>
      </c>
      <c r="EJ191" s="380">
        <v>0</v>
      </c>
      <c r="EK191" s="89">
        <v>85.509973630774311</v>
      </c>
      <c r="EL191" s="380">
        <v>13.008775399784565</v>
      </c>
      <c r="EM191" s="380">
        <v>0</v>
      </c>
      <c r="EN191" s="89">
        <v>13.935781227179936</v>
      </c>
      <c r="EO191" s="380">
        <v>1.5372732542970546</v>
      </c>
      <c r="EP191" s="380">
        <v>8.4264716236007644E-3</v>
      </c>
      <c r="EQ191" s="89">
        <v>33.782245278337221</v>
      </c>
      <c r="ER191" s="380">
        <v>5.8165332642519063</v>
      </c>
      <c r="ES191" s="380">
        <v>0</v>
      </c>
      <c r="ET191" s="89">
        <v>3.2476945527258581</v>
      </c>
      <c r="EU191" s="380">
        <v>0.76848747106854198</v>
      </c>
      <c r="EV191" s="380">
        <v>6.1347378542755135E-3</v>
      </c>
      <c r="EW191" s="89">
        <v>16.820440223456902</v>
      </c>
      <c r="EX191" s="380">
        <v>1.9448086449121169</v>
      </c>
      <c r="EY191" s="380">
        <v>0</v>
      </c>
      <c r="EZ191" s="89">
        <v>2.0495074008226934</v>
      </c>
      <c r="FA191" s="380">
        <v>0.3754368395452401</v>
      </c>
      <c r="FB191" s="380">
        <v>0</v>
      </c>
      <c r="FC191" s="381">
        <v>2.7553021392270654E-2</v>
      </c>
      <c r="FD191" s="380">
        <v>0</v>
      </c>
      <c r="FE191" s="380">
        <v>2.7553021392270654E-2</v>
      </c>
      <c r="FF191" s="89">
        <v>0.93495930853967846</v>
      </c>
      <c r="FG191" s="380">
        <v>0.45752796053018258</v>
      </c>
      <c r="FH191" s="380">
        <v>4.2235000875095831E-2</v>
      </c>
      <c r="FI191" s="381">
        <v>1.4037584945335057E-2</v>
      </c>
      <c r="FJ191" s="380">
        <v>0</v>
      </c>
      <c r="FK191" s="380">
        <v>1.4037584945335057E-2</v>
      </c>
      <c r="FL191" s="89">
        <v>2.942240096368633</v>
      </c>
      <c r="FM191" s="380">
        <v>0.52214238782287536</v>
      </c>
      <c r="FN191" s="380">
        <v>0</v>
      </c>
      <c r="FO191" s="89">
        <v>0.81247992158440874</v>
      </c>
      <c r="FP191" s="380">
        <v>0.32072386193941788</v>
      </c>
      <c r="FQ191" s="380">
        <v>7.7363381054687853E-3</v>
      </c>
      <c r="FS191" s="118">
        <v>2470.3046090267744</v>
      </c>
      <c r="FT191" s="118">
        <v>0.81926526531819199</v>
      </c>
      <c r="FU191" s="118">
        <v>1.116508329563149</v>
      </c>
      <c r="FV191" s="207">
        <v>1.4355840311616281</v>
      </c>
    </row>
    <row r="192" spans="2:178">
      <c r="B192" s="73" t="s">
        <v>17</v>
      </c>
      <c r="C192" s="73" t="s">
        <v>51</v>
      </c>
      <c r="D192" s="143" t="s">
        <v>57</v>
      </c>
      <c r="E192" s="174">
        <v>55.65</v>
      </c>
      <c r="F192" s="73">
        <v>0</v>
      </c>
      <c r="G192" s="156" t="s">
        <v>322</v>
      </c>
      <c r="H192" s="73" t="s">
        <v>54</v>
      </c>
      <c r="I192" s="73" t="s">
        <v>1093</v>
      </c>
      <c r="J192" s="73" t="s">
        <v>960</v>
      </c>
      <c r="K192" s="73">
        <v>33</v>
      </c>
      <c r="L192" s="403">
        <v>36.229590514748203</v>
      </c>
      <c r="M192" s="403"/>
      <c r="N192" s="135">
        <v>710.51727581386001</v>
      </c>
      <c r="O192" s="379">
        <v>28560</v>
      </c>
      <c r="P192" s="379">
        <v>1060</v>
      </c>
      <c r="Q192" s="203"/>
      <c r="R192" s="381">
        <v>2.5580593960470002</v>
      </c>
      <c r="S192" s="380">
        <v>5.2412276385391996</v>
      </c>
      <c r="T192" s="380">
        <v>2.5580593960470002</v>
      </c>
      <c r="U192" s="89">
        <v>16.9491938456623</v>
      </c>
      <c r="V192" s="380">
        <v>15.726168347157</v>
      </c>
      <c r="W192" s="380">
        <v>6.1107120590555999</v>
      </c>
      <c r="X192" s="89">
        <v>113.427327100992</v>
      </c>
      <c r="Y192" s="380">
        <v>14.258509548164501</v>
      </c>
      <c r="Z192" s="380">
        <v>2.05677789876311</v>
      </c>
      <c r="AA192" s="89">
        <v>270.85741707159502</v>
      </c>
      <c r="AB192" s="380">
        <v>87.227636493060999</v>
      </c>
      <c r="AC192" s="380">
        <v>0.12434143299939</v>
      </c>
      <c r="AD192" s="89">
        <v>2.5431120091501001</v>
      </c>
      <c r="AE192" s="380">
        <v>4.0051538893420204</v>
      </c>
      <c r="AF192" s="380">
        <v>1.14309794537426</v>
      </c>
      <c r="AG192" s="89">
        <v>519.23351810374004</v>
      </c>
      <c r="AH192" s="380">
        <v>539.32721909770999</v>
      </c>
      <c r="AI192" s="380">
        <v>248.063132930064</v>
      </c>
      <c r="AJ192" s="89">
        <v>161950.97102254699</v>
      </c>
      <c r="AK192" s="380">
        <v>22683.152586615899</v>
      </c>
      <c r="AL192" s="380">
        <v>13.890147351432301</v>
      </c>
      <c r="AM192" s="89">
        <v>115.494974305171</v>
      </c>
      <c r="AN192" s="380">
        <v>175.653913497491</v>
      </c>
      <c r="AO192" s="380">
        <v>65.830092473852801</v>
      </c>
      <c r="AP192" s="89">
        <v>486.31539525200901</v>
      </c>
      <c r="AQ192" s="380">
        <v>385.84757653129901</v>
      </c>
      <c r="AR192" s="380">
        <v>144.29210433000901</v>
      </c>
      <c r="AS192" s="89">
        <v>19.5883657857343</v>
      </c>
      <c r="AT192" s="380">
        <v>26.3528520078866</v>
      </c>
      <c r="AU192" s="380">
        <v>16.409885536569199</v>
      </c>
      <c r="AV192" s="89">
        <v>0.80363835022596397</v>
      </c>
      <c r="AW192" s="380">
        <v>0.64511745263099995</v>
      </c>
      <c r="AX192" s="380">
        <v>0.27559357495183201</v>
      </c>
      <c r="AY192" s="381">
        <v>0.61970721177794497</v>
      </c>
      <c r="AZ192" s="380">
        <v>0</v>
      </c>
      <c r="BA192" s="380">
        <v>0.61970721177794497</v>
      </c>
      <c r="BB192" s="89">
        <v>5.1606674093693004</v>
      </c>
      <c r="BC192" s="382">
        <v>1.8279740593252001</v>
      </c>
      <c r="BD192" s="382">
        <v>5.9745618154827498E-2</v>
      </c>
      <c r="BE192" s="381">
        <v>2.4081186609361702</v>
      </c>
      <c r="BF192" s="380">
        <v>4.8257913980325897</v>
      </c>
      <c r="BG192" s="380">
        <v>2.4081186609361702</v>
      </c>
      <c r="BH192" s="89">
        <v>178.53232818832299</v>
      </c>
      <c r="BI192" s="380">
        <v>21.4748208084706</v>
      </c>
      <c r="BJ192" s="380">
        <v>0.62847780151598598</v>
      </c>
      <c r="BK192" s="89">
        <v>823.66336998009899</v>
      </c>
      <c r="BL192" s="380">
        <v>996.29126960426402</v>
      </c>
      <c r="BM192" s="380">
        <v>1.10995684100646</v>
      </c>
      <c r="BN192" s="89">
        <v>898.70141596428505</v>
      </c>
      <c r="BO192" s="380">
        <v>760.40173460935398</v>
      </c>
      <c r="BP192" s="380">
        <v>5.1303111367850196</v>
      </c>
      <c r="BQ192" s="89">
        <v>0.124834029566921</v>
      </c>
      <c r="BR192" s="380">
        <v>0.24966805913384099</v>
      </c>
      <c r="BS192" s="380">
        <v>3.7275122959170098E-2</v>
      </c>
      <c r="BT192" s="381">
        <v>0.204823362560413</v>
      </c>
      <c r="BU192" s="380">
        <v>0</v>
      </c>
      <c r="BV192" s="380">
        <v>0.204823362560413</v>
      </c>
      <c r="BW192" s="89">
        <v>0.44850163082171401</v>
      </c>
      <c r="BX192" s="380">
        <v>0.87568480911235203</v>
      </c>
      <c r="BY192" s="380">
        <v>0.292446302473783</v>
      </c>
      <c r="BZ192" s="89">
        <v>1.4033989385684</v>
      </c>
      <c r="CA192" s="380">
        <v>1.51983991575635</v>
      </c>
      <c r="CB192" s="380">
        <v>0.25727000734460398</v>
      </c>
      <c r="CC192" s="89">
        <v>0.36009748161810301</v>
      </c>
      <c r="CD192" s="380">
        <v>0.273348378111131</v>
      </c>
      <c r="CE192" s="380">
        <v>5.658953669972E-2</v>
      </c>
      <c r="CF192" s="89">
        <v>8.3453939736326994</v>
      </c>
      <c r="CG192" s="380">
        <v>2.9855375579646402</v>
      </c>
      <c r="CH192" s="380">
        <v>0.36717106455952497</v>
      </c>
      <c r="CI192" s="89">
        <v>2.6091708916079401</v>
      </c>
      <c r="CJ192" s="380">
        <v>1.45709861905105</v>
      </c>
      <c r="CK192" s="380">
        <v>0.24546227816138999</v>
      </c>
      <c r="CL192" s="89">
        <v>1.38205195780544</v>
      </c>
      <c r="CM192" s="380">
        <v>3.5137288908970601</v>
      </c>
      <c r="CN192" s="380">
        <v>1.27227895649236</v>
      </c>
      <c r="CO192" s="89">
        <v>409.597659441823</v>
      </c>
      <c r="CP192" s="380">
        <v>33.967896988908699</v>
      </c>
      <c r="CQ192" s="380">
        <v>0</v>
      </c>
      <c r="CR192" s="89">
        <v>345.926643429129</v>
      </c>
      <c r="CS192" s="380">
        <v>26.121349638994801</v>
      </c>
      <c r="CT192" s="380">
        <v>0</v>
      </c>
      <c r="CU192" s="89">
        <v>1.94676265354502</v>
      </c>
      <c r="CV192" s="380">
        <v>0.39040083591158697</v>
      </c>
      <c r="CW192" s="380">
        <v>0</v>
      </c>
      <c r="CX192" s="89">
        <v>0</v>
      </c>
      <c r="CY192" s="380">
        <v>0</v>
      </c>
      <c r="CZ192" s="380">
        <v>0</v>
      </c>
      <c r="DA192" s="89">
        <v>0</v>
      </c>
      <c r="DB192" s="380">
        <v>0</v>
      </c>
      <c r="DC192" s="380">
        <v>0</v>
      </c>
      <c r="DD192" s="381">
        <v>8.2327078310993798E-2</v>
      </c>
      <c r="DE192" s="380">
        <v>0</v>
      </c>
      <c r="DF192" s="380">
        <v>8.2327078310993798E-2</v>
      </c>
      <c r="DG192" s="381">
        <v>3.8883705073158199E-2</v>
      </c>
      <c r="DH192" s="380">
        <v>0</v>
      </c>
      <c r="DI192" s="380">
        <v>3.8883705073158199E-2</v>
      </c>
      <c r="DJ192" s="89">
        <v>3.5165188131925702</v>
      </c>
      <c r="DK192" s="380">
        <v>2.74068707238398</v>
      </c>
      <c r="DL192" s="380">
        <v>7.5576123490426098E-2</v>
      </c>
      <c r="DM192" s="89">
        <v>234.64338766880499</v>
      </c>
      <c r="DN192" s="380">
        <v>33.972947707500097</v>
      </c>
      <c r="DO192" s="380">
        <v>0</v>
      </c>
      <c r="DP192" s="89">
        <v>630.318391212233</v>
      </c>
      <c r="DQ192" s="380">
        <v>72.055960197791094</v>
      </c>
      <c r="DR192" s="380">
        <v>6.2930270866887296E-3</v>
      </c>
      <c r="DS192" s="89">
        <v>97.038860168825906</v>
      </c>
      <c r="DT192" s="380">
        <v>11.8953156995121</v>
      </c>
      <c r="DU192" s="380">
        <v>0</v>
      </c>
      <c r="DV192" s="89">
        <v>525.83770170938396</v>
      </c>
      <c r="DW192" s="380">
        <v>44.811383561313299</v>
      </c>
      <c r="DX192" s="380">
        <v>0</v>
      </c>
      <c r="DY192" s="89">
        <v>124.04329062339799</v>
      </c>
      <c r="DZ192" s="380">
        <v>13.4825858164771</v>
      </c>
      <c r="EA192" s="380">
        <v>0</v>
      </c>
      <c r="EB192" s="89">
        <v>34.2256566439995</v>
      </c>
      <c r="EC192" s="380">
        <v>3.2146250322932599</v>
      </c>
      <c r="ED192" s="380">
        <v>0</v>
      </c>
      <c r="EE192" s="89">
        <v>129.25604611501799</v>
      </c>
      <c r="EF192" s="380">
        <v>13.069596259295899</v>
      </c>
      <c r="EG192" s="380">
        <v>0</v>
      </c>
      <c r="EH192" s="89">
        <v>15.073669989312901</v>
      </c>
      <c r="EI192" s="380">
        <v>1.7888268475047899</v>
      </c>
      <c r="EJ192" s="380">
        <v>0</v>
      </c>
      <c r="EK192" s="89">
        <v>81.598679209767297</v>
      </c>
      <c r="EL192" s="380">
        <v>9.0525879851285307</v>
      </c>
      <c r="EM192" s="380">
        <v>0</v>
      </c>
      <c r="EN192" s="89">
        <v>13.261993507519101</v>
      </c>
      <c r="EO192" s="380">
        <v>1.1700514478350901</v>
      </c>
      <c r="EP192" s="380">
        <v>0</v>
      </c>
      <c r="EQ192" s="89">
        <v>31.1474991597476</v>
      </c>
      <c r="ER192" s="380">
        <v>3.7545961898377902</v>
      </c>
      <c r="ES192" s="380">
        <v>1.29612824011398E-2</v>
      </c>
      <c r="ET192" s="89">
        <v>2.8653179441108101</v>
      </c>
      <c r="EU192" s="380">
        <v>0.50344912807363995</v>
      </c>
      <c r="EV192" s="380">
        <v>0</v>
      </c>
      <c r="EW192" s="89">
        <v>15.361770927183599</v>
      </c>
      <c r="EX192" s="380">
        <v>2.5044541235636602</v>
      </c>
      <c r="EY192" s="380">
        <v>2.0069443952909799E-2</v>
      </c>
      <c r="EZ192" s="89">
        <v>1.9462307161010099</v>
      </c>
      <c r="FA192" s="380">
        <v>0.51854513734700702</v>
      </c>
      <c r="FB192" s="380">
        <v>0</v>
      </c>
      <c r="FC192" s="381">
        <v>1.9631686416394001E-2</v>
      </c>
      <c r="FD192" s="380">
        <v>0</v>
      </c>
      <c r="FE192" s="380">
        <v>1.9631686416394001E-2</v>
      </c>
      <c r="FF192" s="89">
        <v>0.66604993825488401</v>
      </c>
      <c r="FG192" s="380">
        <v>0.73706614203103704</v>
      </c>
      <c r="FH192" s="380">
        <v>1.24465240573728E-2</v>
      </c>
      <c r="FI192" s="381">
        <v>1.0003423661975401E-2</v>
      </c>
      <c r="FJ192" s="380">
        <v>0</v>
      </c>
      <c r="FK192" s="380">
        <v>1.0003423661975401E-2</v>
      </c>
      <c r="FL192" s="89">
        <v>2.3695900521764899</v>
      </c>
      <c r="FM192" s="380">
        <v>0.63898875563304403</v>
      </c>
      <c r="FN192" s="380">
        <v>0</v>
      </c>
      <c r="FO192" s="89">
        <v>0.66354082311960105</v>
      </c>
      <c r="FP192" s="380">
        <v>0.28475998795012197</v>
      </c>
      <c r="FQ192" s="380">
        <v>5.5130432364717602E-3</v>
      </c>
      <c r="FS192" s="118">
        <v>2282.5451390245348</v>
      </c>
      <c r="FT192" s="118">
        <v>0.81727878576938695</v>
      </c>
      <c r="FU192" s="118">
        <v>1.184059300496576</v>
      </c>
      <c r="FV192" s="207">
        <v>1.2175278257470001</v>
      </c>
    </row>
    <row r="193" spans="2:178">
      <c r="B193" s="73" t="s">
        <v>17</v>
      </c>
      <c r="C193" s="73" t="s">
        <v>51</v>
      </c>
      <c r="D193" s="143" t="s">
        <v>57</v>
      </c>
      <c r="E193" s="174">
        <v>55.65</v>
      </c>
      <c r="F193" s="73">
        <v>0</v>
      </c>
      <c r="G193" s="156" t="s">
        <v>322</v>
      </c>
      <c r="H193" s="73" t="s">
        <v>54</v>
      </c>
      <c r="I193" s="73" t="s">
        <v>1094</v>
      </c>
      <c r="J193" s="73" t="s">
        <v>960</v>
      </c>
      <c r="K193" s="73">
        <v>33</v>
      </c>
      <c r="L193" s="403">
        <v>36.229590514748203</v>
      </c>
      <c r="M193" s="403"/>
      <c r="N193" s="135">
        <v>551.58577990812819</v>
      </c>
      <c r="O193" s="379">
        <v>30640</v>
      </c>
      <c r="P193" s="379">
        <v>880</v>
      </c>
      <c r="Q193" s="203"/>
      <c r="R193" s="381">
        <v>3.7821539909590687</v>
      </c>
      <c r="S193" s="380">
        <v>4.7890478461368966</v>
      </c>
      <c r="T193" s="380">
        <v>3.7821539909590687</v>
      </c>
      <c r="U193" s="89">
        <v>17.468372085227834</v>
      </c>
      <c r="V193" s="380">
        <v>10.463653124722841</v>
      </c>
      <c r="W193" s="380">
        <v>7.7283827360479593</v>
      </c>
      <c r="X193" s="89">
        <v>126.87861989622557</v>
      </c>
      <c r="Y193" s="380">
        <v>14.663235166064437</v>
      </c>
      <c r="Z193" s="380">
        <v>2.9042472593158615</v>
      </c>
      <c r="AA193" s="89">
        <v>486.1189774617128</v>
      </c>
      <c r="AB193" s="380">
        <v>301.69540338741945</v>
      </c>
      <c r="AC193" s="380">
        <v>0.23291109607139213</v>
      </c>
      <c r="AD193" s="89">
        <v>15.616289842490003</v>
      </c>
      <c r="AE193" s="380">
        <v>25.175468508385531</v>
      </c>
      <c r="AF193" s="380">
        <v>1.7771746942664728</v>
      </c>
      <c r="AG193" s="89">
        <v>1022.5296814077462</v>
      </c>
      <c r="AH193" s="380">
        <v>506.63417967292497</v>
      </c>
      <c r="AI193" s="380">
        <v>371.47385155227067</v>
      </c>
      <c r="AJ193" s="89">
        <v>159278.69670504882</v>
      </c>
      <c r="AK193" s="380">
        <v>15740.0435195846</v>
      </c>
      <c r="AL193" s="380">
        <v>16.945330756600768</v>
      </c>
      <c r="AM193" s="381">
        <v>83.488280807198535</v>
      </c>
      <c r="AN193" s="380">
        <v>85.109996168639583</v>
      </c>
      <c r="AO193" s="380">
        <v>83.488280807198535</v>
      </c>
      <c r="AP193" s="89">
        <v>245.85055401678366</v>
      </c>
      <c r="AQ193" s="380">
        <v>252.28335548219471</v>
      </c>
      <c r="AR193" s="380">
        <v>166.78890381220739</v>
      </c>
      <c r="AS193" s="381">
        <v>19.355593872884096</v>
      </c>
      <c r="AT193" s="380">
        <v>36.742310305468472</v>
      </c>
      <c r="AU193" s="380">
        <v>19.355593872884096</v>
      </c>
      <c r="AV193" s="89">
        <v>0.90793709260935052</v>
      </c>
      <c r="AW193" s="380">
        <v>0.77229754569085574</v>
      </c>
      <c r="AX193" s="380">
        <v>0.35581954717056719</v>
      </c>
      <c r="AY193" s="381">
        <v>0.96364345058905698</v>
      </c>
      <c r="AZ193" s="380">
        <v>3.1021519999190925</v>
      </c>
      <c r="BA193" s="380">
        <v>0.96364345058905698</v>
      </c>
      <c r="BB193" s="89">
        <v>5.2393222426071588</v>
      </c>
      <c r="BC193" s="382">
        <v>1.410288162775867</v>
      </c>
      <c r="BD193" s="382">
        <v>6.1506570125670144E-2</v>
      </c>
      <c r="BE193" s="381">
        <v>2.7668586154070933</v>
      </c>
      <c r="BF193" s="380">
        <v>2.8132082162603855</v>
      </c>
      <c r="BG193" s="380">
        <v>2.7668586154070933</v>
      </c>
      <c r="BH193" s="89">
        <v>180.36131960043326</v>
      </c>
      <c r="BI193" s="380">
        <v>26.893113201362809</v>
      </c>
      <c r="BJ193" s="380">
        <v>0.75891494380886881</v>
      </c>
      <c r="BK193" s="89">
        <v>775.22905716776449</v>
      </c>
      <c r="BL193" s="380">
        <v>416.85348545926877</v>
      </c>
      <c r="BM193" s="380">
        <v>1.3362706174448975</v>
      </c>
      <c r="BN193" s="89">
        <v>868.82201567635036</v>
      </c>
      <c r="BO193" s="380">
        <v>415.10166058167351</v>
      </c>
      <c r="BP193" s="380">
        <v>8.1001121539921481</v>
      </c>
      <c r="BQ193" s="89">
        <v>0.1691229199940239</v>
      </c>
      <c r="BR193" s="380">
        <v>0.16626082827392433</v>
      </c>
      <c r="BS193" s="380">
        <v>4.2264913651287303E-2</v>
      </c>
      <c r="BT193" s="381">
        <v>0.24040311651149143</v>
      </c>
      <c r="BU193" s="380">
        <v>0.28400155854888343</v>
      </c>
      <c r="BV193" s="380">
        <v>0.24040311651149143</v>
      </c>
      <c r="BW193" s="89">
        <v>1.1470501101399857</v>
      </c>
      <c r="BX193" s="380">
        <v>1.2218184375257872</v>
      </c>
      <c r="BY193" s="380">
        <v>0.38348228555004815</v>
      </c>
      <c r="BZ193" s="89">
        <v>2.6344278374105947</v>
      </c>
      <c r="CA193" s="380">
        <v>2.3000273405526586</v>
      </c>
      <c r="CB193" s="380">
        <v>0.40818633657544506</v>
      </c>
      <c r="CC193" s="89">
        <v>0.4767830358582611</v>
      </c>
      <c r="CD193" s="380">
        <v>0.32556214496703983</v>
      </c>
      <c r="CE193" s="380">
        <v>5.7783890229105885E-2</v>
      </c>
      <c r="CF193" s="89">
        <v>7.9944810791543999</v>
      </c>
      <c r="CG193" s="380">
        <v>3.6512880064297373</v>
      </c>
      <c r="CH193" s="380">
        <v>0.37108575969035662</v>
      </c>
      <c r="CI193" s="89">
        <v>2.4525077993617375</v>
      </c>
      <c r="CJ193" s="380">
        <v>1.5959568856556294</v>
      </c>
      <c r="CK193" s="380">
        <v>0.25210976683938913</v>
      </c>
      <c r="CL193" s="381">
        <v>1.9487779917896517</v>
      </c>
      <c r="CM193" s="380">
        <v>2.6392412473561699</v>
      </c>
      <c r="CN193" s="380">
        <v>1.9487779917896517</v>
      </c>
      <c r="CO193" s="89">
        <v>472.85413618489383</v>
      </c>
      <c r="CP193" s="380">
        <v>51.108960175382329</v>
      </c>
      <c r="CQ193" s="380">
        <v>1.5593033510872444E-2</v>
      </c>
      <c r="CR193" s="89">
        <v>349.2625314610242</v>
      </c>
      <c r="CS193" s="380">
        <v>26.427690848293</v>
      </c>
      <c r="CT193" s="380">
        <v>0</v>
      </c>
      <c r="CU193" s="89">
        <v>1.9985036915493168</v>
      </c>
      <c r="CV193" s="380">
        <v>0.94983469561282718</v>
      </c>
      <c r="CW193" s="380">
        <v>0</v>
      </c>
      <c r="CX193" s="381">
        <v>1.4717093290200628E-2</v>
      </c>
      <c r="CY193" s="380">
        <v>0</v>
      </c>
      <c r="CZ193" s="380">
        <v>1.4717093290200628E-2</v>
      </c>
      <c r="DA193" s="89">
        <v>0</v>
      </c>
      <c r="DB193" s="380">
        <v>0</v>
      </c>
      <c r="DC193" s="380">
        <v>0</v>
      </c>
      <c r="DD193" s="381">
        <v>0.10927016572416984</v>
      </c>
      <c r="DE193" s="380">
        <v>0</v>
      </c>
      <c r="DF193" s="380">
        <v>0.10927016572416984</v>
      </c>
      <c r="DG193" s="381">
        <v>6.2130635072678193E-2</v>
      </c>
      <c r="DH193" s="380">
        <v>0</v>
      </c>
      <c r="DI193" s="380">
        <v>6.2130635072678193E-2</v>
      </c>
      <c r="DJ193" s="89">
        <v>3.1991681817755198</v>
      </c>
      <c r="DK193" s="380">
        <v>1.5660444975867214</v>
      </c>
      <c r="DL193" s="380">
        <v>0</v>
      </c>
      <c r="DM193" s="89">
        <v>232.16512167560853</v>
      </c>
      <c r="DN193" s="380">
        <v>26.59056187716515</v>
      </c>
      <c r="DO193" s="380">
        <v>0</v>
      </c>
      <c r="DP193" s="89">
        <v>646.14180178310392</v>
      </c>
      <c r="DQ193" s="380">
        <v>99.112765211641062</v>
      </c>
      <c r="DR193" s="380">
        <v>8.3948827549258174E-3</v>
      </c>
      <c r="DS193" s="89">
        <v>96.741779911521235</v>
      </c>
      <c r="DT193" s="380">
        <v>10.647760010787595</v>
      </c>
      <c r="DU193" s="380">
        <v>0</v>
      </c>
      <c r="DV193" s="89">
        <v>511.18888054879318</v>
      </c>
      <c r="DW193" s="380">
        <v>40.083261331687019</v>
      </c>
      <c r="DX193" s="380">
        <v>0</v>
      </c>
      <c r="DY193" s="89">
        <v>118.78431019037394</v>
      </c>
      <c r="DZ193" s="380">
        <v>14.288997460942214</v>
      </c>
      <c r="EA193" s="380">
        <v>0</v>
      </c>
      <c r="EB193" s="89">
        <v>34.493991167858901</v>
      </c>
      <c r="EC193" s="380">
        <v>3.5117715167327859</v>
      </c>
      <c r="ED193" s="380">
        <v>0</v>
      </c>
      <c r="EE193" s="89">
        <v>125.37241076419707</v>
      </c>
      <c r="EF193" s="380">
        <v>7.2937619954152897</v>
      </c>
      <c r="EG193" s="380">
        <v>4.151761363411919E-2</v>
      </c>
      <c r="EH193" s="89">
        <v>14.835897988582131</v>
      </c>
      <c r="EI193" s="380">
        <v>1.611559136210156</v>
      </c>
      <c r="EJ193" s="380">
        <v>0</v>
      </c>
      <c r="EK193" s="89">
        <v>80.433386592014685</v>
      </c>
      <c r="EL193" s="380">
        <v>10.581351269035911</v>
      </c>
      <c r="EM193" s="380">
        <v>0</v>
      </c>
      <c r="EN193" s="89">
        <v>13.259202612300808</v>
      </c>
      <c r="EO193" s="380">
        <v>1.8427248329226249</v>
      </c>
      <c r="EP193" s="380">
        <v>5.7069801455785895E-3</v>
      </c>
      <c r="EQ193" s="89">
        <v>30.553399924859264</v>
      </c>
      <c r="ER193" s="380">
        <v>4.4808785334548187</v>
      </c>
      <c r="ES193" s="380">
        <v>0</v>
      </c>
      <c r="ET193" s="89">
        <v>3.1848676194446432</v>
      </c>
      <c r="EU193" s="380">
        <v>0.70871134175015527</v>
      </c>
      <c r="EV193" s="380">
        <v>0</v>
      </c>
      <c r="EW193" s="89">
        <v>17.224107421208917</v>
      </c>
      <c r="EX193" s="380">
        <v>1.5162700809292753</v>
      </c>
      <c r="EY193" s="380">
        <v>0</v>
      </c>
      <c r="EZ193" s="89">
        <v>2.045275562078817</v>
      </c>
      <c r="FA193" s="380">
        <v>0.50461948346920971</v>
      </c>
      <c r="FB193" s="380">
        <v>0</v>
      </c>
      <c r="FC193" s="381">
        <v>2.618633356118439E-2</v>
      </c>
      <c r="FD193" s="380">
        <v>0</v>
      </c>
      <c r="FE193" s="380">
        <v>2.618633356118439E-2</v>
      </c>
      <c r="FF193" s="89">
        <v>0.59832732258260557</v>
      </c>
      <c r="FG193" s="380">
        <v>0.38460494116288491</v>
      </c>
      <c r="FH193" s="380">
        <v>3.2447379419820378E-2</v>
      </c>
      <c r="FI193" s="381">
        <v>1.6217899500281071E-2</v>
      </c>
      <c r="FJ193" s="380">
        <v>0</v>
      </c>
      <c r="FK193" s="380">
        <v>1.6217899500281071E-2</v>
      </c>
      <c r="FL193" s="89">
        <v>2.4548179749092607</v>
      </c>
      <c r="FM193" s="380">
        <v>0.9028802937983611</v>
      </c>
      <c r="FN193" s="380">
        <v>0</v>
      </c>
      <c r="FO193" s="89">
        <v>0.73598759405952363</v>
      </c>
      <c r="FP193" s="380">
        <v>0.19730027421788257</v>
      </c>
      <c r="FQ193" s="380">
        <v>0</v>
      </c>
      <c r="FS193" s="118">
        <v>2275.6869652229698</v>
      </c>
      <c r="FT193" s="118">
        <v>0.85533734182323096</v>
      </c>
      <c r="FU193" s="118">
        <v>1.3538644818465497</v>
      </c>
      <c r="FV193" s="207">
        <v>1.200238256606452</v>
      </c>
    </row>
    <row r="194" spans="2:178">
      <c r="B194" s="73" t="s">
        <v>17</v>
      </c>
      <c r="C194" s="73" t="s">
        <v>51</v>
      </c>
      <c r="D194" s="143" t="s">
        <v>57</v>
      </c>
      <c r="E194" s="174">
        <v>55.65</v>
      </c>
      <c r="F194" s="73">
        <v>0</v>
      </c>
      <c r="G194" s="156" t="s">
        <v>322</v>
      </c>
      <c r="H194" s="73" t="s">
        <v>54</v>
      </c>
      <c r="I194" s="73" t="s">
        <v>1095</v>
      </c>
      <c r="J194" s="73" t="s">
        <v>920</v>
      </c>
      <c r="K194" s="73">
        <v>55</v>
      </c>
      <c r="L194" s="403">
        <v>36.229590514748203</v>
      </c>
      <c r="M194" s="403"/>
      <c r="N194" s="135">
        <v>411.35210705012952</v>
      </c>
      <c r="O194" s="379">
        <v>31830</v>
      </c>
      <c r="P194" s="379">
        <v>940</v>
      </c>
      <c r="Q194" s="203"/>
      <c r="R194" s="381">
        <v>0.89739994283627222</v>
      </c>
      <c r="S194" s="380">
        <v>2.2700367347291563</v>
      </c>
      <c r="T194" s="380">
        <v>0.89739994283627222</v>
      </c>
      <c r="U194" s="89">
        <v>15.387113393275991</v>
      </c>
      <c r="V194" s="380">
        <v>7.3117656185966382</v>
      </c>
      <c r="W194" s="380">
        <v>1.9517345527397398</v>
      </c>
      <c r="X194" s="89">
        <v>185.39579267868893</v>
      </c>
      <c r="Y194" s="380">
        <v>12.611877905891282</v>
      </c>
      <c r="Z194" s="380">
        <v>0.55742680933313626</v>
      </c>
      <c r="AA194" s="89">
        <v>665.33988359890668</v>
      </c>
      <c r="AB194" s="380">
        <v>67.239898798662665</v>
      </c>
      <c r="AC194" s="380">
        <v>6.5013964445100506E-2</v>
      </c>
      <c r="AD194" s="89">
        <v>5.5440558184997251</v>
      </c>
      <c r="AE194" s="380">
        <v>7.2238202623101477</v>
      </c>
      <c r="AF194" s="380">
        <v>0.4987194489891858</v>
      </c>
      <c r="AG194" s="89">
        <v>277.62499688351915</v>
      </c>
      <c r="AH194" s="380">
        <v>262.98902493361015</v>
      </c>
      <c r="AI194" s="380">
        <v>93.254177308649318</v>
      </c>
      <c r="AJ194" s="89">
        <v>162339.60386602944</v>
      </c>
      <c r="AK194" s="380">
        <v>23050.535907668946</v>
      </c>
      <c r="AL194" s="380">
        <v>4.3209156300918465</v>
      </c>
      <c r="AM194" s="89">
        <v>107.65238468290164</v>
      </c>
      <c r="AN194" s="380">
        <v>84.970261018644678</v>
      </c>
      <c r="AO194" s="380">
        <v>19.111364595759092</v>
      </c>
      <c r="AP194" s="89">
        <v>368.28969720142084</v>
      </c>
      <c r="AQ194" s="380">
        <v>144.75720630618434</v>
      </c>
      <c r="AR194" s="380">
        <v>34.998190042534397</v>
      </c>
      <c r="AS194" s="89">
        <v>29.764026695127171</v>
      </c>
      <c r="AT194" s="380">
        <v>15.16772911318766</v>
      </c>
      <c r="AU194" s="380">
        <v>4.5997855864216568</v>
      </c>
      <c r="AV194" s="89">
        <v>1.4089420070880065</v>
      </c>
      <c r="AW194" s="380">
        <v>0.45430814706605221</v>
      </c>
      <c r="AX194" s="380">
        <v>8.7282519261856636E-2</v>
      </c>
      <c r="AY194" s="89">
        <v>6.8165914158756831</v>
      </c>
      <c r="AZ194" s="380">
        <v>5.6786927612762064</v>
      </c>
      <c r="BA194" s="380">
        <v>0.25300868641369384</v>
      </c>
      <c r="BB194" s="89">
        <v>7.5941217273922001</v>
      </c>
      <c r="BC194" s="382">
        <v>1.3039449293490961</v>
      </c>
      <c r="BD194" s="382">
        <v>1.6631026501107069E-2</v>
      </c>
      <c r="BE194" s="381">
        <v>0.86115708600174412</v>
      </c>
      <c r="BF194" s="380">
        <v>2.1718611801880909</v>
      </c>
      <c r="BG194" s="380">
        <v>0.86115708600174412</v>
      </c>
      <c r="BH194" s="89">
        <v>320.04573671761068</v>
      </c>
      <c r="BI194" s="380">
        <v>36.550551381608507</v>
      </c>
      <c r="BJ194" s="380">
        <v>0.22956881559249523</v>
      </c>
      <c r="BK194" s="89">
        <v>1029.4015878635316</v>
      </c>
      <c r="BL194" s="380">
        <v>169.9643094187098</v>
      </c>
      <c r="BM194" s="380">
        <v>0.28659087833018476</v>
      </c>
      <c r="BN194" s="89">
        <v>1134.9885893151152</v>
      </c>
      <c r="BO194" s="380">
        <v>182.62694984605261</v>
      </c>
      <c r="BP194" s="380">
        <v>1.559219812794592</v>
      </c>
      <c r="BQ194" s="89">
        <v>0.21238150568482897</v>
      </c>
      <c r="BR194" s="380">
        <v>0.15607112978141538</v>
      </c>
      <c r="BS194" s="380">
        <v>8.5778897723351507E-3</v>
      </c>
      <c r="BT194" s="381">
        <v>5.8242436355701213E-2</v>
      </c>
      <c r="BU194" s="380">
        <v>0</v>
      </c>
      <c r="BV194" s="380">
        <v>5.8242436355701213E-2</v>
      </c>
      <c r="BW194" s="89">
        <v>0.61809199489042166</v>
      </c>
      <c r="BX194" s="380">
        <v>0.48576439728448512</v>
      </c>
      <c r="BY194" s="380">
        <v>8.876017501083823E-2</v>
      </c>
      <c r="BZ194" s="89">
        <v>1.8717806445581011</v>
      </c>
      <c r="CA194" s="380">
        <v>1.3126752957920704</v>
      </c>
      <c r="CB194" s="380">
        <v>7.8476854802011276E-2</v>
      </c>
      <c r="CC194" s="89">
        <v>0.7270763618071312</v>
      </c>
      <c r="CD194" s="380">
        <v>0.31638648715807471</v>
      </c>
      <c r="CE194" s="380">
        <v>1.6144358967175872E-2</v>
      </c>
      <c r="CF194" s="89">
        <v>7.5508702453411063</v>
      </c>
      <c r="CG194" s="380">
        <v>1.9277975372807177</v>
      </c>
      <c r="CH194" s="380">
        <v>8.1578245172773123E-2</v>
      </c>
      <c r="CI194" s="89">
        <v>2.1291216866262781</v>
      </c>
      <c r="CJ194" s="380">
        <v>0.97335636044196827</v>
      </c>
      <c r="CK194" s="380">
        <v>3.8688477668680776E-2</v>
      </c>
      <c r="CL194" s="381">
        <v>0.45423455352150327</v>
      </c>
      <c r="CM194" s="380">
        <v>1.153179898698359</v>
      </c>
      <c r="CN194" s="380">
        <v>0.45423455352150327</v>
      </c>
      <c r="CO194" s="89">
        <v>490.2100856104845</v>
      </c>
      <c r="CP194" s="380">
        <v>59.080786454973527</v>
      </c>
      <c r="CQ194" s="380">
        <v>4.979740105255339E-3</v>
      </c>
      <c r="CR194" s="89">
        <v>349.1756738454842</v>
      </c>
      <c r="CS194" s="380">
        <v>39.543093259753377</v>
      </c>
      <c r="CT194" s="380">
        <v>0</v>
      </c>
      <c r="CU194" s="89">
        <v>3.8033404610889638</v>
      </c>
      <c r="CV194" s="380">
        <v>0.80972413709811231</v>
      </c>
      <c r="CW194" s="380">
        <v>4.0411405005797221E-3</v>
      </c>
      <c r="CX194" s="381">
        <v>2.4067992972971459E-3</v>
      </c>
      <c r="CY194" s="380">
        <v>0</v>
      </c>
      <c r="CZ194" s="380">
        <v>2.4067992972971459E-3</v>
      </c>
      <c r="DA194" s="89">
        <v>0</v>
      </c>
      <c r="DB194" s="380">
        <v>0</v>
      </c>
      <c r="DC194" s="380">
        <v>0</v>
      </c>
      <c r="DD194" s="381">
        <v>2.0579122875535014E-2</v>
      </c>
      <c r="DE194" s="380">
        <v>0</v>
      </c>
      <c r="DF194" s="380">
        <v>2.0579122875535014E-2</v>
      </c>
      <c r="DG194" s="381">
        <v>1.3111341930744785E-2</v>
      </c>
      <c r="DH194" s="380">
        <v>0</v>
      </c>
      <c r="DI194" s="380">
        <v>1.3111341930744785E-2</v>
      </c>
      <c r="DJ194" s="89">
        <v>9.4234826556195816</v>
      </c>
      <c r="DK194" s="380">
        <v>2.2951557087830783</v>
      </c>
      <c r="DL194" s="380">
        <v>2.3081440358640515E-2</v>
      </c>
      <c r="DM194" s="89">
        <v>239.15584169358647</v>
      </c>
      <c r="DN194" s="380">
        <v>31.203499616896682</v>
      </c>
      <c r="DO194" s="380">
        <v>0</v>
      </c>
      <c r="DP194" s="89">
        <v>662.77476361377023</v>
      </c>
      <c r="DQ194" s="380">
        <v>86.203308587276609</v>
      </c>
      <c r="DR194" s="380">
        <v>2.6964619631257539E-3</v>
      </c>
      <c r="DS194" s="89">
        <v>99.269019474244431</v>
      </c>
      <c r="DT194" s="380">
        <v>12.469372508992189</v>
      </c>
      <c r="DU194" s="380">
        <v>0</v>
      </c>
      <c r="DV194" s="89">
        <v>521.07537589008064</v>
      </c>
      <c r="DW194" s="380">
        <v>51.785797073321909</v>
      </c>
      <c r="DX194" s="380">
        <v>0</v>
      </c>
      <c r="DY194" s="89">
        <v>124.09005898590773</v>
      </c>
      <c r="DZ194" s="380">
        <v>10.952595351199609</v>
      </c>
      <c r="EA194" s="380">
        <v>9.5767842161755979E-3</v>
      </c>
      <c r="EB194" s="89">
        <v>36.601216372084018</v>
      </c>
      <c r="EC194" s="380">
        <v>2.3510627247990299</v>
      </c>
      <c r="ED194" s="380">
        <v>2.5514787980949818E-3</v>
      </c>
      <c r="EE194" s="89">
        <v>125.68327459650838</v>
      </c>
      <c r="EF194" s="380">
        <v>8.3470837476702684</v>
      </c>
      <c r="EG194" s="380">
        <v>9.5042646857636925E-3</v>
      </c>
      <c r="EH194" s="89">
        <v>14.854751343168941</v>
      </c>
      <c r="EI194" s="380">
        <v>1.3414256538746641</v>
      </c>
      <c r="EJ194" s="380">
        <v>0</v>
      </c>
      <c r="EK194" s="89">
        <v>77.693046017004235</v>
      </c>
      <c r="EL194" s="380">
        <v>8.3594857739445736</v>
      </c>
      <c r="EM194" s="380">
        <v>5.1691845586921007E-3</v>
      </c>
      <c r="EN194" s="89">
        <v>13.440452623478169</v>
      </c>
      <c r="EO194" s="380">
        <v>1.7214334203050801</v>
      </c>
      <c r="EP194" s="380">
        <v>0</v>
      </c>
      <c r="EQ194" s="89">
        <v>31.2282808445194</v>
      </c>
      <c r="ER194" s="380">
        <v>3.8029428280746345</v>
      </c>
      <c r="ES194" s="380">
        <v>0</v>
      </c>
      <c r="ET194" s="89">
        <v>3.229451651284664</v>
      </c>
      <c r="EU194" s="380">
        <v>0.53358036185830438</v>
      </c>
      <c r="EV194" s="380">
        <v>0</v>
      </c>
      <c r="EW194" s="89">
        <v>17.236681353542746</v>
      </c>
      <c r="EX194" s="380">
        <v>3.1101258410842836</v>
      </c>
      <c r="EY194" s="380">
        <v>6.1289059451913163E-3</v>
      </c>
      <c r="EZ194" s="89">
        <v>2.2100843400128869</v>
      </c>
      <c r="FA194" s="380">
        <v>0.33434086393386592</v>
      </c>
      <c r="FB194" s="380">
        <v>1.3592066507825385E-3</v>
      </c>
      <c r="FC194" s="381">
        <v>5.9909871062702753E-3</v>
      </c>
      <c r="FD194" s="380">
        <v>0</v>
      </c>
      <c r="FE194" s="380">
        <v>5.9909871062702753E-3</v>
      </c>
      <c r="FF194" s="89">
        <v>0.58338438092098344</v>
      </c>
      <c r="FG194" s="380">
        <v>0.2490436514078686</v>
      </c>
      <c r="FH194" s="380">
        <v>5.3394825287561443E-3</v>
      </c>
      <c r="FI194" s="381">
        <v>5.6469803647121288E-3</v>
      </c>
      <c r="FJ194" s="380">
        <v>0</v>
      </c>
      <c r="FK194" s="380">
        <v>5.6469803647121288E-3</v>
      </c>
      <c r="FL194" s="89">
        <v>2.3664985739719446</v>
      </c>
      <c r="FM194" s="380">
        <v>0.43246862102443551</v>
      </c>
      <c r="FN194" s="380">
        <v>0</v>
      </c>
      <c r="FO194" s="89">
        <v>0.73172453305399898</v>
      </c>
      <c r="FP194" s="380">
        <v>0.19349258895886542</v>
      </c>
      <c r="FQ194" s="380">
        <v>0</v>
      </c>
      <c r="FS194" s="118">
        <v>2317.7179726446775</v>
      </c>
      <c r="FT194" s="118">
        <v>0.88449157805106415</v>
      </c>
      <c r="FU194" s="118">
        <v>1.4039067504668445</v>
      </c>
      <c r="FV194" s="207">
        <v>1.0707729705727635</v>
      </c>
    </row>
    <row r="195" spans="2:178">
      <c r="B195" s="73" t="s">
        <v>17</v>
      </c>
      <c r="C195" s="73" t="s">
        <v>51</v>
      </c>
      <c r="D195" s="143" t="s">
        <v>57</v>
      </c>
      <c r="E195" s="174">
        <v>55.65</v>
      </c>
      <c r="F195" s="73">
        <v>0</v>
      </c>
      <c r="G195" s="156" t="s">
        <v>322</v>
      </c>
      <c r="H195" s="73" t="s">
        <v>54</v>
      </c>
      <c r="I195" s="73" t="s">
        <v>1096</v>
      </c>
      <c r="J195" s="73" t="s">
        <v>920</v>
      </c>
      <c r="K195" s="73">
        <v>33</v>
      </c>
      <c r="L195" s="403">
        <v>36.229590514748203</v>
      </c>
      <c r="M195" s="403"/>
      <c r="N195" s="135">
        <v>135.55921709606542</v>
      </c>
      <c r="O195" s="379">
        <v>30860</v>
      </c>
      <c r="P195" s="379">
        <v>980</v>
      </c>
      <c r="Q195" s="203"/>
      <c r="R195" s="381">
        <v>2.0192602981565435</v>
      </c>
      <c r="S195" s="380">
        <v>4.9923965708102003</v>
      </c>
      <c r="T195" s="380">
        <v>2.0192602981565435</v>
      </c>
      <c r="U195" s="89">
        <v>17.684237419780672</v>
      </c>
      <c r="V195" s="380">
        <v>13.194637540935263</v>
      </c>
      <c r="W195" s="380">
        <v>4.1269544022850448</v>
      </c>
      <c r="X195" s="89">
        <v>163.71338100775137</v>
      </c>
      <c r="Y195" s="380">
        <v>13.834566551284174</v>
      </c>
      <c r="Z195" s="380">
        <v>1.6419424024401856</v>
      </c>
      <c r="AA195" s="89">
        <v>553.61680587701142</v>
      </c>
      <c r="AB195" s="380">
        <v>107.98957835627188</v>
      </c>
      <c r="AC195" s="380">
        <v>0.23979372900382503</v>
      </c>
      <c r="AD195" s="89">
        <v>6.3496812399331377</v>
      </c>
      <c r="AE195" s="380">
        <v>12.077957395080753</v>
      </c>
      <c r="AF195" s="380">
        <v>0.95868716475172244</v>
      </c>
      <c r="AG195" s="89">
        <v>463.44839714836797</v>
      </c>
      <c r="AH195" s="380">
        <v>511.51054591163557</v>
      </c>
      <c r="AI195" s="380">
        <v>163.82805134756975</v>
      </c>
      <c r="AJ195" s="89">
        <v>163991.84229749485</v>
      </c>
      <c r="AK195" s="380">
        <v>24676.363898641357</v>
      </c>
      <c r="AL195" s="380">
        <v>9.1546470727166618</v>
      </c>
      <c r="AM195" s="89">
        <v>123.97119120972806</v>
      </c>
      <c r="AN195" s="380">
        <v>131.07641727416191</v>
      </c>
      <c r="AO195" s="380">
        <v>49.098257189219758</v>
      </c>
      <c r="AP195" s="89">
        <v>456.61823558698751</v>
      </c>
      <c r="AQ195" s="380">
        <v>209.70160282884925</v>
      </c>
      <c r="AR195" s="380">
        <v>77.076720163387932</v>
      </c>
      <c r="AS195" s="381">
        <v>10.35828475987935</v>
      </c>
      <c r="AT195" s="380">
        <v>33.115711708290689</v>
      </c>
      <c r="AU195" s="380">
        <v>10.35828475987935</v>
      </c>
      <c r="AV195" s="89">
        <v>1.2007480095592167</v>
      </c>
      <c r="AW195" s="380">
        <v>0.81373617115082786</v>
      </c>
      <c r="AX195" s="380">
        <v>0.27230674909391744</v>
      </c>
      <c r="AY195" s="89">
        <v>5.8008959844365764</v>
      </c>
      <c r="AZ195" s="380">
        <v>6.6672572694312269</v>
      </c>
      <c r="BA195" s="380">
        <v>0.28726928745597224</v>
      </c>
      <c r="BB195" s="89">
        <v>8.0595257464150656</v>
      </c>
      <c r="BC195" s="382">
        <v>1.9647257746452462</v>
      </c>
      <c r="BD195" s="382">
        <v>4.4293000274802118E-2</v>
      </c>
      <c r="BE195" s="381">
        <v>2.0845730740387056</v>
      </c>
      <c r="BF195" s="380">
        <v>4.9395161245101384</v>
      </c>
      <c r="BG195" s="380">
        <v>2.0845730740387056</v>
      </c>
      <c r="BH195" s="89">
        <v>286.23626188189553</v>
      </c>
      <c r="BI195" s="380">
        <v>39.091708855426376</v>
      </c>
      <c r="BJ195" s="380">
        <v>0.60469783404536126</v>
      </c>
      <c r="BK195" s="89">
        <v>833.76615883070463</v>
      </c>
      <c r="BL195" s="380">
        <v>175.3277118827227</v>
      </c>
      <c r="BM195" s="380">
        <v>0.68267771186424109</v>
      </c>
      <c r="BN195" s="89">
        <v>971.02903158285983</v>
      </c>
      <c r="BO195" s="380">
        <v>185.70116493553257</v>
      </c>
      <c r="BP195" s="380">
        <v>3.6156115701430842</v>
      </c>
      <c r="BQ195" s="89">
        <v>0.14462063230810124</v>
      </c>
      <c r="BR195" s="380">
        <v>0.24784978056449289</v>
      </c>
      <c r="BS195" s="380">
        <v>2.5179682521040334E-2</v>
      </c>
      <c r="BT195" s="381">
        <v>0.15125212747888947</v>
      </c>
      <c r="BU195" s="380">
        <v>0</v>
      </c>
      <c r="BV195" s="380">
        <v>0.15125212747888947</v>
      </c>
      <c r="BW195" s="89">
        <v>0.50587735939882084</v>
      </c>
      <c r="BX195" s="380">
        <v>0.92915652624492384</v>
      </c>
      <c r="BY195" s="380">
        <v>0.18755671104929655</v>
      </c>
      <c r="BZ195" s="89">
        <v>2.0486834726750662</v>
      </c>
      <c r="CA195" s="380">
        <v>1.6133564920494812</v>
      </c>
      <c r="CB195" s="380">
        <v>0.17007485034514008</v>
      </c>
      <c r="CC195" s="89">
        <v>0.91761626137592645</v>
      </c>
      <c r="CD195" s="380">
        <v>0.54295829302026422</v>
      </c>
      <c r="CE195" s="380">
        <v>3.4694107025104705E-2</v>
      </c>
      <c r="CF195" s="89">
        <v>8.0799071893373426</v>
      </c>
      <c r="CG195" s="380">
        <v>2.89132117528179</v>
      </c>
      <c r="CH195" s="380">
        <v>0.2666379628161244</v>
      </c>
      <c r="CI195" s="89">
        <v>2.3972298503918976</v>
      </c>
      <c r="CJ195" s="380">
        <v>1.5762334674529364</v>
      </c>
      <c r="CK195" s="380">
        <v>9.2795682656785436E-2</v>
      </c>
      <c r="CL195" s="381">
        <v>1.0982595981807559</v>
      </c>
      <c r="CM195" s="380">
        <v>3.2945895669187872</v>
      </c>
      <c r="CN195" s="380">
        <v>1.0982595981807559</v>
      </c>
      <c r="CO195" s="89">
        <v>504.21095836013257</v>
      </c>
      <c r="CP195" s="380">
        <v>55.97543838690094</v>
      </c>
      <c r="CQ195" s="380">
        <v>1.3281099004033467E-2</v>
      </c>
      <c r="CR195" s="89">
        <v>363.1515740216995</v>
      </c>
      <c r="CS195" s="380">
        <v>36.19577139121278</v>
      </c>
      <c r="CT195" s="380">
        <v>6.9358486297417679E-3</v>
      </c>
      <c r="CU195" s="89">
        <v>3.9260633538496528</v>
      </c>
      <c r="CV195" s="380">
        <v>1.2087344451754467</v>
      </c>
      <c r="CW195" s="380">
        <v>0</v>
      </c>
      <c r="CX195" s="89">
        <v>0</v>
      </c>
      <c r="CY195" s="380">
        <v>0</v>
      </c>
      <c r="CZ195" s="380">
        <v>0</v>
      </c>
      <c r="DA195" s="89">
        <v>0</v>
      </c>
      <c r="DB195" s="380">
        <v>0</v>
      </c>
      <c r="DC195" s="380">
        <v>0</v>
      </c>
      <c r="DD195" s="381">
        <v>6.393796728680147E-2</v>
      </c>
      <c r="DE195" s="380">
        <v>0</v>
      </c>
      <c r="DF195" s="380">
        <v>6.393796728680147E-2</v>
      </c>
      <c r="DG195" s="381">
        <v>1.1439428501353899E-2</v>
      </c>
      <c r="DH195" s="380">
        <v>0</v>
      </c>
      <c r="DI195" s="380">
        <v>1.1439428501353899E-2</v>
      </c>
      <c r="DJ195" s="89">
        <v>10.233402225895338</v>
      </c>
      <c r="DK195" s="380">
        <v>3.9179202382582807</v>
      </c>
      <c r="DL195" s="380">
        <v>0</v>
      </c>
      <c r="DM195" s="89">
        <v>247.32076957904783</v>
      </c>
      <c r="DN195" s="380">
        <v>33.617565728353227</v>
      </c>
      <c r="DO195" s="380">
        <v>0</v>
      </c>
      <c r="DP195" s="89">
        <v>677.27237438496309</v>
      </c>
      <c r="DQ195" s="380">
        <v>92.192136710805372</v>
      </c>
      <c r="DR195" s="380">
        <v>4.4870240566782186E-3</v>
      </c>
      <c r="DS195" s="89">
        <v>101.84739459746126</v>
      </c>
      <c r="DT195" s="380">
        <v>11.587283781952731</v>
      </c>
      <c r="DU195" s="380">
        <v>0</v>
      </c>
      <c r="DV195" s="89">
        <v>537.91305061643368</v>
      </c>
      <c r="DW195" s="380">
        <v>55.529635811883956</v>
      </c>
      <c r="DX195" s="380">
        <v>0</v>
      </c>
      <c r="DY195" s="89">
        <v>127.06834746071121</v>
      </c>
      <c r="DZ195" s="380">
        <v>13.809255080662183</v>
      </c>
      <c r="EA195" s="380">
        <v>0</v>
      </c>
      <c r="EB195" s="89">
        <v>38.14757617010585</v>
      </c>
      <c r="EC195" s="380">
        <v>3.1943770742755926</v>
      </c>
      <c r="ED195" s="380">
        <v>0</v>
      </c>
      <c r="EE195" s="89">
        <v>130.10486212474729</v>
      </c>
      <c r="EF195" s="380">
        <v>14.535539336654777</v>
      </c>
      <c r="EG195" s="380">
        <v>2.2234263156341964E-2</v>
      </c>
      <c r="EH195" s="89">
        <v>15.257439933275991</v>
      </c>
      <c r="EI195" s="380">
        <v>1.8157058879671546</v>
      </c>
      <c r="EJ195" s="380">
        <v>0</v>
      </c>
      <c r="EK195" s="89">
        <v>81.215369981880556</v>
      </c>
      <c r="EL195" s="380">
        <v>9.4741384177991019</v>
      </c>
      <c r="EM195" s="380">
        <v>1.2098176978910875E-2</v>
      </c>
      <c r="EN195" s="89">
        <v>13.939260447432879</v>
      </c>
      <c r="EO195" s="380">
        <v>2.0652639438169911</v>
      </c>
      <c r="EP195" s="380">
        <v>0</v>
      </c>
      <c r="EQ195" s="89">
        <v>32.385418034752071</v>
      </c>
      <c r="ER195" s="380">
        <v>5.0335178178835722</v>
      </c>
      <c r="ES195" s="380">
        <v>0</v>
      </c>
      <c r="ET195" s="89">
        <v>3.3604090823874575</v>
      </c>
      <c r="EU195" s="380">
        <v>0.68169341680488493</v>
      </c>
      <c r="EV195" s="380">
        <v>0</v>
      </c>
      <c r="EW195" s="89">
        <v>17.836211082634495</v>
      </c>
      <c r="EX195" s="380">
        <v>3.5956760797469318</v>
      </c>
      <c r="EY195" s="380">
        <v>1.4336743858875697E-2</v>
      </c>
      <c r="EZ195" s="89">
        <v>2.2170258030729846</v>
      </c>
      <c r="FA195" s="380">
        <v>0.51734341923422311</v>
      </c>
      <c r="FB195" s="380">
        <v>0</v>
      </c>
      <c r="FC195" s="381">
        <v>1.9653397572540202E-2</v>
      </c>
      <c r="FD195" s="380">
        <v>0</v>
      </c>
      <c r="FE195" s="380">
        <v>1.9653397572540202E-2</v>
      </c>
      <c r="FF195" s="89">
        <v>0.56354429659526806</v>
      </c>
      <c r="FG195" s="380">
        <v>0.38818134088344952</v>
      </c>
      <c r="FH195" s="380">
        <v>1.5213388685287285E-2</v>
      </c>
      <c r="FI195" s="381">
        <v>1.2002212460013519E-2</v>
      </c>
      <c r="FJ195" s="380">
        <v>0</v>
      </c>
      <c r="FK195" s="380">
        <v>1.2002212460013519E-2</v>
      </c>
      <c r="FL195" s="89">
        <v>2.438986641876097</v>
      </c>
      <c r="FM195" s="380">
        <v>0.56599529403093574</v>
      </c>
      <c r="FN195" s="380">
        <v>4.0847285980966227E-3</v>
      </c>
      <c r="FO195" s="89">
        <v>0.73884445121956299</v>
      </c>
      <c r="FP195" s="380">
        <v>0.30391511615461247</v>
      </c>
      <c r="FQ195" s="380">
        <v>0</v>
      </c>
      <c r="FS195" s="118">
        <v>2389.0370833206057</v>
      </c>
      <c r="FT195" s="118">
        <v>0.89605042604096985</v>
      </c>
      <c r="FU195" s="118">
        <v>1.3884311522494028</v>
      </c>
      <c r="FV195" s="207">
        <v>1.1001164887190109</v>
      </c>
    </row>
    <row r="196" spans="2:178">
      <c r="B196" s="73" t="s">
        <v>17</v>
      </c>
      <c r="C196" s="73" t="s">
        <v>51</v>
      </c>
      <c r="D196" s="143" t="s">
        <v>57</v>
      </c>
      <c r="E196" s="174">
        <v>55.65</v>
      </c>
      <c r="F196" s="73">
        <v>0</v>
      </c>
      <c r="G196" s="156" t="s">
        <v>322</v>
      </c>
      <c r="H196" s="73" t="s">
        <v>54</v>
      </c>
      <c r="I196" s="73" t="s">
        <v>1097</v>
      </c>
      <c r="J196" s="73" t="s">
        <v>920</v>
      </c>
      <c r="K196" s="73">
        <v>44</v>
      </c>
      <c r="L196" s="403">
        <v>36.229590514748203</v>
      </c>
      <c r="M196" s="403"/>
      <c r="N196" s="135">
        <v>556.26023567006143</v>
      </c>
      <c r="O196" s="379">
        <v>31240</v>
      </c>
      <c r="P196" s="379">
        <v>1130</v>
      </c>
      <c r="Q196" s="203"/>
      <c r="R196" s="381">
        <v>1.21278552232966</v>
      </c>
      <c r="S196" s="380">
        <v>2.7408681031006701</v>
      </c>
      <c r="T196" s="380">
        <v>1.21278552232966</v>
      </c>
      <c r="U196" s="89">
        <v>14.549782966524599</v>
      </c>
      <c r="V196" s="380">
        <v>8.6204608357520005</v>
      </c>
      <c r="W196" s="380">
        <v>2.2010783244907599</v>
      </c>
      <c r="X196" s="89">
        <v>167.10569864484299</v>
      </c>
      <c r="Y196" s="380">
        <v>14.924445504198699</v>
      </c>
      <c r="Z196" s="380">
        <v>0.84519549766367696</v>
      </c>
      <c r="AA196" s="89">
        <v>521.21393491444201</v>
      </c>
      <c r="AB196" s="380">
        <v>80.581211801290706</v>
      </c>
      <c r="AC196" s="380">
        <v>0.10911314640698</v>
      </c>
      <c r="AD196" s="381">
        <v>1.2499819401614201</v>
      </c>
      <c r="AE196" s="380">
        <v>4.8150229352998899</v>
      </c>
      <c r="AF196" s="380">
        <v>1.2499819401614201</v>
      </c>
      <c r="AG196" s="89">
        <v>201.811492594036</v>
      </c>
      <c r="AH196" s="380">
        <v>328.798875867334</v>
      </c>
      <c r="AI196" s="380">
        <v>191.56320734456199</v>
      </c>
      <c r="AJ196" s="89">
        <v>162817.37276941899</v>
      </c>
      <c r="AK196" s="380">
        <v>18178.631301145298</v>
      </c>
      <c r="AL196" s="380">
        <v>5.4503615182167797</v>
      </c>
      <c r="AM196" s="89">
        <v>139.580590930358</v>
      </c>
      <c r="AN196" s="380">
        <v>101.083502020566</v>
      </c>
      <c r="AO196" s="380">
        <v>29.759267349573001</v>
      </c>
      <c r="AP196" s="89">
        <v>430.171126489968</v>
      </c>
      <c r="AQ196" s="380">
        <v>146.38554767050701</v>
      </c>
      <c r="AR196" s="380">
        <v>48.432276871309497</v>
      </c>
      <c r="AS196" s="381">
        <v>8.8328195136512999</v>
      </c>
      <c r="AT196" s="380">
        <v>24.201729647413199</v>
      </c>
      <c r="AU196" s="380">
        <v>8.8328195136512999</v>
      </c>
      <c r="AV196" s="89">
        <v>0.86380001842543497</v>
      </c>
      <c r="AW196" s="380">
        <v>0.52863236593079199</v>
      </c>
      <c r="AX196" s="380">
        <v>0.170070218424168</v>
      </c>
      <c r="AY196" s="89">
        <v>1.33527021416629</v>
      </c>
      <c r="AZ196" s="380">
        <v>2.67054042833258</v>
      </c>
      <c r="BA196" s="380">
        <v>0.32740391026687099</v>
      </c>
      <c r="BB196" s="89">
        <v>5.1185606955671901</v>
      </c>
      <c r="BC196" s="382">
        <v>2.1430611567877098</v>
      </c>
      <c r="BD196" s="382">
        <v>2.3934335750183E-2</v>
      </c>
      <c r="BE196" s="381">
        <v>1.4477495752609499</v>
      </c>
      <c r="BF196" s="380">
        <v>2.9632839374865201</v>
      </c>
      <c r="BG196" s="380">
        <v>1.4477495752609499</v>
      </c>
      <c r="BH196" s="89">
        <v>308.03654104818003</v>
      </c>
      <c r="BI196" s="380">
        <v>44.721445787105601</v>
      </c>
      <c r="BJ196" s="380">
        <v>0.289873044821579</v>
      </c>
      <c r="BK196" s="89">
        <v>732.64867622231702</v>
      </c>
      <c r="BL196" s="380">
        <v>248.64385169635099</v>
      </c>
      <c r="BM196" s="380">
        <v>0.44016286851890901</v>
      </c>
      <c r="BN196" s="89">
        <v>927.24484426973095</v>
      </c>
      <c r="BO196" s="380">
        <v>335.502423497145</v>
      </c>
      <c r="BP196" s="380">
        <v>2.2423340184150802</v>
      </c>
      <c r="BQ196" s="89">
        <v>0.22096529333262399</v>
      </c>
      <c r="BR196" s="380">
        <v>0.27885052547961098</v>
      </c>
      <c r="BS196" s="380">
        <v>8.56440189314292E-3</v>
      </c>
      <c r="BT196" s="89">
        <v>0.33554569463049799</v>
      </c>
      <c r="BU196" s="380">
        <v>0.67109138926099599</v>
      </c>
      <c r="BV196" s="380">
        <v>8.3860629226332195E-2</v>
      </c>
      <c r="BW196" s="89">
        <v>0.291018724879334</v>
      </c>
      <c r="BX196" s="380">
        <v>0.582037449758668</v>
      </c>
      <c r="BY196" s="380">
        <v>0.108639350120978</v>
      </c>
      <c r="BZ196" s="89">
        <v>0.89594327850611299</v>
      </c>
      <c r="CA196" s="380">
        <v>0.97374667155997496</v>
      </c>
      <c r="CB196" s="380">
        <v>0.14143639700264399</v>
      </c>
      <c r="CC196" s="89">
        <v>0.47080559135295103</v>
      </c>
      <c r="CD196" s="380">
        <v>0.41789332083624697</v>
      </c>
      <c r="CE196" s="380">
        <v>2.8662441070083301E-2</v>
      </c>
      <c r="CF196" s="89">
        <v>7.9290530460385602</v>
      </c>
      <c r="CG196" s="380">
        <v>2.3543622621921698</v>
      </c>
      <c r="CH196" s="380">
        <v>0.11836660693430701</v>
      </c>
      <c r="CI196" s="89">
        <v>1.9833222958760801</v>
      </c>
      <c r="CJ196" s="380">
        <v>1.0833820435356301</v>
      </c>
      <c r="CK196" s="380">
        <v>6.5385568637687796E-2</v>
      </c>
      <c r="CL196" s="381">
        <v>0.62705133642127198</v>
      </c>
      <c r="CM196" s="380">
        <v>1.75712952934891</v>
      </c>
      <c r="CN196" s="380">
        <v>0.62705133642127198</v>
      </c>
      <c r="CO196" s="89">
        <v>483.87831584951698</v>
      </c>
      <c r="CP196" s="380">
        <v>48.5700092441487</v>
      </c>
      <c r="CQ196" s="380">
        <v>3.3499901948935299E-3</v>
      </c>
      <c r="CR196" s="89">
        <v>333.95236424866198</v>
      </c>
      <c r="CS196" s="380">
        <v>29.6334714551632</v>
      </c>
      <c r="CT196" s="380">
        <v>2.7722600027545001E-3</v>
      </c>
      <c r="CU196" s="89">
        <v>2.6764535075521199</v>
      </c>
      <c r="CV196" s="380">
        <v>0.72808512934811098</v>
      </c>
      <c r="CW196" s="380">
        <v>0</v>
      </c>
      <c r="CX196" s="89">
        <v>0</v>
      </c>
      <c r="CY196" s="380">
        <v>0</v>
      </c>
      <c r="CZ196" s="380">
        <v>0</v>
      </c>
      <c r="DA196" s="89">
        <v>0</v>
      </c>
      <c r="DB196" s="380">
        <v>0</v>
      </c>
      <c r="DC196" s="380">
        <v>0</v>
      </c>
      <c r="DD196" s="381">
        <v>4.1221919190814901E-2</v>
      </c>
      <c r="DE196" s="380">
        <v>0</v>
      </c>
      <c r="DF196" s="380">
        <v>4.1221919190814901E-2</v>
      </c>
      <c r="DG196" s="381">
        <v>1.54894697196998E-2</v>
      </c>
      <c r="DH196" s="380">
        <v>0</v>
      </c>
      <c r="DI196" s="380">
        <v>1.54894697196998E-2</v>
      </c>
      <c r="DJ196" s="89">
        <v>5.4472092910496599</v>
      </c>
      <c r="DK196" s="380">
        <v>2.0965624607558802</v>
      </c>
      <c r="DL196" s="380">
        <v>0</v>
      </c>
      <c r="DM196" s="89">
        <v>232.387074895236</v>
      </c>
      <c r="DN196" s="380">
        <v>24.091030200194801</v>
      </c>
      <c r="DO196" s="380">
        <v>0</v>
      </c>
      <c r="DP196" s="89">
        <v>639.05534492499999</v>
      </c>
      <c r="DQ196" s="380">
        <v>66.964935779677901</v>
      </c>
      <c r="DR196" s="380">
        <v>0</v>
      </c>
      <c r="DS196" s="89">
        <v>97.174751317381194</v>
      </c>
      <c r="DT196" s="380">
        <v>10.3687071860102</v>
      </c>
      <c r="DU196" s="380">
        <v>0</v>
      </c>
      <c r="DV196" s="89">
        <v>508.13038832735202</v>
      </c>
      <c r="DW196" s="380">
        <v>47.083185500947103</v>
      </c>
      <c r="DX196" s="380">
        <v>0</v>
      </c>
      <c r="DY196" s="89">
        <v>121.09900926571</v>
      </c>
      <c r="DZ196" s="380">
        <v>12.3281372352769</v>
      </c>
      <c r="EA196" s="380">
        <v>0</v>
      </c>
      <c r="EB196" s="89">
        <v>34.923131126048197</v>
      </c>
      <c r="EC196" s="380">
        <v>3.9535327446203299</v>
      </c>
      <c r="ED196" s="380">
        <v>0</v>
      </c>
      <c r="EE196" s="89">
        <v>124.494970319118</v>
      </c>
      <c r="EF196" s="380">
        <v>10.727257807004699</v>
      </c>
      <c r="EG196" s="380">
        <v>0</v>
      </c>
      <c r="EH196" s="89">
        <v>14.285819870552</v>
      </c>
      <c r="EI196" s="380">
        <v>1.11577915927298</v>
      </c>
      <c r="EJ196" s="380">
        <v>0</v>
      </c>
      <c r="EK196" s="89">
        <v>76.006786076382895</v>
      </c>
      <c r="EL196" s="380">
        <v>7.3409006715942597</v>
      </c>
      <c r="EM196" s="380">
        <v>6.7825317127428201E-3</v>
      </c>
      <c r="EN196" s="89">
        <v>13.005716937800401</v>
      </c>
      <c r="EO196" s="380">
        <v>1.6431881552801899</v>
      </c>
      <c r="EP196" s="380">
        <v>1.7105473300081701E-3</v>
      </c>
      <c r="EQ196" s="89">
        <v>29.889028698140901</v>
      </c>
      <c r="ER196" s="380">
        <v>3.6380265655637198</v>
      </c>
      <c r="ES196" s="380">
        <v>0</v>
      </c>
      <c r="ET196" s="89">
        <v>2.9387058274750699</v>
      </c>
      <c r="EU196" s="380">
        <v>0.529383262437921</v>
      </c>
      <c r="EV196" s="380">
        <v>0</v>
      </c>
      <c r="EW196" s="89">
        <v>15.5108626967215</v>
      </c>
      <c r="EX196" s="380">
        <v>2.3501715408578301</v>
      </c>
      <c r="EY196" s="380">
        <v>8.0354758541697699E-3</v>
      </c>
      <c r="EZ196" s="89">
        <v>1.87776448792163</v>
      </c>
      <c r="FA196" s="380">
        <v>0.41421963772553</v>
      </c>
      <c r="FB196" s="380">
        <v>1.7787714036678001E-3</v>
      </c>
      <c r="FC196" s="381">
        <v>7.8480420148482107E-3</v>
      </c>
      <c r="FD196" s="380">
        <v>0</v>
      </c>
      <c r="FE196" s="380">
        <v>7.8480420148482107E-3</v>
      </c>
      <c r="FF196" s="89">
        <v>0.36741213015005803</v>
      </c>
      <c r="FG196" s="380">
        <v>0.21768207436758699</v>
      </c>
      <c r="FH196" s="380">
        <v>0</v>
      </c>
      <c r="FI196" s="381">
        <v>9.0100515488242099E-3</v>
      </c>
      <c r="FJ196" s="380">
        <v>0</v>
      </c>
      <c r="FK196" s="380">
        <v>9.0100515488242099E-3</v>
      </c>
      <c r="FL196" s="89">
        <v>2.2894770450388302</v>
      </c>
      <c r="FM196" s="380">
        <v>0.51727554212066496</v>
      </c>
      <c r="FN196" s="380">
        <v>0</v>
      </c>
      <c r="FO196" s="89">
        <v>0.65623830832621399</v>
      </c>
      <c r="FP196" s="380">
        <v>0.24395829461993901</v>
      </c>
      <c r="FQ196" s="380">
        <v>0</v>
      </c>
      <c r="FS196" s="118">
        <v>2244.7317190195017</v>
      </c>
      <c r="FT196" s="118">
        <v>0.85924276124658783</v>
      </c>
      <c r="FU196" s="118">
        <v>1.4489441239266678</v>
      </c>
      <c r="FV196" s="207">
        <v>1.2192567597084003</v>
      </c>
    </row>
    <row r="197" spans="2:178">
      <c r="B197" s="73" t="s">
        <v>17</v>
      </c>
      <c r="C197" s="73" t="s">
        <v>51</v>
      </c>
      <c r="D197" s="143" t="s">
        <v>57</v>
      </c>
      <c r="E197" s="174">
        <v>55.65</v>
      </c>
      <c r="F197" s="73">
        <v>0</v>
      </c>
      <c r="G197" s="156" t="s">
        <v>322</v>
      </c>
      <c r="H197" s="73" t="s">
        <v>54</v>
      </c>
      <c r="I197" s="73" t="s">
        <v>1098</v>
      </c>
      <c r="J197" s="73" t="s">
        <v>920</v>
      </c>
      <c r="K197" s="73">
        <v>33</v>
      </c>
      <c r="L197" s="403">
        <v>36.229590514748203</v>
      </c>
      <c r="M197" s="403"/>
      <c r="N197" s="135">
        <v>303.83962452566385</v>
      </c>
      <c r="O197" s="379">
        <v>30720</v>
      </c>
      <c r="P197" s="379">
        <v>1300</v>
      </c>
      <c r="Q197" s="203"/>
      <c r="R197" s="381">
        <v>3.8278013945000264</v>
      </c>
      <c r="S197" s="380">
        <v>5.8247011048036139</v>
      </c>
      <c r="T197" s="380">
        <v>3.8278013945000264</v>
      </c>
      <c r="U197" s="89">
        <v>20.816519087945192</v>
      </c>
      <c r="V197" s="380">
        <v>14.522943217778291</v>
      </c>
      <c r="W197" s="380">
        <v>5.987728647710207</v>
      </c>
      <c r="X197" s="89">
        <v>175.20982430486717</v>
      </c>
      <c r="Y197" s="380">
        <v>17.357085876090068</v>
      </c>
      <c r="Z197" s="380">
        <v>2.1100899970087603</v>
      </c>
      <c r="AA197" s="89">
        <v>534.9990923335896</v>
      </c>
      <c r="AB197" s="380">
        <v>74.844391779325719</v>
      </c>
      <c r="AC197" s="380">
        <v>0.24283766401616574</v>
      </c>
      <c r="AD197" s="89">
        <v>11.163639121911162</v>
      </c>
      <c r="AE197" s="380">
        <v>14.274343867180049</v>
      </c>
      <c r="AF197" s="380">
        <v>1.3764065335272961</v>
      </c>
      <c r="AG197" s="89">
        <v>942.15147319592438</v>
      </c>
      <c r="AH197" s="380">
        <v>584.21197085786355</v>
      </c>
      <c r="AI197" s="380">
        <v>337.57404179126047</v>
      </c>
      <c r="AJ197" s="89">
        <v>162112.95011359881</v>
      </c>
      <c r="AK197" s="380">
        <v>23036.845837899138</v>
      </c>
      <c r="AL197" s="380">
        <v>14.801103819101215</v>
      </c>
      <c r="AM197" s="381">
        <v>75.6955981475718</v>
      </c>
      <c r="AN197" s="380">
        <v>126.99158709560409</v>
      </c>
      <c r="AO197" s="380">
        <v>75.6955981475718</v>
      </c>
      <c r="AP197" s="89">
        <v>447.66248068144381</v>
      </c>
      <c r="AQ197" s="380">
        <v>165.69595482545049</v>
      </c>
      <c r="AR197" s="380">
        <v>135.36884321207197</v>
      </c>
      <c r="AS197" s="381">
        <v>16.267550653132563</v>
      </c>
      <c r="AT197" s="380">
        <v>26.364850582536867</v>
      </c>
      <c r="AU197" s="380">
        <v>16.267550653132563</v>
      </c>
      <c r="AV197" s="381">
        <v>0.37038072927834703</v>
      </c>
      <c r="AW197" s="380">
        <v>0.73402433112082166</v>
      </c>
      <c r="AX197" s="380">
        <v>0.37038072927834703</v>
      </c>
      <c r="AY197" s="381">
        <v>0.70585231289251515</v>
      </c>
      <c r="AZ197" s="380">
        <v>26.980711130509626</v>
      </c>
      <c r="BA197" s="380">
        <v>0.70585231289251515</v>
      </c>
      <c r="BB197" s="89">
        <v>8.3211356267595686</v>
      </c>
      <c r="BC197" s="382">
        <v>2.1789453524359979</v>
      </c>
      <c r="BD197" s="382">
        <v>5.8489135173217258E-2</v>
      </c>
      <c r="BE197" s="381">
        <v>2.5451653776552532</v>
      </c>
      <c r="BF197" s="380">
        <v>4.3963577471404038</v>
      </c>
      <c r="BG197" s="380">
        <v>2.5451653776552532</v>
      </c>
      <c r="BH197" s="89">
        <v>280.32477088374287</v>
      </c>
      <c r="BI197" s="380">
        <v>38.255359114494802</v>
      </c>
      <c r="BJ197" s="380">
        <v>0.89654493749198449</v>
      </c>
      <c r="BK197" s="89">
        <v>879.5182651713219</v>
      </c>
      <c r="BL197" s="380">
        <v>192.66059213973546</v>
      </c>
      <c r="BM197" s="380">
        <v>1.0863402017445396</v>
      </c>
      <c r="BN197" s="89">
        <v>979.95824881928672</v>
      </c>
      <c r="BO197" s="380">
        <v>185.80583461574096</v>
      </c>
      <c r="BP197" s="380">
        <v>6.7313422778359611</v>
      </c>
      <c r="BQ197" s="381">
        <v>2.4146143378246006E-2</v>
      </c>
      <c r="BR197" s="380">
        <v>0.19977525836034937</v>
      </c>
      <c r="BS197" s="380">
        <v>2.4146143378246006E-2</v>
      </c>
      <c r="BT197" s="381">
        <v>0.19302505282378854</v>
      </c>
      <c r="BU197" s="380">
        <v>0</v>
      </c>
      <c r="BV197" s="380">
        <v>0.19302505282378854</v>
      </c>
      <c r="BW197" s="381">
        <v>0.34407251803539318</v>
      </c>
      <c r="BX197" s="380">
        <v>0.66460497300875487</v>
      </c>
      <c r="BY197" s="380">
        <v>0.34407251803539318</v>
      </c>
      <c r="BZ197" s="89">
        <v>2.6374068834819013</v>
      </c>
      <c r="CA197" s="380">
        <v>3.7094083774169517</v>
      </c>
      <c r="CB197" s="380">
        <v>0.27942356290777409</v>
      </c>
      <c r="CC197" s="89">
        <v>0.57925206502783699</v>
      </c>
      <c r="CD197" s="380">
        <v>0.46927297511784427</v>
      </c>
      <c r="CE197" s="380">
        <v>6.197172177390798E-2</v>
      </c>
      <c r="CF197" s="89">
        <v>8.0943591707320515</v>
      </c>
      <c r="CG197" s="380">
        <v>2.8372399859761472</v>
      </c>
      <c r="CH197" s="380">
        <v>0.29710157344635979</v>
      </c>
      <c r="CI197" s="89">
        <v>2.4663468553567727</v>
      </c>
      <c r="CJ197" s="380">
        <v>1.7020698803343843</v>
      </c>
      <c r="CK197" s="380">
        <v>0.21948500018663292</v>
      </c>
      <c r="CL197" s="381">
        <v>1.7423920745774466</v>
      </c>
      <c r="CM197" s="380">
        <v>2.6615632085101484</v>
      </c>
      <c r="CN197" s="380">
        <v>1.7423920745774466</v>
      </c>
      <c r="CO197" s="89">
        <v>499.12152275115318</v>
      </c>
      <c r="CP197" s="380">
        <v>66.753213997464428</v>
      </c>
      <c r="CQ197" s="380">
        <v>1.3353581524248438E-2</v>
      </c>
      <c r="CR197" s="89">
        <v>406.11817393880904</v>
      </c>
      <c r="CS197" s="380">
        <v>45.507713263485101</v>
      </c>
      <c r="CT197" s="380">
        <v>1.1032527940904185E-2</v>
      </c>
      <c r="CU197" s="89">
        <v>4.0114229754896193</v>
      </c>
      <c r="CV197" s="380">
        <v>1.1254438382049288</v>
      </c>
      <c r="CW197" s="380">
        <v>0</v>
      </c>
      <c r="CX197" s="381">
        <v>1.2614287061255593E-2</v>
      </c>
      <c r="CY197" s="380">
        <v>0</v>
      </c>
      <c r="CZ197" s="380">
        <v>1.2614287061255593E-2</v>
      </c>
      <c r="DA197" s="381">
        <v>5.1093917949187551E-2</v>
      </c>
      <c r="DB197" s="380">
        <v>0</v>
      </c>
      <c r="DC197" s="380">
        <v>5.1093917949187551E-2</v>
      </c>
      <c r="DD197" s="381">
        <v>6.574584123341487E-2</v>
      </c>
      <c r="DE197" s="380">
        <v>0</v>
      </c>
      <c r="DF197" s="380">
        <v>6.574584123341487E-2</v>
      </c>
      <c r="DG197" s="381">
        <v>3.1193219129444116E-2</v>
      </c>
      <c r="DH197" s="380">
        <v>0</v>
      </c>
      <c r="DI197" s="380">
        <v>3.1193219129444116E-2</v>
      </c>
      <c r="DJ197" s="89">
        <v>6.7438187889212058</v>
      </c>
      <c r="DK197" s="380">
        <v>3.1647028919769102</v>
      </c>
      <c r="DL197" s="380">
        <v>8.6132340676931998E-2</v>
      </c>
      <c r="DM197" s="89">
        <v>266.54985766077266</v>
      </c>
      <c r="DN197" s="380">
        <v>37.367610328400787</v>
      </c>
      <c r="DO197" s="380">
        <v>0</v>
      </c>
      <c r="DP197" s="89">
        <v>734.02437633799548</v>
      </c>
      <c r="DQ197" s="380">
        <v>101.73680907209246</v>
      </c>
      <c r="DR197" s="380">
        <v>0</v>
      </c>
      <c r="DS197" s="89">
        <v>113.55776023906168</v>
      </c>
      <c r="DT197" s="380">
        <v>17.806704170377934</v>
      </c>
      <c r="DU197" s="380">
        <v>0</v>
      </c>
      <c r="DV197" s="89">
        <v>582.04266190745909</v>
      </c>
      <c r="DW197" s="380">
        <v>66.841551085854817</v>
      </c>
      <c r="DX197" s="380">
        <v>0</v>
      </c>
      <c r="DY197" s="89">
        <v>140.65262006702932</v>
      </c>
      <c r="DZ197" s="380">
        <v>12.294001639559188</v>
      </c>
      <c r="EA197" s="380">
        <v>0</v>
      </c>
      <c r="EB197" s="89">
        <v>41.466026534229023</v>
      </c>
      <c r="EC197" s="380">
        <v>3.4420467872588656</v>
      </c>
      <c r="ED197" s="380">
        <v>0</v>
      </c>
      <c r="EE197" s="89">
        <v>142.9744032494886</v>
      </c>
      <c r="EF197" s="380">
        <v>10.562477421706964</v>
      </c>
      <c r="EG197" s="380">
        <v>3.5466603692030939E-2</v>
      </c>
      <c r="EH197" s="89">
        <v>17.197740392500762</v>
      </c>
      <c r="EI197" s="380">
        <v>2.1875889180696699</v>
      </c>
      <c r="EJ197" s="380">
        <v>0</v>
      </c>
      <c r="EK197" s="89">
        <v>90.823994237193148</v>
      </c>
      <c r="EL197" s="380">
        <v>6.9450320892460091</v>
      </c>
      <c r="EM197" s="380">
        <v>0</v>
      </c>
      <c r="EN197" s="89">
        <v>16.022888926228656</v>
      </c>
      <c r="EO197" s="380">
        <v>2.3824961040972861</v>
      </c>
      <c r="EP197" s="380">
        <v>4.8732259523773516E-3</v>
      </c>
      <c r="EQ197" s="89">
        <v>36.533008730297844</v>
      </c>
      <c r="ER197" s="380">
        <v>4.6587702681413816</v>
      </c>
      <c r="ES197" s="380">
        <v>0</v>
      </c>
      <c r="ET197" s="89">
        <v>3.928490108057149</v>
      </c>
      <c r="EU197" s="380">
        <v>0.74935423084737252</v>
      </c>
      <c r="EV197" s="380">
        <v>4.9740942914089179E-3</v>
      </c>
      <c r="EW197" s="89">
        <v>20.064076770210015</v>
      </c>
      <c r="EX197" s="380">
        <v>4.0902317489297486</v>
      </c>
      <c r="EY197" s="380">
        <v>0</v>
      </c>
      <c r="EZ197" s="89">
        <v>2.3325175630505761</v>
      </c>
      <c r="FA197" s="380">
        <v>0.43244345991548261</v>
      </c>
      <c r="FB197" s="380">
        <v>5.07085570699152E-3</v>
      </c>
      <c r="FC197" s="381">
        <v>2.2352736120878066E-2</v>
      </c>
      <c r="FD197" s="380">
        <v>0</v>
      </c>
      <c r="FE197" s="380">
        <v>2.2352736120878066E-2</v>
      </c>
      <c r="FF197" s="89">
        <v>0.62308626342109041</v>
      </c>
      <c r="FG197" s="380">
        <v>0.43036485429025001</v>
      </c>
      <c r="FH197" s="380">
        <v>1.420119087794167E-2</v>
      </c>
      <c r="FI197" s="381">
        <v>1.3858165084003801E-2</v>
      </c>
      <c r="FJ197" s="380">
        <v>0</v>
      </c>
      <c r="FK197" s="380">
        <v>1.3858165084003801E-2</v>
      </c>
      <c r="FL197" s="89">
        <v>3.5213692377298562</v>
      </c>
      <c r="FM197" s="380">
        <v>0.84130755484648012</v>
      </c>
      <c r="FN197" s="380">
        <v>6.5156368909215249E-3</v>
      </c>
      <c r="FO197" s="89">
        <v>0.87896349810606544</v>
      </c>
      <c r="FP197" s="380">
        <v>0.31534485504026977</v>
      </c>
      <c r="FQ197" s="380">
        <v>0</v>
      </c>
      <c r="FS197" s="118">
        <v>2614.2885966623826</v>
      </c>
      <c r="FT197" s="118">
        <v>0.88268258388854592</v>
      </c>
      <c r="FU197" s="118">
        <v>1.2290056313174431</v>
      </c>
      <c r="FV197" s="207">
        <v>1.5096860548927418</v>
      </c>
    </row>
    <row r="198" spans="2:178">
      <c r="B198" s="73" t="s">
        <v>17</v>
      </c>
      <c r="C198" s="73" t="s">
        <v>51</v>
      </c>
      <c r="D198" s="143" t="s">
        <v>57</v>
      </c>
      <c r="E198" s="174">
        <v>55.65</v>
      </c>
      <c r="F198" s="73">
        <v>0</v>
      </c>
      <c r="G198" s="156" t="s">
        <v>322</v>
      </c>
      <c r="H198" s="73" t="s">
        <v>54</v>
      </c>
      <c r="I198" s="73" t="s">
        <v>1099</v>
      </c>
      <c r="J198" s="73" t="s">
        <v>920</v>
      </c>
      <c r="K198" s="73">
        <v>25</v>
      </c>
      <c r="L198" s="403">
        <v>36.229590514748203</v>
      </c>
      <c r="M198" s="403"/>
      <c r="N198" s="135"/>
      <c r="O198" s="379"/>
      <c r="P198" s="379"/>
      <c r="Q198" s="203"/>
      <c r="R198" s="381">
        <v>3.55559289223523</v>
      </c>
      <c r="S198" s="380">
        <v>9.2510495662625996</v>
      </c>
      <c r="T198" s="380">
        <v>3.55559289223523</v>
      </c>
      <c r="U198" s="89">
        <v>15.390505271568699</v>
      </c>
      <c r="V198" s="380">
        <v>19.931600080189</v>
      </c>
      <c r="W198" s="380">
        <v>7.1308535840952896</v>
      </c>
      <c r="X198" s="89">
        <v>160.330401376525</v>
      </c>
      <c r="Y198" s="380">
        <v>22.010876187556299</v>
      </c>
      <c r="Z198" s="380">
        <v>2.3743710577992201</v>
      </c>
      <c r="AA198" s="89">
        <v>530.93378944939298</v>
      </c>
      <c r="AB198" s="380">
        <v>85.314014852752507</v>
      </c>
      <c r="AC198" s="380">
        <v>0.36127213688512499</v>
      </c>
      <c r="AD198" s="89">
        <v>30.387380010654901</v>
      </c>
      <c r="AE198" s="380">
        <v>38.704738421110299</v>
      </c>
      <c r="AF198" s="380">
        <v>1.7649862439086099</v>
      </c>
      <c r="AG198" s="381">
        <v>302.89339600600999</v>
      </c>
      <c r="AH198" s="380">
        <v>795.14676909301295</v>
      </c>
      <c r="AI198" s="380">
        <v>302.89339600600999</v>
      </c>
      <c r="AJ198" s="89">
        <v>158561.45022578799</v>
      </c>
      <c r="AK198" s="380">
        <v>24889.6577895603</v>
      </c>
      <c r="AL198" s="380">
        <v>18.6432383709558</v>
      </c>
      <c r="AM198" s="89">
        <v>111.747495293751</v>
      </c>
      <c r="AN198" s="380">
        <v>173.41473415302701</v>
      </c>
      <c r="AO198" s="380">
        <v>77.347082688293597</v>
      </c>
      <c r="AP198" s="89">
        <v>451.10278513108801</v>
      </c>
      <c r="AQ198" s="380">
        <v>339.78914625675498</v>
      </c>
      <c r="AR198" s="380">
        <v>166.809468421199</v>
      </c>
      <c r="AS198" s="381">
        <v>20.222443356413201</v>
      </c>
      <c r="AT198" s="380">
        <v>39.751099912307801</v>
      </c>
      <c r="AU198" s="380">
        <v>20.222443356413201</v>
      </c>
      <c r="AV198" s="89">
        <v>1.27223974214391</v>
      </c>
      <c r="AW198" s="380">
        <v>1.31094983530776</v>
      </c>
      <c r="AX198" s="380">
        <v>0.43240177822147502</v>
      </c>
      <c r="AY198" s="89">
        <v>3.48526675426446</v>
      </c>
      <c r="AZ198" s="380">
        <v>6.9705335085289102</v>
      </c>
      <c r="BA198" s="380">
        <v>0.65715046755017203</v>
      </c>
      <c r="BB198" s="89">
        <v>8.4885671369594604</v>
      </c>
      <c r="BC198" s="382">
        <v>2.7256853304977802</v>
      </c>
      <c r="BD198" s="382">
        <v>5.83819294751406E-2</v>
      </c>
      <c r="BE198" s="381">
        <v>3.1074512292117999</v>
      </c>
      <c r="BF198" s="380">
        <v>7.9564129895463402</v>
      </c>
      <c r="BG198" s="380">
        <v>3.1074512292117999</v>
      </c>
      <c r="BH198" s="89">
        <v>263.30342300198203</v>
      </c>
      <c r="BI198" s="380">
        <v>36.941000522691198</v>
      </c>
      <c r="BJ198" s="380">
        <v>0.77189645802922502</v>
      </c>
      <c r="BK198" s="89">
        <v>824.31362852746702</v>
      </c>
      <c r="BL198" s="380">
        <v>168.80465058240401</v>
      </c>
      <c r="BM198" s="380">
        <v>1.2403591677025601</v>
      </c>
      <c r="BN198" s="89">
        <v>945.45432416592701</v>
      </c>
      <c r="BO198" s="380">
        <v>152.11584301900299</v>
      </c>
      <c r="BP198" s="380">
        <v>7.03815685504384</v>
      </c>
      <c r="BQ198" s="89">
        <v>0.19941018551165801</v>
      </c>
      <c r="BR198" s="380">
        <v>0.39882037102331702</v>
      </c>
      <c r="BS198" s="380">
        <v>3.6692375656623401E-2</v>
      </c>
      <c r="BT198" s="381">
        <v>0.24742065862408599</v>
      </c>
      <c r="BU198" s="380">
        <v>0</v>
      </c>
      <c r="BV198" s="380">
        <v>0.24742065862408599</v>
      </c>
      <c r="BW198" s="381">
        <v>0.365448769881633</v>
      </c>
      <c r="BX198" s="380">
        <v>0.82486770043403601</v>
      </c>
      <c r="BY198" s="380">
        <v>0.365448769881633</v>
      </c>
      <c r="BZ198" s="89">
        <v>2.1296137976973801</v>
      </c>
      <c r="CA198" s="380">
        <v>2.2342400356026699</v>
      </c>
      <c r="CB198" s="380">
        <v>0.41219558303283899</v>
      </c>
      <c r="CC198" s="89">
        <v>0.63687162691362298</v>
      </c>
      <c r="CD198" s="380">
        <v>0.49018856543077099</v>
      </c>
      <c r="CE198" s="380">
        <v>7.6016503614490596E-2</v>
      </c>
      <c r="CF198" s="89">
        <v>9.2754001011389704</v>
      </c>
      <c r="CG198" s="380">
        <v>4.3451944593232099</v>
      </c>
      <c r="CH198" s="380">
        <v>0.329199340898083</v>
      </c>
      <c r="CI198" s="89">
        <v>2.2999718995576401</v>
      </c>
      <c r="CJ198" s="380">
        <v>1.61657396171205</v>
      </c>
      <c r="CK198" s="380">
        <v>0.174165975335206</v>
      </c>
      <c r="CL198" s="381">
        <v>2.2815362346120498</v>
      </c>
      <c r="CM198" s="380">
        <v>4.1121562854716904</v>
      </c>
      <c r="CN198" s="380">
        <v>2.2815362346120498</v>
      </c>
      <c r="CO198" s="89">
        <v>500.55580340233001</v>
      </c>
      <c r="CP198" s="380">
        <v>58.504403654879503</v>
      </c>
      <c r="CQ198" s="380">
        <v>2.6551901522929602E-2</v>
      </c>
      <c r="CR198" s="89">
        <v>410.12127180479899</v>
      </c>
      <c r="CS198" s="380">
        <v>42.233459878615697</v>
      </c>
      <c r="CT198" s="380">
        <v>8.4619342664636991E-3</v>
      </c>
      <c r="CU198" s="89">
        <v>4.3956239818722604</v>
      </c>
      <c r="CV198" s="380">
        <v>1.51572872368485</v>
      </c>
      <c r="CW198" s="380">
        <v>1.6270729911610798E-2</v>
      </c>
      <c r="CX198" s="381">
        <v>9.6792622823590694E-3</v>
      </c>
      <c r="CY198" s="380">
        <v>0</v>
      </c>
      <c r="CZ198" s="380">
        <v>9.6792622823590694E-3</v>
      </c>
      <c r="DA198" s="89">
        <v>0</v>
      </c>
      <c r="DB198" s="380">
        <v>0</v>
      </c>
      <c r="DC198" s="380">
        <v>0</v>
      </c>
      <c r="DD198" s="381">
        <v>0.10953389600041</v>
      </c>
      <c r="DE198" s="380">
        <v>0</v>
      </c>
      <c r="DF198" s="380">
        <v>0.10953389600041</v>
      </c>
      <c r="DG198" s="381">
        <v>5.4022375457457403E-2</v>
      </c>
      <c r="DH198" s="380">
        <v>0</v>
      </c>
      <c r="DI198" s="380">
        <v>5.4022375457457403E-2</v>
      </c>
      <c r="DJ198" s="89">
        <v>7.4704830310775598</v>
      </c>
      <c r="DK198" s="380">
        <v>4.5200313462897599</v>
      </c>
      <c r="DL198" s="380">
        <v>0</v>
      </c>
      <c r="DM198" s="89">
        <v>281.94677251281502</v>
      </c>
      <c r="DN198" s="380">
        <v>37.996647339477597</v>
      </c>
      <c r="DO198" s="380">
        <v>0</v>
      </c>
      <c r="DP198" s="89">
        <v>770.98688296059197</v>
      </c>
      <c r="DQ198" s="380">
        <v>110.06075188206501</v>
      </c>
      <c r="DR198" s="380">
        <v>7.6973334067604298E-3</v>
      </c>
      <c r="DS198" s="89">
        <v>118.605095543817</v>
      </c>
      <c r="DT198" s="380">
        <v>11.544337093537299</v>
      </c>
      <c r="DU198" s="380">
        <v>0</v>
      </c>
      <c r="DV198" s="89">
        <v>618.355026379023</v>
      </c>
      <c r="DW198" s="380">
        <v>58.122888698494599</v>
      </c>
      <c r="DX198" s="380">
        <v>0</v>
      </c>
      <c r="DY198" s="89">
        <v>147.36501829890099</v>
      </c>
      <c r="DZ198" s="380">
        <v>18.055388063531598</v>
      </c>
      <c r="EA198" s="380">
        <v>3.8421533934854098E-2</v>
      </c>
      <c r="EB198" s="89">
        <v>43.397673075905701</v>
      </c>
      <c r="EC198" s="380">
        <v>4.8346612975088403</v>
      </c>
      <c r="ED198" s="380">
        <v>0</v>
      </c>
      <c r="EE198" s="89">
        <v>151.548651043842</v>
      </c>
      <c r="EF198" s="380">
        <v>12.369288973425199</v>
      </c>
      <c r="EG198" s="380">
        <v>0</v>
      </c>
      <c r="EH198" s="89">
        <v>17.4801042410779</v>
      </c>
      <c r="EI198" s="380">
        <v>1.79163020111472</v>
      </c>
      <c r="EJ198" s="380">
        <v>0</v>
      </c>
      <c r="EK198" s="89">
        <v>94.448214761897802</v>
      </c>
      <c r="EL198" s="380">
        <v>13.8581329886578</v>
      </c>
      <c r="EM198" s="380">
        <v>0</v>
      </c>
      <c r="EN198" s="89">
        <v>15.9200373743623</v>
      </c>
      <c r="EO198" s="380">
        <v>2.68724623322499</v>
      </c>
      <c r="EP198" s="380">
        <v>5.2346189483958401E-3</v>
      </c>
      <c r="EQ198" s="89">
        <v>36.202693055621999</v>
      </c>
      <c r="ER198" s="380">
        <v>6.0676265587507698</v>
      </c>
      <c r="ES198" s="380">
        <v>1.58688296586268E-2</v>
      </c>
      <c r="ET198" s="89">
        <v>3.6306167741360702</v>
      </c>
      <c r="EU198" s="380">
        <v>0.72750324576851699</v>
      </c>
      <c r="EV198" s="380">
        <v>0</v>
      </c>
      <c r="EW198" s="89">
        <v>18.8069111081556</v>
      </c>
      <c r="EX198" s="380">
        <v>3.81580059048505</v>
      </c>
      <c r="EY198" s="380">
        <v>0</v>
      </c>
      <c r="EZ198" s="89">
        <v>2.32299637786635</v>
      </c>
      <c r="FA198" s="380">
        <v>0.56886717883494997</v>
      </c>
      <c r="FB198" s="380">
        <v>5.4448261140461699E-3</v>
      </c>
      <c r="FC198" s="89">
        <v>0</v>
      </c>
      <c r="FD198" s="380">
        <v>0</v>
      </c>
      <c r="FE198" s="380">
        <v>0</v>
      </c>
      <c r="FF198" s="89">
        <v>0.467924297332724</v>
      </c>
      <c r="FG198" s="380">
        <v>0.45540631178179097</v>
      </c>
      <c r="FH198" s="380">
        <v>3.3105403242214497E-2</v>
      </c>
      <c r="FI198" s="381">
        <v>1.7065350677253399E-2</v>
      </c>
      <c r="FJ198" s="380">
        <v>0</v>
      </c>
      <c r="FK198" s="380">
        <v>1.7065350677253399E-2</v>
      </c>
      <c r="FL198" s="89">
        <v>3.55201758221768</v>
      </c>
      <c r="FM198" s="380">
        <v>0.79208003829459595</v>
      </c>
      <c r="FN198" s="380">
        <v>0</v>
      </c>
      <c r="FO198" s="89">
        <v>0.75561250404468105</v>
      </c>
      <c r="FP198" s="380">
        <v>0.42628058876567299</v>
      </c>
      <c r="FQ198" s="380">
        <v>6.7583784987363003E-3</v>
      </c>
      <c r="FS198" s="118">
        <v>2731.1379653128124</v>
      </c>
      <c r="FT198" s="118">
        <v>0.87730756563319223</v>
      </c>
      <c r="FU198" s="118">
        <v>1.2205068057054456</v>
      </c>
      <c r="FV198" s="207">
        <v>1.5290672065017055</v>
      </c>
    </row>
    <row r="199" spans="2:178">
      <c r="B199" s="73" t="s">
        <v>17</v>
      </c>
      <c r="C199" s="73" t="s">
        <v>51</v>
      </c>
      <c r="D199" s="143" t="s">
        <v>57</v>
      </c>
      <c r="E199" s="174">
        <v>55.65</v>
      </c>
      <c r="F199" s="73">
        <v>0</v>
      </c>
      <c r="G199" s="156" t="s">
        <v>322</v>
      </c>
      <c r="H199" s="73" t="s">
        <v>54</v>
      </c>
      <c r="I199" s="73" t="s">
        <v>1100</v>
      </c>
      <c r="J199" s="73" t="s">
        <v>920</v>
      </c>
      <c r="K199" s="73">
        <v>25</v>
      </c>
      <c r="L199" s="403">
        <v>36.229590514748203</v>
      </c>
      <c r="M199" s="403"/>
      <c r="N199" s="135">
        <v>523.53904533652849</v>
      </c>
      <c r="O199" s="379">
        <v>31250</v>
      </c>
      <c r="P199" s="379">
        <v>1110</v>
      </c>
      <c r="Q199" s="203"/>
      <c r="R199" s="381">
        <v>3.4502489396207299</v>
      </c>
      <c r="S199" s="380">
        <v>7.9246124765618902</v>
      </c>
      <c r="T199" s="380">
        <v>3.4502489396207299</v>
      </c>
      <c r="U199" s="89">
        <v>15.2745415286315</v>
      </c>
      <c r="V199" s="380">
        <v>24.8889892633998</v>
      </c>
      <c r="W199" s="380">
        <v>6.5032057786210702</v>
      </c>
      <c r="X199" s="89">
        <v>143.714609249045</v>
      </c>
      <c r="Y199" s="380">
        <v>16.163119250357301</v>
      </c>
      <c r="Z199" s="380">
        <v>2.0491593501760699</v>
      </c>
      <c r="AA199" s="89">
        <v>452.57864367907302</v>
      </c>
      <c r="AB199" s="380">
        <v>64.455803444715102</v>
      </c>
      <c r="AC199" s="380">
        <v>0.533902038545917</v>
      </c>
      <c r="AD199" s="381">
        <v>2.1047550317444101</v>
      </c>
      <c r="AE199" s="380">
        <v>5.67741211048408</v>
      </c>
      <c r="AF199" s="380">
        <v>2.1047550317444101</v>
      </c>
      <c r="AG199" s="381">
        <v>357.16308758046301</v>
      </c>
      <c r="AH199" s="380">
        <v>950.41225692871399</v>
      </c>
      <c r="AI199" s="380">
        <v>357.16308758046301</v>
      </c>
      <c r="AJ199" s="89">
        <v>163584.92466334399</v>
      </c>
      <c r="AK199" s="380">
        <v>20567.110025096899</v>
      </c>
      <c r="AL199" s="380">
        <v>16.169235176345001</v>
      </c>
      <c r="AM199" s="381">
        <v>92.932952450961295</v>
      </c>
      <c r="AN199" s="380">
        <v>236.286632366726</v>
      </c>
      <c r="AO199" s="380">
        <v>92.932952450961295</v>
      </c>
      <c r="AP199" s="89">
        <v>424.53200440881199</v>
      </c>
      <c r="AQ199" s="380">
        <v>403.74170114558302</v>
      </c>
      <c r="AR199" s="380">
        <v>154.983390148631</v>
      </c>
      <c r="AS199" s="381">
        <v>17.959720351513798</v>
      </c>
      <c r="AT199" s="380">
        <v>51.571402354910802</v>
      </c>
      <c r="AU199" s="380">
        <v>17.959720351513798</v>
      </c>
      <c r="AV199" s="381">
        <v>0.47017724401348299</v>
      </c>
      <c r="AW199" s="380">
        <v>1.2117218396997</v>
      </c>
      <c r="AX199" s="380">
        <v>0.47017724401348299</v>
      </c>
      <c r="AY199" s="89">
        <v>3.45719870298531</v>
      </c>
      <c r="AZ199" s="380">
        <v>6.9143974059706297</v>
      </c>
      <c r="BA199" s="380">
        <v>0.84856604750240605</v>
      </c>
      <c r="BB199" s="89">
        <v>7.2112123638723098</v>
      </c>
      <c r="BC199" s="382">
        <v>1.9104375539312</v>
      </c>
      <c r="BD199" s="382">
        <v>7.1758228021330805E-2</v>
      </c>
      <c r="BE199" s="381">
        <v>3.84832083241219</v>
      </c>
      <c r="BF199" s="380">
        <v>7.48296702891062</v>
      </c>
      <c r="BG199" s="380">
        <v>3.84832083241219</v>
      </c>
      <c r="BH199" s="89">
        <v>257.41442340392098</v>
      </c>
      <c r="BI199" s="380">
        <v>34.0256866833369</v>
      </c>
      <c r="BJ199" s="380">
        <v>0.84595474543667104</v>
      </c>
      <c r="BK199" s="89">
        <v>695.415041246805</v>
      </c>
      <c r="BL199" s="380">
        <v>98.933013771852302</v>
      </c>
      <c r="BM199" s="380">
        <v>1.35913993338501</v>
      </c>
      <c r="BN199" s="89">
        <v>854.009382501451</v>
      </c>
      <c r="BO199" s="380">
        <v>158.64072781877999</v>
      </c>
      <c r="BP199" s="380">
        <v>8.5359757836224102</v>
      </c>
      <c r="BQ199" s="89">
        <v>0.19982938711759399</v>
      </c>
      <c r="BR199" s="380">
        <v>0.39965877423518698</v>
      </c>
      <c r="BS199" s="380">
        <v>1.8452697010623499E-2</v>
      </c>
      <c r="BT199" s="381">
        <v>0.20852168052051701</v>
      </c>
      <c r="BU199" s="380">
        <v>0</v>
      </c>
      <c r="BV199" s="380">
        <v>0.20852168052051701</v>
      </c>
      <c r="BW199" s="89">
        <v>0.73513762627522705</v>
      </c>
      <c r="BX199" s="380">
        <v>1.4702752525504501</v>
      </c>
      <c r="BY199" s="380">
        <v>0.325905735458069</v>
      </c>
      <c r="BZ199" s="89">
        <v>2.4351808255461398</v>
      </c>
      <c r="CA199" s="380">
        <v>2.52877585152567</v>
      </c>
      <c r="CB199" s="380">
        <v>0.46639007680927702</v>
      </c>
      <c r="CC199" s="89">
        <v>0.44263722972591502</v>
      </c>
      <c r="CD199" s="380">
        <v>0.468878439111375</v>
      </c>
      <c r="CE199" s="380">
        <v>5.96375744804837E-2</v>
      </c>
      <c r="CF199" s="89">
        <v>9.5955356558095097</v>
      </c>
      <c r="CG199" s="380">
        <v>4.9040446172661998</v>
      </c>
      <c r="CH199" s="380">
        <v>0.340714361383748</v>
      </c>
      <c r="CI199" s="89">
        <v>2.0533707265241099</v>
      </c>
      <c r="CJ199" s="380">
        <v>1.8000371734113001</v>
      </c>
      <c r="CK199" s="380">
        <v>0.18076569918791</v>
      </c>
      <c r="CL199" s="381">
        <v>2.10950776453693</v>
      </c>
      <c r="CM199" s="380">
        <v>4.5817994908355804</v>
      </c>
      <c r="CN199" s="380">
        <v>2.10950776453693</v>
      </c>
      <c r="CO199" s="89">
        <v>526.37151611389402</v>
      </c>
      <c r="CP199" s="380">
        <v>60.893964229074498</v>
      </c>
      <c r="CQ199" s="380">
        <v>1.7213564898270001E-2</v>
      </c>
      <c r="CR199" s="89">
        <v>382.01334967844298</v>
      </c>
      <c r="CS199" s="380">
        <v>44.397467214996503</v>
      </c>
      <c r="CT199" s="380">
        <v>8.3431555054386802E-3</v>
      </c>
      <c r="CU199" s="89">
        <v>4.2818628822909499</v>
      </c>
      <c r="CV199" s="380">
        <v>1.68751041705025</v>
      </c>
      <c r="CW199" s="380">
        <v>1.6045727490843101E-2</v>
      </c>
      <c r="CX199" s="89">
        <v>0</v>
      </c>
      <c r="CY199" s="380">
        <v>0</v>
      </c>
      <c r="CZ199" s="380">
        <v>0</v>
      </c>
      <c r="DA199" s="381">
        <v>5.4229066246346602E-2</v>
      </c>
      <c r="DB199" s="380">
        <v>0</v>
      </c>
      <c r="DC199" s="380">
        <v>5.4229066246346602E-2</v>
      </c>
      <c r="DD199" s="381">
        <v>0.1103248577337</v>
      </c>
      <c r="DE199" s="380">
        <v>0</v>
      </c>
      <c r="DF199" s="380">
        <v>0.1103248577337</v>
      </c>
      <c r="DG199" s="381">
        <v>6.3176122998334805E-2</v>
      </c>
      <c r="DH199" s="380">
        <v>0</v>
      </c>
      <c r="DI199" s="380">
        <v>6.3176122998334805E-2</v>
      </c>
      <c r="DJ199" s="89">
        <v>4.9623573900646498</v>
      </c>
      <c r="DK199" s="380">
        <v>2.1794092872103499</v>
      </c>
      <c r="DL199" s="380">
        <v>0</v>
      </c>
      <c r="DM199" s="89">
        <v>270.78773109906803</v>
      </c>
      <c r="DN199" s="380">
        <v>37.259968458104197</v>
      </c>
      <c r="DO199" s="380">
        <v>0</v>
      </c>
      <c r="DP199" s="89">
        <v>759.82128272983903</v>
      </c>
      <c r="DQ199" s="380">
        <v>89.873903373895203</v>
      </c>
      <c r="DR199" s="380">
        <v>1.0647328146117499E-2</v>
      </c>
      <c r="DS199" s="89">
        <v>113.188054632169</v>
      </c>
      <c r="DT199" s="380">
        <v>13.1189780994901</v>
      </c>
      <c r="DU199" s="380">
        <v>0</v>
      </c>
      <c r="DV199" s="89">
        <v>594.77049421319896</v>
      </c>
      <c r="DW199" s="380">
        <v>54.793867393344499</v>
      </c>
      <c r="DX199" s="380">
        <v>0</v>
      </c>
      <c r="DY199" s="89">
        <v>142.745834128783</v>
      </c>
      <c r="DZ199" s="380">
        <v>22.076243083069301</v>
      </c>
      <c r="EA199" s="380">
        <v>0</v>
      </c>
      <c r="EB199" s="89">
        <v>42.270461016722997</v>
      </c>
      <c r="EC199" s="380">
        <v>5.8495801014000399</v>
      </c>
      <c r="ED199" s="380">
        <v>0</v>
      </c>
      <c r="EE199" s="89">
        <v>146.57175072113299</v>
      </c>
      <c r="EF199" s="380">
        <v>18.063813193186</v>
      </c>
      <c r="EG199" s="380">
        <v>3.7566733353158799E-2</v>
      </c>
      <c r="EH199" s="89">
        <v>16.9432737139701</v>
      </c>
      <c r="EI199" s="380">
        <v>2.2680116207990699</v>
      </c>
      <c r="EJ199" s="380">
        <v>0</v>
      </c>
      <c r="EK199" s="89">
        <v>89.511362009265696</v>
      </c>
      <c r="EL199" s="380">
        <v>12.1334541571602</v>
      </c>
      <c r="EM199" s="380">
        <v>2.0438279129414601E-2</v>
      </c>
      <c r="EN199" s="89">
        <v>15.239503140842601</v>
      </c>
      <c r="EO199" s="380">
        <v>2.3375267577330798</v>
      </c>
      <c r="EP199" s="380">
        <v>0</v>
      </c>
      <c r="EQ199" s="89">
        <v>34.646873110417303</v>
      </c>
      <c r="ER199" s="380">
        <v>6.2755509933959797</v>
      </c>
      <c r="ES199" s="380">
        <v>2.1953324998007302E-2</v>
      </c>
      <c r="ET199" s="89">
        <v>3.6160061180407101</v>
      </c>
      <c r="EU199" s="380">
        <v>0.970196962888764</v>
      </c>
      <c r="EV199" s="380">
        <v>5.2626520218172898E-3</v>
      </c>
      <c r="EW199" s="89">
        <v>17.293205013627901</v>
      </c>
      <c r="EX199" s="380">
        <v>3.58152977964258</v>
      </c>
      <c r="EY199" s="380">
        <v>0</v>
      </c>
      <c r="EZ199" s="89">
        <v>2.2263369287647601</v>
      </c>
      <c r="FA199" s="380">
        <v>0.69217189280541203</v>
      </c>
      <c r="FB199" s="380">
        <v>5.3666345586031198E-3</v>
      </c>
      <c r="FC199" s="89">
        <v>0</v>
      </c>
      <c r="FD199" s="380">
        <v>0</v>
      </c>
      <c r="FE199" s="380">
        <v>0</v>
      </c>
      <c r="FF199" s="89">
        <v>0.47802746895966203</v>
      </c>
      <c r="FG199" s="380">
        <v>0.48624410976849097</v>
      </c>
      <c r="FH199" s="380">
        <v>2.5686360558814701E-2</v>
      </c>
      <c r="FI199" s="381">
        <v>1.6822914838427301E-2</v>
      </c>
      <c r="FJ199" s="380">
        <v>0</v>
      </c>
      <c r="FK199" s="380">
        <v>1.6822914838427301E-2</v>
      </c>
      <c r="FL199" s="89">
        <v>3.5062684108668098</v>
      </c>
      <c r="FM199" s="380">
        <v>0.99692381564099297</v>
      </c>
      <c r="FN199" s="380">
        <v>6.9009724832152196E-3</v>
      </c>
      <c r="FO199" s="89">
        <v>0.83970654620594698</v>
      </c>
      <c r="FP199" s="380">
        <v>0.45833621137189001</v>
      </c>
      <c r="FQ199" s="380">
        <v>0</v>
      </c>
      <c r="FS199" s="118">
        <v>2631.6455182542859</v>
      </c>
      <c r="FT199" s="118">
        <v>0.8827626957094713</v>
      </c>
      <c r="FU199" s="118">
        <v>1.377887753286537</v>
      </c>
      <c r="FV199" s="207">
        <v>1.5749046631554529</v>
      </c>
    </row>
    <row r="200" spans="2:178">
      <c r="B200" s="73" t="s">
        <v>17</v>
      </c>
      <c r="C200" s="73" t="s">
        <v>51</v>
      </c>
      <c r="D200" s="143" t="s">
        <v>57</v>
      </c>
      <c r="E200" s="174">
        <v>55.65</v>
      </c>
      <c r="F200" s="73">
        <v>0</v>
      </c>
      <c r="G200" s="156" t="s">
        <v>322</v>
      </c>
      <c r="H200" s="73" t="s">
        <v>54</v>
      </c>
      <c r="I200" s="73" t="s">
        <v>1101</v>
      </c>
      <c r="J200" s="73" t="s">
        <v>920</v>
      </c>
      <c r="K200" s="73">
        <v>25</v>
      </c>
      <c r="L200" s="403">
        <v>36.229590514748203</v>
      </c>
      <c r="M200" s="403"/>
      <c r="N200" s="135"/>
      <c r="O200" s="379"/>
      <c r="P200" s="379"/>
      <c r="Q200" s="203"/>
      <c r="R200" s="381">
        <v>4.7042423912286404</v>
      </c>
      <c r="S200" s="380">
        <v>5.7000219726138903</v>
      </c>
      <c r="T200" s="380">
        <v>4.7042423912286404</v>
      </c>
      <c r="U200" s="89">
        <v>15.195282321028801</v>
      </c>
      <c r="V200" s="380">
        <v>19.702615515623901</v>
      </c>
      <c r="W200" s="380">
        <v>10.6887940695991</v>
      </c>
      <c r="X200" s="89">
        <v>184.87521172485501</v>
      </c>
      <c r="Y200" s="380">
        <v>18.930216584369401</v>
      </c>
      <c r="Z200" s="380">
        <v>3.80339942551963</v>
      </c>
      <c r="AA200" s="89">
        <v>451.217831578843</v>
      </c>
      <c r="AB200" s="380">
        <v>64.0658504910662</v>
      </c>
      <c r="AC200" s="380">
        <v>0.22936457832889101</v>
      </c>
      <c r="AD200" s="89">
        <v>5.16897234938636</v>
      </c>
      <c r="AE200" s="380">
        <v>14.044596281297</v>
      </c>
      <c r="AF200" s="380">
        <v>2.9370239420333601</v>
      </c>
      <c r="AG200" s="381">
        <v>564.322791472326</v>
      </c>
      <c r="AH200" s="380">
        <v>682.57747780023305</v>
      </c>
      <c r="AI200" s="380">
        <v>564.322791472326</v>
      </c>
      <c r="AJ200" s="89">
        <v>157098.61717553801</v>
      </c>
      <c r="AK200" s="380">
        <v>18998.758950161999</v>
      </c>
      <c r="AL200" s="380">
        <v>25.804900553282302</v>
      </c>
      <c r="AM200" s="381">
        <v>121.819960670659</v>
      </c>
      <c r="AN200" s="380">
        <v>268.72707272024098</v>
      </c>
      <c r="AO200" s="380">
        <v>121.819960670659</v>
      </c>
      <c r="AP200" s="89">
        <v>393.66807011329098</v>
      </c>
      <c r="AQ200" s="380">
        <v>504.93451508878798</v>
      </c>
      <c r="AR200" s="380">
        <v>231.97394738519299</v>
      </c>
      <c r="AS200" s="381">
        <v>27.295937452143502</v>
      </c>
      <c r="AT200" s="380">
        <v>27.903768232715901</v>
      </c>
      <c r="AU200" s="380">
        <v>27.295937452143502</v>
      </c>
      <c r="AV200" s="89">
        <v>0.88122312363119604</v>
      </c>
      <c r="AW200" s="380">
        <v>1.34400833394696</v>
      </c>
      <c r="AX200" s="380">
        <v>0.66128933016282698</v>
      </c>
      <c r="AY200" s="89">
        <v>3.4771876239825898</v>
      </c>
      <c r="AZ200" s="380">
        <v>6.9543752479651797</v>
      </c>
      <c r="BA200" s="380">
        <v>1.5538472249523301</v>
      </c>
      <c r="BB200" s="89">
        <v>3.6634490045509001</v>
      </c>
      <c r="BC200" s="382">
        <v>1.3822940270244199</v>
      </c>
      <c r="BD200" s="382">
        <v>0.11980019101110299</v>
      </c>
      <c r="BE200" s="381">
        <v>3.9687661156663698</v>
      </c>
      <c r="BF200" s="380">
        <v>5.8246422592407896</v>
      </c>
      <c r="BG200" s="380">
        <v>3.9687661156663698</v>
      </c>
      <c r="BH200" s="89">
        <v>334.976230671152</v>
      </c>
      <c r="BI200" s="380">
        <v>34.327037393947499</v>
      </c>
      <c r="BJ200" s="380">
        <v>1.28588465986555</v>
      </c>
      <c r="BK200" s="89">
        <v>677.95872431472401</v>
      </c>
      <c r="BL200" s="380">
        <v>93.480786410172001</v>
      </c>
      <c r="BM200" s="380">
        <v>1.6866314618929099</v>
      </c>
      <c r="BN200" s="89">
        <v>833.543179476516</v>
      </c>
      <c r="BO200" s="380">
        <v>178.10264227321099</v>
      </c>
      <c r="BP200" s="380">
        <v>9.2013785368739196</v>
      </c>
      <c r="BQ200" s="89">
        <v>0.198608868807712</v>
      </c>
      <c r="BR200" s="380">
        <v>0.397217737615424</v>
      </c>
      <c r="BS200" s="380">
        <v>6.0432193550638599E-2</v>
      </c>
      <c r="BT200" s="381">
        <v>0.35210511231704</v>
      </c>
      <c r="BU200" s="380">
        <v>0</v>
      </c>
      <c r="BV200" s="380">
        <v>0.35210511231704</v>
      </c>
      <c r="BW200" s="381">
        <v>0.60142898845965098</v>
      </c>
      <c r="BX200" s="380">
        <v>1.1492078670257799</v>
      </c>
      <c r="BY200" s="380">
        <v>0.60142898845965098</v>
      </c>
      <c r="BZ200" s="89">
        <v>2.24658969071284</v>
      </c>
      <c r="CA200" s="380">
        <v>2.2021978095091699</v>
      </c>
      <c r="CB200" s="380">
        <v>0.50071185758310399</v>
      </c>
      <c r="CC200" s="89">
        <v>0.21648881557851701</v>
      </c>
      <c r="CD200" s="380">
        <v>0.40516340208436902</v>
      </c>
      <c r="CE200" s="380">
        <v>9.9310863884657902E-2</v>
      </c>
      <c r="CF200" s="89">
        <v>6.1303570098421503</v>
      </c>
      <c r="CG200" s="380">
        <v>1.36751012141112</v>
      </c>
      <c r="CH200" s="380">
        <v>0.43331111772285202</v>
      </c>
      <c r="CI200" s="89">
        <v>1.50633443152143</v>
      </c>
      <c r="CJ200" s="380">
        <v>1.53613968254633</v>
      </c>
      <c r="CK200" s="380">
        <v>0.29810181664769198</v>
      </c>
      <c r="CL200" s="381">
        <v>2.8099506000259402</v>
      </c>
      <c r="CM200" s="380">
        <v>4.6966242330845702</v>
      </c>
      <c r="CN200" s="380">
        <v>2.8099506000259402</v>
      </c>
      <c r="CO200" s="89">
        <v>499.07712069313402</v>
      </c>
      <c r="CP200" s="380">
        <v>55.091052541399797</v>
      </c>
      <c r="CQ200" s="380">
        <v>3.6979782648138199E-2</v>
      </c>
      <c r="CR200" s="89">
        <v>341.04615610460701</v>
      </c>
      <c r="CS200" s="380">
        <v>33.236554587026497</v>
      </c>
      <c r="CT200" s="380">
        <v>0</v>
      </c>
      <c r="CU200" s="89">
        <v>3.0226561985604801</v>
      </c>
      <c r="CV200" s="380">
        <v>0.98060672568614504</v>
      </c>
      <c r="CW200" s="380">
        <v>2.43315603247449E-2</v>
      </c>
      <c r="CX200" s="381">
        <v>1.44670910847392E-2</v>
      </c>
      <c r="CY200" s="380">
        <v>0</v>
      </c>
      <c r="CZ200" s="380">
        <v>1.44670910847392E-2</v>
      </c>
      <c r="DA200" s="89">
        <v>0</v>
      </c>
      <c r="DB200" s="380">
        <v>0</v>
      </c>
      <c r="DC200" s="380">
        <v>0</v>
      </c>
      <c r="DD200" s="381">
        <v>0.18381643364467401</v>
      </c>
      <c r="DE200" s="380">
        <v>0</v>
      </c>
      <c r="DF200" s="380">
        <v>0.18381643364467401</v>
      </c>
      <c r="DG200" s="381">
        <v>6.8958913840728803E-2</v>
      </c>
      <c r="DH200" s="380">
        <v>0</v>
      </c>
      <c r="DI200" s="380">
        <v>6.8958913840728803E-2</v>
      </c>
      <c r="DJ200" s="89">
        <v>2.0131680315665998</v>
      </c>
      <c r="DK200" s="380">
        <v>2.0214961448502899</v>
      </c>
      <c r="DL200" s="380">
        <v>0</v>
      </c>
      <c r="DM200" s="89">
        <v>230.50893093895399</v>
      </c>
      <c r="DN200" s="380">
        <v>28.6485905813526</v>
      </c>
      <c r="DO200" s="380">
        <v>1.05756152402572E-2</v>
      </c>
      <c r="DP200" s="89">
        <v>622.53676850424904</v>
      </c>
      <c r="DQ200" s="380">
        <v>56.353505388478503</v>
      </c>
      <c r="DR200" s="380">
        <v>0</v>
      </c>
      <c r="DS200" s="89">
        <v>96.5680047221759</v>
      </c>
      <c r="DT200" s="380">
        <v>9.4805746809845299</v>
      </c>
      <c r="DU200" s="380">
        <v>8.9259883133851296E-3</v>
      </c>
      <c r="DV200" s="89">
        <v>492.33927267465498</v>
      </c>
      <c r="DW200" s="380">
        <v>40.319688412097598</v>
      </c>
      <c r="DX200" s="380">
        <v>5.0316486374344202E-2</v>
      </c>
      <c r="DY200" s="89">
        <v>118.031052302362</v>
      </c>
      <c r="DZ200" s="380">
        <v>14.9921493728891</v>
      </c>
      <c r="EA200" s="380">
        <v>0</v>
      </c>
      <c r="EB200" s="89">
        <v>36.936760489598399</v>
      </c>
      <c r="EC200" s="380">
        <v>2.7637696504741398</v>
      </c>
      <c r="ED200" s="380">
        <v>2.1443120874310499E-2</v>
      </c>
      <c r="EE200" s="89">
        <v>124.605736250001</v>
      </c>
      <c r="EF200" s="380">
        <v>13.5443471881982</v>
      </c>
      <c r="EG200" s="380">
        <v>0</v>
      </c>
      <c r="EH200" s="89">
        <v>15.071776892429099</v>
      </c>
      <c r="EI200" s="380">
        <v>1.1470899000208401</v>
      </c>
      <c r="EJ200" s="380">
        <v>0</v>
      </c>
      <c r="EK200" s="89">
        <v>74.429140266928599</v>
      </c>
      <c r="EL200" s="380">
        <v>7.8254933339046202</v>
      </c>
      <c r="EM200" s="380">
        <v>0</v>
      </c>
      <c r="EN200" s="89">
        <v>13.648417327700299</v>
      </c>
      <c r="EO200" s="380">
        <v>1.99290634445071</v>
      </c>
      <c r="EP200" s="380">
        <v>0</v>
      </c>
      <c r="EQ200" s="89">
        <v>30.795810145530201</v>
      </c>
      <c r="ER200" s="380">
        <v>2.6672410581368302</v>
      </c>
      <c r="ES200" s="380">
        <v>0</v>
      </c>
      <c r="ET200" s="89">
        <v>3.1293592164594899</v>
      </c>
      <c r="EU200" s="380">
        <v>0.84418560336262605</v>
      </c>
      <c r="EV200" s="380">
        <v>0</v>
      </c>
      <c r="EW200" s="89">
        <v>16.8949781234369</v>
      </c>
      <c r="EX200" s="380">
        <v>6.1785230183442801</v>
      </c>
      <c r="EY200" s="380">
        <v>3.66905193245739E-2</v>
      </c>
      <c r="EZ200" s="89">
        <v>1.9747634292306899</v>
      </c>
      <c r="FA200" s="380">
        <v>0.28864295538726198</v>
      </c>
      <c r="FB200" s="380">
        <v>0</v>
      </c>
      <c r="FC200" s="89">
        <v>0</v>
      </c>
      <c r="FD200" s="380">
        <v>0</v>
      </c>
      <c r="FE200" s="380">
        <v>0</v>
      </c>
      <c r="FF200" s="89">
        <v>0.46252075382770302</v>
      </c>
      <c r="FG200" s="380">
        <v>0.44797266564058702</v>
      </c>
      <c r="FH200" s="380">
        <v>2.28210491108186E-2</v>
      </c>
      <c r="FI200" s="381">
        <v>2.2244933271683E-2</v>
      </c>
      <c r="FJ200" s="380">
        <v>0</v>
      </c>
      <c r="FK200" s="380">
        <v>2.2244933271683E-2</v>
      </c>
      <c r="FL200" s="89">
        <v>2.36066982728748</v>
      </c>
      <c r="FM200" s="380">
        <v>0.70290572001617102</v>
      </c>
      <c r="FN200" s="380">
        <v>0</v>
      </c>
      <c r="FO200" s="89">
        <v>0.62274622135491797</v>
      </c>
      <c r="FP200" s="380">
        <v>0.19286696993574401</v>
      </c>
      <c r="FQ200" s="380">
        <v>0</v>
      </c>
      <c r="FS200" s="118">
        <v>2218.5169273883175</v>
      </c>
      <c r="FT200" s="118">
        <v>0.92166291087810992</v>
      </c>
      <c r="FU200" s="118">
        <v>1.4633711940739633</v>
      </c>
      <c r="FV200" s="207">
        <v>1.1954190524011921</v>
      </c>
    </row>
    <row r="201" spans="2:178">
      <c r="B201" s="73" t="s">
        <v>17</v>
      </c>
      <c r="C201" s="73" t="s">
        <v>51</v>
      </c>
      <c r="D201" s="143" t="s">
        <v>57</v>
      </c>
      <c r="E201" s="174">
        <v>55.65</v>
      </c>
      <c r="F201" s="73">
        <v>0</v>
      </c>
      <c r="G201" s="156" t="s">
        <v>322</v>
      </c>
      <c r="H201" s="73" t="s">
        <v>54</v>
      </c>
      <c r="I201" s="73" t="s">
        <v>1102</v>
      </c>
      <c r="J201" s="73" t="s">
        <v>920</v>
      </c>
      <c r="K201" s="73">
        <v>33</v>
      </c>
      <c r="L201" s="403">
        <v>36.229590514748203</v>
      </c>
      <c r="M201" s="403"/>
      <c r="N201" s="135">
        <v>416.02656281206276</v>
      </c>
      <c r="O201" s="379">
        <v>31010</v>
      </c>
      <c r="P201" s="379">
        <v>1010.0000000000001</v>
      </c>
      <c r="Q201" s="203"/>
      <c r="R201" s="381">
        <v>2.0500397088573501</v>
      </c>
      <c r="S201" s="380">
        <v>5.4921120583192096</v>
      </c>
      <c r="T201" s="380">
        <v>2.0500397088573501</v>
      </c>
      <c r="U201" s="89">
        <v>13.0166404365144</v>
      </c>
      <c r="V201" s="380">
        <v>16.865142289516701</v>
      </c>
      <c r="W201" s="380">
        <v>4.7966127557643503</v>
      </c>
      <c r="X201" s="89">
        <v>168.71836975183101</v>
      </c>
      <c r="Y201" s="380">
        <v>14.800305631805699</v>
      </c>
      <c r="Z201" s="380">
        <v>1.4489747086917799</v>
      </c>
      <c r="AA201" s="89">
        <v>608.01184108127995</v>
      </c>
      <c r="AB201" s="380">
        <v>81.204608332181806</v>
      </c>
      <c r="AC201" s="380">
        <v>0.18893547581018</v>
      </c>
      <c r="AD201" s="89">
        <v>3.7846743034745098</v>
      </c>
      <c r="AE201" s="380">
        <v>5.1709645236977302</v>
      </c>
      <c r="AF201" s="380">
        <v>0.89717309530308598</v>
      </c>
      <c r="AG201" s="89">
        <v>731.31709690076798</v>
      </c>
      <c r="AH201" s="380">
        <v>493.252704196926</v>
      </c>
      <c r="AI201" s="380">
        <v>246.15993786470901</v>
      </c>
      <c r="AJ201" s="89">
        <v>157852.20361186401</v>
      </c>
      <c r="AK201" s="380">
        <v>20566.828262848099</v>
      </c>
      <c r="AL201" s="380">
        <v>9.8950473995506094</v>
      </c>
      <c r="AM201" s="89">
        <v>109.19322196685501</v>
      </c>
      <c r="AN201" s="380">
        <v>172.835388208415</v>
      </c>
      <c r="AO201" s="380">
        <v>52.157008528129801</v>
      </c>
      <c r="AP201" s="89">
        <v>388.43218926828803</v>
      </c>
      <c r="AQ201" s="380">
        <v>213.707166772351</v>
      </c>
      <c r="AR201" s="380">
        <v>91.279112389901996</v>
      </c>
      <c r="AS201" s="381">
        <v>14.1781027355999</v>
      </c>
      <c r="AT201" s="380">
        <v>24.031820315269201</v>
      </c>
      <c r="AU201" s="380">
        <v>14.1781027355999</v>
      </c>
      <c r="AV201" s="89">
        <v>1.22204785912486</v>
      </c>
      <c r="AW201" s="380">
        <v>1.0304105691263299</v>
      </c>
      <c r="AX201" s="380">
        <v>0.25911736536885999</v>
      </c>
      <c r="AY201" s="89">
        <v>2.0219676090208201</v>
      </c>
      <c r="AZ201" s="380">
        <v>4.0439352180416304</v>
      </c>
      <c r="BA201" s="380">
        <v>0.72864445574551395</v>
      </c>
      <c r="BB201" s="89">
        <v>7.4812761457725001</v>
      </c>
      <c r="BC201" s="382">
        <v>1.5727836308080001</v>
      </c>
      <c r="BD201" s="382">
        <v>4.2639382443670798E-2</v>
      </c>
      <c r="BE201" s="381">
        <v>2.1015005485148199</v>
      </c>
      <c r="BF201" s="380">
        <v>5.0569244294907101</v>
      </c>
      <c r="BG201" s="380">
        <v>2.1015005485148199</v>
      </c>
      <c r="BH201" s="89">
        <v>297.37341225463399</v>
      </c>
      <c r="BI201" s="380">
        <v>35.521338137734098</v>
      </c>
      <c r="BJ201" s="380">
        <v>0.58042635537370502</v>
      </c>
      <c r="BK201" s="89">
        <v>911.82994696318599</v>
      </c>
      <c r="BL201" s="380">
        <v>116.180684153478</v>
      </c>
      <c r="BM201" s="380">
        <v>0.72581415378353797</v>
      </c>
      <c r="BN201" s="89">
        <v>1058.9826222777499</v>
      </c>
      <c r="BO201" s="380">
        <v>126.966402845997</v>
      </c>
      <c r="BP201" s="380">
        <v>3.5913863546959899</v>
      </c>
      <c r="BQ201" s="89">
        <v>0.12748829910364401</v>
      </c>
      <c r="BR201" s="380">
        <v>0.24124682596965299</v>
      </c>
      <c r="BS201" s="380">
        <v>1.64456764596802E-2</v>
      </c>
      <c r="BT201" s="381">
        <v>0.146891911918062</v>
      </c>
      <c r="BU201" s="380">
        <v>0</v>
      </c>
      <c r="BV201" s="380">
        <v>0.146891911918062</v>
      </c>
      <c r="BW201" s="89">
        <v>0.35931395721534998</v>
      </c>
      <c r="BX201" s="380">
        <v>0.71862791443069896</v>
      </c>
      <c r="BY201" s="380">
        <v>0.25955631822035502</v>
      </c>
      <c r="BZ201" s="89">
        <v>1.37384718821559</v>
      </c>
      <c r="CA201" s="380">
        <v>1.9031249756440101</v>
      </c>
      <c r="CB201" s="380">
        <v>0.199166252515833</v>
      </c>
      <c r="CC201" s="89">
        <v>0.77281183000411002</v>
      </c>
      <c r="CD201" s="380">
        <v>0.33405416224665302</v>
      </c>
      <c r="CE201" s="380">
        <v>3.5069731398956701E-2</v>
      </c>
      <c r="CF201" s="89">
        <v>8.6097735927012806</v>
      </c>
      <c r="CG201" s="380">
        <v>2.6816133312738102</v>
      </c>
      <c r="CH201" s="380">
        <v>0.19637805766595301</v>
      </c>
      <c r="CI201" s="89">
        <v>2.28790955817075</v>
      </c>
      <c r="CJ201" s="380">
        <v>1.2744723067653601</v>
      </c>
      <c r="CK201" s="380">
        <v>8.5876052554760204E-2</v>
      </c>
      <c r="CL201" s="381">
        <v>1.24005040071081</v>
      </c>
      <c r="CM201" s="380">
        <v>2.9761378055478098</v>
      </c>
      <c r="CN201" s="380">
        <v>1.24005040071081</v>
      </c>
      <c r="CO201" s="89">
        <v>501.11960123450802</v>
      </c>
      <c r="CP201" s="380">
        <v>70.392248411598004</v>
      </c>
      <c r="CQ201" s="380">
        <v>1.62337972179066E-2</v>
      </c>
      <c r="CR201" s="89">
        <v>397.40499195879897</v>
      </c>
      <c r="CS201" s="380">
        <v>45.923059008671402</v>
      </c>
      <c r="CT201" s="380">
        <v>5.3249114063174197E-3</v>
      </c>
      <c r="CU201" s="89">
        <v>4.1306526933043601</v>
      </c>
      <c r="CV201" s="380">
        <v>1.0762306351022599</v>
      </c>
      <c r="CW201" s="380">
        <v>0</v>
      </c>
      <c r="CX201" s="89">
        <v>0</v>
      </c>
      <c r="CY201" s="380">
        <v>0</v>
      </c>
      <c r="CZ201" s="380">
        <v>0</v>
      </c>
      <c r="DA201" s="381">
        <v>3.4615655031434697E-2</v>
      </c>
      <c r="DB201" s="380">
        <v>0</v>
      </c>
      <c r="DC201" s="380">
        <v>3.4615655031434697E-2</v>
      </c>
      <c r="DD201" s="381">
        <v>7.2641384964682906E-2</v>
      </c>
      <c r="DE201" s="380">
        <v>0</v>
      </c>
      <c r="DF201" s="380">
        <v>7.2641384964682906E-2</v>
      </c>
      <c r="DG201" s="381">
        <v>2.4045312908134601E-2</v>
      </c>
      <c r="DH201" s="380">
        <v>0</v>
      </c>
      <c r="DI201" s="380">
        <v>2.4045312908134601E-2</v>
      </c>
      <c r="DJ201" s="89">
        <v>10.0642750217516</v>
      </c>
      <c r="DK201" s="380">
        <v>2.9528663225878198</v>
      </c>
      <c r="DL201" s="380">
        <v>0</v>
      </c>
      <c r="DM201" s="89">
        <v>261.22524429259499</v>
      </c>
      <c r="DN201" s="380">
        <v>33.967385208951598</v>
      </c>
      <c r="DO201" s="380">
        <v>4.4511240333776902E-3</v>
      </c>
      <c r="DP201" s="89">
        <v>731.38062445960099</v>
      </c>
      <c r="DQ201" s="380">
        <v>79.570339822915102</v>
      </c>
      <c r="DR201" s="380">
        <v>0</v>
      </c>
      <c r="DS201" s="89">
        <v>109.29002636936499</v>
      </c>
      <c r="DT201" s="380">
        <v>12.9981006606364</v>
      </c>
      <c r="DU201" s="380">
        <v>0</v>
      </c>
      <c r="DV201" s="89">
        <v>576.35586758618501</v>
      </c>
      <c r="DW201" s="380">
        <v>45.047846540334497</v>
      </c>
      <c r="DX201" s="380">
        <v>2.1169220115337301E-2</v>
      </c>
      <c r="DY201" s="89">
        <v>135.19341084491799</v>
      </c>
      <c r="DZ201" s="380">
        <v>17.137940099669699</v>
      </c>
      <c r="EA201" s="380">
        <v>0</v>
      </c>
      <c r="EB201" s="89">
        <v>41.158999691395799</v>
      </c>
      <c r="EC201" s="380">
        <v>4.0713641785357204</v>
      </c>
      <c r="ED201" s="380">
        <v>0</v>
      </c>
      <c r="EE201" s="89">
        <v>137.799924694373</v>
      </c>
      <c r="EF201" s="380">
        <v>15.3282404223956</v>
      </c>
      <c r="EG201" s="380">
        <v>0</v>
      </c>
      <c r="EH201" s="89">
        <v>16.775126475038501</v>
      </c>
      <c r="EI201" s="380">
        <v>1.90917214393274</v>
      </c>
      <c r="EJ201" s="380">
        <v>0</v>
      </c>
      <c r="EK201" s="89">
        <v>89.011208186423602</v>
      </c>
      <c r="EL201" s="380">
        <v>10.861936400426</v>
      </c>
      <c r="EM201" s="380">
        <v>0</v>
      </c>
      <c r="EN201" s="89">
        <v>15.1833961164133</v>
      </c>
      <c r="EO201" s="380">
        <v>1.97581080063851</v>
      </c>
      <c r="EP201" s="380">
        <v>0</v>
      </c>
      <c r="EQ201" s="89">
        <v>35.508533423073601</v>
      </c>
      <c r="ER201" s="380">
        <v>3.8846451362466801</v>
      </c>
      <c r="ES201" s="380">
        <v>9.9667200853741107E-3</v>
      </c>
      <c r="ET201" s="89">
        <v>3.6822910918983198</v>
      </c>
      <c r="EU201" s="380">
        <v>0.60231254558410097</v>
      </c>
      <c r="EV201" s="380">
        <v>3.3490415984907102E-3</v>
      </c>
      <c r="EW201" s="89">
        <v>19.678162464192699</v>
      </c>
      <c r="EX201" s="380">
        <v>2.6774827061202302</v>
      </c>
      <c r="EY201" s="380">
        <v>0</v>
      </c>
      <c r="EZ201" s="89">
        <v>2.3100725624163698</v>
      </c>
      <c r="FA201" s="380">
        <v>0.69168079108501701</v>
      </c>
      <c r="FB201" s="380">
        <v>0</v>
      </c>
      <c r="FC201" s="381">
        <v>2.11586149502269E-2</v>
      </c>
      <c r="FD201" s="380">
        <v>0</v>
      </c>
      <c r="FE201" s="380">
        <v>2.11586149502269E-2</v>
      </c>
      <c r="FF201" s="89">
        <v>0.43120086297757099</v>
      </c>
      <c r="FG201" s="380">
        <v>0.30095422950389</v>
      </c>
      <c r="FH201" s="380">
        <v>9.6125598833059194E-3</v>
      </c>
      <c r="FI201" s="381">
        <v>1.07266894278842E-2</v>
      </c>
      <c r="FJ201" s="380">
        <v>0</v>
      </c>
      <c r="FK201" s="380">
        <v>1.07266894278842E-2</v>
      </c>
      <c r="FL201" s="89">
        <v>2.7158341277458802</v>
      </c>
      <c r="FM201" s="380">
        <v>0.62345411797740702</v>
      </c>
      <c r="FN201" s="380">
        <v>6.1739902806607697E-3</v>
      </c>
      <c r="FO201" s="89">
        <v>0.77110042968966797</v>
      </c>
      <c r="FP201" s="380">
        <v>0.330524679395716</v>
      </c>
      <c r="FQ201" s="380">
        <v>0</v>
      </c>
      <c r="FS201" s="118">
        <v>2571.957880216688</v>
      </c>
      <c r="FT201" s="118">
        <v>0.91045723367906106</v>
      </c>
      <c r="FU201" s="118">
        <v>1.2609796338100898</v>
      </c>
      <c r="FV201" s="207">
        <v>1.1756488397511973</v>
      </c>
    </row>
    <row r="202" spans="2:178">
      <c r="B202" s="73" t="s">
        <v>17</v>
      </c>
      <c r="C202" s="73" t="s">
        <v>51</v>
      </c>
      <c r="D202" s="143" t="s">
        <v>57</v>
      </c>
      <c r="E202" s="174">
        <v>55.65</v>
      </c>
      <c r="F202" s="73">
        <v>0</v>
      </c>
      <c r="G202" s="156" t="s">
        <v>322</v>
      </c>
      <c r="H202" s="73" t="s">
        <v>54</v>
      </c>
      <c r="I202" s="73" t="s">
        <v>1103</v>
      </c>
      <c r="J202" s="73" t="s">
        <v>920</v>
      </c>
      <c r="K202" s="73">
        <v>33</v>
      </c>
      <c r="L202" s="403">
        <v>36.229590514748203</v>
      </c>
      <c r="M202" s="403"/>
      <c r="N202" s="135">
        <v>486.14339924106213</v>
      </c>
      <c r="O202" s="379">
        <v>31250</v>
      </c>
      <c r="P202" s="379">
        <v>1080</v>
      </c>
      <c r="Q202" s="203"/>
      <c r="R202" s="89">
        <v>2.2970753572658298</v>
      </c>
      <c r="S202" s="380">
        <v>5.0708935256809102</v>
      </c>
      <c r="T202" s="380">
        <v>2.2746831008586699</v>
      </c>
      <c r="U202" s="89">
        <v>15.8828230664167</v>
      </c>
      <c r="V202" s="380">
        <v>12.383088568969599</v>
      </c>
      <c r="W202" s="380">
        <v>4.3020593603965702</v>
      </c>
      <c r="X202" s="89">
        <v>162.36657044906201</v>
      </c>
      <c r="Y202" s="380">
        <v>10.603432583485199</v>
      </c>
      <c r="Z202" s="380">
        <v>1.4787699559546199</v>
      </c>
      <c r="AA202" s="89">
        <v>515.12866878208195</v>
      </c>
      <c r="AB202" s="380">
        <v>51.979152521161303</v>
      </c>
      <c r="AC202" s="380">
        <v>0.19641195190651101</v>
      </c>
      <c r="AD202" s="89">
        <v>13.996533777532401</v>
      </c>
      <c r="AE202" s="380">
        <v>12.5492143929074</v>
      </c>
      <c r="AF202" s="380">
        <v>1.2649839299186001</v>
      </c>
      <c r="AG202" s="89">
        <v>1554.3128242345599</v>
      </c>
      <c r="AH202" s="380">
        <v>761.68378762655402</v>
      </c>
      <c r="AI202" s="380">
        <v>216.43633718386999</v>
      </c>
      <c r="AJ202" s="89">
        <v>170108.11198664899</v>
      </c>
      <c r="AK202" s="380">
        <v>18167.951560280399</v>
      </c>
      <c r="AL202" s="380">
        <v>11.938562789009101</v>
      </c>
      <c r="AM202" s="89">
        <v>68.951051850136906</v>
      </c>
      <c r="AN202" s="380">
        <v>136.33332717542899</v>
      </c>
      <c r="AO202" s="380">
        <v>56.026323782002997</v>
      </c>
      <c r="AP202" s="89">
        <v>415.45020860025301</v>
      </c>
      <c r="AQ202" s="380">
        <v>313.86923026910102</v>
      </c>
      <c r="AR202" s="380">
        <v>100.649246913658</v>
      </c>
      <c r="AS202" s="89">
        <v>16.939743253525901</v>
      </c>
      <c r="AT202" s="380">
        <v>33.318868928168598</v>
      </c>
      <c r="AU202" s="380">
        <v>11.744456341288201</v>
      </c>
      <c r="AV202" s="89">
        <v>1.38315585439887</v>
      </c>
      <c r="AW202" s="380">
        <v>0.95529106960044796</v>
      </c>
      <c r="AX202" s="380">
        <v>0.227751772057637</v>
      </c>
      <c r="AY202" s="89">
        <v>8.42356087154565</v>
      </c>
      <c r="AZ202" s="380">
        <v>16.8471217430913</v>
      </c>
      <c r="BA202" s="380">
        <v>0.66328227261914796</v>
      </c>
      <c r="BB202" s="89">
        <v>4.7979667599355498</v>
      </c>
      <c r="BC202" s="382">
        <v>1.6293980729980699</v>
      </c>
      <c r="BD202" s="382">
        <v>5.1925941282069898E-2</v>
      </c>
      <c r="BE202" s="89">
        <v>3.8158576654010501</v>
      </c>
      <c r="BF202" s="380">
        <v>7.6317153308021002</v>
      </c>
      <c r="BG202" s="380">
        <v>1.9801332781079199</v>
      </c>
      <c r="BH202" s="89">
        <v>331.11793097203298</v>
      </c>
      <c r="BI202" s="380">
        <v>30.187475163453801</v>
      </c>
      <c r="BJ202" s="380">
        <v>0.56828419417209297</v>
      </c>
      <c r="BK202" s="89">
        <v>801.37595860414604</v>
      </c>
      <c r="BL202" s="380">
        <v>233.61135297795701</v>
      </c>
      <c r="BM202" s="380">
        <v>0.69611661798220703</v>
      </c>
      <c r="BN202" s="89">
        <v>913.13003839871999</v>
      </c>
      <c r="BO202" s="380">
        <v>202.170846623816</v>
      </c>
      <c r="BP202" s="380">
        <v>4.5373982535667503</v>
      </c>
      <c r="BQ202" s="89">
        <v>0.131783823151469</v>
      </c>
      <c r="BR202" s="380">
        <v>0.24745017084867399</v>
      </c>
      <c r="BS202" s="380">
        <v>1.22825449756278E-2</v>
      </c>
      <c r="BT202" s="381">
        <v>0.140847386905709</v>
      </c>
      <c r="BU202" s="380">
        <v>0</v>
      </c>
      <c r="BV202" s="380">
        <v>0.140847386905709</v>
      </c>
      <c r="BW202" s="89">
        <v>0.22900351332876501</v>
      </c>
      <c r="BX202" s="380">
        <v>0.50965225610652398</v>
      </c>
      <c r="BY202" s="380">
        <v>0.18133867821845101</v>
      </c>
      <c r="BZ202" s="89">
        <v>2.0629509066695002</v>
      </c>
      <c r="CA202" s="380">
        <v>1.6266138207915499</v>
      </c>
      <c r="CB202" s="380">
        <v>0.278613582404383</v>
      </c>
      <c r="CC202" s="89">
        <v>0.52271759340090795</v>
      </c>
      <c r="CD202" s="380">
        <v>0.34774169111197201</v>
      </c>
      <c r="CE202" s="380">
        <v>4.4462268748379302E-2</v>
      </c>
      <c r="CF202" s="89">
        <v>8.7442280209307608</v>
      </c>
      <c r="CG202" s="380">
        <v>2.9434456878202901</v>
      </c>
      <c r="CH202" s="380">
        <v>0.16450102200471201</v>
      </c>
      <c r="CI202" s="89">
        <v>2.3174541596012301</v>
      </c>
      <c r="CJ202" s="380">
        <v>1.1053325236941101</v>
      </c>
      <c r="CK202" s="380">
        <v>0.11294639576082</v>
      </c>
      <c r="CL202" s="381">
        <v>1.2802447173107401</v>
      </c>
      <c r="CM202" s="380">
        <v>3.3962917634108298</v>
      </c>
      <c r="CN202" s="380">
        <v>1.2802447173107401</v>
      </c>
      <c r="CO202" s="89">
        <v>482.814093415625</v>
      </c>
      <c r="CP202" s="380">
        <v>47.345988012035903</v>
      </c>
      <c r="CQ202" s="380">
        <v>1.14053446796301E-2</v>
      </c>
      <c r="CR202" s="89">
        <v>366.15437363435598</v>
      </c>
      <c r="CS202" s="380">
        <v>33.277118666288303</v>
      </c>
      <c r="CT202" s="380">
        <v>7.7670556675958702E-3</v>
      </c>
      <c r="CU202" s="89">
        <v>2.9265624054919299</v>
      </c>
      <c r="CV202" s="380">
        <v>1.00885018545123</v>
      </c>
      <c r="CW202" s="380">
        <v>0</v>
      </c>
      <c r="CX202" s="89">
        <v>0</v>
      </c>
      <c r="CY202" s="380">
        <v>0</v>
      </c>
      <c r="CZ202" s="380">
        <v>0</v>
      </c>
      <c r="DA202" s="89">
        <v>0</v>
      </c>
      <c r="DB202" s="380">
        <v>0</v>
      </c>
      <c r="DC202" s="380">
        <v>0</v>
      </c>
      <c r="DD202" s="381">
        <v>8.3368339467558894E-2</v>
      </c>
      <c r="DE202" s="380">
        <v>0</v>
      </c>
      <c r="DF202" s="380">
        <v>8.3368339467558894E-2</v>
      </c>
      <c r="DG202" s="381">
        <v>3.0103025151931102E-2</v>
      </c>
      <c r="DH202" s="380">
        <v>0</v>
      </c>
      <c r="DI202" s="380">
        <v>3.0103025151931102E-2</v>
      </c>
      <c r="DJ202" s="89">
        <v>5.6082352640788304</v>
      </c>
      <c r="DK202" s="380">
        <v>2.3930872648605002</v>
      </c>
      <c r="DL202" s="380">
        <v>0</v>
      </c>
      <c r="DM202" s="89">
        <v>248.68222909491601</v>
      </c>
      <c r="DN202" s="380">
        <v>28.009994622174599</v>
      </c>
      <c r="DO202" s="380">
        <v>0</v>
      </c>
      <c r="DP202" s="89">
        <v>685.27986066908397</v>
      </c>
      <c r="DQ202" s="380">
        <v>76.635431358813094</v>
      </c>
      <c r="DR202" s="380">
        <v>0</v>
      </c>
      <c r="DS202" s="89">
        <v>104.269876330562</v>
      </c>
      <c r="DT202" s="380">
        <v>10.602056189187399</v>
      </c>
      <c r="DU202" s="380">
        <v>3.9019840891857901E-3</v>
      </c>
      <c r="DV202" s="89">
        <v>550.15736077811903</v>
      </c>
      <c r="DW202" s="380">
        <v>50.392545541819104</v>
      </c>
      <c r="DX202" s="380">
        <v>0</v>
      </c>
      <c r="DY202" s="89">
        <v>132.154807090909</v>
      </c>
      <c r="DZ202" s="380">
        <v>11.9756297510741</v>
      </c>
      <c r="EA202" s="380">
        <v>0</v>
      </c>
      <c r="EB202" s="89">
        <v>38.1124843104691</v>
      </c>
      <c r="EC202" s="380">
        <v>3.0156257613180601</v>
      </c>
      <c r="ED202" s="380">
        <v>0</v>
      </c>
      <c r="EE202" s="89">
        <v>131.14450475072101</v>
      </c>
      <c r="EF202" s="380">
        <v>17.365750149377099</v>
      </c>
      <c r="EG202" s="380">
        <v>0</v>
      </c>
      <c r="EH202" s="89">
        <v>15.501958222620701</v>
      </c>
      <c r="EI202" s="380">
        <v>1.9313741643836499</v>
      </c>
      <c r="EJ202" s="380">
        <v>3.3659428666164E-3</v>
      </c>
      <c r="EK202" s="89">
        <v>81.138723884369398</v>
      </c>
      <c r="EL202" s="380">
        <v>9.2140671586699305</v>
      </c>
      <c r="EM202" s="380">
        <v>0</v>
      </c>
      <c r="EN202" s="89">
        <v>13.7555913766092</v>
      </c>
      <c r="EO202" s="380">
        <v>1.98294907947585</v>
      </c>
      <c r="EP202" s="380">
        <v>0</v>
      </c>
      <c r="EQ202" s="89">
        <v>31.834445888044499</v>
      </c>
      <c r="ER202" s="380">
        <v>3.3857459384498299</v>
      </c>
      <c r="ES202" s="380">
        <v>1.03564650652672E-2</v>
      </c>
      <c r="ET202" s="89">
        <v>3.1736011172980998</v>
      </c>
      <c r="EU202" s="380">
        <v>0.690272150962148</v>
      </c>
      <c r="EV202" s="380">
        <v>0</v>
      </c>
      <c r="EW202" s="89">
        <v>16.1040699697554</v>
      </c>
      <c r="EX202" s="380">
        <v>2.62312244427121</v>
      </c>
      <c r="EY202" s="380">
        <v>1.6039874992420398E-2</v>
      </c>
      <c r="EZ202" s="89">
        <v>2.0280150041897902</v>
      </c>
      <c r="FA202" s="380">
        <v>0.51380688657773599</v>
      </c>
      <c r="FB202" s="380">
        <v>0</v>
      </c>
      <c r="FC202" s="89">
        <v>0</v>
      </c>
      <c r="FD202" s="380">
        <v>0</v>
      </c>
      <c r="FE202" s="380">
        <v>0</v>
      </c>
      <c r="FF202" s="89">
        <v>0.30279863475494401</v>
      </c>
      <c r="FG202" s="380">
        <v>0.22812886940164701</v>
      </c>
      <c r="FH202" s="380">
        <v>0</v>
      </c>
      <c r="FI202" s="381">
        <v>1.1147689581071801E-2</v>
      </c>
      <c r="FJ202" s="380">
        <v>0</v>
      </c>
      <c r="FK202" s="380">
        <v>1.1147689581071801E-2</v>
      </c>
      <c r="FL202" s="89">
        <v>2.97991409582702</v>
      </c>
      <c r="FM202" s="380">
        <v>0.578336223884242</v>
      </c>
      <c r="FN202" s="380">
        <v>4.5717328869925404E-3</v>
      </c>
      <c r="FO202" s="89">
        <v>0.68235234296886005</v>
      </c>
      <c r="FP202" s="380">
        <v>0.29888283488689998</v>
      </c>
      <c r="FQ202" s="380">
        <v>4.4186592680901197E-3</v>
      </c>
      <c r="FS202" s="118">
        <v>2419.4919021220235</v>
      </c>
      <c r="FT202" s="118">
        <v>0.87238782453987296</v>
      </c>
      <c r="FU202" s="118">
        <v>1.3186080194081367</v>
      </c>
      <c r="FV202" s="207">
        <v>1.4693747776375659</v>
      </c>
    </row>
    <row r="203" spans="2:178">
      <c r="B203" s="73" t="s">
        <v>17</v>
      </c>
      <c r="C203" s="73" t="s">
        <v>51</v>
      </c>
      <c r="D203" s="143" t="s">
        <v>57</v>
      </c>
      <c r="E203" s="174">
        <v>55.65</v>
      </c>
      <c r="F203" s="73">
        <v>0</v>
      </c>
      <c r="G203" s="156" t="s">
        <v>322</v>
      </c>
      <c r="H203" s="73" t="s">
        <v>54</v>
      </c>
      <c r="I203" s="73" t="s">
        <v>1104</v>
      </c>
      <c r="J203" s="73" t="s">
        <v>970</v>
      </c>
      <c r="K203" s="73">
        <v>55</v>
      </c>
      <c r="L203" s="403">
        <v>36.229590514748203</v>
      </c>
      <c r="M203" s="403"/>
      <c r="N203" s="135">
        <v>565.60914719392804</v>
      </c>
      <c r="O203" s="379">
        <v>32120.000000000004</v>
      </c>
      <c r="P203" s="379">
        <v>1130</v>
      </c>
      <c r="Q203" s="203"/>
      <c r="R203" s="381">
        <v>1.0057524221596346</v>
      </c>
      <c r="S203" s="380">
        <v>2.1237102800891816</v>
      </c>
      <c r="T203" s="380">
        <v>1.0057524221596346</v>
      </c>
      <c r="U203" s="89">
        <v>13.753254887306412</v>
      </c>
      <c r="V203" s="380">
        <v>7.208836200317049</v>
      </c>
      <c r="W203" s="380">
        <v>1.746541284659386</v>
      </c>
      <c r="X203" s="89">
        <v>168.72428162814904</v>
      </c>
      <c r="Y203" s="380">
        <v>10.548541890637578</v>
      </c>
      <c r="Z203" s="380">
        <v>0.66722877569256789</v>
      </c>
      <c r="AA203" s="89">
        <v>598.40725801811107</v>
      </c>
      <c r="AB203" s="380">
        <v>77.1149643801362</v>
      </c>
      <c r="AC203" s="380">
        <v>0.11805788019725984</v>
      </c>
      <c r="AD203" s="89">
        <v>12.597394852726282</v>
      </c>
      <c r="AE203" s="380">
        <v>9.4470505393103394</v>
      </c>
      <c r="AF203" s="380">
        <v>0.49121269128721068</v>
      </c>
      <c r="AG203" s="89">
        <v>468.66579256507902</v>
      </c>
      <c r="AH203" s="380">
        <v>272.42270734485612</v>
      </c>
      <c r="AI203" s="380">
        <v>91.894074091159212</v>
      </c>
      <c r="AJ203" s="89">
        <v>162422.35846083766</v>
      </c>
      <c r="AK203" s="380">
        <v>18066.836367161195</v>
      </c>
      <c r="AL203" s="380">
        <v>5.1616302555248534</v>
      </c>
      <c r="AM203" s="89">
        <v>92.061940387989466</v>
      </c>
      <c r="AN203" s="380">
        <v>76.322487761297083</v>
      </c>
      <c r="AO203" s="380">
        <v>26.017932216384576</v>
      </c>
      <c r="AP203" s="89">
        <v>370.57985455189146</v>
      </c>
      <c r="AQ203" s="380">
        <v>129.16534906306958</v>
      </c>
      <c r="AR203" s="380">
        <v>41.313686159564782</v>
      </c>
      <c r="AS203" s="89">
        <v>18.350233096856321</v>
      </c>
      <c r="AT203" s="380">
        <v>13.870398629212314</v>
      </c>
      <c r="AU203" s="380">
        <v>5.4573172154941521</v>
      </c>
      <c r="AV203" s="89">
        <v>1.1415498845031864</v>
      </c>
      <c r="AW203" s="380">
        <v>0.3232736281901965</v>
      </c>
      <c r="AX203" s="380">
        <v>0.11313603276641164</v>
      </c>
      <c r="AY203" s="89">
        <v>1.4608721365258792</v>
      </c>
      <c r="AZ203" s="380">
        <v>1.7398770385838584</v>
      </c>
      <c r="BA203" s="380">
        <v>0.27131197070893037</v>
      </c>
      <c r="BB203" s="89">
        <v>8.1789566116924082</v>
      </c>
      <c r="BC203" s="382">
        <v>1.3140553877763759</v>
      </c>
      <c r="BD203" s="382">
        <v>2.2666990366085483E-2</v>
      </c>
      <c r="BE203" s="381">
        <v>0.88423400148261089</v>
      </c>
      <c r="BF203" s="380">
        <v>1.9027072426297336</v>
      </c>
      <c r="BG203" s="380">
        <v>0.88423400148261089</v>
      </c>
      <c r="BH203" s="89">
        <v>274.8529516490002</v>
      </c>
      <c r="BI203" s="380">
        <v>33.696242652460953</v>
      </c>
      <c r="BJ203" s="380">
        <v>0.26508238517217664</v>
      </c>
      <c r="BK203" s="89">
        <v>838.1405517490258</v>
      </c>
      <c r="BL203" s="380">
        <v>149.15547618675853</v>
      </c>
      <c r="BM203" s="380">
        <v>0.3787722817996601</v>
      </c>
      <c r="BN203" s="89">
        <v>958.36828416203821</v>
      </c>
      <c r="BO203" s="380">
        <v>145.71050665750531</v>
      </c>
      <c r="BP203" s="380">
        <v>1.9751607191450531</v>
      </c>
      <c r="BQ203" s="89">
        <v>0.19798474031251756</v>
      </c>
      <c r="BR203" s="380">
        <v>0.1566513471006758</v>
      </c>
      <c r="BS203" s="380">
        <v>9.010561224669561E-3</v>
      </c>
      <c r="BT203" s="381">
        <v>6.8065158707809215E-2</v>
      </c>
      <c r="BU203" s="380">
        <v>0.20355855950318044</v>
      </c>
      <c r="BV203" s="380">
        <v>6.8065158707809215E-2</v>
      </c>
      <c r="BW203" s="89">
        <v>0.5457635343413948</v>
      </c>
      <c r="BX203" s="380">
        <v>0.40919264716323284</v>
      </c>
      <c r="BY203" s="380">
        <v>0.10176486136784862</v>
      </c>
      <c r="BZ203" s="89">
        <v>1.2530031990157127</v>
      </c>
      <c r="CA203" s="380">
        <v>0.95083088397884263</v>
      </c>
      <c r="CB203" s="380">
        <v>0.1196521007558104</v>
      </c>
      <c r="CC203" s="89">
        <v>0.70156643315810518</v>
      </c>
      <c r="CD203" s="380">
        <v>0.33316734894376754</v>
      </c>
      <c r="CE203" s="380">
        <v>2.508537121779552E-2</v>
      </c>
      <c r="CF203" s="89">
        <v>8.054303294105571</v>
      </c>
      <c r="CG203" s="380">
        <v>2.3563565244721554</v>
      </c>
      <c r="CH203" s="380">
        <v>0.11011989848888321</v>
      </c>
      <c r="CI203" s="89">
        <v>2.5556127975881595</v>
      </c>
      <c r="CJ203" s="380">
        <v>0.9168433398606064</v>
      </c>
      <c r="CK203" s="380">
        <v>5.1015106717619815E-2</v>
      </c>
      <c r="CL203" s="381">
        <v>0.57610254503613112</v>
      </c>
      <c r="CM203" s="380">
        <v>1.2779487958881901</v>
      </c>
      <c r="CN203" s="380">
        <v>0.57610254503613112</v>
      </c>
      <c r="CO203" s="89">
        <v>497.86566223261235</v>
      </c>
      <c r="CP203" s="380">
        <v>49.856973650187143</v>
      </c>
      <c r="CQ203" s="380">
        <v>6.3638384005812922E-3</v>
      </c>
      <c r="CR203" s="89">
        <v>392.37127406411628</v>
      </c>
      <c r="CS203" s="380">
        <v>33.485870003625791</v>
      </c>
      <c r="CT203" s="380">
        <v>0</v>
      </c>
      <c r="CU203" s="89">
        <v>4.333547131841927</v>
      </c>
      <c r="CV203" s="380">
        <v>0.75014016653066373</v>
      </c>
      <c r="CW203" s="380">
        <v>0</v>
      </c>
      <c r="CX203" s="89">
        <v>0</v>
      </c>
      <c r="CY203" s="380">
        <v>0</v>
      </c>
      <c r="CZ203" s="380">
        <v>0</v>
      </c>
      <c r="DA203" s="89">
        <v>0</v>
      </c>
      <c r="DB203" s="380">
        <v>0</v>
      </c>
      <c r="DC203" s="380">
        <v>0</v>
      </c>
      <c r="DD203" s="381">
        <v>3.128492731953994E-2</v>
      </c>
      <c r="DE203" s="380">
        <v>0</v>
      </c>
      <c r="DF203" s="380">
        <v>3.128492731953994E-2</v>
      </c>
      <c r="DG203" s="381">
        <v>1.3857923578944728E-2</v>
      </c>
      <c r="DH203" s="380">
        <v>0</v>
      </c>
      <c r="DI203" s="380">
        <v>1.3857923578944728E-2</v>
      </c>
      <c r="DJ203" s="89">
        <v>8.2247024489351528</v>
      </c>
      <c r="DK203" s="380">
        <v>2.8575954774659582</v>
      </c>
      <c r="DL203" s="380">
        <v>0</v>
      </c>
      <c r="DM203" s="89">
        <v>264.57670387187426</v>
      </c>
      <c r="DN203" s="380">
        <v>28.993136144258649</v>
      </c>
      <c r="DO203" s="380">
        <v>0</v>
      </c>
      <c r="DP203" s="89">
        <v>728.15667145288364</v>
      </c>
      <c r="DQ203" s="380">
        <v>91.458517280303582</v>
      </c>
      <c r="DR203" s="380">
        <v>0</v>
      </c>
      <c r="DS203" s="89">
        <v>108.49347472260501</v>
      </c>
      <c r="DT203" s="380">
        <v>12.088656526096871</v>
      </c>
      <c r="DU203" s="380">
        <v>0</v>
      </c>
      <c r="DV203" s="89">
        <v>572.43305953810955</v>
      </c>
      <c r="DW203" s="380">
        <v>45.498595859598538</v>
      </c>
      <c r="DX203" s="380">
        <v>9.4293558658283087E-3</v>
      </c>
      <c r="DY203" s="89">
        <v>137.06043284005111</v>
      </c>
      <c r="DZ203" s="380">
        <v>9.8435221120006755</v>
      </c>
      <c r="EA203" s="380">
        <v>0</v>
      </c>
      <c r="EB203" s="89">
        <v>40.632777709614643</v>
      </c>
      <c r="EC203" s="380">
        <v>3.5958828547757129</v>
      </c>
      <c r="ED203" s="380">
        <v>0</v>
      </c>
      <c r="EE203" s="89">
        <v>138.4441283009923</v>
      </c>
      <c r="EF203" s="380">
        <v>10.608937720472607</v>
      </c>
      <c r="EG203" s="380">
        <v>0</v>
      </c>
      <c r="EH203" s="89">
        <v>16.326829123292153</v>
      </c>
      <c r="EI203" s="380">
        <v>1.3960452578068412</v>
      </c>
      <c r="EJ203" s="380">
        <v>1.4417462664134244E-3</v>
      </c>
      <c r="EK203" s="89">
        <v>88.14357249281305</v>
      </c>
      <c r="EL203" s="380">
        <v>8.3582207601607923</v>
      </c>
      <c r="EM203" s="380">
        <v>5.8006131380165041E-3</v>
      </c>
      <c r="EN203" s="89">
        <v>15.070405044064584</v>
      </c>
      <c r="EO203" s="380">
        <v>1.6899820690675176</v>
      </c>
      <c r="EP203" s="380">
        <v>2.055724184892237E-3</v>
      </c>
      <c r="EQ203" s="89">
        <v>35.041052323177063</v>
      </c>
      <c r="ER203" s="380">
        <v>4.2396916234071584</v>
      </c>
      <c r="ES203" s="380">
        <v>0</v>
      </c>
      <c r="ET203" s="89">
        <v>3.6497527565261092</v>
      </c>
      <c r="EU203" s="380">
        <v>0.54981388984970314</v>
      </c>
      <c r="EV203" s="380">
        <v>1.4943952137302472E-3</v>
      </c>
      <c r="EW203" s="89">
        <v>18.821312723708377</v>
      </c>
      <c r="EX203" s="380">
        <v>2.6073091384434521</v>
      </c>
      <c r="EY203" s="380">
        <v>9.6500792847724736E-3</v>
      </c>
      <c r="EZ203" s="89">
        <v>2.3824352839074767</v>
      </c>
      <c r="FA203" s="380">
        <v>0.35180750744762551</v>
      </c>
      <c r="FB203" s="380">
        <v>0</v>
      </c>
      <c r="FC203" s="381">
        <v>6.7180876504247811E-3</v>
      </c>
      <c r="FD203" s="380">
        <v>0</v>
      </c>
      <c r="FE203" s="380">
        <v>6.7180876504247811E-3</v>
      </c>
      <c r="FF203" s="89">
        <v>0.52190511937658313</v>
      </c>
      <c r="FG203" s="380">
        <v>0.31537688875113928</v>
      </c>
      <c r="FH203" s="380">
        <v>4.2725972691592803E-3</v>
      </c>
      <c r="FI203" s="381">
        <v>3.4290824590135966E-3</v>
      </c>
      <c r="FJ203" s="380">
        <v>0</v>
      </c>
      <c r="FK203" s="380">
        <v>3.4290824590135966E-3</v>
      </c>
      <c r="FL203" s="89">
        <v>3.0430467750602284</v>
      </c>
      <c r="FM203" s="380">
        <v>0.47198435045674797</v>
      </c>
      <c r="FN203" s="380">
        <v>1.9587467204600297E-3</v>
      </c>
      <c r="FO203" s="89">
        <v>0.89188550332139604</v>
      </c>
      <c r="FP203" s="380">
        <v>0.21675532660413807</v>
      </c>
      <c r="FQ203" s="380">
        <v>0</v>
      </c>
      <c r="FS203" s="118">
        <v>2561.6038822477353</v>
      </c>
      <c r="FT203" s="118">
        <v>0.89003140502615474</v>
      </c>
      <c r="FU203" s="118">
        <v>1.2688636889133162</v>
      </c>
      <c r="FV203" s="207">
        <v>1.2772841283937293</v>
      </c>
    </row>
    <row r="204" spans="2:178">
      <c r="B204" s="73" t="s">
        <v>17</v>
      </c>
      <c r="C204" s="73" t="s">
        <v>51</v>
      </c>
      <c r="D204" s="143" t="s">
        <v>57</v>
      </c>
      <c r="E204" s="174">
        <v>55.65</v>
      </c>
      <c r="F204" s="73">
        <v>0</v>
      </c>
      <c r="G204" s="156" t="s">
        <v>322</v>
      </c>
      <c r="H204" s="73" t="s">
        <v>54</v>
      </c>
      <c r="I204" s="73" t="s">
        <v>1105</v>
      </c>
      <c r="J204" s="73" t="s">
        <v>970</v>
      </c>
      <c r="K204" s="73">
        <v>55</v>
      </c>
      <c r="L204" s="403">
        <v>36.229590514748203</v>
      </c>
      <c r="M204" s="403"/>
      <c r="N204" s="135">
        <v>364.60754943079661</v>
      </c>
      <c r="O204" s="379">
        <v>30160</v>
      </c>
      <c r="P204" s="379">
        <v>1019.9999999999999</v>
      </c>
      <c r="Q204" s="203"/>
      <c r="R204" s="381">
        <v>0.8554449821532405</v>
      </c>
      <c r="S204" s="380">
        <v>2.3522729671283868</v>
      </c>
      <c r="T204" s="380">
        <v>0.8554449821532405</v>
      </c>
      <c r="U204" s="89">
        <v>13.226460889816236</v>
      </c>
      <c r="V204" s="380">
        <v>7.6230927897677869</v>
      </c>
      <c r="W204" s="380">
        <v>1.6705092626066631</v>
      </c>
      <c r="X204" s="89">
        <v>179.90016557220466</v>
      </c>
      <c r="Y204" s="380">
        <v>11.514862716294898</v>
      </c>
      <c r="Z204" s="380">
        <v>0.50146281353666311</v>
      </c>
      <c r="AA204" s="89">
        <v>1043.1142856417935</v>
      </c>
      <c r="AB204" s="380">
        <v>466.63100549675994</v>
      </c>
      <c r="AC204" s="380">
        <v>9.73449121664242E-2</v>
      </c>
      <c r="AD204" s="89">
        <v>419.70783294649732</v>
      </c>
      <c r="AE204" s="380">
        <v>292.48419103485446</v>
      </c>
      <c r="AF204" s="380">
        <v>0.37960182259751368</v>
      </c>
      <c r="AG204" s="89">
        <v>994.58936870641276</v>
      </c>
      <c r="AH204" s="380">
        <v>721.9862805432324</v>
      </c>
      <c r="AI204" s="380">
        <v>77.525101967393994</v>
      </c>
      <c r="AJ204" s="89">
        <v>161531.52642449303</v>
      </c>
      <c r="AK204" s="380">
        <v>20663.557590271004</v>
      </c>
      <c r="AL204" s="380">
        <v>4.431232569109846</v>
      </c>
      <c r="AM204" s="89">
        <v>119.84860164115572</v>
      </c>
      <c r="AN204" s="380">
        <v>71.469350275755417</v>
      </c>
      <c r="AO204" s="380">
        <v>16.370935018237272</v>
      </c>
      <c r="AP204" s="89">
        <v>408.77105579449574</v>
      </c>
      <c r="AQ204" s="380">
        <v>137.46274672280748</v>
      </c>
      <c r="AR204" s="380">
        <v>36.471159260186035</v>
      </c>
      <c r="AS204" s="89">
        <v>29.103995837799353</v>
      </c>
      <c r="AT204" s="380">
        <v>12.890831012858584</v>
      </c>
      <c r="AU204" s="380">
        <v>4.788253653959984</v>
      </c>
      <c r="AV204" s="89">
        <v>1.2982907759016811</v>
      </c>
      <c r="AW204" s="380">
        <v>0.47064579020451414</v>
      </c>
      <c r="AX204" s="380">
        <v>9.1001315739273642E-2</v>
      </c>
      <c r="AY204" s="89">
        <v>0.9042992520308718</v>
      </c>
      <c r="AZ204" s="380">
        <v>1.8085985040617398</v>
      </c>
      <c r="BA204" s="380">
        <v>0.13573242312387579</v>
      </c>
      <c r="BB204" s="89">
        <v>7.0482570939557538</v>
      </c>
      <c r="BC204" s="382">
        <v>1.299292705236641</v>
      </c>
      <c r="BD204" s="382">
        <v>1.5940568651456891E-2</v>
      </c>
      <c r="BE204" s="381">
        <v>0.7505834760460145</v>
      </c>
      <c r="BF204" s="380">
        <v>2.0150956932358643</v>
      </c>
      <c r="BG204" s="380">
        <v>0.7505834760460145</v>
      </c>
      <c r="BH204" s="89">
        <v>300.1462277152329</v>
      </c>
      <c r="BI204" s="380">
        <v>35.120553470163571</v>
      </c>
      <c r="BJ204" s="380">
        <v>0.19162321739661101</v>
      </c>
      <c r="BK204" s="89">
        <v>1575.0989742841346</v>
      </c>
      <c r="BL204" s="380">
        <v>666.11143212369348</v>
      </c>
      <c r="BM204" s="380">
        <v>0.30339519662899672</v>
      </c>
      <c r="BN204" s="89">
        <v>1613.4663764587867</v>
      </c>
      <c r="BO204" s="380">
        <v>552.34453075161366</v>
      </c>
      <c r="BP204" s="380">
        <v>1.5881429498461872</v>
      </c>
      <c r="BQ204" s="89">
        <v>0.19372592832996222</v>
      </c>
      <c r="BR204" s="380">
        <v>0.12706231578151925</v>
      </c>
      <c r="BS204" s="380">
        <v>1.0224109984025237E-2</v>
      </c>
      <c r="BT204" s="381">
        <v>6.1434943181411648E-2</v>
      </c>
      <c r="BU204" s="380">
        <v>0.31403803122658974</v>
      </c>
      <c r="BV204" s="380">
        <v>6.1434943181411648E-2</v>
      </c>
      <c r="BW204" s="89">
        <v>0.43548174382497978</v>
      </c>
      <c r="BX204" s="380">
        <v>0.47230857877225135</v>
      </c>
      <c r="BY204" s="380">
        <v>8.1463059670554019E-2</v>
      </c>
      <c r="BZ204" s="89">
        <v>1.0024223672501102</v>
      </c>
      <c r="CA204" s="380">
        <v>0.83695443660596269</v>
      </c>
      <c r="CB204" s="380">
        <v>6.9506305909321039E-2</v>
      </c>
      <c r="CC204" s="89">
        <v>0.97737511610924366</v>
      </c>
      <c r="CD204" s="380">
        <v>0.48802139961341284</v>
      </c>
      <c r="CE204" s="380">
        <v>2.020300281305357E-2</v>
      </c>
      <c r="CF204" s="89">
        <v>7.9753717733849339</v>
      </c>
      <c r="CG204" s="380">
        <v>2.2680550963850914</v>
      </c>
      <c r="CH204" s="380">
        <v>7.8004043636187445E-2</v>
      </c>
      <c r="CI204" s="89">
        <v>2.203712684994255</v>
      </c>
      <c r="CJ204" s="380">
        <v>0.915226193119547</v>
      </c>
      <c r="CK204" s="380">
        <v>6.4883017638029214E-2</v>
      </c>
      <c r="CL204" s="381">
        <v>0.39719180287229489</v>
      </c>
      <c r="CM204" s="380">
        <v>1.1384414408904655</v>
      </c>
      <c r="CN204" s="380">
        <v>0.39719180287229489</v>
      </c>
      <c r="CO204" s="89">
        <v>496.58245896673793</v>
      </c>
      <c r="CP204" s="380">
        <v>52.364636955735925</v>
      </c>
      <c r="CQ204" s="380">
        <v>4.1360968027878611E-3</v>
      </c>
      <c r="CR204" s="89">
        <v>382.9190343625466</v>
      </c>
      <c r="CS204" s="380">
        <v>32.930794351176019</v>
      </c>
      <c r="CT204" s="380">
        <v>0</v>
      </c>
      <c r="CU204" s="89">
        <v>4.073620237244775</v>
      </c>
      <c r="CV204" s="380">
        <v>0.84378751541635477</v>
      </c>
      <c r="CW204" s="380">
        <v>3.8623065608091433E-3</v>
      </c>
      <c r="CX204" s="381">
        <v>2.2955331497235268E-3</v>
      </c>
      <c r="CY204" s="380">
        <v>0</v>
      </c>
      <c r="CZ204" s="380">
        <v>2.2955331497235268E-3</v>
      </c>
      <c r="DA204" s="89">
        <v>0</v>
      </c>
      <c r="DB204" s="380">
        <v>0</v>
      </c>
      <c r="DC204" s="380">
        <v>0</v>
      </c>
      <c r="DD204" s="381">
        <v>2.4739426655913291E-2</v>
      </c>
      <c r="DE204" s="380">
        <v>0</v>
      </c>
      <c r="DF204" s="380">
        <v>2.4739426655913291E-2</v>
      </c>
      <c r="DG204" s="381">
        <v>9.0679438363629669E-3</v>
      </c>
      <c r="DH204" s="380">
        <v>0</v>
      </c>
      <c r="DI204" s="380">
        <v>9.0679438363629669E-3</v>
      </c>
      <c r="DJ204" s="89">
        <v>7.5668936722889182</v>
      </c>
      <c r="DK204" s="380">
        <v>2.4325930082286549</v>
      </c>
      <c r="DL204" s="380">
        <v>0</v>
      </c>
      <c r="DM204" s="89">
        <v>253.42610316312403</v>
      </c>
      <c r="DN204" s="380">
        <v>26.522787967175482</v>
      </c>
      <c r="DO204" s="380">
        <v>0</v>
      </c>
      <c r="DP204" s="89">
        <v>701.13328549228572</v>
      </c>
      <c r="DQ204" s="380">
        <v>82.643713817689672</v>
      </c>
      <c r="DR204" s="380">
        <v>0</v>
      </c>
      <c r="DS204" s="89">
        <v>105.58187740783625</v>
      </c>
      <c r="DT204" s="380">
        <v>11.638539664356303</v>
      </c>
      <c r="DU204" s="380">
        <v>0</v>
      </c>
      <c r="DV204" s="89">
        <v>561.35625680462874</v>
      </c>
      <c r="DW204" s="380">
        <v>43.66424442034544</v>
      </c>
      <c r="DX204" s="380">
        <v>0</v>
      </c>
      <c r="DY204" s="89">
        <v>133.39097775997678</v>
      </c>
      <c r="DZ204" s="380">
        <v>11.379928673393803</v>
      </c>
      <c r="EA204" s="380">
        <v>0</v>
      </c>
      <c r="EB204" s="89">
        <v>39.596957273396526</v>
      </c>
      <c r="EC204" s="380">
        <v>2.281738806601044</v>
      </c>
      <c r="ED204" s="380">
        <v>0</v>
      </c>
      <c r="EE204" s="89">
        <v>135.40788568360369</v>
      </c>
      <c r="EF204" s="380">
        <v>8.5029654673849624</v>
      </c>
      <c r="EG204" s="380">
        <v>0</v>
      </c>
      <c r="EH204" s="89">
        <v>16.09396065677036</v>
      </c>
      <c r="EI204" s="380">
        <v>1.1832866975283172</v>
      </c>
      <c r="EJ204" s="380">
        <v>0</v>
      </c>
      <c r="EK204" s="89">
        <v>85.451958916300811</v>
      </c>
      <c r="EL204" s="380">
        <v>7.0993588246447166</v>
      </c>
      <c r="EM204" s="380">
        <v>4.9093974411132772E-3</v>
      </c>
      <c r="EN204" s="89">
        <v>14.601752838083698</v>
      </c>
      <c r="EO204" s="380">
        <v>1.5426341496781433</v>
      </c>
      <c r="EP204" s="380">
        <v>1.238723973184058E-3</v>
      </c>
      <c r="EQ204" s="89">
        <v>34.758109428621232</v>
      </c>
      <c r="ER204" s="380">
        <v>4.072396787935876</v>
      </c>
      <c r="ES204" s="380">
        <v>3.7563176937621817E-3</v>
      </c>
      <c r="ET204" s="89">
        <v>3.5706190022601652</v>
      </c>
      <c r="EU204" s="380">
        <v>0.57781153625928594</v>
      </c>
      <c r="EV204" s="380">
        <v>0</v>
      </c>
      <c r="EW204" s="89">
        <v>18.551716104197357</v>
      </c>
      <c r="EX204" s="380">
        <v>2.3819705421000839</v>
      </c>
      <c r="EY204" s="380">
        <v>5.8174572404076372E-3</v>
      </c>
      <c r="EZ204" s="89">
        <v>2.3764913178459035</v>
      </c>
      <c r="FA204" s="380">
        <v>0.39695529720819656</v>
      </c>
      <c r="FB204" s="380">
        <v>0</v>
      </c>
      <c r="FC204" s="381">
        <v>5.6820674530959469E-3</v>
      </c>
      <c r="FD204" s="380">
        <v>0</v>
      </c>
      <c r="FE204" s="380">
        <v>5.6820674530959469E-3</v>
      </c>
      <c r="FF204" s="89">
        <v>0.45568161256137685</v>
      </c>
      <c r="FG204" s="380">
        <v>0.21844885202665626</v>
      </c>
      <c r="FH204" s="380">
        <v>5.0808826649844565E-3</v>
      </c>
      <c r="FI204" s="381">
        <v>4.4825635774258295E-3</v>
      </c>
      <c r="FJ204" s="380">
        <v>0</v>
      </c>
      <c r="FK204" s="380">
        <v>4.4825635774258295E-3</v>
      </c>
      <c r="FL204" s="89">
        <v>2.6918167668739708</v>
      </c>
      <c r="FM204" s="380">
        <v>0.43277803376698115</v>
      </c>
      <c r="FN204" s="380">
        <v>0</v>
      </c>
      <c r="FO204" s="89">
        <v>0.8163432148610581</v>
      </c>
      <c r="FP204" s="380">
        <v>0.2207462062606369</v>
      </c>
      <c r="FQ204" s="380">
        <v>0</v>
      </c>
      <c r="FS204" s="118">
        <v>2488.2169862114779</v>
      </c>
      <c r="FT204" s="118">
        <v>0.88930453597615422</v>
      </c>
      <c r="FU204" s="118">
        <v>1.2968340939055412</v>
      </c>
      <c r="FV204" s="207">
        <v>1.1326852939289862</v>
      </c>
    </row>
    <row r="205" spans="2:178">
      <c r="B205" s="73" t="s">
        <v>17</v>
      </c>
      <c r="C205" s="73" t="s">
        <v>51</v>
      </c>
      <c r="D205" s="143" t="s">
        <v>57</v>
      </c>
      <c r="E205" s="174">
        <v>55.65</v>
      </c>
      <c r="F205" s="73">
        <v>0</v>
      </c>
      <c r="G205" s="156" t="s">
        <v>322</v>
      </c>
      <c r="H205" s="73" t="s">
        <v>54</v>
      </c>
      <c r="I205" s="73" t="s">
        <v>1106</v>
      </c>
      <c r="J205" s="73" t="s">
        <v>970</v>
      </c>
      <c r="K205" s="73">
        <v>33</v>
      </c>
      <c r="L205" s="403">
        <v>36.229590514748203</v>
      </c>
      <c r="M205" s="403"/>
      <c r="N205" s="135">
        <v>420.70101857399607</v>
      </c>
      <c r="O205" s="379">
        <v>30190</v>
      </c>
      <c r="P205" s="379">
        <v>1120</v>
      </c>
      <c r="Q205" s="203"/>
      <c r="R205" s="381">
        <v>2.0303886741931301</v>
      </c>
      <c r="S205" s="380">
        <v>4.6270794793235011</v>
      </c>
      <c r="T205" s="380">
        <v>2.0303886741931301</v>
      </c>
      <c r="U205" s="89">
        <v>14.416907801249426</v>
      </c>
      <c r="V205" s="380">
        <v>15.100694678722119</v>
      </c>
      <c r="W205" s="380">
        <v>3.9015026327718627</v>
      </c>
      <c r="X205" s="89">
        <v>183.73054597509213</v>
      </c>
      <c r="Y205" s="380">
        <v>18.114083108391281</v>
      </c>
      <c r="Z205" s="380">
        <v>1.4026640777718371</v>
      </c>
      <c r="AA205" s="89">
        <v>631.03185359512486</v>
      </c>
      <c r="AB205" s="380">
        <v>139.56636955661662</v>
      </c>
      <c r="AC205" s="380">
        <v>0.18247196377793926</v>
      </c>
      <c r="AD205" s="89">
        <v>20.546339202288827</v>
      </c>
      <c r="AE205" s="380">
        <v>26.195759496830576</v>
      </c>
      <c r="AF205" s="380">
        <v>0.90446871053786793</v>
      </c>
      <c r="AG205" s="381">
        <v>194.79958284499517</v>
      </c>
      <c r="AH205" s="380">
        <v>646.58436848689792</v>
      </c>
      <c r="AI205" s="380">
        <v>194.79958284499517</v>
      </c>
      <c r="AJ205" s="89">
        <v>159940.74453609443</v>
      </c>
      <c r="AK205" s="380">
        <v>19557.660576443977</v>
      </c>
      <c r="AL205" s="380">
        <v>9.9791928755011696</v>
      </c>
      <c r="AM205" s="89">
        <v>96.118346544524655</v>
      </c>
      <c r="AN205" s="380">
        <v>136.07038551051772</v>
      </c>
      <c r="AO205" s="380">
        <v>41.948450601020916</v>
      </c>
      <c r="AP205" s="89">
        <v>411.94544008142981</v>
      </c>
      <c r="AQ205" s="380">
        <v>259.97377173743246</v>
      </c>
      <c r="AR205" s="380">
        <v>90.383410437384413</v>
      </c>
      <c r="AS205" s="381">
        <v>12.648188535418479</v>
      </c>
      <c r="AT205" s="380">
        <v>38.642006366620386</v>
      </c>
      <c r="AU205" s="380">
        <v>12.648188535418479</v>
      </c>
      <c r="AV205" s="89">
        <v>1.1389919502060122</v>
      </c>
      <c r="AW205" s="380">
        <v>0.74759957211177364</v>
      </c>
      <c r="AX205" s="380">
        <v>0.23044417094480152</v>
      </c>
      <c r="AY205" s="89">
        <v>2.445263340832287</v>
      </c>
      <c r="AZ205" s="380">
        <v>4.7493129868152186</v>
      </c>
      <c r="BA205" s="380">
        <v>0.44288436446240076</v>
      </c>
      <c r="BB205" s="89">
        <v>7.2709412619706972</v>
      </c>
      <c r="BC205" s="382">
        <v>1.5377874875681028</v>
      </c>
      <c r="BD205" s="382">
        <v>3.3392699148860561E-2</v>
      </c>
      <c r="BE205" s="381">
        <v>1.8812745937891653</v>
      </c>
      <c r="BF205" s="380">
        <v>4.7650382024019526</v>
      </c>
      <c r="BG205" s="380">
        <v>1.8812745937891653</v>
      </c>
      <c r="BH205" s="89">
        <v>317.3612769797482</v>
      </c>
      <c r="BI205" s="380">
        <v>38.232250662313163</v>
      </c>
      <c r="BJ205" s="380">
        <v>0.49303056107481907</v>
      </c>
      <c r="BK205" s="89">
        <v>883.36639609768565</v>
      </c>
      <c r="BL205" s="380">
        <v>183.73340258523439</v>
      </c>
      <c r="BM205" s="380">
        <v>0.59177373026647906</v>
      </c>
      <c r="BN205" s="89">
        <v>1025.8881191072962</v>
      </c>
      <c r="BO205" s="380">
        <v>225.19107913543036</v>
      </c>
      <c r="BP205" s="380">
        <v>3.3386657993595148</v>
      </c>
      <c r="BQ205" s="89">
        <v>0.22820781571735044</v>
      </c>
      <c r="BR205" s="380">
        <v>0.23149551894704476</v>
      </c>
      <c r="BS205" s="380">
        <v>1.9004568274988348E-2</v>
      </c>
      <c r="BT205" s="381">
        <v>0.14603289229903735</v>
      </c>
      <c r="BU205" s="380">
        <v>0</v>
      </c>
      <c r="BV205" s="380">
        <v>0.14603289229903735</v>
      </c>
      <c r="BW205" s="381">
        <v>0.17825582307244023</v>
      </c>
      <c r="BX205" s="380">
        <v>0.8335482330488686</v>
      </c>
      <c r="BY205" s="380">
        <v>0.17825582307244023</v>
      </c>
      <c r="BZ205" s="89">
        <v>1.5069555924117548</v>
      </c>
      <c r="CA205" s="380">
        <v>1.6262582513160961</v>
      </c>
      <c r="CB205" s="380">
        <v>0.15050687365235019</v>
      </c>
      <c r="CC205" s="89">
        <v>0.70482773622735162</v>
      </c>
      <c r="CD205" s="380">
        <v>0.57830712965268594</v>
      </c>
      <c r="CE205" s="380">
        <v>3.8517128593294606E-2</v>
      </c>
      <c r="CF205" s="89">
        <v>7.9844656708474018</v>
      </c>
      <c r="CG205" s="380">
        <v>3.4023172447549856</v>
      </c>
      <c r="CH205" s="380">
        <v>0.20740597015321116</v>
      </c>
      <c r="CI205" s="89">
        <v>2.2744923690847068</v>
      </c>
      <c r="CJ205" s="380">
        <v>1.5301667149893101</v>
      </c>
      <c r="CK205" s="380">
        <v>0.11751920953729901</v>
      </c>
      <c r="CL205" s="381">
        <v>1.0615088261204548</v>
      </c>
      <c r="CM205" s="380">
        <v>3.2335969394071937</v>
      </c>
      <c r="CN205" s="380">
        <v>1.0615088261204548</v>
      </c>
      <c r="CO205" s="89">
        <v>501.78935958417009</v>
      </c>
      <c r="CP205" s="380">
        <v>55.957002880967757</v>
      </c>
      <c r="CQ205" s="380">
        <v>7.8672773641972286E-3</v>
      </c>
      <c r="CR205" s="89">
        <v>379.55511237299061</v>
      </c>
      <c r="CS205" s="380">
        <v>43.595156087572093</v>
      </c>
      <c r="CT205" s="380">
        <v>0</v>
      </c>
      <c r="CU205" s="89">
        <v>4.6114786194941653</v>
      </c>
      <c r="CV205" s="380">
        <v>1.360028875907517</v>
      </c>
      <c r="CW205" s="380">
        <v>8.9350788857620687E-3</v>
      </c>
      <c r="CX205" s="89">
        <v>0</v>
      </c>
      <c r="CY205" s="380">
        <v>0</v>
      </c>
      <c r="CZ205" s="380">
        <v>0</v>
      </c>
      <c r="DA205" s="381">
        <v>3.0147582611081167E-2</v>
      </c>
      <c r="DB205" s="380">
        <v>0</v>
      </c>
      <c r="DC205" s="380">
        <v>3.0147582611081167E-2</v>
      </c>
      <c r="DD205" s="381">
        <v>5.0403623493916805E-2</v>
      </c>
      <c r="DE205" s="380">
        <v>0</v>
      </c>
      <c r="DF205" s="380">
        <v>5.0403623493916805E-2</v>
      </c>
      <c r="DG205" s="381">
        <v>3.4618086232069217E-2</v>
      </c>
      <c r="DH205" s="380">
        <v>0</v>
      </c>
      <c r="DI205" s="380">
        <v>3.4618086232069217E-2</v>
      </c>
      <c r="DJ205" s="89">
        <v>8.4521950317757835</v>
      </c>
      <c r="DK205" s="380">
        <v>5.2475774528242392</v>
      </c>
      <c r="DL205" s="380">
        <v>0</v>
      </c>
      <c r="DM205" s="89">
        <v>249.33011737182215</v>
      </c>
      <c r="DN205" s="380">
        <v>32.630844040676806</v>
      </c>
      <c r="DO205" s="380">
        <v>0</v>
      </c>
      <c r="DP205" s="89">
        <v>690.93852396310058</v>
      </c>
      <c r="DQ205" s="380">
        <v>92.088304766497274</v>
      </c>
      <c r="DR205" s="380">
        <v>5.9022755179233277E-3</v>
      </c>
      <c r="DS205" s="89">
        <v>104.26404166035782</v>
      </c>
      <c r="DT205" s="380">
        <v>13.113081087160992</v>
      </c>
      <c r="DU205" s="380">
        <v>3.2711519820045843E-3</v>
      </c>
      <c r="DV205" s="89">
        <v>543.55945148951014</v>
      </c>
      <c r="DW205" s="380">
        <v>60.537817006864728</v>
      </c>
      <c r="DX205" s="380">
        <v>0</v>
      </c>
      <c r="DY205" s="89">
        <v>130.84965973254253</v>
      </c>
      <c r="DZ205" s="380">
        <v>14.977034773113727</v>
      </c>
      <c r="EA205" s="380">
        <v>0</v>
      </c>
      <c r="EB205" s="89">
        <v>39.093459785173927</v>
      </c>
      <c r="EC205" s="380">
        <v>4.2730412992026743</v>
      </c>
      <c r="ED205" s="380">
        <v>0</v>
      </c>
      <c r="EE205" s="89">
        <v>133.4379944646131</v>
      </c>
      <c r="EF205" s="380">
        <v>12.800882874696548</v>
      </c>
      <c r="EG205" s="380">
        <v>2.0854627166130221E-2</v>
      </c>
      <c r="EH205" s="89">
        <v>15.622307265819012</v>
      </c>
      <c r="EI205" s="380">
        <v>1.9746592419521443</v>
      </c>
      <c r="EJ205" s="380">
        <v>5.5125182810415382E-3</v>
      </c>
      <c r="EK205" s="89">
        <v>84.501401578905046</v>
      </c>
      <c r="EL205" s="380">
        <v>10.442497743702832</v>
      </c>
      <c r="EM205" s="380">
        <v>0</v>
      </c>
      <c r="EN205" s="89">
        <v>14.34570619380372</v>
      </c>
      <c r="EO205" s="380">
        <v>2.0360028166216093</v>
      </c>
      <c r="EP205" s="380">
        <v>0</v>
      </c>
      <c r="EQ205" s="89">
        <v>33.980510939765971</v>
      </c>
      <c r="ER205" s="380">
        <v>4.2411034899560436</v>
      </c>
      <c r="ES205" s="380">
        <v>0</v>
      </c>
      <c r="ET205" s="89">
        <v>3.4397398112002402</v>
      </c>
      <c r="EU205" s="380">
        <v>0.70440239529153093</v>
      </c>
      <c r="EV205" s="380">
        <v>2.9178961169646846E-3</v>
      </c>
      <c r="EW205" s="89">
        <v>18.840261249536159</v>
      </c>
      <c r="EX205" s="380">
        <v>3.5232396307309535</v>
      </c>
      <c r="EY205" s="380">
        <v>0</v>
      </c>
      <c r="EZ205" s="89">
        <v>2.2995847725657552</v>
      </c>
      <c r="FA205" s="380">
        <v>0.56083077074469212</v>
      </c>
      <c r="FB205" s="380">
        <v>2.9769835962672646E-3</v>
      </c>
      <c r="FC205" s="89">
        <v>0</v>
      </c>
      <c r="FD205" s="380">
        <v>0</v>
      </c>
      <c r="FE205" s="380">
        <v>0</v>
      </c>
      <c r="FF205" s="89">
        <v>0.57121524355856113</v>
      </c>
      <c r="FG205" s="380">
        <v>0.46821188304592398</v>
      </c>
      <c r="FH205" s="380">
        <v>8.3713613482266514E-3</v>
      </c>
      <c r="FI205" s="381">
        <v>8.1552904614075484E-3</v>
      </c>
      <c r="FJ205" s="380">
        <v>0</v>
      </c>
      <c r="FK205" s="380">
        <v>8.1552904614075484E-3</v>
      </c>
      <c r="FL205" s="89">
        <v>2.6163405097038401</v>
      </c>
      <c r="FM205" s="380">
        <v>0.58041014220845255</v>
      </c>
      <c r="FN205" s="380">
        <v>3.8317455887252054E-3</v>
      </c>
      <c r="FO205" s="89">
        <v>0.85955186760061841</v>
      </c>
      <c r="FP205" s="380">
        <v>0.31869543157350277</v>
      </c>
      <c r="FQ205" s="380">
        <v>0</v>
      </c>
      <c r="FS205" s="118">
        <v>2444.0578726517065</v>
      </c>
      <c r="FT205" s="118">
        <v>0.89328434397239243</v>
      </c>
      <c r="FU205" s="118">
        <v>1.3220461093172138</v>
      </c>
      <c r="FV205" s="207">
        <v>1.1377447532776388</v>
      </c>
    </row>
    <row r="206" spans="2:178">
      <c r="B206" s="73" t="s">
        <v>17</v>
      </c>
      <c r="C206" s="73" t="s">
        <v>51</v>
      </c>
      <c r="D206" s="143" t="s">
        <v>57</v>
      </c>
      <c r="E206" s="174">
        <v>55.65</v>
      </c>
      <c r="F206" s="73">
        <v>0</v>
      </c>
      <c r="G206" s="156" t="s">
        <v>322</v>
      </c>
      <c r="H206" s="73" t="s">
        <v>54</v>
      </c>
      <c r="I206" s="73" t="s">
        <v>1107</v>
      </c>
      <c r="J206" s="73" t="s">
        <v>970</v>
      </c>
      <c r="K206" s="73">
        <v>33</v>
      </c>
      <c r="L206" s="403">
        <v>36.229590514748203</v>
      </c>
      <c r="M206" s="403"/>
      <c r="N206" s="135"/>
      <c r="O206" s="379"/>
      <c r="P206" s="379"/>
      <c r="Q206" s="203"/>
      <c r="R206" s="381">
        <v>3.1552011860402716</v>
      </c>
      <c r="S206" s="380">
        <v>5.0499385537388433</v>
      </c>
      <c r="T206" s="380">
        <v>3.1552011860402716</v>
      </c>
      <c r="U206" s="89">
        <v>23.043708923604527</v>
      </c>
      <c r="V206" s="380">
        <v>14.829144894269866</v>
      </c>
      <c r="W206" s="380">
        <v>6.0709502113948286</v>
      </c>
      <c r="X206" s="89">
        <v>220.1824777830617</v>
      </c>
      <c r="Y206" s="380">
        <v>17.209107891933929</v>
      </c>
      <c r="Z206" s="380">
        <v>2.5517479238788225</v>
      </c>
      <c r="AA206" s="89">
        <v>685.24672758608654</v>
      </c>
      <c r="AB206" s="380">
        <v>130.38598526378044</v>
      </c>
      <c r="AC206" s="380">
        <v>0.36586472906806405</v>
      </c>
      <c r="AD206" s="89">
        <v>61.487488741430447</v>
      </c>
      <c r="AE206" s="380">
        <v>94.254827998657518</v>
      </c>
      <c r="AF206" s="380">
        <v>1.3946011279245494</v>
      </c>
      <c r="AG206" s="89">
        <v>468.4895710610835</v>
      </c>
      <c r="AH206" s="380">
        <v>644.44722794020993</v>
      </c>
      <c r="AI206" s="380">
        <v>353.71824775098912</v>
      </c>
      <c r="AJ206" s="89">
        <v>163090.18039982236</v>
      </c>
      <c r="AK206" s="380">
        <v>23854.447208496182</v>
      </c>
      <c r="AL206" s="380">
        <v>17.120387211961955</v>
      </c>
      <c r="AM206" s="381">
        <v>83.557857567775443</v>
      </c>
      <c r="AN206" s="380">
        <v>183.7761105250737</v>
      </c>
      <c r="AO206" s="380">
        <v>83.557857567775443</v>
      </c>
      <c r="AP206" s="89">
        <v>431.03336178977594</v>
      </c>
      <c r="AQ206" s="380">
        <v>268.88764725534179</v>
      </c>
      <c r="AR206" s="380">
        <v>171.39943502209664</v>
      </c>
      <c r="AS206" s="381">
        <v>23.134792867242215</v>
      </c>
      <c r="AT206" s="380">
        <v>30.87451720503519</v>
      </c>
      <c r="AU206" s="380">
        <v>23.134792867242215</v>
      </c>
      <c r="AV206" s="89">
        <v>1.7087777848460988</v>
      </c>
      <c r="AW206" s="380">
        <v>1.2162557751962133</v>
      </c>
      <c r="AX206" s="380">
        <v>0.33184331865315458</v>
      </c>
      <c r="AY206" s="89">
        <v>69.312864388531565</v>
      </c>
      <c r="AZ206" s="380">
        <v>103.06733862306848</v>
      </c>
      <c r="BA206" s="380">
        <v>0.60308457416735839</v>
      </c>
      <c r="BB206" s="89">
        <v>6.4433149616015699</v>
      </c>
      <c r="BC206" s="382">
        <v>1.6608095537964003</v>
      </c>
      <c r="BD206" s="382">
        <v>8.2093948109503767E-2</v>
      </c>
      <c r="BE206" s="381">
        <v>2.941586445977932</v>
      </c>
      <c r="BF206" s="380">
        <v>5.084935856822244</v>
      </c>
      <c r="BG206" s="380">
        <v>2.941586445977932</v>
      </c>
      <c r="BH206" s="89">
        <v>367.21732840127737</v>
      </c>
      <c r="BI206" s="380">
        <v>54.156695558720422</v>
      </c>
      <c r="BJ206" s="380">
        <v>0.84932859010979822</v>
      </c>
      <c r="BK206" s="89">
        <v>953.85298650199843</v>
      </c>
      <c r="BL206" s="380">
        <v>250.28980287000746</v>
      </c>
      <c r="BM206" s="380">
        <v>1.3148440561887424</v>
      </c>
      <c r="BN206" s="89">
        <v>1091.4220852770502</v>
      </c>
      <c r="BO206" s="380">
        <v>227.36859889967707</v>
      </c>
      <c r="BP206" s="380">
        <v>5.34756525297274</v>
      </c>
      <c r="BQ206" s="89">
        <v>0.16154272701819647</v>
      </c>
      <c r="BR206" s="380">
        <v>0.28187965531884729</v>
      </c>
      <c r="BS206" s="380">
        <v>3.6985585958978245E-2</v>
      </c>
      <c r="BT206" s="381">
        <v>0.35251587905824383</v>
      </c>
      <c r="BU206" s="380">
        <v>0</v>
      </c>
      <c r="BV206" s="380">
        <v>0.35251587905824383</v>
      </c>
      <c r="BW206" s="89">
        <v>0.98754833823134858</v>
      </c>
      <c r="BX206" s="380">
        <v>0.81455152063378811</v>
      </c>
      <c r="BY206" s="380">
        <v>0.31155780160502017</v>
      </c>
      <c r="BZ206" s="89">
        <v>2.4521021910234939</v>
      </c>
      <c r="CA206" s="380">
        <v>1.637474728375347</v>
      </c>
      <c r="CB206" s="380">
        <v>0.3186127668542732</v>
      </c>
      <c r="CC206" s="89">
        <v>0.33610520094768809</v>
      </c>
      <c r="CD206" s="380">
        <v>0.26914471795517475</v>
      </c>
      <c r="CE206" s="380">
        <v>7.6281530843537851E-2</v>
      </c>
      <c r="CF206" s="89">
        <v>8.521600222360469</v>
      </c>
      <c r="CG206" s="380">
        <v>3.3148227454454258</v>
      </c>
      <c r="CH206" s="380">
        <v>0.37015019162787105</v>
      </c>
      <c r="CI206" s="89">
        <v>2.264435266482054</v>
      </c>
      <c r="CJ206" s="380">
        <v>1.8197081712404326</v>
      </c>
      <c r="CK206" s="380">
        <v>0.16600563036186597</v>
      </c>
      <c r="CL206" s="381">
        <v>1.7983453973544277</v>
      </c>
      <c r="CM206" s="380">
        <v>2.45413110163727</v>
      </c>
      <c r="CN206" s="380">
        <v>1.7983453973544277</v>
      </c>
      <c r="CO206" s="89">
        <v>493.46583469218962</v>
      </c>
      <c r="CP206" s="380">
        <v>65.232351518017694</v>
      </c>
      <c r="CQ206" s="380">
        <v>1.8943425344360221E-2</v>
      </c>
      <c r="CR206" s="89">
        <v>398.21854772964724</v>
      </c>
      <c r="CS206" s="380">
        <v>44.413011855570986</v>
      </c>
      <c r="CT206" s="380">
        <v>8.0089624191035449E-3</v>
      </c>
      <c r="CU206" s="89">
        <v>4.883452999770526</v>
      </c>
      <c r="CV206" s="380">
        <v>1.0809979855044003</v>
      </c>
      <c r="CW206" s="380">
        <v>0</v>
      </c>
      <c r="CX206" s="89">
        <v>1.3385263363340184E-2</v>
      </c>
      <c r="CY206" s="380">
        <v>2.6770526726680368E-2</v>
      </c>
      <c r="CZ206" s="380">
        <v>0</v>
      </c>
      <c r="DA206" s="381">
        <v>5.2056099315289692E-2</v>
      </c>
      <c r="DB206" s="380">
        <v>0</v>
      </c>
      <c r="DC206" s="380">
        <v>5.2056099315289692E-2</v>
      </c>
      <c r="DD206" s="381">
        <v>0.11127171420414429</v>
      </c>
      <c r="DE206" s="380">
        <v>0</v>
      </c>
      <c r="DF206" s="380">
        <v>0.11127171420414429</v>
      </c>
      <c r="DG206" s="381">
        <v>4.3902094565274663E-2</v>
      </c>
      <c r="DH206" s="380">
        <v>0.24419586995962239</v>
      </c>
      <c r="DI206" s="380">
        <v>4.3902094565274663E-2</v>
      </c>
      <c r="DJ206" s="89">
        <v>3.0153509784763002</v>
      </c>
      <c r="DK206" s="380">
        <v>2.6738185265030054</v>
      </c>
      <c r="DL206" s="380">
        <v>6.254774520409849E-2</v>
      </c>
      <c r="DM206" s="89">
        <v>252.56881071764269</v>
      </c>
      <c r="DN206" s="380">
        <v>30.107857435766828</v>
      </c>
      <c r="DO206" s="380">
        <v>6.7112467251885192E-3</v>
      </c>
      <c r="DP206" s="89">
        <v>710.62008621006657</v>
      </c>
      <c r="DQ206" s="380">
        <v>104.66326683256777</v>
      </c>
      <c r="DR206" s="380">
        <v>7.3065776185889551E-3</v>
      </c>
      <c r="DS206" s="89">
        <v>108.41656891663639</v>
      </c>
      <c r="DT206" s="380">
        <v>14.410048179599974</v>
      </c>
      <c r="DU206" s="380">
        <v>7.9571152442314639E-3</v>
      </c>
      <c r="DV206" s="89">
        <v>566.91088671173168</v>
      </c>
      <c r="DW206" s="380">
        <v>48.879835995310181</v>
      </c>
      <c r="DX206" s="380">
        <v>0</v>
      </c>
      <c r="DY206" s="89">
        <v>135.05529147026508</v>
      </c>
      <c r="DZ206" s="380">
        <v>12.589276565697544</v>
      </c>
      <c r="EA206" s="380">
        <v>0</v>
      </c>
      <c r="EB206" s="89">
        <v>40.015861926285282</v>
      </c>
      <c r="EC206" s="380">
        <v>3.0322028732598572</v>
      </c>
      <c r="ED206" s="380">
        <v>0</v>
      </c>
      <c r="EE206" s="89">
        <v>141.83624788979171</v>
      </c>
      <c r="EF206" s="380">
        <v>13.750302643506989</v>
      </c>
      <c r="EG206" s="380">
        <v>0</v>
      </c>
      <c r="EH206" s="89">
        <v>16.516294794411213</v>
      </c>
      <c r="EI206" s="380">
        <v>1.6577780784688112</v>
      </c>
      <c r="EJ206" s="380">
        <v>0</v>
      </c>
      <c r="EK206" s="89">
        <v>91.289770418548855</v>
      </c>
      <c r="EL206" s="380">
        <v>10.585243342352452</v>
      </c>
      <c r="EM206" s="380">
        <v>1.9659926004827522E-2</v>
      </c>
      <c r="EN206" s="89">
        <v>15.59488863079547</v>
      </c>
      <c r="EO206" s="380">
        <v>1.9523529630090908</v>
      </c>
      <c r="EP206" s="380">
        <v>4.9668985006394075E-3</v>
      </c>
      <c r="EQ206" s="89">
        <v>35.965784645667583</v>
      </c>
      <c r="ER206" s="380">
        <v>3.9093813612727226</v>
      </c>
      <c r="ES206" s="380">
        <v>1.5052571885413894E-2</v>
      </c>
      <c r="ET206" s="89">
        <v>3.7795684304431907</v>
      </c>
      <c r="EU206" s="380">
        <v>0.55036271810065529</v>
      </c>
      <c r="EV206" s="380">
        <v>5.0702338434042791E-3</v>
      </c>
      <c r="EW206" s="89">
        <v>20.444822962918465</v>
      </c>
      <c r="EX206" s="380">
        <v>2.4031559160748133</v>
      </c>
      <c r="EY206" s="380">
        <v>0</v>
      </c>
      <c r="EZ206" s="89">
        <v>2.6595929538904812</v>
      </c>
      <c r="FA206" s="380">
        <v>0.50276800718222459</v>
      </c>
      <c r="FB206" s="380">
        <v>0</v>
      </c>
      <c r="FC206" s="89">
        <v>0</v>
      </c>
      <c r="FD206" s="380">
        <v>0</v>
      </c>
      <c r="FE206" s="380">
        <v>0</v>
      </c>
      <c r="FF206" s="89">
        <v>0.5478839519889539</v>
      </c>
      <c r="FG206" s="380">
        <v>0.48080605961021117</v>
      </c>
      <c r="FH206" s="380">
        <v>2.0309694937527087E-2</v>
      </c>
      <c r="FI206" s="381">
        <v>1.6180124168350647E-2</v>
      </c>
      <c r="FJ206" s="380">
        <v>0</v>
      </c>
      <c r="FK206" s="380">
        <v>1.6180124168350647E-2</v>
      </c>
      <c r="FL206" s="89">
        <v>3.0106660266448269</v>
      </c>
      <c r="FM206" s="380">
        <v>0.65211849630103302</v>
      </c>
      <c r="FN206" s="380">
        <v>6.640752898309352E-3</v>
      </c>
      <c r="FO206" s="89">
        <v>0.79161496034382373</v>
      </c>
      <c r="FP206" s="380">
        <v>0.3336522422700865</v>
      </c>
      <c r="FQ206" s="380">
        <v>0</v>
      </c>
      <c r="FS206" s="118">
        <v>2539.8930244087414</v>
      </c>
      <c r="FT206" s="118">
        <v>0.87463206256949799</v>
      </c>
      <c r="FU206" s="118">
        <v>1.2391834521660861</v>
      </c>
      <c r="FV206" s="207">
        <v>1.1320025578503627</v>
      </c>
    </row>
    <row r="207" spans="2:178">
      <c r="B207" s="73" t="s">
        <v>17</v>
      </c>
      <c r="C207" s="73" t="s">
        <v>51</v>
      </c>
      <c r="D207" s="143" t="s">
        <v>57</v>
      </c>
      <c r="E207" s="174">
        <v>55.65</v>
      </c>
      <c r="F207" s="73">
        <v>0</v>
      </c>
      <c r="G207" s="156" t="s">
        <v>322</v>
      </c>
      <c r="H207" s="73" t="s">
        <v>54</v>
      </c>
      <c r="I207" s="73" t="s">
        <v>1108</v>
      </c>
      <c r="J207" s="73" t="s">
        <v>970</v>
      </c>
      <c r="K207" s="73">
        <v>55</v>
      </c>
      <c r="L207" s="403">
        <v>36.229590514748203</v>
      </c>
      <c r="M207" s="403"/>
      <c r="N207" s="135"/>
      <c r="O207" s="379"/>
      <c r="P207" s="379"/>
      <c r="Q207" s="203"/>
      <c r="R207" s="381">
        <v>0.99126634680268455</v>
      </c>
      <c r="S207" s="380">
        <v>2.1496125735311975</v>
      </c>
      <c r="T207" s="380">
        <v>0.99126634680268455</v>
      </c>
      <c r="U207" s="89">
        <v>15.643863941603529</v>
      </c>
      <c r="V207" s="380">
        <v>6.8782303155886391</v>
      </c>
      <c r="W207" s="380">
        <v>2.3098654502616864</v>
      </c>
      <c r="X207" s="89">
        <v>179.22576896165799</v>
      </c>
      <c r="Y207" s="380">
        <v>13.845004680430739</v>
      </c>
      <c r="Z207" s="380">
        <v>0.67949745804423212</v>
      </c>
      <c r="AA207" s="89">
        <v>544.17471171201396</v>
      </c>
      <c r="AB207" s="380">
        <v>55.147886969349941</v>
      </c>
      <c r="AC207" s="380">
        <v>0.12683601857136273</v>
      </c>
      <c r="AD207" s="381">
        <v>0.47303741052006465</v>
      </c>
      <c r="AE207" s="380">
        <v>2.3410055825025475</v>
      </c>
      <c r="AF207" s="380">
        <v>0.47303741052006465</v>
      </c>
      <c r="AG207" s="89">
        <v>354.37221748775272</v>
      </c>
      <c r="AH207" s="380">
        <v>276.53523127242261</v>
      </c>
      <c r="AI207" s="380">
        <v>113.19404124523429</v>
      </c>
      <c r="AJ207" s="89">
        <v>160912.63042640017</v>
      </c>
      <c r="AK207" s="380">
        <v>18423.103703037421</v>
      </c>
      <c r="AL207" s="380">
        <v>5.7990993841805247</v>
      </c>
      <c r="AM207" s="89">
        <v>107.76702575702576</v>
      </c>
      <c r="AN207" s="380">
        <v>70.071958903546573</v>
      </c>
      <c r="AO207" s="380">
        <v>28.972306409000662</v>
      </c>
      <c r="AP207" s="89">
        <v>392.30772552472229</v>
      </c>
      <c r="AQ207" s="380">
        <v>144.17213305738889</v>
      </c>
      <c r="AR207" s="380">
        <v>51.381034488754345</v>
      </c>
      <c r="AS207" s="89">
        <v>21.514116138437434</v>
      </c>
      <c r="AT207" s="380">
        <v>10.952715312539011</v>
      </c>
      <c r="AU207" s="380">
        <v>6.208686344539263</v>
      </c>
      <c r="AV207" s="89">
        <v>1.2179031955772239</v>
      </c>
      <c r="AW207" s="380">
        <v>0.38259590623804496</v>
      </c>
      <c r="AX207" s="380">
        <v>0.12257921551362147</v>
      </c>
      <c r="AY207" s="89">
        <v>7.7285001543558973</v>
      </c>
      <c r="AZ207" s="380">
        <v>10.940924915595145</v>
      </c>
      <c r="BA207" s="380">
        <v>0.31715705222510837</v>
      </c>
      <c r="BB207" s="89">
        <v>7.045508769430695</v>
      </c>
      <c r="BC207" s="382">
        <v>0.99449708299169537</v>
      </c>
      <c r="BD207" s="382">
        <v>2.1786441059202369E-2</v>
      </c>
      <c r="BE207" s="381">
        <v>0.944271101809393</v>
      </c>
      <c r="BF207" s="380">
        <v>1.768771105483999</v>
      </c>
      <c r="BG207" s="380">
        <v>0.944271101809393</v>
      </c>
      <c r="BH207" s="89">
        <v>284.71150867324138</v>
      </c>
      <c r="BI207" s="380">
        <v>36.705719083919846</v>
      </c>
      <c r="BJ207" s="380">
        <v>0.33082887026693464</v>
      </c>
      <c r="BK207" s="89">
        <v>758.1695666750237</v>
      </c>
      <c r="BL207" s="380">
        <v>75.436895761202919</v>
      </c>
      <c r="BM207" s="380">
        <v>0.45159918480786349</v>
      </c>
      <c r="BN207" s="89">
        <v>902.26878319898105</v>
      </c>
      <c r="BO207" s="380">
        <v>127.70711387498423</v>
      </c>
      <c r="BP207" s="380">
        <v>2.2348992947246615</v>
      </c>
      <c r="BQ207" s="89">
        <v>0.1961754161030432</v>
      </c>
      <c r="BR207" s="380">
        <v>0.13356112888959651</v>
      </c>
      <c r="BS207" s="380">
        <v>1.2533734470086677E-2</v>
      </c>
      <c r="BT207" s="89">
        <v>0.22391822289474861</v>
      </c>
      <c r="BU207" s="380">
        <v>0.43593926664843297</v>
      </c>
      <c r="BV207" s="380">
        <v>0.10289181774381449</v>
      </c>
      <c r="BW207" s="89">
        <v>0.34408264666882693</v>
      </c>
      <c r="BX207" s="380">
        <v>0.3124285736058075</v>
      </c>
      <c r="BY207" s="380">
        <v>0.1252340311555632</v>
      </c>
      <c r="BZ207" s="89">
        <v>1.2409442206761261</v>
      </c>
      <c r="CA207" s="380">
        <v>0.75990993680411223</v>
      </c>
      <c r="CB207" s="380">
        <v>0.12746727246323722</v>
      </c>
      <c r="CC207" s="89">
        <v>0.54833036002175151</v>
      </c>
      <c r="CD207" s="380">
        <v>0.26868450909869468</v>
      </c>
      <c r="CE207" s="380">
        <v>2.6730042778122912E-2</v>
      </c>
      <c r="CF207" s="89">
        <v>7.8542217239442946</v>
      </c>
      <c r="CG207" s="380">
        <v>1.8272560766808481</v>
      </c>
      <c r="CH207" s="380">
        <v>0.11358154425226294</v>
      </c>
      <c r="CI207" s="89">
        <v>1.9619708669766107</v>
      </c>
      <c r="CJ207" s="380">
        <v>0.71169592878299481</v>
      </c>
      <c r="CK207" s="380">
        <v>5.2990806743089175E-2</v>
      </c>
      <c r="CL207" s="381">
        <v>0.62182043159277345</v>
      </c>
      <c r="CM207" s="380">
        <v>1.2103172027207787</v>
      </c>
      <c r="CN207" s="380">
        <v>0.62182043159277345</v>
      </c>
      <c r="CO207" s="89">
        <v>487.85645806289625</v>
      </c>
      <c r="CP207" s="380">
        <v>45.967872154070093</v>
      </c>
      <c r="CQ207" s="380">
        <v>8.2496403122048912E-3</v>
      </c>
      <c r="CR207" s="89">
        <v>372.93973518209623</v>
      </c>
      <c r="CS207" s="380">
        <v>30.499044696340874</v>
      </c>
      <c r="CT207" s="380">
        <v>0</v>
      </c>
      <c r="CU207" s="89">
        <v>3.619703276346272</v>
      </c>
      <c r="CV207" s="380">
        <v>0.5382907855353749</v>
      </c>
      <c r="CW207" s="380">
        <v>0</v>
      </c>
      <c r="CX207" s="89">
        <v>0</v>
      </c>
      <c r="CY207" s="380">
        <v>0</v>
      </c>
      <c r="CZ207" s="380">
        <v>0</v>
      </c>
      <c r="DA207" s="89">
        <v>0</v>
      </c>
      <c r="DB207" s="380">
        <v>0</v>
      </c>
      <c r="DC207" s="380">
        <v>0</v>
      </c>
      <c r="DD207" s="381">
        <v>3.6593462847769216E-2</v>
      </c>
      <c r="DE207" s="380">
        <v>0</v>
      </c>
      <c r="DF207" s="380">
        <v>3.6593462847769216E-2</v>
      </c>
      <c r="DG207" s="381">
        <v>1.9491775711331285E-2</v>
      </c>
      <c r="DH207" s="380">
        <v>0</v>
      </c>
      <c r="DI207" s="380">
        <v>1.9491775711331285E-2</v>
      </c>
      <c r="DJ207" s="89">
        <v>6.8374340565274396</v>
      </c>
      <c r="DK207" s="380">
        <v>1.8407307316693742</v>
      </c>
      <c r="DL207" s="380">
        <v>0</v>
      </c>
      <c r="DM207" s="89">
        <v>252.69544785216493</v>
      </c>
      <c r="DN207" s="380">
        <v>22.16148234362112</v>
      </c>
      <c r="DO207" s="380">
        <v>0</v>
      </c>
      <c r="DP207" s="89">
        <v>687.01685148049648</v>
      </c>
      <c r="DQ207" s="380">
        <v>53.603769595272908</v>
      </c>
      <c r="DR207" s="380">
        <v>2.6376021410375438E-3</v>
      </c>
      <c r="DS207" s="89">
        <v>103.90166930597015</v>
      </c>
      <c r="DT207" s="380">
        <v>9.9649326123574777</v>
      </c>
      <c r="DU207" s="380">
        <v>0</v>
      </c>
      <c r="DV207" s="89">
        <v>543.94200748803985</v>
      </c>
      <c r="DW207" s="380">
        <v>41.840697694151629</v>
      </c>
      <c r="DX207" s="380">
        <v>0</v>
      </c>
      <c r="DY207" s="89">
        <v>130.03076275195818</v>
      </c>
      <c r="DZ207" s="380">
        <v>11.763140722163678</v>
      </c>
      <c r="EA207" s="380">
        <v>0</v>
      </c>
      <c r="EB207" s="89">
        <v>39.141313481014905</v>
      </c>
      <c r="EC207" s="380">
        <v>3.2231914377533961</v>
      </c>
      <c r="ED207" s="380">
        <v>0</v>
      </c>
      <c r="EE207" s="89">
        <v>133.10804458474749</v>
      </c>
      <c r="EF207" s="380">
        <v>9.010096789826104</v>
      </c>
      <c r="EG207" s="380">
        <v>0</v>
      </c>
      <c r="EH207" s="89">
        <v>16.001586333390183</v>
      </c>
      <c r="EI207" s="380">
        <v>1.1947190533521568</v>
      </c>
      <c r="EJ207" s="380">
        <v>0</v>
      </c>
      <c r="EK207" s="89">
        <v>85.118259683806627</v>
      </c>
      <c r="EL207" s="380">
        <v>5.2913078348192508</v>
      </c>
      <c r="EM207" s="380">
        <v>9.9641834719024873E-3</v>
      </c>
      <c r="EN207" s="89">
        <v>14.566799093254032</v>
      </c>
      <c r="EO207" s="380">
        <v>1.2580635906330229</v>
      </c>
      <c r="EP207" s="380">
        <v>2.5166883729433364E-3</v>
      </c>
      <c r="EQ207" s="89">
        <v>32.954661942021339</v>
      </c>
      <c r="ER207" s="380">
        <v>3.3015645484471889</v>
      </c>
      <c r="ES207" s="380">
        <v>0</v>
      </c>
      <c r="ET207" s="89">
        <v>3.4576602327716905</v>
      </c>
      <c r="EU207" s="380">
        <v>0.42469498365568703</v>
      </c>
      <c r="EV207" s="380">
        <v>1.8299402046982329E-3</v>
      </c>
      <c r="EW207" s="89">
        <v>17.848459842428852</v>
      </c>
      <c r="EX207" s="380">
        <v>2.4409594770832665</v>
      </c>
      <c r="EY207" s="380">
        <v>0</v>
      </c>
      <c r="EZ207" s="89">
        <v>2.2353919514385074</v>
      </c>
      <c r="FA207" s="380">
        <v>0.33250546841841505</v>
      </c>
      <c r="FB207" s="380">
        <v>0</v>
      </c>
      <c r="FC207" s="381">
        <v>1.4028207864802359E-2</v>
      </c>
      <c r="FD207" s="380">
        <v>0</v>
      </c>
      <c r="FE207" s="380">
        <v>1.4028207864802359E-2</v>
      </c>
      <c r="FF207" s="89">
        <v>0.44213271799573378</v>
      </c>
      <c r="FG207" s="380">
        <v>0.19144413173426086</v>
      </c>
      <c r="FH207" s="380">
        <v>1.0215326326687233E-2</v>
      </c>
      <c r="FI207" s="381">
        <v>7.0420280486479794E-3</v>
      </c>
      <c r="FJ207" s="380">
        <v>0</v>
      </c>
      <c r="FK207" s="380">
        <v>7.0420280486479794E-3</v>
      </c>
      <c r="FL207" s="89">
        <v>2.6745203967738322</v>
      </c>
      <c r="FM207" s="380">
        <v>0.36799124019043883</v>
      </c>
      <c r="FN207" s="380">
        <v>0</v>
      </c>
      <c r="FO207" s="89">
        <v>0.78433933030511993</v>
      </c>
      <c r="FP207" s="380">
        <v>0.13697026985488128</v>
      </c>
      <c r="FQ207" s="380">
        <v>3.2470275213926062E-3</v>
      </c>
      <c r="FS207" s="118">
        <v>2434.9586512055998</v>
      </c>
      <c r="FT207" s="118">
        <v>0.89853399048086913</v>
      </c>
      <c r="FU207" s="118">
        <v>1.3081375140267351</v>
      </c>
      <c r="FV207" s="207">
        <v>1.1964436013347632</v>
      </c>
    </row>
    <row r="208" spans="2:178">
      <c r="B208" s="73" t="s">
        <v>17</v>
      </c>
      <c r="C208" s="73" t="s">
        <v>51</v>
      </c>
      <c r="D208" s="143" t="s">
        <v>57</v>
      </c>
      <c r="E208" s="174">
        <v>55.65</v>
      </c>
      <c r="F208" s="73">
        <v>0</v>
      </c>
      <c r="G208" s="156" t="s">
        <v>322</v>
      </c>
      <c r="H208" s="73" t="s">
        <v>54</v>
      </c>
      <c r="I208" s="73" t="s">
        <v>1109</v>
      </c>
      <c r="J208" s="73" t="s">
        <v>970</v>
      </c>
      <c r="K208" s="73">
        <v>55</v>
      </c>
      <c r="L208" s="403">
        <v>36.229590514748203</v>
      </c>
      <c r="M208" s="403"/>
      <c r="N208" s="135">
        <v>387.97982824046306</v>
      </c>
      <c r="O208" s="379">
        <v>29500</v>
      </c>
      <c r="P208" s="379">
        <v>930</v>
      </c>
      <c r="Q208" s="203"/>
      <c r="R208" s="381">
        <v>0.929371890174441</v>
      </c>
      <c r="S208" s="380">
        <v>2.2570536278038595</v>
      </c>
      <c r="T208" s="380">
        <v>0.929371890174441</v>
      </c>
      <c r="U208" s="89">
        <v>14.730085699439607</v>
      </c>
      <c r="V208" s="380">
        <v>7.0576938608963191</v>
      </c>
      <c r="W208" s="380">
        <v>2.184869133973006</v>
      </c>
      <c r="X208" s="89">
        <v>179.63595018188249</v>
      </c>
      <c r="Y208" s="380">
        <v>13.969540170428203</v>
      </c>
      <c r="Z208" s="380">
        <v>0.68786919891200893</v>
      </c>
      <c r="AA208" s="89">
        <v>759.91547939899897</v>
      </c>
      <c r="AB208" s="380">
        <v>231.67466911307082</v>
      </c>
      <c r="AC208" s="380">
        <v>0.15838029020272071</v>
      </c>
      <c r="AD208" s="89">
        <v>102.36827646824342</v>
      </c>
      <c r="AE208" s="380">
        <v>77.786875566950314</v>
      </c>
      <c r="AF208" s="380">
        <v>0.48855296190197772</v>
      </c>
      <c r="AG208" s="89">
        <v>791.73861111838289</v>
      </c>
      <c r="AH208" s="380">
        <v>359.59360536003226</v>
      </c>
      <c r="AI208" s="380">
        <v>101.68758020497177</v>
      </c>
      <c r="AJ208" s="89">
        <v>161205.6973140616</v>
      </c>
      <c r="AK208" s="380">
        <v>17653.647553743634</v>
      </c>
      <c r="AL208" s="380">
        <v>5.5747137724213154</v>
      </c>
      <c r="AM208" s="89">
        <v>113.1581682576073</v>
      </c>
      <c r="AN208" s="380">
        <v>68.023256743495239</v>
      </c>
      <c r="AO208" s="380">
        <v>27.565280348607402</v>
      </c>
      <c r="AP208" s="89">
        <v>432.95408851373958</v>
      </c>
      <c r="AQ208" s="380">
        <v>127.95306567750312</v>
      </c>
      <c r="AR208" s="380">
        <v>42.02297997212419</v>
      </c>
      <c r="AS208" s="89">
        <v>19.386941770093227</v>
      </c>
      <c r="AT208" s="380">
        <v>10.782271442014956</v>
      </c>
      <c r="AU208" s="380">
        <v>5.547801378314027</v>
      </c>
      <c r="AV208" s="89">
        <v>0.97153286304852127</v>
      </c>
      <c r="AW208" s="380">
        <v>0.47310510084906726</v>
      </c>
      <c r="AX208" s="380">
        <v>0.1254549327557358</v>
      </c>
      <c r="AY208" s="89">
        <v>5.2009011188751799</v>
      </c>
      <c r="AZ208" s="380">
        <v>8.2150512228337007</v>
      </c>
      <c r="BA208" s="380">
        <v>0.19305675437950251</v>
      </c>
      <c r="BB208" s="89">
        <v>7.7588769634214545</v>
      </c>
      <c r="BC208" s="382">
        <v>0.83429055467052593</v>
      </c>
      <c r="BD208" s="382">
        <v>2.0082695136085599E-2</v>
      </c>
      <c r="BE208" s="381">
        <v>1.0913542824283711</v>
      </c>
      <c r="BF208" s="380">
        <v>1.9738019486058982</v>
      </c>
      <c r="BG208" s="380">
        <v>1.0913542824283711</v>
      </c>
      <c r="BH208" s="89">
        <v>273.17165857427631</v>
      </c>
      <c r="BI208" s="380">
        <v>30.632945356985793</v>
      </c>
      <c r="BJ208" s="380">
        <v>0.23108729730350966</v>
      </c>
      <c r="BK208" s="89">
        <v>1308.5043351119903</v>
      </c>
      <c r="BL208" s="380">
        <v>427.44627587630259</v>
      </c>
      <c r="BM208" s="380">
        <v>0.35603857636337938</v>
      </c>
      <c r="BN208" s="89">
        <v>1319.4492617028568</v>
      </c>
      <c r="BO208" s="380">
        <v>403.80865283817531</v>
      </c>
      <c r="BP208" s="380">
        <v>2.3147739947628834</v>
      </c>
      <c r="BQ208" s="89">
        <v>0.21161439151002534</v>
      </c>
      <c r="BR208" s="380">
        <v>0.15155565294592918</v>
      </c>
      <c r="BS208" s="380">
        <v>7.8789369423589821E-3</v>
      </c>
      <c r="BT208" s="89">
        <v>0.18744772389059897</v>
      </c>
      <c r="BU208" s="380">
        <v>0.37489544778119821</v>
      </c>
      <c r="BV208" s="380">
        <v>9.9730851471412654E-2</v>
      </c>
      <c r="BW208" s="89">
        <v>0.52704879720029851</v>
      </c>
      <c r="BX208" s="380">
        <v>0.61910325167558922</v>
      </c>
      <c r="BY208" s="380">
        <v>0.12581592812630174</v>
      </c>
      <c r="BZ208" s="89">
        <v>1.2844271987946232</v>
      </c>
      <c r="CA208" s="380">
        <v>0.86734394805947235</v>
      </c>
      <c r="CB208" s="380">
        <v>0.1217405056451782</v>
      </c>
      <c r="CC208" s="89">
        <v>0.59614094863889555</v>
      </c>
      <c r="CD208" s="380">
        <v>0.29410025414081703</v>
      </c>
      <c r="CE208" s="380">
        <v>2.1947893803085802E-2</v>
      </c>
      <c r="CF208" s="89">
        <v>8.0577897824176254</v>
      </c>
      <c r="CG208" s="380">
        <v>1.5488219506314838</v>
      </c>
      <c r="CH208" s="380">
        <v>0.11512937632045848</v>
      </c>
      <c r="CI208" s="89">
        <v>2.0832503312208304</v>
      </c>
      <c r="CJ208" s="380">
        <v>0.99517813783951714</v>
      </c>
      <c r="CK208" s="380">
        <v>4.1785819674824753E-2</v>
      </c>
      <c r="CL208" s="381">
        <v>0.56627676237605618</v>
      </c>
      <c r="CM208" s="380">
        <v>1.3883414985467977</v>
      </c>
      <c r="CN208" s="380">
        <v>0.56627676237605618</v>
      </c>
      <c r="CO208" s="89">
        <v>491.45752038832069</v>
      </c>
      <c r="CP208" s="380">
        <v>49.389458073688388</v>
      </c>
      <c r="CQ208" s="380">
        <v>3.1003216342301819E-3</v>
      </c>
      <c r="CR208" s="89">
        <v>376.73120105676423</v>
      </c>
      <c r="CS208" s="380">
        <v>36.061036355248184</v>
      </c>
      <c r="CT208" s="380">
        <v>2.5620952269247814E-3</v>
      </c>
      <c r="CU208" s="89">
        <v>3.8817512616015541</v>
      </c>
      <c r="CV208" s="380">
        <v>0.75120361672665592</v>
      </c>
      <c r="CW208" s="380">
        <v>4.9233039899353502E-3</v>
      </c>
      <c r="CX208" s="381">
        <v>4.1122007804549072E-3</v>
      </c>
      <c r="CY208" s="380">
        <v>0</v>
      </c>
      <c r="CZ208" s="380">
        <v>4.1122007804549072E-3</v>
      </c>
      <c r="DA208" s="381">
        <v>1.6652851362863035E-2</v>
      </c>
      <c r="DB208" s="380">
        <v>0</v>
      </c>
      <c r="DC208" s="380">
        <v>1.6652851362863035E-2</v>
      </c>
      <c r="DD208" s="381">
        <v>2.6745547533761911E-2</v>
      </c>
      <c r="DE208" s="380">
        <v>0</v>
      </c>
      <c r="DF208" s="380">
        <v>2.6745547533761911E-2</v>
      </c>
      <c r="DG208" s="381">
        <v>1.7241048269576648E-2</v>
      </c>
      <c r="DH208" s="380">
        <v>0</v>
      </c>
      <c r="DI208" s="380">
        <v>1.7241048269576648E-2</v>
      </c>
      <c r="DJ208" s="89">
        <v>6.447121590357038</v>
      </c>
      <c r="DK208" s="380">
        <v>1.8901939990389132</v>
      </c>
      <c r="DL208" s="380">
        <v>0</v>
      </c>
      <c r="DM208" s="89">
        <v>260.91199628777207</v>
      </c>
      <c r="DN208" s="380">
        <v>27.672377742008766</v>
      </c>
      <c r="DO208" s="380">
        <v>0</v>
      </c>
      <c r="DP208" s="89">
        <v>705.4562667524533</v>
      </c>
      <c r="DQ208" s="380">
        <v>77.145699625128771</v>
      </c>
      <c r="DR208" s="380">
        <v>2.3333061316237426E-3</v>
      </c>
      <c r="DS208" s="89">
        <v>105.41368742642447</v>
      </c>
      <c r="DT208" s="380">
        <v>12.457074760964895</v>
      </c>
      <c r="DU208" s="380">
        <v>1.8114839125121861E-3</v>
      </c>
      <c r="DV208" s="89">
        <v>551.58782359089264</v>
      </c>
      <c r="DW208" s="380">
        <v>51.942404872432931</v>
      </c>
      <c r="DX208" s="380">
        <v>0</v>
      </c>
      <c r="DY208" s="89">
        <v>133.26882346478581</v>
      </c>
      <c r="DZ208" s="380">
        <v>11.233359685884132</v>
      </c>
      <c r="EA208" s="380">
        <v>1.1640053053368462E-2</v>
      </c>
      <c r="EB208" s="89">
        <v>39.884061216678582</v>
      </c>
      <c r="EC208" s="380">
        <v>3.3868136799536828</v>
      </c>
      <c r="ED208" s="380">
        <v>0</v>
      </c>
      <c r="EE208" s="89">
        <v>135.03899094040258</v>
      </c>
      <c r="EF208" s="380">
        <v>11.68634731527475</v>
      </c>
      <c r="EG208" s="380">
        <v>0</v>
      </c>
      <c r="EH208" s="89">
        <v>16.067959023509715</v>
      </c>
      <c r="EI208" s="380">
        <v>1.4749965983608937</v>
      </c>
      <c r="EJ208" s="380">
        <v>0</v>
      </c>
      <c r="EK208" s="89">
        <v>86.257616387232304</v>
      </c>
      <c r="EL208" s="380">
        <v>7.6636226186701828</v>
      </c>
      <c r="EM208" s="380">
        <v>0</v>
      </c>
      <c r="EN208" s="89">
        <v>14.652260494804894</v>
      </c>
      <c r="EO208" s="380">
        <v>1.9051988212758575</v>
      </c>
      <c r="EP208" s="380">
        <v>1.5864374189803463E-3</v>
      </c>
      <c r="EQ208" s="89">
        <v>33.68959868740162</v>
      </c>
      <c r="ER208" s="380">
        <v>4.2935468455281489</v>
      </c>
      <c r="ES208" s="380">
        <v>4.8086935529977485E-3</v>
      </c>
      <c r="ET208" s="89">
        <v>3.5062380914312836</v>
      </c>
      <c r="EU208" s="380">
        <v>0.57338784493497674</v>
      </c>
      <c r="EV208" s="380">
        <v>0</v>
      </c>
      <c r="EW208" s="89">
        <v>17.99990152595376</v>
      </c>
      <c r="EX208" s="380">
        <v>2.5663795151112456</v>
      </c>
      <c r="EY208" s="380">
        <v>7.4466836495277154E-3</v>
      </c>
      <c r="EZ208" s="89">
        <v>2.2455535347767497</v>
      </c>
      <c r="FA208" s="380">
        <v>0.32958896326495657</v>
      </c>
      <c r="FB208" s="380">
        <v>0</v>
      </c>
      <c r="FC208" s="381">
        <v>7.2762605253627998E-3</v>
      </c>
      <c r="FD208" s="380">
        <v>0</v>
      </c>
      <c r="FE208" s="380">
        <v>7.2762605253627998E-3</v>
      </c>
      <c r="FF208" s="89">
        <v>0.54418348779022507</v>
      </c>
      <c r="FG208" s="380">
        <v>0.27331110119307828</v>
      </c>
      <c r="FH208" s="380">
        <v>0</v>
      </c>
      <c r="FI208" s="381">
        <v>2.6459460063433999E-3</v>
      </c>
      <c r="FJ208" s="380">
        <v>0</v>
      </c>
      <c r="FK208" s="380">
        <v>2.6459460063433999E-3</v>
      </c>
      <c r="FL208" s="89">
        <v>2.7435689500883069</v>
      </c>
      <c r="FM208" s="380">
        <v>0.34447259239464473</v>
      </c>
      <c r="FN208" s="380">
        <v>0</v>
      </c>
      <c r="FO208" s="89">
        <v>0.78368017517136701</v>
      </c>
      <c r="FP208" s="380">
        <v>0.18542352440342233</v>
      </c>
      <c r="FQ208" s="380">
        <v>2.8731910687650321E-3</v>
      </c>
      <c r="FS208" s="118">
        <v>2482.7119784812839</v>
      </c>
      <c r="FT208" s="118">
        <v>0.89727236166672708</v>
      </c>
      <c r="FU208" s="118">
        <v>1.3045309733033501</v>
      </c>
      <c r="FV208" s="207">
        <v>1.221778464685354</v>
      </c>
    </row>
    <row r="209" spans="2:178">
      <c r="B209" s="73" t="s">
        <v>17</v>
      </c>
      <c r="C209" s="73" t="s">
        <v>51</v>
      </c>
      <c r="D209" s="143" t="s">
        <v>57</v>
      </c>
      <c r="E209" s="174">
        <v>55.65</v>
      </c>
      <c r="F209" s="73">
        <v>0</v>
      </c>
      <c r="G209" s="156" t="s">
        <v>322</v>
      </c>
      <c r="H209" s="73" t="s">
        <v>54</v>
      </c>
      <c r="I209" s="73" t="s">
        <v>1110</v>
      </c>
      <c r="J209" s="73" t="s">
        <v>970</v>
      </c>
      <c r="K209" s="73">
        <v>25</v>
      </c>
      <c r="L209" s="403">
        <v>36.229590514748203</v>
      </c>
      <c r="M209" s="403"/>
      <c r="N209" s="135">
        <v>392.65428400239637</v>
      </c>
      <c r="O209" s="379">
        <v>30850</v>
      </c>
      <c r="P209" s="379">
        <v>1090</v>
      </c>
      <c r="Q209" s="203"/>
      <c r="R209" s="381">
        <v>3.7241676899884402</v>
      </c>
      <c r="S209" s="380">
        <v>9.1108199482137007</v>
      </c>
      <c r="T209" s="380">
        <v>3.7241676899884402</v>
      </c>
      <c r="U209" s="89">
        <v>24.551881728159699</v>
      </c>
      <c r="V209" s="380">
        <v>26.850611941973501</v>
      </c>
      <c r="W209" s="380">
        <v>6.1645760679004296</v>
      </c>
      <c r="X209" s="89">
        <v>173.70479964529599</v>
      </c>
      <c r="Y209" s="380">
        <v>18.8241915132262</v>
      </c>
      <c r="Z209" s="380">
        <v>2.3248738082928</v>
      </c>
      <c r="AA209" s="89">
        <v>603.56025113526698</v>
      </c>
      <c r="AB209" s="380">
        <v>87.156891285803894</v>
      </c>
      <c r="AC209" s="380">
        <v>0.25655447092946299</v>
      </c>
      <c r="AD209" s="89">
        <v>32.723215758273298</v>
      </c>
      <c r="AE209" s="380">
        <v>63.833433780931102</v>
      </c>
      <c r="AF209" s="380">
        <v>1.8797749772852901</v>
      </c>
      <c r="AG209" s="381">
        <v>349.87545648302103</v>
      </c>
      <c r="AH209" s="380">
        <v>917.31392933869995</v>
      </c>
      <c r="AI209" s="380">
        <v>349.87545648302103</v>
      </c>
      <c r="AJ209" s="89">
        <v>161025.932760253</v>
      </c>
      <c r="AK209" s="380">
        <v>23256.046054351598</v>
      </c>
      <c r="AL209" s="380">
        <v>19.209076814345099</v>
      </c>
      <c r="AM209" s="381">
        <v>80.388588148643393</v>
      </c>
      <c r="AN209" s="380">
        <v>226.75186458059599</v>
      </c>
      <c r="AO209" s="380">
        <v>80.388588148643393</v>
      </c>
      <c r="AP209" s="89">
        <v>369.14627717050502</v>
      </c>
      <c r="AQ209" s="380">
        <v>319.49883260160698</v>
      </c>
      <c r="AR209" s="380">
        <v>160.66143670663601</v>
      </c>
      <c r="AS209" s="381">
        <v>17.0147287930053</v>
      </c>
      <c r="AT209" s="380">
        <v>38.555833648309601</v>
      </c>
      <c r="AU209" s="380">
        <v>17.0147287930053</v>
      </c>
      <c r="AV209" s="89">
        <v>0.92455447510492195</v>
      </c>
      <c r="AW209" s="380">
        <v>1.06118831554352</v>
      </c>
      <c r="AX209" s="380">
        <v>0.40051567376879399</v>
      </c>
      <c r="AY209" s="89">
        <v>3.48453236261023</v>
      </c>
      <c r="AZ209" s="380">
        <v>6.9690647252204601</v>
      </c>
      <c r="BA209" s="380">
        <v>0.87335197102735296</v>
      </c>
      <c r="BB209" s="89">
        <v>8.3324949009174496</v>
      </c>
      <c r="BC209" s="382">
        <v>1.8783264089209299</v>
      </c>
      <c r="BD209" s="382">
        <v>7.4524978079110293E-2</v>
      </c>
      <c r="BE209" s="381">
        <v>3.2666964653363899</v>
      </c>
      <c r="BF209" s="380">
        <v>8.1509287435680804</v>
      </c>
      <c r="BG209" s="380">
        <v>3.2666964653363899</v>
      </c>
      <c r="BH209" s="89">
        <v>275.24669610520601</v>
      </c>
      <c r="BI209" s="380">
        <v>34.7264878543753</v>
      </c>
      <c r="BJ209" s="380">
        <v>0.80569093747500597</v>
      </c>
      <c r="BK209" s="89">
        <v>904.26475908431405</v>
      </c>
      <c r="BL209" s="380">
        <v>135.97494862342401</v>
      </c>
      <c r="BM209" s="380">
        <v>1.2312208715159101</v>
      </c>
      <c r="BN209" s="89">
        <v>1034.66812522329</v>
      </c>
      <c r="BO209" s="380">
        <v>200.73767744473301</v>
      </c>
      <c r="BP209" s="380">
        <v>6.8269653897941698</v>
      </c>
      <c r="BQ209" s="89">
        <v>0.20977456537460601</v>
      </c>
      <c r="BR209" s="380">
        <v>0.41954913074921202</v>
      </c>
      <c r="BS209" s="380">
        <v>1.8352821733268299E-2</v>
      </c>
      <c r="BT209" s="381">
        <v>0.24088881256510999</v>
      </c>
      <c r="BU209" s="380">
        <v>0</v>
      </c>
      <c r="BV209" s="380">
        <v>0.24088881256510999</v>
      </c>
      <c r="BW209" s="89">
        <v>0.75757139271857699</v>
      </c>
      <c r="BX209" s="380">
        <v>1.18826582817031</v>
      </c>
      <c r="BY209" s="380">
        <v>0.28757140617202798</v>
      </c>
      <c r="BZ209" s="89">
        <v>2.2082271251428498</v>
      </c>
      <c r="CA209" s="380">
        <v>2.24793026466901</v>
      </c>
      <c r="CB209" s="380">
        <v>0.50571317312720998</v>
      </c>
      <c r="CC209" s="89">
        <v>0.846417060914747</v>
      </c>
      <c r="CD209" s="380">
        <v>0.54464609991393997</v>
      </c>
      <c r="CE209" s="380">
        <v>6.6523734957145406E-2</v>
      </c>
      <c r="CF209" s="89">
        <v>8.4518668595580309</v>
      </c>
      <c r="CG209" s="380">
        <v>3.8334025522955102</v>
      </c>
      <c r="CH209" s="380">
        <v>0.36954331727568601</v>
      </c>
      <c r="CI209" s="89">
        <v>2.1835182667728499</v>
      </c>
      <c r="CJ209" s="380">
        <v>2.03938221123305</v>
      </c>
      <c r="CK209" s="380">
        <v>0.151297492011228</v>
      </c>
      <c r="CL209" s="381">
        <v>1.41978721766162</v>
      </c>
      <c r="CM209" s="380">
        <v>4.8324000441585504</v>
      </c>
      <c r="CN209" s="380">
        <v>1.41978721766162</v>
      </c>
      <c r="CO209" s="89">
        <v>490.50403532521602</v>
      </c>
      <c r="CP209" s="380">
        <v>55.828894322086597</v>
      </c>
      <c r="CQ209" s="380">
        <v>1.71076623615368E-2</v>
      </c>
      <c r="CR209" s="89">
        <v>399.80060768714401</v>
      </c>
      <c r="CS209" s="380">
        <v>39.028436861637203</v>
      </c>
      <c r="CT209" s="380">
        <v>8.2931843472609703E-3</v>
      </c>
      <c r="CU209" s="89">
        <v>3.96465750877754</v>
      </c>
      <c r="CV209" s="380">
        <v>1.5900422916409001</v>
      </c>
      <c r="CW209" s="380">
        <v>0</v>
      </c>
      <c r="CX209" s="89">
        <v>0</v>
      </c>
      <c r="CY209" s="380">
        <v>0</v>
      </c>
      <c r="CZ209" s="380">
        <v>0</v>
      </c>
      <c r="DA209" s="89">
        <v>0</v>
      </c>
      <c r="DB209" s="380">
        <v>0</v>
      </c>
      <c r="DC209" s="380">
        <v>0</v>
      </c>
      <c r="DD209" s="381">
        <v>0.13805926798121099</v>
      </c>
      <c r="DE209" s="380">
        <v>0</v>
      </c>
      <c r="DF209" s="380">
        <v>0.13805926798121099</v>
      </c>
      <c r="DG209" s="381">
        <v>5.2885349853519802E-2</v>
      </c>
      <c r="DH209" s="380">
        <v>0</v>
      </c>
      <c r="DI209" s="380">
        <v>5.2885349853519802E-2</v>
      </c>
      <c r="DJ209" s="89">
        <v>10.049001799211</v>
      </c>
      <c r="DK209" s="380">
        <v>4.5735361105028698</v>
      </c>
      <c r="DL209" s="380">
        <v>6.4584447626912206E-2</v>
      </c>
      <c r="DM209" s="89">
        <v>265.337361465811</v>
      </c>
      <c r="DN209" s="380">
        <v>34.5561079870808</v>
      </c>
      <c r="DO209" s="380">
        <v>0</v>
      </c>
      <c r="DP209" s="89">
        <v>734.39995281321706</v>
      </c>
      <c r="DQ209" s="380">
        <v>102.886291520843</v>
      </c>
      <c r="DR209" s="380">
        <v>0</v>
      </c>
      <c r="DS209" s="89">
        <v>109.439830452576</v>
      </c>
      <c r="DT209" s="380">
        <v>14.0600991751745</v>
      </c>
      <c r="DU209" s="380">
        <v>0</v>
      </c>
      <c r="DV209" s="89">
        <v>579.85426017789598</v>
      </c>
      <c r="DW209" s="380">
        <v>70.584705549666396</v>
      </c>
      <c r="DX209" s="380">
        <v>0</v>
      </c>
      <c r="DY209" s="89">
        <v>136.14865957412101</v>
      </c>
      <c r="DZ209" s="380">
        <v>14.9584253865956</v>
      </c>
      <c r="EA209" s="380">
        <v>5.2825079151736398E-2</v>
      </c>
      <c r="EB209" s="89">
        <v>40.948319791655898</v>
      </c>
      <c r="EC209" s="380">
        <v>5.4798216532765398</v>
      </c>
      <c r="ED209" s="380">
        <v>1.00230360505222E-2</v>
      </c>
      <c r="EE209" s="89">
        <v>138.05573603636199</v>
      </c>
      <c r="EF209" s="380">
        <v>16.171767691225899</v>
      </c>
      <c r="EG209" s="380">
        <v>3.7327904212251198E-2</v>
      </c>
      <c r="EH209" s="89">
        <v>16.732734822332901</v>
      </c>
      <c r="EI209" s="380">
        <v>2.15693385861245</v>
      </c>
      <c r="EJ209" s="380">
        <v>5.0481455582098702E-3</v>
      </c>
      <c r="EK209" s="89">
        <v>88.7764679840936</v>
      </c>
      <c r="EL209" s="380">
        <v>12.554947279532501</v>
      </c>
      <c r="EM209" s="380">
        <v>2.0309500039036001E-2</v>
      </c>
      <c r="EN209" s="89">
        <v>15.448981765146</v>
      </c>
      <c r="EO209" s="380">
        <v>2.74944829114945</v>
      </c>
      <c r="EP209" s="380">
        <v>5.1263111788806704E-3</v>
      </c>
      <c r="EQ209" s="89">
        <v>35.7464315683495</v>
      </c>
      <c r="ER209" s="380">
        <v>4.7154448860234401</v>
      </c>
      <c r="ES209" s="380">
        <v>0</v>
      </c>
      <c r="ET209" s="89">
        <v>3.6102335466914401</v>
      </c>
      <c r="EU209" s="380">
        <v>0.99726975669984097</v>
      </c>
      <c r="EV209" s="380">
        <v>0</v>
      </c>
      <c r="EW209" s="89">
        <v>18.827450659716199</v>
      </c>
      <c r="EX209" s="380">
        <v>3.9699895307246602</v>
      </c>
      <c r="EY209" s="380">
        <v>0</v>
      </c>
      <c r="EZ209" s="89">
        <v>2.3698870557964802</v>
      </c>
      <c r="FA209" s="380">
        <v>0.57891272904957602</v>
      </c>
      <c r="FB209" s="380">
        <v>0</v>
      </c>
      <c r="FC209" s="89">
        <v>0</v>
      </c>
      <c r="FD209" s="380">
        <v>0</v>
      </c>
      <c r="FE209" s="380">
        <v>0</v>
      </c>
      <c r="FF209" s="89">
        <v>0.46409704621882902</v>
      </c>
      <c r="FG209" s="380">
        <v>0.49843648126927598</v>
      </c>
      <c r="FH209" s="380">
        <v>2.5530599310642599E-2</v>
      </c>
      <c r="FI209" s="89">
        <v>0</v>
      </c>
      <c r="FJ209" s="380">
        <v>0</v>
      </c>
      <c r="FK209" s="380">
        <v>0</v>
      </c>
      <c r="FL209" s="89">
        <v>2.8973876735250799</v>
      </c>
      <c r="FM209" s="380">
        <v>0.86605976353079905</v>
      </c>
      <c r="FN209" s="380">
        <v>0</v>
      </c>
      <c r="FO209" s="89">
        <v>0.89044182111002601</v>
      </c>
      <c r="FP209" s="380">
        <v>0.43042246754714503</v>
      </c>
      <c r="FQ209" s="380">
        <v>6.6218036685745203E-3</v>
      </c>
      <c r="FS209" s="118">
        <v>2585.4969154009091</v>
      </c>
      <c r="FT209" s="118">
        <v>0.90145229498412593</v>
      </c>
      <c r="FU209" s="118">
        <v>1.2268716602578307</v>
      </c>
      <c r="FV209" s="207">
        <v>1.2225847077557523</v>
      </c>
    </row>
    <row r="210" spans="2:178">
      <c r="B210" s="73" t="s">
        <v>17</v>
      </c>
      <c r="C210" s="73" t="s">
        <v>51</v>
      </c>
      <c r="D210" s="143" t="s">
        <v>57</v>
      </c>
      <c r="E210" s="174">
        <v>55.65</v>
      </c>
      <c r="F210" s="73">
        <v>0</v>
      </c>
      <c r="G210" s="156" t="s">
        <v>322</v>
      </c>
      <c r="H210" s="73" t="s">
        <v>54</v>
      </c>
      <c r="I210" s="73" t="s">
        <v>1111</v>
      </c>
      <c r="J210" s="73" t="s">
        <v>970</v>
      </c>
      <c r="K210" s="73">
        <v>55</v>
      </c>
      <c r="L210" s="403">
        <v>36.229590514748203</v>
      </c>
      <c r="M210" s="403"/>
      <c r="N210" s="135">
        <v>500.16676652686198</v>
      </c>
      <c r="O210" s="379">
        <v>32060</v>
      </c>
      <c r="P210" s="379">
        <v>1120</v>
      </c>
      <c r="Q210" s="203"/>
      <c r="R210" s="381">
        <v>2.0240810182501301</v>
      </c>
      <c r="S210" s="380">
        <v>4.5607436531357104</v>
      </c>
      <c r="T210" s="380">
        <v>2.0240810182501301</v>
      </c>
      <c r="U210" s="89">
        <v>14.745389311586299</v>
      </c>
      <c r="V210" s="380">
        <v>12.371974372251699</v>
      </c>
      <c r="W210" s="380">
        <v>4.3457723811937701</v>
      </c>
      <c r="X210" s="89">
        <v>179.760944799751</v>
      </c>
      <c r="Y210" s="380">
        <v>20.759103326632999</v>
      </c>
      <c r="Z210" s="380">
        <v>1.1428267848338001</v>
      </c>
      <c r="AA210" s="89">
        <v>608.24896913204395</v>
      </c>
      <c r="AB210" s="380">
        <v>91.431192586020899</v>
      </c>
      <c r="AC210" s="380">
        <v>0.28925898402852301</v>
      </c>
      <c r="AD210" s="89">
        <v>14.590091497355999</v>
      </c>
      <c r="AE210" s="380">
        <v>17.588452811317399</v>
      </c>
      <c r="AF210" s="380">
        <v>0.80961801265929501</v>
      </c>
      <c r="AG210" s="89">
        <v>816.78353191142003</v>
      </c>
      <c r="AH210" s="380">
        <v>530.17251024509903</v>
      </c>
      <c r="AI210" s="380">
        <v>178.95959129300701</v>
      </c>
      <c r="AJ210" s="89">
        <v>161497.00201690401</v>
      </c>
      <c r="AK210" s="380">
        <v>19656.9809128823</v>
      </c>
      <c r="AL210" s="380">
        <v>8.7384375140698403</v>
      </c>
      <c r="AM210" s="89">
        <v>116.657262780388</v>
      </c>
      <c r="AN210" s="380">
        <v>142.89585010469699</v>
      </c>
      <c r="AO210" s="380">
        <v>45.862475745742302</v>
      </c>
      <c r="AP210" s="89">
        <v>404.82500907051701</v>
      </c>
      <c r="AQ210" s="380">
        <v>221.314742033383</v>
      </c>
      <c r="AR210" s="380">
        <v>95.937522788449698</v>
      </c>
      <c r="AS210" s="381">
        <v>14.2764389565271</v>
      </c>
      <c r="AT210" s="380">
        <v>38.2805700152634</v>
      </c>
      <c r="AU210" s="380">
        <v>14.2764389565271</v>
      </c>
      <c r="AV210" s="89">
        <v>1.0668173497733699</v>
      </c>
      <c r="AW210" s="380">
        <v>0.89744765983674801</v>
      </c>
      <c r="AX210" s="380">
        <v>0.23688778540789099</v>
      </c>
      <c r="AY210" s="89">
        <v>2.1184436054117501</v>
      </c>
      <c r="AZ210" s="380">
        <v>4.2368872108235003</v>
      </c>
      <c r="BA210" s="380">
        <v>0.46590407980253701</v>
      </c>
      <c r="BB210" s="89">
        <v>8.34371841176063</v>
      </c>
      <c r="BC210" s="382">
        <v>2.2467189134204402</v>
      </c>
      <c r="BD210" s="382">
        <v>4.6447094661503999E-2</v>
      </c>
      <c r="BE210" s="381">
        <v>1.88670448329467</v>
      </c>
      <c r="BF210" s="380">
        <v>4.8402927559765603</v>
      </c>
      <c r="BG210" s="380">
        <v>1.88670448329467</v>
      </c>
      <c r="BH210" s="89">
        <v>297.112544575475</v>
      </c>
      <c r="BI210" s="380">
        <v>33.855744395126599</v>
      </c>
      <c r="BJ210" s="380">
        <v>0.56122307823958695</v>
      </c>
      <c r="BK210" s="89">
        <v>912.58505523176905</v>
      </c>
      <c r="BL210" s="380">
        <v>187.65908649963001</v>
      </c>
      <c r="BM210" s="380">
        <v>0.72007405893504295</v>
      </c>
      <c r="BN210" s="89">
        <v>1034.38907585743</v>
      </c>
      <c r="BO210" s="380">
        <v>254.55855736967399</v>
      </c>
      <c r="BP210" s="380">
        <v>3.2361454045690201</v>
      </c>
      <c r="BQ210" s="89">
        <v>0.13360033373324401</v>
      </c>
      <c r="BR210" s="380">
        <v>0.24069859361975099</v>
      </c>
      <c r="BS210" s="380">
        <v>2.1210529161523401E-2</v>
      </c>
      <c r="BT210" s="381">
        <v>0.141078980989334</v>
      </c>
      <c r="BU210" s="380">
        <v>0</v>
      </c>
      <c r="BV210" s="380">
        <v>0.141078980989334</v>
      </c>
      <c r="BW210" s="89">
        <v>0.46835703920648297</v>
      </c>
      <c r="BX210" s="380">
        <v>0.48029368543611101</v>
      </c>
      <c r="BY210" s="380">
        <v>0.21062266642195701</v>
      </c>
      <c r="BZ210" s="89">
        <v>2.0055221614506298</v>
      </c>
      <c r="CA210" s="380">
        <v>1.86708005825579</v>
      </c>
      <c r="CB210" s="380">
        <v>0.27877137626010001</v>
      </c>
      <c r="CC210" s="89">
        <v>0.63207508496723397</v>
      </c>
      <c r="CD210" s="380">
        <v>0.48479506896479602</v>
      </c>
      <c r="CE210" s="380">
        <v>3.5479963201841699E-2</v>
      </c>
      <c r="CF210" s="89">
        <v>8.3280343107199304</v>
      </c>
      <c r="CG210" s="380">
        <v>2.9529238481629099</v>
      </c>
      <c r="CH210" s="380">
        <v>0.22016157906360601</v>
      </c>
      <c r="CI210" s="89">
        <v>2.2979564569786</v>
      </c>
      <c r="CJ210" s="380">
        <v>1.7776256366991501</v>
      </c>
      <c r="CK210" s="380">
        <v>9.1562994774523704E-2</v>
      </c>
      <c r="CL210" s="381">
        <v>1.11399335766478</v>
      </c>
      <c r="CM210" s="380">
        <v>3.1210807299228098</v>
      </c>
      <c r="CN210" s="380">
        <v>1.11399335766478</v>
      </c>
      <c r="CO210" s="89">
        <v>499.87340605536599</v>
      </c>
      <c r="CP210" s="380">
        <v>71.036819276977397</v>
      </c>
      <c r="CQ210" s="380">
        <v>8.2781987995432602E-3</v>
      </c>
      <c r="CR210" s="89">
        <v>395.78996418418399</v>
      </c>
      <c r="CS210" s="380">
        <v>43.924389073492499</v>
      </c>
      <c r="CT210" s="380">
        <v>0</v>
      </c>
      <c r="CU210" s="89">
        <v>4.4214723408695003</v>
      </c>
      <c r="CV210" s="380">
        <v>0.97831556631388095</v>
      </c>
      <c r="CW210" s="380">
        <v>9.3981013704216698E-3</v>
      </c>
      <c r="CX210" s="89">
        <v>0</v>
      </c>
      <c r="CY210" s="380">
        <v>0</v>
      </c>
      <c r="CZ210" s="380">
        <v>0</v>
      </c>
      <c r="DA210" s="381">
        <v>3.1717627390719198E-2</v>
      </c>
      <c r="DB210" s="380">
        <v>0</v>
      </c>
      <c r="DC210" s="380">
        <v>3.1717627390719198E-2</v>
      </c>
      <c r="DD210" s="381">
        <v>4.3778765266101097E-2</v>
      </c>
      <c r="DE210" s="380">
        <v>0</v>
      </c>
      <c r="DF210" s="380">
        <v>4.3778765266101097E-2</v>
      </c>
      <c r="DG210" s="381">
        <v>2.44567179508491E-2</v>
      </c>
      <c r="DH210" s="380">
        <v>0</v>
      </c>
      <c r="DI210" s="380">
        <v>2.44567179508491E-2</v>
      </c>
      <c r="DJ210" s="89">
        <v>7.6724208534885099</v>
      </c>
      <c r="DK210" s="380">
        <v>4.2335681811429202</v>
      </c>
      <c r="DL210" s="380">
        <v>5.3275773859934698E-2</v>
      </c>
      <c r="DM210" s="89">
        <v>263.99847973240003</v>
      </c>
      <c r="DN210" s="380">
        <v>42.641875529707399</v>
      </c>
      <c r="DO210" s="380">
        <v>0</v>
      </c>
      <c r="DP210" s="89">
        <v>718.96997534966204</v>
      </c>
      <c r="DQ210" s="380">
        <v>76.320935852542803</v>
      </c>
      <c r="DR210" s="380">
        <v>6.2121619960569504E-3</v>
      </c>
      <c r="DS210" s="89">
        <v>108.530291021352</v>
      </c>
      <c r="DT210" s="380">
        <v>11.7637406758676</v>
      </c>
      <c r="DU210" s="380">
        <v>3.4421696058145601E-3</v>
      </c>
      <c r="DV210" s="89">
        <v>574.42410985443996</v>
      </c>
      <c r="DW210" s="380">
        <v>67.7124122226287</v>
      </c>
      <c r="DX210" s="380">
        <v>0</v>
      </c>
      <c r="DY210" s="89">
        <v>138.23097493857099</v>
      </c>
      <c r="DZ210" s="380">
        <v>17.183850472542201</v>
      </c>
      <c r="EA210" s="380">
        <v>0</v>
      </c>
      <c r="EB210" s="89">
        <v>40.874620319132703</v>
      </c>
      <c r="EC210" s="380">
        <v>4.8349548421869297</v>
      </c>
      <c r="ED210" s="380">
        <v>0</v>
      </c>
      <c r="EE210" s="89">
        <v>141.176458998247</v>
      </c>
      <c r="EF210" s="380">
        <v>12.2004365267351</v>
      </c>
      <c r="EG210" s="380">
        <v>0</v>
      </c>
      <c r="EH210" s="89">
        <v>16.607334868616299</v>
      </c>
      <c r="EI210" s="380">
        <v>2.4331601625499699</v>
      </c>
      <c r="EJ210" s="380">
        <v>0</v>
      </c>
      <c r="EK210" s="89">
        <v>88.667601987768293</v>
      </c>
      <c r="EL210" s="380">
        <v>10.174302391038999</v>
      </c>
      <c r="EM210" s="380">
        <v>1.19412127518565E-2</v>
      </c>
      <c r="EN210" s="89">
        <v>15.3363282494168</v>
      </c>
      <c r="EO210" s="380">
        <v>1.92303773224983</v>
      </c>
      <c r="EP210" s="380">
        <v>0</v>
      </c>
      <c r="EQ210" s="89">
        <v>36.743829771126698</v>
      </c>
      <c r="ER210" s="380">
        <v>5.1647102490032397</v>
      </c>
      <c r="ES210" s="380">
        <v>9.1360130783600807E-3</v>
      </c>
      <c r="ET210" s="89">
        <v>3.7297831589133201</v>
      </c>
      <c r="EU210" s="380">
        <v>0.60898874169363004</v>
      </c>
      <c r="EV210" s="380">
        <v>3.0709180763384201E-3</v>
      </c>
      <c r="EW210" s="89">
        <v>19.5938704330196</v>
      </c>
      <c r="EX210" s="380">
        <v>3.3538813443364601</v>
      </c>
      <c r="EY210" s="380">
        <v>1.9857813045226699E-2</v>
      </c>
      <c r="EZ210" s="89">
        <v>2.39954705947881</v>
      </c>
      <c r="FA210" s="380">
        <v>0.59063397616720303</v>
      </c>
      <c r="FB210" s="380">
        <v>0</v>
      </c>
      <c r="FC210" s="381">
        <v>1.38195998119686E-2</v>
      </c>
      <c r="FD210" s="380">
        <v>0</v>
      </c>
      <c r="FE210" s="380">
        <v>1.38195998119686E-2</v>
      </c>
      <c r="FF210" s="89">
        <v>0.45728199001014402</v>
      </c>
      <c r="FG210" s="380">
        <v>0.35893240832274798</v>
      </c>
      <c r="FH210" s="380">
        <v>8.8070734772537906E-3</v>
      </c>
      <c r="FI210" s="381">
        <v>1.4576072427378999E-2</v>
      </c>
      <c r="FJ210" s="380">
        <v>0</v>
      </c>
      <c r="FK210" s="380">
        <v>1.4576072427378999E-2</v>
      </c>
      <c r="FL210" s="89">
        <v>2.7943291369683601</v>
      </c>
      <c r="FM210" s="380">
        <v>0.68917665813014395</v>
      </c>
      <c r="FN210" s="380">
        <v>0</v>
      </c>
      <c r="FO210" s="89">
        <v>0.78231719783674303</v>
      </c>
      <c r="FP210" s="380">
        <v>0.36647633227551002</v>
      </c>
      <c r="FQ210" s="380">
        <v>3.8952871964488501E-3</v>
      </c>
      <c r="FS210" s="118">
        <v>2565.0731699263292</v>
      </c>
      <c r="FT210" s="118">
        <v>0.88353976336835238</v>
      </c>
      <c r="FU210" s="118">
        <v>1.2629764554180205</v>
      </c>
      <c r="FV210" s="207">
        <v>1.1645235820360607</v>
      </c>
    </row>
    <row r="211" spans="2:178">
      <c r="B211" s="73" t="s">
        <v>17</v>
      </c>
      <c r="C211" s="73" t="s">
        <v>51</v>
      </c>
      <c r="D211" s="143" t="s">
        <v>57</v>
      </c>
      <c r="E211" s="174">
        <v>55.65</v>
      </c>
      <c r="F211" s="73">
        <v>0</v>
      </c>
      <c r="G211" s="156" t="s">
        <v>322</v>
      </c>
      <c r="H211" s="73" t="s">
        <v>54</v>
      </c>
      <c r="I211" s="73" t="s">
        <v>1112</v>
      </c>
      <c r="J211" s="73" t="s">
        <v>970</v>
      </c>
      <c r="K211" s="73">
        <v>33</v>
      </c>
      <c r="L211" s="403">
        <v>36.229590514748203</v>
      </c>
      <c r="M211" s="403"/>
      <c r="N211" s="135">
        <v>299.16516876373055</v>
      </c>
      <c r="O211" s="379">
        <v>30790</v>
      </c>
      <c r="P211" s="379">
        <v>1280</v>
      </c>
      <c r="Q211" s="203"/>
      <c r="R211" s="381">
        <v>1.84833555011704</v>
      </c>
      <c r="S211" s="380">
        <v>5.29668685318532</v>
      </c>
      <c r="T211" s="380">
        <v>1.84833555011704</v>
      </c>
      <c r="U211" s="89">
        <v>12.625742436461399</v>
      </c>
      <c r="V211" s="380">
        <v>13.016939705276901</v>
      </c>
      <c r="W211" s="380">
        <v>4.70572552315795</v>
      </c>
      <c r="X211" s="89">
        <v>142.53219105425501</v>
      </c>
      <c r="Y211" s="380">
        <v>12.863588733447299</v>
      </c>
      <c r="Z211" s="380">
        <v>1.5816728208366</v>
      </c>
      <c r="AA211" s="89">
        <v>491.656127866166</v>
      </c>
      <c r="AB211" s="380">
        <v>69.961996088695599</v>
      </c>
      <c r="AC211" s="380">
        <v>0.35880682989754398</v>
      </c>
      <c r="AD211" s="89">
        <v>3.9565136308154898</v>
      </c>
      <c r="AE211" s="380">
        <v>8.6495549038770498</v>
      </c>
      <c r="AF211" s="380">
        <v>0.96933934999179805</v>
      </c>
      <c r="AG211" s="89">
        <v>769.52692416205798</v>
      </c>
      <c r="AH211" s="380">
        <v>724.44688273711199</v>
      </c>
      <c r="AI211" s="380">
        <v>186.675017103785</v>
      </c>
      <c r="AJ211" s="89">
        <v>161672.10832899201</v>
      </c>
      <c r="AK211" s="380">
        <v>22717.9526537294</v>
      </c>
      <c r="AL211" s="380">
        <v>9.9660339217308103</v>
      </c>
      <c r="AM211" s="89">
        <v>134.765204732001</v>
      </c>
      <c r="AN211" s="380">
        <v>111.017106729334</v>
      </c>
      <c r="AO211" s="380">
        <v>32.233455819897003</v>
      </c>
      <c r="AP211" s="89">
        <v>396.60481176194003</v>
      </c>
      <c r="AQ211" s="380">
        <v>245.904281546699</v>
      </c>
      <c r="AR211" s="380">
        <v>87.373803795164406</v>
      </c>
      <c r="AS211" s="381">
        <v>12.2339905677646</v>
      </c>
      <c r="AT211" s="380">
        <v>32.618062504414098</v>
      </c>
      <c r="AU211" s="380">
        <v>12.2339905677646</v>
      </c>
      <c r="AV211" s="89">
        <v>1.09950292206483</v>
      </c>
      <c r="AW211" s="380">
        <v>0.96807125596298405</v>
      </c>
      <c r="AX211" s="380">
        <v>0.24027770078063199</v>
      </c>
      <c r="AY211" s="89">
        <v>2.0395686876998602</v>
      </c>
      <c r="AZ211" s="380">
        <v>4.0791373753997302</v>
      </c>
      <c r="BA211" s="380">
        <v>0.41109197864694602</v>
      </c>
      <c r="BB211" s="89">
        <v>7.5279282859837497</v>
      </c>
      <c r="BC211" s="382">
        <v>1.6210326927924601</v>
      </c>
      <c r="BD211" s="382">
        <v>3.6967293368851302E-2</v>
      </c>
      <c r="BE211" s="381">
        <v>1.75376093982394</v>
      </c>
      <c r="BF211" s="380">
        <v>5.1291807103756399</v>
      </c>
      <c r="BG211" s="380">
        <v>1.75376093982394</v>
      </c>
      <c r="BH211" s="89">
        <v>262.31357809058301</v>
      </c>
      <c r="BI211" s="380">
        <v>30.839063441916998</v>
      </c>
      <c r="BJ211" s="380">
        <v>0.54789020519546805</v>
      </c>
      <c r="BK211" s="89">
        <v>655.71740171123497</v>
      </c>
      <c r="BL211" s="380">
        <v>111.021702885094</v>
      </c>
      <c r="BM211" s="380">
        <v>0.67494725310229398</v>
      </c>
      <c r="BN211" s="89">
        <v>824.32739888718004</v>
      </c>
      <c r="BO211" s="380">
        <v>125.34811465127</v>
      </c>
      <c r="BP211" s="380">
        <v>3.7920589850017401</v>
      </c>
      <c r="BQ211" s="89">
        <v>0.13099042181353901</v>
      </c>
      <c r="BR211" s="380">
        <v>0.26198084362707802</v>
      </c>
      <c r="BS211" s="380">
        <v>2.2004531594452599E-2</v>
      </c>
      <c r="BT211" s="381">
        <v>0.17858727769392499</v>
      </c>
      <c r="BU211" s="380">
        <v>0</v>
      </c>
      <c r="BV211" s="380">
        <v>0.17858727769392499</v>
      </c>
      <c r="BW211" s="89">
        <v>0.25007003256743399</v>
      </c>
      <c r="BX211" s="380">
        <v>0.50014006513486897</v>
      </c>
      <c r="BY211" s="380">
        <v>0.24410504764632099</v>
      </c>
      <c r="BZ211" s="89">
        <v>0.74806956204076103</v>
      </c>
      <c r="CA211" s="380">
        <v>1.4961391240815201</v>
      </c>
      <c r="CB211" s="380">
        <v>0.23128544893984901</v>
      </c>
      <c r="CC211" s="89">
        <v>0.57151944174426195</v>
      </c>
      <c r="CD211" s="380">
        <v>0.40094162959681801</v>
      </c>
      <c r="CE211" s="380">
        <v>4.09083134945495E-2</v>
      </c>
      <c r="CF211" s="89">
        <v>7.0270211864817904</v>
      </c>
      <c r="CG211" s="380">
        <v>2.7054005803841199</v>
      </c>
      <c r="CH211" s="380">
        <v>0.163017114693842</v>
      </c>
      <c r="CI211" s="89">
        <v>1.8127548427601801</v>
      </c>
      <c r="CJ211" s="380">
        <v>1.73166931863036</v>
      </c>
      <c r="CK211" s="380">
        <v>0.100351942523191</v>
      </c>
      <c r="CL211" s="381">
        <v>1.0451385238644799</v>
      </c>
      <c r="CM211" s="380">
        <v>2.7422704249855201</v>
      </c>
      <c r="CN211" s="380">
        <v>1.0451385238644799</v>
      </c>
      <c r="CO211" s="89">
        <v>492.96905091521</v>
      </c>
      <c r="CP211" s="380">
        <v>55.189023661695302</v>
      </c>
      <c r="CQ211" s="380">
        <v>8.5703306319993497E-3</v>
      </c>
      <c r="CR211" s="89">
        <v>328.36751686300801</v>
      </c>
      <c r="CS211" s="380">
        <v>31.204806396640802</v>
      </c>
      <c r="CT211" s="380">
        <v>5.0543196583574396E-3</v>
      </c>
      <c r="CU211" s="89">
        <v>2.8690837482972902</v>
      </c>
      <c r="CV211" s="380">
        <v>1.1588603115480001</v>
      </c>
      <c r="CW211" s="380">
        <v>9.7463978088729308E-3</v>
      </c>
      <c r="CX211" s="89">
        <v>0</v>
      </c>
      <c r="CY211" s="380">
        <v>0</v>
      </c>
      <c r="CZ211" s="380">
        <v>0</v>
      </c>
      <c r="DA211" s="89">
        <v>0</v>
      </c>
      <c r="DB211" s="380">
        <v>0</v>
      </c>
      <c r="DC211" s="380">
        <v>0</v>
      </c>
      <c r="DD211" s="381">
        <v>3.8998109984918199E-2</v>
      </c>
      <c r="DE211" s="380">
        <v>0</v>
      </c>
      <c r="DF211" s="380">
        <v>3.8998109984918199E-2</v>
      </c>
      <c r="DG211" s="381">
        <v>1.9908481466295001E-2</v>
      </c>
      <c r="DH211" s="380">
        <v>0</v>
      </c>
      <c r="DI211" s="380">
        <v>1.9908481466295001E-2</v>
      </c>
      <c r="DJ211" s="89">
        <v>6.76317067017653</v>
      </c>
      <c r="DK211" s="380">
        <v>3.3509286845492801</v>
      </c>
      <c r="DL211" s="380">
        <v>0</v>
      </c>
      <c r="DM211" s="89">
        <v>233.69137667938699</v>
      </c>
      <c r="DN211" s="380">
        <v>30.779698318501499</v>
      </c>
      <c r="DO211" s="380">
        <v>0</v>
      </c>
      <c r="DP211" s="89">
        <v>651.386868692387</v>
      </c>
      <c r="DQ211" s="380">
        <v>74.790184764008899</v>
      </c>
      <c r="DR211" s="380">
        <v>0</v>
      </c>
      <c r="DS211" s="89">
        <v>97.447030953281896</v>
      </c>
      <c r="DT211" s="380">
        <v>12.547229031390399</v>
      </c>
      <c r="DU211" s="380">
        <v>0</v>
      </c>
      <c r="DV211" s="89">
        <v>508.141111391018</v>
      </c>
      <c r="DW211" s="380">
        <v>52.1040950711105</v>
      </c>
      <c r="DX211" s="380">
        <v>0</v>
      </c>
      <c r="DY211" s="89">
        <v>123.075047196638</v>
      </c>
      <c r="DZ211" s="380">
        <v>12.943177829605</v>
      </c>
      <c r="EA211" s="380">
        <v>2.2922704318458002E-2</v>
      </c>
      <c r="EB211" s="89">
        <v>35.984483222520304</v>
      </c>
      <c r="EC211" s="380">
        <v>3.7306355717038899</v>
      </c>
      <c r="ED211" s="380">
        <v>6.10085553686655E-3</v>
      </c>
      <c r="EE211" s="89">
        <v>123.690203450068</v>
      </c>
      <c r="EF211" s="380">
        <v>11.0487352015731</v>
      </c>
      <c r="EG211" s="380">
        <v>0</v>
      </c>
      <c r="EH211" s="89">
        <v>14.156092607858501</v>
      </c>
      <c r="EI211" s="380">
        <v>1.7428387868914601</v>
      </c>
      <c r="EJ211" s="380">
        <v>0</v>
      </c>
      <c r="EK211" s="89">
        <v>74.912816035215002</v>
      </c>
      <c r="EL211" s="380">
        <v>8.4623593017621204</v>
      </c>
      <c r="EM211" s="380">
        <v>0</v>
      </c>
      <c r="EN211" s="89">
        <v>12.530280252396899</v>
      </c>
      <c r="EO211" s="380">
        <v>1.5066322111647199</v>
      </c>
      <c r="EP211" s="380">
        <v>3.1178723078397899E-3</v>
      </c>
      <c r="EQ211" s="89">
        <v>28.815258013989901</v>
      </c>
      <c r="ER211" s="380">
        <v>5.6940418599532201</v>
      </c>
      <c r="ES211" s="380">
        <v>9.4576558694337703E-3</v>
      </c>
      <c r="ET211" s="89">
        <v>2.7547493240498899</v>
      </c>
      <c r="EU211" s="380">
        <v>0.65242130420465305</v>
      </c>
      <c r="EV211" s="380">
        <v>0</v>
      </c>
      <c r="EW211" s="89">
        <v>14.678006733657099</v>
      </c>
      <c r="EX211" s="380">
        <v>2.1935147970179898</v>
      </c>
      <c r="EY211" s="380">
        <v>0</v>
      </c>
      <c r="EZ211" s="89">
        <v>1.73041860116196</v>
      </c>
      <c r="FA211" s="380">
        <v>0.469240593294939</v>
      </c>
      <c r="FB211" s="380">
        <v>0</v>
      </c>
      <c r="FC211" s="381">
        <v>1.4306231995633399E-2</v>
      </c>
      <c r="FD211" s="380">
        <v>0</v>
      </c>
      <c r="FE211" s="380">
        <v>1.4306231995633399E-2</v>
      </c>
      <c r="FF211" s="89">
        <v>0.412311210235702</v>
      </c>
      <c r="FG211" s="380">
        <v>0.31232683898073399</v>
      </c>
      <c r="FH211" s="380">
        <v>1.28077863842689E-2</v>
      </c>
      <c r="FI211" s="381">
        <v>7.3123245720402002E-3</v>
      </c>
      <c r="FJ211" s="380">
        <v>0</v>
      </c>
      <c r="FK211" s="380">
        <v>7.3123245720402002E-3</v>
      </c>
      <c r="FL211" s="89">
        <v>2.1794339588235601</v>
      </c>
      <c r="FM211" s="380">
        <v>0.62062474746355401</v>
      </c>
      <c r="FN211" s="380">
        <v>0</v>
      </c>
      <c r="FO211" s="89">
        <v>0.65764028758869397</v>
      </c>
      <c r="FP211" s="380">
        <v>0.37146691884924399</v>
      </c>
      <c r="FQ211" s="380">
        <v>0</v>
      </c>
      <c r="FS211" s="118">
        <v>2251.3612600166375</v>
      </c>
      <c r="FT211" s="118">
        <v>0.879685292075433</v>
      </c>
      <c r="FU211" s="118">
        <v>1.5012722805979384</v>
      </c>
      <c r="FV211" s="207">
        <v>1.259483663294009</v>
      </c>
    </row>
    <row r="212" spans="2:178">
      <c r="B212" s="73" t="s">
        <v>17</v>
      </c>
      <c r="C212" s="73" t="s">
        <v>51</v>
      </c>
      <c r="D212" s="143" t="s">
        <v>57</v>
      </c>
      <c r="E212" s="174">
        <v>55.65</v>
      </c>
      <c r="F212" s="73">
        <v>0</v>
      </c>
      <c r="G212" s="156" t="s">
        <v>322</v>
      </c>
      <c r="H212" s="73" t="s">
        <v>54</v>
      </c>
      <c r="I212" s="73" t="s">
        <v>1113</v>
      </c>
      <c r="J212" s="73" t="s">
        <v>976</v>
      </c>
      <c r="K212" s="73">
        <v>33</v>
      </c>
      <c r="L212" s="403">
        <v>36.229590514748203</v>
      </c>
      <c r="M212" s="403"/>
      <c r="N212" s="135">
        <v>659.09826243259374</v>
      </c>
      <c r="O212" s="379">
        <v>29990</v>
      </c>
      <c r="P212" s="379">
        <v>1019.9999999999999</v>
      </c>
      <c r="Q212" s="203"/>
      <c r="R212" s="381">
        <v>3.4294266844997501</v>
      </c>
      <c r="S212" s="380">
        <v>3.942621553694889</v>
      </c>
      <c r="T212" s="380">
        <v>3.4294266844997501</v>
      </c>
      <c r="U212" s="89">
        <v>13.995607659594537</v>
      </c>
      <c r="V212" s="380">
        <v>13.017613535546305</v>
      </c>
      <c r="W212" s="380">
        <v>7.8909602688483096</v>
      </c>
      <c r="X212" s="89">
        <v>164.88282110157596</v>
      </c>
      <c r="Y212" s="380">
        <v>10.80049742286468</v>
      </c>
      <c r="Z212" s="380">
        <v>2.2980391471746002</v>
      </c>
      <c r="AA212" s="89">
        <v>583.70523698017132</v>
      </c>
      <c r="AB212" s="380">
        <v>66.471184417815905</v>
      </c>
      <c r="AC212" s="380">
        <v>0.34580101932079982</v>
      </c>
      <c r="AD212" s="89">
        <v>7.1163444957524424</v>
      </c>
      <c r="AE212" s="380">
        <v>12.171273632127287</v>
      </c>
      <c r="AF212" s="380">
        <v>1.8404508984619199</v>
      </c>
      <c r="AG212" s="89">
        <v>748.66677003546499</v>
      </c>
      <c r="AH212" s="380">
        <v>355.33340222537817</v>
      </c>
      <c r="AI212" s="380">
        <v>345.6317116818858</v>
      </c>
      <c r="AJ212" s="89">
        <v>159949.29826630186</v>
      </c>
      <c r="AK212" s="380">
        <v>21099.266528600423</v>
      </c>
      <c r="AL212" s="380">
        <v>19.669854325141994</v>
      </c>
      <c r="AM212" s="381">
        <v>87.288600741855319</v>
      </c>
      <c r="AN212" s="380">
        <v>104.94309987517693</v>
      </c>
      <c r="AO212" s="380">
        <v>87.288600741855319</v>
      </c>
      <c r="AP212" s="89">
        <v>442.76745276628867</v>
      </c>
      <c r="AQ212" s="380">
        <v>285.77622730935354</v>
      </c>
      <c r="AR212" s="380">
        <v>168.36607470329463</v>
      </c>
      <c r="AS212" s="381">
        <v>21.256478117046996</v>
      </c>
      <c r="AT212" s="380">
        <v>23.263704925516492</v>
      </c>
      <c r="AU212" s="380">
        <v>21.256478117046996</v>
      </c>
      <c r="AV212" s="89">
        <v>1.2643729149871439</v>
      </c>
      <c r="AW212" s="380">
        <v>0.82125567696777102</v>
      </c>
      <c r="AX212" s="380">
        <v>0.41250016382183985</v>
      </c>
      <c r="AY212" s="89">
        <v>2.2704499234870523</v>
      </c>
      <c r="AZ212" s="380">
        <v>4.262791920133667</v>
      </c>
      <c r="BA212" s="380">
        <v>0.88464668899073928</v>
      </c>
      <c r="BB212" s="89">
        <v>8.3848658336864652</v>
      </c>
      <c r="BC212" s="382">
        <v>2.0991277869238592</v>
      </c>
      <c r="BD212" s="382">
        <v>6.6265964174639994E-2</v>
      </c>
      <c r="BE212" s="381">
        <v>3.4228520753418792</v>
      </c>
      <c r="BF212" s="380">
        <v>5.8420375080499767</v>
      </c>
      <c r="BG212" s="380">
        <v>3.4228520753418792</v>
      </c>
      <c r="BH212" s="89">
        <v>265.30584416461198</v>
      </c>
      <c r="BI212" s="380">
        <v>29.964023886819227</v>
      </c>
      <c r="BJ212" s="380">
        <v>0.9356218353329957</v>
      </c>
      <c r="BK212" s="89">
        <v>855.35361177063567</v>
      </c>
      <c r="BL212" s="380">
        <v>73.973857775556979</v>
      </c>
      <c r="BM212" s="380">
        <v>1.3765228960319336</v>
      </c>
      <c r="BN212" s="89">
        <v>948.75171414440058</v>
      </c>
      <c r="BO212" s="380">
        <v>168.5890380939324</v>
      </c>
      <c r="BP212" s="380">
        <v>7.196573576204889</v>
      </c>
      <c r="BQ212" s="89">
        <v>0.19189994602596999</v>
      </c>
      <c r="BR212" s="380">
        <v>0.26219405161686277</v>
      </c>
      <c r="BS212" s="380">
        <v>2.7064645963387087E-2</v>
      </c>
      <c r="BT212" s="381">
        <v>0.33067008115398977</v>
      </c>
      <c r="BU212" s="380">
        <v>0</v>
      </c>
      <c r="BV212" s="380">
        <v>0.33067008115398977</v>
      </c>
      <c r="BW212" s="89">
        <v>1.4626185905280127</v>
      </c>
      <c r="BX212" s="380">
        <v>1.09512840670394</v>
      </c>
      <c r="BY212" s="380">
        <v>0.36305061422099189</v>
      </c>
      <c r="BZ212" s="89">
        <v>2.2885372962377035</v>
      </c>
      <c r="CA212" s="380">
        <v>1.5134732086874501</v>
      </c>
      <c r="CB212" s="380">
        <v>0.4050917530021419</v>
      </c>
      <c r="CC212" s="89">
        <v>0.50413360277583019</v>
      </c>
      <c r="CD212" s="380">
        <v>0.37875338645116058</v>
      </c>
      <c r="CE212" s="380">
        <v>6.7002027355144489E-2</v>
      </c>
      <c r="CF212" s="89">
        <v>9.4279197423368242</v>
      </c>
      <c r="CG212" s="380">
        <v>3.244404571176295</v>
      </c>
      <c r="CH212" s="380">
        <v>0.42825550879703866</v>
      </c>
      <c r="CI212" s="89">
        <v>2.8009739722636824</v>
      </c>
      <c r="CJ212" s="380">
        <v>1.1907386069261443</v>
      </c>
      <c r="CK212" s="380">
        <v>0.24295204168280954</v>
      </c>
      <c r="CL212" s="381">
        <v>1.9591974684846238</v>
      </c>
      <c r="CM212" s="380">
        <v>2.9030237812730935</v>
      </c>
      <c r="CN212" s="380">
        <v>1.9591974684846238</v>
      </c>
      <c r="CO212" s="89">
        <v>501.35785427530294</v>
      </c>
      <c r="CP212" s="380">
        <v>48.878531682062288</v>
      </c>
      <c r="CQ212" s="380">
        <v>1.4961846047196701E-2</v>
      </c>
      <c r="CR212" s="89">
        <v>421.13931142741933</v>
      </c>
      <c r="CS212" s="380">
        <v>48.580088834862259</v>
      </c>
      <c r="CT212" s="380">
        <v>1.9576612091768149E-2</v>
      </c>
      <c r="CU212" s="89">
        <v>4.5051606527916022</v>
      </c>
      <c r="CV212" s="380">
        <v>1.1774048077599513</v>
      </c>
      <c r="CW212" s="380">
        <v>0</v>
      </c>
      <c r="CX212" s="381">
        <v>1.0071715880478527E-2</v>
      </c>
      <c r="CY212" s="380">
        <v>0</v>
      </c>
      <c r="CZ212" s="380">
        <v>1.0071715880478527E-2</v>
      </c>
      <c r="DA212" s="381">
        <v>5.7251258220378229E-2</v>
      </c>
      <c r="DB212" s="380">
        <v>0</v>
      </c>
      <c r="DC212" s="380">
        <v>5.7251258220378229E-2</v>
      </c>
      <c r="DD212" s="381">
        <v>0.1085102949811466</v>
      </c>
      <c r="DE212" s="380">
        <v>0</v>
      </c>
      <c r="DF212" s="380">
        <v>0.1085102949811466</v>
      </c>
      <c r="DG212" s="381">
        <v>4.8234831657020166E-2</v>
      </c>
      <c r="DH212" s="380">
        <v>0</v>
      </c>
      <c r="DI212" s="380">
        <v>4.8234831657020166E-2</v>
      </c>
      <c r="DJ212" s="89">
        <v>6.5898832706432549</v>
      </c>
      <c r="DK212" s="380">
        <v>3.0219639937715681</v>
      </c>
      <c r="DL212" s="380">
        <v>6.8747512657729118E-2</v>
      </c>
      <c r="DM212" s="89">
        <v>286.2181132686049</v>
      </c>
      <c r="DN212" s="380">
        <v>32.831316756378634</v>
      </c>
      <c r="DO212" s="380">
        <v>7.3781061080457292E-3</v>
      </c>
      <c r="DP212" s="89">
        <v>764.91637153335205</v>
      </c>
      <c r="DQ212" s="380">
        <v>74.363836408777772</v>
      </c>
      <c r="DR212" s="380">
        <v>8.029491513336165E-3</v>
      </c>
      <c r="DS212" s="89">
        <v>116.9632517790882</v>
      </c>
      <c r="DT212" s="380">
        <v>15.396259998503481</v>
      </c>
      <c r="DU212" s="380">
        <v>6.2319216100836898E-3</v>
      </c>
      <c r="DV212" s="89">
        <v>625.00577621096613</v>
      </c>
      <c r="DW212" s="380">
        <v>64.645117799944572</v>
      </c>
      <c r="DX212" s="380">
        <v>3.5133439581314804E-2</v>
      </c>
      <c r="DY212" s="89">
        <v>148.37116351760827</v>
      </c>
      <c r="DZ212" s="380">
        <v>17.393605211773277</v>
      </c>
      <c r="EA212" s="380">
        <v>4.00399132327251E-2</v>
      </c>
      <c r="EB212" s="89">
        <v>43.976007782995502</v>
      </c>
      <c r="EC212" s="380">
        <v>4.8762414134639585</v>
      </c>
      <c r="ED212" s="380">
        <v>0</v>
      </c>
      <c r="EE212" s="89">
        <v>150.09803113997197</v>
      </c>
      <c r="EF212" s="380">
        <v>12.344693149636361</v>
      </c>
      <c r="EG212" s="380">
        <v>5.5758366610994994E-2</v>
      </c>
      <c r="EH212" s="89">
        <v>18.134639039553754</v>
      </c>
      <c r="EI212" s="380">
        <v>1.223266787210131</v>
      </c>
      <c r="EJ212" s="380">
        <v>0</v>
      </c>
      <c r="EK212" s="89">
        <v>94.170557271139998</v>
      </c>
      <c r="EL212" s="380">
        <v>5.3227395338802994</v>
      </c>
      <c r="EM212" s="380">
        <v>0</v>
      </c>
      <c r="EN212" s="89">
        <v>16.579155950783544</v>
      </c>
      <c r="EO212" s="380">
        <v>2.2044571060365077</v>
      </c>
      <c r="EP212" s="380">
        <v>0</v>
      </c>
      <c r="EQ212" s="89">
        <v>37.675224116113924</v>
      </c>
      <c r="ER212" s="380">
        <v>6.3323891038954034</v>
      </c>
      <c r="ES212" s="380">
        <v>0</v>
      </c>
      <c r="ET212" s="89">
        <v>3.8704635402505905</v>
      </c>
      <c r="EU212" s="380">
        <v>0.75220785385877798</v>
      </c>
      <c r="EV212" s="380">
        <v>0</v>
      </c>
      <c r="EW212" s="89">
        <v>19.305255773205598</v>
      </c>
      <c r="EX212" s="380">
        <v>3.6647797442880576</v>
      </c>
      <c r="EY212" s="380">
        <v>2.5619642121085657E-2</v>
      </c>
      <c r="EZ212" s="89">
        <v>2.5149070846024322</v>
      </c>
      <c r="FA212" s="380">
        <v>0.64798032375348247</v>
      </c>
      <c r="FB212" s="380">
        <v>0</v>
      </c>
      <c r="FC212" s="89">
        <v>0</v>
      </c>
      <c r="FD212" s="380">
        <v>0</v>
      </c>
      <c r="FE212" s="380">
        <v>0</v>
      </c>
      <c r="FF212" s="89">
        <v>0.75617861312102252</v>
      </c>
      <c r="FG212" s="380">
        <v>0.42581638432357982</v>
      </c>
      <c r="FH212" s="380">
        <v>2.2329384997662079E-2</v>
      </c>
      <c r="FI212" s="381">
        <v>1.2774261840693177E-2</v>
      </c>
      <c r="FJ212" s="380">
        <v>0</v>
      </c>
      <c r="FK212" s="380">
        <v>1.2774261840693177E-2</v>
      </c>
      <c r="FL212" s="89">
        <v>3.7031131043987395</v>
      </c>
      <c r="FM212" s="380">
        <v>0.54267146864065752</v>
      </c>
      <c r="FN212" s="380">
        <v>7.2985522645051997E-3</v>
      </c>
      <c r="FO212" s="89">
        <v>0.89230472777058512</v>
      </c>
      <c r="FP212" s="380">
        <v>0.34320705084898301</v>
      </c>
      <c r="FQ212" s="380">
        <v>0</v>
      </c>
      <c r="FS212" s="118">
        <v>2748.938229435656</v>
      </c>
      <c r="FT212" s="118">
        <v>0.88924751887902886</v>
      </c>
      <c r="FU212" s="118">
        <v>1.190479826202852</v>
      </c>
      <c r="FV212" s="207">
        <v>1.4724651765749606</v>
      </c>
    </row>
    <row r="213" spans="2:178">
      <c r="B213" s="73" t="s">
        <v>17</v>
      </c>
      <c r="C213" s="73" t="s">
        <v>51</v>
      </c>
      <c r="D213" s="143" t="s">
        <v>57</v>
      </c>
      <c r="E213" s="174">
        <v>55.65</v>
      </c>
      <c r="F213" s="73">
        <v>0</v>
      </c>
      <c r="G213" s="156" t="s">
        <v>322</v>
      </c>
      <c r="H213" s="73" t="s">
        <v>54</v>
      </c>
      <c r="I213" s="73" t="s">
        <v>1114</v>
      </c>
      <c r="J213" s="73" t="s">
        <v>976</v>
      </c>
      <c r="K213" s="73">
        <v>25</v>
      </c>
      <c r="L213" s="403">
        <v>36.229590514748203</v>
      </c>
      <c r="M213" s="403"/>
      <c r="N213" s="135"/>
      <c r="O213" s="379"/>
      <c r="P213" s="379"/>
      <c r="Q213" s="203"/>
      <c r="R213" s="381">
        <v>4.6975648746952334</v>
      </c>
      <c r="S213" s="380">
        <v>5.4484045454450447</v>
      </c>
      <c r="T213" s="380">
        <v>4.6975648746952334</v>
      </c>
      <c r="U213" s="89">
        <v>24.806829134537846</v>
      </c>
      <c r="V213" s="380">
        <v>25.584799771614531</v>
      </c>
      <c r="W213" s="380">
        <v>10.301094575569001</v>
      </c>
      <c r="X213" s="89">
        <v>155.985803991615</v>
      </c>
      <c r="Y213" s="380">
        <v>19.111761487672187</v>
      </c>
      <c r="Z213" s="380">
        <v>2.8028704179838733</v>
      </c>
      <c r="AA213" s="89">
        <v>567.99763303205202</v>
      </c>
      <c r="AB213" s="380">
        <v>76.467488651358906</v>
      </c>
      <c r="AC213" s="380">
        <v>0.38542356327833371</v>
      </c>
      <c r="AD213" s="89">
        <v>10.211140371552998</v>
      </c>
      <c r="AE213" s="380">
        <v>15.769541902854165</v>
      </c>
      <c r="AF213" s="380">
        <v>1.7927144832480104</v>
      </c>
      <c r="AG213" s="89">
        <v>900.15924336838964</v>
      </c>
      <c r="AH213" s="380">
        <v>1047.3345000262418</v>
      </c>
      <c r="AI213" s="380">
        <v>480.25374351360705</v>
      </c>
      <c r="AJ213" s="89">
        <v>162773.89362085311</v>
      </c>
      <c r="AK213" s="380">
        <v>26083.82791307761</v>
      </c>
      <c r="AL213" s="380">
        <v>24.269598907672631</v>
      </c>
      <c r="AM213" s="381">
        <v>160.00480474534751</v>
      </c>
      <c r="AN213" s="380">
        <v>192.68047205141579</v>
      </c>
      <c r="AO213" s="380">
        <v>160.00480474534751</v>
      </c>
      <c r="AP213" s="381">
        <v>207.12834555004449</v>
      </c>
      <c r="AQ213" s="380">
        <v>327.11542928129376</v>
      </c>
      <c r="AR213" s="380">
        <v>207.12834555004449</v>
      </c>
      <c r="AS213" s="381">
        <v>28.794369345844274</v>
      </c>
      <c r="AT213" s="380">
        <v>49.10771941621266</v>
      </c>
      <c r="AU213" s="380">
        <v>28.794369345844274</v>
      </c>
      <c r="AV213" s="89">
        <v>1.1256548860004041</v>
      </c>
      <c r="AW213" s="380">
        <v>0.84948951652371063</v>
      </c>
      <c r="AX213" s="380">
        <v>0.60882607677712974</v>
      </c>
      <c r="AY213" s="381">
        <v>1.6367847285216828</v>
      </c>
      <c r="AZ213" s="380">
        <v>18.733764175945634</v>
      </c>
      <c r="BA213" s="380">
        <v>1.6367847285216828</v>
      </c>
      <c r="BB213" s="89">
        <v>8.3752018034288529</v>
      </c>
      <c r="BC213" s="382">
        <v>1.6988816056579548</v>
      </c>
      <c r="BD213" s="382">
        <v>0.12808045219522218</v>
      </c>
      <c r="BE213" s="381">
        <v>4.5359182540615972</v>
      </c>
      <c r="BF213" s="380">
        <v>6.7200419529298818</v>
      </c>
      <c r="BG213" s="380">
        <v>4.5359182540615972</v>
      </c>
      <c r="BH213" s="89">
        <v>271.04142958202294</v>
      </c>
      <c r="BI213" s="380">
        <v>32.718354595790551</v>
      </c>
      <c r="BJ213" s="380">
        <v>1.2536017890674107</v>
      </c>
      <c r="BK213" s="89">
        <v>919.1432628358649</v>
      </c>
      <c r="BL213" s="380">
        <v>223.35598092493058</v>
      </c>
      <c r="BM213" s="380">
        <v>1.7415906677642838</v>
      </c>
      <c r="BN213" s="89">
        <v>1079.0466938279303</v>
      </c>
      <c r="BO213" s="380">
        <v>200.10289331538476</v>
      </c>
      <c r="BP213" s="380">
        <v>7.9710011282286555</v>
      </c>
      <c r="BQ213" s="89">
        <v>0.20716460707091394</v>
      </c>
      <c r="BR213" s="380">
        <v>0.1441268984405974</v>
      </c>
      <c r="BS213" s="380">
        <v>3.3486044452676299E-2</v>
      </c>
      <c r="BT213" s="381">
        <v>0.42869842570196337</v>
      </c>
      <c r="BU213" s="380">
        <v>0.50559936949615403</v>
      </c>
      <c r="BV213" s="380">
        <v>0.42869842570196337</v>
      </c>
      <c r="BW213" s="89">
        <v>0.79218819783905114</v>
      </c>
      <c r="BX213" s="380">
        <v>1.666660260628783</v>
      </c>
      <c r="BY213" s="380">
        <v>0.51055423112318787</v>
      </c>
      <c r="BZ213" s="89">
        <v>2.9265143197348569</v>
      </c>
      <c r="CA213" s="380">
        <v>2.2610667483211238</v>
      </c>
      <c r="CB213" s="380">
        <v>0.52263425388367535</v>
      </c>
      <c r="CC213" s="89">
        <v>0.72135458988361401</v>
      </c>
      <c r="CD213" s="380">
        <v>0.4894829373188993</v>
      </c>
      <c r="CE213" s="380">
        <v>0.11904706628366335</v>
      </c>
      <c r="CF213" s="89">
        <v>9.1682868423386505</v>
      </c>
      <c r="CG213" s="380">
        <v>2.5476854977455843</v>
      </c>
      <c r="CH213" s="380">
        <v>0.47051535533400851</v>
      </c>
      <c r="CI213" s="89">
        <v>2.0738757532276741</v>
      </c>
      <c r="CJ213" s="380">
        <v>1.7506818622637597</v>
      </c>
      <c r="CK213" s="380">
        <v>0.3983453566782762</v>
      </c>
      <c r="CL213" s="381">
        <v>2.8026972199342297</v>
      </c>
      <c r="CM213" s="380">
        <v>3.5886044689133452</v>
      </c>
      <c r="CN213" s="380">
        <v>2.8026972199342297</v>
      </c>
      <c r="CO213" s="89">
        <v>513.13418380328073</v>
      </c>
      <c r="CP213" s="380">
        <v>64.232875877341399</v>
      </c>
      <c r="CQ213" s="380">
        <v>2.5723533607660019E-2</v>
      </c>
      <c r="CR213" s="89">
        <v>421.54734112213356</v>
      </c>
      <c r="CS213" s="380">
        <v>35.809768320415991</v>
      </c>
      <c r="CT213" s="380">
        <v>1.2465792834293591E-2</v>
      </c>
      <c r="CU213" s="89">
        <v>4.3598309663362453</v>
      </c>
      <c r="CV213" s="380">
        <v>1.3109651079530256</v>
      </c>
      <c r="CW213" s="380">
        <v>0</v>
      </c>
      <c r="CX213" s="381">
        <v>1.4258233357097558E-2</v>
      </c>
      <c r="CY213" s="380">
        <v>0</v>
      </c>
      <c r="CZ213" s="380">
        <v>1.4258233357097558E-2</v>
      </c>
      <c r="DA213" s="381">
        <v>8.1024544562488574E-2</v>
      </c>
      <c r="DB213" s="380">
        <v>0</v>
      </c>
      <c r="DC213" s="380">
        <v>8.1024544562488574E-2</v>
      </c>
      <c r="DD213" s="381">
        <v>0.15762191939306552</v>
      </c>
      <c r="DE213" s="380">
        <v>0</v>
      </c>
      <c r="DF213" s="380">
        <v>0.15762191939306552</v>
      </c>
      <c r="DG213" s="381">
        <v>7.7350625495763881E-2</v>
      </c>
      <c r="DH213" s="380">
        <v>0</v>
      </c>
      <c r="DI213" s="380">
        <v>7.7350625495763881E-2</v>
      </c>
      <c r="DJ213" s="89">
        <v>7.418083490624773</v>
      </c>
      <c r="DK213" s="380">
        <v>4.9223155169173873</v>
      </c>
      <c r="DL213" s="380">
        <v>0</v>
      </c>
      <c r="DM213" s="89">
        <v>284.58775547872904</v>
      </c>
      <c r="DN213" s="380">
        <v>39.658424726324611</v>
      </c>
      <c r="DO213" s="380">
        <v>0</v>
      </c>
      <c r="DP213" s="89">
        <v>798.39758145434882</v>
      </c>
      <c r="DQ213" s="380">
        <v>153.19336587667726</v>
      </c>
      <c r="DR213" s="380">
        <v>2.2686625121142202E-2</v>
      </c>
      <c r="DS213" s="89">
        <v>118.07991425324599</v>
      </c>
      <c r="DT213" s="380">
        <v>19.799654188996701</v>
      </c>
      <c r="DU213" s="380">
        <v>1.5024445139631939E-2</v>
      </c>
      <c r="DV213" s="89">
        <v>624.71633067136656</v>
      </c>
      <c r="DW213" s="380">
        <v>81.153250402326719</v>
      </c>
      <c r="DX213" s="380">
        <v>6.9692270468050183E-2</v>
      </c>
      <c r="DY213" s="89">
        <v>151.08953067532232</v>
      </c>
      <c r="DZ213" s="380">
        <v>15.14133709872295</v>
      </c>
      <c r="EA213" s="380">
        <v>5.6609651511621659E-2</v>
      </c>
      <c r="EB213" s="89">
        <v>44.609040564235684</v>
      </c>
      <c r="EC213" s="380">
        <v>6.0229186546017912</v>
      </c>
      <c r="ED213" s="380">
        <v>0</v>
      </c>
      <c r="EE213" s="89">
        <v>154.70914120167214</v>
      </c>
      <c r="EF213" s="380">
        <v>15.737478260672127</v>
      </c>
      <c r="EG213" s="380">
        <v>0</v>
      </c>
      <c r="EH213" s="89">
        <v>17.606244430312536</v>
      </c>
      <c r="EI213" s="380">
        <v>1.6107350291821438</v>
      </c>
      <c r="EJ213" s="380">
        <v>1.065639830007141E-2</v>
      </c>
      <c r="EK213" s="89">
        <v>93.18655164502475</v>
      </c>
      <c r="EL213" s="380">
        <v>11.31363493104846</v>
      </c>
      <c r="EM213" s="380">
        <v>0</v>
      </c>
      <c r="EN213" s="89">
        <v>15.773348141485007</v>
      </c>
      <c r="EO213" s="380">
        <v>2.2026045478694902</v>
      </c>
      <c r="EP213" s="380">
        <v>7.7133829197682455E-3</v>
      </c>
      <c r="EQ213" s="89">
        <v>35.976127492012402</v>
      </c>
      <c r="ER213" s="380">
        <v>7.0805669975375976</v>
      </c>
      <c r="ES213" s="380">
        <v>2.3382400932755787E-2</v>
      </c>
      <c r="ET213" s="89">
        <v>3.5702409319695998</v>
      </c>
      <c r="EU213" s="380">
        <v>0.73231286001295115</v>
      </c>
      <c r="EV213" s="380">
        <v>7.8686974195251759E-3</v>
      </c>
      <c r="EW213" s="89">
        <v>17.941753529843972</v>
      </c>
      <c r="EX213" s="380">
        <v>5.1496367286651008</v>
      </c>
      <c r="EY213" s="380">
        <v>0</v>
      </c>
      <c r="EZ213" s="89">
        <v>2.5194944977605438</v>
      </c>
      <c r="FA213" s="380">
        <v>0.91954067837793352</v>
      </c>
      <c r="FB213" s="380">
        <v>0</v>
      </c>
      <c r="FC213" s="89">
        <v>0</v>
      </c>
      <c r="FD213" s="380">
        <v>0</v>
      </c>
      <c r="FE213" s="380">
        <v>0</v>
      </c>
      <c r="FF213" s="89">
        <v>0.76242182920198986</v>
      </c>
      <c r="FG213" s="380">
        <v>0.67450583059954072</v>
      </c>
      <c r="FH213" s="380">
        <v>3.1584049786773559E-2</v>
      </c>
      <c r="FI213" s="381">
        <v>2.1947470534293568E-2</v>
      </c>
      <c r="FJ213" s="380">
        <v>0</v>
      </c>
      <c r="FK213" s="380">
        <v>2.1947470534293568E-2</v>
      </c>
      <c r="FL213" s="89">
        <v>3.6774422453222368</v>
      </c>
      <c r="FM213" s="380">
        <v>0.85160401730996294</v>
      </c>
      <c r="FN213" s="380">
        <v>0</v>
      </c>
      <c r="FO213" s="89">
        <v>0.74010151684877412</v>
      </c>
      <c r="FP213" s="380">
        <v>0.34727819925856973</v>
      </c>
      <c r="FQ213" s="380">
        <v>9.9572689349353462E-3</v>
      </c>
      <c r="FS213" s="118">
        <v>2784.3103960894632</v>
      </c>
      <c r="FT213" s="118">
        <v>0.88121197135569307</v>
      </c>
      <c r="FU213" s="118">
        <v>1.2172634808639726</v>
      </c>
      <c r="FV213" s="207">
        <v>1.4595952674597767</v>
      </c>
    </row>
    <row r="214" spans="2:178">
      <c r="B214" s="73" t="s">
        <v>17</v>
      </c>
      <c r="C214" s="73" t="s">
        <v>51</v>
      </c>
      <c r="D214" s="143" t="s">
        <v>57</v>
      </c>
      <c r="E214" s="174">
        <v>55.65</v>
      </c>
      <c r="F214" s="73">
        <v>0</v>
      </c>
      <c r="G214" s="156" t="s">
        <v>322</v>
      </c>
      <c r="H214" s="73" t="s">
        <v>54</v>
      </c>
      <c r="I214" s="73" t="s">
        <v>1115</v>
      </c>
      <c r="J214" s="73" t="s">
        <v>976</v>
      </c>
      <c r="K214" s="73">
        <v>25</v>
      </c>
      <c r="L214" s="403">
        <v>36.229590514748203</v>
      </c>
      <c r="M214" s="403"/>
      <c r="N214" s="135">
        <v>439.39884162172928</v>
      </c>
      <c r="O214" s="379">
        <v>30560</v>
      </c>
      <c r="P214" s="379">
        <v>910</v>
      </c>
      <c r="Q214" s="203"/>
      <c r="R214" s="381">
        <v>6.0794072377090513</v>
      </c>
      <c r="S214" s="380">
        <v>10.58396154911088</v>
      </c>
      <c r="T214" s="380">
        <v>6.0794072377090513</v>
      </c>
      <c r="U214" s="89">
        <v>22.679131458885539</v>
      </c>
      <c r="V214" s="380">
        <v>20.844834226364917</v>
      </c>
      <c r="W214" s="380">
        <v>11.625875946090527</v>
      </c>
      <c r="X214" s="89">
        <v>202.7955072456291</v>
      </c>
      <c r="Y214" s="380">
        <v>18.273298995753471</v>
      </c>
      <c r="Z214" s="380">
        <v>4.3347647374317324</v>
      </c>
      <c r="AA214" s="89">
        <v>454.80748818979254</v>
      </c>
      <c r="AB214" s="380">
        <v>70.678067242043809</v>
      </c>
      <c r="AC214" s="380">
        <v>0.73888446798784302</v>
      </c>
      <c r="AD214" s="89">
        <v>12.378551124776303</v>
      </c>
      <c r="AE214" s="380">
        <v>7.91285532712158</v>
      </c>
      <c r="AF214" s="380">
        <v>2.8823667583436969</v>
      </c>
      <c r="AG214" s="89">
        <v>1434.0663698226858</v>
      </c>
      <c r="AH214" s="380">
        <v>797.74405858649823</v>
      </c>
      <c r="AI214" s="380">
        <v>616.73523184614521</v>
      </c>
      <c r="AJ214" s="89">
        <v>161457.66927430633</v>
      </c>
      <c r="AK214" s="380">
        <v>26921.42617328198</v>
      </c>
      <c r="AL214" s="380">
        <v>28.670322370905929</v>
      </c>
      <c r="AM214" s="381">
        <v>136.31645892606508</v>
      </c>
      <c r="AN214" s="380">
        <v>266.23634631918463</v>
      </c>
      <c r="AO214" s="380">
        <v>136.31645892606508</v>
      </c>
      <c r="AP214" s="381">
        <v>277.04783494047683</v>
      </c>
      <c r="AQ214" s="380">
        <v>373.48494654301692</v>
      </c>
      <c r="AR214" s="380">
        <v>277.04783494047683</v>
      </c>
      <c r="AS214" s="381">
        <v>39.207662863956735</v>
      </c>
      <c r="AT214" s="380">
        <v>44.341023511297884</v>
      </c>
      <c r="AU214" s="380">
        <v>39.207662863956735</v>
      </c>
      <c r="AV214" s="381">
        <v>0.74206143704812644</v>
      </c>
      <c r="AW214" s="380">
        <v>1.1368119422971055</v>
      </c>
      <c r="AX214" s="380">
        <v>0.74206143704812644</v>
      </c>
      <c r="AY214" s="381">
        <v>1.7006337720823856</v>
      </c>
      <c r="AZ214" s="380">
        <v>19.135936031224919</v>
      </c>
      <c r="BA214" s="380">
        <v>1.7006337720823856</v>
      </c>
      <c r="BB214" s="89">
        <v>2.8756238763169342</v>
      </c>
      <c r="BC214" s="382">
        <v>1.2180131400994287</v>
      </c>
      <c r="BD214" s="382">
        <v>9.9800194292232566E-2</v>
      </c>
      <c r="BE214" s="381">
        <v>4.8600373152063074</v>
      </c>
      <c r="BF214" s="380">
        <v>7.1840457506936701</v>
      </c>
      <c r="BG214" s="380">
        <v>4.8600373152063074</v>
      </c>
      <c r="BH214" s="89">
        <v>338.05413979501128</v>
      </c>
      <c r="BI214" s="380">
        <v>42.329561066507573</v>
      </c>
      <c r="BJ214" s="380">
        <v>1.3289433259646426</v>
      </c>
      <c r="BK214" s="89">
        <v>716.69686793922358</v>
      </c>
      <c r="BL214" s="380">
        <v>165.47031112344064</v>
      </c>
      <c r="BM214" s="380">
        <v>1.9192348663255701</v>
      </c>
      <c r="BN214" s="89">
        <v>889.32789498788043</v>
      </c>
      <c r="BO214" s="380">
        <v>219.33373711818791</v>
      </c>
      <c r="BP214" s="380">
        <v>12.277859693451312</v>
      </c>
      <c r="BQ214" s="381">
        <v>8.3094036006036681E-2</v>
      </c>
      <c r="BR214" s="380">
        <v>0.17871365062206829</v>
      </c>
      <c r="BS214" s="380">
        <v>8.3094036006036681E-2</v>
      </c>
      <c r="BT214" s="381">
        <v>0.43911840023271764</v>
      </c>
      <c r="BU214" s="380">
        <v>0</v>
      </c>
      <c r="BV214" s="380">
        <v>0.43911840023271764</v>
      </c>
      <c r="BW214" s="381">
        <v>0.67613487358329316</v>
      </c>
      <c r="BX214" s="380">
        <v>1.2865641009461952</v>
      </c>
      <c r="BY214" s="380">
        <v>0.67613487358329316</v>
      </c>
      <c r="BZ214" s="89">
        <v>2.6902947001169322</v>
      </c>
      <c r="CA214" s="380">
        <v>2.4346843135806959</v>
      </c>
      <c r="CB214" s="380">
        <v>0.65380282863473138</v>
      </c>
      <c r="CC214" s="89">
        <v>0.43398785348402169</v>
      </c>
      <c r="CD214" s="380">
        <v>0.45124284926140412</v>
      </c>
      <c r="CE214" s="380">
        <v>8.8075378843159732E-2</v>
      </c>
      <c r="CF214" s="89">
        <v>7.3476690933630131</v>
      </c>
      <c r="CG214" s="380">
        <v>3.475697395827186</v>
      </c>
      <c r="CH214" s="380">
        <v>0.65156279788475968</v>
      </c>
      <c r="CI214" s="89">
        <v>2.1470123570688866</v>
      </c>
      <c r="CJ214" s="380">
        <v>1.9414951095893773</v>
      </c>
      <c r="CK214" s="380">
        <v>0.30506292167322946</v>
      </c>
      <c r="CL214" s="381">
        <v>3.6882695716659391</v>
      </c>
      <c r="CM214" s="380">
        <v>4.0961337901069204</v>
      </c>
      <c r="CN214" s="380">
        <v>3.6882695716659391</v>
      </c>
      <c r="CO214" s="89">
        <v>493.97950867321953</v>
      </c>
      <c r="CP214" s="380">
        <v>62.350514194878748</v>
      </c>
      <c r="CQ214" s="380">
        <v>3.6008029563849506E-2</v>
      </c>
      <c r="CR214" s="89">
        <v>348.57848269718835</v>
      </c>
      <c r="CS214" s="380">
        <v>32.552110123454469</v>
      </c>
      <c r="CT214" s="380">
        <v>0</v>
      </c>
      <c r="CU214" s="89">
        <v>2.7696637690382095</v>
      </c>
      <c r="CV214" s="380">
        <v>1.1536534736583239</v>
      </c>
      <c r="CW214" s="380">
        <v>2.9307016963149569E-2</v>
      </c>
      <c r="CX214" s="89">
        <v>0</v>
      </c>
      <c r="CY214" s="380">
        <v>0</v>
      </c>
      <c r="CZ214" s="380">
        <v>0</v>
      </c>
      <c r="DA214" s="381">
        <v>9.9027181766546263E-2</v>
      </c>
      <c r="DB214" s="380">
        <v>0</v>
      </c>
      <c r="DC214" s="380">
        <v>9.9027181766546263E-2</v>
      </c>
      <c r="DD214" s="381">
        <v>0.21574951549092752</v>
      </c>
      <c r="DE214" s="380">
        <v>0</v>
      </c>
      <c r="DF214" s="380">
        <v>0.21574951549092752</v>
      </c>
      <c r="DG214" s="381">
        <v>6.8992995922869491E-2</v>
      </c>
      <c r="DH214" s="380">
        <v>0</v>
      </c>
      <c r="DI214" s="380">
        <v>6.8992995922869491E-2</v>
      </c>
      <c r="DJ214" s="89">
        <v>3.7677325655203724</v>
      </c>
      <c r="DK214" s="380">
        <v>3.8336057404997885</v>
      </c>
      <c r="DL214" s="380">
        <v>0.26374133466300115</v>
      </c>
      <c r="DM214" s="89">
        <v>232.31171875668187</v>
      </c>
      <c r="DN214" s="380">
        <v>32.032467506732779</v>
      </c>
      <c r="DO214" s="380">
        <v>1.2745732509181059E-2</v>
      </c>
      <c r="DP214" s="89">
        <v>637.57707849531221</v>
      </c>
      <c r="DQ214" s="380">
        <v>86.839897327432482</v>
      </c>
      <c r="DR214" s="380">
        <v>0</v>
      </c>
      <c r="DS214" s="89">
        <v>95.719517013689966</v>
      </c>
      <c r="DT214" s="380">
        <v>12.43872301474584</v>
      </c>
      <c r="DU214" s="380">
        <v>0</v>
      </c>
      <c r="DV214" s="89">
        <v>503.85743530464731</v>
      </c>
      <c r="DW214" s="380">
        <v>53.905805006105851</v>
      </c>
      <c r="DX214" s="380">
        <v>0</v>
      </c>
      <c r="DY214" s="89">
        <v>120.72898478144627</v>
      </c>
      <c r="DZ214" s="380">
        <v>15.664909542424381</v>
      </c>
      <c r="EA214" s="380">
        <v>0</v>
      </c>
      <c r="EB214" s="89">
        <v>36.839892398060677</v>
      </c>
      <c r="EC214" s="380">
        <v>3.294216905263101</v>
      </c>
      <c r="ED214" s="380">
        <v>0</v>
      </c>
      <c r="EE214" s="89">
        <v>124.47101871533916</v>
      </c>
      <c r="EF214" s="380">
        <v>11.164697355362796</v>
      </c>
      <c r="EG214" s="380">
        <v>0</v>
      </c>
      <c r="EH214" s="89">
        <v>15.055847295145501</v>
      </c>
      <c r="EI214" s="380">
        <v>2.0593027081887243</v>
      </c>
      <c r="EJ214" s="380">
        <v>9.2749699001052257E-3</v>
      </c>
      <c r="EK214" s="89">
        <v>79.408094095640976</v>
      </c>
      <c r="EL214" s="380">
        <v>6.089572808379863</v>
      </c>
      <c r="EM214" s="380">
        <v>0</v>
      </c>
      <c r="EN214" s="89">
        <v>13.479394955427097</v>
      </c>
      <c r="EO214" s="380">
        <v>2.3859685231561709</v>
      </c>
      <c r="EP214" s="380">
        <v>0</v>
      </c>
      <c r="EQ214" s="89">
        <v>31.194853794915868</v>
      </c>
      <c r="ER214" s="380">
        <v>5.408927745273588</v>
      </c>
      <c r="ES214" s="380">
        <v>0</v>
      </c>
      <c r="ET214" s="89">
        <v>3.0900607768976118</v>
      </c>
      <c r="EU214" s="380">
        <v>0.67737524870876953</v>
      </c>
      <c r="EV214" s="380">
        <v>0</v>
      </c>
      <c r="EW214" s="89">
        <v>16.299816595463668</v>
      </c>
      <c r="EX214" s="380">
        <v>3.1016074630126678</v>
      </c>
      <c r="EY214" s="380">
        <v>0</v>
      </c>
      <c r="EZ214" s="89">
        <v>2.0458037626689358</v>
      </c>
      <c r="FA214" s="380">
        <v>0.63677296264768102</v>
      </c>
      <c r="FB214" s="380">
        <v>1.3749382009230985E-2</v>
      </c>
      <c r="FC214" s="89">
        <v>0</v>
      </c>
      <c r="FD214" s="380">
        <v>0</v>
      </c>
      <c r="FE214" s="380">
        <v>0</v>
      </c>
      <c r="FF214" s="89">
        <v>0.52583360283851799</v>
      </c>
      <c r="FG214" s="380">
        <v>0.39785437313153538</v>
      </c>
      <c r="FH214" s="380">
        <v>2.7499310569593961E-2</v>
      </c>
      <c r="FI214" s="381">
        <v>2.2060839200931812E-2</v>
      </c>
      <c r="FJ214" s="380">
        <v>0</v>
      </c>
      <c r="FK214" s="380">
        <v>2.2060839200931812E-2</v>
      </c>
      <c r="FL214" s="89">
        <v>2.576738543625364</v>
      </c>
      <c r="FM214" s="380">
        <v>0.64216428310958928</v>
      </c>
      <c r="FN214" s="380">
        <v>2.8001837450538039E-2</v>
      </c>
      <c r="FO214" s="89">
        <v>0.66556226371656368</v>
      </c>
      <c r="FP214" s="380">
        <v>0.26575339112281404</v>
      </c>
      <c r="FQ214" s="380">
        <v>1.2165537145933969E-2</v>
      </c>
      <c r="FS214" s="118">
        <v>2260.6579994385256</v>
      </c>
      <c r="FT214" s="118">
        <v>0.90805051309157858</v>
      </c>
      <c r="FU214" s="118">
        <v>1.4171256494404496</v>
      </c>
      <c r="FV214" s="207">
        <v>1.2595238070457822</v>
      </c>
    </row>
    <row r="215" spans="2:178">
      <c r="B215" s="73" t="s">
        <v>17</v>
      </c>
      <c r="C215" s="73" t="s">
        <v>476</v>
      </c>
      <c r="D215" s="143" t="s">
        <v>477</v>
      </c>
      <c r="E215" s="143">
        <v>50.7</v>
      </c>
      <c r="F215" s="89">
        <v>-46</v>
      </c>
      <c r="G215" s="404" t="s">
        <v>32</v>
      </c>
      <c r="H215" s="73" t="s">
        <v>19</v>
      </c>
      <c r="I215" s="73" t="s">
        <v>1116</v>
      </c>
      <c r="K215" s="73">
        <v>25</v>
      </c>
      <c r="L215" s="73">
        <v>0.01</v>
      </c>
      <c r="N215" s="135">
        <v>1112.4119999999998</v>
      </c>
      <c r="O215" s="239">
        <v>37900</v>
      </c>
      <c r="P215" s="239">
        <v>2400</v>
      </c>
      <c r="Q215" s="73"/>
      <c r="R215" s="89">
        <v>0.26386695350050898</v>
      </c>
      <c r="S215" s="380">
        <v>0.80526560544542503</v>
      </c>
      <c r="T215" s="380">
        <v>8.8058746762747706E-2</v>
      </c>
      <c r="U215" s="89">
        <v>9.1650415278392607</v>
      </c>
      <c r="V215" s="380">
        <v>12.1661724046191</v>
      </c>
      <c r="W215" s="380">
        <v>2.08210743215052</v>
      </c>
      <c r="X215" s="89">
        <v>285.62770134971601</v>
      </c>
      <c r="Y215" s="380">
        <v>136.817499245448</v>
      </c>
      <c r="Z215" s="380">
        <v>0.493907821497376</v>
      </c>
      <c r="AA215" s="89">
        <v>371.77032341488598</v>
      </c>
      <c r="AB215" s="380">
        <v>494.73253043302299</v>
      </c>
      <c r="AC215" s="380">
        <v>1.20155822064435</v>
      </c>
      <c r="AD215" s="89">
        <v>155.19316344598101</v>
      </c>
      <c r="AE215" s="380">
        <v>280.71091885670103</v>
      </c>
      <c r="AF215" s="380">
        <v>1.6759555393447501</v>
      </c>
      <c r="AG215" s="381">
        <v>445.46485233110002</v>
      </c>
      <c r="AH215" s="380">
        <v>1510.1839346263801</v>
      </c>
      <c r="AI215" s="380">
        <v>445.46485233110002</v>
      </c>
      <c r="AJ215" s="89">
        <v>201157.25167608299</v>
      </c>
      <c r="AK215" s="380">
        <v>12360.534709171699</v>
      </c>
      <c r="AL215" s="380">
        <v>6.8064612097431798</v>
      </c>
      <c r="AM215" s="89">
        <v>130.717855542508</v>
      </c>
      <c r="AN215" s="380">
        <v>225.993371912692</v>
      </c>
      <c r="AO215" s="380">
        <v>42.339755677836301</v>
      </c>
      <c r="AP215" s="89">
        <v>1962.4877537739601</v>
      </c>
      <c r="AQ215" s="380">
        <v>661.346086923705</v>
      </c>
      <c r="AR215" s="380">
        <v>93.705134173008403</v>
      </c>
      <c r="AS215" s="89">
        <v>5.0461126803873304</v>
      </c>
      <c r="AT215" s="380">
        <v>22.8445109396324</v>
      </c>
      <c r="AU215" s="380">
        <v>1.32236383095151</v>
      </c>
      <c r="AV215" s="89">
        <v>0.56135418904614798</v>
      </c>
      <c r="AW215" s="380">
        <v>1.1601657951829401</v>
      </c>
      <c r="AX215" s="380">
        <v>0.266792121510049</v>
      </c>
      <c r="AY215" s="381">
        <v>0.85172870478318596</v>
      </c>
      <c r="AZ215" s="380">
        <v>3.8067932979080501</v>
      </c>
      <c r="BA215" s="380">
        <v>0.85172870478318596</v>
      </c>
      <c r="BB215" s="89">
        <v>3.5574433517644799</v>
      </c>
      <c r="BC215" s="382">
        <v>1.7654573593934499</v>
      </c>
      <c r="BD215" s="382">
        <v>0.22838690229914499</v>
      </c>
      <c r="BE215" s="381">
        <v>7.3598467093103199</v>
      </c>
      <c r="BF215" s="380">
        <v>33.628846392799801</v>
      </c>
      <c r="BG215" s="380">
        <v>7.3598467093103199</v>
      </c>
      <c r="BH215" s="89">
        <v>309.70342320832901</v>
      </c>
      <c r="BI215" s="380">
        <v>22.392508422814899</v>
      </c>
      <c r="BJ215" s="380">
        <v>0.42225158802486701</v>
      </c>
      <c r="BK215" s="89">
        <v>1002.6556845397899</v>
      </c>
      <c r="BL215" s="380">
        <v>1397.70944931074</v>
      </c>
      <c r="BM215" s="380">
        <v>1.78319456948939</v>
      </c>
      <c r="BN215" s="89">
        <v>1254.81078382339</v>
      </c>
      <c r="BO215" s="380">
        <v>1058.33368170164</v>
      </c>
      <c r="BP215" s="380">
        <v>3.0133386036904901</v>
      </c>
      <c r="BQ215" s="89">
        <v>0.32358386399053102</v>
      </c>
      <c r="BR215" s="380">
        <v>0.34630968781895899</v>
      </c>
      <c r="BS215" s="380">
        <v>1.0680127869164001E-2</v>
      </c>
      <c r="BT215" s="381">
        <v>0.79718592560187496</v>
      </c>
      <c r="BU215" s="380">
        <v>3.5284039613677098</v>
      </c>
      <c r="BV215" s="380">
        <v>0.79718592560187496</v>
      </c>
      <c r="BW215" s="89">
        <v>0.101488597216963</v>
      </c>
      <c r="BX215" s="380">
        <v>0.43259700027607101</v>
      </c>
      <c r="BY215" s="380">
        <v>8.45932285735774E-2</v>
      </c>
      <c r="BZ215" s="89">
        <v>3.3388441687277002</v>
      </c>
      <c r="CA215" s="380">
        <v>3.2728098868640001</v>
      </c>
      <c r="CB215" s="380">
        <v>0.298688238851187</v>
      </c>
      <c r="CC215" s="89">
        <v>0.38072411416027901</v>
      </c>
      <c r="CD215" s="380">
        <v>0.35977069708361897</v>
      </c>
      <c r="CE215" s="380">
        <v>2.4987258672479001E-2</v>
      </c>
      <c r="CF215" s="89">
        <v>17.2623045794154</v>
      </c>
      <c r="CG215" s="380">
        <v>4.5789068517679601</v>
      </c>
      <c r="CH215" s="380">
        <v>0.24128309062157799</v>
      </c>
      <c r="CI215" s="89">
        <v>3.4327668690617599</v>
      </c>
      <c r="CJ215" s="380">
        <v>1.4958062078515499</v>
      </c>
      <c r="CK215" s="380">
        <v>0.13975669505647201</v>
      </c>
      <c r="CL215" s="89">
        <v>0.120046546735624</v>
      </c>
      <c r="CM215" s="380">
        <v>0.23550846837369099</v>
      </c>
      <c r="CN215" s="380">
        <v>3.61253716228312E-2</v>
      </c>
      <c r="CO215" s="89">
        <v>547.35298065917505</v>
      </c>
      <c r="CP215" s="380">
        <v>58.735426191411797</v>
      </c>
      <c r="CQ215" s="380">
        <v>1.9251455442448901E-2</v>
      </c>
      <c r="CR215" s="89">
        <v>923.00070440847105</v>
      </c>
      <c r="CS215" s="380">
        <v>97.981819189316994</v>
      </c>
      <c r="CT215" s="380">
        <v>1.1603203772162301E-2</v>
      </c>
      <c r="CU215" s="89">
        <v>2.9877450504522698</v>
      </c>
      <c r="CV215" s="380">
        <v>1.2874138258416401</v>
      </c>
      <c r="CW215" s="380">
        <v>1.57524049191516E-2</v>
      </c>
      <c r="CX215" s="89">
        <v>8.5281215054662796E-3</v>
      </c>
      <c r="CY215" s="380">
        <v>3.2893361844666E-2</v>
      </c>
      <c r="CZ215" s="380">
        <v>0</v>
      </c>
      <c r="DA215" s="89">
        <v>8.6354511518097296E-2</v>
      </c>
      <c r="DB215" s="380">
        <v>0.31459384479751801</v>
      </c>
      <c r="DC215" s="380">
        <v>2.3375941597545399E-2</v>
      </c>
      <c r="DD215" s="381">
        <v>3.3565295530627398E-2</v>
      </c>
      <c r="DE215" s="380">
        <v>0.132481431678074</v>
      </c>
      <c r="DF215" s="380">
        <v>3.3565295530627398E-2</v>
      </c>
      <c r="DG215" s="381">
        <v>1.9932819664973501E-2</v>
      </c>
      <c r="DH215" s="380">
        <v>7.8729445671046394E-2</v>
      </c>
      <c r="DI215" s="380">
        <v>1.9932819664973501E-2</v>
      </c>
      <c r="DJ215" s="89">
        <v>1.9813305574109501</v>
      </c>
      <c r="DK215" s="380">
        <v>1.8220593124376601</v>
      </c>
      <c r="DL215" s="380">
        <v>1.88832563806096E-2</v>
      </c>
      <c r="DM215" s="89">
        <v>692.51766849434205</v>
      </c>
      <c r="DN215" s="380">
        <v>82.323393477106407</v>
      </c>
      <c r="DO215" s="380">
        <v>2.1744735579881801E-3</v>
      </c>
      <c r="DP215" s="89">
        <v>1819.57354754325</v>
      </c>
      <c r="DQ215" s="380">
        <v>186.98058543810899</v>
      </c>
      <c r="DR215" s="380">
        <v>4.42817296229037E-3</v>
      </c>
      <c r="DS215" s="89">
        <v>251.41532057385501</v>
      </c>
      <c r="DT215" s="380">
        <v>27.828487661297999</v>
      </c>
      <c r="DU215" s="380">
        <v>2.5996468555384098E-3</v>
      </c>
      <c r="DV215" s="89">
        <v>1122.44596473459</v>
      </c>
      <c r="DW215" s="380">
        <v>133.279394428915</v>
      </c>
      <c r="DX215" s="380">
        <v>0</v>
      </c>
      <c r="DY215" s="89">
        <v>260.36365261957599</v>
      </c>
      <c r="DZ215" s="380">
        <v>35.8989124591061</v>
      </c>
      <c r="EA215" s="380">
        <v>1.27415835193277E-2</v>
      </c>
      <c r="EB215" s="89">
        <v>47.024312055444099</v>
      </c>
      <c r="EC215" s="380">
        <v>6.3690836292108104</v>
      </c>
      <c r="ED215" s="380">
        <v>3.77626512743075E-3</v>
      </c>
      <c r="EE215" s="89">
        <v>265.63433370764398</v>
      </c>
      <c r="EF215" s="380">
        <v>32.588037516211003</v>
      </c>
      <c r="EG215" s="380">
        <v>0</v>
      </c>
      <c r="EH215" s="89">
        <v>35.247150122091298</v>
      </c>
      <c r="EI215" s="380">
        <v>4.49344309245686</v>
      </c>
      <c r="EJ215" s="380">
        <v>0</v>
      </c>
      <c r="EK215" s="89">
        <v>187.90289249954901</v>
      </c>
      <c r="EL215" s="380">
        <v>21.7004329176666</v>
      </c>
      <c r="EM215" s="380">
        <v>0</v>
      </c>
      <c r="EN215" s="89">
        <v>33.845546535173099</v>
      </c>
      <c r="EO215" s="380">
        <v>4.9615380838190601</v>
      </c>
      <c r="EP215" s="380">
        <v>3.0560235506479098E-3</v>
      </c>
      <c r="EQ215" s="89">
        <v>81.416835687925897</v>
      </c>
      <c r="ER215" s="380">
        <v>11.853754903139601</v>
      </c>
      <c r="ES215" s="380">
        <v>0</v>
      </c>
      <c r="ET215" s="89">
        <v>8.9359564202850095</v>
      </c>
      <c r="EU215" s="380">
        <v>1.6944493054852701</v>
      </c>
      <c r="EV215" s="380">
        <v>2.2501091905887199E-3</v>
      </c>
      <c r="EW215" s="89">
        <v>44.506451195227697</v>
      </c>
      <c r="EX215" s="380">
        <v>7.0694686559784499</v>
      </c>
      <c r="EY215" s="380">
        <v>0</v>
      </c>
      <c r="EZ215" s="89">
        <v>5.5329297639746198</v>
      </c>
      <c r="FA215" s="380">
        <v>1.1222102046131699</v>
      </c>
      <c r="FB215" s="380">
        <v>0</v>
      </c>
      <c r="FC215" s="89">
        <v>0.118850421076269</v>
      </c>
      <c r="FD215" s="380">
        <v>0.32589063077667801</v>
      </c>
      <c r="FE215" s="380">
        <v>1.4562336247345299E-2</v>
      </c>
      <c r="FF215" s="89">
        <v>2.6281337707230601</v>
      </c>
      <c r="FG215" s="380">
        <v>1.27523249054757</v>
      </c>
      <c r="FH215" s="380">
        <v>2.6512337704432801E-2</v>
      </c>
      <c r="FI215" s="89">
        <v>9.8735479520436695E-3</v>
      </c>
      <c r="FJ215" s="380">
        <v>6.4714423394881704E-2</v>
      </c>
      <c r="FK215" s="380">
        <v>8.8866271424310507E-3</v>
      </c>
      <c r="FL215" s="89">
        <v>30.443481299513898</v>
      </c>
      <c r="FM215" s="380">
        <v>7.3385209488552396</v>
      </c>
      <c r="FN215" s="380">
        <v>3.21436197048718E-3</v>
      </c>
      <c r="FO215" s="89">
        <v>9.0917492767734291</v>
      </c>
      <c r="FP215" s="380">
        <v>2.0762641598948299</v>
      </c>
      <c r="FQ215" s="380">
        <v>3.28124586292585E-3</v>
      </c>
      <c r="FS215" s="118">
        <v>5779.3632663614007</v>
      </c>
      <c r="FT215" s="118">
        <v>0.53990251802406475</v>
      </c>
      <c r="FU215" s="118">
        <v>0.59301469440368459</v>
      </c>
      <c r="FV215" s="207">
        <v>5.5022352710374198</v>
      </c>
    </row>
    <row r="216" spans="2:178">
      <c r="B216" s="73" t="s">
        <v>17</v>
      </c>
      <c r="C216" s="73" t="s">
        <v>476</v>
      </c>
      <c r="D216" s="143" t="s">
        <v>477</v>
      </c>
      <c r="E216" s="143">
        <v>50.7</v>
      </c>
      <c r="F216" s="89">
        <v>-46</v>
      </c>
      <c r="G216" s="404" t="s">
        <v>32</v>
      </c>
      <c r="H216" s="73" t="s">
        <v>19</v>
      </c>
      <c r="I216" s="73" t="s">
        <v>1117</v>
      </c>
      <c r="K216" s="73">
        <v>25</v>
      </c>
      <c r="L216" s="73">
        <v>0.01</v>
      </c>
      <c r="N216" s="135">
        <v>757.18799999999999</v>
      </c>
      <c r="O216" s="239">
        <v>37730</v>
      </c>
      <c r="P216" s="239">
        <v>2320</v>
      </c>
      <c r="Q216" s="73"/>
      <c r="R216" s="89">
        <v>0.1512800833104474</v>
      </c>
      <c r="S216" s="380">
        <v>0.51503926020516611</v>
      </c>
      <c r="T216" s="380">
        <v>9.7003848384970948E-2</v>
      </c>
      <c r="U216" s="89">
        <v>9.1245335816638722</v>
      </c>
      <c r="V216" s="380">
        <v>13.363137313727824</v>
      </c>
      <c r="W216" s="380">
        <v>2.7833030781559378</v>
      </c>
      <c r="X216" s="89">
        <v>257.44760721894363</v>
      </c>
      <c r="Y216" s="380">
        <v>31.34616001456957</v>
      </c>
      <c r="Z216" s="380">
        <v>0.80358621694767673</v>
      </c>
      <c r="AA216" s="89">
        <v>365.81015955081045</v>
      </c>
      <c r="AB216" s="380">
        <v>143.46979797761909</v>
      </c>
      <c r="AC216" s="380">
        <v>1.7238668042443153</v>
      </c>
      <c r="AD216" s="381">
        <v>2.122016462202478</v>
      </c>
      <c r="AE216" s="380">
        <v>44.404424377024583</v>
      </c>
      <c r="AF216" s="380">
        <v>2.122016462202478</v>
      </c>
      <c r="AG216" s="381">
        <v>610.13282276732059</v>
      </c>
      <c r="AH216" s="380">
        <v>2229.7554018618725</v>
      </c>
      <c r="AI216" s="380">
        <v>610.13282276732059</v>
      </c>
      <c r="AJ216" s="89">
        <v>193407.34742267066</v>
      </c>
      <c r="AK216" s="380">
        <v>21776.345206395075</v>
      </c>
      <c r="AL216" s="380">
        <v>9.9500152206819834</v>
      </c>
      <c r="AM216" s="381">
        <v>70.563690700268765</v>
      </c>
      <c r="AN216" s="380">
        <v>189.3080097858693</v>
      </c>
      <c r="AO216" s="380">
        <v>70.563690700268765</v>
      </c>
      <c r="AP216" s="89">
        <v>2953.0871159911544</v>
      </c>
      <c r="AQ216" s="380">
        <v>1513.5621586297739</v>
      </c>
      <c r="AR216" s="380">
        <v>140.46288563985706</v>
      </c>
      <c r="AS216" s="381">
        <v>2.0331033598445845</v>
      </c>
      <c r="AT216" s="380">
        <v>10.824933285328337</v>
      </c>
      <c r="AU216" s="380">
        <v>2.0331033598445845</v>
      </c>
      <c r="AV216" s="89">
        <v>0.6719369152455269</v>
      </c>
      <c r="AW216" s="380">
        <v>0.97219382149092903</v>
      </c>
      <c r="AX216" s="380">
        <v>0.37067062514413668</v>
      </c>
      <c r="AY216" s="381">
        <v>1.2364831860019805</v>
      </c>
      <c r="AZ216" s="380">
        <v>5.4230581540356271</v>
      </c>
      <c r="BA216" s="380">
        <v>1.2364831860019805</v>
      </c>
      <c r="BB216" s="89">
        <v>4.6832403854299329</v>
      </c>
      <c r="BC216" s="382">
        <v>1.5531311368946761</v>
      </c>
      <c r="BD216" s="382">
        <v>0.32311695715011007</v>
      </c>
      <c r="BE216" s="381">
        <v>14.22646846609126</v>
      </c>
      <c r="BF216" s="380">
        <v>41.069141575856293</v>
      </c>
      <c r="BG216" s="380">
        <v>14.22646846609126</v>
      </c>
      <c r="BH216" s="89">
        <v>333.30458113034541</v>
      </c>
      <c r="BI216" s="380">
        <v>35.631886027071637</v>
      </c>
      <c r="BJ216" s="380">
        <v>0.46601571289021249</v>
      </c>
      <c r="BK216" s="89">
        <v>986.89609485900735</v>
      </c>
      <c r="BL216" s="380">
        <v>457.60588932433916</v>
      </c>
      <c r="BM216" s="380">
        <v>2.6850196472971382</v>
      </c>
      <c r="BN216" s="89">
        <v>1285.3190093176004</v>
      </c>
      <c r="BO216" s="380">
        <v>432.62426143273331</v>
      </c>
      <c r="BP216" s="380">
        <v>4.2891883912518809</v>
      </c>
      <c r="BQ216" s="89">
        <v>0.36300153258108725</v>
      </c>
      <c r="BR216" s="380">
        <v>0.30883855968237428</v>
      </c>
      <c r="BS216" s="380">
        <v>1.2961618117523095E-2</v>
      </c>
      <c r="BT216" s="381">
        <v>1.1997847323166841</v>
      </c>
      <c r="BU216" s="380">
        <v>3.3588508822471339</v>
      </c>
      <c r="BV216" s="380">
        <v>1.1997847323166841</v>
      </c>
      <c r="BW216" s="89">
        <v>0.35751453234881136</v>
      </c>
      <c r="BX216" s="380">
        <v>0.63902612950497262</v>
      </c>
      <c r="BY216" s="380">
        <v>0.11278316005886534</v>
      </c>
      <c r="BZ216" s="89">
        <v>4.0912125839154534</v>
      </c>
      <c r="CA216" s="380">
        <v>3.0024426490812961</v>
      </c>
      <c r="CB216" s="380">
        <v>0.49868489592027415</v>
      </c>
      <c r="CC216" s="89">
        <v>0.34946753206087211</v>
      </c>
      <c r="CD216" s="380">
        <v>0.38863502681749879</v>
      </c>
      <c r="CE216" s="380">
        <v>3.2808154461216585E-2</v>
      </c>
      <c r="CF216" s="89">
        <v>13.806922547957049</v>
      </c>
      <c r="CG216" s="380">
        <v>5.4124538160468534</v>
      </c>
      <c r="CH216" s="380">
        <v>0.30892464560624205</v>
      </c>
      <c r="CI216" s="89">
        <v>2.9459734344410307</v>
      </c>
      <c r="CJ216" s="380">
        <v>1.421285712334829</v>
      </c>
      <c r="CK216" s="380">
        <v>0.15714065612738412</v>
      </c>
      <c r="CL216" s="89">
        <v>7.9368168863025418E-2</v>
      </c>
      <c r="CM216" s="380">
        <v>0.20294625215203307</v>
      </c>
      <c r="CN216" s="380">
        <v>3.4668762483766206E-2</v>
      </c>
      <c r="CO216" s="89">
        <v>542.17033636634244</v>
      </c>
      <c r="CP216" s="380">
        <v>69.054580101674162</v>
      </c>
      <c r="CQ216" s="380">
        <v>2.3425796573511751E-2</v>
      </c>
      <c r="CR216" s="89">
        <v>686.67033252400779</v>
      </c>
      <c r="CS216" s="380">
        <v>94.275380255856163</v>
      </c>
      <c r="CT216" s="380">
        <v>1.025211556335179E-2</v>
      </c>
      <c r="CU216" s="89">
        <v>2.2233760083296383</v>
      </c>
      <c r="CV216" s="380">
        <v>0.93721037580329269</v>
      </c>
      <c r="CW216" s="380">
        <v>1.5582574743801533E-2</v>
      </c>
      <c r="CX216" s="381">
        <v>7.0098959472174698E-3</v>
      </c>
      <c r="CY216" s="380">
        <v>1.7108945300941637E-2</v>
      </c>
      <c r="CZ216" s="380">
        <v>7.0098959472174698E-3</v>
      </c>
      <c r="DA216" s="89">
        <v>8.4359741621929968E-2</v>
      </c>
      <c r="DB216" s="380">
        <v>0.25358239311900971</v>
      </c>
      <c r="DC216" s="380">
        <v>4.3572520158224756E-2</v>
      </c>
      <c r="DD216" s="381">
        <v>6.232905216529052E-2</v>
      </c>
      <c r="DE216" s="380">
        <v>0.11457087274969913</v>
      </c>
      <c r="DF216" s="380">
        <v>6.232905216529052E-2</v>
      </c>
      <c r="DG216" s="381">
        <v>1.2111345634973484E-2</v>
      </c>
      <c r="DH216" s="380">
        <v>6.0723220647271405E-2</v>
      </c>
      <c r="DI216" s="380">
        <v>1.2111345634973484E-2</v>
      </c>
      <c r="DJ216" s="89">
        <v>1.9289642231379589</v>
      </c>
      <c r="DK216" s="380">
        <v>1.8266173579421452</v>
      </c>
      <c r="DL216" s="380">
        <v>0</v>
      </c>
      <c r="DM216" s="89">
        <v>592.8577492024923</v>
      </c>
      <c r="DN216" s="380">
        <v>84.304739493876539</v>
      </c>
      <c r="DO216" s="380">
        <v>0</v>
      </c>
      <c r="DP216" s="89">
        <v>1524.58484867628</v>
      </c>
      <c r="DQ216" s="380">
        <v>195.79618167690913</v>
      </c>
      <c r="DR216" s="380">
        <v>3.0522413666782102E-3</v>
      </c>
      <c r="DS216" s="89">
        <v>208.37595686122316</v>
      </c>
      <c r="DT216" s="380">
        <v>29.126893634747464</v>
      </c>
      <c r="DU216" s="380">
        <v>2.4961263470618124E-3</v>
      </c>
      <c r="DV216" s="89">
        <v>903.64299472993287</v>
      </c>
      <c r="DW216" s="380">
        <v>127.48228707668125</v>
      </c>
      <c r="DX216" s="380">
        <v>1.4332970710192421E-2</v>
      </c>
      <c r="DY216" s="89">
        <v>198.80901075020287</v>
      </c>
      <c r="DZ216" s="380">
        <v>27.370055676422776</v>
      </c>
      <c r="EA216" s="380">
        <v>3.8178317563434594E-2</v>
      </c>
      <c r="EB216" s="89">
        <v>38.633343461394631</v>
      </c>
      <c r="EC216" s="380">
        <v>6.2175220177862425</v>
      </c>
      <c r="ED216" s="380">
        <v>0</v>
      </c>
      <c r="EE216" s="89">
        <v>197.4433435306681</v>
      </c>
      <c r="EF216" s="380">
        <v>26.364433778257716</v>
      </c>
      <c r="EG216" s="380">
        <v>3.4433124985923248E-2</v>
      </c>
      <c r="EH216" s="89">
        <v>26.655534428009055</v>
      </c>
      <c r="EI216" s="380">
        <v>4.6284879580299947</v>
      </c>
      <c r="EJ216" s="380">
        <v>2.703517663423687E-3</v>
      </c>
      <c r="EK216" s="89">
        <v>139.89486377660018</v>
      </c>
      <c r="EL216" s="380">
        <v>25.325327400649901</v>
      </c>
      <c r="EM216" s="380">
        <v>0</v>
      </c>
      <c r="EN216" s="89">
        <v>24.953482076751197</v>
      </c>
      <c r="EO216" s="380">
        <v>3.2260641120359517</v>
      </c>
      <c r="EP216" s="380">
        <v>2.9349620077206724E-3</v>
      </c>
      <c r="EQ216" s="89">
        <v>60.4229978535245</v>
      </c>
      <c r="ER216" s="380">
        <v>9.4105364735526909</v>
      </c>
      <c r="ES216" s="380">
        <v>0</v>
      </c>
      <c r="ET216" s="89">
        <v>6.7273601582844993</v>
      </c>
      <c r="EU216" s="380">
        <v>1.3997277411306392</v>
      </c>
      <c r="EV216" s="380">
        <v>0</v>
      </c>
      <c r="EW216" s="89">
        <v>33.872691791196821</v>
      </c>
      <c r="EX216" s="380">
        <v>6.2240348325689423</v>
      </c>
      <c r="EY216" s="380">
        <v>1.4177910517341373E-2</v>
      </c>
      <c r="EZ216" s="89">
        <v>4.05515718668648</v>
      </c>
      <c r="FA216" s="380">
        <v>1.0439534734168308</v>
      </c>
      <c r="FB216" s="380">
        <v>5.6162087380305092E-3</v>
      </c>
      <c r="FC216" s="89">
        <v>0.31671471979048871</v>
      </c>
      <c r="FD216" s="380">
        <v>0.47630994748162381</v>
      </c>
      <c r="FE216" s="380">
        <v>1.3993203361935882E-2</v>
      </c>
      <c r="FF216" s="89">
        <v>2.0971771088077844</v>
      </c>
      <c r="FG216" s="380">
        <v>1.153528385707665</v>
      </c>
      <c r="FH216" s="380">
        <v>3.8505840714451525E-2</v>
      </c>
      <c r="FI216" s="381">
        <v>1.5435215332859926E-2</v>
      </c>
      <c r="FJ216" s="380">
        <v>6.6964780113876507E-2</v>
      </c>
      <c r="FK216" s="380">
        <v>1.5435215332859926E-2</v>
      </c>
      <c r="FL216" s="89">
        <v>20.034297167745493</v>
      </c>
      <c r="FM216" s="380">
        <v>3.906966811559839</v>
      </c>
      <c r="FN216" s="380">
        <v>7.4014153191070287E-3</v>
      </c>
      <c r="FO216" s="89">
        <v>6.5808491896333674</v>
      </c>
      <c r="FP216" s="380">
        <v>1.6761269046595657</v>
      </c>
      <c r="FQ216" s="380">
        <v>0</v>
      </c>
      <c r="FS216" s="118">
        <v>4647.5996670072545</v>
      </c>
      <c r="FT216" s="118">
        <v>0.58763468395125917</v>
      </c>
      <c r="FU216" s="118">
        <v>0.78956423582984303</v>
      </c>
      <c r="FV216" s="207">
        <v>4.940448975324621</v>
      </c>
    </row>
    <row r="217" spans="2:178">
      <c r="B217" s="73" t="s">
        <v>17</v>
      </c>
      <c r="C217" s="73" t="s">
        <v>476</v>
      </c>
      <c r="D217" s="143" t="s">
        <v>477</v>
      </c>
      <c r="E217" s="143">
        <v>50.7</v>
      </c>
      <c r="F217" s="89">
        <v>-46</v>
      </c>
      <c r="G217" s="404" t="s">
        <v>32</v>
      </c>
      <c r="H217" s="73" t="s">
        <v>19</v>
      </c>
      <c r="I217" s="73" t="s">
        <v>1118</v>
      </c>
      <c r="K217" s="73">
        <v>25</v>
      </c>
      <c r="L217" s="73">
        <v>0.01</v>
      </c>
      <c r="N217" s="135">
        <v>537.51</v>
      </c>
      <c r="O217" s="239">
        <v>34990</v>
      </c>
      <c r="P217" s="239">
        <v>2540</v>
      </c>
      <c r="Q217" s="73"/>
      <c r="R217" s="89">
        <v>0.10612564391550508</v>
      </c>
      <c r="S217" s="380">
        <v>0.43344424491745681</v>
      </c>
      <c r="T217" s="380">
        <v>7.0843715187741643E-2</v>
      </c>
      <c r="U217" s="89">
        <v>8.1721417795129945</v>
      </c>
      <c r="V217" s="380">
        <v>11.71274723541692</v>
      </c>
      <c r="W217" s="380">
        <v>2.68929274948117</v>
      </c>
      <c r="X217" s="89">
        <v>230.66550987415832</v>
      </c>
      <c r="Y217" s="380">
        <v>27.958063100585445</v>
      </c>
      <c r="Z217" s="380">
        <v>0.6503487985779226</v>
      </c>
      <c r="AA217" s="89">
        <v>305.4079592639219</v>
      </c>
      <c r="AB217" s="380">
        <v>61.608788616004823</v>
      </c>
      <c r="AC217" s="380">
        <v>1.3012182263124441</v>
      </c>
      <c r="AD217" s="381">
        <v>2.3286783419801749</v>
      </c>
      <c r="AE217" s="380">
        <v>29.768411024235263</v>
      </c>
      <c r="AF217" s="380">
        <v>2.3286783419801749</v>
      </c>
      <c r="AG217" s="381">
        <v>308.88035700913133</v>
      </c>
      <c r="AH217" s="380">
        <v>5191.5376238887366</v>
      </c>
      <c r="AI217" s="380">
        <v>308.88035700913133</v>
      </c>
      <c r="AJ217" s="89">
        <v>198027.83880990805</v>
      </c>
      <c r="AK217" s="380">
        <v>15308.912899806215</v>
      </c>
      <c r="AL217" s="380">
        <v>7.9584459716505176</v>
      </c>
      <c r="AM217" s="89">
        <v>102.93023246192202</v>
      </c>
      <c r="AN217" s="380">
        <v>182.94403062655198</v>
      </c>
      <c r="AO217" s="380">
        <v>50.173879573496627</v>
      </c>
      <c r="AP217" s="89">
        <v>2381.8629946971982</v>
      </c>
      <c r="AQ217" s="380">
        <v>825.58040672211462</v>
      </c>
      <c r="AR217" s="380">
        <v>126.08828313024377</v>
      </c>
      <c r="AS217" s="89">
        <v>5.2510545353953413</v>
      </c>
      <c r="AT217" s="380">
        <v>11.276337933059317</v>
      </c>
      <c r="AU217" s="380">
        <v>2.0965944245430124</v>
      </c>
      <c r="AV217" s="89">
        <v>0.52107787744145939</v>
      </c>
      <c r="AW217" s="380">
        <v>1.2747532948702553</v>
      </c>
      <c r="AX217" s="380">
        <v>0.35143835746534469</v>
      </c>
      <c r="AY217" s="89">
        <v>2.2523132374121988</v>
      </c>
      <c r="AZ217" s="380">
        <v>6.4978532317606836</v>
      </c>
      <c r="BA217" s="380">
        <v>1.1329112019364158</v>
      </c>
      <c r="BB217" s="89">
        <v>8.1081861800305539</v>
      </c>
      <c r="BC217" s="382">
        <v>2.9860974537198333</v>
      </c>
      <c r="BD217" s="382">
        <v>0.24565617304646334</v>
      </c>
      <c r="BE217" s="381">
        <v>11.099588216334231</v>
      </c>
      <c r="BF217" s="380">
        <v>30.643538216003449</v>
      </c>
      <c r="BG217" s="380">
        <v>11.099588216334231</v>
      </c>
      <c r="BH217" s="89">
        <v>347.66143890732531</v>
      </c>
      <c r="BI217" s="380">
        <v>29.499031756336858</v>
      </c>
      <c r="BJ217" s="380">
        <v>0.40213410134749894</v>
      </c>
      <c r="BK217" s="89">
        <v>777.63055967737296</v>
      </c>
      <c r="BL217" s="380">
        <v>157.44424576486085</v>
      </c>
      <c r="BM217" s="380">
        <v>2.3220833887621408</v>
      </c>
      <c r="BN217" s="89">
        <v>1098.8974908582309</v>
      </c>
      <c r="BO217" s="380">
        <v>201.91435666191532</v>
      </c>
      <c r="BP217" s="380">
        <v>3.3063811011723265</v>
      </c>
      <c r="BQ217" s="89">
        <v>0.33242792875861499</v>
      </c>
      <c r="BR217" s="380">
        <v>0.26771406438758261</v>
      </c>
      <c r="BS217" s="380">
        <v>1.3117335227312473E-2</v>
      </c>
      <c r="BT217" s="381">
        <v>1.0800667650333564</v>
      </c>
      <c r="BU217" s="380">
        <v>3.4202855082703576</v>
      </c>
      <c r="BV217" s="380">
        <v>1.0800667650333564</v>
      </c>
      <c r="BW217" s="381">
        <v>9.7056865709720205E-2</v>
      </c>
      <c r="BX217" s="380">
        <v>0.54594165841484044</v>
      </c>
      <c r="BY217" s="380">
        <v>9.7056865709720205E-2</v>
      </c>
      <c r="BZ217" s="89">
        <v>3.4400012923119716</v>
      </c>
      <c r="CA217" s="380">
        <v>2.8803152232793878</v>
      </c>
      <c r="CB217" s="380">
        <v>0.47084143754692148</v>
      </c>
      <c r="CC217" s="89">
        <v>0.23184371690411046</v>
      </c>
      <c r="CD217" s="380">
        <v>0.2746623314688903</v>
      </c>
      <c r="CE217" s="380">
        <v>2.9316945232256236E-2</v>
      </c>
      <c r="CF217" s="89">
        <v>9.9884324033434115</v>
      </c>
      <c r="CG217" s="380">
        <v>3.7333634868992953</v>
      </c>
      <c r="CH217" s="380">
        <v>0.30842817531333727</v>
      </c>
      <c r="CI217" s="89">
        <v>2.075026895445931</v>
      </c>
      <c r="CJ217" s="380">
        <v>1.2582716842318153</v>
      </c>
      <c r="CK217" s="380">
        <v>0.15410283714726883</v>
      </c>
      <c r="CL217" s="89">
        <v>4.9314386814990716E-2</v>
      </c>
      <c r="CM217" s="380">
        <v>0.14504722550205479</v>
      </c>
      <c r="CN217" s="380">
        <v>3.4708121516120599E-2</v>
      </c>
      <c r="CO217" s="89">
        <v>633.07773549934575</v>
      </c>
      <c r="CP217" s="380">
        <v>72.330093073758874</v>
      </c>
      <c r="CQ217" s="380">
        <v>2.6417796002926899E-2</v>
      </c>
      <c r="CR217" s="89">
        <v>430.87869450502313</v>
      </c>
      <c r="CS217" s="380">
        <v>51.409826725784271</v>
      </c>
      <c r="CT217" s="380">
        <v>9.8485484842225617E-3</v>
      </c>
      <c r="CU217" s="89">
        <v>1.4746441045365732</v>
      </c>
      <c r="CV217" s="380">
        <v>0.61788193338761754</v>
      </c>
      <c r="CW217" s="380">
        <v>1.3402790659152774E-2</v>
      </c>
      <c r="CX217" s="89">
        <v>6.2163261796032657E-3</v>
      </c>
      <c r="CY217" s="380">
        <v>2.9728338062251735E-2</v>
      </c>
      <c r="CZ217" s="380">
        <v>2.6354671173577076E-3</v>
      </c>
      <c r="DA217" s="89">
        <v>0.10517558119984263</v>
      </c>
      <c r="DB217" s="380">
        <v>0.32327792216530615</v>
      </c>
      <c r="DC217" s="380">
        <v>3.6418961736545345E-2</v>
      </c>
      <c r="DD217" s="381">
        <v>4.31844358709466E-2</v>
      </c>
      <c r="DE217" s="380">
        <v>0.14748196002743783</v>
      </c>
      <c r="DF217" s="380">
        <v>4.31844358709466E-2</v>
      </c>
      <c r="DG217" s="381">
        <v>1.4580001513437562E-2</v>
      </c>
      <c r="DH217" s="380">
        <v>5.2544851606487697E-2</v>
      </c>
      <c r="DI217" s="380">
        <v>1.4580001513437562E-2</v>
      </c>
      <c r="DJ217" s="89">
        <v>1.4811867064796675</v>
      </c>
      <c r="DK217" s="380">
        <v>1.6521792341469683</v>
      </c>
      <c r="DL217" s="380">
        <v>0</v>
      </c>
      <c r="DM217" s="89">
        <v>454.52380315445811</v>
      </c>
      <c r="DN217" s="380">
        <v>53.79534314665122</v>
      </c>
      <c r="DO217" s="380">
        <v>3.4363225103746704E-3</v>
      </c>
      <c r="DP217" s="89">
        <v>1125.6862893683092</v>
      </c>
      <c r="DQ217" s="380">
        <v>123.37072820549407</v>
      </c>
      <c r="DR217" s="380">
        <v>0</v>
      </c>
      <c r="DS217" s="89">
        <v>148.65418240424685</v>
      </c>
      <c r="DT217" s="380">
        <v>17.982784105949733</v>
      </c>
      <c r="DU217" s="380">
        <v>2.0846177761301766E-3</v>
      </c>
      <c r="DV217" s="89">
        <v>623.21635054771082</v>
      </c>
      <c r="DW217" s="380">
        <v>81.665532602348989</v>
      </c>
      <c r="DX217" s="380">
        <v>0</v>
      </c>
      <c r="DY217" s="89">
        <v>132.09959214536312</v>
      </c>
      <c r="DZ217" s="380">
        <v>21.8007573336291</v>
      </c>
      <c r="EA217" s="380">
        <v>2.0136045996683852E-2</v>
      </c>
      <c r="EB217" s="89">
        <v>28.346774789723895</v>
      </c>
      <c r="EC217" s="380">
        <v>4.1208336692256333</v>
      </c>
      <c r="ED217" s="380">
        <v>4.2518059757596415E-3</v>
      </c>
      <c r="EE217" s="89">
        <v>125.08789919348294</v>
      </c>
      <c r="EF217" s="380">
        <v>17.661912041282573</v>
      </c>
      <c r="EG217" s="380">
        <v>1.4708919094894765E-2</v>
      </c>
      <c r="EH217" s="89">
        <v>16.272499169858758</v>
      </c>
      <c r="EI217" s="380">
        <v>2.3662987590694691</v>
      </c>
      <c r="EJ217" s="380">
        <v>0</v>
      </c>
      <c r="EK217" s="89">
        <v>86.74046891078477</v>
      </c>
      <c r="EL217" s="380">
        <v>11.098915689702459</v>
      </c>
      <c r="EM217" s="380">
        <v>0</v>
      </c>
      <c r="EN217" s="89">
        <v>15.490277091172963</v>
      </c>
      <c r="EO217" s="380">
        <v>2.2854905210470506</v>
      </c>
      <c r="EP217" s="380">
        <v>6.3625652418836439E-3</v>
      </c>
      <c r="EQ217" s="89">
        <v>37.444435841247802</v>
      </c>
      <c r="ER217" s="380">
        <v>5.7570063054283933</v>
      </c>
      <c r="ES217" s="380">
        <v>0</v>
      </c>
      <c r="ET217" s="89">
        <v>4.223104971321689</v>
      </c>
      <c r="EU217" s="380">
        <v>0.97401327764189105</v>
      </c>
      <c r="EV217" s="380">
        <v>2.5339944993851816E-3</v>
      </c>
      <c r="EW217" s="89">
        <v>21.657208733433698</v>
      </c>
      <c r="EX217" s="380">
        <v>4.4828858442608075</v>
      </c>
      <c r="EY217" s="380">
        <v>0</v>
      </c>
      <c r="EZ217" s="89">
        <v>2.7623229267421281</v>
      </c>
      <c r="FA217" s="380">
        <v>0.77116104930450258</v>
      </c>
      <c r="FB217" s="380">
        <v>0</v>
      </c>
      <c r="FC217" s="89">
        <v>0.2443126917787089</v>
      </c>
      <c r="FD217" s="380">
        <v>0.34811322345623968</v>
      </c>
      <c r="FE217" s="380">
        <v>1.9955436274348246E-2</v>
      </c>
      <c r="FF217" s="89">
        <v>1.7572697335384506</v>
      </c>
      <c r="FG217" s="380">
        <v>0.92527600496303264</v>
      </c>
      <c r="FH217" s="380">
        <v>2.605919683482219E-2</v>
      </c>
      <c r="FI217" s="381">
        <v>9.2272725913373141E-3</v>
      </c>
      <c r="FJ217" s="380">
        <v>5.6490171660994917E-2</v>
      </c>
      <c r="FK217" s="380">
        <v>9.2272725913373141E-3</v>
      </c>
      <c r="FL217" s="89">
        <v>12.385835506702145</v>
      </c>
      <c r="FM217" s="380">
        <v>2.5155243153970814</v>
      </c>
      <c r="FN217" s="380">
        <v>0</v>
      </c>
      <c r="FO217" s="89">
        <v>4.4608977510601395</v>
      </c>
      <c r="FP217" s="380">
        <v>1.2700901920364942</v>
      </c>
      <c r="FQ217" s="380">
        <v>0</v>
      </c>
      <c r="FS217" s="118">
        <v>3253.0839037528804</v>
      </c>
      <c r="FT217" s="118">
        <v>0.66199392821959802</v>
      </c>
      <c r="FU217" s="118">
        <v>1.4692713832755204</v>
      </c>
      <c r="FV217" s="207">
        <v>4.4838477742028324</v>
      </c>
    </row>
    <row r="218" spans="2:178">
      <c r="B218" s="73" t="s">
        <v>17</v>
      </c>
      <c r="C218" s="73" t="s">
        <v>476</v>
      </c>
      <c r="D218" s="143" t="s">
        <v>477</v>
      </c>
      <c r="E218" s="143">
        <v>50.7</v>
      </c>
      <c r="F218" s="89">
        <v>-46</v>
      </c>
      <c r="G218" s="404" t="s">
        <v>32</v>
      </c>
      <c r="H218" s="73" t="s">
        <v>19</v>
      </c>
      <c r="I218" s="73" t="s">
        <v>1119</v>
      </c>
      <c r="K218" s="73">
        <v>25</v>
      </c>
      <c r="L218" s="73">
        <v>0.01</v>
      </c>
      <c r="N218" s="135">
        <v>532.83600000000001</v>
      </c>
      <c r="O218" s="239">
        <v>36340</v>
      </c>
      <c r="P218" s="239">
        <v>2030.0000000000002</v>
      </c>
      <c r="Q218" s="73"/>
      <c r="R218" s="381">
        <v>0.13084075644511867</v>
      </c>
      <c r="S218" s="380">
        <v>0.28416553748162193</v>
      </c>
      <c r="T218" s="380">
        <v>0.13084075644511867</v>
      </c>
      <c r="U218" s="89">
        <v>9.8170510176998107</v>
      </c>
      <c r="V218" s="380">
        <v>11.352509741615798</v>
      </c>
      <c r="W218" s="380">
        <v>3.4751759629709587</v>
      </c>
      <c r="X218" s="89">
        <v>260.38156683855306</v>
      </c>
      <c r="Y218" s="380">
        <v>50.838583281803956</v>
      </c>
      <c r="Z218" s="380">
        <v>0.93643996981284883</v>
      </c>
      <c r="AA218" s="89">
        <v>328.33096611167718</v>
      </c>
      <c r="AB218" s="380">
        <v>57.373727577917677</v>
      </c>
      <c r="AC218" s="380">
        <v>2.1471193054310271</v>
      </c>
      <c r="AD218" s="89">
        <v>55.001881988551396</v>
      </c>
      <c r="AE218" s="380">
        <v>52.745778142475366</v>
      </c>
      <c r="AF218" s="380">
        <v>3.0390044854451772</v>
      </c>
      <c r="AG218" s="381">
        <v>482.14836675478597</v>
      </c>
      <c r="AH218" s="380">
        <v>2851.922814477673</v>
      </c>
      <c r="AI218" s="380">
        <v>482.14836675478597</v>
      </c>
      <c r="AJ218" s="89">
        <v>187367.43204200294</v>
      </c>
      <c r="AK218" s="380">
        <v>31109.011791271667</v>
      </c>
      <c r="AL218" s="380">
        <v>12.45330912816814</v>
      </c>
      <c r="AM218" s="89">
        <v>108.61458084734122</v>
      </c>
      <c r="AN218" s="380">
        <v>170.46110795076928</v>
      </c>
      <c r="AO218" s="380">
        <v>86.737451036973624</v>
      </c>
      <c r="AP218" s="89">
        <v>2779.8678192256166</v>
      </c>
      <c r="AQ218" s="380">
        <v>1651.1097795807816</v>
      </c>
      <c r="AR218" s="380">
        <v>195.23861512114914</v>
      </c>
      <c r="AS218" s="381">
        <v>3.174179707749559</v>
      </c>
      <c r="AT218" s="380">
        <v>8.8046673451717048</v>
      </c>
      <c r="AU218" s="380">
        <v>3.174179707749559</v>
      </c>
      <c r="AV218" s="381">
        <v>0.56091948847485584</v>
      </c>
      <c r="AW218" s="380">
        <v>1.4787522104212507</v>
      </c>
      <c r="AX218" s="380">
        <v>0.56091948847485584</v>
      </c>
      <c r="AY218" s="381">
        <v>1.7600816852664309</v>
      </c>
      <c r="AZ218" s="380">
        <v>3.6930442826380103</v>
      </c>
      <c r="BA218" s="380">
        <v>1.7600816852664309</v>
      </c>
      <c r="BB218" s="89">
        <v>9.1960476736985282</v>
      </c>
      <c r="BC218" s="382">
        <v>2.4199514759194467</v>
      </c>
      <c r="BD218" s="382">
        <v>0.3870056270320808</v>
      </c>
      <c r="BE218" s="381">
        <v>20.164352016047733</v>
      </c>
      <c r="BF218" s="380">
        <v>41.052070873516762</v>
      </c>
      <c r="BG218" s="380">
        <v>20.164352016047733</v>
      </c>
      <c r="BH218" s="89">
        <v>370.41519019925835</v>
      </c>
      <c r="BI218" s="380">
        <v>54.789667336935047</v>
      </c>
      <c r="BJ218" s="380">
        <v>0.60785099658874486</v>
      </c>
      <c r="BK218" s="89">
        <v>837.92516534140248</v>
      </c>
      <c r="BL218" s="380">
        <v>136.71826239053811</v>
      </c>
      <c r="BM218" s="380">
        <v>3.590487021466279</v>
      </c>
      <c r="BN218" s="89">
        <v>1119.2096299559848</v>
      </c>
      <c r="BO218" s="380">
        <v>184.06075403428403</v>
      </c>
      <c r="BP218" s="380">
        <v>4.3098785470690295</v>
      </c>
      <c r="BQ218" s="89">
        <v>0.25461154420511162</v>
      </c>
      <c r="BR218" s="380">
        <v>0.21525504942618789</v>
      </c>
      <c r="BS218" s="380">
        <v>1.4224044159690941E-2</v>
      </c>
      <c r="BT218" s="381">
        <v>1.5721991857769044</v>
      </c>
      <c r="BU218" s="380">
        <v>3.4091457891756924</v>
      </c>
      <c r="BV218" s="380">
        <v>1.5721991857769044</v>
      </c>
      <c r="BW218" s="381">
        <v>0.14683211443717936</v>
      </c>
      <c r="BX218" s="380">
        <v>0.39817931636453918</v>
      </c>
      <c r="BY218" s="380">
        <v>0.14683211443717936</v>
      </c>
      <c r="BZ218" s="89">
        <v>3.4420748877316854</v>
      </c>
      <c r="CA218" s="380">
        <v>3.7620640251441282</v>
      </c>
      <c r="CB218" s="380">
        <v>0.56713288407397078</v>
      </c>
      <c r="CC218" s="89">
        <v>0.19957645535150886</v>
      </c>
      <c r="CD218" s="380">
        <v>0.33617908986095518</v>
      </c>
      <c r="CE218" s="380">
        <v>4.621596112540783E-2</v>
      </c>
      <c r="CF218" s="89">
        <v>8.5370138919975549</v>
      </c>
      <c r="CG218" s="380">
        <v>5.2203964118916284</v>
      </c>
      <c r="CH218" s="380">
        <v>0.32071289711842704</v>
      </c>
      <c r="CI218" s="89">
        <v>2.0108168632824039</v>
      </c>
      <c r="CJ218" s="380">
        <v>1.3149139663763656</v>
      </c>
      <c r="CK218" s="380">
        <v>0.26103095215328032</v>
      </c>
      <c r="CL218" s="89">
        <v>8.9575074390950707E-2</v>
      </c>
      <c r="CM218" s="380">
        <v>0.17582587769354915</v>
      </c>
      <c r="CN218" s="380">
        <v>4.8419939593839924E-2</v>
      </c>
      <c r="CO218" s="89">
        <v>617.47224786206959</v>
      </c>
      <c r="CP218" s="380">
        <v>156.10461807276087</v>
      </c>
      <c r="CQ218" s="380">
        <v>3.7370920084497966E-2</v>
      </c>
      <c r="CR218" s="89">
        <v>460.31416409480903</v>
      </c>
      <c r="CS218" s="380">
        <v>112.38978575777389</v>
      </c>
      <c r="CT218" s="380">
        <v>2.256221601704202E-2</v>
      </c>
      <c r="CU218" s="89">
        <v>1.5745402594975546</v>
      </c>
      <c r="CV218" s="380">
        <v>0.56842114502686603</v>
      </c>
      <c r="CW218" s="380">
        <v>1.208547791488108E-2</v>
      </c>
      <c r="CX218" s="89">
        <v>8.1796378964682451E-3</v>
      </c>
      <c r="CY218" s="380">
        <v>3.7880424643880105E-2</v>
      </c>
      <c r="CZ218" s="380">
        <v>4.0394371371359353E-3</v>
      </c>
      <c r="DA218" s="381">
        <v>6.6729125358958169E-2</v>
      </c>
      <c r="DB218" s="380">
        <v>0.17558412802736395</v>
      </c>
      <c r="DC218" s="380">
        <v>6.6729125358958169E-2</v>
      </c>
      <c r="DD218" s="381">
        <v>3.3658967967983067E-2</v>
      </c>
      <c r="DE218" s="380">
        <v>0.16995209669145397</v>
      </c>
      <c r="DF218" s="380">
        <v>3.3658967967983067E-2</v>
      </c>
      <c r="DG218" s="381">
        <v>3.1671461852466568E-2</v>
      </c>
      <c r="DH218" s="380">
        <v>3.5722258065492229E-2</v>
      </c>
      <c r="DI218" s="380">
        <v>3.1671461852466568E-2</v>
      </c>
      <c r="DJ218" s="89">
        <v>1.0081313788989137</v>
      </c>
      <c r="DK218" s="380">
        <v>1.1534006833925246</v>
      </c>
      <c r="DL218" s="380">
        <v>3.2538685336255285E-2</v>
      </c>
      <c r="DM218" s="89">
        <v>375.38815441880433</v>
      </c>
      <c r="DN218" s="380">
        <v>78.952782763458117</v>
      </c>
      <c r="DO218" s="380">
        <v>0</v>
      </c>
      <c r="DP218" s="89">
        <v>920.34592827479617</v>
      </c>
      <c r="DQ218" s="380">
        <v>187.08611359576182</v>
      </c>
      <c r="DR218" s="380">
        <v>0</v>
      </c>
      <c r="DS218" s="89">
        <v>127.51961459195681</v>
      </c>
      <c r="DT218" s="380">
        <v>25.616693960277964</v>
      </c>
      <c r="DU218" s="380">
        <v>0</v>
      </c>
      <c r="DV218" s="89">
        <v>567.82718103894695</v>
      </c>
      <c r="DW218" s="380">
        <v>115.31826554535387</v>
      </c>
      <c r="DX218" s="380">
        <v>0</v>
      </c>
      <c r="DY218" s="89">
        <v>130.92438070714854</v>
      </c>
      <c r="DZ218" s="380">
        <v>26.422166327943458</v>
      </c>
      <c r="EA218" s="380">
        <v>4.3934781994630794E-2</v>
      </c>
      <c r="EB218" s="89">
        <v>25.967665714409193</v>
      </c>
      <c r="EC218" s="380">
        <v>6.0976654609271455</v>
      </c>
      <c r="ED218" s="380">
        <v>1.1111330834302205E-2</v>
      </c>
      <c r="EE218" s="89">
        <v>136.18456576290129</v>
      </c>
      <c r="EF218" s="380">
        <v>28.346811305580314</v>
      </c>
      <c r="EG218" s="380">
        <v>4.4052875134150002E-2</v>
      </c>
      <c r="EH218" s="89">
        <v>17.716545479753513</v>
      </c>
      <c r="EI218" s="380">
        <v>4.2287989484237096</v>
      </c>
      <c r="EJ218" s="380">
        <v>3.4587560368775651E-3</v>
      </c>
      <c r="EK218" s="89">
        <v>93.022596010455132</v>
      </c>
      <c r="EL218" s="380">
        <v>23.308815250959569</v>
      </c>
      <c r="EM218" s="380">
        <v>3.1854627820697271E-2</v>
      </c>
      <c r="EN218" s="89">
        <v>16.941953446627224</v>
      </c>
      <c r="EO218" s="380">
        <v>3.7201316751530986</v>
      </c>
      <c r="EP218" s="380">
        <v>6.4075381174802677E-3</v>
      </c>
      <c r="EQ218" s="89">
        <v>40.310418997069533</v>
      </c>
      <c r="ER218" s="380">
        <v>7.683109312147395</v>
      </c>
      <c r="ES218" s="380">
        <v>1.5932176693746618E-2</v>
      </c>
      <c r="ET218" s="89">
        <v>4.4302680704769939</v>
      </c>
      <c r="EU218" s="380">
        <v>1.1989856611553846</v>
      </c>
      <c r="EV218" s="380">
        <v>0</v>
      </c>
      <c r="EW218" s="89">
        <v>22.7273884572068</v>
      </c>
      <c r="EX218" s="380">
        <v>5.009351204080855</v>
      </c>
      <c r="EY218" s="380">
        <v>0</v>
      </c>
      <c r="EZ218" s="89">
        <v>2.8890265159024295</v>
      </c>
      <c r="FA218" s="380">
        <v>0.59030136661713861</v>
      </c>
      <c r="FB218" s="380">
        <v>5.9143153303324444E-3</v>
      </c>
      <c r="FC218" s="89">
        <v>0.25113169263614832</v>
      </c>
      <c r="FD218" s="380">
        <v>0.42839259247661071</v>
      </c>
      <c r="FE218" s="380">
        <v>0</v>
      </c>
      <c r="FF218" s="89">
        <v>1.87724134418697</v>
      </c>
      <c r="FG218" s="380">
        <v>0.90297441201382245</v>
      </c>
      <c r="FH218" s="380">
        <v>3.6227571388026812E-2</v>
      </c>
      <c r="FI218" s="381">
        <v>1.8920253951609994E-2</v>
      </c>
      <c r="FJ218" s="380">
        <v>6.4600409974169409E-2</v>
      </c>
      <c r="FK218" s="380">
        <v>1.8920253951609994E-2</v>
      </c>
      <c r="FL218" s="89">
        <v>11.316053839421608</v>
      </c>
      <c r="FM218" s="380">
        <v>2.5615222403663314</v>
      </c>
      <c r="FN218" s="380">
        <v>5.5596702671586659E-3</v>
      </c>
      <c r="FO218" s="89">
        <v>3.8854133334791126</v>
      </c>
      <c r="FP218" s="380">
        <v>1.2576430669894312</v>
      </c>
      <c r="FQ218" s="380">
        <v>0</v>
      </c>
      <c r="FS218" s="118">
        <v>2942.5098515812642</v>
      </c>
      <c r="FT218" s="118">
        <v>0.58794976380268127</v>
      </c>
      <c r="FU218" s="118">
        <v>1.3414148336632357</v>
      </c>
      <c r="FV218" s="207">
        <v>3.9169089577867284</v>
      </c>
    </row>
    <row r="219" spans="2:178">
      <c r="B219" s="73" t="s">
        <v>17</v>
      </c>
      <c r="C219" s="73" t="s">
        <v>476</v>
      </c>
      <c r="D219" s="143" t="s">
        <v>477</v>
      </c>
      <c r="E219" s="143">
        <v>50.7</v>
      </c>
      <c r="F219" s="89">
        <v>-46</v>
      </c>
      <c r="G219" s="404" t="s">
        <v>32</v>
      </c>
      <c r="H219" s="73" t="s">
        <v>19</v>
      </c>
      <c r="I219" s="73" t="s">
        <v>1120</v>
      </c>
      <c r="K219" s="73">
        <v>15</v>
      </c>
      <c r="L219" s="73">
        <v>0.01</v>
      </c>
      <c r="N219" s="135">
        <v>551.53199999999993</v>
      </c>
      <c r="O219" s="239">
        <v>36630</v>
      </c>
      <c r="P219" s="239">
        <v>1930</v>
      </c>
      <c r="Q219" s="73"/>
      <c r="R219" s="381">
        <v>0.263412209856977</v>
      </c>
      <c r="S219" s="380">
        <v>0.88348747909918401</v>
      </c>
      <c r="T219" s="380">
        <v>0.263412209856977</v>
      </c>
      <c r="U219" s="89">
        <v>11.583943606309999</v>
      </c>
      <c r="V219" s="380">
        <v>30.999779447031401</v>
      </c>
      <c r="W219" s="380">
        <v>5.9118088826375796</v>
      </c>
      <c r="X219" s="89">
        <v>213.857677666656</v>
      </c>
      <c r="Y219" s="380">
        <v>61.240889219957502</v>
      </c>
      <c r="Z219" s="380">
        <v>1.5001888965004899</v>
      </c>
      <c r="AA219" s="89">
        <v>318.57759667895999</v>
      </c>
      <c r="AB219" s="380">
        <v>167.01663664887599</v>
      </c>
      <c r="AC219" s="380">
        <v>3.8281634710480499</v>
      </c>
      <c r="AD219" s="89">
        <v>8.5697499073758792</v>
      </c>
      <c r="AE219" s="380">
        <v>54.914969436869697</v>
      </c>
      <c r="AF219" s="380">
        <v>4.3992969751430797</v>
      </c>
      <c r="AG219" s="381">
        <v>816.87646133434998</v>
      </c>
      <c r="AH219" s="380">
        <v>2728.08957366696</v>
      </c>
      <c r="AI219" s="380">
        <v>816.87646133434998</v>
      </c>
      <c r="AJ219" s="89">
        <v>198756.14801901401</v>
      </c>
      <c r="AK219" s="380">
        <v>36356.727475014399</v>
      </c>
      <c r="AL219" s="380">
        <v>22.213727525473701</v>
      </c>
      <c r="AM219" s="381">
        <v>120.567184986041</v>
      </c>
      <c r="AN219" s="380">
        <v>426.60735909900598</v>
      </c>
      <c r="AO219" s="380">
        <v>120.567184986041</v>
      </c>
      <c r="AP219" s="89">
        <v>1585.07449355278</v>
      </c>
      <c r="AQ219" s="380">
        <v>1367.94267138636</v>
      </c>
      <c r="AR219" s="380">
        <v>297.436389100285</v>
      </c>
      <c r="AS219" s="89">
        <v>6.25915799933298</v>
      </c>
      <c r="AT219" s="380">
        <v>17.073477042837101</v>
      </c>
      <c r="AU219" s="380">
        <v>3.9517085969880301</v>
      </c>
      <c r="AV219" s="381">
        <v>0.82493872906936805</v>
      </c>
      <c r="AW219" s="380">
        <v>3.1775950492935698</v>
      </c>
      <c r="AX219" s="380">
        <v>0.82493872906936805</v>
      </c>
      <c r="AY219" s="381">
        <v>2.0723270878114799</v>
      </c>
      <c r="AZ219" s="380">
        <v>9.7453905731907202</v>
      </c>
      <c r="BA219" s="380">
        <v>2.0723270878114799</v>
      </c>
      <c r="BB219" s="89">
        <v>7.0137902522021802</v>
      </c>
      <c r="BC219" s="382">
        <v>4.21690329778977</v>
      </c>
      <c r="BD219" s="382">
        <v>0.563025974652404</v>
      </c>
      <c r="BE219" s="381">
        <v>26.891908789455801</v>
      </c>
      <c r="BF219" s="380">
        <v>93.014545142021902</v>
      </c>
      <c r="BG219" s="380">
        <v>26.891908789455801</v>
      </c>
      <c r="BH219" s="89">
        <v>364.09712975815597</v>
      </c>
      <c r="BI219" s="380">
        <v>74.250405889017401</v>
      </c>
      <c r="BJ219" s="380">
        <v>0.79258699446791203</v>
      </c>
      <c r="BK219" s="89">
        <v>847.18437331336099</v>
      </c>
      <c r="BL219" s="380">
        <v>449.88540899449998</v>
      </c>
      <c r="BM219" s="380">
        <v>4.80840724081611</v>
      </c>
      <c r="BN219" s="89">
        <v>1140.20627994593</v>
      </c>
      <c r="BO219" s="380">
        <v>499.70317409893602</v>
      </c>
      <c r="BP219" s="380">
        <v>7.2684756661656698</v>
      </c>
      <c r="BQ219" s="89">
        <v>0.370413284859133</v>
      </c>
      <c r="BR219" s="380">
        <v>0.67918055177167702</v>
      </c>
      <c r="BS219" s="380">
        <v>3.1323128440373903E-2</v>
      </c>
      <c r="BT219" s="381">
        <v>3.0232854522591301</v>
      </c>
      <c r="BU219" s="380">
        <v>8.0571875677419609</v>
      </c>
      <c r="BV219" s="380">
        <v>3.0232854522591301</v>
      </c>
      <c r="BW219" s="381">
        <v>0.242414361896999</v>
      </c>
      <c r="BX219" s="380">
        <v>1.1632473876082801</v>
      </c>
      <c r="BY219" s="380">
        <v>0.242414361896999</v>
      </c>
      <c r="BZ219" s="89">
        <v>5.2785236631773103</v>
      </c>
      <c r="CA219" s="380">
        <v>6.5255796240589099</v>
      </c>
      <c r="CB219" s="380">
        <v>1.035487641384</v>
      </c>
      <c r="CC219" s="89">
        <v>0.130056773086346</v>
      </c>
      <c r="CD219" s="380">
        <v>0.37958431111417801</v>
      </c>
      <c r="CE219" s="380">
        <v>6.1379487452608503E-2</v>
      </c>
      <c r="CF219" s="89">
        <v>9.1665765701978597</v>
      </c>
      <c r="CG219" s="380">
        <v>7.1888494024974001</v>
      </c>
      <c r="CH219" s="380">
        <v>0.67486721031409802</v>
      </c>
      <c r="CI219" s="89">
        <v>2.3467074854435999</v>
      </c>
      <c r="CJ219" s="380">
        <v>2.6355669210446502</v>
      </c>
      <c r="CK219" s="380">
        <v>0.38141004389705802</v>
      </c>
      <c r="CL219" s="381">
        <v>9.1519354639939099E-2</v>
      </c>
      <c r="CM219" s="380">
        <v>0.455473956700924</v>
      </c>
      <c r="CN219" s="380">
        <v>9.1519354639939099E-2</v>
      </c>
      <c r="CO219" s="89">
        <v>610.79200082058901</v>
      </c>
      <c r="CP219" s="380">
        <v>204.613814613074</v>
      </c>
      <c r="CQ219" s="380">
        <v>6.8208007671611406E-2</v>
      </c>
      <c r="CR219" s="89">
        <v>505.72023318965103</v>
      </c>
      <c r="CS219" s="380">
        <v>175.522206826809</v>
      </c>
      <c r="CT219" s="380">
        <v>2.1560819452086599E-2</v>
      </c>
      <c r="CU219" s="89">
        <v>1.5623494637412301</v>
      </c>
      <c r="CV219" s="380">
        <v>1.2319364463209099</v>
      </c>
      <c r="CW219" s="380">
        <v>3.3844876286863002E-2</v>
      </c>
      <c r="CX219" s="89">
        <v>3.9730188455954002E-3</v>
      </c>
      <c r="CY219" s="380">
        <v>4.1469914435646703E-2</v>
      </c>
      <c r="CZ219" s="380">
        <v>0</v>
      </c>
      <c r="DA219" s="381">
        <v>0.12768964076869699</v>
      </c>
      <c r="DB219" s="380">
        <v>0.59521781392252104</v>
      </c>
      <c r="DC219" s="380">
        <v>0.12768964076869699</v>
      </c>
      <c r="DD219" s="381">
        <v>9.7099977527497203E-2</v>
      </c>
      <c r="DE219" s="380">
        <v>0.24775016839351899</v>
      </c>
      <c r="DF219" s="380">
        <v>9.7099977527497203E-2</v>
      </c>
      <c r="DG219" s="381">
        <v>3.6776023658060701E-2</v>
      </c>
      <c r="DH219" s="380">
        <v>0.175949475442639</v>
      </c>
      <c r="DI219" s="380">
        <v>3.6776023658060701E-2</v>
      </c>
      <c r="DJ219" s="89">
        <v>0.80820537960427996</v>
      </c>
      <c r="DK219" s="380">
        <v>1.78953026045365</v>
      </c>
      <c r="DL219" s="380">
        <v>7.5186430331142098E-2</v>
      </c>
      <c r="DM219" s="89">
        <v>425.62134691501097</v>
      </c>
      <c r="DN219" s="380">
        <v>144.077123319777</v>
      </c>
      <c r="DO219" s="380">
        <v>6.17125288819864E-3</v>
      </c>
      <c r="DP219" s="89">
        <v>991.83467232635701</v>
      </c>
      <c r="DQ219" s="380">
        <v>325.740358975432</v>
      </c>
      <c r="DR219" s="380">
        <v>0</v>
      </c>
      <c r="DS219" s="89">
        <v>135.30677529941201</v>
      </c>
      <c r="DT219" s="380">
        <v>44.5824359408943</v>
      </c>
      <c r="DU219" s="380">
        <v>1.27130041357565E-2</v>
      </c>
      <c r="DV219" s="89">
        <v>603.25129400296998</v>
      </c>
      <c r="DW219" s="380">
        <v>204.51761007693301</v>
      </c>
      <c r="DX219" s="380">
        <v>3.01737664538341E-2</v>
      </c>
      <c r="DY219" s="89">
        <v>134.874638553485</v>
      </c>
      <c r="DZ219" s="380">
        <v>49.984643251446499</v>
      </c>
      <c r="EA219" s="380">
        <v>8.0392454245874601E-2</v>
      </c>
      <c r="EB219" s="89">
        <v>25.9590071790529</v>
      </c>
      <c r="EC219" s="380">
        <v>9.6873307113725904</v>
      </c>
      <c r="ED219" s="380">
        <v>1.0720734744256499E-2</v>
      </c>
      <c r="EE219" s="89">
        <v>138.191004232475</v>
      </c>
      <c r="EF219" s="380">
        <v>48.5130180529463</v>
      </c>
      <c r="EG219" s="380">
        <v>6.3301198393309804E-2</v>
      </c>
      <c r="EH219" s="89">
        <v>18.081642554236598</v>
      </c>
      <c r="EI219" s="380">
        <v>6.5139406415106196</v>
      </c>
      <c r="EJ219" s="380">
        <v>5.6949690542348599E-3</v>
      </c>
      <c r="EK219" s="89">
        <v>95.875025196431807</v>
      </c>
      <c r="EL219" s="380">
        <v>30.773121106040499</v>
      </c>
      <c r="EM219" s="380">
        <v>2.3596795042082699E-2</v>
      </c>
      <c r="EN219" s="89">
        <v>16.962353530282201</v>
      </c>
      <c r="EO219" s="380">
        <v>5.45636445824712</v>
      </c>
      <c r="EP219" s="380">
        <v>6.1830234647587403E-3</v>
      </c>
      <c r="EQ219" s="89">
        <v>41.698411137698201</v>
      </c>
      <c r="ER219" s="380">
        <v>14.851197513181299</v>
      </c>
      <c r="ES219" s="380">
        <v>0</v>
      </c>
      <c r="ET219" s="89">
        <v>4.4613989450974296</v>
      </c>
      <c r="EU219" s="380">
        <v>1.8467986423749101</v>
      </c>
      <c r="EV219" s="380">
        <v>1.7604833671206799E-2</v>
      </c>
      <c r="EW219" s="89">
        <v>21.728110485849001</v>
      </c>
      <c r="EX219" s="380">
        <v>9.2821504004497708</v>
      </c>
      <c r="EY219" s="380">
        <v>2.9882123209063902E-2</v>
      </c>
      <c r="EZ219" s="89">
        <v>2.9185992383214598</v>
      </c>
      <c r="FA219" s="380">
        <v>1.3925209280728199</v>
      </c>
      <c r="FB219" s="380">
        <v>9.7411394276427695E-3</v>
      </c>
      <c r="FC219" s="89">
        <v>0.25041616066028399</v>
      </c>
      <c r="FD219" s="380">
        <v>0.65912368334631399</v>
      </c>
      <c r="FE219" s="380">
        <v>0</v>
      </c>
      <c r="FF219" s="89">
        <v>2.2623105093657498</v>
      </c>
      <c r="FG219" s="380">
        <v>2.0171760338303901</v>
      </c>
      <c r="FH219" s="380">
        <v>7.9254123742329194E-2</v>
      </c>
      <c r="FI219" s="381">
        <v>1.8351872478396501E-2</v>
      </c>
      <c r="FJ219" s="380">
        <v>0.100088179885783</v>
      </c>
      <c r="FK219" s="380">
        <v>1.8351872478396501E-2</v>
      </c>
      <c r="FL219" s="89">
        <v>13.6147792027057</v>
      </c>
      <c r="FM219" s="380">
        <v>5.10317581198432</v>
      </c>
      <c r="FN219" s="380">
        <v>0</v>
      </c>
      <c r="FO219" s="89">
        <v>4.6251959728704604</v>
      </c>
      <c r="FP219" s="380">
        <v>2.5324156324142701</v>
      </c>
      <c r="FQ219" s="380">
        <v>0</v>
      </c>
      <c r="FS219" s="118">
        <v>3162.4845127863305</v>
      </c>
      <c r="FT219" s="118">
        <v>0.57429341425984659</v>
      </c>
      <c r="FU219" s="118">
        <v>1.2077665885903657</v>
      </c>
      <c r="FV219" s="207">
        <v>4.6648333981392422</v>
      </c>
    </row>
    <row r="220" spans="2:178">
      <c r="B220" s="73" t="s">
        <v>17</v>
      </c>
      <c r="C220" s="73" t="s">
        <v>476</v>
      </c>
      <c r="D220" s="143" t="s">
        <v>477</v>
      </c>
      <c r="E220" s="143">
        <v>50.7</v>
      </c>
      <c r="F220" s="89">
        <v>-46</v>
      </c>
      <c r="G220" s="404" t="s">
        <v>32</v>
      </c>
      <c r="H220" s="73" t="s">
        <v>19</v>
      </c>
      <c r="I220" s="73" t="s">
        <v>1121</v>
      </c>
      <c r="K220" s="73">
        <v>15</v>
      </c>
      <c r="L220" s="73">
        <v>0.01</v>
      </c>
      <c r="N220" s="135">
        <v>780.55799999999999</v>
      </c>
      <c r="O220" s="239">
        <v>36920</v>
      </c>
      <c r="P220" s="239">
        <v>2180</v>
      </c>
      <c r="Q220" s="73"/>
      <c r="R220" s="381">
        <v>0.41220374499133</v>
      </c>
      <c r="S220" s="380">
        <v>0.59457891992144396</v>
      </c>
      <c r="T220" s="380">
        <v>0.41220374499133</v>
      </c>
      <c r="U220" s="381">
        <v>9.2729912380013602</v>
      </c>
      <c r="V220" s="380">
        <v>25.926257651286001</v>
      </c>
      <c r="W220" s="380">
        <v>9.2729912380013602</v>
      </c>
      <c r="X220" s="89">
        <v>211.41037879929999</v>
      </c>
      <c r="Y220" s="380">
        <v>77.444011335429593</v>
      </c>
      <c r="Z220" s="380">
        <v>1.94596736652877</v>
      </c>
      <c r="AA220" s="89">
        <v>373.89613791348899</v>
      </c>
      <c r="AB220" s="380">
        <v>201.717294227233</v>
      </c>
      <c r="AC220" s="380">
        <v>4.93910808062257</v>
      </c>
      <c r="AD220" s="89">
        <v>28.021095002900001</v>
      </c>
      <c r="AE220" s="380">
        <v>39.074336443371998</v>
      </c>
      <c r="AF220" s="380">
        <v>6.6357412019955602</v>
      </c>
      <c r="AG220" s="381">
        <v>1184.8783425562899</v>
      </c>
      <c r="AH220" s="380">
        <v>3978.7206407571898</v>
      </c>
      <c r="AI220" s="380">
        <v>1184.8783425562899</v>
      </c>
      <c r="AJ220" s="89">
        <v>201437.40873498301</v>
      </c>
      <c r="AK220" s="380">
        <v>39526.122688081501</v>
      </c>
      <c r="AL220" s="380">
        <v>26.112893544674101</v>
      </c>
      <c r="AM220" s="381">
        <v>175.21833427115899</v>
      </c>
      <c r="AN220" s="380">
        <v>640.02080421929304</v>
      </c>
      <c r="AO220" s="380">
        <v>175.21833427115899</v>
      </c>
      <c r="AP220" s="89">
        <v>1995.09752756698</v>
      </c>
      <c r="AQ220" s="380">
        <v>1389.8359828755399</v>
      </c>
      <c r="AR220" s="380">
        <v>470.61790561624201</v>
      </c>
      <c r="AS220" s="381">
        <v>8.2074867537410405</v>
      </c>
      <c r="AT220" s="380">
        <v>22.434247362627801</v>
      </c>
      <c r="AU220" s="380">
        <v>8.2074867537410405</v>
      </c>
      <c r="AV220" s="381">
        <v>1.34023805095647</v>
      </c>
      <c r="AW220" s="380">
        <v>3.82410507426472</v>
      </c>
      <c r="AX220" s="380">
        <v>1.34023805095647</v>
      </c>
      <c r="AY220" s="381">
        <v>3.7043963819047998</v>
      </c>
      <c r="AZ220" s="380">
        <v>7.8674060943574204</v>
      </c>
      <c r="BA220" s="380">
        <v>3.7043963819047998</v>
      </c>
      <c r="BB220" s="89">
        <v>2.7012756001574201</v>
      </c>
      <c r="BC220" s="382">
        <v>3.3454972395789802</v>
      </c>
      <c r="BD220" s="382">
        <v>1.01308464030669</v>
      </c>
      <c r="BE220" s="381">
        <v>38.162308279045298</v>
      </c>
      <c r="BF220" s="380">
        <v>80.751326268460105</v>
      </c>
      <c r="BG220" s="380">
        <v>38.162308279045298</v>
      </c>
      <c r="BH220" s="89">
        <v>371.17294548991902</v>
      </c>
      <c r="BI220" s="380">
        <v>92.092133017053001</v>
      </c>
      <c r="BJ220" s="380">
        <v>1.51113803067946</v>
      </c>
      <c r="BK220" s="89">
        <v>967.94944044555098</v>
      </c>
      <c r="BL220" s="380">
        <v>280.83065211311799</v>
      </c>
      <c r="BM220" s="380">
        <v>8.5406606371264804</v>
      </c>
      <c r="BN220" s="89">
        <v>1250.46742120867</v>
      </c>
      <c r="BO220" s="380">
        <v>495.89658457792001</v>
      </c>
      <c r="BP220" s="380">
        <v>10.5847381586655</v>
      </c>
      <c r="BQ220" s="89">
        <v>0.520427106503494</v>
      </c>
      <c r="BR220" s="380">
        <v>0.71654473630646098</v>
      </c>
      <c r="BS220" s="380">
        <v>5.7542319597132401E-2</v>
      </c>
      <c r="BT220" s="381">
        <v>3.8947029652418999</v>
      </c>
      <c r="BU220" s="380">
        <v>11.918903777037</v>
      </c>
      <c r="BV220" s="380">
        <v>3.8947029652418999</v>
      </c>
      <c r="BW220" s="381">
        <v>0.40050961819331599</v>
      </c>
      <c r="BX220" s="380">
        <v>1.3875110305984599</v>
      </c>
      <c r="BY220" s="380">
        <v>0.40050961819331599</v>
      </c>
      <c r="BZ220" s="89">
        <v>6.6297392075737296</v>
      </c>
      <c r="CA220" s="380">
        <v>8.6184478481148208</v>
      </c>
      <c r="CB220" s="380">
        <v>1.65940425758015</v>
      </c>
      <c r="CC220" s="89">
        <v>0.234937073482581</v>
      </c>
      <c r="CD220" s="380">
        <v>0.49864637823213398</v>
      </c>
      <c r="CE220" s="380">
        <v>9.8657811104003207E-2</v>
      </c>
      <c r="CF220" s="89">
        <v>11.919474287157399</v>
      </c>
      <c r="CG220" s="380">
        <v>7.3698493513520802</v>
      </c>
      <c r="CH220" s="380">
        <v>1.08350992142187</v>
      </c>
      <c r="CI220" s="89">
        <v>2.8881693417792298</v>
      </c>
      <c r="CJ220" s="380">
        <v>3.2466200703285901</v>
      </c>
      <c r="CK220" s="380">
        <v>0.59516456050406696</v>
      </c>
      <c r="CL220" s="381">
        <v>0.12926219804018499</v>
      </c>
      <c r="CM220" s="380">
        <v>0.58131121788596196</v>
      </c>
      <c r="CN220" s="380">
        <v>0.12926219804018499</v>
      </c>
      <c r="CO220" s="89">
        <v>577.44707703062602</v>
      </c>
      <c r="CP220" s="380">
        <v>218.94761698749801</v>
      </c>
      <c r="CQ220" s="380">
        <v>9.9188735396303601E-2</v>
      </c>
      <c r="CR220" s="89">
        <v>719.12049425757596</v>
      </c>
      <c r="CS220" s="380">
        <v>243.81781079651901</v>
      </c>
      <c r="CT220" s="380">
        <v>2.88794266385871E-2</v>
      </c>
      <c r="CU220" s="89">
        <v>1.82590489655882</v>
      </c>
      <c r="CV220" s="380">
        <v>0.87140113277666498</v>
      </c>
      <c r="CW220" s="380">
        <v>3.8345209499796001E-2</v>
      </c>
      <c r="CX220" s="381">
        <v>1.00823290964673E-2</v>
      </c>
      <c r="CY220" s="380">
        <v>4.6708764259870397E-5</v>
      </c>
      <c r="CZ220" s="380">
        <v>1.00823290964673E-2</v>
      </c>
      <c r="DA220" s="381">
        <v>0.18669678253666599</v>
      </c>
      <c r="DB220" s="380">
        <v>0.317421810434032</v>
      </c>
      <c r="DC220" s="380">
        <v>0.18669678253666599</v>
      </c>
      <c r="DD220" s="381">
        <v>0.11221859298395299</v>
      </c>
      <c r="DE220" s="380">
        <v>0.29864406065001198</v>
      </c>
      <c r="DF220" s="380">
        <v>0.11221859298395299</v>
      </c>
      <c r="DG220" s="381">
        <v>4.9922037825070403E-2</v>
      </c>
      <c r="DH220" s="380">
        <v>0.17531839567648499</v>
      </c>
      <c r="DI220" s="380">
        <v>4.9922037825070403E-2</v>
      </c>
      <c r="DJ220" s="89">
        <v>0.49488002921787699</v>
      </c>
      <c r="DK220" s="380">
        <v>1.5205480542193099</v>
      </c>
      <c r="DL220" s="380">
        <v>0</v>
      </c>
      <c r="DM220" s="89">
        <v>557.5064141309</v>
      </c>
      <c r="DN220" s="380">
        <v>184.987810608823</v>
      </c>
      <c r="DO220" s="380">
        <v>0</v>
      </c>
      <c r="DP220" s="89">
        <v>1330.29502613316</v>
      </c>
      <c r="DQ220" s="380">
        <v>429.24392193873899</v>
      </c>
      <c r="DR220" s="380">
        <v>9.7247427347112499E-3</v>
      </c>
      <c r="DS220" s="89">
        <v>183.49525763338201</v>
      </c>
      <c r="DT220" s="380">
        <v>62.102897416847902</v>
      </c>
      <c r="DU220" s="380">
        <v>7.9547040644869695E-3</v>
      </c>
      <c r="DV220" s="89">
        <v>813.070539806743</v>
      </c>
      <c r="DW220" s="380">
        <v>267.04189336839499</v>
      </c>
      <c r="DX220" s="380">
        <v>4.5678710446369897E-2</v>
      </c>
      <c r="DY220" s="89">
        <v>196.00325563951401</v>
      </c>
      <c r="DZ220" s="380">
        <v>75.336082639769401</v>
      </c>
      <c r="EA220" s="380">
        <v>0</v>
      </c>
      <c r="EB220" s="89">
        <v>35.420530021545801</v>
      </c>
      <c r="EC220" s="380">
        <v>13.2180408288551</v>
      </c>
      <c r="ED220" s="380">
        <v>0</v>
      </c>
      <c r="EE220" s="89">
        <v>204.75655153826099</v>
      </c>
      <c r="EF220" s="380">
        <v>71.379214924740296</v>
      </c>
      <c r="EG220" s="380">
        <v>9.5845193327048397E-2</v>
      </c>
      <c r="EH220" s="89">
        <v>26.726380039835099</v>
      </c>
      <c r="EI220" s="380">
        <v>10.649391373832101</v>
      </c>
      <c r="EJ220" s="380">
        <v>0</v>
      </c>
      <c r="EK220" s="89">
        <v>138.921800192989</v>
      </c>
      <c r="EL220" s="380">
        <v>53.547178118318897</v>
      </c>
      <c r="EM220" s="380">
        <v>6.9863815526502601E-2</v>
      </c>
      <c r="EN220" s="89">
        <v>25.716933774542799</v>
      </c>
      <c r="EO220" s="380">
        <v>10.6248895905353</v>
      </c>
      <c r="EP220" s="380">
        <v>1.5974598120813501E-2</v>
      </c>
      <c r="EQ220" s="89">
        <v>60.6630013215524</v>
      </c>
      <c r="ER220" s="380">
        <v>22.944626449076001</v>
      </c>
      <c r="ES220" s="380">
        <v>2.8296570014679299E-2</v>
      </c>
      <c r="ET220" s="89">
        <v>6.7201514362844499</v>
      </c>
      <c r="EU220" s="380">
        <v>2.3908219201178702</v>
      </c>
      <c r="EV220" s="380">
        <v>0</v>
      </c>
      <c r="EW220" s="89">
        <v>33.317341095988503</v>
      </c>
      <c r="EX220" s="380">
        <v>17.297055959281199</v>
      </c>
      <c r="EY220" s="380">
        <v>9.0502506467446994E-2</v>
      </c>
      <c r="EZ220" s="89">
        <v>4.3086006531053398</v>
      </c>
      <c r="FA220" s="380">
        <v>1.76376938800646</v>
      </c>
      <c r="FB220" s="380">
        <v>0</v>
      </c>
      <c r="FC220" s="89">
        <v>0.27739052691969401</v>
      </c>
      <c r="FD220" s="380">
        <v>0.70257925827383605</v>
      </c>
      <c r="FE220" s="380">
        <v>0</v>
      </c>
      <c r="FF220" s="89">
        <v>3.18421609384015</v>
      </c>
      <c r="FG220" s="380">
        <v>2.8356507762552701</v>
      </c>
      <c r="FH220" s="380">
        <v>0.113487767840526</v>
      </c>
      <c r="FI220" s="381">
        <v>4.7269077478336897E-2</v>
      </c>
      <c r="FJ220" s="380">
        <v>0.14194668644407599</v>
      </c>
      <c r="FK220" s="380">
        <v>4.7269077478336897E-2</v>
      </c>
      <c r="FL220" s="89">
        <v>24.9015607043434</v>
      </c>
      <c r="FM220" s="380">
        <v>10.9569279795792</v>
      </c>
      <c r="FN220" s="380">
        <v>0</v>
      </c>
      <c r="FO220" s="89">
        <v>8.19995455259075</v>
      </c>
      <c r="FP220" s="380">
        <v>4.4083197533676399</v>
      </c>
      <c r="FQ220" s="380">
        <v>1.4167231548187199E-2</v>
      </c>
      <c r="FS220" s="118">
        <v>4336.0422776753794</v>
      </c>
      <c r="FT220" s="118">
        <v>0.53469264738207334</v>
      </c>
      <c r="FU220" s="118">
        <v>0.80299071107239917</v>
      </c>
      <c r="FV220" s="207">
        <v>5.7795007495986166</v>
      </c>
    </row>
    <row r="221" spans="2:178">
      <c r="B221" s="73" t="s">
        <v>17</v>
      </c>
      <c r="C221" s="73" t="s">
        <v>484</v>
      </c>
      <c r="D221" s="143" t="s">
        <v>485</v>
      </c>
      <c r="E221" s="143">
        <v>58.5</v>
      </c>
      <c r="F221" s="89">
        <v>-423</v>
      </c>
      <c r="G221" s="404" t="s">
        <v>32</v>
      </c>
      <c r="H221" s="73" t="s">
        <v>19</v>
      </c>
      <c r="I221" s="73" t="s">
        <v>1122</v>
      </c>
      <c r="K221" s="73">
        <v>25</v>
      </c>
      <c r="L221" s="73">
        <v>0.01</v>
      </c>
      <c r="N221" s="135">
        <v>500.16676652686198</v>
      </c>
      <c r="O221" s="379">
        <v>20240</v>
      </c>
      <c r="P221" s="379">
        <v>8040.0000000000009</v>
      </c>
      <c r="Q221" s="203"/>
      <c r="R221" s="381">
        <v>6.2688891875636124</v>
      </c>
      <c r="S221" s="380">
        <v>5.1276944884373536</v>
      </c>
      <c r="T221" s="380">
        <v>6.2688891875636124</v>
      </c>
      <c r="U221" s="381">
        <v>13.115172018156482</v>
      </c>
      <c r="V221" s="380">
        <v>19.572751771480224</v>
      </c>
      <c r="W221" s="380">
        <v>13.115172018156482</v>
      </c>
      <c r="X221" s="89">
        <v>244.20375105073973</v>
      </c>
      <c r="Y221" s="380">
        <v>25.429144676566509</v>
      </c>
      <c r="Z221" s="380">
        <v>4.9980057394330748</v>
      </c>
      <c r="AA221" s="89">
        <v>455.6574585975165</v>
      </c>
      <c r="AB221" s="380">
        <v>73.337366825779768</v>
      </c>
      <c r="AC221" s="380">
        <v>1.1014514929811376</v>
      </c>
      <c r="AD221" s="89">
        <v>184.71858427410268</v>
      </c>
      <c r="AE221" s="380">
        <v>163.28270968383987</v>
      </c>
      <c r="AF221" s="380">
        <v>2.6714798654480423</v>
      </c>
      <c r="AG221" s="381">
        <v>774.63803342318988</v>
      </c>
      <c r="AH221" s="380">
        <v>1312.7174854385746</v>
      </c>
      <c r="AI221" s="380">
        <v>774.63803342318988</v>
      </c>
      <c r="AJ221" s="89">
        <v>221967.29824771557</v>
      </c>
      <c r="AK221" s="380">
        <v>17569.795440338246</v>
      </c>
      <c r="AL221" s="380">
        <v>30.45356898304702</v>
      </c>
      <c r="AM221" s="89">
        <v>499.66661991611289</v>
      </c>
      <c r="AN221" s="380">
        <v>394.04498732008295</v>
      </c>
      <c r="AO221" s="380">
        <v>237.48883191146174</v>
      </c>
      <c r="AP221" s="89">
        <v>5393.6153574445052</v>
      </c>
      <c r="AQ221" s="380">
        <v>792.42070869129896</v>
      </c>
      <c r="AR221" s="380">
        <v>326.92605977020787</v>
      </c>
      <c r="AS221" s="381">
        <v>24.935428595303435</v>
      </c>
      <c r="AT221" s="380">
        <v>29.692688339095181</v>
      </c>
      <c r="AU221" s="380">
        <v>24.935428595303435</v>
      </c>
      <c r="AV221" s="381">
        <v>1.0024419747489908</v>
      </c>
      <c r="AW221" s="380">
        <v>0.92349520443694599</v>
      </c>
      <c r="AX221" s="380">
        <v>1.0024419747489908</v>
      </c>
      <c r="AY221" s="381">
        <v>1.0799729739627566</v>
      </c>
      <c r="AZ221" s="380">
        <v>1.0656736751286053</v>
      </c>
      <c r="BA221" s="380">
        <v>1.0799729739627566</v>
      </c>
      <c r="BB221" s="89">
        <v>38.480505846559311</v>
      </c>
      <c r="BC221" s="382">
        <v>4.9391547182531337</v>
      </c>
      <c r="BD221" s="382">
        <v>9.9902867202822224E-2</v>
      </c>
      <c r="BE221" s="381">
        <v>6.7679821541765222</v>
      </c>
      <c r="BF221" s="380">
        <v>8.1395739738524089</v>
      </c>
      <c r="BG221" s="380">
        <v>6.7679821541765222</v>
      </c>
      <c r="BH221" s="89">
        <v>388.55761563319436</v>
      </c>
      <c r="BI221" s="380">
        <v>26.608826989063388</v>
      </c>
      <c r="BJ221" s="380">
        <v>2.0316757349725676</v>
      </c>
      <c r="BK221" s="89">
        <v>1511.7012602466489</v>
      </c>
      <c r="BL221" s="380">
        <v>138.8000529222081</v>
      </c>
      <c r="BM221" s="380">
        <v>3.1765003229903228</v>
      </c>
      <c r="BN221" s="89">
        <v>1432.6190105652199</v>
      </c>
      <c r="BO221" s="380">
        <v>148.53245211758741</v>
      </c>
      <c r="BP221" s="380">
        <v>19.950247625539102</v>
      </c>
      <c r="BQ221" s="89">
        <v>0.51787677862312609</v>
      </c>
      <c r="BR221" s="380">
        <v>0.54617450926465871</v>
      </c>
      <c r="BS221" s="380">
        <v>8.6635597922706239E-2</v>
      </c>
      <c r="BT221" s="381">
        <v>1.2514116549553449</v>
      </c>
      <c r="BU221" s="380">
        <v>2.2914008414892906</v>
      </c>
      <c r="BV221" s="380">
        <v>1.2514116549553449</v>
      </c>
      <c r="BW221" s="89">
        <v>1.2174716944276132</v>
      </c>
      <c r="BX221" s="380">
        <v>1.4947219534630265</v>
      </c>
      <c r="BY221" s="380">
        <v>0.64547867755952693</v>
      </c>
      <c r="BZ221" s="89">
        <v>5.7595520729328262</v>
      </c>
      <c r="CA221" s="380">
        <v>4.983740266098625</v>
      </c>
      <c r="CB221" s="380">
        <v>2.2943911756788005</v>
      </c>
      <c r="CC221" s="89">
        <v>0.79074662251274752</v>
      </c>
      <c r="CD221" s="380">
        <v>0.56265887884788734</v>
      </c>
      <c r="CE221" s="380">
        <v>0.20715493079159075</v>
      </c>
      <c r="CF221" s="89">
        <v>11.701165423664294</v>
      </c>
      <c r="CG221" s="380">
        <v>4.8374437828141756</v>
      </c>
      <c r="CH221" s="380">
        <v>0.50198110032796195</v>
      </c>
      <c r="CI221" s="89">
        <v>3.6858090882331465</v>
      </c>
      <c r="CJ221" s="380">
        <v>2.5280179515304231</v>
      </c>
      <c r="CK221" s="380">
        <v>0.75154319661538194</v>
      </c>
      <c r="CL221" s="381">
        <v>1.9846938978612214</v>
      </c>
      <c r="CM221" s="380">
        <v>2.4175921210582882</v>
      </c>
      <c r="CN221" s="380">
        <v>1.9846938978612214</v>
      </c>
      <c r="CO221" s="89">
        <v>543.80826665169161</v>
      </c>
      <c r="CP221" s="380">
        <v>67.878257822216412</v>
      </c>
      <c r="CQ221" s="380">
        <v>0</v>
      </c>
      <c r="CR221" s="89">
        <v>408.78837713682685</v>
      </c>
      <c r="CS221" s="380">
        <v>49.626462106308416</v>
      </c>
      <c r="CT221" s="380">
        <v>0</v>
      </c>
      <c r="CU221" s="89">
        <v>4.6011106917759221</v>
      </c>
      <c r="CV221" s="380">
        <v>1.6938240846265091</v>
      </c>
      <c r="CW221" s="380">
        <v>0</v>
      </c>
      <c r="CX221" s="89">
        <v>0</v>
      </c>
      <c r="CY221" s="380">
        <v>0</v>
      </c>
      <c r="CZ221" s="380">
        <v>0</v>
      </c>
      <c r="DA221" s="89">
        <v>0</v>
      </c>
      <c r="DB221" s="380">
        <v>0</v>
      </c>
      <c r="DC221" s="380">
        <v>0</v>
      </c>
      <c r="DD221" s="381">
        <v>0.36113549888292773</v>
      </c>
      <c r="DE221" s="380">
        <v>2.8683392259833251E-3</v>
      </c>
      <c r="DF221" s="380">
        <v>0.36113549888292773</v>
      </c>
      <c r="DG221" s="381">
        <v>0.16144558783605584</v>
      </c>
      <c r="DH221" s="380">
        <v>0</v>
      </c>
      <c r="DI221" s="380">
        <v>0.16144558783605584</v>
      </c>
      <c r="DJ221" s="89">
        <v>4.5181623643284619</v>
      </c>
      <c r="DK221" s="380">
        <v>4.523451135977786</v>
      </c>
      <c r="DL221" s="380">
        <v>0</v>
      </c>
      <c r="DM221" s="89">
        <v>272.53571322859864</v>
      </c>
      <c r="DN221" s="380">
        <v>29.432542449238685</v>
      </c>
      <c r="DO221" s="380">
        <v>0</v>
      </c>
      <c r="DP221" s="89">
        <v>813.08317589767591</v>
      </c>
      <c r="DQ221" s="380">
        <v>80.654388942339352</v>
      </c>
      <c r="DR221" s="380">
        <v>0</v>
      </c>
      <c r="DS221" s="89">
        <v>129.08184037228179</v>
      </c>
      <c r="DT221" s="380">
        <v>15.816226226548945</v>
      </c>
      <c r="DU221" s="380">
        <v>0</v>
      </c>
      <c r="DV221" s="89">
        <v>646.92765415889505</v>
      </c>
      <c r="DW221" s="380">
        <v>77.983282203549606</v>
      </c>
      <c r="DX221" s="380">
        <v>0</v>
      </c>
      <c r="DY221" s="89">
        <v>153.79693923068328</v>
      </c>
      <c r="DZ221" s="380">
        <v>24.850159680548927</v>
      </c>
      <c r="EA221" s="380">
        <v>0</v>
      </c>
      <c r="EB221" s="89">
        <v>28.042095340316308</v>
      </c>
      <c r="EC221" s="380">
        <v>2.9639630305681983</v>
      </c>
      <c r="ED221" s="380">
        <v>0</v>
      </c>
      <c r="EE221" s="89">
        <v>148.24676880545496</v>
      </c>
      <c r="EF221" s="380">
        <v>20.08593182345194</v>
      </c>
      <c r="EG221" s="380">
        <v>0</v>
      </c>
      <c r="EH221" s="89">
        <v>18.210039033518257</v>
      </c>
      <c r="EI221" s="380">
        <v>3.9023591607321455</v>
      </c>
      <c r="EJ221" s="380">
        <v>0</v>
      </c>
      <c r="EK221" s="89">
        <v>93.239912597341032</v>
      </c>
      <c r="EL221" s="380">
        <v>12.834513202662135</v>
      </c>
      <c r="EM221" s="380">
        <v>0</v>
      </c>
      <c r="EN221" s="89">
        <v>15.939389826301202</v>
      </c>
      <c r="EO221" s="380">
        <v>3.1016208765460895</v>
      </c>
      <c r="EP221" s="380">
        <v>0</v>
      </c>
      <c r="EQ221" s="89">
        <v>37.366034150525977</v>
      </c>
      <c r="ER221" s="380">
        <v>7.430703056177193</v>
      </c>
      <c r="ES221" s="380">
        <v>0</v>
      </c>
      <c r="ET221" s="89">
        <v>4.0275962700205818</v>
      </c>
      <c r="EU221" s="380">
        <v>1.2317496610822627</v>
      </c>
      <c r="EV221" s="380">
        <v>0</v>
      </c>
      <c r="EW221" s="89">
        <v>19.122355722957085</v>
      </c>
      <c r="EX221" s="380">
        <v>4.7336097731290581</v>
      </c>
      <c r="EY221" s="380">
        <v>0</v>
      </c>
      <c r="EZ221" s="89">
        <v>2.4798458255542086</v>
      </c>
      <c r="FA221" s="380">
        <v>0.86857721261048315</v>
      </c>
      <c r="FB221" s="380">
        <v>3.1280296189309727E-2</v>
      </c>
      <c r="FC221" s="89">
        <v>0</v>
      </c>
      <c r="FD221" s="380">
        <v>0</v>
      </c>
      <c r="FE221" s="380">
        <v>0</v>
      </c>
      <c r="FF221" s="89">
        <v>2.6777617970005894</v>
      </c>
      <c r="FG221" s="380">
        <v>1.5654950584953931</v>
      </c>
      <c r="FH221" s="380">
        <v>0</v>
      </c>
      <c r="FI221" s="89">
        <v>0</v>
      </c>
      <c r="FJ221" s="380">
        <v>0</v>
      </c>
      <c r="FK221" s="380">
        <v>0</v>
      </c>
      <c r="FL221" s="89">
        <v>40.488365796380535</v>
      </c>
      <c r="FM221" s="380">
        <v>6.8873197638106234</v>
      </c>
      <c r="FN221" s="380">
        <v>3.1945676212628227E-2</v>
      </c>
      <c r="FO221" s="89">
        <v>8.2924396086542753</v>
      </c>
      <c r="FP221" s="380">
        <v>2.0677235190543053</v>
      </c>
      <c r="FQ221" s="380">
        <v>0</v>
      </c>
      <c r="FS221" s="118">
        <v>2790.887737596951</v>
      </c>
      <c r="FT221" s="118">
        <v>0.55834966676328457</v>
      </c>
      <c r="FU221" s="118">
        <v>1.330292877846847</v>
      </c>
      <c r="FV221" s="207">
        <v>16.326968950713695</v>
      </c>
    </row>
    <row r="222" spans="2:178">
      <c r="B222" s="73" t="s">
        <v>17</v>
      </c>
      <c r="C222" s="73" t="s">
        <v>484</v>
      </c>
      <c r="D222" s="143" t="s">
        <v>485</v>
      </c>
      <c r="E222" s="143">
        <v>58.5</v>
      </c>
      <c r="F222" s="89">
        <v>-423</v>
      </c>
      <c r="G222" s="404" t="s">
        <v>32</v>
      </c>
      <c r="H222" s="73" t="s">
        <v>19</v>
      </c>
      <c r="I222" s="73" t="s">
        <v>1123</v>
      </c>
      <c r="K222" s="73">
        <v>25</v>
      </c>
      <c r="L222" s="73">
        <v>0.01</v>
      </c>
      <c r="N222" s="135">
        <v>607.6792490513277</v>
      </c>
      <c r="O222" s="379">
        <v>20900</v>
      </c>
      <c r="P222" s="379">
        <v>4410</v>
      </c>
      <c r="Q222" s="203"/>
      <c r="R222" s="381">
        <v>4.3302977220364554</v>
      </c>
      <c r="S222" s="380">
        <v>7.1126730219625429</v>
      </c>
      <c r="T222" s="380">
        <v>4.3302977220364554</v>
      </c>
      <c r="U222" s="381">
        <v>8.3234884435655925</v>
      </c>
      <c r="V222" s="380">
        <v>22.007052763098851</v>
      </c>
      <c r="W222" s="380">
        <v>8.3234884435655925</v>
      </c>
      <c r="X222" s="89">
        <v>202.14630992618262</v>
      </c>
      <c r="Y222" s="380">
        <v>43.749794912154968</v>
      </c>
      <c r="Z222" s="380">
        <v>3.5430480584933295</v>
      </c>
      <c r="AA222" s="89">
        <v>576.86764061543636</v>
      </c>
      <c r="AB222" s="380">
        <v>136.79692055311796</v>
      </c>
      <c r="AC222" s="380">
        <v>0.4651784452249621</v>
      </c>
      <c r="AD222" s="89">
        <v>50.522146433031999</v>
      </c>
      <c r="AE222" s="380">
        <v>58.684315503375593</v>
      </c>
      <c r="AF222" s="380">
        <v>1.709032731791633</v>
      </c>
      <c r="AG222" s="381">
        <v>518.20032876461858</v>
      </c>
      <c r="AH222" s="380">
        <v>1015.0026211830577</v>
      </c>
      <c r="AI222" s="380">
        <v>518.20032876461858</v>
      </c>
      <c r="AJ222" s="89">
        <v>220867.14322036027</v>
      </c>
      <c r="AK222" s="380">
        <v>24475.820251749694</v>
      </c>
      <c r="AL222" s="380">
        <v>20.459730166264727</v>
      </c>
      <c r="AM222" s="89">
        <v>479.3069097226757</v>
      </c>
      <c r="AN222" s="380">
        <v>408.37493331929016</v>
      </c>
      <c r="AO222" s="380">
        <v>147.0155029817119</v>
      </c>
      <c r="AP222" s="89">
        <v>3343.2698976600468</v>
      </c>
      <c r="AQ222" s="380">
        <v>768.74961557530116</v>
      </c>
      <c r="AR222" s="380">
        <v>169.21391520260161</v>
      </c>
      <c r="AS222" s="89">
        <v>31.027470443964976</v>
      </c>
      <c r="AT222" s="380">
        <v>40.202085870185044</v>
      </c>
      <c r="AU222" s="380">
        <v>14.495262057612338</v>
      </c>
      <c r="AV222" s="89">
        <v>1.0752528920879809</v>
      </c>
      <c r="AW222" s="380">
        <v>1.3288427139251013</v>
      </c>
      <c r="AX222" s="380">
        <v>0.65055911131829081</v>
      </c>
      <c r="AY222" s="381">
        <v>0.77111428357754763</v>
      </c>
      <c r="AZ222" s="380">
        <v>2.1138020689481296</v>
      </c>
      <c r="BA222" s="380">
        <v>0.77111428357754763</v>
      </c>
      <c r="BB222" s="89">
        <v>34.771099006864517</v>
      </c>
      <c r="BC222" s="382">
        <v>5.1350316346910327</v>
      </c>
      <c r="BD222" s="382">
        <v>7.1421520401672045E-2</v>
      </c>
      <c r="BE222" s="381">
        <v>3.7353116447339154</v>
      </c>
      <c r="BF222" s="380">
        <v>9.2684870256879357</v>
      </c>
      <c r="BG222" s="380">
        <v>3.7353116447339154</v>
      </c>
      <c r="BH222" s="89">
        <v>443.10208328905799</v>
      </c>
      <c r="BI222" s="380">
        <v>69.922602404416622</v>
      </c>
      <c r="BJ222" s="380">
        <v>1.3492416007837449</v>
      </c>
      <c r="BK222" s="89">
        <v>1563.8995937061795</v>
      </c>
      <c r="BL222" s="380">
        <v>270.19372184030817</v>
      </c>
      <c r="BM222" s="380">
        <v>1.97876307315486</v>
      </c>
      <c r="BN222" s="89">
        <v>1444.6225289295076</v>
      </c>
      <c r="BO222" s="380">
        <v>347.96510691722347</v>
      </c>
      <c r="BP222" s="380">
        <v>11.025836589308019</v>
      </c>
      <c r="BQ222" s="89">
        <v>0.27483017945994936</v>
      </c>
      <c r="BR222" s="380">
        <v>0.47742099945704453</v>
      </c>
      <c r="BS222" s="380">
        <v>4.7925608724896061E-2</v>
      </c>
      <c r="BT222" s="89">
        <v>1.532385560476933</v>
      </c>
      <c r="BU222" s="380">
        <v>1.7560833404427181</v>
      </c>
      <c r="BV222" s="380">
        <v>0.6635398902004338</v>
      </c>
      <c r="BW222" s="89">
        <v>1.7004063564083272</v>
      </c>
      <c r="BX222" s="380">
        <v>1.8386985181444078</v>
      </c>
      <c r="BY222" s="380">
        <v>0.39029822821536397</v>
      </c>
      <c r="BZ222" s="89">
        <v>5.9239563951641108</v>
      </c>
      <c r="CA222" s="380">
        <v>5.5398148800813445</v>
      </c>
      <c r="CB222" s="380">
        <v>1.5547430735797079</v>
      </c>
      <c r="CC222" s="89">
        <v>0.76525036514582867</v>
      </c>
      <c r="CD222" s="380">
        <v>0.76568603063896756</v>
      </c>
      <c r="CE222" s="380">
        <v>0.17063104744256061</v>
      </c>
      <c r="CF222" s="89">
        <v>13.564319638170852</v>
      </c>
      <c r="CG222" s="380">
        <v>6.1227535605769772</v>
      </c>
      <c r="CH222" s="380">
        <v>0.48186426699426849</v>
      </c>
      <c r="CI222" s="89">
        <v>4.0017309414201465</v>
      </c>
      <c r="CJ222" s="380">
        <v>3.0182009847328315</v>
      </c>
      <c r="CK222" s="380">
        <v>0.4313731491249202</v>
      </c>
      <c r="CL222" s="381">
        <v>1.0338101116373819</v>
      </c>
      <c r="CM222" s="380">
        <v>2.624335763315182</v>
      </c>
      <c r="CN222" s="380">
        <v>1.0338101116373819</v>
      </c>
      <c r="CO222" s="89">
        <v>560.47585846208472</v>
      </c>
      <c r="CP222" s="380">
        <v>122.70069234154928</v>
      </c>
      <c r="CQ222" s="380">
        <v>5.5998740871174693E-2</v>
      </c>
      <c r="CR222" s="89">
        <v>469.22331540036441</v>
      </c>
      <c r="CS222" s="380">
        <v>69.974162522188863</v>
      </c>
      <c r="CT222" s="380">
        <v>0</v>
      </c>
      <c r="CU222" s="89">
        <v>5.8227886947464897</v>
      </c>
      <c r="CV222" s="380">
        <v>2.5228075614058021</v>
      </c>
      <c r="CW222" s="380">
        <v>0</v>
      </c>
      <c r="CX222" s="381">
        <v>3.6488177114363481E-2</v>
      </c>
      <c r="CY222" s="380">
        <v>0</v>
      </c>
      <c r="CZ222" s="380">
        <v>3.6488177114363481E-2</v>
      </c>
      <c r="DA222" s="89">
        <v>0</v>
      </c>
      <c r="DB222" s="380">
        <v>0</v>
      </c>
      <c r="DC222" s="380">
        <v>0</v>
      </c>
      <c r="DD222" s="381">
        <v>0.2263407412177442</v>
      </c>
      <c r="DE222" s="380">
        <v>0</v>
      </c>
      <c r="DF222" s="380">
        <v>0.2263407412177442</v>
      </c>
      <c r="DG222" s="381">
        <v>0.13746662818513491</v>
      </c>
      <c r="DH222" s="380">
        <v>0</v>
      </c>
      <c r="DI222" s="380">
        <v>0.13746662818513491</v>
      </c>
      <c r="DJ222" s="89">
        <v>5.7943067122393437</v>
      </c>
      <c r="DK222" s="380">
        <v>5.5951483118456595</v>
      </c>
      <c r="DL222" s="380">
        <v>0</v>
      </c>
      <c r="DM222" s="89">
        <v>311.63812551141359</v>
      </c>
      <c r="DN222" s="380">
        <v>72.164344369097918</v>
      </c>
      <c r="DO222" s="380">
        <v>0</v>
      </c>
      <c r="DP222" s="89">
        <v>875.68355909605793</v>
      </c>
      <c r="DQ222" s="380">
        <v>180.18302730771126</v>
      </c>
      <c r="DR222" s="380">
        <v>0</v>
      </c>
      <c r="DS222" s="89">
        <v>136.70130836939111</v>
      </c>
      <c r="DT222" s="380">
        <v>30.570646680829334</v>
      </c>
      <c r="DU222" s="380">
        <v>1.6951818939502414E-2</v>
      </c>
      <c r="DV222" s="89">
        <v>696.11509541759369</v>
      </c>
      <c r="DW222" s="380">
        <v>146.35908873950427</v>
      </c>
      <c r="DX222" s="380">
        <v>0</v>
      </c>
      <c r="DY222" s="89">
        <v>162.84536042254959</v>
      </c>
      <c r="DZ222" s="380">
        <v>40.997475342243881</v>
      </c>
      <c r="EA222" s="380">
        <v>9.8455677668091518E-2</v>
      </c>
      <c r="EB222" s="89">
        <v>28.256129404568476</v>
      </c>
      <c r="EC222" s="380">
        <v>8.5950624810414649</v>
      </c>
      <c r="ED222" s="380">
        <v>0</v>
      </c>
      <c r="EE222" s="89">
        <v>159.72662003728124</v>
      </c>
      <c r="EF222" s="380">
        <v>41.973269683798165</v>
      </c>
      <c r="EG222" s="380">
        <v>0</v>
      </c>
      <c r="EH222" s="89">
        <v>20.446185634209751</v>
      </c>
      <c r="EI222" s="380">
        <v>5.2782437640802158</v>
      </c>
      <c r="EJ222" s="380">
        <v>0</v>
      </c>
      <c r="EK222" s="89">
        <v>103.79655128735938</v>
      </c>
      <c r="EL222" s="380">
        <v>23.495775377544415</v>
      </c>
      <c r="EM222" s="380">
        <v>0</v>
      </c>
      <c r="EN222" s="89">
        <v>17.513985056849577</v>
      </c>
      <c r="EO222" s="380">
        <v>4.1664816744902016</v>
      </c>
      <c r="EP222" s="380">
        <v>1.4309066929290655E-2</v>
      </c>
      <c r="EQ222" s="89">
        <v>41.281544181442499</v>
      </c>
      <c r="ER222" s="380">
        <v>10.955678964110788</v>
      </c>
      <c r="ES222" s="380">
        <v>0</v>
      </c>
      <c r="ET222" s="89">
        <v>4.1638053232754686</v>
      </c>
      <c r="EU222" s="380">
        <v>1.0105687196888467</v>
      </c>
      <c r="EV222" s="380">
        <v>0</v>
      </c>
      <c r="EW222" s="89">
        <v>20.702510260996362</v>
      </c>
      <c r="EX222" s="380">
        <v>5.9806672349977505</v>
      </c>
      <c r="EY222" s="380">
        <v>0</v>
      </c>
      <c r="EZ222" s="89">
        <v>2.5798279121168202</v>
      </c>
      <c r="FA222" s="380">
        <v>1.1426262723007148</v>
      </c>
      <c r="FB222" s="380">
        <v>0</v>
      </c>
      <c r="FC222" s="89">
        <v>0</v>
      </c>
      <c r="FD222" s="380">
        <v>0</v>
      </c>
      <c r="FE222" s="380">
        <v>0</v>
      </c>
      <c r="FF222" s="89">
        <v>2.0159423524376741</v>
      </c>
      <c r="FG222" s="380">
        <v>1.7950498313878185</v>
      </c>
      <c r="FH222" s="380">
        <v>4.0476336419548488E-2</v>
      </c>
      <c r="FI222" s="381">
        <v>2.4102891059959101E-2</v>
      </c>
      <c r="FJ222" s="380">
        <v>0</v>
      </c>
      <c r="FK222" s="380">
        <v>2.4102891059959101E-2</v>
      </c>
      <c r="FL222" s="89">
        <v>27.923428115025864</v>
      </c>
      <c r="FM222" s="380">
        <v>7.7720741663014401</v>
      </c>
      <c r="FN222" s="380">
        <v>0</v>
      </c>
      <c r="FO222" s="89">
        <v>5.0755987929101183</v>
      </c>
      <c r="FP222" s="380">
        <v>2.092436712838889</v>
      </c>
      <c r="FQ222" s="380">
        <v>0</v>
      </c>
      <c r="FS222" s="118">
        <v>3050.6739233154694</v>
      </c>
      <c r="FT222" s="118">
        <v>0.52748030719941352</v>
      </c>
      <c r="FU222" s="118">
        <v>1.1944757220426252</v>
      </c>
      <c r="FV222" s="207">
        <v>10.823756105543458</v>
      </c>
    </row>
    <row r="223" spans="2:178">
      <c r="B223" s="73" t="s">
        <v>17</v>
      </c>
      <c r="C223" s="73" t="s">
        <v>484</v>
      </c>
      <c r="D223" s="143" t="s">
        <v>485</v>
      </c>
      <c r="E223" s="143">
        <v>58.5</v>
      </c>
      <c r="F223" s="89">
        <v>-423</v>
      </c>
      <c r="G223" s="404" t="s">
        <v>32</v>
      </c>
      <c r="H223" s="73" t="s">
        <v>19</v>
      </c>
      <c r="I223" s="73" t="s">
        <v>1124</v>
      </c>
      <c r="K223" s="73">
        <v>25</v>
      </c>
      <c r="L223" s="73">
        <v>0.01</v>
      </c>
      <c r="N223" s="135">
        <v>640.40043938486076</v>
      </c>
      <c r="O223" s="379">
        <v>19370</v>
      </c>
      <c r="P223" s="379">
        <v>8320</v>
      </c>
      <c r="Q223" s="203"/>
      <c r="R223" s="381">
        <v>8.0653471846550602</v>
      </c>
      <c r="S223" s="380">
        <v>6.2046526053037523</v>
      </c>
      <c r="T223" s="380">
        <v>8.0653471846550602</v>
      </c>
      <c r="U223" s="381">
        <v>14.38761520120716</v>
      </c>
      <c r="V223" s="380">
        <v>15.77730749003824</v>
      </c>
      <c r="W223" s="380">
        <v>14.38761520120716</v>
      </c>
      <c r="X223" s="89">
        <v>200.00365373594994</v>
      </c>
      <c r="Y223" s="380">
        <v>45.93493349151489</v>
      </c>
      <c r="Z223" s="380">
        <v>4.5718713676433174</v>
      </c>
      <c r="AA223" s="89">
        <v>287.50553582119147</v>
      </c>
      <c r="AB223" s="380">
        <v>94.261591177800867</v>
      </c>
      <c r="AC223" s="380">
        <v>0.62366312379090361</v>
      </c>
      <c r="AD223" s="89">
        <v>155.39727112377119</v>
      </c>
      <c r="AE223" s="380">
        <v>95.887816880689456</v>
      </c>
      <c r="AF223" s="380">
        <v>3.7594852470173277</v>
      </c>
      <c r="AG223" s="381">
        <v>789.28592669667637</v>
      </c>
      <c r="AH223" s="380">
        <v>871.89788436858737</v>
      </c>
      <c r="AI223" s="380">
        <v>789.28592669667637</v>
      </c>
      <c r="AJ223" s="89">
        <v>231318.07569829037</v>
      </c>
      <c r="AK223" s="380">
        <v>26101.957498430507</v>
      </c>
      <c r="AL223" s="380">
        <v>40.523455458583676</v>
      </c>
      <c r="AM223" s="89">
        <v>392.40924616634328</v>
      </c>
      <c r="AN223" s="380">
        <v>460.94935450044807</v>
      </c>
      <c r="AO223" s="380">
        <v>312.54503743623468</v>
      </c>
      <c r="AP223" s="89">
        <v>5637.4839921868506</v>
      </c>
      <c r="AQ223" s="380">
        <v>1022.5990994318931</v>
      </c>
      <c r="AR223" s="380">
        <v>318.36619003803241</v>
      </c>
      <c r="AS223" s="381">
        <v>34.461830395745885</v>
      </c>
      <c r="AT223" s="380">
        <v>25.824131346680886</v>
      </c>
      <c r="AU223" s="380">
        <v>34.461830395745885</v>
      </c>
      <c r="AV223" s="381">
        <v>1.2748695064807276</v>
      </c>
      <c r="AW223" s="380">
        <v>1.6206611729983551</v>
      </c>
      <c r="AX223" s="380">
        <v>1.2748695064807276</v>
      </c>
      <c r="AY223" s="381">
        <v>1.7644861328337211</v>
      </c>
      <c r="AZ223" s="380">
        <v>1.0566146748686751</v>
      </c>
      <c r="BA223" s="380">
        <v>1.7644861328337211</v>
      </c>
      <c r="BB223" s="89">
        <v>38.691616527158388</v>
      </c>
      <c r="BC223" s="382">
        <v>3.8830535293688819</v>
      </c>
      <c r="BD223" s="382">
        <v>0.16488891267860242</v>
      </c>
      <c r="BE223" s="381">
        <v>8.7289313281095229</v>
      </c>
      <c r="BF223" s="380">
        <v>10.595321442717468</v>
      </c>
      <c r="BG223" s="380">
        <v>8.7289313281095229</v>
      </c>
      <c r="BH223" s="89">
        <v>387.47489949738809</v>
      </c>
      <c r="BI223" s="380">
        <v>36.594079419961645</v>
      </c>
      <c r="BJ223" s="380">
        <v>1.9461070533593452</v>
      </c>
      <c r="BK223" s="89">
        <v>1435.437233609777</v>
      </c>
      <c r="BL223" s="380">
        <v>187.38479539783438</v>
      </c>
      <c r="BM223" s="380">
        <v>2.7733371189522491</v>
      </c>
      <c r="BN223" s="89">
        <v>1304.6572221586923</v>
      </c>
      <c r="BO223" s="380">
        <v>133.05065224675971</v>
      </c>
      <c r="BP223" s="380">
        <v>18.738545487467242</v>
      </c>
      <c r="BQ223" s="89">
        <v>0.57941792150541416</v>
      </c>
      <c r="BR223" s="380">
        <v>0.75266639756576703</v>
      </c>
      <c r="BS223" s="380">
        <v>9.7881761488182673E-2</v>
      </c>
      <c r="BT223" s="89">
        <v>4.3105655716796862</v>
      </c>
      <c r="BU223" s="380">
        <v>3.5124550555451792</v>
      </c>
      <c r="BV223" s="380">
        <v>1.2716988273258079</v>
      </c>
      <c r="BW223" s="89">
        <v>1.6605943038177986</v>
      </c>
      <c r="BX223" s="380">
        <v>1.0818304005085206</v>
      </c>
      <c r="BY223" s="380">
        <v>0.64509498748960004</v>
      </c>
      <c r="BZ223" s="381">
        <v>2.4261629836717118</v>
      </c>
      <c r="CA223" s="380">
        <v>3.9504718797026386</v>
      </c>
      <c r="CB223" s="380">
        <v>2.4261629836717118</v>
      </c>
      <c r="CC223" s="89">
        <v>0.78367379556781624</v>
      </c>
      <c r="CD223" s="380">
        <v>0.47742391037071474</v>
      </c>
      <c r="CE223" s="380">
        <v>0.24373697505720365</v>
      </c>
      <c r="CF223" s="89">
        <v>11.416721715127167</v>
      </c>
      <c r="CG223" s="380">
        <v>6.3324327362206683</v>
      </c>
      <c r="CH223" s="380">
        <v>0.92222320980981087</v>
      </c>
      <c r="CI223" s="89">
        <v>3.5860168296233845</v>
      </c>
      <c r="CJ223" s="380">
        <v>1.2015562852366972</v>
      </c>
      <c r="CK223" s="380">
        <v>0.5637252082844999</v>
      </c>
      <c r="CL223" s="381">
        <v>2.0687417091613636</v>
      </c>
      <c r="CM223" s="380">
        <v>2.5536562066369779</v>
      </c>
      <c r="CN223" s="380">
        <v>2.0687417091613636</v>
      </c>
      <c r="CO223" s="89">
        <v>498.65986965659607</v>
      </c>
      <c r="CP223" s="380">
        <v>63.52810861966681</v>
      </c>
      <c r="CQ223" s="380">
        <v>8.3128184616245007E-2</v>
      </c>
      <c r="CR223" s="89">
        <v>479.82999711325039</v>
      </c>
      <c r="CS223" s="380">
        <v>57.189181757670831</v>
      </c>
      <c r="CT223" s="380">
        <v>0</v>
      </c>
      <c r="CU223" s="89">
        <v>5.6469993361278155</v>
      </c>
      <c r="CV223" s="380">
        <v>2.7536363948549503</v>
      </c>
      <c r="CW223" s="380">
        <v>0</v>
      </c>
      <c r="CX223" s="89">
        <v>0</v>
      </c>
      <c r="CY223" s="380">
        <v>0</v>
      </c>
      <c r="CZ223" s="380">
        <v>0</v>
      </c>
      <c r="DA223" s="89">
        <v>0</v>
      </c>
      <c r="DB223" s="380">
        <v>0</v>
      </c>
      <c r="DC223" s="380">
        <v>0</v>
      </c>
      <c r="DD223" s="381">
        <v>0.5311534981961481</v>
      </c>
      <c r="DE223" s="380">
        <v>0</v>
      </c>
      <c r="DF223" s="380">
        <v>0.5311534981961481</v>
      </c>
      <c r="DG223" s="381">
        <v>0.25298099468477447</v>
      </c>
      <c r="DH223" s="380">
        <v>0</v>
      </c>
      <c r="DI223" s="380">
        <v>0.25298099468477447</v>
      </c>
      <c r="DJ223" s="89">
        <v>6.5223065681968926</v>
      </c>
      <c r="DK223" s="380">
        <v>6.7843995765318041</v>
      </c>
      <c r="DL223" s="380">
        <v>0</v>
      </c>
      <c r="DM223" s="89">
        <v>308.04666756167239</v>
      </c>
      <c r="DN223" s="380">
        <v>43.093240202541928</v>
      </c>
      <c r="DO223" s="380">
        <v>0</v>
      </c>
      <c r="DP223" s="89">
        <v>921.46077906663936</v>
      </c>
      <c r="DQ223" s="380">
        <v>159.55219932293679</v>
      </c>
      <c r="DR223" s="380">
        <v>0</v>
      </c>
      <c r="DS223" s="89">
        <v>139.02818872493665</v>
      </c>
      <c r="DT223" s="380">
        <v>14.947797767778743</v>
      </c>
      <c r="DU223" s="380">
        <v>0</v>
      </c>
      <c r="DV223" s="89">
        <v>684.67702389480326</v>
      </c>
      <c r="DW223" s="380">
        <v>86.197235902282898</v>
      </c>
      <c r="DX223" s="380">
        <v>0</v>
      </c>
      <c r="DY223" s="89">
        <v>166.96582061548401</v>
      </c>
      <c r="DZ223" s="380">
        <v>36.896597915942344</v>
      </c>
      <c r="EA223" s="380">
        <v>0</v>
      </c>
      <c r="EB223" s="89">
        <v>31.370179188004752</v>
      </c>
      <c r="EC223" s="380">
        <v>8.3717410838273931</v>
      </c>
      <c r="ED223" s="380">
        <v>0</v>
      </c>
      <c r="EE223" s="89">
        <v>164.33894694517073</v>
      </c>
      <c r="EF223" s="380">
        <v>17.287409131480782</v>
      </c>
      <c r="EG223" s="380">
        <v>0</v>
      </c>
      <c r="EH223" s="89">
        <v>20.293140735799362</v>
      </c>
      <c r="EI223" s="380">
        <v>2.385758019475944</v>
      </c>
      <c r="EJ223" s="380">
        <v>0</v>
      </c>
      <c r="EK223" s="89">
        <v>101.86147716996501</v>
      </c>
      <c r="EL223" s="380">
        <v>11.947827569634676</v>
      </c>
      <c r="EM223" s="380">
        <v>0</v>
      </c>
      <c r="EN223" s="89">
        <v>18.262083002462102</v>
      </c>
      <c r="EO223" s="380">
        <v>2.6438113917705435</v>
      </c>
      <c r="EP223" s="380">
        <v>0</v>
      </c>
      <c r="EQ223" s="89">
        <v>43.4099712603659</v>
      </c>
      <c r="ER223" s="380">
        <v>8.1638133393890318</v>
      </c>
      <c r="ES223" s="380">
        <v>0</v>
      </c>
      <c r="ET223" s="89">
        <v>4.2970804741851314</v>
      </c>
      <c r="EU223" s="380">
        <v>0.88293327609298033</v>
      </c>
      <c r="EV223" s="380">
        <v>0</v>
      </c>
      <c r="EW223" s="89">
        <v>22.399699693112538</v>
      </c>
      <c r="EX223" s="380">
        <v>6.4335375597684896</v>
      </c>
      <c r="EY223" s="380">
        <v>0</v>
      </c>
      <c r="EZ223" s="89">
        <v>2.8916328419428865</v>
      </c>
      <c r="FA223" s="380">
        <v>0.875742198425285</v>
      </c>
      <c r="FB223" s="380">
        <v>0</v>
      </c>
      <c r="FC223" s="89">
        <v>0</v>
      </c>
      <c r="FD223" s="380">
        <v>0</v>
      </c>
      <c r="FE223" s="380">
        <v>0</v>
      </c>
      <c r="FF223" s="89">
        <v>3.0712991332790893</v>
      </c>
      <c r="FG223" s="380">
        <v>1.2024457266295687</v>
      </c>
      <c r="FH223" s="380">
        <v>0</v>
      </c>
      <c r="FI223" s="381">
        <v>6.2147475411070081E-2</v>
      </c>
      <c r="FJ223" s="380">
        <v>0</v>
      </c>
      <c r="FK223" s="380">
        <v>6.2147475411070081E-2</v>
      </c>
      <c r="FL223" s="89">
        <v>51.413352571430238</v>
      </c>
      <c r="FM223" s="380">
        <v>6.4944081974053232</v>
      </c>
      <c r="FN223" s="380">
        <v>0</v>
      </c>
      <c r="FO223" s="89">
        <v>9.3344449669766334</v>
      </c>
      <c r="FP223" s="380">
        <v>2.6016074773032827</v>
      </c>
      <c r="FQ223" s="380">
        <v>0</v>
      </c>
      <c r="FS223" s="118">
        <v>3109.1326882877947</v>
      </c>
      <c r="FT223" s="118">
        <v>0.5703223902045097</v>
      </c>
      <c r="FU223" s="118">
        <v>1.0392427998595957</v>
      </c>
      <c r="FV223" s="207">
        <v>17.780041720955705</v>
      </c>
    </row>
    <row r="224" spans="2:178">
      <c r="B224" s="73" t="s">
        <v>17</v>
      </c>
      <c r="C224" s="73" t="s">
        <v>476</v>
      </c>
      <c r="D224" s="143" t="s">
        <v>489</v>
      </c>
      <c r="E224" s="143">
        <v>53.8</v>
      </c>
      <c r="F224" s="89">
        <v>-690</v>
      </c>
      <c r="G224" s="404" t="s">
        <v>32</v>
      </c>
      <c r="H224" s="73" t="s">
        <v>23</v>
      </c>
      <c r="I224" s="73" t="s">
        <v>1125</v>
      </c>
      <c r="K224" s="73">
        <v>25</v>
      </c>
      <c r="L224" s="73">
        <v>0.01</v>
      </c>
      <c r="N224" s="135">
        <v>1154.5905731975226</v>
      </c>
      <c r="O224" s="379">
        <v>28250</v>
      </c>
      <c r="P224" s="379">
        <v>3870</v>
      </c>
      <c r="Q224" s="203"/>
      <c r="R224" s="381">
        <v>6.2353382321701298</v>
      </c>
      <c r="S224" s="380">
        <v>6.0932913550296499</v>
      </c>
      <c r="T224" s="380">
        <v>6.2353382321701298</v>
      </c>
      <c r="U224" s="381">
        <v>11.508043810226001</v>
      </c>
      <c r="V224" s="380">
        <v>20.291462903357399</v>
      </c>
      <c r="W224" s="380">
        <v>11.508043810226001</v>
      </c>
      <c r="X224" s="89">
        <v>127.239096327673</v>
      </c>
      <c r="Y224" s="380">
        <v>22.348145701585299</v>
      </c>
      <c r="Z224" s="380">
        <v>4.3266572343042196</v>
      </c>
      <c r="AA224" s="89">
        <v>329.12684919014998</v>
      </c>
      <c r="AB224" s="380">
        <v>91.350402452119098</v>
      </c>
      <c r="AC224" s="380">
        <v>1.0675779849259099</v>
      </c>
      <c r="AD224" s="89">
        <v>5.7045421903774098</v>
      </c>
      <c r="AE224" s="380">
        <v>10.624212679566201</v>
      </c>
      <c r="AF224" s="380">
        <v>2.8728392107987299</v>
      </c>
      <c r="AG224" s="89">
        <v>2222.3702630807802</v>
      </c>
      <c r="AH224" s="380">
        <v>1821.0823433784799</v>
      </c>
      <c r="AI224" s="380">
        <v>912.54262804161601</v>
      </c>
      <c r="AJ224" s="89">
        <v>201485.232234027</v>
      </c>
      <c r="AK224" s="380">
        <v>23852.9104819233</v>
      </c>
      <c r="AL224" s="380">
        <v>31.900272598964399</v>
      </c>
      <c r="AM224" s="89">
        <v>485.53844899519299</v>
      </c>
      <c r="AN224" s="380">
        <v>292.799924752957</v>
      </c>
      <c r="AO224" s="380">
        <v>208.085559837739</v>
      </c>
      <c r="AP224" s="89">
        <v>2514.6120338501</v>
      </c>
      <c r="AQ224" s="380">
        <v>285.89168641888898</v>
      </c>
      <c r="AR224" s="380">
        <v>248.43324877881599</v>
      </c>
      <c r="AS224" s="381">
        <v>39.604180829973402</v>
      </c>
      <c r="AT224" s="380">
        <v>59.580513507742701</v>
      </c>
      <c r="AU224" s="380">
        <v>39.604180829973402</v>
      </c>
      <c r="AV224" s="89">
        <v>1.0782994809447899</v>
      </c>
      <c r="AW224" s="380">
        <v>0.94970239671658097</v>
      </c>
      <c r="AX224" s="380">
        <v>0.77476758071332896</v>
      </c>
      <c r="AY224" s="381">
        <v>1.11386553082597</v>
      </c>
      <c r="AZ224" s="380">
        <v>0</v>
      </c>
      <c r="BA224" s="380">
        <v>1.11386553082597</v>
      </c>
      <c r="BB224" s="400">
        <v>16.279455666898698</v>
      </c>
      <c r="BC224" s="382">
        <v>2.4875718114926499</v>
      </c>
      <c r="BD224" s="382">
        <v>0.17015119597062101</v>
      </c>
      <c r="BE224" s="381">
        <v>5.4283570143191104</v>
      </c>
      <c r="BF224" s="380">
        <v>8.3358891234741392</v>
      </c>
      <c r="BG224" s="380">
        <v>5.4283570143191104</v>
      </c>
      <c r="BH224" s="89">
        <v>371.83165239099299</v>
      </c>
      <c r="BI224" s="380">
        <v>42.288570223604403</v>
      </c>
      <c r="BJ224" s="380">
        <v>1.2398903314745799</v>
      </c>
      <c r="BK224" s="89">
        <v>724.93981597290997</v>
      </c>
      <c r="BL224" s="380">
        <v>94.678226745218097</v>
      </c>
      <c r="BM224" s="380">
        <v>2.45197337972624</v>
      </c>
      <c r="BN224" s="89">
        <v>675.58458998305605</v>
      </c>
      <c r="BO224" s="380">
        <v>147.42891662199301</v>
      </c>
      <c r="BP224" s="380">
        <v>17.521803143662801</v>
      </c>
      <c r="BQ224" s="381">
        <v>6.1855498641904302E-2</v>
      </c>
      <c r="BR224" s="380">
        <v>0</v>
      </c>
      <c r="BS224" s="380">
        <v>6.1855498641904302E-2</v>
      </c>
      <c r="BT224" s="381">
        <v>0.77891706043778797</v>
      </c>
      <c r="BU224" s="380">
        <v>1.8567214355710799</v>
      </c>
      <c r="BV224" s="380">
        <v>0.77891706043778797</v>
      </c>
      <c r="BW224" s="381">
        <v>0.63233132924198399</v>
      </c>
      <c r="BX224" s="380">
        <v>0.810870400767146</v>
      </c>
      <c r="BY224" s="380">
        <v>0.63233132924198399</v>
      </c>
      <c r="BZ224" s="89">
        <v>10.015980525584199</v>
      </c>
      <c r="CA224" s="380">
        <v>8.4140515290550493</v>
      </c>
      <c r="CB224" s="380">
        <v>1.92916983179401</v>
      </c>
      <c r="CC224" s="89">
        <v>0.69096560504370896</v>
      </c>
      <c r="CD224" s="380">
        <v>0.68818156130737196</v>
      </c>
      <c r="CE224" s="380">
        <v>0.171065207467579</v>
      </c>
      <c r="CF224" s="89">
        <v>13.897322547079799</v>
      </c>
      <c r="CG224" s="380">
        <v>4.1492445303619601</v>
      </c>
      <c r="CH224" s="380">
        <v>0.58457182855783796</v>
      </c>
      <c r="CI224" s="89">
        <v>3.67909756556337</v>
      </c>
      <c r="CJ224" s="380">
        <v>3.93740439305496</v>
      </c>
      <c r="CK224" s="380">
        <v>0.38068487939967299</v>
      </c>
      <c r="CL224" s="381">
        <v>2.3333522999369798</v>
      </c>
      <c r="CM224" s="380">
        <v>4.3826564093697904</v>
      </c>
      <c r="CN224" s="380">
        <v>2.3333522999369798</v>
      </c>
      <c r="CO224" s="89">
        <v>600.77402400758899</v>
      </c>
      <c r="CP224" s="380">
        <v>66.468212691109301</v>
      </c>
      <c r="CQ224" s="380">
        <v>3.9585162715159397E-2</v>
      </c>
      <c r="CR224" s="89">
        <v>299.36323985008698</v>
      </c>
      <c r="CS224" s="380">
        <v>38.407382502675802</v>
      </c>
      <c r="CT224" s="380">
        <v>0</v>
      </c>
      <c r="CU224" s="89">
        <v>3.4566256612277599</v>
      </c>
      <c r="CV224" s="380">
        <v>1.6325247690785301</v>
      </c>
      <c r="CW224" s="380">
        <v>4.093574377637E-2</v>
      </c>
      <c r="CX224" s="89">
        <v>0</v>
      </c>
      <c r="CY224" s="380">
        <v>0</v>
      </c>
      <c r="CZ224" s="380">
        <v>0</v>
      </c>
      <c r="DA224" s="381">
        <v>0.12767573364198501</v>
      </c>
      <c r="DB224" s="380">
        <v>0</v>
      </c>
      <c r="DC224" s="380">
        <v>0.12767573364198501</v>
      </c>
      <c r="DD224" s="381">
        <v>0.40425733830382599</v>
      </c>
      <c r="DE224" s="380">
        <v>0</v>
      </c>
      <c r="DF224" s="380">
        <v>0.40425733830382599</v>
      </c>
      <c r="DG224" s="381">
        <v>0.14364314318093899</v>
      </c>
      <c r="DH224" s="380">
        <v>0</v>
      </c>
      <c r="DI224" s="380">
        <v>0.14364314318093899</v>
      </c>
      <c r="DJ224" s="89">
        <v>7.2390497064367301</v>
      </c>
      <c r="DK224" s="380">
        <v>7.1002043719650398</v>
      </c>
      <c r="DL224" s="380">
        <v>0</v>
      </c>
      <c r="DM224" s="89">
        <v>285.10406591988101</v>
      </c>
      <c r="DN224" s="380">
        <v>41.220709763013701</v>
      </c>
      <c r="DO224" s="380">
        <v>3.9164159502294002E-2</v>
      </c>
      <c r="DP224" s="89">
        <v>718.89828829404303</v>
      </c>
      <c r="DQ224" s="380">
        <v>124.54356790710099</v>
      </c>
      <c r="DR224" s="380">
        <v>2.71154333980952E-2</v>
      </c>
      <c r="DS224" s="89">
        <v>106.348140788785</v>
      </c>
      <c r="DT224" s="380">
        <v>16.454749503150499</v>
      </c>
      <c r="DU224" s="380">
        <v>0</v>
      </c>
      <c r="DV224" s="89">
        <v>529.31266278935902</v>
      </c>
      <c r="DW224" s="380">
        <v>95.446505369884093</v>
      </c>
      <c r="DX224" s="380">
        <v>0.116457717916748</v>
      </c>
      <c r="DY224" s="89">
        <v>125.641765106682</v>
      </c>
      <c r="DZ224" s="380">
        <v>34.377839337028298</v>
      </c>
      <c r="EA224" s="380">
        <v>0.13047409258373899</v>
      </c>
      <c r="EB224" s="89">
        <v>32.233927295793102</v>
      </c>
      <c r="EC224" s="380">
        <v>7.1634152288344897</v>
      </c>
      <c r="ED224" s="380">
        <v>0</v>
      </c>
      <c r="EE224" s="89">
        <v>111.806480067051</v>
      </c>
      <c r="EF224" s="380">
        <v>29.188194288421901</v>
      </c>
      <c r="EG224" s="380">
        <v>0.13731349470746901</v>
      </c>
      <c r="EH224" s="89">
        <v>13.334410516942199</v>
      </c>
      <c r="EI224" s="380">
        <v>4.4181150240347202</v>
      </c>
      <c r="EJ224" s="380">
        <v>0</v>
      </c>
      <c r="EK224" s="89">
        <v>62.015886765298902</v>
      </c>
      <c r="EL224" s="380">
        <v>12.243955911020899</v>
      </c>
      <c r="EM224" s="380">
        <v>0.122535885242204</v>
      </c>
      <c r="EN224" s="89">
        <v>11.002754808157301</v>
      </c>
      <c r="EO224" s="380">
        <v>1.33778491512345</v>
      </c>
      <c r="EP224" s="380">
        <v>1.9008569368908299E-2</v>
      </c>
      <c r="EQ224" s="89">
        <v>25.861945326920601</v>
      </c>
      <c r="ER224" s="380">
        <v>12.183282771537099</v>
      </c>
      <c r="ES224" s="380">
        <v>0</v>
      </c>
      <c r="ET224" s="89">
        <v>2.4726729062600898</v>
      </c>
      <c r="EU224" s="380">
        <v>0.86090429116897904</v>
      </c>
      <c r="EV224" s="380">
        <v>0</v>
      </c>
      <c r="EW224" s="89">
        <v>14.146631381105101</v>
      </c>
      <c r="EX224" s="380">
        <v>6.9540571791601504</v>
      </c>
      <c r="EY224" s="380">
        <v>8.0992238964806604E-2</v>
      </c>
      <c r="EZ224" s="89">
        <v>1.8591070400340199</v>
      </c>
      <c r="FA224" s="380">
        <v>1.3441143953289201</v>
      </c>
      <c r="FB224" s="380">
        <v>0</v>
      </c>
      <c r="FC224" s="381">
        <v>7.7165666167565594E-2</v>
      </c>
      <c r="FD224" s="380">
        <v>0</v>
      </c>
      <c r="FE224" s="380">
        <v>7.7165666167565594E-2</v>
      </c>
      <c r="FF224" s="89">
        <v>0.50934921696624602</v>
      </c>
      <c r="FG224" s="380">
        <v>0.67510007697945995</v>
      </c>
      <c r="FH224" s="380">
        <v>5.1438498320759599E-2</v>
      </c>
      <c r="FI224" s="89">
        <v>0</v>
      </c>
      <c r="FJ224" s="380">
        <v>0</v>
      </c>
      <c r="FK224" s="380">
        <v>0</v>
      </c>
      <c r="FL224" s="89">
        <v>12.367156038926099</v>
      </c>
      <c r="FM224" s="380">
        <v>2.8318756794261501</v>
      </c>
      <c r="FN224" s="380">
        <v>0</v>
      </c>
      <c r="FO224" s="89">
        <v>2.1893580863005901</v>
      </c>
      <c r="FP224" s="380">
        <v>0.84917983460586099</v>
      </c>
      <c r="FQ224" s="380">
        <v>2.47672742125403E-2</v>
      </c>
      <c r="FS224" s="118">
        <v>2339.4019788564001</v>
      </c>
      <c r="FT224" s="118">
        <v>0.81166692985266176</v>
      </c>
      <c r="FU224" s="118">
        <v>2.0068396651119902</v>
      </c>
      <c r="FV224" s="207">
        <v>6.6522022522704187</v>
      </c>
    </row>
    <row r="225" spans="2:178">
      <c r="B225" s="73" t="s">
        <v>17</v>
      </c>
      <c r="C225" s="73" t="s">
        <v>476</v>
      </c>
      <c r="D225" s="143" t="s">
        <v>489</v>
      </c>
      <c r="E225" s="143">
        <v>53.8</v>
      </c>
      <c r="F225" s="89">
        <v>-690</v>
      </c>
      <c r="G225" s="404" t="s">
        <v>32</v>
      </c>
      <c r="H225" s="73" t="s">
        <v>23</v>
      </c>
      <c r="I225" s="73" t="s">
        <v>1126</v>
      </c>
      <c r="K225" s="73">
        <v>25</v>
      </c>
      <c r="L225" s="73">
        <v>0.01</v>
      </c>
      <c r="N225" s="135">
        <v>397.32873976432967</v>
      </c>
      <c r="O225" s="379">
        <v>28110</v>
      </c>
      <c r="P225" s="379">
        <v>4270</v>
      </c>
      <c r="Q225" s="203"/>
      <c r="R225" s="381">
        <v>7.7421840032537412</v>
      </c>
      <c r="S225" s="380">
        <v>10.572323084693076</v>
      </c>
      <c r="T225" s="380">
        <v>7.7421840032537412</v>
      </c>
      <c r="U225" s="381">
        <v>13.060219969841478</v>
      </c>
      <c r="V225" s="380">
        <v>17.936521638182203</v>
      </c>
      <c r="W225" s="380">
        <v>13.060219969841478</v>
      </c>
      <c r="X225" s="89">
        <v>138.69051578034876</v>
      </c>
      <c r="Y225" s="380">
        <v>31.257117440245825</v>
      </c>
      <c r="Z225" s="380">
        <v>5.2060177737259075</v>
      </c>
      <c r="AA225" s="89">
        <v>512.91307048506303</v>
      </c>
      <c r="AB225" s="380">
        <v>111.41499769218549</v>
      </c>
      <c r="AC225" s="380">
        <v>1.2639091807739267</v>
      </c>
      <c r="AD225" s="381">
        <v>3.2292005466775824</v>
      </c>
      <c r="AE225" s="380">
        <v>55.848633261712592</v>
      </c>
      <c r="AF225" s="380">
        <v>3.2292005466775824</v>
      </c>
      <c r="AG225" s="381">
        <v>1498.0628991073495</v>
      </c>
      <c r="AH225" s="380">
        <v>1933.1852200127619</v>
      </c>
      <c r="AI225" s="380">
        <v>1498.0628991073495</v>
      </c>
      <c r="AJ225" s="89">
        <v>194147.96504138221</v>
      </c>
      <c r="AK225" s="380">
        <v>24895.840316503509</v>
      </c>
      <c r="AL225" s="380">
        <v>40.50432795713246</v>
      </c>
      <c r="AM225" s="381">
        <v>199.48489165744078</v>
      </c>
      <c r="AN225" s="380">
        <v>287.81171265522732</v>
      </c>
      <c r="AO225" s="380">
        <v>199.48489165744078</v>
      </c>
      <c r="AP225" s="89">
        <v>2512.5409695392796</v>
      </c>
      <c r="AQ225" s="380">
        <v>468.80012966546758</v>
      </c>
      <c r="AR225" s="380">
        <v>263.51159776401863</v>
      </c>
      <c r="AS225" s="381">
        <v>39.742732073270204</v>
      </c>
      <c r="AT225" s="380">
        <v>56.470490172947521</v>
      </c>
      <c r="AU225" s="380">
        <v>39.742732073270204</v>
      </c>
      <c r="AV225" s="381">
        <v>0.85998921467530809</v>
      </c>
      <c r="AW225" s="380">
        <v>1.4939063624230513</v>
      </c>
      <c r="AX225" s="380">
        <v>0.85998921467530809</v>
      </c>
      <c r="AY225" s="381">
        <v>1.4519954084950604</v>
      </c>
      <c r="AZ225" s="380">
        <v>4.6147091258205455</v>
      </c>
      <c r="BA225" s="380">
        <v>1.4519954084950604</v>
      </c>
      <c r="BB225" s="89">
        <v>15.075088423792781</v>
      </c>
      <c r="BC225" s="382">
        <v>3.932032745015424</v>
      </c>
      <c r="BD225" s="382">
        <v>0.1214596564383721</v>
      </c>
      <c r="BE225" s="381">
        <v>6.7071523050408954</v>
      </c>
      <c r="BF225" s="380">
        <v>10.236939376818277</v>
      </c>
      <c r="BG225" s="380">
        <v>6.7071523050408954</v>
      </c>
      <c r="BH225" s="89">
        <v>352.62913997560366</v>
      </c>
      <c r="BI225" s="380">
        <v>42.766429804141517</v>
      </c>
      <c r="BJ225" s="380">
        <v>2.3586792772001139</v>
      </c>
      <c r="BK225" s="89">
        <v>1060.032132947051</v>
      </c>
      <c r="BL225" s="380">
        <v>137.78912680614928</v>
      </c>
      <c r="BM225" s="380">
        <v>3.049569495360501</v>
      </c>
      <c r="BN225" s="89">
        <v>1011.2273875226871</v>
      </c>
      <c r="BO225" s="380">
        <v>292.43700274991846</v>
      </c>
      <c r="BP225" s="380">
        <v>18.187066790586481</v>
      </c>
      <c r="BQ225" s="381">
        <v>5.539634346134116E-2</v>
      </c>
      <c r="BR225" s="380">
        <v>0.1157698402896212</v>
      </c>
      <c r="BS225" s="380">
        <v>5.539634346134116E-2</v>
      </c>
      <c r="BT225" s="381">
        <v>1.0940382780262472</v>
      </c>
      <c r="BU225" s="380">
        <v>0.90536603309238184</v>
      </c>
      <c r="BV225" s="380">
        <v>1.0940382780262472</v>
      </c>
      <c r="BW225" s="381">
        <v>0.63443364912706601</v>
      </c>
      <c r="BX225" s="380">
        <v>1.128978084610859</v>
      </c>
      <c r="BY225" s="380">
        <v>0.63443364912706601</v>
      </c>
      <c r="BZ225" s="89">
        <v>8.7750234266484313</v>
      </c>
      <c r="CA225" s="380">
        <v>6.8166572971760635</v>
      </c>
      <c r="CB225" s="380">
        <v>2.7108392162302506</v>
      </c>
      <c r="CC225" s="381">
        <v>0.2116153044466117</v>
      </c>
      <c r="CD225" s="380">
        <v>0.94778098625010587</v>
      </c>
      <c r="CE225" s="380">
        <v>0.2116153044466117</v>
      </c>
      <c r="CF225" s="89">
        <v>18.109387139584889</v>
      </c>
      <c r="CG225" s="380">
        <v>5.93695393323868</v>
      </c>
      <c r="CH225" s="380">
        <v>0.73136793494919239</v>
      </c>
      <c r="CI225" s="89">
        <v>4.9549980553537702</v>
      </c>
      <c r="CJ225" s="380">
        <v>2.210179820658563</v>
      </c>
      <c r="CK225" s="380">
        <v>0.64844462341315845</v>
      </c>
      <c r="CL225" s="381">
        <v>3.002424771794892</v>
      </c>
      <c r="CM225" s="380">
        <v>4.5578036268374023</v>
      </c>
      <c r="CN225" s="380">
        <v>3.002424771794892</v>
      </c>
      <c r="CO225" s="89">
        <v>671.46056652452739</v>
      </c>
      <c r="CP225" s="380">
        <v>135.70037016981732</v>
      </c>
      <c r="CQ225" s="380">
        <v>4.5533112197893792E-2</v>
      </c>
      <c r="CR225" s="89">
        <v>374.99090933938896</v>
      </c>
      <c r="CS225" s="380">
        <v>74.322381611413036</v>
      </c>
      <c r="CT225" s="380">
        <v>4.3066459499608606E-2</v>
      </c>
      <c r="CU225" s="89">
        <v>4.9006920543586583</v>
      </c>
      <c r="CV225" s="380">
        <v>2.3591155846766028</v>
      </c>
      <c r="CW225" s="380">
        <v>0</v>
      </c>
      <c r="CX225" s="89">
        <v>0</v>
      </c>
      <c r="CY225" s="380">
        <v>0</v>
      </c>
      <c r="CZ225" s="380">
        <v>0</v>
      </c>
      <c r="DA225" s="89">
        <v>0</v>
      </c>
      <c r="DB225" s="380">
        <v>0</v>
      </c>
      <c r="DC225" s="380">
        <v>0</v>
      </c>
      <c r="DD225" s="381">
        <v>0.39518927752975175</v>
      </c>
      <c r="DE225" s="380">
        <v>0</v>
      </c>
      <c r="DF225" s="380">
        <v>0.39518927752975175</v>
      </c>
      <c r="DG225" s="381">
        <v>0.24656464472114367</v>
      </c>
      <c r="DH225" s="380">
        <v>0</v>
      </c>
      <c r="DI225" s="380">
        <v>0.24656464472114367</v>
      </c>
      <c r="DJ225" s="89">
        <v>7.4352776197676844</v>
      </c>
      <c r="DK225" s="380">
        <v>6.3977085405003695</v>
      </c>
      <c r="DL225" s="380">
        <v>0</v>
      </c>
      <c r="DM225" s="89">
        <v>336.6321496157164</v>
      </c>
      <c r="DN225" s="380">
        <v>56.633910562848804</v>
      </c>
      <c r="DO225" s="380">
        <v>0</v>
      </c>
      <c r="DP225" s="89">
        <v>843.37623690432224</v>
      </c>
      <c r="DQ225" s="380">
        <v>166.05495773732147</v>
      </c>
      <c r="DR225" s="380">
        <v>3.1151904759039003E-2</v>
      </c>
      <c r="DS225" s="89">
        <v>123.8065220170339</v>
      </c>
      <c r="DT225" s="380">
        <v>26.934455395735547</v>
      </c>
      <c r="DU225" s="380">
        <v>0</v>
      </c>
      <c r="DV225" s="89">
        <v>615.82246009052108</v>
      </c>
      <c r="DW225" s="380">
        <v>131.91983376418773</v>
      </c>
      <c r="DX225" s="380">
        <v>0.13375870242147303</v>
      </c>
      <c r="DY225" s="89">
        <v>138.97940854171722</v>
      </c>
      <c r="DZ225" s="380">
        <v>34.922988748314978</v>
      </c>
      <c r="EA225" s="380">
        <v>0</v>
      </c>
      <c r="EB225" s="89">
        <v>38.55618273525522</v>
      </c>
      <c r="EC225" s="380">
        <v>11.180419666599978</v>
      </c>
      <c r="ED225" s="380">
        <v>4.2991025235680748E-2</v>
      </c>
      <c r="EE225" s="89">
        <v>139.89329880142813</v>
      </c>
      <c r="EF225" s="380">
        <v>28.193050444220237</v>
      </c>
      <c r="EG225" s="380">
        <v>0</v>
      </c>
      <c r="EH225" s="89">
        <v>15.481266521998426</v>
      </c>
      <c r="EI225" s="380">
        <v>3.8452760665862757</v>
      </c>
      <c r="EJ225" s="380">
        <v>0</v>
      </c>
      <c r="EK225" s="89">
        <v>82.844822368249766</v>
      </c>
      <c r="EL225" s="380">
        <v>18.787715075511947</v>
      </c>
      <c r="EM225" s="380">
        <v>0</v>
      </c>
      <c r="EN225" s="89">
        <v>14.104617974010823</v>
      </c>
      <c r="EO225" s="380">
        <v>3.438494742938059</v>
      </c>
      <c r="EP225" s="380">
        <v>2.1833423078453328E-2</v>
      </c>
      <c r="EQ225" s="89">
        <v>32.428707650542641</v>
      </c>
      <c r="ER225" s="380">
        <v>9.1638236174977763</v>
      </c>
      <c r="ES225" s="380">
        <v>0</v>
      </c>
      <c r="ET225" s="89">
        <v>3.1314845573776915</v>
      </c>
      <c r="EU225" s="380">
        <v>1.314637879663046</v>
      </c>
      <c r="EV225" s="380">
        <v>0</v>
      </c>
      <c r="EW225" s="89">
        <v>16.835008715485536</v>
      </c>
      <c r="EX225" s="380">
        <v>5.4905861012132604</v>
      </c>
      <c r="EY225" s="380">
        <v>0</v>
      </c>
      <c r="EZ225" s="89">
        <v>2.1882414764224629</v>
      </c>
      <c r="FA225" s="380">
        <v>1.1202202708597973</v>
      </c>
      <c r="FB225" s="380">
        <v>2.2215653265251763E-2</v>
      </c>
      <c r="FC225" s="381">
        <v>8.8646788324659512E-2</v>
      </c>
      <c r="FD225" s="380">
        <v>0</v>
      </c>
      <c r="FE225" s="380">
        <v>8.8646788324659512E-2</v>
      </c>
      <c r="FF225" s="89">
        <v>1.0774956269339919</v>
      </c>
      <c r="FG225" s="380">
        <v>1.1014637504495632</v>
      </c>
      <c r="FH225" s="380">
        <v>0.11492036071535722</v>
      </c>
      <c r="FI225" s="381">
        <v>3.594762402670592E-2</v>
      </c>
      <c r="FJ225" s="380">
        <v>0</v>
      </c>
      <c r="FK225" s="380">
        <v>3.594762402670592E-2</v>
      </c>
      <c r="FL225" s="89">
        <v>16.549095647569462</v>
      </c>
      <c r="FM225" s="380">
        <v>5.3106286226374975</v>
      </c>
      <c r="FN225" s="380">
        <v>3.1464063980011746E-2</v>
      </c>
      <c r="FO225" s="89">
        <v>3.38844511248123</v>
      </c>
      <c r="FP225" s="380">
        <v>1.5719475402783025</v>
      </c>
      <c r="FQ225" s="380">
        <v>0</v>
      </c>
      <c r="FS225" s="118">
        <v>2779.07131730947</v>
      </c>
      <c r="FT225" s="118">
        <v>0.8341307996303905</v>
      </c>
      <c r="FU225" s="118">
        <v>1.7906049181496713</v>
      </c>
      <c r="FV225" s="207">
        <v>7.5627373970744012</v>
      </c>
    </row>
    <row r="226" spans="2:178">
      <c r="B226" s="73" t="s">
        <v>17</v>
      </c>
      <c r="C226" s="73" t="s">
        <v>476</v>
      </c>
      <c r="D226" s="143" t="s">
        <v>489</v>
      </c>
      <c r="E226" s="143">
        <v>53.8</v>
      </c>
      <c r="F226" s="89">
        <v>-690</v>
      </c>
      <c r="G226" s="404" t="s">
        <v>32</v>
      </c>
      <c r="H226" s="73" t="s">
        <v>23</v>
      </c>
      <c r="I226" s="73" t="s">
        <v>1127</v>
      </c>
      <c r="K226" s="73">
        <v>25</v>
      </c>
      <c r="L226" s="73">
        <v>0.01</v>
      </c>
      <c r="N226" s="135">
        <v>607.6792490513277</v>
      </c>
      <c r="O226" s="379">
        <v>24810</v>
      </c>
      <c r="P226" s="379">
        <v>4390</v>
      </c>
      <c r="Q226" s="203"/>
      <c r="R226" s="381">
        <v>3.95551609564111</v>
      </c>
      <c r="S226" s="380">
        <v>10.511275638065401</v>
      </c>
      <c r="T226" s="380">
        <v>3.95551609564111</v>
      </c>
      <c r="U226" s="381">
        <v>5.7635853451946497</v>
      </c>
      <c r="V226" s="380">
        <v>19.0812996078736</v>
      </c>
      <c r="W226" s="380">
        <v>5.7635853451946497</v>
      </c>
      <c r="X226" s="89">
        <v>148.93757969842801</v>
      </c>
      <c r="Y226" s="380">
        <v>32.375843566876597</v>
      </c>
      <c r="Z226" s="380">
        <v>2.50862343580539</v>
      </c>
      <c r="AA226" s="89">
        <v>596.03065652638804</v>
      </c>
      <c r="AB226" s="380">
        <v>196.69339952934399</v>
      </c>
      <c r="AC226" s="380">
        <v>0.56465443110885805</v>
      </c>
      <c r="AD226" s="89">
        <v>45.9861941690801</v>
      </c>
      <c r="AE226" s="380">
        <v>85.792160273299999</v>
      </c>
      <c r="AF226" s="380">
        <v>1.66341921102906</v>
      </c>
      <c r="AG226" s="381">
        <v>503.88740984432502</v>
      </c>
      <c r="AH226" s="380">
        <v>2724.72983909597</v>
      </c>
      <c r="AI226" s="380">
        <v>503.88740984432502</v>
      </c>
      <c r="AJ226" s="89">
        <v>198609.36944862499</v>
      </c>
      <c r="AK226" s="380">
        <v>21854.071954204799</v>
      </c>
      <c r="AL226" s="380">
        <v>20.651488695752398</v>
      </c>
      <c r="AM226" s="89">
        <v>208.77402942594199</v>
      </c>
      <c r="AN226" s="380">
        <v>345.98027854257799</v>
      </c>
      <c r="AO226" s="380">
        <v>146.38665253732401</v>
      </c>
      <c r="AP226" s="89">
        <v>2628.3770837069801</v>
      </c>
      <c r="AQ226" s="380">
        <v>683.36464586713203</v>
      </c>
      <c r="AR226" s="380">
        <v>175.45157783824399</v>
      </c>
      <c r="AS226" s="381">
        <v>19.641942698442801</v>
      </c>
      <c r="AT226" s="380">
        <v>69.504348240405207</v>
      </c>
      <c r="AU226" s="380">
        <v>19.641942698442801</v>
      </c>
      <c r="AV226" s="89">
        <v>1.10400798458576</v>
      </c>
      <c r="AW226" s="380">
        <v>1.7965058116466199</v>
      </c>
      <c r="AX226" s="380">
        <v>0.65115097744681305</v>
      </c>
      <c r="AY226" s="381">
        <v>1.1030692700193001</v>
      </c>
      <c r="AZ226" s="380">
        <v>0</v>
      </c>
      <c r="BA226" s="380">
        <v>1.1030692700193001</v>
      </c>
      <c r="BB226" s="89">
        <v>16.0316474692908</v>
      </c>
      <c r="BC226" s="382">
        <v>3.3684259725795198</v>
      </c>
      <c r="BD226" s="382">
        <v>7.9332300971690306E-2</v>
      </c>
      <c r="BE226" s="381">
        <v>3.6075139645082999</v>
      </c>
      <c r="BF226" s="380">
        <v>12.4434635399112</v>
      </c>
      <c r="BG226" s="380">
        <v>3.6075139645082999</v>
      </c>
      <c r="BH226" s="89">
        <v>396.54107085531001</v>
      </c>
      <c r="BI226" s="380">
        <v>58.020828717319802</v>
      </c>
      <c r="BJ226" s="380">
        <v>1.06554224218667</v>
      </c>
      <c r="BK226" s="89">
        <v>1284.17242120373</v>
      </c>
      <c r="BL226" s="380">
        <v>312.78667016922299</v>
      </c>
      <c r="BM226" s="380">
        <v>1.5216663571747</v>
      </c>
      <c r="BN226" s="89">
        <v>1172.5500247166699</v>
      </c>
      <c r="BO226" s="380">
        <v>327.85823329854702</v>
      </c>
      <c r="BP226" s="380">
        <v>10.2007520480169</v>
      </c>
      <c r="BQ226" s="89">
        <v>0.20798943924284399</v>
      </c>
      <c r="BR226" s="380">
        <v>0.41597887848568699</v>
      </c>
      <c r="BS226" s="380">
        <v>5.3488636933293601E-2</v>
      </c>
      <c r="BT226" s="381">
        <v>0.59910522491190199</v>
      </c>
      <c r="BU226" s="380">
        <v>1.8886919882026201</v>
      </c>
      <c r="BV226" s="380">
        <v>0.59910522491190199</v>
      </c>
      <c r="BW226" s="381">
        <v>0.375368376115082</v>
      </c>
      <c r="BX226" s="380">
        <v>0.878430332311125</v>
      </c>
      <c r="BY226" s="380">
        <v>0.375368376115082</v>
      </c>
      <c r="BZ226" s="89">
        <v>8.0568913283413099</v>
      </c>
      <c r="CA226" s="380">
        <v>8.2155252170717397</v>
      </c>
      <c r="CB226" s="380">
        <v>1.1596674402409199</v>
      </c>
      <c r="CC226" s="89">
        <v>1.1558185136322601</v>
      </c>
      <c r="CD226" s="380">
        <v>0.93771061173454495</v>
      </c>
      <c r="CE226" s="380">
        <v>0.101059561573297</v>
      </c>
      <c r="CF226" s="89">
        <v>16.3080341446123</v>
      </c>
      <c r="CG226" s="380">
        <v>7.569299422906</v>
      </c>
      <c r="CH226" s="380">
        <v>0.40230639207081498</v>
      </c>
      <c r="CI226" s="89">
        <v>4.7492627095877404</v>
      </c>
      <c r="CJ226" s="380">
        <v>2.9330536774784099</v>
      </c>
      <c r="CK226" s="380">
        <v>0.364855822133554</v>
      </c>
      <c r="CL226" s="381">
        <v>1.7739705524338001</v>
      </c>
      <c r="CM226" s="380">
        <v>4.3868927487706202</v>
      </c>
      <c r="CN226" s="380">
        <v>1.7739705524338001</v>
      </c>
      <c r="CO226" s="89">
        <v>668.19177596933503</v>
      </c>
      <c r="CP226" s="380">
        <v>125.93238349184099</v>
      </c>
      <c r="CQ226" s="380">
        <v>1.8373811347745201E-2</v>
      </c>
      <c r="CR226" s="89">
        <v>352.675173421691</v>
      </c>
      <c r="CS226" s="380">
        <v>72.063612997852999</v>
      </c>
      <c r="CT226" s="380">
        <v>2.0062979936514298E-2</v>
      </c>
      <c r="CU226" s="89">
        <v>4.0206973494285503</v>
      </c>
      <c r="CV226" s="380">
        <v>2.3238527947791798</v>
      </c>
      <c r="CW226" s="380">
        <v>5.9019733471998202E-2</v>
      </c>
      <c r="CX226" s="89">
        <v>0</v>
      </c>
      <c r="CY226" s="380">
        <v>0</v>
      </c>
      <c r="CZ226" s="380">
        <v>0</v>
      </c>
      <c r="DA226" s="89">
        <v>0</v>
      </c>
      <c r="DB226" s="380">
        <v>0</v>
      </c>
      <c r="DC226" s="380">
        <v>0</v>
      </c>
      <c r="DD226" s="381">
        <v>0.15752860614025699</v>
      </c>
      <c r="DE226" s="380">
        <v>0</v>
      </c>
      <c r="DF226" s="380">
        <v>0.15752860614025699</v>
      </c>
      <c r="DG226" s="381">
        <v>0.119858375770224</v>
      </c>
      <c r="DH226" s="380">
        <v>0</v>
      </c>
      <c r="DI226" s="380">
        <v>0.119858375770224</v>
      </c>
      <c r="DJ226" s="89">
        <v>8.9220237773459399</v>
      </c>
      <c r="DK226" s="380">
        <v>7.5739855512247098</v>
      </c>
      <c r="DL226" s="380">
        <v>0</v>
      </c>
      <c r="DM226" s="89">
        <v>333.91806916900799</v>
      </c>
      <c r="DN226" s="380">
        <v>78.174362780915999</v>
      </c>
      <c r="DO226" s="380">
        <v>0</v>
      </c>
      <c r="DP226" s="89">
        <v>844.34558890327401</v>
      </c>
      <c r="DQ226" s="380">
        <v>190.24933363300099</v>
      </c>
      <c r="DR226" s="380">
        <v>1.75893839771704E-2</v>
      </c>
      <c r="DS226" s="89">
        <v>124.619392301069</v>
      </c>
      <c r="DT226" s="380">
        <v>33.696902014128398</v>
      </c>
      <c r="DU226" s="380">
        <v>0</v>
      </c>
      <c r="DV226" s="89">
        <v>603.06322046676303</v>
      </c>
      <c r="DW226" s="380">
        <v>160.13510424212001</v>
      </c>
      <c r="DX226" s="380">
        <v>7.5503296795398606E-2</v>
      </c>
      <c r="DY226" s="89">
        <v>136.62137400089901</v>
      </c>
      <c r="DZ226" s="380">
        <v>37.150351644808801</v>
      </c>
      <c r="EA226" s="380">
        <v>8.4607896024752396E-2</v>
      </c>
      <c r="EB226" s="89">
        <v>37.938994228090301</v>
      </c>
      <c r="EC226" s="380">
        <v>10.9472804749925</v>
      </c>
      <c r="ED226" s="380">
        <v>0</v>
      </c>
      <c r="EE226" s="89">
        <v>133.57976671098601</v>
      </c>
      <c r="EF226" s="380">
        <v>30.938981514121501</v>
      </c>
      <c r="EG226" s="380">
        <v>8.90242340963351E-2</v>
      </c>
      <c r="EH226" s="89">
        <v>15.475131681382001</v>
      </c>
      <c r="EI226" s="380">
        <v>4.3093855968981201</v>
      </c>
      <c r="EJ226" s="380">
        <v>1.24114619655398E-2</v>
      </c>
      <c r="EK226" s="89">
        <v>77.270060949986998</v>
      </c>
      <c r="EL226" s="380">
        <v>21.4199083590687</v>
      </c>
      <c r="EM226" s="380">
        <v>0</v>
      </c>
      <c r="EN226" s="89">
        <v>13.382009779341001</v>
      </c>
      <c r="EO226" s="380">
        <v>3.3227087976832199</v>
      </c>
      <c r="EP226" s="380">
        <v>0</v>
      </c>
      <c r="EQ226" s="89">
        <v>28.4705181935289</v>
      </c>
      <c r="ER226" s="380">
        <v>7.9776443521803104</v>
      </c>
      <c r="ES226" s="380">
        <v>0</v>
      </c>
      <c r="ET226" s="89">
        <v>2.9052852611262199</v>
      </c>
      <c r="EU226" s="380">
        <v>1.03937046025196</v>
      </c>
      <c r="EV226" s="380">
        <v>0</v>
      </c>
      <c r="EW226" s="89">
        <v>15.006245758969801</v>
      </c>
      <c r="EX226" s="380">
        <v>5.3016221080143797</v>
      </c>
      <c r="EY226" s="380">
        <v>5.2552950020122002E-2</v>
      </c>
      <c r="EZ226" s="89">
        <v>2.0426891896872701</v>
      </c>
      <c r="FA226" s="380">
        <v>0.92208548835592197</v>
      </c>
      <c r="FB226" s="380">
        <v>0</v>
      </c>
      <c r="FC226" s="381">
        <v>5.0049358330305597E-2</v>
      </c>
      <c r="FD226" s="380">
        <v>0</v>
      </c>
      <c r="FE226" s="380">
        <v>5.0049358330305597E-2</v>
      </c>
      <c r="FF226" s="89">
        <v>1.2856962370004099</v>
      </c>
      <c r="FG226" s="380">
        <v>1.3295469048011801</v>
      </c>
      <c r="FH226" s="380">
        <v>4.6799101356064403E-2</v>
      </c>
      <c r="FI226" s="381">
        <v>2.84399511175937E-2</v>
      </c>
      <c r="FJ226" s="380">
        <v>0</v>
      </c>
      <c r="FK226" s="380">
        <v>2.84399511175937E-2</v>
      </c>
      <c r="FL226" s="89">
        <v>19.822707789199399</v>
      </c>
      <c r="FM226" s="380">
        <v>5.8098769145237403</v>
      </c>
      <c r="FN226" s="380">
        <v>1.77575073350562E-2</v>
      </c>
      <c r="FO226" s="89">
        <v>4.08067306699445</v>
      </c>
      <c r="FP226" s="380">
        <v>1.36142742880652</v>
      </c>
      <c r="FQ226" s="380">
        <v>1.6065127936238401E-2</v>
      </c>
      <c r="FS226" s="118">
        <v>2721.3135200158022</v>
      </c>
      <c r="FT226" s="118">
        <v>0.84531313822102871</v>
      </c>
      <c r="FU226" s="118">
        <v>1.8946379737662544</v>
      </c>
      <c r="FV226" s="207">
        <v>9.7042212242941375</v>
      </c>
    </row>
    <row r="227" spans="2:178">
      <c r="B227" s="73" t="s">
        <v>17</v>
      </c>
      <c r="C227" s="73" t="s">
        <v>476</v>
      </c>
      <c r="D227" s="143" t="s">
        <v>489</v>
      </c>
      <c r="E227" s="143">
        <v>53.8</v>
      </c>
      <c r="F227" s="89">
        <v>-690</v>
      </c>
      <c r="G227" s="404" t="s">
        <v>32</v>
      </c>
      <c r="H227" s="73" t="s">
        <v>23</v>
      </c>
      <c r="I227" s="73" t="s">
        <v>1128</v>
      </c>
      <c r="K227" s="73">
        <v>25</v>
      </c>
      <c r="L227" s="73">
        <v>0.01</v>
      </c>
      <c r="N227" s="135">
        <v>588.98142600359449</v>
      </c>
      <c r="O227" s="379">
        <v>28610.000000000004</v>
      </c>
      <c r="P227" s="379">
        <v>3990</v>
      </c>
      <c r="Q227" s="203"/>
      <c r="R227" s="381">
        <v>5.1866458917140186</v>
      </c>
      <c r="S227" s="380">
        <v>9.922587214017641</v>
      </c>
      <c r="T227" s="380">
        <v>5.1866458917140186</v>
      </c>
      <c r="U227" s="381">
        <v>7.6049038381862148</v>
      </c>
      <c r="V227" s="380">
        <v>16.842971430044649</v>
      </c>
      <c r="W227" s="380">
        <v>7.6049038381862148</v>
      </c>
      <c r="X227" s="89">
        <v>154.28327882023825</v>
      </c>
      <c r="Y227" s="380">
        <v>60.054525274350823</v>
      </c>
      <c r="Z227" s="380">
        <v>3.1001386277567953</v>
      </c>
      <c r="AA227" s="89">
        <v>503.09348280752721</v>
      </c>
      <c r="AB227" s="380">
        <v>156.36053664337672</v>
      </c>
      <c r="AC227" s="380">
        <v>0.93120469321464439</v>
      </c>
      <c r="AD227" s="89">
        <v>102.88911892375184</v>
      </c>
      <c r="AE227" s="380">
        <v>86.915337382725824</v>
      </c>
      <c r="AF227" s="380">
        <v>2.5975461633619052</v>
      </c>
      <c r="AG227" s="381">
        <v>784.03904930427257</v>
      </c>
      <c r="AH227" s="380">
        <v>1220.8940910362492</v>
      </c>
      <c r="AI227" s="380">
        <v>784.03904930427257</v>
      </c>
      <c r="AJ227" s="89">
        <v>200387.01160645855</v>
      </c>
      <c r="AK227" s="380">
        <v>26760.013430051044</v>
      </c>
      <c r="AL227" s="380">
        <v>27.756149875191301</v>
      </c>
      <c r="AM227" s="381">
        <v>182.06040131277754</v>
      </c>
      <c r="AN227" s="380">
        <v>449.07559134402095</v>
      </c>
      <c r="AO227" s="380">
        <v>182.06040131277754</v>
      </c>
      <c r="AP227" s="89">
        <v>2542.6894050669857</v>
      </c>
      <c r="AQ227" s="380">
        <v>484.85078089007646</v>
      </c>
      <c r="AR227" s="380">
        <v>243.91027059773768</v>
      </c>
      <c r="AS227" s="381">
        <v>31.223829614013297</v>
      </c>
      <c r="AT227" s="380">
        <v>56.554181858870102</v>
      </c>
      <c r="AU227" s="380">
        <v>31.223829614013297</v>
      </c>
      <c r="AV227" s="89">
        <v>1.1542087366527698</v>
      </c>
      <c r="AW227" s="380">
        <v>2.1860048082478456</v>
      </c>
      <c r="AX227" s="380">
        <v>0.73724157839786741</v>
      </c>
      <c r="AY227" s="381">
        <v>0.80453611975380646</v>
      </c>
      <c r="AZ227" s="380">
        <v>5.7258275412002053</v>
      </c>
      <c r="BA227" s="380">
        <v>0.80453611975380646</v>
      </c>
      <c r="BB227" s="89">
        <v>16.030925447915742</v>
      </c>
      <c r="BC227" s="382">
        <v>3.3409785407795485</v>
      </c>
      <c r="BD227" s="382">
        <v>0.1034271906999459</v>
      </c>
      <c r="BE227" s="381">
        <v>6.5124104171966941</v>
      </c>
      <c r="BF227" s="380">
        <v>10.484472675134221</v>
      </c>
      <c r="BG227" s="380">
        <v>6.5124104171966941</v>
      </c>
      <c r="BH227" s="89">
        <v>372.93327281380886</v>
      </c>
      <c r="BI227" s="380">
        <v>33.883537983728374</v>
      </c>
      <c r="BJ227" s="380">
        <v>1.9360120431101329</v>
      </c>
      <c r="BK227" s="89">
        <v>1093.3809931984979</v>
      </c>
      <c r="BL227" s="380">
        <v>209.6685397675993</v>
      </c>
      <c r="BM227" s="380">
        <v>2.6751385986958707</v>
      </c>
      <c r="BN227" s="89">
        <v>1019.4857342425084</v>
      </c>
      <c r="BO227" s="380">
        <v>219.97372920732994</v>
      </c>
      <c r="BP227" s="380">
        <v>14.779745979204467</v>
      </c>
      <c r="BQ227" s="89">
        <v>0.21487714523188076</v>
      </c>
      <c r="BR227" s="380">
        <v>0.42975429046376135</v>
      </c>
      <c r="BS227" s="380">
        <v>5.8025831342701284E-2</v>
      </c>
      <c r="BT227" s="381">
        <v>0.79137317004502716</v>
      </c>
      <c r="BU227" s="380">
        <v>1.7931738682029195</v>
      </c>
      <c r="BV227" s="380">
        <v>0.79137317004502716</v>
      </c>
      <c r="BW227" s="381">
        <v>0.38543983132082871</v>
      </c>
      <c r="BX227" s="380">
        <v>1.183875753551999</v>
      </c>
      <c r="BY227" s="380">
        <v>0.38543983132082871</v>
      </c>
      <c r="BZ227" s="89">
        <v>10.066885626434924</v>
      </c>
      <c r="CA227" s="380">
        <v>8.6977983236314156</v>
      </c>
      <c r="CB227" s="380">
        <v>2.2284188448222171</v>
      </c>
      <c r="CC227" s="89">
        <v>1.3694108878936542</v>
      </c>
      <c r="CD227" s="380">
        <v>1.0081151690972345</v>
      </c>
      <c r="CE227" s="380">
        <v>0.13999152671200943</v>
      </c>
      <c r="CF227" s="89">
        <v>19.524381759645212</v>
      </c>
      <c r="CG227" s="380">
        <v>8.4184332851016297</v>
      </c>
      <c r="CH227" s="380">
        <v>0.75621125158809277</v>
      </c>
      <c r="CI227" s="89">
        <v>6.5894594827235062</v>
      </c>
      <c r="CJ227" s="380">
        <v>3.6089334580472299</v>
      </c>
      <c r="CK227" s="380">
        <v>0.3781793646992368</v>
      </c>
      <c r="CL227" s="381">
        <v>2.5061271936776941</v>
      </c>
      <c r="CM227" s="380">
        <v>5.2724428723580736</v>
      </c>
      <c r="CN227" s="380">
        <v>2.5061271936776941</v>
      </c>
      <c r="CO227" s="89">
        <v>624.36786903964583</v>
      </c>
      <c r="CP227" s="380">
        <v>115.60591125748046</v>
      </c>
      <c r="CQ227" s="380">
        <v>0</v>
      </c>
      <c r="CR227" s="89">
        <v>417.84285432735766</v>
      </c>
      <c r="CS227" s="380">
        <v>83.264600602234296</v>
      </c>
      <c r="CT227" s="380">
        <v>1.9567778711268018E-2</v>
      </c>
      <c r="CU227" s="89">
        <v>5.0835519739156263</v>
      </c>
      <c r="CV227" s="380">
        <v>2.4223195946166709</v>
      </c>
      <c r="CW227" s="380">
        <v>3.6329569705035529E-2</v>
      </c>
      <c r="CX227" s="381">
        <v>2.7018074720797779E-2</v>
      </c>
      <c r="CY227" s="380">
        <v>0</v>
      </c>
      <c r="CZ227" s="380">
        <v>2.7018074720797779E-2</v>
      </c>
      <c r="DA227" s="89">
        <v>0</v>
      </c>
      <c r="DB227" s="380">
        <v>0</v>
      </c>
      <c r="DC227" s="380">
        <v>0</v>
      </c>
      <c r="DD227" s="381">
        <v>0.36801139887684114</v>
      </c>
      <c r="DE227" s="380">
        <v>0.13109815207357473</v>
      </c>
      <c r="DF227" s="380">
        <v>0.36801139887684114</v>
      </c>
      <c r="DG227" s="381">
        <v>0.13608840470223163</v>
      </c>
      <c r="DH227" s="380">
        <v>0</v>
      </c>
      <c r="DI227" s="380">
        <v>0.13608840470223163</v>
      </c>
      <c r="DJ227" s="89">
        <v>7.9426990005950282</v>
      </c>
      <c r="DK227" s="380">
        <v>4.8894052471425615</v>
      </c>
      <c r="DL227" s="380">
        <v>0</v>
      </c>
      <c r="DM227" s="89">
        <v>374.56309598919432</v>
      </c>
      <c r="DN227" s="380">
        <v>86.570161470849285</v>
      </c>
      <c r="DO227" s="380">
        <v>0</v>
      </c>
      <c r="DP227" s="89">
        <v>955.5046836075802</v>
      </c>
      <c r="DQ227" s="380">
        <v>171.35555650749012</v>
      </c>
      <c r="DR227" s="380">
        <v>0</v>
      </c>
      <c r="DS227" s="89">
        <v>140.20189535597376</v>
      </c>
      <c r="DT227" s="380">
        <v>25.556781388000317</v>
      </c>
      <c r="DU227" s="380">
        <v>0</v>
      </c>
      <c r="DV227" s="89">
        <v>689.02475816730157</v>
      </c>
      <c r="DW227" s="380">
        <v>141.49984183408287</v>
      </c>
      <c r="DX227" s="380">
        <v>0</v>
      </c>
      <c r="DY227" s="89">
        <v>147.51133806731775</v>
      </c>
      <c r="DZ227" s="380">
        <v>35.95742846879849</v>
      </c>
      <c r="EA227" s="380">
        <v>0</v>
      </c>
      <c r="EB227" s="89">
        <v>41.113010779784013</v>
      </c>
      <c r="EC227" s="380">
        <v>8.9835607283762666</v>
      </c>
      <c r="ED227" s="380">
        <v>0</v>
      </c>
      <c r="EE227" s="89">
        <v>155.11197865271336</v>
      </c>
      <c r="EF227" s="380">
        <v>30.739063947883135</v>
      </c>
      <c r="EG227" s="380">
        <v>0</v>
      </c>
      <c r="EH227" s="89">
        <v>18.025117143619802</v>
      </c>
      <c r="EI227" s="380">
        <v>3.863455281101511</v>
      </c>
      <c r="EJ227" s="380">
        <v>0</v>
      </c>
      <c r="EK227" s="89">
        <v>95.25789081081578</v>
      </c>
      <c r="EL227" s="380">
        <v>22.608742775486537</v>
      </c>
      <c r="EM227" s="380">
        <v>0</v>
      </c>
      <c r="EN227" s="89">
        <v>15.763740497439343</v>
      </c>
      <c r="EO227" s="380">
        <v>3.7755242576001775</v>
      </c>
      <c r="EP227" s="380">
        <v>1.6822243505216845E-2</v>
      </c>
      <c r="EQ227" s="89">
        <v>34.301246037089996</v>
      </c>
      <c r="ER227" s="380">
        <v>9.3155471426351895</v>
      </c>
      <c r="ES227" s="380">
        <v>0</v>
      </c>
      <c r="ET227" s="89">
        <v>3.652732528004393</v>
      </c>
      <c r="EU227" s="380">
        <v>1.667790835473794</v>
      </c>
      <c r="EV227" s="380">
        <v>0</v>
      </c>
      <c r="EW227" s="89">
        <v>18.648825456709702</v>
      </c>
      <c r="EX227" s="380">
        <v>6.4896991605600576</v>
      </c>
      <c r="EY227" s="380">
        <v>0</v>
      </c>
      <c r="EZ227" s="89">
        <v>2.4896563549342821</v>
      </c>
      <c r="FA227" s="380">
        <v>0.92931549033413385</v>
      </c>
      <c r="FB227" s="380">
        <v>1.7106644634284643E-2</v>
      </c>
      <c r="FC227" s="89">
        <v>0</v>
      </c>
      <c r="FD227" s="380">
        <v>0</v>
      </c>
      <c r="FE227" s="380">
        <v>0</v>
      </c>
      <c r="FF227" s="89">
        <v>1.7593894851775411</v>
      </c>
      <c r="FG227" s="380">
        <v>1.1329290022052632</v>
      </c>
      <c r="FH227" s="380">
        <v>0.14348237497763974</v>
      </c>
      <c r="FI227" s="381">
        <v>2.7714707164261922E-2</v>
      </c>
      <c r="FJ227" s="380">
        <v>0</v>
      </c>
      <c r="FK227" s="380">
        <v>2.7714707164261922E-2</v>
      </c>
      <c r="FL227" s="89">
        <v>29.934925433940109</v>
      </c>
      <c r="FM227" s="380">
        <v>6.3823373449187546</v>
      </c>
      <c r="FN227" s="380">
        <v>0</v>
      </c>
      <c r="FO227" s="89">
        <v>5.6745434086372555</v>
      </c>
      <c r="FP227" s="380">
        <v>2.2607053058798461</v>
      </c>
      <c r="FQ227" s="380">
        <v>2.1931306890458455E-2</v>
      </c>
      <c r="FS227" s="118">
        <v>3109.0128237758358</v>
      </c>
      <c r="FT227" s="118">
        <v>0.82228036519725412</v>
      </c>
      <c r="FU227" s="118">
        <v>1.4942647997289593</v>
      </c>
      <c r="FV227" s="207">
        <v>12.02371780129884</v>
      </c>
    </row>
    <row r="228" spans="2:178">
      <c r="B228" s="73" t="s">
        <v>17</v>
      </c>
      <c r="C228" s="73" t="s">
        <v>476</v>
      </c>
      <c r="D228" s="143" t="s">
        <v>489</v>
      </c>
      <c r="E228" s="143">
        <v>53.8</v>
      </c>
      <c r="F228" s="89">
        <v>-690</v>
      </c>
      <c r="G228" s="404" t="s">
        <v>32</v>
      </c>
      <c r="H228" s="73" t="s">
        <v>23</v>
      </c>
      <c r="I228" s="73" t="s">
        <v>1129</v>
      </c>
      <c r="K228" s="73">
        <v>25</v>
      </c>
      <c r="L228" s="73">
        <v>0.01</v>
      </c>
      <c r="N228" s="135">
        <v>490.81785500299543</v>
      </c>
      <c r="O228" s="379">
        <v>25010</v>
      </c>
      <c r="P228" s="379">
        <v>4240</v>
      </c>
      <c r="Q228" s="203"/>
      <c r="R228" s="381">
        <v>3.4723557705686701</v>
      </c>
      <c r="S228" s="380">
        <v>11.2927600377804</v>
      </c>
      <c r="T228" s="380">
        <v>3.4723557705686701</v>
      </c>
      <c r="U228" s="381">
        <v>7.0908867653832202</v>
      </c>
      <c r="V228" s="380">
        <v>16.668419719101099</v>
      </c>
      <c r="W228" s="380">
        <v>7.0908867653832202</v>
      </c>
      <c r="X228" s="89">
        <v>119.967698426173</v>
      </c>
      <c r="Y228" s="380">
        <v>24.397871137940498</v>
      </c>
      <c r="Z228" s="380">
        <v>2.5398218362257499</v>
      </c>
      <c r="AA228" s="89">
        <v>445.78358504349399</v>
      </c>
      <c r="AB228" s="380">
        <v>91.102836694450602</v>
      </c>
      <c r="AC228" s="380">
        <v>0.31532213726092001</v>
      </c>
      <c r="AD228" s="89">
        <v>29.859390472003799</v>
      </c>
      <c r="AE228" s="380">
        <v>37.685706750738198</v>
      </c>
      <c r="AF228" s="380">
        <v>1.8794763160318899</v>
      </c>
      <c r="AG228" s="381">
        <v>472.807560457725</v>
      </c>
      <c r="AH228" s="380">
        <v>1812.30583709742</v>
      </c>
      <c r="AI228" s="380">
        <v>472.807560457725</v>
      </c>
      <c r="AJ228" s="89">
        <v>193769.653200189</v>
      </c>
      <c r="AK228" s="380">
        <v>18817.3919337304</v>
      </c>
      <c r="AL228" s="380">
        <v>22.3770232487885</v>
      </c>
      <c r="AM228" s="89">
        <v>251.130558396449</v>
      </c>
      <c r="AN228" s="380">
        <v>428.60655337286499</v>
      </c>
      <c r="AO228" s="380">
        <v>145.723012041131</v>
      </c>
      <c r="AP228" s="89">
        <v>2326.1605318073798</v>
      </c>
      <c r="AQ228" s="380">
        <v>707.73095498416899</v>
      </c>
      <c r="AR228" s="380">
        <v>142.27673760408399</v>
      </c>
      <c r="AS228" s="381">
        <v>18.231609996532999</v>
      </c>
      <c r="AT228" s="380">
        <v>58.550249631635097</v>
      </c>
      <c r="AU228" s="380">
        <v>18.231609996532999</v>
      </c>
      <c r="AV228" s="89">
        <v>1.4074858440612099</v>
      </c>
      <c r="AW228" s="380">
        <v>1.7065787472876801</v>
      </c>
      <c r="AX228" s="380">
        <v>0.51774733585009702</v>
      </c>
      <c r="AY228" s="381">
        <v>0.52348816662726205</v>
      </c>
      <c r="AZ228" s="380">
        <v>0</v>
      </c>
      <c r="BA228" s="380">
        <v>0.52348816662726205</v>
      </c>
      <c r="BB228" s="89">
        <v>15.3810451590734</v>
      </c>
      <c r="BC228" s="382">
        <v>3.0518224972127301</v>
      </c>
      <c r="BD228" s="382">
        <v>9.4220826300911206E-2</v>
      </c>
      <c r="BE228" s="381">
        <v>4.0076267997673201</v>
      </c>
      <c r="BF228" s="380">
        <v>12.118215504008299</v>
      </c>
      <c r="BG228" s="380">
        <v>4.0076267997673201</v>
      </c>
      <c r="BH228" s="89">
        <v>372.37701319558698</v>
      </c>
      <c r="BI228" s="380">
        <v>47.130005242559498</v>
      </c>
      <c r="BJ228" s="380">
        <v>1.13278556446335</v>
      </c>
      <c r="BK228" s="89">
        <v>936.94740833633102</v>
      </c>
      <c r="BL228" s="380">
        <v>136.59374421255399</v>
      </c>
      <c r="BM228" s="380">
        <v>1.4716674390729001</v>
      </c>
      <c r="BN228" s="89">
        <v>893.04161351552796</v>
      </c>
      <c r="BO228" s="380">
        <v>165.60452165773401</v>
      </c>
      <c r="BP228" s="380">
        <v>9.4582430094205208</v>
      </c>
      <c r="BQ228" s="381">
        <v>4.7535344610059899E-2</v>
      </c>
      <c r="BR228" s="380">
        <v>0</v>
      </c>
      <c r="BS228" s="380">
        <v>4.7535344610059899E-2</v>
      </c>
      <c r="BT228" s="381">
        <v>0.65131664852236204</v>
      </c>
      <c r="BU228" s="380">
        <v>1.83060790056915</v>
      </c>
      <c r="BV228" s="380">
        <v>0.65131664852236204</v>
      </c>
      <c r="BW228" s="381">
        <v>0.30318990097584098</v>
      </c>
      <c r="BX228" s="380">
        <v>0.79350221546085697</v>
      </c>
      <c r="BY228" s="380">
        <v>0.30318990097584098</v>
      </c>
      <c r="BZ228" s="89">
        <v>9.1133816876548508</v>
      </c>
      <c r="CA228" s="380">
        <v>8.4624734982925407</v>
      </c>
      <c r="CB228" s="380">
        <v>1.6489318901428101</v>
      </c>
      <c r="CC228" s="89">
        <v>1.1513487025242</v>
      </c>
      <c r="CD228" s="380">
        <v>0.84537577466451097</v>
      </c>
      <c r="CE228" s="380">
        <v>9.5354557417771393E-2</v>
      </c>
      <c r="CF228" s="89">
        <v>17.018000649686201</v>
      </c>
      <c r="CG228" s="380">
        <v>6.4716026353427001</v>
      </c>
      <c r="CH228" s="380">
        <v>0.426970662692295</v>
      </c>
      <c r="CI228" s="89">
        <v>4.5245623509538504</v>
      </c>
      <c r="CJ228" s="380">
        <v>3.00562598911737</v>
      </c>
      <c r="CK228" s="380">
        <v>0.13293628419793099</v>
      </c>
      <c r="CL228" s="381">
        <v>1.6046000925600801</v>
      </c>
      <c r="CM228" s="380">
        <v>3.6517591316540101</v>
      </c>
      <c r="CN228" s="380">
        <v>1.6046000925600801</v>
      </c>
      <c r="CO228" s="89">
        <v>657.646898591134</v>
      </c>
      <c r="CP228" s="380">
        <v>71.003925236882694</v>
      </c>
      <c r="CQ228" s="380">
        <v>4.3675921824139097E-2</v>
      </c>
      <c r="CR228" s="89">
        <v>337.38343274516501</v>
      </c>
      <c r="CS228" s="380">
        <v>35.518675939742202</v>
      </c>
      <c r="CT228" s="380">
        <v>0</v>
      </c>
      <c r="CU228" s="89">
        <v>3.6986541078831801</v>
      </c>
      <c r="CV228" s="380">
        <v>1.77745836726991</v>
      </c>
      <c r="CW228" s="380">
        <v>2.6184181098043401E-2</v>
      </c>
      <c r="CX228" s="381">
        <v>1.3910494940502199E-2</v>
      </c>
      <c r="CY228" s="380">
        <v>0</v>
      </c>
      <c r="CZ228" s="380">
        <v>1.3910494940502199E-2</v>
      </c>
      <c r="DA228" s="89">
        <v>0</v>
      </c>
      <c r="DB228" s="380">
        <v>0</v>
      </c>
      <c r="DC228" s="380">
        <v>0</v>
      </c>
      <c r="DD228" s="381">
        <v>0.23280266450322301</v>
      </c>
      <c r="DE228" s="380">
        <v>0</v>
      </c>
      <c r="DF228" s="380">
        <v>0.23280266450322301</v>
      </c>
      <c r="DG228" s="381">
        <v>0.15071434358277599</v>
      </c>
      <c r="DH228" s="380">
        <v>0</v>
      </c>
      <c r="DI228" s="380">
        <v>0.15071434358277599</v>
      </c>
      <c r="DJ228" s="89">
        <v>7.0726440847164698</v>
      </c>
      <c r="DK228" s="380">
        <v>5.0875279269969598</v>
      </c>
      <c r="DL228" s="380">
        <v>0</v>
      </c>
      <c r="DM228" s="89">
        <v>311.97891413844002</v>
      </c>
      <c r="DN228" s="380">
        <v>41.802002066980499</v>
      </c>
      <c r="DO228" s="380">
        <v>0</v>
      </c>
      <c r="DP228" s="89">
        <v>787.80938510364695</v>
      </c>
      <c r="DQ228" s="380">
        <v>104.897888926226</v>
      </c>
      <c r="DR228" s="380">
        <v>0</v>
      </c>
      <c r="DS228" s="89">
        <v>115.010368598201</v>
      </c>
      <c r="DT228" s="380">
        <v>10.8283057634467</v>
      </c>
      <c r="DU228" s="380">
        <v>1.4295319829866499E-2</v>
      </c>
      <c r="DV228" s="89">
        <v>565.80014578190901</v>
      </c>
      <c r="DW228" s="380">
        <v>80.855257468394697</v>
      </c>
      <c r="DX228" s="380">
        <v>0</v>
      </c>
      <c r="DY228" s="89">
        <v>127.797784151248</v>
      </c>
      <c r="DZ228" s="380">
        <v>17.368703722358099</v>
      </c>
      <c r="EA228" s="380">
        <v>0</v>
      </c>
      <c r="EB228" s="89">
        <v>34.659854911948401</v>
      </c>
      <c r="EC228" s="380">
        <v>5.6616603701128296</v>
      </c>
      <c r="ED228" s="380">
        <v>0</v>
      </c>
      <c r="EE228" s="89">
        <v>122.03487728069901</v>
      </c>
      <c r="EF228" s="380">
        <v>23.8502329513774</v>
      </c>
      <c r="EG228" s="380">
        <v>8.7490896839542698E-2</v>
      </c>
      <c r="EH228" s="89">
        <v>14.463789946121301</v>
      </c>
      <c r="EI228" s="380">
        <v>3.2640802219751199</v>
      </c>
      <c r="EJ228" s="380">
        <v>2.0727333226406301E-2</v>
      </c>
      <c r="EK228" s="89">
        <v>73.669759478399598</v>
      </c>
      <c r="EL228" s="380">
        <v>14.9045593014849</v>
      </c>
      <c r="EM228" s="380">
        <v>4.5961279826976197E-2</v>
      </c>
      <c r="EN228" s="89">
        <v>12.889972051580401</v>
      </c>
      <c r="EO228" s="380">
        <v>2.2858081017534402</v>
      </c>
      <c r="EP228" s="380">
        <v>0</v>
      </c>
      <c r="EQ228" s="89">
        <v>27.775515712813</v>
      </c>
      <c r="ER228" s="380">
        <v>5.1967331757829696</v>
      </c>
      <c r="ES228" s="380">
        <v>5.0017955276967799E-2</v>
      </c>
      <c r="ET228" s="89">
        <v>2.8934362516337702</v>
      </c>
      <c r="EU228" s="380">
        <v>0.98561938416308403</v>
      </c>
      <c r="EV228" s="380">
        <v>1.1292701983083899E-2</v>
      </c>
      <c r="EW228" s="89">
        <v>14.6053662790563</v>
      </c>
      <c r="EX228" s="380">
        <v>5.1031756131194497</v>
      </c>
      <c r="EY228" s="380">
        <v>0</v>
      </c>
      <c r="EZ228" s="89">
        <v>1.79379421437705</v>
      </c>
      <c r="FA228" s="380">
        <v>0.84032857488512702</v>
      </c>
      <c r="FB228" s="380">
        <v>0</v>
      </c>
      <c r="FC228" s="381">
        <v>6.8942705661598297E-2</v>
      </c>
      <c r="FD228" s="380">
        <v>0</v>
      </c>
      <c r="FE228" s="380">
        <v>6.8942705661598297E-2</v>
      </c>
      <c r="FF228" s="89">
        <v>1.2728105836233601</v>
      </c>
      <c r="FG228" s="380">
        <v>1.11814905412233</v>
      </c>
      <c r="FH228" s="380">
        <v>0</v>
      </c>
      <c r="FI228" s="381">
        <v>3.3931286441110001E-2</v>
      </c>
      <c r="FJ228" s="380">
        <v>0</v>
      </c>
      <c r="FK228" s="380">
        <v>3.3931286441110001E-2</v>
      </c>
      <c r="FL228" s="89">
        <v>18.6167875871623</v>
      </c>
      <c r="FM228" s="380">
        <v>3.6317562523058702</v>
      </c>
      <c r="FN228" s="380">
        <v>0</v>
      </c>
      <c r="FO228" s="89">
        <v>3.7969687224811102</v>
      </c>
      <c r="FP228" s="380">
        <v>1.2496807327378801</v>
      </c>
      <c r="FQ228" s="380">
        <v>0</v>
      </c>
      <c r="FS228" s="118">
        <v>2550.5663966452394</v>
      </c>
      <c r="FT228" s="118">
        <v>0.83376672383393846</v>
      </c>
      <c r="FU228" s="118">
        <v>1.9492566461847367</v>
      </c>
      <c r="FV228" s="207">
        <v>10.378441093159367</v>
      </c>
    </row>
    <row r="229" spans="2:178">
      <c r="B229" s="73" t="s">
        <v>17</v>
      </c>
      <c r="C229" s="73" t="s">
        <v>476</v>
      </c>
      <c r="D229" s="143" t="s">
        <v>489</v>
      </c>
      <c r="E229" s="143">
        <v>53.8</v>
      </c>
      <c r="F229" s="89">
        <v>-690</v>
      </c>
      <c r="G229" s="404" t="s">
        <v>32</v>
      </c>
      <c r="H229" s="73" t="s">
        <v>23</v>
      </c>
      <c r="I229" s="73" t="s">
        <v>1130</v>
      </c>
      <c r="K229" s="73">
        <v>25</v>
      </c>
      <c r="L229" s="73">
        <v>0.01</v>
      </c>
      <c r="N229" s="135">
        <v>313.18853604953046</v>
      </c>
      <c r="O229" s="379">
        <v>25820</v>
      </c>
      <c r="P229" s="379">
        <v>4290</v>
      </c>
      <c r="Q229" s="203"/>
      <c r="R229" s="381">
        <v>4.2002915591301102</v>
      </c>
      <c r="S229" s="380">
        <v>9.3977574059548008</v>
      </c>
      <c r="T229" s="380">
        <v>4.2002915591301102</v>
      </c>
      <c r="U229" s="381">
        <v>7.3406053363305004</v>
      </c>
      <c r="V229" s="380">
        <v>20.636250675693201</v>
      </c>
      <c r="W229" s="380">
        <v>7.3406053363305004</v>
      </c>
      <c r="X229" s="89">
        <v>179.343987505744</v>
      </c>
      <c r="Y229" s="380">
        <v>54.532114036936598</v>
      </c>
      <c r="Z229" s="380">
        <v>3.2960031892831001</v>
      </c>
      <c r="AA229" s="89">
        <v>548.45832773796803</v>
      </c>
      <c r="AB229" s="380">
        <v>80.663767905869193</v>
      </c>
      <c r="AC229" s="380">
        <v>0.68015707703353701</v>
      </c>
      <c r="AD229" s="89">
        <v>144.413821997046</v>
      </c>
      <c r="AE229" s="380">
        <v>133.37874133831301</v>
      </c>
      <c r="AF229" s="380">
        <v>2.0892268994576799</v>
      </c>
      <c r="AG229" s="89">
        <v>2184.8202396720899</v>
      </c>
      <c r="AH229" s="380">
        <v>2987.2239807282699</v>
      </c>
      <c r="AI229" s="380">
        <v>778.85478902662703</v>
      </c>
      <c r="AJ229" s="89">
        <v>188743.003108209</v>
      </c>
      <c r="AK229" s="380">
        <v>26046.667851017999</v>
      </c>
      <c r="AL229" s="380">
        <v>23.621315774058601</v>
      </c>
      <c r="AM229" s="89">
        <v>470.73101583222802</v>
      </c>
      <c r="AN229" s="380">
        <v>312.91443413333099</v>
      </c>
      <c r="AO229" s="380">
        <v>143.037585846317</v>
      </c>
      <c r="AP229" s="89">
        <v>2354.7866114440499</v>
      </c>
      <c r="AQ229" s="380">
        <v>557.874230069026</v>
      </c>
      <c r="AR229" s="380">
        <v>153.71678459961601</v>
      </c>
      <c r="AS229" s="381">
        <v>25.448643736996999</v>
      </c>
      <c r="AT229" s="380">
        <v>59.7035439527926</v>
      </c>
      <c r="AU229" s="380">
        <v>25.448643736996999</v>
      </c>
      <c r="AV229" s="89">
        <v>1.07459546848814</v>
      </c>
      <c r="AW229" s="380">
        <v>1.6793912447782899</v>
      </c>
      <c r="AX229" s="380">
        <v>0.72953595903169399</v>
      </c>
      <c r="AY229" s="381">
        <v>0.92084848313050205</v>
      </c>
      <c r="AZ229" s="380">
        <v>0</v>
      </c>
      <c r="BA229" s="380">
        <v>0.92084848313050205</v>
      </c>
      <c r="BB229" s="89">
        <v>16.577835772378499</v>
      </c>
      <c r="BC229" s="382">
        <v>3.6876603464004098</v>
      </c>
      <c r="BD229" s="382">
        <v>8.7424430120749297E-2</v>
      </c>
      <c r="BE229" s="381">
        <v>4.14320851652875</v>
      </c>
      <c r="BF229" s="380">
        <v>8.3569293188476301</v>
      </c>
      <c r="BG229" s="380">
        <v>4.14320851652875</v>
      </c>
      <c r="BH229" s="89">
        <v>407.63771463424399</v>
      </c>
      <c r="BI229" s="380">
        <v>48.900981922771699</v>
      </c>
      <c r="BJ229" s="380">
        <v>1.2982509968970499</v>
      </c>
      <c r="BK229" s="89">
        <v>1135.8917946965501</v>
      </c>
      <c r="BL229" s="380">
        <v>236.81915783489001</v>
      </c>
      <c r="BM229" s="380">
        <v>2.0651975345903901</v>
      </c>
      <c r="BN229" s="89">
        <v>1056.60518546905</v>
      </c>
      <c r="BO229" s="380">
        <v>241.874296477982</v>
      </c>
      <c r="BP229" s="380">
        <v>12.1007439459792</v>
      </c>
      <c r="BQ229" s="89">
        <v>0.212589893534052</v>
      </c>
      <c r="BR229" s="380">
        <v>0.425179787068104</v>
      </c>
      <c r="BS229" s="380">
        <v>4.9756462913763302E-2</v>
      </c>
      <c r="BT229" s="381">
        <v>0.82617508530088302</v>
      </c>
      <c r="BU229" s="380">
        <v>1.8820423800589601</v>
      </c>
      <c r="BV229" s="380">
        <v>0.82617508530088302</v>
      </c>
      <c r="BW229" s="381">
        <v>0.40769665523034498</v>
      </c>
      <c r="BX229" s="380">
        <v>0.81215131974096499</v>
      </c>
      <c r="BY229" s="380">
        <v>0.40769665523034498</v>
      </c>
      <c r="BZ229" s="89">
        <v>9.17711154715278</v>
      </c>
      <c r="CA229" s="380">
        <v>6.8887566358907701</v>
      </c>
      <c r="CB229" s="380">
        <v>1.5089766075933799</v>
      </c>
      <c r="CC229" s="89">
        <v>1.1834041935628199</v>
      </c>
      <c r="CD229" s="380">
        <v>1.120567815212</v>
      </c>
      <c r="CE229" s="380">
        <v>0.15808695888194901</v>
      </c>
      <c r="CF229" s="89">
        <v>14.258990950745799</v>
      </c>
      <c r="CG229" s="380">
        <v>6.2071970890524399</v>
      </c>
      <c r="CH229" s="380">
        <v>0.51056689396635002</v>
      </c>
      <c r="CI229" s="89">
        <v>4.5272199688061603</v>
      </c>
      <c r="CJ229" s="380">
        <v>2.54686732047794</v>
      </c>
      <c r="CK229" s="380">
        <v>0.34375445175388403</v>
      </c>
      <c r="CL229" s="381">
        <v>1.8181787189095699</v>
      </c>
      <c r="CM229" s="380">
        <v>4.9724294886252203</v>
      </c>
      <c r="CN229" s="380">
        <v>1.8181787189095699</v>
      </c>
      <c r="CO229" s="89">
        <v>651.61725977604897</v>
      </c>
      <c r="CP229" s="380">
        <v>112.093537217129</v>
      </c>
      <c r="CQ229" s="380">
        <v>3.6661089830807202E-2</v>
      </c>
      <c r="CR229" s="89">
        <v>324.51627814944197</v>
      </c>
      <c r="CS229" s="380">
        <v>33.636115275626501</v>
      </c>
      <c r="CT229" s="380">
        <v>0</v>
      </c>
      <c r="CU229" s="89">
        <v>5.4468457927571396</v>
      </c>
      <c r="CV229" s="380">
        <v>1.93923258768228</v>
      </c>
      <c r="CW229" s="380">
        <v>4.3667902462692698E-2</v>
      </c>
      <c r="CX229" s="381">
        <v>1.65708422634003E-2</v>
      </c>
      <c r="CY229" s="380">
        <v>0</v>
      </c>
      <c r="CZ229" s="380">
        <v>1.65708422634003E-2</v>
      </c>
      <c r="DA229" s="381">
        <v>9.7520956048154903E-2</v>
      </c>
      <c r="DB229" s="380">
        <v>0</v>
      </c>
      <c r="DC229" s="380">
        <v>9.7520956048154903E-2</v>
      </c>
      <c r="DD229" s="381">
        <v>0.22286820833431001</v>
      </c>
      <c r="DE229" s="380">
        <v>0</v>
      </c>
      <c r="DF229" s="380">
        <v>0.22286820833431001</v>
      </c>
      <c r="DG229" s="381">
        <v>0.10062404664657</v>
      </c>
      <c r="DH229" s="380">
        <v>0</v>
      </c>
      <c r="DI229" s="380">
        <v>0.10062404664657</v>
      </c>
      <c r="DJ229" s="89">
        <v>7.2162357446267302</v>
      </c>
      <c r="DK229" s="380">
        <v>4.8056281414297404</v>
      </c>
      <c r="DL229" s="380">
        <v>0.20526036918239801</v>
      </c>
      <c r="DM229" s="89">
        <v>312.561617562972</v>
      </c>
      <c r="DN229" s="380">
        <v>47.525077854203502</v>
      </c>
      <c r="DO229" s="380">
        <v>2.12120741808417E-2</v>
      </c>
      <c r="DP229" s="89">
        <v>793.84751592165503</v>
      </c>
      <c r="DQ229" s="380">
        <v>134.548367380418</v>
      </c>
      <c r="DR229" s="380">
        <v>0</v>
      </c>
      <c r="DS229" s="89">
        <v>113.261604581477</v>
      </c>
      <c r="DT229" s="380">
        <v>18.793759355297901</v>
      </c>
      <c r="DU229" s="380">
        <v>0</v>
      </c>
      <c r="DV229" s="89">
        <v>551.31449529851704</v>
      </c>
      <c r="DW229" s="380">
        <v>101.341760468535</v>
      </c>
      <c r="DX229" s="380">
        <v>0.123645178729396</v>
      </c>
      <c r="DY229" s="89">
        <v>129.87666428672699</v>
      </c>
      <c r="DZ229" s="380">
        <v>28.781036147709798</v>
      </c>
      <c r="EA229" s="380">
        <v>0</v>
      </c>
      <c r="EB229" s="89">
        <v>33.562092491186199</v>
      </c>
      <c r="EC229" s="380">
        <v>5.47138122030701</v>
      </c>
      <c r="ED229" s="380">
        <v>0</v>
      </c>
      <c r="EE229" s="89">
        <v>120.523749774504</v>
      </c>
      <c r="EF229" s="380">
        <v>25.125363754916201</v>
      </c>
      <c r="EG229" s="380">
        <v>0</v>
      </c>
      <c r="EH229" s="89">
        <v>13.679249282324999</v>
      </c>
      <c r="EI229" s="380">
        <v>3.34246755395244</v>
      </c>
      <c r="EJ229" s="380">
        <v>0</v>
      </c>
      <c r="EK229" s="89">
        <v>72.9204480779525</v>
      </c>
      <c r="EL229" s="380">
        <v>12.3956365492887</v>
      </c>
      <c r="EM229" s="380">
        <v>0</v>
      </c>
      <c r="EN229" s="89">
        <v>11.4742337526895</v>
      </c>
      <c r="EO229" s="380">
        <v>2.9284051251090002</v>
      </c>
      <c r="EP229" s="380">
        <v>0</v>
      </c>
      <c r="EQ229" s="89">
        <v>27.059428664823201</v>
      </c>
      <c r="ER229" s="380">
        <v>5.0954603391601996</v>
      </c>
      <c r="ES229" s="380">
        <v>4.2453236949124902E-2</v>
      </c>
      <c r="ET229" s="89">
        <v>2.8934047999783199</v>
      </c>
      <c r="EU229" s="380">
        <v>0.985974761331609</v>
      </c>
      <c r="EV229" s="380">
        <v>0</v>
      </c>
      <c r="EW229" s="89">
        <v>14.145587884875599</v>
      </c>
      <c r="EX229" s="380">
        <v>5.9175073802658202</v>
      </c>
      <c r="EY229" s="380">
        <v>0.136489344765719</v>
      </c>
      <c r="EZ229" s="89">
        <v>1.69099227089396</v>
      </c>
      <c r="FA229" s="380">
        <v>0.89338338294334996</v>
      </c>
      <c r="FB229" s="380">
        <v>1.46436260479156E-2</v>
      </c>
      <c r="FC229" s="381">
        <v>8.2009999692180993E-2</v>
      </c>
      <c r="FD229" s="380">
        <v>0</v>
      </c>
      <c r="FE229" s="380">
        <v>8.2009999692180993E-2</v>
      </c>
      <c r="FF229" s="89">
        <v>0.585192003431658</v>
      </c>
      <c r="FG229" s="380">
        <v>1.17038400686332</v>
      </c>
      <c r="FH229" s="380">
        <v>3.9131186908162502E-2</v>
      </c>
      <c r="FI229" s="89">
        <v>0</v>
      </c>
      <c r="FJ229" s="380">
        <v>0</v>
      </c>
      <c r="FK229" s="380">
        <v>0</v>
      </c>
      <c r="FL229" s="89">
        <v>10.5288811199988</v>
      </c>
      <c r="FM229" s="380">
        <v>3.5536966737659199</v>
      </c>
      <c r="FN229" s="380">
        <v>2.0745587051469502E-2</v>
      </c>
      <c r="FO229" s="89">
        <v>1.9776441609450901</v>
      </c>
      <c r="FP229" s="380">
        <v>1.3194244090156799</v>
      </c>
      <c r="FQ229" s="380">
        <v>0</v>
      </c>
      <c r="FS229" s="118">
        <v>2523.3273628000188</v>
      </c>
      <c r="FT229" s="118">
        <v>0.80384673599083323</v>
      </c>
      <c r="FU229" s="118">
        <v>2.0079647883671794</v>
      </c>
      <c r="FV229" s="207">
        <v>6.2264513571269031</v>
      </c>
    </row>
    <row r="230" spans="2:178">
      <c r="B230" s="73" t="s">
        <v>17</v>
      </c>
      <c r="C230" s="73" t="s">
        <v>476</v>
      </c>
      <c r="D230" s="143" t="s">
        <v>34</v>
      </c>
      <c r="E230" s="143">
        <v>57.9</v>
      </c>
      <c r="F230" s="89">
        <v>-845</v>
      </c>
      <c r="G230" s="404" t="s">
        <v>32</v>
      </c>
      <c r="H230" s="73" t="s">
        <v>23</v>
      </c>
      <c r="I230" s="73" t="s">
        <v>1131</v>
      </c>
      <c r="K230" s="73">
        <v>15</v>
      </c>
      <c r="L230" s="73">
        <v>0.01</v>
      </c>
      <c r="N230" s="135">
        <v>570.22799999999995</v>
      </c>
      <c r="O230" s="239">
        <v>21500</v>
      </c>
      <c r="P230" s="239">
        <v>5320</v>
      </c>
      <c r="Q230" s="73"/>
      <c r="R230" s="89">
        <v>2.15029373495</v>
      </c>
      <c r="S230" s="380">
        <v>2.5216472477134002</v>
      </c>
      <c r="T230" s="380">
        <v>0.43460274614273298</v>
      </c>
      <c r="U230" s="89">
        <v>20.463719024388599</v>
      </c>
      <c r="V230" s="380">
        <v>43.1323216209965</v>
      </c>
      <c r="W230" s="380">
        <v>9.3272268149330895</v>
      </c>
      <c r="X230" s="89">
        <v>22003.8257131215</v>
      </c>
      <c r="Y230" s="380">
        <v>11184.171244016399</v>
      </c>
      <c r="Z230" s="380">
        <v>2.89911875401117</v>
      </c>
      <c r="AA230" s="89">
        <v>5672.9765193059602</v>
      </c>
      <c r="AB230" s="380">
        <v>2841.7678272630901</v>
      </c>
      <c r="AC230" s="380">
        <v>5.69865574262972</v>
      </c>
      <c r="AD230" s="89">
        <v>1535.8136926756799</v>
      </c>
      <c r="AE230" s="380">
        <v>1067.8462198592299</v>
      </c>
      <c r="AF230" s="380">
        <v>9.1973031958966107</v>
      </c>
      <c r="AG230" s="89">
        <v>69870.191456518907</v>
      </c>
      <c r="AH230" s="380">
        <v>42443.193812136204</v>
      </c>
      <c r="AI230" s="380">
        <v>1416.87885368395</v>
      </c>
      <c r="AJ230" s="89">
        <v>154074.19623388501</v>
      </c>
      <c r="AK230" s="380">
        <v>22986.687222953999</v>
      </c>
      <c r="AL230" s="380">
        <v>35.580697765133699</v>
      </c>
      <c r="AM230" s="89">
        <v>523.78429275677195</v>
      </c>
      <c r="AN230" s="380">
        <v>858.69521498225402</v>
      </c>
      <c r="AO230" s="380">
        <v>223.59075189717899</v>
      </c>
      <c r="AP230" s="89">
        <v>7306.5977150590998</v>
      </c>
      <c r="AQ230" s="380">
        <v>2741.3690882035798</v>
      </c>
      <c r="AR230" s="380">
        <v>519.26872222014697</v>
      </c>
      <c r="AS230" s="89">
        <v>366.69221096320803</v>
      </c>
      <c r="AT230" s="380">
        <v>239.872624837643</v>
      </c>
      <c r="AU230" s="380">
        <v>6.5112956088111202</v>
      </c>
      <c r="AV230" s="89">
        <v>1.9660845692779301</v>
      </c>
      <c r="AW230" s="380">
        <v>5.1277889712625804</v>
      </c>
      <c r="AX230" s="380">
        <v>1.6297869568166401</v>
      </c>
      <c r="AY230" s="89">
        <v>78.066717631589398</v>
      </c>
      <c r="AZ230" s="380">
        <v>128.762362458903</v>
      </c>
      <c r="BA230" s="380">
        <v>5.2755804668576802</v>
      </c>
      <c r="BB230" s="89">
        <v>22.168758064978601</v>
      </c>
      <c r="BC230" s="382">
        <v>10.403759531641199</v>
      </c>
      <c r="BD230" s="382">
        <v>1.13902363377349</v>
      </c>
      <c r="BE230" s="381">
        <v>43.231455904750703</v>
      </c>
      <c r="BF230" s="380">
        <v>144.42366951072401</v>
      </c>
      <c r="BG230" s="380">
        <v>43.231455904750703</v>
      </c>
      <c r="BH230" s="89">
        <v>280.912192675987</v>
      </c>
      <c r="BI230" s="380">
        <v>74.242255363797398</v>
      </c>
      <c r="BJ230" s="380">
        <v>1.50903041989713</v>
      </c>
      <c r="BK230" s="89">
        <v>1431.3222278445601</v>
      </c>
      <c r="BL230" s="380">
        <v>2311.3062179396702</v>
      </c>
      <c r="BM230" s="380">
        <v>7.9689715036100504</v>
      </c>
      <c r="BN230" s="89">
        <v>1512.00141572801</v>
      </c>
      <c r="BO230" s="380">
        <v>1718.8937568966901</v>
      </c>
      <c r="BP230" s="380">
        <v>15.3963499946237</v>
      </c>
      <c r="BQ230" s="89">
        <v>0.81954996088674203</v>
      </c>
      <c r="BR230" s="380">
        <v>1.1237288770474401</v>
      </c>
      <c r="BS230" s="380">
        <v>6.1846933542388002E-2</v>
      </c>
      <c r="BT230" s="381">
        <v>5.3646342780157896</v>
      </c>
      <c r="BU230" s="380">
        <v>14.892712782545701</v>
      </c>
      <c r="BV230" s="380">
        <v>5.3646342780157896</v>
      </c>
      <c r="BW230" s="89">
        <v>0.82124408959434203</v>
      </c>
      <c r="BX230" s="380">
        <v>1.5781312732639801</v>
      </c>
      <c r="BY230" s="380">
        <v>0.39577844557481801</v>
      </c>
      <c r="BZ230" s="89">
        <v>31.522871344680699</v>
      </c>
      <c r="CA230" s="380">
        <v>29.867457067823601</v>
      </c>
      <c r="CB230" s="380">
        <v>1.9530130403803001</v>
      </c>
      <c r="CC230" s="89">
        <v>1.0985483622976699</v>
      </c>
      <c r="CD230" s="380">
        <v>1.4539167960010799</v>
      </c>
      <c r="CE230" s="380">
        <v>0.13229555812087801</v>
      </c>
      <c r="CF230" s="89">
        <v>8.2089750070576901</v>
      </c>
      <c r="CG230" s="380">
        <v>7.31485107795997</v>
      </c>
      <c r="CH230" s="380">
        <v>1.18751223146826</v>
      </c>
      <c r="CI230" s="89">
        <v>1.66460602534211</v>
      </c>
      <c r="CJ230" s="380">
        <v>3.1561605882856001</v>
      </c>
      <c r="CK230" s="380">
        <v>0.69115711585185602</v>
      </c>
      <c r="CL230" s="89">
        <v>1.66647040939341</v>
      </c>
      <c r="CM230" s="380">
        <v>1.6097777401818001</v>
      </c>
      <c r="CN230" s="380">
        <v>0.13857123462669099</v>
      </c>
      <c r="CO230" s="89">
        <v>508.760231943728</v>
      </c>
      <c r="CP230" s="380">
        <v>150.182576650079</v>
      </c>
      <c r="CQ230" s="380">
        <v>9.9787533263955105E-2</v>
      </c>
      <c r="CR230" s="89">
        <v>265.59306211200999</v>
      </c>
      <c r="CS230" s="380">
        <v>66.005060287468396</v>
      </c>
      <c r="CT230" s="380">
        <v>4.3393887663838497E-2</v>
      </c>
      <c r="CU230" s="89">
        <v>10.7030591620022</v>
      </c>
      <c r="CV230" s="380">
        <v>7.6850540798381202</v>
      </c>
      <c r="CW230" s="380">
        <v>6.2928619610745307E-2</v>
      </c>
      <c r="CX230" s="89">
        <v>0.21086970137779101</v>
      </c>
      <c r="CY230" s="380">
        <v>0.41429813454826098</v>
      </c>
      <c r="CZ230" s="380">
        <v>2.01885314971142E-2</v>
      </c>
      <c r="DA230" s="381">
        <v>0.20140410573727899</v>
      </c>
      <c r="DB230" s="380">
        <v>0.55110320429989501</v>
      </c>
      <c r="DC230" s="380">
        <v>0.20140410573727899</v>
      </c>
      <c r="DD230" s="89">
        <v>2.2614500091906802</v>
      </c>
      <c r="DE230" s="380">
        <v>2.3054394427789502</v>
      </c>
      <c r="DF230" s="380">
        <v>0.130945152759086</v>
      </c>
      <c r="DG230" s="381">
        <v>5.0220313341339001E-2</v>
      </c>
      <c r="DH230" s="380">
        <v>0.19641494389813499</v>
      </c>
      <c r="DI230" s="380">
        <v>5.0220313341339001E-2</v>
      </c>
      <c r="DJ230" s="89">
        <v>11.438754755406</v>
      </c>
      <c r="DK230" s="380">
        <v>13.1574638074154</v>
      </c>
      <c r="DL230" s="380">
        <v>0</v>
      </c>
      <c r="DM230" s="89">
        <v>225.67191596691501</v>
      </c>
      <c r="DN230" s="380">
        <v>56.026203624601798</v>
      </c>
      <c r="DO230" s="380">
        <v>0</v>
      </c>
      <c r="DP230" s="89">
        <v>591.93998216240595</v>
      </c>
      <c r="DQ230" s="380">
        <v>148.709145534708</v>
      </c>
      <c r="DR230" s="380">
        <v>1.13771687476676E-2</v>
      </c>
      <c r="DS230" s="89">
        <v>87.092926801412105</v>
      </c>
      <c r="DT230" s="380">
        <v>20.027075507600198</v>
      </c>
      <c r="DU230" s="380">
        <v>9.3081909462209497E-3</v>
      </c>
      <c r="DV230" s="89">
        <v>436.389720511066</v>
      </c>
      <c r="DW230" s="380">
        <v>122.035549844912</v>
      </c>
      <c r="DX230" s="380">
        <v>5.3464672895490201E-2</v>
      </c>
      <c r="DY230" s="89">
        <v>100.14216010479799</v>
      </c>
      <c r="DZ230" s="380">
        <v>32.620390752933403</v>
      </c>
      <c r="EA230" s="380">
        <v>0</v>
      </c>
      <c r="EB230" s="89">
        <v>29.715596603600599</v>
      </c>
      <c r="EC230" s="380">
        <v>10.060162285449801</v>
      </c>
      <c r="ED230" s="380">
        <v>0</v>
      </c>
      <c r="EE230" s="89">
        <v>103.729551471599</v>
      </c>
      <c r="EF230" s="380">
        <v>32.2205038701712</v>
      </c>
      <c r="EG230" s="380">
        <v>0</v>
      </c>
      <c r="EH230" s="89">
        <v>11.896664094853</v>
      </c>
      <c r="EI230" s="380">
        <v>4.7561584392418803</v>
      </c>
      <c r="EJ230" s="380">
        <v>1.0095653665038401E-2</v>
      </c>
      <c r="EK230" s="89">
        <v>55.092747965351599</v>
      </c>
      <c r="EL230" s="380">
        <v>15.9664171191965</v>
      </c>
      <c r="EM230" s="380">
        <v>4.1851447598922301E-2</v>
      </c>
      <c r="EN230" s="89">
        <v>9.4074122836216407</v>
      </c>
      <c r="EO230" s="380">
        <v>3.3630869144673698</v>
      </c>
      <c r="EP230" s="380">
        <v>1.53898518626438E-2</v>
      </c>
      <c r="EQ230" s="89">
        <v>21.264162125288902</v>
      </c>
      <c r="ER230" s="380">
        <v>7.9548135833319202</v>
      </c>
      <c r="ES230" s="380">
        <v>8.0171459392072195E-2</v>
      </c>
      <c r="ET230" s="89">
        <v>2.25014925226185</v>
      </c>
      <c r="EU230" s="380">
        <v>0.97479831436145103</v>
      </c>
      <c r="EV230" s="380">
        <v>1.13300930834596E-2</v>
      </c>
      <c r="EW230" s="89">
        <v>9.5096713788645797</v>
      </c>
      <c r="EX230" s="380">
        <v>3.6530146685006502</v>
      </c>
      <c r="EY230" s="380">
        <v>5.3023814518446802E-2</v>
      </c>
      <c r="EZ230" s="89">
        <v>1.3433395939612101</v>
      </c>
      <c r="FA230" s="380">
        <v>0.94805184067858705</v>
      </c>
      <c r="FB230" s="380">
        <v>1.7286795067091899E-2</v>
      </c>
      <c r="FC230" s="89">
        <v>0.102881030112053</v>
      </c>
      <c r="FD230" s="380">
        <v>0.52960056968208102</v>
      </c>
      <c r="FE230" s="380">
        <v>8.9594381824528599E-2</v>
      </c>
      <c r="FF230" s="89">
        <v>7.09927437843844</v>
      </c>
      <c r="FG230" s="380">
        <v>4.6272432118027202</v>
      </c>
      <c r="FH230" s="380">
        <v>0.10215483041666799</v>
      </c>
      <c r="FI230" s="381">
        <v>2.68857855809904E-2</v>
      </c>
      <c r="FJ230" s="380">
        <v>2.2901668337363002E-3</v>
      </c>
      <c r="FK230" s="380">
        <v>2.68857855809904E-2</v>
      </c>
      <c r="FL230" s="89">
        <v>16.051287790671601</v>
      </c>
      <c r="FM230" s="380">
        <v>5.3022126924679496</v>
      </c>
      <c r="FN230" s="380">
        <v>2.78189209304361E-2</v>
      </c>
      <c r="FO230" s="89">
        <v>3.3420268318647302</v>
      </c>
      <c r="FP230" s="380">
        <v>2.4941278708522399</v>
      </c>
      <c r="FQ230" s="380">
        <v>2.3345644598374401E-2</v>
      </c>
      <c r="FS230" s="118">
        <v>1951.0390624280094</v>
      </c>
      <c r="FT230" s="118">
        <v>0.88122949935858252</v>
      </c>
      <c r="FU230" s="118">
        <v>1.9155629589795753</v>
      </c>
      <c r="FV230" s="207">
        <v>11.948793784407053</v>
      </c>
    </row>
    <row r="231" spans="2:178">
      <c r="B231" s="73" t="s">
        <v>17</v>
      </c>
      <c r="C231" s="73" t="s">
        <v>476</v>
      </c>
      <c r="D231" s="143" t="s">
        <v>34</v>
      </c>
      <c r="E231" s="143">
        <v>57.9</v>
      </c>
      <c r="F231" s="89">
        <v>-845</v>
      </c>
      <c r="G231" s="404" t="s">
        <v>32</v>
      </c>
      <c r="H231" s="73" t="s">
        <v>23</v>
      </c>
      <c r="I231" s="73" t="s">
        <v>1132</v>
      </c>
      <c r="K231" s="73">
        <v>15</v>
      </c>
      <c r="L231" s="73">
        <v>0.01</v>
      </c>
      <c r="N231" s="135">
        <v>420.65999999999997</v>
      </c>
      <c r="O231" s="239">
        <v>21220</v>
      </c>
      <c r="P231" s="239">
        <v>5709.9999999999991</v>
      </c>
      <c r="Q231" s="73"/>
      <c r="R231" s="89">
        <v>1.9284944974098199</v>
      </c>
      <c r="S231" s="380">
        <v>3.22762927773379</v>
      </c>
      <c r="T231" s="380">
        <v>0.471729930927059</v>
      </c>
      <c r="U231" s="89">
        <v>15.474847330296299</v>
      </c>
      <c r="V231" s="380">
        <v>37.548703103135701</v>
      </c>
      <c r="W231" s="380">
        <v>8.8699743045770099</v>
      </c>
      <c r="X231" s="89">
        <v>21559.1277761079</v>
      </c>
      <c r="Y231" s="380">
        <v>14647.907483667601</v>
      </c>
      <c r="Z231" s="380">
        <v>2.57572340378149</v>
      </c>
      <c r="AA231" s="89">
        <v>5346.7452120242897</v>
      </c>
      <c r="AB231" s="380">
        <v>3371.1943569516302</v>
      </c>
      <c r="AC231" s="380">
        <v>5.3493191120928598</v>
      </c>
      <c r="AD231" s="89">
        <v>1177.1451564998699</v>
      </c>
      <c r="AE231" s="380">
        <v>841.96805845377196</v>
      </c>
      <c r="AF231" s="380">
        <v>8.6166891454547105</v>
      </c>
      <c r="AG231" s="89">
        <v>65593.456452318002</v>
      </c>
      <c r="AH231" s="380">
        <v>44737.159154866997</v>
      </c>
      <c r="AI231" s="380">
        <v>1082.3884682765899</v>
      </c>
      <c r="AJ231" s="89">
        <v>154996.749627279</v>
      </c>
      <c r="AK231" s="380">
        <v>19717.087770001701</v>
      </c>
      <c r="AL231" s="380">
        <v>21.0608531216545</v>
      </c>
      <c r="AM231" s="89">
        <v>554.61325580694097</v>
      </c>
      <c r="AN231" s="380">
        <v>793.57056636095899</v>
      </c>
      <c r="AO231" s="380">
        <v>182.54600904239001</v>
      </c>
      <c r="AP231" s="89">
        <v>7133.0688805769196</v>
      </c>
      <c r="AQ231" s="380">
        <v>3129.6930574565099</v>
      </c>
      <c r="AR231" s="380">
        <v>454.69157774662301</v>
      </c>
      <c r="AS231" s="89">
        <v>289.150671805976</v>
      </c>
      <c r="AT231" s="380">
        <v>184.15285768373201</v>
      </c>
      <c r="AU231" s="380">
        <v>6.0045085533003597</v>
      </c>
      <c r="AV231" s="89">
        <v>1.4899527882932699</v>
      </c>
      <c r="AW231" s="380">
        <v>4.3284005759101998</v>
      </c>
      <c r="AX231" s="380">
        <v>1.1619184073623601</v>
      </c>
      <c r="AY231" s="89">
        <v>99.664721853155001</v>
      </c>
      <c r="AZ231" s="380">
        <v>271.42308983887102</v>
      </c>
      <c r="BA231" s="380">
        <v>4.2765272419002303</v>
      </c>
      <c r="BB231" s="89">
        <v>25.623735253625401</v>
      </c>
      <c r="BC231" s="382">
        <v>5.1298327693222099</v>
      </c>
      <c r="BD231" s="382">
        <v>1.06035281108024</v>
      </c>
      <c r="BE231" s="381">
        <v>36.204815164292498</v>
      </c>
      <c r="BF231" s="380">
        <v>135.15420432376001</v>
      </c>
      <c r="BG231" s="380">
        <v>36.204815164292498</v>
      </c>
      <c r="BH231" s="89">
        <v>325.40016795093601</v>
      </c>
      <c r="BI231" s="380">
        <v>67.961167473610601</v>
      </c>
      <c r="BJ231" s="380">
        <v>1.3496860966333799</v>
      </c>
      <c r="BK231" s="89">
        <v>953.927206397448</v>
      </c>
      <c r="BL231" s="380">
        <v>1004.63349561516</v>
      </c>
      <c r="BM231" s="380">
        <v>7.4035920688204797</v>
      </c>
      <c r="BN231" s="89">
        <v>1241.7727438234599</v>
      </c>
      <c r="BO231" s="380">
        <v>908.76696562449399</v>
      </c>
      <c r="BP231" s="380">
        <v>15.1489588761257</v>
      </c>
      <c r="BQ231" s="89">
        <v>0.72717372143671899</v>
      </c>
      <c r="BR231" s="380">
        <v>1.30623337406979</v>
      </c>
      <c r="BS231" s="380">
        <v>4.2706520521960598E-2</v>
      </c>
      <c r="BT231" s="381">
        <v>4.9222699778793402</v>
      </c>
      <c r="BU231" s="380">
        <v>14.920903354713699</v>
      </c>
      <c r="BV231" s="380">
        <v>4.9222699778793402</v>
      </c>
      <c r="BW231" s="89">
        <v>0.75030139011238095</v>
      </c>
      <c r="BX231" s="380">
        <v>1.9321949708569299</v>
      </c>
      <c r="BY231" s="380">
        <v>0.37098807099572101</v>
      </c>
      <c r="BZ231" s="89">
        <v>27.934488951800901</v>
      </c>
      <c r="CA231" s="380">
        <v>20.158449026509398</v>
      </c>
      <c r="CB231" s="380">
        <v>1.6316817363101399</v>
      </c>
      <c r="CC231" s="89">
        <v>1.1040816174753001</v>
      </c>
      <c r="CD231" s="380">
        <v>1.3605271016523599</v>
      </c>
      <c r="CE231" s="380">
        <v>0.105252598944929</v>
      </c>
      <c r="CF231" s="89">
        <v>6.0486762303474499</v>
      </c>
      <c r="CG231" s="380">
        <v>5.2010865052285196</v>
      </c>
      <c r="CH231" s="380">
        <v>1.0942679176441401</v>
      </c>
      <c r="CI231" s="89">
        <v>1.6629887505988901</v>
      </c>
      <c r="CJ231" s="380">
        <v>2.6560779204415201</v>
      </c>
      <c r="CK231" s="380">
        <v>0.54977028714669496</v>
      </c>
      <c r="CL231" s="89">
        <v>1.05264966364336</v>
      </c>
      <c r="CM231" s="380">
        <v>1.0101437922216501</v>
      </c>
      <c r="CN231" s="380">
        <v>0.118738196820957</v>
      </c>
      <c r="CO231" s="89">
        <v>564.42420563996404</v>
      </c>
      <c r="CP231" s="380">
        <v>146.42447735835199</v>
      </c>
      <c r="CQ231" s="380">
        <v>0.108108155685517</v>
      </c>
      <c r="CR231" s="89">
        <v>259.06386440505901</v>
      </c>
      <c r="CS231" s="380">
        <v>68.853904080039797</v>
      </c>
      <c r="CT231" s="380">
        <v>4.1555989947417403E-2</v>
      </c>
      <c r="CU231" s="89">
        <v>10.6559869157284</v>
      </c>
      <c r="CV231" s="380">
        <v>6.5913230610422398</v>
      </c>
      <c r="CW231" s="380">
        <v>5.0330991508801402E-2</v>
      </c>
      <c r="CX231" s="89">
        <v>0.14145298289709199</v>
      </c>
      <c r="CY231" s="380">
        <v>0.285621835703465</v>
      </c>
      <c r="CZ231" s="380">
        <v>1.46312322122463E-2</v>
      </c>
      <c r="DA231" s="381">
        <v>0.119651058878009</v>
      </c>
      <c r="DB231" s="380">
        <v>0.69999300138971898</v>
      </c>
      <c r="DC231" s="380">
        <v>0.119651058878009</v>
      </c>
      <c r="DD231" s="89">
        <v>2.1315304029529698</v>
      </c>
      <c r="DE231" s="380">
        <v>2.6170426409031302</v>
      </c>
      <c r="DF231" s="380">
        <v>0.13694752191777401</v>
      </c>
      <c r="DG231" s="89">
        <v>8.8721164056833293E-2</v>
      </c>
      <c r="DH231" s="380">
        <v>0.33762309345875802</v>
      </c>
      <c r="DI231" s="380">
        <v>4.4226230941738803E-2</v>
      </c>
      <c r="DJ231" s="89">
        <v>12.4124162145241</v>
      </c>
      <c r="DK231" s="380">
        <v>12.138820565606199</v>
      </c>
      <c r="DL231" s="380">
        <v>8.3518114700313395E-2</v>
      </c>
      <c r="DM231" s="89">
        <v>230.218648582046</v>
      </c>
      <c r="DN231" s="380">
        <v>56.819865129508202</v>
      </c>
      <c r="DO231" s="380">
        <v>0</v>
      </c>
      <c r="DP231" s="89">
        <v>607.46520069006101</v>
      </c>
      <c r="DQ231" s="380">
        <v>132.21816405707099</v>
      </c>
      <c r="DR231" s="380">
        <v>2.1727051827960302E-2</v>
      </c>
      <c r="DS231" s="89">
        <v>88.468538224919101</v>
      </c>
      <c r="DT231" s="380">
        <v>20.047941753689301</v>
      </c>
      <c r="DU231" s="380">
        <v>0</v>
      </c>
      <c r="DV231" s="89">
        <v>442.82491110642002</v>
      </c>
      <c r="DW231" s="380">
        <v>100.837975159427</v>
      </c>
      <c r="DX231" s="380">
        <v>4.7072948283509698E-2</v>
      </c>
      <c r="DY231" s="89">
        <v>100.139160946052</v>
      </c>
      <c r="DZ231" s="380">
        <v>27.793943414426501</v>
      </c>
      <c r="EA231" s="380">
        <v>0</v>
      </c>
      <c r="EB231" s="89">
        <v>30.849549989630301</v>
      </c>
      <c r="EC231" s="380">
        <v>6.90397401918952</v>
      </c>
      <c r="ED231" s="380">
        <v>1.67288594253239E-2</v>
      </c>
      <c r="EE231" s="89">
        <v>100.19969387898701</v>
      </c>
      <c r="EF231" s="380">
        <v>28.588062677487802</v>
      </c>
      <c r="EG231" s="380">
        <v>0</v>
      </c>
      <c r="EH231" s="89">
        <v>12.057319523434201</v>
      </c>
      <c r="EI231" s="380">
        <v>3.9427269469499699</v>
      </c>
      <c r="EJ231" s="380">
        <v>0</v>
      </c>
      <c r="EK231" s="89">
        <v>56.576549579838399</v>
      </c>
      <c r="EL231" s="380">
        <v>16.973084918606698</v>
      </c>
      <c r="EM231" s="380">
        <v>3.6854635383814102E-2</v>
      </c>
      <c r="EN231" s="89">
        <v>10.5121156174391</v>
      </c>
      <c r="EO231" s="380">
        <v>4.0995491553633396</v>
      </c>
      <c r="EP231" s="380">
        <v>1.3551352210470401E-2</v>
      </c>
      <c r="EQ231" s="89">
        <v>22.339441706356801</v>
      </c>
      <c r="ER231" s="380">
        <v>7.3426938131024899</v>
      </c>
      <c r="ES231" s="380">
        <v>2.9179034765188301E-2</v>
      </c>
      <c r="ET231" s="89">
        <v>2.1804826700430899</v>
      </c>
      <c r="EU231" s="380">
        <v>1.36549123140365</v>
      </c>
      <c r="EV231" s="380">
        <v>0</v>
      </c>
      <c r="EW231" s="89">
        <v>10.865142707974201</v>
      </c>
      <c r="EX231" s="380">
        <v>7.13825955549403</v>
      </c>
      <c r="EY231" s="380">
        <v>6.5551951627717195E-2</v>
      </c>
      <c r="EZ231" s="89">
        <v>1.50784969407099</v>
      </c>
      <c r="FA231" s="380">
        <v>1.16098959853256</v>
      </c>
      <c r="FB231" s="380">
        <v>0</v>
      </c>
      <c r="FC231" s="381">
        <v>0.100344835035397</v>
      </c>
      <c r="FD231" s="380">
        <v>6.3578349900978801E-3</v>
      </c>
      <c r="FE231" s="380">
        <v>0.100344835035397</v>
      </c>
      <c r="FF231" s="89">
        <v>7.32509097566526</v>
      </c>
      <c r="FG231" s="380">
        <v>5.4785544171826404</v>
      </c>
      <c r="FH231" s="380">
        <v>9.6485853520628398E-2</v>
      </c>
      <c r="FI231" s="381">
        <v>2.3692567320855899E-2</v>
      </c>
      <c r="FJ231" s="380">
        <v>0.123327100522532</v>
      </c>
      <c r="FK231" s="380">
        <v>2.3692567320855899E-2</v>
      </c>
      <c r="FL231" s="89">
        <v>15.0575781096504</v>
      </c>
      <c r="FM231" s="380">
        <v>5.5986186008132197</v>
      </c>
      <c r="FN231" s="380">
        <v>1.43637494003901E-2</v>
      </c>
      <c r="FO231" s="89">
        <v>3.1350919368924899</v>
      </c>
      <c r="FP231" s="380">
        <v>2.0284664712641498</v>
      </c>
      <c r="FQ231" s="380">
        <v>5.2467951491341397E-2</v>
      </c>
      <c r="FS231" s="118">
        <v>1975.2684693223314</v>
      </c>
      <c r="FT231" s="118">
        <v>0.92862387805131408</v>
      </c>
      <c r="FU231" s="118">
        <v>2.178706810137979</v>
      </c>
      <c r="FV231" s="207">
        <v>9.9861267133310729</v>
      </c>
    </row>
    <row r="232" spans="2:178">
      <c r="B232" s="73" t="s">
        <v>17</v>
      </c>
      <c r="C232" s="73" t="s">
        <v>476</v>
      </c>
      <c r="D232" s="143" t="s">
        <v>34</v>
      </c>
      <c r="E232" s="143">
        <v>57.9</v>
      </c>
      <c r="F232" s="89">
        <v>-845</v>
      </c>
      <c r="G232" s="404" t="s">
        <v>32</v>
      </c>
      <c r="H232" s="73" t="s">
        <v>23</v>
      </c>
      <c r="I232" s="73" t="s">
        <v>1133</v>
      </c>
      <c r="K232" s="73">
        <v>15</v>
      </c>
      <c r="L232" s="73">
        <v>0.01</v>
      </c>
      <c r="N232" s="135">
        <v>430.00799999999998</v>
      </c>
      <c r="O232" s="239">
        <v>20780</v>
      </c>
      <c r="P232" s="239">
        <v>4800</v>
      </c>
      <c r="Q232" s="73"/>
      <c r="R232" s="89">
        <v>2.6689208299649305</v>
      </c>
      <c r="S232" s="380">
        <v>3.4542832455135257</v>
      </c>
      <c r="T232" s="380">
        <v>0.47478480175665488</v>
      </c>
      <c r="U232" s="89">
        <v>18.389613812441414</v>
      </c>
      <c r="V232" s="380">
        <v>39.214224873524273</v>
      </c>
      <c r="W232" s="380">
        <v>14.824189972801223</v>
      </c>
      <c r="X232" s="89">
        <v>21040.768198112448</v>
      </c>
      <c r="Y232" s="380">
        <v>15905.640488824469</v>
      </c>
      <c r="Z232" s="380">
        <v>3.5553955044754519</v>
      </c>
      <c r="AA232" s="89">
        <v>6278.7010416976091</v>
      </c>
      <c r="AB232" s="380">
        <v>3874.1718703417837</v>
      </c>
      <c r="AC232" s="380">
        <v>6.7001479950418625</v>
      </c>
      <c r="AD232" s="89">
        <v>1766.4034121745599</v>
      </c>
      <c r="AE232" s="380">
        <v>953.41262510381966</v>
      </c>
      <c r="AF232" s="380">
        <v>10.737852163235036</v>
      </c>
      <c r="AG232" s="89">
        <v>70596.309379210157</v>
      </c>
      <c r="AH232" s="380">
        <v>53963.867781046407</v>
      </c>
      <c r="AI232" s="380">
        <v>1688.0969193194678</v>
      </c>
      <c r="AJ232" s="89">
        <v>160194.8612728969</v>
      </c>
      <c r="AK232" s="380">
        <v>22164.342773487791</v>
      </c>
      <c r="AL232" s="380">
        <v>40.230895280768195</v>
      </c>
      <c r="AM232" s="89">
        <v>526.73561176292321</v>
      </c>
      <c r="AN232" s="380">
        <v>885.30389493890357</v>
      </c>
      <c r="AO232" s="380">
        <v>245.62911129717637</v>
      </c>
      <c r="AP232" s="89">
        <v>6934.7366774858456</v>
      </c>
      <c r="AQ232" s="380">
        <v>2785.9406519810377</v>
      </c>
      <c r="AR232" s="380">
        <v>727.28422658325678</v>
      </c>
      <c r="AS232" s="89">
        <v>344.83966195482054</v>
      </c>
      <c r="AT232" s="380">
        <v>217.32677841405331</v>
      </c>
      <c r="AU232" s="380">
        <v>10.224447653165786</v>
      </c>
      <c r="AV232" s="381">
        <v>1.8863651290769885</v>
      </c>
      <c r="AW232" s="380">
        <v>4.2966687127204253</v>
      </c>
      <c r="AX232" s="380">
        <v>1.8863651290769885</v>
      </c>
      <c r="AY232" s="89">
        <v>66.139546856257397</v>
      </c>
      <c r="AZ232" s="380">
        <v>65.638996204576401</v>
      </c>
      <c r="BA232" s="380">
        <v>6.0591888331812154</v>
      </c>
      <c r="BB232" s="89">
        <v>28.218214223923685</v>
      </c>
      <c r="BC232" s="382">
        <v>8.4653556767630693</v>
      </c>
      <c r="BD232" s="382">
        <v>1.6227153779815109</v>
      </c>
      <c r="BE232" s="381">
        <v>55.340220385204155</v>
      </c>
      <c r="BF232" s="380">
        <v>138.27914247968036</v>
      </c>
      <c r="BG232" s="380">
        <v>55.340220385204155</v>
      </c>
      <c r="BH232" s="89">
        <v>272.79553507142475</v>
      </c>
      <c r="BI232" s="380">
        <v>46.638867581928714</v>
      </c>
      <c r="BJ232" s="380">
        <v>2.2467725693203935</v>
      </c>
      <c r="BK232" s="89">
        <v>2337.3071426924557</v>
      </c>
      <c r="BL232" s="380">
        <v>1196.3088081146616</v>
      </c>
      <c r="BM232" s="380">
        <v>10.306305664846537</v>
      </c>
      <c r="BN232" s="89">
        <v>2316.6837769032386</v>
      </c>
      <c r="BO232" s="380">
        <v>1023.717045370837</v>
      </c>
      <c r="BP232" s="380">
        <v>18.225693429277033</v>
      </c>
      <c r="BQ232" s="89">
        <v>0.95647151199246694</v>
      </c>
      <c r="BR232" s="380">
        <v>0.93764561822769554</v>
      </c>
      <c r="BS232" s="380">
        <v>4.8483293755575363E-2</v>
      </c>
      <c r="BT232" s="381">
        <v>6.2033517595316265</v>
      </c>
      <c r="BU232" s="380">
        <v>16.733168696337618</v>
      </c>
      <c r="BV232" s="380">
        <v>6.2033517595316265</v>
      </c>
      <c r="BW232" s="89">
        <v>0.81457363516631898</v>
      </c>
      <c r="BX232" s="380">
        <v>1.540758807664719</v>
      </c>
      <c r="BY232" s="380">
        <v>0.53017898902139349</v>
      </c>
      <c r="BZ232" s="89">
        <v>32.259036907877089</v>
      </c>
      <c r="CA232" s="380">
        <v>24.884913346187343</v>
      </c>
      <c r="CB232" s="380">
        <v>2.2392364944618115</v>
      </c>
      <c r="CC232" s="89">
        <v>1.5128094102033598</v>
      </c>
      <c r="CD232" s="380">
        <v>1.3512878341835528</v>
      </c>
      <c r="CE232" s="380">
        <v>0.13058791520681351</v>
      </c>
      <c r="CF232" s="89">
        <v>6.9284211292805145</v>
      </c>
      <c r="CG232" s="380">
        <v>8.1289991305030753</v>
      </c>
      <c r="CH232" s="380">
        <v>1.4577422230109949</v>
      </c>
      <c r="CI232" s="89">
        <v>1.5086058145924954</v>
      </c>
      <c r="CJ232" s="380">
        <v>2.6472396191756382</v>
      </c>
      <c r="CK232" s="380">
        <v>0.70735032114860152</v>
      </c>
      <c r="CL232" s="89">
        <v>1.2896611497491057</v>
      </c>
      <c r="CM232" s="380">
        <v>1.5691608944230169</v>
      </c>
      <c r="CN232" s="380">
        <v>0.21349237082144498</v>
      </c>
      <c r="CO232" s="89">
        <v>546.17460926466583</v>
      </c>
      <c r="CP232" s="380">
        <v>96.983207721337664</v>
      </c>
      <c r="CQ232" s="380">
        <v>0.14338639831540304</v>
      </c>
      <c r="CR232" s="89">
        <v>234.63179058872169</v>
      </c>
      <c r="CS232" s="380">
        <v>44.292908118910724</v>
      </c>
      <c r="CT232" s="380">
        <v>5.5256228838458626E-2</v>
      </c>
      <c r="CU232" s="89">
        <v>10.707925202751342</v>
      </c>
      <c r="CV232" s="380">
        <v>6.4475137660433282</v>
      </c>
      <c r="CW232" s="380">
        <v>7.8637987852560653E-2</v>
      </c>
      <c r="CX232" s="89">
        <v>0.15957449598851789</v>
      </c>
      <c r="CY232" s="380">
        <v>0.31636336676772309</v>
      </c>
      <c r="CZ232" s="380">
        <v>1.4785212994303243E-2</v>
      </c>
      <c r="DA232" s="381">
        <v>0.26346605617782126</v>
      </c>
      <c r="DB232" s="380">
        <v>0.34460223000986751</v>
      </c>
      <c r="DC232" s="380">
        <v>0.26346605617782126</v>
      </c>
      <c r="DD232" s="89">
        <v>2.0274995073237769</v>
      </c>
      <c r="DE232" s="380">
        <v>2.6080650403591701</v>
      </c>
      <c r="DF232" s="380">
        <v>0.21227518677239432</v>
      </c>
      <c r="DG232" s="381">
        <v>0.10050380831382837</v>
      </c>
      <c r="DH232" s="380">
        <v>0.27566773351640472</v>
      </c>
      <c r="DI232" s="380">
        <v>0.10050380831382837</v>
      </c>
      <c r="DJ232" s="89">
        <v>12.036903897584985</v>
      </c>
      <c r="DK232" s="380">
        <v>12.871684919599291</v>
      </c>
      <c r="DL232" s="380">
        <v>0</v>
      </c>
      <c r="DM232" s="89">
        <v>228.23616418099309</v>
      </c>
      <c r="DN232" s="380">
        <v>42.051811720474625</v>
      </c>
      <c r="DO232" s="380">
        <v>1.3645337502923729E-2</v>
      </c>
      <c r="DP232" s="89">
        <v>605.1877936356077</v>
      </c>
      <c r="DQ232" s="380">
        <v>112.82015701019685</v>
      </c>
      <c r="DR232" s="380">
        <v>1.4193847640751866E-2</v>
      </c>
      <c r="DS232" s="89">
        <v>90.39756941709183</v>
      </c>
      <c r="DT232" s="380">
        <v>19.51138669059527</v>
      </c>
      <c r="DU232" s="380">
        <v>1.6303357140875437E-2</v>
      </c>
      <c r="DV232" s="89">
        <v>452.1144239865975</v>
      </c>
      <c r="DW232" s="380">
        <v>88.459742707700656</v>
      </c>
      <c r="DX232" s="380">
        <v>0</v>
      </c>
      <c r="DY232" s="89">
        <v>101.75844235950488</v>
      </c>
      <c r="DZ232" s="380">
        <v>27.923882962876025</v>
      </c>
      <c r="EA232" s="380">
        <v>0</v>
      </c>
      <c r="EB232" s="89">
        <v>30.171432163944583</v>
      </c>
      <c r="EC232" s="380">
        <v>6.3169831754129353</v>
      </c>
      <c r="ED232" s="380">
        <v>3.3286511754566893E-2</v>
      </c>
      <c r="EE232" s="89">
        <v>101.71399507394979</v>
      </c>
      <c r="EF232" s="380">
        <v>29.346939313733195</v>
      </c>
      <c r="EG232" s="380">
        <v>8.213448503261668E-2</v>
      </c>
      <c r="EH232" s="89">
        <v>11.393555824246935</v>
      </c>
      <c r="EI232" s="380">
        <v>3.3308743397524663</v>
      </c>
      <c r="EJ232" s="380">
        <v>1.7688198713235959E-2</v>
      </c>
      <c r="EK232" s="89">
        <v>53.362164339784186</v>
      </c>
      <c r="EL232" s="380">
        <v>15.526971789166158</v>
      </c>
      <c r="EM232" s="380">
        <v>7.3350106145551541E-2</v>
      </c>
      <c r="EN232" s="89">
        <v>9.2964946571098768</v>
      </c>
      <c r="EO232" s="380">
        <v>2.8722134611695118</v>
      </c>
      <c r="EP232" s="380">
        <v>1.3684996332688132E-2</v>
      </c>
      <c r="EQ232" s="89">
        <v>19.583150040908819</v>
      </c>
      <c r="ER232" s="380">
        <v>7.3588119882902445</v>
      </c>
      <c r="ES232" s="380">
        <v>0</v>
      </c>
      <c r="ET232" s="89">
        <v>1.9821275715943771</v>
      </c>
      <c r="EU232" s="380">
        <v>1.1863221548651157</v>
      </c>
      <c r="EV232" s="380">
        <v>1.4141474445145425E-2</v>
      </c>
      <c r="EW232" s="89">
        <v>10.634710336381303</v>
      </c>
      <c r="EX232" s="380">
        <v>7.1079682478976425</v>
      </c>
      <c r="EY232" s="380">
        <v>9.2948538419466611E-2</v>
      </c>
      <c r="EZ232" s="89">
        <v>1.4077559074294583</v>
      </c>
      <c r="FA232" s="380">
        <v>1.1459993491388687</v>
      </c>
      <c r="FB232" s="380">
        <v>0</v>
      </c>
      <c r="FC232" s="381">
        <v>0.14587042077930343</v>
      </c>
      <c r="FD232" s="380">
        <v>0.2721085285648428</v>
      </c>
      <c r="FE232" s="380">
        <v>0.14587042077930343</v>
      </c>
      <c r="FF232" s="89">
        <v>7.2077499004091194</v>
      </c>
      <c r="FG232" s="380">
        <v>5.3687714821354096</v>
      </c>
      <c r="FH232" s="380">
        <v>0.1507288820432402</v>
      </c>
      <c r="FI232" s="381">
        <v>4.6834242637534225E-2</v>
      </c>
      <c r="FJ232" s="380">
        <v>5.0986443542672379E-2</v>
      </c>
      <c r="FK232" s="380">
        <v>4.6834242637534225E-2</v>
      </c>
      <c r="FL232" s="89">
        <v>15.550976280045472</v>
      </c>
      <c r="FM232" s="380">
        <v>5.3598553358628473</v>
      </c>
      <c r="FN232" s="380">
        <v>0</v>
      </c>
      <c r="FO232" s="89">
        <v>3.8028884901000533</v>
      </c>
      <c r="FP232" s="380">
        <v>1.7299079642028747</v>
      </c>
      <c r="FQ232" s="380">
        <v>0</v>
      </c>
      <c r="FS232" s="118">
        <v>1951.8715700838659</v>
      </c>
      <c r="FT232" s="118">
        <v>0.89415602733918509</v>
      </c>
      <c r="FU232" s="118">
        <v>2.3277945750413562</v>
      </c>
      <c r="FV232" s="207">
        <v>11.046642530835708</v>
      </c>
    </row>
    <row r="233" spans="2:178">
      <c r="B233" s="73" t="s">
        <v>17</v>
      </c>
      <c r="C233" s="73" t="s">
        <v>476</v>
      </c>
      <c r="D233" s="143" t="s">
        <v>34</v>
      </c>
      <c r="E233" s="143">
        <v>57.9</v>
      </c>
      <c r="F233" s="89">
        <v>-845</v>
      </c>
      <c r="G233" s="404" t="s">
        <v>32</v>
      </c>
      <c r="H233" s="73" t="s">
        <v>23</v>
      </c>
      <c r="I233" s="73" t="s">
        <v>1134</v>
      </c>
      <c r="K233" s="73">
        <v>15</v>
      </c>
      <c r="L233" s="73">
        <v>0.01</v>
      </c>
      <c r="N233" s="135">
        <v>836.64599999999996</v>
      </c>
      <c r="O233" s="239">
        <v>25370</v>
      </c>
      <c r="P233" s="239">
        <v>2370</v>
      </c>
      <c r="Q233" s="73"/>
      <c r="R233" s="89">
        <v>2.672387206427413</v>
      </c>
      <c r="S233" s="380">
        <v>3.7845293860209672</v>
      </c>
      <c r="T233" s="380">
        <v>0.7454709730553859</v>
      </c>
      <c r="U233" s="381">
        <v>22.237033951991606</v>
      </c>
      <c r="V233" s="380">
        <v>51.363395465617238</v>
      </c>
      <c r="W233" s="380">
        <v>22.237033951991606</v>
      </c>
      <c r="X233" s="89">
        <v>9839.9240462276703</v>
      </c>
      <c r="Y233" s="380">
        <v>3654.7137106968617</v>
      </c>
      <c r="Z233" s="380">
        <v>6.1527318987600799</v>
      </c>
      <c r="AA233" s="89">
        <v>2681.9959460151304</v>
      </c>
      <c r="AB233" s="380">
        <v>1923.734564885714</v>
      </c>
      <c r="AC233" s="380">
        <v>9.4734261363885359</v>
      </c>
      <c r="AD233" s="89">
        <v>2198.6432725336776</v>
      </c>
      <c r="AE233" s="380">
        <v>1485.4437832419674</v>
      </c>
      <c r="AF233" s="380">
        <v>18.213346575937504</v>
      </c>
      <c r="AG233" s="89">
        <v>28166.643552294165</v>
      </c>
      <c r="AH233" s="380">
        <v>13226.74950730047</v>
      </c>
      <c r="AI233" s="380">
        <v>2655.0925366831398</v>
      </c>
      <c r="AJ233" s="89">
        <v>149519.41608724734</v>
      </c>
      <c r="AK233" s="380">
        <v>19420.019760575131</v>
      </c>
      <c r="AL233" s="380">
        <v>65.717366241918825</v>
      </c>
      <c r="AM233" s="381">
        <v>444.63899195964706</v>
      </c>
      <c r="AN233" s="380">
        <v>2397.2608688773248</v>
      </c>
      <c r="AO233" s="380">
        <v>444.63899195964706</v>
      </c>
      <c r="AP233" s="89">
        <v>12448.716964258523</v>
      </c>
      <c r="AQ233" s="380">
        <v>5201.3188045448669</v>
      </c>
      <c r="AR233" s="380">
        <v>1053.8754282251302</v>
      </c>
      <c r="AS233" s="89">
        <v>197.74374163383251</v>
      </c>
      <c r="AT233" s="380">
        <v>123.56316831868841</v>
      </c>
      <c r="AU233" s="380">
        <v>11.228344170645114</v>
      </c>
      <c r="AV233" s="381">
        <v>2.8441486232054998</v>
      </c>
      <c r="AW233" s="380">
        <v>6.5701689378022738</v>
      </c>
      <c r="AX233" s="380">
        <v>2.8441486232054998</v>
      </c>
      <c r="AY233" s="89">
        <v>22.396517730464012</v>
      </c>
      <c r="AZ233" s="380">
        <v>26.254722058742491</v>
      </c>
      <c r="BA233" s="380">
        <v>9.1951138826519063</v>
      </c>
      <c r="BB233" s="89">
        <v>10.898694030717252</v>
      </c>
      <c r="BC233" s="382">
        <v>12.817708318985703</v>
      </c>
      <c r="BD233" s="382">
        <v>2.0122719604866108</v>
      </c>
      <c r="BE233" s="381">
        <v>83.665441759582706</v>
      </c>
      <c r="BF233" s="380">
        <v>118.37068630383096</v>
      </c>
      <c r="BG233" s="380">
        <v>83.665441759582706</v>
      </c>
      <c r="BH233" s="89">
        <v>95.018153899055363</v>
      </c>
      <c r="BI233" s="380">
        <v>29.720947228091777</v>
      </c>
      <c r="BJ233" s="380">
        <v>3.3535340447340869</v>
      </c>
      <c r="BK233" s="89">
        <v>2468.1523413398513</v>
      </c>
      <c r="BL233" s="380">
        <v>4722.7972583337742</v>
      </c>
      <c r="BM233" s="380">
        <v>18.264749022167823</v>
      </c>
      <c r="BN233" s="89">
        <v>2635.7863059222377</v>
      </c>
      <c r="BO233" s="380">
        <v>4213.9839798583271</v>
      </c>
      <c r="BP233" s="380">
        <v>23.89701761005772</v>
      </c>
      <c r="BQ233" s="89">
        <v>2.4067572359134846</v>
      </c>
      <c r="BR233" s="380">
        <v>5.2646851053433066</v>
      </c>
      <c r="BS233" s="380">
        <v>0.10021627520891979</v>
      </c>
      <c r="BT233" s="381">
        <v>9.3092166099844391</v>
      </c>
      <c r="BU233" s="380">
        <v>20.631357415104226</v>
      </c>
      <c r="BV233" s="380">
        <v>9.3092166099844391</v>
      </c>
      <c r="BW233" s="89">
        <v>8.0494156405135744</v>
      </c>
      <c r="BX233" s="380">
        <v>25.098531320009769</v>
      </c>
      <c r="BY233" s="380">
        <v>0.86277028761208752</v>
      </c>
      <c r="BZ233" s="89">
        <v>8.2802216901208148</v>
      </c>
      <c r="CA233" s="380">
        <v>11.739783978011292</v>
      </c>
      <c r="CB233" s="380">
        <v>3.7689584950219182</v>
      </c>
      <c r="CC233" s="89">
        <v>1.5055167624127839</v>
      </c>
      <c r="CD233" s="380">
        <v>1.4887157241487425</v>
      </c>
      <c r="CE233" s="380">
        <v>0.21456317160202817</v>
      </c>
      <c r="CF233" s="89">
        <v>13.956683397775913</v>
      </c>
      <c r="CG233" s="380">
        <v>10.005600180782764</v>
      </c>
      <c r="CH233" s="380">
        <v>2.4380557963562848</v>
      </c>
      <c r="CI233" s="89">
        <v>20.260027982111794</v>
      </c>
      <c r="CJ233" s="380">
        <v>14.929488482935653</v>
      </c>
      <c r="CK233" s="380">
        <v>1.3406815995925292</v>
      </c>
      <c r="CL233" s="89">
        <v>0.48814910240592996</v>
      </c>
      <c r="CM233" s="380">
        <v>0.91243631915623491</v>
      </c>
      <c r="CN233" s="380">
        <v>0.37114131070532724</v>
      </c>
      <c r="CO233" s="89">
        <v>371.27961260578206</v>
      </c>
      <c r="CP233" s="380">
        <v>89.167968072223871</v>
      </c>
      <c r="CQ233" s="380">
        <v>0.24043389751262134</v>
      </c>
      <c r="CR233" s="89">
        <v>537.30721334800023</v>
      </c>
      <c r="CS233" s="380">
        <v>178.74212247196422</v>
      </c>
      <c r="CT233" s="380">
        <v>7.1609029188136775E-2</v>
      </c>
      <c r="CU233" s="89">
        <v>4.2911435565437657</v>
      </c>
      <c r="CV233" s="380">
        <v>3.3997974663888315</v>
      </c>
      <c r="CW233" s="380">
        <v>7.5489659120406519E-2</v>
      </c>
      <c r="CX233" s="89">
        <v>5.6581904190789921E-2</v>
      </c>
      <c r="CY233" s="380">
        <v>0.1691254621361738</v>
      </c>
      <c r="CZ233" s="380">
        <v>2.2023915543885775E-2</v>
      </c>
      <c r="DA233" s="381">
        <v>0.28069793425844952</v>
      </c>
      <c r="DB233" s="380">
        <v>0.89757800360521856</v>
      </c>
      <c r="DC233" s="380">
        <v>0.28069793425844952</v>
      </c>
      <c r="DD233" s="89">
        <v>0.80615166025107921</v>
      </c>
      <c r="DE233" s="380">
        <v>1.6739384128474428</v>
      </c>
      <c r="DF233" s="380">
        <v>0.26434196552121492</v>
      </c>
      <c r="DG233" s="381">
        <v>0.17638231299157869</v>
      </c>
      <c r="DH233" s="380">
        <v>0.39382216576854218</v>
      </c>
      <c r="DI233" s="380">
        <v>0.17638231299157869</v>
      </c>
      <c r="DJ233" s="89">
        <v>6.0250232305916018</v>
      </c>
      <c r="DK233" s="380">
        <v>6.6714800414363973</v>
      </c>
      <c r="DL233" s="380">
        <v>0</v>
      </c>
      <c r="DM233" s="89">
        <v>282.05591370432325</v>
      </c>
      <c r="DN233" s="380">
        <v>83.061730153834034</v>
      </c>
      <c r="DO233" s="380">
        <v>2.8510478544638208E-2</v>
      </c>
      <c r="DP233" s="89">
        <v>1087.349164847479</v>
      </c>
      <c r="DQ233" s="380">
        <v>284.10810334982386</v>
      </c>
      <c r="DR233" s="380">
        <v>3.6044136792995125E-2</v>
      </c>
      <c r="DS233" s="89">
        <v>186.38142753129986</v>
      </c>
      <c r="DT233" s="380">
        <v>53.540447981246949</v>
      </c>
      <c r="DU233" s="380">
        <v>0</v>
      </c>
      <c r="DV233" s="89">
        <v>975.24439851733052</v>
      </c>
      <c r="DW233" s="380">
        <v>244.17074426840682</v>
      </c>
      <c r="DX233" s="380">
        <v>9.9317468617405216E-2</v>
      </c>
      <c r="DY233" s="89">
        <v>220.52816697895108</v>
      </c>
      <c r="DZ233" s="380">
        <v>66.575953096311622</v>
      </c>
      <c r="EA233" s="380">
        <v>0</v>
      </c>
      <c r="EB233" s="89">
        <v>21.824975607606024</v>
      </c>
      <c r="EC233" s="380">
        <v>10.979484490123005</v>
      </c>
      <c r="ED233" s="380">
        <v>7.0590844166397521E-2</v>
      </c>
      <c r="EE233" s="89">
        <v>213.40889762262816</v>
      </c>
      <c r="EF233" s="380">
        <v>59.215828114749989</v>
      </c>
      <c r="EG233" s="380">
        <v>0</v>
      </c>
      <c r="EH233" s="89">
        <v>21.442222524699176</v>
      </c>
      <c r="EI233" s="380">
        <v>9.195712357094159</v>
      </c>
      <c r="EJ233" s="380">
        <v>0</v>
      </c>
      <c r="EK233" s="89">
        <v>96.241809404742696</v>
      </c>
      <c r="EL233" s="380">
        <v>32.205055672976791</v>
      </c>
      <c r="EM233" s="380">
        <v>7.7794547103938641E-2</v>
      </c>
      <c r="EN233" s="89">
        <v>14.460693242010493</v>
      </c>
      <c r="EO233" s="380">
        <v>6.6332199776758278</v>
      </c>
      <c r="EP233" s="380">
        <v>2.8597941861833339E-2</v>
      </c>
      <c r="EQ233" s="89">
        <v>31.181676469735848</v>
      </c>
      <c r="ER233" s="380">
        <v>14.338803784053981</v>
      </c>
      <c r="ES233" s="380">
        <v>6.1575543338920416E-2</v>
      </c>
      <c r="ET233" s="89">
        <v>2.6911345871989543</v>
      </c>
      <c r="EU233" s="380">
        <v>1.5717504705026564</v>
      </c>
      <c r="EV233" s="380">
        <v>2.1050162752326275E-2</v>
      </c>
      <c r="EW233" s="89">
        <v>12.158911316131841</v>
      </c>
      <c r="EX233" s="380">
        <v>7.9937560894073316</v>
      </c>
      <c r="EY233" s="380">
        <v>9.8590216108221995E-2</v>
      </c>
      <c r="EZ233" s="89">
        <v>1.5358481437189528</v>
      </c>
      <c r="FA233" s="380">
        <v>1.1060203352704463</v>
      </c>
      <c r="FB233" s="380">
        <v>2.2893719568288635E-2</v>
      </c>
      <c r="FC233" s="381">
        <v>0.13722550185552584</v>
      </c>
      <c r="FD233" s="380">
        <v>1.3036978140562576</v>
      </c>
      <c r="FE233" s="380">
        <v>0.13722550185552584</v>
      </c>
      <c r="FF233" s="89">
        <v>4.2717457610495249</v>
      </c>
      <c r="FG233" s="380">
        <v>3.4813797570052909</v>
      </c>
      <c r="FH233" s="380">
        <v>0.19024249436999027</v>
      </c>
      <c r="FI233" s="381">
        <v>8.4148467949239261E-2</v>
      </c>
      <c r="FJ233" s="380">
        <v>0.11484691677616912</v>
      </c>
      <c r="FK233" s="380">
        <v>8.4148467949239261E-2</v>
      </c>
      <c r="FL233" s="89">
        <v>1.7613490122225017</v>
      </c>
      <c r="FM233" s="380">
        <v>1.8076172119525744</v>
      </c>
      <c r="FN233" s="380">
        <v>3.0358435317818538E-2</v>
      </c>
      <c r="FO233" s="89">
        <v>0.28247307309780756</v>
      </c>
      <c r="FP233" s="380">
        <v>0.57929141606186296</v>
      </c>
      <c r="FQ233" s="380">
        <v>0</v>
      </c>
      <c r="FS233" s="118">
        <v>3703.812453845856</v>
      </c>
      <c r="FT233" s="118">
        <v>0.30256450950616115</v>
      </c>
      <c r="FU233" s="118">
        <v>0.69100061079082087</v>
      </c>
      <c r="FV233" s="207">
        <v>1.1468249770823786</v>
      </c>
    </row>
    <row r="234" spans="2:178">
      <c r="B234" s="73" t="s">
        <v>17</v>
      </c>
      <c r="C234" s="73" t="s">
        <v>502</v>
      </c>
      <c r="D234" s="73" t="s">
        <v>503</v>
      </c>
      <c r="E234" s="143">
        <v>62.5</v>
      </c>
      <c r="F234" s="89">
        <v>-1210</v>
      </c>
      <c r="G234" s="404" t="s">
        <v>32</v>
      </c>
      <c r="H234" s="73" t="s">
        <v>23</v>
      </c>
      <c r="I234" s="73" t="s">
        <v>1135</v>
      </c>
      <c r="K234" s="73">
        <v>25</v>
      </c>
      <c r="L234" s="73">
        <v>0.01</v>
      </c>
      <c r="N234" s="135">
        <v>668.44717395646046</v>
      </c>
      <c r="O234" s="379">
        <v>19440</v>
      </c>
      <c r="P234" s="379">
        <v>3520</v>
      </c>
      <c r="Q234" s="203"/>
      <c r="R234" s="381">
        <v>4.4484174418102302</v>
      </c>
      <c r="S234" s="380">
        <v>11.0392021647124</v>
      </c>
      <c r="T234" s="380">
        <v>4.4484174418102302</v>
      </c>
      <c r="U234" s="381">
        <v>8.9174941377456403</v>
      </c>
      <c r="V234" s="380">
        <v>20.897624695129799</v>
      </c>
      <c r="W234" s="380">
        <v>8.9174941377456403</v>
      </c>
      <c r="X234" s="89">
        <v>137.89652858871401</v>
      </c>
      <c r="Y234" s="380">
        <v>43.022171350669403</v>
      </c>
      <c r="Z234" s="380">
        <v>2.8453042706662401</v>
      </c>
      <c r="AA234" s="89">
        <v>206.94945146992001</v>
      </c>
      <c r="AB234" s="380">
        <v>40.948575308443097</v>
      </c>
      <c r="AC234" s="380">
        <v>0.68037704579757197</v>
      </c>
      <c r="AD234" s="89">
        <v>108.51522079298201</v>
      </c>
      <c r="AE234" s="380">
        <v>83.3449701655654</v>
      </c>
      <c r="AF234" s="380">
        <v>1.7241153792717701</v>
      </c>
      <c r="AG234" s="381">
        <v>552.38428843753502</v>
      </c>
      <c r="AH234" s="380">
        <v>1527.57092036279</v>
      </c>
      <c r="AI234" s="380">
        <v>552.38428843753502</v>
      </c>
      <c r="AJ234" s="89">
        <v>188506.882631669</v>
      </c>
      <c r="AK234" s="380">
        <v>23296.594703795901</v>
      </c>
      <c r="AL234" s="380">
        <v>20.230084766240999</v>
      </c>
      <c r="AM234" s="89">
        <v>304.34841006813002</v>
      </c>
      <c r="AN234" s="380">
        <v>252.24203324486399</v>
      </c>
      <c r="AO234" s="380">
        <v>146.42153253076501</v>
      </c>
      <c r="AP234" s="89">
        <v>2022.26303244573</v>
      </c>
      <c r="AQ234" s="380">
        <v>449.31847185026902</v>
      </c>
      <c r="AR234" s="380">
        <v>172.377164377284</v>
      </c>
      <c r="AS234" s="381">
        <v>23.448738378060401</v>
      </c>
      <c r="AT234" s="380">
        <v>67.323441283143296</v>
      </c>
      <c r="AU234" s="380">
        <v>23.448738378060401</v>
      </c>
      <c r="AV234" s="89">
        <v>0.964630720976143</v>
      </c>
      <c r="AW234" s="380">
        <v>1.92926144195229</v>
      </c>
      <c r="AX234" s="380">
        <v>0.56491550099985</v>
      </c>
      <c r="AY234" s="381">
        <v>0.60481366525314595</v>
      </c>
      <c r="AZ234" s="380">
        <v>0</v>
      </c>
      <c r="BA234" s="380">
        <v>0.60481366525314595</v>
      </c>
      <c r="BB234" s="89">
        <v>31.668904000401501</v>
      </c>
      <c r="BC234" s="382">
        <v>4.7527810790421103</v>
      </c>
      <c r="BD234" s="382">
        <v>0.10472302484294201</v>
      </c>
      <c r="BE234" s="89">
        <v>6.1715229058438199</v>
      </c>
      <c r="BF234" s="380">
        <v>6.2787144153611596</v>
      </c>
      <c r="BG234" s="380">
        <v>4.76219019464454</v>
      </c>
      <c r="BH234" s="89">
        <v>98.588468542166495</v>
      </c>
      <c r="BI234" s="380">
        <v>9.06804991737806</v>
      </c>
      <c r="BJ234" s="380">
        <v>1.30357815009547</v>
      </c>
      <c r="BK234" s="89">
        <v>327.794427742913</v>
      </c>
      <c r="BL234" s="380">
        <v>99.569108349401404</v>
      </c>
      <c r="BM234" s="380">
        <v>1.7529446970951601</v>
      </c>
      <c r="BN234" s="89">
        <v>357.06025732647601</v>
      </c>
      <c r="BO234" s="380">
        <v>114.87926609175901</v>
      </c>
      <c r="BP234" s="380">
        <v>11.145090389138501</v>
      </c>
      <c r="BQ234" s="381">
        <v>3.9530101467942599E-2</v>
      </c>
      <c r="BR234" s="380">
        <v>0</v>
      </c>
      <c r="BS234" s="380">
        <v>3.9530101467942599E-2</v>
      </c>
      <c r="BT234" s="381">
        <v>0.68968278575924202</v>
      </c>
      <c r="BU234" s="380">
        <v>1.7006191686761001</v>
      </c>
      <c r="BV234" s="380">
        <v>0.68968278575924202</v>
      </c>
      <c r="BW234" s="381">
        <v>0.471168220747953</v>
      </c>
      <c r="BX234" s="380">
        <v>1.2795067622320599</v>
      </c>
      <c r="BY234" s="380">
        <v>0.471168220747953</v>
      </c>
      <c r="BZ234" s="89">
        <v>5.4305890749636001</v>
      </c>
      <c r="CA234" s="380">
        <v>5.4947904664801097</v>
      </c>
      <c r="CB234" s="380">
        <v>1.7355363800935499</v>
      </c>
      <c r="CC234" s="89">
        <v>0.60659483938360104</v>
      </c>
      <c r="CD234" s="380">
        <v>0.61664792700752302</v>
      </c>
      <c r="CE234" s="380">
        <v>0.117709085911243</v>
      </c>
      <c r="CF234" s="89">
        <v>17.221797161476999</v>
      </c>
      <c r="CG234" s="380">
        <v>7.5673170041438</v>
      </c>
      <c r="CH234" s="380">
        <v>0.52122058606928101</v>
      </c>
      <c r="CI234" s="89">
        <v>6.6268857167498298</v>
      </c>
      <c r="CJ234" s="380">
        <v>4.0969170107488999</v>
      </c>
      <c r="CK234" s="380">
        <v>0.40856157594356401</v>
      </c>
      <c r="CL234" s="381">
        <v>2.0492051735480001</v>
      </c>
      <c r="CM234" s="380">
        <v>4.0584488185756502</v>
      </c>
      <c r="CN234" s="380">
        <v>2.0492051735480001</v>
      </c>
      <c r="CO234" s="89">
        <v>522.11816235279605</v>
      </c>
      <c r="CP234" s="380">
        <v>65.493859048479493</v>
      </c>
      <c r="CQ234" s="380">
        <v>2.1176656951838398E-2</v>
      </c>
      <c r="CR234" s="89">
        <v>422.78263505271701</v>
      </c>
      <c r="CS234" s="380">
        <v>51.3365601554733</v>
      </c>
      <c r="CT234" s="380">
        <v>2.3031567117814102E-2</v>
      </c>
      <c r="CU234" s="89">
        <v>5.6462536464183399</v>
      </c>
      <c r="CV234" s="380">
        <v>1.9522472825213799</v>
      </c>
      <c r="CW234" s="380">
        <v>7.8634664141168306E-2</v>
      </c>
      <c r="CX234" s="89">
        <v>0</v>
      </c>
      <c r="CY234" s="380">
        <v>0</v>
      </c>
      <c r="CZ234" s="380">
        <v>0</v>
      </c>
      <c r="DA234" s="89">
        <v>0</v>
      </c>
      <c r="DB234" s="380">
        <v>0</v>
      </c>
      <c r="DC234" s="380">
        <v>0</v>
      </c>
      <c r="DD234" s="381">
        <v>0.29130609603281898</v>
      </c>
      <c r="DE234" s="380">
        <v>0</v>
      </c>
      <c r="DF234" s="380">
        <v>0.29130609603281898</v>
      </c>
      <c r="DG234" s="381">
        <v>0.15094386859504899</v>
      </c>
      <c r="DH234" s="380">
        <v>0</v>
      </c>
      <c r="DI234" s="380">
        <v>0.15094386859504899</v>
      </c>
      <c r="DJ234" s="89">
        <v>2.3781162429203202</v>
      </c>
      <c r="DK234" s="380">
        <v>3.9168539640778102</v>
      </c>
      <c r="DL234" s="380">
        <v>0.199222881171435</v>
      </c>
      <c r="DM234" s="89">
        <v>238.43096783547</v>
      </c>
      <c r="DN234" s="380">
        <v>27.0126854419557</v>
      </c>
      <c r="DO234" s="380">
        <v>0</v>
      </c>
      <c r="DP234" s="89">
        <v>723.99847109444602</v>
      </c>
      <c r="DQ234" s="380">
        <v>115.56166606583299</v>
      </c>
      <c r="DR234" s="380">
        <v>2.7990569714215902E-2</v>
      </c>
      <c r="DS234" s="89">
        <v>114.769872096848</v>
      </c>
      <c r="DT234" s="380">
        <v>22.0555466255108</v>
      </c>
      <c r="DU234" s="380">
        <v>0</v>
      </c>
      <c r="DV234" s="89">
        <v>588.53068940934895</v>
      </c>
      <c r="DW234" s="380">
        <v>108.631399154866</v>
      </c>
      <c r="DX234" s="380">
        <v>0</v>
      </c>
      <c r="DY234" s="89">
        <v>138.60531609002999</v>
      </c>
      <c r="DZ234" s="380">
        <v>30.277579151982401</v>
      </c>
      <c r="EA234" s="380">
        <v>0</v>
      </c>
      <c r="EB234" s="89">
        <v>27.901373246073401</v>
      </c>
      <c r="EC234" s="380">
        <v>4.7095311722920901</v>
      </c>
      <c r="ED234" s="380">
        <v>3.8517914636430201E-2</v>
      </c>
      <c r="EE234" s="89">
        <v>138.080288556754</v>
      </c>
      <c r="EF234" s="380">
        <v>22.729930755442599</v>
      </c>
      <c r="EG234" s="380">
        <v>0</v>
      </c>
      <c r="EH234" s="89">
        <v>15.713822597663899</v>
      </c>
      <c r="EI234" s="380">
        <v>3.4025252420271799</v>
      </c>
      <c r="EJ234" s="380">
        <v>2.80666168070547E-2</v>
      </c>
      <c r="EK234" s="89">
        <v>82.015277590248701</v>
      </c>
      <c r="EL234" s="380">
        <v>19.657303525400899</v>
      </c>
      <c r="EM234" s="380">
        <v>0</v>
      </c>
      <c r="EN234" s="89">
        <v>15.063651924146599</v>
      </c>
      <c r="EO234" s="380">
        <v>4.1659864330301204</v>
      </c>
      <c r="EP234" s="380">
        <v>1.3961658755972099E-2</v>
      </c>
      <c r="EQ234" s="89">
        <v>38.480809836938597</v>
      </c>
      <c r="ER234" s="380">
        <v>8.8945237454853601</v>
      </c>
      <c r="ES234" s="380">
        <v>4.1062112573454101E-2</v>
      </c>
      <c r="ET234" s="89">
        <v>3.9516370909324801</v>
      </c>
      <c r="EU234" s="380">
        <v>1.19277484607338</v>
      </c>
      <c r="EV234" s="380">
        <v>0</v>
      </c>
      <c r="EW234" s="89">
        <v>20.742887370783301</v>
      </c>
      <c r="EX234" s="380">
        <v>5.4121355060011398</v>
      </c>
      <c r="EY234" s="380">
        <v>0</v>
      </c>
      <c r="EZ234" s="89">
        <v>2.1092727515099301</v>
      </c>
      <c r="FA234" s="380">
        <v>0.99340072035393001</v>
      </c>
      <c r="FB234" s="380">
        <v>1.9826152575559499E-2</v>
      </c>
      <c r="FC234" s="89">
        <v>0</v>
      </c>
      <c r="FD234" s="380">
        <v>0</v>
      </c>
      <c r="FE234" s="380">
        <v>0</v>
      </c>
      <c r="FF234" s="89">
        <v>2.4312254946674998</v>
      </c>
      <c r="FG234" s="380">
        <v>2.2190808947123499</v>
      </c>
      <c r="FH234" s="380">
        <v>0</v>
      </c>
      <c r="FI234" s="381">
        <v>3.2335998691759002E-2</v>
      </c>
      <c r="FJ234" s="380">
        <v>0</v>
      </c>
      <c r="FK234" s="380">
        <v>3.2335998691759002E-2</v>
      </c>
      <c r="FL234" s="89">
        <v>33.286195461487097</v>
      </c>
      <c r="FM234" s="380">
        <v>6.2126381067491101</v>
      </c>
      <c r="FN234" s="380">
        <v>2.8110617614636398E-2</v>
      </c>
      <c r="FO234" s="89">
        <v>8.5132526906294004</v>
      </c>
      <c r="FP234" s="380">
        <v>2.6616067829416998</v>
      </c>
      <c r="FQ234" s="380">
        <v>2.5538334373130502E-2</v>
      </c>
      <c r="FS234" s="118">
        <v>2571.1769725439103</v>
      </c>
      <c r="FT234" s="118">
        <v>0.60793174726316512</v>
      </c>
      <c r="FU234" s="118">
        <v>1.2349564978885494</v>
      </c>
      <c r="FV234" s="207">
        <v>15.780887245454178</v>
      </c>
    </row>
    <row r="235" spans="2:178">
      <c r="B235" s="73" t="s">
        <v>17</v>
      </c>
      <c r="C235" s="73" t="s">
        <v>502</v>
      </c>
      <c r="D235" s="143" t="s">
        <v>24</v>
      </c>
      <c r="E235" s="143">
        <v>62.9</v>
      </c>
      <c r="F235" s="89">
        <v>-1795</v>
      </c>
      <c r="G235" s="404" t="s">
        <v>32</v>
      </c>
      <c r="H235" s="73" t="s">
        <v>23</v>
      </c>
      <c r="I235" s="73" t="s">
        <v>1136</v>
      </c>
      <c r="K235" s="73">
        <v>25</v>
      </c>
      <c r="L235" s="73">
        <v>0.01</v>
      </c>
      <c r="N235" s="135">
        <v>668.44717395646046</v>
      </c>
      <c r="O235" s="379">
        <v>24930</v>
      </c>
      <c r="P235" s="379">
        <v>2460</v>
      </c>
      <c r="Q235" s="203"/>
      <c r="R235" s="381">
        <v>4.3592548956556199</v>
      </c>
      <c r="S235" s="380">
        <v>11.6153929963414</v>
      </c>
      <c r="T235" s="380">
        <v>4.3592548956556199</v>
      </c>
      <c r="U235" s="381">
        <v>8.2663307648011806</v>
      </c>
      <c r="V235" s="380">
        <v>16.237845574033301</v>
      </c>
      <c r="W235" s="380">
        <v>8.2663307648011806</v>
      </c>
      <c r="X235" s="89">
        <v>207.996223721207</v>
      </c>
      <c r="Y235" s="380">
        <v>53.360463667978003</v>
      </c>
      <c r="Z235" s="380">
        <v>2.67381555915575</v>
      </c>
      <c r="AA235" s="89">
        <v>149.210205426963</v>
      </c>
      <c r="AB235" s="380">
        <v>34.099902323001103</v>
      </c>
      <c r="AC235" s="380">
        <v>0.36132068949656998</v>
      </c>
      <c r="AD235" s="89">
        <v>78.350848040695496</v>
      </c>
      <c r="AE235" s="380">
        <v>103.170447852565</v>
      </c>
      <c r="AF235" s="380">
        <v>1.99724689408927</v>
      </c>
      <c r="AG235" s="381">
        <v>695.80887591058001</v>
      </c>
      <c r="AH235" s="380">
        <v>1757.3425110217199</v>
      </c>
      <c r="AI235" s="380">
        <v>695.80887591058001</v>
      </c>
      <c r="AJ235" s="89">
        <v>189637.66272546101</v>
      </c>
      <c r="AK235" s="380">
        <v>22159.947208909402</v>
      </c>
      <c r="AL235" s="380">
        <v>20.035437799739199</v>
      </c>
      <c r="AM235" s="89">
        <v>454.00730490571198</v>
      </c>
      <c r="AN235" s="380">
        <v>334.08280726250098</v>
      </c>
      <c r="AO235" s="380">
        <v>146.842283554967</v>
      </c>
      <c r="AP235" s="89">
        <v>1396.7403339100799</v>
      </c>
      <c r="AQ235" s="380">
        <v>494.30743631252398</v>
      </c>
      <c r="AR235" s="380">
        <v>139.321345379212</v>
      </c>
      <c r="AS235" s="381">
        <v>27.594245387989702</v>
      </c>
      <c r="AT235" s="380">
        <v>43.062155728235197</v>
      </c>
      <c r="AU235" s="380">
        <v>27.594245387989702</v>
      </c>
      <c r="AV235" s="89">
        <v>0.92233158894557499</v>
      </c>
      <c r="AW235" s="380">
        <v>1.72562552983093</v>
      </c>
      <c r="AX235" s="380">
        <v>0.62557786187693798</v>
      </c>
      <c r="AY235" s="381">
        <v>1.0808770376681101</v>
      </c>
      <c r="AZ235" s="380">
        <v>0</v>
      </c>
      <c r="BA235" s="380">
        <v>1.0808770376681101</v>
      </c>
      <c r="BB235" s="89">
        <v>23.976345142617699</v>
      </c>
      <c r="BC235" s="382">
        <v>3.6713022707493899</v>
      </c>
      <c r="BD235" s="382">
        <v>6.0087839659880703E-2</v>
      </c>
      <c r="BE235" s="381">
        <v>3.9492116925750702</v>
      </c>
      <c r="BF235" s="380">
        <v>10.974085202500399</v>
      </c>
      <c r="BG235" s="380">
        <v>3.9492116925750702</v>
      </c>
      <c r="BH235" s="89">
        <v>324.99463267513403</v>
      </c>
      <c r="BI235" s="380">
        <v>49.605846850734601</v>
      </c>
      <c r="BJ235" s="380">
        <v>1.1680358648568101</v>
      </c>
      <c r="BK235" s="89">
        <v>565.96659416789305</v>
      </c>
      <c r="BL235" s="380">
        <v>81.6451306952018</v>
      </c>
      <c r="BM235" s="380">
        <v>1.56483319279789</v>
      </c>
      <c r="BN235" s="89">
        <v>558.31711510586103</v>
      </c>
      <c r="BO235" s="380">
        <v>145.245802025789</v>
      </c>
      <c r="BP235" s="380">
        <v>10.4478705554769</v>
      </c>
      <c r="BQ235" s="381">
        <v>7.9940698212942293E-2</v>
      </c>
      <c r="BR235" s="380">
        <v>0</v>
      </c>
      <c r="BS235" s="380">
        <v>7.9940698212942293E-2</v>
      </c>
      <c r="BT235" s="89">
        <v>0.91798356131135395</v>
      </c>
      <c r="BU235" s="380">
        <v>1.8359671226227099</v>
      </c>
      <c r="BV235" s="380">
        <v>0.516265838323405</v>
      </c>
      <c r="BW235" s="381">
        <v>0.412048684887593</v>
      </c>
      <c r="BX235" s="380">
        <v>1.2284386259592901</v>
      </c>
      <c r="BY235" s="380">
        <v>0.412048684887593</v>
      </c>
      <c r="BZ235" s="89">
        <v>3.2071404610304799</v>
      </c>
      <c r="CA235" s="380">
        <v>6.3191234764098203</v>
      </c>
      <c r="CB235" s="380">
        <v>1.51334250938602</v>
      </c>
      <c r="CC235" s="89">
        <v>0.57175581869705605</v>
      </c>
      <c r="CD235" s="380">
        <v>0.56274756108125301</v>
      </c>
      <c r="CE235" s="380">
        <v>0.12562607118496999</v>
      </c>
      <c r="CF235" s="89">
        <v>14.8236979018896</v>
      </c>
      <c r="CG235" s="380">
        <v>5.8791667345766099</v>
      </c>
      <c r="CH235" s="380">
        <v>0.41925412963779701</v>
      </c>
      <c r="CI235" s="89">
        <v>3.3740519097169202</v>
      </c>
      <c r="CJ235" s="380">
        <v>2.92766565422574</v>
      </c>
      <c r="CK235" s="380">
        <v>0.22431883324247101</v>
      </c>
      <c r="CL235" s="381">
        <v>1.70247520149326</v>
      </c>
      <c r="CM235" s="380">
        <v>3.4917864297080401</v>
      </c>
      <c r="CN235" s="380">
        <v>1.70247520149326</v>
      </c>
      <c r="CO235" s="89">
        <v>429.109324372483</v>
      </c>
      <c r="CP235" s="380">
        <v>103.845630946052</v>
      </c>
      <c r="CQ235" s="380">
        <v>0</v>
      </c>
      <c r="CR235" s="89">
        <v>397.47989041961802</v>
      </c>
      <c r="CS235" s="380">
        <v>87.128311135688094</v>
      </c>
      <c r="CT235" s="380">
        <v>1.4613021797230201E-2</v>
      </c>
      <c r="CU235" s="89">
        <v>7.5023394247467703</v>
      </c>
      <c r="CV235" s="380">
        <v>3.1964442022949702</v>
      </c>
      <c r="CW235" s="380">
        <v>0</v>
      </c>
      <c r="CX235" s="381">
        <v>1.4436928429568899E-2</v>
      </c>
      <c r="CY235" s="380">
        <v>0</v>
      </c>
      <c r="CZ235" s="380">
        <v>1.4436928429568899E-2</v>
      </c>
      <c r="DA235" s="89">
        <v>0</v>
      </c>
      <c r="DB235" s="380">
        <v>0</v>
      </c>
      <c r="DC235" s="380">
        <v>0</v>
      </c>
      <c r="DD235" s="381">
        <v>0.22526090317406799</v>
      </c>
      <c r="DE235" s="380">
        <v>0</v>
      </c>
      <c r="DF235" s="380">
        <v>0.22526090317406799</v>
      </c>
      <c r="DG235" s="381">
        <v>0.116814998688083</v>
      </c>
      <c r="DH235" s="380">
        <v>0</v>
      </c>
      <c r="DI235" s="380">
        <v>0.116814998688083</v>
      </c>
      <c r="DJ235" s="89">
        <v>2.2859533553944802</v>
      </c>
      <c r="DK235" s="380">
        <v>4.5719067107889497</v>
      </c>
      <c r="DL235" s="380">
        <v>0</v>
      </c>
      <c r="DM235" s="89">
        <v>196.39521520583699</v>
      </c>
      <c r="DN235" s="380">
        <v>45.403768515878603</v>
      </c>
      <c r="DO235" s="380">
        <v>1.8428792824226801E-2</v>
      </c>
      <c r="DP235" s="89">
        <v>598.53222132234396</v>
      </c>
      <c r="DQ235" s="380">
        <v>150.52072879052699</v>
      </c>
      <c r="DR235" s="380">
        <v>1.7875234475556799E-2</v>
      </c>
      <c r="DS235" s="89">
        <v>96.317697426400599</v>
      </c>
      <c r="DT235" s="380">
        <v>21.710362765722099</v>
      </c>
      <c r="DU235" s="380">
        <v>1.47683043944192E-2</v>
      </c>
      <c r="DV235" s="89">
        <v>519.68813836713798</v>
      </c>
      <c r="DW235" s="380">
        <v>122.460743551245</v>
      </c>
      <c r="DX235" s="380">
        <v>7.6633559104406002E-2</v>
      </c>
      <c r="DY235" s="89">
        <v>133.73496301466</v>
      </c>
      <c r="DZ235" s="380">
        <v>30.1224836143879</v>
      </c>
      <c r="EA235" s="380">
        <v>8.5914787356583103E-2</v>
      </c>
      <c r="EB235" s="89">
        <v>18.581721826066801</v>
      </c>
      <c r="EC235" s="380">
        <v>5.5790365664410997</v>
      </c>
      <c r="ED235" s="380">
        <v>0</v>
      </c>
      <c r="EE235" s="89">
        <v>134.83159558224401</v>
      </c>
      <c r="EF235" s="380">
        <v>39.863464224618603</v>
      </c>
      <c r="EG235" s="380">
        <v>0</v>
      </c>
      <c r="EH235" s="89">
        <v>16.217511423259801</v>
      </c>
      <c r="EI235" s="380">
        <v>4.2432560354346798</v>
      </c>
      <c r="EJ235" s="380">
        <v>0</v>
      </c>
      <c r="EK235" s="89">
        <v>84.122819080762497</v>
      </c>
      <c r="EL235" s="380">
        <v>22.516071574481799</v>
      </c>
      <c r="EM235" s="380">
        <v>4.7484497820548602E-2</v>
      </c>
      <c r="EN235" s="89">
        <v>14.3961959838844</v>
      </c>
      <c r="EO235" s="380">
        <v>3.6330219856064798</v>
      </c>
      <c r="EP235" s="380">
        <v>1.25121520910323E-2</v>
      </c>
      <c r="EQ235" s="89">
        <v>33.375786373151101</v>
      </c>
      <c r="ER235" s="380">
        <v>10.9844999033077</v>
      </c>
      <c r="ES235" s="380">
        <v>0</v>
      </c>
      <c r="ET235" s="89">
        <v>3.5325337783129198</v>
      </c>
      <c r="EU235" s="380">
        <v>1.05929437173753</v>
      </c>
      <c r="EV235" s="380">
        <v>0</v>
      </c>
      <c r="EW235" s="89">
        <v>17.888711373645599</v>
      </c>
      <c r="EX235" s="380">
        <v>6.2014506734388402</v>
      </c>
      <c r="EY235" s="380">
        <v>5.3437006073124099E-2</v>
      </c>
      <c r="EZ235" s="89">
        <v>2.4339283848464399</v>
      </c>
      <c r="FA235" s="380">
        <v>0.83674518732891201</v>
      </c>
      <c r="FB235" s="380">
        <v>1.27102313286587E-2</v>
      </c>
      <c r="FC235" s="381">
        <v>5.0847687395410998E-2</v>
      </c>
      <c r="FD235" s="380">
        <v>0</v>
      </c>
      <c r="FE235" s="380">
        <v>5.0847687395410998E-2</v>
      </c>
      <c r="FF235" s="89">
        <v>1.12329557719912</v>
      </c>
      <c r="FG235" s="380">
        <v>1.0662831043074901</v>
      </c>
      <c r="FH235" s="380">
        <v>3.4027498616393398E-2</v>
      </c>
      <c r="FI235" s="381">
        <v>2.8913433043769501E-2</v>
      </c>
      <c r="FJ235" s="380">
        <v>0</v>
      </c>
      <c r="FK235" s="380">
        <v>2.8913433043769501E-2</v>
      </c>
      <c r="FL235" s="89">
        <v>9.8957714337057201</v>
      </c>
      <c r="FM235" s="380">
        <v>3.6403779621070198</v>
      </c>
      <c r="FN235" s="380">
        <v>0</v>
      </c>
      <c r="FO235" s="89">
        <v>2.38990136115302</v>
      </c>
      <c r="FP235" s="380">
        <v>0.97916466942596803</v>
      </c>
      <c r="FQ235" s="380">
        <v>3.2644340981771401E-2</v>
      </c>
      <c r="FS235" s="118">
        <v>2267.528929562171</v>
      </c>
      <c r="FT235" s="118">
        <v>0.41747612886190144</v>
      </c>
      <c r="FU235" s="118">
        <v>1.0795749287328069</v>
      </c>
      <c r="FV235" s="207">
        <v>4.0657611355027843</v>
      </c>
    </row>
    <row r="236" spans="2:178">
      <c r="B236" s="73" t="s">
        <v>17</v>
      </c>
      <c r="C236" s="73" t="s">
        <v>502</v>
      </c>
      <c r="D236" s="143" t="s">
        <v>24</v>
      </c>
      <c r="E236" s="143">
        <v>62.9</v>
      </c>
      <c r="F236" s="89">
        <v>-1795</v>
      </c>
      <c r="G236" s="404" t="s">
        <v>32</v>
      </c>
      <c r="H236" s="73" t="s">
        <v>23</v>
      </c>
      <c r="I236" s="73" t="s">
        <v>1137</v>
      </c>
      <c r="K236" s="73">
        <v>25</v>
      </c>
      <c r="L236" s="73">
        <v>0.01</v>
      </c>
      <c r="N236" s="135">
        <v>668.44717395646046</v>
      </c>
      <c r="O236" s="379">
        <v>22700</v>
      </c>
      <c r="P236" s="379">
        <v>2230</v>
      </c>
      <c r="Q236" s="203"/>
      <c r="R236" s="381">
        <v>4.6486259928150799</v>
      </c>
      <c r="S236" s="380">
        <v>12.1116030710308</v>
      </c>
      <c r="T236" s="380">
        <v>4.6486259928150799</v>
      </c>
      <c r="U236" s="89">
        <v>11.3520138337887</v>
      </c>
      <c r="V236" s="380">
        <v>15.5454694343771</v>
      </c>
      <c r="W236" s="380">
        <v>10.298334294650999</v>
      </c>
      <c r="X236" s="89">
        <v>185.89376462158901</v>
      </c>
      <c r="Y236" s="380">
        <v>37.732103637071397</v>
      </c>
      <c r="Z236" s="380">
        <v>3.2529028631554699</v>
      </c>
      <c r="AA236" s="89">
        <v>143.67619535875099</v>
      </c>
      <c r="AB236" s="380">
        <v>36.302396310107497</v>
      </c>
      <c r="AC236" s="380">
        <v>0.44094901103425199</v>
      </c>
      <c r="AD236" s="89">
        <v>104.308097487452</v>
      </c>
      <c r="AE236" s="380">
        <v>86.215638109396394</v>
      </c>
      <c r="AF236" s="380">
        <v>2.49024068204334</v>
      </c>
      <c r="AG236" s="381">
        <v>657.05434269234695</v>
      </c>
      <c r="AH236" s="380">
        <v>2877.43909542137</v>
      </c>
      <c r="AI236" s="380">
        <v>657.05434269234695</v>
      </c>
      <c r="AJ236" s="89">
        <v>187337.812674908</v>
      </c>
      <c r="AK236" s="380">
        <v>21137.366215510701</v>
      </c>
      <c r="AL236" s="380">
        <v>27.277606755830799</v>
      </c>
      <c r="AM236" s="89">
        <v>292.44069383389899</v>
      </c>
      <c r="AN236" s="380">
        <v>430.33443673817101</v>
      </c>
      <c r="AO236" s="380">
        <v>161.37431041348199</v>
      </c>
      <c r="AP236" s="89">
        <v>1313.75887103489</v>
      </c>
      <c r="AQ236" s="380">
        <v>653.92394861583603</v>
      </c>
      <c r="AR236" s="380">
        <v>205.014906112967</v>
      </c>
      <c r="AS236" s="381">
        <v>23.507969648763201</v>
      </c>
      <c r="AT236" s="380">
        <v>56.853035033313702</v>
      </c>
      <c r="AU236" s="380">
        <v>23.507969648763201</v>
      </c>
      <c r="AV236" s="89">
        <v>0.90288094735281499</v>
      </c>
      <c r="AW236" s="380">
        <v>1.8128996198974101</v>
      </c>
      <c r="AX236" s="380">
        <v>0.62499716636977898</v>
      </c>
      <c r="AY236" s="381">
        <v>1.2536135985988299</v>
      </c>
      <c r="AZ236" s="380">
        <v>0</v>
      </c>
      <c r="BA236" s="380">
        <v>1.2536135985988299</v>
      </c>
      <c r="BB236" s="89">
        <v>26.057894705106801</v>
      </c>
      <c r="BC236" s="382">
        <v>5.6142733114234398</v>
      </c>
      <c r="BD236" s="382">
        <v>9.3894898915620501E-2</v>
      </c>
      <c r="BE236" s="381">
        <v>4.1798652992372798</v>
      </c>
      <c r="BF236" s="380">
        <v>12.371869856827299</v>
      </c>
      <c r="BG236" s="380">
        <v>4.1798652992372798</v>
      </c>
      <c r="BH236" s="89">
        <v>297.445825705885</v>
      </c>
      <c r="BI236" s="380">
        <v>46.828990792341401</v>
      </c>
      <c r="BJ236" s="380">
        <v>1.6006512097372201</v>
      </c>
      <c r="BK236" s="89">
        <v>463.79606258887998</v>
      </c>
      <c r="BL236" s="380">
        <v>76.082634722610706</v>
      </c>
      <c r="BM236" s="380">
        <v>1.89406489470318</v>
      </c>
      <c r="BN236" s="89">
        <v>470.22415187540901</v>
      </c>
      <c r="BO236" s="380">
        <v>153.18839952909099</v>
      </c>
      <c r="BP236" s="380">
        <v>12.338640052356</v>
      </c>
      <c r="BQ236" s="381">
        <v>6.4186660821501804E-2</v>
      </c>
      <c r="BR236" s="380">
        <v>0</v>
      </c>
      <c r="BS236" s="380">
        <v>6.4186660821501804E-2</v>
      </c>
      <c r="BT236" s="381">
        <v>0.75039995153859895</v>
      </c>
      <c r="BU236" s="380">
        <v>1.8133458520604</v>
      </c>
      <c r="BV236" s="380">
        <v>0.75039995153859895</v>
      </c>
      <c r="BW236" s="381">
        <v>0.46488465374126797</v>
      </c>
      <c r="BX236" s="380">
        <v>1.17951255728751</v>
      </c>
      <c r="BY236" s="380">
        <v>0.46488465374126797</v>
      </c>
      <c r="BZ236" s="89">
        <v>2.3028830772445299</v>
      </c>
      <c r="CA236" s="380">
        <v>4.60576615448905</v>
      </c>
      <c r="CB236" s="380">
        <v>1.72105000253801</v>
      </c>
      <c r="CC236" s="89">
        <v>0.57924563819954999</v>
      </c>
      <c r="CD236" s="380">
        <v>0.57079522610515299</v>
      </c>
      <c r="CE236" s="380">
        <v>0.12587681246907201</v>
      </c>
      <c r="CF236" s="89">
        <v>16.657970890631901</v>
      </c>
      <c r="CG236" s="380">
        <v>5.2158457745078399</v>
      </c>
      <c r="CH236" s="380">
        <v>0.66069123866720603</v>
      </c>
      <c r="CI236" s="89">
        <v>5.7306694460728798</v>
      </c>
      <c r="CJ236" s="380">
        <v>3.1690467676282301</v>
      </c>
      <c r="CK236" s="380">
        <v>0.37922586685816401</v>
      </c>
      <c r="CL236" s="381">
        <v>2.1941260502945501</v>
      </c>
      <c r="CM236" s="380">
        <v>2.9306507411593201</v>
      </c>
      <c r="CN236" s="380">
        <v>2.1941260502945501</v>
      </c>
      <c r="CO236" s="89">
        <v>423.173288515031</v>
      </c>
      <c r="CP236" s="380">
        <v>80.553671629344507</v>
      </c>
      <c r="CQ236" s="380">
        <v>2.2934763001084098E-2</v>
      </c>
      <c r="CR236" s="89">
        <v>486.23169546534899</v>
      </c>
      <c r="CS236" s="380">
        <v>93.376929110715494</v>
      </c>
      <c r="CT236" s="380">
        <v>0</v>
      </c>
      <c r="CU236" s="89">
        <v>12.157964569783401</v>
      </c>
      <c r="CV236" s="380">
        <v>3.6489978108157799</v>
      </c>
      <c r="CW236" s="380">
        <v>0</v>
      </c>
      <c r="CX236" s="89">
        <v>0</v>
      </c>
      <c r="CY236" s="380">
        <v>0</v>
      </c>
      <c r="CZ236" s="380">
        <v>0</v>
      </c>
      <c r="DA236" s="89">
        <v>0</v>
      </c>
      <c r="DB236" s="380">
        <v>0</v>
      </c>
      <c r="DC236" s="380">
        <v>0</v>
      </c>
      <c r="DD236" s="381">
        <v>0.27491154520883399</v>
      </c>
      <c r="DE236" s="380">
        <v>0</v>
      </c>
      <c r="DF236" s="380">
        <v>0.27491154520883399</v>
      </c>
      <c r="DG236" s="381">
        <v>0.20289190640524801</v>
      </c>
      <c r="DH236" s="380">
        <v>0</v>
      </c>
      <c r="DI236" s="380">
        <v>0.20289190640524801</v>
      </c>
      <c r="DJ236" s="381">
        <v>0.304695111991029</v>
      </c>
      <c r="DK236" s="380">
        <v>0</v>
      </c>
      <c r="DL236" s="380">
        <v>0.304695111991029</v>
      </c>
      <c r="DM236" s="89">
        <v>227.336577290164</v>
      </c>
      <c r="DN236" s="380">
        <v>29.4851785107215</v>
      </c>
      <c r="DO236" s="380">
        <v>0</v>
      </c>
      <c r="DP236" s="89">
        <v>690.72587455843905</v>
      </c>
      <c r="DQ236" s="380">
        <v>118.89557704394601</v>
      </c>
      <c r="DR236" s="380">
        <v>0</v>
      </c>
      <c r="DS236" s="89">
        <v>108.12001615142501</v>
      </c>
      <c r="DT236" s="380">
        <v>24.102890241092801</v>
      </c>
      <c r="DU236" s="380">
        <v>0</v>
      </c>
      <c r="DV236" s="89">
        <v>576.21801153566696</v>
      </c>
      <c r="DW236" s="380">
        <v>136.97919594962599</v>
      </c>
      <c r="DX236" s="380">
        <v>0</v>
      </c>
      <c r="DY236" s="89">
        <v>151.20501202901499</v>
      </c>
      <c r="DZ236" s="380">
        <v>43.183059952624298</v>
      </c>
      <c r="EA236" s="380">
        <v>0</v>
      </c>
      <c r="EB236" s="89">
        <v>21.914574957340299</v>
      </c>
      <c r="EC236" s="380">
        <v>5.0976297451903996</v>
      </c>
      <c r="ED236" s="380">
        <v>0</v>
      </c>
      <c r="EE236" s="89">
        <v>157.222675829477</v>
      </c>
      <c r="EF236" s="380">
        <v>34.542156531088303</v>
      </c>
      <c r="EG236" s="380">
        <v>0</v>
      </c>
      <c r="EH236" s="89">
        <v>17.868208078494899</v>
      </c>
      <c r="EI236" s="380">
        <v>4.7254448044173403</v>
      </c>
      <c r="EJ236" s="380">
        <v>0</v>
      </c>
      <c r="EK236" s="89">
        <v>98.745696554495694</v>
      </c>
      <c r="EL236" s="380">
        <v>23.331471587558799</v>
      </c>
      <c r="EM236" s="380">
        <v>5.7907837697946503E-2</v>
      </c>
      <c r="EN236" s="89">
        <v>16.4304985789908</v>
      </c>
      <c r="EO236" s="380">
        <v>3.6218131595341898</v>
      </c>
      <c r="EP236" s="380">
        <v>0</v>
      </c>
      <c r="EQ236" s="89">
        <v>37.931263514268799</v>
      </c>
      <c r="ER236" s="380">
        <v>11.106983570681701</v>
      </c>
      <c r="ES236" s="380">
        <v>0</v>
      </c>
      <c r="ET236" s="89">
        <v>4.2894333668008198</v>
      </c>
      <c r="EU236" s="380">
        <v>1.4879098210813899</v>
      </c>
      <c r="EV236" s="380">
        <v>1.9921846474913601E-2</v>
      </c>
      <c r="EW236" s="89">
        <v>18.836675158213001</v>
      </c>
      <c r="EX236" s="380">
        <v>5.6908684613445404</v>
      </c>
      <c r="EY236" s="380">
        <v>0.13036859348131399</v>
      </c>
      <c r="EZ236" s="89">
        <v>2.6357309019978601</v>
      </c>
      <c r="FA236" s="380">
        <v>1.38836554398694</v>
      </c>
      <c r="FB236" s="380">
        <v>1.54940281783432E-2</v>
      </c>
      <c r="FC236" s="381">
        <v>6.2013725474180902E-2</v>
      </c>
      <c r="FD236" s="380">
        <v>0</v>
      </c>
      <c r="FE236" s="380">
        <v>6.2013725474180902E-2</v>
      </c>
      <c r="FF236" s="89">
        <v>1.3649066424355201</v>
      </c>
      <c r="FG236" s="380">
        <v>1.5248792756181599</v>
      </c>
      <c r="FH236" s="380">
        <v>0</v>
      </c>
      <c r="FI236" s="381">
        <v>2.5172416105948E-2</v>
      </c>
      <c r="FJ236" s="380">
        <v>0</v>
      </c>
      <c r="FK236" s="380">
        <v>2.5172416105948E-2</v>
      </c>
      <c r="FL236" s="89">
        <v>15.0666795685668</v>
      </c>
      <c r="FM236" s="380">
        <v>6.5177466658973202</v>
      </c>
      <c r="FN236" s="380">
        <v>2.1955356779278401E-2</v>
      </c>
      <c r="FO236" s="89">
        <v>3.6792980061548302</v>
      </c>
      <c r="FP236" s="380">
        <v>1.6135199929602699</v>
      </c>
      <c r="FQ236" s="380">
        <v>0</v>
      </c>
      <c r="FS236" s="118">
        <v>2615.7119439701382</v>
      </c>
      <c r="FT236" s="118">
        <v>0.42969843253154782</v>
      </c>
      <c r="FU236" s="118">
        <v>0.87031201886177367</v>
      </c>
      <c r="FV236" s="207">
        <v>5.7163193545844884</v>
      </c>
    </row>
    <row r="237" spans="2:178">
      <c r="B237" s="73" t="s">
        <v>17</v>
      </c>
      <c r="C237" s="73" t="s">
        <v>502</v>
      </c>
      <c r="D237" s="143" t="s">
        <v>24</v>
      </c>
      <c r="E237" s="143">
        <v>62.9</v>
      </c>
      <c r="F237" s="89">
        <v>-1795</v>
      </c>
      <c r="G237" s="404" t="s">
        <v>32</v>
      </c>
      <c r="H237" s="73" t="s">
        <v>23</v>
      </c>
      <c r="I237" s="73" t="s">
        <v>1138</v>
      </c>
      <c r="K237" s="73">
        <v>25</v>
      </c>
      <c r="L237" s="73">
        <v>0.01</v>
      </c>
      <c r="N237" s="135">
        <v>598.3303375274611</v>
      </c>
      <c r="O237" s="379">
        <v>24520</v>
      </c>
      <c r="P237" s="379">
        <v>2220</v>
      </c>
      <c r="Q237" s="203"/>
      <c r="R237" s="381">
        <v>6.2832038024803198</v>
      </c>
      <c r="S237" s="380">
        <v>10.500480954047701</v>
      </c>
      <c r="T237" s="380">
        <v>6.2832038024803198</v>
      </c>
      <c r="U237" s="381">
        <v>9.7996214303804603</v>
      </c>
      <c r="V237" s="380">
        <v>15.880147741569401</v>
      </c>
      <c r="W237" s="380">
        <v>9.7996214303804603</v>
      </c>
      <c r="X237" s="89">
        <v>215.577646917734</v>
      </c>
      <c r="Y237" s="380">
        <v>59.284385150524898</v>
      </c>
      <c r="Z237" s="380">
        <v>3.7077416188944201</v>
      </c>
      <c r="AA237" s="89">
        <v>180.06997981883899</v>
      </c>
      <c r="AB237" s="380">
        <v>34.7494838616552</v>
      </c>
      <c r="AC237" s="380">
        <v>0.91976050752959904</v>
      </c>
      <c r="AD237" s="89">
        <v>227.99529845955601</v>
      </c>
      <c r="AE237" s="380">
        <v>162.82319793084801</v>
      </c>
      <c r="AF237" s="380">
        <v>2.5359261596459999</v>
      </c>
      <c r="AG237" s="89">
        <v>1654.0879381605</v>
      </c>
      <c r="AH237" s="380">
        <v>1394.1577914535301</v>
      </c>
      <c r="AI237" s="380">
        <v>757.13895329452998</v>
      </c>
      <c r="AJ237" s="89">
        <v>192552.04896964601</v>
      </c>
      <c r="AK237" s="380">
        <v>22463.0955108243</v>
      </c>
      <c r="AL237" s="380">
        <v>34.016692492330598</v>
      </c>
      <c r="AM237" s="89">
        <v>333.93468618717202</v>
      </c>
      <c r="AN237" s="380">
        <v>238.55549673738599</v>
      </c>
      <c r="AO237" s="380">
        <v>182.80152080807801</v>
      </c>
      <c r="AP237" s="89">
        <v>1344.6828260239599</v>
      </c>
      <c r="AQ237" s="380">
        <v>593.98860021446296</v>
      </c>
      <c r="AR237" s="380">
        <v>178.13030085591899</v>
      </c>
      <c r="AS237" s="381">
        <v>26.700334999443601</v>
      </c>
      <c r="AT237" s="380">
        <v>46.885539156330097</v>
      </c>
      <c r="AU237" s="380">
        <v>26.700334999443601</v>
      </c>
      <c r="AV237" s="381">
        <v>0.848464082918716</v>
      </c>
      <c r="AW237" s="380">
        <v>1.5387894674973599</v>
      </c>
      <c r="AX237" s="380">
        <v>0.848464082918716</v>
      </c>
      <c r="AY237" s="381">
        <v>1.2563184273151899</v>
      </c>
      <c r="AZ237" s="380">
        <v>0</v>
      </c>
      <c r="BA237" s="380">
        <v>1.2563184273151899</v>
      </c>
      <c r="BB237" s="89">
        <v>22.634429613099499</v>
      </c>
      <c r="BC237" s="382">
        <v>3.0947366223330199</v>
      </c>
      <c r="BD237" s="382">
        <v>9.3206709138630897E-2</v>
      </c>
      <c r="BE237" s="381">
        <v>5.5903162987461101</v>
      </c>
      <c r="BF237" s="380">
        <v>8.5469789427336096</v>
      </c>
      <c r="BG237" s="380">
        <v>5.5903162987461101</v>
      </c>
      <c r="BH237" s="89">
        <v>259.72095391525801</v>
      </c>
      <c r="BI237" s="380">
        <v>36.462203006521797</v>
      </c>
      <c r="BJ237" s="380">
        <v>1.58970268834922</v>
      </c>
      <c r="BK237" s="89">
        <v>523.42337879819297</v>
      </c>
      <c r="BL237" s="380">
        <v>64.193489433175799</v>
      </c>
      <c r="BM237" s="380">
        <v>2.4013093298733899</v>
      </c>
      <c r="BN237" s="89">
        <v>570.93823876251804</v>
      </c>
      <c r="BO237" s="380">
        <v>190.84849670116799</v>
      </c>
      <c r="BP237" s="380">
        <v>14.8544244952828</v>
      </c>
      <c r="BQ237" s="381">
        <v>6.0955411408789198E-2</v>
      </c>
      <c r="BR237" s="380">
        <v>0</v>
      </c>
      <c r="BS237" s="380">
        <v>6.0955411408789198E-2</v>
      </c>
      <c r="BT237" s="381">
        <v>0.68560672097860498</v>
      </c>
      <c r="BU237" s="380">
        <v>1.8460416727098401</v>
      </c>
      <c r="BV237" s="380">
        <v>0.68560672097860498</v>
      </c>
      <c r="BW237" s="381">
        <v>0.65416438411139499</v>
      </c>
      <c r="BX237" s="380">
        <v>1.10889700021393</v>
      </c>
      <c r="BY237" s="380">
        <v>0.65416438411139499</v>
      </c>
      <c r="BZ237" s="89">
        <v>2.18804505863028</v>
      </c>
      <c r="CA237" s="380">
        <v>6.7494968069709804</v>
      </c>
      <c r="CB237" s="380">
        <v>2.0287915184858698</v>
      </c>
      <c r="CC237" s="89">
        <v>0.45280881087497199</v>
      </c>
      <c r="CD237" s="380">
        <v>0.65419570361276602</v>
      </c>
      <c r="CE237" s="380">
        <v>0.12915588144593601</v>
      </c>
      <c r="CF237" s="89">
        <v>16.9484493161176</v>
      </c>
      <c r="CG237" s="380">
        <v>6.4149354012771402</v>
      </c>
      <c r="CH237" s="380">
        <v>0.61078189158587404</v>
      </c>
      <c r="CI237" s="89">
        <v>4.2465371351151102</v>
      </c>
      <c r="CJ237" s="380">
        <v>1.94327958613422</v>
      </c>
      <c r="CK237" s="380">
        <v>0.46864151729333797</v>
      </c>
      <c r="CL237" s="381">
        <v>1.95656485699861</v>
      </c>
      <c r="CM237" s="380">
        <v>3.2861768595967602</v>
      </c>
      <c r="CN237" s="380">
        <v>1.95656485699861</v>
      </c>
      <c r="CO237" s="89">
        <v>432.05437597246498</v>
      </c>
      <c r="CP237" s="380">
        <v>74.966654515686201</v>
      </c>
      <c r="CQ237" s="380">
        <v>2.5573986149741001E-2</v>
      </c>
      <c r="CR237" s="89">
        <v>419.60448538774</v>
      </c>
      <c r="CS237" s="380">
        <v>61.288839331140899</v>
      </c>
      <c r="CT237" s="380">
        <v>1.9885138881868099E-2</v>
      </c>
      <c r="CU237" s="89">
        <v>7.4126616652905897</v>
      </c>
      <c r="CV237" s="380">
        <v>2.6428060678516898</v>
      </c>
      <c r="CW237" s="380">
        <v>0</v>
      </c>
      <c r="CX237" s="381">
        <v>2.7563450690404299E-2</v>
      </c>
      <c r="CY237" s="380">
        <v>0</v>
      </c>
      <c r="CZ237" s="380">
        <v>2.7563450690404299E-2</v>
      </c>
      <c r="DA237" s="89">
        <v>0</v>
      </c>
      <c r="DB237" s="380">
        <v>0</v>
      </c>
      <c r="DC237" s="380">
        <v>0</v>
      </c>
      <c r="DD237" s="381">
        <v>0.31385698822330099</v>
      </c>
      <c r="DE237" s="380">
        <v>0</v>
      </c>
      <c r="DF237" s="380">
        <v>0.31385698822330099</v>
      </c>
      <c r="DG237" s="381">
        <v>0.17787919152093701</v>
      </c>
      <c r="DH237" s="380">
        <v>0</v>
      </c>
      <c r="DI237" s="380">
        <v>0.17787919152093701</v>
      </c>
      <c r="DJ237" s="89">
        <v>2.4173493065540299</v>
      </c>
      <c r="DK237" s="380">
        <v>4.8346986131080696</v>
      </c>
      <c r="DL237" s="380">
        <v>0</v>
      </c>
      <c r="DM237" s="89">
        <v>212.121574764759</v>
      </c>
      <c r="DN237" s="380">
        <v>28.982537953715799</v>
      </c>
      <c r="DO237" s="380">
        <v>2.5031181186680702E-2</v>
      </c>
      <c r="DP237" s="89">
        <v>628.29420605195196</v>
      </c>
      <c r="DQ237" s="380">
        <v>73.366256248614405</v>
      </c>
      <c r="DR237" s="380">
        <v>2.4279038824975199E-2</v>
      </c>
      <c r="DS237" s="89">
        <v>102.997695941054</v>
      </c>
      <c r="DT237" s="380">
        <v>14.661858198943699</v>
      </c>
      <c r="DU237" s="380">
        <v>0</v>
      </c>
      <c r="DV237" s="89">
        <v>544.837916364129</v>
      </c>
      <c r="DW237" s="380">
        <v>67.810342115875997</v>
      </c>
      <c r="DX237" s="380">
        <v>0</v>
      </c>
      <c r="DY237" s="89">
        <v>129.006277958818</v>
      </c>
      <c r="DZ237" s="380">
        <v>21.169505182825699</v>
      </c>
      <c r="EA237" s="380">
        <v>0.11665212038895301</v>
      </c>
      <c r="EB237" s="89">
        <v>21.4095846813163</v>
      </c>
      <c r="EC237" s="380">
        <v>5.2128119290889803</v>
      </c>
      <c r="ED237" s="380">
        <v>0</v>
      </c>
      <c r="EE237" s="89">
        <v>130.68887391099</v>
      </c>
      <c r="EF237" s="380">
        <v>34.442421207197903</v>
      </c>
      <c r="EG237" s="380">
        <v>0.122658872882838</v>
      </c>
      <c r="EH237" s="89">
        <v>16.007487484559601</v>
      </c>
      <c r="EI237" s="380">
        <v>4.1765863733589699</v>
      </c>
      <c r="EJ237" s="380">
        <v>2.3940488099200099E-2</v>
      </c>
      <c r="EK237" s="89">
        <v>90.400330429729493</v>
      </c>
      <c r="EL237" s="380">
        <v>18.733462674971499</v>
      </c>
      <c r="EM237" s="380">
        <v>0</v>
      </c>
      <c r="EN237" s="89">
        <v>15.481275966228401</v>
      </c>
      <c r="EO237" s="380">
        <v>2.35051004729497</v>
      </c>
      <c r="EP237" s="380">
        <v>0</v>
      </c>
      <c r="EQ237" s="89">
        <v>37.103539111633403</v>
      </c>
      <c r="ER237" s="380">
        <v>12.5951535880951</v>
      </c>
      <c r="ES237" s="380">
        <v>5.0012794889845003E-2</v>
      </c>
      <c r="ET237" s="89">
        <v>3.6543975789983598</v>
      </c>
      <c r="EU237" s="380">
        <v>1.32323165141365</v>
      </c>
      <c r="EV237" s="380">
        <v>1.5829541098000801E-2</v>
      </c>
      <c r="EW237" s="89">
        <v>19.308567922365</v>
      </c>
      <c r="EX237" s="380">
        <v>6.0886105195085696</v>
      </c>
      <c r="EY237" s="380">
        <v>0.14519662982783399</v>
      </c>
      <c r="EZ237" s="89">
        <v>2.60902735907188</v>
      </c>
      <c r="FA237" s="380">
        <v>0.85734677317252295</v>
      </c>
      <c r="FB237" s="380">
        <v>1.7244794284530001E-2</v>
      </c>
      <c r="FC237" s="89">
        <v>0</v>
      </c>
      <c r="FD237" s="380">
        <v>0</v>
      </c>
      <c r="FE237" s="380">
        <v>0</v>
      </c>
      <c r="FF237" s="89">
        <v>1.0157589569286301</v>
      </c>
      <c r="FG237" s="380">
        <v>1.1095999595389101</v>
      </c>
      <c r="FH237" s="380">
        <v>0</v>
      </c>
      <c r="FI237" s="89">
        <v>0</v>
      </c>
      <c r="FJ237" s="380">
        <v>0</v>
      </c>
      <c r="FK237" s="380">
        <v>0</v>
      </c>
      <c r="FL237" s="89">
        <v>12.2347526332294</v>
      </c>
      <c r="FM237" s="380">
        <v>2.6836003568422102</v>
      </c>
      <c r="FN237" s="380">
        <v>2.4438488590996701E-2</v>
      </c>
      <c r="FO237" s="89">
        <v>3.3397783861588799</v>
      </c>
      <c r="FP237" s="380">
        <v>0.68977282160110698</v>
      </c>
      <c r="FQ237" s="380">
        <v>0</v>
      </c>
      <c r="FS237" s="118">
        <v>2373.5252409133445</v>
      </c>
      <c r="FT237" s="118">
        <v>0.49761684507188897</v>
      </c>
      <c r="FU237" s="118">
        <v>1.0296705374186372</v>
      </c>
      <c r="FV237" s="207">
        <v>4.6893922329667399</v>
      </c>
    </row>
    <row r="238" spans="2:178">
      <c r="B238" s="73" t="s">
        <v>17</v>
      </c>
      <c r="C238" s="73" t="s">
        <v>502</v>
      </c>
      <c r="D238" s="143" t="s">
        <v>24</v>
      </c>
      <c r="E238" s="143">
        <v>62.9</v>
      </c>
      <c r="F238" s="89">
        <v>-1795</v>
      </c>
      <c r="G238" s="404" t="s">
        <v>32</v>
      </c>
      <c r="H238" s="73" t="s">
        <v>23</v>
      </c>
      <c r="I238" s="73" t="s">
        <v>1139</v>
      </c>
      <c r="K238" s="73">
        <v>25</v>
      </c>
      <c r="L238" s="73">
        <v>0.01</v>
      </c>
      <c r="N238" s="135">
        <v>514.19013381266188</v>
      </c>
      <c r="O238" s="379">
        <v>25120</v>
      </c>
      <c r="P238" s="379">
        <v>2100</v>
      </c>
      <c r="Q238" s="203"/>
      <c r="R238" s="381">
        <v>4.0305818955412898</v>
      </c>
      <c r="S238" s="380">
        <v>12.5060470966617</v>
      </c>
      <c r="T238" s="380">
        <v>4.0305818955412898</v>
      </c>
      <c r="U238" s="381">
        <v>5.8915404800176097</v>
      </c>
      <c r="V238" s="380">
        <v>20.603932944513399</v>
      </c>
      <c r="W238" s="380">
        <v>5.8915404800176097</v>
      </c>
      <c r="X238" s="89">
        <v>186.831336376857</v>
      </c>
      <c r="Y238" s="380">
        <v>42.013504425102603</v>
      </c>
      <c r="Z238" s="380">
        <v>2.4074589753615001</v>
      </c>
      <c r="AA238" s="89">
        <v>314.31589485875099</v>
      </c>
      <c r="AB238" s="380">
        <v>70.884031338406899</v>
      </c>
      <c r="AC238" s="380">
        <v>0.64065353261796698</v>
      </c>
      <c r="AD238" s="89">
        <v>7.8637509369940801</v>
      </c>
      <c r="AE238" s="380">
        <v>20.080679618456902</v>
      </c>
      <c r="AF238" s="380">
        <v>1.5602452052321201</v>
      </c>
      <c r="AG238" s="89">
        <v>1489.38347656013</v>
      </c>
      <c r="AH238" s="380">
        <v>1681.6366773884899</v>
      </c>
      <c r="AI238" s="380">
        <v>492.353176596982</v>
      </c>
      <c r="AJ238" s="89">
        <v>190821.57626754299</v>
      </c>
      <c r="AK238" s="380">
        <v>19519.984960162699</v>
      </c>
      <c r="AL238" s="380">
        <v>21.808235996224901</v>
      </c>
      <c r="AM238" s="89">
        <v>435.196892278142</v>
      </c>
      <c r="AN238" s="380">
        <v>400.47715175284901</v>
      </c>
      <c r="AO238" s="380">
        <v>124.084893673561</v>
      </c>
      <c r="AP238" s="89">
        <v>1290.8310890180101</v>
      </c>
      <c r="AQ238" s="380">
        <v>528.63996522992204</v>
      </c>
      <c r="AR238" s="380">
        <v>150.950127729255</v>
      </c>
      <c r="AS238" s="381">
        <v>21.751987388192401</v>
      </c>
      <c r="AT238" s="380">
        <v>52.896179791553699</v>
      </c>
      <c r="AU238" s="380">
        <v>21.751987388192401</v>
      </c>
      <c r="AV238" s="89">
        <v>1.30140191331627</v>
      </c>
      <c r="AW238" s="380">
        <v>1.7080188104015299</v>
      </c>
      <c r="AX238" s="380">
        <v>0.42108276048221499</v>
      </c>
      <c r="AY238" s="381">
        <v>0.81145678596009896</v>
      </c>
      <c r="AZ238" s="380">
        <v>0</v>
      </c>
      <c r="BA238" s="380">
        <v>0.81145678596009896</v>
      </c>
      <c r="BB238" s="89">
        <v>23.498776884590399</v>
      </c>
      <c r="BC238" s="382">
        <v>4.1799404277576402</v>
      </c>
      <c r="BD238" s="382">
        <v>7.7083834349250799E-2</v>
      </c>
      <c r="BE238" s="381">
        <v>3.6187112465537998</v>
      </c>
      <c r="BF238" s="380">
        <v>9.7634649265950806</v>
      </c>
      <c r="BG238" s="380">
        <v>3.6187112465537998</v>
      </c>
      <c r="BH238" s="89">
        <v>246.886948941264</v>
      </c>
      <c r="BI238" s="380">
        <v>34.625517979537797</v>
      </c>
      <c r="BJ238" s="380">
        <v>0.92149783788166695</v>
      </c>
      <c r="BK238" s="89">
        <v>623.48226501731199</v>
      </c>
      <c r="BL238" s="380">
        <v>106.617882645422</v>
      </c>
      <c r="BM238" s="380">
        <v>1.4502280779800401</v>
      </c>
      <c r="BN238" s="89">
        <v>624.74198215675699</v>
      </c>
      <c r="BO238" s="380">
        <v>151.34141175127201</v>
      </c>
      <c r="BP238" s="380">
        <v>10.6510200779491</v>
      </c>
      <c r="BQ238" s="89">
        <v>0.20162193281079799</v>
      </c>
      <c r="BR238" s="380">
        <v>0.40324386562159698</v>
      </c>
      <c r="BS238" s="380">
        <v>3.4663516389479301E-2</v>
      </c>
      <c r="BT238" s="381">
        <v>0.51837222992757503</v>
      </c>
      <c r="BU238" s="380">
        <v>1.8131603025374901</v>
      </c>
      <c r="BV238" s="380">
        <v>0.51837222992757503</v>
      </c>
      <c r="BW238" s="381">
        <v>0.44713541119641698</v>
      </c>
      <c r="BX238" s="380">
        <v>1.0118688360883501</v>
      </c>
      <c r="BY238" s="380">
        <v>0.44713541119641698</v>
      </c>
      <c r="BZ238" s="89">
        <v>3.4308230078962101</v>
      </c>
      <c r="CA238" s="380">
        <v>5.6916336856970799</v>
      </c>
      <c r="CB238" s="380">
        <v>1.29751655090717</v>
      </c>
      <c r="CC238" s="89">
        <v>0.68755472841612497</v>
      </c>
      <c r="CD238" s="380">
        <v>0.55084169124485205</v>
      </c>
      <c r="CE238" s="380">
        <v>9.4258583022184095E-2</v>
      </c>
      <c r="CF238" s="89">
        <v>17.296157536220299</v>
      </c>
      <c r="CG238" s="380">
        <v>7.6197175001574804</v>
      </c>
      <c r="CH238" s="380">
        <v>0.374716018265835</v>
      </c>
      <c r="CI238" s="89">
        <v>4.8364881535454796</v>
      </c>
      <c r="CJ238" s="380">
        <v>3.3834497021921801</v>
      </c>
      <c r="CK238" s="380">
        <v>0.33274863256815002</v>
      </c>
      <c r="CL238" s="381">
        <v>1.6129328074572</v>
      </c>
      <c r="CM238" s="380">
        <v>3.8923828369149498</v>
      </c>
      <c r="CN238" s="380">
        <v>1.6129328074572</v>
      </c>
      <c r="CO238" s="89">
        <v>559.44196432581703</v>
      </c>
      <c r="CP238" s="380">
        <v>125.87702762075</v>
      </c>
      <c r="CQ238" s="380">
        <v>3.6718747217701797E-2</v>
      </c>
      <c r="CR238" s="89">
        <v>486.36924981929798</v>
      </c>
      <c r="CS238" s="380">
        <v>114.83443555396801</v>
      </c>
      <c r="CT238" s="380">
        <v>3.1985363559602097E-2</v>
      </c>
      <c r="CU238" s="89">
        <v>12.752814128810501</v>
      </c>
      <c r="CV238" s="380">
        <v>4.7260908153689902</v>
      </c>
      <c r="CW238" s="380">
        <v>2.45929595828859E-2</v>
      </c>
      <c r="CX238" s="89">
        <v>0</v>
      </c>
      <c r="CY238" s="380">
        <v>0</v>
      </c>
      <c r="CZ238" s="380">
        <v>0</v>
      </c>
      <c r="DA238" s="89">
        <v>0</v>
      </c>
      <c r="DB238" s="380">
        <v>0</v>
      </c>
      <c r="DC238" s="380">
        <v>0</v>
      </c>
      <c r="DD238" s="381">
        <v>0.16035152216322901</v>
      </c>
      <c r="DE238" s="380">
        <v>0</v>
      </c>
      <c r="DF238" s="380">
        <v>0.16035152216322901</v>
      </c>
      <c r="DG238" s="381">
        <v>8.1713158997012897E-2</v>
      </c>
      <c r="DH238" s="380">
        <v>0</v>
      </c>
      <c r="DI238" s="380">
        <v>8.1713158997012897E-2</v>
      </c>
      <c r="DJ238" s="89">
        <v>4.0391708131055903</v>
      </c>
      <c r="DK238" s="380">
        <v>4.06466992544867</v>
      </c>
      <c r="DL238" s="380">
        <v>0</v>
      </c>
      <c r="DM238" s="89">
        <v>231.628789330822</v>
      </c>
      <c r="DN238" s="380">
        <v>56.652096626475497</v>
      </c>
      <c r="DO238" s="380">
        <v>2.3368289887661899E-2</v>
      </c>
      <c r="DP238" s="89">
        <v>710.21737306227203</v>
      </c>
      <c r="DQ238" s="380">
        <v>192.004648863444</v>
      </c>
      <c r="DR238" s="380">
        <v>0</v>
      </c>
      <c r="DS238" s="89">
        <v>118.995136848353</v>
      </c>
      <c r="DT238" s="380">
        <v>35.907933393337203</v>
      </c>
      <c r="DU238" s="380">
        <v>1.87172429344214E-2</v>
      </c>
      <c r="DV238" s="89">
        <v>610.58503503079601</v>
      </c>
      <c r="DW238" s="380">
        <v>164.90595100373599</v>
      </c>
      <c r="DX238" s="380">
        <v>0</v>
      </c>
      <c r="DY238" s="89">
        <v>145.20413804972901</v>
      </c>
      <c r="DZ238" s="380">
        <v>43.495486358113503</v>
      </c>
      <c r="EA238" s="380">
        <v>7.7712743600584902E-2</v>
      </c>
      <c r="EB238" s="89">
        <v>25.039267583972901</v>
      </c>
      <c r="EC238" s="380">
        <v>8.37340615548489</v>
      </c>
      <c r="ED238" s="380">
        <v>0</v>
      </c>
      <c r="EE238" s="89">
        <v>155.88433360110201</v>
      </c>
      <c r="EF238" s="380">
        <v>38.7434329650306</v>
      </c>
      <c r="EG238" s="380">
        <v>0</v>
      </c>
      <c r="EH238" s="89">
        <v>18.5506734795878</v>
      </c>
      <c r="EI238" s="380">
        <v>6.3680805721682701</v>
      </c>
      <c r="EJ238" s="380">
        <v>0</v>
      </c>
      <c r="EK238" s="89">
        <v>97.208105218871793</v>
      </c>
      <c r="EL238" s="380">
        <v>29.5499512363753</v>
      </c>
      <c r="EM238" s="380">
        <v>0</v>
      </c>
      <c r="EN238" s="89">
        <v>17.238964117115099</v>
      </c>
      <c r="EO238" s="380">
        <v>6.0834552499615002</v>
      </c>
      <c r="EP238" s="380">
        <v>0</v>
      </c>
      <c r="EQ238" s="89">
        <v>40.188508344967502</v>
      </c>
      <c r="ER238" s="380">
        <v>14.6283603979966</v>
      </c>
      <c r="ES238" s="380">
        <v>4.6666486296107201E-2</v>
      </c>
      <c r="ET238" s="89">
        <v>4.6083530705596996</v>
      </c>
      <c r="EU238" s="380">
        <v>1.9417929206676301</v>
      </c>
      <c r="EV238" s="380">
        <v>0</v>
      </c>
      <c r="EW238" s="89">
        <v>22.822315035836901</v>
      </c>
      <c r="EX238" s="380">
        <v>7.31129043008987</v>
      </c>
      <c r="EY238" s="380">
        <v>0</v>
      </c>
      <c r="EZ238" s="89">
        <v>2.9379359742627802</v>
      </c>
      <c r="FA238" s="380">
        <v>1.3354215418750099</v>
      </c>
      <c r="FB238" s="380">
        <v>1.14834961282612E-2</v>
      </c>
      <c r="FC238" s="381">
        <v>4.6010510329286297E-2</v>
      </c>
      <c r="FD238" s="380">
        <v>0</v>
      </c>
      <c r="FE238" s="380">
        <v>4.6010510329286297E-2</v>
      </c>
      <c r="FF238" s="89">
        <v>1.02860047479298</v>
      </c>
      <c r="FG238" s="380">
        <v>0.97897843304754395</v>
      </c>
      <c r="FH238" s="380">
        <v>0.10109761871337899</v>
      </c>
      <c r="FI238" s="381">
        <v>1.8682528733468401E-2</v>
      </c>
      <c r="FJ238" s="380">
        <v>0</v>
      </c>
      <c r="FK238" s="380">
        <v>1.8682528733468401E-2</v>
      </c>
      <c r="FL238" s="89">
        <v>13.587100711032599</v>
      </c>
      <c r="FM238" s="380">
        <v>4.0725547356105203</v>
      </c>
      <c r="FN238" s="380">
        <v>1.6275590908590001E-2</v>
      </c>
      <c r="FO238" s="89">
        <v>3.86678897996185</v>
      </c>
      <c r="FP238" s="380">
        <v>1.40143851140405</v>
      </c>
      <c r="FQ238" s="380">
        <v>0</v>
      </c>
      <c r="FS238" s="118">
        <v>2687.4781785675468</v>
      </c>
      <c r="FT238" s="118">
        <v>0.50412067121585036</v>
      </c>
      <c r="FU238" s="118">
        <v>1.1502412303690415</v>
      </c>
      <c r="FV238" s="207">
        <v>4.6247096022717198</v>
      </c>
    </row>
    <row r="239" spans="2:178">
      <c r="B239" s="73" t="s">
        <v>17</v>
      </c>
      <c r="C239" s="73" t="s">
        <v>502</v>
      </c>
      <c r="D239" s="143" t="s">
        <v>24</v>
      </c>
      <c r="E239" s="143">
        <v>62.9</v>
      </c>
      <c r="F239" s="89">
        <v>-1795</v>
      </c>
      <c r="G239" s="404" t="s">
        <v>32</v>
      </c>
      <c r="H239" s="73" t="s">
        <v>23</v>
      </c>
      <c r="I239" s="73" t="s">
        <v>1140</v>
      </c>
      <c r="K239" s="73">
        <v>25</v>
      </c>
      <c r="L239" s="73">
        <v>0.01</v>
      </c>
      <c r="N239" s="135">
        <v>551.58577990812819</v>
      </c>
      <c r="O239" s="379">
        <v>25339.999999999996</v>
      </c>
      <c r="P239" s="379">
        <v>1940</v>
      </c>
      <c r="Q239" s="203"/>
      <c r="R239" s="381">
        <v>5.3504710196291221</v>
      </c>
      <c r="S239" s="380">
        <v>8.5751180602540167</v>
      </c>
      <c r="T239" s="380">
        <v>5.3504710196291221</v>
      </c>
      <c r="U239" s="381">
        <v>9.738729269362695</v>
      </c>
      <c r="V239" s="380">
        <v>15.332919701189891</v>
      </c>
      <c r="W239" s="380">
        <v>9.738729269362695</v>
      </c>
      <c r="X239" s="89">
        <v>153.13409951176868</v>
      </c>
      <c r="Y239" s="380">
        <v>37.392676786977319</v>
      </c>
      <c r="Z239" s="380">
        <v>3.2814465442787721</v>
      </c>
      <c r="AA239" s="89">
        <v>133.53012099143902</v>
      </c>
      <c r="AB239" s="380">
        <v>27.688639435756212</v>
      </c>
      <c r="AC239" s="380">
        <v>0.49521871772556597</v>
      </c>
      <c r="AD239" s="381">
        <v>2.0629790246463799</v>
      </c>
      <c r="AE239" s="380">
        <v>44.152188671051867</v>
      </c>
      <c r="AF239" s="380">
        <v>2.0629790246463799</v>
      </c>
      <c r="AG239" s="89">
        <v>2073.1451343206295</v>
      </c>
      <c r="AH239" s="380">
        <v>1645.1873139784175</v>
      </c>
      <c r="AI239" s="380">
        <v>685.79088349770154</v>
      </c>
      <c r="AJ239" s="89">
        <v>191442.06608674547</v>
      </c>
      <c r="AK239" s="380">
        <v>13848.286902816522</v>
      </c>
      <c r="AL239" s="380">
        <v>23.481111359403958</v>
      </c>
      <c r="AM239" s="89">
        <v>404.72915474822003</v>
      </c>
      <c r="AN239" s="380">
        <v>412.26256435379139</v>
      </c>
      <c r="AO239" s="380">
        <v>148.29696383699653</v>
      </c>
      <c r="AP239" s="89">
        <v>1272.329326364968</v>
      </c>
      <c r="AQ239" s="380">
        <v>548.39189676092201</v>
      </c>
      <c r="AR239" s="380">
        <v>208.29158773463669</v>
      </c>
      <c r="AS239" s="381">
        <v>28.623175613298148</v>
      </c>
      <c r="AT239" s="380">
        <v>64.068939863094755</v>
      </c>
      <c r="AU239" s="380">
        <v>28.623175613298148</v>
      </c>
      <c r="AV239" s="381">
        <v>0.73127798771331998</v>
      </c>
      <c r="AW239" s="380">
        <v>1.5614816244686731</v>
      </c>
      <c r="AX239" s="380">
        <v>0.73127798771331998</v>
      </c>
      <c r="AY239" s="381">
        <v>1.0087826798835651</v>
      </c>
      <c r="AZ239" s="380">
        <v>0</v>
      </c>
      <c r="BA239" s="380">
        <v>1.0087826798835651</v>
      </c>
      <c r="BB239" s="89">
        <v>22.835790014231357</v>
      </c>
      <c r="BC239" s="382">
        <v>3.6621388339997631</v>
      </c>
      <c r="BD239" s="382">
        <v>0.11001385671789098</v>
      </c>
      <c r="BE239" s="381">
        <v>5.3443248538867012</v>
      </c>
      <c r="BF239" s="380">
        <v>12.107322940354429</v>
      </c>
      <c r="BG239" s="380">
        <v>5.3443248538867012</v>
      </c>
      <c r="BH239" s="89">
        <v>304.23862707605662</v>
      </c>
      <c r="BI239" s="380">
        <v>40.33614379919586</v>
      </c>
      <c r="BJ239" s="380">
        <v>1.2904906304276211</v>
      </c>
      <c r="BK239" s="89">
        <v>537.00255043594677</v>
      </c>
      <c r="BL239" s="380">
        <v>75.793608208658114</v>
      </c>
      <c r="BM239" s="380">
        <v>1.9537375716580281</v>
      </c>
      <c r="BN239" s="89">
        <v>559.31497960656077</v>
      </c>
      <c r="BO239" s="380">
        <v>127.07803889806527</v>
      </c>
      <c r="BP239" s="380">
        <v>14.942608273859133</v>
      </c>
      <c r="BQ239" s="381">
        <v>4.8307644954493863E-2</v>
      </c>
      <c r="BR239" s="380">
        <v>0.20248050546803864</v>
      </c>
      <c r="BS239" s="380">
        <v>4.8307644954493863E-2</v>
      </c>
      <c r="BT239" s="381">
        <v>0.59493486954638553</v>
      </c>
      <c r="BU239" s="380">
        <v>1.6484440301106278</v>
      </c>
      <c r="BV239" s="380">
        <v>0.59493486954638553</v>
      </c>
      <c r="BW239" s="381">
        <v>0.52836614816877392</v>
      </c>
      <c r="BX239" s="380">
        <v>1.4556536813376799</v>
      </c>
      <c r="BY239" s="380">
        <v>0.52836614816877392</v>
      </c>
      <c r="BZ239" s="381">
        <v>1.8704522186563852</v>
      </c>
      <c r="CA239" s="380">
        <v>5.7014438672978347</v>
      </c>
      <c r="CB239" s="380">
        <v>1.8704522186563852</v>
      </c>
      <c r="CC239" s="89">
        <v>0.57726808750169456</v>
      </c>
      <c r="CD239" s="380">
        <v>0.61782354791086069</v>
      </c>
      <c r="CE239" s="380">
        <v>0.13258678700260812</v>
      </c>
      <c r="CF239" s="89">
        <v>16.714032587363604</v>
      </c>
      <c r="CG239" s="380">
        <v>8.1585143340298849</v>
      </c>
      <c r="CH239" s="380">
        <v>0.57618643344539111</v>
      </c>
      <c r="CI239" s="89">
        <v>4.3881797143177881</v>
      </c>
      <c r="CJ239" s="380">
        <v>3.6698756710919138</v>
      </c>
      <c r="CK239" s="380">
        <v>0.42409448889840823</v>
      </c>
      <c r="CL239" s="381">
        <v>1.9443779979621638</v>
      </c>
      <c r="CM239" s="380">
        <v>3.6961695586128664</v>
      </c>
      <c r="CN239" s="380">
        <v>1.9443779979621638</v>
      </c>
      <c r="CO239" s="89">
        <v>471.53580678147716</v>
      </c>
      <c r="CP239" s="380">
        <v>112.42078408260684</v>
      </c>
      <c r="CQ239" s="380">
        <v>5.7408045831785152E-2</v>
      </c>
      <c r="CR239" s="89">
        <v>435.59944847665543</v>
      </c>
      <c r="CS239" s="380">
        <v>75.810357353743598</v>
      </c>
      <c r="CT239" s="380">
        <v>1.8496568618909141E-2</v>
      </c>
      <c r="CU239" s="89">
        <v>7.3714702814711979</v>
      </c>
      <c r="CV239" s="380">
        <v>2.4433053973966392</v>
      </c>
      <c r="CW239" s="380">
        <v>0</v>
      </c>
      <c r="CX239" s="89">
        <v>0</v>
      </c>
      <c r="CY239" s="380">
        <v>0</v>
      </c>
      <c r="CZ239" s="380">
        <v>0</v>
      </c>
      <c r="DA239" s="89">
        <v>0</v>
      </c>
      <c r="DB239" s="380">
        <v>0</v>
      </c>
      <c r="DC239" s="380">
        <v>0</v>
      </c>
      <c r="DD239" s="381">
        <v>0.29422866397507441</v>
      </c>
      <c r="DE239" s="380">
        <v>0</v>
      </c>
      <c r="DF239" s="380">
        <v>0.29422866397507441</v>
      </c>
      <c r="DG239" s="381">
        <v>0.13536850866838379</v>
      </c>
      <c r="DH239" s="380">
        <v>0</v>
      </c>
      <c r="DI239" s="380">
        <v>0.13536850866838379</v>
      </c>
      <c r="DJ239" s="89">
        <v>2.6607837517654014</v>
      </c>
      <c r="DK239" s="380">
        <v>4.5966416145380364</v>
      </c>
      <c r="DL239" s="380">
        <v>0</v>
      </c>
      <c r="DM239" s="89">
        <v>212.14750980727021</v>
      </c>
      <c r="DN239" s="380">
        <v>37.863524681293931</v>
      </c>
      <c r="DO239" s="380">
        <v>0</v>
      </c>
      <c r="DP239" s="89">
        <v>653.10774163662404</v>
      </c>
      <c r="DQ239" s="380">
        <v>119.49450972726159</v>
      </c>
      <c r="DR239" s="380">
        <v>0</v>
      </c>
      <c r="DS239" s="89">
        <v>105.23276912656844</v>
      </c>
      <c r="DT239" s="380">
        <v>22.665535226412203</v>
      </c>
      <c r="DU239" s="380">
        <v>0</v>
      </c>
      <c r="DV239" s="89">
        <v>560.01005658625343</v>
      </c>
      <c r="DW239" s="380">
        <v>107.4451830424031</v>
      </c>
      <c r="DX239" s="380">
        <v>0</v>
      </c>
      <c r="DY239" s="89">
        <v>140.14733850996899</v>
      </c>
      <c r="DZ239" s="380">
        <v>29.623478352794333</v>
      </c>
      <c r="EA239" s="380">
        <v>0.18395864868009859</v>
      </c>
      <c r="EB239" s="89">
        <v>23.289986649485172</v>
      </c>
      <c r="EC239" s="380">
        <v>6.2790039938383257</v>
      </c>
      <c r="ED239" s="380">
        <v>0</v>
      </c>
      <c r="EE239" s="89">
        <v>144.10707207821525</v>
      </c>
      <c r="EF239" s="380">
        <v>25.322146203069696</v>
      </c>
      <c r="EG239" s="380">
        <v>0.11377969748533433</v>
      </c>
      <c r="EH239" s="89">
        <v>17.453574817029015</v>
      </c>
      <c r="EI239" s="380">
        <v>3.6678343139522616</v>
      </c>
      <c r="EJ239" s="380">
        <v>1.5846156699325813E-2</v>
      </c>
      <c r="EK239" s="89">
        <v>92.8856529089351</v>
      </c>
      <c r="EL239" s="380">
        <v>20.098560296552492</v>
      </c>
      <c r="EM239" s="380">
        <v>0</v>
      </c>
      <c r="EN239" s="89">
        <v>15.863705480438679</v>
      </c>
      <c r="EO239" s="380">
        <v>3.7930903572320056</v>
      </c>
      <c r="EP239" s="380">
        <v>0</v>
      </c>
      <c r="EQ239" s="89">
        <v>37.517394446007742</v>
      </c>
      <c r="ER239" s="380">
        <v>10.018807123045145</v>
      </c>
      <c r="ES239" s="380">
        <v>0</v>
      </c>
      <c r="ET239" s="89">
        <v>3.9858402870059235</v>
      </c>
      <c r="EU239" s="380">
        <v>1.143748203271556</v>
      </c>
      <c r="EV239" s="380">
        <v>0</v>
      </c>
      <c r="EW239" s="89">
        <v>20.563399924530639</v>
      </c>
      <c r="EX239" s="380">
        <v>5.6349509884018536</v>
      </c>
      <c r="EY239" s="380">
        <v>6.7398487656002745E-2</v>
      </c>
      <c r="EZ239" s="89">
        <v>2.5941155286163964</v>
      </c>
      <c r="FA239" s="380">
        <v>0.98086038688643717</v>
      </c>
      <c r="FB239" s="380">
        <v>0</v>
      </c>
      <c r="FC239" s="89">
        <v>0</v>
      </c>
      <c r="FD239" s="380">
        <v>0</v>
      </c>
      <c r="FE239" s="380">
        <v>0</v>
      </c>
      <c r="FF239" s="89">
        <v>0.94623191567850495</v>
      </c>
      <c r="FG239" s="380">
        <v>0.9521497340781172</v>
      </c>
      <c r="FH239" s="380">
        <v>4.2996081967129819E-2</v>
      </c>
      <c r="FI239" s="381">
        <v>5.0588517614465291E-2</v>
      </c>
      <c r="FJ239" s="380">
        <v>0</v>
      </c>
      <c r="FK239" s="380">
        <v>5.0588517614465291E-2</v>
      </c>
      <c r="FL239" s="89">
        <v>13.353039614250633</v>
      </c>
      <c r="FM239" s="380">
        <v>3.2044994586288382</v>
      </c>
      <c r="FN239" s="380">
        <v>0</v>
      </c>
      <c r="FO239" s="89">
        <v>3.3521892811880054</v>
      </c>
      <c r="FP239" s="380">
        <v>1.3382756692607323</v>
      </c>
      <c r="FQ239" s="380">
        <v>2.0568491212510993E-2</v>
      </c>
      <c r="FS239" s="118">
        <v>2464.505606263604</v>
      </c>
      <c r="FT239" s="118">
        <v>0.49509554717377741</v>
      </c>
      <c r="FU239" s="118">
        <v>1.0824986313240192</v>
      </c>
      <c r="FV239" s="207">
        <v>5.1474344403514838</v>
      </c>
    </row>
    <row r="240" spans="2:178">
      <c r="B240" s="73" t="s">
        <v>17</v>
      </c>
      <c r="C240" s="73" t="s">
        <v>502</v>
      </c>
      <c r="D240" s="143" t="s">
        <v>24</v>
      </c>
      <c r="E240" s="143">
        <v>62.9</v>
      </c>
      <c r="F240" s="89">
        <v>-1795</v>
      </c>
      <c r="G240" s="404" t="s">
        <v>32</v>
      </c>
      <c r="H240" s="73" t="s">
        <v>23</v>
      </c>
      <c r="I240" s="73" t="s">
        <v>1141</v>
      </c>
      <c r="K240" s="73">
        <v>25</v>
      </c>
      <c r="L240" s="73">
        <v>0.01</v>
      </c>
      <c r="N240" s="135">
        <v>420.70101857399607</v>
      </c>
      <c r="O240" s="379">
        <v>22530</v>
      </c>
      <c r="P240" s="379">
        <v>2330</v>
      </c>
      <c r="Q240" s="203"/>
      <c r="R240" s="381">
        <v>4.6317068367590233</v>
      </c>
      <c r="S240" s="380">
        <v>10.448228421175779</v>
      </c>
      <c r="T240" s="380">
        <v>4.6317068367590233</v>
      </c>
      <c r="U240" s="381">
        <v>9.0798954046325608</v>
      </c>
      <c r="V240" s="380">
        <v>18.767461149585525</v>
      </c>
      <c r="W240" s="380">
        <v>9.0798954046325608</v>
      </c>
      <c r="X240" s="89">
        <v>139.42432668653612</v>
      </c>
      <c r="Y240" s="380">
        <v>29.874324545908326</v>
      </c>
      <c r="Z240" s="380">
        <v>3.1371041403451123</v>
      </c>
      <c r="AA240" s="89">
        <v>202.21446219490502</v>
      </c>
      <c r="AB240" s="380">
        <v>40.183703218666189</v>
      </c>
      <c r="AC240" s="380">
        <v>0.63385282665023557</v>
      </c>
      <c r="AD240" s="89">
        <v>23.092507561940096</v>
      </c>
      <c r="AE240" s="380">
        <v>24.99263964230153</v>
      </c>
      <c r="AF240" s="380">
        <v>2.0513026940221648</v>
      </c>
      <c r="AG240" s="381">
        <v>615.90359913793964</v>
      </c>
      <c r="AH240" s="380">
        <v>1650.9649199959376</v>
      </c>
      <c r="AI240" s="380">
        <v>615.90359913793964</v>
      </c>
      <c r="AJ240" s="89">
        <v>189203.27040660894</v>
      </c>
      <c r="AK240" s="380">
        <v>22258.283985067297</v>
      </c>
      <c r="AL240" s="380">
        <v>22.040307686459919</v>
      </c>
      <c r="AM240" s="89">
        <v>434.9127272487832</v>
      </c>
      <c r="AN240" s="380">
        <v>441.85414493758867</v>
      </c>
      <c r="AO240" s="380">
        <v>140.71473646532326</v>
      </c>
      <c r="AP240" s="89">
        <v>1341.3816089176873</v>
      </c>
      <c r="AQ240" s="380">
        <v>523.32069517243633</v>
      </c>
      <c r="AR240" s="380">
        <v>179.06200266290807</v>
      </c>
      <c r="AS240" s="381">
        <v>21.919869683873845</v>
      </c>
      <c r="AT240" s="380">
        <v>50.631617121245291</v>
      </c>
      <c r="AU240" s="380">
        <v>21.919869683873845</v>
      </c>
      <c r="AV240" s="381">
        <v>0.61093051152941202</v>
      </c>
      <c r="AW240" s="380">
        <v>1.4407690304784055</v>
      </c>
      <c r="AX240" s="380">
        <v>0.61093051152941202</v>
      </c>
      <c r="AY240" s="381">
        <v>1.2004534521898018</v>
      </c>
      <c r="AZ240" s="380">
        <v>0</v>
      </c>
      <c r="BA240" s="380">
        <v>1.2004534521898018</v>
      </c>
      <c r="BB240" s="89">
        <v>23.949996667193655</v>
      </c>
      <c r="BC240" s="382">
        <v>3.8107273938985546</v>
      </c>
      <c r="BD240" s="382">
        <v>7.3495010607513692E-2</v>
      </c>
      <c r="BE240" s="381">
        <v>4.5281761141140313</v>
      </c>
      <c r="BF240" s="380">
        <v>11.204498203553031</v>
      </c>
      <c r="BG240" s="380">
        <v>4.5281761141140313</v>
      </c>
      <c r="BH240" s="89">
        <v>318.50320931832357</v>
      </c>
      <c r="BI240" s="380">
        <v>42.806734377693772</v>
      </c>
      <c r="BJ240" s="380">
        <v>1.0774936782270434</v>
      </c>
      <c r="BK240" s="89">
        <v>659.61491609614825</v>
      </c>
      <c r="BL240" s="380">
        <v>100.51871510178961</v>
      </c>
      <c r="BM240" s="380">
        <v>1.8081770586139008</v>
      </c>
      <c r="BN240" s="89">
        <v>654.91169362514961</v>
      </c>
      <c r="BO240" s="380">
        <v>206.96877693226185</v>
      </c>
      <c r="BP240" s="380">
        <v>11.932441962243027</v>
      </c>
      <c r="BQ240" s="381">
        <v>5.591564905489195E-2</v>
      </c>
      <c r="BR240" s="380">
        <v>0</v>
      </c>
      <c r="BS240" s="380">
        <v>5.591564905489195E-2</v>
      </c>
      <c r="BT240" s="381">
        <v>0.63537375780884364</v>
      </c>
      <c r="BU240" s="380">
        <v>1.5006916893334772</v>
      </c>
      <c r="BV240" s="380">
        <v>0.63537375780884364</v>
      </c>
      <c r="BW240" s="381">
        <v>0.45308381687284471</v>
      </c>
      <c r="BX240" s="380">
        <v>1.1989671136438924</v>
      </c>
      <c r="BY240" s="380">
        <v>0.45308381687284471</v>
      </c>
      <c r="BZ240" s="381">
        <v>1.8389167593380555</v>
      </c>
      <c r="CA240" s="380">
        <v>4.2641144474844195</v>
      </c>
      <c r="CB240" s="380">
        <v>1.8389167593380555</v>
      </c>
      <c r="CC240" s="89">
        <v>0.4586465107417485</v>
      </c>
      <c r="CD240" s="380">
        <v>0.6647287045921153</v>
      </c>
      <c r="CE240" s="380">
        <v>0.11556770025819216</v>
      </c>
      <c r="CF240" s="89">
        <v>17.029235642110898</v>
      </c>
      <c r="CG240" s="380">
        <v>7.6505894987625327</v>
      </c>
      <c r="CH240" s="380">
        <v>0.47822439122449534</v>
      </c>
      <c r="CI240" s="89">
        <v>4.2566429020192391</v>
      </c>
      <c r="CJ240" s="380">
        <v>3.5215369918696182</v>
      </c>
      <c r="CK240" s="380">
        <v>0.45418965330817462</v>
      </c>
      <c r="CL240" s="381">
        <v>1.8777947093205485</v>
      </c>
      <c r="CM240" s="380">
        <v>4.1350042978587354</v>
      </c>
      <c r="CN240" s="380">
        <v>1.8777947093205485</v>
      </c>
      <c r="CO240" s="89">
        <v>515.64223748525933</v>
      </c>
      <c r="CP240" s="380">
        <v>95.899680722907675</v>
      </c>
      <c r="CQ240" s="380">
        <v>5.173913420729162E-2</v>
      </c>
      <c r="CR240" s="89">
        <v>413.33000158596684</v>
      </c>
      <c r="CS240" s="380">
        <v>72.411759045534311</v>
      </c>
      <c r="CT240" s="380">
        <v>1.6663240136320683E-2</v>
      </c>
      <c r="CU240" s="89">
        <v>6.1576758368895348</v>
      </c>
      <c r="CV240" s="380">
        <v>2.1405532967812095</v>
      </c>
      <c r="CW240" s="380">
        <v>3.0880084592285154E-2</v>
      </c>
      <c r="CX240" s="89">
        <v>0</v>
      </c>
      <c r="CY240" s="380">
        <v>0</v>
      </c>
      <c r="CZ240" s="380">
        <v>0</v>
      </c>
      <c r="DA240" s="89">
        <v>0</v>
      </c>
      <c r="DB240" s="380">
        <v>0</v>
      </c>
      <c r="DC240" s="380">
        <v>0</v>
      </c>
      <c r="DD240" s="381">
        <v>0.28389367589587611</v>
      </c>
      <c r="DE240" s="380">
        <v>0</v>
      </c>
      <c r="DF240" s="380">
        <v>0.28389367589587611</v>
      </c>
      <c r="DG240" s="381">
        <v>8.9752679570364036E-2</v>
      </c>
      <c r="DH240" s="380">
        <v>0</v>
      </c>
      <c r="DI240" s="380">
        <v>8.9752679570364036E-2</v>
      </c>
      <c r="DJ240" s="89">
        <v>2.4809509664995648</v>
      </c>
      <c r="DK240" s="380">
        <v>4.6231099234051927</v>
      </c>
      <c r="DL240" s="380">
        <v>0.20223520604815001</v>
      </c>
      <c r="DM240" s="89">
        <v>211.40797187613879</v>
      </c>
      <c r="DN240" s="380">
        <v>45.006646477953275</v>
      </c>
      <c r="DO240" s="380">
        <v>0</v>
      </c>
      <c r="DP240" s="89">
        <v>646.23405579321013</v>
      </c>
      <c r="DQ240" s="380">
        <v>114.19804419984074</v>
      </c>
      <c r="DR240" s="380">
        <v>4.0558205950277509E-2</v>
      </c>
      <c r="DS240" s="89">
        <v>103.28107187330586</v>
      </c>
      <c r="DT240" s="380">
        <v>21.597459651932848</v>
      </c>
      <c r="DU240" s="380">
        <v>2.8451796216708208E-2</v>
      </c>
      <c r="DV240" s="89">
        <v>545.97973806390382</v>
      </c>
      <c r="DW240" s="380">
        <v>100.2849466268615</v>
      </c>
      <c r="DX240" s="380">
        <v>0.14753499643384152</v>
      </c>
      <c r="DY240" s="89">
        <v>131.11773313976079</v>
      </c>
      <c r="DZ240" s="380">
        <v>33.320987425009562</v>
      </c>
      <c r="EA240" s="380">
        <v>0</v>
      </c>
      <c r="EB240" s="89">
        <v>23.704359356672963</v>
      </c>
      <c r="EC240" s="380">
        <v>6.9192111020290508</v>
      </c>
      <c r="ED240" s="380">
        <v>2.7914711202850877E-2</v>
      </c>
      <c r="EE240" s="89">
        <v>133.9955088532881</v>
      </c>
      <c r="EF240" s="380">
        <v>29.635382443606101</v>
      </c>
      <c r="EG240" s="380">
        <v>0.10234923405138867</v>
      </c>
      <c r="EH240" s="89">
        <v>15.991592673268826</v>
      </c>
      <c r="EI240" s="380">
        <v>3.3625829829934561</v>
      </c>
      <c r="EJ240" s="380">
        <v>1.4252115674431208E-2</v>
      </c>
      <c r="EK240" s="89">
        <v>85.779052917884968</v>
      </c>
      <c r="EL240" s="380">
        <v>21.201955362869374</v>
      </c>
      <c r="EM240" s="380">
        <v>0</v>
      </c>
      <c r="EN240" s="89">
        <v>14.597015949180621</v>
      </c>
      <c r="EO240" s="380">
        <v>3.1967104036783662</v>
      </c>
      <c r="EP240" s="380">
        <v>1.4176330331311528E-2</v>
      </c>
      <c r="EQ240" s="89">
        <v>34.692597759476001</v>
      </c>
      <c r="ER240" s="380">
        <v>9.2015063489049655</v>
      </c>
      <c r="ES240" s="380">
        <v>0</v>
      </c>
      <c r="ET240" s="89">
        <v>3.5570090023587064</v>
      </c>
      <c r="EU240" s="380">
        <v>1.1340225896855121</v>
      </c>
      <c r="EV240" s="380">
        <v>0</v>
      </c>
      <c r="EW240" s="89">
        <v>17.465091045490706</v>
      </c>
      <c r="EX240" s="380">
        <v>6.6181317284329779</v>
      </c>
      <c r="EY240" s="380">
        <v>0</v>
      </c>
      <c r="EZ240" s="89">
        <v>2.4406283058785174</v>
      </c>
      <c r="FA240" s="380">
        <v>0.88176238333281964</v>
      </c>
      <c r="FB240" s="380">
        <v>0</v>
      </c>
      <c r="FC240" s="89">
        <v>0</v>
      </c>
      <c r="FD240" s="380">
        <v>0</v>
      </c>
      <c r="FE240" s="380">
        <v>0</v>
      </c>
      <c r="FF240" s="89">
        <v>0.98267561161200601</v>
      </c>
      <c r="FG240" s="380">
        <v>0.94206659488689082</v>
      </c>
      <c r="FH240" s="380">
        <v>6.5802087744806045E-2</v>
      </c>
      <c r="FI240" s="381">
        <v>4.6848159960042206E-2</v>
      </c>
      <c r="FJ240" s="380">
        <v>0</v>
      </c>
      <c r="FK240" s="380">
        <v>4.6848159960042206E-2</v>
      </c>
      <c r="FL240" s="89">
        <v>14.262480268714199</v>
      </c>
      <c r="FM240" s="380">
        <v>4.2368262515613972</v>
      </c>
      <c r="FN240" s="380">
        <v>0</v>
      </c>
      <c r="FO240" s="89">
        <v>4.0046986463774381</v>
      </c>
      <c r="FP240" s="380">
        <v>1.5718292215548704</v>
      </c>
      <c r="FQ240" s="380">
        <v>0</v>
      </c>
      <c r="FS240" s="118">
        <v>2383.5734281957853</v>
      </c>
      <c r="FT240" s="118">
        <v>0.54004150216714342</v>
      </c>
      <c r="FU240" s="118">
        <v>1.2475315982549431</v>
      </c>
      <c r="FV240" s="207">
        <v>5.8437740127660867</v>
      </c>
    </row>
    <row r="241" spans="2:178">
      <c r="B241" s="73" t="s">
        <v>17</v>
      </c>
      <c r="C241" s="73" t="s">
        <v>484</v>
      </c>
      <c r="D241" s="143" t="s">
        <v>512</v>
      </c>
      <c r="E241" s="143">
        <v>60.2</v>
      </c>
      <c r="F241" s="89">
        <v>-2338</v>
      </c>
      <c r="G241" s="404" t="s">
        <v>32</v>
      </c>
      <c r="H241" s="73" t="s">
        <v>19</v>
      </c>
      <c r="I241" s="73" t="s">
        <v>1142</v>
      </c>
      <c r="K241" s="73">
        <v>25</v>
      </c>
      <c r="L241" s="73">
        <v>0.01</v>
      </c>
      <c r="N241" s="135">
        <v>841.40203714799213</v>
      </c>
      <c r="O241" s="379">
        <v>24350</v>
      </c>
      <c r="P241" s="379">
        <v>2970</v>
      </c>
      <c r="Q241" s="203"/>
      <c r="R241" s="381">
        <v>3.7592054267124779</v>
      </c>
      <c r="S241" s="380">
        <v>7.6563489157545916</v>
      </c>
      <c r="T241" s="380">
        <v>3.7592054267124779</v>
      </c>
      <c r="U241" s="381">
        <v>7.6470686542658113</v>
      </c>
      <c r="V241" s="380">
        <v>16.87436323332161</v>
      </c>
      <c r="W241" s="380">
        <v>7.6470686542658113</v>
      </c>
      <c r="X241" s="89">
        <v>235.45847467843853</v>
      </c>
      <c r="Y241" s="380">
        <v>42.420761990506435</v>
      </c>
      <c r="Z241" s="380">
        <v>2.5820659011506275</v>
      </c>
      <c r="AA241" s="89">
        <v>732.98692738131547</v>
      </c>
      <c r="AB241" s="380">
        <v>84.898384152438453</v>
      </c>
      <c r="AC241" s="380">
        <v>0.52809569022625324</v>
      </c>
      <c r="AD241" s="89">
        <v>75.30229981184408</v>
      </c>
      <c r="AE241" s="380">
        <v>83.693908727639453</v>
      </c>
      <c r="AF241" s="380">
        <v>1.8366004440305392</v>
      </c>
      <c r="AG241" s="381">
        <v>458.18150750867704</v>
      </c>
      <c r="AH241" s="380">
        <v>852.16903372412355</v>
      </c>
      <c r="AI241" s="380">
        <v>458.18150750867704</v>
      </c>
      <c r="AJ241" s="89">
        <v>216090.07023621345</v>
      </c>
      <c r="AK241" s="380">
        <v>20549.2812534937</v>
      </c>
      <c r="AL241" s="380">
        <v>22.482381710691769</v>
      </c>
      <c r="AM241" s="381">
        <v>146.86695687230309</v>
      </c>
      <c r="AN241" s="380">
        <v>390.33726145421048</v>
      </c>
      <c r="AO241" s="380">
        <v>146.86695687230309</v>
      </c>
      <c r="AP241" s="89">
        <v>2278.4318390313365</v>
      </c>
      <c r="AQ241" s="380">
        <v>679.58118723807218</v>
      </c>
      <c r="AR241" s="380">
        <v>186.30776893578135</v>
      </c>
      <c r="AS241" s="381">
        <v>20.763410849073399</v>
      </c>
      <c r="AT241" s="380">
        <v>29.167089036516497</v>
      </c>
      <c r="AU241" s="380">
        <v>20.763410849073399</v>
      </c>
      <c r="AV241" s="381">
        <v>0.70987875681986967</v>
      </c>
      <c r="AW241" s="380">
        <v>1.8539270815940225</v>
      </c>
      <c r="AX241" s="380">
        <v>0.70987875681986967</v>
      </c>
      <c r="AY241" s="381">
        <v>0.57062875375301891</v>
      </c>
      <c r="AZ241" s="380">
        <v>0</v>
      </c>
      <c r="BA241" s="380">
        <v>0.57062875375301891</v>
      </c>
      <c r="BB241" s="89">
        <v>28.965544373174701</v>
      </c>
      <c r="BC241" s="382">
        <v>4.2300362004074676</v>
      </c>
      <c r="BD241" s="382">
        <v>6.1862560117202467E-2</v>
      </c>
      <c r="BE241" s="381">
        <v>3.8381357381829053</v>
      </c>
      <c r="BF241" s="380">
        <v>8.136033752091457</v>
      </c>
      <c r="BG241" s="380">
        <v>3.8381357381829053</v>
      </c>
      <c r="BH241" s="89">
        <v>386.98774075811468</v>
      </c>
      <c r="BI241" s="380">
        <v>36.882749907492823</v>
      </c>
      <c r="BJ241" s="380">
        <v>0.90614712527904839</v>
      </c>
      <c r="BK241" s="89">
        <v>1244.886881259069</v>
      </c>
      <c r="BL241" s="380">
        <v>159.7193202005713</v>
      </c>
      <c r="BM241" s="380">
        <v>3.3639583738257333</v>
      </c>
      <c r="BN241" s="89">
        <v>1186.6860004623747</v>
      </c>
      <c r="BO241" s="380">
        <v>188.98515163987449</v>
      </c>
      <c r="BP241" s="380">
        <v>9.198775381546632</v>
      </c>
      <c r="BQ241" s="381">
        <v>8.5276479827247537E-2</v>
      </c>
      <c r="BR241" s="380">
        <v>0.43895971045129156</v>
      </c>
      <c r="BS241" s="380">
        <v>8.5276479827247537E-2</v>
      </c>
      <c r="BT241" s="381">
        <v>0.85198002752238056</v>
      </c>
      <c r="BU241" s="380">
        <v>1.8573192681464379</v>
      </c>
      <c r="BV241" s="380">
        <v>0.85198002752238056</v>
      </c>
      <c r="BW241" s="381">
        <v>0.41477957199718152</v>
      </c>
      <c r="BX241" s="380">
        <v>0.84726432071503033</v>
      </c>
      <c r="BY241" s="380">
        <v>0.41477957199718152</v>
      </c>
      <c r="BZ241" s="89">
        <v>6.4432345916974345</v>
      </c>
      <c r="CA241" s="380">
        <v>6.1994947535295593</v>
      </c>
      <c r="CB241" s="380">
        <v>1.2975564689683134</v>
      </c>
      <c r="CC241" s="89">
        <v>0.71056932696913977</v>
      </c>
      <c r="CD241" s="380">
        <v>0.7694551507849946</v>
      </c>
      <c r="CE241" s="380">
        <v>0.14878580250356782</v>
      </c>
      <c r="CF241" s="89">
        <v>10.250277008662955</v>
      </c>
      <c r="CG241" s="380">
        <v>4.7310989649481652</v>
      </c>
      <c r="CH241" s="380">
        <v>0.67033135018112044</v>
      </c>
      <c r="CI241" s="89">
        <v>2.6396864639446727</v>
      </c>
      <c r="CJ241" s="380">
        <v>2.4554966246831249</v>
      </c>
      <c r="CK241" s="380">
        <v>0.49509833272577425</v>
      </c>
      <c r="CL241" s="381">
        <v>1.286709385269303</v>
      </c>
      <c r="CM241" s="380">
        <v>2.5596193326873005</v>
      </c>
      <c r="CN241" s="380">
        <v>1.286709385269303</v>
      </c>
      <c r="CO241" s="89">
        <v>571.39650024977266</v>
      </c>
      <c r="CP241" s="380">
        <v>66.018243382323789</v>
      </c>
      <c r="CQ241" s="380">
        <v>5.3594074718836648E-2</v>
      </c>
      <c r="CR241" s="89">
        <v>405.88698136591722</v>
      </c>
      <c r="CS241" s="380">
        <v>45.86220837698653</v>
      </c>
      <c r="CT241" s="380">
        <v>0</v>
      </c>
      <c r="CU241" s="89">
        <v>7.2168821400843166</v>
      </c>
      <c r="CV241" s="380">
        <v>2.300108583310899</v>
      </c>
      <c r="CW241" s="380">
        <v>0</v>
      </c>
      <c r="CX241" s="89">
        <v>0</v>
      </c>
      <c r="CY241" s="380">
        <v>0</v>
      </c>
      <c r="CZ241" s="380">
        <v>0</v>
      </c>
      <c r="DA241" s="89">
        <v>0</v>
      </c>
      <c r="DB241" s="380">
        <v>0</v>
      </c>
      <c r="DC241" s="380">
        <v>0</v>
      </c>
      <c r="DD241" s="381">
        <v>0.18715548870285972</v>
      </c>
      <c r="DE241" s="380">
        <v>0</v>
      </c>
      <c r="DF241" s="380">
        <v>0.18715548870285972</v>
      </c>
      <c r="DG241" s="381">
        <v>0.12223385936340345</v>
      </c>
      <c r="DH241" s="380">
        <v>0</v>
      </c>
      <c r="DI241" s="380">
        <v>0.12223385936340345</v>
      </c>
      <c r="DJ241" s="89">
        <v>7.2264240805408697</v>
      </c>
      <c r="DK241" s="380">
        <v>4.9427540485516772</v>
      </c>
      <c r="DL241" s="380">
        <v>0</v>
      </c>
      <c r="DM241" s="89">
        <v>316.79596255945637</v>
      </c>
      <c r="DN241" s="380">
        <v>38.3667177589681</v>
      </c>
      <c r="DO241" s="380">
        <v>0</v>
      </c>
      <c r="DP241" s="89">
        <v>902.88513117997388</v>
      </c>
      <c r="DQ241" s="380">
        <v>101.28281523482212</v>
      </c>
      <c r="DR241" s="380">
        <v>0</v>
      </c>
      <c r="DS241" s="89">
        <v>140.87075936568121</v>
      </c>
      <c r="DT241" s="380">
        <v>19.445698198906172</v>
      </c>
      <c r="DU241" s="380">
        <v>0</v>
      </c>
      <c r="DV241" s="89">
        <v>683.46623917387399</v>
      </c>
      <c r="DW241" s="380">
        <v>69.596387545392929</v>
      </c>
      <c r="DX241" s="380">
        <v>0</v>
      </c>
      <c r="DY241" s="89">
        <v>154.10858060964821</v>
      </c>
      <c r="DZ241" s="380">
        <v>25.2779513864992</v>
      </c>
      <c r="EA241" s="380">
        <v>0</v>
      </c>
      <c r="EB241" s="89">
        <v>37.465018914430296</v>
      </c>
      <c r="EC241" s="380">
        <v>6.223503104113</v>
      </c>
      <c r="ED241" s="380">
        <v>0</v>
      </c>
      <c r="EE241" s="89">
        <v>151.43093780986058</v>
      </c>
      <c r="EF241" s="380">
        <v>26.98885064729992</v>
      </c>
      <c r="EG241" s="380">
        <v>0</v>
      </c>
      <c r="EH241" s="89">
        <v>18.104113533619945</v>
      </c>
      <c r="EI241" s="380">
        <v>3.2038875625246139</v>
      </c>
      <c r="EJ241" s="380">
        <v>0</v>
      </c>
      <c r="EK241" s="89">
        <v>87.874507601570187</v>
      </c>
      <c r="EL241" s="380">
        <v>12.438630434348724</v>
      </c>
      <c r="EM241" s="380">
        <v>0</v>
      </c>
      <c r="EN241" s="89">
        <v>15.623803127515069</v>
      </c>
      <c r="EO241" s="380">
        <v>3.1901170253888376</v>
      </c>
      <c r="EP241" s="380">
        <v>0</v>
      </c>
      <c r="EQ241" s="89">
        <v>37.107088141573321</v>
      </c>
      <c r="ER241" s="380">
        <v>7.2398932471113726</v>
      </c>
      <c r="ES241" s="380">
        <v>4.3593272944239085E-2</v>
      </c>
      <c r="ET241" s="89">
        <v>3.866214886311425</v>
      </c>
      <c r="EU241" s="380">
        <v>1.1243345183677482</v>
      </c>
      <c r="EV241" s="380">
        <v>0</v>
      </c>
      <c r="EW241" s="89">
        <v>19.538725803879675</v>
      </c>
      <c r="EX241" s="380">
        <v>6.3955960176231761</v>
      </c>
      <c r="EY241" s="380">
        <v>6.5063595266568991E-2</v>
      </c>
      <c r="EZ241" s="89">
        <v>2.6295554341772456</v>
      </c>
      <c r="FA241" s="380">
        <v>0.9692980332637664</v>
      </c>
      <c r="FB241" s="380">
        <v>1.4825065504213116E-2</v>
      </c>
      <c r="FC241" s="89">
        <v>0</v>
      </c>
      <c r="FD241" s="380">
        <v>0</v>
      </c>
      <c r="FE241" s="380">
        <v>0</v>
      </c>
      <c r="FF241" s="89">
        <v>2.3923878239598677</v>
      </c>
      <c r="FG241" s="380">
        <v>1.4268084328341426</v>
      </c>
      <c r="FH241" s="380">
        <v>0</v>
      </c>
      <c r="FI241" s="381">
        <v>4.3469663302589744E-2</v>
      </c>
      <c r="FJ241" s="380">
        <v>0</v>
      </c>
      <c r="FK241" s="380">
        <v>4.3469663302589744E-2</v>
      </c>
      <c r="FL241" s="89">
        <v>20.358144205167882</v>
      </c>
      <c r="FM241" s="380">
        <v>4.8222046766150193</v>
      </c>
      <c r="FN241" s="380">
        <v>0</v>
      </c>
      <c r="FO241" s="89">
        <v>4.9810421700956073</v>
      </c>
      <c r="FP241" s="380">
        <v>1.483436867262518</v>
      </c>
      <c r="FQ241" s="380">
        <v>1.9484191443902257E-2</v>
      </c>
      <c r="FS241" s="118">
        <v>2977.6536195074887</v>
      </c>
      <c r="FT241" s="118">
        <v>0.73847611899433285</v>
      </c>
      <c r="FU241" s="118">
        <v>1.4077724255330193</v>
      </c>
      <c r="FV241" s="207">
        <v>7.7420479296865201</v>
      </c>
    </row>
    <row r="242" spans="2:178">
      <c r="B242" s="73" t="s">
        <v>17</v>
      </c>
      <c r="C242" s="73" t="s">
        <v>484</v>
      </c>
      <c r="D242" s="143" t="s">
        <v>512</v>
      </c>
      <c r="E242" s="143">
        <v>60.2</v>
      </c>
      <c r="F242" s="89">
        <v>-2338</v>
      </c>
      <c r="G242" s="404" t="s">
        <v>32</v>
      </c>
      <c r="H242" s="73" t="s">
        <v>19</v>
      </c>
      <c r="I242" s="73" t="s">
        <v>1143</v>
      </c>
      <c r="K242" s="73">
        <v>55</v>
      </c>
      <c r="L242" s="73">
        <v>0.01</v>
      </c>
      <c r="N242" s="135">
        <v>560.93469143199479</v>
      </c>
      <c r="O242" s="379">
        <v>24590</v>
      </c>
      <c r="P242" s="379">
        <v>3330</v>
      </c>
      <c r="Q242" s="203"/>
      <c r="R242" s="381">
        <v>0.83800802043687994</v>
      </c>
      <c r="S242" s="380">
        <v>1.7823191254710797</v>
      </c>
      <c r="T242" s="380">
        <v>0.83800802043687994</v>
      </c>
      <c r="U242" s="89">
        <v>5.4079534785310326</v>
      </c>
      <c r="V242" s="380">
        <v>4.4396171143115444</v>
      </c>
      <c r="W242" s="380">
        <v>1.6051671135030139</v>
      </c>
      <c r="X242" s="89">
        <v>214.73363308323766</v>
      </c>
      <c r="Y242" s="380">
        <v>19.040077040079691</v>
      </c>
      <c r="Z242" s="380">
        <v>0.55425168409616921</v>
      </c>
      <c r="AA242" s="89">
        <v>631.72760447544749</v>
      </c>
      <c r="AB242" s="380">
        <v>89.667426618974403</v>
      </c>
      <c r="AC242" s="380">
        <v>7.1192595290347493E-2</v>
      </c>
      <c r="AD242" s="89">
        <v>1.1644166680460553</v>
      </c>
      <c r="AE242" s="380">
        <v>1.3825926346140711</v>
      </c>
      <c r="AF242" s="380">
        <v>0.4007311729984907</v>
      </c>
      <c r="AG242" s="89">
        <v>533.34362339790221</v>
      </c>
      <c r="AH242" s="380">
        <v>197.23823086430025</v>
      </c>
      <c r="AI242" s="380">
        <v>82.606533153991052</v>
      </c>
      <c r="AJ242" s="89">
        <v>209171.65983242966</v>
      </c>
      <c r="AK242" s="380">
        <v>18508.575244275533</v>
      </c>
      <c r="AL242" s="380">
        <v>5.7805775278813405</v>
      </c>
      <c r="AM242" s="89">
        <v>405.97670508139993</v>
      </c>
      <c r="AN242" s="380">
        <v>119.48264409929608</v>
      </c>
      <c r="AO242" s="380">
        <v>38.4177914588075</v>
      </c>
      <c r="AP242" s="89">
        <v>2195.4595519835657</v>
      </c>
      <c r="AQ242" s="380">
        <v>257.27365292747322</v>
      </c>
      <c r="AR242" s="380">
        <v>39.508843253472186</v>
      </c>
      <c r="AS242" s="89">
        <v>13.825917423137238</v>
      </c>
      <c r="AT242" s="380">
        <v>8.4618954992756716</v>
      </c>
      <c r="AU242" s="380">
        <v>4.6013520683765474</v>
      </c>
      <c r="AV242" s="89">
        <v>0.78329072174169856</v>
      </c>
      <c r="AW242" s="380">
        <v>0.55111060311788163</v>
      </c>
      <c r="AX242" s="380">
        <v>0.16055513346088854</v>
      </c>
      <c r="AY242" s="89">
        <v>0.98302760628269337</v>
      </c>
      <c r="AZ242" s="380">
        <v>1.9660552125653796</v>
      </c>
      <c r="BA242" s="380">
        <v>0.17327263716426075</v>
      </c>
      <c r="BB242" s="89">
        <v>25.716570305111439</v>
      </c>
      <c r="BC242" s="382">
        <v>2.3164669968993881</v>
      </c>
      <c r="BD242" s="382">
        <v>1.7222293973742704E-2</v>
      </c>
      <c r="BE242" s="381">
        <v>0.94098699773898464</v>
      </c>
      <c r="BF242" s="380">
        <v>1.943654565137938</v>
      </c>
      <c r="BG242" s="380">
        <v>0.94098699773898464</v>
      </c>
      <c r="BH242" s="89">
        <v>388.74222328732554</v>
      </c>
      <c r="BI242" s="380">
        <v>35.035436904760275</v>
      </c>
      <c r="BJ242" s="380">
        <v>0.29407040520202432</v>
      </c>
      <c r="BK242" s="89">
        <v>1317.8139740088711</v>
      </c>
      <c r="BL242" s="380">
        <v>142.97992918016945</v>
      </c>
      <c r="BM242" s="380">
        <v>0.51075110221728404</v>
      </c>
      <c r="BN242" s="89">
        <v>1326.7969558693437</v>
      </c>
      <c r="BO242" s="380">
        <v>178.15982875299889</v>
      </c>
      <c r="BP242" s="380">
        <v>2.5751944117341035</v>
      </c>
      <c r="BQ242" s="89">
        <v>0.17790377465833701</v>
      </c>
      <c r="BR242" s="380">
        <v>0.17593187159721543</v>
      </c>
      <c r="BS242" s="380">
        <v>1.399008803933746E-2</v>
      </c>
      <c r="BT242" s="381">
        <v>0.21022309535896355</v>
      </c>
      <c r="BU242" s="380">
        <v>0.48305678050653184</v>
      </c>
      <c r="BV242" s="380">
        <v>0.21022309535896355</v>
      </c>
      <c r="BW242" s="381">
        <v>0.11837106964266704</v>
      </c>
      <c r="BX242" s="380">
        <v>0.14232177712182048</v>
      </c>
      <c r="BY242" s="380">
        <v>0.11837106964266704</v>
      </c>
      <c r="BZ242" s="89">
        <v>3.6788191289713206</v>
      </c>
      <c r="CA242" s="380">
        <v>2.3584734862544723</v>
      </c>
      <c r="CB242" s="380">
        <v>0.31824515009587223</v>
      </c>
      <c r="CC242" s="89">
        <v>0.63644779653417971</v>
      </c>
      <c r="CD242" s="380">
        <v>0.38946518033685984</v>
      </c>
      <c r="CE242" s="380">
        <v>3.6863658874006618E-2</v>
      </c>
      <c r="CF242" s="89">
        <v>9.6655771727479447</v>
      </c>
      <c r="CG242" s="380">
        <v>2.5536378833082027</v>
      </c>
      <c r="CH242" s="380">
        <v>0.13855439661049676</v>
      </c>
      <c r="CI242" s="89">
        <v>3.0359260585866013</v>
      </c>
      <c r="CJ242" s="380">
        <v>1.3614934901061524</v>
      </c>
      <c r="CK242" s="380">
        <v>8.0984979948833496E-2</v>
      </c>
      <c r="CL242" s="381">
        <v>0.32374654709378553</v>
      </c>
      <c r="CM242" s="380">
        <v>0.60055396167554254</v>
      </c>
      <c r="CN242" s="380">
        <v>0.32374654709378553</v>
      </c>
      <c r="CO242" s="89">
        <v>560.97041352824692</v>
      </c>
      <c r="CP242" s="380">
        <v>78.526173174480149</v>
      </c>
      <c r="CQ242" s="380">
        <v>1.1625488220255657E-2</v>
      </c>
      <c r="CR242" s="89">
        <v>367.34412846584218</v>
      </c>
      <c r="CS242" s="380">
        <v>47.66541866200955</v>
      </c>
      <c r="CT242" s="380">
        <v>0</v>
      </c>
      <c r="CU242" s="89">
        <v>6.8793190270472939</v>
      </c>
      <c r="CV242" s="380">
        <v>0.96220406860678809</v>
      </c>
      <c r="CW242" s="380">
        <v>0</v>
      </c>
      <c r="CX242" s="381">
        <v>6.6337252329497914E-3</v>
      </c>
      <c r="CY242" s="380">
        <v>0</v>
      </c>
      <c r="CZ242" s="380">
        <v>6.6337252329497914E-3</v>
      </c>
      <c r="DA242" s="89">
        <v>0</v>
      </c>
      <c r="DB242" s="380">
        <v>0</v>
      </c>
      <c r="DC242" s="380">
        <v>0</v>
      </c>
      <c r="DD242" s="381">
        <v>5.1078668348843115E-2</v>
      </c>
      <c r="DE242" s="380">
        <v>0</v>
      </c>
      <c r="DF242" s="380">
        <v>5.1078668348843115E-2</v>
      </c>
      <c r="DG242" s="381">
        <v>2.6174415693361174E-2</v>
      </c>
      <c r="DH242" s="380">
        <v>0</v>
      </c>
      <c r="DI242" s="380">
        <v>2.6174415693361174E-2</v>
      </c>
      <c r="DJ242" s="89">
        <v>6.7453384397629934</v>
      </c>
      <c r="DK242" s="380">
        <v>3.0632890558874424</v>
      </c>
      <c r="DL242" s="380">
        <v>0</v>
      </c>
      <c r="DM242" s="89">
        <v>294.56411094312068</v>
      </c>
      <c r="DN242" s="380">
        <v>42.355444785993328</v>
      </c>
      <c r="DO242" s="380">
        <v>0</v>
      </c>
      <c r="DP242" s="89">
        <v>807.06870761598361</v>
      </c>
      <c r="DQ242" s="380">
        <v>108.91036778630873</v>
      </c>
      <c r="DR242" s="380">
        <v>0</v>
      </c>
      <c r="DS242" s="89">
        <v>127.21203512028865</v>
      </c>
      <c r="DT242" s="380">
        <v>14.65999629121592</v>
      </c>
      <c r="DU242" s="380">
        <v>0</v>
      </c>
      <c r="DV242" s="89">
        <v>638.55411024641558</v>
      </c>
      <c r="DW242" s="380">
        <v>72.257615358746776</v>
      </c>
      <c r="DX242" s="380">
        <v>0</v>
      </c>
      <c r="DY242" s="89">
        <v>146.43723031504106</v>
      </c>
      <c r="DZ242" s="380">
        <v>19.012584360833543</v>
      </c>
      <c r="EA242" s="380">
        <v>0</v>
      </c>
      <c r="EB242" s="89">
        <v>34.31820539759179</v>
      </c>
      <c r="EC242" s="380">
        <v>4.9072443058130863</v>
      </c>
      <c r="ED242" s="380">
        <v>0</v>
      </c>
      <c r="EE242" s="89">
        <v>141.48045015403164</v>
      </c>
      <c r="EF242" s="380">
        <v>18.907922658093344</v>
      </c>
      <c r="EG242" s="380">
        <v>0</v>
      </c>
      <c r="EH242" s="89">
        <v>16.724008275932963</v>
      </c>
      <c r="EI242" s="380">
        <v>2.0919187202948368</v>
      </c>
      <c r="EJ242" s="380">
        <v>0</v>
      </c>
      <c r="EK242" s="89">
        <v>83.062396006996124</v>
      </c>
      <c r="EL242" s="380">
        <v>12.657838476884688</v>
      </c>
      <c r="EM242" s="380">
        <v>0</v>
      </c>
      <c r="EN242" s="89">
        <v>14.449250455617983</v>
      </c>
      <c r="EO242" s="380">
        <v>2.0492832241558672</v>
      </c>
      <c r="EP242" s="380">
        <v>0</v>
      </c>
      <c r="EQ242" s="89">
        <v>33.202530970150789</v>
      </c>
      <c r="ER242" s="380">
        <v>5.0445350938426907</v>
      </c>
      <c r="ES242" s="380">
        <v>0</v>
      </c>
      <c r="ET242" s="89">
        <v>3.4929433216084274</v>
      </c>
      <c r="EU242" s="380">
        <v>0.56663807408662337</v>
      </c>
      <c r="EV242" s="380">
        <v>4.6414683397822563E-3</v>
      </c>
      <c r="EW242" s="89">
        <v>17.23348168324581</v>
      </c>
      <c r="EX242" s="380">
        <v>3.2365166169538218</v>
      </c>
      <c r="EY242" s="380">
        <v>0</v>
      </c>
      <c r="EZ242" s="89">
        <v>2.2384297722214432</v>
      </c>
      <c r="FA242" s="380">
        <v>0.45098649084742831</v>
      </c>
      <c r="FB242" s="380">
        <v>0</v>
      </c>
      <c r="FC242" s="89">
        <v>0</v>
      </c>
      <c r="FD242" s="380">
        <v>0</v>
      </c>
      <c r="FE242" s="380">
        <v>0</v>
      </c>
      <c r="FF242" s="89">
        <v>1.2593952590842012</v>
      </c>
      <c r="FG242" s="380">
        <v>0.54370627607510957</v>
      </c>
      <c r="FH242" s="380">
        <v>0</v>
      </c>
      <c r="FI242" s="381">
        <v>8.6003996213233694E-3</v>
      </c>
      <c r="FJ242" s="380">
        <v>5.1023278577076114E-2</v>
      </c>
      <c r="FK242" s="380">
        <v>8.6003996213233694E-3</v>
      </c>
      <c r="FL242" s="89">
        <v>14.512524906981572</v>
      </c>
      <c r="FM242" s="380">
        <v>2.2083114618461117</v>
      </c>
      <c r="FN242" s="380">
        <v>0</v>
      </c>
      <c r="FO242" s="89">
        <v>4.1719631975071785</v>
      </c>
      <c r="FP242" s="380">
        <v>1.0161273819186574</v>
      </c>
      <c r="FQ242" s="380">
        <v>0</v>
      </c>
      <c r="FS242" s="118">
        <v>2727.3820187440883</v>
      </c>
      <c r="FT242" s="118">
        <v>0.71696117841605755</v>
      </c>
      <c r="FU242" s="118">
        <v>1.5270978084529512</v>
      </c>
      <c r="FV242" s="207">
        <v>6.4833505554115183</v>
      </c>
    </row>
    <row r="243" spans="2:178">
      <c r="B243" s="73" t="s">
        <v>17</v>
      </c>
      <c r="C243" s="73" t="s">
        <v>484</v>
      </c>
      <c r="D243" s="143" t="s">
        <v>15</v>
      </c>
      <c r="E243" s="143">
        <v>57.4</v>
      </c>
      <c r="F243" s="89">
        <v>-2411</v>
      </c>
      <c r="G243" s="404" t="s">
        <v>32</v>
      </c>
      <c r="H243" s="73" t="s">
        <v>13</v>
      </c>
      <c r="I243" s="73" t="s">
        <v>1144</v>
      </c>
      <c r="K243" s="73">
        <v>15</v>
      </c>
      <c r="L243" s="73">
        <v>0.01</v>
      </c>
      <c r="N243" s="135">
        <v>682.40399999999988</v>
      </c>
      <c r="O243" s="239">
        <v>34050</v>
      </c>
      <c r="P243" s="239">
        <v>950</v>
      </c>
      <c r="Q243" s="73"/>
      <c r="R243" s="381">
        <v>0.38267464538363599</v>
      </c>
      <c r="S243" s="380">
        <v>0.91612176162313097</v>
      </c>
      <c r="T243" s="380">
        <v>0.38267464538363599</v>
      </c>
      <c r="U243" s="381">
        <v>14.9426192612567</v>
      </c>
      <c r="V243" s="380">
        <v>52.079019150242402</v>
      </c>
      <c r="W243" s="380">
        <v>14.9426192612567</v>
      </c>
      <c r="X243" s="89">
        <v>104.768463317485</v>
      </c>
      <c r="Y243" s="380">
        <v>47.149636732217701</v>
      </c>
      <c r="Z243" s="380">
        <v>3.3823677547935298</v>
      </c>
      <c r="AA243" s="89">
        <v>602.717824831494</v>
      </c>
      <c r="AB243" s="380">
        <v>243.36863731709499</v>
      </c>
      <c r="AC243" s="380">
        <v>2.7215231074184199</v>
      </c>
      <c r="AD243" s="89">
        <v>22.507217944238999</v>
      </c>
      <c r="AE243" s="380">
        <v>109.030470105947</v>
      </c>
      <c r="AF243" s="380">
        <v>4.9215960509167598</v>
      </c>
      <c r="AG243" s="381">
        <v>889.71914119290795</v>
      </c>
      <c r="AH243" s="380">
        <v>1801.8620653353701</v>
      </c>
      <c r="AI243" s="380">
        <v>889.71914119290795</v>
      </c>
      <c r="AJ243" s="89">
        <v>115834.17234577201</v>
      </c>
      <c r="AK243" s="380">
        <v>22015.221598427499</v>
      </c>
      <c r="AL243" s="380">
        <v>33.902367373746003</v>
      </c>
      <c r="AM243" s="381">
        <v>248.241679278937</v>
      </c>
      <c r="AN243" s="380">
        <v>648.11046868578205</v>
      </c>
      <c r="AO243" s="380">
        <v>248.241679278937</v>
      </c>
      <c r="AP243" s="381">
        <v>793.10695036968195</v>
      </c>
      <c r="AQ243" s="380">
        <v>1634.07375704374</v>
      </c>
      <c r="AR243" s="380">
        <v>793.10695036968195</v>
      </c>
      <c r="AS243" s="89">
        <v>44.360715275855398</v>
      </c>
      <c r="AT243" s="380">
        <v>111.448750599576</v>
      </c>
      <c r="AU243" s="380">
        <v>12.140836679563501</v>
      </c>
      <c r="AV243" s="89">
        <v>1.5063974845781101</v>
      </c>
      <c r="AW243" s="380">
        <v>2.8418417576065398</v>
      </c>
      <c r="AX243" s="380">
        <v>0.72776345109273</v>
      </c>
      <c r="AY243" s="89">
        <v>520.29830607505505</v>
      </c>
      <c r="AZ243" s="380">
        <v>707.53216009335995</v>
      </c>
      <c r="BA243" s="380">
        <v>2.5318907866745399</v>
      </c>
      <c r="BB243" s="89">
        <v>31.372364792474801</v>
      </c>
      <c r="BC243" s="382">
        <v>4.7921995877059702</v>
      </c>
      <c r="BD243" s="382">
        <v>0.25609655933452502</v>
      </c>
      <c r="BE243" s="381">
        <v>19.696660205719201</v>
      </c>
      <c r="BF243" s="380">
        <v>50.136148560474503</v>
      </c>
      <c r="BG243" s="380">
        <v>19.696660205719201</v>
      </c>
      <c r="BH243" s="89">
        <v>206.54390049561101</v>
      </c>
      <c r="BI243" s="380">
        <v>62.981105195791699</v>
      </c>
      <c r="BJ243" s="380">
        <v>2.8680160098935299</v>
      </c>
      <c r="BK243" s="89">
        <v>1258.54644079835</v>
      </c>
      <c r="BL243" s="380">
        <v>860.27317040151399</v>
      </c>
      <c r="BM243" s="380">
        <v>9.5417445734896091</v>
      </c>
      <c r="BN243" s="89">
        <v>1541.9335917215001</v>
      </c>
      <c r="BO243" s="380">
        <v>873.04363326797795</v>
      </c>
      <c r="BP243" s="380">
        <v>19.8505754641644</v>
      </c>
      <c r="BQ243" s="89">
        <v>0.75228314287494702</v>
      </c>
      <c r="BR243" s="380">
        <v>1.04882173998387</v>
      </c>
      <c r="BS243" s="380">
        <v>6.8930998202954494E-2</v>
      </c>
      <c r="BT243" s="381">
        <v>0.68223759821526497</v>
      </c>
      <c r="BU243" s="380">
        <v>2.4460216832603701</v>
      </c>
      <c r="BV243" s="380">
        <v>0.68223759821526497</v>
      </c>
      <c r="BW243" s="381">
        <v>0.26445983059135297</v>
      </c>
      <c r="BX243" s="380">
        <v>0.58186947302466996</v>
      </c>
      <c r="BY243" s="380">
        <v>0.26445983059135297</v>
      </c>
      <c r="BZ243" s="89">
        <v>1.8900866365504101</v>
      </c>
      <c r="CA243" s="380">
        <v>5.7014581667191999</v>
      </c>
      <c r="CB243" s="380">
        <v>1.77002026040857</v>
      </c>
      <c r="CC243" s="89">
        <v>1.8579600478623</v>
      </c>
      <c r="CD243" s="380">
        <v>2.6932129663578999</v>
      </c>
      <c r="CE243" s="380">
        <v>0.19768027449616801</v>
      </c>
      <c r="CF243" s="89">
        <v>8.8146520539149993</v>
      </c>
      <c r="CG243" s="380">
        <v>8.8975111593876495</v>
      </c>
      <c r="CH243" s="380">
        <v>1.3556637115678001</v>
      </c>
      <c r="CI243" s="89">
        <v>1.65295442452337</v>
      </c>
      <c r="CJ243" s="380">
        <v>2.7636209160354399</v>
      </c>
      <c r="CK243" s="380">
        <v>0.53455226274802004</v>
      </c>
      <c r="CL243" s="381">
        <v>0.183748186371435</v>
      </c>
      <c r="CM243" s="380">
        <v>0.50221930230841905</v>
      </c>
      <c r="CN243" s="380">
        <v>0.183748186371435</v>
      </c>
      <c r="CO243" s="89">
        <v>708.828500306519</v>
      </c>
      <c r="CP243" s="380">
        <v>390.26327955020702</v>
      </c>
      <c r="CQ243" s="380">
        <v>5.6192418307878599E-2</v>
      </c>
      <c r="CR243" s="89">
        <v>377.495610292783</v>
      </c>
      <c r="CS243" s="380">
        <v>214.30931619305099</v>
      </c>
      <c r="CT243" s="380">
        <v>0</v>
      </c>
      <c r="CU243" s="89">
        <v>7.7597201132062201</v>
      </c>
      <c r="CV243" s="380">
        <v>4.9869241589217896</v>
      </c>
      <c r="CW243" s="380">
        <v>2.8539130506773001E-2</v>
      </c>
      <c r="CX243" s="89">
        <v>0.13920132245776801</v>
      </c>
      <c r="CY243" s="380">
        <v>0.49558136498543598</v>
      </c>
      <c r="CZ243" s="380">
        <v>0</v>
      </c>
      <c r="DA243" s="381">
        <v>0</v>
      </c>
      <c r="DB243" s="380">
        <v>1.58364724109713E-4</v>
      </c>
      <c r="DC243" s="380">
        <v>0</v>
      </c>
      <c r="DD243" s="381">
        <v>0.32684029278760901</v>
      </c>
      <c r="DE243" s="380">
        <v>1.09979643693545</v>
      </c>
      <c r="DF243" s="380">
        <v>0.32684029278760901</v>
      </c>
      <c r="DG243" s="381">
        <v>0.102613986128209</v>
      </c>
      <c r="DH243" s="380">
        <v>2.2346703092603701E-2</v>
      </c>
      <c r="DI243" s="380">
        <v>0.102613986128209</v>
      </c>
      <c r="DJ243" s="89">
        <v>21.919740824517</v>
      </c>
      <c r="DK243" s="380">
        <v>29.517807081595802</v>
      </c>
      <c r="DL243" s="380">
        <v>0.134620808351575</v>
      </c>
      <c r="DM243" s="89">
        <v>257.072990433781</v>
      </c>
      <c r="DN243" s="380">
        <v>143.042486027481</v>
      </c>
      <c r="DO243" s="380">
        <v>1.53843792221238E-2</v>
      </c>
      <c r="DP243" s="89">
        <v>721.04361697873503</v>
      </c>
      <c r="DQ243" s="380">
        <v>366.43913507330802</v>
      </c>
      <c r="DR243" s="380">
        <v>1.6032011840221801E-2</v>
      </c>
      <c r="DS243" s="89">
        <v>119.544947691715</v>
      </c>
      <c r="DT243" s="380">
        <v>58.8846642628788</v>
      </c>
      <c r="DU243" s="380">
        <v>0</v>
      </c>
      <c r="DV243" s="89">
        <v>633.96475015850501</v>
      </c>
      <c r="DW243" s="380">
        <v>309.63503626234399</v>
      </c>
      <c r="DX243" s="380">
        <v>7.5657611174035494E-2</v>
      </c>
      <c r="DY243" s="89">
        <v>150.58130128212699</v>
      </c>
      <c r="DZ243" s="380">
        <v>82.128884399100599</v>
      </c>
      <c r="EA243" s="380">
        <v>0</v>
      </c>
      <c r="EB243" s="89">
        <v>44.056521125620101</v>
      </c>
      <c r="EC243" s="380">
        <v>20.912572850438998</v>
      </c>
      <c r="ED243" s="380">
        <v>4.5416290846469101E-2</v>
      </c>
      <c r="EE243" s="89">
        <v>163.871903134473</v>
      </c>
      <c r="EF243" s="380">
        <v>85.323788412684195</v>
      </c>
      <c r="EG243" s="380">
        <v>0</v>
      </c>
      <c r="EH243" s="89">
        <v>17.301314134501101</v>
      </c>
      <c r="EI243" s="380">
        <v>10.109781658954899</v>
      </c>
      <c r="EJ243" s="380">
        <v>1.4088160988794399E-2</v>
      </c>
      <c r="EK243" s="89">
        <v>91.368156045570203</v>
      </c>
      <c r="EL243" s="380">
        <v>47.192568882028397</v>
      </c>
      <c r="EM243" s="380">
        <v>0</v>
      </c>
      <c r="EN243" s="89">
        <v>15.193322896565601</v>
      </c>
      <c r="EO243" s="380">
        <v>8.16930450299337</v>
      </c>
      <c r="EP243" s="380">
        <v>1.5320639995869301E-2</v>
      </c>
      <c r="EQ243" s="89">
        <v>33.965123970219103</v>
      </c>
      <c r="ER243" s="380">
        <v>21.2651922964486</v>
      </c>
      <c r="ES243" s="380">
        <v>0</v>
      </c>
      <c r="ET243" s="89">
        <v>3.0657390649978802</v>
      </c>
      <c r="EU243" s="380">
        <v>2.7604492746634399</v>
      </c>
      <c r="EV243" s="380">
        <v>1.5784354143284E-2</v>
      </c>
      <c r="EW243" s="89">
        <v>16.567401052535899</v>
      </c>
      <c r="EX243" s="380">
        <v>10.1471027009233</v>
      </c>
      <c r="EY243" s="380">
        <v>0.103840026945113</v>
      </c>
      <c r="EZ243" s="89">
        <v>2.16124069266644</v>
      </c>
      <c r="FA243" s="380">
        <v>1.45097708556045</v>
      </c>
      <c r="FB243" s="380">
        <v>0</v>
      </c>
      <c r="FC243" s="381">
        <v>7.2227000993906207E-2</v>
      </c>
      <c r="FD243" s="380">
        <v>2.7419202902175498E-4</v>
      </c>
      <c r="FE243" s="380">
        <v>7.2227000993906207E-2</v>
      </c>
      <c r="FF243" s="89">
        <v>0.64948758386072702</v>
      </c>
      <c r="FG243" s="380">
        <v>1.3266207993658901</v>
      </c>
      <c r="FH243" s="380">
        <v>0.110518483512921</v>
      </c>
      <c r="FI243" s="381">
        <v>6.4821885766631004E-2</v>
      </c>
      <c r="FJ243" s="380">
        <v>0.233645436835938</v>
      </c>
      <c r="FK243" s="380">
        <v>6.4821885766631004E-2</v>
      </c>
      <c r="FL243" s="89">
        <v>12.9979287954508</v>
      </c>
      <c r="FM243" s="380">
        <v>7.4643534890909597</v>
      </c>
      <c r="FN243" s="380">
        <v>0</v>
      </c>
      <c r="FO243" s="89">
        <v>2.9526859838432302</v>
      </c>
      <c r="FP243" s="380">
        <v>2.0568126094082699</v>
      </c>
      <c r="FQ243" s="380">
        <v>0</v>
      </c>
      <c r="FS243" s="118">
        <v>2647.2539389547951</v>
      </c>
      <c r="FT243" s="118">
        <v>0.85015346208521492</v>
      </c>
      <c r="FU243" s="118">
        <v>1.8777132262723704</v>
      </c>
      <c r="FV243" s="207">
        <v>6.014105157077414</v>
      </c>
    </row>
    <row r="244" spans="2:178">
      <c r="B244" s="73" t="s">
        <v>17</v>
      </c>
      <c r="C244" s="73" t="s">
        <v>484</v>
      </c>
      <c r="D244" s="143" t="s">
        <v>15</v>
      </c>
      <c r="E244" s="143">
        <v>57.4</v>
      </c>
      <c r="F244" s="89">
        <v>-2411</v>
      </c>
      <c r="G244" s="404" t="s">
        <v>32</v>
      </c>
      <c r="H244" s="73" t="s">
        <v>13</v>
      </c>
      <c r="I244" s="73" t="s">
        <v>1145</v>
      </c>
      <c r="K244" s="73">
        <v>15</v>
      </c>
      <c r="L244" s="73">
        <v>0.01</v>
      </c>
      <c r="N244" s="135">
        <v>401.96399999999994</v>
      </c>
      <c r="O244" s="239">
        <v>31160</v>
      </c>
      <c r="P244" s="239">
        <v>3630</v>
      </c>
      <c r="Q244" s="73"/>
      <c r="R244" s="381">
        <v>0.239918083743447</v>
      </c>
      <c r="S244" s="380">
        <v>0.54342429662979697</v>
      </c>
      <c r="T244" s="380">
        <v>0.239918083743447</v>
      </c>
      <c r="U244" s="89">
        <v>15.757391699590499</v>
      </c>
      <c r="V244" s="380">
        <v>20.275154709219802</v>
      </c>
      <c r="W244" s="380">
        <v>5.1679562653753299</v>
      </c>
      <c r="X244" s="89">
        <v>103.80963117189501</v>
      </c>
      <c r="Y244" s="380">
        <v>16.547909434971199</v>
      </c>
      <c r="Z244" s="380">
        <v>1.73831982282071</v>
      </c>
      <c r="AA244" s="89">
        <v>540.55594718619</v>
      </c>
      <c r="AB244" s="380">
        <v>131.532827372876</v>
      </c>
      <c r="AC244" s="380">
        <v>0.97460919447201999</v>
      </c>
      <c r="AD244" s="381">
        <v>1.8875243001491799</v>
      </c>
      <c r="AE244" s="380">
        <v>5.6655589244511697</v>
      </c>
      <c r="AF244" s="380">
        <v>1.8875243001491799</v>
      </c>
      <c r="AG244" s="381">
        <v>427.45059331434999</v>
      </c>
      <c r="AH244" s="380">
        <v>1523.09237804292</v>
      </c>
      <c r="AI244" s="380">
        <v>427.45059331434999</v>
      </c>
      <c r="AJ244" s="89">
        <v>105791.56707262099</v>
      </c>
      <c r="AK244" s="380">
        <v>9261.6347464957707</v>
      </c>
      <c r="AL244" s="380">
        <v>17.519531510412001</v>
      </c>
      <c r="AM244" s="89">
        <v>119.440272151198</v>
      </c>
      <c r="AN244" s="380">
        <v>460.15109477530001</v>
      </c>
      <c r="AO244" s="380">
        <v>102.506680924853</v>
      </c>
      <c r="AP244" s="89">
        <v>2614.9750052048498</v>
      </c>
      <c r="AQ244" s="380">
        <v>1053.1035098719999</v>
      </c>
      <c r="AR244" s="380">
        <v>312.573217039133</v>
      </c>
      <c r="AS244" s="381">
        <v>4.4959280847285399</v>
      </c>
      <c r="AT244" s="380">
        <v>17.772936519958201</v>
      </c>
      <c r="AU244" s="380">
        <v>4.4959280847285399</v>
      </c>
      <c r="AV244" s="89">
        <v>0.49019549760673697</v>
      </c>
      <c r="AW244" s="380">
        <v>0.89704745534784203</v>
      </c>
      <c r="AX244" s="380">
        <v>0.30182952394162299</v>
      </c>
      <c r="AY244" s="381">
        <v>1.1236518884967099</v>
      </c>
      <c r="AZ244" s="380">
        <v>2.5328300963170198</v>
      </c>
      <c r="BA244" s="380">
        <v>1.1236518884967099</v>
      </c>
      <c r="BB244" s="89">
        <v>20.4371233647772</v>
      </c>
      <c r="BC244" s="382">
        <v>3.2478302045427401</v>
      </c>
      <c r="BD244" s="382">
        <v>0.105300719183765</v>
      </c>
      <c r="BE244" s="381">
        <v>7.7776973632808</v>
      </c>
      <c r="BF244" s="380">
        <v>20.299576811833401</v>
      </c>
      <c r="BG244" s="380">
        <v>7.7776973632808</v>
      </c>
      <c r="BH244" s="89">
        <v>242.017468872526</v>
      </c>
      <c r="BI244" s="380">
        <v>38.590744301613199</v>
      </c>
      <c r="BJ244" s="380">
        <v>1.0450126503249999</v>
      </c>
      <c r="BK244" s="89">
        <v>834.92860022592197</v>
      </c>
      <c r="BL244" s="380">
        <v>166.98736499212001</v>
      </c>
      <c r="BM244" s="380">
        <v>4.5453110450704797</v>
      </c>
      <c r="BN244" s="89">
        <v>1191.1491150936999</v>
      </c>
      <c r="BO244" s="380">
        <v>230.155811230914</v>
      </c>
      <c r="BP244" s="380">
        <v>7.0668594677504997</v>
      </c>
      <c r="BQ244" s="89">
        <v>0.36937828702001402</v>
      </c>
      <c r="BR244" s="380">
        <v>0.48025163409450999</v>
      </c>
      <c r="BS244" s="380">
        <v>1.9966974614351599E-2</v>
      </c>
      <c r="BT244" s="89">
        <v>0.41680755003733899</v>
      </c>
      <c r="BU244" s="380">
        <v>1.42767861212703</v>
      </c>
      <c r="BV244" s="380">
        <v>0.27586065865513698</v>
      </c>
      <c r="BW244" s="381">
        <v>9.3484818702596104E-2</v>
      </c>
      <c r="BX244" s="380">
        <v>0.33808694263201</v>
      </c>
      <c r="BY244" s="380">
        <v>9.3484818702596104E-2</v>
      </c>
      <c r="BZ244" s="381">
        <v>0.62969894228763301</v>
      </c>
      <c r="CA244" s="380">
        <v>1.7850222349084199</v>
      </c>
      <c r="CB244" s="380">
        <v>0.62969894228763301</v>
      </c>
      <c r="CC244" s="89">
        <v>0.39448474890993102</v>
      </c>
      <c r="CD244" s="380">
        <v>0.685710304614076</v>
      </c>
      <c r="CE244" s="380">
        <v>8.5902630586011094E-2</v>
      </c>
      <c r="CF244" s="89">
        <v>7.1925683451548297</v>
      </c>
      <c r="CG244" s="380">
        <v>5.16212805259162</v>
      </c>
      <c r="CH244" s="380">
        <v>0.89617202296595999</v>
      </c>
      <c r="CI244" s="89">
        <v>1.3090783723513799</v>
      </c>
      <c r="CJ244" s="380">
        <v>1.2410001880394499</v>
      </c>
      <c r="CK244" s="380">
        <v>0.210575738287297</v>
      </c>
      <c r="CL244" s="381">
        <v>8.5554847533681005E-2</v>
      </c>
      <c r="CM244" s="380">
        <v>0.27413524138608902</v>
      </c>
      <c r="CN244" s="380">
        <v>8.5554847533681005E-2</v>
      </c>
      <c r="CO244" s="89">
        <v>702.70168310979898</v>
      </c>
      <c r="CP244" s="380">
        <v>101.08894711487901</v>
      </c>
      <c r="CQ244" s="380">
        <v>2.4348414847258401E-2</v>
      </c>
      <c r="CR244" s="89">
        <v>301.50892480538403</v>
      </c>
      <c r="CS244" s="380">
        <v>39.095830581693903</v>
      </c>
      <c r="CT244" s="380">
        <v>6.6314320067155002E-3</v>
      </c>
      <c r="CU244" s="89">
        <v>3.44561367809629</v>
      </c>
      <c r="CV244" s="380">
        <v>1.32065250195859</v>
      </c>
      <c r="CW244" s="380">
        <v>1.24810533105661E-2</v>
      </c>
      <c r="CX244" s="89">
        <v>2.0685230670006299E-5</v>
      </c>
      <c r="CY244" s="380">
        <v>1.8194003545715801E-6</v>
      </c>
      <c r="CZ244" s="380">
        <v>0</v>
      </c>
      <c r="DA244" s="89">
        <v>6.0618085015837202E-2</v>
      </c>
      <c r="DB244" s="380">
        <v>0.34819300428845801</v>
      </c>
      <c r="DC244" s="380">
        <v>4.18250692362672E-2</v>
      </c>
      <c r="DD244" s="381">
        <v>0.124923384375538</v>
      </c>
      <c r="DE244" s="380">
        <v>0.421615202539037</v>
      </c>
      <c r="DF244" s="380">
        <v>0.124923384375538</v>
      </c>
      <c r="DG244" s="381">
        <v>6.6012136668376395E-2</v>
      </c>
      <c r="DH244" s="380">
        <v>0.110647518970691</v>
      </c>
      <c r="DI244" s="380">
        <v>6.6012136668376395E-2</v>
      </c>
      <c r="DJ244" s="89">
        <v>6.6489727635869702</v>
      </c>
      <c r="DK244" s="380">
        <v>4.6668506735940998</v>
      </c>
      <c r="DL244" s="380">
        <v>5.8790927211228201E-2</v>
      </c>
      <c r="DM244" s="89">
        <v>236.550635258337</v>
      </c>
      <c r="DN244" s="380">
        <v>30.078318101983299</v>
      </c>
      <c r="DO244" s="380">
        <v>0</v>
      </c>
      <c r="DP244" s="89">
        <v>648.40834579962996</v>
      </c>
      <c r="DQ244" s="380">
        <v>80.033167273692698</v>
      </c>
      <c r="DR244" s="380">
        <v>7.0056313572120403E-3</v>
      </c>
      <c r="DS244" s="89">
        <v>101.918887173546</v>
      </c>
      <c r="DT244" s="380">
        <v>16.1767165637972</v>
      </c>
      <c r="DU244" s="380">
        <v>5.7221784529408902E-3</v>
      </c>
      <c r="DV244" s="89">
        <v>525.44813995740799</v>
      </c>
      <c r="DW244" s="380">
        <v>71.387266157389703</v>
      </c>
      <c r="DX244" s="380">
        <v>0</v>
      </c>
      <c r="DY244" s="89">
        <v>119.972962557722</v>
      </c>
      <c r="DZ244" s="380">
        <v>26.604773267400802</v>
      </c>
      <c r="EA244" s="380">
        <v>3.9506134740322399E-2</v>
      </c>
      <c r="EB244" s="89">
        <v>35.661153338745301</v>
      </c>
      <c r="EC244" s="380">
        <v>6.0054582812931896</v>
      </c>
      <c r="ED244" s="380">
        <v>0</v>
      </c>
      <c r="EE244" s="89">
        <v>124.23815695134699</v>
      </c>
      <c r="EF244" s="380">
        <v>22.2231068308079</v>
      </c>
      <c r="EG244" s="380">
        <v>5.6664500950527497E-2</v>
      </c>
      <c r="EH244" s="89">
        <v>14.1929456462892</v>
      </c>
      <c r="EI244" s="380">
        <v>2.7404297839824001</v>
      </c>
      <c r="EJ244" s="380">
        <v>0</v>
      </c>
      <c r="EK244" s="89">
        <v>68.695182968704898</v>
      </c>
      <c r="EL244" s="380">
        <v>15.3703242869866</v>
      </c>
      <c r="EM244" s="380">
        <v>2.5649140484851701E-2</v>
      </c>
      <c r="EN244" s="89">
        <v>11.6152968678376</v>
      </c>
      <c r="EO244" s="380">
        <v>2.2992619306303301</v>
      </c>
      <c r="EP244" s="380">
        <v>0</v>
      </c>
      <c r="EQ244" s="89">
        <v>25.111927721396601</v>
      </c>
      <c r="ER244" s="380">
        <v>6.2163643299509301</v>
      </c>
      <c r="ES244" s="380">
        <v>0</v>
      </c>
      <c r="ET244" s="89">
        <v>2.48731733367813</v>
      </c>
      <c r="EU244" s="380">
        <v>0.94380546837632195</v>
      </c>
      <c r="EV244" s="380">
        <v>6.9014039500983502E-3</v>
      </c>
      <c r="EW244" s="89">
        <v>12.3438285933538</v>
      </c>
      <c r="EX244" s="380">
        <v>5.70496240986171</v>
      </c>
      <c r="EY244" s="380">
        <v>3.2330785207059398E-2</v>
      </c>
      <c r="EZ244" s="89">
        <v>1.4724584111955199</v>
      </c>
      <c r="FA244" s="380">
        <v>0.83409354553902304</v>
      </c>
      <c r="FB244" s="380">
        <v>0</v>
      </c>
      <c r="FC244" s="381">
        <v>0</v>
      </c>
      <c r="FD244" s="380">
        <v>3.0628038897667699E-5</v>
      </c>
      <c r="FE244" s="380">
        <v>0</v>
      </c>
      <c r="FF244" s="89">
        <v>0.60728428224577902</v>
      </c>
      <c r="FG244" s="380">
        <v>0.70801123407535904</v>
      </c>
      <c r="FH244" s="380">
        <v>6.9059823947403898E-2</v>
      </c>
      <c r="FI244" s="381">
        <v>3.0106019703632698E-2</v>
      </c>
      <c r="FJ244" s="380">
        <v>8.8681474911554106E-2</v>
      </c>
      <c r="FK244" s="380">
        <v>3.0106019703632698E-2</v>
      </c>
      <c r="FL244" s="89">
        <v>9.9989835261311502</v>
      </c>
      <c r="FM244" s="380">
        <v>2.0631527348951599</v>
      </c>
      <c r="FN244" s="380">
        <v>9.6183431349006407E-3</v>
      </c>
      <c r="FO244" s="89">
        <v>2.46895323171336</v>
      </c>
      <c r="FP244" s="380">
        <v>1.0709561125718099</v>
      </c>
      <c r="FQ244" s="380">
        <v>9.8293821546286096E-3</v>
      </c>
      <c r="FS244" s="118">
        <v>2229.6261633845747</v>
      </c>
      <c r="FT244" s="118">
        <v>0.88284223348368251</v>
      </c>
      <c r="FU244" s="118">
        <v>2.3306165267358976</v>
      </c>
      <c r="FV244" s="207">
        <v>6.7906729657734548</v>
      </c>
    </row>
    <row r="245" spans="2:178">
      <c r="B245" s="73" t="s">
        <v>17</v>
      </c>
      <c r="C245" s="73" t="s">
        <v>484</v>
      </c>
      <c r="D245" s="143" t="s">
        <v>15</v>
      </c>
      <c r="E245" s="143">
        <v>57.4</v>
      </c>
      <c r="F245" s="89">
        <v>-2411</v>
      </c>
      <c r="G245" s="404" t="s">
        <v>32</v>
      </c>
      <c r="H245" s="73" t="s">
        <v>13</v>
      </c>
      <c r="I245" s="73" t="s">
        <v>1146</v>
      </c>
      <c r="K245" s="73">
        <v>15</v>
      </c>
      <c r="L245" s="73">
        <v>0.01</v>
      </c>
      <c r="N245" s="135">
        <v>542.18399999999997</v>
      </c>
      <c r="O245" s="239">
        <v>30530</v>
      </c>
      <c r="P245" s="239">
        <v>3710</v>
      </c>
      <c r="Q245" s="73"/>
      <c r="R245" s="381">
        <v>0.20472716062538801</v>
      </c>
      <c r="S245" s="380">
        <v>0.87351923335317905</v>
      </c>
      <c r="T245" s="380">
        <v>0.20472716062538801</v>
      </c>
      <c r="U245" s="89">
        <v>17.0512118974404</v>
      </c>
      <c r="V245" s="380">
        <v>30.967414006563398</v>
      </c>
      <c r="W245" s="380">
        <v>6.2165042270703497</v>
      </c>
      <c r="X245" s="89">
        <v>115.596540280151</v>
      </c>
      <c r="Y245" s="380">
        <v>20.982415061146099</v>
      </c>
      <c r="Z245" s="380">
        <v>1.70255314409984</v>
      </c>
      <c r="AA245" s="89">
        <v>646.49440778950498</v>
      </c>
      <c r="AB245" s="380">
        <v>377.67690490695003</v>
      </c>
      <c r="AC245" s="380">
        <v>1.20996459242914</v>
      </c>
      <c r="AD245" s="381">
        <v>1.8646029363894401</v>
      </c>
      <c r="AE245" s="380">
        <v>7.4124983527368098</v>
      </c>
      <c r="AF245" s="380">
        <v>1.8646029363894401</v>
      </c>
      <c r="AG245" s="381">
        <v>429.86833536725999</v>
      </c>
      <c r="AH245" s="380">
        <v>1589.8811056187201</v>
      </c>
      <c r="AI245" s="380">
        <v>429.86833536725999</v>
      </c>
      <c r="AJ245" s="89">
        <v>109395.004988275</v>
      </c>
      <c r="AK245" s="380">
        <v>10284.958111842499</v>
      </c>
      <c r="AL245" s="380">
        <v>18.0033138988932</v>
      </c>
      <c r="AM245" s="381">
        <v>148.93804978141</v>
      </c>
      <c r="AN245" s="380">
        <v>351.48077175341501</v>
      </c>
      <c r="AO245" s="380">
        <v>148.93804978141</v>
      </c>
      <c r="AP245" s="89">
        <v>2690.0959011478999</v>
      </c>
      <c r="AQ245" s="380">
        <v>1581.3330483264499</v>
      </c>
      <c r="AR245" s="380">
        <v>338.61401166069402</v>
      </c>
      <c r="AS245" s="381">
        <v>4.8625384740953397</v>
      </c>
      <c r="AT245" s="380">
        <v>19.052694877134901</v>
      </c>
      <c r="AU245" s="380">
        <v>4.8625384740953397</v>
      </c>
      <c r="AV245" s="89">
        <v>0.56050850814428999</v>
      </c>
      <c r="AW245" s="380">
        <v>1.34969638666286</v>
      </c>
      <c r="AX245" s="380">
        <v>0.31585895044485801</v>
      </c>
      <c r="AY245" s="89">
        <v>1.5797324389037899</v>
      </c>
      <c r="AZ245" s="380">
        <v>5.9906908911338004</v>
      </c>
      <c r="BA245" s="380">
        <v>1.1051213778517299</v>
      </c>
      <c r="BB245" s="89">
        <v>19.916237785397399</v>
      </c>
      <c r="BC245" s="382">
        <v>4.7187776338063196</v>
      </c>
      <c r="BD245" s="382">
        <v>0.12184311211874101</v>
      </c>
      <c r="BE245" s="381">
        <v>9.8578863708440103</v>
      </c>
      <c r="BF245" s="380">
        <v>32.1251052241726</v>
      </c>
      <c r="BG245" s="380">
        <v>9.8578863708440103</v>
      </c>
      <c r="BH245" s="89">
        <v>253.45534506018899</v>
      </c>
      <c r="BI245" s="380">
        <v>29.478569826987101</v>
      </c>
      <c r="BJ245" s="380">
        <v>1.4673113985548301</v>
      </c>
      <c r="BK245" s="89">
        <v>957.55693933094904</v>
      </c>
      <c r="BL245" s="380">
        <v>333.583388248223</v>
      </c>
      <c r="BM245" s="380">
        <v>4.6357617064020804</v>
      </c>
      <c r="BN245" s="89">
        <v>1256.4495956120099</v>
      </c>
      <c r="BO245" s="380">
        <v>296.39818224862699</v>
      </c>
      <c r="BP245" s="380">
        <v>7.1483428154455</v>
      </c>
      <c r="BQ245" s="89">
        <v>0.47027312348231198</v>
      </c>
      <c r="BR245" s="380">
        <v>0.53742493589969897</v>
      </c>
      <c r="BS245" s="380">
        <v>2.8551303146299702E-2</v>
      </c>
      <c r="BT245" s="381">
        <v>0.24567382666073201</v>
      </c>
      <c r="BU245" s="380">
        <v>1.13407078789175</v>
      </c>
      <c r="BV245" s="380">
        <v>0.24567382666073201</v>
      </c>
      <c r="BW245" s="381">
        <v>0.114294855334052</v>
      </c>
      <c r="BX245" s="380">
        <v>0.43793337397423798</v>
      </c>
      <c r="BY245" s="380">
        <v>0.114294855334052</v>
      </c>
      <c r="BZ245" s="89">
        <v>0.99551743958495498</v>
      </c>
      <c r="CA245" s="380">
        <v>3.3804355487255902</v>
      </c>
      <c r="CB245" s="380">
        <v>0.73152159672998396</v>
      </c>
      <c r="CC245" s="89">
        <v>0.450603809091779</v>
      </c>
      <c r="CD245" s="380">
        <v>0.69223397940864895</v>
      </c>
      <c r="CE245" s="380">
        <v>7.9959729314099295E-2</v>
      </c>
      <c r="CF245" s="89">
        <v>6.5536413905212498</v>
      </c>
      <c r="CG245" s="380">
        <v>5.8361622220457896</v>
      </c>
      <c r="CH245" s="380">
        <v>0.80431076595246598</v>
      </c>
      <c r="CI245" s="89">
        <v>1.3509804205906499</v>
      </c>
      <c r="CJ245" s="380">
        <v>2.0464989955174202</v>
      </c>
      <c r="CK245" s="380">
        <v>0.29264394683349898</v>
      </c>
      <c r="CL245" s="381">
        <v>8.0871852959939206E-2</v>
      </c>
      <c r="CM245" s="380">
        <v>0.32287473105321401</v>
      </c>
      <c r="CN245" s="380">
        <v>8.0871852959939206E-2</v>
      </c>
      <c r="CO245" s="89">
        <v>703.88924595820299</v>
      </c>
      <c r="CP245" s="380">
        <v>90.913041347753193</v>
      </c>
      <c r="CQ245" s="380">
        <v>2.5056863233568701E-2</v>
      </c>
      <c r="CR245" s="89">
        <v>298.47878760928103</v>
      </c>
      <c r="CS245" s="380">
        <v>40.552446933902203</v>
      </c>
      <c r="CT245" s="380">
        <v>0</v>
      </c>
      <c r="CU245" s="89">
        <v>2.9222189001558698</v>
      </c>
      <c r="CV245" s="380">
        <v>1.5310427187376401</v>
      </c>
      <c r="CW245" s="380">
        <v>0</v>
      </c>
      <c r="CX245" s="381">
        <v>0</v>
      </c>
      <c r="CY245" s="380">
        <v>3.3569026640294398E-6</v>
      </c>
      <c r="CZ245" s="380">
        <v>0</v>
      </c>
      <c r="DA245" s="381">
        <v>0</v>
      </c>
      <c r="DB245" s="380">
        <v>8.7753110178999006E-5</v>
      </c>
      <c r="DC245" s="380">
        <v>0</v>
      </c>
      <c r="DD245" s="381">
        <v>0.13108105387268601</v>
      </c>
      <c r="DE245" s="380">
        <v>0.398418697749156</v>
      </c>
      <c r="DF245" s="380">
        <v>0.13108105387268601</v>
      </c>
      <c r="DG245" s="381">
        <v>4.7703808097940503E-2</v>
      </c>
      <c r="DH245" s="380">
        <v>0.17793167181268801</v>
      </c>
      <c r="DI245" s="380">
        <v>4.7703808097940503E-2</v>
      </c>
      <c r="DJ245" s="89">
        <v>6.5098117231441002</v>
      </c>
      <c r="DK245" s="380">
        <v>5.7418605502744402</v>
      </c>
      <c r="DL245" s="380">
        <v>0</v>
      </c>
      <c r="DM245" s="89">
        <v>235.00781503210499</v>
      </c>
      <c r="DN245" s="380">
        <v>26.4275807965954</v>
      </c>
      <c r="DO245" s="380">
        <v>0</v>
      </c>
      <c r="DP245" s="89">
        <v>652.60313404002397</v>
      </c>
      <c r="DQ245" s="380">
        <v>72.919978608754505</v>
      </c>
      <c r="DR245" s="380">
        <v>7.7586445641137803E-3</v>
      </c>
      <c r="DS245" s="89">
        <v>100.947593701404</v>
      </c>
      <c r="DT245" s="380">
        <v>15.785645366644699</v>
      </c>
      <c r="DU245" s="380">
        <v>0</v>
      </c>
      <c r="DV245" s="89">
        <v>530.66325077466104</v>
      </c>
      <c r="DW245" s="380">
        <v>73.766342793981195</v>
      </c>
      <c r="DX245" s="380">
        <v>3.65878454721031E-2</v>
      </c>
      <c r="DY245" s="89">
        <v>122.366163134522</v>
      </c>
      <c r="DZ245" s="380">
        <v>19.029326910113198</v>
      </c>
      <c r="EA245" s="380">
        <v>0</v>
      </c>
      <c r="EB245" s="89">
        <v>35.733694036042102</v>
      </c>
      <c r="EC245" s="380">
        <v>6.3718707137542996</v>
      </c>
      <c r="ED245" s="380">
        <v>1.28850816174638E-2</v>
      </c>
      <c r="EE245" s="89">
        <v>125.007268444286</v>
      </c>
      <c r="EF245" s="380">
        <v>21.309309389618001</v>
      </c>
      <c r="EG245" s="380">
        <v>4.4701640432234402E-2</v>
      </c>
      <c r="EH245" s="89">
        <v>13.874433015978299</v>
      </c>
      <c r="EI245" s="380">
        <v>3.8145679866545601</v>
      </c>
      <c r="EJ245" s="380">
        <v>6.8226267824768099E-3</v>
      </c>
      <c r="EK245" s="89">
        <v>67.220218205932596</v>
      </c>
      <c r="EL245" s="380">
        <v>15.324823149081499</v>
      </c>
      <c r="EM245" s="380">
        <v>0</v>
      </c>
      <c r="EN245" s="89">
        <v>11.4582757572907</v>
      </c>
      <c r="EO245" s="380">
        <v>2.5503058123539799</v>
      </c>
      <c r="EP245" s="380">
        <v>7.4175872133035803E-3</v>
      </c>
      <c r="EQ245" s="89">
        <v>25.590763470380999</v>
      </c>
      <c r="ER245" s="380">
        <v>6.0974833156021004</v>
      </c>
      <c r="ES245" s="380">
        <v>0</v>
      </c>
      <c r="ET245" s="89">
        <v>2.3401689707223201</v>
      </c>
      <c r="EU245" s="380">
        <v>1.3242193213642299</v>
      </c>
      <c r="EV245" s="380">
        <v>1.52909247919125E-2</v>
      </c>
      <c r="EW245" s="89">
        <v>12.284501884703101</v>
      </c>
      <c r="EX245" s="380">
        <v>5.13365606194699</v>
      </c>
      <c r="EY245" s="380">
        <v>0</v>
      </c>
      <c r="EZ245" s="89">
        <v>1.5264041715324801</v>
      </c>
      <c r="FA245" s="380">
        <v>0.91692650748173399</v>
      </c>
      <c r="FB245" s="380">
        <v>0</v>
      </c>
      <c r="FC245" s="89">
        <v>1.17517935788577E-2</v>
      </c>
      <c r="FD245" s="380">
        <v>0.15689403454515599</v>
      </c>
      <c r="FE245" s="380">
        <v>0</v>
      </c>
      <c r="FF245" s="89">
        <v>0.71642667358914902</v>
      </c>
      <c r="FG245" s="380">
        <v>0.95016173703203299</v>
      </c>
      <c r="FH245" s="380">
        <v>4.4482938727540798E-2</v>
      </c>
      <c r="FI245" s="381">
        <v>2.4363450818397799E-2</v>
      </c>
      <c r="FJ245" s="380">
        <v>9.0939759266636097E-2</v>
      </c>
      <c r="FK245" s="380">
        <v>2.4363450818397799E-2</v>
      </c>
      <c r="FL245" s="89">
        <v>10.405840770259999</v>
      </c>
      <c r="FM245" s="380">
        <v>2.5491482870854298</v>
      </c>
      <c r="FN245" s="380">
        <v>0</v>
      </c>
      <c r="FO245" s="89">
        <v>2.6440392427991899</v>
      </c>
      <c r="FP245" s="380">
        <v>1.12379130547634</v>
      </c>
      <c r="FQ245" s="380">
        <v>0</v>
      </c>
      <c r="FS245" s="118">
        <v>2235.1024722488655</v>
      </c>
      <c r="FT245" s="118">
        <v>0.87245652843584487</v>
      </c>
      <c r="FU245" s="118">
        <v>2.3582555115428105</v>
      </c>
      <c r="FV245" s="207">
        <v>6.8172250602622091</v>
      </c>
    </row>
    <row r="246" spans="2:178" ht="15.75" thickBot="1">
      <c r="B246" s="75" t="s">
        <v>17</v>
      </c>
      <c r="C246" s="75" t="s">
        <v>484</v>
      </c>
      <c r="D246" s="146" t="s">
        <v>15</v>
      </c>
      <c r="E246" s="146">
        <v>57.4</v>
      </c>
      <c r="F246" s="95">
        <v>-2411</v>
      </c>
      <c r="G246" s="405" t="s">
        <v>32</v>
      </c>
      <c r="H246" s="75" t="s">
        <v>13</v>
      </c>
      <c r="I246" s="75" t="s">
        <v>1147</v>
      </c>
      <c r="J246" s="75"/>
      <c r="K246" s="75">
        <v>15</v>
      </c>
      <c r="L246" s="75">
        <v>0.01</v>
      </c>
      <c r="M246" s="75"/>
      <c r="N246" s="134">
        <v>565.55399999999997</v>
      </c>
      <c r="O246" s="75">
        <v>32800</v>
      </c>
      <c r="P246" s="75">
        <v>2160</v>
      </c>
      <c r="Q246" s="75"/>
      <c r="R246" s="406">
        <v>0.30820344715414949</v>
      </c>
      <c r="S246" s="407">
        <v>0.74483688939226389</v>
      </c>
      <c r="T246" s="407">
        <v>0.30820344715414949</v>
      </c>
      <c r="U246" s="406">
        <v>11.976720889424902</v>
      </c>
      <c r="V246" s="407">
        <v>31.25783189390722</v>
      </c>
      <c r="W246" s="407">
        <v>11.976720889424902</v>
      </c>
      <c r="X246" s="95">
        <v>120.63665153478473</v>
      </c>
      <c r="Y246" s="407">
        <v>29.838647673815466</v>
      </c>
      <c r="Z246" s="407">
        <v>2.6719157062835253</v>
      </c>
      <c r="AA246" s="95">
        <v>956.33778792561498</v>
      </c>
      <c r="AB246" s="407">
        <v>372.51343953664764</v>
      </c>
      <c r="AC246" s="407">
        <v>6.0959456880886691</v>
      </c>
      <c r="AD246" s="406">
        <v>8.65640988084124</v>
      </c>
      <c r="AE246" s="407">
        <v>12.051065700372213</v>
      </c>
      <c r="AF246" s="407">
        <v>8.65640988084124</v>
      </c>
      <c r="AG246" s="406">
        <v>1329.0983145383691</v>
      </c>
      <c r="AH246" s="407">
        <v>1417.9293313800733</v>
      </c>
      <c r="AI246" s="407">
        <v>1329.0983145383691</v>
      </c>
      <c r="AJ246" s="95">
        <v>106948.81669987083</v>
      </c>
      <c r="AK246" s="407">
        <v>16906.899803398443</v>
      </c>
      <c r="AL246" s="407">
        <v>27.805638422946174</v>
      </c>
      <c r="AM246" s="406">
        <v>251.92866806312068</v>
      </c>
      <c r="AN246" s="407">
        <v>427.47815217853656</v>
      </c>
      <c r="AO246" s="407">
        <v>251.92866806312068</v>
      </c>
      <c r="AP246" s="95">
        <v>1806.0096198810252</v>
      </c>
      <c r="AQ246" s="407">
        <v>1287.8558402743865</v>
      </c>
      <c r="AR246" s="407">
        <v>451.94450919958786</v>
      </c>
      <c r="AS246" s="406">
        <v>6.5754722653038424</v>
      </c>
      <c r="AT246" s="407">
        <v>19.546295281392538</v>
      </c>
      <c r="AU246" s="407">
        <v>6.5754722653038424</v>
      </c>
      <c r="AV246" s="406">
        <v>1.2870711766351097</v>
      </c>
      <c r="AW246" s="407">
        <v>1.1477695957380374</v>
      </c>
      <c r="AX246" s="407">
        <v>1.2870711766351097</v>
      </c>
      <c r="AY246" s="406">
        <v>5.2156738221373278</v>
      </c>
      <c r="AZ246" s="407">
        <v>8.3703889468886601</v>
      </c>
      <c r="BA246" s="407">
        <v>5.2156738221373278</v>
      </c>
      <c r="BB246" s="95">
        <v>21.552082663890925</v>
      </c>
      <c r="BC246" s="408">
        <v>4.0145422283234362</v>
      </c>
      <c r="BD246" s="408">
        <v>1.3888697295364854</v>
      </c>
      <c r="BE246" s="406">
        <v>46.037461897500386</v>
      </c>
      <c r="BF246" s="407">
        <v>32.765821069776969</v>
      </c>
      <c r="BG246" s="407">
        <v>46.037461897500386</v>
      </c>
      <c r="BH246" s="95">
        <v>331.94617032909576</v>
      </c>
      <c r="BI246" s="407">
        <v>55.537317217278748</v>
      </c>
      <c r="BJ246" s="407">
        <v>1.795398175430083</v>
      </c>
      <c r="BK246" s="95">
        <v>1331.6256824287755</v>
      </c>
      <c r="BL246" s="407">
        <v>281.44895825631454</v>
      </c>
      <c r="BM246" s="407">
        <v>7.2259699358771599</v>
      </c>
      <c r="BN246" s="95">
        <v>1631.5076621744631</v>
      </c>
      <c r="BO246" s="407">
        <v>433.2275434742686</v>
      </c>
      <c r="BP246" s="407">
        <v>12.334443239614259</v>
      </c>
      <c r="BQ246" s="95">
        <v>0.65570006420722138</v>
      </c>
      <c r="BR246" s="407">
        <v>0.77038993463665939</v>
      </c>
      <c r="BS246" s="407">
        <v>3.4648220178396208E-2</v>
      </c>
      <c r="BT246" s="406">
        <v>0.85954005917025533</v>
      </c>
      <c r="BU246" s="407">
        <v>1.3087526287934683</v>
      </c>
      <c r="BV246" s="407">
        <v>0.85954005917025533</v>
      </c>
      <c r="BW246" s="406">
        <v>0.38188834787608578</v>
      </c>
      <c r="BX246" s="407">
        <v>0.66772430162934193</v>
      </c>
      <c r="BY246" s="407">
        <v>0.38188834787608578</v>
      </c>
      <c r="BZ246" s="406">
        <v>1.8348813490900819</v>
      </c>
      <c r="CA246" s="407">
        <v>2.845765143607645</v>
      </c>
      <c r="CB246" s="407">
        <v>1.8348813490900819</v>
      </c>
      <c r="CC246" s="95">
        <v>0.72258202243213498</v>
      </c>
      <c r="CD246" s="407">
        <v>0.91387052755142151</v>
      </c>
      <c r="CE246" s="407">
        <v>0.13149878410809848</v>
      </c>
      <c r="CF246" s="95">
        <v>8.298396877518309</v>
      </c>
      <c r="CG246" s="407">
        <v>6.1181498827300489</v>
      </c>
      <c r="CH246" s="407">
        <v>1.0690537718893349</v>
      </c>
      <c r="CI246" s="95">
        <v>1.5139281683011758</v>
      </c>
      <c r="CJ246" s="407">
        <v>1.5938296633693554</v>
      </c>
      <c r="CK246" s="407">
        <v>0.66370985519790926</v>
      </c>
      <c r="CL246" s="406">
        <v>0.15297581940905972</v>
      </c>
      <c r="CM246" s="407">
        <v>0.29803983399037415</v>
      </c>
      <c r="CN246" s="407">
        <v>0.15297581940905972</v>
      </c>
      <c r="CO246" s="95">
        <v>842.22023128191927</v>
      </c>
      <c r="CP246" s="407">
        <v>249.42250829140295</v>
      </c>
      <c r="CQ246" s="407">
        <v>9.0342906607909571E-2</v>
      </c>
      <c r="CR246" s="95">
        <v>329.08381637278171</v>
      </c>
      <c r="CS246" s="407">
        <v>92.967197640993703</v>
      </c>
      <c r="CT246" s="407">
        <v>3.7994420308199398E-2</v>
      </c>
      <c r="CU246" s="95">
        <v>5.1717265442002702</v>
      </c>
      <c r="CV246" s="407">
        <v>2.6718219667056857</v>
      </c>
      <c r="CW246" s="407">
        <v>6.9817694294815991E-2</v>
      </c>
      <c r="CX246" s="406">
        <v>1.8995065706472566E-2</v>
      </c>
      <c r="CY246" s="407">
        <v>1.0929863356427788E-2</v>
      </c>
      <c r="CZ246" s="407">
        <v>1.8995065706472566E-2</v>
      </c>
      <c r="DA246" s="406">
        <v>0.16555739832880978</v>
      </c>
      <c r="DB246" s="407">
        <v>0.11873622364302461</v>
      </c>
      <c r="DC246" s="407">
        <v>0.16555739832880978</v>
      </c>
      <c r="DD246" s="406">
        <v>0.14500374561405741</v>
      </c>
      <c r="DE246" s="407">
        <v>0.57856236151562268</v>
      </c>
      <c r="DF246" s="407">
        <v>0.14500374561405741</v>
      </c>
      <c r="DG246" s="406">
        <v>8.1512335505594433E-2</v>
      </c>
      <c r="DH246" s="407">
        <v>0.17643905906213447</v>
      </c>
      <c r="DI246" s="407">
        <v>8.1512335505594433E-2</v>
      </c>
      <c r="DJ246" s="95">
        <v>10.319693678985599</v>
      </c>
      <c r="DK246" s="407">
        <v>6.4282188251087407</v>
      </c>
      <c r="DL246" s="407">
        <v>9.2028819649875818E-2</v>
      </c>
      <c r="DM246" s="95">
        <v>257.9027623860942</v>
      </c>
      <c r="DN246" s="407">
        <v>70.177032551512241</v>
      </c>
      <c r="DO246" s="407">
        <v>1.0528676472078342E-2</v>
      </c>
      <c r="DP246" s="95">
        <v>721.00710052187196</v>
      </c>
      <c r="DQ246" s="407">
        <v>184.71700320387521</v>
      </c>
      <c r="DR246" s="407">
        <v>0</v>
      </c>
      <c r="DS246" s="95">
        <v>109.55449060233735</v>
      </c>
      <c r="DT246" s="407">
        <v>23.619456580042939</v>
      </c>
      <c r="DU246" s="407">
        <v>0</v>
      </c>
      <c r="DV246" s="95">
        <v>569.95039257047472</v>
      </c>
      <c r="DW246" s="407">
        <v>139.40606990822346</v>
      </c>
      <c r="DX246" s="407">
        <v>8.8274013382578551E-2</v>
      </c>
      <c r="DY246" s="95">
        <v>132.58995833921756</v>
      </c>
      <c r="DZ246" s="407">
        <v>34.664408751328793</v>
      </c>
      <c r="EA246" s="407">
        <v>6.1856265437369981E-2</v>
      </c>
      <c r="EB246" s="95">
        <v>41.662912691122848</v>
      </c>
      <c r="EC246" s="407">
        <v>10.811214278884277</v>
      </c>
      <c r="ED246" s="407">
        <v>1.8224743132282686E-2</v>
      </c>
      <c r="EE246" s="95">
        <v>133.98311237125014</v>
      </c>
      <c r="EF246" s="407">
        <v>34.716186831902711</v>
      </c>
      <c r="EG246" s="407">
        <v>6.3214409318864101E-2</v>
      </c>
      <c r="EH246" s="95">
        <v>15.177424520149392</v>
      </c>
      <c r="EI246" s="407">
        <v>4.4246345600573322</v>
      </c>
      <c r="EJ246" s="407">
        <v>9.65103874538298E-3</v>
      </c>
      <c r="EK246" s="95">
        <v>73.824563548237876</v>
      </c>
      <c r="EL246" s="407">
        <v>20.541674770535266</v>
      </c>
      <c r="EM246" s="407">
        <v>0</v>
      </c>
      <c r="EN246" s="95">
        <v>12.392876144606131</v>
      </c>
      <c r="EO246" s="407">
        <v>3.7029782196905141</v>
      </c>
      <c r="EP246" s="407">
        <v>0</v>
      </c>
      <c r="EQ246" s="95">
        <v>27.692322688894009</v>
      </c>
      <c r="ER246" s="407">
        <v>10.386040899222438</v>
      </c>
      <c r="ES246" s="407">
        <v>0</v>
      </c>
      <c r="ET246" s="95">
        <v>2.7617705951078988</v>
      </c>
      <c r="EU246" s="407">
        <v>1.2461961306846518</v>
      </c>
      <c r="EV246" s="407">
        <v>1.0815294661197929E-2</v>
      </c>
      <c r="EW246" s="95">
        <v>14.524566887831062</v>
      </c>
      <c r="EX246" s="407">
        <v>6.7456344564237787</v>
      </c>
      <c r="EY246" s="407">
        <v>0</v>
      </c>
      <c r="EZ246" s="95">
        <v>1.7212385576115221</v>
      </c>
      <c r="FA246" s="407">
        <v>1.1321239186640641</v>
      </c>
      <c r="FB246" s="407">
        <v>1.1652884976289317E-2</v>
      </c>
      <c r="FC246" s="406">
        <v>4.9507710538287709E-2</v>
      </c>
      <c r="FD246" s="407">
        <v>5.9077013966964437E-2</v>
      </c>
      <c r="FE246" s="407">
        <v>4.9507710538287709E-2</v>
      </c>
      <c r="FF246" s="95">
        <v>0.92271153877116352</v>
      </c>
      <c r="FG246" s="407">
        <v>0.985785002611551</v>
      </c>
      <c r="FH246" s="407">
        <v>0.10536769445234674</v>
      </c>
      <c r="FI246" s="406">
        <v>5.1165545896675962E-2</v>
      </c>
      <c r="FJ246" s="407">
        <v>0.15244504687486649</v>
      </c>
      <c r="FK246" s="407">
        <v>5.1165545896675962E-2</v>
      </c>
      <c r="FL246" s="95">
        <v>10.469265264445019</v>
      </c>
      <c r="FM246" s="407">
        <v>3.816061120563226</v>
      </c>
      <c r="FN246" s="407">
        <v>0</v>
      </c>
      <c r="FO246" s="95">
        <v>2.735057853759189</v>
      </c>
      <c r="FP246" s="407">
        <v>1.6227103568925811</v>
      </c>
      <c r="FQ246" s="407">
        <v>4.0036912510315562E-2</v>
      </c>
      <c r="FR246" s="83"/>
      <c r="FS246" s="134">
        <v>2443.8293087975881</v>
      </c>
      <c r="FT246" s="134">
        <v>0.94320041150366929</v>
      </c>
      <c r="FU246" s="134">
        <v>2.559287905935379</v>
      </c>
      <c r="FV246" s="214">
        <v>6.082402243517425</v>
      </c>
    </row>
    <row r="247" spans="2:178">
      <c r="FU247" s="118"/>
    </row>
    <row r="248" spans="2:178">
      <c r="B248" s="73" t="s">
        <v>1148</v>
      </c>
      <c r="CO248" s="402"/>
    </row>
    <row r="249" spans="2:178">
      <c r="B249" s="73" t="s">
        <v>1149</v>
      </c>
    </row>
    <row r="250" spans="2:178">
      <c r="B250" s="73" t="s">
        <v>1150</v>
      </c>
    </row>
    <row r="251" spans="2:178">
      <c r="B251" s="73" t="s">
        <v>1151</v>
      </c>
    </row>
    <row r="252" spans="2:178">
      <c r="B252" s="73"/>
    </row>
    <row r="253" spans="2:178">
      <c r="B253" s="73" t="s">
        <v>1152</v>
      </c>
    </row>
    <row r="254" spans="2:178">
      <c r="B254" s="5" t="s">
        <v>3</v>
      </c>
    </row>
    <row r="255" spans="2:178" ht="18">
      <c r="B255" s="73" t="s">
        <v>2</v>
      </c>
    </row>
    <row r="256" spans="2:178" ht="18">
      <c r="B256" s="73" t="s">
        <v>1</v>
      </c>
    </row>
    <row r="257" spans="2:13" ht="18">
      <c r="B257" s="73" t="s">
        <v>523</v>
      </c>
    </row>
    <row r="258" spans="2:13" ht="18">
      <c r="B258" s="73" t="s">
        <v>524</v>
      </c>
    </row>
    <row r="272" spans="2:13">
      <c r="I272" s="72"/>
      <c r="J272" s="72"/>
      <c r="K272" s="72"/>
      <c r="L272" s="72"/>
      <c r="M272" s="72"/>
    </row>
    <row r="273" spans="9:15">
      <c r="I273" s="72"/>
      <c r="J273" s="72"/>
      <c r="K273" s="72"/>
      <c r="L273" s="72"/>
      <c r="M273" s="72"/>
    </row>
    <row r="274" spans="9:15">
      <c r="I274" s="72"/>
      <c r="J274" s="72"/>
      <c r="K274" s="72"/>
      <c r="L274" s="72"/>
      <c r="M274" s="72"/>
      <c r="O274" s="409"/>
    </row>
    <row r="275" spans="9:15">
      <c r="I275" s="72"/>
      <c r="J275" s="72"/>
      <c r="K275" s="72"/>
      <c r="L275" s="72"/>
      <c r="M275" s="72"/>
      <c r="O275" s="409"/>
    </row>
    <row r="276" spans="9:15">
      <c r="I276" s="72"/>
      <c r="J276" s="72"/>
      <c r="K276" s="72"/>
      <c r="L276" s="72"/>
      <c r="M276" s="72"/>
      <c r="O276" s="409"/>
    </row>
    <row r="277" spans="9:15">
      <c r="I277" s="72"/>
      <c r="J277" s="72"/>
      <c r="K277" s="72"/>
      <c r="L277" s="72"/>
      <c r="M277" s="72"/>
      <c r="O277" s="409"/>
    </row>
    <row r="278" spans="9:15">
      <c r="I278" s="72"/>
      <c r="J278" s="72"/>
      <c r="K278" s="72"/>
      <c r="L278" s="72"/>
      <c r="M278" s="72"/>
      <c r="O278" s="409"/>
    </row>
    <row r="279" spans="9:15">
      <c r="I279" s="72"/>
      <c r="J279" s="72"/>
      <c r="K279" s="72"/>
      <c r="L279" s="72"/>
      <c r="M279" s="72"/>
      <c r="O279" s="409"/>
    </row>
    <row r="280" spans="9:15">
      <c r="I280" s="72"/>
      <c r="J280" s="72"/>
      <c r="K280" s="72"/>
      <c r="L280" s="72"/>
      <c r="M280" s="72"/>
      <c r="O280" s="409"/>
    </row>
    <row r="281" spans="9:15">
      <c r="I281" s="72"/>
      <c r="J281" s="72"/>
      <c r="K281" s="72"/>
      <c r="L281" s="72"/>
      <c r="M281" s="72"/>
      <c r="O281" s="409"/>
    </row>
    <row r="282" spans="9:15">
      <c r="I282" s="72"/>
      <c r="J282" s="72"/>
      <c r="K282" s="72"/>
      <c r="L282" s="72"/>
      <c r="M282" s="72"/>
      <c r="O282" s="409"/>
    </row>
    <row r="283" spans="9:15">
      <c r="I283" s="72"/>
      <c r="J283" s="72"/>
      <c r="K283" s="72"/>
      <c r="L283" s="72"/>
      <c r="M283" s="72"/>
      <c r="O283" s="409"/>
    </row>
    <row r="284" spans="9:15">
      <c r="I284" s="72"/>
      <c r="J284" s="72"/>
      <c r="K284" s="72"/>
      <c r="L284" s="72"/>
      <c r="M284" s="72"/>
      <c r="O284" s="409"/>
    </row>
    <row r="285" spans="9:15">
      <c r="I285" s="72"/>
      <c r="J285" s="72"/>
      <c r="K285" s="72"/>
      <c r="L285" s="72"/>
      <c r="M285" s="72"/>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FDCCC-00F6-4D26-BC7A-C0AEDE4BD13B}">
  <dimension ref="B2:FR182"/>
  <sheetViews>
    <sheetView workbookViewId="0">
      <selection activeCell="B3" sqref="B3"/>
    </sheetView>
  </sheetViews>
  <sheetFormatPr baseColWidth="10" defaultRowHeight="15"/>
  <cols>
    <col min="1" max="1" width="4.140625" style="73" customWidth="1"/>
    <col min="2" max="4" width="11.42578125" style="73"/>
    <col min="5" max="6" width="11.5703125" style="73" bestFit="1" customWidth="1"/>
    <col min="7" max="8" width="11.42578125" style="73"/>
    <col min="9" max="9" width="17.5703125" style="73" bestFit="1" customWidth="1"/>
    <col min="10" max="10" width="11.5703125" style="73" bestFit="1" customWidth="1"/>
    <col min="11" max="11" width="15.42578125" style="73" customWidth="1"/>
    <col min="12" max="12" width="11.42578125" style="73"/>
    <col min="13" max="13" width="13" style="73" customWidth="1"/>
    <col min="14" max="14" width="10" style="73" customWidth="1"/>
    <col min="15" max="15" width="11.42578125" style="73"/>
    <col min="16" max="16" width="5.7109375" style="73" bestFit="1" customWidth="1"/>
    <col min="17" max="17" width="6.140625" style="73" bestFit="1" customWidth="1"/>
    <col min="18" max="18" width="5.28515625" style="73" bestFit="1" customWidth="1"/>
    <col min="19" max="19" width="6.7109375" style="73" bestFit="1" customWidth="1"/>
    <col min="20" max="21" width="6.140625" style="73" bestFit="1" customWidth="1"/>
    <col min="22" max="23" width="9.5703125" style="73" bestFit="1" customWidth="1"/>
    <col min="24" max="24" width="5.5703125" style="73" bestFit="1" customWidth="1"/>
    <col min="25" max="25" width="8.7109375" style="73" bestFit="1" customWidth="1"/>
    <col min="26" max="26" width="8.42578125" style="73" bestFit="1" customWidth="1"/>
    <col min="27" max="27" width="6.140625" style="73" bestFit="1" customWidth="1"/>
    <col min="28" max="28" width="10.7109375" style="73" bestFit="1" customWidth="1"/>
    <col min="29" max="29" width="9.5703125" style="73" bestFit="1" customWidth="1"/>
    <col min="30" max="30" width="6.140625" style="73" bestFit="1" customWidth="1"/>
    <col min="31" max="31" width="10.7109375" style="73" bestFit="1" customWidth="1"/>
    <col min="32" max="32" width="9.5703125" style="73" bestFit="1" customWidth="1"/>
    <col min="33" max="33" width="8.42578125" style="73" bestFit="1" customWidth="1"/>
    <col min="34" max="34" width="7.85546875" style="73" bestFit="1" customWidth="1"/>
    <col min="35" max="36" width="6.42578125" style="73" bestFit="1" customWidth="1"/>
    <col min="37" max="37" width="9" style="73" bestFit="1" customWidth="1"/>
    <col min="38" max="39" width="7.28515625" style="73" bestFit="1" customWidth="1"/>
    <col min="40" max="40" width="9" style="73" bestFit="1" customWidth="1"/>
    <col min="41" max="42" width="8.42578125" style="73" bestFit="1" customWidth="1"/>
    <col min="43" max="43" width="9.5703125" style="73" bestFit="1" customWidth="1"/>
    <col min="44" max="44" width="8.42578125" style="73" bestFit="1" customWidth="1"/>
    <col min="45" max="45" width="6.140625" style="73" bestFit="1" customWidth="1"/>
    <col min="46" max="47" width="9.5703125" style="73" bestFit="1" customWidth="1"/>
    <col min="48" max="48" width="7.28515625" style="73" bestFit="1" customWidth="1"/>
    <col min="49" max="49" width="5.7109375" style="73" bestFit="1" customWidth="1"/>
    <col min="50" max="50" width="5.5703125" style="73" bestFit="1" customWidth="1"/>
    <col min="51" max="51" width="5" style="73" bestFit="1" customWidth="1"/>
    <col min="52" max="52" width="7.7109375" style="73" bestFit="1" customWidth="1"/>
    <col min="53" max="53" width="7.28515625" style="73" bestFit="1" customWidth="1"/>
    <col min="54" max="54" width="6.140625" style="73" bestFit="1" customWidth="1"/>
    <col min="55" max="55" width="6.7109375" style="73" bestFit="1" customWidth="1"/>
    <col min="56" max="57" width="5.5703125" style="73" bestFit="1" customWidth="1"/>
    <col min="58" max="58" width="9" style="73" bestFit="1" customWidth="1"/>
    <col min="59" max="60" width="7.28515625" style="73" bestFit="1" customWidth="1"/>
    <col min="61" max="61" width="7.7109375" style="73" bestFit="1" customWidth="1"/>
    <col min="62" max="62" width="8.42578125" style="73" bestFit="1" customWidth="1"/>
    <col min="63" max="63" width="5.5703125" style="73" bestFit="1" customWidth="1"/>
    <col min="64" max="65" width="9.5703125" style="73" bestFit="1" customWidth="1"/>
    <col min="66" max="66" width="6.42578125" style="73" bestFit="1" customWidth="1"/>
    <col min="67" max="68" width="9.5703125" style="73" bestFit="1" customWidth="1"/>
    <col min="69" max="69" width="6.42578125" style="73" bestFit="1" customWidth="1"/>
    <col min="70" max="70" width="6.140625" style="73" bestFit="1" customWidth="1"/>
    <col min="71" max="71" width="6.42578125" style="73" bestFit="1" customWidth="1"/>
    <col min="72" max="72" width="5" style="73" bestFit="1" customWidth="1"/>
    <col min="73" max="73" width="6.7109375" style="73" bestFit="1" customWidth="1"/>
    <col min="74" max="74" width="6.140625" style="73" bestFit="1" customWidth="1"/>
    <col min="75" max="75" width="6.85546875" style="73" bestFit="1" customWidth="1"/>
    <col min="76" max="76" width="6.7109375" style="73" bestFit="1" customWidth="1"/>
    <col min="77" max="77" width="6.42578125" style="73" bestFit="1" customWidth="1"/>
    <col min="78" max="78" width="5.5703125" style="73" bestFit="1" customWidth="1"/>
    <col min="79" max="79" width="6.7109375" style="73" bestFit="1" customWidth="1"/>
    <col min="80" max="81" width="5.5703125" style="73" bestFit="1" customWidth="1"/>
    <col min="82" max="82" width="7.7109375" style="73" bestFit="1" customWidth="1"/>
    <col min="83" max="83" width="7.28515625" style="73" bestFit="1" customWidth="1"/>
    <col min="84" max="84" width="5" style="73" bestFit="1" customWidth="1"/>
    <col min="85" max="85" width="6.7109375" style="73" bestFit="1" customWidth="1"/>
    <col min="86" max="86" width="5" style="73" bestFit="1" customWidth="1"/>
    <col min="87" max="87" width="5.5703125" style="73" bestFit="1" customWidth="1"/>
    <col min="88" max="88" width="6.7109375" style="73" bestFit="1" customWidth="1"/>
    <col min="89" max="89" width="5" style="73" bestFit="1" customWidth="1"/>
    <col min="90" max="90" width="5.5703125" style="73" bestFit="1" customWidth="1"/>
    <col min="91" max="91" width="6.140625" style="73" bestFit="1" customWidth="1"/>
    <col min="92" max="92" width="5.5703125" style="73" bestFit="1" customWidth="1"/>
    <col min="93" max="93" width="5" style="73" bestFit="1" customWidth="1"/>
    <col min="94" max="94" width="8.42578125" style="73" bestFit="1" customWidth="1"/>
    <col min="95" max="95" width="7.28515625" style="73" bestFit="1" customWidth="1"/>
    <col min="96" max="96" width="5" style="73" bestFit="1" customWidth="1"/>
    <col min="97" max="97" width="5.7109375" style="73" bestFit="1" customWidth="1"/>
    <col min="98" max="98" width="5.5703125" style="73" bestFit="1" customWidth="1"/>
    <col min="99" max="99" width="5" style="73" bestFit="1" customWidth="1"/>
    <col min="100" max="100" width="6.7109375" style="73" bestFit="1" customWidth="1"/>
    <col min="101" max="101" width="7.28515625" style="73" bestFit="1" customWidth="1"/>
    <col min="102" max="102" width="5.7109375" style="73" bestFit="1" customWidth="1"/>
    <col min="103" max="103" width="6.140625" style="73" bestFit="1" customWidth="1"/>
    <col min="104" max="104" width="5.5703125" style="73" bestFit="1" customWidth="1"/>
    <col min="105" max="105" width="5" style="73" bestFit="1" customWidth="1"/>
    <col min="106" max="106" width="6.7109375" style="73" bestFit="1" customWidth="1"/>
    <col min="107" max="108" width="5" style="73" bestFit="1" customWidth="1"/>
    <col min="109" max="109" width="6.85546875" style="73" bestFit="1" customWidth="1"/>
    <col min="110" max="111" width="5" style="73" bestFit="1" customWidth="1"/>
    <col min="112" max="112" width="6.85546875" style="73" bestFit="1" customWidth="1"/>
    <col min="113" max="114" width="5" style="73" bestFit="1" customWidth="1"/>
    <col min="115" max="115" width="8.7109375" style="73" bestFit="1" customWidth="1"/>
    <col min="116" max="116" width="8.42578125" style="73" bestFit="1" customWidth="1"/>
    <col min="117" max="117" width="5" style="73" bestFit="1" customWidth="1"/>
    <col min="118" max="118" width="7" style="73" bestFit="1" customWidth="1"/>
    <col min="119" max="120" width="5" style="73" bestFit="1" customWidth="1"/>
    <col min="121" max="121" width="7.28515625" style="73" bestFit="1" customWidth="1"/>
    <col min="122" max="122" width="5.5703125" style="73" bestFit="1" customWidth="1"/>
    <col min="123" max="123" width="5" style="73" bestFit="1" customWidth="1"/>
    <col min="124" max="124" width="6.7109375" style="73" bestFit="1" customWidth="1"/>
    <col min="125" max="126" width="5" style="73" bestFit="1" customWidth="1"/>
    <col min="127" max="127" width="7.28515625" style="73" bestFit="1" customWidth="1"/>
    <col min="128" max="128" width="5.5703125" style="73" bestFit="1" customWidth="1"/>
    <col min="129" max="129" width="5" style="73" bestFit="1" customWidth="1"/>
    <col min="130" max="130" width="7.42578125" style="73" bestFit="1" customWidth="1"/>
    <col min="131" max="132" width="5" style="73" bestFit="1" customWidth="1"/>
    <col min="133" max="133" width="7.140625" style="73" bestFit="1" customWidth="1"/>
    <col min="134" max="135" width="5" style="73" bestFit="1" customWidth="1"/>
    <col min="136" max="136" width="7.28515625" style="73" bestFit="1" customWidth="1"/>
    <col min="137" max="138" width="5" style="73" bestFit="1" customWidth="1"/>
    <col min="139" max="139" width="7.140625" style="73" bestFit="1" customWidth="1"/>
    <col min="140" max="141" width="5" style="73" bestFit="1" customWidth="1"/>
    <col min="142" max="142" width="7.140625" style="73" bestFit="1" customWidth="1"/>
    <col min="143" max="144" width="5" style="73" bestFit="1" customWidth="1"/>
    <col min="145" max="145" width="7.42578125" style="73" bestFit="1" customWidth="1"/>
    <col min="146" max="147" width="5" style="73" bestFit="1" customWidth="1"/>
    <col min="148" max="148" width="6.85546875" style="73" bestFit="1" customWidth="1"/>
    <col min="149" max="150" width="5" style="73" bestFit="1" customWidth="1"/>
    <col min="151" max="151" width="7.7109375" style="73" bestFit="1" customWidth="1"/>
    <col min="152" max="153" width="5" style="73" bestFit="1" customWidth="1"/>
    <col min="154" max="154" width="7.140625" style="73" bestFit="1" customWidth="1"/>
    <col min="155" max="156" width="5" style="73" bestFit="1" customWidth="1"/>
    <col min="157" max="157" width="7.140625" style="73" bestFit="1" customWidth="1"/>
    <col min="158" max="159" width="5" style="73" bestFit="1" customWidth="1"/>
    <col min="160" max="160" width="6.5703125" style="73" bestFit="1" customWidth="1"/>
    <col min="161" max="162" width="5" style="73" bestFit="1" customWidth="1"/>
    <col min="163" max="163" width="7" style="73" bestFit="1" customWidth="1"/>
    <col min="164" max="165" width="5" style="73" bestFit="1" customWidth="1"/>
    <col min="166" max="166" width="6.7109375" style="73" bestFit="1" customWidth="1"/>
    <col min="167" max="168" width="5" style="73" bestFit="1" customWidth="1"/>
    <col min="169" max="169" width="7.140625" style="73" bestFit="1" customWidth="1"/>
    <col min="170" max="171" width="5" style="73" bestFit="1" customWidth="1"/>
    <col min="172" max="172" width="6.140625" style="73" bestFit="1" customWidth="1"/>
    <col min="173" max="174" width="5" style="73" bestFit="1" customWidth="1"/>
    <col min="175" max="16384" width="11.42578125" style="73"/>
  </cols>
  <sheetData>
    <row r="2" spans="2:174" ht="18.75">
      <c r="B2" s="80" t="s">
        <v>2571</v>
      </c>
    </row>
    <row r="3" spans="2:174" ht="13.5" customHeight="1">
      <c r="B3" s="80"/>
    </row>
    <row r="4" spans="2:174" ht="15" customHeight="1">
      <c r="B4" s="1054" t="s">
        <v>1205</v>
      </c>
      <c r="C4" s="1054"/>
      <c r="D4" s="1054"/>
      <c r="E4" s="1054"/>
      <c r="F4" s="1054"/>
      <c r="G4" s="1054"/>
      <c r="H4" s="1054"/>
      <c r="I4" s="1054"/>
      <c r="J4" s="1054"/>
      <c r="K4" s="1054"/>
      <c r="L4" s="1054"/>
      <c r="M4" s="1054"/>
      <c r="N4" s="1054"/>
      <c r="O4" s="1054"/>
      <c r="P4" s="1054"/>
      <c r="Q4" s="1054"/>
    </row>
    <row r="5" spans="2:174">
      <c r="B5" s="1054"/>
      <c r="C5" s="1054"/>
      <c r="D5" s="1054"/>
      <c r="E5" s="1054"/>
      <c r="F5" s="1054"/>
      <c r="G5" s="1054"/>
      <c r="H5" s="1054"/>
      <c r="I5" s="1054"/>
      <c r="J5" s="1054"/>
      <c r="K5" s="1054"/>
      <c r="L5" s="1054"/>
      <c r="M5" s="1054"/>
      <c r="N5" s="1054"/>
      <c r="O5" s="1054"/>
      <c r="P5" s="1054"/>
      <c r="Q5" s="1054"/>
    </row>
    <row r="6" spans="2:174">
      <c r="B6" s="1054"/>
      <c r="C6" s="1054"/>
      <c r="D6" s="1054"/>
      <c r="E6" s="1054"/>
      <c r="F6" s="1054"/>
      <c r="G6" s="1054"/>
      <c r="H6" s="1054"/>
      <c r="I6" s="1054"/>
      <c r="J6" s="1054"/>
      <c r="K6" s="1054"/>
      <c r="L6" s="1054"/>
      <c r="M6" s="1054"/>
      <c r="N6" s="1054"/>
      <c r="O6" s="1054"/>
      <c r="P6" s="1054"/>
      <c r="Q6" s="1054"/>
    </row>
    <row r="7" spans="2:174" ht="15.75" thickBot="1">
      <c r="B7" s="75"/>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B7" s="75"/>
      <c r="DC7" s="75"/>
      <c r="DD7" s="75"/>
      <c r="DE7" s="75"/>
      <c r="DF7" s="75"/>
      <c r="DG7" s="75"/>
      <c r="DH7" s="75"/>
      <c r="DI7" s="75"/>
      <c r="DJ7" s="75"/>
      <c r="DK7" s="75"/>
      <c r="DL7" s="75"/>
      <c r="DM7" s="75"/>
      <c r="DN7" s="75"/>
      <c r="DO7" s="75"/>
      <c r="DP7" s="75"/>
      <c r="DQ7" s="75"/>
      <c r="DR7" s="75"/>
      <c r="DS7" s="75"/>
      <c r="DT7" s="75"/>
      <c r="DU7" s="75"/>
      <c r="DV7" s="75"/>
      <c r="DW7" s="75"/>
      <c r="DX7" s="75"/>
      <c r="DY7" s="75"/>
      <c r="DZ7" s="75"/>
      <c r="EA7" s="75"/>
      <c r="EB7" s="75"/>
      <c r="EC7" s="75"/>
      <c r="ED7" s="75"/>
      <c r="EE7" s="75"/>
      <c r="EF7" s="75"/>
      <c r="EG7" s="75"/>
      <c r="EH7" s="75"/>
      <c r="EI7" s="75"/>
      <c r="EJ7" s="75"/>
      <c r="EK7" s="75"/>
      <c r="EL7" s="75"/>
      <c r="EM7" s="75"/>
      <c r="EN7" s="75"/>
      <c r="EO7" s="75"/>
      <c r="EP7" s="75"/>
      <c r="EQ7" s="75"/>
      <c r="ER7" s="75"/>
      <c r="ES7" s="75"/>
      <c r="ET7" s="75"/>
      <c r="EU7" s="75"/>
      <c r="EV7" s="75"/>
      <c r="EW7" s="75"/>
      <c r="EX7" s="75"/>
      <c r="EY7" s="75"/>
      <c r="EZ7" s="75"/>
      <c r="FA7" s="75"/>
      <c r="FB7" s="75"/>
      <c r="FC7" s="75"/>
      <c r="FD7" s="75"/>
      <c r="FE7" s="75"/>
      <c r="FF7" s="75"/>
      <c r="FG7" s="75"/>
      <c r="FH7" s="75"/>
      <c r="FI7" s="75"/>
      <c r="FJ7" s="75"/>
      <c r="FK7" s="75"/>
      <c r="FL7" s="75"/>
      <c r="FM7" s="75"/>
      <c r="FN7" s="75"/>
      <c r="FO7" s="75"/>
      <c r="FP7" s="75"/>
      <c r="FQ7" s="75"/>
      <c r="FR7" s="75"/>
    </row>
    <row r="8" spans="2:174" s="373" customFormat="1" ht="60.75" thickBot="1">
      <c r="B8" s="146" t="s">
        <v>146</v>
      </c>
      <c r="C8" s="350" t="s">
        <v>145</v>
      </c>
      <c r="D8" s="146" t="s">
        <v>144</v>
      </c>
      <c r="E8" s="351" t="s">
        <v>284</v>
      </c>
      <c r="F8" s="146" t="s">
        <v>143</v>
      </c>
      <c r="G8" s="352" t="s">
        <v>285</v>
      </c>
      <c r="H8" s="149" t="s">
        <v>140</v>
      </c>
      <c r="I8" s="140" t="s">
        <v>286</v>
      </c>
      <c r="J8" s="410" t="s">
        <v>1153</v>
      </c>
      <c r="K8" s="410" t="s">
        <v>1154</v>
      </c>
      <c r="L8" s="410" t="s">
        <v>1155</v>
      </c>
      <c r="M8" s="410" t="s">
        <v>1156</v>
      </c>
      <c r="N8" s="150" t="s">
        <v>283</v>
      </c>
      <c r="O8" s="150"/>
      <c r="P8" s="411" t="s">
        <v>857</v>
      </c>
      <c r="Q8" s="412" t="s">
        <v>739</v>
      </c>
      <c r="R8" s="412" t="s">
        <v>740</v>
      </c>
      <c r="S8" s="411" t="s">
        <v>858</v>
      </c>
      <c r="T8" s="412" t="s">
        <v>739</v>
      </c>
      <c r="U8" s="412" t="s">
        <v>740</v>
      </c>
      <c r="V8" s="411" t="s">
        <v>859</v>
      </c>
      <c r="W8" s="412" t="s">
        <v>739</v>
      </c>
      <c r="X8" s="412" t="s">
        <v>740</v>
      </c>
      <c r="Y8" s="411" t="s">
        <v>860</v>
      </c>
      <c r="Z8" s="412" t="s">
        <v>739</v>
      </c>
      <c r="AA8" s="412" t="s">
        <v>740</v>
      </c>
      <c r="AB8" s="411" t="s">
        <v>861</v>
      </c>
      <c r="AC8" s="413" t="s">
        <v>739</v>
      </c>
      <c r="AD8" s="413" t="s">
        <v>740</v>
      </c>
      <c r="AE8" s="411" t="s">
        <v>862</v>
      </c>
      <c r="AF8" s="413" t="s">
        <v>739</v>
      </c>
      <c r="AG8" s="413" t="s">
        <v>740</v>
      </c>
      <c r="AH8" s="411" t="s">
        <v>863</v>
      </c>
      <c r="AI8" s="413" t="s">
        <v>739</v>
      </c>
      <c r="AJ8" s="413" t="s">
        <v>740</v>
      </c>
      <c r="AK8" s="411" t="s">
        <v>864</v>
      </c>
      <c r="AL8" s="413" t="s">
        <v>739</v>
      </c>
      <c r="AM8" s="413" t="s">
        <v>740</v>
      </c>
      <c r="AN8" s="411" t="s">
        <v>865</v>
      </c>
      <c r="AO8" s="413" t="s">
        <v>739</v>
      </c>
      <c r="AP8" s="413" t="s">
        <v>740</v>
      </c>
      <c r="AQ8" s="411" t="s">
        <v>866</v>
      </c>
      <c r="AR8" s="413" t="s">
        <v>739</v>
      </c>
      <c r="AS8" s="413" t="s">
        <v>740</v>
      </c>
      <c r="AT8" s="411" t="s">
        <v>1157</v>
      </c>
      <c r="AU8" s="413" t="s">
        <v>739</v>
      </c>
      <c r="AV8" s="413" t="s">
        <v>740</v>
      </c>
      <c r="AW8" s="411" t="s">
        <v>867</v>
      </c>
      <c r="AX8" s="413" t="s">
        <v>739</v>
      </c>
      <c r="AY8" s="413" t="s">
        <v>740</v>
      </c>
      <c r="AZ8" s="411" t="s">
        <v>868</v>
      </c>
      <c r="BA8" s="413" t="s">
        <v>739</v>
      </c>
      <c r="BB8" s="413" t="s">
        <v>740</v>
      </c>
      <c r="BC8" s="411" t="s">
        <v>869</v>
      </c>
      <c r="BD8" s="413" t="s">
        <v>739</v>
      </c>
      <c r="BE8" s="413" t="s">
        <v>740</v>
      </c>
      <c r="BF8" s="411" t="s">
        <v>870</v>
      </c>
      <c r="BG8" s="413" t="s">
        <v>739</v>
      </c>
      <c r="BH8" s="413" t="s">
        <v>740</v>
      </c>
      <c r="BI8" s="411" t="s">
        <v>871</v>
      </c>
      <c r="BJ8" s="413" t="s">
        <v>739</v>
      </c>
      <c r="BK8" s="413" t="s">
        <v>740</v>
      </c>
      <c r="BL8" s="411" t="s">
        <v>872</v>
      </c>
      <c r="BM8" s="413" t="s">
        <v>739</v>
      </c>
      <c r="BN8" s="413" t="s">
        <v>740</v>
      </c>
      <c r="BO8" s="411" t="s">
        <v>873</v>
      </c>
      <c r="BP8" s="413" t="s">
        <v>739</v>
      </c>
      <c r="BQ8" s="413" t="s">
        <v>740</v>
      </c>
      <c r="BR8" s="411" t="s">
        <v>874</v>
      </c>
      <c r="BS8" s="413" t="s">
        <v>739</v>
      </c>
      <c r="BT8" s="413" t="s">
        <v>740</v>
      </c>
      <c r="BU8" s="411" t="s">
        <v>875</v>
      </c>
      <c r="BV8" s="413" t="s">
        <v>739</v>
      </c>
      <c r="BW8" s="413" t="s">
        <v>740</v>
      </c>
      <c r="BX8" s="411" t="s">
        <v>876</v>
      </c>
      <c r="BY8" s="413" t="s">
        <v>739</v>
      </c>
      <c r="BZ8" s="413" t="s">
        <v>740</v>
      </c>
      <c r="CA8" s="411" t="s">
        <v>877</v>
      </c>
      <c r="CB8" s="413" t="s">
        <v>739</v>
      </c>
      <c r="CC8" s="413" t="s">
        <v>740</v>
      </c>
      <c r="CD8" s="411" t="s">
        <v>878</v>
      </c>
      <c r="CE8" s="413" t="s">
        <v>739</v>
      </c>
      <c r="CF8" s="413" t="s">
        <v>740</v>
      </c>
      <c r="CG8" s="411" t="s">
        <v>879</v>
      </c>
      <c r="CH8" s="413" t="s">
        <v>739</v>
      </c>
      <c r="CI8" s="413" t="s">
        <v>740</v>
      </c>
      <c r="CJ8" s="411" t="s">
        <v>880</v>
      </c>
      <c r="CK8" s="413" t="s">
        <v>739</v>
      </c>
      <c r="CL8" s="413" t="s">
        <v>740</v>
      </c>
      <c r="CM8" s="411" t="s">
        <v>881</v>
      </c>
      <c r="CN8" s="413" t="s">
        <v>739</v>
      </c>
      <c r="CO8" s="413" t="s">
        <v>740</v>
      </c>
      <c r="CP8" s="411" t="s">
        <v>882</v>
      </c>
      <c r="CQ8" s="413" t="s">
        <v>739</v>
      </c>
      <c r="CR8" s="413" t="s">
        <v>740</v>
      </c>
      <c r="CS8" s="411" t="s">
        <v>883</v>
      </c>
      <c r="CT8" s="413" t="s">
        <v>739</v>
      </c>
      <c r="CU8" s="413" t="s">
        <v>740</v>
      </c>
      <c r="CV8" s="411" t="s">
        <v>884</v>
      </c>
      <c r="CW8" s="413" t="s">
        <v>739</v>
      </c>
      <c r="CX8" s="413" t="s">
        <v>740</v>
      </c>
      <c r="CY8" s="411" t="s">
        <v>885</v>
      </c>
      <c r="CZ8" s="413" t="s">
        <v>739</v>
      </c>
      <c r="DA8" s="413" t="s">
        <v>740</v>
      </c>
      <c r="DB8" s="411" t="s">
        <v>886</v>
      </c>
      <c r="DC8" s="413" t="s">
        <v>739</v>
      </c>
      <c r="DD8" s="413" t="s">
        <v>740</v>
      </c>
      <c r="DE8" s="411" t="s">
        <v>887</v>
      </c>
      <c r="DF8" s="413" t="s">
        <v>739</v>
      </c>
      <c r="DG8" s="413" t="s">
        <v>740</v>
      </c>
      <c r="DH8" s="411" t="s">
        <v>888</v>
      </c>
      <c r="DI8" s="413" t="s">
        <v>739</v>
      </c>
      <c r="DJ8" s="413" t="s">
        <v>740</v>
      </c>
      <c r="DK8" s="411" t="s">
        <v>889</v>
      </c>
      <c r="DL8" s="413" t="s">
        <v>739</v>
      </c>
      <c r="DM8" s="413" t="s">
        <v>740</v>
      </c>
      <c r="DN8" s="411" t="s">
        <v>890</v>
      </c>
      <c r="DO8" s="413" t="s">
        <v>739</v>
      </c>
      <c r="DP8" s="413" t="s">
        <v>740</v>
      </c>
      <c r="DQ8" s="411" t="s">
        <v>891</v>
      </c>
      <c r="DR8" s="413" t="s">
        <v>739</v>
      </c>
      <c r="DS8" s="413" t="s">
        <v>740</v>
      </c>
      <c r="DT8" s="411" t="s">
        <v>892</v>
      </c>
      <c r="DU8" s="413" t="s">
        <v>739</v>
      </c>
      <c r="DV8" s="413" t="s">
        <v>740</v>
      </c>
      <c r="DW8" s="411" t="s">
        <v>893</v>
      </c>
      <c r="DX8" s="413" t="s">
        <v>739</v>
      </c>
      <c r="DY8" s="413" t="s">
        <v>740</v>
      </c>
      <c r="DZ8" s="411" t="s">
        <v>894</v>
      </c>
      <c r="EA8" s="413" t="s">
        <v>739</v>
      </c>
      <c r="EB8" s="413" t="s">
        <v>740</v>
      </c>
      <c r="EC8" s="411" t="s">
        <v>895</v>
      </c>
      <c r="ED8" s="413" t="s">
        <v>739</v>
      </c>
      <c r="EE8" s="413" t="s">
        <v>740</v>
      </c>
      <c r="EF8" s="411" t="s">
        <v>896</v>
      </c>
      <c r="EG8" s="413" t="s">
        <v>739</v>
      </c>
      <c r="EH8" s="413" t="s">
        <v>740</v>
      </c>
      <c r="EI8" s="411" t="s">
        <v>897</v>
      </c>
      <c r="EJ8" s="413" t="s">
        <v>739</v>
      </c>
      <c r="EK8" s="413" t="s">
        <v>740</v>
      </c>
      <c r="EL8" s="411" t="s">
        <v>898</v>
      </c>
      <c r="EM8" s="413" t="s">
        <v>739</v>
      </c>
      <c r="EN8" s="413" t="s">
        <v>740</v>
      </c>
      <c r="EO8" s="411" t="s">
        <v>899</v>
      </c>
      <c r="EP8" s="413" t="s">
        <v>739</v>
      </c>
      <c r="EQ8" s="413" t="s">
        <v>740</v>
      </c>
      <c r="ER8" s="411" t="s">
        <v>900</v>
      </c>
      <c r="ES8" s="413" t="s">
        <v>739</v>
      </c>
      <c r="ET8" s="413" t="s">
        <v>740</v>
      </c>
      <c r="EU8" s="411" t="s">
        <v>901</v>
      </c>
      <c r="EV8" s="413" t="s">
        <v>739</v>
      </c>
      <c r="EW8" s="413" t="s">
        <v>740</v>
      </c>
      <c r="EX8" s="411" t="s">
        <v>902</v>
      </c>
      <c r="EY8" s="413" t="s">
        <v>739</v>
      </c>
      <c r="EZ8" s="413" t="s">
        <v>740</v>
      </c>
      <c r="FA8" s="411" t="s">
        <v>903</v>
      </c>
      <c r="FB8" s="413" t="s">
        <v>739</v>
      </c>
      <c r="FC8" s="413" t="s">
        <v>740</v>
      </c>
      <c r="FD8" s="411" t="s">
        <v>904</v>
      </c>
      <c r="FE8" s="413" t="s">
        <v>739</v>
      </c>
      <c r="FF8" s="413" t="s">
        <v>740</v>
      </c>
      <c r="FG8" s="411" t="s">
        <v>905</v>
      </c>
      <c r="FH8" s="413" t="s">
        <v>739</v>
      </c>
      <c r="FI8" s="413" t="s">
        <v>740</v>
      </c>
      <c r="FJ8" s="411" t="s">
        <v>906</v>
      </c>
      <c r="FK8" s="413" t="s">
        <v>739</v>
      </c>
      <c r="FL8" s="413" t="s">
        <v>740</v>
      </c>
      <c r="FM8" s="411" t="s">
        <v>907</v>
      </c>
      <c r="FN8" s="413" t="s">
        <v>739</v>
      </c>
      <c r="FO8" s="413" t="s">
        <v>740</v>
      </c>
      <c r="FP8" s="411" t="s">
        <v>908</v>
      </c>
      <c r="FQ8" s="413" t="s">
        <v>739</v>
      </c>
      <c r="FR8" s="413" t="s">
        <v>740</v>
      </c>
    </row>
    <row r="9" spans="2:174" s="373" customFormat="1">
      <c r="B9" s="360"/>
      <c r="C9" s="360"/>
      <c r="D9" s="360"/>
      <c r="E9" s="360"/>
      <c r="F9" s="360"/>
      <c r="G9" s="360"/>
      <c r="H9" s="361"/>
      <c r="I9" s="362"/>
      <c r="J9" s="414"/>
      <c r="K9" s="414"/>
      <c r="L9" s="362"/>
      <c r="M9" s="362"/>
      <c r="N9" s="363"/>
      <c r="O9" s="364" t="s">
        <v>913</v>
      </c>
      <c r="P9" s="368">
        <v>0.62462710247410358</v>
      </c>
      <c r="Q9" s="369"/>
      <c r="R9" s="369"/>
      <c r="S9" s="368">
        <v>1.0527817761343203</v>
      </c>
      <c r="T9" s="369"/>
      <c r="U9" s="369"/>
      <c r="V9" s="368">
        <v>0.80826858648979016</v>
      </c>
      <c r="W9" s="369"/>
      <c r="X9" s="369"/>
      <c r="Y9" s="368">
        <v>0.14020074065938234</v>
      </c>
      <c r="Z9" s="369"/>
      <c r="AA9" s="369"/>
      <c r="AB9" s="368">
        <v>0.30821923270912716</v>
      </c>
      <c r="AC9" s="369"/>
      <c r="AD9" s="369"/>
      <c r="AE9" s="368">
        <v>104.70527706404347</v>
      </c>
      <c r="AF9" s="369"/>
      <c r="AG9" s="369"/>
      <c r="AH9" s="368">
        <v>3.7233867052891298</v>
      </c>
      <c r="AI9" s="369"/>
      <c r="AJ9" s="369"/>
      <c r="AK9" s="368">
        <v>20.113645701514582</v>
      </c>
      <c r="AL9" s="369"/>
      <c r="AM9" s="369"/>
      <c r="AN9" s="368">
        <v>31.066979436715911</v>
      </c>
      <c r="AO9" s="369"/>
      <c r="AP9" s="369"/>
      <c r="AQ9" s="368">
        <v>7.088047010226517</v>
      </c>
      <c r="AR9" s="369"/>
      <c r="AS9" s="369"/>
      <c r="AT9" s="368">
        <v>7.2883628066074221E-2</v>
      </c>
      <c r="AU9" s="369"/>
      <c r="AV9" s="369"/>
      <c r="AW9" s="368">
        <v>0.20061876779974741</v>
      </c>
      <c r="AX9" s="369"/>
      <c r="AY9" s="369"/>
      <c r="AZ9" s="368">
        <v>2.8949246654037628E-2</v>
      </c>
      <c r="BA9" s="370"/>
      <c r="BB9" s="370"/>
      <c r="BC9" s="368">
        <v>1.0230619253549678</v>
      </c>
      <c r="BD9" s="369"/>
      <c r="BE9" s="369"/>
      <c r="BF9" s="368">
        <v>0.18532722585498657</v>
      </c>
      <c r="BG9" s="369"/>
      <c r="BH9" s="369"/>
      <c r="BI9" s="368">
        <v>0.32611889180792392</v>
      </c>
      <c r="BJ9" s="369"/>
      <c r="BK9" s="369"/>
      <c r="BL9" s="368">
        <v>1.2416130321959873</v>
      </c>
      <c r="BM9" s="369"/>
      <c r="BN9" s="369"/>
      <c r="BO9" s="368">
        <v>7.2958043724628534E-3</v>
      </c>
      <c r="BP9" s="369"/>
      <c r="BQ9" s="369"/>
      <c r="BR9" s="368">
        <v>0.11390732317451398</v>
      </c>
      <c r="BS9" s="369"/>
      <c r="BT9" s="369"/>
      <c r="BU9" s="368">
        <v>7.5789988504940634E-2</v>
      </c>
      <c r="BV9" s="369"/>
      <c r="BW9" s="369"/>
      <c r="BX9" s="368">
        <v>0.11288122966299041</v>
      </c>
      <c r="BY9" s="369"/>
      <c r="BZ9" s="369"/>
      <c r="CA9" s="368">
        <v>1.7546667730891672E-2</v>
      </c>
      <c r="CB9" s="369"/>
      <c r="CC9" s="369"/>
      <c r="CD9" s="368">
        <v>8.2930641487051301E-2</v>
      </c>
      <c r="CE9" s="369"/>
      <c r="CF9" s="369"/>
      <c r="CG9" s="368">
        <v>6.0816145374847391E-2</v>
      </c>
      <c r="CH9" s="369"/>
      <c r="CI9" s="369"/>
      <c r="CJ9" s="368">
        <v>0.42206687762082956</v>
      </c>
      <c r="CK9" s="369"/>
      <c r="CL9" s="369"/>
      <c r="CM9" s="368">
        <v>5.3309018966535057E-3</v>
      </c>
      <c r="CN9" s="369"/>
      <c r="CO9" s="369"/>
      <c r="CP9" s="368">
        <v>2.0012729201706061E-3</v>
      </c>
      <c r="CQ9" s="369"/>
      <c r="CR9" s="369"/>
      <c r="CS9" s="368">
        <v>1.8687770140764369E-3</v>
      </c>
      <c r="CT9" s="369"/>
      <c r="CU9" s="369"/>
      <c r="CV9" s="368">
        <v>8.8659449064800529E-4</v>
      </c>
      <c r="CW9" s="369"/>
      <c r="CX9" s="369"/>
      <c r="CY9" s="368">
        <v>4.5229302867246766E-3</v>
      </c>
      <c r="CZ9" s="369"/>
      <c r="DA9" s="369"/>
      <c r="DB9" s="368">
        <v>2.5558876039134062E-2</v>
      </c>
      <c r="DC9" s="369"/>
      <c r="DD9" s="369"/>
      <c r="DE9" s="368">
        <v>1.3300564738582397E-2</v>
      </c>
      <c r="DF9" s="369"/>
      <c r="DG9" s="369"/>
      <c r="DH9" s="368">
        <v>4.7826736085379816E-3</v>
      </c>
      <c r="DI9" s="369"/>
      <c r="DJ9" s="369"/>
      <c r="DK9" s="368">
        <v>5.8328788983983803E-4</v>
      </c>
      <c r="DL9" s="369"/>
      <c r="DM9" s="369"/>
      <c r="DN9" s="368">
        <v>1.0049093091763159E-3</v>
      </c>
      <c r="DO9" s="369"/>
      <c r="DP9" s="369"/>
      <c r="DQ9" s="368">
        <v>5.3399938724680576E-4</v>
      </c>
      <c r="DR9" s="369"/>
      <c r="DS9" s="369"/>
      <c r="DT9" s="368">
        <v>2.3129248092365433E-3</v>
      </c>
      <c r="DU9" s="369"/>
      <c r="DV9" s="369"/>
      <c r="DW9" s="368">
        <v>2.8541246179285616E-3</v>
      </c>
      <c r="DX9" s="369"/>
      <c r="DY9" s="369"/>
      <c r="DZ9" s="368">
        <v>1.9994398945291929E-3</v>
      </c>
      <c r="EA9" s="369"/>
      <c r="EB9" s="369"/>
      <c r="EC9" s="368">
        <v>3.4981820794887097E-3</v>
      </c>
      <c r="ED9" s="369"/>
      <c r="EE9" s="369"/>
      <c r="EF9" s="368">
        <v>2.8415625845310742E-4</v>
      </c>
      <c r="EG9" s="369"/>
      <c r="EH9" s="369"/>
      <c r="EI9" s="368">
        <v>1.2168451156965988E-3</v>
      </c>
      <c r="EJ9" s="369"/>
      <c r="EK9" s="369"/>
      <c r="EL9" s="368">
        <v>1.4565462375875493E-4</v>
      </c>
      <c r="EM9" s="369"/>
      <c r="EN9" s="369"/>
      <c r="EO9" s="368">
        <v>1.2196296799938725E-3</v>
      </c>
      <c r="EP9" s="369"/>
      <c r="EQ9" s="369"/>
      <c r="ER9" s="368">
        <v>5.0508619825063777E-4</v>
      </c>
      <c r="ES9" s="369"/>
      <c r="ET9" s="369"/>
      <c r="EU9" s="368">
        <v>1.0347583121714972E-3</v>
      </c>
      <c r="EV9" s="369"/>
      <c r="EW9" s="369"/>
      <c r="EX9" s="368">
        <v>4.127196641398401E-4</v>
      </c>
      <c r="EY9" s="369"/>
      <c r="EZ9" s="369"/>
      <c r="FA9" s="368">
        <v>3.3481061805635814E-3</v>
      </c>
      <c r="FB9" s="369"/>
      <c r="FC9" s="369"/>
      <c r="FD9" s="368">
        <v>5.3933984366766113E-3</v>
      </c>
      <c r="FE9" s="369"/>
      <c r="FF9" s="369"/>
      <c r="FG9" s="368">
        <v>4.1470890150734621E-3</v>
      </c>
      <c r="FH9" s="369"/>
      <c r="FI9" s="369"/>
      <c r="FJ9" s="368">
        <v>6.8591334169048571E-4</v>
      </c>
      <c r="FK9" s="369"/>
      <c r="FL9" s="369"/>
      <c r="FM9" s="368">
        <v>4.7079850059928932E-4</v>
      </c>
      <c r="FN9" s="369"/>
      <c r="FO9" s="369"/>
      <c r="FP9" s="363"/>
      <c r="FQ9" s="363"/>
      <c r="FR9" s="363"/>
    </row>
    <row r="10" spans="2:174" s="373" customFormat="1">
      <c r="B10" s="371" t="s">
        <v>314</v>
      </c>
      <c r="C10" s="143"/>
      <c r="D10" s="143"/>
      <c r="E10" s="143"/>
      <c r="F10" s="143"/>
      <c r="G10" s="143"/>
      <c r="H10" s="191"/>
      <c r="I10" s="372"/>
      <c r="J10" s="415"/>
      <c r="K10" s="415"/>
      <c r="L10" s="372"/>
      <c r="M10" s="372"/>
      <c r="N10" s="154"/>
    </row>
    <row r="11" spans="2:174">
      <c r="B11" s="73" t="s">
        <v>17</v>
      </c>
      <c r="C11" s="73" t="s">
        <v>51</v>
      </c>
      <c r="D11" s="143" t="s">
        <v>117</v>
      </c>
      <c r="E11" s="143">
        <v>34.299999999999997</v>
      </c>
      <c r="F11" s="143">
        <v>240</v>
      </c>
      <c r="G11" s="397" t="s">
        <v>315</v>
      </c>
      <c r="H11" s="73" t="s">
        <v>99</v>
      </c>
      <c r="I11" s="416" t="s">
        <v>1158</v>
      </c>
      <c r="J11" s="416">
        <v>1</v>
      </c>
      <c r="K11" s="416" t="s">
        <v>1159</v>
      </c>
      <c r="L11" s="416" t="s">
        <v>1160</v>
      </c>
      <c r="M11" s="416" t="s">
        <v>12</v>
      </c>
      <c r="N11" s="73">
        <v>1.3</v>
      </c>
      <c r="P11" s="417">
        <v>3.83139218477907</v>
      </c>
      <c r="Q11" s="418">
        <v>2.4124823925238199</v>
      </c>
      <c r="R11" s="418">
        <v>0.35146772974388801</v>
      </c>
      <c r="S11" s="417">
        <v>14.907458282089801</v>
      </c>
      <c r="T11" s="418">
        <v>24.246920799684101</v>
      </c>
      <c r="U11" s="418">
        <v>7.5587895912527703</v>
      </c>
      <c r="V11" s="417">
        <v>51213.046703661399</v>
      </c>
      <c r="W11" s="418">
        <v>2297.08409980939</v>
      </c>
      <c r="X11" s="418">
        <v>1.7449863032973201</v>
      </c>
      <c r="Y11" s="417">
        <v>270.43501491599602</v>
      </c>
      <c r="Z11" s="418">
        <v>129.548392887993</v>
      </c>
      <c r="AA11" s="418">
        <v>4.45164198703318</v>
      </c>
      <c r="AB11" s="417">
        <v>139258.60916449799</v>
      </c>
      <c r="AC11" s="419">
        <v>4004.1392838947199</v>
      </c>
      <c r="AD11" s="419">
        <v>4.0341155716879102</v>
      </c>
      <c r="AE11" s="417">
        <v>276185.48873526999</v>
      </c>
      <c r="AF11" s="419">
        <v>5097.1221088232796</v>
      </c>
      <c r="AG11" s="419">
        <v>780.58749500328099</v>
      </c>
      <c r="AH11" s="417">
        <v>19.228066101564501</v>
      </c>
      <c r="AI11" s="419">
        <v>50.8481368241561</v>
      </c>
      <c r="AJ11" s="419">
        <v>18.196307333497</v>
      </c>
      <c r="AK11" s="417">
        <v>255.24167088839599</v>
      </c>
      <c r="AL11" s="419">
        <v>535.09142789574798</v>
      </c>
      <c r="AM11" s="419">
        <v>158.27024326353899</v>
      </c>
      <c r="AN11" s="420">
        <v>380.08175518265898</v>
      </c>
      <c r="AO11" s="419">
        <v>974.90700248696601</v>
      </c>
      <c r="AP11" s="419">
        <v>380.08175518265898</v>
      </c>
      <c r="AQ11" s="417">
        <v>3142.7949389503801</v>
      </c>
      <c r="AR11" s="419">
        <v>1341.1077457955</v>
      </c>
      <c r="AS11" s="419">
        <v>4.68070402601382</v>
      </c>
      <c r="AT11" s="417">
        <v>52530.398570331803</v>
      </c>
      <c r="AU11" s="419">
        <v>3924.1828009194401</v>
      </c>
      <c r="AV11" s="419">
        <v>187.16291085914901</v>
      </c>
      <c r="AW11" s="417">
        <v>5.1627106492569403</v>
      </c>
      <c r="AX11" s="419">
        <v>3.4283811065011598</v>
      </c>
      <c r="AY11" s="419">
        <v>0.98947599477873405</v>
      </c>
      <c r="AZ11" s="417">
        <v>246.682161500614</v>
      </c>
      <c r="BA11" s="419">
        <v>61.887901572172801</v>
      </c>
      <c r="BB11" s="419">
        <v>2.7431755644372902</v>
      </c>
      <c r="BC11" s="420">
        <v>0.90433756315775404</v>
      </c>
      <c r="BD11" s="419">
        <v>2.8346305760860901</v>
      </c>
      <c r="BE11" s="419">
        <v>0.90433756315775404</v>
      </c>
      <c r="BF11" s="420">
        <v>27.070280567714502</v>
      </c>
      <c r="BG11" s="419">
        <v>88.359065984727096</v>
      </c>
      <c r="BH11" s="419">
        <v>27.070280567714502</v>
      </c>
      <c r="BI11" s="417">
        <v>42.255132917528002</v>
      </c>
      <c r="BJ11" s="419">
        <v>21.286770875143699</v>
      </c>
      <c r="BK11" s="419">
        <v>1.1193224989075301</v>
      </c>
      <c r="BL11" s="417">
        <v>2221.35726942671</v>
      </c>
      <c r="BM11" s="419">
        <v>712.42240075068401</v>
      </c>
      <c r="BN11" s="419">
        <v>5.5367399247887201</v>
      </c>
      <c r="BO11" s="417">
        <v>2379.25044635637</v>
      </c>
      <c r="BP11" s="419">
        <v>1052.51773131302</v>
      </c>
      <c r="BQ11" s="419">
        <v>10.9904068038903</v>
      </c>
      <c r="BR11" s="417">
        <v>1.19821850712667</v>
      </c>
      <c r="BS11" s="419">
        <v>1.5090427181953101</v>
      </c>
      <c r="BT11" s="419">
        <v>3.5602308668628103E-2</v>
      </c>
      <c r="BU11" s="420">
        <v>3.5736233999143501</v>
      </c>
      <c r="BV11" s="419">
        <v>14.893769414392599</v>
      </c>
      <c r="BW11" s="419">
        <v>3.5736233999143501</v>
      </c>
      <c r="BX11" s="417">
        <v>0.93183119933317105</v>
      </c>
      <c r="BY11" s="419">
        <v>1.1365845439864199</v>
      </c>
      <c r="BZ11" s="419">
        <v>0.30610326699288098</v>
      </c>
      <c r="CA11" s="417">
        <v>13.415950648520299</v>
      </c>
      <c r="CB11" s="419">
        <v>6.5675843130796299</v>
      </c>
      <c r="CC11" s="419">
        <v>1.04448162570554</v>
      </c>
      <c r="CD11" s="417">
        <v>101.97554082841</v>
      </c>
      <c r="CE11" s="419">
        <v>46.504643563059503</v>
      </c>
      <c r="CF11" s="419">
        <v>6.5844819597727394E-2</v>
      </c>
      <c r="CG11" s="417">
        <v>1.1506712341196801</v>
      </c>
      <c r="CH11" s="419">
        <v>2.52849521503629</v>
      </c>
      <c r="CI11" s="419">
        <v>0.74244587924884398</v>
      </c>
      <c r="CJ11" s="420">
        <v>0.53309525870122598</v>
      </c>
      <c r="CK11" s="419">
        <v>1.1397307149219</v>
      </c>
      <c r="CL11" s="419">
        <v>0.53309525870122598</v>
      </c>
      <c r="CM11" s="417">
        <v>0.439140714004494</v>
      </c>
      <c r="CN11" s="419">
        <v>1.0041518077232501</v>
      </c>
      <c r="CO11" s="419">
        <v>0.10041411267344399</v>
      </c>
      <c r="CP11" s="417">
        <v>1440.7567136508501</v>
      </c>
      <c r="CQ11" s="419">
        <v>124.214210388935</v>
      </c>
      <c r="CR11" s="419">
        <v>7.9588370180454004E-2</v>
      </c>
      <c r="CS11" s="417">
        <v>0.40771347990412798</v>
      </c>
      <c r="CT11" s="419">
        <v>0.40373375513434401</v>
      </c>
      <c r="CU11" s="419">
        <v>2.9969422902554499E-2</v>
      </c>
      <c r="CV11" s="420">
        <v>4.3238571122884602E-2</v>
      </c>
      <c r="CW11" s="419">
        <v>0.14809169747151199</v>
      </c>
      <c r="CX11" s="419">
        <v>4.3238571122884602E-2</v>
      </c>
      <c r="CY11" s="417">
        <v>8.8872680802607896E-3</v>
      </c>
      <c r="CZ11" s="419">
        <v>5.8962728605727099E-2</v>
      </c>
      <c r="DA11" s="419">
        <v>7.5373505885978197E-3</v>
      </c>
      <c r="DB11" s="420">
        <v>6.3359602655719605E-2</v>
      </c>
      <c r="DC11" s="419">
        <v>0.41105646494925102</v>
      </c>
      <c r="DD11" s="419">
        <v>6.3359602655719605E-2</v>
      </c>
      <c r="DE11" s="420">
        <v>7.7829535887516801E-2</v>
      </c>
      <c r="DF11" s="419">
        <v>0.42518498157555001</v>
      </c>
      <c r="DG11" s="419">
        <v>7.7829535887516801E-2</v>
      </c>
      <c r="DH11" s="420">
        <v>3.8662621438273703E-2</v>
      </c>
      <c r="DI11" s="419">
        <v>0.224042890867299</v>
      </c>
      <c r="DJ11" s="419">
        <v>3.8662621438273703E-2</v>
      </c>
      <c r="DK11" s="417">
        <v>1112.6321534730801</v>
      </c>
      <c r="DL11" s="419">
        <v>627.33927004118095</v>
      </c>
      <c r="DM11" s="419">
        <v>0.103820764393211</v>
      </c>
      <c r="DN11" s="417">
        <v>11.5583791174894</v>
      </c>
      <c r="DO11" s="419">
        <v>2.14572945047443</v>
      </c>
      <c r="DP11" s="419">
        <v>9.7953787892172007E-3</v>
      </c>
      <c r="DQ11" s="417">
        <v>15.795893402928201</v>
      </c>
      <c r="DR11" s="419">
        <v>3.62208638087486</v>
      </c>
      <c r="DS11" s="419">
        <v>1.0161954248816401E-2</v>
      </c>
      <c r="DT11" s="417">
        <v>1.3933029717405201</v>
      </c>
      <c r="DU11" s="419">
        <v>0.536731096449792</v>
      </c>
      <c r="DV11" s="419">
        <v>0</v>
      </c>
      <c r="DW11" s="417">
        <v>4.0894276236179099</v>
      </c>
      <c r="DX11" s="419">
        <v>3.1241979764610401</v>
      </c>
      <c r="DY11" s="419">
        <v>0</v>
      </c>
      <c r="DZ11" s="417">
        <v>0.470175325398135</v>
      </c>
      <c r="EA11" s="419">
        <v>1.01337026275655</v>
      </c>
      <c r="EB11" s="419">
        <v>0</v>
      </c>
      <c r="EC11" s="417">
        <v>12.003566284726499</v>
      </c>
      <c r="ED11" s="419">
        <v>3.1994484140228701</v>
      </c>
      <c r="EE11" s="419">
        <v>1.7025772462385E-2</v>
      </c>
      <c r="EF11" s="417">
        <v>0.17571654932146499</v>
      </c>
      <c r="EG11" s="419">
        <v>0.57656118057593198</v>
      </c>
      <c r="EH11" s="419">
        <v>4.2014717203985801E-2</v>
      </c>
      <c r="EI11" s="417">
        <v>3.37811067163198E-2</v>
      </c>
      <c r="EJ11" s="419">
        <v>9.0401198095292498E-2</v>
      </c>
      <c r="EK11" s="419">
        <v>0</v>
      </c>
      <c r="EL11" s="417">
        <v>7.5416099030074499E-2</v>
      </c>
      <c r="EM11" s="419">
        <v>0.28086466495586099</v>
      </c>
      <c r="EN11" s="419">
        <v>2.6773382571250899E-2</v>
      </c>
      <c r="EO11" s="420">
        <v>1.22965676831114E-2</v>
      </c>
      <c r="EP11" s="419">
        <v>6.4548726220750599E-2</v>
      </c>
      <c r="EQ11" s="419">
        <v>1.22965676831114E-2</v>
      </c>
      <c r="ER11" s="420">
        <v>2.0877289131136099E-2</v>
      </c>
      <c r="ES11" s="419">
        <v>0.140350291376311</v>
      </c>
      <c r="ET11" s="419">
        <v>2.0877289131136099E-2</v>
      </c>
      <c r="EU11" s="420">
        <v>9.7931782533388894E-3</v>
      </c>
      <c r="EV11" s="419">
        <v>0</v>
      </c>
      <c r="EW11" s="419">
        <v>9.7931782533388894E-3</v>
      </c>
      <c r="EX11" s="420">
        <v>0</v>
      </c>
      <c r="EY11" s="419">
        <v>2.9019940964232E-4</v>
      </c>
      <c r="EZ11" s="419">
        <v>0</v>
      </c>
      <c r="FA11" s="420">
        <v>7.9375639748556891E-3</v>
      </c>
      <c r="FB11" s="419">
        <v>0</v>
      </c>
      <c r="FC11" s="419">
        <v>7.9375639748556891E-3</v>
      </c>
      <c r="FD11" s="420">
        <v>4.76950957848273E-2</v>
      </c>
      <c r="FE11" s="419">
        <v>5.9488326716361604E-4</v>
      </c>
      <c r="FF11" s="419">
        <v>4.76950957848273E-2</v>
      </c>
      <c r="FG11" s="417">
        <v>6.6205031692798597</v>
      </c>
      <c r="FH11" s="419">
        <v>2.9232526015542399</v>
      </c>
      <c r="FI11" s="419">
        <v>9.4996325113272106E-2</v>
      </c>
      <c r="FJ11" s="420">
        <v>1.2352365573600799E-2</v>
      </c>
      <c r="FK11" s="419">
        <v>8.4328570455203102E-4</v>
      </c>
      <c r="FL11" s="419">
        <v>1.2352365573600799E-2</v>
      </c>
      <c r="FM11" s="420">
        <v>0</v>
      </c>
      <c r="FN11" s="419">
        <v>2.6819676656674498E-4</v>
      </c>
      <c r="FO11" s="419">
        <v>0</v>
      </c>
      <c r="FP11" s="420">
        <v>0</v>
      </c>
      <c r="FQ11" s="419">
        <v>0</v>
      </c>
      <c r="FR11" s="419">
        <v>0</v>
      </c>
    </row>
    <row r="12" spans="2:174">
      <c r="B12" s="73" t="s">
        <v>17</v>
      </c>
      <c r="C12" s="73" t="s">
        <v>51</v>
      </c>
      <c r="D12" s="143" t="s">
        <v>117</v>
      </c>
      <c r="E12" s="73">
        <v>34.299999999999997</v>
      </c>
      <c r="F12" s="143">
        <v>240</v>
      </c>
      <c r="G12" s="397" t="s">
        <v>315</v>
      </c>
      <c r="H12" s="73" t="s">
        <v>99</v>
      </c>
      <c r="I12" s="416" t="s">
        <v>1158</v>
      </c>
      <c r="J12" s="416">
        <v>1</v>
      </c>
      <c r="K12" s="416" t="s">
        <v>1159</v>
      </c>
      <c r="L12" s="416" t="s">
        <v>1161</v>
      </c>
      <c r="M12" s="421" t="s">
        <v>32</v>
      </c>
      <c r="N12" s="73">
        <v>1.3</v>
      </c>
      <c r="P12" s="417">
        <v>7.4209560416724596</v>
      </c>
      <c r="Q12" s="418">
        <v>7.8129351691493696</v>
      </c>
      <c r="R12" s="418">
        <v>4.2008142404679101E-2</v>
      </c>
      <c r="S12" s="417">
        <v>18.5104605076748</v>
      </c>
      <c r="T12" s="418">
        <v>29.487491567448199</v>
      </c>
      <c r="U12" s="418">
        <v>0.9075895723431</v>
      </c>
      <c r="V12" s="417">
        <v>51029.922227493596</v>
      </c>
      <c r="W12" s="418">
        <v>4060.7085530182899</v>
      </c>
      <c r="X12" s="418">
        <v>0.20853386055134701</v>
      </c>
      <c r="Y12" s="417">
        <v>422.47518872241398</v>
      </c>
      <c r="Z12" s="418">
        <v>1706.4118604364701</v>
      </c>
      <c r="AA12" s="418">
        <v>0.53262724825052499</v>
      </c>
      <c r="AB12" s="417">
        <v>139870.75580496201</v>
      </c>
      <c r="AC12" s="419">
        <v>6641.3842570481502</v>
      </c>
      <c r="AD12" s="419">
        <v>0.48332376325979098</v>
      </c>
      <c r="AE12" s="417">
        <v>274361.20082953002</v>
      </c>
      <c r="AF12" s="419">
        <v>6401.6568851120001</v>
      </c>
      <c r="AG12" s="419">
        <v>93.189218451434101</v>
      </c>
      <c r="AH12" s="420">
        <v>1.85116043026475</v>
      </c>
      <c r="AI12" s="419">
        <v>50.348733080722603</v>
      </c>
      <c r="AJ12" s="419">
        <v>1.85116043026475</v>
      </c>
      <c r="AK12" s="417">
        <v>323.05730213714497</v>
      </c>
      <c r="AL12" s="419">
        <v>518.55251909371896</v>
      </c>
      <c r="AM12" s="419">
        <v>18.914281438404601</v>
      </c>
      <c r="AN12" s="420">
        <v>39.458600012240403</v>
      </c>
      <c r="AO12" s="419">
        <v>1111.1079223013201</v>
      </c>
      <c r="AP12" s="419">
        <v>39.458600012240403</v>
      </c>
      <c r="AQ12" s="417">
        <v>3961.70023709113</v>
      </c>
      <c r="AR12" s="419">
        <v>1278.16520887043</v>
      </c>
      <c r="AS12" s="419">
        <v>0.55859568968865503</v>
      </c>
      <c r="AT12" s="417">
        <v>51573.958439852497</v>
      </c>
      <c r="AU12" s="419">
        <v>5397.7899705013197</v>
      </c>
      <c r="AV12" s="419">
        <v>22.361591694406702</v>
      </c>
      <c r="AW12" s="417">
        <v>3.56534770467244</v>
      </c>
      <c r="AX12" s="419">
        <v>3.3169022754217599</v>
      </c>
      <c r="AY12" s="419">
        <v>0.118359437440118</v>
      </c>
      <c r="AZ12" s="417">
        <v>260.40709982138901</v>
      </c>
      <c r="BA12" s="419">
        <v>123.968811287178</v>
      </c>
      <c r="BB12" s="419">
        <v>0.32815487100409402</v>
      </c>
      <c r="BC12" s="420">
        <v>0.100514179428786</v>
      </c>
      <c r="BD12" s="419">
        <v>2.5159609673803698</v>
      </c>
      <c r="BE12" s="419">
        <v>0.100514179428786</v>
      </c>
      <c r="BF12" s="420">
        <v>3.2325340751287799</v>
      </c>
      <c r="BG12" s="419">
        <v>77.355704979556606</v>
      </c>
      <c r="BH12" s="419">
        <v>3.2325340751287799</v>
      </c>
      <c r="BI12" s="417">
        <v>32.750834399820199</v>
      </c>
      <c r="BJ12" s="419">
        <v>62.740789050370601</v>
      </c>
      <c r="BK12" s="419">
        <v>0.133765652810795</v>
      </c>
      <c r="BL12" s="417">
        <v>3295.09438208341</v>
      </c>
      <c r="BM12" s="419">
        <v>9274.9938884871808</v>
      </c>
      <c r="BN12" s="419">
        <v>0.66157466981270996</v>
      </c>
      <c r="BO12" s="417">
        <v>3440.79893426542</v>
      </c>
      <c r="BP12" s="419">
        <v>9675.1343590412398</v>
      </c>
      <c r="BQ12" s="419">
        <v>1.3151790334983799</v>
      </c>
      <c r="BR12" s="417">
        <v>1.1173102615702299</v>
      </c>
      <c r="BS12" s="419">
        <v>4.6781334481497199</v>
      </c>
      <c r="BT12" s="419">
        <v>4.2554229742238102E-3</v>
      </c>
      <c r="BU12" s="420">
        <v>0.42840775843835599</v>
      </c>
      <c r="BV12" s="419">
        <v>15.311233111441799</v>
      </c>
      <c r="BW12" s="419">
        <v>0.42840775843835599</v>
      </c>
      <c r="BX12" s="417">
        <v>5.0944670849851104</v>
      </c>
      <c r="BY12" s="419">
        <v>29.008589404865599</v>
      </c>
      <c r="BZ12" s="419">
        <v>3.6524915324778202E-2</v>
      </c>
      <c r="CA12" s="417">
        <v>14.5246520700414</v>
      </c>
      <c r="CB12" s="419">
        <v>22.960674016056199</v>
      </c>
      <c r="CC12" s="419">
        <v>0.124819756697888</v>
      </c>
      <c r="CD12" s="417">
        <v>89.5280181823166</v>
      </c>
      <c r="CE12" s="419">
        <v>17.0670905550359</v>
      </c>
      <c r="CF12" s="419">
        <v>7.8573385234822803E-3</v>
      </c>
      <c r="CG12" s="417">
        <v>1.3315121614198</v>
      </c>
      <c r="CH12" s="419">
        <v>3.2066275327002498</v>
      </c>
      <c r="CI12" s="419">
        <v>8.8221214487847602E-2</v>
      </c>
      <c r="CJ12" s="420">
        <v>6.2800337579915003E-2</v>
      </c>
      <c r="CK12" s="419">
        <v>1.28426811835109</v>
      </c>
      <c r="CL12" s="419">
        <v>6.2800337579915003E-2</v>
      </c>
      <c r="CM12" s="417">
        <v>1.13267714159292</v>
      </c>
      <c r="CN12" s="419">
        <v>2.6076131963505098</v>
      </c>
      <c r="CO12" s="419">
        <v>1.1965577879976199E-2</v>
      </c>
      <c r="CP12" s="417">
        <v>1239.82481977987</v>
      </c>
      <c r="CQ12" s="419">
        <v>162.036013394652</v>
      </c>
      <c r="CR12" s="419">
        <v>9.5074501159614494E-3</v>
      </c>
      <c r="CS12" s="417">
        <v>0.55649534274848</v>
      </c>
      <c r="CT12" s="419">
        <v>1.40927602508065</v>
      </c>
      <c r="CU12" s="419">
        <v>3.58165829146835E-3</v>
      </c>
      <c r="CV12" s="417">
        <v>0.26285847286082697</v>
      </c>
      <c r="CW12" s="419">
        <v>0.94496198175165202</v>
      </c>
      <c r="CX12" s="419">
        <v>5.1791043897660601E-3</v>
      </c>
      <c r="CY12" s="417">
        <v>1.10033122504282E-2</v>
      </c>
      <c r="CZ12" s="419">
        <v>7.9146964727048394E-2</v>
      </c>
      <c r="DA12" s="419">
        <v>9.0199683514304702E-4</v>
      </c>
      <c r="DB12" s="417">
        <v>3.3021133583208698E-2</v>
      </c>
      <c r="DC12" s="419">
        <v>0.35870769836514999</v>
      </c>
      <c r="DD12" s="419">
        <v>7.5192065480626799E-3</v>
      </c>
      <c r="DE12" s="417">
        <v>0.144481166364888</v>
      </c>
      <c r="DF12" s="419">
        <v>0.49247940001540902</v>
      </c>
      <c r="DG12" s="419">
        <v>9.13083120710622E-3</v>
      </c>
      <c r="DH12" s="417">
        <v>5.6896416491259601E-3</v>
      </c>
      <c r="DI12" s="419">
        <v>0.14209119505491799</v>
      </c>
      <c r="DJ12" s="419">
        <v>4.4674436867412903E-3</v>
      </c>
      <c r="DK12" s="417">
        <v>966.157838919293</v>
      </c>
      <c r="DL12" s="419">
        <v>218.52878501948001</v>
      </c>
      <c r="DM12" s="419">
        <v>1.23751768177529E-2</v>
      </c>
      <c r="DN12" s="417">
        <v>12.7265928740132</v>
      </c>
      <c r="DO12" s="419">
        <v>3.4539274569757699</v>
      </c>
      <c r="DP12" s="419">
        <v>1.1703374148628899E-3</v>
      </c>
      <c r="DQ12" s="417">
        <v>17.583608267510499</v>
      </c>
      <c r="DR12" s="419">
        <v>4.7767760513789099</v>
      </c>
      <c r="DS12" s="419">
        <v>1.2147907130359999E-3</v>
      </c>
      <c r="DT12" s="417">
        <v>1.5715706300580701</v>
      </c>
      <c r="DU12" s="419">
        <v>0.77651410216158601</v>
      </c>
      <c r="DV12" s="419">
        <v>0</v>
      </c>
      <c r="DW12" s="417">
        <v>5.2741243324183698</v>
      </c>
      <c r="DX12" s="419">
        <v>3.2393779216067502</v>
      </c>
      <c r="DY12" s="419">
        <v>0</v>
      </c>
      <c r="DZ12" s="417">
        <v>0.51191489990757</v>
      </c>
      <c r="EA12" s="419">
        <v>1.07144944808042</v>
      </c>
      <c r="EB12" s="419">
        <v>0</v>
      </c>
      <c r="EC12" s="417">
        <v>12.3216429297193</v>
      </c>
      <c r="ED12" s="419">
        <v>3.5219848984985198</v>
      </c>
      <c r="EE12" s="419">
        <v>2.0346393167494899E-3</v>
      </c>
      <c r="EF12" s="417">
        <v>0.314044901498646</v>
      </c>
      <c r="EG12" s="419">
        <v>0.911769659792947</v>
      </c>
      <c r="EH12" s="419">
        <v>5.05797839781568E-3</v>
      </c>
      <c r="EI12" s="417">
        <v>3.1062739642145901E-2</v>
      </c>
      <c r="EJ12" s="419">
        <v>0.105186575676242</v>
      </c>
      <c r="EK12" s="419">
        <v>0</v>
      </c>
      <c r="EL12" s="417">
        <v>0.14268979225550199</v>
      </c>
      <c r="EM12" s="419">
        <v>0.531182165120483</v>
      </c>
      <c r="EN12" s="419">
        <v>3.22035230609696E-3</v>
      </c>
      <c r="EO12" s="417">
        <v>2.0586240533440801E-2</v>
      </c>
      <c r="EP12" s="419">
        <v>9.1782724534610394E-2</v>
      </c>
      <c r="EQ12" s="419">
        <v>1.4297651205975601E-3</v>
      </c>
      <c r="ER12" s="417">
        <v>2.89139540777083E-2</v>
      </c>
      <c r="ES12" s="419">
        <v>0.23058638450105601</v>
      </c>
      <c r="ET12" s="419">
        <v>2.53052790817272E-3</v>
      </c>
      <c r="EU12" s="420">
        <v>1.2109317041334401E-3</v>
      </c>
      <c r="EV12" s="419">
        <v>1.6082646530401298E-2</v>
      </c>
      <c r="EW12" s="419">
        <v>1.2109317041334401E-3</v>
      </c>
      <c r="EX12" s="420">
        <v>0</v>
      </c>
      <c r="EY12" s="419">
        <v>0.35652739453796101</v>
      </c>
      <c r="EZ12" s="419">
        <v>0</v>
      </c>
      <c r="FA12" s="420">
        <v>9.3929088469492297E-4</v>
      </c>
      <c r="FB12" s="419">
        <v>1.7714912808107799E-2</v>
      </c>
      <c r="FC12" s="419">
        <v>9.3929088469492297E-4</v>
      </c>
      <c r="FD12" s="420">
        <v>5.6939707721561797E-3</v>
      </c>
      <c r="FE12" s="419">
        <v>1.2679294578678601E-3</v>
      </c>
      <c r="FF12" s="419">
        <v>5.6939707721561797E-3</v>
      </c>
      <c r="FG12" s="417">
        <v>6.4595316082040997</v>
      </c>
      <c r="FH12" s="419">
        <v>3.0031252602443499</v>
      </c>
      <c r="FI12" s="419">
        <v>1.1344081263820501E-2</v>
      </c>
      <c r="FJ12" s="420">
        <v>1.4745247799857299E-3</v>
      </c>
      <c r="FK12" s="419">
        <v>1.7955645525874E-3</v>
      </c>
      <c r="FL12" s="419">
        <v>1.4745247799857299E-3</v>
      </c>
      <c r="FM12" s="417">
        <v>3.16373791731865E-2</v>
      </c>
      <c r="FN12" s="419">
        <v>0.181380020175544</v>
      </c>
      <c r="FO12" s="419">
        <v>0</v>
      </c>
      <c r="FP12" s="420">
        <v>0</v>
      </c>
      <c r="FQ12" s="419">
        <v>0</v>
      </c>
      <c r="FR12" s="419">
        <v>0</v>
      </c>
    </row>
    <row r="13" spans="2:174">
      <c r="B13" s="73" t="s">
        <v>17</v>
      </c>
      <c r="C13" s="73" t="s">
        <v>51</v>
      </c>
      <c r="D13" s="143" t="s">
        <v>117</v>
      </c>
      <c r="E13" s="143">
        <v>34.299999999999997</v>
      </c>
      <c r="F13" s="143">
        <v>240</v>
      </c>
      <c r="G13" s="397" t="s">
        <v>315</v>
      </c>
      <c r="H13" s="73" t="s">
        <v>99</v>
      </c>
      <c r="I13" s="416" t="s">
        <v>1158</v>
      </c>
      <c r="J13" s="416">
        <v>1</v>
      </c>
      <c r="K13" s="416" t="s">
        <v>1159</v>
      </c>
      <c r="L13" s="416" t="s">
        <v>1161</v>
      </c>
      <c r="M13" s="421" t="s">
        <v>32</v>
      </c>
      <c r="N13" s="73">
        <v>1.3</v>
      </c>
      <c r="P13" s="417">
        <v>7.06713961708504</v>
      </c>
      <c r="Q13" s="418">
        <v>4.0135462442156404</v>
      </c>
      <c r="R13" s="418">
        <v>5.6410031294748801E-2</v>
      </c>
      <c r="S13" s="417">
        <v>18.581464335250701</v>
      </c>
      <c r="T13" s="418">
        <v>23.751522121068</v>
      </c>
      <c r="U13" s="418">
        <v>1.2193227829220299</v>
      </c>
      <c r="V13" s="417">
        <v>52398.803665828797</v>
      </c>
      <c r="W13" s="418">
        <v>3397.98617514232</v>
      </c>
      <c r="X13" s="418">
        <v>0.28005577341641302</v>
      </c>
      <c r="Y13" s="417">
        <v>154.310049837637</v>
      </c>
      <c r="Z13" s="418">
        <v>256.900712007599</v>
      </c>
      <c r="AA13" s="418">
        <v>0.715156231844987</v>
      </c>
      <c r="AB13" s="417">
        <v>140102.51468251899</v>
      </c>
      <c r="AC13" s="419">
        <v>4553.4155107770803</v>
      </c>
      <c r="AD13" s="419">
        <v>0.64913006713492705</v>
      </c>
      <c r="AE13" s="417">
        <v>277423.19088529801</v>
      </c>
      <c r="AF13" s="419">
        <v>6066.8463023624499</v>
      </c>
      <c r="AG13" s="419">
        <v>125.162328670655</v>
      </c>
      <c r="AH13" s="420">
        <v>2.4859273916906299</v>
      </c>
      <c r="AI13" s="419">
        <v>42.140491037330897</v>
      </c>
      <c r="AJ13" s="419">
        <v>2.4859273916906299</v>
      </c>
      <c r="AK13" s="417">
        <v>296.55897559465501</v>
      </c>
      <c r="AL13" s="419">
        <v>604.85793797252904</v>
      </c>
      <c r="AM13" s="419">
        <v>25.421338903540899</v>
      </c>
      <c r="AN13" s="420">
        <v>52.954340158682001</v>
      </c>
      <c r="AO13" s="419">
        <v>994.45446291296901</v>
      </c>
      <c r="AP13" s="419">
        <v>52.954340158682001</v>
      </c>
      <c r="AQ13" s="417">
        <v>6500.2820506112303</v>
      </c>
      <c r="AR13" s="419">
        <v>2806.7681089318698</v>
      </c>
      <c r="AS13" s="419">
        <v>0.75015890998881796</v>
      </c>
      <c r="AT13" s="417">
        <v>48819.702399235299</v>
      </c>
      <c r="AU13" s="419">
        <v>3765.01790299103</v>
      </c>
      <c r="AV13" s="419">
        <v>30.031762536590399</v>
      </c>
      <c r="AW13" s="417">
        <v>2.7924375982291001</v>
      </c>
      <c r="AX13" s="419">
        <v>3.4727920944056101</v>
      </c>
      <c r="AY13" s="419">
        <v>0.158961449010113</v>
      </c>
      <c r="AZ13" s="417">
        <v>247.187550468208</v>
      </c>
      <c r="BA13" s="419">
        <v>74.555333011079199</v>
      </c>
      <c r="BB13" s="419">
        <v>0.44074072583233898</v>
      </c>
      <c r="BC13" s="420">
        <v>0.13498924963133599</v>
      </c>
      <c r="BD13" s="419">
        <v>2.21377066010974</v>
      </c>
      <c r="BE13" s="419">
        <v>0.13498924963133599</v>
      </c>
      <c r="BF13" s="420">
        <v>4.3420653480812099</v>
      </c>
      <c r="BG13" s="419">
        <v>70.857202099310996</v>
      </c>
      <c r="BH13" s="419">
        <v>4.3420653480812099</v>
      </c>
      <c r="BI13" s="417">
        <v>20.557559269314499</v>
      </c>
      <c r="BJ13" s="419">
        <v>13.443976833217199</v>
      </c>
      <c r="BK13" s="419">
        <v>0.179655451553936</v>
      </c>
      <c r="BL13" s="417">
        <v>1983.4206010713599</v>
      </c>
      <c r="BM13" s="419">
        <v>1317.3345388795899</v>
      </c>
      <c r="BN13" s="419">
        <v>0.88831523992305494</v>
      </c>
      <c r="BO13" s="417">
        <v>2071.5028511995702</v>
      </c>
      <c r="BP13" s="419">
        <v>1360.8991665958799</v>
      </c>
      <c r="BQ13" s="419">
        <v>1.7660200057415401</v>
      </c>
      <c r="BR13" s="417">
        <v>0.33115122255991802</v>
      </c>
      <c r="BS13" s="419">
        <v>0.50224577387206104</v>
      </c>
      <c r="BT13" s="419">
        <v>5.7155047492547101E-3</v>
      </c>
      <c r="BU13" s="420">
        <v>0.57541197098578001</v>
      </c>
      <c r="BV13" s="419">
        <v>11.707727761710499</v>
      </c>
      <c r="BW13" s="419">
        <v>0.57541197098578001</v>
      </c>
      <c r="BX13" s="417">
        <v>1.1224172801662899</v>
      </c>
      <c r="BY13" s="419">
        <v>1.84445665645924</v>
      </c>
      <c r="BZ13" s="419">
        <v>4.9058214593975802E-2</v>
      </c>
      <c r="CA13" s="417">
        <v>11.3103761808225</v>
      </c>
      <c r="CB13" s="419">
        <v>8.8622838980421808</v>
      </c>
      <c r="CC13" s="419">
        <v>0.16762823808352201</v>
      </c>
      <c r="CD13" s="417">
        <v>116.45873449282099</v>
      </c>
      <c r="CE13" s="419">
        <v>47.895763982223102</v>
      </c>
      <c r="CF13" s="419">
        <v>1.0553014787863101E-2</v>
      </c>
      <c r="CG13" s="417">
        <v>0.91133499700838005</v>
      </c>
      <c r="CH13" s="419">
        <v>2.68384356277911</v>
      </c>
      <c r="CI13" s="419">
        <v>0.118486511740007</v>
      </c>
      <c r="CJ13" s="420">
        <v>8.4341711859230298E-2</v>
      </c>
      <c r="CK13" s="419">
        <v>1.48558584970896</v>
      </c>
      <c r="CL13" s="419">
        <v>8.4341711859230298E-2</v>
      </c>
      <c r="CM13" s="417">
        <v>2.4640351179464499</v>
      </c>
      <c r="CN13" s="419">
        <v>2.5030959865973101</v>
      </c>
      <c r="CO13" s="419">
        <v>1.6070047545033599E-2</v>
      </c>
      <c r="CP13" s="417">
        <v>1242.3320761346699</v>
      </c>
      <c r="CQ13" s="419">
        <v>118.154416979799</v>
      </c>
      <c r="CR13" s="419">
        <v>1.27686119360593E-2</v>
      </c>
      <c r="CS13" s="417">
        <v>0.26871531073273902</v>
      </c>
      <c r="CT13" s="419">
        <v>0.36142430369957301</v>
      </c>
      <c r="CU13" s="419">
        <v>4.8102371584417903E-3</v>
      </c>
      <c r="CV13" s="417">
        <v>0.14479197911910799</v>
      </c>
      <c r="CW13" s="419">
        <v>0.53215954661402698</v>
      </c>
      <c r="CX13" s="419">
        <v>6.9556107394708596E-3</v>
      </c>
      <c r="CY13" s="417">
        <v>4.8309879436242301E-3</v>
      </c>
      <c r="CZ13" s="419">
        <v>6.9490821826570001E-2</v>
      </c>
      <c r="DA13" s="419">
        <v>1.21137877775283E-3</v>
      </c>
      <c r="DB13" s="420">
        <v>1.009892394404E-2</v>
      </c>
      <c r="DC13" s="419">
        <v>0.206654806140947</v>
      </c>
      <c r="DD13" s="419">
        <v>1.009892394404E-2</v>
      </c>
      <c r="DE13" s="417">
        <v>0.181789612969425</v>
      </c>
      <c r="DF13" s="419">
        <v>0.49258642276158499</v>
      </c>
      <c r="DG13" s="419">
        <v>1.22633373574764E-2</v>
      </c>
      <c r="DH13" s="417">
        <v>2.7742366167083601E-2</v>
      </c>
      <c r="DI13" s="419">
        <v>0.22462052776359701</v>
      </c>
      <c r="DJ13" s="419">
        <v>5.99977389970724E-3</v>
      </c>
      <c r="DK13" s="417">
        <v>1439.27574462233</v>
      </c>
      <c r="DL13" s="419">
        <v>749.70938282700001</v>
      </c>
      <c r="DM13" s="419">
        <v>1.66209020568725E-2</v>
      </c>
      <c r="DN13" s="417">
        <v>12.5919677702922</v>
      </c>
      <c r="DO13" s="419">
        <v>2.5917408251234799</v>
      </c>
      <c r="DP13" s="419">
        <v>1.57182106586177E-3</v>
      </c>
      <c r="DQ13" s="417">
        <v>18.003847294693301</v>
      </c>
      <c r="DR13" s="419">
        <v>3.5923379845873402</v>
      </c>
      <c r="DS13" s="419">
        <v>1.6314994805436201E-3</v>
      </c>
      <c r="DT13" s="417">
        <v>1.55049594796914</v>
      </c>
      <c r="DU13" s="419">
        <v>0.62248171788788198</v>
      </c>
      <c r="DV13" s="419">
        <v>0</v>
      </c>
      <c r="DW13" s="417">
        <v>5.7350970567271897</v>
      </c>
      <c r="DX13" s="419">
        <v>3.4274899515586599</v>
      </c>
      <c r="DY13" s="419">
        <v>0</v>
      </c>
      <c r="DZ13" s="417">
        <v>0.60848598376882801</v>
      </c>
      <c r="EA13" s="419">
        <v>1.3079462835169999</v>
      </c>
      <c r="EB13" s="419">
        <v>0</v>
      </c>
      <c r="EC13" s="417">
        <v>12.7467661196543</v>
      </c>
      <c r="ED13" s="419">
        <v>3.03716263186007</v>
      </c>
      <c r="EE13" s="419">
        <v>2.7326286818300399E-3</v>
      </c>
      <c r="EF13" s="417">
        <v>0.17749299626131701</v>
      </c>
      <c r="EG13" s="419">
        <v>0.65943398046902502</v>
      </c>
      <c r="EH13" s="419">
        <v>6.7935468889978902E-3</v>
      </c>
      <c r="EI13" s="417">
        <v>1.4910602322195E-2</v>
      </c>
      <c r="EJ13" s="419">
        <v>6.6937783984790097E-2</v>
      </c>
      <c r="EK13" s="419">
        <v>0</v>
      </c>
      <c r="EL13" s="417">
        <v>8.0998036142821403E-2</v>
      </c>
      <c r="EM13" s="419">
        <v>0.40726118666885303</v>
      </c>
      <c r="EN13" s="419">
        <v>4.3253396359199496E-3</v>
      </c>
      <c r="EO13" s="420">
        <v>1.92028580214853E-3</v>
      </c>
      <c r="EP13" s="419">
        <v>1.00948383237627E-4</v>
      </c>
      <c r="EQ13" s="419">
        <v>1.92028580214853E-3</v>
      </c>
      <c r="ER13" s="420">
        <v>3.3986667380883598E-3</v>
      </c>
      <c r="ES13" s="419">
        <v>1.18705760126811E-3</v>
      </c>
      <c r="ET13" s="419">
        <v>3.3986667380883598E-3</v>
      </c>
      <c r="EU13" s="420">
        <v>1.2109317041334401E-3</v>
      </c>
      <c r="EV13" s="419">
        <v>0</v>
      </c>
      <c r="EW13" s="419">
        <v>1.2109317041334401E-3</v>
      </c>
      <c r="EX13" s="420">
        <v>0</v>
      </c>
      <c r="EY13" s="419">
        <v>4.8128287963537298E-4</v>
      </c>
      <c r="EZ13" s="419">
        <v>0</v>
      </c>
      <c r="FA13" s="420">
        <v>0</v>
      </c>
      <c r="FB13" s="419">
        <v>0</v>
      </c>
      <c r="FC13" s="419">
        <v>9.3929088469492297E-4</v>
      </c>
      <c r="FD13" s="420">
        <v>7.6478267366541404E-3</v>
      </c>
      <c r="FE13" s="419">
        <v>9.5429428145092404E-4</v>
      </c>
      <c r="FF13" s="419">
        <v>7.6478267366541404E-3</v>
      </c>
      <c r="FG13" s="417">
        <v>6.4976937841860902</v>
      </c>
      <c r="FH13" s="419">
        <v>3.2122203948180799</v>
      </c>
      <c r="FI13" s="419">
        <v>1.52365637514184E-2</v>
      </c>
      <c r="FJ13" s="420">
        <v>1.98054784909844E-3</v>
      </c>
      <c r="FK13" s="419">
        <v>1.3701444973259801E-3</v>
      </c>
      <c r="FL13" s="419">
        <v>1.98054784909844E-3</v>
      </c>
      <c r="FM13" s="417">
        <v>1.1930469197931001E-2</v>
      </c>
      <c r="FN13" s="419">
        <v>9.4081380172495205E-2</v>
      </c>
      <c r="FO13" s="419">
        <v>0</v>
      </c>
      <c r="FP13" s="420">
        <v>0</v>
      </c>
      <c r="FQ13" s="419">
        <v>0</v>
      </c>
      <c r="FR13" s="419">
        <v>0</v>
      </c>
    </row>
    <row r="14" spans="2:174">
      <c r="B14" s="73" t="s">
        <v>17</v>
      </c>
      <c r="C14" s="73" t="s">
        <v>51</v>
      </c>
      <c r="D14" s="143" t="s">
        <v>117</v>
      </c>
      <c r="E14" s="73">
        <v>34.299999999999997</v>
      </c>
      <c r="F14" s="143">
        <v>240</v>
      </c>
      <c r="G14" s="397" t="s">
        <v>315</v>
      </c>
      <c r="H14" s="73" t="s">
        <v>99</v>
      </c>
      <c r="I14" s="416" t="s">
        <v>1158</v>
      </c>
      <c r="J14" s="416">
        <v>1</v>
      </c>
      <c r="K14" s="416" t="s">
        <v>1159</v>
      </c>
      <c r="L14" s="416" t="s">
        <v>1161</v>
      </c>
      <c r="M14" s="421" t="s">
        <v>32</v>
      </c>
      <c r="N14" s="73">
        <v>1.3</v>
      </c>
      <c r="P14" s="417">
        <v>8.1700355087049594</v>
      </c>
      <c r="Q14" s="418">
        <v>4.5815735475118098</v>
      </c>
      <c r="R14" s="418">
        <v>5.6410031294748801E-2</v>
      </c>
      <c r="S14" s="417">
        <v>13.5625707018777</v>
      </c>
      <c r="T14" s="418">
        <v>26.381514359881901</v>
      </c>
      <c r="U14" s="418">
        <v>1.2193227829220299</v>
      </c>
      <c r="V14" s="417">
        <v>51413.1732440626</v>
      </c>
      <c r="W14" s="418">
        <v>2591.3963317162202</v>
      </c>
      <c r="X14" s="418">
        <v>0.28005577341641302</v>
      </c>
      <c r="Y14" s="417">
        <v>103.671190125379</v>
      </c>
      <c r="Z14" s="418">
        <v>111.091495376266</v>
      </c>
      <c r="AA14" s="418">
        <v>0.715156231844987</v>
      </c>
      <c r="AB14" s="417">
        <v>142649.13759940199</v>
      </c>
      <c r="AC14" s="419">
        <v>3852.5109569338001</v>
      </c>
      <c r="AD14" s="419">
        <v>0.64913006713492705</v>
      </c>
      <c r="AE14" s="417">
        <v>272608.52540057199</v>
      </c>
      <c r="AF14" s="419">
        <v>5325.3472252849997</v>
      </c>
      <c r="AG14" s="419">
        <v>125.162328670655</v>
      </c>
      <c r="AH14" s="420">
        <v>2.4859273916906299</v>
      </c>
      <c r="AI14" s="419">
        <v>56.914094123661002</v>
      </c>
      <c r="AJ14" s="419">
        <v>2.4859273916906299</v>
      </c>
      <c r="AK14" s="417">
        <v>359.27641390250699</v>
      </c>
      <c r="AL14" s="419">
        <v>511.75516341101002</v>
      </c>
      <c r="AM14" s="419">
        <v>25.421338903540899</v>
      </c>
      <c r="AN14" s="420">
        <v>52.954340158682001</v>
      </c>
      <c r="AO14" s="419">
        <v>887.374614005578</v>
      </c>
      <c r="AP14" s="419">
        <v>52.954340158682001</v>
      </c>
      <c r="AQ14" s="417">
        <v>4475.9779677237102</v>
      </c>
      <c r="AR14" s="419">
        <v>661.93058786511597</v>
      </c>
      <c r="AS14" s="419">
        <v>0.75015890998881796</v>
      </c>
      <c r="AT14" s="417">
        <v>53699.294709298701</v>
      </c>
      <c r="AU14" s="419">
        <v>4942.2411194823699</v>
      </c>
      <c r="AV14" s="419">
        <v>30.031762536590399</v>
      </c>
      <c r="AW14" s="417">
        <v>2.0598617265241899</v>
      </c>
      <c r="AX14" s="419">
        <v>2.9446769083538902</v>
      </c>
      <c r="AY14" s="419">
        <v>0.158961449010113</v>
      </c>
      <c r="AZ14" s="417">
        <v>323.69373357349701</v>
      </c>
      <c r="BA14" s="419">
        <v>210.17205972111299</v>
      </c>
      <c r="BB14" s="419">
        <v>0.44074072583233898</v>
      </c>
      <c r="BC14" s="420">
        <v>0.13498924963133599</v>
      </c>
      <c r="BD14" s="419">
        <v>2.2178908602240899</v>
      </c>
      <c r="BE14" s="419">
        <v>0.13498924963133599</v>
      </c>
      <c r="BF14" s="420">
        <v>4.3420653480812099</v>
      </c>
      <c r="BG14" s="419">
        <v>62.948367195301302</v>
      </c>
      <c r="BH14" s="419">
        <v>4.3420653480812099</v>
      </c>
      <c r="BI14" s="417">
        <v>21.863621463622099</v>
      </c>
      <c r="BJ14" s="419">
        <v>12.5568299830065</v>
      </c>
      <c r="BK14" s="419">
        <v>0.179655451553936</v>
      </c>
      <c r="BL14" s="417">
        <v>2123.8295471266501</v>
      </c>
      <c r="BM14" s="419">
        <v>1176.6949274077199</v>
      </c>
      <c r="BN14" s="419">
        <v>0.88831523992305494</v>
      </c>
      <c r="BO14" s="417">
        <v>2202.4823402163502</v>
      </c>
      <c r="BP14" s="419">
        <v>1179.3653112161301</v>
      </c>
      <c r="BQ14" s="419">
        <v>1.7660200057415401</v>
      </c>
      <c r="BR14" s="417">
        <v>0.336875102592543</v>
      </c>
      <c r="BS14" s="419">
        <v>0.40188854149072401</v>
      </c>
      <c r="BT14" s="419">
        <v>5.7155047492547101E-3</v>
      </c>
      <c r="BU14" s="420">
        <v>0.57541197098578001</v>
      </c>
      <c r="BV14" s="419">
        <v>10.8251989367488</v>
      </c>
      <c r="BW14" s="419">
        <v>0.57541197098578001</v>
      </c>
      <c r="BX14" s="417">
        <v>0.88462337738290497</v>
      </c>
      <c r="BY14" s="419">
        <v>1.3228000665969799</v>
      </c>
      <c r="BZ14" s="419">
        <v>4.9058214593975802E-2</v>
      </c>
      <c r="CA14" s="417">
        <v>10.330213094432301</v>
      </c>
      <c r="CB14" s="419">
        <v>7.8423183281748896</v>
      </c>
      <c r="CC14" s="419">
        <v>0.16762823808352201</v>
      </c>
      <c r="CD14" s="417">
        <v>81.342876560036103</v>
      </c>
      <c r="CE14" s="419">
        <v>15.3746338349662</v>
      </c>
      <c r="CF14" s="419">
        <v>1.0553014787863101E-2</v>
      </c>
      <c r="CG14" s="417">
        <v>1.1745539409483201</v>
      </c>
      <c r="CH14" s="419">
        <v>2.4345880222343999</v>
      </c>
      <c r="CI14" s="419">
        <v>0.118486511740007</v>
      </c>
      <c r="CJ14" s="420">
        <v>8.4341711859230298E-2</v>
      </c>
      <c r="CK14" s="419">
        <v>1.0571853505520801</v>
      </c>
      <c r="CL14" s="419">
        <v>8.4341711859230298E-2</v>
      </c>
      <c r="CM14" s="417">
        <v>1.0517114109902701</v>
      </c>
      <c r="CN14" s="419">
        <v>1.0569596191800099</v>
      </c>
      <c r="CO14" s="419">
        <v>1.6070047545033599E-2</v>
      </c>
      <c r="CP14" s="417">
        <v>1216.00072609837</v>
      </c>
      <c r="CQ14" s="419">
        <v>129.09702495341401</v>
      </c>
      <c r="CR14" s="419">
        <v>1.27686119360593E-2</v>
      </c>
      <c r="CS14" s="417">
        <v>0.470946351472396</v>
      </c>
      <c r="CT14" s="419">
        <v>1.13089181080537</v>
      </c>
      <c r="CU14" s="419">
        <v>4.8102371584417903E-3</v>
      </c>
      <c r="CV14" s="417">
        <v>1.0912008453050901</v>
      </c>
      <c r="CW14" s="419">
        <v>2.8238993843630298</v>
      </c>
      <c r="CX14" s="419">
        <v>6.9556107394708596E-3</v>
      </c>
      <c r="CY14" s="417">
        <v>0.134770633478906</v>
      </c>
      <c r="CZ14" s="419">
        <v>0.30290548990750499</v>
      </c>
      <c r="DA14" s="419">
        <v>1.21137877775283E-3</v>
      </c>
      <c r="DB14" s="417">
        <v>2.7195007471863899E-2</v>
      </c>
      <c r="DC14" s="419">
        <v>0.34408703037837102</v>
      </c>
      <c r="DD14" s="419">
        <v>1.009892394404E-2</v>
      </c>
      <c r="DE14" s="417">
        <v>6.4402351816768094E-2</v>
      </c>
      <c r="DF14" s="419">
        <v>0.38043904284783597</v>
      </c>
      <c r="DG14" s="419">
        <v>1.22633373574764E-2</v>
      </c>
      <c r="DH14" s="417">
        <v>1.3352601167672401E-2</v>
      </c>
      <c r="DI14" s="419">
        <v>0.15171870746702201</v>
      </c>
      <c r="DJ14" s="419">
        <v>5.99977389970724E-3</v>
      </c>
      <c r="DK14" s="417">
        <v>851.96017344126005</v>
      </c>
      <c r="DL14" s="419">
        <v>187.305792870278</v>
      </c>
      <c r="DM14" s="419">
        <v>1.66209020568725E-2</v>
      </c>
      <c r="DN14" s="417">
        <v>13.761006173310699</v>
      </c>
      <c r="DO14" s="419">
        <v>3.94892976457376</v>
      </c>
      <c r="DP14" s="419">
        <v>1.57182106586177E-3</v>
      </c>
      <c r="DQ14" s="417">
        <v>21.161785758437901</v>
      </c>
      <c r="DR14" s="419">
        <v>4.8786777320347303</v>
      </c>
      <c r="DS14" s="419">
        <v>1.6314994805436201E-3</v>
      </c>
      <c r="DT14" s="417">
        <v>2.0563299015952499</v>
      </c>
      <c r="DU14" s="419">
        <v>0.84238847847079301</v>
      </c>
      <c r="DV14" s="419">
        <v>0</v>
      </c>
      <c r="DW14" s="417">
        <v>5.8257534381759601</v>
      </c>
      <c r="DX14" s="419">
        <v>3.7646222015950399</v>
      </c>
      <c r="DY14" s="419">
        <v>0</v>
      </c>
      <c r="DZ14" s="417">
        <v>0.63011944674261899</v>
      </c>
      <c r="EA14" s="419">
        <v>1.3207603358604001</v>
      </c>
      <c r="EB14" s="419">
        <v>0</v>
      </c>
      <c r="EC14" s="417">
        <v>12.3388977816573</v>
      </c>
      <c r="ED14" s="419">
        <v>2.7843125800341602</v>
      </c>
      <c r="EE14" s="419">
        <v>2.7326286818300399E-3</v>
      </c>
      <c r="EF14" s="417">
        <v>0.28761496731554098</v>
      </c>
      <c r="EG14" s="419">
        <v>0.68696186433663498</v>
      </c>
      <c r="EH14" s="419">
        <v>6.7935468889978902E-3</v>
      </c>
      <c r="EI14" s="417">
        <v>2.4553640046893799E-2</v>
      </c>
      <c r="EJ14" s="419">
        <v>8.5519250376583394E-2</v>
      </c>
      <c r="EK14" s="419">
        <v>0</v>
      </c>
      <c r="EL14" s="417">
        <v>0.12024967003555501</v>
      </c>
      <c r="EM14" s="419">
        <v>0.38948533685507197</v>
      </c>
      <c r="EN14" s="419">
        <v>4.3253396359199496E-3</v>
      </c>
      <c r="EO14" s="417">
        <v>1.8135957647616999E-2</v>
      </c>
      <c r="EP14" s="419">
        <v>8.0298390471338604E-2</v>
      </c>
      <c r="EQ14" s="419">
        <v>1.92028580214853E-3</v>
      </c>
      <c r="ER14" s="417">
        <v>7.04621136294553E-2</v>
      </c>
      <c r="ES14" s="419">
        <v>0.35389260446960402</v>
      </c>
      <c r="ET14" s="419">
        <v>3.3986667380883598E-3</v>
      </c>
      <c r="EU14" s="417">
        <v>3.3292537737880002E-3</v>
      </c>
      <c r="EV14" s="419">
        <v>3.4592694934396997E-2</v>
      </c>
      <c r="EW14" s="419">
        <v>1.2109317041334401E-3</v>
      </c>
      <c r="EX14" s="420">
        <v>0</v>
      </c>
      <c r="EY14" s="419">
        <v>0.32387612019456902</v>
      </c>
      <c r="EZ14" s="419">
        <v>0</v>
      </c>
      <c r="FA14" s="420">
        <v>0</v>
      </c>
      <c r="FB14" s="419">
        <v>5.9722700361684103E-2</v>
      </c>
      <c r="FC14" s="419">
        <v>9.3929088469492297E-4</v>
      </c>
      <c r="FD14" s="420">
        <v>7.6478267366541404E-3</v>
      </c>
      <c r="FE14" s="419">
        <v>1.0273884116561501E-3</v>
      </c>
      <c r="FF14" s="419">
        <v>7.6478267366541404E-3</v>
      </c>
      <c r="FG14" s="417">
        <v>6.0940549470251701</v>
      </c>
      <c r="FH14" s="419">
        <v>2.2864395810672602</v>
      </c>
      <c r="FI14" s="419">
        <v>1.52365637514184E-2</v>
      </c>
      <c r="FJ14" s="420">
        <v>1.98054784909844E-3</v>
      </c>
      <c r="FK14" s="419">
        <v>4.0235056647161899E-2</v>
      </c>
      <c r="FL14" s="419">
        <v>1.98054784909844E-3</v>
      </c>
      <c r="FM14" s="417">
        <v>0.12913385019213799</v>
      </c>
      <c r="FN14" s="419">
        <v>0.39777381237947401</v>
      </c>
      <c r="FO14" s="419">
        <v>0</v>
      </c>
      <c r="FP14" s="420">
        <v>0</v>
      </c>
      <c r="FQ14" s="419">
        <v>0</v>
      </c>
      <c r="FR14" s="419">
        <v>0</v>
      </c>
    </row>
    <row r="15" spans="2:174">
      <c r="B15" s="73" t="s">
        <v>17</v>
      </c>
      <c r="C15" s="73" t="s">
        <v>51</v>
      </c>
      <c r="D15" s="143" t="s">
        <v>117</v>
      </c>
      <c r="E15" s="143">
        <v>34.299999999999997</v>
      </c>
      <c r="F15" s="143">
        <v>240</v>
      </c>
      <c r="G15" s="397" t="s">
        <v>315</v>
      </c>
      <c r="H15" s="73" t="s">
        <v>99</v>
      </c>
      <c r="I15" s="416" t="s">
        <v>1158</v>
      </c>
      <c r="J15" s="416">
        <v>1</v>
      </c>
      <c r="K15" s="416" t="s">
        <v>1159</v>
      </c>
      <c r="L15" s="416" t="s">
        <v>1161</v>
      </c>
      <c r="M15" s="421" t="s">
        <v>32</v>
      </c>
      <c r="N15" s="73">
        <v>1.3</v>
      </c>
      <c r="P15" s="417">
        <v>6.5715860860606501</v>
      </c>
      <c r="Q15" s="418">
        <v>3.9850932995700599</v>
      </c>
      <c r="R15" s="418">
        <v>5.6410031294748801E-2</v>
      </c>
      <c r="S15" s="417">
        <v>12.579961287765901</v>
      </c>
      <c r="T15" s="418">
        <v>15.715787494701599</v>
      </c>
      <c r="U15" s="418">
        <v>1.2193227829220299</v>
      </c>
      <c r="V15" s="417">
        <v>52787.160371408798</v>
      </c>
      <c r="W15" s="418">
        <v>2993.7920309147398</v>
      </c>
      <c r="X15" s="418">
        <v>0.28005577341641302</v>
      </c>
      <c r="Y15" s="417">
        <v>132.486164975592</v>
      </c>
      <c r="Z15" s="418">
        <v>178.411480415467</v>
      </c>
      <c r="AA15" s="418">
        <v>0.715156231844987</v>
      </c>
      <c r="AB15" s="417">
        <v>138480.05774396399</v>
      </c>
      <c r="AC15" s="419">
        <v>4124.2874831025301</v>
      </c>
      <c r="AD15" s="419">
        <v>0.64913006713492705</v>
      </c>
      <c r="AE15" s="417">
        <v>278101.382715585</v>
      </c>
      <c r="AF15" s="419">
        <v>4498.1044447413296</v>
      </c>
      <c r="AG15" s="419">
        <v>125.162328670655</v>
      </c>
      <c r="AH15" s="420">
        <v>2.4859273916906299</v>
      </c>
      <c r="AI15" s="419">
        <v>50.563744761071398</v>
      </c>
      <c r="AJ15" s="419">
        <v>2.4859273916906299</v>
      </c>
      <c r="AK15" s="417">
        <v>443.339775109117</v>
      </c>
      <c r="AL15" s="419">
        <v>807.94309057612998</v>
      </c>
      <c r="AM15" s="419">
        <v>25.421338903540899</v>
      </c>
      <c r="AN15" s="420">
        <v>52.954340158682001</v>
      </c>
      <c r="AO15" s="419">
        <v>1238.68797598845</v>
      </c>
      <c r="AP15" s="419">
        <v>52.954340158682001</v>
      </c>
      <c r="AQ15" s="417">
        <v>4744.5820567709798</v>
      </c>
      <c r="AR15" s="419">
        <v>752.05697899040399</v>
      </c>
      <c r="AS15" s="419">
        <v>0.75015890998881796</v>
      </c>
      <c r="AT15" s="417">
        <v>49558.699280950299</v>
      </c>
      <c r="AU15" s="419">
        <v>4827.8511854643702</v>
      </c>
      <c r="AV15" s="419">
        <v>30.031762536590399</v>
      </c>
      <c r="AW15" s="417">
        <v>1.40090161998104</v>
      </c>
      <c r="AX15" s="419">
        <v>2.6398769285713701</v>
      </c>
      <c r="AY15" s="419">
        <v>0.158961449010113</v>
      </c>
      <c r="AZ15" s="417">
        <v>243.45973531291401</v>
      </c>
      <c r="BA15" s="419">
        <v>84.695033097934399</v>
      </c>
      <c r="BB15" s="419">
        <v>0.44074072583233898</v>
      </c>
      <c r="BC15" s="420">
        <v>0.13498924963133599</v>
      </c>
      <c r="BD15" s="419">
        <v>3.2956988425006801</v>
      </c>
      <c r="BE15" s="419">
        <v>0.13498924963133599</v>
      </c>
      <c r="BF15" s="420">
        <v>4.3420653480812099</v>
      </c>
      <c r="BG15" s="419">
        <v>100.739140784406</v>
      </c>
      <c r="BH15" s="419">
        <v>4.3420653480812099</v>
      </c>
      <c r="BI15" s="417">
        <v>22.195837165272</v>
      </c>
      <c r="BJ15" s="419">
        <v>6.9282669670990797</v>
      </c>
      <c r="BK15" s="419">
        <v>0.179655451553936</v>
      </c>
      <c r="BL15" s="417">
        <v>2124.1431000419402</v>
      </c>
      <c r="BM15" s="419">
        <v>1078.5524047531101</v>
      </c>
      <c r="BN15" s="419">
        <v>0.88831523992305494</v>
      </c>
      <c r="BO15" s="417">
        <v>2145.8621924314698</v>
      </c>
      <c r="BP15" s="419">
        <v>1097.08988321893</v>
      </c>
      <c r="BQ15" s="419">
        <v>1.7660200057415401</v>
      </c>
      <c r="BR15" s="417">
        <v>0.34382851811015502</v>
      </c>
      <c r="BS15" s="419">
        <v>0.36208951853253801</v>
      </c>
      <c r="BT15" s="419">
        <v>5.7155047492547101E-3</v>
      </c>
      <c r="BU15" s="420">
        <v>0.57541197098578001</v>
      </c>
      <c r="BV15" s="419">
        <v>11.9259477127747</v>
      </c>
      <c r="BW15" s="419">
        <v>0.57541197098578001</v>
      </c>
      <c r="BX15" s="417">
        <v>1.0369128952573601</v>
      </c>
      <c r="BY15" s="419">
        <v>1.5824662610515201</v>
      </c>
      <c r="BZ15" s="419">
        <v>4.9058214593975802E-2</v>
      </c>
      <c r="CA15" s="417">
        <v>9.7800326885352806</v>
      </c>
      <c r="CB15" s="419">
        <v>6.1321708573649598</v>
      </c>
      <c r="CC15" s="419">
        <v>0.16762823808352201</v>
      </c>
      <c r="CD15" s="417">
        <v>78.651637923457201</v>
      </c>
      <c r="CE15" s="419">
        <v>22.8873317907385</v>
      </c>
      <c r="CF15" s="419">
        <v>1.0553014787863101E-2</v>
      </c>
      <c r="CG15" s="417">
        <v>0.63268877653620803</v>
      </c>
      <c r="CH15" s="419">
        <v>1.54625873829709</v>
      </c>
      <c r="CI15" s="419">
        <v>0.118486511740007</v>
      </c>
      <c r="CJ15" s="420">
        <v>8.4341711859230298E-2</v>
      </c>
      <c r="CK15" s="419">
        <v>1.1319426556804</v>
      </c>
      <c r="CL15" s="419">
        <v>8.4341711859230298E-2</v>
      </c>
      <c r="CM15" s="417">
        <v>1.20177746027383</v>
      </c>
      <c r="CN15" s="419">
        <v>1.01285294992283</v>
      </c>
      <c r="CO15" s="419">
        <v>1.6070047545033599E-2</v>
      </c>
      <c r="CP15" s="417">
        <v>1177.78610215546</v>
      </c>
      <c r="CQ15" s="419">
        <v>108.44391884887</v>
      </c>
      <c r="CR15" s="419">
        <v>1.27686119360593E-2</v>
      </c>
      <c r="CS15" s="417">
        <v>0.43708333713688002</v>
      </c>
      <c r="CT15" s="419">
        <v>1.70345665020265</v>
      </c>
      <c r="CU15" s="419">
        <v>4.8102371584417903E-3</v>
      </c>
      <c r="CV15" s="417">
        <v>0.18337937075185401</v>
      </c>
      <c r="CW15" s="419">
        <v>0.39561672385275698</v>
      </c>
      <c r="CX15" s="419">
        <v>6.9556107394708596E-3</v>
      </c>
      <c r="CY15" s="417">
        <v>7.5954371630957904E-2</v>
      </c>
      <c r="CZ15" s="419">
        <v>0.45403966060129503</v>
      </c>
      <c r="DA15" s="419">
        <v>1.21137877775283E-3</v>
      </c>
      <c r="DB15" s="417">
        <v>0.11868076519300599</v>
      </c>
      <c r="DC15" s="419">
        <v>0.71769316870237498</v>
      </c>
      <c r="DD15" s="419">
        <v>1.009892394404E-2</v>
      </c>
      <c r="DE15" s="417">
        <v>5.44826928906538E-2</v>
      </c>
      <c r="DF15" s="419">
        <v>0.311641791283362</v>
      </c>
      <c r="DG15" s="419">
        <v>1.22633373574764E-2</v>
      </c>
      <c r="DH15" s="420">
        <v>5.99977389970724E-3</v>
      </c>
      <c r="DI15" s="419">
        <v>1.3043112196247501E-3</v>
      </c>
      <c r="DJ15" s="419">
        <v>5.99977389970724E-3</v>
      </c>
      <c r="DK15" s="417">
        <v>790.92351011189203</v>
      </c>
      <c r="DL15" s="419">
        <v>254.193303925506</v>
      </c>
      <c r="DM15" s="419">
        <v>1.66209020568725E-2</v>
      </c>
      <c r="DN15" s="417">
        <v>14.355964684496101</v>
      </c>
      <c r="DO15" s="419">
        <v>3.0599120580552199</v>
      </c>
      <c r="DP15" s="419">
        <v>1.57182106586177E-3</v>
      </c>
      <c r="DQ15" s="417">
        <v>21.1531668698997</v>
      </c>
      <c r="DR15" s="419">
        <v>3.2431052230522699</v>
      </c>
      <c r="DS15" s="419">
        <v>1.6314994805436201E-3</v>
      </c>
      <c r="DT15" s="417">
        <v>1.90472459674021</v>
      </c>
      <c r="DU15" s="419">
        <v>0.97979785862026503</v>
      </c>
      <c r="DV15" s="419">
        <v>0</v>
      </c>
      <c r="DW15" s="417">
        <v>5.5221358792646802</v>
      </c>
      <c r="DX15" s="419">
        <v>4.07566046793964</v>
      </c>
      <c r="DY15" s="419">
        <v>0</v>
      </c>
      <c r="DZ15" s="417">
        <v>0.23009112656254499</v>
      </c>
      <c r="EA15" s="419">
        <v>0.70198504680210705</v>
      </c>
      <c r="EB15" s="419">
        <v>0</v>
      </c>
      <c r="EC15" s="417">
        <v>12.4130113340587</v>
      </c>
      <c r="ED15" s="419">
        <v>3.1162107608409801</v>
      </c>
      <c r="EE15" s="419">
        <v>2.7326286818300399E-3</v>
      </c>
      <c r="EF15" s="417">
        <v>7.9690840053001394E-2</v>
      </c>
      <c r="EG15" s="419">
        <v>0.42208463307343502</v>
      </c>
      <c r="EH15" s="419">
        <v>6.7935468889978902E-3</v>
      </c>
      <c r="EI15" s="417">
        <v>-1.1523538165251999E-3</v>
      </c>
      <c r="EJ15" s="419">
        <v>5.6531164580741997E-5</v>
      </c>
      <c r="EK15" s="419">
        <v>0</v>
      </c>
      <c r="EL15" s="417">
        <v>0</v>
      </c>
      <c r="EM15" s="419">
        <v>0</v>
      </c>
      <c r="EN15" s="419">
        <v>4.3253396359199496E-3</v>
      </c>
      <c r="EO15" s="417">
        <v>2.2098065812520301E-2</v>
      </c>
      <c r="EP15" s="419">
        <v>8.0031014128984598E-2</v>
      </c>
      <c r="EQ15" s="419">
        <v>1.92028580214853E-3</v>
      </c>
      <c r="ER15" s="420">
        <v>0</v>
      </c>
      <c r="ES15" s="419">
        <v>7.08348573643264E-4</v>
      </c>
      <c r="ET15" s="419">
        <v>3.3986667380883598E-3</v>
      </c>
      <c r="EU15" s="420">
        <v>1.2109317041334401E-3</v>
      </c>
      <c r="EV15" s="419">
        <v>0</v>
      </c>
      <c r="EW15" s="419">
        <v>1.2109317041334401E-3</v>
      </c>
      <c r="EX15" s="420">
        <v>0</v>
      </c>
      <c r="EY15" s="419">
        <v>2.9265896421134998E-4</v>
      </c>
      <c r="EZ15" s="419">
        <v>0</v>
      </c>
      <c r="FA15" s="420">
        <v>0</v>
      </c>
      <c r="FB15" s="419">
        <v>0</v>
      </c>
      <c r="FC15" s="419">
        <v>9.3929088469492297E-4</v>
      </c>
      <c r="FD15" s="420">
        <v>7.6478267366541404E-3</v>
      </c>
      <c r="FE15" s="419">
        <v>5.6781535269566602E-4</v>
      </c>
      <c r="FF15" s="419">
        <v>7.6478267366541404E-3</v>
      </c>
      <c r="FG15" s="417">
        <v>5.6883714697164196</v>
      </c>
      <c r="FH15" s="419">
        <v>2.9833172151284999</v>
      </c>
      <c r="FI15" s="419">
        <v>1.52365637514184E-2</v>
      </c>
      <c r="FJ15" s="420">
        <v>1.98054784909844E-3</v>
      </c>
      <c r="FK15" s="419">
        <v>8.2424974459915804E-4</v>
      </c>
      <c r="FL15" s="419">
        <v>1.98054784909844E-3</v>
      </c>
      <c r="FM15" s="417">
        <v>3.0313860153340599E-2</v>
      </c>
      <c r="FN15" s="419">
        <v>0.17016627509142701</v>
      </c>
      <c r="FO15" s="419">
        <v>0</v>
      </c>
      <c r="FP15" s="420">
        <v>0</v>
      </c>
      <c r="FQ15" s="419">
        <v>0</v>
      </c>
      <c r="FR15" s="419">
        <v>0</v>
      </c>
    </row>
    <row r="16" spans="2:174">
      <c r="B16" s="73" t="s">
        <v>17</v>
      </c>
      <c r="C16" s="73" t="s">
        <v>51</v>
      </c>
      <c r="D16" s="143" t="s">
        <v>117</v>
      </c>
      <c r="E16" s="73">
        <v>34.299999999999997</v>
      </c>
      <c r="F16" s="143">
        <v>240</v>
      </c>
      <c r="G16" s="397" t="s">
        <v>315</v>
      </c>
      <c r="H16" s="73" t="s">
        <v>99</v>
      </c>
      <c r="I16" s="416" t="s">
        <v>1158</v>
      </c>
      <c r="J16" s="416">
        <v>1</v>
      </c>
      <c r="K16" s="416" t="s">
        <v>1159</v>
      </c>
      <c r="L16" s="416" t="s">
        <v>1161</v>
      </c>
      <c r="M16" s="421" t="s">
        <v>32</v>
      </c>
      <c r="N16" s="73">
        <v>1.3</v>
      </c>
      <c r="P16" s="417">
        <v>8.1004962118131001</v>
      </c>
      <c r="Q16" s="418">
        <v>2.9962701546274699</v>
      </c>
      <c r="R16" s="418">
        <v>5.6410031294748801E-2</v>
      </c>
      <c r="S16" s="417">
        <v>20.931385854007999</v>
      </c>
      <c r="T16" s="418">
        <v>26.166325621745699</v>
      </c>
      <c r="U16" s="418">
        <v>1.2193227829220299</v>
      </c>
      <c r="V16" s="417">
        <v>52740.236781739797</v>
      </c>
      <c r="W16" s="418">
        <v>2743.3385059862899</v>
      </c>
      <c r="X16" s="418">
        <v>0.28005577341641302</v>
      </c>
      <c r="Y16" s="417">
        <v>430.94387726158197</v>
      </c>
      <c r="Z16" s="418">
        <v>141.226534137974</v>
      </c>
      <c r="AA16" s="418">
        <v>0.715156231844987</v>
      </c>
      <c r="AB16" s="417">
        <v>137782.91722682401</v>
      </c>
      <c r="AC16" s="419">
        <v>6481.5020081463699</v>
      </c>
      <c r="AD16" s="419">
        <v>0.64913006713492705</v>
      </c>
      <c r="AE16" s="417">
        <v>276714.119637903</v>
      </c>
      <c r="AF16" s="419">
        <v>7246.4897542145</v>
      </c>
      <c r="AG16" s="419">
        <v>125.162328670655</v>
      </c>
      <c r="AH16" s="417">
        <v>11.3668431789461</v>
      </c>
      <c r="AI16" s="419">
        <v>54.971760865336002</v>
      </c>
      <c r="AJ16" s="419">
        <v>2.4859273916906299</v>
      </c>
      <c r="AK16" s="417">
        <v>482.80127010861099</v>
      </c>
      <c r="AL16" s="419">
        <v>537.09681815005194</v>
      </c>
      <c r="AM16" s="419">
        <v>25.421338903540899</v>
      </c>
      <c r="AN16" s="417">
        <v>88.471690946197995</v>
      </c>
      <c r="AO16" s="419">
        <v>1052.5796314673601</v>
      </c>
      <c r="AP16" s="419">
        <v>52.954340158682001</v>
      </c>
      <c r="AQ16" s="417">
        <v>5630.27824366201</v>
      </c>
      <c r="AR16" s="419">
        <v>1397.0489769793601</v>
      </c>
      <c r="AS16" s="419">
        <v>0.75015890998881796</v>
      </c>
      <c r="AT16" s="417">
        <v>47805.099274605498</v>
      </c>
      <c r="AU16" s="419">
        <v>6678.7939092757497</v>
      </c>
      <c r="AV16" s="419">
        <v>30.031762536590399</v>
      </c>
      <c r="AW16" s="417">
        <v>2.1498391932980101</v>
      </c>
      <c r="AX16" s="419">
        <v>2.4063640848730801</v>
      </c>
      <c r="AY16" s="419">
        <v>0.158961449010113</v>
      </c>
      <c r="AZ16" s="417">
        <v>216.70696135625101</v>
      </c>
      <c r="BA16" s="419">
        <v>72.078991553765107</v>
      </c>
      <c r="BB16" s="419">
        <v>0.44074072583233898</v>
      </c>
      <c r="BC16" s="420">
        <v>0.13498924963133599</v>
      </c>
      <c r="BD16" s="419">
        <v>1.68248007248222</v>
      </c>
      <c r="BE16" s="419">
        <v>0.13498924963133599</v>
      </c>
      <c r="BF16" s="420">
        <v>4.3420653480812099</v>
      </c>
      <c r="BG16" s="419">
        <v>101.109091996139</v>
      </c>
      <c r="BH16" s="419">
        <v>4.3420653480812099</v>
      </c>
      <c r="BI16" s="417">
        <v>35.025318526896299</v>
      </c>
      <c r="BJ16" s="419">
        <v>11.8562877365381</v>
      </c>
      <c r="BK16" s="419">
        <v>0.179655451553936</v>
      </c>
      <c r="BL16" s="417">
        <v>6787.4365662686996</v>
      </c>
      <c r="BM16" s="419">
        <v>2315.1291209586402</v>
      </c>
      <c r="BN16" s="419">
        <v>0.88831523992305494</v>
      </c>
      <c r="BO16" s="417">
        <v>6967.9261191828</v>
      </c>
      <c r="BP16" s="419">
        <v>2209.59943946559</v>
      </c>
      <c r="BQ16" s="419">
        <v>1.7660200057415401</v>
      </c>
      <c r="BR16" s="417">
        <v>0.88139887606728395</v>
      </c>
      <c r="BS16" s="419">
        <v>0.56937171681558296</v>
      </c>
      <c r="BT16" s="419">
        <v>5.7155047492547101E-3</v>
      </c>
      <c r="BU16" s="420">
        <v>0.57541197098578001</v>
      </c>
      <c r="BV16" s="419">
        <v>12.2105060042235</v>
      </c>
      <c r="BW16" s="419">
        <v>0.57541197098578001</v>
      </c>
      <c r="BX16" s="417">
        <v>2.8803157702578099</v>
      </c>
      <c r="BY16" s="419">
        <v>1.70685924433965</v>
      </c>
      <c r="BZ16" s="419">
        <v>4.9058214593975802E-2</v>
      </c>
      <c r="CA16" s="417">
        <v>18.132320911999098</v>
      </c>
      <c r="CB16" s="419">
        <v>7.7481105631268496</v>
      </c>
      <c r="CC16" s="419">
        <v>0.16762823808352201</v>
      </c>
      <c r="CD16" s="417">
        <v>80.435990637156607</v>
      </c>
      <c r="CE16" s="419">
        <v>10.697473728436099</v>
      </c>
      <c r="CF16" s="419">
        <v>1.0553014787863101E-2</v>
      </c>
      <c r="CG16" s="417">
        <v>1.6123016313966401</v>
      </c>
      <c r="CH16" s="419">
        <v>3.24620256417706</v>
      </c>
      <c r="CI16" s="419">
        <v>0.118486511740007</v>
      </c>
      <c r="CJ16" s="420">
        <v>8.4341711859230298E-2</v>
      </c>
      <c r="CK16" s="419">
        <v>1.00967437513595</v>
      </c>
      <c r="CL16" s="419">
        <v>8.4341711859230298E-2</v>
      </c>
      <c r="CM16" s="417">
        <v>2.1403176629491099</v>
      </c>
      <c r="CN16" s="419">
        <v>1.4943725438681601</v>
      </c>
      <c r="CO16" s="419">
        <v>1.6070047545033599E-2</v>
      </c>
      <c r="CP16" s="417">
        <v>1171.55265916797</v>
      </c>
      <c r="CQ16" s="419">
        <v>123.955102933623</v>
      </c>
      <c r="CR16" s="419">
        <v>1.27686119360593E-2</v>
      </c>
      <c r="CS16" s="417">
        <v>0.38631786506904298</v>
      </c>
      <c r="CT16" s="419">
        <v>0.44453010075620297</v>
      </c>
      <c r="CU16" s="419">
        <v>4.8102371584417903E-3</v>
      </c>
      <c r="CV16" s="417">
        <v>0.19982458325595501</v>
      </c>
      <c r="CW16" s="419">
        <v>0.48368172096518203</v>
      </c>
      <c r="CX16" s="419">
        <v>6.9556107394708596E-3</v>
      </c>
      <c r="CY16" s="417">
        <v>2.88119458439338E-2</v>
      </c>
      <c r="CZ16" s="419">
        <v>0.114105835380194</v>
      </c>
      <c r="DA16" s="419">
        <v>1.21137877775283E-3</v>
      </c>
      <c r="DB16" s="417">
        <v>9.4515694619272006E-2</v>
      </c>
      <c r="DC16" s="419">
        <v>0.44074060816152699</v>
      </c>
      <c r="DD16" s="419">
        <v>1.009892394404E-2</v>
      </c>
      <c r="DE16" s="417">
        <v>0.17196200852773399</v>
      </c>
      <c r="DF16" s="419">
        <v>0.40112498886272702</v>
      </c>
      <c r="DG16" s="419">
        <v>1.22633373574764E-2</v>
      </c>
      <c r="DH16" s="417">
        <v>2.6481743082524701E-2</v>
      </c>
      <c r="DI16" s="419">
        <v>0.158269314203551</v>
      </c>
      <c r="DJ16" s="419">
        <v>5.99977389970724E-3</v>
      </c>
      <c r="DK16" s="417">
        <v>804.35408922784404</v>
      </c>
      <c r="DL16" s="419">
        <v>132.036958999679</v>
      </c>
      <c r="DM16" s="419">
        <v>1.66209020568725E-2</v>
      </c>
      <c r="DN16" s="417">
        <v>14.0314784017813</v>
      </c>
      <c r="DO16" s="419">
        <v>3.3094755173059398</v>
      </c>
      <c r="DP16" s="419">
        <v>1.57182106586177E-3</v>
      </c>
      <c r="DQ16" s="417">
        <v>20.4754148859754</v>
      </c>
      <c r="DR16" s="419">
        <v>4.5840538122647603</v>
      </c>
      <c r="DS16" s="419">
        <v>1.6314994805436201E-3</v>
      </c>
      <c r="DT16" s="417">
        <v>1.9125040847474299</v>
      </c>
      <c r="DU16" s="419">
        <v>0.85091079110409595</v>
      </c>
      <c r="DV16" s="419">
        <v>0</v>
      </c>
      <c r="DW16" s="417">
        <v>5.3634880773469797</v>
      </c>
      <c r="DX16" s="419">
        <v>3.7492385637081398</v>
      </c>
      <c r="DY16" s="419">
        <v>0</v>
      </c>
      <c r="DZ16" s="417">
        <v>0.43551719610767597</v>
      </c>
      <c r="EA16" s="419">
        <v>0.68013488202071304</v>
      </c>
      <c r="EB16" s="419">
        <v>0</v>
      </c>
      <c r="EC16" s="417">
        <v>11.6689493520676</v>
      </c>
      <c r="ED16" s="419">
        <v>3.1682424056356999</v>
      </c>
      <c r="EE16" s="419">
        <v>2.7326286818300399E-3</v>
      </c>
      <c r="EF16" s="417">
        <v>0.22062924030075401</v>
      </c>
      <c r="EG16" s="419">
        <v>0.64678104998816599</v>
      </c>
      <c r="EH16" s="419">
        <v>6.7935468889978902E-3</v>
      </c>
      <c r="EI16" s="417">
        <v>2.09534989598276E-2</v>
      </c>
      <c r="EJ16" s="419">
        <v>6.9028876080863194E-2</v>
      </c>
      <c r="EK16" s="419">
        <v>0</v>
      </c>
      <c r="EL16" s="417">
        <v>0.14263082279023001</v>
      </c>
      <c r="EM16" s="419">
        <v>0.47035361104286799</v>
      </c>
      <c r="EN16" s="419">
        <v>4.3253396359199496E-3</v>
      </c>
      <c r="EO16" s="417">
        <v>3.8496985882858797E-2</v>
      </c>
      <c r="EP16" s="419">
        <v>0.140602609418049</v>
      </c>
      <c r="EQ16" s="419">
        <v>1.92028580214853E-3</v>
      </c>
      <c r="ER16" s="417">
        <v>4.4405034846444202E-2</v>
      </c>
      <c r="ES16" s="419">
        <v>0.20735267687257999</v>
      </c>
      <c r="ET16" s="419">
        <v>3.3986667380883598E-3</v>
      </c>
      <c r="EU16" s="420">
        <v>1.2109317041334401E-3</v>
      </c>
      <c r="EV16" s="419">
        <v>0</v>
      </c>
      <c r="EW16" s="419">
        <v>1.2109317041334401E-3</v>
      </c>
      <c r="EX16" s="420">
        <v>0</v>
      </c>
      <c r="EY16" s="419">
        <v>0.27121757572917599</v>
      </c>
      <c r="EZ16" s="419">
        <v>0</v>
      </c>
      <c r="FA16" s="420">
        <v>0</v>
      </c>
      <c r="FB16" s="419">
        <v>4.0245108865825802E-2</v>
      </c>
      <c r="FC16" s="419">
        <v>9.3929088469492297E-4</v>
      </c>
      <c r="FD16" s="420">
        <v>7.6478267366541404E-3</v>
      </c>
      <c r="FE16" s="419">
        <v>0.23439569448376699</v>
      </c>
      <c r="FF16" s="419">
        <v>7.6478267366541404E-3</v>
      </c>
      <c r="FG16" s="417">
        <v>6.11633824206229</v>
      </c>
      <c r="FH16" s="419">
        <v>2.0219858148117198</v>
      </c>
      <c r="FI16" s="419">
        <v>1.52365637514184E-2</v>
      </c>
      <c r="FJ16" s="420">
        <v>1.98054784909844E-3</v>
      </c>
      <c r="FK16" s="419">
        <v>0.122497119548188</v>
      </c>
      <c r="FL16" s="419">
        <v>1.98054784909844E-3</v>
      </c>
      <c r="FM16" s="417">
        <v>7.72178486373849E-2</v>
      </c>
      <c r="FN16" s="419">
        <v>0.18729210556548001</v>
      </c>
      <c r="FO16" s="419">
        <v>0</v>
      </c>
      <c r="FP16" s="417">
        <v>1.1716677774277699E-2</v>
      </c>
      <c r="FQ16" s="419">
        <v>7.2126346560823604E-2</v>
      </c>
      <c r="FR16" s="419">
        <v>0</v>
      </c>
    </row>
    <row r="17" spans="2:174">
      <c r="B17" s="73" t="s">
        <v>17</v>
      </c>
      <c r="C17" s="73" t="s">
        <v>51</v>
      </c>
      <c r="D17" s="143" t="s">
        <v>117</v>
      </c>
      <c r="E17" s="143">
        <v>34.299999999999997</v>
      </c>
      <c r="F17" s="143">
        <v>240</v>
      </c>
      <c r="G17" s="397" t="s">
        <v>315</v>
      </c>
      <c r="H17" s="73" t="s">
        <v>99</v>
      </c>
      <c r="I17" s="416" t="s">
        <v>1158</v>
      </c>
      <c r="J17" s="416">
        <v>1</v>
      </c>
      <c r="K17" s="416" t="s">
        <v>1159</v>
      </c>
      <c r="L17" s="416" t="s">
        <v>1160</v>
      </c>
      <c r="M17" s="421" t="s">
        <v>32</v>
      </c>
      <c r="N17" s="73">
        <v>1.3</v>
      </c>
      <c r="P17" s="417">
        <v>8.1379238246923098</v>
      </c>
      <c r="Q17" s="418">
        <v>3.7018442334013302</v>
      </c>
      <c r="R17" s="418">
        <v>5.6410031294748801E-2</v>
      </c>
      <c r="S17" s="417">
        <v>19.818598512789801</v>
      </c>
      <c r="T17" s="418">
        <v>32.658142978583903</v>
      </c>
      <c r="U17" s="418">
        <v>1.2193227829220299</v>
      </c>
      <c r="V17" s="417">
        <v>51662.3879632057</v>
      </c>
      <c r="W17" s="418">
        <v>2340.5381502559098</v>
      </c>
      <c r="X17" s="418">
        <v>0.28005577341641302</v>
      </c>
      <c r="Y17" s="417">
        <v>473.71957336031102</v>
      </c>
      <c r="Z17" s="418">
        <v>231.24106433118899</v>
      </c>
      <c r="AA17" s="418">
        <v>0.715156231844987</v>
      </c>
      <c r="AB17" s="417">
        <v>140644.01319985199</v>
      </c>
      <c r="AC17" s="419">
        <v>4539.6709352562102</v>
      </c>
      <c r="AD17" s="419">
        <v>0.64913006713492705</v>
      </c>
      <c r="AE17" s="417">
        <v>273951.86447535403</v>
      </c>
      <c r="AF17" s="419">
        <v>5128.75636642878</v>
      </c>
      <c r="AG17" s="419">
        <v>125.162328670655</v>
      </c>
      <c r="AH17" s="417">
        <v>3.4150141020948701</v>
      </c>
      <c r="AI17" s="419">
        <v>69.634399042618696</v>
      </c>
      <c r="AJ17" s="419">
        <v>2.4859273916906299</v>
      </c>
      <c r="AK17" s="417">
        <v>491.19875462434499</v>
      </c>
      <c r="AL17" s="419">
        <v>430.668772838785</v>
      </c>
      <c r="AM17" s="419">
        <v>25.421338903540899</v>
      </c>
      <c r="AN17" s="417">
        <v>85.078433465854204</v>
      </c>
      <c r="AO17" s="419">
        <v>881.91333804721</v>
      </c>
      <c r="AP17" s="419">
        <v>52.954340158682001</v>
      </c>
      <c r="AQ17" s="417">
        <v>4997.3580521087397</v>
      </c>
      <c r="AR17" s="419">
        <v>811.76968392453205</v>
      </c>
      <c r="AS17" s="419">
        <v>0.75015890998881796</v>
      </c>
      <c r="AT17" s="417">
        <v>50304.688691650597</v>
      </c>
      <c r="AU17" s="419">
        <v>3359.76817505399</v>
      </c>
      <c r="AV17" s="419">
        <v>30.031762536590399</v>
      </c>
      <c r="AW17" s="417">
        <v>2.0035404888210202</v>
      </c>
      <c r="AX17" s="419">
        <v>3.4647598183997399</v>
      </c>
      <c r="AY17" s="419">
        <v>0.158961449010113</v>
      </c>
      <c r="AZ17" s="417">
        <v>192.833844787842</v>
      </c>
      <c r="BA17" s="419">
        <v>47.660892648303502</v>
      </c>
      <c r="BB17" s="419">
        <v>0.44074072583233898</v>
      </c>
      <c r="BC17" s="420">
        <v>0.13498924963133599</v>
      </c>
      <c r="BD17" s="419">
        <v>1.8464790171396499</v>
      </c>
      <c r="BE17" s="419">
        <v>0.13498924963133599</v>
      </c>
      <c r="BF17" s="420">
        <v>4.3420653480812099</v>
      </c>
      <c r="BG17" s="419">
        <v>88.771159793440901</v>
      </c>
      <c r="BH17" s="419">
        <v>4.3420653480812099</v>
      </c>
      <c r="BI17" s="417">
        <v>37.172731438575497</v>
      </c>
      <c r="BJ17" s="419">
        <v>11.116016180423999</v>
      </c>
      <c r="BK17" s="419">
        <v>0.179655451553936</v>
      </c>
      <c r="BL17" s="417">
        <v>5596.01625992148</v>
      </c>
      <c r="BM17" s="419">
        <v>3465.5214595181201</v>
      </c>
      <c r="BN17" s="419">
        <v>0.88831523992305494</v>
      </c>
      <c r="BO17" s="417">
        <v>5729.0974210990298</v>
      </c>
      <c r="BP17" s="419">
        <v>3431.1896575701198</v>
      </c>
      <c r="BQ17" s="419">
        <v>1.7660200057415401</v>
      </c>
      <c r="BR17" s="417">
        <v>3.8659014843750001</v>
      </c>
      <c r="BS17" s="419">
        <v>13.432442826563101</v>
      </c>
      <c r="BT17" s="419">
        <v>5.7155047492547101E-3</v>
      </c>
      <c r="BU17" s="420">
        <v>0.57541197098578001</v>
      </c>
      <c r="BV17" s="419">
        <v>13.3304775084822</v>
      </c>
      <c r="BW17" s="419">
        <v>0.57541197098578001</v>
      </c>
      <c r="BX17" s="417">
        <v>4.2552300697828702</v>
      </c>
      <c r="BY17" s="419">
        <v>3.46367998880757</v>
      </c>
      <c r="BZ17" s="419">
        <v>4.9058214593975802E-2</v>
      </c>
      <c r="CA17" s="417">
        <v>18.222576119700001</v>
      </c>
      <c r="CB17" s="419">
        <v>11.695521031783199</v>
      </c>
      <c r="CC17" s="419">
        <v>0.16762823808352201</v>
      </c>
      <c r="CD17" s="417">
        <v>81.708085229978593</v>
      </c>
      <c r="CE17" s="419">
        <v>17.206269844561302</v>
      </c>
      <c r="CF17" s="419">
        <v>1.0553014787863101E-2</v>
      </c>
      <c r="CG17" s="417">
        <v>0.986710309030147</v>
      </c>
      <c r="CH17" s="419">
        <v>2.0884038898891202</v>
      </c>
      <c r="CI17" s="419">
        <v>0.118486511740007</v>
      </c>
      <c r="CJ17" s="420">
        <v>8.4341711859230298E-2</v>
      </c>
      <c r="CK17" s="419">
        <v>1.35159272452493</v>
      </c>
      <c r="CL17" s="419">
        <v>8.4341711859230298E-2</v>
      </c>
      <c r="CM17" s="417">
        <v>1.59431161591681</v>
      </c>
      <c r="CN17" s="419">
        <v>1.3135082238631901</v>
      </c>
      <c r="CO17" s="419">
        <v>1.6070047545033599E-2</v>
      </c>
      <c r="CP17" s="417">
        <v>1177.1053661306501</v>
      </c>
      <c r="CQ17" s="419">
        <v>135.56007986935899</v>
      </c>
      <c r="CR17" s="419">
        <v>1.27686119360593E-2</v>
      </c>
      <c r="CS17" s="417">
        <v>0.40055066373720499</v>
      </c>
      <c r="CT17" s="419">
        <v>0.47324152028257599</v>
      </c>
      <c r="CU17" s="419">
        <v>4.8102371584417903E-3</v>
      </c>
      <c r="CV17" s="417">
        <v>0.114609198131029</v>
      </c>
      <c r="CW17" s="419">
        <v>0.26164332666235601</v>
      </c>
      <c r="CX17" s="419">
        <v>6.9556107394708596E-3</v>
      </c>
      <c r="CY17" s="417">
        <v>1.30678251779538E-3</v>
      </c>
      <c r="CZ17" s="419">
        <v>1.12733079169664E-4</v>
      </c>
      <c r="DA17" s="419">
        <v>1.21137877775283E-3</v>
      </c>
      <c r="DB17" s="417">
        <v>0.13593845158062601</v>
      </c>
      <c r="DC17" s="419">
        <v>0.656883071211117</v>
      </c>
      <c r="DD17" s="419">
        <v>1.009892394404E-2</v>
      </c>
      <c r="DE17" s="417">
        <v>4.5802900940738397E-2</v>
      </c>
      <c r="DF17" s="419">
        <v>0.32693995199342102</v>
      </c>
      <c r="DG17" s="419">
        <v>1.22633373574764E-2</v>
      </c>
      <c r="DH17" s="417">
        <v>1.3307615606505801E-2</v>
      </c>
      <c r="DI17" s="419">
        <v>0.18067136886565799</v>
      </c>
      <c r="DJ17" s="419">
        <v>5.99977389970724E-3</v>
      </c>
      <c r="DK17" s="417">
        <v>799.58449858363099</v>
      </c>
      <c r="DL17" s="419">
        <v>235.12421708606001</v>
      </c>
      <c r="DM17" s="419">
        <v>1.66209020568725E-2</v>
      </c>
      <c r="DN17" s="417">
        <v>13.374319373169101</v>
      </c>
      <c r="DO17" s="419">
        <v>2.5724678474092801</v>
      </c>
      <c r="DP17" s="419">
        <v>1.57182106586177E-3</v>
      </c>
      <c r="DQ17" s="417">
        <v>19.5979081999368</v>
      </c>
      <c r="DR17" s="419">
        <v>2.9232893188514701</v>
      </c>
      <c r="DS17" s="419">
        <v>1.6314994805436201E-3</v>
      </c>
      <c r="DT17" s="417">
        <v>1.83507010496415</v>
      </c>
      <c r="DU17" s="419">
        <v>0.71522466833883103</v>
      </c>
      <c r="DV17" s="419">
        <v>0</v>
      </c>
      <c r="DW17" s="417">
        <v>5.9645597781660697</v>
      </c>
      <c r="DX17" s="419">
        <v>3.18376008041179</v>
      </c>
      <c r="DY17" s="419">
        <v>0</v>
      </c>
      <c r="DZ17" s="417">
        <v>0.31769412333596397</v>
      </c>
      <c r="EA17" s="419">
        <v>0.82731058849912498</v>
      </c>
      <c r="EB17" s="419">
        <v>0</v>
      </c>
      <c r="EC17" s="417">
        <v>11.943672617262999</v>
      </c>
      <c r="ED17" s="419">
        <v>2.7923388041078998</v>
      </c>
      <c r="EE17" s="419">
        <v>2.7326286818300399E-3</v>
      </c>
      <c r="EF17" s="417">
        <v>0.15365900029758001</v>
      </c>
      <c r="EG17" s="419">
        <v>0.70856883933247305</v>
      </c>
      <c r="EH17" s="419">
        <v>6.7935468889978902E-3</v>
      </c>
      <c r="EI17" s="417">
        <v>9.1086496817952296E-3</v>
      </c>
      <c r="EJ17" s="419">
        <v>5.2051140521995901E-2</v>
      </c>
      <c r="EK17" s="419">
        <v>0</v>
      </c>
      <c r="EL17" s="417">
        <v>5.6214340004034698E-2</v>
      </c>
      <c r="EM17" s="419">
        <v>0.24594364207824601</v>
      </c>
      <c r="EN17" s="419">
        <v>4.3253396359199496E-3</v>
      </c>
      <c r="EO17" s="417">
        <v>-1.21241288419095E-3</v>
      </c>
      <c r="EP17" s="419">
        <v>1.06459180348307E-4</v>
      </c>
      <c r="EQ17" s="419">
        <v>1.92028580214853E-3</v>
      </c>
      <c r="ER17" s="420">
        <v>0</v>
      </c>
      <c r="ES17" s="419">
        <v>1.28707393167476E-3</v>
      </c>
      <c r="ET17" s="419">
        <v>3.3986667380883598E-3</v>
      </c>
      <c r="EU17" s="420">
        <v>1.2109317041334401E-3</v>
      </c>
      <c r="EV17" s="419">
        <v>0</v>
      </c>
      <c r="EW17" s="419">
        <v>1.2109317041334401E-3</v>
      </c>
      <c r="EX17" s="420">
        <v>0</v>
      </c>
      <c r="EY17" s="419">
        <v>4.8563751831963003E-4</v>
      </c>
      <c r="EZ17" s="419">
        <v>0</v>
      </c>
      <c r="FA17" s="420">
        <v>0</v>
      </c>
      <c r="FB17" s="419">
        <v>5.0557691854640201E-2</v>
      </c>
      <c r="FC17" s="419">
        <v>9.3929088469492297E-4</v>
      </c>
      <c r="FD17" s="420">
        <v>7.6478267366541404E-3</v>
      </c>
      <c r="FE17" s="419">
        <v>0.14766533286681699</v>
      </c>
      <c r="FF17" s="419">
        <v>7.6478267366541404E-3</v>
      </c>
      <c r="FG17" s="417">
        <v>6.2952127336842301</v>
      </c>
      <c r="FH17" s="419">
        <v>2.7658341419352102</v>
      </c>
      <c r="FI17" s="419">
        <v>1.52365637514184E-2</v>
      </c>
      <c r="FJ17" s="420">
        <v>1.98054784909844E-3</v>
      </c>
      <c r="FK17" s="419">
        <v>1.4773166092600901E-3</v>
      </c>
      <c r="FL17" s="419">
        <v>1.98054784909844E-3</v>
      </c>
      <c r="FM17" s="417">
        <v>4.8269271847663699E-2</v>
      </c>
      <c r="FN17" s="419">
        <v>0.170449246281001</v>
      </c>
      <c r="FO17" s="419">
        <v>0</v>
      </c>
      <c r="FP17" s="420">
        <v>0</v>
      </c>
      <c r="FQ17" s="419">
        <v>0</v>
      </c>
      <c r="FR17" s="419">
        <v>0</v>
      </c>
    </row>
    <row r="18" spans="2:174">
      <c r="B18" s="73" t="s">
        <v>17</v>
      </c>
      <c r="C18" s="73" t="s">
        <v>51</v>
      </c>
      <c r="D18" s="143" t="s">
        <v>117</v>
      </c>
      <c r="E18" s="73">
        <v>34.299999999999997</v>
      </c>
      <c r="F18" s="143">
        <v>240</v>
      </c>
      <c r="G18" s="397" t="s">
        <v>315</v>
      </c>
      <c r="H18" s="73" t="s">
        <v>99</v>
      </c>
      <c r="I18" s="416" t="s">
        <v>1162</v>
      </c>
      <c r="J18" s="416">
        <v>2</v>
      </c>
      <c r="K18" s="416" t="s">
        <v>1163</v>
      </c>
      <c r="L18" s="416" t="s">
        <v>1160</v>
      </c>
      <c r="M18" s="421" t="s">
        <v>32</v>
      </c>
      <c r="N18" s="73">
        <v>1.3</v>
      </c>
      <c r="P18" s="417">
        <v>4.66871816561786</v>
      </c>
      <c r="Q18" s="418">
        <v>0.96750498071233304</v>
      </c>
      <c r="R18" s="418">
        <v>0.188523745140183</v>
      </c>
      <c r="S18" s="417">
        <v>18.153468799783401</v>
      </c>
      <c r="T18" s="418">
        <v>21.696622919834699</v>
      </c>
      <c r="U18" s="418">
        <v>4.3947992981244797</v>
      </c>
      <c r="V18" s="417">
        <v>51635.858305614602</v>
      </c>
      <c r="W18" s="418">
        <v>3675.4776668525101</v>
      </c>
      <c r="X18" s="418">
        <v>1.0830041743358101</v>
      </c>
      <c r="Y18" s="417">
        <v>519.18191208713802</v>
      </c>
      <c r="Z18" s="418">
        <v>121.649921895516</v>
      </c>
      <c r="AA18" s="418">
        <v>1.96915037794352</v>
      </c>
      <c r="AB18" s="417">
        <v>136999.79632754199</v>
      </c>
      <c r="AC18" s="419">
        <v>3405.3572276797199</v>
      </c>
      <c r="AD18" s="419">
        <v>2.7732462713421202</v>
      </c>
      <c r="AE18" s="417">
        <v>276423.39870032802</v>
      </c>
      <c r="AF18" s="419">
        <v>3990.5932757534301</v>
      </c>
      <c r="AG18" s="419">
        <v>516.71594254711601</v>
      </c>
      <c r="AH18" s="417">
        <v>44.5739827266395</v>
      </c>
      <c r="AI18" s="419">
        <v>19.881785282368099</v>
      </c>
      <c r="AJ18" s="419">
        <v>8.2627132334925601</v>
      </c>
      <c r="AK18" s="417">
        <v>577.43999322877903</v>
      </c>
      <c r="AL18" s="419">
        <v>270.12739236078198</v>
      </c>
      <c r="AM18" s="419">
        <v>92.795313796491996</v>
      </c>
      <c r="AN18" s="417">
        <v>191.276318395506</v>
      </c>
      <c r="AO18" s="419">
        <v>233.25923750296201</v>
      </c>
      <c r="AP18" s="419">
        <v>186.78286972216401</v>
      </c>
      <c r="AQ18" s="417">
        <v>5677.3974510007001</v>
      </c>
      <c r="AR18" s="419">
        <v>561.415360900211</v>
      </c>
      <c r="AS18" s="419">
        <v>2.8510269896973601</v>
      </c>
      <c r="AT18" s="417">
        <v>51410.848025768297</v>
      </c>
      <c r="AU18" s="419">
        <v>3922.2570600480999</v>
      </c>
      <c r="AV18" s="419">
        <v>116.630703655692</v>
      </c>
      <c r="AW18" s="417">
        <v>4.6740979814527304</v>
      </c>
      <c r="AX18" s="419">
        <v>1.7026757064373601</v>
      </c>
      <c r="AY18" s="419">
        <v>0.53550898414249304</v>
      </c>
      <c r="AZ18" s="417">
        <v>296.267456954404</v>
      </c>
      <c r="BA18" s="419">
        <v>39.917368123636201</v>
      </c>
      <c r="BB18" s="419">
        <v>2.05527238257622</v>
      </c>
      <c r="BC18" s="420">
        <v>0.50422013301292401</v>
      </c>
      <c r="BD18" s="419">
        <v>0.83167950867245499</v>
      </c>
      <c r="BE18" s="419">
        <v>0.50422013301292401</v>
      </c>
      <c r="BF18" s="420">
        <v>17.586980046861999</v>
      </c>
      <c r="BG18" s="419">
        <v>31.451931998260601</v>
      </c>
      <c r="BH18" s="419">
        <v>17.586980046861999</v>
      </c>
      <c r="BI18" s="417">
        <v>31.1808474441012</v>
      </c>
      <c r="BJ18" s="419">
        <v>3.3578398374811802</v>
      </c>
      <c r="BK18" s="419">
        <v>0.60999053792282898</v>
      </c>
      <c r="BL18" s="417">
        <v>5471.0868207477997</v>
      </c>
      <c r="BM18" s="419">
        <v>1759.27019660317</v>
      </c>
      <c r="BN18" s="419">
        <v>2.7642331447794302</v>
      </c>
      <c r="BO18" s="417">
        <v>5664.1484113116503</v>
      </c>
      <c r="BP18" s="419">
        <v>2108.6615920488598</v>
      </c>
      <c r="BQ18" s="419">
        <v>6.5346164580968003</v>
      </c>
      <c r="BR18" s="417">
        <v>0.70126368055717803</v>
      </c>
      <c r="BS18" s="419">
        <v>0.1596437431736</v>
      </c>
      <c r="BT18" s="419">
        <v>1.7481084030221201E-2</v>
      </c>
      <c r="BU18" s="420">
        <v>2.30268821707398</v>
      </c>
      <c r="BV18" s="419">
        <v>2.2068361055578198</v>
      </c>
      <c r="BW18" s="419">
        <v>2.30268821707398</v>
      </c>
      <c r="BX18" s="417">
        <v>1.52252929455167</v>
      </c>
      <c r="BY18" s="419">
        <v>0.94221078012868598</v>
      </c>
      <c r="BZ18" s="419">
        <v>0.19254835060956299</v>
      </c>
      <c r="CA18" s="417">
        <v>14.878675523299499</v>
      </c>
      <c r="CB18" s="419">
        <v>3.77653813386486</v>
      </c>
      <c r="CC18" s="419">
        <v>0.60714407230512801</v>
      </c>
      <c r="CD18" s="417">
        <v>99.865294456932503</v>
      </c>
      <c r="CE18" s="419">
        <v>21.844997167935599</v>
      </c>
      <c r="CF18" s="419">
        <v>4.7228634912539799E-2</v>
      </c>
      <c r="CG18" s="417">
        <v>1.3491735441186801</v>
      </c>
      <c r="CH18" s="419">
        <v>1.93066134831124</v>
      </c>
      <c r="CI18" s="419">
        <v>0.44274564539389499</v>
      </c>
      <c r="CJ18" s="420">
        <v>0.24241489791034301</v>
      </c>
      <c r="CK18" s="419">
        <v>0.300475186303025</v>
      </c>
      <c r="CL18" s="419">
        <v>0.24241489791034301</v>
      </c>
      <c r="CM18" s="417">
        <v>0.991984901800959</v>
      </c>
      <c r="CN18" s="419">
        <v>0.43385673844019701</v>
      </c>
      <c r="CO18" s="419">
        <v>5.2046338627755401E-2</v>
      </c>
      <c r="CP18" s="417">
        <v>1283.31924484506</v>
      </c>
      <c r="CQ18" s="419">
        <v>109.53958957466</v>
      </c>
      <c r="CR18" s="419">
        <v>5.8827865074349603E-2</v>
      </c>
      <c r="CS18" s="417">
        <v>0.61362731880082799</v>
      </c>
      <c r="CT18" s="419">
        <v>0.51055047974178103</v>
      </c>
      <c r="CU18" s="419">
        <v>1.5148397184931399E-2</v>
      </c>
      <c r="CV18" s="417">
        <v>0.113058949064011</v>
      </c>
      <c r="CW18" s="419">
        <v>0.200575985382904</v>
      </c>
      <c r="CX18" s="419">
        <v>2.8663246741867598E-2</v>
      </c>
      <c r="CY18" s="417">
        <v>8.7085069013773594E-3</v>
      </c>
      <c r="CZ18" s="419">
        <v>2.8201170583318901E-2</v>
      </c>
      <c r="DA18" s="419">
        <v>0</v>
      </c>
      <c r="DB18" s="420">
        <v>8.4843025296846702E-2</v>
      </c>
      <c r="DC18" s="419">
        <v>3.8775174772276102E-4</v>
      </c>
      <c r="DD18" s="419">
        <v>8.4843025296846702E-2</v>
      </c>
      <c r="DE18" s="417">
        <v>7.5139689263446399E-2</v>
      </c>
      <c r="DF18" s="419">
        <v>0.11067490237937699</v>
      </c>
      <c r="DG18" s="419">
        <v>3.77745832691972E-2</v>
      </c>
      <c r="DH18" s="420">
        <v>3.10004647997849E-2</v>
      </c>
      <c r="DI18" s="419">
        <v>4.4553417828755597E-2</v>
      </c>
      <c r="DJ18" s="419">
        <v>3.10004647997849E-2</v>
      </c>
      <c r="DK18" s="417">
        <v>1102.67898335731</v>
      </c>
      <c r="DL18" s="419">
        <v>247.01828584252999</v>
      </c>
      <c r="DM18" s="419">
        <v>3.4016575674179303E-2</v>
      </c>
      <c r="DN18" s="417">
        <v>12.692057650800299</v>
      </c>
      <c r="DO18" s="419">
        <v>1.1004151854919499</v>
      </c>
      <c r="DP18" s="419">
        <v>3.9064892369365797E-3</v>
      </c>
      <c r="DQ18" s="417">
        <v>17.1421649877425</v>
      </c>
      <c r="DR18" s="419">
        <v>1.5508247186638</v>
      </c>
      <c r="DS18" s="419">
        <v>6.9258608913138299E-3</v>
      </c>
      <c r="DT18" s="417">
        <v>1.7605820831413199</v>
      </c>
      <c r="DU18" s="419">
        <v>0.58772650606559695</v>
      </c>
      <c r="DV18" s="419">
        <v>3.3157843470107101E-3</v>
      </c>
      <c r="DW18" s="417">
        <v>5.1853700029725598</v>
      </c>
      <c r="DX18" s="419">
        <v>1.4770373776499399</v>
      </c>
      <c r="DY18" s="419">
        <v>2.6960659553201899E-2</v>
      </c>
      <c r="DZ18" s="417">
        <v>0.226259639165554</v>
      </c>
      <c r="EA18" s="419">
        <v>0.50076952794044405</v>
      </c>
      <c r="EB18" s="419">
        <v>3.2564433491153101E-2</v>
      </c>
      <c r="EC18" s="417">
        <v>12.226113959069901</v>
      </c>
      <c r="ED18" s="419">
        <v>1.85260862561534</v>
      </c>
      <c r="EE18" s="419">
        <v>9.5450422762242398E-3</v>
      </c>
      <c r="EF18" s="417">
        <v>0.123782330535245</v>
      </c>
      <c r="EG18" s="419">
        <v>0.22468710894148899</v>
      </c>
      <c r="EH18" s="419">
        <v>3.3264491196646297E-2</v>
      </c>
      <c r="EI18" s="417">
        <v>3.4634874408794203E-2</v>
      </c>
      <c r="EJ18" s="419">
        <v>4.7008175483622898E-2</v>
      </c>
      <c r="EK18" s="419">
        <v>0</v>
      </c>
      <c r="EL18" s="417">
        <v>0.193857084004497</v>
      </c>
      <c r="EM18" s="419">
        <v>0.18342627616683899</v>
      </c>
      <c r="EN18" s="419">
        <v>0</v>
      </c>
      <c r="EO18" s="417">
        <v>2.0381453885003599E-2</v>
      </c>
      <c r="EP18" s="419">
        <v>6.0592266643391499E-2</v>
      </c>
      <c r="EQ18" s="419">
        <v>5.5202187631384096E-3</v>
      </c>
      <c r="ER18" s="417">
        <v>0.128436217008776</v>
      </c>
      <c r="ES18" s="419">
        <v>0.25164745287863399</v>
      </c>
      <c r="ET18" s="419">
        <v>0</v>
      </c>
      <c r="EU18" s="417">
        <v>8.1480303633908596E-3</v>
      </c>
      <c r="EV18" s="419">
        <v>4.3583314018116701E-2</v>
      </c>
      <c r="EW18" s="419">
        <v>0</v>
      </c>
      <c r="EX18" s="417">
        <v>8.2299159395384597E-2</v>
      </c>
      <c r="EY18" s="419">
        <v>0.20330944033874401</v>
      </c>
      <c r="EZ18" s="419">
        <v>3.2379539576911198E-2</v>
      </c>
      <c r="FA18" s="420">
        <v>4.3226663346711703E-3</v>
      </c>
      <c r="FB18" s="419">
        <v>3.3967911789154197E-5</v>
      </c>
      <c r="FC18" s="419">
        <v>4.3226663346711703E-3</v>
      </c>
      <c r="FD18" s="420">
        <v>3.25429101608792E-2</v>
      </c>
      <c r="FE18" s="419">
        <v>2.93720045648414E-4</v>
      </c>
      <c r="FF18" s="419">
        <v>3.25429101608792E-2</v>
      </c>
      <c r="FG18" s="417">
        <v>6.6943553422659701</v>
      </c>
      <c r="FH18" s="419">
        <v>1.10097756694988</v>
      </c>
      <c r="FI18" s="419">
        <v>4.5992988298844399E-2</v>
      </c>
      <c r="FJ18" s="420">
        <v>1.35184077645352E-2</v>
      </c>
      <c r="FK18" s="419">
        <v>5.3371222758052497E-5</v>
      </c>
      <c r="FL18" s="419">
        <v>1.35184077645352E-2</v>
      </c>
      <c r="FM18" s="417">
        <v>1.92512261725175E-2</v>
      </c>
      <c r="FN18" s="419">
        <v>9.4311362091161199E-2</v>
      </c>
      <c r="FO18" s="419">
        <v>0</v>
      </c>
      <c r="FP18" s="417">
        <v>6.5862603048354998E-3</v>
      </c>
      <c r="FQ18" s="419">
        <v>3.2265954119989199E-2</v>
      </c>
      <c r="FR18" s="419">
        <v>6.0762193176045302E-3</v>
      </c>
    </row>
    <row r="19" spans="2:174">
      <c r="B19" s="73" t="s">
        <v>17</v>
      </c>
      <c r="C19" s="73" t="s">
        <v>51</v>
      </c>
      <c r="D19" s="143" t="s">
        <v>117</v>
      </c>
      <c r="E19" s="143">
        <v>34.299999999999997</v>
      </c>
      <c r="F19" s="143">
        <v>240</v>
      </c>
      <c r="G19" s="397" t="s">
        <v>315</v>
      </c>
      <c r="H19" s="73" t="s">
        <v>99</v>
      </c>
      <c r="I19" s="416" t="s">
        <v>1162</v>
      </c>
      <c r="J19" s="416">
        <v>2</v>
      </c>
      <c r="K19" s="416" t="s">
        <v>1163</v>
      </c>
      <c r="L19" s="416" t="s">
        <v>1161</v>
      </c>
      <c r="M19" s="421" t="s">
        <v>32</v>
      </c>
      <c r="N19" s="73">
        <v>1.3</v>
      </c>
      <c r="P19" s="417">
        <v>5.0488319607438203</v>
      </c>
      <c r="Q19" s="418">
        <v>1.91378650342042</v>
      </c>
      <c r="R19" s="418">
        <v>0.188523745140183</v>
      </c>
      <c r="S19" s="417">
        <v>15.551309822159</v>
      </c>
      <c r="T19" s="418">
        <v>12.390108136070699</v>
      </c>
      <c r="U19" s="418">
        <v>4.3947992981244797</v>
      </c>
      <c r="V19" s="417">
        <v>51457.0553963204</v>
      </c>
      <c r="W19" s="418">
        <v>3083.9986789889799</v>
      </c>
      <c r="X19" s="418">
        <v>1.0830041743358101</v>
      </c>
      <c r="Y19" s="417">
        <v>431.100396580976</v>
      </c>
      <c r="Z19" s="418">
        <v>288.51541700584301</v>
      </c>
      <c r="AA19" s="418">
        <v>1.96915037794352</v>
      </c>
      <c r="AB19" s="417">
        <v>137601.81381431199</v>
      </c>
      <c r="AC19" s="419">
        <v>4423.0748665859001</v>
      </c>
      <c r="AD19" s="419">
        <v>2.7732462713421202</v>
      </c>
      <c r="AE19" s="417">
        <v>277443.38740336202</v>
      </c>
      <c r="AF19" s="419">
        <v>5726.7448997992096</v>
      </c>
      <c r="AG19" s="419">
        <v>516.71594254711601</v>
      </c>
      <c r="AH19" s="417">
        <v>66.176239647822698</v>
      </c>
      <c r="AI19" s="419">
        <v>95.369088680771895</v>
      </c>
      <c r="AJ19" s="419">
        <v>8.2627132334925601</v>
      </c>
      <c r="AK19" s="417">
        <v>756.66764423416998</v>
      </c>
      <c r="AL19" s="419">
        <v>214.188966342306</v>
      </c>
      <c r="AM19" s="419">
        <v>92.795313796491996</v>
      </c>
      <c r="AN19" s="420">
        <v>186.78286972216401</v>
      </c>
      <c r="AO19" s="419">
        <v>322.69143933782601</v>
      </c>
      <c r="AP19" s="419">
        <v>186.78286972216401</v>
      </c>
      <c r="AQ19" s="417">
        <v>7444.5241399409497</v>
      </c>
      <c r="AR19" s="419">
        <v>2971.1458690663098</v>
      </c>
      <c r="AS19" s="419">
        <v>2.8510269896973601</v>
      </c>
      <c r="AT19" s="417">
        <v>49026.5862243476</v>
      </c>
      <c r="AU19" s="419">
        <v>3438.33166682716</v>
      </c>
      <c r="AV19" s="419">
        <v>116.630703655692</v>
      </c>
      <c r="AW19" s="417">
        <v>4.25251500155386</v>
      </c>
      <c r="AX19" s="419">
        <v>1.2051426128618199</v>
      </c>
      <c r="AY19" s="419">
        <v>0.53550898414249304</v>
      </c>
      <c r="AZ19" s="417">
        <v>253.29694184982</v>
      </c>
      <c r="BA19" s="419">
        <v>98.641709138821398</v>
      </c>
      <c r="BB19" s="419">
        <v>2.05527238257622</v>
      </c>
      <c r="BC19" s="420">
        <v>0.50422013301292401</v>
      </c>
      <c r="BD19" s="419">
        <v>0.77688979997612895</v>
      </c>
      <c r="BE19" s="419">
        <v>0.50422013301292401</v>
      </c>
      <c r="BF19" s="420">
        <v>17.586980046861999</v>
      </c>
      <c r="BG19" s="419">
        <v>24.4345405582057</v>
      </c>
      <c r="BH19" s="419">
        <v>17.586980046861999</v>
      </c>
      <c r="BI19" s="417">
        <v>39.477644935262298</v>
      </c>
      <c r="BJ19" s="419">
        <v>13.7891848322081</v>
      </c>
      <c r="BK19" s="419">
        <v>0.60999053792282898</v>
      </c>
      <c r="BL19" s="417">
        <v>5640.5512120447502</v>
      </c>
      <c r="BM19" s="419">
        <v>4643.5559740408798</v>
      </c>
      <c r="BN19" s="419">
        <v>2.7642331447794302</v>
      </c>
      <c r="BO19" s="417">
        <v>5918.2007705912501</v>
      </c>
      <c r="BP19" s="419">
        <v>5125.59352549912</v>
      </c>
      <c r="BQ19" s="419">
        <v>6.5346164580968003</v>
      </c>
      <c r="BR19" s="417">
        <v>0.85904268692381403</v>
      </c>
      <c r="BS19" s="419">
        <v>1.0423537140422701</v>
      </c>
      <c r="BT19" s="419">
        <v>1.7481084030221201E-2</v>
      </c>
      <c r="BU19" s="420">
        <v>2.30268821707398</v>
      </c>
      <c r="BV19" s="419">
        <v>2.0351532568108301</v>
      </c>
      <c r="BW19" s="419">
        <v>2.30268821707398</v>
      </c>
      <c r="BX19" s="417">
        <v>2.0919091236683802</v>
      </c>
      <c r="BY19" s="419">
        <v>1.96556519054995</v>
      </c>
      <c r="BZ19" s="419">
        <v>0.19254835060956299</v>
      </c>
      <c r="CA19" s="417">
        <v>13.5934810265667</v>
      </c>
      <c r="CB19" s="419">
        <v>5.7028039788118496</v>
      </c>
      <c r="CC19" s="419">
        <v>0.60714407230512801</v>
      </c>
      <c r="CD19" s="417">
        <v>126.36219182009199</v>
      </c>
      <c r="CE19" s="419">
        <v>47.135712182294803</v>
      </c>
      <c r="CF19" s="419">
        <v>4.7228634912539799E-2</v>
      </c>
      <c r="CG19" s="417">
        <v>1.09727319955004</v>
      </c>
      <c r="CH19" s="419">
        <v>0.94450828353249505</v>
      </c>
      <c r="CI19" s="419">
        <v>0.44274564539389499</v>
      </c>
      <c r="CJ19" s="420">
        <v>0.24241489791034301</v>
      </c>
      <c r="CK19" s="419">
        <v>0.41786267265954402</v>
      </c>
      <c r="CL19" s="419">
        <v>0.24241489791034301</v>
      </c>
      <c r="CM19" s="417">
        <v>1.5567501403194799</v>
      </c>
      <c r="CN19" s="419">
        <v>1.54482186724918</v>
      </c>
      <c r="CO19" s="419">
        <v>5.2046338627755401E-2</v>
      </c>
      <c r="CP19" s="417">
        <v>1237.22287833479</v>
      </c>
      <c r="CQ19" s="419">
        <v>138.62033677669001</v>
      </c>
      <c r="CR19" s="419">
        <v>5.8827865074349603E-2</v>
      </c>
      <c r="CS19" s="417">
        <v>0.82259937968586405</v>
      </c>
      <c r="CT19" s="419">
        <v>0.89622839157318401</v>
      </c>
      <c r="CU19" s="419">
        <v>1.5148397184931399E-2</v>
      </c>
      <c r="CV19" s="417">
        <v>0.70829550476040704</v>
      </c>
      <c r="CW19" s="419">
        <v>2.81606358163266</v>
      </c>
      <c r="CX19" s="419">
        <v>2.8663246741867598E-2</v>
      </c>
      <c r="CY19" s="417">
        <v>2.99378751971606E-2</v>
      </c>
      <c r="CZ19" s="419">
        <v>0.10793402993496</v>
      </c>
      <c r="DA19" s="419">
        <v>0</v>
      </c>
      <c r="DB19" s="420">
        <v>8.4843025296846702E-2</v>
      </c>
      <c r="DC19" s="419">
        <v>6.4333230465593999E-2</v>
      </c>
      <c r="DD19" s="419">
        <v>8.4843025296846702E-2</v>
      </c>
      <c r="DE19" s="417">
        <v>5.6188034513109698E-2</v>
      </c>
      <c r="DF19" s="419">
        <v>0.17045962169325199</v>
      </c>
      <c r="DG19" s="419">
        <v>3.77745832691972E-2</v>
      </c>
      <c r="DH19" s="420">
        <v>3.10004647997849E-2</v>
      </c>
      <c r="DI19" s="419">
        <v>6.2116155847022202E-2</v>
      </c>
      <c r="DJ19" s="419">
        <v>3.10004647997849E-2</v>
      </c>
      <c r="DK19" s="417">
        <v>1564.67936151404</v>
      </c>
      <c r="DL19" s="419">
        <v>787.293515615827</v>
      </c>
      <c r="DM19" s="419">
        <v>3.4016575674179303E-2</v>
      </c>
      <c r="DN19" s="417">
        <v>12.6646156266748</v>
      </c>
      <c r="DO19" s="419">
        <v>2.1425719003991901</v>
      </c>
      <c r="DP19" s="419">
        <v>3.9064892369365797E-3</v>
      </c>
      <c r="DQ19" s="417">
        <v>17.252968804355099</v>
      </c>
      <c r="DR19" s="419">
        <v>3.3329138886466398</v>
      </c>
      <c r="DS19" s="419">
        <v>6.9258608913138299E-3</v>
      </c>
      <c r="DT19" s="417">
        <v>1.7102299451689</v>
      </c>
      <c r="DU19" s="419">
        <v>0.545479459974202</v>
      </c>
      <c r="DV19" s="419">
        <v>3.3157843470107101E-3</v>
      </c>
      <c r="DW19" s="417">
        <v>4.9694848956459197</v>
      </c>
      <c r="DX19" s="419">
        <v>2.5510522896866301</v>
      </c>
      <c r="DY19" s="419">
        <v>2.6960659553201899E-2</v>
      </c>
      <c r="DZ19" s="417">
        <v>0.59638354980967601</v>
      </c>
      <c r="EA19" s="419">
        <v>0.54589702938740903</v>
      </c>
      <c r="EB19" s="419">
        <v>3.2564433491153101E-2</v>
      </c>
      <c r="EC19" s="417">
        <v>11.870517159322601</v>
      </c>
      <c r="ED19" s="419">
        <v>2.0171307806213301</v>
      </c>
      <c r="EE19" s="419">
        <v>9.5450422762242398E-3</v>
      </c>
      <c r="EF19" s="417">
        <v>0.43054090715239401</v>
      </c>
      <c r="EG19" s="419">
        <v>0.698011380198445</v>
      </c>
      <c r="EH19" s="419">
        <v>3.3264491196646297E-2</v>
      </c>
      <c r="EI19" s="417">
        <v>5.8351323258114998E-2</v>
      </c>
      <c r="EJ19" s="419">
        <v>0.12888628452803599</v>
      </c>
      <c r="EK19" s="419">
        <v>0</v>
      </c>
      <c r="EL19" s="417">
        <v>0.19761866758594199</v>
      </c>
      <c r="EM19" s="419">
        <v>0.30824034449766802</v>
      </c>
      <c r="EN19" s="419">
        <v>0</v>
      </c>
      <c r="EO19" s="417">
        <v>4.2271183895628603E-2</v>
      </c>
      <c r="EP19" s="419">
        <v>8.8910823946945397E-2</v>
      </c>
      <c r="EQ19" s="419">
        <v>5.5202187631384096E-3</v>
      </c>
      <c r="ER19" s="417">
        <v>0.1199592469205</v>
      </c>
      <c r="ES19" s="419">
        <v>0.229511852607095</v>
      </c>
      <c r="ET19" s="419">
        <v>0</v>
      </c>
      <c r="EU19" s="417">
        <v>8.6036745250529199E-3</v>
      </c>
      <c r="EV19" s="419">
        <v>4.7550558342842199E-2</v>
      </c>
      <c r="EW19" s="419">
        <v>0</v>
      </c>
      <c r="EX19" s="417">
        <v>0.144785870640388</v>
      </c>
      <c r="EY19" s="419">
        <v>0.405989569546717</v>
      </c>
      <c r="EZ19" s="419">
        <v>3.2379539576911198E-2</v>
      </c>
      <c r="FA19" s="420">
        <v>0</v>
      </c>
      <c r="FB19" s="419">
        <v>3.8740080777689097E-2</v>
      </c>
      <c r="FC19" s="419">
        <v>4.3226663346711703E-3</v>
      </c>
      <c r="FD19" s="420">
        <v>3.25429101608792E-2</v>
      </c>
      <c r="FE19" s="419">
        <v>3.2246835845901802E-4</v>
      </c>
      <c r="FF19" s="419">
        <v>3.25429101608792E-2</v>
      </c>
      <c r="FG19" s="417">
        <v>6.47868842560261</v>
      </c>
      <c r="FH19" s="419">
        <v>1.6690567783431101</v>
      </c>
      <c r="FI19" s="419">
        <v>4.5992988298844399E-2</v>
      </c>
      <c r="FJ19" s="420">
        <v>1.35184077645352E-2</v>
      </c>
      <c r="FK19" s="419">
        <v>5.8997075193921203E-5</v>
      </c>
      <c r="FL19" s="419">
        <v>1.35184077645352E-2</v>
      </c>
      <c r="FM19" s="417">
        <v>2.2146414693644301E-2</v>
      </c>
      <c r="FN19" s="419">
        <v>5.0010784081726101E-2</v>
      </c>
      <c r="FO19" s="419">
        <v>0</v>
      </c>
      <c r="FP19" s="420">
        <v>6.0762193176045302E-3</v>
      </c>
      <c r="FQ19" s="419">
        <v>3.6082198847147397E-2</v>
      </c>
      <c r="FR19" s="419">
        <v>6.0762193176045302E-3</v>
      </c>
    </row>
    <row r="20" spans="2:174">
      <c r="B20" s="73" t="s">
        <v>17</v>
      </c>
      <c r="C20" s="73" t="s">
        <v>51</v>
      </c>
      <c r="D20" s="143" t="s">
        <v>117</v>
      </c>
      <c r="E20" s="73">
        <v>34.299999999999997</v>
      </c>
      <c r="F20" s="143">
        <v>240</v>
      </c>
      <c r="G20" s="397" t="s">
        <v>315</v>
      </c>
      <c r="H20" s="73" t="s">
        <v>99</v>
      </c>
      <c r="I20" s="416" t="s">
        <v>1162</v>
      </c>
      <c r="J20" s="416">
        <v>2</v>
      </c>
      <c r="K20" s="416" t="s">
        <v>1163</v>
      </c>
      <c r="L20" s="416" t="s">
        <v>1161</v>
      </c>
      <c r="M20" s="421" t="s">
        <v>32</v>
      </c>
      <c r="N20" s="73">
        <v>1.3</v>
      </c>
      <c r="P20" s="417">
        <v>6.4477878891708498</v>
      </c>
      <c r="Q20" s="418">
        <v>2.1221350519667799</v>
      </c>
      <c r="R20" s="418">
        <v>6.6822101314772106E-2</v>
      </c>
      <c r="S20" s="417">
        <v>15.486769623172799</v>
      </c>
      <c r="T20" s="418">
        <v>11.181433818658499</v>
      </c>
      <c r="U20" s="418">
        <v>1.5540271262606</v>
      </c>
      <c r="V20" s="417">
        <v>51306.887950891301</v>
      </c>
      <c r="W20" s="418">
        <v>4833.2615263665202</v>
      </c>
      <c r="X20" s="418">
        <v>0.38489192479020401</v>
      </c>
      <c r="Y20" s="417">
        <v>137.33536146429299</v>
      </c>
      <c r="Z20" s="418">
        <v>73.517582246065899</v>
      </c>
      <c r="AA20" s="418">
        <v>0.69650210747533303</v>
      </c>
      <c r="AB20" s="417">
        <v>137406.24358966501</v>
      </c>
      <c r="AC20" s="419">
        <v>4287.7018212431503</v>
      </c>
      <c r="AD20" s="419">
        <v>0.98494526086943202</v>
      </c>
      <c r="AE20" s="417">
        <v>279323.90160001698</v>
      </c>
      <c r="AF20" s="419">
        <v>7134.1912628623904</v>
      </c>
      <c r="AG20" s="419">
        <v>183.60784840545401</v>
      </c>
      <c r="AH20" s="417">
        <v>29.9942602781021</v>
      </c>
      <c r="AI20" s="419">
        <v>22.538246729448598</v>
      </c>
      <c r="AJ20" s="419">
        <v>2.9352663117473199</v>
      </c>
      <c r="AK20" s="417">
        <v>806.83605180054406</v>
      </c>
      <c r="AL20" s="419">
        <v>195.26052853099301</v>
      </c>
      <c r="AM20" s="419">
        <v>32.948456066915199</v>
      </c>
      <c r="AN20" s="420">
        <v>67.477212923729695</v>
      </c>
      <c r="AO20" s="419">
        <v>329.067495604756</v>
      </c>
      <c r="AP20" s="419">
        <v>67.477212923729695</v>
      </c>
      <c r="AQ20" s="417">
        <v>5729.0160385649797</v>
      </c>
      <c r="AR20" s="419">
        <v>589.73327517822599</v>
      </c>
      <c r="AS20" s="419">
        <v>1.0130375263184399</v>
      </c>
      <c r="AT20" s="417">
        <v>50390.6206624404</v>
      </c>
      <c r="AU20" s="419">
        <v>4768.1218606574203</v>
      </c>
      <c r="AV20" s="419">
        <v>41.414712240487198</v>
      </c>
      <c r="AW20" s="417">
        <v>4.32766003034161</v>
      </c>
      <c r="AX20" s="419">
        <v>1.56948944459371</v>
      </c>
      <c r="AY20" s="419">
        <v>0.19033571023009399</v>
      </c>
      <c r="AZ20" s="417">
        <v>320.598608698764</v>
      </c>
      <c r="BA20" s="419">
        <v>120.83816445435799</v>
      </c>
      <c r="BB20" s="419">
        <v>0.72979877972472396</v>
      </c>
      <c r="BC20" s="420">
        <v>0.178752116656305</v>
      </c>
      <c r="BD20" s="419">
        <v>0.63017166526716895</v>
      </c>
      <c r="BE20" s="419">
        <v>0.178752116656305</v>
      </c>
      <c r="BF20" s="417">
        <v>6.7065500574041303</v>
      </c>
      <c r="BG20" s="419">
        <v>44.349281404383703</v>
      </c>
      <c r="BH20" s="419">
        <v>6.1166857115338402</v>
      </c>
      <c r="BI20" s="417">
        <v>31.345219358418301</v>
      </c>
      <c r="BJ20" s="419">
        <v>11.0051722964162</v>
      </c>
      <c r="BK20" s="419">
        <v>0.21607693844672199</v>
      </c>
      <c r="BL20" s="417">
        <v>2216.3379842434101</v>
      </c>
      <c r="BM20" s="419">
        <v>975.70401547895801</v>
      </c>
      <c r="BN20" s="419">
        <v>0.97782424353157904</v>
      </c>
      <c r="BO20" s="417">
        <v>2216.36431688328</v>
      </c>
      <c r="BP20" s="419">
        <v>625.80925267916598</v>
      </c>
      <c r="BQ20" s="419">
        <v>2.3108805487902102</v>
      </c>
      <c r="BR20" s="417">
        <v>0.54311849052479899</v>
      </c>
      <c r="BS20" s="419">
        <v>1.0766241467253299</v>
      </c>
      <c r="BT20" s="419">
        <v>6.2008624372521604E-3</v>
      </c>
      <c r="BU20" s="420">
        <v>0.81002772825170599</v>
      </c>
      <c r="BV20" s="419">
        <v>3.4015626395032199</v>
      </c>
      <c r="BW20" s="419">
        <v>0.81002772825170599</v>
      </c>
      <c r="BX20" s="417">
        <v>0.92477748155591899</v>
      </c>
      <c r="BY20" s="419">
        <v>0.67302408127143398</v>
      </c>
      <c r="BZ20" s="419">
        <v>6.8074958279824405E-2</v>
      </c>
      <c r="CA20" s="417">
        <v>11.032568247019199</v>
      </c>
      <c r="CB20" s="419">
        <v>4.1015906329019796</v>
      </c>
      <c r="CC20" s="419">
        <v>0.21498442612646601</v>
      </c>
      <c r="CD20" s="417">
        <v>111.502236207262</v>
      </c>
      <c r="CE20" s="419">
        <v>14.445238645087199</v>
      </c>
      <c r="CF20" s="419">
        <v>1.6762935371579499E-2</v>
      </c>
      <c r="CG20" s="417">
        <v>1.1785622753035001</v>
      </c>
      <c r="CH20" s="419">
        <v>1.4013879553267099</v>
      </c>
      <c r="CI20" s="419">
        <v>0.15791098709368601</v>
      </c>
      <c r="CJ20" s="420">
        <v>8.7634137830679096E-2</v>
      </c>
      <c r="CK20" s="419">
        <v>0.40314636451500702</v>
      </c>
      <c r="CL20" s="419">
        <v>8.7634137830679096E-2</v>
      </c>
      <c r="CM20" s="417">
        <v>0.96103736721289401</v>
      </c>
      <c r="CN20" s="419">
        <v>0.44610825179726599</v>
      </c>
      <c r="CO20" s="419">
        <v>1.84737759855685E-2</v>
      </c>
      <c r="CP20" s="417">
        <v>1197.22359145258</v>
      </c>
      <c r="CQ20" s="419">
        <v>135.648795632348</v>
      </c>
      <c r="CR20" s="419">
        <v>2.08633289180464E-2</v>
      </c>
      <c r="CS20" s="417">
        <v>1.04560169277756</v>
      </c>
      <c r="CT20" s="419">
        <v>1.3678939161524399</v>
      </c>
      <c r="CU20" s="419">
        <v>5.4424222309022597E-3</v>
      </c>
      <c r="CV20" s="417">
        <v>0.73653245693795899</v>
      </c>
      <c r="CW20" s="419">
        <v>1.1213108975956001</v>
      </c>
      <c r="CX20" s="419">
        <v>1.0519561303670001E-2</v>
      </c>
      <c r="CY20" s="417">
        <v>2.9420678460788E-2</v>
      </c>
      <c r="CZ20" s="419">
        <v>7.7097548461508E-2</v>
      </c>
      <c r="DA20" s="419">
        <v>0</v>
      </c>
      <c r="DB20" s="420">
        <v>2.9892878018540001E-2</v>
      </c>
      <c r="DC20" s="419">
        <v>0.103910680818776</v>
      </c>
      <c r="DD20" s="419">
        <v>2.9892878018540001E-2</v>
      </c>
      <c r="DE20" s="417">
        <v>2.9773978345370999E-2</v>
      </c>
      <c r="DF20" s="419">
        <v>0.108426610888782</v>
      </c>
      <c r="DG20" s="419">
        <v>1.32887611519129E-2</v>
      </c>
      <c r="DH20" s="417">
        <v>1.5277618544296601E-2</v>
      </c>
      <c r="DI20" s="419">
        <v>5.3571607123329597E-2</v>
      </c>
      <c r="DJ20" s="419">
        <v>1.07849567621162E-2</v>
      </c>
      <c r="DK20" s="417">
        <v>1313.7929471561999</v>
      </c>
      <c r="DL20" s="419">
        <v>138.29258144990499</v>
      </c>
      <c r="DM20" s="419">
        <v>1.2069280068125399E-2</v>
      </c>
      <c r="DN20" s="417">
        <v>13.3389613538248</v>
      </c>
      <c r="DO20" s="419">
        <v>3.3802854960224198</v>
      </c>
      <c r="DP20" s="419">
        <v>1.38691906167666E-3</v>
      </c>
      <c r="DQ20" s="417">
        <v>19.5147907256402</v>
      </c>
      <c r="DR20" s="419">
        <v>5.2984271668401499</v>
      </c>
      <c r="DS20" s="419">
        <v>2.4558954152719601E-3</v>
      </c>
      <c r="DT20" s="417">
        <v>1.7624550191003101</v>
      </c>
      <c r="DU20" s="419">
        <v>0.49052151600591198</v>
      </c>
      <c r="DV20" s="419">
        <v>1.17839504839871E-3</v>
      </c>
      <c r="DW20" s="417">
        <v>5.3621933893443696</v>
      </c>
      <c r="DX20" s="419">
        <v>1.9773718976964301</v>
      </c>
      <c r="DY20" s="419">
        <v>9.5727768168158995E-3</v>
      </c>
      <c r="DZ20" s="417">
        <v>0.602680281170478</v>
      </c>
      <c r="EA20" s="419">
        <v>0.54696040857039296</v>
      </c>
      <c r="EB20" s="419">
        <v>1.1496064953575399E-2</v>
      </c>
      <c r="EC20" s="417">
        <v>12.2959574809713</v>
      </c>
      <c r="ED20" s="419">
        <v>2.4898736575055</v>
      </c>
      <c r="EE20" s="419">
        <v>3.38488500636E-3</v>
      </c>
      <c r="EF20" s="417">
        <v>0.42721354394261402</v>
      </c>
      <c r="EG20" s="419">
        <v>0.48457744705490302</v>
      </c>
      <c r="EH20" s="419">
        <v>1.1823804827605E-2</v>
      </c>
      <c r="EI20" s="417">
        <v>5.5226029697116097E-2</v>
      </c>
      <c r="EJ20" s="419">
        <v>9.5856261970787296E-2</v>
      </c>
      <c r="EK20" s="419">
        <v>0</v>
      </c>
      <c r="EL20" s="417">
        <v>0.21384693723605699</v>
      </c>
      <c r="EM20" s="419">
        <v>0.36645652338755302</v>
      </c>
      <c r="EN20" s="419">
        <v>0</v>
      </c>
      <c r="EO20" s="417">
        <v>5.1481614926083497E-2</v>
      </c>
      <c r="EP20" s="419">
        <v>0.108980238887354</v>
      </c>
      <c r="EQ20" s="419">
        <v>1.95717015331359E-3</v>
      </c>
      <c r="ER20" s="417">
        <v>7.1064161838304801E-2</v>
      </c>
      <c r="ES20" s="419">
        <v>0.123944980392444</v>
      </c>
      <c r="ET20" s="419">
        <v>0</v>
      </c>
      <c r="EU20" s="417">
        <v>1.13118266860627E-2</v>
      </c>
      <c r="EV20" s="419">
        <v>3.6742603544133501E-2</v>
      </c>
      <c r="EW20" s="419">
        <v>0</v>
      </c>
      <c r="EX20" s="417">
        <v>0.154721138934452</v>
      </c>
      <c r="EY20" s="419">
        <v>0.30976610126358001</v>
      </c>
      <c r="EZ20" s="419">
        <v>1.15611133316618E-2</v>
      </c>
      <c r="FA20" s="420">
        <v>1.56235435657781E-3</v>
      </c>
      <c r="FB20" s="419">
        <v>5.1034458443043197E-2</v>
      </c>
      <c r="FC20" s="419">
        <v>1.56235435657781E-3</v>
      </c>
      <c r="FD20" s="420">
        <v>1.15283320571457E-2</v>
      </c>
      <c r="FE20" s="419">
        <v>2.9975217364902498E-4</v>
      </c>
      <c r="FF20" s="419">
        <v>1.15283320571457E-2</v>
      </c>
      <c r="FG20" s="417">
        <v>6.3165490376612397</v>
      </c>
      <c r="FH20" s="419">
        <v>1.21191451891418</v>
      </c>
      <c r="FI20" s="419">
        <v>1.63239986815857E-2</v>
      </c>
      <c r="FJ20" s="420">
        <v>4.8004867159671203E-3</v>
      </c>
      <c r="FK20" s="419">
        <v>5.5815963260774401E-5</v>
      </c>
      <c r="FL20" s="419">
        <v>4.8004867159671203E-3</v>
      </c>
      <c r="FM20" s="417">
        <v>2.6795025224992299E-2</v>
      </c>
      <c r="FN20" s="419">
        <v>5.2080931125935599E-2</v>
      </c>
      <c r="FO20" s="419">
        <v>0</v>
      </c>
      <c r="FP20" s="417">
        <v>4.4902181626538702E-3</v>
      </c>
      <c r="FQ20" s="419">
        <v>2.53999439030211E-2</v>
      </c>
      <c r="FR20" s="419">
        <v>2.1233879165187802E-3</v>
      </c>
    </row>
    <row r="21" spans="2:174">
      <c r="B21" s="73" t="s">
        <v>17</v>
      </c>
      <c r="C21" s="73" t="s">
        <v>51</v>
      </c>
      <c r="D21" s="143" t="s">
        <v>117</v>
      </c>
      <c r="E21" s="143">
        <v>34.299999999999997</v>
      </c>
      <c r="F21" s="143">
        <v>240</v>
      </c>
      <c r="G21" s="397" t="s">
        <v>315</v>
      </c>
      <c r="H21" s="73" t="s">
        <v>99</v>
      </c>
      <c r="I21" s="416" t="s">
        <v>1162</v>
      </c>
      <c r="J21" s="416">
        <v>2</v>
      </c>
      <c r="K21" s="416" t="s">
        <v>1163</v>
      </c>
      <c r="L21" s="416" t="s">
        <v>1161</v>
      </c>
      <c r="M21" s="421" t="s">
        <v>32</v>
      </c>
      <c r="N21" s="73">
        <v>1.3</v>
      </c>
      <c r="P21" s="417">
        <v>5.6591648660724596</v>
      </c>
      <c r="Q21" s="418">
        <v>2.8615187953889598</v>
      </c>
      <c r="R21" s="418">
        <v>6.6822101314772106E-2</v>
      </c>
      <c r="S21" s="417">
        <v>17.0489683514927</v>
      </c>
      <c r="T21" s="418">
        <v>10.9717032892934</v>
      </c>
      <c r="U21" s="418">
        <v>1.5540271262606</v>
      </c>
      <c r="V21" s="417">
        <v>51454.459800070297</v>
      </c>
      <c r="W21" s="418">
        <v>8375.7496057434491</v>
      </c>
      <c r="X21" s="418">
        <v>0.38489192479020401</v>
      </c>
      <c r="Y21" s="417">
        <v>1388.63901726986</v>
      </c>
      <c r="Z21" s="418">
        <v>1028.12946761232</v>
      </c>
      <c r="AA21" s="418">
        <v>0.69650210747533303</v>
      </c>
      <c r="AB21" s="417">
        <v>133148.792975797</v>
      </c>
      <c r="AC21" s="419">
        <v>8868.5442041329297</v>
      </c>
      <c r="AD21" s="419">
        <v>0.98494526086943202</v>
      </c>
      <c r="AE21" s="417">
        <v>275086.28254101402</v>
      </c>
      <c r="AF21" s="419">
        <v>6400.3091560849698</v>
      </c>
      <c r="AG21" s="419">
        <v>183.60784840545401</v>
      </c>
      <c r="AH21" s="417">
        <v>43.096009134862499</v>
      </c>
      <c r="AI21" s="419">
        <v>24.917695319841599</v>
      </c>
      <c r="AJ21" s="419">
        <v>2.9352663117473199</v>
      </c>
      <c r="AK21" s="417">
        <v>733.23200406068497</v>
      </c>
      <c r="AL21" s="419">
        <v>243.68825192342001</v>
      </c>
      <c r="AM21" s="419">
        <v>32.948456066915199</v>
      </c>
      <c r="AN21" s="417">
        <v>212.97565145868401</v>
      </c>
      <c r="AO21" s="419">
        <v>320.888089379929</v>
      </c>
      <c r="AP21" s="419">
        <v>67.477212923729695</v>
      </c>
      <c r="AQ21" s="417">
        <v>6782.3720429040104</v>
      </c>
      <c r="AR21" s="419">
        <v>1600.9193468266501</v>
      </c>
      <c r="AS21" s="419">
        <v>1.0130375263184399</v>
      </c>
      <c r="AT21" s="417">
        <v>47722.391250697598</v>
      </c>
      <c r="AU21" s="419">
        <v>3994.8899074491901</v>
      </c>
      <c r="AV21" s="419">
        <v>41.414712240487198</v>
      </c>
      <c r="AW21" s="417">
        <v>4.2883675108059203</v>
      </c>
      <c r="AX21" s="419">
        <v>1.1297990902495301</v>
      </c>
      <c r="AY21" s="419">
        <v>0.19033571023009399</v>
      </c>
      <c r="AZ21" s="417">
        <v>248.11678607947101</v>
      </c>
      <c r="BA21" s="419">
        <v>59.287013958540697</v>
      </c>
      <c r="BB21" s="419">
        <v>0.72979877972472396</v>
      </c>
      <c r="BC21" s="420">
        <v>0.178752116656305</v>
      </c>
      <c r="BD21" s="419">
        <v>0.586915843564361</v>
      </c>
      <c r="BE21" s="419">
        <v>0.178752116656305</v>
      </c>
      <c r="BF21" s="417">
        <v>6.3967532723652498</v>
      </c>
      <c r="BG21" s="419">
        <v>34.7000275619787</v>
      </c>
      <c r="BH21" s="419">
        <v>6.1166857115338402</v>
      </c>
      <c r="BI21" s="417">
        <v>71.622723759669995</v>
      </c>
      <c r="BJ21" s="419">
        <v>37.710403426737798</v>
      </c>
      <c r="BK21" s="419">
        <v>0.21607693844672199</v>
      </c>
      <c r="BL21" s="417">
        <v>15658.4389615281</v>
      </c>
      <c r="BM21" s="419">
        <v>7664.3273130295402</v>
      </c>
      <c r="BN21" s="419">
        <v>0.97782424353157904</v>
      </c>
      <c r="BO21" s="417">
        <v>15315.567479466999</v>
      </c>
      <c r="BP21" s="419">
        <v>8309.3132839461705</v>
      </c>
      <c r="BQ21" s="419">
        <v>2.3108805487902102</v>
      </c>
      <c r="BR21" s="417">
        <v>2.2736116357227201</v>
      </c>
      <c r="BS21" s="419">
        <v>1.8644747779237301</v>
      </c>
      <c r="BT21" s="419">
        <v>6.2008624372521604E-3</v>
      </c>
      <c r="BU21" s="417">
        <v>2.0518113072863602</v>
      </c>
      <c r="BV21" s="419">
        <v>3.5743272149726502</v>
      </c>
      <c r="BW21" s="419">
        <v>0.81002772825170599</v>
      </c>
      <c r="BX21" s="417">
        <v>3.8612845355979499</v>
      </c>
      <c r="BY21" s="419">
        <v>1.9852785182904999</v>
      </c>
      <c r="BZ21" s="419">
        <v>6.8074958279824405E-2</v>
      </c>
      <c r="CA21" s="417">
        <v>23.9474507023976</v>
      </c>
      <c r="CB21" s="419">
        <v>14.0257190078386</v>
      </c>
      <c r="CC21" s="419">
        <v>0.21498442612646601</v>
      </c>
      <c r="CD21" s="417">
        <v>107.283192187541</v>
      </c>
      <c r="CE21" s="419">
        <v>16.276199837840501</v>
      </c>
      <c r="CF21" s="419">
        <v>1.6762935371579499E-2</v>
      </c>
      <c r="CG21" s="417">
        <v>1.49611896412764</v>
      </c>
      <c r="CH21" s="419">
        <v>1.10973715192599</v>
      </c>
      <c r="CI21" s="419">
        <v>0.15791098709368601</v>
      </c>
      <c r="CJ21" s="420">
        <v>8.7634137830679096E-2</v>
      </c>
      <c r="CK21" s="419">
        <v>0.36021987533198102</v>
      </c>
      <c r="CL21" s="419">
        <v>8.7634137830679096E-2</v>
      </c>
      <c r="CM21" s="417">
        <v>2.3172985395843</v>
      </c>
      <c r="CN21" s="419">
        <v>1.6623911472611601</v>
      </c>
      <c r="CO21" s="419">
        <v>1.84737759855685E-2</v>
      </c>
      <c r="CP21" s="417">
        <v>1149.7140478373201</v>
      </c>
      <c r="CQ21" s="419">
        <v>143.50310457966799</v>
      </c>
      <c r="CR21" s="419">
        <v>2.08633289180464E-2</v>
      </c>
      <c r="CS21" s="417">
        <v>1.4355332905689799</v>
      </c>
      <c r="CT21" s="419">
        <v>1.3745582685648099</v>
      </c>
      <c r="CU21" s="419">
        <v>5.4424222309022597E-3</v>
      </c>
      <c r="CV21" s="417">
        <v>0.59485170902399098</v>
      </c>
      <c r="CW21" s="419">
        <v>0.88156879599097204</v>
      </c>
      <c r="CX21" s="419">
        <v>1.0519561303670001E-2</v>
      </c>
      <c r="CY21" s="417">
        <v>1.48090598063924E-2</v>
      </c>
      <c r="CZ21" s="419">
        <v>3.8457283384283197E-2</v>
      </c>
      <c r="DA21" s="419">
        <v>0</v>
      </c>
      <c r="DB21" s="420">
        <v>2.9892878018540001E-2</v>
      </c>
      <c r="DC21" s="419">
        <v>4.7178912757014598E-4</v>
      </c>
      <c r="DD21" s="419">
        <v>2.9892878018540001E-2</v>
      </c>
      <c r="DE21" s="417">
        <v>7.0263745377710296E-2</v>
      </c>
      <c r="DF21" s="419">
        <v>0.14550682985767999</v>
      </c>
      <c r="DG21" s="419">
        <v>1.32887611519129E-2</v>
      </c>
      <c r="DH21" s="417">
        <v>1.25815431042659E-2</v>
      </c>
      <c r="DI21" s="419">
        <v>5.9912707124345502E-2</v>
      </c>
      <c r="DJ21" s="419">
        <v>1.07849567621162E-2</v>
      </c>
      <c r="DK21" s="417">
        <v>1277.4604004012799</v>
      </c>
      <c r="DL21" s="419">
        <v>194.954971961257</v>
      </c>
      <c r="DM21" s="419">
        <v>1.2069280068125399E-2</v>
      </c>
      <c r="DN21" s="417">
        <v>12.6136153883366</v>
      </c>
      <c r="DO21" s="419">
        <v>2.0348038388829499</v>
      </c>
      <c r="DP21" s="419">
        <v>1.38691906167666E-3</v>
      </c>
      <c r="DQ21" s="417">
        <v>18.567788004979199</v>
      </c>
      <c r="DR21" s="419">
        <v>3.3627919772643899</v>
      </c>
      <c r="DS21" s="419">
        <v>2.4558954152719601E-3</v>
      </c>
      <c r="DT21" s="417">
        <v>1.77803058912207</v>
      </c>
      <c r="DU21" s="419">
        <v>0.49804290514146998</v>
      </c>
      <c r="DV21" s="419">
        <v>1.17839504839871E-3</v>
      </c>
      <c r="DW21" s="417">
        <v>5.8959900724438503</v>
      </c>
      <c r="DX21" s="419">
        <v>2.2106956703191201</v>
      </c>
      <c r="DY21" s="419">
        <v>9.5727768168158995E-3</v>
      </c>
      <c r="DZ21" s="417">
        <v>0.79818732611766696</v>
      </c>
      <c r="EA21" s="419">
        <v>0.68904143854084698</v>
      </c>
      <c r="EB21" s="419">
        <v>1.1496064953575399E-2</v>
      </c>
      <c r="EC21" s="417">
        <v>11.958737661495499</v>
      </c>
      <c r="ED21" s="419">
        <v>2.6839940631110299</v>
      </c>
      <c r="EE21" s="419">
        <v>3.38488500636E-3</v>
      </c>
      <c r="EF21" s="417">
        <v>0.55963706353589104</v>
      </c>
      <c r="EG21" s="419">
        <v>0.63915521004722398</v>
      </c>
      <c r="EH21" s="419">
        <v>1.1823804827605E-2</v>
      </c>
      <c r="EI21" s="417">
        <v>4.2852215303251902E-2</v>
      </c>
      <c r="EJ21" s="419">
        <v>5.9149637262185098E-2</v>
      </c>
      <c r="EK21" s="419">
        <v>0</v>
      </c>
      <c r="EL21" s="417">
        <v>0.23055309091123299</v>
      </c>
      <c r="EM21" s="419">
        <v>0.26752018127313298</v>
      </c>
      <c r="EN21" s="419">
        <v>0</v>
      </c>
      <c r="EO21" s="417">
        <v>6.0708531377634399E-2</v>
      </c>
      <c r="EP21" s="419">
        <v>8.5162804975965706E-2</v>
      </c>
      <c r="EQ21" s="419">
        <v>1.95717015331359E-3</v>
      </c>
      <c r="ER21" s="417">
        <v>0.117485075025604</v>
      </c>
      <c r="ES21" s="419">
        <v>0.20674869150914299</v>
      </c>
      <c r="ET21" s="419">
        <v>0</v>
      </c>
      <c r="EU21" s="417">
        <v>1.4192574003620201E-2</v>
      </c>
      <c r="EV21" s="419">
        <v>4.0660144104945999E-2</v>
      </c>
      <c r="EW21" s="419">
        <v>0</v>
      </c>
      <c r="EX21" s="417">
        <v>9.7773147780477507E-2</v>
      </c>
      <c r="EY21" s="419">
        <v>0.164733157939386</v>
      </c>
      <c r="EZ21" s="419">
        <v>1.15611133316618E-2</v>
      </c>
      <c r="FA21" s="420">
        <v>0</v>
      </c>
      <c r="FB21" s="419">
        <v>4.7028517218354202E-2</v>
      </c>
      <c r="FC21" s="419">
        <v>1.56235435657781E-3</v>
      </c>
      <c r="FD21" s="420">
        <v>1.15283320571457E-2</v>
      </c>
      <c r="FE21" s="419">
        <v>3.5726956553966101E-4</v>
      </c>
      <c r="FF21" s="419">
        <v>1.15283320571457E-2</v>
      </c>
      <c r="FG21" s="417">
        <v>6.3364618385310703</v>
      </c>
      <c r="FH21" s="419">
        <v>1.84232834913611</v>
      </c>
      <c r="FI21" s="419">
        <v>1.63239986815857E-2</v>
      </c>
      <c r="FJ21" s="417">
        <v>7.10668056194375E-3</v>
      </c>
      <c r="FK21" s="419">
        <v>3.1364893401121002E-2</v>
      </c>
      <c r="FL21" s="419">
        <v>4.8004867159671203E-3</v>
      </c>
      <c r="FM21" s="417">
        <v>3.8094368101009697E-2</v>
      </c>
      <c r="FN21" s="419">
        <v>6.5379608478473503E-2</v>
      </c>
      <c r="FO21" s="419">
        <v>0</v>
      </c>
      <c r="FP21" s="417">
        <v>1.0432340279551E-2</v>
      </c>
      <c r="FQ21" s="419">
        <v>3.5922492823451703E-2</v>
      </c>
      <c r="FR21" s="419">
        <v>2.1233879165187802E-3</v>
      </c>
    </row>
    <row r="22" spans="2:174">
      <c r="B22" s="73" t="s">
        <v>17</v>
      </c>
      <c r="C22" s="73" t="s">
        <v>51</v>
      </c>
      <c r="D22" s="143" t="s">
        <v>117</v>
      </c>
      <c r="E22" s="73">
        <v>34.299999999999997</v>
      </c>
      <c r="F22" s="143">
        <v>240</v>
      </c>
      <c r="G22" s="397" t="s">
        <v>315</v>
      </c>
      <c r="H22" s="73" t="s">
        <v>99</v>
      </c>
      <c r="I22" s="416" t="s">
        <v>1162</v>
      </c>
      <c r="J22" s="416">
        <v>2</v>
      </c>
      <c r="K22" s="416" t="s">
        <v>1163</v>
      </c>
      <c r="L22" s="416" t="s">
        <v>1161</v>
      </c>
      <c r="M22" s="421" t="s">
        <v>32</v>
      </c>
      <c r="N22" s="73">
        <v>1.3</v>
      </c>
      <c r="P22" s="417">
        <v>6.2841230490599003</v>
      </c>
      <c r="Q22" s="418">
        <v>2.49927501381128</v>
      </c>
      <c r="R22" s="418">
        <v>6.2918225239836395E-2</v>
      </c>
      <c r="S22" s="417">
        <v>12.461585063958401</v>
      </c>
      <c r="T22" s="418">
        <v>10.673178188727301</v>
      </c>
      <c r="U22" s="418">
        <v>1.4637252333489901</v>
      </c>
      <c r="V22" s="417">
        <v>52215.394553906997</v>
      </c>
      <c r="W22" s="418">
        <v>8795.9205203824004</v>
      </c>
      <c r="X22" s="418">
        <v>0.36243317644686202</v>
      </c>
      <c r="Y22" s="417">
        <v>235.23598494788899</v>
      </c>
      <c r="Z22" s="418">
        <v>134.18996366863399</v>
      </c>
      <c r="AA22" s="418">
        <v>0.65578354007481598</v>
      </c>
      <c r="AB22" s="417">
        <v>134418.231083283</v>
      </c>
      <c r="AC22" s="419">
        <v>16809.4863574587</v>
      </c>
      <c r="AD22" s="419">
        <v>0.92751229791873802</v>
      </c>
      <c r="AE22" s="417">
        <v>282665.37063467503</v>
      </c>
      <c r="AF22" s="419">
        <v>17135.450841883801</v>
      </c>
      <c r="AG22" s="419">
        <v>172.90573904752699</v>
      </c>
      <c r="AH22" s="417">
        <v>24.061832334869901</v>
      </c>
      <c r="AI22" s="419">
        <v>16.404892868229599</v>
      </c>
      <c r="AJ22" s="419">
        <v>2.7638758514910799</v>
      </c>
      <c r="AK22" s="417">
        <v>614.21987626281305</v>
      </c>
      <c r="AL22" s="419">
        <v>211.63901919972699</v>
      </c>
      <c r="AM22" s="419">
        <v>31.043861598104201</v>
      </c>
      <c r="AN22" s="417">
        <v>104.317712110624</v>
      </c>
      <c r="AO22" s="419">
        <v>238.607134049157</v>
      </c>
      <c r="AP22" s="419">
        <v>63.516739953722599</v>
      </c>
      <c r="AQ22" s="417">
        <v>6904.5593281347201</v>
      </c>
      <c r="AR22" s="419">
        <v>2962.8694563693998</v>
      </c>
      <c r="AS22" s="419">
        <v>0.95390695499779299</v>
      </c>
      <c r="AT22" s="417">
        <v>47143.224131435003</v>
      </c>
      <c r="AU22" s="419">
        <v>5332.4069509958999</v>
      </c>
      <c r="AV22" s="419">
        <v>38.998798292700897</v>
      </c>
      <c r="AW22" s="417">
        <v>4.22341317158675</v>
      </c>
      <c r="AX22" s="419">
        <v>1.2004316793185801</v>
      </c>
      <c r="AY22" s="419">
        <v>0.179235522536736</v>
      </c>
      <c r="AZ22" s="417">
        <v>262.22713686422901</v>
      </c>
      <c r="BA22" s="419">
        <v>78.0495329842703</v>
      </c>
      <c r="BB22" s="419">
        <v>0.68725734127803495</v>
      </c>
      <c r="BC22" s="420">
        <v>0.16832314714702001</v>
      </c>
      <c r="BD22" s="419">
        <v>0.55476602606582703</v>
      </c>
      <c r="BE22" s="419">
        <v>0.16832314714702001</v>
      </c>
      <c r="BF22" s="420">
        <v>5.76064605939826</v>
      </c>
      <c r="BG22" s="419">
        <v>28.818861296787301</v>
      </c>
      <c r="BH22" s="419">
        <v>5.76064605939826</v>
      </c>
      <c r="BI22" s="417">
        <v>28.575988849868601</v>
      </c>
      <c r="BJ22" s="419">
        <v>9.7064036987197202</v>
      </c>
      <c r="BK22" s="419">
        <v>0.20347672898514199</v>
      </c>
      <c r="BL22" s="417">
        <v>2749.3314233965598</v>
      </c>
      <c r="BM22" s="419">
        <v>1266.53230586783</v>
      </c>
      <c r="BN22" s="419">
        <v>0.92066972417970305</v>
      </c>
      <c r="BO22" s="417">
        <v>2919.1727574015799</v>
      </c>
      <c r="BP22" s="419">
        <v>2028.4201464748301</v>
      </c>
      <c r="BQ22" s="419">
        <v>2.1758705639348701</v>
      </c>
      <c r="BR22" s="417">
        <v>0.61216150894893695</v>
      </c>
      <c r="BS22" s="419">
        <v>0.52668161572396999</v>
      </c>
      <c r="BT22" s="419">
        <v>5.83938520840388E-3</v>
      </c>
      <c r="BU22" s="420">
        <v>0.76284084999053703</v>
      </c>
      <c r="BV22" s="419">
        <v>3.3788921896009199</v>
      </c>
      <c r="BW22" s="419">
        <v>0.76284084999053703</v>
      </c>
      <c r="BX22" s="417">
        <v>1.09686825444267</v>
      </c>
      <c r="BY22" s="419">
        <v>0.69637369934044302</v>
      </c>
      <c r="BZ22" s="419">
        <v>6.4107435590384607E-2</v>
      </c>
      <c r="CA22" s="417">
        <v>11.261915449386199</v>
      </c>
      <c r="CB22" s="419">
        <v>4.1550043787589397</v>
      </c>
      <c r="CC22" s="419">
        <v>0.20243864630824701</v>
      </c>
      <c r="CD22" s="417">
        <v>120.290298970903</v>
      </c>
      <c r="CE22" s="419">
        <v>38.741241416424899</v>
      </c>
      <c r="CF22" s="419">
        <v>1.5785658505066798E-2</v>
      </c>
      <c r="CG22" s="417">
        <v>1.2407138733660299</v>
      </c>
      <c r="CH22" s="419">
        <v>0.80628301318013296</v>
      </c>
      <c r="CI22" s="419">
        <v>0.14870370170435701</v>
      </c>
      <c r="CJ22" s="420">
        <v>8.2522837599180499E-2</v>
      </c>
      <c r="CK22" s="419">
        <v>0.318330652919042</v>
      </c>
      <c r="CL22" s="419">
        <v>8.2522837599180499E-2</v>
      </c>
      <c r="CM22" s="417">
        <v>1.07021102111995</v>
      </c>
      <c r="CN22" s="419">
        <v>0.95234051143170495</v>
      </c>
      <c r="CO22" s="419">
        <v>1.7396229783739298E-2</v>
      </c>
      <c r="CP22" s="417">
        <v>1178.5068351980501</v>
      </c>
      <c r="CQ22" s="419">
        <v>174.622278895921</v>
      </c>
      <c r="CR22" s="419">
        <v>1.9646317904240599E-2</v>
      </c>
      <c r="CS22" s="417">
        <v>0.51929571587952505</v>
      </c>
      <c r="CT22" s="419">
        <v>0.33769579112945403</v>
      </c>
      <c r="CU22" s="419">
        <v>5.1249703591372897E-3</v>
      </c>
      <c r="CV22" s="417">
        <v>0.23849163687820499</v>
      </c>
      <c r="CW22" s="419">
        <v>0.28226476836869202</v>
      </c>
      <c r="CX22" s="419">
        <v>9.9060000479539306E-3</v>
      </c>
      <c r="CY22" s="417">
        <v>9.2467157595747303E-3</v>
      </c>
      <c r="CZ22" s="419">
        <v>2.55683137570062E-2</v>
      </c>
      <c r="DA22" s="419">
        <v>0</v>
      </c>
      <c r="DB22" s="420">
        <v>2.8150922248006801E-2</v>
      </c>
      <c r="DC22" s="419">
        <v>9.2197393738481806E-2</v>
      </c>
      <c r="DD22" s="419">
        <v>2.8150922248006801E-2</v>
      </c>
      <c r="DE22" s="417">
        <v>4.5973327237522899E-2</v>
      </c>
      <c r="DF22" s="419">
        <v>0.15145409369062601</v>
      </c>
      <c r="DG22" s="419">
        <v>1.25139097634034E-2</v>
      </c>
      <c r="DH22" s="417">
        <v>2.4353193273248901E-2</v>
      </c>
      <c r="DI22" s="419">
        <v>6.9968173816726098E-2</v>
      </c>
      <c r="DJ22" s="419">
        <v>1.0156008509322601E-2</v>
      </c>
      <c r="DK22" s="417">
        <v>1521.17914430058</v>
      </c>
      <c r="DL22" s="419">
        <v>757.25327999944705</v>
      </c>
      <c r="DM22" s="419">
        <v>1.13656793495353E-2</v>
      </c>
      <c r="DN22" s="417">
        <v>11.702422946638301</v>
      </c>
      <c r="DO22" s="419">
        <v>1.88468284794714</v>
      </c>
      <c r="DP22" s="419">
        <v>1.3060435696733499E-3</v>
      </c>
      <c r="DQ22" s="417">
        <v>16.907436057446201</v>
      </c>
      <c r="DR22" s="419">
        <v>2.61746321058778</v>
      </c>
      <c r="DS22" s="419">
        <v>2.3126597225640701E-3</v>
      </c>
      <c r="DT22" s="417">
        <v>1.5112981220947801</v>
      </c>
      <c r="DU22" s="419">
        <v>0.40427992261951101</v>
      </c>
      <c r="DV22" s="419">
        <v>1.1096699204806799E-3</v>
      </c>
      <c r="DW22" s="417">
        <v>4.6182390092543102</v>
      </c>
      <c r="DX22" s="419">
        <v>1.7824544298706</v>
      </c>
      <c r="DY22" s="419">
        <v>9.0148051977863401E-3</v>
      </c>
      <c r="DZ22" s="417">
        <v>0.468584964092568</v>
      </c>
      <c r="EA22" s="419">
        <v>0.50110775405180197</v>
      </c>
      <c r="EB22" s="419">
        <v>1.0826030083055301E-2</v>
      </c>
      <c r="EC22" s="417">
        <v>12.133532429803299</v>
      </c>
      <c r="ED22" s="419">
        <v>2.4705165206861799</v>
      </c>
      <c r="EE22" s="419">
        <v>3.1875082224978599E-3</v>
      </c>
      <c r="EF22" s="417">
        <v>0.239281890213387</v>
      </c>
      <c r="EG22" s="419">
        <v>0.43346176483038301</v>
      </c>
      <c r="EH22" s="419">
        <v>1.1134792555189701E-2</v>
      </c>
      <c r="EI22" s="417">
        <v>3.67148092600438E-2</v>
      </c>
      <c r="EJ22" s="419">
        <v>5.73739051508802E-2</v>
      </c>
      <c r="EK22" s="419">
        <v>0</v>
      </c>
      <c r="EL22" s="417">
        <v>0.13599669057659</v>
      </c>
      <c r="EM22" s="419">
        <v>0.18397317121503001</v>
      </c>
      <c r="EN22" s="419">
        <v>0</v>
      </c>
      <c r="EO22" s="417">
        <v>1.75329514511245E-2</v>
      </c>
      <c r="EP22" s="419">
        <v>3.10529389853786E-2</v>
      </c>
      <c r="EQ22" s="419">
        <v>1.84305431514927E-3</v>
      </c>
      <c r="ER22" s="417">
        <v>4.1817566046835002E-2</v>
      </c>
      <c r="ES22" s="419">
        <v>0.104496383580717</v>
      </c>
      <c r="ET22" s="419">
        <v>0</v>
      </c>
      <c r="EU22" s="417">
        <v>3.3995954590964501E-3</v>
      </c>
      <c r="EV22" s="419">
        <v>1.6942965523892298E-2</v>
      </c>
      <c r="EW22" s="419">
        <v>0</v>
      </c>
      <c r="EX22" s="417">
        <v>5.0608823301070603E-2</v>
      </c>
      <c r="EY22" s="419">
        <v>0.13183342164800799</v>
      </c>
      <c r="EZ22" s="419">
        <v>1.08871845691974E-2</v>
      </c>
      <c r="FA22" s="420">
        <v>1.4712362263881E-3</v>
      </c>
      <c r="FB22" s="419">
        <v>1.6674837948864402E-2</v>
      </c>
      <c r="FC22" s="419">
        <v>1.4712362263881E-3</v>
      </c>
      <c r="FD22" s="420">
        <v>1.0856674443567299E-2</v>
      </c>
      <c r="FE22" s="419">
        <v>3.2139963945355601E-4</v>
      </c>
      <c r="FF22" s="419">
        <v>1.0856674443567299E-2</v>
      </c>
      <c r="FG22" s="417">
        <v>6.2740403941327196</v>
      </c>
      <c r="FH22" s="419">
        <v>1.4329988656194499</v>
      </c>
      <c r="FI22" s="419">
        <v>1.53727418518159E-2</v>
      </c>
      <c r="FJ22" s="417">
        <v>4.6690110099985097E-3</v>
      </c>
      <c r="FK22" s="419">
        <v>2.60175373358731E-2</v>
      </c>
      <c r="FL22" s="419">
        <v>4.5206445510409202E-3</v>
      </c>
      <c r="FM22" s="417">
        <v>1.55876043947822E-2</v>
      </c>
      <c r="FN22" s="419">
        <v>5.4846496443536799E-2</v>
      </c>
      <c r="FO22" s="419">
        <v>0</v>
      </c>
      <c r="FP22" s="420">
        <v>2.1233879165187802E-3</v>
      </c>
      <c r="FQ22" s="419">
        <v>0</v>
      </c>
      <c r="FR22" s="419">
        <v>2.1233879165187802E-3</v>
      </c>
    </row>
    <row r="23" spans="2:174">
      <c r="B23" s="73" t="s">
        <v>17</v>
      </c>
      <c r="C23" s="73" t="s">
        <v>51</v>
      </c>
      <c r="D23" s="143" t="s">
        <v>117</v>
      </c>
      <c r="E23" s="143">
        <v>34.299999999999997</v>
      </c>
      <c r="F23" s="143">
        <v>240</v>
      </c>
      <c r="G23" s="397" t="s">
        <v>315</v>
      </c>
      <c r="H23" s="73" t="s">
        <v>99</v>
      </c>
      <c r="I23" s="416" t="s">
        <v>1162</v>
      </c>
      <c r="J23" s="416">
        <v>2</v>
      </c>
      <c r="K23" s="416" t="s">
        <v>1163</v>
      </c>
      <c r="L23" s="416" t="s">
        <v>1160</v>
      </c>
      <c r="M23" s="416" t="s">
        <v>12</v>
      </c>
      <c r="N23" s="73">
        <v>1.3</v>
      </c>
      <c r="P23" s="417">
        <v>6.2934382178219899</v>
      </c>
      <c r="Q23" s="418">
        <v>1.57888869224811</v>
      </c>
      <c r="R23" s="418">
        <v>6.2918225239836395E-2</v>
      </c>
      <c r="S23" s="417">
        <v>12.382892719427099</v>
      </c>
      <c r="T23" s="418">
        <v>9.9732093293164201</v>
      </c>
      <c r="U23" s="418">
        <v>1.4637252333489901</v>
      </c>
      <c r="V23" s="417">
        <v>53519.740460401699</v>
      </c>
      <c r="W23" s="418">
        <v>7229.58319236639</v>
      </c>
      <c r="X23" s="418">
        <v>0.36243317644686202</v>
      </c>
      <c r="Y23" s="417">
        <v>211.817784019779</v>
      </c>
      <c r="Z23" s="418">
        <v>77.000933941121701</v>
      </c>
      <c r="AA23" s="418">
        <v>0.65578354007481598</v>
      </c>
      <c r="AB23" s="417">
        <v>133821.09654551401</v>
      </c>
      <c r="AC23" s="419">
        <v>8825.1994123219192</v>
      </c>
      <c r="AD23" s="419">
        <v>0.92751229791873802</v>
      </c>
      <c r="AE23" s="417">
        <v>281946.86710794998</v>
      </c>
      <c r="AF23" s="419">
        <v>12042.3677137739</v>
      </c>
      <c r="AG23" s="419">
        <v>172.90573904752699</v>
      </c>
      <c r="AH23" s="417">
        <v>31.525508362707601</v>
      </c>
      <c r="AI23" s="419">
        <v>16.365171149365999</v>
      </c>
      <c r="AJ23" s="419">
        <v>2.7638758514910799</v>
      </c>
      <c r="AK23" s="417">
        <v>563.72578185489897</v>
      </c>
      <c r="AL23" s="419">
        <v>181.461974167119</v>
      </c>
      <c r="AM23" s="419">
        <v>31.043861598104201</v>
      </c>
      <c r="AN23" s="420">
        <v>63.516739953722599</v>
      </c>
      <c r="AO23" s="419">
        <v>137.45263148454799</v>
      </c>
      <c r="AP23" s="419">
        <v>63.516739953722599</v>
      </c>
      <c r="AQ23" s="417">
        <v>7368.3165111479502</v>
      </c>
      <c r="AR23" s="419">
        <v>1185.10995336114</v>
      </c>
      <c r="AS23" s="419">
        <v>0.95390695499779299</v>
      </c>
      <c r="AT23" s="417">
        <v>48795.324674613403</v>
      </c>
      <c r="AU23" s="419">
        <v>7019.9419564976497</v>
      </c>
      <c r="AV23" s="419">
        <v>38.998798292700897</v>
      </c>
      <c r="AW23" s="417">
        <v>4.6987323605429596</v>
      </c>
      <c r="AX23" s="419">
        <v>0.95254439980053196</v>
      </c>
      <c r="AY23" s="419">
        <v>0.179235522536736</v>
      </c>
      <c r="AZ23" s="417">
        <v>237.48035987498099</v>
      </c>
      <c r="BA23" s="419">
        <v>47.250071943705102</v>
      </c>
      <c r="BB23" s="419">
        <v>0.68725734127803495</v>
      </c>
      <c r="BC23" s="420">
        <v>0.16832314714702001</v>
      </c>
      <c r="BD23" s="419">
        <v>0.68289856366830404</v>
      </c>
      <c r="BE23" s="419">
        <v>0.16832314714702001</v>
      </c>
      <c r="BF23" s="420">
        <v>5.76064605939826</v>
      </c>
      <c r="BG23" s="419">
        <v>25.589686233877401</v>
      </c>
      <c r="BH23" s="419">
        <v>5.76064605939826</v>
      </c>
      <c r="BI23" s="417">
        <v>26.4725466433237</v>
      </c>
      <c r="BJ23" s="419">
        <v>7.2512013479334998</v>
      </c>
      <c r="BK23" s="419">
        <v>0.20347672898514199</v>
      </c>
      <c r="BL23" s="417">
        <v>2304.0373248924798</v>
      </c>
      <c r="BM23" s="419">
        <v>837.42468969204504</v>
      </c>
      <c r="BN23" s="419">
        <v>0.92066972417970305</v>
      </c>
      <c r="BO23" s="417">
        <v>2437.7596103675301</v>
      </c>
      <c r="BP23" s="419">
        <v>365.44063552214999</v>
      </c>
      <c r="BQ23" s="419">
        <v>2.1758705639348701</v>
      </c>
      <c r="BR23" s="417">
        <v>0.88979325772866602</v>
      </c>
      <c r="BS23" s="419">
        <v>0.92878202258123099</v>
      </c>
      <c r="BT23" s="419">
        <v>5.83938520840388E-3</v>
      </c>
      <c r="BU23" s="420">
        <v>0.76284084999053703</v>
      </c>
      <c r="BV23" s="419">
        <v>2.8405561745079302</v>
      </c>
      <c r="BW23" s="419">
        <v>0.76284084999053703</v>
      </c>
      <c r="BX23" s="417">
        <v>1.10088320210431</v>
      </c>
      <c r="BY23" s="419">
        <v>0.59109743992063202</v>
      </c>
      <c r="BZ23" s="419">
        <v>6.4107435590384607E-2</v>
      </c>
      <c r="CA23" s="417">
        <v>12.4048513861436</v>
      </c>
      <c r="CB23" s="419">
        <v>4.6195623253791398</v>
      </c>
      <c r="CC23" s="419">
        <v>0.20243864630824701</v>
      </c>
      <c r="CD23" s="417">
        <v>127.337289046694</v>
      </c>
      <c r="CE23" s="419">
        <v>23.283433960525201</v>
      </c>
      <c r="CF23" s="419">
        <v>1.5785658505066798E-2</v>
      </c>
      <c r="CG23" s="417">
        <v>1.3475479188549699</v>
      </c>
      <c r="CH23" s="419">
        <v>1.2544515297005301</v>
      </c>
      <c r="CI23" s="419">
        <v>0.14870370170435701</v>
      </c>
      <c r="CJ23" s="420">
        <v>8.2522837599180499E-2</v>
      </c>
      <c r="CK23" s="419">
        <v>0.271065482242487</v>
      </c>
      <c r="CL23" s="419">
        <v>8.2522837599180499E-2</v>
      </c>
      <c r="CM23" s="417">
        <v>1.05901016979896</v>
      </c>
      <c r="CN23" s="419">
        <v>0.43306301119285101</v>
      </c>
      <c r="CO23" s="419">
        <v>1.7396229783739298E-2</v>
      </c>
      <c r="CP23" s="417">
        <v>1201.55374801579</v>
      </c>
      <c r="CQ23" s="419">
        <v>172.771677599849</v>
      </c>
      <c r="CR23" s="419">
        <v>1.9646317904240599E-2</v>
      </c>
      <c r="CS23" s="417">
        <v>0.48676430259600001</v>
      </c>
      <c r="CT23" s="419">
        <v>0.53028999665354204</v>
      </c>
      <c r="CU23" s="419">
        <v>5.1249703591372897E-3</v>
      </c>
      <c r="CV23" s="417">
        <v>0.25658143616391499</v>
      </c>
      <c r="CW23" s="419">
        <v>0.47112551186059498</v>
      </c>
      <c r="CX23" s="419">
        <v>9.9060000479539306E-3</v>
      </c>
      <c r="CY23" s="417">
        <v>3.3033831721042701E-3</v>
      </c>
      <c r="CZ23" s="419">
        <v>2.1411448791652399E-2</v>
      </c>
      <c r="DA23" s="419">
        <v>0</v>
      </c>
      <c r="DB23" s="420">
        <v>2.8150922248006801E-2</v>
      </c>
      <c r="DC23" s="419">
        <v>7.4551891879913901E-2</v>
      </c>
      <c r="DD23" s="419">
        <v>2.8150922248006801E-2</v>
      </c>
      <c r="DE23" s="417">
        <v>9.2364638029025198E-2</v>
      </c>
      <c r="DF23" s="419">
        <v>0.198029871114248</v>
      </c>
      <c r="DG23" s="419">
        <v>1.25139097634034E-2</v>
      </c>
      <c r="DH23" s="420">
        <v>1.0156008509322601E-2</v>
      </c>
      <c r="DI23" s="419">
        <v>4.2497172445264401E-2</v>
      </c>
      <c r="DJ23" s="419">
        <v>1.0156008509322601E-2</v>
      </c>
      <c r="DK23" s="417">
        <v>1564.71487909805</v>
      </c>
      <c r="DL23" s="419">
        <v>298.852787113678</v>
      </c>
      <c r="DM23" s="419">
        <v>1.13656793495353E-2</v>
      </c>
      <c r="DN23" s="417">
        <v>11.5868493676792</v>
      </c>
      <c r="DO23" s="419">
        <v>1.7511231997016199</v>
      </c>
      <c r="DP23" s="419">
        <v>1.3060435696733499E-3</v>
      </c>
      <c r="DQ23" s="417">
        <v>17.183320113607401</v>
      </c>
      <c r="DR23" s="419">
        <v>2.50364628446582</v>
      </c>
      <c r="DS23" s="419">
        <v>2.3126597225640701E-3</v>
      </c>
      <c r="DT23" s="417">
        <v>1.5289422773804899</v>
      </c>
      <c r="DU23" s="419">
        <v>0.41412561986521701</v>
      </c>
      <c r="DV23" s="419">
        <v>1.1096699204806799E-3</v>
      </c>
      <c r="DW23" s="417">
        <v>4.9713323890494898</v>
      </c>
      <c r="DX23" s="419">
        <v>1.73532020701112</v>
      </c>
      <c r="DY23" s="419">
        <v>9.0148051977863401E-3</v>
      </c>
      <c r="DZ23" s="417">
        <v>0.54893923486804497</v>
      </c>
      <c r="EA23" s="419">
        <v>0.45544822020489401</v>
      </c>
      <c r="EB23" s="419">
        <v>1.0826030083055301E-2</v>
      </c>
      <c r="EC23" s="417">
        <v>12.212135956776001</v>
      </c>
      <c r="ED23" s="419">
        <v>2.5445090048894001</v>
      </c>
      <c r="EE23" s="419">
        <v>3.1875082224978599E-3</v>
      </c>
      <c r="EF23" s="417">
        <v>0.29019650260388302</v>
      </c>
      <c r="EG23" s="419">
        <v>0.33552233040737101</v>
      </c>
      <c r="EH23" s="419">
        <v>1.1134792555189701E-2</v>
      </c>
      <c r="EI23" s="417">
        <v>3.3639411489194901E-2</v>
      </c>
      <c r="EJ23" s="419">
        <v>4.0573072548813899E-2</v>
      </c>
      <c r="EK23" s="419">
        <v>0</v>
      </c>
      <c r="EL23" s="417">
        <v>0.14560286727154501</v>
      </c>
      <c r="EM23" s="419">
        <v>0.39123652889726701</v>
      </c>
      <c r="EN23" s="419">
        <v>0</v>
      </c>
      <c r="EO23" s="417">
        <v>2.3311630930100899E-2</v>
      </c>
      <c r="EP23" s="419">
        <v>7.42122037192922E-2</v>
      </c>
      <c r="EQ23" s="419">
        <v>1.84305431514927E-3</v>
      </c>
      <c r="ER23" s="417">
        <v>9.7654094667260799E-2</v>
      </c>
      <c r="ES23" s="419">
        <v>0.25657722854092702</v>
      </c>
      <c r="ET23" s="419">
        <v>0</v>
      </c>
      <c r="EU23" s="417">
        <v>4.8739167810851296E-3</v>
      </c>
      <c r="EV23" s="419">
        <v>2.1521706545332701E-2</v>
      </c>
      <c r="EW23" s="419">
        <v>0</v>
      </c>
      <c r="EX23" s="417">
        <v>2.2147864021206699E-2</v>
      </c>
      <c r="EY23" s="419">
        <v>0.104378488284829</v>
      </c>
      <c r="EZ23" s="419">
        <v>1.08871845691974E-2</v>
      </c>
      <c r="FA23" s="420">
        <v>0</v>
      </c>
      <c r="FB23" s="419">
        <v>1.7063531406831201E-2</v>
      </c>
      <c r="FC23" s="419">
        <v>1.4712362263881E-3</v>
      </c>
      <c r="FD23" s="420">
        <v>1.0856674443567299E-2</v>
      </c>
      <c r="FE23" s="419">
        <v>3.2301070375234398E-4</v>
      </c>
      <c r="FF23" s="419">
        <v>1.0856674443567299E-2</v>
      </c>
      <c r="FG23" s="417">
        <v>6.6908462926478096</v>
      </c>
      <c r="FH23" s="419">
        <v>1.9113136600303</v>
      </c>
      <c r="FI23" s="419">
        <v>1.53727418518159E-2</v>
      </c>
      <c r="FJ23" s="417">
        <v>8.6508031574761592E-3</v>
      </c>
      <c r="FK23" s="419">
        <v>3.7015611952308597E-2</v>
      </c>
      <c r="FL23" s="419">
        <v>4.5206445510409202E-3</v>
      </c>
      <c r="FM23" s="417">
        <v>1.12038395302118E-2</v>
      </c>
      <c r="FN23" s="419">
        <v>3.47351951287364E-2</v>
      </c>
      <c r="FO23" s="419">
        <v>0</v>
      </c>
      <c r="FP23" s="417">
        <v>3.4280471366415701E-3</v>
      </c>
      <c r="FQ23" s="419">
        <v>1.9397483321344E-2</v>
      </c>
      <c r="FR23" s="419">
        <v>2.1233879165187802E-3</v>
      </c>
    </row>
    <row r="24" spans="2:174">
      <c r="B24" s="73" t="s">
        <v>17</v>
      </c>
      <c r="C24" s="73" t="s">
        <v>51</v>
      </c>
      <c r="D24" s="143" t="s">
        <v>117</v>
      </c>
      <c r="E24" s="73">
        <v>34.299999999999997</v>
      </c>
      <c r="F24" s="143">
        <v>240</v>
      </c>
      <c r="G24" s="397" t="s">
        <v>315</v>
      </c>
      <c r="H24" s="73" t="s">
        <v>99</v>
      </c>
      <c r="I24" s="416" t="s">
        <v>1164</v>
      </c>
      <c r="J24" s="416">
        <v>3</v>
      </c>
      <c r="K24" s="416" t="s">
        <v>1163</v>
      </c>
      <c r="L24" s="416" t="s">
        <v>1160</v>
      </c>
      <c r="M24" s="421" t="s">
        <v>32</v>
      </c>
      <c r="N24" s="73">
        <v>1.3</v>
      </c>
      <c r="P24" s="417">
        <v>4.3259745396682199</v>
      </c>
      <c r="Q24" s="418">
        <v>1.02083168096694</v>
      </c>
      <c r="R24" s="418">
        <v>0.20634532320315499</v>
      </c>
      <c r="S24" s="417">
        <v>16.4590455998345</v>
      </c>
      <c r="T24" s="418">
        <v>11.032246543672301</v>
      </c>
      <c r="U24" s="418">
        <v>4.9277581606113703</v>
      </c>
      <c r="V24" s="417">
        <v>54310.155943998398</v>
      </c>
      <c r="W24" s="418">
        <v>5701.2033659024601</v>
      </c>
      <c r="X24" s="418">
        <v>1.23580812573965</v>
      </c>
      <c r="Y24" s="417">
        <v>309.21978944724202</v>
      </c>
      <c r="Z24" s="418">
        <v>61.6129307908869</v>
      </c>
      <c r="AA24" s="418">
        <v>2.37192736046575</v>
      </c>
      <c r="AB24" s="417">
        <v>136935.68050374</v>
      </c>
      <c r="AC24" s="419">
        <v>9006.6536577738607</v>
      </c>
      <c r="AD24" s="419">
        <v>5.63410687582655</v>
      </c>
      <c r="AE24" s="417">
        <v>279463.72795870202</v>
      </c>
      <c r="AF24" s="419">
        <v>14483.224578585499</v>
      </c>
      <c r="AG24" s="419">
        <v>911.95080084175004</v>
      </c>
      <c r="AH24" s="417">
        <v>84.779443255061693</v>
      </c>
      <c r="AI24" s="419">
        <v>61.186393751504298</v>
      </c>
      <c r="AJ24" s="419">
        <v>13.0553266140383</v>
      </c>
      <c r="AK24" s="417">
        <v>851.40310363053197</v>
      </c>
      <c r="AL24" s="419">
        <v>288.57672494136301</v>
      </c>
      <c r="AM24" s="419">
        <v>132.491281229647</v>
      </c>
      <c r="AN24" s="420">
        <v>209.06655901141301</v>
      </c>
      <c r="AO24" s="419">
        <v>96.914189451158705</v>
      </c>
      <c r="AP24" s="419">
        <v>209.06655901141301</v>
      </c>
      <c r="AQ24" s="417">
        <v>3579.23033261406</v>
      </c>
      <c r="AR24" s="419">
        <v>779.17374896483705</v>
      </c>
      <c r="AS24" s="419">
        <v>5.8733961592587098</v>
      </c>
      <c r="AT24" s="417">
        <v>47619.316523551803</v>
      </c>
      <c r="AU24" s="419">
        <v>4701.7403211485298</v>
      </c>
      <c r="AV24" s="419">
        <v>122.551950771061</v>
      </c>
      <c r="AW24" s="417">
        <v>4.6766180153652197</v>
      </c>
      <c r="AX24" s="419">
        <v>1.37960329472295</v>
      </c>
      <c r="AY24" s="419">
        <v>0.69780336777497798</v>
      </c>
      <c r="AZ24" s="417">
        <v>266.641169912468</v>
      </c>
      <c r="BA24" s="419">
        <v>44.441347962979698</v>
      </c>
      <c r="BB24" s="419">
        <v>2.31035300326793</v>
      </c>
      <c r="BC24" s="420">
        <v>0.62722100042047702</v>
      </c>
      <c r="BD24" s="419">
        <v>0.83529502471639006</v>
      </c>
      <c r="BE24" s="419">
        <v>0.62722100042047702</v>
      </c>
      <c r="BF24" s="420">
        <v>32.398737931555402</v>
      </c>
      <c r="BG24" s="419">
        <v>16.1862564624141</v>
      </c>
      <c r="BH24" s="419">
        <v>32.398737931555402</v>
      </c>
      <c r="BI24" s="417">
        <v>36.753246165151801</v>
      </c>
      <c r="BJ24" s="419">
        <v>13.105200563568101</v>
      </c>
      <c r="BK24" s="419">
        <v>1.1438555554124501</v>
      </c>
      <c r="BL24" s="417">
        <v>2136.0490202672399</v>
      </c>
      <c r="BM24" s="419">
        <v>483.37778928799401</v>
      </c>
      <c r="BN24" s="419">
        <v>5.5371838877546002</v>
      </c>
      <c r="BO24" s="417">
        <v>2223.1452853310302</v>
      </c>
      <c r="BP24" s="419">
        <v>441.54260869125602</v>
      </c>
      <c r="BQ24" s="419">
        <v>7.7490818251628699</v>
      </c>
      <c r="BR24" s="417">
        <v>4.7162818466558196</v>
      </c>
      <c r="BS24" s="419">
        <v>7.3545397808435897</v>
      </c>
      <c r="BT24" s="419">
        <v>2.2376897097375E-2</v>
      </c>
      <c r="BU24" s="420">
        <v>3.23837455238752</v>
      </c>
      <c r="BV24" s="419">
        <v>2.3299860589206398</v>
      </c>
      <c r="BW24" s="419">
        <v>3.23837455238752</v>
      </c>
      <c r="BX24" s="417">
        <v>2.91614250623164</v>
      </c>
      <c r="BY24" s="419">
        <v>8.3828624724854492</v>
      </c>
      <c r="BZ24" s="419">
        <v>0.18507696653851699</v>
      </c>
      <c r="CA24" s="417">
        <v>10.336649019670601</v>
      </c>
      <c r="CB24" s="419">
        <v>3.0693645819836002</v>
      </c>
      <c r="CC24" s="419">
        <v>0.75392850278546997</v>
      </c>
      <c r="CD24" s="417">
        <v>92.520621634120403</v>
      </c>
      <c r="CE24" s="419">
        <v>16.111801426354901</v>
      </c>
      <c r="CF24" s="419">
        <v>6.3518282821564395E-2</v>
      </c>
      <c r="CG24" s="417">
        <v>0.71081232513064896</v>
      </c>
      <c r="CH24" s="419">
        <v>0.24103124541117599</v>
      </c>
      <c r="CI24" s="419">
        <v>0.49003912785515602</v>
      </c>
      <c r="CJ24" s="420">
        <v>0.31123722548960597</v>
      </c>
      <c r="CK24" s="419">
        <v>0.325145745283484</v>
      </c>
      <c r="CL24" s="419">
        <v>0.31123722548960597</v>
      </c>
      <c r="CM24" s="417">
        <v>0.56506676520918597</v>
      </c>
      <c r="CN24" s="419">
        <v>0.82253612237603702</v>
      </c>
      <c r="CO24" s="419">
        <v>6.6580665140411693E-2</v>
      </c>
      <c r="CP24" s="417">
        <v>1301.4841085012499</v>
      </c>
      <c r="CQ24" s="419">
        <v>115.695907872253</v>
      </c>
      <c r="CR24" s="419">
        <v>6.2799656735757006E-2</v>
      </c>
      <c r="CS24" s="417">
        <v>0.908377404584783</v>
      </c>
      <c r="CT24" s="419">
        <v>0.563623585675047</v>
      </c>
      <c r="CU24" s="419">
        <v>1.7986873629020999E-2</v>
      </c>
      <c r="CV24" s="417">
        <v>1.06951299030224</v>
      </c>
      <c r="CW24" s="419">
        <v>3.2638273149484598</v>
      </c>
      <c r="CX24" s="419">
        <v>2.5054769251103899E-2</v>
      </c>
      <c r="CY24" s="417">
        <v>5.1202989899602598E-2</v>
      </c>
      <c r="CZ24" s="419">
        <v>0.128974529351292</v>
      </c>
      <c r="DA24" s="419">
        <v>0</v>
      </c>
      <c r="DB24" s="420">
        <v>0.113795945497927</v>
      </c>
      <c r="DC24" s="419">
        <v>0.16826098698963801</v>
      </c>
      <c r="DD24" s="419">
        <v>0.113795945497927</v>
      </c>
      <c r="DE24" s="420">
        <v>6.24838822764191E-2</v>
      </c>
      <c r="DF24" s="419">
        <v>9.6038093136116706E-2</v>
      </c>
      <c r="DG24" s="419">
        <v>6.24838822764191E-2</v>
      </c>
      <c r="DH24" s="420">
        <v>4.0447031434879099E-2</v>
      </c>
      <c r="DI24" s="419">
        <v>6.5501865802037498E-2</v>
      </c>
      <c r="DJ24" s="419">
        <v>4.0447031434879099E-2</v>
      </c>
      <c r="DK24" s="417">
        <v>975.69928179201997</v>
      </c>
      <c r="DL24" s="419">
        <v>275.21531386357998</v>
      </c>
      <c r="DM24" s="419">
        <v>4.1940539390092797E-2</v>
      </c>
      <c r="DN24" s="417">
        <v>13.3085171882586</v>
      </c>
      <c r="DO24" s="419">
        <v>2.0661132415608101</v>
      </c>
      <c r="DP24" s="419">
        <v>4.8644140160331003E-3</v>
      </c>
      <c r="DQ24" s="417">
        <v>18.1089302354677</v>
      </c>
      <c r="DR24" s="419">
        <v>0.531248408561798</v>
      </c>
      <c r="DS24" s="419">
        <v>8.5555587599948201E-3</v>
      </c>
      <c r="DT24" s="417">
        <v>1.86386254564359</v>
      </c>
      <c r="DU24" s="419">
        <v>0.89403378332043404</v>
      </c>
      <c r="DV24" s="419">
        <v>4.1429505827809496E-3</v>
      </c>
      <c r="DW24" s="417">
        <v>5.0622841830842598</v>
      </c>
      <c r="DX24" s="419">
        <v>1.2413010937245199</v>
      </c>
      <c r="DY24" s="419">
        <v>2.3944293708287701E-2</v>
      </c>
      <c r="DZ24" s="417">
        <v>0.55327296656539304</v>
      </c>
      <c r="EA24" s="419">
        <v>0.33153030238157</v>
      </c>
      <c r="EB24" s="419">
        <v>0</v>
      </c>
      <c r="EC24" s="417">
        <v>11.7992209965625</v>
      </c>
      <c r="ED24" s="419">
        <v>1.2914091773722001</v>
      </c>
      <c r="EE24" s="419">
        <v>1.44359612724677E-2</v>
      </c>
      <c r="EF24" s="417">
        <v>0.32307959908259498</v>
      </c>
      <c r="EG24" s="419">
        <v>0.27287817956437899</v>
      </c>
      <c r="EH24" s="419">
        <v>4.0851417520378401E-2</v>
      </c>
      <c r="EI24" s="417">
        <v>2.5159361180735699E-2</v>
      </c>
      <c r="EJ24" s="419">
        <v>5.8108125246937502E-2</v>
      </c>
      <c r="EK24" s="419">
        <v>0</v>
      </c>
      <c r="EL24" s="417">
        <v>0.18013004435883001</v>
      </c>
      <c r="EM24" s="419">
        <v>0.306564415565583</v>
      </c>
      <c r="EN24" s="419">
        <v>0</v>
      </c>
      <c r="EO24" s="417">
        <v>2.6395519676656699E-2</v>
      </c>
      <c r="EP24" s="419">
        <v>7.6634376388846501E-2</v>
      </c>
      <c r="EQ24" s="419">
        <v>6.8742391452086696E-3</v>
      </c>
      <c r="ER24" s="417">
        <v>8.14929525320576E-2</v>
      </c>
      <c r="ES24" s="419">
        <v>0.13366744649470799</v>
      </c>
      <c r="ET24" s="419">
        <v>2.1147632409452499E-2</v>
      </c>
      <c r="EU24" s="417">
        <v>2.0660334925933901E-2</v>
      </c>
      <c r="EV24" s="419">
        <v>5.3209981182503203E-2</v>
      </c>
      <c r="EW24" s="419">
        <v>7.0083171353675601E-3</v>
      </c>
      <c r="EX24" s="420">
        <v>0</v>
      </c>
      <c r="EY24" s="419">
        <v>2.7493002869221999E-4</v>
      </c>
      <c r="EZ24" s="419">
        <v>0</v>
      </c>
      <c r="FA24" s="420">
        <v>5.4312359197441502E-3</v>
      </c>
      <c r="FB24" s="419">
        <v>2.93130568565819E-2</v>
      </c>
      <c r="FC24" s="419">
        <v>5.4312359197441502E-3</v>
      </c>
      <c r="FD24" s="420">
        <v>4.0513889368653598E-2</v>
      </c>
      <c r="FE24" s="419">
        <v>2.74256647913643E-4</v>
      </c>
      <c r="FF24" s="419">
        <v>4.0513889368653598E-2</v>
      </c>
      <c r="FG24" s="417">
        <v>7.2550780729506696</v>
      </c>
      <c r="FH24" s="419">
        <v>1.12517022561812</v>
      </c>
      <c r="FI24" s="419">
        <v>5.2847470402081903E-2</v>
      </c>
      <c r="FJ24" s="420">
        <v>2.1801560838198099E-2</v>
      </c>
      <c r="FK24" s="419">
        <v>4.61908429513819E-2</v>
      </c>
      <c r="FL24" s="419">
        <v>2.1801560838198099E-2</v>
      </c>
      <c r="FM24" s="417">
        <v>3.0560764391642299E-2</v>
      </c>
      <c r="FN24" s="419">
        <v>7.7794119230020595E-2</v>
      </c>
      <c r="FO24" s="419">
        <v>7.3284555127576204E-3</v>
      </c>
      <c r="FP24" s="417">
        <v>1.9318061933448798E-2</v>
      </c>
      <c r="FQ24" s="419">
        <v>7.9689836469789999E-2</v>
      </c>
      <c r="FR24" s="419">
        <v>1.2732557334778899E-2</v>
      </c>
    </row>
    <row r="25" spans="2:174">
      <c r="B25" s="73" t="s">
        <v>17</v>
      </c>
      <c r="C25" s="73" t="s">
        <v>51</v>
      </c>
      <c r="D25" s="143" t="s">
        <v>117</v>
      </c>
      <c r="E25" s="143">
        <v>34.299999999999997</v>
      </c>
      <c r="F25" s="143">
        <v>240</v>
      </c>
      <c r="G25" s="397" t="s">
        <v>315</v>
      </c>
      <c r="H25" s="73" t="s">
        <v>99</v>
      </c>
      <c r="I25" s="416" t="s">
        <v>1164</v>
      </c>
      <c r="J25" s="416">
        <v>3</v>
      </c>
      <c r="K25" s="416" t="s">
        <v>1163</v>
      </c>
      <c r="L25" s="416" t="s">
        <v>1161</v>
      </c>
      <c r="M25" s="421" t="s">
        <v>32</v>
      </c>
      <c r="N25" s="73">
        <v>1.3</v>
      </c>
      <c r="P25" s="417">
        <v>4.2860565792025298</v>
      </c>
      <c r="Q25" s="418">
        <v>1.1889388313014</v>
      </c>
      <c r="R25" s="418">
        <v>6.3280850237088501E-2</v>
      </c>
      <c r="S25" s="417">
        <v>16.195306472959501</v>
      </c>
      <c r="T25" s="418">
        <v>9.0910001843693102</v>
      </c>
      <c r="U25" s="418">
        <v>1.5118971413786899</v>
      </c>
      <c r="V25" s="417">
        <v>45655.138556651698</v>
      </c>
      <c r="W25" s="418">
        <v>7978.9320281657501</v>
      </c>
      <c r="X25" s="418">
        <v>0.37973193852986797</v>
      </c>
      <c r="Y25" s="417">
        <v>7695.0807453471898</v>
      </c>
      <c r="Z25" s="418">
        <v>6302.7284324026696</v>
      </c>
      <c r="AA25" s="418">
        <v>0.71895564278626201</v>
      </c>
      <c r="AB25" s="417">
        <v>124397.73629619701</v>
      </c>
      <c r="AC25" s="419">
        <v>15160.663922205</v>
      </c>
      <c r="AD25" s="419">
        <v>1.7337715209054001</v>
      </c>
      <c r="AE25" s="417">
        <v>268778.46651934303</v>
      </c>
      <c r="AF25" s="419">
        <v>6182.7374779343299</v>
      </c>
      <c r="AG25" s="419">
        <v>280.70898892521097</v>
      </c>
      <c r="AH25" s="417">
        <v>49.3578544034347</v>
      </c>
      <c r="AI25" s="419">
        <v>35.420848051351797</v>
      </c>
      <c r="AJ25" s="419">
        <v>3.9924161808662801</v>
      </c>
      <c r="AK25" s="417">
        <v>585.53668237898398</v>
      </c>
      <c r="AL25" s="419">
        <v>201.59983642926801</v>
      </c>
      <c r="AM25" s="419">
        <v>40.571793932175098</v>
      </c>
      <c r="AN25" s="417">
        <v>85.557552525907496</v>
      </c>
      <c r="AO25" s="419">
        <v>212.28168362068499</v>
      </c>
      <c r="AP25" s="419">
        <v>65.983035655836503</v>
      </c>
      <c r="AQ25" s="417">
        <v>2728.6971070038098</v>
      </c>
      <c r="AR25" s="419">
        <v>645.063808148715</v>
      </c>
      <c r="AS25" s="419">
        <v>1.82268573730117</v>
      </c>
      <c r="AT25" s="417">
        <v>64983.861046350801</v>
      </c>
      <c r="AU25" s="419">
        <v>13079.378476870799</v>
      </c>
      <c r="AV25" s="419">
        <v>37.695566764951202</v>
      </c>
      <c r="AW25" s="417">
        <v>5.9854409439927903</v>
      </c>
      <c r="AX25" s="419">
        <v>1.8013281881651499</v>
      </c>
      <c r="AY25" s="419">
        <v>0.213969281001547</v>
      </c>
      <c r="AZ25" s="417">
        <v>265.48594470481203</v>
      </c>
      <c r="BA25" s="419">
        <v>134.721586231853</v>
      </c>
      <c r="BB25" s="419">
        <v>0.706332448833351</v>
      </c>
      <c r="BC25" s="417">
        <v>0.41383304777678498</v>
      </c>
      <c r="BD25" s="419">
        <v>0.89760760432238096</v>
      </c>
      <c r="BE25" s="419">
        <v>0.18955768207184101</v>
      </c>
      <c r="BF25" s="420">
        <v>9.8828789074400802</v>
      </c>
      <c r="BG25" s="419">
        <v>19.378927683163202</v>
      </c>
      <c r="BH25" s="419">
        <v>9.8828789074400802</v>
      </c>
      <c r="BI25" s="417">
        <v>618.29399778073105</v>
      </c>
      <c r="BJ25" s="419">
        <v>532.76896527494705</v>
      </c>
      <c r="BK25" s="419">
        <v>0.35068519185376401</v>
      </c>
      <c r="BL25" s="417">
        <v>19336.776329701701</v>
      </c>
      <c r="BM25" s="419">
        <v>16368.438922926</v>
      </c>
      <c r="BN25" s="419">
        <v>1.69549079148738</v>
      </c>
      <c r="BO25" s="417">
        <v>19131.692951914101</v>
      </c>
      <c r="BP25" s="419">
        <v>15992.902421516301</v>
      </c>
      <c r="BQ25" s="419">
        <v>2.3714628470200099</v>
      </c>
      <c r="BR25" s="417">
        <v>4.5516265445711896</v>
      </c>
      <c r="BS25" s="419">
        <v>4.2347290935134296</v>
      </c>
      <c r="BT25" s="419">
        <v>6.6842925476346101E-3</v>
      </c>
      <c r="BU25" s="417">
        <v>2.90216775166079</v>
      </c>
      <c r="BV25" s="419">
        <v>2.6624913406228701</v>
      </c>
      <c r="BW25" s="419">
        <v>0.95572085149392205</v>
      </c>
      <c r="BX25" s="417">
        <v>0.84915418827007505</v>
      </c>
      <c r="BY25" s="419">
        <v>0.46778350238996103</v>
      </c>
      <c r="BZ25" s="419">
        <v>5.7166764197795802E-2</v>
      </c>
      <c r="CA25" s="417">
        <v>34.379189384063899</v>
      </c>
      <c r="CB25" s="419">
        <v>19.547607585794701</v>
      </c>
      <c r="CC25" s="419">
        <v>0.23086086861086699</v>
      </c>
      <c r="CD25" s="417">
        <v>80.553630252767107</v>
      </c>
      <c r="CE25" s="419">
        <v>19.781140371387099</v>
      </c>
      <c r="CF25" s="419">
        <v>1.9686504583432501E-2</v>
      </c>
      <c r="CG25" s="417">
        <v>1.50674201762765</v>
      </c>
      <c r="CH25" s="419">
        <v>1.27273549600792</v>
      </c>
      <c r="CI25" s="419">
        <v>0.15071736640589201</v>
      </c>
      <c r="CJ25" s="420">
        <v>9.6614439205896005E-2</v>
      </c>
      <c r="CK25" s="419">
        <v>0.410681316161292</v>
      </c>
      <c r="CL25" s="419">
        <v>9.6614439205896005E-2</v>
      </c>
      <c r="CM25" s="417">
        <v>0.52181990637672304</v>
      </c>
      <c r="CN25" s="419">
        <v>0.68167946580845595</v>
      </c>
      <c r="CO25" s="419">
        <v>2.0749736801234701E-2</v>
      </c>
      <c r="CP25" s="417">
        <v>1102.8225861854401</v>
      </c>
      <c r="CQ25" s="419">
        <v>141.554902225993</v>
      </c>
      <c r="CR25" s="419">
        <v>1.9300323103175001E-2</v>
      </c>
      <c r="CS25" s="417">
        <v>8.5317279432741699</v>
      </c>
      <c r="CT25" s="419">
        <v>7.6537730654205998</v>
      </c>
      <c r="CU25" s="419">
        <v>5.5248622951183197E-3</v>
      </c>
      <c r="CV25" s="417">
        <v>424.97800747757901</v>
      </c>
      <c r="CW25" s="419">
        <v>1336.1028568213001</v>
      </c>
      <c r="CX25" s="419">
        <v>7.5948067794600798E-3</v>
      </c>
      <c r="CY25" s="417">
        <v>1.07827166927891</v>
      </c>
      <c r="CZ25" s="419">
        <v>3.1367059036129401</v>
      </c>
      <c r="DA25" s="419">
        <v>0</v>
      </c>
      <c r="DB25" s="417">
        <v>3.9019665777342699E-2</v>
      </c>
      <c r="DC25" s="419">
        <v>0.141316578315236</v>
      </c>
      <c r="DD25" s="419">
        <v>3.5019328986021697E-2</v>
      </c>
      <c r="DE25" s="417">
        <v>0.119887292102594</v>
      </c>
      <c r="DF25" s="419">
        <v>0.21874654243449501</v>
      </c>
      <c r="DG25" s="419">
        <v>1.9077000513582399E-2</v>
      </c>
      <c r="DH25" s="417">
        <v>2.2647727681263701E-2</v>
      </c>
      <c r="DI25" s="419">
        <v>7.9433324822641593E-2</v>
      </c>
      <c r="DJ25" s="419">
        <v>1.2987905395715999E-2</v>
      </c>
      <c r="DK25" s="417">
        <v>815.60357526923804</v>
      </c>
      <c r="DL25" s="419">
        <v>266.48665625946899</v>
      </c>
      <c r="DM25" s="419">
        <v>1.3007273477877499E-2</v>
      </c>
      <c r="DN25" s="417">
        <v>13.6664983277837</v>
      </c>
      <c r="DO25" s="419">
        <v>1.5977445112192299</v>
      </c>
      <c r="DP25" s="419">
        <v>1.4941917157457699E-3</v>
      </c>
      <c r="DQ25" s="417">
        <v>24.9472946264477</v>
      </c>
      <c r="DR25" s="419">
        <v>7.4028121488880698</v>
      </c>
      <c r="DS25" s="419">
        <v>2.6452554037841602E-3</v>
      </c>
      <c r="DT25" s="417">
        <v>3.08515924401329</v>
      </c>
      <c r="DU25" s="419">
        <v>1.7007466246465599</v>
      </c>
      <c r="DV25" s="419">
        <v>1.26932150330534E-3</v>
      </c>
      <c r="DW25" s="417">
        <v>13.1085065187968</v>
      </c>
      <c r="DX25" s="419">
        <v>9.24004758081497</v>
      </c>
      <c r="DY25" s="419">
        <v>7.3509376701199197E-3</v>
      </c>
      <c r="DZ25" s="417">
        <v>3.1582845551185099</v>
      </c>
      <c r="EA25" s="419">
        <v>2.4121684123251201</v>
      </c>
      <c r="EB25" s="419">
        <v>0</v>
      </c>
      <c r="EC25" s="417">
        <v>10.692148185537899</v>
      </c>
      <c r="ED25" s="419">
        <v>1.5672839882769101</v>
      </c>
      <c r="EE25" s="419">
        <v>4.4329813327876203E-3</v>
      </c>
      <c r="EF25" s="417">
        <v>2.61934053786011</v>
      </c>
      <c r="EG25" s="419">
        <v>2.2791126391394898</v>
      </c>
      <c r="EH25" s="419">
        <v>1.2749824515261601E-2</v>
      </c>
      <c r="EI25" s="417">
        <v>0.36890819139668501</v>
      </c>
      <c r="EJ25" s="419">
        <v>0.387128968271926</v>
      </c>
      <c r="EK25" s="419">
        <v>0</v>
      </c>
      <c r="EL25" s="417">
        <v>1.7710408076001101</v>
      </c>
      <c r="EM25" s="419">
        <v>2.0230962354059199</v>
      </c>
      <c r="EN25" s="419">
        <v>0</v>
      </c>
      <c r="EO25" s="417">
        <v>0.30217185560132098</v>
      </c>
      <c r="EP25" s="419">
        <v>0.34662642253258202</v>
      </c>
      <c r="EQ25" s="419">
        <v>2.10898421917762E-3</v>
      </c>
      <c r="ER25" s="417">
        <v>0.75366155169968696</v>
      </c>
      <c r="ES25" s="419">
        <v>0.78679143330932499</v>
      </c>
      <c r="ET25" s="419">
        <v>6.3685229288394296E-3</v>
      </c>
      <c r="EU25" s="417">
        <v>0.1035779828869</v>
      </c>
      <c r="EV25" s="419">
        <v>0.17942442837279299</v>
      </c>
      <c r="EW25" s="419">
        <v>2.1693557358623398E-3</v>
      </c>
      <c r="EX25" s="417">
        <v>0.66901919469528204</v>
      </c>
      <c r="EY25" s="419">
        <v>0.76749572818707401</v>
      </c>
      <c r="EZ25" s="419">
        <v>0</v>
      </c>
      <c r="FA25" s="420">
        <v>1.68298982740893E-3</v>
      </c>
      <c r="FB25" s="419">
        <v>0.197039943415868</v>
      </c>
      <c r="FC25" s="419">
        <v>1.68298982740893E-3</v>
      </c>
      <c r="FD25" s="420">
        <v>1.24337173408246E-2</v>
      </c>
      <c r="FE25" s="419">
        <v>0.12795019031201901</v>
      </c>
      <c r="FF25" s="419">
        <v>1.24337173408246E-2</v>
      </c>
      <c r="FG25" s="417">
        <v>5.61784314091443</v>
      </c>
      <c r="FH25" s="419">
        <v>1.22626483613772</v>
      </c>
      <c r="FI25" s="419">
        <v>1.6219017084706099E-2</v>
      </c>
      <c r="FJ25" s="420">
        <v>6.6863966753710601E-3</v>
      </c>
      <c r="FK25" s="419">
        <v>3.1494973675656198E-4</v>
      </c>
      <c r="FL25" s="419">
        <v>6.6863966753710601E-3</v>
      </c>
      <c r="FM25" s="417">
        <v>0.10775736641415</v>
      </c>
      <c r="FN25" s="419">
        <v>0.18445890366117901</v>
      </c>
      <c r="FO25" s="419">
        <v>2.24997285500251E-3</v>
      </c>
      <c r="FP25" s="417">
        <v>5.4902868869954803E-2</v>
      </c>
      <c r="FQ25" s="419">
        <v>0.196429265949879</v>
      </c>
      <c r="FR25" s="419">
        <v>3.90498776306297E-3</v>
      </c>
    </row>
    <row r="26" spans="2:174">
      <c r="B26" s="73" t="s">
        <v>17</v>
      </c>
      <c r="C26" s="73" t="s">
        <v>51</v>
      </c>
      <c r="D26" s="143" t="s">
        <v>117</v>
      </c>
      <c r="E26" s="73">
        <v>34.299999999999997</v>
      </c>
      <c r="F26" s="143">
        <v>240</v>
      </c>
      <c r="G26" s="397" t="s">
        <v>315</v>
      </c>
      <c r="H26" s="73" t="s">
        <v>99</v>
      </c>
      <c r="I26" s="416" t="s">
        <v>1164</v>
      </c>
      <c r="J26" s="416">
        <v>3</v>
      </c>
      <c r="K26" s="416" t="s">
        <v>1163</v>
      </c>
      <c r="L26" s="416" t="s">
        <v>1161</v>
      </c>
      <c r="M26" s="421" t="s">
        <v>32</v>
      </c>
      <c r="N26" s="73">
        <v>1.3</v>
      </c>
      <c r="P26" s="417">
        <v>4.1569922285768302</v>
      </c>
      <c r="Q26" s="418">
        <v>1.28431991538972</v>
      </c>
      <c r="R26" s="418">
        <v>6.0142867791401801E-2</v>
      </c>
      <c r="S26" s="417">
        <v>13.5984335051628</v>
      </c>
      <c r="T26" s="418">
        <v>9.5573044008137007</v>
      </c>
      <c r="U26" s="418">
        <v>1.4372250583536801</v>
      </c>
      <c r="V26" s="417">
        <v>47127.9370906576</v>
      </c>
      <c r="W26" s="418">
        <v>10176.595503255099</v>
      </c>
      <c r="X26" s="418">
        <v>0.36091792284521002</v>
      </c>
      <c r="Y26" s="417">
        <v>5981.8381727633196</v>
      </c>
      <c r="Z26" s="418">
        <v>8465.9112449544991</v>
      </c>
      <c r="AA26" s="418">
        <v>0.68327298204071596</v>
      </c>
      <c r="AB26" s="417">
        <v>127783.239650841</v>
      </c>
      <c r="AC26" s="419">
        <v>22792.453158044998</v>
      </c>
      <c r="AD26" s="419">
        <v>1.6479146665245701</v>
      </c>
      <c r="AE26" s="417">
        <v>270923.93511275301</v>
      </c>
      <c r="AF26" s="419">
        <v>12266.9142172583</v>
      </c>
      <c r="AG26" s="419">
        <v>266.812290651193</v>
      </c>
      <c r="AH26" s="417">
        <v>55.313687732608599</v>
      </c>
      <c r="AI26" s="419">
        <v>149.06385280638</v>
      </c>
      <c r="AJ26" s="419">
        <v>3.7944980653556599</v>
      </c>
      <c r="AK26" s="417">
        <v>600.66951832862401</v>
      </c>
      <c r="AL26" s="419">
        <v>216.00964325892201</v>
      </c>
      <c r="AM26" s="419">
        <v>38.576086484348103</v>
      </c>
      <c r="AN26" s="417">
        <v>89.202470315190894</v>
      </c>
      <c r="AO26" s="419">
        <v>239.32582544189501</v>
      </c>
      <c r="AP26" s="419">
        <v>62.692689144603797</v>
      </c>
      <c r="AQ26" s="417">
        <v>2954.0440284624601</v>
      </c>
      <c r="AR26" s="419">
        <v>833.14054822712399</v>
      </c>
      <c r="AS26" s="419">
        <v>1.7323570294139099</v>
      </c>
      <c r="AT26" s="417">
        <v>62071.587975271003</v>
      </c>
      <c r="AU26" s="419">
        <v>16431.113730154499</v>
      </c>
      <c r="AV26" s="419">
        <v>35.828308613186103</v>
      </c>
      <c r="AW26" s="417">
        <v>5.2492690357012304</v>
      </c>
      <c r="AX26" s="419">
        <v>2.67464787084289</v>
      </c>
      <c r="AY26" s="419">
        <v>0.203372379895667</v>
      </c>
      <c r="AZ26" s="417">
        <v>256.48643451774097</v>
      </c>
      <c r="BA26" s="419">
        <v>178.786741911875</v>
      </c>
      <c r="BB26" s="419">
        <v>0.67136512017724004</v>
      </c>
      <c r="BC26" s="420">
        <v>0.18016630847554299</v>
      </c>
      <c r="BD26" s="419">
        <v>0.55078714100826498</v>
      </c>
      <c r="BE26" s="419">
        <v>0.18016630847554299</v>
      </c>
      <c r="BF26" s="420">
        <v>9.3937552482564008</v>
      </c>
      <c r="BG26" s="419">
        <v>23.611760908628298</v>
      </c>
      <c r="BH26" s="419">
        <v>9.3937552482564008</v>
      </c>
      <c r="BI26" s="417">
        <v>455.141875943988</v>
      </c>
      <c r="BJ26" s="419">
        <v>640.506410202952</v>
      </c>
      <c r="BK26" s="419">
        <v>0.333319838842841</v>
      </c>
      <c r="BL26" s="417">
        <v>14234.547659518999</v>
      </c>
      <c r="BM26" s="419">
        <v>19386.856313901699</v>
      </c>
      <c r="BN26" s="419">
        <v>1.61135704670647</v>
      </c>
      <c r="BO26" s="417">
        <v>14413.702169214301</v>
      </c>
      <c r="BP26" s="419">
        <v>19491.136504161899</v>
      </c>
      <c r="BQ26" s="419">
        <v>2.2538356084006499</v>
      </c>
      <c r="BR26" s="417">
        <v>4.1484269784228598</v>
      </c>
      <c r="BS26" s="419">
        <v>5.5872739388168702</v>
      </c>
      <c r="BT26" s="419">
        <v>6.3534162776310897E-3</v>
      </c>
      <c r="BU26" s="417">
        <v>1.9285007645132599</v>
      </c>
      <c r="BV26" s="419">
        <v>3.4530870296854799</v>
      </c>
      <c r="BW26" s="419">
        <v>0.90827756455412301</v>
      </c>
      <c r="BX26" s="417">
        <v>0.84496800760405799</v>
      </c>
      <c r="BY26" s="419">
        <v>0.55300449626940795</v>
      </c>
      <c r="BZ26" s="419">
        <v>5.4337394549644799E-2</v>
      </c>
      <c r="CA26" s="417">
        <v>33.114511031737202</v>
      </c>
      <c r="CB26" s="419">
        <v>34.9775970923926</v>
      </c>
      <c r="CC26" s="419">
        <v>0.21942184275465801</v>
      </c>
      <c r="CD26" s="417">
        <v>81.313336561974097</v>
      </c>
      <c r="CE26" s="419">
        <v>20.047636256218698</v>
      </c>
      <c r="CF26" s="419">
        <v>1.8711785892078499E-2</v>
      </c>
      <c r="CG26" s="417">
        <v>1.1743350986271199</v>
      </c>
      <c r="CH26" s="419">
        <v>0.57556740241183502</v>
      </c>
      <c r="CI26" s="419">
        <v>0.143254438240496</v>
      </c>
      <c r="CJ26" s="420">
        <v>9.1828776957186498E-2</v>
      </c>
      <c r="CK26" s="419">
        <v>0.28966893054706</v>
      </c>
      <c r="CL26" s="419">
        <v>9.1828776957186498E-2</v>
      </c>
      <c r="CM26" s="417">
        <v>0.37260580648852298</v>
      </c>
      <c r="CN26" s="419">
        <v>0.27973595979236499</v>
      </c>
      <c r="CO26" s="419">
        <v>1.9722024112956701E-2</v>
      </c>
      <c r="CP26" s="417">
        <v>1169.1938381227901</v>
      </c>
      <c r="CQ26" s="419">
        <v>244.89303232307799</v>
      </c>
      <c r="CR26" s="419">
        <v>1.8344300308904399E-2</v>
      </c>
      <c r="CS26" s="417">
        <v>6.9273005623885799</v>
      </c>
      <c r="CT26" s="419">
        <v>10.7306093104973</v>
      </c>
      <c r="CU26" s="419">
        <v>5.2512193064128002E-3</v>
      </c>
      <c r="CV26" s="417">
        <v>217.70581001366699</v>
      </c>
      <c r="CW26" s="419">
        <v>1113.6101258415899</v>
      </c>
      <c r="CX26" s="419">
        <v>7.21863751424392E-3</v>
      </c>
      <c r="CY26" s="417">
        <v>0.70644170662269901</v>
      </c>
      <c r="CZ26" s="419">
        <v>2.8938512104709302</v>
      </c>
      <c r="DA26" s="419">
        <v>0</v>
      </c>
      <c r="DB26" s="420">
        <v>3.3285671488725597E-2</v>
      </c>
      <c r="DC26" s="419">
        <v>9.5607262878756996E-2</v>
      </c>
      <c r="DD26" s="419">
        <v>3.3285671488725597E-2</v>
      </c>
      <c r="DE26" s="417">
        <v>9.0544111528443105E-2</v>
      </c>
      <c r="DF26" s="419">
        <v>0.168069061606752</v>
      </c>
      <c r="DG26" s="419">
        <v>1.81324658772491E-2</v>
      </c>
      <c r="DH26" s="417">
        <v>1.9899121113707698E-2</v>
      </c>
      <c r="DI26" s="419">
        <v>4.9445637272246802E-2</v>
      </c>
      <c r="DJ26" s="419">
        <v>1.23447840707228E-2</v>
      </c>
      <c r="DK26" s="417">
        <v>830.905790299057</v>
      </c>
      <c r="DL26" s="419">
        <v>244.61929014788601</v>
      </c>
      <c r="DM26" s="419">
        <v>1.23632905756073E-2</v>
      </c>
      <c r="DN26" s="417">
        <v>12.412676841077101</v>
      </c>
      <c r="DO26" s="419">
        <v>2.03590518762925</v>
      </c>
      <c r="DP26" s="419">
        <v>1.4201970514873599E-3</v>
      </c>
      <c r="DQ26" s="417">
        <v>20.5913794103698</v>
      </c>
      <c r="DR26" s="419">
        <v>7.6103600401855998</v>
      </c>
      <c r="DS26" s="419">
        <v>2.5142415489905999E-3</v>
      </c>
      <c r="DT26" s="417">
        <v>2.2958934228700798</v>
      </c>
      <c r="DU26" s="419">
        <v>1.5232507049541999</v>
      </c>
      <c r="DV26" s="419">
        <v>1.2064568484095701E-3</v>
      </c>
      <c r="DW26" s="417">
        <v>9.2982247080393705</v>
      </c>
      <c r="DX26" s="419">
        <v>9.5510637150260393</v>
      </c>
      <c r="DY26" s="419">
        <v>6.98704001557771E-3</v>
      </c>
      <c r="DZ26" s="417">
        <v>2.0708911191316299</v>
      </c>
      <c r="EA26" s="419">
        <v>3.07414083127972</v>
      </c>
      <c r="EB26" s="419">
        <v>0</v>
      </c>
      <c r="EC26" s="417">
        <v>10.735814635261701</v>
      </c>
      <c r="ED26" s="419">
        <v>2.29838695300313</v>
      </c>
      <c r="EE26" s="419">
        <v>4.2134581699365204E-3</v>
      </c>
      <c r="EF26" s="417">
        <v>1.71733067586854</v>
      </c>
      <c r="EG26" s="419">
        <v>2.4766121685217999</v>
      </c>
      <c r="EH26" s="419">
        <v>1.21188228957401E-2</v>
      </c>
      <c r="EI26" s="417">
        <v>0.23244025948285499</v>
      </c>
      <c r="EJ26" s="419">
        <v>0.38874638124440902</v>
      </c>
      <c r="EK26" s="419">
        <v>0</v>
      </c>
      <c r="EL26" s="417">
        <v>1.50733962877668</v>
      </c>
      <c r="EM26" s="419">
        <v>2.5768067672189301</v>
      </c>
      <c r="EN26" s="419">
        <v>0</v>
      </c>
      <c r="EO26" s="417">
        <v>0.26730076734317998</v>
      </c>
      <c r="EP26" s="419">
        <v>0.47591425169274199</v>
      </c>
      <c r="EQ26" s="419">
        <v>2.0045640869201802E-3</v>
      </c>
      <c r="ER26" s="417">
        <v>0.71439664553508597</v>
      </c>
      <c r="ES26" s="419">
        <v>1.29009406186822</v>
      </c>
      <c r="ET26" s="419">
        <v>6.0531965169844798E-3</v>
      </c>
      <c r="EU26" s="417">
        <v>0.111719040807839</v>
      </c>
      <c r="EV26" s="419">
        <v>0.200091608030598</v>
      </c>
      <c r="EW26" s="419">
        <v>2.06191842368554E-3</v>
      </c>
      <c r="EX26" s="417">
        <v>0.47299336845091999</v>
      </c>
      <c r="EY26" s="419">
        <v>0.94936806026186904</v>
      </c>
      <c r="EZ26" s="419">
        <v>0</v>
      </c>
      <c r="FA26" s="420">
        <v>1.5996444049356301E-3</v>
      </c>
      <c r="FB26" s="419">
        <v>0.19781689043966999</v>
      </c>
      <c r="FC26" s="419">
        <v>1.5996444049356301E-3</v>
      </c>
      <c r="FD26" s="420">
        <v>1.1818302174085899E-2</v>
      </c>
      <c r="FE26" s="419">
        <v>4.6765020231044098E-4</v>
      </c>
      <c r="FF26" s="419">
        <v>1.1818302174085899E-2</v>
      </c>
      <c r="FG26" s="417">
        <v>5.6720350416116796</v>
      </c>
      <c r="FH26" s="419">
        <v>1.90768834960955</v>
      </c>
      <c r="FI26" s="419">
        <v>1.5416243709474101E-2</v>
      </c>
      <c r="FJ26" s="420">
        <v>6.3554001249386599E-3</v>
      </c>
      <c r="FK26" s="419">
        <v>1.88375967495844E-2</v>
      </c>
      <c r="FL26" s="419">
        <v>6.3554001249386599E-3</v>
      </c>
      <c r="FM26" s="417">
        <v>5.1699440278168002E-2</v>
      </c>
      <c r="FN26" s="419">
        <v>0.18039903838084101</v>
      </c>
      <c r="FO26" s="419">
        <v>2.13859134240405E-3</v>
      </c>
      <c r="FP26" s="417">
        <v>2.6783434364643501E-2</v>
      </c>
      <c r="FQ26" s="419">
        <v>8.4250876907069602E-2</v>
      </c>
      <c r="FR26" s="419">
        <v>3.7116401720744298E-3</v>
      </c>
    </row>
    <row r="27" spans="2:174">
      <c r="B27" s="73" t="s">
        <v>17</v>
      </c>
      <c r="C27" s="73" t="s">
        <v>51</v>
      </c>
      <c r="D27" s="143" t="s">
        <v>117</v>
      </c>
      <c r="E27" s="143">
        <v>34.299999999999997</v>
      </c>
      <c r="F27" s="143">
        <v>240</v>
      </c>
      <c r="G27" s="397" t="s">
        <v>315</v>
      </c>
      <c r="H27" s="73" t="s">
        <v>99</v>
      </c>
      <c r="I27" s="416" t="s">
        <v>1164</v>
      </c>
      <c r="J27" s="416">
        <v>3</v>
      </c>
      <c r="K27" s="416" t="s">
        <v>1163</v>
      </c>
      <c r="L27" s="416" t="s">
        <v>1160</v>
      </c>
      <c r="M27" s="416" t="s">
        <v>12</v>
      </c>
      <c r="N27" s="73">
        <v>1.3</v>
      </c>
      <c r="P27" s="417">
        <v>3.0345906928947501</v>
      </c>
      <c r="Q27" s="418">
        <v>0.71942501753230703</v>
      </c>
      <c r="R27" s="418">
        <v>0.102867182447247</v>
      </c>
      <c r="S27" s="417">
        <v>13.3528811826764</v>
      </c>
      <c r="T27" s="418">
        <v>4.9437287523206201</v>
      </c>
      <c r="U27" s="418">
        <v>2.4585454669311799</v>
      </c>
      <c r="V27" s="417">
        <v>49656.871389598899</v>
      </c>
      <c r="W27" s="418">
        <v>2994.7989494017002</v>
      </c>
      <c r="X27" s="418">
        <v>0.61732652045797998</v>
      </c>
      <c r="Y27" s="417">
        <v>4143.7288559522303</v>
      </c>
      <c r="Z27" s="418">
        <v>2808.1918596036298</v>
      </c>
      <c r="AA27" s="418">
        <v>1.1686276183956501</v>
      </c>
      <c r="AB27" s="417">
        <v>128369.42052625499</v>
      </c>
      <c r="AC27" s="419">
        <v>10179.2544136247</v>
      </c>
      <c r="AD27" s="419">
        <v>2.81870139016439</v>
      </c>
      <c r="AE27" s="417">
        <v>273933.295054822</v>
      </c>
      <c r="AF27" s="419">
        <v>9528.8570352154202</v>
      </c>
      <c r="AG27" s="419">
        <v>456.37783056241</v>
      </c>
      <c r="AH27" s="417">
        <v>26.528482502104499</v>
      </c>
      <c r="AI27" s="419">
        <v>21.076559953149602</v>
      </c>
      <c r="AJ27" s="419">
        <v>6.4901250285967196</v>
      </c>
      <c r="AK27" s="417">
        <v>1146.3248795803299</v>
      </c>
      <c r="AL27" s="419">
        <v>1184.4748457287701</v>
      </c>
      <c r="AM27" s="419">
        <v>65.9981976690175</v>
      </c>
      <c r="AN27" s="420">
        <v>107.212900300607</v>
      </c>
      <c r="AO27" s="419">
        <v>211.621680965601</v>
      </c>
      <c r="AP27" s="419">
        <v>107.212900300607</v>
      </c>
      <c r="AQ27" s="417">
        <v>2880.1206659515301</v>
      </c>
      <c r="AR27" s="419">
        <v>305.13459703323298</v>
      </c>
      <c r="AS27" s="419">
        <v>2.9630578925741098</v>
      </c>
      <c r="AT27" s="417">
        <v>50355.238860183199</v>
      </c>
      <c r="AU27" s="419">
        <v>3689.8549992769099</v>
      </c>
      <c r="AV27" s="419">
        <v>61.282417390179099</v>
      </c>
      <c r="AW27" s="417">
        <v>6.1182658493209203</v>
      </c>
      <c r="AX27" s="419">
        <v>1.85880414825194</v>
      </c>
      <c r="AY27" s="419">
        <v>0.34786018862520202</v>
      </c>
      <c r="AZ27" s="417">
        <v>182.7020910645</v>
      </c>
      <c r="BA27" s="419">
        <v>144.00975514279401</v>
      </c>
      <c r="BB27" s="419">
        <v>1.1483573353230201</v>
      </c>
      <c r="BC27" s="417">
        <v>1.15050057385482</v>
      </c>
      <c r="BD27" s="419">
        <v>1.70233133619292</v>
      </c>
      <c r="BE27" s="419">
        <v>0.308165062081659</v>
      </c>
      <c r="BF27" s="420">
        <v>16.069450902053099</v>
      </c>
      <c r="BG27" s="419">
        <v>17.077517721576999</v>
      </c>
      <c r="BH27" s="419">
        <v>16.069450902053099</v>
      </c>
      <c r="BI27" s="417">
        <v>483.626972720075</v>
      </c>
      <c r="BJ27" s="419">
        <v>315.91771013980201</v>
      </c>
      <c r="BK27" s="419">
        <v>0.57013173915481696</v>
      </c>
      <c r="BL27" s="417">
        <v>20858.836144622201</v>
      </c>
      <c r="BM27" s="419">
        <v>14726.027788392401</v>
      </c>
      <c r="BN27" s="419">
        <v>2.75598306598416</v>
      </c>
      <c r="BO27" s="417">
        <v>21062.054559259199</v>
      </c>
      <c r="BP27" s="419">
        <v>15441.4366574449</v>
      </c>
      <c r="BQ27" s="419">
        <v>3.8549024810353698</v>
      </c>
      <c r="BR27" s="417">
        <v>44.135954711032397</v>
      </c>
      <c r="BS27" s="419">
        <v>178.013490279401</v>
      </c>
      <c r="BT27" s="419">
        <v>1.0867356632561999E-2</v>
      </c>
      <c r="BU27" s="417">
        <v>7.5424109862259501</v>
      </c>
      <c r="BV27" s="419">
        <v>10.834523029038801</v>
      </c>
      <c r="BW27" s="419">
        <v>1.55390720074288</v>
      </c>
      <c r="BX27" s="417">
        <v>11.145137595214001</v>
      </c>
      <c r="BY27" s="419">
        <v>21.884960075803701</v>
      </c>
      <c r="BZ27" s="419">
        <v>9.2943639808400702E-2</v>
      </c>
      <c r="CA27" s="417">
        <v>45.832894021519202</v>
      </c>
      <c r="CB27" s="419">
        <v>24.464179506744198</v>
      </c>
      <c r="CC27" s="419">
        <v>0.37530569378124001</v>
      </c>
      <c r="CD27" s="417">
        <v>64.827465173701</v>
      </c>
      <c r="CE27" s="419">
        <v>25.082663530744199</v>
      </c>
      <c r="CF27" s="419">
        <v>3.2006031402130902E-2</v>
      </c>
      <c r="CG27" s="417">
        <v>1.1543110726842101</v>
      </c>
      <c r="CH27" s="419">
        <v>1.01493363329318</v>
      </c>
      <c r="CI27" s="419">
        <v>0.245032375539111</v>
      </c>
      <c r="CJ27" s="420">
        <v>0.15706902845894899</v>
      </c>
      <c r="CK27" s="419">
        <v>0.35360991867878899</v>
      </c>
      <c r="CL27" s="419">
        <v>0.15706902845894899</v>
      </c>
      <c r="CM27" s="417">
        <v>0.60344669213771396</v>
      </c>
      <c r="CN27" s="419">
        <v>0.51366501131819198</v>
      </c>
      <c r="CO27" s="419">
        <v>3.3733604127940499E-2</v>
      </c>
      <c r="CP27" s="417">
        <v>1236.6181701753501</v>
      </c>
      <c r="CQ27" s="419">
        <v>195.645811206887</v>
      </c>
      <c r="CR27" s="419">
        <v>3.1376987894339001E-2</v>
      </c>
      <c r="CS27" s="417">
        <v>2.18256988460181</v>
      </c>
      <c r="CT27" s="419">
        <v>2.2929157374606799</v>
      </c>
      <c r="CU27" s="419">
        <v>8.9819447435042603E-3</v>
      </c>
      <c r="CV27" s="417">
        <v>0.91970819595522402</v>
      </c>
      <c r="CW27" s="419">
        <v>0.47902000197411898</v>
      </c>
      <c r="CX27" s="419">
        <v>1.2347117285764399E-2</v>
      </c>
      <c r="CY27" s="417">
        <v>0.21325787911024099</v>
      </c>
      <c r="CZ27" s="419">
        <v>0.38770333823703002</v>
      </c>
      <c r="DA27" s="419">
        <v>0</v>
      </c>
      <c r="DB27" s="420">
        <v>5.6934900904621902E-2</v>
      </c>
      <c r="DC27" s="419">
        <v>0.30078337582246201</v>
      </c>
      <c r="DD27" s="419">
        <v>5.6934900904621902E-2</v>
      </c>
      <c r="DE27" s="417">
        <v>0.133658212329891</v>
      </c>
      <c r="DF27" s="419">
        <v>0.10765823181800099</v>
      </c>
      <c r="DG27" s="419">
        <v>3.1014952532560001E-2</v>
      </c>
      <c r="DH27" s="417">
        <v>3.0703511424077699E-2</v>
      </c>
      <c r="DI27" s="419">
        <v>7.3949448046648797E-2</v>
      </c>
      <c r="DJ27" s="419">
        <v>2.1115220655385101E-2</v>
      </c>
      <c r="DK27" s="417">
        <v>569.16846356550798</v>
      </c>
      <c r="DL27" s="419">
        <v>150.863655655115</v>
      </c>
      <c r="DM27" s="419">
        <v>2.1147122301884001E-2</v>
      </c>
      <c r="DN27" s="417">
        <v>9.1012577412905902</v>
      </c>
      <c r="DO27" s="419">
        <v>1.32357833446866</v>
      </c>
      <c r="DP27" s="419">
        <v>2.42919577883426E-3</v>
      </c>
      <c r="DQ27" s="417">
        <v>12.4843132783987</v>
      </c>
      <c r="DR27" s="419">
        <v>1.37417339674172</v>
      </c>
      <c r="DS27" s="419">
        <v>4.3004987196966797E-3</v>
      </c>
      <c r="DT27" s="417">
        <v>1.28567886056779</v>
      </c>
      <c r="DU27" s="419">
        <v>0.17499517627351899</v>
      </c>
      <c r="DV27" s="419">
        <v>2.06359296309173E-3</v>
      </c>
      <c r="DW27" s="417">
        <v>4.5425417569182702</v>
      </c>
      <c r="DX27" s="419">
        <v>2.1886287881954201</v>
      </c>
      <c r="DY27" s="419">
        <v>1.19511910939154E-2</v>
      </c>
      <c r="DZ27" s="417">
        <v>0.68938104148301105</v>
      </c>
      <c r="EA27" s="419">
        <v>0.42050012833363798</v>
      </c>
      <c r="EB27" s="419">
        <v>0</v>
      </c>
      <c r="EC27" s="417">
        <v>9.90154316499323</v>
      </c>
      <c r="ED27" s="419">
        <v>1.7705504067625699</v>
      </c>
      <c r="EE27" s="419">
        <v>7.2069731540001496E-3</v>
      </c>
      <c r="EF27" s="417">
        <v>0.54154770240958305</v>
      </c>
      <c r="EG27" s="419">
        <v>0.71049056139896205</v>
      </c>
      <c r="EH27" s="419">
        <v>2.07290869006653E-2</v>
      </c>
      <c r="EI27" s="417">
        <v>6.8458538024152304E-2</v>
      </c>
      <c r="EJ27" s="419">
        <v>6.3703279029648605E-2</v>
      </c>
      <c r="EK27" s="419">
        <v>0</v>
      </c>
      <c r="EL27" s="417">
        <v>0.51431856303829204</v>
      </c>
      <c r="EM27" s="419">
        <v>1.0019369829545599</v>
      </c>
      <c r="EN27" s="419">
        <v>0</v>
      </c>
      <c r="EO27" s="417">
        <v>8.1328625303659502E-2</v>
      </c>
      <c r="EP27" s="419">
        <v>7.00217065696528E-2</v>
      </c>
      <c r="EQ27" s="419">
        <v>3.42873605286864E-3</v>
      </c>
      <c r="ER27" s="417">
        <v>0.24771850192234099</v>
      </c>
      <c r="ES27" s="419">
        <v>0.30041568586209899</v>
      </c>
      <c r="ET27" s="419">
        <v>1.03537532985668E-2</v>
      </c>
      <c r="EU27" s="417">
        <v>2.9968997394707299E-2</v>
      </c>
      <c r="EV27" s="419">
        <v>7.6354644116737702E-2</v>
      </c>
      <c r="EW27" s="419">
        <v>3.5268129803604398E-3</v>
      </c>
      <c r="EX27" s="417">
        <v>0.24488970562792201</v>
      </c>
      <c r="EY27" s="419">
        <v>0.24678692569782101</v>
      </c>
      <c r="EZ27" s="419">
        <v>0</v>
      </c>
      <c r="FA27" s="420">
        <v>2.73611670556275E-3</v>
      </c>
      <c r="FB27" s="419">
        <v>3.3620594897081697E-2</v>
      </c>
      <c r="FC27" s="419">
        <v>2.73611670556275E-3</v>
      </c>
      <c r="FD27" s="420">
        <v>2.0215190850037899E-2</v>
      </c>
      <c r="FE27" s="419">
        <v>4.1751548062021298E-4</v>
      </c>
      <c r="FF27" s="419">
        <v>2.0215190850037899E-2</v>
      </c>
      <c r="FG27" s="417">
        <v>6.1925032725058298</v>
      </c>
      <c r="FH27" s="419">
        <v>1.5225260503440701</v>
      </c>
      <c r="FI27" s="419">
        <v>2.6369409124247099E-2</v>
      </c>
      <c r="FJ27" s="420">
        <v>1.0870837635672301E-2</v>
      </c>
      <c r="FK27" s="419">
        <v>2.6945226243144001E-2</v>
      </c>
      <c r="FL27" s="419">
        <v>1.0870837635672301E-2</v>
      </c>
      <c r="FM27" s="417">
        <v>2.2401386468026099E-2</v>
      </c>
      <c r="FN27" s="419">
        <v>4.8630927306558602E-2</v>
      </c>
      <c r="FO27" s="419">
        <v>3.6580089903711899E-3</v>
      </c>
      <c r="FP27" s="417">
        <v>1.03487560506632E-2</v>
      </c>
      <c r="FQ27" s="419">
        <v>2.9445116968837299E-2</v>
      </c>
      <c r="FR27" s="419">
        <v>6.3486488563490404E-3</v>
      </c>
    </row>
    <row r="28" spans="2:174">
      <c r="B28" s="73" t="s">
        <v>17</v>
      </c>
      <c r="C28" s="73" t="s">
        <v>51</v>
      </c>
      <c r="D28" s="143" t="s">
        <v>117</v>
      </c>
      <c r="E28" s="73">
        <v>34.299999999999997</v>
      </c>
      <c r="F28" s="143">
        <v>240</v>
      </c>
      <c r="G28" s="397" t="s">
        <v>315</v>
      </c>
      <c r="H28" s="73" t="s">
        <v>99</v>
      </c>
      <c r="I28" s="416" t="s">
        <v>1165</v>
      </c>
      <c r="J28" s="416">
        <v>4</v>
      </c>
      <c r="K28" s="416" t="s">
        <v>1163</v>
      </c>
      <c r="L28" s="416" t="s">
        <v>1160</v>
      </c>
      <c r="M28" s="416" t="s">
        <v>12</v>
      </c>
      <c r="N28" s="73">
        <v>1.3</v>
      </c>
      <c r="P28" s="417">
        <v>4.1780436561500496</v>
      </c>
      <c r="Q28" s="418">
        <v>0.91188590854429996</v>
      </c>
      <c r="R28" s="418">
        <v>0.126268188714935</v>
      </c>
      <c r="S28" s="417">
        <v>14.3667827328629</v>
      </c>
      <c r="T28" s="418">
        <v>9.4356558548479406</v>
      </c>
      <c r="U28" s="418">
        <v>2.6697475098852301</v>
      </c>
      <c r="V28" s="417">
        <v>52582.366108211798</v>
      </c>
      <c r="W28" s="418">
        <v>1918.2118203810701</v>
      </c>
      <c r="X28" s="418">
        <v>0.75126429338145895</v>
      </c>
      <c r="Y28" s="417">
        <v>363.74565668473701</v>
      </c>
      <c r="Z28" s="418">
        <v>126.11944232957001</v>
      </c>
      <c r="AA28" s="418">
        <v>1.3622926950468699</v>
      </c>
      <c r="AB28" s="417">
        <v>139438.543623095</v>
      </c>
      <c r="AC28" s="419">
        <v>3469.39482205371</v>
      </c>
      <c r="AD28" s="419">
        <v>1.98168270378922</v>
      </c>
      <c r="AE28" s="417">
        <v>274644.46124569903</v>
      </c>
      <c r="AF28" s="419">
        <v>2434.5484861939699</v>
      </c>
      <c r="AG28" s="419">
        <v>370.74219412481898</v>
      </c>
      <c r="AH28" s="417">
        <v>43.868986620662703</v>
      </c>
      <c r="AI28" s="419">
        <v>19.7492405938216</v>
      </c>
      <c r="AJ28" s="419">
        <v>5.9110145442091397</v>
      </c>
      <c r="AK28" s="417">
        <v>572.83195494858796</v>
      </c>
      <c r="AL28" s="419">
        <v>204.253451120607</v>
      </c>
      <c r="AM28" s="419">
        <v>70.270950649435804</v>
      </c>
      <c r="AN28" s="420">
        <v>113.241955909398</v>
      </c>
      <c r="AO28" s="419">
        <v>365.10075077102198</v>
      </c>
      <c r="AP28" s="419">
        <v>113.241955909398</v>
      </c>
      <c r="AQ28" s="417">
        <v>3274.8340651160702</v>
      </c>
      <c r="AR28" s="419">
        <v>400.62637243920102</v>
      </c>
      <c r="AS28" s="419">
        <v>1.69619182483312</v>
      </c>
      <c r="AT28" s="417">
        <v>50978.626087713303</v>
      </c>
      <c r="AU28" s="419">
        <v>2498.6775729002402</v>
      </c>
      <c r="AV28" s="419">
        <v>65.889737781609895</v>
      </c>
      <c r="AW28" s="417">
        <v>4.3459177831116902</v>
      </c>
      <c r="AX28" s="419">
        <v>1.04414907293585</v>
      </c>
      <c r="AY28" s="419">
        <v>0.35883625507112799</v>
      </c>
      <c r="AZ28" s="417">
        <v>246.79170656137899</v>
      </c>
      <c r="BA28" s="419">
        <v>65.304924154599505</v>
      </c>
      <c r="BB28" s="419">
        <v>1.07128087110291</v>
      </c>
      <c r="BC28" s="417">
        <v>0.768374981511869</v>
      </c>
      <c r="BD28" s="419">
        <v>1.45704532517386</v>
      </c>
      <c r="BE28" s="419">
        <v>0.227982105008872</v>
      </c>
      <c r="BF28" s="420">
        <v>11.872730806218501</v>
      </c>
      <c r="BG28" s="419">
        <v>18.545361268379398</v>
      </c>
      <c r="BH28" s="419">
        <v>11.872730806218501</v>
      </c>
      <c r="BI28" s="417">
        <v>38.711502584842897</v>
      </c>
      <c r="BJ28" s="419">
        <v>8.3698712035505505</v>
      </c>
      <c r="BK28" s="419">
        <v>0.40722804530127299</v>
      </c>
      <c r="BL28" s="417">
        <v>4504.6331271934596</v>
      </c>
      <c r="BM28" s="419">
        <v>880.55818939561004</v>
      </c>
      <c r="BN28" s="419">
        <v>2.4039633207600102</v>
      </c>
      <c r="BO28" s="417">
        <v>4720.6018293122297</v>
      </c>
      <c r="BP28" s="419">
        <v>605.33831469020402</v>
      </c>
      <c r="BQ28" s="419">
        <v>3.67450388434745</v>
      </c>
      <c r="BR28" s="417">
        <v>0.75025508400793595</v>
      </c>
      <c r="BS28" s="419">
        <v>0.58872317581762301</v>
      </c>
      <c r="BT28" s="419">
        <v>1.5960388861226402E-2</v>
      </c>
      <c r="BU28" s="420">
        <v>1.47017017355788</v>
      </c>
      <c r="BV28" s="419">
        <v>2.7050481529422901</v>
      </c>
      <c r="BW28" s="419">
        <v>1.47017017355788</v>
      </c>
      <c r="BX28" s="417">
        <v>4.4098556217259297</v>
      </c>
      <c r="BY28" s="419">
        <v>1.5915559814545399</v>
      </c>
      <c r="BZ28" s="419">
        <v>0.13800004088155299</v>
      </c>
      <c r="CA28" s="417">
        <v>15.0103618980904</v>
      </c>
      <c r="CB28" s="419">
        <v>3.8335486180585101</v>
      </c>
      <c r="CC28" s="419">
        <v>0.42789308081246002</v>
      </c>
      <c r="CD28" s="417">
        <v>93.025514758093394</v>
      </c>
      <c r="CE28" s="419">
        <v>7.7072336233241199</v>
      </c>
      <c r="CF28" s="419">
        <v>2.8280326731630299E-2</v>
      </c>
      <c r="CG28" s="417">
        <v>1.5103547342656301</v>
      </c>
      <c r="CH28" s="419">
        <v>1.03977421946913</v>
      </c>
      <c r="CI28" s="419">
        <v>0.312725605734611</v>
      </c>
      <c r="CJ28" s="420">
        <v>0.23508764275768801</v>
      </c>
      <c r="CK28" s="419">
        <v>0.27705123085286998</v>
      </c>
      <c r="CL28" s="419">
        <v>0.23508764275768801</v>
      </c>
      <c r="CM28" s="417">
        <v>0.50640383445096304</v>
      </c>
      <c r="CN28" s="419">
        <v>0.22404857675294501</v>
      </c>
      <c r="CO28" s="419">
        <v>3.2184558416571502E-2</v>
      </c>
      <c r="CP28" s="417">
        <v>1331.0439901223299</v>
      </c>
      <c r="CQ28" s="419">
        <v>107.756719442834</v>
      </c>
      <c r="CR28" s="419">
        <v>3.1272461957208703E-2</v>
      </c>
      <c r="CS28" s="417">
        <v>0.55442071109306701</v>
      </c>
      <c r="CT28" s="419">
        <v>0.34524774514731299</v>
      </c>
      <c r="CU28" s="419">
        <v>1.14903955071733E-2</v>
      </c>
      <c r="CV28" s="417">
        <v>0.13241730971653201</v>
      </c>
      <c r="CW28" s="419">
        <v>0.45275580850502001</v>
      </c>
      <c r="CX28" s="419">
        <v>1.29132296570476E-2</v>
      </c>
      <c r="CY28" s="417">
        <v>1.66618715074753E-2</v>
      </c>
      <c r="CZ28" s="419">
        <v>5.5983092600070603E-2</v>
      </c>
      <c r="DA28" s="419">
        <v>3.8321388034087602E-3</v>
      </c>
      <c r="DB28" s="417">
        <v>4.8886897232514097E-2</v>
      </c>
      <c r="DC28" s="419">
        <v>0.21630481525228801</v>
      </c>
      <c r="DD28" s="419">
        <v>4.3572608535288701E-2</v>
      </c>
      <c r="DE28" s="420">
        <v>4.05405245305233E-2</v>
      </c>
      <c r="DF28" s="419">
        <v>8.6981118152205994E-2</v>
      </c>
      <c r="DG28" s="419">
        <v>4.05405245305233E-2</v>
      </c>
      <c r="DH28" s="420">
        <v>1.2446791771942699E-2</v>
      </c>
      <c r="DI28" s="419">
        <v>4.8950510609651499E-2</v>
      </c>
      <c r="DJ28" s="419">
        <v>1.2446791771942699E-2</v>
      </c>
      <c r="DK28" s="417">
        <v>1009.48998720956</v>
      </c>
      <c r="DL28" s="419">
        <v>149.67093439392701</v>
      </c>
      <c r="DM28" s="419">
        <v>2.2343829736451101E-2</v>
      </c>
      <c r="DN28" s="417">
        <v>11.9767817250001</v>
      </c>
      <c r="DO28" s="419">
        <v>1.19001284666275</v>
      </c>
      <c r="DP28" s="419">
        <v>2.5972359315938002E-3</v>
      </c>
      <c r="DQ28" s="417">
        <v>16.6786392396689</v>
      </c>
      <c r="DR28" s="419">
        <v>2.0213629383158098</v>
      </c>
      <c r="DS28" s="419">
        <v>2.7220185742503201E-3</v>
      </c>
      <c r="DT28" s="417">
        <v>1.59271509155318</v>
      </c>
      <c r="DU28" s="419">
        <v>0.34712544057903399</v>
      </c>
      <c r="DV28" s="419">
        <v>3.1011364508783399E-3</v>
      </c>
      <c r="DW28" s="417">
        <v>5.2338377256173203</v>
      </c>
      <c r="DX28" s="419">
        <v>1.53113227529699</v>
      </c>
      <c r="DY28" s="419">
        <v>0</v>
      </c>
      <c r="DZ28" s="417">
        <v>0.60688580499827804</v>
      </c>
      <c r="EA28" s="419">
        <v>0.40563888455677699</v>
      </c>
      <c r="EB28" s="419">
        <v>1.5838127841202702E-2</v>
      </c>
      <c r="EC28" s="417">
        <v>12.432316536802499</v>
      </c>
      <c r="ED28" s="419">
        <v>1.7261340724777701</v>
      </c>
      <c r="EE28" s="419">
        <v>0</v>
      </c>
      <c r="EF28" s="417">
        <v>0.26079644896554199</v>
      </c>
      <c r="EG28" s="419">
        <v>0.56246804588675303</v>
      </c>
      <c r="EH28" s="419">
        <v>0</v>
      </c>
      <c r="EI28" s="417">
        <v>3.5610313996354101E-2</v>
      </c>
      <c r="EJ28" s="419">
        <v>3.6813031657733697E-2</v>
      </c>
      <c r="EK28" s="419">
        <v>2.4415355843256398E-3</v>
      </c>
      <c r="EL28" s="417">
        <v>0.169989482684647</v>
      </c>
      <c r="EM28" s="419">
        <v>0.30582042070304699</v>
      </c>
      <c r="EN28" s="419">
        <v>1.05980083611647E-2</v>
      </c>
      <c r="EO28" s="417">
        <v>1.4659671979068201E-2</v>
      </c>
      <c r="EP28" s="419">
        <v>3.9929027221132701E-2</v>
      </c>
      <c r="EQ28" s="419">
        <v>2.6970144573109098E-3</v>
      </c>
      <c r="ER28" s="417">
        <v>6.0835009462714501E-2</v>
      </c>
      <c r="ES28" s="419">
        <v>0.13450720560540899</v>
      </c>
      <c r="ET28" s="419">
        <v>0</v>
      </c>
      <c r="EU28" s="417">
        <v>1.01195908829197E-2</v>
      </c>
      <c r="EV28" s="419">
        <v>4.2911103567000702E-2</v>
      </c>
      <c r="EW28" s="419">
        <v>0</v>
      </c>
      <c r="EX28" s="417">
        <v>3.72261680954145E-2</v>
      </c>
      <c r="EY28" s="419">
        <v>0.11172867936769899</v>
      </c>
      <c r="EZ28" s="419">
        <v>0</v>
      </c>
      <c r="FA28" s="420">
        <v>2.8491546591139002E-3</v>
      </c>
      <c r="FB28" s="419">
        <v>3.7385293167803403E-2</v>
      </c>
      <c r="FC28" s="419">
        <v>2.8491546591139002E-3</v>
      </c>
      <c r="FD28" s="420">
        <v>1.25560225103839E-2</v>
      </c>
      <c r="FE28" s="419">
        <v>2.4827726652680701E-4</v>
      </c>
      <c r="FF28" s="419">
        <v>1.25560225103839E-2</v>
      </c>
      <c r="FG28" s="417">
        <v>6.5034627814978601</v>
      </c>
      <c r="FH28" s="419">
        <v>1.6216689535119599</v>
      </c>
      <c r="FI28" s="419">
        <v>3.3085065123222103E-2</v>
      </c>
      <c r="FJ28" s="420">
        <v>1.0553806339616801E-2</v>
      </c>
      <c r="FK28" s="419">
        <v>3.6168438701935299E-2</v>
      </c>
      <c r="FL28" s="419">
        <v>1.0553806339616801E-2</v>
      </c>
      <c r="FM28" s="417">
        <v>2.3068023900263801E-2</v>
      </c>
      <c r="FN28" s="419">
        <v>7.0987886789360105E-2</v>
      </c>
      <c r="FO28" s="419">
        <v>3.7221041615820099E-3</v>
      </c>
      <c r="FP28" s="417">
        <v>2.4387628934847299E-3</v>
      </c>
      <c r="FQ28" s="419">
        <v>2.3874929350143001E-2</v>
      </c>
      <c r="FR28" s="419">
        <v>0</v>
      </c>
    </row>
    <row r="29" spans="2:174">
      <c r="B29" s="73" t="s">
        <v>17</v>
      </c>
      <c r="C29" s="73" t="s">
        <v>51</v>
      </c>
      <c r="D29" s="143" t="s">
        <v>117</v>
      </c>
      <c r="E29" s="143">
        <v>34.299999999999997</v>
      </c>
      <c r="F29" s="143">
        <v>240</v>
      </c>
      <c r="G29" s="397" t="s">
        <v>315</v>
      </c>
      <c r="H29" s="73" t="s">
        <v>99</v>
      </c>
      <c r="I29" s="416" t="s">
        <v>1165</v>
      </c>
      <c r="J29" s="416">
        <v>4</v>
      </c>
      <c r="K29" s="416" t="s">
        <v>1163</v>
      </c>
      <c r="L29" s="416" t="s">
        <v>1161</v>
      </c>
      <c r="M29" s="416" t="s">
        <v>12</v>
      </c>
      <c r="N29" s="73">
        <v>1.3</v>
      </c>
      <c r="P29" s="417">
        <v>5.9712074362824401</v>
      </c>
      <c r="Q29" s="418">
        <v>1.83983711542858</v>
      </c>
      <c r="R29" s="418">
        <v>0.126268188714935</v>
      </c>
      <c r="S29" s="417">
        <v>13.384943374117601</v>
      </c>
      <c r="T29" s="418">
        <v>9.0887597956560207</v>
      </c>
      <c r="U29" s="418">
        <v>2.6697475098852301</v>
      </c>
      <c r="V29" s="417">
        <v>52780.935167780503</v>
      </c>
      <c r="W29" s="418">
        <v>7869.3767359345502</v>
      </c>
      <c r="X29" s="418">
        <v>0.75126429338145895</v>
      </c>
      <c r="Y29" s="417">
        <v>475.439370303347</v>
      </c>
      <c r="Z29" s="418">
        <v>477.88668809247901</v>
      </c>
      <c r="AA29" s="418">
        <v>1.3622926950468699</v>
      </c>
      <c r="AB29" s="417">
        <v>135610.24406353699</v>
      </c>
      <c r="AC29" s="419">
        <v>12344.058456371</v>
      </c>
      <c r="AD29" s="419">
        <v>1.98168270378922</v>
      </c>
      <c r="AE29" s="417">
        <v>279444.43559659499</v>
      </c>
      <c r="AF29" s="419">
        <v>15604.0994172751</v>
      </c>
      <c r="AG29" s="419">
        <v>370.74219412481898</v>
      </c>
      <c r="AH29" s="417">
        <v>52.326558594135903</v>
      </c>
      <c r="AI29" s="419">
        <v>59.980897163748402</v>
      </c>
      <c r="AJ29" s="419">
        <v>5.9110145442091397</v>
      </c>
      <c r="AK29" s="417">
        <v>562.05449965514697</v>
      </c>
      <c r="AL29" s="419">
        <v>207.061834656993</v>
      </c>
      <c r="AM29" s="419">
        <v>70.270950649435804</v>
      </c>
      <c r="AN29" s="420">
        <v>113.241955909398</v>
      </c>
      <c r="AO29" s="419">
        <v>195.53517390619999</v>
      </c>
      <c r="AP29" s="419">
        <v>113.241955909398</v>
      </c>
      <c r="AQ29" s="417">
        <v>3982.2094905414401</v>
      </c>
      <c r="AR29" s="419">
        <v>1462.9878916064199</v>
      </c>
      <c r="AS29" s="419">
        <v>1.69619182483312</v>
      </c>
      <c r="AT29" s="417">
        <v>49429.586863383498</v>
      </c>
      <c r="AU29" s="419">
        <v>6372.6518052248803</v>
      </c>
      <c r="AV29" s="419">
        <v>65.889737781609895</v>
      </c>
      <c r="AW29" s="417">
        <v>4.1308878730351397</v>
      </c>
      <c r="AX29" s="419">
        <v>1.28824899087454</v>
      </c>
      <c r="AY29" s="419">
        <v>0.35883625507112799</v>
      </c>
      <c r="AZ29" s="417">
        <v>463.67577499332401</v>
      </c>
      <c r="BA29" s="419">
        <v>500.172367061562</v>
      </c>
      <c r="BB29" s="419">
        <v>1.07128087110291</v>
      </c>
      <c r="BC29" s="417">
        <v>1.61549102788871</v>
      </c>
      <c r="BD29" s="419">
        <v>2.3415867731318198</v>
      </c>
      <c r="BE29" s="419">
        <v>0.227982105008872</v>
      </c>
      <c r="BF29" s="420">
        <v>11.872730806218501</v>
      </c>
      <c r="BG29" s="419">
        <v>18.868746945267802</v>
      </c>
      <c r="BH29" s="419">
        <v>11.872730806218501</v>
      </c>
      <c r="BI29" s="417">
        <v>39.017702364182902</v>
      </c>
      <c r="BJ29" s="419">
        <v>20.940339820743901</v>
      </c>
      <c r="BK29" s="419">
        <v>0.40722804530127299</v>
      </c>
      <c r="BL29" s="417">
        <v>3510.6229069384799</v>
      </c>
      <c r="BM29" s="419">
        <v>2290.5149629590201</v>
      </c>
      <c r="BN29" s="419">
        <v>2.4039633207600102</v>
      </c>
      <c r="BO29" s="417">
        <v>3673.3399285109899</v>
      </c>
      <c r="BP29" s="419">
        <v>2781.2681504966399</v>
      </c>
      <c r="BQ29" s="419">
        <v>3.67450388434745</v>
      </c>
      <c r="BR29" s="417">
        <v>0.61037886450993595</v>
      </c>
      <c r="BS29" s="419">
        <v>0.59923646313835199</v>
      </c>
      <c r="BT29" s="419">
        <v>1.5960388861226402E-2</v>
      </c>
      <c r="BU29" s="420">
        <v>1.47017017355788</v>
      </c>
      <c r="BV29" s="419">
        <v>3.0676126388540901</v>
      </c>
      <c r="BW29" s="419">
        <v>1.47017017355788</v>
      </c>
      <c r="BX29" s="417">
        <v>0.72893116667038105</v>
      </c>
      <c r="BY29" s="419">
        <v>0.59291896239729902</v>
      </c>
      <c r="BZ29" s="419">
        <v>0.13800004088155299</v>
      </c>
      <c r="CA29" s="417">
        <v>13.897985846738701</v>
      </c>
      <c r="CB29" s="419">
        <v>7.4138134920123804</v>
      </c>
      <c r="CC29" s="419">
        <v>0.42789308081246002</v>
      </c>
      <c r="CD29" s="417">
        <v>101.738929731395</v>
      </c>
      <c r="CE29" s="419">
        <v>33.597113014222799</v>
      </c>
      <c r="CF29" s="419">
        <v>2.8280326731630299E-2</v>
      </c>
      <c r="CG29" s="417">
        <v>1.03644014261948</v>
      </c>
      <c r="CH29" s="419">
        <v>0.96283746012619698</v>
      </c>
      <c r="CI29" s="419">
        <v>0.312725605734611</v>
      </c>
      <c r="CJ29" s="420">
        <v>0.23508764275768801</v>
      </c>
      <c r="CK29" s="419">
        <v>0.36822168815852202</v>
      </c>
      <c r="CL29" s="419">
        <v>0.23508764275768801</v>
      </c>
      <c r="CM29" s="417">
        <v>0.89766362927469201</v>
      </c>
      <c r="CN29" s="419">
        <v>1.04570794918407</v>
      </c>
      <c r="CO29" s="419">
        <v>3.2184558416571502E-2</v>
      </c>
      <c r="CP29" s="417">
        <v>1222.5089134913901</v>
      </c>
      <c r="CQ29" s="419">
        <v>174.874416313392</v>
      </c>
      <c r="CR29" s="419">
        <v>3.1272461957208703E-2</v>
      </c>
      <c r="CS29" s="417">
        <v>0.42261370495588302</v>
      </c>
      <c r="CT29" s="419">
        <v>0.33765784802413001</v>
      </c>
      <c r="CU29" s="419">
        <v>1.14903955071733E-2</v>
      </c>
      <c r="CV29" s="417">
        <v>0.27513872608832102</v>
      </c>
      <c r="CW29" s="419">
        <v>0.90157709289104304</v>
      </c>
      <c r="CX29" s="419">
        <v>1.29132296570476E-2</v>
      </c>
      <c r="CY29" s="417">
        <v>9.6099078176041602E-2</v>
      </c>
      <c r="CZ29" s="419">
        <v>0.28080290217730203</v>
      </c>
      <c r="DA29" s="419">
        <v>3.8321388034087602E-3</v>
      </c>
      <c r="DB29" s="420">
        <v>4.3572608535288701E-2</v>
      </c>
      <c r="DC29" s="419">
        <v>0.164283098243377</v>
      </c>
      <c r="DD29" s="419">
        <v>4.3572608535288701E-2</v>
      </c>
      <c r="DE29" s="417">
        <v>6.8836378761336706E-2</v>
      </c>
      <c r="DF29" s="419">
        <v>0.158152189836993</v>
      </c>
      <c r="DG29" s="419">
        <v>4.05405245305233E-2</v>
      </c>
      <c r="DH29" s="417">
        <v>3.0118272462538499E-2</v>
      </c>
      <c r="DI29" s="419">
        <v>8.0260441144769504E-2</v>
      </c>
      <c r="DJ29" s="419">
        <v>1.2446791771942699E-2</v>
      </c>
      <c r="DK29" s="417">
        <v>1167.1137675144901</v>
      </c>
      <c r="DL29" s="419">
        <v>530.68689010646904</v>
      </c>
      <c r="DM29" s="419">
        <v>2.2343829736451101E-2</v>
      </c>
      <c r="DN29" s="417">
        <v>11.744533984029699</v>
      </c>
      <c r="DO29" s="419">
        <v>2.0233639578966001</v>
      </c>
      <c r="DP29" s="419">
        <v>2.5972359315938002E-3</v>
      </c>
      <c r="DQ29" s="417">
        <v>17.4924749544356</v>
      </c>
      <c r="DR29" s="419">
        <v>3.3093315257057498</v>
      </c>
      <c r="DS29" s="419">
        <v>2.7220185742503201E-3</v>
      </c>
      <c r="DT29" s="417">
        <v>1.6013871961797601</v>
      </c>
      <c r="DU29" s="419">
        <v>0.46534536080508299</v>
      </c>
      <c r="DV29" s="419">
        <v>3.1011364508783399E-3</v>
      </c>
      <c r="DW29" s="417">
        <v>5.1624140812283796</v>
      </c>
      <c r="DX29" s="419">
        <v>1.4303492582663899</v>
      </c>
      <c r="DY29" s="419">
        <v>0</v>
      </c>
      <c r="DZ29" s="417">
        <v>0.59743519881002305</v>
      </c>
      <c r="EA29" s="419">
        <v>0.513317854838239</v>
      </c>
      <c r="EB29" s="419">
        <v>1.5838127841202702E-2</v>
      </c>
      <c r="EC29" s="417">
        <v>11.859078264254499</v>
      </c>
      <c r="ED29" s="419">
        <v>2.2670759871789001</v>
      </c>
      <c r="EE29" s="419">
        <v>0</v>
      </c>
      <c r="EF29" s="417">
        <v>0.29965070300489199</v>
      </c>
      <c r="EG29" s="419">
        <v>0.50558448811937795</v>
      </c>
      <c r="EH29" s="419">
        <v>0</v>
      </c>
      <c r="EI29" s="417">
        <v>1.9583771593199299E-2</v>
      </c>
      <c r="EJ29" s="419">
        <v>3.4112801315195701E-2</v>
      </c>
      <c r="EK29" s="419">
        <v>2.4415355843256398E-3</v>
      </c>
      <c r="EL29" s="417">
        <v>0.103241558162671</v>
      </c>
      <c r="EM29" s="419">
        <v>0.21454003731068899</v>
      </c>
      <c r="EN29" s="419">
        <v>1.05980083611647E-2</v>
      </c>
      <c r="EO29" s="417">
        <v>2.0729506376278801E-2</v>
      </c>
      <c r="EP29" s="419">
        <v>5.44923435444917E-2</v>
      </c>
      <c r="EQ29" s="419">
        <v>2.6970144573109098E-3</v>
      </c>
      <c r="ER29" s="417">
        <v>2.8731876672247501E-2</v>
      </c>
      <c r="ES29" s="419">
        <v>9.1699798814355901E-2</v>
      </c>
      <c r="ET29" s="419">
        <v>0</v>
      </c>
      <c r="EU29" s="417">
        <v>4.7672247570654403E-3</v>
      </c>
      <c r="EV29" s="419">
        <v>2.08191425924414E-2</v>
      </c>
      <c r="EW29" s="419">
        <v>0</v>
      </c>
      <c r="EX29" s="417">
        <v>3.85263628040153E-2</v>
      </c>
      <c r="EY29" s="419">
        <v>0.13612656419057101</v>
      </c>
      <c r="EZ29" s="419">
        <v>0</v>
      </c>
      <c r="FA29" s="420">
        <v>0</v>
      </c>
      <c r="FB29" s="419">
        <v>1.3334892688023899E-2</v>
      </c>
      <c r="FC29" s="419">
        <v>2.8491546591139002E-3</v>
      </c>
      <c r="FD29" s="420">
        <v>1.25560225103839E-2</v>
      </c>
      <c r="FE29" s="419">
        <v>8.2549954118155198E-4</v>
      </c>
      <c r="FF29" s="419">
        <v>1.25560225103839E-2</v>
      </c>
      <c r="FG29" s="417">
        <v>5.6001745916894503</v>
      </c>
      <c r="FH29" s="419">
        <v>1.46916277778921</v>
      </c>
      <c r="FI29" s="419">
        <v>3.3085065123222103E-2</v>
      </c>
      <c r="FJ29" s="420">
        <v>1.0553806339616801E-2</v>
      </c>
      <c r="FK29" s="419">
        <v>1.1251567110827001E-2</v>
      </c>
      <c r="FL29" s="419">
        <v>1.0553806339616801E-2</v>
      </c>
      <c r="FM29" s="417">
        <v>1.58353554829961E-2</v>
      </c>
      <c r="FN29" s="419">
        <v>6.0496811696517001E-2</v>
      </c>
      <c r="FO29" s="419">
        <v>3.7221041615820099E-3</v>
      </c>
      <c r="FP29" s="417">
        <v>5.6035049283998403E-4</v>
      </c>
      <c r="FQ29" s="419">
        <v>1.5890553533950701E-2</v>
      </c>
      <c r="FR29" s="419">
        <v>0</v>
      </c>
    </row>
    <row r="30" spans="2:174">
      <c r="B30" s="73" t="s">
        <v>17</v>
      </c>
      <c r="C30" s="73" t="s">
        <v>51</v>
      </c>
      <c r="D30" s="143" t="s">
        <v>117</v>
      </c>
      <c r="E30" s="73">
        <v>34.299999999999997</v>
      </c>
      <c r="F30" s="143">
        <v>240</v>
      </c>
      <c r="G30" s="397" t="s">
        <v>315</v>
      </c>
      <c r="H30" s="73" t="s">
        <v>99</v>
      </c>
      <c r="I30" s="416" t="s">
        <v>1165</v>
      </c>
      <c r="J30" s="416">
        <v>4</v>
      </c>
      <c r="K30" s="416" t="s">
        <v>1163</v>
      </c>
      <c r="L30" s="416" t="s">
        <v>1161</v>
      </c>
      <c r="M30" s="416" t="s">
        <v>12</v>
      </c>
      <c r="N30" s="73">
        <v>1.3</v>
      </c>
      <c r="P30" s="417">
        <v>5.68220103060938</v>
      </c>
      <c r="Q30" s="418">
        <v>1.9771536239410601</v>
      </c>
      <c r="R30" s="418">
        <v>0.126268188714935</v>
      </c>
      <c r="S30" s="417">
        <v>12.9320788876966</v>
      </c>
      <c r="T30" s="418">
        <v>9.4005742710756302</v>
      </c>
      <c r="U30" s="418">
        <v>2.6697475098852301</v>
      </c>
      <c r="V30" s="417">
        <v>53396.099016972403</v>
      </c>
      <c r="W30" s="418">
        <v>6108.4031612410899</v>
      </c>
      <c r="X30" s="418">
        <v>0.75126429338145895</v>
      </c>
      <c r="Y30" s="417">
        <v>449.61960847050398</v>
      </c>
      <c r="Z30" s="418">
        <v>407.59640808043099</v>
      </c>
      <c r="AA30" s="418">
        <v>1.3622926950468699</v>
      </c>
      <c r="AB30" s="417">
        <v>134477.41227943599</v>
      </c>
      <c r="AC30" s="419">
        <v>12653.4912977233</v>
      </c>
      <c r="AD30" s="419">
        <v>1.98168270378922</v>
      </c>
      <c r="AE30" s="417">
        <v>280306.26723563502</v>
      </c>
      <c r="AF30" s="419">
        <v>13976.1281753653</v>
      </c>
      <c r="AG30" s="419">
        <v>370.74219412481898</v>
      </c>
      <c r="AH30" s="417">
        <v>53.660983151429797</v>
      </c>
      <c r="AI30" s="419">
        <v>73.739677872269894</v>
      </c>
      <c r="AJ30" s="419">
        <v>5.9110145442091397</v>
      </c>
      <c r="AK30" s="417">
        <v>574.19101901304805</v>
      </c>
      <c r="AL30" s="419">
        <v>202.14905294526901</v>
      </c>
      <c r="AM30" s="419">
        <v>70.270950649435804</v>
      </c>
      <c r="AN30" s="420">
        <v>113.241955909398</v>
      </c>
      <c r="AO30" s="419">
        <v>210.25763883460201</v>
      </c>
      <c r="AP30" s="419">
        <v>113.241955909398</v>
      </c>
      <c r="AQ30" s="417">
        <v>4981.0290072792104</v>
      </c>
      <c r="AR30" s="419">
        <v>2359.7185155889902</v>
      </c>
      <c r="AS30" s="419">
        <v>1.69619182483312</v>
      </c>
      <c r="AT30" s="417">
        <v>48876.379311735</v>
      </c>
      <c r="AU30" s="419">
        <v>6116.2996508883698</v>
      </c>
      <c r="AV30" s="419">
        <v>65.889737781609895</v>
      </c>
      <c r="AW30" s="417">
        <v>4.19910689993426</v>
      </c>
      <c r="AX30" s="419">
        <v>1.02688846151339</v>
      </c>
      <c r="AY30" s="419">
        <v>0.35883625507112799</v>
      </c>
      <c r="AZ30" s="417">
        <v>347.41230843225401</v>
      </c>
      <c r="BA30" s="419">
        <v>277.67176858317998</v>
      </c>
      <c r="BB30" s="419">
        <v>1.07128087110291</v>
      </c>
      <c r="BC30" s="417">
        <v>1.6094962206343599</v>
      </c>
      <c r="BD30" s="419">
        <v>2.4459385241573499</v>
      </c>
      <c r="BE30" s="419">
        <v>0.227982105008872</v>
      </c>
      <c r="BF30" s="420">
        <v>11.872730806218501</v>
      </c>
      <c r="BG30" s="419">
        <v>20.222946183050201</v>
      </c>
      <c r="BH30" s="419">
        <v>11.872730806218501</v>
      </c>
      <c r="BI30" s="417">
        <v>38.587354448500903</v>
      </c>
      <c r="BJ30" s="419">
        <v>18.081790883503899</v>
      </c>
      <c r="BK30" s="419">
        <v>0.40722804530127299</v>
      </c>
      <c r="BL30" s="417">
        <v>3624.9886969561599</v>
      </c>
      <c r="BM30" s="419">
        <v>2289.5048430254701</v>
      </c>
      <c r="BN30" s="419">
        <v>2.4039633207600102</v>
      </c>
      <c r="BO30" s="417">
        <v>3818.9357412846198</v>
      </c>
      <c r="BP30" s="419">
        <v>2573.3181754267798</v>
      </c>
      <c r="BQ30" s="419">
        <v>3.67450388434745</v>
      </c>
      <c r="BR30" s="417">
        <v>0.65816053185076395</v>
      </c>
      <c r="BS30" s="419">
        <v>0.57492684114234205</v>
      </c>
      <c r="BT30" s="419">
        <v>1.5960388861226402E-2</v>
      </c>
      <c r="BU30" s="420">
        <v>1.47017017355788</v>
      </c>
      <c r="BV30" s="419">
        <v>3.11991873652951</v>
      </c>
      <c r="BW30" s="419">
        <v>1.47017017355788</v>
      </c>
      <c r="BX30" s="417">
        <v>1.0421954480742299</v>
      </c>
      <c r="BY30" s="419">
        <v>1.0089362385013201</v>
      </c>
      <c r="BZ30" s="419">
        <v>0.13800004088155299</v>
      </c>
      <c r="CA30" s="417">
        <v>13.945459315841401</v>
      </c>
      <c r="CB30" s="419">
        <v>6.8614402706880897</v>
      </c>
      <c r="CC30" s="419">
        <v>0.42789308081246002</v>
      </c>
      <c r="CD30" s="417">
        <v>118.375038600824</v>
      </c>
      <c r="CE30" s="419">
        <v>41.495294588220801</v>
      </c>
      <c r="CF30" s="419">
        <v>2.8280326731630299E-2</v>
      </c>
      <c r="CG30" s="417">
        <v>1.2338701276163699</v>
      </c>
      <c r="CH30" s="419">
        <v>1.0628152479988799</v>
      </c>
      <c r="CI30" s="419">
        <v>0.312725605734611</v>
      </c>
      <c r="CJ30" s="420">
        <v>0.23508764275768801</v>
      </c>
      <c r="CK30" s="419">
        <v>0.319998209752894</v>
      </c>
      <c r="CL30" s="419">
        <v>0.23508764275768801</v>
      </c>
      <c r="CM30" s="417">
        <v>2.2215941526174898</v>
      </c>
      <c r="CN30" s="419">
        <v>2.23479065580494</v>
      </c>
      <c r="CO30" s="419">
        <v>3.2184558416571502E-2</v>
      </c>
      <c r="CP30" s="417">
        <v>1205.4102782324001</v>
      </c>
      <c r="CQ30" s="419">
        <v>173.03730083851599</v>
      </c>
      <c r="CR30" s="419">
        <v>3.1272461957208703E-2</v>
      </c>
      <c r="CS30" s="417">
        <v>0.549423334399608</v>
      </c>
      <c r="CT30" s="419">
        <v>0.63450693800980795</v>
      </c>
      <c r="CU30" s="419">
        <v>1.14903955071733E-2</v>
      </c>
      <c r="CV30" s="417">
        <v>0.49601438508620799</v>
      </c>
      <c r="CW30" s="419">
        <v>1.81063220429807</v>
      </c>
      <c r="CX30" s="419">
        <v>1.29132296570476E-2</v>
      </c>
      <c r="CY30" s="417">
        <v>7.6640261101852195E-2</v>
      </c>
      <c r="CZ30" s="419">
        <v>0.14358736258187901</v>
      </c>
      <c r="DA30" s="419">
        <v>3.8321388034087602E-3</v>
      </c>
      <c r="DB30" s="420">
        <v>4.3572608535288701E-2</v>
      </c>
      <c r="DC30" s="419">
        <v>0.175808768143491</v>
      </c>
      <c r="DD30" s="419">
        <v>4.3572608535288701E-2</v>
      </c>
      <c r="DE30" s="417">
        <v>6.5280325455570998E-2</v>
      </c>
      <c r="DF30" s="419">
        <v>0.13053503854326801</v>
      </c>
      <c r="DG30" s="419">
        <v>4.05405245305233E-2</v>
      </c>
      <c r="DH30" s="417">
        <v>1.5616122846949999E-2</v>
      </c>
      <c r="DI30" s="419">
        <v>5.2825524687707702E-2</v>
      </c>
      <c r="DJ30" s="419">
        <v>1.2446791771942699E-2</v>
      </c>
      <c r="DK30" s="417">
        <v>1439.94684425062</v>
      </c>
      <c r="DL30" s="419">
        <v>630.56880962217804</v>
      </c>
      <c r="DM30" s="419">
        <v>2.2343829736451101E-2</v>
      </c>
      <c r="DN30" s="417">
        <v>12.3054384432311</v>
      </c>
      <c r="DO30" s="419">
        <v>2.4902155792926499</v>
      </c>
      <c r="DP30" s="419">
        <v>2.5972359315938002E-3</v>
      </c>
      <c r="DQ30" s="417">
        <v>19.0643425608109</v>
      </c>
      <c r="DR30" s="419">
        <v>4.0707479181597401</v>
      </c>
      <c r="DS30" s="419">
        <v>2.7220185742503201E-3</v>
      </c>
      <c r="DT30" s="417">
        <v>1.74943657134744</v>
      </c>
      <c r="DU30" s="419">
        <v>0.51769421742208399</v>
      </c>
      <c r="DV30" s="419">
        <v>3.1011364508783399E-3</v>
      </c>
      <c r="DW30" s="417">
        <v>5.5345045677140599</v>
      </c>
      <c r="DX30" s="419">
        <v>2.0168990544760201</v>
      </c>
      <c r="DY30" s="419">
        <v>0</v>
      </c>
      <c r="DZ30" s="417">
        <v>0.58624198649105796</v>
      </c>
      <c r="EA30" s="419">
        <v>0.69142409585993803</v>
      </c>
      <c r="EB30" s="419">
        <v>1.5838127841202702E-2</v>
      </c>
      <c r="EC30" s="417">
        <v>11.667420188624</v>
      </c>
      <c r="ED30" s="419">
        <v>2.0636415626434901</v>
      </c>
      <c r="EE30" s="419">
        <v>0</v>
      </c>
      <c r="EF30" s="417">
        <v>0.331037050399977</v>
      </c>
      <c r="EG30" s="419">
        <v>0.41993245263054102</v>
      </c>
      <c r="EH30" s="419">
        <v>0</v>
      </c>
      <c r="EI30" s="417">
        <v>3.1995411608081802E-2</v>
      </c>
      <c r="EJ30" s="419">
        <v>5.6041004748829698E-2</v>
      </c>
      <c r="EK30" s="419">
        <v>2.4415355843256398E-3</v>
      </c>
      <c r="EL30" s="417">
        <v>0.139475762820088</v>
      </c>
      <c r="EM30" s="419">
        <v>0.28530216942997799</v>
      </c>
      <c r="EN30" s="419">
        <v>1.05980083611647E-2</v>
      </c>
      <c r="EO30" s="417">
        <v>2.3263047819386599E-2</v>
      </c>
      <c r="EP30" s="419">
        <v>5.63963611204574E-2</v>
      </c>
      <c r="EQ30" s="419">
        <v>2.6970144573109098E-3</v>
      </c>
      <c r="ER30" s="417">
        <v>4.9811204003070202E-2</v>
      </c>
      <c r="ES30" s="419">
        <v>0.15267926052969599</v>
      </c>
      <c r="ET30" s="419">
        <v>0</v>
      </c>
      <c r="EU30" s="417">
        <v>6.5863292099618302E-3</v>
      </c>
      <c r="EV30" s="419">
        <v>2.4361977031050301E-2</v>
      </c>
      <c r="EW30" s="419">
        <v>0</v>
      </c>
      <c r="EX30" s="417">
        <v>5.0642066489772E-2</v>
      </c>
      <c r="EY30" s="419">
        <v>0.202984582581303</v>
      </c>
      <c r="EZ30" s="419">
        <v>0</v>
      </c>
      <c r="FA30" s="420">
        <v>0</v>
      </c>
      <c r="FB30" s="419">
        <v>1.6886786828170599E-2</v>
      </c>
      <c r="FC30" s="419">
        <v>2.8491546591139002E-3</v>
      </c>
      <c r="FD30" s="420">
        <v>1.25560225103839E-2</v>
      </c>
      <c r="FE30" s="419">
        <v>2.3437293189830798E-2</v>
      </c>
      <c r="FF30" s="419">
        <v>1.25560225103839E-2</v>
      </c>
      <c r="FG30" s="417">
        <v>5.8183446969500601</v>
      </c>
      <c r="FH30" s="419">
        <v>1.95362774771411</v>
      </c>
      <c r="FI30" s="419">
        <v>3.3085065123222103E-2</v>
      </c>
      <c r="FJ30" s="420">
        <v>1.0553806339616801E-2</v>
      </c>
      <c r="FK30" s="419">
        <v>1.86405383328456E-2</v>
      </c>
      <c r="FL30" s="419">
        <v>1.0553806339616801E-2</v>
      </c>
      <c r="FM30" s="417">
        <v>3.9034471586618401E-2</v>
      </c>
      <c r="FN30" s="419">
        <v>0.17025264502085</v>
      </c>
      <c r="FO30" s="419">
        <v>3.7221041615820099E-3</v>
      </c>
      <c r="FP30" s="417">
        <v>1.19478306587539E-2</v>
      </c>
      <c r="FQ30" s="419">
        <v>5.6913588942814501E-2</v>
      </c>
      <c r="FR30" s="419">
        <v>0</v>
      </c>
    </row>
    <row r="31" spans="2:174">
      <c r="B31" s="73" t="s">
        <v>17</v>
      </c>
      <c r="C31" s="73" t="s">
        <v>51</v>
      </c>
      <c r="D31" s="143" t="s">
        <v>117</v>
      </c>
      <c r="E31" s="143">
        <v>34.299999999999997</v>
      </c>
      <c r="F31" s="143">
        <v>240</v>
      </c>
      <c r="G31" s="397" t="s">
        <v>315</v>
      </c>
      <c r="H31" s="73" t="s">
        <v>99</v>
      </c>
      <c r="I31" s="416" t="s">
        <v>1165</v>
      </c>
      <c r="J31" s="416">
        <v>4</v>
      </c>
      <c r="K31" s="416" t="s">
        <v>1163</v>
      </c>
      <c r="L31" s="416" t="s">
        <v>1160</v>
      </c>
      <c r="M31" s="416" t="s">
        <v>12</v>
      </c>
      <c r="N31" s="73">
        <v>1.3</v>
      </c>
      <c r="P31" s="417">
        <v>5.1927679448405204</v>
      </c>
      <c r="Q31" s="418">
        <v>2.09209719885324</v>
      </c>
      <c r="R31" s="418">
        <v>0.126268188714935</v>
      </c>
      <c r="S31" s="417">
        <v>12.2411347586744</v>
      </c>
      <c r="T31" s="418">
        <v>7.3833952589553</v>
      </c>
      <c r="U31" s="418">
        <v>2.6697475098852301</v>
      </c>
      <c r="V31" s="417">
        <v>52974.351344538401</v>
      </c>
      <c r="W31" s="418">
        <v>7180.4204357092603</v>
      </c>
      <c r="X31" s="418">
        <v>0.75126429338145895</v>
      </c>
      <c r="Y31" s="417">
        <v>117.739463093791</v>
      </c>
      <c r="Z31" s="418">
        <v>36.877946730245498</v>
      </c>
      <c r="AA31" s="418">
        <v>1.3622926950468699</v>
      </c>
      <c r="AB31" s="417">
        <v>136110.81278959801</v>
      </c>
      <c r="AC31" s="419">
        <v>11196.182551718601</v>
      </c>
      <c r="AD31" s="419">
        <v>1.98168270378922</v>
      </c>
      <c r="AE31" s="417">
        <v>279295.30097772198</v>
      </c>
      <c r="AF31" s="419">
        <v>13802.4112625412</v>
      </c>
      <c r="AG31" s="419">
        <v>370.74219412481898</v>
      </c>
      <c r="AH31" s="417">
        <v>33.736084280886303</v>
      </c>
      <c r="AI31" s="419">
        <v>29.340710120500699</v>
      </c>
      <c r="AJ31" s="419">
        <v>5.9110145442091397</v>
      </c>
      <c r="AK31" s="417">
        <v>576.94507888946896</v>
      </c>
      <c r="AL31" s="419">
        <v>221.823615366045</v>
      </c>
      <c r="AM31" s="419">
        <v>70.270950649435804</v>
      </c>
      <c r="AN31" s="420">
        <v>113.241955909398</v>
      </c>
      <c r="AO31" s="419">
        <v>202.89080891680399</v>
      </c>
      <c r="AP31" s="419">
        <v>113.241955909398</v>
      </c>
      <c r="AQ31" s="417">
        <v>3299.6760844745299</v>
      </c>
      <c r="AR31" s="419">
        <v>868.86749316334601</v>
      </c>
      <c r="AS31" s="419">
        <v>1.69619182483312</v>
      </c>
      <c r="AT31" s="417">
        <v>50910.378924564502</v>
      </c>
      <c r="AU31" s="419">
        <v>3857.2824278559901</v>
      </c>
      <c r="AV31" s="419">
        <v>65.889737781609895</v>
      </c>
      <c r="AW31" s="417">
        <v>4.1183272169757901</v>
      </c>
      <c r="AX31" s="419">
        <v>0.72509296101644605</v>
      </c>
      <c r="AY31" s="419">
        <v>0.35883625507112799</v>
      </c>
      <c r="AZ31" s="417">
        <v>284.60950339255498</v>
      </c>
      <c r="BA31" s="419">
        <v>112.609684168458</v>
      </c>
      <c r="BB31" s="419">
        <v>1.07128087110291</v>
      </c>
      <c r="BC31" s="417">
        <v>0.38838686639334302</v>
      </c>
      <c r="BD31" s="419">
        <v>0.53534334916211002</v>
      </c>
      <c r="BE31" s="419">
        <v>0.227982105008872</v>
      </c>
      <c r="BF31" s="420">
        <v>11.872730806218501</v>
      </c>
      <c r="BG31" s="419">
        <v>15.1802931420647</v>
      </c>
      <c r="BH31" s="419">
        <v>11.872730806218501</v>
      </c>
      <c r="BI31" s="417">
        <v>29.839025202187202</v>
      </c>
      <c r="BJ31" s="419">
        <v>7.5864546030482103</v>
      </c>
      <c r="BK31" s="419">
        <v>0.40722804530127299</v>
      </c>
      <c r="BL31" s="417">
        <v>2048.1780445587301</v>
      </c>
      <c r="BM31" s="419">
        <v>496.24130640731897</v>
      </c>
      <c r="BN31" s="419">
        <v>2.4039633207600102</v>
      </c>
      <c r="BO31" s="417">
        <v>2167.5229624005501</v>
      </c>
      <c r="BP31" s="419">
        <v>973.18634254113397</v>
      </c>
      <c r="BQ31" s="419">
        <v>3.67450388434745</v>
      </c>
      <c r="BR31" s="417">
        <v>0.31995241827943999</v>
      </c>
      <c r="BS31" s="419">
        <v>0.26746852106122898</v>
      </c>
      <c r="BT31" s="419">
        <v>1.5960388861226402E-2</v>
      </c>
      <c r="BU31" s="420">
        <v>1.47017017355788</v>
      </c>
      <c r="BV31" s="419">
        <v>2.3996016625630601</v>
      </c>
      <c r="BW31" s="419">
        <v>1.47017017355788</v>
      </c>
      <c r="BX31" s="417">
        <v>1.09105591747516</v>
      </c>
      <c r="BY31" s="419">
        <v>0.633899094385592</v>
      </c>
      <c r="BZ31" s="419">
        <v>0.13800004088155299</v>
      </c>
      <c r="CA31" s="417">
        <v>11.477528911489401</v>
      </c>
      <c r="CB31" s="419">
        <v>2.70731507518766</v>
      </c>
      <c r="CC31" s="419">
        <v>0.42789308081246002</v>
      </c>
      <c r="CD31" s="417">
        <v>97.088919227397199</v>
      </c>
      <c r="CE31" s="419">
        <v>15.918097468594899</v>
      </c>
      <c r="CF31" s="419">
        <v>2.8280326731630299E-2</v>
      </c>
      <c r="CG31" s="417">
        <v>1.21113400958009</v>
      </c>
      <c r="CH31" s="419">
        <v>1.02973011737995</v>
      </c>
      <c r="CI31" s="419">
        <v>0.312725605734611</v>
      </c>
      <c r="CJ31" s="420">
        <v>0.23508764275768801</v>
      </c>
      <c r="CK31" s="419">
        <v>0.36034571981523</v>
      </c>
      <c r="CL31" s="419">
        <v>0.23508764275768801</v>
      </c>
      <c r="CM31" s="417">
        <v>0.40122550528495798</v>
      </c>
      <c r="CN31" s="419">
        <v>0.323462468730357</v>
      </c>
      <c r="CO31" s="419">
        <v>3.2184558416571502E-2</v>
      </c>
      <c r="CP31" s="417">
        <v>1284.8079094754701</v>
      </c>
      <c r="CQ31" s="419">
        <v>160.37961438085699</v>
      </c>
      <c r="CR31" s="419">
        <v>3.1272461957208703E-2</v>
      </c>
      <c r="CS31" s="417">
        <v>0.92824532872022203</v>
      </c>
      <c r="CT31" s="419">
        <v>1.3720738094718701</v>
      </c>
      <c r="CU31" s="419">
        <v>1.14903955071733E-2</v>
      </c>
      <c r="CV31" s="417">
        <v>0.74742512615658796</v>
      </c>
      <c r="CW31" s="419">
        <v>1.07304613908102</v>
      </c>
      <c r="CX31" s="419">
        <v>1.29132296570476E-2</v>
      </c>
      <c r="CY31" s="417">
        <v>2.4288364921606801E-2</v>
      </c>
      <c r="CZ31" s="419">
        <v>4.0326252007528499E-2</v>
      </c>
      <c r="DA31" s="419">
        <v>3.8321388034087602E-3</v>
      </c>
      <c r="DB31" s="420">
        <v>4.3572608535288701E-2</v>
      </c>
      <c r="DC31" s="419">
        <v>0.110785180716355</v>
      </c>
      <c r="DD31" s="419">
        <v>4.3572608535288701E-2</v>
      </c>
      <c r="DE31" s="417">
        <v>9.0345140551116504E-2</v>
      </c>
      <c r="DF31" s="419">
        <v>0.176932622940425</v>
      </c>
      <c r="DG31" s="419">
        <v>4.05405245305233E-2</v>
      </c>
      <c r="DH31" s="417">
        <v>2.14184465199918E-2</v>
      </c>
      <c r="DI31" s="419">
        <v>6.2803672782008005E-2</v>
      </c>
      <c r="DJ31" s="419">
        <v>1.2446791771942699E-2</v>
      </c>
      <c r="DK31" s="417">
        <v>1079.8397640231501</v>
      </c>
      <c r="DL31" s="419">
        <v>179.138830681359</v>
      </c>
      <c r="DM31" s="419">
        <v>2.2343829736451101E-2</v>
      </c>
      <c r="DN31" s="417">
        <v>12.040973022539299</v>
      </c>
      <c r="DO31" s="419">
        <v>2.72111045282427</v>
      </c>
      <c r="DP31" s="419">
        <v>2.5972359315938002E-3</v>
      </c>
      <c r="DQ31" s="417">
        <v>17.438866968817099</v>
      </c>
      <c r="DR31" s="419">
        <v>2.8612726650300102</v>
      </c>
      <c r="DS31" s="419">
        <v>2.7220185742503201E-3</v>
      </c>
      <c r="DT31" s="417">
        <v>1.61808690510418</v>
      </c>
      <c r="DU31" s="419">
        <v>0.45091934036535097</v>
      </c>
      <c r="DV31" s="419">
        <v>3.1011364508783399E-3</v>
      </c>
      <c r="DW31" s="417">
        <v>5.1893008026080603</v>
      </c>
      <c r="DX31" s="419">
        <v>1.9119838737669099</v>
      </c>
      <c r="DY31" s="419">
        <v>0</v>
      </c>
      <c r="DZ31" s="417">
        <v>0.58478599313190105</v>
      </c>
      <c r="EA31" s="419">
        <v>0.66791757220852599</v>
      </c>
      <c r="EB31" s="419">
        <v>1.5838127841202702E-2</v>
      </c>
      <c r="EC31" s="417">
        <v>11.834512998518999</v>
      </c>
      <c r="ED31" s="419">
        <v>2.0404814055489999</v>
      </c>
      <c r="EE31" s="419">
        <v>0</v>
      </c>
      <c r="EF31" s="417">
        <v>0.46011634536100099</v>
      </c>
      <c r="EG31" s="419">
        <v>0.60091792523736398</v>
      </c>
      <c r="EH31" s="419">
        <v>0</v>
      </c>
      <c r="EI31" s="417">
        <v>4.0701079377999903E-2</v>
      </c>
      <c r="EJ31" s="419">
        <v>8.3991991182150894E-2</v>
      </c>
      <c r="EK31" s="419">
        <v>2.4415355843256398E-3</v>
      </c>
      <c r="EL31" s="417">
        <v>0.16744846729929</v>
      </c>
      <c r="EM31" s="419">
        <v>0.311692155713859</v>
      </c>
      <c r="EN31" s="419">
        <v>1.05980083611647E-2</v>
      </c>
      <c r="EO31" s="417">
        <v>3.5237598648853202E-2</v>
      </c>
      <c r="EP31" s="419">
        <v>9.2133290088455402E-2</v>
      </c>
      <c r="EQ31" s="419">
        <v>2.6970144573109098E-3</v>
      </c>
      <c r="ER31" s="417">
        <v>9.3794581812144298E-2</v>
      </c>
      <c r="ES31" s="419">
        <v>0.22146432541108099</v>
      </c>
      <c r="ET31" s="419">
        <v>0</v>
      </c>
      <c r="EU31" s="417">
        <v>1.3515477460221701E-2</v>
      </c>
      <c r="EV31" s="419">
        <v>3.62789652649168E-2</v>
      </c>
      <c r="EW31" s="419">
        <v>0</v>
      </c>
      <c r="EX31" s="417">
        <v>0.160760131000138</v>
      </c>
      <c r="EY31" s="419">
        <v>0.40298716352427399</v>
      </c>
      <c r="EZ31" s="419">
        <v>0</v>
      </c>
      <c r="FA31" s="420">
        <v>0</v>
      </c>
      <c r="FB31" s="419">
        <v>2.0338597453362001E-2</v>
      </c>
      <c r="FC31" s="419">
        <v>2.8491546591139002E-3</v>
      </c>
      <c r="FD31" s="420">
        <v>1.25560225103839E-2</v>
      </c>
      <c r="FE31" s="419">
        <v>3.6139601535771097E-4</v>
      </c>
      <c r="FF31" s="419">
        <v>1.25560225103839E-2</v>
      </c>
      <c r="FG31" s="417">
        <v>5.9584089758776901</v>
      </c>
      <c r="FH31" s="419">
        <v>1.5492574016929599</v>
      </c>
      <c r="FI31" s="419">
        <v>3.3085065123222103E-2</v>
      </c>
      <c r="FJ31" s="420">
        <v>1.0553806339616801E-2</v>
      </c>
      <c r="FK31" s="419">
        <v>2.99810141194684E-4</v>
      </c>
      <c r="FL31" s="419">
        <v>1.0553806339616801E-2</v>
      </c>
      <c r="FM31" s="417">
        <v>7.81868501457708E-2</v>
      </c>
      <c r="FN31" s="419">
        <v>0.122896541557885</v>
      </c>
      <c r="FO31" s="419">
        <v>3.7221041615820099E-3</v>
      </c>
      <c r="FP31" s="417">
        <v>1.8169945746680901E-2</v>
      </c>
      <c r="FQ31" s="419">
        <v>4.1172141108197703E-2</v>
      </c>
      <c r="FR31" s="419">
        <v>0</v>
      </c>
    </row>
    <row r="32" spans="2:174">
      <c r="B32" s="73" t="s">
        <v>17</v>
      </c>
      <c r="C32" s="73" t="s">
        <v>51</v>
      </c>
      <c r="D32" s="143" t="s">
        <v>117</v>
      </c>
      <c r="E32" s="73">
        <v>34.299999999999997</v>
      </c>
      <c r="F32" s="143">
        <v>240</v>
      </c>
      <c r="G32" s="397" t="s">
        <v>315</v>
      </c>
      <c r="H32" s="73" t="s">
        <v>99</v>
      </c>
      <c r="I32" s="416" t="s">
        <v>1166</v>
      </c>
      <c r="J32" s="416">
        <v>5</v>
      </c>
      <c r="K32" s="416" t="s">
        <v>1163</v>
      </c>
      <c r="L32" s="416" t="s">
        <v>1160</v>
      </c>
      <c r="M32" s="421" t="s">
        <v>32</v>
      </c>
      <c r="N32" s="73">
        <v>1.3</v>
      </c>
      <c r="P32" s="417">
        <v>5.5382104514703103</v>
      </c>
      <c r="Q32" s="418">
        <v>3.3294237857717599</v>
      </c>
      <c r="R32" s="418">
        <v>7.4385987844903398E-2</v>
      </c>
      <c r="S32" s="417">
        <v>14.142921924796299</v>
      </c>
      <c r="T32" s="418">
        <v>9.0553401724752192</v>
      </c>
      <c r="U32" s="418">
        <v>1.6998575291517899</v>
      </c>
      <c r="V32" s="417">
        <v>51153.850998278402</v>
      </c>
      <c r="W32" s="418">
        <v>5731.2667655298601</v>
      </c>
      <c r="X32" s="418">
        <v>0.48463579753265901</v>
      </c>
      <c r="Y32" s="417">
        <v>918.93632570865896</v>
      </c>
      <c r="Z32" s="418">
        <v>696.78950494823505</v>
      </c>
      <c r="AA32" s="418">
        <v>1.0052066186545401</v>
      </c>
      <c r="AB32" s="417">
        <v>133983.33214573999</v>
      </c>
      <c r="AC32" s="419">
        <v>8019.1950587203601</v>
      </c>
      <c r="AD32" s="419">
        <v>1.0670356465408699</v>
      </c>
      <c r="AE32" s="417">
        <v>275898.09562219999</v>
      </c>
      <c r="AF32" s="419">
        <v>9572.5714871222699</v>
      </c>
      <c r="AG32" s="419">
        <v>220.923919437557</v>
      </c>
      <c r="AH32" s="417">
        <v>21.133678663511802</v>
      </c>
      <c r="AI32" s="419">
        <v>22.4096822852865</v>
      </c>
      <c r="AJ32" s="419">
        <v>3.5963781321375401</v>
      </c>
      <c r="AK32" s="417">
        <v>730.27814386725595</v>
      </c>
      <c r="AL32" s="419">
        <v>407.96496153763798</v>
      </c>
      <c r="AM32" s="419">
        <v>43.776810000587297</v>
      </c>
      <c r="AN32" s="417">
        <v>487.44626500854997</v>
      </c>
      <c r="AO32" s="419">
        <v>770.32806504075097</v>
      </c>
      <c r="AP32" s="419">
        <v>71.775467457008006</v>
      </c>
      <c r="AQ32" s="417">
        <v>8174.4708885611899</v>
      </c>
      <c r="AR32" s="419">
        <v>2813.3281808649499</v>
      </c>
      <c r="AS32" s="419">
        <v>0.96504724269557196</v>
      </c>
      <c r="AT32" s="417">
        <v>50062.171381714397</v>
      </c>
      <c r="AU32" s="419">
        <v>5067.0052837015701</v>
      </c>
      <c r="AV32" s="419">
        <v>37.689369160789703</v>
      </c>
      <c r="AW32" s="417">
        <v>4.1860296582167598</v>
      </c>
      <c r="AX32" s="419">
        <v>1.3765740223278</v>
      </c>
      <c r="AY32" s="419">
        <v>0.169054041840559</v>
      </c>
      <c r="AZ32" s="417">
        <v>260.18009224479403</v>
      </c>
      <c r="BA32" s="419">
        <v>100.27119049542</v>
      </c>
      <c r="BB32" s="419">
        <v>0.67770109868127903</v>
      </c>
      <c r="BC32" s="417">
        <v>0.28152952680397397</v>
      </c>
      <c r="BD32" s="419">
        <v>0.71460950140358503</v>
      </c>
      <c r="BE32" s="419">
        <v>0.17336992592402201</v>
      </c>
      <c r="BF32" s="420">
        <v>5.9437967746904699</v>
      </c>
      <c r="BG32" s="419">
        <v>28.244258376732699</v>
      </c>
      <c r="BH32" s="419">
        <v>5.9437967746904699</v>
      </c>
      <c r="BI32" s="417">
        <v>67.765390157454405</v>
      </c>
      <c r="BJ32" s="419">
        <v>43.042170324090598</v>
      </c>
      <c r="BK32" s="419">
        <v>0.21320598293915499</v>
      </c>
      <c r="BL32" s="417">
        <v>11201.114388944899</v>
      </c>
      <c r="BM32" s="419">
        <v>12553.7679484771</v>
      </c>
      <c r="BN32" s="419">
        <v>1.1315957149804901</v>
      </c>
      <c r="BO32" s="417">
        <v>11331.0793346727</v>
      </c>
      <c r="BP32" s="419">
        <v>12237.814373790499</v>
      </c>
      <c r="BQ32" s="419">
        <v>2.7577065945956898</v>
      </c>
      <c r="BR32" s="417">
        <v>2.2135730288170001</v>
      </c>
      <c r="BS32" s="419">
        <v>5.7580013470743898</v>
      </c>
      <c r="BT32" s="419">
        <v>8.6264323367369403E-3</v>
      </c>
      <c r="BU32" s="417">
        <v>2.2600991545943798</v>
      </c>
      <c r="BV32" s="419">
        <v>3.84381916034723</v>
      </c>
      <c r="BW32" s="419">
        <v>1.03221355860731</v>
      </c>
      <c r="BX32" s="417">
        <v>4.6566715749876399</v>
      </c>
      <c r="BY32" s="419">
        <v>5.8024361709393197</v>
      </c>
      <c r="BZ32" s="419">
        <v>7.2985297006997699E-2</v>
      </c>
      <c r="CA32" s="417">
        <v>25.178019176868801</v>
      </c>
      <c r="CB32" s="419">
        <v>11.438169920957</v>
      </c>
      <c r="CC32" s="419">
        <v>0.25947386476524098</v>
      </c>
      <c r="CD32" s="417">
        <v>190.21419912104699</v>
      </c>
      <c r="CE32" s="419">
        <v>90.9770844207126</v>
      </c>
      <c r="CF32" s="419">
        <v>1.6898657495373001E-2</v>
      </c>
      <c r="CG32" s="417">
        <v>1.58050643240505</v>
      </c>
      <c r="CH32" s="419">
        <v>1.19536081188784</v>
      </c>
      <c r="CI32" s="419">
        <v>0.18365272444575301</v>
      </c>
      <c r="CJ32" s="420">
        <v>0.1108947712697</v>
      </c>
      <c r="CK32" s="419">
        <v>0.37622232642426501</v>
      </c>
      <c r="CL32" s="419">
        <v>0.1108947712697</v>
      </c>
      <c r="CM32" s="417">
        <v>3.0191476478819199</v>
      </c>
      <c r="CN32" s="419">
        <v>2.2585939005126798</v>
      </c>
      <c r="CO32" s="419">
        <v>2.3635479693390599E-2</v>
      </c>
      <c r="CP32" s="417">
        <v>1244.7370285207401</v>
      </c>
      <c r="CQ32" s="419">
        <v>222.15487792226901</v>
      </c>
      <c r="CR32" s="419">
        <v>1.8552689843595899E-2</v>
      </c>
      <c r="CS32" s="417">
        <v>1.1340234087044601</v>
      </c>
      <c r="CT32" s="419">
        <v>1.56782774300457</v>
      </c>
      <c r="CU32" s="419">
        <v>8.1871777970555296E-3</v>
      </c>
      <c r="CV32" s="417">
        <v>1.37847432430489</v>
      </c>
      <c r="CW32" s="419">
        <v>5.5295687294553204</v>
      </c>
      <c r="CX32" s="419">
        <v>8.5424786631312904E-3</v>
      </c>
      <c r="CY32" s="417">
        <v>9.3203303392200898E-2</v>
      </c>
      <c r="CZ32" s="419">
        <v>0.22279410249578599</v>
      </c>
      <c r="DA32" s="419">
        <v>0</v>
      </c>
      <c r="DB32" s="417">
        <v>3.9846656690024899E-2</v>
      </c>
      <c r="DC32" s="419">
        <v>0.13983224239030101</v>
      </c>
      <c r="DD32" s="419">
        <v>2.7654514240632401E-2</v>
      </c>
      <c r="DE32" s="417">
        <v>0.30781426223325697</v>
      </c>
      <c r="DF32" s="419">
        <v>0.58404444592870997</v>
      </c>
      <c r="DG32" s="419">
        <v>2.1431419914867401E-2</v>
      </c>
      <c r="DH32" s="417">
        <v>3.9544940863306899E-2</v>
      </c>
      <c r="DI32" s="419">
        <v>0.10798259078462601</v>
      </c>
      <c r="DJ32" s="419">
        <v>1.1194090738594601E-2</v>
      </c>
      <c r="DK32" s="417">
        <v>2537.4151596393999</v>
      </c>
      <c r="DL32" s="419">
        <v>1036.4561514295899</v>
      </c>
      <c r="DM32" s="419">
        <v>1.37808602945859E-2</v>
      </c>
      <c r="DN32" s="417">
        <v>10.580139746156499</v>
      </c>
      <c r="DO32" s="419">
        <v>2.0155579044993202</v>
      </c>
      <c r="DP32" s="419">
        <v>0</v>
      </c>
      <c r="DQ32" s="417">
        <v>15.3798634963397</v>
      </c>
      <c r="DR32" s="419">
        <v>4.1761839928755498</v>
      </c>
      <c r="DS32" s="419">
        <v>1.6371303375092401E-3</v>
      </c>
      <c r="DT32" s="417">
        <v>1.4551238482321101</v>
      </c>
      <c r="DU32" s="419">
        <v>0.58947855148325001</v>
      </c>
      <c r="DV32" s="419">
        <v>0</v>
      </c>
      <c r="DW32" s="417">
        <v>4.9710161393952097</v>
      </c>
      <c r="DX32" s="419">
        <v>2.62339240451732</v>
      </c>
      <c r="DY32" s="419">
        <v>0</v>
      </c>
      <c r="DZ32" s="417">
        <v>0.56325287648956002</v>
      </c>
      <c r="EA32" s="419">
        <v>0.71649989642385103</v>
      </c>
      <c r="EB32" s="419">
        <v>0</v>
      </c>
      <c r="EC32" s="417">
        <v>12.1876684796323</v>
      </c>
      <c r="ED32" s="419">
        <v>2.6339247610010799</v>
      </c>
      <c r="EE32" s="419">
        <v>0</v>
      </c>
      <c r="EF32" s="417">
        <v>0.31283747091549902</v>
      </c>
      <c r="EG32" s="419">
        <v>0.47473904525155902</v>
      </c>
      <c r="EH32" s="419">
        <v>0</v>
      </c>
      <c r="EI32" s="417">
        <v>5.7543725585841303E-2</v>
      </c>
      <c r="EJ32" s="419">
        <v>0.116665847617615</v>
      </c>
      <c r="EK32" s="419">
        <v>0</v>
      </c>
      <c r="EL32" s="417">
        <v>0.194866153697902</v>
      </c>
      <c r="EM32" s="419">
        <v>0.29915530870830698</v>
      </c>
      <c r="EN32" s="419">
        <v>8.6288951396218394E-3</v>
      </c>
      <c r="EO32" s="417">
        <v>3.5363969294723401E-2</v>
      </c>
      <c r="EP32" s="419">
        <v>0.100005967131059</v>
      </c>
      <c r="EQ32" s="419">
        <v>0</v>
      </c>
      <c r="ER32" s="417">
        <v>0.124086018392153</v>
      </c>
      <c r="ES32" s="419">
        <v>0.362961108681219</v>
      </c>
      <c r="ET32" s="419">
        <v>0</v>
      </c>
      <c r="EU32" s="417">
        <v>2.5539218291353801E-2</v>
      </c>
      <c r="EV32" s="419">
        <v>5.3155903282835197E-2</v>
      </c>
      <c r="EW32" s="419">
        <v>1.6230882060792001E-3</v>
      </c>
      <c r="EX32" s="417">
        <v>0.13688372473088101</v>
      </c>
      <c r="EY32" s="419">
        <v>0.36281426121606303</v>
      </c>
      <c r="EZ32" s="419">
        <v>0</v>
      </c>
      <c r="FA32" s="420">
        <v>0</v>
      </c>
      <c r="FB32" s="419">
        <v>4.38660627358744E-2</v>
      </c>
      <c r="FC32" s="419">
        <v>0</v>
      </c>
      <c r="FD32" s="420">
        <v>0</v>
      </c>
      <c r="FE32" s="419">
        <v>3.64254258873473E-4</v>
      </c>
      <c r="FF32" s="419">
        <v>0</v>
      </c>
      <c r="FG32" s="417">
        <v>6.96838325625348</v>
      </c>
      <c r="FH32" s="419">
        <v>1.7634625249848801</v>
      </c>
      <c r="FI32" s="419">
        <v>1.5672747443714899E-2</v>
      </c>
      <c r="FJ32" s="420">
        <v>8.7484550223367007E-3</v>
      </c>
      <c r="FK32" s="419">
        <v>3.4338898032874897E-2</v>
      </c>
      <c r="FL32" s="419">
        <v>8.7484550223367007E-3</v>
      </c>
      <c r="FM32" s="417">
        <v>2.4925547960605601E-2</v>
      </c>
      <c r="FN32" s="419">
        <v>8.7696439105787796E-2</v>
      </c>
      <c r="FO32" s="419">
        <v>2.27074713051152E-3</v>
      </c>
      <c r="FP32" s="417">
        <v>1.5804643453817699E-2</v>
      </c>
      <c r="FQ32" s="419">
        <v>8.9302242400304002E-2</v>
      </c>
      <c r="FR32" s="419">
        <v>2.71125672033155E-3</v>
      </c>
    </row>
    <row r="33" spans="2:174">
      <c r="B33" s="73" t="s">
        <v>17</v>
      </c>
      <c r="C33" s="73" t="s">
        <v>51</v>
      </c>
      <c r="D33" s="143" t="s">
        <v>117</v>
      </c>
      <c r="E33" s="143">
        <v>34.299999999999997</v>
      </c>
      <c r="F33" s="143">
        <v>240</v>
      </c>
      <c r="G33" s="397" t="s">
        <v>315</v>
      </c>
      <c r="H33" s="73" t="s">
        <v>99</v>
      </c>
      <c r="I33" s="416" t="s">
        <v>1166</v>
      </c>
      <c r="J33" s="416">
        <v>5</v>
      </c>
      <c r="K33" s="416" t="s">
        <v>1163</v>
      </c>
      <c r="L33" s="416" t="s">
        <v>1161</v>
      </c>
      <c r="M33" s="421" t="s">
        <v>32</v>
      </c>
      <c r="N33" s="73">
        <v>1.3</v>
      </c>
      <c r="P33" s="417">
        <v>9.4743229538846805</v>
      </c>
      <c r="Q33" s="418">
        <v>8.9046862342883308</v>
      </c>
      <c r="R33" s="418">
        <v>7.4385987844903398E-2</v>
      </c>
      <c r="S33" s="417">
        <v>13.1246359654212</v>
      </c>
      <c r="T33" s="418">
        <v>7.1296071611914202</v>
      </c>
      <c r="U33" s="418">
        <v>1.6998575291517899</v>
      </c>
      <c r="V33" s="417">
        <v>51582.003190919502</v>
      </c>
      <c r="W33" s="418">
        <v>6181.19775436482</v>
      </c>
      <c r="X33" s="418">
        <v>0.48463579753265901</v>
      </c>
      <c r="Y33" s="417">
        <v>1998.2078913355101</v>
      </c>
      <c r="Z33" s="418">
        <v>1642.5101223735201</v>
      </c>
      <c r="AA33" s="418">
        <v>1.0052066186545401</v>
      </c>
      <c r="AB33" s="417">
        <v>127789.57222270301</v>
      </c>
      <c r="AC33" s="419">
        <v>11809.5628209563</v>
      </c>
      <c r="AD33" s="419">
        <v>1.0670356465408699</v>
      </c>
      <c r="AE33" s="417">
        <v>281482.49335433397</v>
      </c>
      <c r="AF33" s="419">
        <v>14073.622115783401</v>
      </c>
      <c r="AG33" s="419">
        <v>220.923919437557</v>
      </c>
      <c r="AH33" s="417">
        <v>23.842489267900302</v>
      </c>
      <c r="AI33" s="419">
        <v>13.5821895268473</v>
      </c>
      <c r="AJ33" s="419">
        <v>3.5963781321375401</v>
      </c>
      <c r="AK33" s="417">
        <v>542.46096337015001</v>
      </c>
      <c r="AL33" s="419">
        <v>169.70837487598899</v>
      </c>
      <c r="AM33" s="419">
        <v>43.776810000587297</v>
      </c>
      <c r="AN33" s="417">
        <v>848.67187026552301</v>
      </c>
      <c r="AO33" s="419">
        <v>1291.5179550103801</v>
      </c>
      <c r="AP33" s="419">
        <v>71.775467457008006</v>
      </c>
      <c r="AQ33" s="417">
        <v>8710.1846540596398</v>
      </c>
      <c r="AR33" s="419">
        <v>3531.8636841365601</v>
      </c>
      <c r="AS33" s="419">
        <v>0.96504724269557196</v>
      </c>
      <c r="AT33" s="417">
        <v>47063.460981826203</v>
      </c>
      <c r="AU33" s="419">
        <v>5532.6633656455197</v>
      </c>
      <c r="AV33" s="419">
        <v>37.689369160789703</v>
      </c>
      <c r="AW33" s="417">
        <v>4.75744001551561</v>
      </c>
      <c r="AX33" s="419">
        <v>1.0147118859903701</v>
      </c>
      <c r="AY33" s="419">
        <v>0.169054041840559</v>
      </c>
      <c r="AZ33" s="417">
        <v>327.54223232855702</v>
      </c>
      <c r="BA33" s="419">
        <v>486.22946075435999</v>
      </c>
      <c r="BB33" s="419">
        <v>0.67770109868127903</v>
      </c>
      <c r="BC33" s="417">
        <v>0.46381292286331799</v>
      </c>
      <c r="BD33" s="419">
        <v>0.63977344940342895</v>
      </c>
      <c r="BE33" s="419">
        <v>0.17336992592402201</v>
      </c>
      <c r="BF33" s="420">
        <v>5.9437967746904699</v>
      </c>
      <c r="BG33" s="419">
        <v>19.598056368846201</v>
      </c>
      <c r="BH33" s="419">
        <v>5.9437967746904699</v>
      </c>
      <c r="BI33" s="417">
        <v>92.442119792405904</v>
      </c>
      <c r="BJ33" s="419">
        <v>67.390982389336997</v>
      </c>
      <c r="BK33" s="419">
        <v>0.21320598293915499</v>
      </c>
      <c r="BL33" s="417">
        <v>13665.449341858401</v>
      </c>
      <c r="BM33" s="419">
        <v>13581.373910583099</v>
      </c>
      <c r="BN33" s="419">
        <v>1.1315957149804901</v>
      </c>
      <c r="BO33" s="417">
        <v>13693.331515104701</v>
      </c>
      <c r="BP33" s="419">
        <v>14313.9745036636</v>
      </c>
      <c r="BQ33" s="419">
        <v>2.7577065945956898</v>
      </c>
      <c r="BR33" s="417">
        <v>2.8188913852807702</v>
      </c>
      <c r="BS33" s="419">
        <v>2.94865081241687</v>
      </c>
      <c r="BT33" s="419">
        <v>8.6264323367369403E-3</v>
      </c>
      <c r="BU33" s="417">
        <v>5.4494987510143096</v>
      </c>
      <c r="BV33" s="419">
        <v>8.4544588764495892</v>
      </c>
      <c r="BW33" s="419">
        <v>1.03221355860731</v>
      </c>
      <c r="BX33" s="417">
        <v>4.6026555866526699</v>
      </c>
      <c r="BY33" s="419">
        <v>4.2584427373185401</v>
      </c>
      <c r="BZ33" s="419">
        <v>7.2985297006997699E-2</v>
      </c>
      <c r="CA33" s="417">
        <v>25.7783721327568</v>
      </c>
      <c r="CB33" s="419">
        <v>13.541962966182499</v>
      </c>
      <c r="CC33" s="419">
        <v>0.25947386476524098</v>
      </c>
      <c r="CD33" s="417">
        <v>151.70685954944301</v>
      </c>
      <c r="CE33" s="419">
        <v>48.9832601672951</v>
      </c>
      <c r="CF33" s="419">
        <v>1.6898657495373001E-2</v>
      </c>
      <c r="CG33" s="417">
        <v>1.27478397435611</v>
      </c>
      <c r="CH33" s="419">
        <v>0.879575283313343</v>
      </c>
      <c r="CI33" s="419">
        <v>0.18365272444575301</v>
      </c>
      <c r="CJ33" s="420">
        <v>0.1108947712697</v>
      </c>
      <c r="CK33" s="419">
        <v>0.26337567219350599</v>
      </c>
      <c r="CL33" s="419">
        <v>0.1108947712697</v>
      </c>
      <c r="CM33" s="417">
        <v>4.6240248152955301</v>
      </c>
      <c r="CN33" s="419">
        <v>2.7805646104520099</v>
      </c>
      <c r="CO33" s="419">
        <v>2.3635479693390599E-2</v>
      </c>
      <c r="CP33" s="417">
        <v>1146.25998695465</v>
      </c>
      <c r="CQ33" s="419">
        <v>134.70152140541001</v>
      </c>
      <c r="CR33" s="419">
        <v>1.8552689843595899E-2</v>
      </c>
      <c r="CS33" s="417">
        <v>1.80211289190452</v>
      </c>
      <c r="CT33" s="419">
        <v>2.6958167062658802</v>
      </c>
      <c r="CU33" s="419">
        <v>8.1871777970555296E-3</v>
      </c>
      <c r="CV33" s="417">
        <v>3.3772286907379301</v>
      </c>
      <c r="CW33" s="419">
        <v>8.7994446997012492</v>
      </c>
      <c r="CX33" s="419">
        <v>8.5424786631312904E-3</v>
      </c>
      <c r="CY33" s="417">
        <v>0.299842878376334</v>
      </c>
      <c r="CZ33" s="419">
        <v>1.0309736040114701</v>
      </c>
      <c r="DA33" s="419">
        <v>0</v>
      </c>
      <c r="DB33" s="417">
        <v>6.0922161894380903E-3</v>
      </c>
      <c r="DC33" s="419">
        <v>8.1696025950577206E-2</v>
      </c>
      <c r="DD33" s="419">
        <v>2.7654514240632401E-2</v>
      </c>
      <c r="DE33" s="417">
        <v>0.51786676067152504</v>
      </c>
      <c r="DF33" s="419">
        <v>1.3695154306739701</v>
      </c>
      <c r="DG33" s="419">
        <v>2.1431419914867401E-2</v>
      </c>
      <c r="DH33" s="417">
        <v>3.2496525629343798E-2</v>
      </c>
      <c r="DI33" s="419">
        <v>7.4995623592478897E-2</v>
      </c>
      <c r="DJ33" s="419">
        <v>1.1194090738594601E-2</v>
      </c>
      <c r="DK33" s="417">
        <v>1944.8418482555401</v>
      </c>
      <c r="DL33" s="419">
        <v>773.26143823114296</v>
      </c>
      <c r="DM33" s="419">
        <v>1.37808602945859E-2</v>
      </c>
      <c r="DN33" s="417">
        <v>10.2900603804094</v>
      </c>
      <c r="DO33" s="419">
        <v>2.0779811467532201</v>
      </c>
      <c r="DP33" s="419">
        <v>0</v>
      </c>
      <c r="DQ33" s="417">
        <v>15.4683330363256</v>
      </c>
      <c r="DR33" s="419">
        <v>3.44857117442224</v>
      </c>
      <c r="DS33" s="419">
        <v>1.6371303375092401E-3</v>
      </c>
      <c r="DT33" s="417">
        <v>1.45145842377038</v>
      </c>
      <c r="DU33" s="419">
        <v>0.63647877209029702</v>
      </c>
      <c r="DV33" s="419">
        <v>0</v>
      </c>
      <c r="DW33" s="417">
        <v>4.8380627388962001</v>
      </c>
      <c r="DX33" s="419">
        <v>2.4296873429339301</v>
      </c>
      <c r="DY33" s="419">
        <v>0</v>
      </c>
      <c r="DZ33" s="417">
        <v>0.73677985550305702</v>
      </c>
      <c r="EA33" s="419">
        <v>0.81620475734234499</v>
      </c>
      <c r="EB33" s="419">
        <v>0</v>
      </c>
      <c r="EC33" s="417">
        <v>11.1157020708311</v>
      </c>
      <c r="ED33" s="419">
        <v>2.0423266735904799</v>
      </c>
      <c r="EE33" s="419">
        <v>0</v>
      </c>
      <c r="EF33" s="417">
        <v>0.50677293599840001</v>
      </c>
      <c r="EG33" s="419">
        <v>0.74227492286121199</v>
      </c>
      <c r="EH33" s="419">
        <v>0</v>
      </c>
      <c r="EI33" s="417">
        <v>7.72519806887495E-2</v>
      </c>
      <c r="EJ33" s="419">
        <v>0.11240730586839499</v>
      </c>
      <c r="EK33" s="419">
        <v>0</v>
      </c>
      <c r="EL33" s="417">
        <v>0.385781586463736</v>
      </c>
      <c r="EM33" s="419">
        <v>0.55665320814280606</v>
      </c>
      <c r="EN33" s="419">
        <v>8.6288951396218394E-3</v>
      </c>
      <c r="EO33" s="417">
        <v>9.1701331584882695E-2</v>
      </c>
      <c r="EP33" s="419">
        <v>0.187758636812665</v>
      </c>
      <c r="EQ33" s="419">
        <v>0</v>
      </c>
      <c r="ER33" s="417">
        <v>0.177101985149376</v>
      </c>
      <c r="ES33" s="419">
        <v>0.407157334471828</v>
      </c>
      <c r="ET33" s="419">
        <v>0</v>
      </c>
      <c r="EU33" s="417">
        <v>2.4645142349776501E-2</v>
      </c>
      <c r="EV33" s="419">
        <v>6.3368459166572605E-2</v>
      </c>
      <c r="EW33" s="419">
        <v>1.6230882060792001E-3</v>
      </c>
      <c r="EX33" s="417">
        <v>0.30600761681604199</v>
      </c>
      <c r="EY33" s="419">
        <v>0.57934633456078499</v>
      </c>
      <c r="EZ33" s="419">
        <v>0</v>
      </c>
      <c r="FA33" s="420">
        <v>0</v>
      </c>
      <c r="FB33" s="419">
        <v>4.0717658125276099E-2</v>
      </c>
      <c r="FC33" s="419">
        <v>0</v>
      </c>
      <c r="FD33" s="420">
        <v>0</v>
      </c>
      <c r="FE33" s="419">
        <v>1.58259997490018E-4</v>
      </c>
      <c r="FF33" s="419">
        <v>0</v>
      </c>
      <c r="FG33" s="417">
        <v>6.8733212429762904</v>
      </c>
      <c r="FH33" s="419">
        <v>2.23703979994528</v>
      </c>
      <c r="FI33" s="419">
        <v>1.5672747443714899E-2</v>
      </c>
      <c r="FJ33" s="420">
        <v>8.7484550223367007E-3</v>
      </c>
      <c r="FK33" s="419">
        <v>3.4342159039927602E-4</v>
      </c>
      <c r="FL33" s="419">
        <v>8.7484550223367007E-3</v>
      </c>
      <c r="FM33" s="417">
        <v>6.2075753436162E-2</v>
      </c>
      <c r="FN33" s="419">
        <v>0.144569944453497</v>
      </c>
      <c r="FO33" s="419">
        <v>2.27074713051152E-3</v>
      </c>
      <c r="FP33" s="417">
        <v>2.2510099997921199E-2</v>
      </c>
      <c r="FQ33" s="419">
        <v>6.4413964750366995E-2</v>
      </c>
      <c r="FR33" s="419">
        <v>2.71125672033155E-3</v>
      </c>
    </row>
    <row r="34" spans="2:174">
      <c r="B34" s="73" t="s">
        <v>17</v>
      </c>
      <c r="C34" s="73" t="s">
        <v>51</v>
      </c>
      <c r="D34" s="143" t="s">
        <v>117</v>
      </c>
      <c r="E34" s="73">
        <v>34.299999999999997</v>
      </c>
      <c r="F34" s="143">
        <v>240</v>
      </c>
      <c r="G34" s="397" t="s">
        <v>315</v>
      </c>
      <c r="H34" s="73" t="s">
        <v>99</v>
      </c>
      <c r="I34" s="416" t="s">
        <v>1166</v>
      </c>
      <c r="J34" s="416">
        <v>5</v>
      </c>
      <c r="K34" s="416" t="s">
        <v>1163</v>
      </c>
      <c r="L34" s="416" t="s">
        <v>1161</v>
      </c>
      <c r="M34" s="421" t="s">
        <v>32</v>
      </c>
      <c r="N34" s="73">
        <v>1.3</v>
      </c>
      <c r="P34" s="417">
        <v>5.5198734815849697</v>
      </c>
      <c r="Q34" s="418">
        <v>2.1263016408584399</v>
      </c>
      <c r="R34" s="418">
        <v>7.4385987844903398E-2</v>
      </c>
      <c r="S34" s="417">
        <v>12.023676991672801</v>
      </c>
      <c r="T34" s="418">
        <v>9.4198960166168906</v>
      </c>
      <c r="U34" s="418">
        <v>1.6998575291517899</v>
      </c>
      <c r="V34" s="417">
        <v>51891.078387025198</v>
      </c>
      <c r="W34" s="418">
        <v>7643.0881934904301</v>
      </c>
      <c r="X34" s="418">
        <v>0.48463579753265901</v>
      </c>
      <c r="Y34" s="417">
        <v>401.50582825448299</v>
      </c>
      <c r="Z34" s="418">
        <v>304.63459877362601</v>
      </c>
      <c r="AA34" s="418">
        <v>1.0052066186545401</v>
      </c>
      <c r="AB34" s="417">
        <v>136586.25173290199</v>
      </c>
      <c r="AC34" s="419">
        <v>12336.152847273301</v>
      </c>
      <c r="AD34" s="419">
        <v>1.0670356465408699</v>
      </c>
      <c r="AE34" s="417">
        <v>276723.61294835299</v>
      </c>
      <c r="AF34" s="419">
        <v>13235.6829135347</v>
      </c>
      <c r="AG34" s="419">
        <v>220.923919437557</v>
      </c>
      <c r="AH34" s="417">
        <v>22.856191016286701</v>
      </c>
      <c r="AI34" s="419">
        <v>14.507439296424799</v>
      </c>
      <c r="AJ34" s="419">
        <v>3.5963781321375401</v>
      </c>
      <c r="AK34" s="417">
        <v>559.37134542214903</v>
      </c>
      <c r="AL34" s="419">
        <v>208.01583970554699</v>
      </c>
      <c r="AM34" s="419">
        <v>43.776810000587297</v>
      </c>
      <c r="AN34" s="417">
        <v>93.643355132060904</v>
      </c>
      <c r="AO34" s="419">
        <v>229.73271757716199</v>
      </c>
      <c r="AP34" s="419">
        <v>71.775467457008006</v>
      </c>
      <c r="AQ34" s="417">
        <v>4606.9717393667997</v>
      </c>
      <c r="AR34" s="419">
        <v>1808.41415625737</v>
      </c>
      <c r="AS34" s="419">
        <v>0.96504724269557196</v>
      </c>
      <c r="AT34" s="417">
        <v>52090.267580524</v>
      </c>
      <c r="AU34" s="419">
        <v>6964.3719800690396</v>
      </c>
      <c r="AV34" s="419">
        <v>37.689369160789703</v>
      </c>
      <c r="AW34" s="417">
        <v>3.9733394011579701</v>
      </c>
      <c r="AX34" s="419">
        <v>1.2427567747917101</v>
      </c>
      <c r="AY34" s="419">
        <v>0.169054041840559</v>
      </c>
      <c r="AZ34" s="417">
        <v>291.90239563185202</v>
      </c>
      <c r="BA34" s="419">
        <v>83.916235919912793</v>
      </c>
      <c r="BB34" s="419">
        <v>0.67770109868127903</v>
      </c>
      <c r="BC34" s="417">
        <v>0.34335363897886301</v>
      </c>
      <c r="BD34" s="419">
        <v>0.66467722777479898</v>
      </c>
      <c r="BE34" s="419">
        <v>0.17336992592402201</v>
      </c>
      <c r="BF34" s="420">
        <v>5.9437967746904699</v>
      </c>
      <c r="BG34" s="419">
        <v>23.748707316332101</v>
      </c>
      <c r="BH34" s="419">
        <v>5.9437967746904699</v>
      </c>
      <c r="BI34" s="417">
        <v>38.826572782144403</v>
      </c>
      <c r="BJ34" s="419">
        <v>17.4154354471987</v>
      </c>
      <c r="BK34" s="419">
        <v>0.21320598293915499</v>
      </c>
      <c r="BL34" s="417">
        <v>4306.04879428598</v>
      </c>
      <c r="BM34" s="419">
        <v>2318.6260707684401</v>
      </c>
      <c r="BN34" s="419">
        <v>1.1315957149804901</v>
      </c>
      <c r="BO34" s="417">
        <v>4380.5325817829098</v>
      </c>
      <c r="BP34" s="419">
        <v>2013.4585432019101</v>
      </c>
      <c r="BQ34" s="419">
        <v>2.7577065945956898</v>
      </c>
      <c r="BR34" s="417">
        <v>0.81654147455007497</v>
      </c>
      <c r="BS34" s="419">
        <v>0.64394217661974595</v>
      </c>
      <c r="BT34" s="419">
        <v>8.6264323367369403E-3</v>
      </c>
      <c r="BU34" s="420">
        <v>1.03221355860731</v>
      </c>
      <c r="BV34" s="419">
        <v>2.9642933058977801</v>
      </c>
      <c r="BW34" s="419">
        <v>1.03221355860731</v>
      </c>
      <c r="BX34" s="417">
        <v>1.53554350024104</v>
      </c>
      <c r="BY34" s="419">
        <v>1.0076446702269599</v>
      </c>
      <c r="BZ34" s="419">
        <v>7.2985297006997699E-2</v>
      </c>
      <c r="CA34" s="417">
        <v>15.6812919721449</v>
      </c>
      <c r="CB34" s="419">
        <v>6.9875657494664596</v>
      </c>
      <c r="CC34" s="419">
        <v>0.25947386476524098</v>
      </c>
      <c r="CD34" s="417">
        <v>100.45806829576399</v>
      </c>
      <c r="CE34" s="419">
        <v>27.9097874934331</v>
      </c>
      <c r="CF34" s="419">
        <v>1.6898657495373001E-2</v>
      </c>
      <c r="CG34" s="417">
        <v>1.18265003702743</v>
      </c>
      <c r="CH34" s="419">
        <v>1.02910254107595</v>
      </c>
      <c r="CI34" s="419">
        <v>0.18365272444575301</v>
      </c>
      <c r="CJ34" s="420">
        <v>0.1108947712697</v>
      </c>
      <c r="CK34" s="419">
        <v>0.25946974026186398</v>
      </c>
      <c r="CL34" s="419">
        <v>0.1108947712697</v>
      </c>
      <c r="CM34" s="417">
        <v>1.4553162364490599</v>
      </c>
      <c r="CN34" s="419">
        <v>1.17145127300634</v>
      </c>
      <c r="CO34" s="419">
        <v>2.3635479693390599E-2</v>
      </c>
      <c r="CP34" s="417">
        <v>1203.0954532759299</v>
      </c>
      <c r="CQ34" s="419">
        <v>150.88525346311499</v>
      </c>
      <c r="CR34" s="419">
        <v>1.8552689843595899E-2</v>
      </c>
      <c r="CS34" s="417">
        <v>0.675261578889362</v>
      </c>
      <c r="CT34" s="419">
        <v>0.57077231321804101</v>
      </c>
      <c r="CU34" s="419">
        <v>8.1871777970555296E-3</v>
      </c>
      <c r="CV34" s="417">
        <v>0.45484603358673198</v>
      </c>
      <c r="CW34" s="419">
        <v>0.56656808865652397</v>
      </c>
      <c r="CX34" s="419">
        <v>8.5424786631312904E-3</v>
      </c>
      <c r="CY34" s="417">
        <v>6.9160248069115901E-2</v>
      </c>
      <c r="CZ34" s="419">
        <v>0.12771283547328299</v>
      </c>
      <c r="DA34" s="419">
        <v>0</v>
      </c>
      <c r="DB34" s="417">
        <v>1.54096100130394E-2</v>
      </c>
      <c r="DC34" s="419">
        <v>0.10532996373443999</v>
      </c>
      <c r="DD34" s="419">
        <v>2.7654514240632401E-2</v>
      </c>
      <c r="DE34" s="417">
        <v>0.12207531046992599</v>
      </c>
      <c r="DF34" s="419">
        <v>0.21266071210929399</v>
      </c>
      <c r="DG34" s="419">
        <v>2.1431419914867401E-2</v>
      </c>
      <c r="DH34" s="417">
        <v>2.8497054045569299E-2</v>
      </c>
      <c r="DI34" s="419">
        <v>8.8427316317291199E-2</v>
      </c>
      <c r="DJ34" s="419">
        <v>1.1194090738594601E-2</v>
      </c>
      <c r="DK34" s="417">
        <v>1141.1954008981299</v>
      </c>
      <c r="DL34" s="419">
        <v>362.75385420651401</v>
      </c>
      <c r="DM34" s="419">
        <v>1.37808602945859E-2</v>
      </c>
      <c r="DN34" s="417">
        <v>11.786514325086101</v>
      </c>
      <c r="DO34" s="419">
        <v>2.2233003081964702</v>
      </c>
      <c r="DP34" s="419">
        <v>0</v>
      </c>
      <c r="DQ34" s="417">
        <v>17.314145760812998</v>
      </c>
      <c r="DR34" s="419">
        <v>3.5408667148021502</v>
      </c>
      <c r="DS34" s="419">
        <v>1.6371303375092401E-3</v>
      </c>
      <c r="DT34" s="417">
        <v>1.64382656385944</v>
      </c>
      <c r="DU34" s="419">
        <v>0.47199163411349498</v>
      </c>
      <c r="DV34" s="419">
        <v>0</v>
      </c>
      <c r="DW34" s="417">
        <v>5.1551004747131604</v>
      </c>
      <c r="DX34" s="419">
        <v>1.9401422347698001</v>
      </c>
      <c r="DY34" s="419">
        <v>0</v>
      </c>
      <c r="DZ34" s="417">
        <v>0.58050853417218096</v>
      </c>
      <c r="EA34" s="419">
        <v>0.57780301913589105</v>
      </c>
      <c r="EB34" s="419">
        <v>0</v>
      </c>
      <c r="EC34" s="417">
        <v>11.655440066877301</v>
      </c>
      <c r="ED34" s="419">
        <v>2.12909170397718</v>
      </c>
      <c r="EE34" s="419">
        <v>0</v>
      </c>
      <c r="EF34" s="417">
        <v>0.32594516729301098</v>
      </c>
      <c r="EG34" s="419">
        <v>0.35690336168546799</v>
      </c>
      <c r="EH34" s="419">
        <v>0</v>
      </c>
      <c r="EI34" s="417">
        <v>3.70365535098581E-2</v>
      </c>
      <c r="EJ34" s="419">
        <v>5.9862189490607003E-2</v>
      </c>
      <c r="EK34" s="419">
        <v>0</v>
      </c>
      <c r="EL34" s="417">
        <v>0.15274941081135099</v>
      </c>
      <c r="EM34" s="419">
        <v>0.236453701169486</v>
      </c>
      <c r="EN34" s="419">
        <v>8.6288951396218394E-3</v>
      </c>
      <c r="EO34" s="417">
        <v>2.6189998477444E-2</v>
      </c>
      <c r="EP34" s="419">
        <v>4.9121941748335403E-2</v>
      </c>
      <c r="EQ34" s="419">
        <v>0</v>
      </c>
      <c r="ER34" s="417">
        <v>4.6069859925016603E-2</v>
      </c>
      <c r="ES34" s="419">
        <v>0.105131481030736</v>
      </c>
      <c r="ET34" s="419">
        <v>0</v>
      </c>
      <c r="EU34" s="417">
        <v>6.1527153327607699E-3</v>
      </c>
      <c r="EV34" s="419">
        <v>2.3393852643811101E-2</v>
      </c>
      <c r="EW34" s="419">
        <v>1.6230882060792001E-3</v>
      </c>
      <c r="EX34" s="417">
        <v>6.3770180490221096E-2</v>
      </c>
      <c r="EY34" s="419">
        <v>0.157948014641037</v>
      </c>
      <c r="EZ34" s="419">
        <v>0</v>
      </c>
      <c r="FA34" s="420">
        <v>0</v>
      </c>
      <c r="FB34" s="419">
        <v>1.7247072012030101E-2</v>
      </c>
      <c r="FC34" s="419">
        <v>0</v>
      </c>
      <c r="FD34" s="420">
        <v>0</v>
      </c>
      <c r="FE34" s="419">
        <v>4.96153172239088E-2</v>
      </c>
      <c r="FF34" s="419">
        <v>0</v>
      </c>
      <c r="FG34" s="417">
        <v>5.6524226052683604</v>
      </c>
      <c r="FH34" s="419">
        <v>1.75320018232516</v>
      </c>
      <c r="FI34" s="419">
        <v>1.5672747443714899E-2</v>
      </c>
      <c r="FJ34" s="420">
        <v>8.7484550223367007E-3</v>
      </c>
      <c r="FK34" s="419">
        <v>2.0472421905955E-2</v>
      </c>
      <c r="FL34" s="419">
        <v>8.7484550223367007E-3</v>
      </c>
      <c r="FM34" s="417">
        <v>1.75600480173554E-2</v>
      </c>
      <c r="FN34" s="419">
        <v>5.9028561168382003E-2</v>
      </c>
      <c r="FO34" s="419">
        <v>2.27074713051152E-3</v>
      </c>
      <c r="FP34" s="417">
        <v>1.47163474616701E-3</v>
      </c>
      <c r="FQ34" s="419">
        <v>1.32734961830153E-2</v>
      </c>
      <c r="FR34" s="419">
        <v>2.71125672033155E-3</v>
      </c>
    </row>
    <row r="35" spans="2:174">
      <c r="B35" s="73" t="s">
        <v>17</v>
      </c>
      <c r="C35" s="73" t="s">
        <v>51</v>
      </c>
      <c r="D35" s="143" t="s">
        <v>117</v>
      </c>
      <c r="E35" s="143">
        <v>34.299999999999997</v>
      </c>
      <c r="F35" s="143">
        <v>240</v>
      </c>
      <c r="G35" s="397" t="s">
        <v>315</v>
      </c>
      <c r="H35" s="73" t="s">
        <v>99</v>
      </c>
      <c r="I35" s="416" t="s">
        <v>1166</v>
      </c>
      <c r="J35" s="416">
        <v>5</v>
      </c>
      <c r="K35" s="416" t="s">
        <v>1163</v>
      </c>
      <c r="L35" s="416" t="s">
        <v>1160</v>
      </c>
      <c r="M35" s="416" t="s">
        <v>12</v>
      </c>
      <c r="N35" s="73">
        <v>1.3</v>
      </c>
      <c r="P35" s="417">
        <v>4.39285976358111</v>
      </c>
      <c r="Q35" s="418">
        <v>1.89072738356892</v>
      </c>
      <c r="R35" s="418">
        <v>7.4385987844903398E-2</v>
      </c>
      <c r="S35" s="417">
        <v>12.047426281556</v>
      </c>
      <c r="T35" s="418">
        <v>7.4572830819659499</v>
      </c>
      <c r="U35" s="418">
        <v>1.6998575291517899</v>
      </c>
      <c r="V35" s="417">
        <v>53430.473861517501</v>
      </c>
      <c r="W35" s="418">
        <v>7756.4197001063803</v>
      </c>
      <c r="X35" s="418">
        <v>0.48463579753265901</v>
      </c>
      <c r="Y35" s="417">
        <v>341.26965588912498</v>
      </c>
      <c r="Z35" s="418">
        <v>419.90146387273302</v>
      </c>
      <c r="AA35" s="418">
        <v>1.0052066186545401</v>
      </c>
      <c r="AB35" s="417">
        <v>134746.45991844</v>
      </c>
      <c r="AC35" s="419">
        <v>11163.292223000801</v>
      </c>
      <c r="AD35" s="419">
        <v>1.0670356465408699</v>
      </c>
      <c r="AE35" s="417">
        <v>280040.06872511102</v>
      </c>
      <c r="AF35" s="419">
        <v>13995.5906516702</v>
      </c>
      <c r="AG35" s="419">
        <v>220.923919437557</v>
      </c>
      <c r="AH35" s="417">
        <v>21.376496414872399</v>
      </c>
      <c r="AI35" s="419">
        <v>12.822668803522101</v>
      </c>
      <c r="AJ35" s="419">
        <v>3.5963781321375401</v>
      </c>
      <c r="AK35" s="417">
        <v>580.43827638563505</v>
      </c>
      <c r="AL35" s="419">
        <v>254.939681183304</v>
      </c>
      <c r="AM35" s="419">
        <v>43.776810000587297</v>
      </c>
      <c r="AN35" s="417">
        <v>166.931113539021</v>
      </c>
      <c r="AO35" s="419">
        <v>368.41605669248298</v>
      </c>
      <c r="AP35" s="419">
        <v>71.775467457008006</v>
      </c>
      <c r="AQ35" s="417">
        <v>4515.8123390418496</v>
      </c>
      <c r="AR35" s="419">
        <v>1057.9181680305801</v>
      </c>
      <c r="AS35" s="419">
        <v>0.96504724269557196</v>
      </c>
      <c r="AT35" s="417">
        <v>49298.7382843921</v>
      </c>
      <c r="AU35" s="419">
        <v>6106.0496143289502</v>
      </c>
      <c r="AV35" s="419">
        <v>37.689369160789703</v>
      </c>
      <c r="AW35" s="417">
        <v>4.0624573437975799</v>
      </c>
      <c r="AX35" s="419">
        <v>1.3708658207761599</v>
      </c>
      <c r="AY35" s="419">
        <v>0.169054041840559</v>
      </c>
      <c r="AZ35" s="417">
        <v>249.65035749476201</v>
      </c>
      <c r="BA35" s="419">
        <v>50.7183194422539</v>
      </c>
      <c r="BB35" s="419">
        <v>0.67770109868127903</v>
      </c>
      <c r="BC35" s="417">
        <v>0.33446747171712099</v>
      </c>
      <c r="BD35" s="419">
        <v>0.493328066860309</v>
      </c>
      <c r="BE35" s="419">
        <v>0.17336992592402201</v>
      </c>
      <c r="BF35" s="420">
        <v>5.9437967746904699</v>
      </c>
      <c r="BG35" s="419">
        <v>22.005631292513499</v>
      </c>
      <c r="BH35" s="419">
        <v>5.9437967746904699</v>
      </c>
      <c r="BI35" s="417">
        <v>35.205141548290499</v>
      </c>
      <c r="BJ35" s="419">
        <v>17.564202740086699</v>
      </c>
      <c r="BK35" s="419">
        <v>0.21320598293915499</v>
      </c>
      <c r="BL35" s="417">
        <v>3573.2150250896202</v>
      </c>
      <c r="BM35" s="419">
        <v>3639.0998476915902</v>
      </c>
      <c r="BN35" s="419">
        <v>1.1315957149804901</v>
      </c>
      <c r="BO35" s="417">
        <v>3645.6237924468801</v>
      </c>
      <c r="BP35" s="419">
        <v>3930.0916654654802</v>
      </c>
      <c r="BQ35" s="419">
        <v>2.7577065945956898</v>
      </c>
      <c r="BR35" s="417">
        <v>1.1103520541140499</v>
      </c>
      <c r="BS35" s="419">
        <v>1.0556854617747899</v>
      </c>
      <c r="BT35" s="419">
        <v>8.6264323367369403E-3</v>
      </c>
      <c r="BU35" s="420">
        <v>1.03221355860731</v>
      </c>
      <c r="BV35" s="419">
        <v>2.9947316292409099</v>
      </c>
      <c r="BW35" s="419">
        <v>1.03221355860731</v>
      </c>
      <c r="BX35" s="417">
        <v>1.46959598818057</v>
      </c>
      <c r="BY35" s="419">
        <v>1.10189051097794</v>
      </c>
      <c r="BZ35" s="419">
        <v>7.2985297006997699E-2</v>
      </c>
      <c r="CA35" s="417">
        <v>13.7977642784716</v>
      </c>
      <c r="CB35" s="419">
        <v>5.7960896878763402</v>
      </c>
      <c r="CC35" s="419">
        <v>0.25947386476524098</v>
      </c>
      <c r="CD35" s="417">
        <v>99.510567654707003</v>
      </c>
      <c r="CE35" s="419">
        <v>27.739717672363401</v>
      </c>
      <c r="CF35" s="419">
        <v>1.6898657495373001E-2</v>
      </c>
      <c r="CG35" s="417">
        <v>1.2382630789754201</v>
      </c>
      <c r="CH35" s="419">
        <v>0.94933216456569502</v>
      </c>
      <c r="CI35" s="419">
        <v>0.18365272444575301</v>
      </c>
      <c r="CJ35" s="420">
        <v>0.1108947712697</v>
      </c>
      <c r="CK35" s="419">
        <v>0.27822800237071099</v>
      </c>
      <c r="CL35" s="419">
        <v>0.1108947712697</v>
      </c>
      <c r="CM35" s="417">
        <v>1.04174961911383</v>
      </c>
      <c r="CN35" s="419">
        <v>0.75069496317749396</v>
      </c>
      <c r="CO35" s="419">
        <v>2.3635479693390599E-2</v>
      </c>
      <c r="CP35" s="417">
        <v>1228.8524713265999</v>
      </c>
      <c r="CQ35" s="419">
        <v>170.296342010622</v>
      </c>
      <c r="CR35" s="419">
        <v>1.8552689843595899E-2</v>
      </c>
      <c r="CS35" s="417">
        <v>0.52022536611018499</v>
      </c>
      <c r="CT35" s="419">
        <v>0.48475501621955303</v>
      </c>
      <c r="CU35" s="419">
        <v>8.1871777970555296E-3</v>
      </c>
      <c r="CV35" s="417">
        <v>0.30743121124887901</v>
      </c>
      <c r="CW35" s="419">
        <v>0.50249482557235703</v>
      </c>
      <c r="CX35" s="419">
        <v>8.5424786631312904E-3</v>
      </c>
      <c r="CY35" s="417">
        <v>1.0374633726241599E-2</v>
      </c>
      <c r="CZ35" s="419">
        <v>3.2551641881266101E-2</v>
      </c>
      <c r="DA35" s="419">
        <v>0</v>
      </c>
      <c r="DB35" s="417">
        <v>3.0185365816380899E-2</v>
      </c>
      <c r="DC35" s="419">
        <v>0.157017594329425</v>
      </c>
      <c r="DD35" s="419">
        <v>2.7654514240632401E-2</v>
      </c>
      <c r="DE35" s="417">
        <v>0.112395160862425</v>
      </c>
      <c r="DF35" s="419">
        <v>0.24472398723090699</v>
      </c>
      <c r="DG35" s="419">
        <v>2.1431419914867401E-2</v>
      </c>
      <c r="DH35" s="417">
        <v>1.84404901649452E-2</v>
      </c>
      <c r="DI35" s="419">
        <v>6.0288909328799399E-2</v>
      </c>
      <c r="DJ35" s="419">
        <v>1.1194090738594601E-2</v>
      </c>
      <c r="DK35" s="417">
        <v>1130.3382247413499</v>
      </c>
      <c r="DL35" s="419">
        <v>348.564771951892</v>
      </c>
      <c r="DM35" s="419">
        <v>1.37808602945859E-2</v>
      </c>
      <c r="DN35" s="417">
        <v>10.778462027203799</v>
      </c>
      <c r="DO35" s="419">
        <v>1.6918413651540201</v>
      </c>
      <c r="DP35" s="419">
        <v>0</v>
      </c>
      <c r="DQ35" s="417">
        <v>15.9419628019694</v>
      </c>
      <c r="DR35" s="419">
        <v>2.49267042767808</v>
      </c>
      <c r="DS35" s="419">
        <v>1.6371303375092401E-3</v>
      </c>
      <c r="DT35" s="417">
        <v>1.4706149233689301</v>
      </c>
      <c r="DU35" s="419">
        <v>0.35130653871135398</v>
      </c>
      <c r="DV35" s="419">
        <v>0</v>
      </c>
      <c r="DW35" s="417">
        <v>4.2523316858971096</v>
      </c>
      <c r="DX35" s="419">
        <v>1.6333728082669099</v>
      </c>
      <c r="DY35" s="419">
        <v>0</v>
      </c>
      <c r="DZ35" s="417">
        <v>0.49228704020823699</v>
      </c>
      <c r="EA35" s="419">
        <v>0.4889148817574</v>
      </c>
      <c r="EB35" s="419">
        <v>0</v>
      </c>
      <c r="EC35" s="417">
        <v>12.1925858240336</v>
      </c>
      <c r="ED35" s="419">
        <v>2.0203820273745801</v>
      </c>
      <c r="EE35" s="419">
        <v>0</v>
      </c>
      <c r="EF35" s="417">
        <v>0.28649279995315002</v>
      </c>
      <c r="EG35" s="419">
        <v>0.41633288711644401</v>
      </c>
      <c r="EH35" s="419">
        <v>0</v>
      </c>
      <c r="EI35" s="417">
        <v>2.9020393340198E-2</v>
      </c>
      <c r="EJ35" s="419">
        <v>4.6086160774108799E-2</v>
      </c>
      <c r="EK35" s="419">
        <v>0</v>
      </c>
      <c r="EL35" s="417">
        <v>9.6977514883865107E-2</v>
      </c>
      <c r="EM35" s="419">
        <v>0.21239870462708901</v>
      </c>
      <c r="EN35" s="419">
        <v>8.6288951396218394E-3</v>
      </c>
      <c r="EO35" s="417">
        <v>2.1472986579967102E-2</v>
      </c>
      <c r="EP35" s="419">
        <v>4.1979290356184501E-2</v>
      </c>
      <c r="EQ35" s="419">
        <v>0</v>
      </c>
      <c r="ER35" s="417">
        <v>3.6149953624772801E-2</v>
      </c>
      <c r="ES35" s="419">
        <v>8.1268036237702596E-2</v>
      </c>
      <c r="ET35" s="419">
        <v>0</v>
      </c>
      <c r="EU35" s="417">
        <v>5.1929044056548898E-3</v>
      </c>
      <c r="EV35" s="419">
        <v>1.76758495925354E-2</v>
      </c>
      <c r="EW35" s="419">
        <v>1.6230882060792001E-3</v>
      </c>
      <c r="EX35" s="417">
        <v>4.1987036850005301E-2</v>
      </c>
      <c r="EY35" s="419">
        <v>0.116022890043621</v>
      </c>
      <c r="EZ35" s="419">
        <v>0</v>
      </c>
      <c r="FA35" s="420">
        <v>0</v>
      </c>
      <c r="FB35" s="419">
        <v>2.3538037468289801E-2</v>
      </c>
      <c r="FC35" s="419">
        <v>0</v>
      </c>
      <c r="FD35" s="420">
        <v>0</v>
      </c>
      <c r="FE35" s="419">
        <v>1.69806721293033E-4</v>
      </c>
      <c r="FF35" s="419">
        <v>0</v>
      </c>
      <c r="FG35" s="417">
        <v>5.66522964407869</v>
      </c>
      <c r="FH35" s="419">
        <v>1.1188454954407501</v>
      </c>
      <c r="FI35" s="419">
        <v>1.5672747443714899E-2</v>
      </c>
      <c r="FJ35" s="420">
        <v>8.7484550223367007E-3</v>
      </c>
      <c r="FK35" s="419">
        <v>2.4742166259331299E-2</v>
      </c>
      <c r="FL35" s="419">
        <v>8.7484550223367007E-3</v>
      </c>
      <c r="FM35" s="417">
        <v>3.8593963714262298E-3</v>
      </c>
      <c r="FN35" s="419">
        <v>2.4399471036040898E-2</v>
      </c>
      <c r="FO35" s="419">
        <v>2.27074713051152E-3</v>
      </c>
      <c r="FP35" s="417">
        <v>6.5601829989070295E-4</v>
      </c>
      <c r="FQ35" s="419">
        <v>8.2980480576240502E-3</v>
      </c>
      <c r="FR35" s="419">
        <v>2.71125672033155E-3</v>
      </c>
    </row>
    <row r="36" spans="2:174">
      <c r="B36" s="73" t="s">
        <v>17</v>
      </c>
      <c r="C36" s="73" t="s">
        <v>51</v>
      </c>
      <c r="D36" s="143" t="s">
        <v>117</v>
      </c>
      <c r="E36" s="73">
        <v>34.299999999999997</v>
      </c>
      <c r="F36" s="143">
        <v>240</v>
      </c>
      <c r="G36" s="397" t="s">
        <v>315</v>
      </c>
      <c r="H36" s="73" t="s">
        <v>99</v>
      </c>
      <c r="I36" s="416" t="s">
        <v>1167</v>
      </c>
      <c r="J36" s="416">
        <v>6</v>
      </c>
      <c r="K36" s="416" t="s">
        <v>1159</v>
      </c>
      <c r="L36" s="416" t="s">
        <v>1160</v>
      </c>
      <c r="M36" s="416" t="s">
        <v>12</v>
      </c>
      <c r="N36" s="73">
        <v>1.3</v>
      </c>
      <c r="P36" s="417">
        <v>6.2976916713637197</v>
      </c>
      <c r="Q36" s="418">
        <v>1.76085533493923</v>
      </c>
      <c r="R36" s="418">
        <v>8.6145041997133395E-2</v>
      </c>
      <c r="S36" s="417">
        <v>14.9466317755835</v>
      </c>
      <c r="T36" s="418">
        <v>13.452680515330099</v>
      </c>
      <c r="U36" s="418">
        <v>2.03642765185276</v>
      </c>
      <c r="V36" s="417">
        <v>52795.718968191599</v>
      </c>
      <c r="W36" s="418">
        <v>4865.3424245926999</v>
      </c>
      <c r="X36" s="418">
        <v>0.51831256609561405</v>
      </c>
      <c r="Y36" s="417">
        <v>114.986187250204</v>
      </c>
      <c r="Z36" s="418">
        <v>38.741194857276</v>
      </c>
      <c r="AA36" s="418">
        <v>1.0625832998359399</v>
      </c>
      <c r="AB36" s="417">
        <v>139434.37478013101</v>
      </c>
      <c r="AC36" s="419">
        <v>6787.0335492941404</v>
      </c>
      <c r="AD36" s="419">
        <v>1.69934894163174</v>
      </c>
      <c r="AE36" s="417">
        <v>278412.40987809299</v>
      </c>
      <c r="AF36" s="419">
        <v>7584.4682956495199</v>
      </c>
      <c r="AG36" s="419">
        <v>345.05708048373799</v>
      </c>
      <c r="AH36" s="417">
        <v>25.303924853239302</v>
      </c>
      <c r="AI36" s="419">
        <v>32.238741828198599</v>
      </c>
      <c r="AJ36" s="419">
        <v>4.4122936102752197</v>
      </c>
      <c r="AK36" s="417">
        <v>697.07417687182999</v>
      </c>
      <c r="AL36" s="419">
        <v>265.99141568726799</v>
      </c>
      <c r="AM36" s="419">
        <v>50.536793769078798</v>
      </c>
      <c r="AN36" s="417">
        <v>97.632804379735802</v>
      </c>
      <c r="AO36" s="419">
        <v>386.761005550525</v>
      </c>
      <c r="AP36" s="419">
        <v>75.451249164817398</v>
      </c>
      <c r="AQ36" s="417">
        <v>6874.4979895658198</v>
      </c>
      <c r="AR36" s="419">
        <v>8962.4999868034101</v>
      </c>
      <c r="AS36" s="419">
        <v>1.3133194211341299</v>
      </c>
      <c r="AT36" s="417">
        <v>47663.075466206101</v>
      </c>
      <c r="AU36" s="419">
        <v>3776.80464238275</v>
      </c>
      <c r="AV36" s="419">
        <v>55.330673764375597</v>
      </c>
      <c r="AW36" s="417">
        <v>4.3965846535864896</v>
      </c>
      <c r="AX36" s="419">
        <v>1.6006604225018199</v>
      </c>
      <c r="AY36" s="419">
        <v>0.25462995202399202</v>
      </c>
      <c r="AZ36" s="417">
        <v>367.250336831418</v>
      </c>
      <c r="BA36" s="419">
        <v>315.81834346201703</v>
      </c>
      <c r="BB36" s="419">
        <v>0.80261192288928795</v>
      </c>
      <c r="BC36" s="420">
        <v>0.19010798445787</v>
      </c>
      <c r="BD36" s="419">
        <v>0.92148158931249902</v>
      </c>
      <c r="BE36" s="419">
        <v>0.19010798445787</v>
      </c>
      <c r="BF36" s="417">
        <v>14.5056340540657</v>
      </c>
      <c r="BG36" s="419">
        <v>36.319138349477498</v>
      </c>
      <c r="BH36" s="419">
        <v>9.8905300766873996</v>
      </c>
      <c r="BI36" s="417">
        <v>31.543715004669298</v>
      </c>
      <c r="BJ36" s="419">
        <v>11.696983095047599</v>
      </c>
      <c r="BK36" s="419">
        <v>0.36317744387717099</v>
      </c>
      <c r="BL36" s="417">
        <v>2122.5370766044298</v>
      </c>
      <c r="BM36" s="419">
        <v>779.46758192512505</v>
      </c>
      <c r="BN36" s="419">
        <v>1.45594204273533</v>
      </c>
      <c r="BO36" s="417">
        <v>2197.11817162849</v>
      </c>
      <c r="BP36" s="419">
        <v>792.16673852291399</v>
      </c>
      <c r="BQ36" s="419">
        <v>2.6378699188836801</v>
      </c>
      <c r="BR36" s="417">
        <v>0.216938696921122</v>
      </c>
      <c r="BS36" s="419">
        <v>0.23918421087615799</v>
      </c>
      <c r="BT36" s="419">
        <v>1.16597750340738E-2</v>
      </c>
      <c r="BU36" s="417">
        <v>1.3533738519394301</v>
      </c>
      <c r="BV36" s="419">
        <v>4.4651004903201104</v>
      </c>
      <c r="BW36" s="419">
        <v>1.1845565082093299</v>
      </c>
      <c r="BX36" s="417">
        <v>0.79446158540619505</v>
      </c>
      <c r="BY36" s="419">
        <v>0.69629712497756902</v>
      </c>
      <c r="BZ36" s="419">
        <v>9.7092888978676004E-2</v>
      </c>
      <c r="CA36" s="417">
        <v>10.556617774344399</v>
      </c>
      <c r="CB36" s="419">
        <v>4.2479811874579703</v>
      </c>
      <c r="CC36" s="419">
        <v>0.398888600249801</v>
      </c>
      <c r="CD36" s="417">
        <v>138.92302061545701</v>
      </c>
      <c r="CE36" s="419">
        <v>112.83309279170101</v>
      </c>
      <c r="CF36" s="419">
        <v>2.5142436029473102E-2</v>
      </c>
      <c r="CG36" s="417">
        <v>1.2097864560537299</v>
      </c>
      <c r="CH36" s="419">
        <v>1.80378579631347</v>
      </c>
      <c r="CI36" s="419">
        <v>0.18897751394682599</v>
      </c>
      <c r="CJ36" s="420">
        <v>0.117496934070853</v>
      </c>
      <c r="CK36" s="419">
        <v>0.56798891521323602</v>
      </c>
      <c r="CL36" s="419">
        <v>0.117496934070853</v>
      </c>
      <c r="CM36" s="417">
        <v>2.6883989304940101</v>
      </c>
      <c r="CN36" s="419">
        <v>5.5909411358584098</v>
      </c>
      <c r="CO36" s="419">
        <v>2.2114369864364599E-2</v>
      </c>
      <c r="CP36" s="417">
        <v>1221.6223093204701</v>
      </c>
      <c r="CQ36" s="419">
        <v>176.90407738942801</v>
      </c>
      <c r="CR36" s="419">
        <v>2.3079021397782101E-2</v>
      </c>
      <c r="CS36" s="417">
        <v>2.3757294309176</v>
      </c>
      <c r="CT36" s="419">
        <v>6.9573298559148498</v>
      </c>
      <c r="CU36" s="419">
        <v>7.4537193242142702E-3</v>
      </c>
      <c r="CV36" s="417">
        <v>3.68518147180247</v>
      </c>
      <c r="CW36" s="419">
        <v>10.8738175233006</v>
      </c>
      <c r="CX36" s="419">
        <v>1.5863015913399201E-2</v>
      </c>
      <c r="CY36" s="417">
        <v>0.32975166190580502</v>
      </c>
      <c r="CZ36" s="419">
        <v>0.84594096012436804</v>
      </c>
      <c r="DA36" s="419">
        <v>1.9646305077101302E-3</v>
      </c>
      <c r="DB36" s="420">
        <v>2.43723718674018E-2</v>
      </c>
      <c r="DC36" s="419">
        <v>8.6403041133473205E-2</v>
      </c>
      <c r="DD36" s="419">
        <v>2.43723718674018E-2</v>
      </c>
      <c r="DE36" s="417">
        <v>0.10812471494807301</v>
      </c>
      <c r="DF36" s="419">
        <v>0.242093655235018</v>
      </c>
      <c r="DG36" s="419">
        <v>1.8933972741619998E-2</v>
      </c>
      <c r="DH36" s="420">
        <v>8.6048318389744007E-3</v>
      </c>
      <c r="DI36" s="419">
        <v>3.0659377509758199E-2</v>
      </c>
      <c r="DJ36" s="419">
        <v>8.6048318389744007E-3</v>
      </c>
      <c r="DK36" s="417">
        <v>1729.3386135825499</v>
      </c>
      <c r="DL36" s="419">
        <v>1958.05582482152</v>
      </c>
      <c r="DM36" s="419">
        <v>1.5908418821675999E-2</v>
      </c>
      <c r="DN36" s="417">
        <v>13.831693238390599</v>
      </c>
      <c r="DO36" s="419">
        <v>2.8105813898894798</v>
      </c>
      <c r="DP36" s="419">
        <v>1.8035390165690201E-3</v>
      </c>
      <c r="DQ36" s="417">
        <v>19.333390740102502</v>
      </c>
      <c r="DR36" s="419">
        <v>3.5952628853799902</v>
      </c>
      <c r="DS36" s="419">
        <v>1.85831675377984E-3</v>
      </c>
      <c r="DT36" s="417">
        <v>1.8003907914906701</v>
      </c>
      <c r="DU36" s="419">
        <v>0.55980937232087402</v>
      </c>
      <c r="DV36" s="419">
        <v>1.51959818208897E-3</v>
      </c>
      <c r="DW36" s="417">
        <v>6.0081096344499798</v>
      </c>
      <c r="DX36" s="419">
        <v>2.6444930582035702</v>
      </c>
      <c r="DY36" s="419">
        <v>0</v>
      </c>
      <c r="DZ36" s="417">
        <v>0.85989342780667299</v>
      </c>
      <c r="EA36" s="419">
        <v>1.1204059077976101</v>
      </c>
      <c r="EB36" s="419">
        <v>0</v>
      </c>
      <c r="EC36" s="417">
        <v>12.538601301415101</v>
      </c>
      <c r="ED36" s="419">
        <v>2.1574724006652901</v>
      </c>
      <c r="EE36" s="419">
        <v>0</v>
      </c>
      <c r="EF36" s="417">
        <v>0.80379237968445305</v>
      </c>
      <c r="EG36" s="419">
        <v>1.78318145673802</v>
      </c>
      <c r="EH36" s="419">
        <v>0</v>
      </c>
      <c r="EI36" s="417">
        <v>0.109938117090216</v>
      </c>
      <c r="EJ36" s="419">
        <v>0.323268056354302</v>
      </c>
      <c r="EK36" s="419">
        <v>2.3043338509527601E-3</v>
      </c>
      <c r="EL36" s="417">
        <v>0.69523347360113097</v>
      </c>
      <c r="EM36" s="419">
        <v>2.0269839867304</v>
      </c>
      <c r="EN36" s="419">
        <v>0</v>
      </c>
      <c r="EO36" s="417">
        <v>0.111742868766353</v>
      </c>
      <c r="EP36" s="419">
        <v>0.31546563903323399</v>
      </c>
      <c r="EQ36" s="419">
        <v>1.9425214913002501E-3</v>
      </c>
      <c r="ER36" s="417">
        <v>0.25157799564018801</v>
      </c>
      <c r="ES36" s="419">
        <v>0.86425396111168296</v>
      </c>
      <c r="ET36" s="419">
        <v>5.3387694148135396E-3</v>
      </c>
      <c r="EU36" s="417">
        <v>2.2424349116802501E-2</v>
      </c>
      <c r="EV36" s="419">
        <v>7.9754351908632906E-2</v>
      </c>
      <c r="EW36" s="419">
        <v>0</v>
      </c>
      <c r="EX36" s="417">
        <v>0.36025622228368098</v>
      </c>
      <c r="EY36" s="419">
        <v>1.0762136057264999</v>
      </c>
      <c r="EZ36" s="419">
        <v>0</v>
      </c>
      <c r="FA36" s="420">
        <v>0</v>
      </c>
      <c r="FB36" s="419">
        <v>6.0688619260619497E-2</v>
      </c>
      <c r="FC36" s="419">
        <v>0</v>
      </c>
      <c r="FD36" s="420">
        <v>0</v>
      </c>
      <c r="FE36" s="419">
        <v>6.1361142679365703E-2</v>
      </c>
      <c r="FF36" s="419">
        <v>0</v>
      </c>
      <c r="FG36" s="417">
        <v>5.8768448257469599</v>
      </c>
      <c r="FH36" s="419">
        <v>1.6451941279365201</v>
      </c>
      <c r="FI36" s="419">
        <v>1.7825114624924199E-2</v>
      </c>
      <c r="FJ36" s="420">
        <v>9.2280343132563794E-2</v>
      </c>
      <c r="FK36" s="419">
        <v>1.3572688041272301E-3</v>
      </c>
      <c r="FL36" s="419">
        <v>9.2280343132563794E-2</v>
      </c>
      <c r="FM36" s="417">
        <v>0.18166299278815301</v>
      </c>
      <c r="FN36" s="419">
        <v>0.58139330325192096</v>
      </c>
      <c r="FO36" s="419">
        <v>2.97899835134623E-3</v>
      </c>
      <c r="FP36" s="417">
        <v>2.75583544197621E-2</v>
      </c>
      <c r="FQ36" s="419">
        <v>9.5312154963759305E-2</v>
      </c>
      <c r="FR36" s="419">
        <v>2.8816805135888101E-3</v>
      </c>
    </row>
    <row r="37" spans="2:174">
      <c r="B37" s="73" t="s">
        <v>17</v>
      </c>
      <c r="C37" s="73" t="s">
        <v>51</v>
      </c>
      <c r="D37" s="143" t="s">
        <v>117</v>
      </c>
      <c r="E37" s="143">
        <v>34.299999999999997</v>
      </c>
      <c r="F37" s="143">
        <v>240</v>
      </c>
      <c r="G37" s="397" t="s">
        <v>315</v>
      </c>
      <c r="H37" s="73" t="s">
        <v>99</v>
      </c>
      <c r="I37" s="416" t="s">
        <v>1167</v>
      </c>
      <c r="J37" s="416">
        <v>6</v>
      </c>
      <c r="K37" s="416" t="s">
        <v>1159</v>
      </c>
      <c r="L37" s="416" t="s">
        <v>1161</v>
      </c>
      <c r="M37" s="421" t="s">
        <v>32</v>
      </c>
      <c r="N37" s="73">
        <v>1.3</v>
      </c>
      <c r="P37" s="417">
        <v>6.2973812740520998</v>
      </c>
      <c r="Q37" s="418">
        <v>1.7366301290014801</v>
      </c>
      <c r="R37" s="418">
        <v>8.6145041997133395E-2</v>
      </c>
      <c r="S37" s="417">
        <v>12.6342616893855</v>
      </c>
      <c r="T37" s="418">
        <v>9.9601169899863802</v>
      </c>
      <c r="U37" s="418">
        <v>2.03642765185276</v>
      </c>
      <c r="V37" s="417">
        <v>52596.8013716551</v>
      </c>
      <c r="W37" s="418">
        <v>6935.2065101901699</v>
      </c>
      <c r="X37" s="418">
        <v>0.51831256609561405</v>
      </c>
      <c r="Y37" s="417">
        <v>106.28075634055</v>
      </c>
      <c r="Z37" s="418">
        <v>28.6285196991081</v>
      </c>
      <c r="AA37" s="418">
        <v>1.0625832998359399</v>
      </c>
      <c r="AB37" s="417">
        <v>136082.786930776</v>
      </c>
      <c r="AC37" s="419">
        <v>13365.6134750607</v>
      </c>
      <c r="AD37" s="419">
        <v>1.69934894163174</v>
      </c>
      <c r="AE37" s="417">
        <v>280785.839068787</v>
      </c>
      <c r="AF37" s="419">
        <v>16687.151414758999</v>
      </c>
      <c r="AG37" s="419">
        <v>345.05708048373799</v>
      </c>
      <c r="AH37" s="417">
        <v>18.901715190812201</v>
      </c>
      <c r="AI37" s="419">
        <v>15.122413032336899</v>
      </c>
      <c r="AJ37" s="419">
        <v>4.4122936102752197</v>
      </c>
      <c r="AK37" s="417">
        <v>587.21721564621805</v>
      </c>
      <c r="AL37" s="419">
        <v>232.81307251379101</v>
      </c>
      <c r="AM37" s="419">
        <v>50.536793769078798</v>
      </c>
      <c r="AN37" s="420">
        <v>75.451249164817398</v>
      </c>
      <c r="AO37" s="419">
        <v>236.554116005428</v>
      </c>
      <c r="AP37" s="419">
        <v>75.451249164817398</v>
      </c>
      <c r="AQ37" s="417">
        <v>5151.3902973026397</v>
      </c>
      <c r="AR37" s="419">
        <v>2037.90577506042</v>
      </c>
      <c r="AS37" s="419">
        <v>1.3133194211341299</v>
      </c>
      <c r="AT37" s="417">
        <v>48538.8718379333</v>
      </c>
      <c r="AU37" s="419">
        <v>5026.8115659038704</v>
      </c>
      <c r="AV37" s="419">
        <v>55.330673764375597</v>
      </c>
      <c r="AW37" s="417">
        <v>3.8774749516386402</v>
      </c>
      <c r="AX37" s="419">
        <v>1.19771259817311</v>
      </c>
      <c r="AY37" s="419">
        <v>0.25462995202399202</v>
      </c>
      <c r="AZ37" s="417">
        <v>261.50362470873</v>
      </c>
      <c r="BA37" s="419">
        <v>117.61866396015699</v>
      </c>
      <c r="BB37" s="419">
        <v>0.80261192288928795</v>
      </c>
      <c r="BC37" s="417">
        <v>0.16024596314981501</v>
      </c>
      <c r="BD37" s="419">
        <v>0.73223546898143099</v>
      </c>
      <c r="BE37" s="419">
        <v>0.19010798445787</v>
      </c>
      <c r="BF37" s="420">
        <v>9.8905300766873996</v>
      </c>
      <c r="BG37" s="419">
        <v>26.8001224752621</v>
      </c>
      <c r="BH37" s="419">
        <v>9.8905300766873996</v>
      </c>
      <c r="BI37" s="417">
        <v>23.185578797913902</v>
      </c>
      <c r="BJ37" s="419">
        <v>7.5967725578063803</v>
      </c>
      <c r="BK37" s="419">
        <v>0.36317744387717099</v>
      </c>
      <c r="BL37" s="417">
        <v>1934.6654088207399</v>
      </c>
      <c r="BM37" s="419">
        <v>618.14389432238602</v>
      </c>
      <c r="BN37" s="419">
        <v>1.45594204273533</v>
      </c>
      <c r="BO37" s="417">
        <v>2012.06386236151</v>
      </c>
      <c r="BP37" s="419">
        <v>634.62472905690197</v>
      </c>
      <c r="BQ37" s="419">
        <v>2.6378699188836801</v>
      </c>
      <c r="BR37" s="417">
        <v>0.177508289904966</v>
      </c>
      <c r="BS37" s="419">
        <v>0.174521307489716</v>
      </c>
      <c r="BT37" s="419">
        <v>1.16597750340738E-2</v>
      </c>
      <c r="BU37" s="420">
        <v>1.1845565082093299</v>
      </c>
      <c r="BV37" s="419">
        <v>3.23754929851511</v>
      </c>
      <c r="BW37" s="419">
        <v>1.1845565082093299</v>
      </c>
      <c r="BX37" s="417">
        <v>0.74656104448816496</v>
      </c>
      <c r="BY37" s="419">
        <v>0.56457862337919995</v>
      </c>
      <c r="BZ37" s="419">
        <v>9.7092888978676004E-2</v>
      </c>
      <c r="CA37" s="417">
        <v>10.980540697308101</v>
      </c>
      <c r="CB37" s="419">
        <v>4.0762447390577599</v>
      </c>
      <c r="CC37" s="419">
        <v>0.398888600249801</v>
      </c>
      <c r="CD37" s="417">
        <v>109.26300590875501</v>
      </c>
      <c r="CE37" s="419">
        <v>35.390629180476701</v>
      </c>
      <c r="CF37" s="419">
        <v>2.5142436029473102E-2</v>
      </c>
      <c r="CG37" s="417">
        <v>1.0897830254841601</v>
      </c>
      <c r="CH37" s="419">
        <v>1.0976023996842199</v>
      </c>
      <c r="CI37" s="419">
        <v>0.18897751394682599</v>
      </c>
      <c r="CJ37" s="420">
        <v>0.117496934070853</v>
      </c>
      <c r="CK37" s="419">
        <v>0.323939719017316</v>
      </c>
      <c r="CL37" s="419">
        <v>0.117496934070853</v>
      </c>
      <c r="CM37" s="417">
        <v>1.34903562796773</v>
      </c>
      <c r="CN37" s="419">
        <v>1.2400643977532</v>
      </c>
      <c r="CO37" s="419">
        <v>2.2114369864364599E-2</v>
      </c>
      <c r="CP37" s="417">
        <v>1200.02981196461</v>
      </c>
      <c r="CQ37" s="419">
        <v>148.27576135129601</v>
      </c>
      <c r="CR37" s="419">
        <v>2.3079021397782101E-2</v>
      </c>
      <c r="CS37" s="417">
        <v>0.47314887594562499</v>
      </c>
      <c r="CT37" s="419">
        <v>0.50787431395848104</v>
      </c>
      <c r="CU37" s="419">
        <v>7.4537193242142702E-3</v>
      </c>
      <c r="CV37" s="417">
        <v>0.27435243310448298</v>
      </c>
      <c r="CW37" s="419">
        <v>0.37955449901645599</v>
      </c>
      <c r="CX37" s="419">
        <v>1.5863015913399201E-2</v>
      </c>
      <c r="CY37" s="417">
        <v>2.4653092267087801E-2</v>
      </c>
      <c r="CZ37" s="419">
        <v>6.5500310177708104E-2</v>
      </c>
      <c r="DA37" s="419">
        <v>1.9646305077101302E-3</v>
      </c>
      <c r="DB37" s="420">
        <v>2.43723718674018E-2</v>
      </c>
      <c r="DC37" s="419">
        <v>0.108631516662388</v>
      </c>
      <c r="DD37" s="419">
        <v>2.43723718674018E-2</v>
      </c>
      <c r="DE37" s="417">
        <v>4.9037027108784402E-2</v>
      </c>
      <c r="DF37" s="419">
        <v>0.14252152143114999</v>
      </c>
      <c r="DG37" s="419">
        <v>1.8933972741619998E-2</v>
      </c>
      <c r="DH37" s="417">
        <v>1.6096633975214599E-2</v>
      </c>
      <c r="DI37" s="419">
        <v>7.34736672465474E-2</v>
      </c>
      <c r="DJ37" s="419">
        <v>8.6048318389744007E-3</v>
      </c>
      <c r="DK37" s="417">
        <v>1301.18154358114</v>
      </c>
      <c r="DL37" s="419">
        <v>564.02652951251503</v>
      </c>
      <c r="DM37" s="419">
        <v>1.5908418821675999E-2</v>
      </c>
      <c r="DN37" s="417">
        <v>12.3120894474756</v>
      </c>
      <c r="DO37" s="419">
        <v>2.7470841748138599</v>
      </c>
      <c r="DP37" s="419">
        <v>1.8035390165690201E-3</v>
      </c>
      <c r="DQ37" s="417">
        <v>18.130690986363401</v>
      </c>
      <c r="DR37" s="419">
        <v>2.9385972410122898</v>
      </c>
      <c r="DS37" s="419">
        <v>1.85831675377984E-3</v>
      </c>
      <c r="DT37" s="417">
        <v>1.63806110489616</v>
      </c>
      <c r="DU37" s="419">
        <v>0.42526053952651</v>
      </c>
      <c r="DV37" s="419">
        <v>1.51959818208897E-3</v>
      </c>
      <c r="DW37" s="417">
        <v>5.0435829502185996</v>
      </c>
      <c r="DX37" s="419">
        <v>1.5685673086331899</v>
      </c>
      <c r="DY37" s="419">
        <v>0</v>
      </c>
      <c r="DZ37" s="417">
        <v>0.56777058135811898</v>
      </c>
      <c r="EA37" s="419">
        <v>0.57970233972487195</v>
      </c>
      <c r="EB37" s="419">
        <v>0</v>
      </c>
      <c r="EC37" s="417">
        <v>11.6977121142453</v>
      </c>
      <c r="ED37" s="419">
        <v>2.14964741433332</v>
      </c>
      <c r="EE37" s="419">
        <v>0</v>
      </c>
      <c r="EF37" s="417">
        <v>0.34491582322696301</v>
      </c>
      <c r="EG37" s="419">
        <v>0.45456407046671898</v>
      </c>
      <c r="EH37" s="419">
        <v>0</v>
      </c>
      <c r="EI37" s="417">
        <v>2.24142014507729E-2</v>
      </c>
      <c r="EJ37" s="419">
        <v>4.1560673232834099E-2</v>
      </c>
      <c r="EK37" s="419">
        <v>2.3043338509527601E-3</v>
      </c>
      <c r="EL37" s="417">
        <v>0.118623544252178</v>
      </c>
      <c r="EM37" s="419">
        <v>0.21877438389512099</v>
      </c>
      <c r="EN37" s="419">
        <v>0</v>
      </c>
      <c r="EO37" s="417">
        <v>1.75245926980294E-2</v>
      </c>
      <c r="EP37" s="419">
        <v>3.9799414170058299E-2</v>
      </c>
      <c r="EQ37" s="419">
        <v>1.9425214913002501E-3</v>
      </c>
      <c r="ER37" s="417">
        <v>3.4066720570180099E-2</v>
      </c>
      <c r="ES37" s="419">
        <v>8.8364275232641301E-2</v>
      </c>
      <c r="ET37" s="419">
        <v>5.3387694148135396E-3</v>
      </c>
      <c r="EU37" s="417">
        <v>2.31023744682478E-3</v>
      </c>
      <c r="EV37" s="419">
        <v>1.43081415164075E-2</v>
      </c>
      <c r="EW37" s="419">
        <v>0</v>
      </c>
      <c r="EX37" s="417">
        <v>2.7141234812489201E-2</v>
      </c>
      <c r="EY37" s="419">
        <v>0.10423842696197499</v>
      </c>
      <c r="EZ37" s="419">
        <v>0</v>
      </c>
      <c r="FA37" s="420">
        <v>0</v>
      </c>
      <c r="FB37" s="419">
        <v>1.3342489384117801E-2</v>
      </c>
      <c r="FC37" s="419">
        <v>0</v>
      </c>
      <c r="FD37" s="420">
        <v>0</v>
      </c>
      <c r="FE37" s="419">
        <v>0</v>
      </c>
      <c r="FF37" s="419">
        <v>0</v>
      </c>
      <c r="FG37" s="417">
        <v>5.5914875527832102</v>
      </c>
      <c r="FH37" s="419">
        <v>1.54434223066179</v>
      </c>
      <c r="FI37" s="419">
        <v>1.7825114624924199E-2</v>
      </c>
      <c r="FJ37" s="420">
        <v>9.2280343132563794E-2</v>
      </c>
      <c r="FK37" s="419">
        <v>2.5816600920733901E-2</v>
      </c>
      <c r="FL37" s="419">
        <v>9.2280343132563794E-2</v>
      </c>
      <c r="FM37" s="417">
        <v>1.7399139055191901E-2</v>
      </c>
      <c r="FN37" s="419">
        <v>5.4415093721861797E-2</v>
      </c>
      <c r="FO37" s="419">
        <v>2.97899835134623E-3</v>
      </c>
      <c r="FP37" s="420">
        <v>2.8816805135888101E-3</v>
      </c>
      <c r="FQ37" s="419">
        <v>1.9142222642078901E-2</v>
      </c>
      <c r="FR37" s="419">
        <v>2.8816805135888101E-3</v>
      </c>
    </row>
    <row r="38" spans="2:174">
      <c r="B38" s="73" t="s">
        <v>17</v>
      </c>
      <c r="C38" s="73" t="s">
        <v>51</v>
      </c>
      <c r="D38" s="143" t="s">
        <v>117</v>
      </c>
      <c r="E38" s="73">
        <v>34.299999999999997</v>
      </c>
      <c r="F38" s="143">
        <v>240</v>
      </c>
      <c r="G38" s="397" t="s">
        <v>315</v>
      </c>
      <c r="H38" s="73" t="s">
        <v>99</v>
      </c>
      <c r="I38" s="416" t="s">
        <v>1167</v>
      </c>
      <c r="J38" s="416">
        <v>6</v>
      </c>
      <c r="K38" s="416" t="s">
        <v>1159</v>
      </c>
      <c r="L38" s="416" t="s">
        <v>1161</v>
      </c>
      <c r="M38" s="421" t="s">
        <v>32</v>
      </c>
      <c r="N38" s="73">
        <v>1.3</v>
      </c>
      <c r="P38" s="417">
        <v>6.8644138163075699</v>
      </c>
      <c r="Q38" s="418">
        <v>1.65907889855421</v>
      </c>
      <c r="R38" s="418">
        <v>8.6145041997133395E-2</v>
      </c>
      <c r="S38" s="417">
        <v>11.2210429271345</v>
      </c>
      <c r="T38" s="418">
        <v>8.1590196411064007</v>
      </c>
      <c r="U38" s="418">
        <v>2.03642765185276</v>
      </c>
      <c r="V38" s="417">
        <v>53288.5332231512</v>
      </c>
      <c r="W38" s="418">
        <v>7071.3298558082997</v>
      </c>
      <c r="X38" s="418">
        <v>0.51831256609561405</v>
      </c>
      <c r="Y38" s="417">
        <v>101.57318510530401</v>
      </c>
      <c r="Z38" s="418">
        <v>25.090337005756801</v>
      </c>
      <c r="AA38" s="418">
        <v>1.0625832998359399</v>
      </c>
      <c r="AB38" s="417">
        <v>133789.363547905</v>
      </c>
      <c r="AC38" s="419">
        <v>14862.7989456496</v>
      </c>
      <c r="AD38" s="419">
        <v>1.69934894163174</v>
      </c>
      <c r="AE38" s="417">
        <v>282286.80987663299</v>
      </c>
      <c r="AF38" s="419">
        <v>17043.521610545198</v>
      </c>
      <c r="AG38" s="419">
        <v>345.05708048373799</v>
      </c>
      <c r="AH38" s="417">
        <v>34.027393904099597</v>
      </c>
      <c r="AI38" s="419">
        <v>51.089663609360201</v>
      </c>
      <c r="AJ38" s="419">
        <v>4.4122936102752197</v>
      </c>
      <c r="AK38" s="417">
        <v>513.20589546785504</v>
      </c>
      <c r="AL38" s="419">
        <v>195.47479675755901</v>
      </c>
      <c r="AM38" s="419">
        <v>50.536793769078798</v>
      </c>
      <c r="AN38" s="420">
        <v>75.451249164817398</v>
      </c>
      <c r="AO38" s="419">
        <v>200.45686246096099</v>
      </c>
      <c r="AP38" s="419">
        <v>75.451249164817398</v>
      </c>
      <c r="AQ38" s="417">
        <v>4818.3997049284499</v>
      </c>
      <c r="AR38" s="419">
        <v>1100.5792200795299</v>
      </c>
      <c r="AS38" s="419">
        <v>1.3133194211341299</v>
      </c>
      <c r="AT38" s="417">
        <v>48881.684603810601</v>
      </c>
      <c r="AU38" s="419">
        <v>5295.7869360724198</v>
      </c>
      <c r="AV38" s="419">
        <v>55.330673764375597</v>
      </c>
      <c r="AW38" s="417">
        <v>4.0438016905347602</v>
      </c>
      <c r="AX38" s="419">
        <v>1.0995473311638</v>
      </c>
      <c r="AY38" s="419">
        <v>0.25462995202399202</v>
      </c>
      <c r="AZ38" s="417">
        <v>258.25664396358002</v>
      </c>
      <c r="BA38" s="419">
        <v>91.684929205290899</v>
      </c>
      <c r="BB38" s="419">
        <v>0.80261192288928795</v>
      </c>
      <c r="BC38" s="417">
        <v>0.46541469685055198</v>
      </c>
      <c r="BD38" s="419">
        <v>0.61395027562714999</v>
      </c>
      <c r="BE38" s="419">
        <v>0.19010798445787</v>
      </c>
      <c r="BF38" s="420">
        <v>9.8905300766873996</v>
      </c>
      <c r="BG38" s="419">
        <v>21.3654701828954</v>
      </c>
      <c r="BH38" s="419">
        <v>9.8905300766873996</v>
      </c>
      <c r="BI38" s="417">
        <v>22.0309122420982</v>
      </c>
      <c r="BJ38" s="419">
        <v>5.3779998812323404</v>
      </c>
      <c r="BK38" s="419">
        <v>0.36317744387717099</v>
      </c>
      <c r="BL38" s="417">
        <v>1937.68624288713</v>
      </c>
      <c r="BM38" s="419">
        <v>490.71868565437802</v>
      </c>
      <c r="BN38" s="419">
        <v>1.45594204273533</v>
      </c>
      <c r="BO38" s="417">
        <v>2027.73361765508</v>
      </c>
      <c r="BP38" s="419">
        <v>529.80600863135498</v>
      </c>
      <c r="BQ38" s="419">
        <v>2.6378699188836801</v>
      </c>
      <c r="BR38" s="417">
        <v>0.20265227760575799</v>
      </c>
      <c r="BS38" s="419">
        <v>0.23461169342992499</v>
      </c>
      <c r="BT38" s="419">
        <v>1.16597750340738E-2</v>
      </c>
      <c r="BU38" s="420">
        <v>1.1845565082093299</v>
      </c>
      <c r="BV38" s="419">
        <v>2.69123411717618</v>
      </c>
      <c r="BW38" s="419">
        <v>1.1845565082093299</v>
      </c>
      <c r="BX38" s="417">
        <v>0.78214043032955805</v>
      </c>
      <c r="BY38" s="419">
        <v>0.51883076352628699</v>
      </c>
      <c r="BZ38" s="419">
        <v>9.7092888978676004E-2</v>
      </c>
      <c r="CA38" s="417">
        <v>11.3529866772943</v>
      </c>
      <c r="CB38" s="419">
        <v>4.1912102690955502</v>
      </c>
      <c r="CC38" s="419">
        <v>0.398888600249801</v>
      </c>
      <c r="CD38" s="417">
        <v>92.2239997390067</v>
      </c>
      <c r="CE38" s="419">
        <v>16.629615258021499</v>
      </c>
      <c r="CF38" s="419">
        <v>2.5142436029473102E-2</v>
      </c>
      <c r="CG38" s="417">
        <v>1.2215527496922201</v>
      </c>
      <c r="CH38" s="419">
        <v>1.0699705821549801</v>
      </c>
      <c r="CI38" s="419">
        <v>0.18897751394682599</v>
      </c>
      <c r="CJ38" s="420">
        <v>0.117496934070853</v>
      </c>
      <c r="CK38" s="419">
        <v>0.31159567931619397</v>
      </c>
      <c r="CL38" s="419">
        <v>0.117496934070853</v>
      </c>
      <c r="CM38" s="417">
        <v>1.19638250579381</v>
      </c>
      <c r="CN38" s="419">
        <v>0.68417168354009406</v>
      </c>
      <c r="CO38" s="419">
        <v>2.2114369864364599E-2</v>
      </c>
      <c r="CP38" s="417">
        <v>1158.90397217605</v>
      </c>
      <c r="CQ38" s="419">
        <v>158.80807304828701</v>
      </c>
      <c r="CR38" s="419">
        <v>2.3079021397782101E-2</v>
      </c>
      <c r="CS38" s="417">
        <v>1.02610768786324</v>
      </c>
      <c r="CT38" s="419">
        <v>1.76771910326687</v>
      </c>
      <c r="CU38" s="419">
        <v>7.4537193242142702E-3</v>
      </c>
      <c r="CV38" s="417">
        <v>0.87164804540716601</v>
      </c>
      <c r="CW38" s="419">
        <v>1.85766226138168</v>
      </c>
      <c r="CX38" s="419">
        <v>1.5863015913399201E-2</v>
      </c>
      <c r="CY38" s="417">
        <v>0.100169456948031</v>
      </c>
      <c r="CZ38" s="419">
        <v>0.18654759549004599</v>
      </c>
      <c r="DA38" s="419">
        <v>1.9646305077101302E-3</v>
      </c>
      <c r="DB38" s="420">
        <v>2.43723718674018E-2</v>
      </c>
      <c r="DC38" s="419">
        <v>0.12707941479349999</v>
      </c>
      <c r="DD38" s="419">
        <v>2.43723718674018E-2</v>
      </c>
      <c r="DE38" s="417">
        <v>9.0592201521857096E-2</v>
      </c>
      <c r="DF38" s="419">
        <v>0.18556262445777999</v>
      </c>
      <c r="DG38" s="419">
        <v>1.8933972741619998E-2</v>
      </c>
      <c r="DH38" s="417">
        <v>1.52933297634686E-2</v>
      </c>
      <c r="DI38" s="419">
        <v>5.3186195756010898E-2</v>
      </c>
      <c r="DJ38" s="419">
        <v>8.6048318389744007E-3</v>
      </c>
      <c r="DK38" s="417">
        <v>1019.6872532176</v>
      </c>
      <c r="DL38" s="419">
        <v>253.420543053693</v>
      </c>
      <c r="DM38" s="419">
        <v>1.5908418821675999E-2</v>
      </c>
      <c r="DN38" s="417">
        <v>11.9748028793913</v>
      </c>
      <c r="DO38" s="419">
        <v>2.5286156844933698</v>
      </c>
      <c r="DP38" s="419">
        <v>1.8035390165690201E-3</v>
      </c>
      <c r="DQ38" s="417">
        <v>20.166199361467399</v>
      </c>
      <c r="DR38" s="419">
        <v>4.4464823657859398</v>
      </c>
      <c r="DS38" s="419">
        <v>1.85831675377984E-3</v>
      </c>
      <c r="DT38" s="417">
        <v>1.9135101300111801</v>
      </c>
      <c r="DU38" s="419">
        <v>0.57328388400102503</v>
      </c>
      <c r="DV38" s="419">
        <v>1.51959818208897E-3</v>
      </c>
      <c r="DW38" s="417">
        <v>5.8821392382725399</v>
      </c>
      <c r="DX38" s="419">
        <v>2.1570198726604102</v>
      </c>
      <c r="DY38" s="419">
        <v>0</v>
      </c>
      <c r="DZ38" s="417">
        <v>0.72947258409824101</v>
      </c>
      <c r="EA38" s="419">
        <v>0.65350621955044896</v>
      </c>
      <c r="EB38" s="419">
        <v>0</v>
      </c>
      <c r="EC38" s="417">
        <v>10.9505648536029</v>
      </c>
      <c r="ED38" s="419">
        <v>1.6217930787371</v>
      </c>
      <c r="EE38" s="419">
        <v>0</v>
      </c>
      <c r="EF38" s="417">
        <v>0.45364782540107201</v>
      </c>
      <c r="EG38" s="419">
        <v>0.69290636835972197</v>
      </c>
      <c r="EH38" s="419">
        <v>0</v>
      </c>
      <c r="EI38" s="417">
        <v>4.9503036421058397E-2</v>
      </c>
      <c r="EJ38" s="419">
        <v>9.7476501239920299E-2</v>
      </c>
      <c r="EK38" s="419">
        <v>2.3043338509527601E-3</v>
      </c>
      <c r="EL38" s="417">
        <v>0.20314017787566699</v>
      </c>
      <c r="EM38" s="419">
        <v>0.38016174220300802</v>
      </c>
      <c r="EN38" s="419">
        <v>0</v>
      </c>
      <c r="EO38" s="417">
        <v>3.9706416805619003E-2</v>
      </c>
      <c r="EP38" s="419">
        <v>8.3864041612526904E-2</v>
      </c>
      <c r="EQ38" s="419">
        <v>1.9425214913002501E-3</v>
      </c>
      <c r="ER38" s="417">
        <v>9.5935154613551704E-2</v>
      </c>
      <c r="ES38" s="419">
        <v>0.25194982129726001</v>
      </c>
      <c r="ET38" s="419">
        <v>5.3387694148135396E-3</v>
      </c>
      <c r="EU38" s="417">
        <v>1.18708824817138E-2</v>
      </c>
      <c r="EV38" s="419">
        <v>3.26417392482811E-2</v>
      </c>
      <c r="EW38" s="419">
        <v>0</v>
      </c>
      <c r="EX38" s="417">
        <v>8.7635961887823299E-2</v>
      </c>
      <c r="EY38" s="419">
        <v>0.31205650354619002</v>
      </c>
      <c r="EZ38" s="419">
        <v>0</v>
      </c>
      <c r="FA38" s="420">
        <v>0</v>
      </c>
      <c r="FB38" s="419">
        <v>3.7388566973254898E-2</v>
      </c>
      <c r="FC38" s="419">
        <v>0</v>
      </c>
      <c r="FD38" s="420">
        <v>0</v>
      </c>
      <c r="FE38" s="419">
        <v>6.4724642370180302E-2</v>
      </c>
      <c r="FF38" s="419">
        <v>0</v>
      </c>
      <c r="FG38" s="417">
        <v>5.2184980954329099</v>
      </c>
      <c r="FH38" s="419">
        <v>1.30502055188501</v>
      </c>
      <c r="FI38" s="419">
        <v>1.7825114624924199E-2</v>
      </c>
      <c r="FJ38" s="420">
        <v>9.2280343132563794E-2</v>
      </c>
      <c r="FK38" s="419">
        <v>1.20677584660841E-2</v>
      </c>
      <c r="FL38" s="419">
        <v>9.2280343132563794E-2</v>
      </c>
      <c r="FM38" s="417">
        <v>7.9022248505644502E-2</v>
      </c>
      <c r="FN38" s="419">
        <v>0.23871137676662799</v>
      </c>
      <c r="FO38" s="419">
        <v>2.97899835134623E-3</v>
      </c>
      <c r="FP38" s="417">
        <v>6.8405691185875498E-3</v>
      </c>
      <c r="FQ38" s="419">
        <v>3.1418685638923298E-2</v>
      </c>
      <c r="FR38" s="419">
        <v>2.8816805135888101E-3</v>
      </c>
    </row>
    <row r="39" spans="2:174">
      <c r="B39" s="73" t="s">
        <v>17</v>
      </c>
      <c r="C39" s="73" t="s">
        <v>51</v>
      </c>
      <c r="D39" s="143" t="s">
        <v>117</v>
      </c>
      <c r="E39" s="143">
        <v>34.299999999999997</v>
      </c>
      <c r="F39" s="143">
        <v>240</v>
      </c>
      <c r="G39" s="397" t="s">
        <v>315</v>
      </c>
      <c r="H39" s="73" t="s">
        <v>99</v>
      </c>
      <c r="I39" s="416" t="s">
        <v>1167</v>
      </c>
      <c r="J39" s="416">
        <v>6</v>
      </c>
      <c r="K39" s="416" t="s">
        <v>1159</v>
      </c>
      <c r="L39" s="416" t="s">
        <v>1161</v>
      </c>
      <c r="M39" s="421" t="s">
        <v>32</v>
      </c>
      <c r="N39" s="73">
        <v>1.3</v>
      </c>
      <c r="P39" s="417">
        <v>7.1352404457395098</v>
      </c>
      <c r="Q39" s="418">
        <v>2.0235713856632902</v>
      </c>
      <c r="R39" s="418">
        <v>8.6145041997133395E-2</v>
      </c>
      <c r="S39" s="417">
        <v>11.786833172259501</v>
      </c>
      <c r="T39" s="418">
        <v>7.3090678656527901</v>
      </c>
      <c r="U39" s="418">
        <v>2.03642765185276</v>
      </c>
      <c r="V39" s="417">
        <v>54452.125837951397</v>
      </c>
      <c r="W39" s="418">
        <v>8609.7573466910599</v>
      </c>
      <c r="X39" s="418">
        <v>0.51831256609561405</v>
      </c>
      <c r="Y39" s="417">
        <v>509.48775869012002</v>
      </c>
      <c r="Z39" s="418">
        <v>651.21916886845895</v>
      </c>
      <c r="AA39" s="418">
        <v>1.0625832998359399</v>
      </c>
      <c r="AB39" s="417">
        <v>133853.212376857</v>
      </c>
      <c r="AC39" s="419">
        <v>11025.8305178929</v>
      </c>
      <c r="AD39" s="419">
        <v>1.69934894163174</v>
      </c>
      <c r="AE39" s="417">
        <v>280032.37158388499</v>
      </c>
      <c r="AF39" s="419">
        <v>13829.8458395083</v>
      </c>
      <c r="AG39" s="419">
        <v>345.05708048373799</v>
      </c>
      <c r="AH39" s="417">
        <v>19.368547800654401</v>
      </c>
      <c r="AI39" s="419">
        <v>15.072800414279</v>
      </c>
      <c r="AJ39" s="419">
        <v>4.4122936102752197</v>
      </c>
      <c r="AK39" s="417">
        <v>521.14081579098104</v>
      </c>
      <c r="AL39" s="419">
        <v>193.38490563892901</v>
      </c>
      <c r="AM39" s="419">
        <v>50.536793769078798</v>
      </c>
      <c r="AN39" s="420">
        <v>75.451249164817398</v>
      </c>
      <c r="AO39" s="419">
        <v>239.27971671934401</v>
      </c>
      <c r="AP39" s="419">
        <v>75.451249164817398</v>
      </c>
      <c r="AQ39" s="417">
        <v>4889.8169293657202</v>
      </c>
      <c r="AR39" s="419">
        <v>1015.51045126821</v>
      </c>
      <c r="AS39" s="419">
        <v>1.3133194211341299</v>
      </c>
      <c r="AT39" s="417">
        <v>48212.025248922298</v>
      </c>
      <c r="AU39" s="419">
        <v>5047.9556852867199</v>
      </c>
      <c r="AV39" s="419">
        <v>55.330673764375597</v>
      </c>
      <c r="AW39" s="417">
        <v>4.15502513832008</v>
      </c>
      <c r="AX39" s="419">
        <v>1.30492264894571</v>
      </c>
      <c r="AY39" s="419">
        <v>0.25462995202399202</v>
      </c>
      <c r="AZ39" s="417">
        <v>201.944421985715</v>
      </c>
      <c r="BA39" s="419">
        <v>35.116129774040502</v>
      </c>
      <c r="BB39" s="419">
        <v>0.80261192288928795</v>
      </c>
      <c r="BC39" s="417">
        <v>0.66511021849452201</v>
      </c>
      <c r="BD39" s="419">
        <v>0.53151632373106195</v>
      </c>
      <c r="BE39" s="419">
        <v>0.19010798445787</v>
      </c>
      <c r="BF39" s="417">
        <v>11.243998025102201</v>
      </c>
      <c r="BG39" s="419">
        <v>22.469212321404601</v>
      </c>
      <c r="BH39" s="419">
        <v>9.8905300766873996</v>
      </c>
      <c r="BI39" s="417">
        <v>38.878449145500099</v>
      </c>
      <c r="BJ39" s="419">
        <v>26.228905059309898</v>
      </c>
      <c r="BK39" s="419">
        <v>0.36317744387717099</v>
      </c>
      <c r="BL39" s="417">
        <v>4618.6176458374803</v>
      </c>
      <c r="BM39" s="419">
        <v>3526.9523077178201</v>
      </c>
      <c r="BN39" s="419">
        <v>1.45594204273533</v>
      </c>
      <c r="BO39" s="417">
        <v>4574.1027468267603</v>
      </c>
      <c r="BP39" s="419">
        <v>3371.3044337282699</v>
      </c>
      <c r="BQ39" s="419">
        <v>2.6378699188836801</v>
      </c>
      <c r="BR39" s="417">
        <v>0.65187383504683505</v>
      </c>
      <c r="BS39" s="419">
        <v>0.68856046205570898</v>
      </c>
      <c r="BT39" s="419">
        <v>1.16597750340738E-2</v>
      </c>
      <c r="BU39" s="417">
        <v>1.5818702371192499</v>
      </c>
      <c r="BV39" s="419">
        <v>2.7891344895711301</v>
      </c>
      <c r="BW39" s="419">
        <v>1.1845565082093299</v>
      </c>
      <c r="BX39" s="417">
        <v>1.08453968259866</v>
      </c>
      <c r="BY39" s="419">
        <v>0.62906334041748602</v>
      </c>
      <c r="BZ39" s="419">
        <v>9.7092888978676004E-2</v>
      </c>
      <c r="CA39" s="417">
        <v>14.9207037868882</v>
      </c>
      <c r="CB39" s="419">
        <v>4.5956391727463197</v>
      </c>
      <c r="CC39" s="419">
        <v>0.398888600249801</v>
      </c>
      <c r="CD39" s="417">
        <v>83.556608380330701</v>
      </c>
      <c r="CE39" s="419">
        <v>17.338615897114199</v>
      </c>
      <c r="CF39" s="419">
        <v>2.5142436029473102E-2</v>
      </c>
      <c r="CG39" s="417">
        <v>1.3365435432477699</v>
      </c>
      <c r="CH39" s="419">
        <v>0.93675335878677901</v>
      </c>
      <c r="CI39" s="419">
        <v>0.18897751394682599</v>
      </c>
      <c r="CJ39" s="420">
        <v>0.117496934070853</v>
      </c>
      <c r="CK39" s="419">
        <v>0.34760103047340202</v>
      </c>
      <c r="CL39" s="419">
        <v>0.117496934070853</v>
      </c>
      <c r="CM39" s="417">
        <v>1.5462537995333201</v>
      </c>
      <c r="CN39" s="419">
        <v>0.85085689020968103</v>
      </c>
      <c r="CO39" s="419">
        <v>2.2114369864364599E-2</v>
      </c>
      <c r="CP39" s="417">
        <v>1133.0227360177801</v>
      </c>
      <c r="CQ39" s="419">
        <v>142.39862081708699</v>
      </c>
      <c r="CR39" s="419">
        <v>2.3079021397782101E-2</v>
      </c>
      <c r="CS39" s="417">
        <v>0.63424002275338998</v>
      </c>
      <c r="CT39" s="419">
        <v>1.0405083264586701</v>
      </c>
      <c r="CU39" s="419">
        <v>7.4537193242142702E-3</v>
      </c>
      <c r="CV39" s="417">
        <v>0.29118297652178399</v>
      </c>
      <c r="CW39" s="419">
        <v>1.1148367016457701</v>
      </c>
      <c r="CX39" s="419">
        <v>1.5863015913399201E-2</v>
      </c>
      <c r="CY39" s="417">
        <v>2.91133942462923E-2</v>
      </c>
      <c r="CZ39" s="419">
        <v>8.3574857679442796E-2</v>
      </c>
      <c r="DA39" s="419">
        <v>1.9646305077101302E-3</v>
      </c>
      <c r="DB39" s="417">
        <v>3.0715250094024E-2</v>
      </c>
      <c r="DC39" s="419">
        <v>0.146788927434989</v>
      </c>
      <c r="DD39" s="419">
        <v>2.43723718674018E-2</v>
      </c>
      <c r="DE39" s="417">
        <v>0.104446837933346</v>
      </c>
      <c r="DF39" s="419">
        <v>0.20310746407692501</v>
      </c>
      <c r="DG39" s="419">
        <v>1.8933972741619998E-2</v>
      </c>
      <c r="DH39" s="420">
        <v>8.6048318389744007E-3</v>
      </c>
      <c r="DI39" s="419">
        <v>4.8100649995339403E-2</v>
      </c>
      <c r="DJ39" s="419">
        <v>8.6048318389744007E-3</v>
      </c>
      <c r="DK39" s="417">
        <v>860.11957545879102</v>
      </c>
      <c r="DL39" s="419">
        <v>214.07707143639399</v>
      </c>
      <c r="DM39" s="419">
        <v>1.5908418821675999E-2</v>
      </c>
      <c r="DN39" s="417">
        <v>14.9001776861497</v>
      </c>
      <c r="DO39" s="419">
        <v>2.7378526050605201</v>
      </c>
      <c r="DP39" s="419">
        <v>1.8035390165690201E-3</v>
      </c>
      <c r="DQ39" s="417">
        <v>24.0464968997168</v>
      </c>
      <c r="DR39" s="419">
        <v>3.9343034653401898</v>
      </c>
      <c r="DS39" s="419">
        <v>1.85831675377984E-3</v>
      </c>
      <c r="DT39" s="417">
        <v>2.1531352096835099</v>
      </c>
      <c r="DU39" s="419">
        <v>0.57511359670967699</v>
      </c>
      <c r="DV39" s="419">
        <v>1.51959818208897E-3</v>
      </c>
      <c r="DW39" s="417">
        <v>6.7664276934605896</v>
      </c>
      <c r="DX39" s="419">
        <v>1.7601227219911399</v>
      </c>
      <c r="DY39" s="419">
        <v>0</v>
      </c>
      <c r="DZ39" s="417">
        <v>0.67449179850906005</v>
      </c>
      <c r="EA39" s="419">
        <v>0.59456900951233005</v>
      </c>
      <c r="EB39" s="419">
        <v>0</v>
      </c>
      <c r="EC39" s="417">
        <v>10.804134690654999</v>
      </c>
      <c r="ED39" s="419">
        <v>1.6554207105033401</v>
      </c>
      <c r="EE39" s="419">
        <v>0</v>
      </c>
      <c r="EF39" s="417">
        <v>0.36691161839410202</v>
      </c>
      <c r="EG39" s="419">
        <v>0.40836085941305</v>
      </c>
      <c r="EH39" s="419">
        <v>0</v>
      </c>
      <c r="EI39" s="417">
        <v>3.5235097631175903E-2</v>
      </c>
      <c r="EJ39" s="419">
        <v>6.1938607708336098E-2</v>
      </c>
      <c r="EK39" s="419">
        <v>2.3043338509527601E-3</v>
      </c>
      <c r="EL39" s="417">
        <v>0.150990184914402</v>
      </c>
      <c r="EM39" s="419">
        <v>0.31006011912995601</v>
      </c>
      <c r="EN39" s="419">
        <v>0</v>
      </c>
      <c r="EO39" s="417">
        <v>2.4826241656869599E-2</v>
      </c>
      <c r="EP39" s="419">
        <v>5.1232578200389303E-2</v>
      </c>
      <c r="EQ39" s="419">
        <v>1.9425214913002501E-3</v>
      </c>
      <c r="ER39" s="417">
        <v>6.3879023253672798E-2</v>
      </c>
      <c r="ES39" s="419">
        <v>0.14605541637516101</v>
      </c>
      <c r="ET39" s="419">
        <v>5.3387694148135396E-3</v>
      </c>
      <c r="EU39" s="417">
        <v>6.2893944128674002E-3</v>
      </c>
      <c r="EV39" s="419">
        <v>2.4950180617954801E-2</v>
      </c>
      <c r="EW39" s="419">
        <v>0</v>
      </c>
      <c r="EX39" s="417">
        <v>4.10526376417489E-2</v>
      </c>
      <c r="EY39" s="419">
        <v>0.13436955119111499</v>
      </c>
      <c r="EZ39" s="419">
        <v>0</v>
      </c>
      <c r="FA39" s="420">
        <v>0</v>
      </c>
      <c r="FB39" s="419">
        <v>3.5943544292361997E-2</v>
      </c>
      <c r="FC39" s="419">
        <v>0</v>
      </c>
      <c r="FD39" s="420">
        <v>0</v>
      </c>
      <c r="FE39" s="419">
        <v>0</v>
      </c>
      <c r="FF39" s="419">
        <v>0</v>
      </c>
      <c r="FG39" s="417">
        <v>5.4915247380169303</v>
      </c>
      <c r="FH39" s="419">
        <v>1.2606348013119599</v>
      </c>
      <c r="FI39" s="419">
        <v>1.7825114624924199E-2</v>
      </c>
      <c r="FJ39" s="420">
        <v>9.2280343132563794E-2</v>
      </c>
      <c r="FK39" s="419">
        <v>2.4652614633448599E-2</v>
      </c>
      <c r="FL39" s="419">
        <v>9.2280343132563794E-2</v>
      </c>
      <c r="FM39" s="417">
        <v>2.9070505836952702E-2</v>
      </c>
      <c r="FN39" s="419">
        <v>0.14061752522512999</v>
      </c>
      <c r="FO39" s="419">
        <v>2.97899835134623E-3</v>
      </c>
      <c r="FP39" s="417">
        <v>6.4874765746780697E-3</v>
      </c>
      <c r="FQ39" s="419">
        <v>4.6120575106643302E-2</v>
      </c>
      <c r="FR39" s="419">
        <v>2.8816805135888101E-3</v>
      </c>
    </row>
    <row r="40" spans="2:174">
      <c r="B40" s="73" t="s">
        <v>17</v>
      </c>
      <c r="C40" s="73" t="s">
        <v>51</v>
      </c>
      <c r="D40" s="143" t="s">
        <v>117</v>
      </c>
      <c r="E40" s="73">
        <v>34.299999999999997</v>
      </c>
      <c r="F40" s="143">
        <v>240</v>
      </c>
      <c r="G40" s="397" t="s">
        <v>315</v>
      </c>
      <c r="H40" s="73" t="s">
        <v>99</v>
      </c>
      <c r="I40" s="416" t="s">
        <v>1167</v>
      </c>
      <c r="J40" s="416">
        <v>6</v>
      </c>
      <c r="K40" s="416" t="s">
        <v>1159</v>
      </c>
      <c r="L40" s="416" t="s">
        <v>1161</v>
      </c>
      <c r="M40" s="421" t="s">
        <v>32</v>
      </c>
      <c r="N40" s="73">
        <v>1.3</v>
      </c>
      <c r="P40" s="417">
        <v>7.68123317327729</v>
      </c>
      <c r="Q40" s="418">
        <v>2.6704955788051099</v>
      </c>
      <c r="R40" s="418">
        <v>8.6145041997133395E-2</v>
      </c>
      <c r="S40" s="417">
        <v>10.8187218140704</v>
      </c>
      <c r="T40" s="418">
        <v>6.7839675979545797</v>
      </c>
      <c r="U40" s="418">
        <v>2.03642765185276</v>
      </c>
      <c r="V40" s="417">
        <v>55273.765498400098</v>
      </c>
      <c r="W40" s="418">
        <v>7336.5764929827101</v>
      </c>
      <c r="X40" s="418">
        <v>0.51831256609561405</v>
      </c>
      <c r="Y40" s="417">
        <v>554.41816046314705</v>
      </c>
      <c r="Z40" s="418">
        <v>551.32889484956502</v>
      </c>
      <c r="AA40" s="418">
        <v>1.0625832998359399</v>
      </c>
      <c r="AB40" s="417">
        <v>131524.92047395901</v>
      </c>
      <c r="AC40" s="419">
        <v>12138.969887806799</v>
      </c>
      <c r="AD40" s="419">
        <v>1.69934894163174</v>
      </c>
      <c r="AE40" s="417">
        <v>282409.19977440598</v>
      </c>
      <c r="AF40" s="419">
        <v>15619.358032447401</v>
      </c>
      <c r="AG40" s="419">
        <v>345.05708048373799</v>
      </c>
      <c r="AH40" s="417">
        <v>16.181326831050701</v>
      </c>
      <c r="AI40" s="419">
        <v>14.3471517756371</v>
      </c>
      <c r="AJ40" s="419">
        <v>4.4122936102752197</v>
      </c>
      <c r="AK40" s="417">
        <v>549.28817364565305</v>
      </c>
      <c r="AL40" s="419">
        <v>161.132789542957</v>
      </c>
      <c r="AM40" s="419">
        <v>50.536793769078798</v>
      </c>
      <c r="AN40" s="420">
        <v>75.451249164817398</v>
      </c>
      <c r="AO40" s="419">
        <v>223.341389015088</v>
      </c>
      <c r="AP40" s="419">
        <v>75.451249164817398</v>
      </c>
      <c r="AQ40" s="417">
        <v>5111.28422147732</v>
      </c>
      <c r="AR40" s="419">
        <v>1168.6140144763699</v>
      </c>
      <c r="AS40" s="419">
        <v>1.3133194211341299</v>
      </c>
      <c r="AT40" s="417">
        <v>46800.985812307503</v>
      </c>
      <c r="AU40" s="419">
        <v>5622.7355022023303</v>
      </c>
      <c r="AV40" s="419">
        <v>55.330673764375597</v>
      </c>
      <c r="AW40" s="417">
        <v>4.2572930781065601</v>
      </c>
      <c r="AX40" s="419">
        <v>1.1714022006742699</v>
      </c>
      <c r="AY40" s="419">
        <v>0.25462995202399202</v>
      </c>
      <c r="AZ40" s="417">
        <v>197.76047585854201</v>
      </c>
      <c r="BA40" s="419">
        <v>40.973079973496098</v>
      </c>
      <c r="BB40" s="419">
        <v>0.80261192288928795</v>
      </c>
      <c r="BC40" s="417">
        <v>0.79100883527317001</v>
      </c>
      <c r="BD40" s="419">
        <v>0.545591270706554</v>
      </c>
      <c r="BE40" s="419">
        <v>0.19010798445787</v>
      </c>
      <c r="BF40" s="420">
        <v>9.8905300766873996</v>
      </c>
      <c r="BG40" s="419">
        <v>24.416292593285299</v>
      </c>
      <c r="BH40" s="419">
        <v>9.8905300766873996</v>
      </c>
      <c r="BI40" s="417">
        <v>38.695661920162898</v>
      </c>
      <c r="BJ40" s="419">
        <v>20.050616675025701</v>
      </c>
      <c r="BK40" s="419">
        <v>0.36317744387717099</v>
      </c>
      <c r="BL40" s="417">
        <v>4302.8415984744797</v>
      </c>
      <c r="BM40" s="419">
        <v>2695.1565208275902</v>
      </c>
      <c r="BN40" s="419">
        <v>1.45594204273533</v>
      </c>
      <c r="BO40" s="417">
        <v>4384.6943159092398</v>
      </c>
      <c r="BP40" s="419">
        <v>2977.6963613817402</v>
      </c>
      <c r="BQ40" s="419">
        <v>2.6378699188836801</v>
      </c>
      <c r="BR40" s="417">
        <v>0.76672615467793404</v>
      </c>
      <c r="BS40" s="419">
        <v>0.64943614890720702</v>
      </c>
      <c r="BT40" s="419">
        <v>1.16597750340738E-2</v>
      </c>
      <c r="BU40" s="417">
        <v>1.26932503588407</v>
      </c>
      <c r="BV40" s="419">
        <v>2.7388073389767298</v>
      </c>
      <c r="BW40" s="419">
        <v>1.1845565082093299</v>
      </c>
      <c r="BX40" s="417">
        <v>1.1774750574845101</v>
      </c>
      <c r="BY40" s="419">
        <v>0.66104931760373697</v>
      </c>
      <c r="BZ40" s="419">
        <v>9.7092888978676004E-2</v>
      </c>
      <c r="CA40" s="417">
        <v>15.088726043782501</v>
      </c>
      <c r="CB40" s="419">
        <v>5.5493013266902604</v>
      </c>
      <c r="CC40" s="419">
        <v>0.398888600249801</v>
      </c>
      <c r="CD40" s="417">
        <v>79.920092079001506</v>
      </c>
      <c r="CE40" s="419">
        <v>10.651132536113201</v>
      </c>
      <c r="CF40" s="419">
        <v>2.5142436029473102E-2</v>
      </c>
      <c r="CG40" s="417">
        <v>1.2441564316947999</v>
      </c>
      <c r="CH40" s="419">
        <v>0.85523876417371503</v>
      </c>
      <c r="CI40" s="419">
        <v>0.18897751394682599</v>
      </c>
      <c r="CJ40" s="420">
        <v>0.117496934070853</v>
      </c>
      <c r="CK40" s="419">
        <v>0.332490157487079</v>
      </c>
      <c r="CL40" s="419">
        <v>0.117496934070853</v>
      </c>
      <c r="CM40" s="417">
        <v>1.35469550313649</v>
      </c>
      <c r="CN40" s="419">
        <v>0.64792627725348595</v>
      </c>
      <c r="CO40" s="419">
        <v>2.2114369864364599E-2</v>
      </c>
      <c r="CP40" s="417">
        <v>1144.60191975476</v>
      </c>
      <c r="CQ40" s="419">
        <v>138.498340670023</v>
      </c>
      <c r="CR40" s="419">
        <v>2.3079021397782101E-2</v>
      </c>
      <c r="CS40" s="417">
        <v>0.38794705176404798</v>
      </c>
      <c r="CT40" s="419">
        <v>0.201148810896424</v>
      </c>
      <c r="CU40" s="419">
        <v>7.4537193242142702E-3</v>
      </c>
      <c r="CV40" s="417">
        <v>7.6459261124575503E-2</v>
      </c>
      <c r="CW40" s="419">
        <v>8.4542294725854797E-2</v>
      </c>
      <c r="CX40" s="419">
        <v>1.5863015913399201E-2</v>
      </c>
      <c r="CY40" s="417">
        <v>2.8440217014049198E-3</v>
      </c>
      <c r="CZ40" s="419">
        <v>1.8013597096159399E-2</v>
      </c>
      <c r="DA40" s="419">
        <v>1.9646305077101302E-3</v>
      </c>
      <c r="DB40" s="417">
        <v>2.67292654936571E-2</v>
      </c>
      <c r="DC40" s="419">
        <v>0.144421476372049</v>
      </c>
      <c r="DD40" s="419">
        <v>2.43723718674018E-2</v>
      </c>
      <c r="DE40" s="417">
        <v>9.8826877892487397E-2</v>
      </c>
      <c r="DF40" s="419">
        <v>0.21054814235227301</v>
      </c>
      <c r="DG40" s="419">
        <v>1.8933972741619998E-2</v>
      </c>
      <c r="DH40" s="417">
        <v>4.0481666492127397E-3</v>
      </c>
      <c r="DI40" s="419">
        <v>3.4085748723105602E-2</v>
      </c>
      <c r="DJ40" s="419">
        <v>8.6048318389744007E-3</v>
      </c>
      <c r="DK40" s="417">
        <v>781.70294509345501</v>
      </c>
      <c r="DL40" s="419">
        <v>93.453267878947102</v>
      </c>
      <c r="DM40" s="419">
        <v>1.5908418821675999E-2</v>
      </c>
      <c r="DN40" s="417">
        <v>12.2065424787629</v>
      </c>
      <c r="DO40" s="419">
        <v>1.1640647136196201</v>
      </c>
      <c r="DP40" s="419">
        <v>1.8035390165690201E-3</v>
      </c>
      <c r="DQ40" s="417">
        <v>19.741789466708401</v>
      </c>
      <c r="DR40" s="419">
        <v>3.1160292831571699</v>
      </c>
      <c r="DS40" s="419">
        <v>1.85831675377984E-3</v>
      </c>
      <c r="DT40" s="417">
        <v>1.8249485278161901</v>
      </c>
      <c r="DU40" s="419">
        <v>0.45457760412954201</v>
      </c>
      <c r="DV40" s="419">
        <v>1.51959818208897E-3</v>
      </c>
      <c r="DW40" s="417">
        <v>5.7292099169944102</v>
      </c>
      <c r="DX40" s="419">
        <v>1.61000714742906</v>
      </c>
      <c r="DY40" s="419">
        <v>0</v>
      </c>
      <c r="DZ40" s="417">
        <v>0.58347974620022203</v>
      </c>
      <c r="EA40" s="419">
        <v>0.43870338782671497</v>
      </c>
      <c r="EB40" s="419">
        <v>0</v>
      </c>
      <c r="EC40" s="417">
        <v>10.7861496755636</v>
      </c>
      <c r="ED40" s="419">
        <v>1.53585361933179</v>
      </c>
      <c r="EE40" s="419">
        <v>0</v>
      </c>
      <c r="EF40" s="417">
        <v>0.32214263574475299</v>
      </c>
      <c r="EG40" s="419">
        <v>0.34561214645681598</v>
      </c>
      <c r="EH40" s="419">
        <v>0</v>
      </c>
      <c r="EI40" s="417">
        <v>2.1348630319256701E-2</v>
      </c>
      <c r="EJ40" s="419">
        <v>4.1875296876960698E-2</v>
      </c>
      <c r="EK40" s="419">
        <v>2.3043338509527601E-3</v>
      </c>
      <c r="EL40" s="417">
        <v>9.7338452679953197E-2</v>
      </c>
      <c r="EM40" s="419">
        <v>0.17296866287058599</v>
      </c>
      <c r="EN40" s="419">
        <v>0</v>
      </c>
      <c r="EO40" s="417">
        <v>1.12242315294792E-2</v>
      </c>
      <c r="EP40" s="419">
        <v>2.7533298219719501E-2</v>
      </c>
      <c r="EQ40" s="419">
        <v>1.9425214913002501E-3</v>
      </c>
      <c r="ER40" s="417">
        <v>2.0314338331762102E-2</v>
      </c>
      <c r="ES40" s="419">
        <v>7.0622025819104595E-2</v>
      </c>
      <c r="ET40" s="419">
        <v>5.3387694148135396E-3</v>
      </c>
      <c r="EU40" s="420">
        <v>0</v>
      </c>
      <c r="EV40" s="419">
        <v>2.73314072744227E-5</v>
      </c>
      <c r="EW40" s="419">
        <v>0</v>
      </c>
      <c r="EX40" s="417">
        <v>9.6702981930591805E-3</v>
      </c>
      <c r="EY40" s="419">
        <v>5.79454306139549E-2</v>
      </c>
      <c r="EZ40" s="419">
        <v>0</v>
      </c>
      <c r="FA40" s="420">
        <v>0</v>
      </c>
      <c r="FB40" s="419">
        <v>0</v>
      </c>
      <c r="FC40" s="419">
        <v>0</v>
      </c>
      <c r="FD40" s="420">
        <v>0</v>
      </c>
      <c r="FE40" s="419">
        <v>0</v>
      </c>
      <c r="FF40" s="419">
        <v>0</v>
      </c>
      <c r="FG40" s="417">
        <v>5.46876596538511</v>
      </c>
      <c r="FH40" s="419">
        <v>1.4689618060626399</v>
      </c>
      <c r="FI40" s="419">
        <v>1.7825114624924199E-2</v>
      </c>
      <c r="FJ40" s="420">
        <v>9.2280343132563794E-2</v>
      </c>
      <c r="FK40" s="419">
        <v>1.6529978234172699E-2</v>
      </c>
      <c r="FL40" s="419">
        <v>9.2280343132563794E-2</v>
      </c>
      <c r="FM40" s="417">
        <v>3.5166991568199098E-3</v>
      </c>
      <c r="FN40" s="419">
        <v>1.95472051679292E-2</v>
      </c>
      <c r="FO40" s="419">
        <v>2.97899835134623E-3</v>
      </c>
      <c r="FP40" s="420">
        <v>2.8816805135888101E-3</v>
      </c>
      <c r="FQ40" s="419">
        <v>1.06021247774555E-2</v>
      </c>
      <c r="FR40" s="419">
        <v>2.8816805135888101E-3</v>
      </c>
    </row>
    <row r="41" spans="2:174">
      <c r="B41" s="73" t="s">
        <v>17</v>
      </c>
      <c r="C41" s="73" t="s">
        <v>51</v>
      </c>
      <c r="D41" s="143" t="s">
        <v>117</v>
      </c>
      <c r="E41" s="143">
        <v>34.299999999999997</v>
      </c>
      <c r="F41" s="143">
        <v>240</v>
      </c>
      <c r="G41" s="397" t="s">
        <v>315</v>
      </c>
      <c r="H41" s="73" t="s">
        <v>99</v>
      </c>
      <c r="I41" s="416" t="s">
        <v>1167</v>
      </c>
      <c r="J41" s="416">
        <v>6</v>
      </c>
      <c r="K41" s="416" t="s">
        <v>1159</v>
      </c>
      <c r="L41" s="416" t="s">
        <v>1161</v>
      </c>
      <c r="M41" s="421" t="s">
        <v>32</v>
      </c>
      <c r="N41" s="73">
        <v>1.3</v>
      </c>
      <c r="P41" s="417">
        <v>7.5075193402966702</v>
      </c>
      <c r="Q41" s="418">
        <v>2.7976457279717302</v>
      </c>
      <c r="R41" s="418">
        <v>8.6145041997133395E-2</v>
      </c>
      <c r="S41" s="417">
        <v>9.3174461419312404</v>
      </c>
      <c r="T41" s="418">
        <v>7.5222338044332604</v>
      </c>
      <c r="U41" s="418">
        <v>2.03642765185276</v>
      </c>
      <c r="V41" s="417">
        <v>52799.196676081003</v>
      </c>
      <c r="W41" s="418">
        <v>8785.1888277857397</v>
      </c>
      <c r="X41" s="418">
        <v>0.51831256609561405</v>
      </c>
      <c r="Y41" s="417">
        <v>293.063826376061</v>
      </c>
      <c r="Z41" s="418">
        <v>467.59186274439998</v>
      </c>
      <c r="AA41" s="418">
        <v>1.0625832998359399</v>
      </c>
      <c r="AB41" s="417">
        <v>131198.46278183101</v>
      </c>
      <c r="AC41" s="419">
        <v>15406.392501423001</v>
      </c>
      <c r="AD41" s="419">
        <v>1.69934894163174</v>
      </c>
      <c r="AE41" s="417">
        <v>286278.80033854698</v>
      </c>
      <c r="AF41" s="419">
        <v>17568.774562119099</v>
      </c>
      <c r="AG41" s="419">
        <v>345.05708048373799</v>
      </c>
      <c r="AH41" s="417">
        <v>13.156149482955801</v>
      </c>
      <c r="AI41" s="419">
        <v>14.9278179028537</v>
      </c>
      <c r="AJ41" s="419">
        <v>4.4122936102752197</v>
      </c>
      <c r="AK41" s="417">
        <v>508.114718959615</v>
      </c>
      <c r="AL41" s="419">
        <v>235.54976647360701</v>
      </c>
      <c r="AM41" s="419">
        <v>50.536793769078798</v>
      </c>
      <c r="AN41" s="420">
        <v>75.451249164817398</v>
      </c>
      <c r="AO41" s="419">
        <v>198.00911175485501</v>
      </c>
      <c r="AP41" s="419">
        <v>75.451249164817398</v>
      </c>
      <c r="AQ41" s="417">
        <v>11215.595232964</v>
      </c>
      <c r="AR41" s="419">
        <v>9260.1288622919692</v>
      </c>
      <c r="AS41" s="419">
        <v>1.3133194211341299</v>
      </c>
      <c r="AT41" s="417">
        <v>45139.235192775297</v>
      </c>
      <c r="AU41" s="419">
        <v>5928.5874801160098</v>
      </c>
      <c r="AV41" s="419">
        <v>55.330673764375597</v>
      </c>
      <c r="AW41" s="417">
        <v>4.3618867980109597</v>
      </c>
      <c r="AX41" s="419">
        <v>1.35278641377312</v>
      </c>
      <c r="AY41" s="419">
        <v>0.25462995202399202</v>
      </c>
      <c r="AZ41" s="417">
        <v>290.660392190138</v>
      </c>
      <c r="BA41" s="419">
        <v>239.92570437827899</v>
      </c>
      <c r="BB41" s="419">
        <v>0.80261192288928795</v>
      </c>
      <c r="BC41" s="417">
        <v>1.05419859022329</v>
      </c>
      <c r="BD41" s="419">
        <v>0.66112450812715495</v>
      </c>
      <c r="BE41" s="419">
        <v>0.19010798445787</v>
      </c>
      <c r="BF41" s="420">
        <v>9.8905300766873996</v>
      </c>
      <c r="BG41" s="419">
        <v>22.132627000216001</v>
      </c>
      <c r="BH41" s="419">
        <v>9.8905300766873996</v>
      </c>
      <c r="BI41" s="417">
        <v>33.530326160054202</v>
      </c>
      <c r="BJ41" s="419">
        <v>30.791079583164301</v>
      </c>
      <c r="BK41" s="419">
        <v>0.36317744387717099</v>
      </c>
      <c r="BL41" s="417">
        <v>3359.71159835857</v>
      </c>
      <c r="BM41" s="419">
        <v>3474.4411009977698</v>
      </c>
      <c r="BN41" s="419">
        <v>1.45594204273533</v>
      </c>
      <c r="BO41" s="417">
        <v>3286.7067723638702</v>
      </c>
      <c r="BP41" s="419">
        <v>3058.32958715224</v>
      </c>
      <c r="BQ41" s="419">
        <v>2.6378699188836801</v>
      </c>
      <c r="BR41" s="417">
        <v>0.38199395995753899</v>
      </c>
      <c r="BS41" s="419">
        <v>0.46311069144946299</v>
      </c>
      <c r="BT41" s="419">
        <v>1.16597750340738E-2</v>
      </c>
      <c r="BU41" s="420">
        <v>1.1845565082093299</v>
      </c>
      <c r="BV41" s="419">
        <v>2.6741417113033599</v>
      </c>
      <c r="BW41" s="419">
        <v>1.1845565082093299</v>
      </c>
      <c r="BX41" s="417">
        <v>1.04134444861317</v>
      </c>
      <c r="BY41" s="419">
        <v>0.53561910645673305</v>
      </c>
      <c r="BZ41" s="419">
        <v>9.7092888978676004E-2</v>
      </c>
      <c r="CA41" s="417">
        <v>13.372358942060901</v>
      </c>
      <c r="CB41" s="419">
        <v>5.8616774256274304</v>
      </c>
      <c r="CC41" s="419">
        <v>0.398888600249801</v>
      </c>
      <c r="CD41" s="417">
        <v>145.10529916564701</v>
      </c>
      <c r="CE41" s="419">
        <v>135.587833529904</v>
      </c>
      <c r="CF41" s="419">
        <v>2.5142436029473102E-2</v>
      </c>
      <c r="CG41" s="417">
        <v>1.1729023393929201</v>
      </c>
      <c r="CH41" s="419">
        <v>0.91206406688266595</v>
      </c>
      <c r="CI41" s="419">
        <v>0.18897751394682599</v>
      </c>
      <c r="CJ41" s="420">
        <v>0.117496934070853</v>
      </c>
      <c r="CK41" s="419">
        <v>0.38235914187520398</v>
      </c>
      <c r="CL41" s="419">
        <v>0.117496934070853</v>
      </c>
      <c r="CM41" s="417">
        <v>5.5266395940570101</v>
      </c>
      <c r="CN41" s="419">
        <v>6.0462728011175697</v>
      </c>
      <c r="CO41" s="419">
        <v>2.2114369864364599E-2</v>
      </c>
      <c r="CP41" s="417">
        <v>1148.49153839527</v>
      </c>
      <c r="CQ41" s="419">
        <v>162.39233337774201</v>
      </c>
      <c r="CR41" s="419">
        <v>2.3079021397782101E-2</v>
      </c>
      <c r="CS41" s="417">
        <v>0.75244706791293003</v>
      </c>
      <c r="CT41" s="419">
        <v>1.5188412549369801</v>
      </c>
      <c r="CU41" s="419">
        <v>7.4537193242142702E-3</v>
      </c>
      <c r="CV41" s="417">
        <v>4.3204952520220097</v>
      </c>
      <c r="CW41" s="419">
        <v>18.9486631203911</v>
      </c>
      <c r="CX41" s="419">
        <v>1.5863015913399201E-2</v>
      </c>
      <c r="CY41" s="417">
        <v>0.32649371921556802</v>
      </c>
      <c r="CZ41" s="419">
        <v>0.69978310257733101</v>
      </c>
      <c r="DA41" s="419">
        <v>1.9646305077101302E-3</v>
      </c>
      <c r="DB41" s="417">
        <v>9.04883321172993E-2</v>
      </c>
      <c r="DC41" s="419">
        <v>0.27361779529209002</v>
      </c>
      <c r="DD41" s="419">
        <v>2.43723718674018E-2</v>
      </c>
      <c r="DE41" s="417">
        <v>5.6893592313324401E-2</v>
      </c>
      <c r="DF41" s="419">
        <v>0.117265702740718</v>
      </c>
      <c r="DG41" s="419">
        <v>1.8933972741619998E-2</v>
      </c>
      <c r="DH41" s="417">
        <v>2.3309739811367799E-2</v>
      </c>
      <c r="DI41" s="419">
        <v>6.47332715304966E-2</v>
      </c>
      <c r="DJ41" s="419">
        <v>8.6048318389744007E-3</v>
      </c>
      <c r="DK41" s="417">
        <v>1774.5640598098801</v>
      </c>
      <c r="DL41" s="419">
        <v>1878.1193968285299</v>
      </c>
      <c r="DM41" s="419">
        <v>1.5908418821675999E-2</v>
      </c>
      <c r="DN41" s="417">
        <v>12.9877814733207</v>
      </c>
      <c r="DO41" s="419">
        <v>2.1194014960662702</v>
      </c>
      <c r="DP41" s="419">
        <v>1.8035390165690201E-3</v>
      </c>
      <c r="DQ41" s="417">
        <v>20.865692589198201</v>
      </c>
      <c r="DR41" s="419">
        <v>3.7448690316026298</v>
      </c>
      <c r="DS41" s="419">
        <v>1.85831675377984E-3</v>
      </c>
      <c r="DT41" s="417">
        <v>1.98267760936564</v>
      </c>
      <c r="DU41" s="419">
        <v>0.56074695190030099</v>
      </c>
      <c r="DV41" s="419">
        <v>1.51959818208897E-3</v>
      </c>
      <c r="DW41" s="417">
        <v>6.2107558045156503</v>
      </c>
      <c r="DX41" s="419">
        <v>2.5467562855304902</v>
      </c>
      <c r="DY41" s="419">
        <v>0</v>
      </c>
      <c r="DZ41" s="417">
        <v>0.69865093669771605</v>
      </c>
      <c r="EA41" s="419">
        <v>0.65870110223340494</v>
      </c>
      <c r="EB41" s="419">
        <v>0</v>
      </c>
      <c r="EC41" s="417">
        <v>10.899168873425801</v>
      </c>
      <c r="ED41" s="419">
        <v>2.2008788468627198</v>
      </c>
      <c r="EE41" s="419">
        <v>0</v>
      </c>
      <c r="EF41" s="417">
        <v>0.38387822887233403</v>
      </c>
      <c r="EG41" s="419">
        <v>0.86232769610016802</v>
      </c>
      <c r="EH41" s="419">
        <v>0</v>
      </c>
      <c r="EI41" s="417">
        <v>4.9443985517933102E-2</v>
      </c>
      <c r="EJ41" s="419">
        <v>0.166232820047896</v>
      </c>
      <c r="EK41" s="419">
        <v>2.3043338509527601E-3</v>
      </c>
      <c r="EL41" s="417">
        <v>0.20729500044625901</v>
      </c>
      <c r="EM41" s="419">
        <v>0.71167813843544303</v>
      </c>
      <c r="EN41" s="419">
        <v>0</v>
      </c>
      <c r="EO41" s="417">
        <v>3.7589750307268403E-2</v>
      </c>
      <c r="EP41" s="419">
        <v>0.116992226672887</v>
      </c>
      <c r="EQ41" s="419">
        <v>1.9425214913002501E-3</v>
      </c>
      <c r="ER41" s="417">
        <v>9.7555612477583195E-2</v>
      </c>
      <c r="ES41" s="419">
        <v>0.35814520305393999</v>
      </c>
      <c r="ET41" s="419">
        <v>5.3387694148135396E-3</v>
      </c>
      <c r="EU41" s="417">
        <v>1.2838037620631E-2</v>
      </c>
      <c r="EV41" s="419">
        <v>6.5052731459627602E-2</v>
      </c>
      <c r="EW41" s="419">
        <v>0</v>
      </c>
      <c r="EX41" s="417">
        <v>0.103426305781358</v>
      </c>
      <c r="EY41" s="419">
        <v>0.44472236784171099</v>
      </c>
      <c r="EZ41" s="419">
        <v>0</v>
      </c>
      <c r="FA41" s="420">
        <v>0</v>
      </c>
      <c r="FB41" s="419">
        <v>4.99982799231267E-2</v>
      </c>
      <c r="FC41" s="419">
        <v>0</v>
      </c>
      <c r="FD41" s="420">
        <v>0</v>
      </c>
      <c r="FE41" s="419">
        <v>0</v>
      </c>
      <c r="FF41" s="419">
        <v>0</v>
      </c>
      <c r="FG41" s="417">
        <v>5.9196345224812497</v>
      </c>
      <c r="FH41" s="419">
        <v>2.1421073477685599</v>
      </c>
      <c r="FI41" s="419">
        <v>1.7825114624924199E-2</v>
      </c>
      <c r="FJ41" s="420">
        <v>9.2280343132563794E-2</v>
      </c>
      <c r="FK41" s="419">
        <v>2.5133223269277902E-2</v>
      </c>
      <c r="FL41" s="419">
        <v>9.2280343132563794E-2</v>
      </c>
      <c r="FM41" s="417">
        <v>8.6032863776300206E-2</v>
      </c>
      <c r="FN41" s="419">
        <v>0.54687310474561501</v>
      </c>
      <c r="FO41" s="419">
        <v>2.97899835134623E-3</v>
      </c>
      <c r="FP41" s="417">
        <v>1.8689915953224199E-2</v>
      </c>
      <c r="FQ41" s="419">
        <v>0.12814433267664899</v>
      </c>
      <c r="FR41" s="419">
        <v>2.8816805135888101E-3</v>
      </c>
    </row>
    <row r="42" spans="2:174">
      <c r="B42" s="73" t="s">
        <v>17</v>
      </c>
      <c r="C42" s="73" t="s">
        <v>51</v>
      </c>
      <c r="D42" s="143" t="s">
        <v>117</v>
      </c>
      <c r="E42" s="73">
        <v>34.299999999999997</v>
      </c>
      <c r="F42" s="143">
        <v>240</v>
      </c>
      <c r="G42" s="397" t="s">
        <v>315</v>
      </c>
      <c r="H42" s="73" t="s">
        <v>99</v>
      </c>
      <c r="I42" s="416" t="s">
        <v>1167</v>
      </c>
      <c r="J42" s="416">
        <v>6</v>
      </c>
      <c r="K42" s="416" t="s">
        <v>1159</v>
      </c>
      <c r="L42" s="416" t="s">
        <v>1161</v>
      </c>
      <c r="M42" s="421" t="s">
        <v>32</v>
      </c>
      <c r="N42" s="73">
        <v>1.3</v>
      </c>
      <c r="P42" s="417">
        <v>7.7370953525647099</v>
      </c>
      <c r="Q42" s="418">
        <v>1.7350234273514</v>
      </c>
      <c r="R42" s="418">
        <v>8.6145041997133395E-2</v>
      </c>
      <c r="S42" s="417">
        <v>9.2738367157580601</v>
      </c>
      <c r="T42" s="418">
        <v>3.23852759044959</v>
      </c>
      <c r="U42" s="418">
        <v>2.03642765185276</v>
      </c>
      <c r="V42" s="417">
        <v>53906.6438461613</v>
      </c>
      <c r="W42" s="418">
        <v>6989.7460103247404</v>
      </c>
      <c r="X42" s="418">
        <v>0.51831256609561405</v>
      </c>
      <c r="Y42" s="417">
        <v>152.77850733798601</v>
      </c>
      <c r="Z42" s="418">
        <v>91.253192991702605</v>
      </c>
      <c r="AA42" s="418">
        <v>1.0625832998359399</v>
      </c>
      <c r="AB42" s="417">
        <v>134117.82810291601</v>
      </c>
      <c r="AC42" s="419">
        <v>11639.643788491099</v>
      </c>
      <c r="AD42" s="419">
        <v>1.69934894163174</v>
      </c>
      <c r="AE42" s="417">
        <v>283277.62784519797</v>
      </c>
      <c r="AF42" s="419">
        <v>11462.828075126299</v>
      </c>
      <c r="AG42" s="419">
        <v>345.05708048373799</v>
      </c>
      <c r="AH42" s="417">
        <v>16.542763492869899</v>
      </c>
      <c r="AI42" s="419">
        <v>16.861660977226698</v>
      </c>
      <c r="AJ42" s="419">
        <v>4.4122936102752197</v>
      </c>
      <c r="AK42" s="417">
        <v>578.37580947875495</v>
      </c>
      <c r="AL42" s="419">
        <v>171.31033235311301</v>
      </c>
      <c r="AM42" s="419">
        <v>50.536793769078798</v>
      </c>
      <c r="AN42" s="420">
        <v>75.451249164817398</v>
      </c>
      <c r="AO42" s="419">
        <v>149.18433891063901</v>
      </c>
      <c r="AP42" s="419">
        <v>75.451249164817398</v>
      </c>
      <c r="AQ42" s="417">
        <v>7001.13263999418</v>
      </c>
      <c r="AR42" s="419">
        <v>2024.5404514697</v>
      </c>
      <c r="AS42" s="419">
        <v>1.3133194211341299</v>
      </c>
      <c r="AT42" s="417">
        <v>46307.360035932703</v>
      </c>
      <c r="AU42" s="419">
        <v>2851.65396783591</v>
      </c>
      <c r="AV42" s="419">
        <v>55.330673764375597</v>
      </c>
      <c r="AW42" s="417">
        <v>4.2918789329141003</v>
      </c>
      <c r="AX42" s="419">
        <v>1.4170159155716999</v>
      </c>
      <c r="AY42" s="419">
        <v>0.25462995202399202</v>
      </c>
      <c r="AZ42" s="417">
        <v>243.51776907901299</v>
      </c>
      <c r="BA42" s="419">
        <v>46.613004729020503</v>
      </c>
      <c r="BB42" s="419">
        <v>0.80261192288928795</v>
      </c>
      <c r="BC42" s="417">
        <v>1.10592026246188</v>
      </c>
      <c r="BD42" s="419">
        <v>0.52132655928059402</v>
      </c>
      <c r="BE42" s="419">
        <v>0.19010798445787</v>
      </c>
      <c r="BF42" s="417">
        <v>11.7624584579545</v>
      </c>
      <c r="BG42" s="419">
        <v>22.732060723217099</v>
      </c>
      <c r="BH42" s="419">
        <v>9.8905300766873996</v>
      </c>
      <c r="BI42" s="417">
        <v>24.974947375024399</v>
      </c>
      <c r="BJ42" s="419">
        <v>13.989560001450799</v>
      </c>
      <c r="BK42" s="419">
        <v>0.36317744387717099</v>
      </c>
      <c r="BL42" s="417">
        <v>2060.0858019862699</v>
      </c>
      <c r="BM42" s="419">
        <v>860.28756625756603</v>
      </c>
      <c r="BN42" s="419">
        <v>1.45594204273533</v>
      </c>
      <c r="BO42" s="417">
        <v>2192.3360667033598</v>
      </c>
      <c r="BP42" s="419">
        <v>890.63919493039202</v>
      </c>
      <c r="BQ42" s="419">
        <v>2.6378699188836801</v>
      </c>
      <c r="BR42" s="417">
        <v>0.23765345294732901</v>
      </c>
      <c r="BS42" s="419">
        <v>0.158178430844334</v>
      </c>
      <c r="BT42" s="419">
        <v>1.16597750340738E-2</v>
      </c>
      <c r="BU42" s="417">
        <v>1.32610100168931</v>
      </c>
      <c r="BV42" s="419">
        <v>3.0026475641030999</v>
      </c>
      <c r="BW42" s="419">
        <v>1.1845565082093299</v>
      </c>
      <c r="BX42" s="417">
        <v>0.88181770376208002</v>
      </c>
      <c r="BY42" s="419">
        <v>0.57214061083985701</v>
      </c>
      <c r="BZ42" s="419">
        <v>9.7092888978676004E-2</v>
      </c>
      <c r="CA42" s="417">
        <v>10.5457471028499</v>
      </c>
      <c r="CB42" s="419">
        <v>4.0443650502091604</v>
      </c>
      <c r="CC42" s="419">
        <v>0.398888600249801</v>
      </c>
      <c r="CD42" s="417">
        <v>94.979390669736404</v>
      </c>
      <c r="CE42" s="419">
        <v>16.7307754181363</v>
      </c>
      <c r="CF42" s="419">
        <v>2.5142436029473102E-2</v>
      </c>
      <c r="CG42" s="417">
        <v>1.1707845505152801</v>
      </c>
      <c r="CH42" s="419">
        <v>1.0091142075274599</v>
      </c>
      <c r="CI42" s="419">
        <v>0.18897751394682599</v>
      </c>
      <c r="CJ42" s="420">
        <v>0.117496934070853</v>
      </c>
      <c r="CK42" s="419">
        <v>0.32643518954649198</v>
      </c>
      <c r="CL42" s="419">
        <v>0.117496934070853</v>
      </c>
      <c r="CM42" s="417">
        <v>2.7893260964454498</v>
      </c>
      <c r="CN42" s="419">
        <v>1.13362239438487</v>
      </c>
      <c r="CO42" s="419">
        <v>2.2114369864364599E-2</v>
      </c>
      <c r="CP42" s="417">
        <v>1194.3354097215799</v>
      </c>
      <c r="CQ42" s="419">
        <v>138.24965624441299</v>
      </c>
      <c r="CR42" s="419">
        <v>2.3079021397782101E-2</v>
      </c>
      <c r="CS42" s="417">
        <v>0.52843234723436106</v>
      </c>
      <c r="CT42" s="419">
        <v>0.49712285079723301</v>
      </c>
      <c r="CU42" s="419">
        <v>7.4537193242142702E-3</v>
      </c>
      <c r="CV42" s="417">
        <v>0.71541249046383304</v>
      </c>
      <c r="CW42" s="419">
        <v>0.509871819956215</v>
      </c>
      <c r="CX42" s="419">
        <v>1.5863015913399201E-2</v>
      </c>
      <c r="CY42" s="417">
        <v>0.26753637110717199</v>
      </c>
      <c r="CZ42" s="419">
        <v>0.47051958566031099</v>
      </c>
      <c r="DA42" s="419">
        <v>1.9646305077101302E-3</v>
      </c>
      <c r="DB42" s="417">
        <v>8.0111678756770596E-2</v>
      </c>
      <c r="DC42" s="419">
        <v>0.16192801604422499</v>
      </c>
      <c r="DD42" s="419">
        <v>2.43723718674018E-2</v>
      </c>
      <c r="DE42" s="417">
        <v>5.3603553721071798E-2</v>
      </c>
      <c r="DF42" s="419">
        <v>0.13296151870183601</v>
      </c>
      <c r="DG42" s="419">
        <v>1.8933972741619998E-2</v>
      </c>
      <c r="DH42" s="420">
        <v>8.6048318389744007E-3</v>
      </c>
      <c r="DI42" s="419">
        <v>4.7545570418259701E-4</v>
      </c>
      <c r="DJ42" s="419">
        <v>8.6048318389744007E-3</v>
      </c>
      <c r="DK42" s="417">
        <v>1040.67444049703</v>
      </c>
      <c r="DL42" s="419">
        <v>323.019254471897</v>
      </c>
      <c r="DM42" s="419">
        <v>1.5908418821675999E-2</v>
      </c>
      <c r="DN42" s="417">
        <v>14.899205794661199</v>
      </c>
      <c r="DO42" s="419">
        <v>2.7050436042404198</v>
      </c>
      <c r="DP42" s="419">
        <v>1.8035390165690201E-3</v>
      </c>
      <c r="DQ42" s="417">
        <v>23.515517562579799</v>
      </c>
      <c r="DR42" s="419">
        <v>4.2410292403302998</v>
      </c>
      <c r="DS42" s="419">
        <v>1.85831675377984E-3</v>
      </c>
      <c r="DT42" s="417">
        <v>2.27710050692813</v>
      </c>
      <c r="DU42" s="419">
        <v>0.29853927614695802</v>
      </c>
      <c r="DV42" s="419">
        <v>1.51959818208897E-3</v>
      </c>
      <c r="DW42" s="417">
        <v>6.7463136828791104</v>
      </c>
      <c r="DX42" s="419">
        <v>2.1133146297146101</v>
      </c>
      <c r="DY42" s="419">
        <v>0</v>
      </c>
      <c r="DZ42" s="417">
        <v>0.63681293713525999</v>
      </c>
      <c r="EA42" s="419">
        <v>0.67539608059399203</v>
      </c>
      <c r="EB42" s="419">
        <v>0</v>
      </c>
      <c r="EC42" s="417">
        <v>10.521147055567001</v>
      </c>
      <c r="ED42" s="419">
        <v>2.0897874739147499</v>
      </c>
      <c r="EE42" s="419">
        <v>0</v>
      </c>
      <c r="EF42" s="417">
        <v>0.352642088479792</v>
      </c>
      <c r="EG42" s="419">
        <v>0.45588101422410099</v>
      </c>
      <c r="EH42" s="419">
        <v>0</v>
      </c>
      <c r="EI42" s="417">
        <v>2.9304873250461699E-2</v>
      </c>
      <c r="EJ42" s="419">
        <v>4.3096854503944397E-2</v>
      </c>
      <c r="EK42" s="419">
        <v>2.3043338509527601E-3</v>
      </c>
      <c r="EL42" s="417">
        <v>0.14208296068961301</v>
      </c>
      <c r="EM42" s="419">
        <v>0.154422463826213</v>
      </c>
      <c r="EN42" s="419">
        <v>0</v>
      </c>
      <c r="EO42" s="417">
        <v>2.16040733246485E-2</v>
      </c>
      <c r="EP42" s="419">
        <v>4.1572971970081099E-2</v>
      </c>
      <c r="EQ42" s="419">
        <v>1.9425214913002501E-3</v>
      </c>
      <c r="ER42" s="417">
        <v>6.3062954699766693E-2</v>
      </c>
      <c r="ES42" s="419">
        <v>0.20629925889103401</v>
      </c>
      <c r="ET42" s="419">
        <v>5.3387694148135396E-3</v>
      </c>
      <c r="EU42" s="417">
        <v>1.03845922622701E-2</v>
      </c>
      <c r="EV42" s="419">
        <v>2.7791734092680299E-2</v>
      </c>
      <c r="EW42" s="419">
        <v>0</v>
      </c>
      <c r="EX42" s="417">
        <v>2.0513610941025901E-2</v>
      </c>
      <c r="EY42" s="419">
        <v>8.1411097780154901E-2</v>
      </c>
      <c r="EZ42" s="419">
        <v>0</v>
      </c>
      <c r="FA42" s="420">
        <v>0</v>
      </c>
      <c r="FB42" s="419">
        <v>1.8527029486435101E-2</v>
      </c>
      <c r="FC42" s="419">
        <v>0</v>
      </c>
      <c r="FD42" s="420">
        <v>0</v>
      </c>
      <c r="FE42" s="419">
        <v>0</v>
      </c>
      <c r="FF42" s="419">
        <v>0</v>
      </c>
      <c r="FG42" s="417">
        <v>5.4476570448518498</v>
      </c>
      <c r="FH42" s="419">
        <v>0.83391254700102302</v>
      </c>
      <c r="FI42" s="419">
        <v>1.7825114624924199E-2</v>
      </c>
      <c r="FJ42" s="420">
        <v>9.2280343132563794E-2</v>
      </c>
      <c r="FK42" s="419">
        <v>2.0911726090735699E-2</v>
      </c>
      <c r="FL42" s="419">
        <v>9.2280343132563794E-2</v>
      </c>
      <c r="FM42" s="417">
        <v>4.9641773233665198E-2</v>
      </c>
      <c r="FN42" s="419">
        <v>0.15634655304417699</v>
      </c>
      <c r="FO42" s="419">
        <v>2.97899835134623E-3</v>
      </c>
      <c r="FP42" s="417">
        <v>1.52650730586299E-2</v>
      </c>
      <c r="FQ42" s="419">
        <v>4.13409035190134E-2</v>
      </c>
      <c r="FR42" s="419">
        <v>2.8816805135888101E-3</v>
      </c>
    </row>
    <row r="43" spans="2:174">
      <c r="B43" s="73" t="s">
        <v>17</v>
      </c>
      <c r="C43" s="73" t="s">
        <v>51</v>
      </c>
      <c r="D43" s="143" t="s">
        <v>117</v>
      </c>
      <c r="E43" s="143">
        <v>34.299999999999997</v>
      </c>
      <c r="F43" s="143">
        <v>240</v>
      </c>
      <c r="G43" s="397" t="s">
        <v>315</v>
      </c>
      <c r="H43" s="73" t="s">
        <v>99</v>
      </c>
      <c r="I43" s="416" t="s">
        <v>1168</v>
      </c>
      <c r="J43" s="416">
        <v>7</v>
      </c>
      <c r="K43" s="416" t="s">
        <v>1159</v>
      </c>
      <c r="L43" s="416" t="s">
        <v>1160</v>
      </c>
      <c r="M43" s="421" t="s">
        <v>32</v>
      </c>
      <c r="N43" s="73">
        <v>1.3</v>
      </c>
      <c r="P43" s="417">
        <v>5.1083887739659701</v>
      </c>
      <c r="Q43" s="418">
        <v>1.63126819759393</v>
      </c>
      <c r="R43" s="418">
        <v>9.8995588108662505E-2</v>
      </c>
      <c r="S43" s="417">
        <v>10.380714321492</v>
      </c>
      <c r="T43" s="418">
        <v>9.7351127677091807</v>
      </c>
      <c r="U43" s="418">
        <v>2.1707124603213299</v>
      </c>
      <c r="V43" s="417">
        <v>53974.170730395002</v>
      </c>
      <c r="W43" s="418">
        <v>3345.2541747912901</v>
      </c>
      <c r="X43" s="418">
        <v>0.70322187439259398</v>
      </c>
      <c r="Y43" s="417">
        <v>366.03375047871799</v>
      </c>
      <c r="Z43" s="418">
        <v>167.03405308629101</v>
      </c>
      <c r="AA43" s="418">
        <v>1.1044136055946701</v>
      </c>
      <c r="AB43" s="417">
        <v>137320.45843119701</v>
      </c>
      <c r="AC43" s="419">
        <v>7617.9841288378502</v>
      </c>
      <c r="AD43" s="419">
        <v>2.4795353488203502</v>
      </c>
      <c r="AE43" s="417">
        <v>278534.45988549601</v>
      </c>
      <c r="AF43" s="419">
        <v>8441.4073965368007</v>
      </c>
      <c r="AG43" s="419">
        <v>739.69386894650404</v>
      </c>
      <c r="AH43" s="417">
        <v>15.354464204390901</v>
      </c>
      <c r="AI43" s="419">
        <v>18.510568583113599</v>
      </c>
      <c r="AJ43" s="419">
        <v>5.1487790809110097</v>
      </c>
      <c r="AK43" s="417">
        <v>692.97400269409604</v>
      </c>
      <c r="AL43" s="419">
        <v>222.55522714365901</v>
      </c>
      <c r="AM43" s="419">
        <v>57.7495562999515</v>
      </c>
      <c r="AN43" s="417">
        <v>189.683552878092</v>
      </c>
      <c r="AO43" s="419">
        <v>401.53987991886203</v>
      </c>
      <c r="AP43" s="419">
        <v>81.024136828209393</v>
      </c>
      <c r="AQ43" s="417">
        <v>6045.6575043188896</v>
      </c>
      <c r="AR43" s="419">
        <v>2669.3084342887601</v>
      </c>
      <c r="AS43" s="419">
        <v>2.4092803626355299</v>
      </c>
      <c r="AT43" s="417">
        <v>47850.0161388985</v>
      </c>
      <c r="AU43" s="419">
        <v>2835.6985489926301</v>
      </c>
      <c r="AV43" s="419">
        <v>74.363018891042302</v>
      </c>
      <c r="AW43" s="417">
        <v>4.3271136893759197</v>
      </c>
      <c r="AX43" s="419">
        <v>1.1817596298299899</v>
      </c>
      <c r="AY43" s="419">
        <v>0.26600072319240597</v>
      </c>
      <c r="AZ43" s="417">
        <v>258.93698930907499</v>
      </c>
      <c r="BA43" s="419">
        <v>90.063081384118306</v>
      </c>
      <c r="BB43" s="419">
        <v>1.0268332621351799</v>
      </c>
      <c r="BC43" s="420">
        <v>0.26263462412396099</v>
      </c>
      <c r="BD43" s="419">
        <v>0.65039956455860104</v>
      </c>
      <c r="BE43" s="419">
        <v>0.26263462412396099</v>
      </c>
      <c r="BF43" s="420">
        <v>17.837666600598599</v>
      </c>
      <c r="BG43" s="419">
        <v>27.949664543930101</v>
      </c>
      <c r="BH43" s="419">
        <v>17.837666600598599</v>
      </c>
      <c r="BI43" s="417">
        <v>39.517122669101397</v>
      </c>
      <c r="BJ43" s="419">
        <v>15.8964659504705</v>
      </c>
      <c r="BK43" s="419">
        <v>0.38958010814160199</v>
      </c>
      <c r="BL43" s="417">
        <v>3259.5102882975498</v>
      </c>
      <c r="BM43" s="419">
        <v>1003.78849154139</v>
      </c>
      <c r="BN43" s="419">
        <v>1.7407412362811401</v>
      </c>
      <c r="BO43" s="417">
        <v>3354.8738110654799</v>
      </c>
      <c r="BP43" s="419">
        <v>1183.4332713322599</v>
      </c>
      <c r="BQ43" s="419">
        <v>2.3224878985530002</v>
      </c>
      <c r="BR43" s="417">
        <v>1.73898217377049</v>
      </c>
      <c r="BS43" s="419">
        <v>3.2702719252183301</v>
      </c>
      <c r="BT43" s="419">
        <v>1.1242269893540701E-2</v>
      </c>
      <c r="BU43" s="420">
        <v>1.39765160429691</v>
      </c>
      <c r="BV43" s="419">
        <v>3.9127862720840798</v>
      </c>
      <c r="BW43" s="419">
        <v>1.39765160429691</v>
      </c>
      <c r="BX43" s="417">
        <v>0.83967510551795299</v>
      </c>
      <c r="BY43" s="419">
        <v>0.62537525621505197</v>
      </c>
      <c r="BZ43" s="419">
        <v>0.100417233862508</v>
      </c>
      <c r="CA43" s="417">
        <v>11.0258259620215</v>
      </c>
      <c r="CB43" s="419">
        <v>4.2997783797714204</v>
      </c>
      <c r="CC43" s="419">
        <v>0.440735339189187</v>
      </c>
      <c r="CD43" s="417">
        <v>88.737954987082503</v>
      </c>
      <c r="CE43" s="419">
        <v>22.809025235428699</v>
      </c>
      <c r="CF43" s="419">
        <v>3.2240270787711897E-2</v>
      </c>
      <c r="CG43" s="417">
        <v>0.99852908572045995</v>
      </c>
      <c r="CH43" s="419">
        <v>1.3200536035771699</v>
      </c>
      <c r="CI43" s="419">
        <v>0.223360562857118</v>
      </c>
      <c r="CJ43" s="420">
        <v>0.12984311564704001</v>
      </c>
      <c r="CK43" s="419">
        <v>0.42222428208280799</v>
      </c>
      <c r="CL43" s="419">
        <v>0.12984311564704001</v>
      </c>
      <c r="CM43" s="417">
        <v>1.87168139143317</v>
      </c>
      <c r="CN43" s="419">
        <v>1.5680448471255699</v>
      </c>
      <c r="CO43" s="419">
        <v>3.44022392703726E-2</v>
      </c>
      <c r="CP43" s="417">
        <v>1159.18066649142</v>
      </c>
      <c r="CQ43" s="419">
        <v>106.03402013209799</v>
      </c>
      <c r="CR43" s="419">
        <v>4.0070619742605999E-2</v>
      </c>
      <c r="CS43" s="417">
        <v>0.64084370304076599</v>
      </c>
      <c r="CT43" s="419">
        <v>0.84852835050543696</v>
      </c>
      <c r="CU43" s="419">
        <v>5.5283223640724497E-3</v>
      </c>
      <c r="CV43" s="417">
        <v>1.41756149493905</v>
      </c>
      <c r="CW43" s="419">
        <v>3.4949780983443</v>
      </c>
      <c r="CX43" s="419">
        <v>1.3844233834208301E-2</v>
      </c>
      <c r="CY43" s="417">
        <v>9.5679832536221504E-2</v>
      </c>
      <c r="CZ43" s="419">
        <v>0.29476183626152602</v>
      </c>
      <c r="DA43" s="419">
        <v>0</v>
      </c>
      <c r="DB43" s="417">
        <v>0.112225182669674</v>
      </c>
      <c r="DC43" s="419">
        <v>0.21843396512818</v>
      </c>
      <c r="DD43" s="419">
        <v>2.6622447707378299E-2</v>
      </c>
      <c r="DE43" s="417">
        <v>6.3246064903578106E-2</v>
      </c>
      <c r="DF43" s="419">
        <v>0.16383280283207</v>
      </c>
      <c r="DG43" s="419">
        <v>2.43309639264228E-2</v>
      </c>
      <c r="DH43" s="417">
        <v>1.8935855873312799E-2</v>
      </c>
      <c r="DI43" s="419">
        <v>7.6452845111064996E-2</v>
      </c>
      <c r="DJ43" s="419">
        <v>7.05448273293003E-3</v>
      </c>
      <c r="DK43" s="417">
        <v>982.97537597994005</v>
      </c>
      <c r="DL43" s="419">
        <v>348.99229802868302</v>
      </c>
      <c r="DM43" s="419">
        <v>6.5495917492634101E-2</v>
      </c>
      <c r="DN43" s="417">
        <v>13.197889615329199</v>
      </c>
      <c r="DO43" s="419">
        <v>1.8259871060075601</v>
      </c>
      <c r="DP43" s="419">
        <v>0</v>
      </c>
      <c r="DQ43" s="417">
        <v>19.154115045656699</v>
      </c>
      <c r="DR43" s="419">
        <v>2.1315708461790202</v>
      </c>
      <c r="DS43" s="419">
        <v>0</v>
      </c>
      <c r="DT43" s="417">
        <v>1.74302106398849</v>
      </c>
      <c r="DU43" s="419">
        <v>0.52658031295407903</v>
      </c>
      <c r="DV43" s="419">
        <v>3.42752293114354E-3</v>
      </c>
      <c r="DW43" s="417">
        <v>5.6260889687398397</v>
      </c>
      <c r="DX43" s="419">
        <v>1.6508208426070199</v>
      </c>
      <c r="DY43" s="419">
        <v>0</v>
      </c>
      <c r="DZ43" s="417">
        <v>0.60478325803458999</v>
      </c>
      <c r="EA43" s="419">
        <v>0.63361956385895002</v>
      </c>
      <c r="EB43" s="419">
        <v>1.06900103480533E-2</v>
      </c>
      <c r="EC43" s="417">
        <v>11.480308182764899</v>
      </c>
      <c r="ED43" s="419">
        <v>2.22472569398102</v>
      </c>
      <c r="EE43" s="419">
        <v>0</v>
      </c>
      <c r="EF43" s="417">
        <v>0.35939419338621398</v>
      </c>
      <c r="EG43" s="419">
        <v>0.62063890714851</v>
      </c>
      <c r="EH43" s="419">
        <v>1.22420931562599E-2</v>
      </c>
      <c r="EI43" s="417">
        <v>3.0207445452106199E-2</v>
      </c>
      <c r="EJ43" s="419">
        <v>7.9607565776036796E-2</v>
      </c>
      <c r="EK43" s="419">
        <v>0</v>
      </c>
      <c r="EL43" s="417">
        <v>0.193998665522602</v>
      </c>
      <c r="EM43" s="419">
        <v>0.33025963551680698</v>
      </c>
      <c r="EN43" s="419">
        <v>5.0197758831666602E-3</v>
      </c>
      <c r="EO43" s="417">
        <v>2.37538033223808E-2</v>
      </c>
      <c r="EP43" s="419">
        <v>5.4324701402435199E-2</v>
      </c>
      <c r="EQ43" s="419">
        <v>2.2815922872336698E-3</v>
      </c>
      <c r="ER43" s="417">
        <v>6.0762470662388102E-2</v>
      </c>
      <c r="ES43" s="419">
        <v>0.193715275680752</v>
      </c>
      <c r="ET43" s="419">
        <v>6.1937791316885003E-3</v>
      </c>
      <c r="EU43" s="417">
        <v>8.1863904198608596E-3</v>
      </c>
      <c r="EV43" s="419">
        <v>3.6255813636911299E-2</v>
      </c>
      <c r="EW43" s="419">
        <v>0</v>
      </c>
      <c r="EX43" s="417">
        <v>6.2823279753960501E-2</v>
      </c>
      <c r="EY43" s="419">
        <v>0.219133311292557</v>
      </c>
      <c r="EZ43" s="419">
        <v>0</v>
      </c>
      <c r="FA43" s="420">
        <v>0</v>
      </c>
      <c r="FB43" s="419">
        <v>2.5888529104547801E-2</v>
      </c>
      <c r="FC43" s="419">
        <v>0</v>
      </c>
      <c r="FD43" s="420">
        <v>1.3686728192115701E-2</v>
      </c>
      <c r="FE43" s="419">
        <v>0</v>
      </c>
      <c r="FF43" s="419">
        <v>1.3686728192115701E-2</v>
      </c>
      <c r="FG43" s="417">
        <v>6.1944058628805703</v>
      </c>
      <c r="FH43" s="419">
        <v>2.02126059180413</v>
      </c>
      <c r="FI43" s="419">
        <v>1.2715640891596301E-2</v>
      </c>
      <c r="FJ43" s="420">
        <v>7.3957790813872198E-3</v>
      </c>
      <c r="FK43" s="419">
        <v>3.4466623643265998E-2</v>
      </c>
      <c r="FL43" s="419">
        <v>7.3957790813872198E-3</v>
      </c>
      <c r="FM43" s="417">
        <v>1.9196310471505301E-2</v>
      </c>
      <c r="FN43" s="419">
        <v>5.3225464403487098E-2</v>
      </c>
      <c r="FO43" s="419">
        <v>2.87091304480178E-3</v>
      </c>
      <c r="FP43" s="420">
        <v>4.0667186654380601E-3</v>
      </c>
      <c r="FQ43" s="419">
        <v>5.7707095831754297E-5</v>
      </c>
      <c r="FR43" s="419">
        <v>4.0667186654380601E-3</v>
      </c>
    </row>
    <row r="44" spans="2:174">
      <c r="B44" s="73" t="s">
        <v>17</v>
      </c>
      <c r="C44" s="73" t="s">
        <v>51</v>
      </c>
      <c r="D44" s="143" t="s">
        <v>117</v>
      </c>
      <c r="E44" s="73">
        <v>34.299999999999997</v>
      </c>
      <c r="F44" s="143">
        <v>240</v>
      </c>
      <c r="G44" s="397" t="s">
        <v>315</v>
      </c>
      <c r="H44" s="73" t="s">
        <v>99</v>
      </c>
      <c r="I44" s="416" t="s">
        <v>1168</v>
      </c>
      <c r="J44" s="416">
        <v>7</v>
      </c>
      <c r="K44" s="416" t="s">
        <v>1159</v>
      </c>
      <c r="L44" s="416" t="s">
        <v>1161</v>
      </c>
      <c r="M44" s="421" t="s">
        <v>32</v>
      </c>
      <c r="N44" s="73">
        <v>1.3</v>
      </c>
      <c r="P44" s="417">
        <v>9.5867986108342702</v>
      </c>
      <c r="Q44" s="418">
        <v>2.4428869697212701</v>
      </c>
      <c r="R44" s="418">
        <v>9.8995588108662505E-2</v>
      </c>
      <c r="S44" s="417">
        <v>12.9473542232148</v>
      </c>
      <c r="T44" s="418">
        <v>11.396717347671901</v>
      </c>
      <c r="U44" s="418">
        <v>2.1707124603213299</v>
      </c>
      <c r="V44" s="417">
        <v>28004.262065487001</v>
      </c>
      <c r="W44" s="418">
        <v>6621.5939342520896</v>
      </c>
      <c r="X44" s="418">
        <v>0.70322187439259398</v>
      </c>
      <c r="Y44" s="417">
        <v>1405.0075030411699</v>
      </c>
      <c r="Z44" s="418">
        <v>368.35196825251501</v>
      </c>
      <c r="AA44" s="418">
        <v>1.1044136055946701</v>
      </c>
      <c r="AB44" s="417">
        <v>125785.494334617</v>
      </c>
      <c r="AC44" s="419">
        <v>10815.456882934101</v>
      </c>
      <c r="AD44" s="419">
        <v>2.4795353488203502</v>
      </c>
      <c r="AE44" s="417">
        <v>316527.45115807798</v>
      </c>
      <c r="AF44" s="419">
        <v>14602.2533934323</v>
      </c>
      <c r="AG44" s="419">
        <v>739.69386894650404</v>
      </c>
      <c r="AH44" s="417">
        <v>31.719119102355801</v>
      </c>
      <c r="AI44" s="419">
        <v>19.419258072426199</v>
      </c>
      <c r="AJ44" s="419">
        <v>5.1487790809110097</v>
      </c>
      <c r="AK44" s="417">
        <v>511.58805793384101</v>
      </c>
      <c r="AL44" s="419">
        <v>242.558448468574</v>
      </c>
      <c r="AM44" s="419">
        <v>57.7495562999515</v>
      </c>
      <c r="AN44" s="417">
        <v>269.65287956036201</v>
      </c>
      <c r="AO44" s="419">
        <v>157.46788136458599</v>
      </c>
      <c r="AP44" s="419">
        <v>81.024136828209393</v>
      </c>
      <c r="AQ44" s="417">
        <v>77150.761961726297</v>
      </c>
      <c r="AR44" s="419">
        <v>24367.063364138001</v>
      </c>
      <c r="AS44" s="419">
        <v>2.4092803626355299</v>
      </c>
      <c r="AT44" s="417">
        <v>22084.484662186002</v>
      </c>
      <c r="AU44" s="419">
        <v>7605.1240990906999</v>
      </c>
      <c r="AV44" s="419">
        <v>74.363018891042302</v>
      </c>
      <c r="AW44" s="417">
        <v>5.0493476655165299</v>
      </c>
      <c r="AX44" s="419">
        <v>1.3478726123953499</v>
      </c>
      <c r="AY44" s="419">
        <v>0.26600072319240597</v>
      </c>
      <c r="AZ44" s="417">
        <v>191.36414346229401</v>
      </c>
      <c r="BA44" s="419">
        <v>97.972318491208199</v>
      </c>
      <c r="BB44" s="419">
        <v>1.0268332621351799</v>
      </c>
      <c r="BC44" s="417">
        <v>0.831047840559201</v>
      </c>
      <c r="BD44" s="419">
        <v>1.8130613903313499</v>
      </c>
      <c r="BE44" s="419">
        <v>0.26263462412396099</v>
      </c>
      <c r="BF44" s="420">
        <v>17.837666600598599</v>
      </c>
      <c r="BG44" s="419">
        <v>14.610523730019599</v>
      </c>
      <c r="BH44" s="419">
        <v>17.837666600598599</v>
      </c>
      <c r="BI44" s="417">
        <v>62.655183273378199</v>
      </c>
      <c r="BJ44" s="419">
        <v>21.7355875677863</v>
      </c>
      <c r="BK44" s="419">
        <v>0.38958010814160199</v>
      </c>
      <c r="BL44" s="417">
        <v>11117.3687809484</v>
      </c>
      <c r="BM44" s="419">
        <v>3607.7523781087798</v>
      </c>
      <c r="BN44" s="419">
        <v>1.7407412362811401</v>
      </c>
      <c r="BO44" s="417">
        <v>10982.017612498499</v>
      </c>
      <c r="BP44" s="419">
        <v>3568.1321109998698</v>
      </c>
      <c r="BQ44" s="419">
        <v>2.3224878985530002</v>
      </c>
      <c r="BR44" s="417">
        <v>2.3592440529134699</v>
      </c>
      <c r="BS44" s="419">
        <v>2.0007041230025999</v>
      </c>
      <c r="BT44" s="419">
        <v>1.1242269893540701E-2</v>
      </c>
      <c r="BU44" s="420">
        <v>1.39765160429691</v>
      </c>
      <c r="BV44" s="419">
        <v>3.3086417111490101</v>
      </c>
      <c r="BW44" s="419">
        <v>1.39765160429691</v>
      </c>
      <c r="BX44" s="417">
        <v>4.6277869879171503</v>
      </c>
      <c r="BY44" s="419">
        <v>3.1306574303194799</v>
      </c>
      <c r="BZ44" s="419">
        <v>0.100417233862508</v>
      </c>
      <c r="CA44" s="417">
        <v>21.459561885431299</v>
      </c>
      <c r="CB44" s="419">
        <v>5.4784140959003897</v>
      </c>
      <c r="CC44" s="419">
        <v>0.440735339189187</v>
      </c>
      <c r="CD44" s="417">
        <v>1117.24626172333</v>
      </c>
      <c r="CE44" s="419">
        <v>348.76915784332101</v>
      </c>
      <c r="CF44" s="419">
        <v>3.2240270787711897E-2</v>
      </c>
      <c r="CG44" s="417">
        <v>1.2365045749839201</v>
      </c>
      <c r="CH44" s="419">
        <v>1.0211014613621701</v>
      </c>
      <c r="CI44" s="419">
        <v>0.223360562857118</v>
      </c>
      <c r="CJ44" s="420">
        <v>0.12984311564704001</v>
      </c>
      <c r="CK44" s="419">
        <v>0.33161620610474202</v>
      </c>
      <c r="CL44" s="419">
        <v>0.12984311564704001</v>
      </c>
      <c r="CM44" s="417">
        <v>46.967287286957102</v>
      </c>
      <c r="CN44" s="419">
        <v>15.4204617451723</v>
      </c>
      <c r="CO44" s="419">
        <v>3.44022392703726E-2</v>
      </c>
      <c r="CP44" s="417">
        <v>1218.9680206149999</v>
      </c>
      <c r="CQ44" s="419">
        <v>144.725258549633</v>
      </c>
      <c r="CR44" s="419">
        <v>4.0070619742605999E-2</v>
      </c>
      <c r="CS44" s="417">
        <v>0.62131827457173905</v>
      </c>
      <c r="CT44" s="419">
        <v>0.286095238206105</v>
      </c>
      <c r="CU44" s="419">
        <v>5.5283223640724497E-3</v>
      </c>
      <c r="CV44" s="417">
        <v>0.37528065079699602</v>
      </c>
      <c r="CW44" s="419">
        <v>0.59033369355318299</v>
      </c>
      <c r="CX44" s="419">
        <v>1.3844233834208301E-2</v>
      </c>
      <c r="CY44" s="417">
        <v>6.7109806113523504E-2</v>
      </c>
      <c r="CZ44" s="419">
        <v>0.15658836284048</v>
      </c>
      <c r="DA44" s="419">
        <v>0</v>
      </c>
      <c r="DB44" s="420">
        <v>2.6622447707378299E-2</v>
      </c>
      <c r="DC44" s="419">
        <v>5.3356464529554198E-4</v>
      </c>
      <c r="DD44" s="419">
        <v>2.6622447707378299E-2</v>
      </c>
      <c r="DE44" s="417">
        <v>0.12149114437007</v>
      </c>
      <c r="DF44" s="419">
        <v>0.224627843671377</v>
      </c>
      <c r="DG44" s="419">
        <v>2.43309639264228E-2</v>
      </c>
      <c r="DH44" s="417">
        <v>2.9260902854161299E-2</v>
      </c>
      <c r="DI44" s="419">
        <v>6.7921255914380099E-2</v>
      </c>
      <c r="DJ44" s="419">
        <v>7.05448273293003E-3</v>
      </c>
      <c r="DK44" s="417">
        <v>13412.8622013314</v>
      </c>
      <c r="DL44" s="419">
        <v>4468.7576165502196</v>
      </c>
      <c r="DM44" s="419">
        <v>6.5495917492634101E-2</v>
      </c>
      <c r="DN44" s="417">
        <v>6.8364398925020797</v>
      </c>
      <c r="DO44" s="419">
        <v>2.5885738166976902</v>
      </c>
      <c r="DP44" s="419">
        <v>0</v>
      </c>
      <c r="DQ44" s="417">
        <v>8.9367229911136405</v>
      </c>
      <c r="DR44" s="419">
        <v>3.1283991321033402</v>
      </c>
      <c r="DS44" s="419">
        <v>0</v>
      </c>
      <c r="DT44" s="417">
        <v>0.80238545614478896</v>
      </c>
      <c r="DU44" s="419">
        <v>0.358893292242909</v>
      </c>
      <c r="DV44" s="419">
        <v>3.42752293114354E-3</v>
      </c>
      <c r="DW44" s="417">
        <v>2.6571004057661201</v>
      </c>
      <c r="DX44" s="419">
        <v>1.4170332096609799</v>
      </c>
      <c r="DY44" s="419">
        <v>0</v>
      </c>
      <c r="DZ44" s="417">
        <v>0.28628475729797997</v>
      </c>
      <c r="EA44" s="419">
        <v>0.40807102673811202</v>
      </c>
      <c r="EB44" s="419">
        <v>1.06900103480533E-2</v>
      </c>
      <c r="EC44" s="417">
        <v>12.9284323228367</v>
      </c>
      <c r="ED44" s="419">
        <v>2.1361585602576199</v>
      </c>
      <c r="EE44" s="419">
        <v>0</v>
      </c>
      <c r="EF44" s="417">
        <v>0.20536773315245899</v>
      </c>
      <c r="EG44" s="419">
        <v>0.29870963788787702</v>
      </c>
      <c r="EH44" s="419">
        <v>1.22420931562599E-2</v>
      </c>
      <c r="EI44" s="417">
        <v>1.90150694272864E-2</v>
      </c>
      <c r="EJ44" s="419">
        <v>3.0088093029513902E-2</v>
      </c>
      <c r="EK44" s="419">
        <v>0</v>
      </c>
      <c r="EL44" s="417">
        <v>0.103000366781086</v>
      </c>
      <c r="EM44" s="419">
        <v>0.137405634921898</v>
      </c>
      <c r="EN44" s="419">
        <v>5.0197758831666602E-3</v>
      </c>
      <c r="EO44" s="417">
        <v>1.5375115461185E-2</v>
      </c>
      <c r="EP44" s="419">
        <v>2.8370394236402599E-2</v>
      </c>
      <c r="EQ44" s="419">
        <v>2.2815922872336698E-3</v>
      </c>
      <c r="ER44" s="417">
        <v>3.3535433371924703E-2</v>
      </c>
      <c r="ES44" s="419">
        <v>6.2053007134355499E-2</v>
      </c>
      <c r="ET44" s="419">
        <v>6.1937791316885003E-3</v>
      </c>
      <c r="EU44" s="417">
        <v>1.45820154799506E-2</v>
      </c>
      <c r="EV44" s="419">
        <v>2.4992724058568599E-2</v>
      </c>
      <c r="EW44" s="419">
        <v>0</v>
      </c>
      <c r="EX44" s="417">
        <v>4.83238815027986E-2</v>
      </c>
      <c r="EY44" s="419">
        <v>0.125866519673873</v>
      </c>
      <c r="EZ44" s="419">
        <v>0</v>
      </c>
      <c r="FA44" s="420">
        <v>0</v>
      </c>
      <c r="FB44" s="419">
        <v>3.3545027193602001E-2</v>
      </c>
      <c r="FC44" s="419">
        <v>0</v>
      </c>
      <c r="FD44" s="420">
        <v>1.3686728192115701E-2</v>
      </c>
      <c r="FE44" s="419">
        <v>0</v>
      </c>
      <c r="FF44" s="419">
        <v>1.3686728192115701E-2</v>
      </c>
      <c r="FG44" s="417">
        <v>14.6728061131401</v>
      </c>
      <c r="FH44" s="419">
        <v>4.1062197115630097</v>
      </c>
      <c r="FI44" s="419">
        <v>1.2715640891596301E-2</v>
      </c>
      <c r="FJ44" s="420">
        <v>7.3957790813872198E-3</v>
      </c>
      <c r="FK44" s="419">
        <v>2.3989044947412999E-4</v>
      </c>
      <c r="FL44" s="419">
        <v>7.3957790813872198E-3</v>
      </c>
      <c r="FM44" s="417">
        <v>4.4201180094384597E-2</v>
      </c>
      <c r="FN44" s="419">
        <v>0.11495888329064401</v>
      </c>
      <c r="FO44" s="419">
        <v>2.87091304480178E-3</v>
      </c>
      <c r="FP44" s="420">
        <v>4.0667186654380601E-3</v>
      </c>
      <c r="FQ44" s="419">
        <v>5.7898004686427598E-2</v>
      </c>
      <c r="FR44" s="419">
        <v>4.0667186654380601E-3</v>
      </c>
    </row>
    <row r="45" spans="2:174">
      <c r="B45" s="73" t="s">
        <v>17</v>
      </c>
      <c r="C45" s="73" t="s">
        <v>51</v>
      </c>
      <c r="D45" s="143" t="s">
        <v>117</v>
      </c>
      <c r="E45" s="143">
        <v>34.299999999999997</v>
      </c>
      <c r="F45" s="143">
        <v>240</v>
      </c>
      <c r="G45" s="397" t="s">
        <v>315</v>
      </c>
      <c r="H45" s="73" t="s">
        <v>99</v>
      </c>
      <c r="I45" s="416" t="s">
        <v>1168</v>
      </c>
      <c r="J45" s="416">
        <v>7</v>
      </c>
      <c r="K45" s="416" t="s">
        <v>1159</v>
      </c>
      <c r="L45" s="416" t="s">
        <v>1161</v>
      </c>
      <c r="M45" s="421" t="s">
        <v>32</v>
      </c>
      <c r="N45" s="73">
        <v>1.3</v>
      </c>
      <c r="P45" s="417">
        <v>9.6034630136427399</v>
      </c>
      <c r="Q45" s="418">
        <v>8.6378319097544392</v>
      </c>
      <c r="R45" s="418">
        <v>9.8995588108662505E-2</v>
      </c>
      <c r="S45" s="417">
        <v>12.7478404079858</v>
      </c>
      <c r="T45" s="418">
        <v>12.388205624438999</v>
      </c>
      <c r="U45" s="418">
        <v>2.1707124603213299</v>
      </c>
      <c r="V45" s="417">
        <v>51539.910269546301</v>
      </c>
      <c r="W45" s="418">
        <v>5219.8477069862502</v>
      </c>
      <c r="X45" s="418">
        <v>0.70322187439259398</v>
      </c>
      <c r="Y45" s="417">
        <v>748.40709952719601</v>
      </c>
      <c r="Z45" s="418">
        <v>1754.90617727415</v>
      </c>
      <c r="AA45" s="418">
        <v>1.1044136055946701</v>
      </c>
      <c r="AB45" s="417">
        <v>134314.43681190501</v>
      </c>
      <c r="AC45" s="419">
        <v>11577.471128798999</v>
      </c>
      <c r="AD45" s="419">
        <v>2.4795353488203502</v>
      </c>
      <c r="AE45" s="417">
        <v>280540.78775459999</v>
      </c>
      <c r="AF45" s="419">
        <v>16804.5775749731</v>
      </c>
      <c r="AG45" s="419">
        <v>739.69386894650404</v>
      </c>
      <c r="AH45" s="417">
        <v>17.854244822725502</v>
      </c>
      <c r="AI45" s="419">
        <v>15.9752509371835</v>
      </c>
      <c r="AJ45" s="419">
        <v>5.1487790809110097</v>
      </c>
      <c r="AK45" s="417">
        <v>553.36173132699196</v>
      </c>
      <c r="AL45" s="419">
        <v>310.57812776123899</v>
      </c>
      <c r="AM45" s="419">
        <v>57.7495562999515</v>
      </c>
      <c r="AN45" s="417">
        <v>146.14655796138399</v>
      </c>
      <c r="AO45" s="419">
        <v>296.28312439349099</v>
      </c>
      <c r="AP45" s="419">
        <v>81.024136828209393</v>
      </c>
      <c r="AQ45" s="417">
        <v>9241.6487972483192</v>
      </c>
      <c r="AR45" s="419">
        <v>4852.8194061699096</v>
      </c>
      <c r="AS45" s="419">
        <v>2.4092803626355299</v>
      </c>
      <c r="AT45" s="417">
        <v>45648.405711742998</v>
      </c>
      <c r="AU45" s="419">
        <v>4373.2140330885604</v>
      </c>
      <c r="AV45" s="419">
        <v>74.363018891042302</v>
      </c>
      <c r="AW45" s="417">
        <v>4.0488888235496097</v>
      </c>
      <c r="AX45" s="419">
        <v>1.1220402265256999</v>
      </c>
      <c r="AY45" s="419">
        <v>0.26600072319240597</v>
      </c>
      <c r="AZ45" s="417">
        <v>192.27203049689999</v>
      </c>
      <c r="BA45" s="419">
        <v>46.109223944031399</v>
      </c>
      <c r="BB45" s="419">
        <v>1.0268332621351799</v>
      </c>
      <c r="BC45" s="417">
        <v>0.40469606842952899</v>
      </c>
      <c r="BD45" s="419">
        <v>0.54632280799823996</v>
      </c>
      <c r="BE45" s="419">
        <v>0.26263462412396099</v>
      </c>
      <c r="BF45" s="420">
        <v>17.837666600598599</v>
      </c>
      <c r="BG45" s="419">
        <v>25.263249390838201</v>
      </c>
      <c r="BH45" s="419">
        <v>17.837666600598599</v>
      </c>
      <c r="BI45" s="417">
        <v>44.264183874741597</v>
      </c>
      <c r="BJ45" s="419">
        <v>68.725825179352199</v>
      </c>
      <c r="BK45" s="419">
        <v>0.38958010814160199</v>
      </c>
      <c r="BL45" s="417">
        <v>8523.3486578646898</v>
      </c>
      <c r="BM45" s="419">
        <v>20403.893571959499</v>
      </c>
      <c r="BN45" s="419">
        <v>1.7407412362811401</v>
      </c>
      <c r="BO45" s="417">
        <v>8530.5098526622005</v>
      </c>
      <c r="BP45" s="419">
        <v>20109.242843443499</v>
      </c>
      <c r="BQ45" s="419">
        <v>2.3224878985530002</v>
      </c>
      <c r="BR45" s="417">
        <v>3.73388633241251</v>
      </c>
      <c r="BS45" s="419">
        <v>9.37091253692323</v>
      </c>
      <c r="BT45" s="419">
        <v>1.1242269893540701E-2</v>
      </c>
      <c r="BU45" s="420">
        <v>1.39765160429691</v>
      </c>
      <c r="BV45" s="419">
        <v>5.0090167063889801</v>
      </c>
      <c r="BW45" s="419">
        <v>1.39765160429691</v>
      </c>
      <c r="BX45" s="417">
        <v>4.2261207569206096</v>
      </c>
      <c r="BY45" s="419">
        <v>9.5875946191917691</v>
      </c>
      <c r="BZ45" s="419">
        <v>0.100417233862508</v>
      </c>
      <c r="CA45" s="417">
        <v>22.081956762434501</v>
      </c>
      <c r="CB45" s="419">
        <v>34.048568406365902</v>
      </c>
      <c r="CC45" s="419">
        <v>0.440735339189187</v>
      </c>
      <c r="CD45" s="417">
        <v>122.047535867905</v>
      </c>
      <c r="CE45" s="419">
        <v>54.246369168115599</v>
      </c>
      <c r="CF45" s="419">
        <v>3.2240270787711897E-2</v>
      </c>
      <c r="CG45" s="417">
        <v>1.22029622119012</v>
      </c>
      <c r="CH45" s="419">
        <v>1.0355040029010301</v>
      </c>
      <c r="CI45" s="419">
        <v>0.223360562857118</v>
      </c>
      <c r="CJ45" s="420">
        <v>0.12984311564704001</v>
      </c>
      <c r="CK45" s="419">
        <v>0.41107341630853</v>
      </c>
      <c r="CL45" s="419">
        <v>0.12984311564704001</v>
      </c>
      <c r="CM45" s="417">
        <v>4.7175896275951397</v>
      </c>
      <c r="CN45" s="419">
        <v>3.6395720613525899</v>
      </c>
      <c r="CO45" s="419">
        <v>3.44022392703726E-2</v>
      </c>
      <c r="CP45" s="417">
        <v>1141.9373531426399</v>
      </c>
      <c r="CQ45" s="419">
        <v>138.71867139705299</v>
      </c>
      <c r="CR45" s="419">
        <v>4.0070619742605999E-2</v>
      </c>
      <c r="CS45" s="417">
        <v>0.46372707418908699</v>
      </c>
      <c r="CT45" s="419">
        <v>0.52251150433374904</v>
      </c>
      <c r="CU45" s="419">
        <v>5.5283223640724497E-3</v>
      </c>
      <c r="CV45" s="417">
        <v>0.28790140404570203</v>
      </c>
      <c r="CW45" s="419">
        <v>1.11011907041066</v>
      </c>
      <c r="CX45" s="419">
        <v>1.3844233834208301E-2</v>
      </c>
      <c r="CY45" s="417">
        <v>1.4726180164147199E-2</v>
      </c>
      <c r="CZ45" s="419">
        <v>5.1569118391941698E-2</v>
      </c>
      <c r="DA45" s="419">
        <v>0</v>
      </c>
      <c r="DB45" s="417">
        <v>4.0267077238214301E-2</v>
      </c>
      <c r="DC45" s="419">
        <v>0.15414450610185401</v>
      </c>
      <c r="DD45" s="419">
        <v>2.6622447707378299E-2</v>
      </c>
      <c r="DE45" s="417">
        <v>0.10291612585094</v>
      </c>
      <c r="DF45" s="419">
        <v>0.19687724682074001</v>
      </c>
      <c r="DG45" s="419">
        <v>2.43309639264228E-2</v>
      </c>
      <c r="DH45" s="417">
        <v>2.79282774760705E-2</v>
      </c>
      <c r="DI45" s="419">
        <v>7.2502885413083695E-2</v>
      </c>
      <c r="DJ45" s="419">
        <v>7.05448273293003E-3</v>
      </c>
      <c r="DK45" s="417">
        <v>1519.68165746981</v>
      </c>
      <c r="DL45" s="419">
        <v>872.92077208470801</v>
      </c>
      <c r="DM45" s="419">
        <v>6.5495917492634101E-2</v>
      </c>
      <c r="DN45" s="417">
        <v>13.154914028060199</v>
      </c>
      <c r="DO45" s="419">
        <v>1.8421970886539201</v>
      </c>
      <c r="DP45" s="419">
        <v>0</v>
      </c>
      <c r="DQ45" s="417">
        <v>18.555042265447401</v>
      </c>
      <c r="DR45" s="419">
        <v>3.4811547037743802</v>
      </c>
      <c r="DS45" s="419">
        <v>0</v>
      </c>
      <c r="DT45" s="417">
        <v>1.6254321298085701</v>
      </c>
      <c r="DU45" s="419">
        <v>0.54295017884788599</v>
      </c>
      <c r="DV45" s="419">
        <v>3.42752293114354E-3</v>
      </c>
      <c r="DW45" s="417">
        <v>4.95173001336045</v>
      </c>
      <c r="DX45" s="419">
        <v>2.08488979948909</v>
      </c>
      <c r="DY45" s="419">
        <v>0</v>
      </c>
      <c r="DZ45" s="417">
        <v>0.54680104202987601</v>
      </c>
      <c r="EA45" s="419">
        <v>0.64281428163045795</v>
      </c>
      <c r="EB45" s="419">
        <v>1.06900103480533E-2</v>
      </c>
      <c r="EC45" s="417">
        <v>10.8326982221511</v>
      </c>
      <c r="ED45" s="419">
        <v>1.42591387826951</v>
      </c>
      <c r="EE45" s="419">
        <v>0</v>
      </c>
      <c r="EF45" s="417">
        <v>0.29433915047946801</v>
      </c>
      <c r="EG45" s="419">
        <v>0.42373342577345202</v>
      </c>
      <c r="EH45" s="419">
        <v>1.22420931562599E-2</v>
      </c>
      <c r="EI45" s="417">
        <v>2.7407791056130101E-2</v>
      </c>
      <c r="EJ45" s="419">
        <v>4.5038055115903301E-2</v>
      </c>
      <c r="EK45" s="419">
        <v>0</v>
      </c>
      <c r="EL45" s="417">
        <v>9.2781681187517603E-2</v>
      </c>
      <c r="EM45" s="419">
        <v>0.20534853335460099</v>
      </c>
      <c r="EN45" s="419">
        <v>5.0197758831666602E-3</v>
      </c>
      <c r="EO45" s="417">
        <v>1.3276583978619199E-2</v>
      </c>
      <c r="EP45" s="419">
        <v>3.6631508030901698E-2</v>
      </c>
      <c r="EQ45" s="419">
        <v>2.2815922872336698E-3</v>
      </c>
      <c r="ER45" s="417">
        <v>4.2284905158686797E-2</v>
      </c>
      <c r="ES45" s="419">
        <v>9.0273453380693106E-2</v>
      </c>
      <c r="ET45" s="419">
        <v>6.1937791316885003E-3</v>
      </c>
      <c r="EU45" s="417">
        <v>6.4079246052516203E-3</v>
      </c>
      <c r="EV45" s="419">
        <v>2.56902583752876E-2</v>
      </c>
      <c r="EW45" s="419">
        <v>0</v>
      </c>
      <c r="EX45" s="417">
        <v>3.6973619783299903E-2</v>
      </c>
      <c r="EY45" s="419">
        <v>0.12734187114085699</v>
      </c>
      <c r="EZ45" s="419">
        <v>0</v>
      </c>
      <c r="FA45" s="420">
        <v>0</v>
      </c>
      <c r="FB45" s="419">
        <v>1.96403596006605E-2</v>
      </c>
      <c r="FC45" s="419">
        <v>0</v>
      </c>
      <c r="FD45" s="420">
        <v>1.3686728192115701E-2</v>
      </c>
      <c r="FE45" s="419">
        <v>0</v>
      </c>
      <c r="FF45" s="419">
        <v>1.3686728192115701E-2</v>
      </c>
      <c r="FG45" s="417">
        <v>6.3090328296507501</v>
      </c>
      <c r="FH45" s="419">
        <v>1.9574012059469901</v>
      </c>
      <c r="FI45" s="419">
        <v>1.2715640891596301E-2</v>
      </c>
      <c r="FJ45" s="420">
        <v>7.3957790813872198E-3</v>
      </c>
      <c r="FK45" s="419">
        <v>2.3146300733202601E-2</v>
      </c>
      <c r="FL45" s="419">
        <v>7.3957790813872198E-3</v>
      </c>
      <c r="FM45" s="417">
        <v>3.7204367846003901E-2</v>
      </c>
      <c r="FN45" s="419">
        <v>0.10544430349872901</v>
      </c>
      <c r="FO45" s="419">
        <v>2.87091304480178E-3</v>
      </c>
      <c r="FP45" s="420">
        <v>4.0667186654380601E-3</v>
      </c>
      <c r="FQ45" s="419">
        <v>2.9901027539786101E-2</v>
      </c>
      <c r="FR45" s="419">
        <v>4.0667186654380601E-3</v>
      </c>
    </row>
    <row r="46" spans="2:174">
      <c r="B46" s="73" t="s">
        <v>17</v>
      </c>
      <c r="C46" s="73" t="s">
        <v>51</v>
      </c>
      <c r="D46" s="143" t="s">
        <v>117</v>
      </c>
      <c r="E46" s="73">
        <v>34.299999999999997</v>
      </c>
      <c r="F46" s="143">
        <v>240</v>
      </c>
      <c r="G46" s="397" t="s">
        <v>315</v>
      </c>
      <c r="H46" s="73" t="s">
        <v>99</v>
      </c>
      <c r="I46" s="416" t="s">
        <v>1168</v>
      </c>
      <c r="J46" s="416">
        <v>7</v>
      </c>
      <c r="K46" s="416" t="s">
        <v>1159</v>
      </c>
      <c r="L46" s="416" t="s">
        <v>1161</v>
      </c>
      <c r="M46" s="421" t="s">
        <v>32</v>
      </c>
      <c r="N46" s="73">
        <v>1.3</v>
      </c>
      <c r="P46" s="417">
        <v>8.2600886009844796</v>
      </c>
      <c r="Q46" s="418">
        <v>2.4973811735618199</v>
      </c>
      <c r="R46" s="418">
        <v>9.8995588108662505E-2</v>
      </c>
      <c r="S46" s="417">
        <v>11.1539959080788</v>
      </c>
      <c r="T46" s="418">
        <v>9.8931078773017394</v>
      </c>
      <c r="U46" s="418">
        <v>2.1707124603213299</v>
      </c>
      <c r="V46" s="417">
        <v>52020.897307895997</v>
      </c>
      <c r="W46" s="418">
        <v>7596.5715383221604</v>
      </c>
      <c r="X46" s="418">
        <v>0.70322187439259398</v>
      </c>
      <c r="Y46" s="417">
        <v>892.517006707512</v>
      </c>
      <c r="Z46" s="418">
        <v>774.90404723197901</v>
      </c>
      <c r="AA46" s="418">
        <v>1.1044136055946701</v>
      </c>
      <c r="AB46" s="417">
        <v>135567.45481944899</v>
      </c>
      <c r="AC46" s="419">
        <v>11878.8339156441</v>
      </c>
      <c r="AD46" s="419">
        <v>2.4795353488203502</v>
      </c>
      <c r="AE46" s="417">
        <v>278544.51127901301</v>
      </c>
      <c r="AF46" s="419">
        <v>14152.6234768293</v>
      </c>
      <c r="AG46" s="419">
        <v>739.69386894650404</v>
      </c>
      <c r="AH46" s="417">
        <v>21.444063023681299</v>
      </c>
      <c r="AI46" s="419">
        <v>16.106330150321</v>
      </c>
      <c r="AJ46" s="419">
        <v>5.1487790809110097</v>
      </c>
      <c r="AK46" s="417">
        <v>493.56127507319201</v>
      </c>
      <c r="AL46" s="419">
        <v>215.216171685305</v>
      </c>
      <c r="AM46" s="419">
        <v>57.7495562999515</v>
      </c>
      <c r="AN46" s="417">
        <v>97.580304517578099</v>
      </c>
      <c r="AO46" s="419">
        <v>222.93695604565201</v>
      </c>
      <c r="AP46" s="419">
        <v>81.024136828209393</v>
      </c>
      <c r="AQ46" s="417">
        <v>6277.4086671707701</v>
      </c>
      <c r="AR46" s="419">
        <v>3422.3287223411198</v>
      </c>
      <c r="AS46" s="419">
        <v>2.4092803626355299</v>
      </c>
      <c r="AT46" s="417">
        <v>49656.795226899201</v>
      </c>
      <c r="AU46" s="419">
        <v>5430.6903596586699</v>
      </c>
      <c r="AV46" s="419">
        <v>74.363018891042302</v>
      </c>
      <c r="AW46" s="417">
        <v>4.1549234684370404</v>
      </c>
      <c r="AX46" s="419">
        <v>1.4472199111531701</v>
      </c>
      <c r="AY46" s="419">
        <v>0.26600072319240597</v>
      </c>
      <c r="AZ46" s="417">
        <v>237.90455491223099</v>
      </c>
      <c r="BA46" s="419">
        <v>96.489217160178299</v>
      </c>
      <c r="BB46" s="419">
        <v>1.0268332621351799</v>
      </c>
      <c r="BC46" s="417">
        <v>0.77058823137539201</v>
      </c>
      <c r="BD46" s="419">
        <v>0.64324618607870498</v>
      </c>
      <c r="BE46" s="419">
        <v>0.26263462412396099</v>
      </c>
      <c r="BF46" s="420">
        <v>17.837666600598599</v>
      </c>
      <c r="BG46" s="419">
        <v>20.787565157501898</v>
      </c>
      <c r="BH46" s="419">
        <v>17.837666600598599</v>
      </c>
      <c r="BI46" s="417">
        <v>62.066971817141997</v>
      </c>
      <c r="BJ46" s="419">
        <v>53.490758495160499</v>
      </c>
      <c r="BK46" s="419">
        <v>0.38958010814160199</v>
      </c>
      <c r="BL46" s="417">
        <v>4958.9639900442899</v>
      </c>
      <c r="BM46" s="419">
        <v>3715.45030699974</v>
      </c>
      <c r="BN46" s="419">
        <v>1.7407412362811401</v>
      </c>
      <c r="BO46" s="417">
        <v>4974.0244931869902</v>
      </c>
      <c r="BP46" s="419">
        <v>3682.6605575182998</v>
      </c>
      <c r="BQ46" s="419">
        <v>2.3224878985530002</v>
      </c>
      <c r="BR46" s="417">
        <v>1.2986347968991101</v>
      </c>
      <c r="BS46" s="419">
        <v>1.5463144236314901</v>
      </c>
      <c r="BT46" s="419">
        <v>1.1242269893540701E-2</v>
      </c>
      <c r="BU46" s="420">
        <v>1.39765160429691</v>
      </c>
      <c r="BV46" s="419">
        <v>4.6240168191340896</v>
      </c>
      <c r="BW46" s="419">
        <v>1.39765160429691</v>
      </c>
      <c r="BX46" s="417">
        <v>1.5780296368744799</v>
      </c>
      <c r="BY46" s="419">
        <v>1.23037540208329</v>
      </c>
      <c r="BZ46" s="419">
        <v>0.100417233862508</v>
      </c>
      <c r="CA46" s="417">
        <v>16.6377691288594</v>
      </c>
      <c r="CB46" s="419">
        <v>8.3599296126244997</v>
      </c>
      <c r="CC46" s="419">
        <v>0.440735339189187</v>
      </c>
      <c r="CD46" s="417">
        <v>83.151034681993295</v>
      </c>
      <c r="CE46" s="419">
        <v>19.9327951249515</v>
      </c>
      <c r="CF46" s="419">
        <v>3.2240270787711897E-2</v>
      </c>
      <c r="CG46" s="417">
        <v>1.2186596607704201</v>
      </c>
      <c r="CH46" s="419">
        <v>1.1710026943587799</v>
      </c>
      <c r="CI46" s="419">
        <v>0.223360562857118</v>
      </c>
      <c r="CJ46" s="420">
        <v>0.12984311564704001</v>
      </c>
      <c r="CK46" s="419">
        <v>0.39930959067001398</v>
      </c>
      <c r="CL46" s="419">
        <v>0.12984311564704001</v>
      </c>
      <c r="CM46" s="417">
        <v>2.2241489303239401</v>
      </c>
      <c r="CN46" s="419">
        <v>2.2648219816569499</v>
      </c>
      <c r="CO46" s="419">
        <v>3.44022392703726E-2</v>
      </c>
      <c r="CP46" s="417">
        <v>1150.4797707820601</v>
      </c>
      <c r="CQ46" s="419">
        <v>130.87714649522101</v>
      </c>
      <c r="CR46" s="419">
        <v>4.0070619742605999E-2</v>
      </c>
      <c r="CS46" s="417">
        <v>0.68334251910435095</v>
      </c>
      <c r="CT46" s="419">
        <v>0.65877446621454006</v>
      </c>
      <c r="CU46" s="419">
        <v>5.5283223640724497E-3</v>
      </c>
      <c r="CV46" s="417">
        <v>0.60806860331273205</v>
      </c>
      <c r="CW46" s="419">
        <v>0.90129339320302904</v>
      </c>
      <c r="CX46" s="419">
        <v>1.3844233834208301E-2</v>
      </c>
      <c r="CY46" s="417">
        <v>2.5363984493149701E-2</v>
      </c>
      <c r="CZ46" s="419">
        <v>7.3626398845966307E-2</v>
      </c>
      <c r="DA46" s="419">
        <v>0</v>
      </c>
      <c r="DB46" s="420">
        <v>2.6622447707378299E-2</v>
      </c>
      <c r="DC46" s="419">
        <v>0.101595393241157</v>
      </c>
      <c r="DD46" s="419">
        <v>2.6622447707378299E-2</v>
      </c>
      <c r="DE46" s="417">
        <v>9.7352483156180405E-2</v>
      </c>
      <c r="DF46" s="419">
        <v>0.18313124689853999</v>
      </c>
      <c r="DG46" s="419">
        <v>2.43309639264228E-2</v>
      </c>
      <c r="DH46" s="417">
        <v>2.0086220945865499E-2</v>
      </c>
      <c r="DI46" s="419">
        <v>7.3787154465963303E-2</v>
      </c>
      <c r="DJ46" s="419">
        <v>7.05448273293003E-3</v>
      </c>
      <c r="DK46" s="417">
        <v>866.75396742970702</v>
      </c>
      <c r="DL46" s="419">
        <v>306.95904831093901</v>
      </c>
      <c r="DM46" s="419">
        <v>6.5495917492634101E-2</v>
      </c>
      <c r="DN46" s="417">
        <v>13.021414356946799</v>
      </c>
      <c r="DO46" s="419">
        <v>2.3485200784398401</v>
      </c>
      <c r="DP46" s="419">
        <v>0</v>
      </c>
      <c r="DQ46" s="417">
        <v>19.272201121078002</v>
      </c>
      <c r="DR46" s="419">
        <v>3.8157154364747998</v>
      </c>
      <c r="DS46" s="419">
        <v>0</v>
      </c>
      <c r="DT46" s="417">
        <v>1.69246907350124</v>
      </c>
      <c r="DU46" s="419">
        <v>0.44896392945226299</v>
      </c>
      <c r="DV46" s="419">
        <v>3.42752293114354E-3</v>
      </c>
      <c r="DW46" s="417">
        <v>5.2097855488173597</v>
      </c>
      <c r="DX46" s="419">
        <v>1.8523154095677901</v>
      </c>
      <c r="DY46" s="419">
        <v>0</v>
      </c>
      <c r="DZ46" s="417">
        <v>0.64324496594080804</v>
      </c>
      <c r="EA46" s="419">
        <v>0.73812065028535301</v>
      </c>
      <c r="EB46" s="419">
        <v>1.06900103480533E-2</v>
      </c>
      <c r="EC46" s="417">
        <v>10.7657458282532</v>
      </c>
      <c r="ED46" s="419">
        <v>1.8676781867535399</v>
      </c>
      <c r="EE46" s="419">
        <v>0</v>
      </c>
      <c r="EF46" s="417">
        <v>0.29685401946284301</v>
      </c>
      <c r="EG46" s="419">
        <v>0.44531827951394398</v>
      </c>
      <c r="EH46" s="419">
        <v>1.22420931562599E-2</v>
      </c>
      <c r="EI46" s="417">
        <v>3.44547797002836E-2</v>
      </c>
      <c r="EJ46" s="419">
        <v>4.8836592059196597E-2</v>
      </c>
      <c r="EK46" s="419">
        <v>0</v>
      </c>
      <c r="EL46" s="417">
        <v>0.18535809861869501</v>
      </c>
      <c r="EM46" s="419">
        <v>0.31694007611330899</v>
      </c>
      <c r="EN46" s="419">
        <v>5.0197758831666602E-3</v>
      </c>
      <c r="EO46" s="417">
        <v>2.7159539201143501E-2</v>
      </c>
      <c r="EP46" s="419">
        <v>5.68677262931363E-2</v>
      </c>
      <c r="EQ46" s="419">
        <v>2.2815922872336698E-3</v>
      </c>
      <c r="ER46" s="417">
        <v>6.2914722492485198E-2</v>
      </c>
      <c r="ES46" s="419">
        <v>0.14411285243385599</v>
      </c>
      <c r="ET46" s="419">
        <v>6.1937791316885003E-3</v>
      </c>
      <c r="EU46" s="417">
        <v>7.4268002770350701E-3</v>
      </c>
      <c r="EV46" s="419">
        <v>2.5719086178208499E-2</v>
      </c>
      <c r="EW46" s="419">
        <v>0</v>
      </c>
      <c r="EX46" s="417">
        <v>5.75888136247657E-2</v>
      </c>
      <c r="EY46" s="419">
        <v>0.182769040649084</v>
      </c>
      <c r="EZ46" s="419">
        <v>0</v>
      </c>
      <c r="FA46" s="420">
        <v>0</v>
      </c>
      <c r="FB46" s="419">
        <v>2.65465839828459E-2</v>
      </c>
      <c r="FC46" s="419">
        <v>0</v>
      </c>
      <c r="FD46" s="420">
        <v>1.3686728192115701E-2</v>
      </c>
      <c r="FE46" s="419">
        <v>3.3138107690708102E-2</v>
      </c>
      <c r="FF46" s="419">
        <v>1.3686728192115701E-2</v>
      </c>
      <c r="FG46" s="417">
        <v>5.54877694226525</v>
      </c>
      <c r="FH46" s="419">
        <v>1.5016947622421599</v>
      </c>
      <c r="FI46" s="419">
        <v>1.2715640891596301E-2</v>
      </c>
      <c r="FJ46" s="420">
        <v>7.3957790813872198E-3</v>
      </c>
      <c r="FK46" s="419">
        <v>2.9043880397659299E-2</v>
      </c>
      <c r="FL46" s="419">
        <v>7.3957790813872198E-3</v>
      </c>
      <c r="FM46" s="417">
        <v>4.78420851903502E-2</v>
      </c>
      <c r="FN46" s="419">
        <v>0.117120910974485</v>
      </c>
      <c r="FO46" s="419">
        <v>2.87091304480178E-3</v>
      </c>
      <c r="FP46" s="420">
        <v>4.0667186654380601E-3</v>
      </c>
      <c r="FQ46" s="419">
        <v>1.68848241265326E-2</v>
      </c>
      <c r="FR46" s="419">
        <v>4.0667186654380601E-3</v>
      </c>
    </row>
    <row r="47" spans="2:174">
      <c r="B47" s="73" t="s">
        <v>17</v>
      </c>
      <c r="C47" s="73" t="s">
        <v>51</v>
      </c>
      <c r="D47" s="143" t="s">
        <v>117</v>
      </c>
      <c r="E47" s="143">
        <v>34.299999999999997</v>
      </c>
      <c r="F47" s="143">
        <v>240</v>
      </c>
      <c r="G47" s="397" t="s">
        <v>315</v>
      </c>
      <c r="H47" s="73" t="s">
        <v>99</v>
      </c>
      <c r="I47" s="416" t="s">
        <v>1168</v>
      </c>
      <c r="J47" s="416">
        <v>7</v>
      </c>
      <c r="K47" s="416" t="s">
        <v>1159</v>
      </c>
      <c r="L47" s="416" t="s">
        <v>1161</v>
      </c>
      <c r="M47" s="421" t="s">
        <v>32</v>
      </c>
      <c r="N47" s="73">
        <v>1.3</v>
      </c>
      <c r="P47" s="417">
        <v>7.1759626151958003</v>
      </c>
      <c r="Q47" s="418">
        <v>2.6451681043420798</v>
      </c>
      <c r="R47" s="418">
        <v>9.8995588108662505E-2</v>
      </c>
      <c r="S47" s="417">
        <v>9.3094349659038897</v>
      </c>
      <c r="T47" s="418">
        <v>7.2190492921255496</v>
      </c>
      <c r="U47" s="418">
        <v>2.1707124603213299</v>
      </c>
      <c r="V47" s="417">
        <v>52412.914344751603</v>
      </c>
      <c r="W47" s="418">
        <v>9017.2311960999305</v>
      </c>
      <c r="X47" s="418">
        <v>0.70322187439259398</v>
      </c>
      <c r="Y47" s="417">
        <v>183.01017082990899</v>
      </c>
      <c r="Z47" s="418">
        <v>100.94757244919801</v>
      </c>
      <c r="AA47" s="418">
        <v>1.1044136055946701</v>
      </c>
      <c r="AB47" s="417">
        <v>134539.539463122</v>
      </c>
      <c r="AC47" s="419">
        <v>13800.604645130999</v>
      </c>
      <c r="AD47" s="419">
        <v>2.4795353488203502</v>
      </c>
      <c r="AE47" s="417">
        <v>282925.418176557</v>
      </c>
      <c r="AF47" s="419">
        <v>14501.3642701648</v>
      </c>
      <c r="AG47" s="419">
        <v>739.69386894650404</v>
      </c>
      <c r="AH47" s="417">
        <v>22.1832909808459</v>
      </c>
      <c r="AI47" s="419">
        <v>13.796448478722301</v>
      </c>
      <c r="AJ47" s="419">
        <v>5.1487790809110097</v>
      </c>
      <c r="AK47" s="417">
        <v>543.62925274726899</v>
      </c>
      <c r="AL47" s="419">
        <v>172.178808878632</v>
      </c>
      <c r="AM47" s="419">
        <v>57.7495562999515</v>
      </c>
      <c r="AN47" s="420">
        <v>81.024136828209393</v>
      </c>
      <c r="AO47" s="419">
        <v>251.860792818443</v>
      </c>
      <c r="AP47" s="419">
        <v>81.024136828209393</v>
      </c>
      <c r="AQ47" s="417">
        <v>8738.6586420863096</v>
      </c>
      <c r="AR47" s="419">
        <v>5462.8195290154899</v>
      </c>
      <c r="AS47" s="419">
        <v>2.4092803626355299</v>
      </c>
      <c r="AT47" s="417">
        <v>47253.1997834961</v>
      </c>
      <c r="AU47" s="419">
        <v>4400.0581405694002</v>
      </c>
      <c r="AV47" s="419">
        <v>74.363018891042302</v>
      </c>
      <c r="AW47" s="417">
        <v>4.1362570395023104</v>
      </c>
      <c r="AX47" s="419">
        <v>1.1004474380240701</v>
      </c>
      <c r="AY47" s="419">
        <v>0.26600072319240597</v>
      </c>
      <c r="AZ47" s="417">
        <v>231.203445965117</v>
      </c>
      <c r="BA47" s="419">
        <v>47.293252912999797</v>
      </c>
      <c r="BB47" s="419">
        <v>1.0268332621351799</v>
      </c>
      <c r="BC47" s="417">
        <v>0.75482549315564695</v>
      </c>
      <c r="BD47" s="419">
        <v>0.60892319503126102</v>
      </c>
      <c r="BE47" s="419">
        <v>0.26263462412396099</v>
      </c>
      <c r="BF47" s="420">
        <v>17.837666600598599</v>
      </c>
      <c r="BG47" s="419">
        <v>22.8391165058726</v>
      </c>
      <c r="BH47" s="419">
        <v>17.837666600598599</v>
      </c>
      <c r="BI47" s="417">
        <v>22.332125515666799</v>
      </c>
      <c r="BJ47" s="419">
        <v>6.4505013741516697</v>
      </c>
      <c r="BK47" s="419">
        <v>0.38958010814160199</v>
      </c>
      <c r="BL47" s="417">
        <v>2547.3343428614698</v>
      </c>
      <c r="BM47" s="419">
        <v>1158.2125401255901</v>
      </c>
      <c r="BN47" s="419">
        <v>1.7407412362811401</v>
      </c>
      <c r="BO47" s="417">
        <v>2638.0538679257702</v>
      </c>
      <c r="BP47" s="419">
        <v>1266.0286016497901</v>
      </c>
      <c r="BQ47" s="419">
        <v>2.3224878985530002</v>
      </c>
      <c r="BR47" s="417">
        <v>0.88019990633554401</v>
      </c>
      <c r="BS47" s="419">
        <v>1.73716037548136</v>
      </c>
      <c r="BT47" s="419">
        <v>1.1242269893540701E-2</v>
      </c>
      <c r="BU47" s="420">
        <v>1.39765160429691</v>
      </c>
      <c r="BV47" s="419">
        <v>2.4886758739513102</v>
      </c>
      <c r="BW47" s="419">
        <v>1.39765160429691</v>
      </c>
      <c r="BX47" s="417">
        <v>1.06857454996465</v>
      </c>
      <c r="BY47" s="419">
        <v>0.767900836419386</v>
      </c>
      <c r="BZ47" s="419">
        <v>0.100417233862508</v>
      </c>
      <c r="CA47" s="417">
        <v>11.695652208444701</v>
      </c>
      <c r="CB47" s="419">
        <v>4.1515765991612303</v>
      </c>
      <c r="CC47" s="419">
        <v>0.440735339189187</v>
      </c>
      <c r="CD47" s="417">
        <v>91.010903080286795</v>
      </c>
      <c r="CE47" s="419">
        <v>32.693883295233398</v>
      </c>
      <c r="CF47" s="419">
        <v>3.2240270787711897E-2</v>
      </c>
      <c r="CG47" s="417">
        <v>1.2766103024578099</v>
      </c>
      <c r="CH47" s="419">
        <v>1.23968444018307</v>
      </c>
      <c r="CI47" s="419">
        <v>0.223360562857118</v>
      </c>
      <c r="CJ47" s="420">
        <v>0.12984311564704001</v>
      </c>
      <c r="CK47" s="419">
        <v>0.311751586171787</v>
      </c>
      <c r="CL47" s="419">
        <v>0.12984311564704001</v>
      </c>
      <c r="CM47" s="417">
        <v>3.4599237593383299</v>
      </c>
      <c r="CN47" s="419">
        <v>3.0682187585557101</v>
      </c>
      <c r="CO47" s="419">
        <v>3.44022392703726E-2</v>
      </c>
      <c r="CP47" s="417">
        <v>1150.8719426426801</v>
      </c>
      <c r="CQ47" s="419">
        <v>159.27467002916401</v>
      </c>
      <c r="CR47" s="419">
        <v>4.0070619742605999E-2</v>
      </c>
      <c r="CS47" s="417">
        <v>0.332323257384738</v>
      </c>
      <c r="CT47" s="419">
        <v>0.25513338364274601</v>
      </c>
      <c r="CU47" s="419">
        <v>5.5283223640724497E-3</v>
      </c>
      <c r="CV47" s="417">
        <v>0.159137371933531</v>
      </c>
      <c r="CW47" s="419">
        <v>0.28488058418134898</v>
      </c>
      <c r="CX47" s="419">
        <v>1.3844233834208301E-2</v>
      </c>
      <c r="CY47" s="417">
        <v>1.86528802311999E-2</v>
      </c>
      <c r="CZ47" s="419">
        <v>5.2571029534783098E-2</v>
      </c>
      <c r="DA47" s="419">
        <v>0</v>
      </c>
      <c r="DB47" s="417">
        <v>4.8466987324020702E-2</v>
      </c>
      <c r="DC47" s="419">
        <v>0.185591057975623</v>
      </c>
      <c r="DD47" s="419">
        <v>2.6622447707378299E-2</v>
      </c>
      <c r="DE47" s="417">
        <v>7.8459911827439596E-2</v>
      </c>
      <c r="DF47" s="419">
        <v>0.14845528596688301</v>
      </c>
      <c r="DG47" s="419">
        <v>2.43309639264228E-2</v>
      </c>
      <c r="DH47" s="417">
        <v>1.5017393502582599E-2</v>
      </c>
      <c r="DI47" s="419">
        <v>6.3208382443014105E-2</v>
      </c>
      <c r="DJ47" s="419">
        <v>7.05448273293003E-3</v>
      </c>
      <c r="DK47" s="417">
        <v>1035.97602110408</v>
      </c>
      <c r="DL47" s="419">
        <v>565.93135432927204</v>
      </c>
      <c r="DM47" s="419">
        <v>6.5495917492634101E-2</v>
      </c>
      <c r="DN47" s="417">
        <v>11.769143219561601</v>
      </c>
      <c r="DO47" s="419">
        <v>1.59387286282314</v>
      </c>
      <c r="DP47" s="419">
        <v>0</v>
      </c>
      <c r="DQ47" s="417">
        <v>17.4386976795574</v>
      </c>
      <c r="DR47" s="419">
        <v>2.9265553450638402</v>
      </c>
      <c r="DS47" s="419">
        <v>0</v>
      </c>
      <c r="DT47" s="417">
        <v>1.55880218789619</v>
      </c>
      <c r="DU47" s="419">
        <v>0.45738016526069603</v>
      </c>
      <c r="DV47" s="419">
        <v>3.42752293114354E-3</v>
      </c>
      <c r="DW47" s="417">
        <v>4.91491547694321</v>
      </c>
      <c r="DX47" s="419">
        <v>1.7699626038119001</v>
      </c>
      <c r="DY47" s="419">
        <v>0</v>
      </c>
      <c r="DZ47" s="417">
        <v>0.47262453370340102</v>
      </c>
      <c r="EA47" s="419">
        <v>0.56701557275137904</v>
      </c>
      <c r="EB47" s="419">
        <v>1.06900103480533E-2</v>
      </c>
      <c r="EC47" s="417">
        <v>10.782836169980801</v>
      </c>
      <c r="ED47" s="419">
        <v>2.0409341974939101</v>
      </c>
      <c r="EE47" s="419">
        <v>0</v>
      </c>
      <c r="EF47" s="417">
        <v>0.25148551558494903</v>
      </c>
      <c r="EG47" s="419">
        <v>0.27441291145590702</v>
      </c>
      <c r="EH47" s="419">
        <v>1.22420931562599E-2</v>
      </c>
      <c r="EI47" s="417">
        <v>2.3265815382729201E-2</v>
      </c>
      <c r="EJ47" s="419">
        <v>5.4163644686184197E-2</v>
      </c>
      <c r="EK47" s="419">
        <v>0</v>
      </c>
      <c r="EL47" s="417">
        <v>6.2105203252088903E-2</v>
      </c>
      <c r="EM47" s="419">
        <v>0.10839602334456901</v>
      </c>
      <c r="EN47" s="419">
        <v>5.0197758831666602E-3</v>
      </c>
      <c r="EO47" s="417">
        <v>1.5373756864911201E-2</v>
      </c>
      <c r="EP47" s="419">
        <v>3.6364567016232502E-2</v>
      </c>
      <c r="EQ47" s="419">
        <v>2.2815922872336698E-3</v>
      </c>
      <c r="ER47" s="417">
        <v>2.54020566052028E-2</v>
      </c>
      <c r="ES47" s="419">
        <v>0.11466705074605001</v>
      </c>
      <c r="ET47" s="419">
        <v>6.1937791316885003E-3</v>
      </c>
      <c r="EU47" s="417">
        <v>2.67000450607199E-3</v>
      </c>
      <c r="EV47" s="419">
        <v>1.43657105299821E-2</v>
      </c>
      <c r="EW47" s="419">
        <v>0</v>
      </c>
      <c r="EX47" s="417">
        <v>1.91553880499125E-2</v>
      </c>
      <c r="EY47" s="419">
        <v>7.9645681873914395E-2</v>
      </c>
      <c r="EZ47" s="419">
        <v>0</v>
      </c>
      <c r="FA47" s="420">
        <v>0</v>
      </c>
      <c r="FB47" s="419">
        <v>1.49011388492083E-2</v>
      </c>
      <c r="FC47" s="419">
        <v>0</v>
      </c>
      <c r="FD47" s="420">
        <v>1.3686728192115701E-2</v>
      </c>
      <c r="FE47" s="419">
        <v>3.3559440208077197E-2</v>
      </c>
      <c r="FF47" s="419">
        <v>1.3686728192115701E-2</v>
      </c>
      <c r="FG47" s="417">
        <v>5.9924579152367601</v>
      </c>
      <c r="FH47" s="419">
        <v>2.0341320591063998</v>
      </c>
      <c r="FI47" s="419">
        <v>1.2715640891596301E-2</v>
      </c>
      <c r="FJ47" s="420">
        <v>7.3957790813872198E-3</v>
      </c>
      <c r="FK47" s="419">
        <v>2.9819979407556801E-2</v>
      </c>
      <c r="FL47" s="419">
        <v>7.3957790813872198E-3</v>
      </c>
      <c r="FM47" s="417">
        <v>3.8376064563851099E-2</v>
      </c>
      <c r="FN47" s="419">
        <v>7.3334789091850705E-2</v>
      </c>
      <c r="FO47" s="419">
        <v>2.87091304480178E-3</v>
      </c>
      <c r="FP47" s="420">
        <v>4.0667186654380601E-3</v>
      </c>
      <c r="FQ47" s="419">
        <v>2.0083726881739299E-2</v>
      </c>
      <c r="FR47" s="419">
        <v>4.0667186654380601E-3</v>
      </c>
    </row>
    <row r="48" spans="2:174">
      <c r="B48" s="73" t="s">
        <v>17</v>
      </c>
      <c r="C48" s="73" t="s">
        <v>51</v>
      </c>
      <c r="D48" s="143" t="s">
        <v>117</v>
      </c>
      <c r="E48" s="73">
        <v>34.299999999999997</v>
      </c>
      <c r="F48" s="143">
        <v>240</v>
      </c>
      <c r="G48" s="397" t="s">
        <v>315</v>
      </c>
      <c r="H48" s="73" t="s">
        <v>99</v>
      </c>
      <c r="I48" s="416" t="s">
        <v>1168</v>
      </c>
      <c r="J48" s="416">
        <v>7</v>
      </c>
      <c r="K48" s="416" t="s">
        <v>1159</v>
      </c>
      <c r="L48" s="416" t="s">
        <v>1161</v>
      </c>
      <c r="M48" s="421" t="s">
        <v>32</v>
      </c>
      <c r="N48" s="73">
        <v>1.3</v>
      </c>
      <c r="P48" s="417">
        <v>7.5977062537394504</v>
      </c>
      <c r="Q48" s="418">
        <v>1.82836568885294</v>
      </c>
      <c r="R48" s="418">
        <v>9.8995588108662505E-2</v>
      </c>
      <c r="S48" s="417">
        <v>9.9154529120845307</v>
      </c>
      <c r="T48" s="418">
        <v>9.6249917253369492</v>
      </c>
      <c r="U48" s="418">
        <v>2.1707124603213299</v>
      </c>
      <c r="V48" s="417">
        <v>52919.6038035487</v>
      </c>
      <c r="W48" s="418">
        <v>7503.5401188708902</v>
      </c>
      <c r="X48" s="418">
        <v>0.70322187439259398</v>
      </c>
      <c r="Y48" s="417">
        <v>223.470113150629</v>
      </c>
      <c r="Z48" s="418">
        <v>197.37323712862201</v>
      </c>
      <c r="AA48" s="418">
        <v>1.1044136055946701</v>
      </c>
      <c r="AB48" s="417">
        <v>133084.13676794901</v>
      </c>
      <c r="AC48" s="419">
        <v>12232.520319986599</v>
      </c>
      <c r="AD48" s="419">
        <v>2.4795353488203502</v>
      </c>
      <c r="AE48" s="417">
        <v>283150.88812865899</v>
      </c>
      <c r="AF48" s="419">
        <v>14597.561530862</v>
      </c>
      <c r="AG48" s="419">
        <v>739.69386894650404</v>
      </c>
      <c r="AH48" s="417">
        <v>28.194948898984801</v>
      </c>
      <c r="AI48" s="419">
        <v>14.511883752887201</v>
      </c>
      <c r="AJ48" s="419">
        <v>5.1487790809110097</v>
      </c>
      <c r="AK48" s="417">
        <v>450.33707772894201</v>
      </c>
      <c r="AL48" s="419">
        <v>178.35759237278299</v>
      </c>
      <c r="AM48" s="419">
        <v>57.7495562999515</v>
      </c>
      <c r="AN48" s="420">
        <v>81.024136828209393</v>
      </c>
      <c r="AO48" s="419">
        <v>214.139838132855</v>
      </c>
      <c r="AP48" s="419">
        <v>81.024136828209393</v>
      </c>
      <c r="AQ48" s="417">
        <v>6586.1887079197304</v>
      </c>
      <c r="AR48" s="419">
        <v>3678.9338118549799</v>
      </c>
      <c r="AS48" s="419">
        <v>2.4092803626355299</v>
      </c>
      <c r="AT48" s="417">
        <v>47887.649122258903</v>
      </c>
      <c r="AU48" s="419">
        <v>5582.5430740074698</v>
      </c>
      <c r="AV48" s="419">
        <v>74.363018891042302</v>
      </c>
      <c r="AW48" s="417">
        <v>4.2842945999941398</v>
      </c>
      <c r="AX48" s="419">
        <v>1.2674986915428701</v>
      </c>
      <c r="AY48" s="419">
        <v>0.26600072319240597</v>
      </c>
      <c r="AZ48" s="417">
        <v>318.773044570438</v>
      </c>
      <c r="BA48" s="419">
        <v>143.70317868772401</v>
      </c>
      <c r="BB48" s="419">
        <v>1.0268332621351799</v>
      </c>
      <c r="BC48" s="417">
        <v>0.897525610350555</v>
      </c>
      <c r="BD48" s="419">
        <v>0.69641336233935802</v>
      </c>
      <c r="BE48" s="419">
        <v>0.26263462412396099</v>
      </c>
      <c r="BF48" s="420">
        <v>17.837666600598599</v>
      </c>
      <c r="BG48" s="419">
        <v>19.998056008635299</v>
      </c>
      <c r="BH48" s="419">
        <v>17.837666600598599</v>
      </c>
      <c r="BI48" s="417">
        <v>23.315339728117401</v>
      </c>
      <c r="BJ48" s="419">
        <v>8.8969264057533408</v>
      </c>
      <c r="BK48" s="419">
        <v>0.38958010814160199</v>
      </c>
      <c r="BL48" s="417">
        <v>2632.8072792101202</v>
      </c>
      <c r="BM48" s="419">
        <v>1250.3301203087699</v>
      </c>
      <c r="BN48" s="419">
        <v>1.7407412362811401</v>
      </c>
      <c r="BO48" s="417">
        <v>2657.8500637695702</v>
      </c>
      <c r="BP48" s="419">
        <v>1198.74667470687</v>
      </c>
      <c r="BQ48" s="419">
        <v>2.3224878985530002</v>
      </c>
      <c r="BR48" s="417">
        <v>1.44101652057842</v>
      </c>
      <c r="BS48" s="419">
        <v>4.6437172919748901</v>
      </c>
      <c r="BT48" s="419">
        <v>1.1242269893540701E-2</v>
      </c>
      <c r="BU48" s="420">
        <v>1.39765160429691</v>
      </c>
      <c r="BV48" s="419">
        <v>2.9344804640384199</v>
      </c>
      <c r="BW48" s="419">
        <v>1.39765160429691</v>
      </c>
      <c r="BX48" s="417">
        <v>0.96670701228227696</v>
      </c>
      <c r="BY48" s="419">
        <v>0.59401922858779999</v>
      </c>
      <c r="BZ48" s="419">
        <v>0.100417233862508</v>
      </c>
      <c r="CA48" s="417">
        <v>12.7614646646624</v>
      </c>
      <c r="CB48" s="419">
        <v>4.4405074704093002</v>
      </c>
      <c r="CC48" s="419">
        <v>0.440735339189187</v>
      </c>
      <c r="CD48" s="417">
        <v>88.994127030671393</v>
      </c>
      <c r="CE48" s="419">
        <v>19.541632060043298</v>
      </c>
      <c r="CF48" s="419">
        <v>3.2240270787711897E-2</v>
      </c>
      <c r="CG48" s="417">
        <v>1.3013093984688</v>
      </c>
      <c r="CH48" s="419">
        <v>1.00567131224702</v>
      </c>
      <c r="CI48" s="419">
        <v>0.223360562857118</v>
      </c>
      <c r="CJ48" s="420">
        <v>0.12984311564704001</v>
      </c>
      <c r="CK48" s="419">
        <v>0.36248833562738503</v>
      </c>
      <c r="CL48" s="419">
        <v>0.12984311564704001</v>
      </c>
      <c r="CM48" s="417">
        <v>2.1269946167220302</v>
      </c>
      <c r="CN48" s="419">
        <v>2.30733370259584</v>
      </c>
      <c r="CO48" s="419">
        <v>3.44022392703726E-2</v>
      </c>
      <c r="CP48" s="417">
        <v>1138.46649024264</v>
      </c>
      <c r="CQ48" s="419">
        <v>143.07280825721099</v>
      </c>
      <c r="CR48" s="419">
        <v>4.0070619742605999E-2</v>
      </c>
      <c r="CS48" s="417">
        <v>0.54694535411850598</v>
      </c>
      <c r="CT48" s="419">
        <v>0.49977145360904002</v>
      </c>
      <c r="CU48" s="419">
        <v>5.5283223640724497E-3</v>
      </c>
      <c r="CV48" s="417">
        <v>0.63979141800253303</v>
      </c>
      <c r="CW48" s="419">
        <v>1.1122890369307601</v>
      </c>
      <c r="CX48" s="419">
        <v>1.3844233834208301E-2</v>
      </c>
      <c r="CY48" s="417">
        <v>0.103002616310182</v>
      </c>
      <c r="CZ48" s="419">
        <v>0.176305623661453</v>
      </c>
      <c r="DA48" s="419">
        <v>0</v>
      </c>
      <c r="DB48" s="417">
        <v>3.59792474727842E-2</v>
      </c>
      <c r="DC48" s="419">
        <v>0.13047670432233599</v>
      </c>
      <c r="DD48" s="419">
        <v>2.6622447707378299E-2</v>
      </c>
      <c r="DE48" s="417">
        <v>9.8945481500952406E-2</v>
      </c>
      <c r="DF48" s="419">
        <v>0.17420350560012701</v>
      </c>
      <c r="DG48" s="419">
        <v>2.43309639264228E-2</v>
      </c>
      <c r="DH48" s="417">
        <v>1.9675480023563899E-2</v>
      </c>
      <c r="DI48" s="419">
        <v>5.2827411146827798E-2</v>
      </c>
      <c r="DJ48" s="419">
        <v>7.05448273293003E-3</v>
      </c>
      <c r="DK48" s="417">
        <v>979.00520089421696</v>
      </c>
      <c r="DL48" s="419">
        <v>230.58354395525299</v>
      </c>
      <c r="DM48" s="419">
        <v>6.5495917492634101E-2</v>
      </c>
      <c r="DN48" s="417">
        <v>11.2510501606773</v>
      </c>
      <c r="DO48" s="419">
        <v>1.99324703433354</v>
      </c>
      <c r="DP48" s="419">
        <v>0</v>
      </c>
      <c r="DQ48" s="417">
        <v>18.097567653968799</v>
      </c>
      <c r="DR48" s="419">
        <v>3.6317023297566</v>
      </c>
      <c r="DS48" s="419">
        <v>0</v>
      </c>
      <c r="DT48" s="417">
        <v>1.6459853749406601</v>
      </c>
      <c r="DU48" s="419">
        <v>0.481638073534217</v>
      </c>
      <c r="DV48" s="419">
        <v>3.42752293114354E-3</v>
      </c>
      <c r="DW48" s="417">
        <v>5.4877477139958</v>
      </c>
      <c r="DX48" s="419">
        <v>2.1201061273457</v>
      </c>
      <c r="DY48" s="419">
        <v>0</v>
      </c>
      <c r="DZ48" s="417">
        <v>0.632896584162564</v>
      </c>
      <c r="EA48" s="419">
        <v>0.55683611090713503</v>
      </c>
      <c r="EB48" s="419">
        <v>1.06900103480533E-2</v>
      </c>
      <c r="EC48" s="417">
        <v>10.470871394848499</v>
      </c>
      <c r="ED48" s="419">
        <v>1.73755990614728</v>
      </c>
      <c r="EE48" s="419">
        <v>0</v>
      </c>
      <c r="EF48" s="417">
        <v>0.31119179103760503</v>
      </c>
      <c r="EG48" s="419">
        <v>0.42397375844880197</v>
      </c>
      <c r="EH48" s="419">
        <v>1.22420931562599E-2</v>
      </c>
      <c r="EI48" s="417">
        <v>2.8956028277767099E-2</v>
      </c>
      <c r="EJ48" s="419">
        <v>5.0383185630471797E-2</v>
      </c>
      <c r="EK48" s="419">
        <v>0</v>
      </c>
      <c r="EL48" s="417">
        <v>0.129473445398128</v>
      </c>
      <c r="EM48" s="419">
        <v>0.205487101313587</v>
      </c>
      <c r="EN48" s="419">
        <v>5.0197758831666602E-3</v>
      </c>
      <c r="EO48" s="417">
        <v>2.2121026991374099E-2</v>
      </c>
      <c r="EP48" s="419">
        <v>5.1037721020635099E-2</v>
      </c>
      <c r="EQ48" s="419">
        <v>2.2815922872336698E-3</v>
      </c>
      <c r="ER48" s="417">
        <v>4.2981483287950303E-2</v>
      </c>
      <c r="ES48" s="419">
        <v>0.10832549735694399</v>
      </c>
      <c r="ET48" s="419">
        <v>6.1937791316885003E-3</v>
      </c>
      <c r="EU48" s="417">
        <v>5.7399011117351597E-3</v>
      </c>
      <c r="EV48" s="419">
        <v>2.0996306475919199E-2</v>
      </c>
      <c r="EW48" s="419">
        <v>0</v>
      </c>
      <c r="EX48" s="417">
        <v>3.5231702086661897E-2</v>
      </c>
      <c r="EY48" s="419">
        <v>0.108193824828182</v>
      </c>
      <c r="EZ48" s="419">
        <v>0</v>
      </c>
      <c r="FA48" s="420">
        <v>0</v>
      </c>
      <c r="FB48" s="419">
        <v>2.11589477310067E-2</v>
      </c>
      <c r="FC48" s="419">
        <v>0</v>
      </c>
      <c r="FD48" s="420">
        <v>1.3686728192115701E-2</v>
      </c>
      <c r="FE48" s="419">
        <v>7.1919947380344199E-2</v>
      </c>
      <c r="FF48" s="419">
        <v>1.3686728192115701E-2</v>
      </c>
      <c r="FG48" s="417">
        <v>5.5704811462194499</v>
      </c>
      <c r="FH48" s="419">
        <v>1.6741152822535199</v>
      </c>
      <c r="FI48" s="419">
        <v>1.2715640891596301E-2</v>
      </c>
      <c r="FJ48" s="420">
        <v>7.3957790813872198E-3</v>
      </c>
      <c r="FK48" s="419">
        <v>1.7790880966538601E-2</v>
      </c>
      <c r="FL48" s="419">
        <v>7.3957790813872198E-3</v>
      </c>
      <c r="FM48" s="417">
        <v>7.0724100912404206E-2</v>
      </c>
      <c r="FN48" s="419">
        <v>0.11974809617021299</v>
      </c>
      <c r="FO48" s="419">
        <v>2.87091304480178E-3</v>
      </c>
      <c r="FP48" s="420">
        <v>4.0667186654380601E-3</v>
      </c>
      <c r="FQ48" s="419">
        <v>1.9306919194438301E-2</v>
      </c>
      <c r="FR48" s="419">
        <v>4.0667186654380601E-3</v>
      </c>
    </row>
    <row r="49" spans="2:174">
      <c r="B49" s="73" t="s">
        <v>17</v>
      </c>
      <c r="C49" s="73" t="s">
        <v>51</v>
      </c>
      <c r="D49" s="143" t="s">
        <v>117</v>
      </c>
      <c r="E49" s="143">
        <v>34.299999999999997</v>
      </c>
      <c r="F49" s="143">
        <v>240</v>
      </c>
      <c r="G49" s="397" t="s">
        <v>315</v>
      </c>
      <c r="H49" s="73" t="s">
        <v>99</v>
      </c>
      <c r="I49" s="416" t="s">
        <v>1168</v>
      </c>
      <c r="J49" s="416">
        <v>7</v>
      </c>
      <c r="K49" s="416" t="s">
        <v>1159</v>
      </c>
      <c r="L49" s="416" t="s">
        <v>1161</v>
      </c>
      <c r="M49" s="421" t="s">
        <v>32</v>
      </c>
      <c r="N49" s="73">
        <v>1.3</v>
      </c>
      <c r="P49" s="417">
        <v>8.3450975635810902</v>
      </c>
      <c r="Q49" s="418">
        <v>2.8226369662467499</v>
      </c>
      <c r="R49" s="418">
        <v>9.8995588108662505E-2</v>
      </c>
      <c r="S49" s="417">
        <v>10.308863646778001</v>
      </c>
      <c r="T49" s="418">
        <v>7.5665111168463399</v>
      </c>
      <c r="U49" s="418">
        <v>2.1707124603213299</v>
      </c>
      <c r="V49" s="417">
        <v>52969.785065345</v>
      </c>
      <c r="W49" s="418">
        <v>9779.2871121742701</v>
      </c>
      <c r="X49" s="418">
        <v>0.70322187439259398</v>
      </c>
      <c r="Y49" s="417">
        <v>109.070264421413</v>
      </c>
      <c r="Z49" s="418">
        <v>43.311798149346899</v>
      </c>
      <c r="AA49" s="418">
        <v>1.1044136055946701</v>
      </c>
      <c r="AB49" s="417">
        <v>131249.91515557599</v>
      </c>
      <c r="AC49" s="419">
        <v>12637.8200792926</v>
      </c>
      <c r="AD49" s="419">
        <v>2.4795353488203502</v>
      </c>
      <c r="AE49" s="417">
        <v>285775.72159859102</v>
      </c>
      <c r="AF49" s="419">
        <v>15354.621505696799</v>
      </c>
      <c r="AG49" s="419">
        <v>739.69386894650404</v>
      </c>
      <c r="AH49" s="417">
        <v>26.4093287269373</v>
      </c>
      <c r="AI49" s="419">
        <v>10.3578123419893</v>
      </c>
      <c r="AJ49" s="419">
        <v>5.1487790809110097</v>
      </c>
      <c r="AK49" s="417">
        <v>502.23924601577801</v>
      </c>
      <c r="AL49" s="419">
        <v>217.855603661879</v>
      </c>
      <c r="AM49" s="419">
        <v>57.7495562999515</v>
      </c>
      <c r="AN49" s="420">
        <v>81.024136828209393</v>
      </c>
      <c r="AO49" s="419">
        <v>227.442659309303</v>
      </c>
      <c r="AP49" s="419">
        <v>81.024136828209393</v>
      </c>
      <c r="AQ49" s="417">
        <v>8847.5716130362107</v>
      </c>
      <c r="AR49" s="419">
        <v>2327.8297546280601</v>
      </c>
      <c r="AS49" s="419">
        <v>2.4092803626355299</v>
      </c>
      <c r="AT49" s="417">
        <v>47305.117828971197</v>
      </c>
      <c r="AU49" s="419">
        <v>4936.6054544117096</v>
      </c>
      <c r="AV49" s="419">
        <v>74.363018891042302</v>
      </c>
      <c r="AW49" s="417">
        <v>4.4443608739150502</v>
      </c>
      <c r="AX49" s="419">
        <v>1.4097116376026899</v>
      </c>
      <c r="AY49" s="419">
        <v>0.26600072319240597</v>
      </c>
      <c r="AZ49" s="417">
        <v>267.99360989546102</v>
      </c>
      <c r="BA49" s="419">
        <v>101.582671051912</v>
      </c>
      <c r="BB49" s="419">
        <v>1.0268332621351799</v>
      </c>
      <c r="BC49" s="417">
        <v>1.0642900530703101</v>
      </c>
      <c r="BD49" s="419">
        <v>0.717896667302932</v>
      </c>
      <c r="BE49" s="419">
        <v>0.26263462412396099</v>
      </c>
      <c r="BF49" s="420">
        <v>17.837666600598599</v>
      </c>
      <c r="BG49" s="419">
        <v>19.550607100700599</v>
      </c>
      <c r="BH49" s="419">
        <v>17.837666600598599</v>
      </c>
      <c r="BI49" s="417">
        <v>19.648056395542099</v>
      </c>
      <c r="BJ49" s="419">
        <v>6.1820851605690601</v>
      </c>
      <c r="BK49" s="419">
        <v>0.38958010814160199</v>
      </c>
      <c r="BL49" s="417">
        <v>2137.5046411610401</v>
      </c>
      <c r="BM49" s="419">
        <v>880.00278557533204</v>
      </c>
      <c r="BN49" s="419">
        <v>1.7407412362811401</v>
      </c>
      <c r="BO49" s="417">
        <v>2185.4757563176499</v>
      </c>
      <c r="BP49" s="419">
        <v>1003.10944421262</v>
      </c>
      <c r="BQ49" s="419">
        <v>2.3224878985530002</v>
      </c>
      <c r="BR49" s="417">
        <v>2.88503155016658</v>
      </c>
      <c r="BS49" s="419">
        <v>9.0346133375823996</v>
      </c>
      <c r="BT49" s="419">
        <v>1.1242269893540701E-2</v>
      </c>
      <c r="BU49" s="420">
        <v>1.39765160429691</v>
      </c>
      <c r="BV49" s="419">
        <v>3.34458093142409</v>
      </c>
      <c r="BW49" s="419">
        <v>1.39765160429691</v>
      </c>
      <c r="BX49" s="417">
        <v>2.34598786880056</v>
      </c>
      <c r="BY49" s="419">
        <v>4.3818303218126502</v>
      </c>
      <c r="BZ49" s="419">
        <v>0.100417233862508</v>
      </c>
      <c r="CA49" s="417">
        <v>11.5334162824693</v>
      </c>
      <c r="CB49" s="419">
        <v>4.1920193291204804</v>
      </c>
      <c r="CC49" s="419">
        <v>0.440735339189187</v>
      </c>
      <c r="CD49" s="417">
        <v>84.957264779447797</v>
      </c>
      <c r="CE49" s="419">
        <v>20.3291462045411</v>
      </c>
      <c r="CF49" s="419">
        <v>3.2240270787711897E-2</v>
      </c>
      <c r="CG49" s="417">
        <v>1.1195657006952799</v>
      </c>
      <c r="CH49" s="419">
        <v>1.0210468600595599</v>
      </c>
      <c r="CI49" s="419">
        <v>0.223360562857118</v>
      </c>
      <c r="CJ49" s="420">
        <v>0.12984311564704001</v>
      </c>
      <c r="CK49" s="419">
        <v>0.48680051592678197</v>
      </c>
      <c r="CL49" s="419">
        <v>0.12984311564704001</v>
      </c>
      <c r="CM49" s="417">
        <v>3.5267532259629002</v>
      </c>
      <c r="CN49" s="419">
        <v>1.5847917482007099</v>
      </c>
      <c r="CO49" s="419">
        <v>3.44022392703726E-2</v>
      </c>
      <c r="CP49" s="417">
        <v>1127.3839401543901</v>
      </c>
      <c r="CQ49" s="419">
        <v>162.29041108999999</v>
      </c>
      <c r="CR49" s="419">
        <v>4.0070619742605999E-2</v>
      </c>
      <c r="CS49" s="417">
        <v>0.32553571099631801</v>
      </c>
      <c r="CT49" s="419">
        <v>0.42674631275812902</v>
      </c>
      <c r="CU49" s="419">
        <v>5.5283223640724497E-3</v>
      </c>
      <c r="CV49" s="417">
        <v>0.227705188855642</v>
      </c>
      <c r="CW49" s="419">
        <v>0.39774512024055098</v>
      </c>
      <c r="CX49" s="419">
        <v>1.3844233834208301E-2</v>
      </c>
      <c r="CY49" s="417">
        <v>4.469725940726E-2</v>
      </c>
      <c r="CZ49" s="419">
        <v>8.0528010978671002E-2</v>
      </c>
      <c r="DA49" s="419">
        <v>0</v>
      </c>
      <c r="DB49" s="417">
        <v>6.9276173059212603E-2</v>
      </c>
      <c r="DC49" s="419">
        <v>0.24816854803073901</v>
      </c>
      <c r="DD49" s="419">
        <v>2.6622447707378299E-2</v>
      </c>
      <c r="DE49" s="417">
        <v>4.2238474070606803E-2</v>
      </c>
      <c r="DF49" s="419">
        <v>9.5476527023386104E-2</v>
      </c>
      <c r="DG49" s="419">
        <v>2.43309639264228E-2</v>
      </c>
      <c r="DH49" s="417">
        <v>1.03468076992919E-2</v>
      </c>
      <c r="DI49" s="419">
        <v>3.8604297649948299E-2</v>
      </c>
      <c r="DJ49" s="419">
        <v>7.05448273293003E-3</v>
      </c>
      <c r="DK49" s="417">
        <v>914.32568612249702</v>
      </c>
      <c r="DL49" s="419">
        <v>241.92186357390401</v>
      </c>
      <c r="DM49" s="419">
        <v>6.5495917492634101E-2</v>
      </c>
      <c r="DN49" s="417">
        <v>10.815090535879801</v>
      </c>
      <c r="DO49" s="419">
        <v>1.54242904396439</v>
      </c>
      <c r="DP49" s="419">
        <v>0</v>
      </c>
      <c r="DQ49" s="417">
        <v>16.593132371962199</v>
      </c>
      <c r="DR49" s="419">
        <v>2.50129425907088</v>
      </c>
      <c r="DS49" s="419">
        <v>0</v>
      </c>
      <c r="DT49" s="417">
        <v>1.5648198990042299</v>
      </c>
      <c r="DU49" s="419">
        <v>0.23785043516239701</v>
      </c>
      <c r="DV49" s="419">
        <v>3.42752293114354E-3</v>
      </c>
      <c r="DW49" s="417">
        <v>4.3782185677492498</v>
      </c>
      <c r="DX49" s="419">
        <v>1.57968867281493</v>
      </c>
      <c r="DY49" s="419">
        <v>0</v>
      </c>
      <c r="DZ49" s="417">
        <v>0.40834149589893198</v>
      </c>
      <c r="EA49" s="419">
        <v>0.42653718079205899</v>
      </c>
      <c r="EB49" s="419">
        <v>1.06900103480533E-2</v>
      </c>
      <c r="EC49" s="417">
        <v>10.5339340595834</v>
      </c>
      <c r="ED49" s="419">
        <v>1.96327356840339</v>
      </c>
      <c r="EE49" s="419">
        <v>0</v>
      </c>
      <c r="EF49" s="417">
        <v>0.32888737448527899</v>
      </c>
      <c r="EG49" s="419">
        <v>0.44420287733981201</v>
      </c>
      <c r="EH49" s="419">
        <v>1.22420931562599E-2</v>
      </c>
      <c r="EI49" s="417">
        <v>2.7477385277430599E-2</v>
      </c>
      <c r="EJ49" s="419">
        <v>4.4010216747571301E-2</v>
      </c>
      <c r="EK49" s="419">
        <v>0</v>
      </c>
      <c r="EL49" s="417">
        <v>0.106747446057954</v>
      </c>
      <c r="EM49" s="419">
        <v>0.185639289633029</v>
      </c>
      <c r="EN49" s="419">
        <v>5.0197758831666602E-3</v>
      </c>
      <c r="EO49" s="417">
        <v>9.9574826703624705E-3</v>
      </c>
      <c r="EP49" s="419">
        <v>3.85769817154962E-2</v>
      </c>
      <c r="EQ49" s="419">
        <v>2.2815922872336698E-3</v>
      </c>
      <c r="ER49" s="417">
        <v>3.7825456796176597E-2</v>
      </c>
      <c r="ES49" s="419">
        <v>0.13216478604173801</v>
      </c>
      <c r="ET49" s="419">
        <v>6.1937791316885003E-3</v>
      </c>
      <c r="EU49" s="417">
        <v>1.1689926761652199E-2</v>
      </c>
      <c r="EV49" s="419">
        <v>2.8124997646264902E-2</v>
      </c>
      <c r="EW49" s="419">
        <v>0</v>
      </c>
      <c r="EX49" s="417">
        <v>3.6086717415627502E-2</v>
      </c>
      <c r="EY49" s="419">
        <v>0.112865202052453</v>
      </c>
      <c r="EZ49" s="419">
        <v>0</v>
      </c>
      <c r="FA49" s="420">
        <v>0</v>
      </c>
      <c r="FB49" s="419">
        <v>0</v>
      </c>
      <c r="FC49" s="419">
        <v>0</v>
      </c>
      <c r="FD49" s="420">
        <v>1.3686728192115701E-2</v>
      </c>
      <c r="FE49" s="419">
        <v>0</v>
      </c>
      <c r="FF49" s="419">
        <v>1.3686728192115701E-2</v>
      </c>
      <c r="FG49" s="417">
        <v>5.7173510655735802</v>
      </c>
      <c r="FH49" s="419">
        <v>1.3465244733803601</v>
      </c>
      <c r="FI49" s="419">
        <v>1.2715640891596301E-2</v>
      </c>
      <c r="FJ49" s="420">
        <v>7.3957790813872198E-3</v>
      </c>
      <c r="FK49" s="419">
        <v>2.4196926292243599E-4</v>
      </c>
      <c r="FL49" s="419">
        <v>7.3957790813872198E-3</v>
      </c>
      <c r="FM49" s="417">
        <v>3.6183433593092E-2</v>
      </c>
      <c r="FN49" s="419">
        <v>8.2601148675069902E-2</v>
      </c>
      <c r="FO49" s="419">
        <v>2.87091304480178E-3</v>
      </c>
      <c r="FP49" s="420">
        <v>4.0667186654380601E-3</v>
      </c>
      <c r="FQ49" s="419">
        <v>2.1267473834270901E-2</v>
      </c>
      <c r="FR49" s="419">
        <v>4.0667186654380601E-3</v>
      </c>
    </row>
    <row r="50" spans="2:174">
      <c r="B50" s="73" t="s">
        <v>17</v>
      </c>
      <c r="C50" s="73" t="s">
        <v>51</v>
      </c>
      <c r="D50" s="143" t="s">
        <v>117</v>
      </c>
      <c r="E50" s="73">
        <v>34.299999999999997</v>
      </c>
      <c r="F50" s="143">
        <v>240</v>
      </c>
      <c r="G50" s="397" t="s">
        <v>315</v>
      </c>
      <c r="H50" s="73" t="s">
        <v>99</v>
      </c>
      <c r="I50" s="416" t="s">
        <v>1168</v>
      </c>
      <c r="J50" s="416">
        <v>7</v>
      </c>
      <c r="K50" s="416" t="s">
        <v>1159</v>
      </c>
      <c r="L50" s="416" t="s">
        <v>1161</v>
      </c>
      <c r="M50" s="421" t="s">
        <v>32</v>
      </c>
      <c r="N50" s="73">
        <v>1.3</v>
      </c>
      <c r="P50" s="417">
        <v>8.2856651135914703</v>
      </c>
      <c r="Q50" s="418">
        <v>2.6237854776274001</v>
      </c>
      <c r="R50" s="418">
        <v>9.8995588108662505E-2</v>
      </c>
      <c r="S50" s="417">
        <v>10.727913809666299</v>
      </c>
      <c r="T50" s="418">
        <v>9.4486219643336096</v>
      </c>
      <c r="U50" s="418">
        <v>2.1707124603213299</v>
      </c>
      <c r="V50" s="417">
        <v>55922.083329519402</v>
      </c>
      <c r="W50" s="418">
        <v>8840.0769536527005</v>
      </c>
      <c r="X50" s="418">
        <v>0.70322187439259398</v>
      </c>
      <c r="Y50" s="417">
        <v>208.612575110666</v>
      </c>
      <c r="Z50" s="418">
        <v>258.60382742769701</v>
      </c>
      <c r="AA50" s="418">
        <v>1.1044136055946701</v>
      </c>
      <c r="AB50" s="417">
        <v>131513.26038810401</v>
      </c>
      <c r="AC50" s="419">
        <v>10584.612731049299</v>
      </c>
      <c r="AD50" s="419">
        <v>2.4795353488203502</v>
      </c>
      <c r="AE50" s="417">
        <v>283583.54438249598</v>
      </c>
      <c r="AF50" s="419">
        <v>13370.897545154499</v>
      </c>
      <c r="AG50" s="419">
        <v>739.69386894650404</v>
      </c>
      <c r="AH50" s="417">
        <v>22.661432673432401</v>
      </c>
      <c r="AI50" s="419">
        <v>10.7786751082665</v>
      </c>
      <c r="AJ50" s="419">
        <v>5.1487790809110097</v>
      </c>
      <c r="AK50" s="417">
        <v>472.03331234510102</v>
      </c>
      <c r="AL50" s="419">
        <v>227.18049142297801</v>
      </c>
      <c r="AM50" s="419">
        <v>57.7495562999515</v>
      </c>
      <c r="AN50" s="420">
        <v>81.024136828209393</v>
      </c>
      <c r="AO50" s="419">
        <v>159.41754483161401</v>
      </c>
      <c r="AP50" s="419">
        <v>81.024136828209393</v>
      </c>
      <c r="AQ50" s="417">
        <v>5871.7829601528301</v>
      </c>
      <c r="AR50" s="419">
        <v>1184.6027420304799</v>
      </c>
      <c r="AS50" s="419">
        <v>2.4092803626355299</v>
      </c>
      <c r="AT50" s="417">
        <v>46688.175845775899</v>
      </c>
      <c r="AU50" s="419">
        <v>5659.5615154265697</v>
      </c>
      <c r="AV50" s="419">
        <v>74.363018891042302</v>
      </c>
      <c r="AW50" s="417">
        <v>4.3241785819315499</v>
      </c>
      <c r="AX50" s="419">
        <v>1.1251985989406801</v>
      </c>
      <c r="AY50" s="419">
        <v>0.26600072319240597</v>
      </c>
      <c r="AZ50" s="417">
        <v>225.95631895176601</v>
      </c>
      <c r="BA50" s="419">
        <v>43.002801292985197</v>
      </c>
      <c r="BB50" s="419">
        <v>1.0268332621351799</v>
      </c>
      <c r="BC50" s="417">
        <v>1.1981639975760301</v>
      </c>
      <c r="BD50" s="419">
        <v>0.60384339942155896</v>
      </c>
      <c r="BE50" s="419">
        <v>0.26263462412396099</v>
      </c>
      <c r="BF50" s="420">
        <v>17.837666600598599</v>
      </c>
      <c r="BG50" s="419">
        <v>21.6731453498411</v>
      </c>
      <c r="BH50" s="419">
        <v>17.837666600598599</v>
      </c>
      <c r="BI50" s="417">
        <v>23.8819915203071</v>
      </c>
      <c r="BJ50" s="419">
        <v>8.1502315323123895</v>
      </c>
      <c r="BK50" s="419">
        <v>0.38958010814160199</v>
      </c>
      <c r="BL50" s="417">
        <v>2542.2097036425298</v>
      </c>
      <c r="BM50" s="419">
        <v>1836.2023187889099</v>
      </c>
      <c r="BN50" s="419">
        <v>1.7407412362811401</v>
      </c>
      <c r="BO50" s="417">
        <v>2587.5683619245201</v>
      </c>
      <c r="BP50" s="419">
        <v>1895.7337358034499</v>
      </c>
      <c r="BQ50" s="419">
        <v>2.3224878985530002</v>
      </c>
      <c r="BR50" s="417">
        <v>5.0128072303112701</v>
      </c>
      <c r="BS50" s="419">
        <v>24.416123862700601</v>
      </c>
      <c r="BT50" s="419">
        <v>1.1242269893540701E-2</v>
      </c>
      <c r="BU50" s="420">
        <v>1.39765160429691</v>
      </c>
      <c r="BV50" s="419">
        <v>2.9638230851232601</v>
      </c>
      <c r="BW50" s="419">
        <v>1.39765160429691</v>
      </c>
      <c r="BX50" s="417">
        <v>1.1635508171082001</v>
      </c>
      <c r="BY50" s="419">
        <v>0.75681145350735402</v>
      </c>
      <c r="BZ50" s="419">
        <v>0.100417233862508</v>
      </c>
      <c r="CA50" s="417">
        <v>11.9055151972904</v>
      </c>
      <c r="CB50" s="419">
        <v>4.34268482034485</v>
      </c>
      <c r="CC50" s="419">
        <v>0.440735339189187</v>
      </c>
      <c r="CD50" s="417">
        <v>76.788920049627706</v>
      </c>
      <c r="CE50" s="419">
        <v>12.521229214394401</v>
      </c>
      <c r="CF50" s="419">
        <v>3.2240270787711897E-2</v>
      </c>
      <c r="CG50" s="417">
        <v>1.26504992476386</v>
      </c>
      <c r="CH50" s="419">
        <v>0.95214191183955599</v>
      </c>
      <c r="CI50" s="419">
        <v>0.223360562857118</v>
      </c>
      <c r="CJ50" s="420">
        <v>0.12984311564704001</v>
      </c>
      <c r="CK50" s="419">
        <v>0.47158166887099201</v>
      </c>
      <c r="CL50" s="419">
        <v>0.12984311564704001</v>
      </c>
      <c r="CM50" s="417">
        <v>1.63187739326213</v>
      </c>
      <c r="CN50" s="419">
        <v>0.830617528658252</v>
      </c>
      <c r="CO50" s="419">
        <v>3.44022392703726E-2</v>
      </c>
      <c r="CP50" s="417">
        <v>1147.3986004219501</v>
      </c>
      <c r="CQ50" s="419">
        <v>161.61882059763499</v>
      </c>
      <c r="CR50" s="419">
        <v>4.0070619742605999E-2</v>
      </c>
      <c r="CS50" s="417">
        <v>0.268455739762888</v>
      </c>
      <c r="CT50" s="419">
        <v>0.16211687054808199</v>
      </c>
      <c r="CU50" s="419">
        <v>5.5283223640724497E-3</v>
      </c>
      <c r="CV50" s="417">
        <v>0.13974134213046599</v>
      </c>
      <c r="CW50" s="419">
        <v>0.31678294785168098</v>
      </c>
      <c r="CX50" s="419">
        <v>1.3844233834208301E-2</v>
      </c>
      <c r="CY50" s="417">
        <v>2.6353177071170499E-2</v>
      </c>
      <c r="CZ50" s="419">
        <v>5.6343193923591398E-2</v>
      </c>
      <c r="DA50" s="419">
        <v>0</v>
      </c>
      <c r="DB50" s="417">
        <v>4.3083859000402701E-2</v>
      </c>
      <c r="DC50" s="419">
        <v>0.149760491557416</v>
      </c>
      <c r="DD50" s="419">
        <v>2.6622447707378299E-2</v>
      </c>
      <c r="DE50" s="417">
        <v>7.8584498774665806E-2</v>
      </c>
      <c r="DF50" s="419">
        <v>0.14961002909375201</v>
      </c>
      <c r="DG50" s="419">
        <v>2.43309639264228E-2</v>
      </c>
      <c r="DH50" s="417">
        <v>2.05144645138414E-2</v>
      </c>
      <c r="DI50" s="419">
        <v>5.5414609403763103E-2</v>
      </c>
      <c r="DJ50" s="419">
        <v>7.05448273293003E-3</v>
      </c>
      <c r="DK50" s="417">
        <v>797.36245891798706</v>
      </c>
      <c r="DL50" s="419">
        <v>172.98813634116499</v>
      </c>
      <c r="DM50" s="419">
        <v>6.5495917492634101E-2</v>
      </c>
      <c r="DN50" s="417">
        <v>12.115063745238899</v>
      </c>
      <c r="DO50" s="419">
        <v>1.84623637858276</v>
      </c>
      <c r="DP50" s="419">
        <v>0</v>
      </c>
      <c r="DQ50" s="417">
        <v>19.116435432380101</v>
      </c>
      <c r="DR50" s="419">
        <v>3.24986611956751</v>
      </c>
      <c r="DS50" s="419">
        <v>0</v>
      </c>
      <c r="DT50" s="417">
        <v>1.7133040030563</v>
      </c>
      <c r="DU50" s="419">
        <v>0.45347168710726399</v>
      </c>
      <c r="DV50" s="419">
        <v>3.42752293114354E-3</v>
      </c>
      <c r="DW50" s="417">
        <v>5.1987288096368296</v>
      </c>
      <c r="DX50" s="419">
        <v>1.6281981292313401</v>
      </c>
      <c r="DY50" s="419">
        <v>0</v>
      </c>
      <c r="DZ50" s="417">
        <v>0.59361933142381196</v>
      </c>
      <c r="EA50" s="419">
        <v>0.460589110968257</v>
      </c>
      <c r="EB50" s="419">
        <v>1.06900103480533E-2</v>
      </c>
      <c r="EC50" s="417">
        <v>10.630968933641199</v>
      </c>
      <c r="ED50" s="419">
        <v>2.1742622061653401</v>
      </c>
      <c r="EE50" s="419">
        <v>0</v>
      </c>
      <c r="EF50" s="417">
        <v>0.29104094995457502</v>
      </c>
      <c r="EG50" s="419">
        <v>0.33858718552385397</v>
      </c>
      <c r="EH50" s="419">
        <v>1.22420931562599E-2</v>
      </c>
      <c r="EI50" s="417">
        <v>2.1438138398027998E-2</v>
      </c>
      <c r="EJ50" s="419">
        <v>4.0877310393765999E-2</v>
      </c>
      <c r="EK50" s="419">
        <v>0</v>
      </c>
      <c r="EL50" s="417">
        <v>5.7971726205503997E-2</v>
      </c>
      <c r="EM50" s="419">
        <v>0.12883869470336501</v>
      </c>
      <c r="EN50" s="419">
        <v>5.0197758831666602E-3</v>
      </c>
      <c r="EO50" s="417">
        <v>1.2696622205259399E-2</v>
      </c>
      <c r="EP50" s="419">
        <v>3.28285299638469E-2</v>
      </c>
      <c r="EQ50" s="419">
        <v>2.2815922872336698E-3</v>
      </c>
      <c r="ER50" s="417">
        <v>2.0454657926256899E-2</v>
      </c>
      <c r="ES50" s="419">
        <v>7.0374461403001298E-2</v>
      </c>
      <c r="ET50" s="419">
        <v>6.1937791316885003E-3</v>
      </c>
      <c r="EU50" s="417">
        <v>2.67178783259827E-3</v>
      </c>
      <c r="EV50" s="419">
        <v>1.37872535566534E-2</v>
      </c>
      <c r="EW50" s="419">
        <v>0</v>
      </c>
      <c r="EX50" s="417">
        <v>1.23816902011879E-2</v>
      </c>
      <c r="EY50" s="419">
        <v>6.38801878877613E-2</v>
      </c>
      <c r="EZ50" s="419">
        <v>0</v>
      </c>
      <c r="FA50" s="420">
        <v>0</v>
      </c>
      <c r="FB50" s="419">
        <v>1.1924761505931501E-2</v>
      </c>
      <c r="FC50" s="419">
        <v>0</v>
      </c>
      <c r="FD50" s="420">
        <v>1.3686728192115701E-2</v>
      </c>
      <c r="FE50" s="419">
        <v>4.76486196392285E-2</v>
      </c>
      <c r="FF50" s="419">
        <v>1.3686728192115701E-2</v>
      </c>
      <c r="FG50" s="417">
        <v>5.7511548967302604</v>
      </c>
      <c r="FH50" s="419">
        <v>1.6773166456643001</v>
      </c>
      <c r="FI50" s="419">
        <v>1.2715640891596301E-2</v>
      </c>
      <c r="FJ50" s="420">
        <v>7.3957790813872198E-3</v>
      </c>
      <c r="FK50" s="419">
        <v>2.3978088304506999E-4</v>
      </c>
      <c r="FL50" s="419">
        <v>7.3957790813872198E-3</v>
      </c>
      <c r="FM50" s="417">
        <v>2.2197630322363101E-2</v>
      </c>
      <c r="FN50" s="419">
        <v>5.2154779628645898E-2</v>
      </c>
      <c r="FO50" s="419">
        <v>2.87091304480178E-3</v>
      </c>
      <c r="FP50" s="420">
        <v>4.0667186654380601E-3</v>
      </c>
      <c r="FQ50" s="419">
        <v>1.14620096316135E-2</v>
      </c>
      <c r="FR50" s="419">
        <v>4.0667186654380601E-3</v>
      </c>
    </row>
    <row r="51" spans="2:174">
      <c r="B51" s="73" t="s">
        <v>17</v>
      </c>
      <c r="C51" s="73" t="s">
        <v>51</v>
      </c>
      <c r="D51" s="143" t="s">
        <v>117</v>
      </c>
      <c r="E51" s="143">
        <v>34.299999999999997</v>
      </c>
      <c r="F51" s="143">
        <v>240</v>
      </c>
      <c r="G51" s="397" t="s">
        <v>315</v>
      </c>
      <c r="H51" s="73" t="s">
        <v>99</v>
      </c>
      <c r="I51" s="416" t="s">
        <v>1168</v>
      </c>
      <c r="J51" s="416">
        <v>7</v>
      </c>
      <c r="K51" s="416" t="s">
        <v>1159</v>
      </c>
      <c r="L51" s="416" t="s">
        <v>1161</v>
      </c>
      <c r="M51" s="421" t="s">
        <v>32</v>
      </c>
      <c r="N51" s="73">
        <v>1.3</v>
      </c>
      <c r="P51" s="417">
        <v>8.4540858114966806</v>
      </c>
      <c r="Q51" s="418">
        <v>1.6371112297050401</v>
      </c>
      <c r="R51" s="418">
        <v>9.8995588108662505E-2</v>
      </c>
      <c r="S51" s="417">
        <v>8.9425679559138498</v>
      </c>
      <c r="T51" s="418">
        <v>8.6721035850121595</v>
      </c>
      <c r="U51" s="418">
        <v>2.1707124603213299</v>
      </c>
      <c r="V51" s="417">
        <v>54666.9544982812</v>
      </c>
      <c r="W51" s="418">
        <v>9811.0073933666499</v>
      </c>
      <c r="X51" s="418">
        <v>0.70322187439259398</v>
      </c>
      <c r="Y51" s="417">
        <v>120.414215666573</v>
      </c>
      <c r="Z51" s="418">
        <v>25.164622879403101</v>
      </c>
      <c r="AA51" s="418">
        <v>1.1044136055946701</v>
      </c>
      <c r="AB51" s="417">
        <v>133690.77434452501</v>
      </c>
      <c r="AC51" s="419">
        <v>9007.2138808161799</v>
      </c>
      <c r="AD51" s="419">
        <v>2.4795353488203502</v>
      </c>
      <c r="AE51" s="417">
        <v>282556.64678730798</v>
      </c>
      <c r="AF51" s="419">
        <v>12559.8189507319</v>
      </c>
      <c r="AG51" s="419">
        <v>739.69386894650404</v>
      </c>
      <c r="AH51" s="417">
        <v>20.5285397766574</v>
      </c>
      <c r="AI51" s="419">
        <v>15.312209974348701</v>
      </c>
      <c r="AJ51" s="419">
        <v>5.1487790809110097</v>
      </c>
      <c r="AK51" s="417">
        <v>433.10016925264102</v>
      </c>
      <c r="AL51" s="419">
        <v>260.59660989108801</v>
      </c>
      <c r="AM51" s="419">
        <v>57.7495562999515</v>
      </c>
      <c r="AN51" s="420">
        <v>81.024136828209393</v>
      </c>
      <c r="AO51" s="419">
        <v>252.72843954698899</v>
      </c>
      <c r="AP51" s="419">
        <v>81.024136828209393</v>
      </c>
      <c r="AQ51" s="417">
        <v>5408.5552254910199</v>
      </c>
      <c r="AR51" s="419">
        <v>720.05739742874096</v>
      </c>
      <c r="AS51" s="419">
        <v>2.4092803626355299</v>
      </c>
      <c r="AT51" s="417">
        <v>47503.670594128504</v>
      </c>
      <c r="AU51" s="419">
        <v>5206.4697937921301</v>
      </c>
      <c r="AV51" s="419">
        <v>74.363018891042302</v>
      </c>
      <c r="AW51" s="417">
        <v>4.6245017702928104</v>
      </c>
      <c r="AX51" s="419">
        <v>1.2914184958725199</v>
      </c>
      <c r="AY51" s="419">
        <v>0.26600072319240597</v>
      </c>
      <c r="AZ51" s="417">
        <v>212.288277825769</v>
      </c>
      <c r="BA51" s="419">
        <v>51.691380677612599</v>
      </c>
      <c r="BB51" s="419">
        <v>1.0268332621351799</v>
      </c>
      <c r="BC51" s="417">
        <v>1.2676088300199</v>
      </c>
      <c r="BD51" s="419">
        <v>0.83583430272622805</v>
      </c>
      <c r="BE51" s="419">
        <v>0.26263462412396099</v>
      </c>
      <c r="BF51" s="420">
        <v>17.837666600598599</v>
      </c>
      <c r="BG51" s="419">
        <v>23.2170831290289</v>
      </c>
      <c r="BH51" s="419">
        <v>17.837666600598599</v>
      </c>
      <c r="BI51" s="417">
        <v>21.010532163078299</v>
      </c>
      <c r="BJ51" s="419">
        <v>9.6444655026998198</v>
      </c>
      <c r="BK51" s="419">
        <v>0.38958010814160199</v>
      </c>
      <c r="BL51" s="417">
        <v>1981.3366938874699</v>
      </c>
      <c r="BM51" s="419">
        <v>487.22034407021999</v>
      </c>
      <c r="BN51" s="419">
        <v>1.7407412362811401</v>
      </c>
      <c r="BO51" s="417">
        <v>1955.33582985557</v>
      </c>
      <c r="BP51" s="419">
        <v>626.28364357617204</v>
      </c>
      <c r="BQ51" s="419">
        <v>2.3224878985530002</v>
      </c>
      <c r="BR51" s="417">
        <v>29.7279136468164</v>
      </c>
      <c r="BS51" s="419">
        <v>154.53372469988801</v>
      </c>
      <c r="BT51" s="419">
        <v>1.1242269893540701E-2</v>
      </c>
      <c r="BU51" s="420">
        <v>1.39765160429691</v>
      </c>
      <c r="BV51" s="419">
        <v>3.2711422406007999</v>
      </c>
      <c r="BW51" s="419">
        <v>1.39765160429691</v>
      </c>
      <c r="BX51" s="417">
        <v>0.89766618472418103</v>
      </c>
      <c r="BY51" s="419">
        <v>0.25681694116843901</v>
      </c>
      <c r="BZ51" s="419">
        <v>0.100417233862508</v>
      </c>
      <c r="CA51" s="417">
        <v>10.9276466618795</v>
      </c>
      <c r="CB51" s="419">
        <v>2.56904560301491</v>
      </c>
      <c r="CC51" s="419">
        <v>0.440735339189187</v>
      </c>
      <c r="CD51" s="417">
        <v>80.997726323265198</v>
      </c>
      <c r="CE51" s="419">
        <v>12.1595129509275</v>
      </c>
      <c r="CF51" s="419">
        <v>3.2240270787711897E-2</v>
      </c>
      <c r="CG51" s="417">
        <v>1.4010549001641299</v>
      </c>
      <c r="CH51" s="419">
        <v>0.73143721155903996</v>
      </c>
      <c r="CI51" s="419">
        <v>0.223360562857118</v>
      </c>
      <c r="CJ51" s="420">
        <v>0.12984311564704001</v>
      </c>
      <c r="CK51" s="419">
        <v>0.24331893760923601</v>
      </c>
      <c r="CL51" s="419">
        <v>0.12984311564704001</v>
      </c>
      <c r="CM51" s="417">
        <v>1.1839458793603901</v>
      </c>
      <c r="CN51" s="419">
        <v>0.47293512460052201</v>
      </c>
      <c r="CO51" s="419">
        <v>3.44022392703726E-2</v>
      </c>
      <c r="CP51" s="417">
        <v>1174.49597563053</v>
      </c>
      <c r="CQ51" s="419">
        <v>102.965919139505</v>
      </c>
      <c r="CR51" s="419">
        <v>4.0070619742605999E-2</v>
      </c>
      <c r="CS51" s="417">
        <v>0.20496759146267601</v>
      </c>
      <c r="CT51" s="419">
        <v>0.124289182206472</v>
      </c>
      <c r="CU51" s="419">
        <v>5.5283223640724497E-3</v>
      </c>
      <c r="CV51" s="417">
        <v>7.8079718571621395E-2</v>
      </c>
      <c r="CW51" s="419">
        <v>0.126540290865953</v>
      </c>
      <c r="CX51" s="419">
        <v>1.3844233834208301E-2</v>
      </c>
      <c r="CY51" s="417">
        <v>1.9907608822067598E-2</v>
      </c>
      <c r="CZ51" s="419">
        <v>4.2910615400483201E-2</v>
      </c>
      <c r="DA51" s="419">
        <v>0</v>
      </c>
      <c r="DB51" s="417">
        <v>0.22056616305309801</v>
      </c>
      <c r="DC51" s="419">
        <v>1.1885208278919701</v>
      </c>
      <c r="DD51" s="419">
        <v>2.6622447707378299E-2</v>
      </c>
      <c r="DE51" s="417">
        <v>6.0936058293903299E-2</v>
      </c>
      <c r="DF51" s="419">
        <v>0.148019838773293</v>
      </c>
      <c r="DG51" s="419">
        <v>2.43309639264228E-2</v>
      </c>
      <c r="DH51" s="417">
        <v>3.2974947725220902E-2</v>
      </c>
      <c r="DI51" s="419">
        <v>0.115792383800379</v>
      </c>
      <c r="DJ51" s="419">
        <v>7.05448273293003E-3</v>
      </c>
      <c r="DK51" s="417">
        <v>820.03315404473904</v>
      </c>
      <c r="DL51" s="419">
        <v>132.63322643948899</v>
      </c>
      <c r="DM51" s="419">
        <v>6.5495917492634101E-2</v>
      </c>
      <c r="DN51" s="417">
        <v>12.513306415550799</v>
      </c>
      <c r="DO51" s="419">
        <v>1.76683018394532</v>
      </c>
      <c r="DP51" s="419">
        <v>0</v>
      </c>
      <c r="DQ51" s="417">
        <v>21.2315706991178</v>
      </c>
      <c r="DR51" s="419">
        <v>3.4958938960760402</v>
      </c>
      <c r="DS51" s="419">
        <v>0</v>
      </c>
      <c r="DT51" s="417">
        <v>1.75060311594861</v>
      </c>
      <c r="DU51" s="419">
        <v>0.25272996127757302</v>
      </c>
      <c r="DV51" s="419">
        <v>3.42752293114354E-3</v>
      </c>
      <c r="DW51" s="417">
        <v>5.4273288599139899</v>
      </c>
      <c r="DX51" s="419">
        <v>1.45547150347764</v>
      </c>
      <c r="DY51" s="419">
        <v>0</v>
      </c>
      <c r="DZ51" s="417">
        <v>0.75847049089816498</v>
      </c>
      <c r="EA51" s="419">
        <v>0.61209509929934403</v>
      </c>
      <c r="EB51" s="419">
        <v>1.06900103480533E-2</v>
      </c>
      <c r="EC51" s="417">
        <v>10.6004401276097</v>
      </c>
      <c r="ED51" s="419">
        <v>2.4283086231789501</v>
      </c>
      <c r="EE51" s="419">
        <v>0</v>
      </c>
      <c r="EF51" s="417">
        <v>0.39167629370028201</v>
      </c>
      <c r="EG51" s="419">
        <v>0.226843393306876</v>
      </c>
      <c r="EH51" s="419">
        <v>1.22420931562599E-2</v>
      </c>
      <c r="EI51" s="417">
        <v>2.78078302328666E-2</v>
      </c>
      <c r="EJ51" s="419">
        <v>3.2371105048143001E-2</v>
      </c>
      <c r="EK51" s="419">
        <v>0</v>
      </c>
      <c r="EL51" s="417">
        <v>4.4599557015469499E-2</v>
      </c>
      <c r="EM51" s="419">
        <v>0.13174549699157101</v>
      </c>
      <c r="EN51" s="419">
        <v>5.0197758831666602E-3</v>
      </c>
      <c r="EO51" s="417">
        <v>1.16789773270376E-2</v>
      </c>
      <c r="EP51" s="419">
        <v>1.98339848826398E-2</v>
      </c>
      <c r="EQ51" s="419">
        <v>2.2815922872336698E-3</v>
      </c>
      <c r="ER51" s="417">
        <v>6.8323672450698097E-3</v>
      </c>
      <c r="ES51" s="419">
        <v>4.3322889889038999E-2</v>
      </c>
      <c r="ET51" s="419">
        <v>6.1937791316885003E-3</v>
      </c>
      <c r="EU51" s="417">
        <v>2.41616879988982E-3</v>
      </c>
      <c r="EV51" s="419">
        <v>1.3667914743147601E-2</v>
      </c>
      <c r="EW51" s="419">
        <v>0</v>
      </c>
      <c r="EX51" s="417">
        <v>2.19348811661579E-2</v>
      </c>
      <c r="EY51" s="419">
        <v>8.1250113254732595E-2</v>
      </c>
      <c r="EZ51" s="419">
        <v>0</v>
      </c>
      <c r="FA51" s="420">
        <v>0</v>
      </c>
      <c r="FB51" s="419">
        <v>3.0671557589858799E-2</v>
      </c>
      <c r="FC51" s="419">
        <v>0</v>
      </c>
      <c r="FD51" s="420">
        <v>1.3686728192115701E-2</v>
      </c>
      <c r="FE51" s="419">
        <v>0</v>
      </c>
      <c r="FF51" s="419">
        <v>1.3686728192115701E-2</v>
      </c>
      <c r="FG51" s="417">
        <v>5.3614740417459501</v>
      </c>
      <c r="FH51" s="419">
        <v>1.88243046001828</v>
      </c>
      <c r="FI51" s="419">
        <v>1.2715640891596301E-2</v>
      </c>
      <c r="FJ51" s="420">
        <v>7.3957790813872198E-3</v>
      </c>
      <c r="FK51" s="419">
        <v>2.1979683258932899E-4</v>
      </c>
      <c r="FL51" s="419">
        <v>7.3957790813872198E-3</v>
      </c>
      <c r="FM51" s="417">
        <v>1.03482753425916E-2</v>
      </c>
      <c r="FN51" s="419">
        <v>4.2350234567474297E-2</v>
      </c>
      <c r="FO51" s="419">
        <v>2.87091304480178E-3</v>
      </c>
      <c r="FP51" s="420">
        <v>4.0667186654380601E-3</v>
      </c>
      <c r="FQ51" s="419">
        <v>3.7963961717827203E-5</v>
      </c>
      <c r="FR51" s="419">
        <v>4.0667186654380601E-3</v>
      </c>
    </row>
    <row r="52" spans="2:174">
      <c r="B52" s="73" t="s">
        <v>17</v>
      </c>
      <c r="C52" s="73" t="s">
        <v>51</v>
      </c>
      <c r="D52" s="143" t="s">
        <v>117</v>
      </c>
      <c r="E52" s="73">
        <v>34.299999999999997</v>
      </c>
      <c r="F52" s="143">
        <v>240</v>
      </c>
      <c r="G52" s="397" t="s">
        <v>315</v>
      </c>
      <c r="H52" s="73" t="s">
        <v>99</v>
      </c>
      <c r="I52" s="416" t="s">
        <v>1169</v>
      </c>
      <c r="J52" s="416">
        <v>8</v>
      </c>
      <c r="K52" s="416" t="s">
        <v>1159</v>
      </c>
      <c r="L52" s="416" t="s">
        <v>1161</v>
      </c>
      <c r="M52" s="421" t="s">
        <v>32</v>
      </c>
      <c r="N52" s="73">
        <v>1.3</v>
      </c>
      <c r="P52" s="417">
        <v>4.2331648570531097</v>
      </c>
      <c r="Q52" s="418">
        <v>1.5343768158581901</v>
      </c>
      <c r="R52" s="418">
        <v>0.20297544336211601</v>
      </c>
      <c r="S52" s="417">
        <v>11.7244118233059</v>
      </c>
      <c r="T52" s="418">
        <v>8.1636161431928507</v>
      </c>
      <c r="U52" s="418">
        <v>2.7834042859297501</v>
      </c>
      <c r="V52" s="417">
        <v>49469.392678927499</v>
      </c>
      <c r="W52" s="418">
        <v>2943.3292048418198</v>
      </c>
      <c r="X52" s="418">
        <v>51.1362768202534</v>
      </c>
      <c r="Y52" s="417">
        <v>213.896123917285</v>
      </c>
      <c r="Z52" s="418">
        <v>250.59692881385999</v>
      </c>
      <c r="AA52" s="418">
        <v>1.734377779653</v>
      </c>
      <c r="AB52" s="417">
        <v>136870.443589489</v>
      </c>
      <c r="AC52" s="419">
        <v>9863.2813463181992</v>
      </c>
      <c r="AD52" s="419">
        <v>3.59715724611458</v>
      </c>
      <c r="AE52" s="417">
        <v>284451.078277544</v>
      </c>
      <c r="AF52" s="419">
        <v>11075.4694331348</v>
      </c>
      <c r="AG52" s="419">
        <v>2291.66913177482</v>
      </c>
      <c r="AH52" s="420">
        <v>517.55340533967797</v>
      </c>
      <c r="AI52" s="419">
        <v>16.830574263045801</v>
      </c>
      <c r="AJ52" s="419">
        <v>517.55340533967797</v>
      </c>
      <c r="AK52" s="417">
        <v>440.78625250265299</v>
      </c>
      <c r="AL52" s="419">
        <v>202.52749568646999</v>
      </c>
      <c r="AM52" s="419">
        <v>70.379768882575206</v>
      </c>
      <c r="AN52" s="420">
        <v>125.52552898156</v>
      </c>
      <c r="AO52" s="419">
        <v>326.080100584408</v>
      </c>
      <c r="AP52" s="419">
        <v>125.52552898156</v>
      </c>
      <c r="AQ52" s="417">
        <v>7335.8188009338101</v>
      </c>
      <c r="AR52" s="419">
        <v>2055.8266596889998</v>
      </c>
      <c r="AS52" s="419">
        <v>3.1515059320644201</v>
      </c>
      <c r="AT52" s="417">
        <v>44569.092609253399</v>
      </c>
      <c r="AU52" s="419">
        <v>4079.7554036821698</v>
      </c>
      <c r="AV52" s="419">
        <v>81.980052810737703</v>
      </c>
      <c r="AW52" s="417">
        <v>3.7720522251537099</v>
      </c>
      <c r="AX52" s="419">
        <v>1.43344422191016</v>
      </c>
      <c r="AY52" s="419">
        <v>0.47829852926977101</v>
      </c>
      <c r="AZ52" s="417">
        <v>147.42242430594399</v>
      </c>
      <c r="BA52" s="419">
        <v>39.700713331462502</v>
      </c>
      <c r="BB52" s="419">
        <v>1.3961150552414801</v>
      </c>
      <c r="BC52" s="420">
        <v>0.25349108308621099</v>
      </c>
      <c r="BD52" s="419">
        <v>0.60811910907071398</v>
      </c>
      <c r="BE52" s="419">
        <v>0.25349108308621099</v>
      </c>
      <c r="BF52" s="420">
        <v>23.793351370276199</v>
      </c>
      <c r="BG52" s="419">
        <v>26.892882209293699</v>
      </c>
      <c r="BH52" s="419">
        <v>23.793351370276199</v>
      </c>
      <c r="BI52" s="417">
        <v>20.9483555434986</v>
      </c>
      <c r="BJ52" s="419">
        <v>11.545587942071901</v>
      </c>
      <c r="BK52" s="419">
        <v>0.64501680203801903</v>
      </c>
      <c r="BL52" s="417">
        <v>2590.5616980150098</v>
      </c>
      <c r="BM52" s="419">
        <v>1810.18692743408</v>
      </c>
      <c r="BN52" s="419">
        <v>50.638720107624401</v>
      </c>
      <c r="BO52" s="417">
        <v>2669.8890008230401</v>
      </c>
      <c r="BP52" s="419">
        <v>1879.2647898768</v>
      </c>
      <c r="BQ52" s="419">
        <v>4.4683231722316199</v>
      </c>
      <c r="BR52" s="417">
        <v>0.76547908484395699</v>
      </c>
      <c r="BS52" s="419">
        <v>0.53692611413957603</v>
      </c>
      <c r="BT52" s="419">
        <v>1.09195396758469E-2</v>
      </c>
      <c r="BU52" s="420">
        <v>1.80635084620495</v>
      </c>
      <c r="BV52" s="419">
        <v>3.4452539922195302</v>
      </c>
      <c r="BW52" s="419">
        <v>1.80635084620495</v>
      </c>
      <c r="BX52" s="417">
        <v>0.95523739862500301</v>
      </c>
      <c r="BY52" s="419">
        <v>0.672285003092431</v>
      </c>
      <c r="BZ52" s="419">
        <v>0.116147063157146</v>
      </c>
      <c r="CA52" s="417">
        <v>10.116373197358699</v>
      </c>
      <c r="CB52" s="419">
        <v>2.5286204471360798</v>
      </c>
      <c r="CC52" s="419">
        <v>0.42030702920526603</v>
      </c>
      <c r="CD52" s="417">
        <v>75.723298004085905</v>
      </c>
      <c r="CE52" s="419">
        <v>22.731121767362701</v>
      </c>
      <c r="CF52" s="419">
        <v>3.6905294489334502E-2</v>
      </c>
      <c r="CG52" s="417">
        <v>1.2265085150361801</v>
      </c>
      <c r="CH52" s="419">
        <v>1.4632900189118101</v>
      </c>
      <c r="CI52" s="419">
        <v>0.28584832504357899</v>
      </c>
      <c r="CJ52" s="420">
        <v>0.19374451219673</v>
      </c>
      <c r="CK52" s="419">
        <v>0.459704817317384</v>
      </c>
      <c r="CL52" s="419">
        <v>0.19374451219673</v>
      </c>
      <c r="CM52" s="417">
        <v>3.4611525928226099</v>
      </c>
      <c r="CN52" s="419">
        <v>2.0745410136793301</v>
      </c>
      <c r="CO52" s="419">
        <v>2.8984623319788599E-2</v>
      </c>
      <c r="CP52" s="417">
        <v>1065.30183160606</v>
      </c>
      <c r="CQ52" s="419">
        <v>200.58249620169701</v>
      </c>
      <c r="CR52" s="419">
        <v>4.0675813162579198E-2</v>
      </c>
      <c r="CS52" s="417">
        <v>0.40267721322655498</v>
      </c>
      <c r="CT52" s="419">
        <v>0.40206792386207002</v>
      </c>
      <c r="CU52" s="419">
        <v>1.40865034046944E-2</v>
      </c>
      <c r="CV52" s="417">
        <v>0.31635067853490301</v>
      </c>
      <c r="CW52" s="419">
        <v>0.39407878816408398</v>
      </c>
      <c r="CX52" s="419">
        <v>1.7745661251716501E-2</v>
      </c>
      <c r="CY52" s="417">
        <v>1.1123153068045099E-2</v>
      </c>
      <c r="CZ52" s="419">
        <v>3.9270565059936799E-2</v>
      </c>
      <c r="DA52" s="419">
        <v>0</v>
      </c>
      <c r="DB52" s="420">
        <v>3.4061263146112297E-2</v>
      </c>
      <c r="DC52" s="419">
        <v>0.13517320290448601</v>
      </c>
      <c r="DD52" s="419">
        <v>3.4061263146112297E-2</v>
      </c>
      <c r="DE52" s="417">
        <v>6.0628464486267297E-2</v>
      </c>
      <c r="DF52" s="419">
        <v>0.177281843112953</v>
      </c>
      <c r="DG52" s="419">
        <v>3.4391493389021303E-2</v>
      </c>
      <c r="DH52" s="417">
        <v>2.5002897170250001E-2</v>
      </c>
      <c r="DI52" s="419">
        <v>7.6826332367977396E-2</v>
      </c>
      <c r="DJ52" s="419">
        <v>2.42249572904817E-2</v>
      </c>
      <c r="DK52" s="417">
        <v>801.90943598120998</v>
      </c>
      <c r="DL52" s="419">
        <v>264.351341300689</v>
      </c>
      <c r="DM52" s="419">
        <v>2.37598451759009E-2</v>
      </c>
      <c r="DN52" s="417">
        <v>13.0598311460229</v>
      </c>
      <c r="DO52" s="419">
        <v>1.9488367850687101</v>
      </c>
      <c r="DP52" s="419">
        <v>0</v>
      </c>
      <c r="DQ52" s="417">
        <v>17.728676187222</v>
      </c>
      <c r="DR52" s="419">
        <v>4.4067165381349103</v>
      </c>
      <c r="DS52" s="419">
        <v>0</v>
      </c>
      <c r="DT52" s="417">
        <v>1.5856078265542299</v>
      </c>
      <c r="DU52" s="419">
        <v>0.54933438536062695</v>
      </c>
      <c r="DV52" s="419">
        <v>0</v>
      </c>
      <c r="DW52" s="417">
        <v>4.3011862392337399</v>
      </c>
      <c r="DX52" s="419">
        <v>1.4941474596664099</v>
      </c>
      <c r="DY52" s="419">
        <v>0</v>
      </c>
      <c r="DZ52" s="417">
        <v>0.489763633198671</v>
      </c>
      <c r="EA52" s="419">
        <v>0.37269257272385198</v>
      </c>
      <c r="EB52" s="419">
        <v>0</v>
      </c>
      <c r="EC52" s="417">
        <v>10.124396030975999</v>
      </c>
      <c r="ED52" s="419">
        <v>2.2553570247461701</v>
      </c>
      <c r="EE52" s="419">
        <v>0</v>
      </c>
      <c r="EF52" s="417">
        <v>0.26362079409748701</v>
      </c>
      <c r="EG52" s="419">
        <v>0.51990565126167099</v>
      </c>
      <c r="EH52" s="419">
        <v>1.7326358030932701E-2</v>
      </c>
      <c r="EI52" s="417">
        <v>1.20875244630652E-2</v>
      </c>
      <c r="EJ52" s="419">
        <v>2.5492081061700599E-2</v>
      </c>
      <c r="EK52" s="419">
        <v>0</v>
      </c>
      <c r="EL52" s="417">
        <v>4.7356408061701397E-2</v>
      </c>
      <c r="EM52" s="419">
        <v>0.136065391384527</v>
      </c>
      <c r="EN52" s="419">
        <v>1.14620467027268E-2</v>
      </c>
      <c r="EO52" s="417">
        <v>2.0482417332354601E-2</v>
      </c>
      <c r="EP52" s="419">
        <v>5.5807533983685403E-2</v>
      </c>
      <c r="EQ52" s="419">
        <v>0</v>
      </c>
      <c r="ER52" s="417">
        <v>3.6329556990822597E-2</v>
      </c>
      <c r="ES52" s="419">
        <v>0.15506482297429899</v>
      </c>
      <c r="ET52" s="419">
        <v>1.39209106081281E-2</v>
      </c>
      <c r="EU52" s="420">
        <v>3.57187772945588E-3</v>
      </c>
      <c r="EV52" s="419">
        <v>0</v>
      </c>
      <c r="EW52" s="419">
        <v>3.57187772945588E-3</v>
      </c>
      <c r="EX52" s="420">
        <v>1.45537459469923E-2</v>
      </c>
      <c r="EY52" s="419">
        <v>8.5773320772466896E-2</v>
      </c>
      <c r="EZ52" s="419">
        <v>1.45537459469923E-2</v>
      </c>
      <c r="FA52" s="420">
        <v>0</v>
      </c>
      <c r="FB52" s="419">
        <v>1.8724947146636198E-2</v>
      </c>
      <c r="FC52" s="419">
        <v>0</v>
      </c>
      <c r="FD52" s="420">
        <v>2.4390006046934899E-2</v>
      </c>
      <c r="FE52" s="419">
        <v>8.2700808487059296E-2</v>
      </c>
      <c r="FF52" s="419">
        <v>2.4390006046934899E-2</v>
      </c>
      <c r="FG52" s="417">
        <v>5.9330828483855402</v>
      </c>
      <c r="FH52" s="419">
        <v>0.89709298841979601</v>
      </c>
      <c r="FI52" s="419">
        <v>4.1593523846692501E-2</v>
      </c>
      <c r="FJ52" s="420">
        <v>8.2935163591951692E-3</v>
      </c>
      <c r="FK52" s="419">
        <v>3.7592043374500797E-4</v>
      </c>
      <c r="FL52" s="419">
        <v>8.2935163591951692E-3</v>
      </c>
      <c r="FM52" s="420">
        <v>0.36366891415616698</v>
      </c>
      <c r="FN52" s="419">
        <v>5.7692525417417297E-2</v>
      </c>
      <c r="FO52" s="419">
        <v>0.36366891415616698</v>
      </c>
      <c r="FP52" s="420">
        <v>5.4995999938500604E-3</v>
      </c>
      <c r="FQ52" s="419">
        <v>2.4477760694286199E-2</v>
      </c>
      <c r="FR52" s="419">
        <v>5.4995999938500604E-3</v>
      </c>
    </row>
    <row r="53" spans="2:174">
      <c r="B53" s="73" t="s">
        <v>17</v>
      </c>
      <c r="C53" s="73" t="s">
        <v>51</v>
      </c>
      <c r="D53" s="143" t="s">
        <v>117</v>
      </c>
      <c r="E53" s="143">
        <v>34.299999999999997</v>
      </c>
      <c r="F53" s="143">
        <v>240</v>
      </c>
      <c r="G53" s="397" t="s">
        <v>315</v>
      </c>
      <c r="H53" s="73" t="s">
        <v>99</v>
      </c>
      <c r="I53" s="416" t="s">
        <v>1169</v>
      </c>
      <c r="J53" s="416">
        <v>8</v>
      </c>
      <c r="K53" s="416" t="s">
        <v>1159</v>
      </c>
      <c r="L53" s="416" t="s">
        <v>1161</v>
      </c>
      <c r="M53" s="421" t="s">
        <v>32</v>
      </c>
      <c r="N53" s="73">
        <v>1.3</v>
      </c>
      <c r="P53" s="417">
        <v>5.8801478618460203</v>
      </c>
      <c r="Q53" s="418">
        <v>1.3806226122556899</v>
      </c>
      <c r="R53" s="418">
        <v>0.20297544336211601</v>
      </c>
      <c r="S53" s="417">
        <v>8.8934886283838495</v>
      </c>
      <c r="T53" s="418">
        <v>11.5687759245259</v>
      </c>
      <c r="U53" s="418">
        <v>2.7834042859297501</v>
      </c>
      <c r="V53" s="417">
        <v>48149.0455772274</v>
      </c>
      <c r="W53" s="418">
        <v>4600.7982475767603</v>
      </c>
      <c r="X53" s="418">
        <v>51.1362768202534</v>
      </c>
      <c r="Y53" s="417">
        <v>139.02168195805501</v>
      </c>
      <c r="Z53" s="418">
        <v>80.786216931273898</v>
      </c>
      <c r="AA53" s="418">
        <v>1.734377779653</v>
      </c>
      <c r="AB53" s="417">
        <v>138381.26572675499</v>
      </c>
      <c r="AC53" s="419">
        <v>4286.8486996687398</v>
      </c>
      <c r="AD53" s="419">
        <v>3.59715724611458</v>
      </c>
      <c r="AE53" s="417">
        <v>282843.62419308402</v>
      </c>
      <c r="AF53" s="419">
        <v>4340.1044306105896</v>
      </c>
      <c r="AG53" s="419">
        <v>2291.66913177482</v>
      </c>
      <c r="AH53" s="417">
        <v>10.612320628991901</v>
      </c>
      <c r="AI53" s="419">
        <v>14.082347149797799</v>
      </c>
      <c r="AJ53" s="419">
        <v>517.55340533967797</v>
      </c>
      <c r="AK53" s="417">
        <v>395.566066133118</v>
      </c>
      <c r="AL53" s="419">
        <v>204.21757932631201</v>
      </c>
      <c r="AM53" s="419">
        <v>70.379768882575206</v>
      </c>
      <c r="AN53" s="420">
        <v>125.52552898156</v>
      </c>
      <c r="AO53" s="419">
        <v>424.73858984769998</v>
      </c>
      <c r="AP53" s="419">
        <v>125.52552898156</v>
      </c>
      <c r="AQ53" s="417">
        <v>11180.0913174669</v>
      </c>
      <c r="AR53" s="419">
        <v>3012.0456080766999</v>
      </c>
      <c r="AS53" s="419">
        <v>3.1515059320644201</v>
      </c>
      <c r="AT53" s="417">
        <v>46069.251816137003</v>
      </c>
      <c r="AU53" s="419">
        <v>4267.5721701517796</v>
      </c>
      <c r="AV53" s="419">
        <v>81.980052810737703</v>
      </c>
      <c r="AW53" s="417">
        <v>3.9178907711959501</v>
      </c>
      <c r="AX53" s="419">
        <v>0.91490976471135999</v>
      </c>
      <c r="AY53" s="419">
        <v>0.47829852926977101</v>
      </c>
      <c r="AZ53" s="417">
        <v>270.89990400866799</v>
      </c>
      <c r="BA53" s="419">
        <v>232.787111588291</v>
      </c>
      <c r="BB53" s="419">
        <v>1.3961150552414801</v>
      </c>
      <c r="BC53" s="420">
        <v>0.25349108308621099</v>
      </c>
      <c r="BD53" s="419">
        <v>1.1575707728525699</v>
      </c>
      <c r="BE53" s="419">
        <v>0.25349108308621099</v>
      </c>
      <c r="BF53" s="420">
        <v>23.793351370276199</v>
      </c>
      <c r="BG53" s="419">
        <v>12.5644943356206</v>
      </c>
      <c r="BH53" s="419">
        <v>23.793351370276199</v>
      </c>
      <c r="BI53" s="417">
        <v>18.932517774338098</v>
      </c>
      <c r="BJ53" s="419">
        <v>2.9921211048712699</v>
      </c>
      <c r="BK53" s="419">
        <v>0.64501680203801903</v>
      </c>
      <c r="BL53" s="417">
        <v>2742.1204811988</v>
      </c>
      <c r="BM53" s="419">
        <v>1489.1103808361099</v>
      </c>
      <c r="BN53" s="419">
        <v>50.638720107624401</v>
      </c>
      <c r="BO53" s="417">
        <v>2972.3876835289698</v>
      </c>
      <c r="BP53" s="419">
        <v>1975.99841580206</v>
      </c>
      <c r="BQ53" s="419">
        <v>4.4683231722316199</v>
      </c>
      <c r="BR53" s="417">
        <v>3.18727348162122</v>
      </c>
      <c r="BS53" s="419">
        <v>11.482391166888799</v>
      </c>
      <c r="BT53" s="419">
        <v>1.09195396758469E-2</v>
      </c>
      <c r="BU53" s="420">
        <v>1.80635084620495</v>
      </c>
      <c r="BV53" s="419">
        <v>3.0400866324231401</v>
      </c>
      <c r="BW53" s="419">
        <v>1.80635084620495</v>
      </c>
      <c r="BX53" s="417">
        <v>0.78514909682835299</v>
      </c>
      <c r="BY53" s="419">
        <v>0.84318356156513297</v>
      </c>
      <c r="BZ53" s="419">
        <v>0.116147063157146</v>
      </c>
      <c r="CA53" s="417">
        <v>10.555278874950799</v>
      </c>
      <c r="CB53" s="419">
        <v>7.5121794686984202</v>
      </c>
      <c r="CC53" s="419">
        <v>0.42030702920526603</v>
      </c>
      <c r="CD53" s="417">
        <v>111.872854502819</v>
      </c>
      <c r="CE53" s="419">
        <v>22.905051863872099</v>
      </c>
      <c r="CF53" s="419">
        <v>3.6905294489334502E-2</v>
      </c>
      <c r="CG53" s="417">
        <v>0.76485076655221995</v>
      </c>
      <c r="CH53" s="419">
        <v>1.35098364381891</v>
      </c>
      <c r="CI53" s="419">
        <v>0.28584832504357899</v>
      </c>
      <c r="CJ53" s="420">
        <v>0.19374451219673</v>
      </c>
      <c r="CK53" s="419">
        <v>0.39596881860963001</v>
      </c>
      <c r="CL53" s="419">
        <v>0.19374451219673</v>
      </c>
      <c r="CM53" s="417">
        <v>5.3197011043991704</v>
      </c>
      <c r="CN53" s="419">
        <v>2.1923701953249601</v>
      </c>
      <c r="CO53" s="419">
        <v>2.8984623319788599E-2</v>
      </c>
      <c r="CP53" s="417">
        <v>1123.76411745573</v>
      </c>
      <c r="CQ53" s="419">
        <v>185.24673288809399</v>
      </c>
      <c r="CR53" s="419">
        <v>4.0675813162579198E-2</v>
      </c>
      <c r="CS53" s="417">
        <v>0.377702837266782</v>
      </c>
      <c r="CT53" s="419">
        <v>0.29077450033784202</v>
      </c>
      <c r="CU53" s="419">
        <v>1.40865034046944E-2</v>
      </c>
      <c r="CV53" s="417">
        <v>0.45098126146263101</v>
      </c>
      <c r="CW53" s="419">
        <v>0.652198176384156</v>
      </c>
      <c r="CX53" s="419">
        <v>1.7745661251716501E-2</v>
      </c>
      <c r="CY53" s="417">
        <v>5.8477336093975901E-2</v>
      </c>
      <c r="CZ53" s="419">
        <v>0.15588927462669999</v>
      </c>
      <c r="DA53" s="419">
        <v>0</v>
      </c>
      <c r="DB53" s="417">
        <v>8.5059644125983394E-2</v>
      </c>
      <c r="DC53" s="419">
        <v>0.289921590554305</v>
      </c>
      <c r="DD53" s="419">
        <v>3.4061263146112297E-2</v>
      </c>
      <c r="DE53" s="417">
        <v>3.99707389213418E-2</v>
      </c>
      <c r="DF53" s="419">
        <v>0.16718176296614401</v>
      </c>
      <c r="DG53" s="419">
        <v>3.4391493389021303E-2</v>
      </c>
      <c r="DH53" s="417">
        <v>1.91360064129797E-2</v>
      </c>
      <c r="DI53" s="419">
        <v>5.8819020355393999E-2</v>
      </c>
      <c r="DJ53" s="419">
        <v>2.42249572904817E-2</v>
      </c>
      <c r="DK53" s="417">
        <v>1466.68461333746</v>
      </c>
      <c r="DL53" s="419">
        <v>666.23291041862296</v>
      </c>
      <c r="DM53" s="419">
        <v>2.37598451759009E-2</v>
      </c>
      <c r="DN53" s="417">
        <v>12.834034914275801</v>
      </c>
      <c r="DO53" s="419">
        <v>2.4404945184676801</v>
      </c>
      <c r="DP53" s="419">
        <v>0</v>
      </c>
      <c r="DQ53" s="417">
        <v>16.980178475602699</v>
      </c>
      <c r="DR53" s="419">
        <v>3.9980069920369901</v>
      </c>
      <c r="DS53" s="419">
        <v>0</v>
      </c>
      <c r="DT53" s="417">
        <v>1.5244299790951801</v>
      </c>
      <c r="DU53" s="419">
        <v>0.449932506770021</v>
      </c>
      <c r="DV53" s="419">
        <v>0</v>
      </c>
      <c r="DW53" s="417">
        <v>4.40581467486503</v>
      </c>
      <c r="DX53" s="419">
        <v>3.6238926547479902</v>
      </c>
      <c r="DY53" s="419">
        <v>0</v>
      </c>
      <c r="DZ53" s="417">
        <v>0.57522302475707399</v>
      </c>
      <c r="EA53" s="419">
        <v>0.68346997757760497</v>
      </c>
      <c r="EB53" s="419">
        <v>0</v>
      </c>
      <c r="EC53" s="417">
        <v>10.851839075664101</v>
      </c>
      <c r="ED53" s="419">
        <v>1.34966068031385</v>
      </c>
      <c r="EE53" s="419">
        <v>0</v>
      </c>
      <c r="EF53" s="417">
        <v>0.27694149614768498</v>
      </c>
      <c r="EG53" s="419">
        <v>0.46779495113262198</v>
      </c>
      <c r="EH53" s="419">
        <v>1.7326358030932701E-2</v>
      </c>
      <c r="EI53" s="417">
        <v>2.7858780920401199E-2</v>
      </c>
      <c r="EJ53" s="419">
        <v>3.9020476597606102E-2</v>
      </c>
      <c r="EK53" s="419">
        <v>0</v>
      </c>
      <c r="EL53" s="417">
        <v>5.83774075711865E-2</v>
      </c>
      <c r="EM53" s="419">
        <v>0.10921489986579699</v>
      </c>
      <c r="EN53" s="419">
        <v>1.14620467027268E-2</v>
      </c>
      <c r="EO53" s="417">
        <v>3.5741222394182003E-2</v>
      </c>
      <c r="EP53" s="419">
        <v>7.9734466068031307E-2</v>
      </c>
      <c r="EQ53" s="419">
        <v>0</v>
      </c>
      <c r="ER53" s="417">
        <v>4.4023797597217203E-2</v>
      </c>
      <c r="ES53" s="419">
        <v>0.14047576133412401</v>
      </c>
      <c r="ET53" s="419">
        <v>1.39209106081281E-2</v>
      </c>
      <c r="EU53" s="420">
        <v>0</v>
      </c>
      <c r="EV53" s="419">
        <v>0</v>
      </c>
      <c r="EW53" s="419">
        <v>3.57187772945588E-3</v>
      </c>
      <c r="EX53" s="417">
        <v>5.1629202451257399E-2</v>
      </c>
      <c r="EY53" s="419">
        <v>0.23089281261022099</v>
      </c>
      <c r="EZ53" s="419">
        <v>1.45537459469923E-2</v>
      </c>
      <c r="FA53" s="420">
        <v>0</v>
      </c>
      <c r="FB53" s="419">
        <v>2.65263914560484E-2</v>
      </c>
      <c r="FC53" s="419">
        <v>0</v>
      </c>
      <c r="FD53" s="420">
        <v>2.4390006046934899E-2</v>
      </c>
      <c r="FE53" s="419">
        <v>2.1402214203284801E-4</v>
      </c>
      <c r="FF53" s="419">
        <v>2.4390006046934899E-2</v>
      </c>
      <c r="FG53" s="417">
        <v>6.72802506080256</v>
      </c>
      <c r="FH53" s="419">
        <v>2.2960592106305402</v>
      </c>
      <c r="FI53" s="419">
        <v>4.1593523846692501E-2</v>
      </c>
      <c r="FJ53" s="420">
        <v>8.2935163591951692E-3</v>
      </c>
      <c r="FK53" s="419">
        <v>2.7167002401691899E-4</v>
      </c>
      <c r="FL53" s="419">
        <v>8.2935163591951692E-3</v>
      </c>
      <c r="FM53" s="420">
        <v>0.36366891415616698</v>
      </c>
      <c r="FN53" s="419">
        <v>0.864394854227303</v>
      </c>
      <c r="FO53" s="419">
        <v>0.36366891415616698</v>
      </c>
      <c r="FP53" s="420">
        <v>5.4995999938500604E-3</v>
      </c>
      <c r="FQ53" s="419">
        <v>6.7026395810566199E-5</v>
      </c>
      <c r="FR53" s="419">
        <v>5.4995999938500604E-3</v>
      </c>
    </row>
    <row r="54" spans="2:174">
      <c r="B54" s="73" t="s">
        <v>17</v>
      </c>
      <c r="C54" s="73" t="s">
        <v>51</v>
      </c>
      <c r="D54" s="143" t="s">
        <v>117</v>
      </c>
      <c r="E54" s="73">
        <v>34.299999999999997</v>
      </c>
      <c r="F54" s="143">
        <v>240</v>
      </c>
      <c r="G54" s="397" t="s">
        <v>315</v>
      </c>
      <c r="H54" s="73" t="s">
        <v>99</v>
      </c>
      <c r="I54" s="416" t="s">
        <v>1169</v>
      </c>
      <c r="J54" s="416">
        <v>8</v>
      </c>
      <c r="K54" s="416" t="s">
        <v>1159</v>
      </c>
      <c r="L54" s="416" t="s">
        <v>1161</v>
      </c>
      <c r="M54" s="421" t="s">
        <v>32</v>
      </c>
      <c r="N54" s="73">
        <v>1.3</v>
      </c>
      <c r="P54" s="417">
        <v>8.3595533201284091</v>
      </c>
      <c r="Q54" s="418">
        <v>2.6546777377284299</v>
      </c>
      <c r="R54" s="418">
        <v>0.20297544336211601</v>
      </c>
      <c r="S54" s="417">
        <v>11.0122506619437</v>
      </c>
      <c r="T54" s="418">
        <v>8.7321382647522992</v>
      </c>
      <c r="U54" s="418">
        <v>2.7834042859297501</v>
      </c>
      <c r="V54" s="417">
        <v>48506.536179881397</v>
      </c>
      <c r="W54" s="418">
        <v>9802.8690290883605</v>
      </c>
      <c r="X54" s="418">
        <v>51.1362768202534</v>
      </c>
      <c r="Y54" s="417">
        <v>279.78270592099398</v>
      </c>
      <c r="Z54" s="418">
        <v>631.76048229157504</v>
      </c>
      <c r="AA54" s="418">
        <v>1.734377779653</v>
      </c>
      <c r="AB54" s="417">
        <v>136613.85158478399</v>
      </c>
      <c r="AC54" s="419">
        <v>11293.7405610122</v>
      </c>
      <c r="AD54" s="419">
        <v>3.59715724611458</v>
      </c>
      <c r="AE54" s="417">
        <v>282744.99415538303</v>
      </c>
      <c r="AF54" s="419">
        <v>18126.55169842</v>
      </c>
      <c r="AG54" s="419">
        <v>2291.66913177482</v>
      </c>
      <c r="AH54" s="417">
        <v>40.6742014696298</v>
      </c>
      <c r="AI54" s="419">
        <v>138.991564122044</v>
      </c>
      <c r="AJ54" s="419">
        <v>517.55340533967797</v>
      </c>
      <c r="AK54" s="417">
        <v>432.96811836814999</v>
      </c>
      <c r="AL54" s="419">
        <v>198.15783466759601</v>
      </c>
      <c r="AM54" s="419">
        <v>70.379768882575206</v>
      </c>
      <c r="AN54" s="420">
        <v>125.52552898156</v>
      </c>
      <c r="AO54" s="419">
        <v>250.66233573936799</v>
      </c>
      <c r="AP54" s="419">
        <v>125.52552898156</v>
      </c>
      <c r="AQ54" s="417">
        <v>11754.872367227999</v>
      </c>
      <c r="AR54" s="419">
        <v>17328.4835038606</v>
      </c>
      <c r="AS54" s="419">
        <v>3.1515059320644201</v>
      </c>
      <c r="AT54" s="417">
        <v>46909.731421822697</v>
      </c>
      <c r="AU54" s="419">
        <v>10261.4611251195</v>
      </c>
      <c r="AV54" s="419">
        <v>81.980052810737703</v>
      </c>
      <c r="AW54" s="417">
        <v>4.1907220344532297</v>
      </c>
      <c r="AX54" s="419">
        <v>1.22090466552583</v>
      </c>
      <c r="AY54" s="419">
        <v>0.47829852926977101</v>
      </c>
      <c r="AZ54" s="417">
        <v>225.45179190947999</v>
      </c>
      <c r="BA54" s="419">
        <v>109.508101799548</v>
      </c>
      <c r="BB54" s="419">
        <v>1.3961150552414801</v>
      </c>
      <c r="BC54" s="417">
        <v>0.33110664200656398</v>
      </c>
      <c r="BD54" s="419">
        <v>0.73989470881410302</v>
      </c>
      <c r="BE54" s="419">
        <v>0.25349108308621099</v>
      </c>
      <c r="BF54" s="420">
        <v>23.793351370276199</v>
      </c>
      <c r="BG54" s="419">
        <v>21.9486524126395</v>
      </c>
      <c r="BH54" s="419">
        <v>23.793351370276199</v>
      </c>
      <c r="BI54" s="417">
        <v>28.125411062872299</v>
      </c>
      <c r="BJ54" s="419">
        <v>25.111497287077398</v>
      </c>
      <c r="BK54" s="419">
        <v>0.64501680203801903</v>
      </c>
      <c r="BL54" s="417">
        <v>3960.0823665462499</v>
      </c>
      <c r="BM54" s="419">
        <v>5419.6371501550402</v>
      </c>
      <c r="BN54" s="419">
        <v>50.638720107624401</v>
      </c>
      <c r="BO54" s="417">
        <v>4098.8324267830103</v>
      </c>
      <c r="BP54" s="419">
        <v>5494.2596544186799</v>
      </c>
      <c r="BQ54" s="419">
        <v>4.4683231722316199</v>
      </c>
      <c r="BR54" s="417">
        <v>1.0262589730014899</v>
      </c>
      <c r="BS54" s="419">
        <v>1.17786993179369</v>
      </c>
      <c r="BT54" s="419">
        <v>1.09195396758469E-2</v>
      </c>
      <c r="BU54" s="420">
        <v>1.80635084620495</v>
      </c>
      <c r="BV54" s="419">
        <v>3.6430368989317099</v>
      </c>
      <c r="BW54" s="419">
        <v>1.80635084620495</v>
      </c>
      <c r="BX54" s="417">
        <v>2.2024437670105801</v>
      </c>
      <c r="BY54" s="419">
        <v>3.3950498348504698</v>
      </c>
      <c r="BZ54" s="419">
        <v>0.116147063157146</v>
      </c>
      <c r="CA54" s="417">
        <v>12.2488596108319</v>
      </c>
      <c r="CB54" s="419">
        <v>8.8896617837771803</v>
      </c>
      <c r="CC54" s="419">
        <v>0.42030702920526603</v>
      </c>
      <c r="CD54" s="417">
        <v>100.72496122260399</v>
      </c>
      <c r="CE54" s="419">
        <v>165.84086381342399</v>
      </c>
      <c r="CF54" s="419">
        <v>3.6905294489334502E-2</v>
      </c>
      <c r="CG54" s="417">
        <v>1.19746914216491</v>
      </c>
      <c r="CH54" s="419">
        <v>1.22158740511919</v>
      </c>
      <c r="CI54" s="419">
        <v>0.28584832504357899</v>
      </c>
      <c r="CJ54" s="420">
        <v>0.19374451219673</v>
      </c>
      <c r="CK54" s="419">
        <v>0.34760746287635702</v>
      </c>
      <c r="CL54" s="419">
        <v>0.19374451219673</v>
      </c>
      <c r="CM54" s="417">
        <v>6.3295520350559302</v>
      </c>
      <c r="CN54" s="419">
        <v>12.697771006837099</v>
      </c>
      <c r="CO54" s="419">
        <v>2.8984623319788599E-2</v>
      </c>
      <c r="CP54" s="417">
        <v>1109.7071477639399</v>
      </c>
      <c r="CQ54" s="419">
        <v>148.38181511797799</v>
      </c>
      <c r="CR54" s="419">
        <v>4.0675813162579198E-2</v>
      </c>
      <c r="CS54" s="417">
        <v>1.2746429759506099</v>
      </c>
      <c r="CT54" s="419">
        <v>3.72247677741115</v>
      </c>
      <c r="CU54" s="419">
        <v>1.40865034046944E-2</v>
      </c>
      <c r="CV54" s="417">
        <v>1.49215712316299</v>
      </c>
      <c r="CW54" s="419">
        <v>4.6940691953452998</v>
      </c>
      <c r="CX54" s="419">
        <v>1.7745661251716501E-2</v>
      </c>
      <c r="CY54" s="417">
        <v>0.12374061930843799</v>
      </c>
      <c r="CZ54" s="419">
        <v>0.298540365220204</v>
      </c>
      <c r="DA54" s="419">
        <v>0</v>
      </c>
      <c r="DB54" s="420">
        <v>3.4061263146112297E-2</v>
      </c>
      <c r="DC54" s="419">
        <v>0.16061565892141799</v>
      </c>
      <c r="DD54" s="419">
        <v>3.4061263146112297E-2</v>
      </c>
      <c r="DE54" s="417">
        <v>0.16851052229824801</v>
      </c>
      <c r="DF54" s="419">
        <v>0.30517401781290399</v>
      </c>
      <c r="DG54" s="419">
        <v>3.4391493389021303E-2</v>
      </c>
      <c r="DH54" s="417">
        <v>2.49724414452204E-2</v>
      </c>
      <c r="DI54" s="419">
        <v>6.9864485203601001E-2</v>
      </c>
      <c r="DJ54" s="419">
        <v>2.42249572904817E-2</v>
      </c>
      <c r="DK54" s="417">
        <v>1061.2006367781401</v>
      </c>
      <c r="DL54" s="419">
        <v>1902.32270150515</v>
      </c>
      <c r="DM54" s="419">
        <v>2.37598451759009E-2</v>
      </c>
      <c r="DN54" s="417">
        <v>14.638922439506899</v>
      </c>
      <c r="DO54" s="419">
        <v>9.6404062939605293</v>
      </c>
      <c r="DP54" s="419">
        <v>0</v>
      </c>
      <c r="DQ54" s="417">
        <v>21.469566271246102</v>
      </c>
      <c r="DR54" s="419">
        <v>14.6712681720029</v>
      </c>
      <c r="DS54" s="419">
        <v>0</v>
      </c>
      <c r="DT54" s="417">
        <v>1.97065227006782</v>
      </c>
      <c r="DU54" s="419">
        <v>1.4011052298817199</v>
      </c>
      <c r="DV54" s="419">
        <v>0</v>
      </c>
      <c r="DW54" s="417">
        <v>6.2205974865744</v>
      </c>
      <c r="DX54" s="419">
        <v>4.9304047648370899</v>
      </c>
      <c r="DY54" s="419">
        <v>0</v>
      </c>
      <c r="DZ54" s="417">
        <v>0.70439655756534703</v>
      </c>
      <c r="EA54" s="419">
        <v>1.0460802032302301</v>
      </c>
      <c r="EB54" s="419">
        <v>0</v>
      </c>
      <c r="EC54" s="417">
        <v>10.5341649067747</v>
      </c>
      <c r="ED54" s="419">
        <v>2.1733624948630101</v>
      </c>
      <c r="EE54" s="419">
        <v>0</v>
      </c>
      <c r="EF54" s="417">
        <v>0.47328033657468399</v>
      </c>
      <c r="EG54" s="419">
        <v>1.0895812083480001</v>
      </c>
      <c r="EH54" s="419">
        <v>1.7326358030932701E-2</v>
      </c>
      <c r="EI54" s="417">
        <v>5.1550948050401002E-2</v>
      </c>
      <c r="EJ54" s="419">
        <v>0.140772608492781</v>
      </c>
      <c r="EK54" s="419">
        <v>0</v>
      </c>
      <c r="EL54" s="417">
        <v>0.26850946533515602</v>
      </c>
      <c r="EM54" s="419">
        <v>0.85359616379734005</v>
      </c>
      <c r="EN54" s="419">
        <v>1.14620467027268E-2</v>
      </c>
      <c r="EO54" s="417">
        <v>4.5286592192024598E-2</v>
      </c>
      <c r="EP54" s="419">
        <v>0.17461564433412</v>
      </c>
      <c r="EQ54" s="419">
        <v>0</v>
      </c>
      <c r="ER54" s="417">
        <v>0.149270721839456</v>
      </c>
      <c r="ES54" s="419">
        <v>0.55827860900255799</v>
      </c>
      <c r="ET54" s="419">
        <v>1.39209106081281E-2</v>
      </c>
      <c r="EU54" s="417">
        <v>1.7245362726890701E-2</v>
      </c>
      <c r="EV54" s="419">
        <v>6.8421444206536799E-2</v>
      </c>
      <c r="EW54" s="419">
        <v>3.57187772945588E-3</v>
      </c>
      <c r="EX54" s="417">
        <v>0.14215100277604001</v>
      </c>
      <c r="EY54" s="419">
        <v>0.50557772951670998</v>
      </c>
      <c r="EZ54" s="419">
        <v>1.45537459469923E-2</v>
      </c>
      <c r="FA54" s="420">
        <v>0</v>
      </c>
      <c r="FB54" s="419">
        <v>6.8622462326556402E-2</v>
      </c>
      <c r="FC54" s="419">
        <v>0</v>
      </c>
      <c r="FD54" s="420">
        <v>2.4390006046934899E-2</v>
      </c>
      <c r="FE54" s="419">
        <v>8.1703733844850801E-2</v>
      </c>
      <c r="FF54" s="419">
        <v>2.4390006046934899E-2</v>
      </c>
      <c r="FG54" s="417">
        <v>6.7147002097252697</v>
      </c>
      <c r="FH54" s="419">
        <v>3.7780631345362399</v>
      </c>
      <c r="FI54" s="419">
        <v>4.1593523846692501E-2</v>
      </c>
      <c r="FJ54" s="420">
        <v>8.2935163591951692E-3</v>
      </c>
      <c r="FK54" s="419">
        <v>3.6940897723387503E-2</v>
      </c>
      <c r="FL54" s="419">
        <v>8.2935163591951692E-3</v>
      </c>
      <c r="FM54" s="420">
        <v>0.36366891415616698</v>
      </c>
      <c r="FN54" s="419">
        <v>0.17833023703348799</v>
      </c>
      <c r="FO54" s="419">
        <v>0.36366891415616698</v>
      </c>
      <c r="FP54" s="417">
        <v>2.2330541589586202E-2</v>
      </c>
      <c r="FQ54" s="419">
        <v>7.9472328999227196E-2</v>
      </c>
      <c r="FR54" s="419">
        <v>5.4995999938500604E-3</v>
      </c>
    </row>
    <row r="55" spans="2:174">
      <c r="B55" s="73" t="s">
        <v>17</v>
      </c>
      <c r="C55" s="73" t="s">
        <v>51</v>
      </c>
      <c r="D55" s="143" t="s">
        <v>117</v>
      </c>
      <c r="E55" s="143">
        <v>34.299999999999997</v>
      </c>
      <c r="F55" s="143">
        <v>240</v>
      </c>
      <c r="G55" s="397" t="s">
        <v>315</v>
      </c>
      <c r="H55" s="73" t="s">
        <v>99</v>
      </c>
      <c r="I55" s="416" t="s">
        <v>1169</v>
      </c>
      <c r="J55" s="416">
        <v>8</v>
      </c>
      <c r="K55" s="416" t="s">
        <v>1159</v>
      </c>
      <c r="L55" s="416" t="s">
        <v>1161</v>
      </c>
      <c r="M55" s="421" t="s">
        <v>32</v>
      </c>
      <c r="N55" s="73">
        <v>1.3</v>
      </c>
      <c r="P55" s="417">
        <v>8.8164628797625006</v>
      </c>
      <c r="Q55" s="418">
        <v>2.5697402411352801</v>
      </c>
      <c r="R55" s="418">
        <v>0.20297544336211601</v>
      </c>
      <c r="S55" s="417">
        <v>12.182148040359699</v>
      </c>
      <c r="T55" s="418">
        <v>11.055449936491</v>
      </c>
      <c r="U55" s="418">
        <v>2.7834042859297501</v>
      </c>
      <c r="V55" s="417">
        <v>49848.281423862201</v>
      </c>
      <c r="W55" s="418">
        <v>9154.1797635295497</v>
      </c>
      <c r="X55" s="418">
        <v>51.1362768202534</v>
      </c>
      <c r="Y55" s="417">
        <v>110.205604672169</v>
      </c>
      <c r="Z55" s="418">
        <v>104.57499276108901</v>
      </c>
      <c r="AA55" s="418">
        <v>1.734377779653</v>
      </c>
      <c r="AB55" s="417">
        <v>134822.013890331</v>
      </c>
      <c r="AC55" s="419">
        <v>12556.459043167501</v>
      </c>
      <c r="AD55" s="419">
        <v>3.59715724611458</v>
      </c>
      <c r="AE55" s="417">
        <v>280679.24608495401</v>
      </c>
      <c r="AF55" s="419">
        <v>18096.032196608401</v>
      </c>
      <c r="AG55" s="419">
        <v>2291.66913177482</v>
      </c>
      <c r="AH55" s="417">
        <v>15.8008874288043</v>
      </c>
      <c r="AI55" s="419">
        <v>34.682636515466697</v>
      </c>
      <c r="AJ55" s="419">
        <v>517.55340533967797</v>
      </c>
      <c r="AK55" s="417">
        <v>558.26901457027395</v>
      </c>
      <c r="AL55" s="419">
        <v>610.58378982624401</v>
      </c>
      <c r="AM55" s="419">
        <v>70.379768882575206</v>
      </c>
      <c r="AN55" s="420">
        <v>125.52552898156</v>
      </c>
      <c r="AO55" s="419">
        <v>330.97312247763199</v>
      </c>
      <c r="AP55" s="419">
        <v>125.52552898156</v>
      </c>
      <c r="AQ55" s="417">
        <v>10856.387210778999</v>
      </c>
      <c r="AR55" s="419">
        <v>10843.7234624879</v>
      </c>
      <c r="AS55" s="419">
        <v>3.1515059320644201</v>
      </c>
      <c r="AT55" s="417">
        <v>45380.792593645099</v>
      </c>
      <c r="AU55" s="419">
        <v>6327.4204701544204</v>
      </c>
      <c r="AV55" s="419">
        <v>81.980052810737703</v>
      </c>
      <c r="AW55" s="417">
        <v>4.2015216325811204</v>
      </c>
      <c r="AX55" s="419">
        <v>1.0930413054682</v>
      </c>
      <c r="AY55" s="419">
        <v>0.47829852926977101</v>
      </c>
      <c r="AZ55" s="417">
        <v>199.91264050177</v>
      </c>
      <c r="BA55" s="419">
        <v>173.74501663416299</v>
      </c>
      <c r="BB55" s="419">
        <v>1.3961150552414801</v>
      </c>
      <c r="BC55" s="417">
        <v>0.97223764249412403</v>
      </c>
      <c r="BD55" s="419">
        <v>1.07618508135471</v>
      </c>
      <c r="BE55" s="419">
        <v>0.25349108308621099</v>
      </c>
      <c r="BF55" s="420">
        <v>23.793351370276199</v>
      </c>
      <c r="BG55" s="419">
        <v>21.250946684925101</v>
      </c>
      <c r="BH55" s="419">
        <v>23.793351370276199</v>
      </c>
      <c r="BI55" s="417">
        <v>32.221677935170398</v>
      </c>
      <c r="BJ55" s="419">
        <v>53.516237653617601</v>
      </c>
      <c r="BK55" s="419">
        <v>0.64501680203801903</v>
      </c>
      <c r="BL55" s="417">
        <v>9228.81825173775</v>
      </c>
      <c r="BM55" s="419">
        <v>38055.636357306401</v>
      </c>
      <c r="BN55" s="419">
        <v>50.638720107624401</v>
      </c>
      <c r="BO55" s="417">
        <v>8842.1265622652609</v>
      </c>
      <c r="BP55" s="419">
        <v>36725.223761205503</v>
      </c>
      <c r="BQ55" s="419">
        <v>4.4683231722316199</v>
      </c>
      <c r="BR55" s="417">
        <v>0.92120387924281799</v>
      </c>
      <c r="BS55" s="419">
        <v>1.12644700046308</v>
      </c>
      <c r="BT55" s="419">
        <v>1.09195396758469E-2</v>
      </c>
      <c r="BU55" s="420">
        <v>1.80635084620495</v>
      </c>
      <c r="BV55" s="419">
        <v>4.6943618079643796</v>
      </c>
      <c r="BW55" s="419">
        <v>1.80635084620495</v>
      </c>
      <c r="BX55" s="417">
        <v>1.8781261415386401</v>
      </c>
      <c r="BY55" s="419">
        <v>5.6705897271896797</v>
      </c>
      <c r="BZ55" s="419">
        <v>0.116147063157146</v>
      </c>
      <c r="CA55" s="417">
        <v>17.737165869996499</v>
      </c>
      <c r="CB55" s="419">
        <v>43.890128787718602</v>
      </c>
      <c r="CC55" s="419">
        <v>0.42030702920526603</v>
      </c>
      <c r="CD55" s="417">
        <v>111.938416377737</v>
      </c>
      <c r="CE55" s="419">
        <v>87.984838092959706</v>
      </c>
      <c r="CF55" s="419">
        <v>3.6905294489334502E-2</v>
      </c>
      <c r="CG55" s="417">
        <v>1.23814776468209</v>
      </c>
      <c r="CH55" s="419">
        <v>1.2428007380699899</v>
      </c>
      <c r="CI55" s="419">
        <v>0.28584832504357899</v>
      </c>
      <c r="CJ55" s="420">
        <v>0.19374451219673</v>
      </c>
      <c r="CK55" s="419">
        <v>0.389991506591708</v>
      </c>
      <c r="CL55" s="419">
        <v>0.19374451219673</v>
      </c>
      <c r="CM55" s="417">
        <v>4.23923475044848</v>
      </c>
      <c r="CN55" s="419">
        <v>6.2048066102883697</v>
      </c>
      <c r="CO55" s="419">
        <v>2.8984623319788599E-2</v>
      </c>
      <c r="CP55" s="417">
        <v>1092.2455165848</v>
      </c>
      <c r="CQ55" s="419">
        <v>143.92064831505999</v>
      </c>
      <c r="CR55" s="419">
        <v>4.0675813162579198E-2</v>
      </c>
      <c r="CS55" s="417">
        <v>0.59087973118071302</v>
      </c>
      <c r="CT55" s="419">
        <v>1.06800573432226</v>
      </c>
      <c r="CU55" s="419">
        <v>1.40865034046944E-2</v>
      </c>
      <c r="CV55" s="417">
        <v>0.78007469656164596</v>
      </c>
      <c r="CW55" s="419">
        <v>2.92431604231678</v>
      </c>
      <c r="CX55" s="419">
        <v>1.7745661251716501E-2</v>
      </c>
      <c r="CY55" s="417">
        <v>0.10399321699787201</v>
      </c>
      <c r="CZ55" s="419">
        <v>0.279307014116287</v>
      </c>
      <c r="DA55" s="419">
        <v>0</v>
      </c>
      <c r="DB55" s="417">
        <v>5.1191603354070601E-2</v>
      </c>
      <c r="DC55" s="419">
        <v>0.17656078988882001</v>
      </c>
      <c r="DD55" s="419">
        <v>3.4061263146112297E-2</v>
      </c>
      <c r="DE55" s="417">
        <v>8.7408367188245503E-2</v>
      </c>
      <c r="DF55" s="419">
        <v>0.20374178972725099</v>
      </c>
      <c r="DG55" s="419">
        <v>3.4391493389021303E-2</v>
      </c>
      <c r="DH55" s="420">
        <v>2.42249572904817E-2</v>
      </c>
      <c r="DI55" s="419">
        <v>5.2206740854823699E-2</v>
      </c>
      <c r="DJ55" s="419">
        <v>2.42249572904817E-2</v>
      </c>
      <c r="DK55" s="417">
        <v>1379.60484388191</v>
      </c>
      <c r="DL55" s="419">
        <v>1396.53093517088</v>
      </c>
      <c r="DM55" s="419">
        <v>2.37598451759009E-2</v>
      </c>
      <c r="DN55" s="417">
        <v>11.8284669818072</v>
      </c>
      <c r="DO55" s="419">
        <v>2.5172027864844599</v>
      </c>
      <c r="DP55" s="419">
        <v>0</v>
      </c>
      <c r="DQ55" s="417">
        <v>16.8645605951676</v>
      </c>
      <c r="DR55" s="419">
        <v>3.4371210081040098</v>
      </c>
      <c r="DS55" s="419">
        <v>0</v>
      </c>
      <c r="DT55" s="417">
        <v>1.54816879501036</v>
      </c>
      <c r="DU55" s="419">
        <v>0.52019798717228805</v>
      </c>
      <c r="DV55" s="419">
        <v>0</v>
      </c>
      <c r="DW55" s="417">
        <v>4.9557436141205899</v>
      </c>
      <c r="DX55" s="419">
        <v>1.9103565137334</v>
      </c>
      <c r="DY55" s="419">
        <v>0</v>
      </c>
      <c r="DZ55" s="417">
        <v>0.594535966858311</v>
      </c>
      <c r="EA55" s="419">
        <v>0.69394672671983704</v>
      </c>
      <c r="EB55" s="419">
        <v>0</v>
      </c>
      <c r="EC55" s="417">
        <v>10.3502343491371</v>
      </c>
      <c r="ED55" s="419">
        <v>1.8863433164337899</v>
      </c>
      <c r="EE55" s="419">
        <v>0</v>
      </c>
      <c r="EF55" s="417">
        <v>0.40764648270359599</v>
      </c>
      <c r="EG55" s="419">
        <v>0.60549633524036395</v>
      </c>
      <c r="EH55" s="419">
        <v>1.7326358030932701E-2</v>
      </c>
      <c r="EI55" s="417">
        <v>3.2802067888656097E-2</v>
      </c>
      <c r="EJ55" s="419">
        <v>5.6279947767276899E-2</v>
      </c>
      <c r="EK55" s="419">
        <v>0</v>
      </c>
      <c r="EL55" s="417">
        <v>0.16186134287836601</v>
      </c>
      <c r="EM55" s="419">
        <v>0.34140652408849498</v>
      </c>
      <c r="EN55" s="419">
        <v>1.14620467027268E-2</v>
      </c>
      <c r="EO55" s="417">
        <v>2.47323531480532E-2</v>
      </c>
      <c r="EP55" s="419">
        <v>6.9604369092680002E-2</v>
      </c>
      <c r="EQ55" s="419">
        <v>0</v>
      </c>
      <c r="ER55" s="417">
        <v>4.9138523624526802E-2</v>
      </c>
      <c r="ES55" s="419">
        <v>0.16209604733814101</v>
      </c>
      <c r="ET55" s="419">
        <v>1.39209106081281E-2</v>
      </c>
      <c r="EU55" s="417">
        <v>6.9442324286407798E-3</v>
      </c>
      <c r="EV55" s="419">
        <v>2.9280706025176101E-2</v>
      </c>
      <c r="EW55" s="419">
        <v>3.57187772945588E-3</v>
      </c>
      <c r="EX55" s="417">
        <v>3.8121832571328299E-2</v>
      </c>
      <c r="EY55" s="419">
        <v>0.154028092384593</v>
      </c>
      <c r="EZ55" s="419">
        <v>1.45537459469923E-2</v>
      </c>
      <c r="FA55" s="420">
        <v>0</v>
      </c>
      <c r="FB55" s="419">
        <v>3.4667088309969903E-2</v>
      </c>
      <c r="FC55" s="419">
        <v>0</v>
      </c>
      <c r="FD55" s="420">
        <v>2.4390006046934899E-2</v>
      </c>
      <c r="FE55" s="419">
        <v>3.5496793810062002E-2</v>
      </c>
      <c r="FF55" s="419">
        <v>2.4390006046934899E-2</v>
      </c>
      <c r="FG55" s="417">
        <v>6.3799315529465597</v>
      </c>
      <c r="FH55" s="419">
        <v>1.8249130870289201</v>
      </c>
      <c r="FI55" s="419">
        <v>4.1593523846692501E-2</v>
      </c>
      <c r="FJ55" s="420">
        <v>8.2935163591951692E-3</v>
      </c>
      <c r="FK55" s="419">
        <v>2.4478507059056898E-2</v>
      </c>
      <c r="FL55" s="419">
        <v>8.2935163591951692E-3</v>
      </c>
      <c r="FM55" s="420">
        <v>0.36366891415616698</v>
      </c>
      <c r="FN55" s="419">
        <v>0.150434023283775</v>
      </c>
      <c r="FO55" s="419">
        <v>0.36366891415616698</v>
      </c>
      <c r="FP55" s="420">
        <v>5.4995999938500604E-3</v>
      </c>
      <c r="FQ55" s="419">
        <v>3.7558685435646701E-2</v>
      </c>
      <c r="FR55" s="419">
        <v>5.4995999938500604E-3</v>
      </c>
    </row>
    <row r="56" spans="2:174">
      <c r="B56" s="73" t="s">
        <v>17</v>
      </c>
      <c r="C56" s="73" t="s">
        <v>51</v>
      </c>
      <c r="D56" s="143" t="s">
        <v>117</v>
      </c>
      <c r="E56" s="73">
        <v>34.299999999999997</v>
      </c>
      <c r="F56" s="143">
        <v>240</v>
      </c>
      <c r="G56" s="397" t="s">
        <v>315</v>
      </c>
      <c r="H56" s="73" t="s">
        <v>99</v>
      </c>
      <c r="I56" s="416" t="s">
        <v>1169</v>
      </c>
      <c r="J56" s="416">
        <v>8</v>
      </c>
      <c r="K56" s="416" t="s">
        <v>1159</v>
      </c>
      <c r="L56" s="416" t="s">
        <v>1161</v>
      </c>
      <c r="M56" s="421" t="s">
        <v>32</v>
      </c>
      <c r="N56" s="73">
        <v>1.3</v>
      </c>
      <c r="P56" s="417">
        <v>8.6746305550046596</v>
      </c>
      <c r="Q56" s="418">
        <v>2.2841493618479398</v>
      </c>
      <c r="R56" s="418">
        <v>0.20297544336211601</v>
      </c>
      <c r="S56" s="417">
        <v>10.225759587268699</v>
      </c>
      <c r="T56" s="418">
        <v>9.2102472866703806</v>
      </c>
      <c r="U56" s="418">
        <v>2.7834042859297501</v>
      </c>
      <c r="V56" s="417">
        <v>50631.851602102601</v>
      </c>
      <c r="W56" s="418">
        <v>6934.53050303498</v>
      </c>
      <c r="X56" s="418">
        <v>51.1362768202534</v>
      </c>
      <c r="Y56" s="417">
        <v>131.84302046893501</v>
      </c>
      <c r="Z56" s="418">
        <v>111.92360191325599</v>
      </c>
      <c r="AA56" s="418">
        <v>1.734377779653</v>
      </c>
      <c r="AB56" s="417">
        <v>139061.86868000499</v>
      </c>
      <c r="AC56" s="419">
        <v>12053.723953386199</v>
      </c>
      <c r="AD56" s="419">
        <v>3.59715724611458</v>
      </c>
      <c r="AE56" s="417">
        <v>277203.49335494603</v>
      </c>
      <c r="AF56" s="419">
        <v>13004.4600182796</v>
      </c>
      <c r="AG56" s="419">
        <v>2291.66913177482</v>
      </c>
      <c r="AH56" s="417">
        <v>19.2463404788327</v>
      </c>
      <c r="AI56" s="419">
        <v>14.6573377167886</v>
      </c>
      <c r="AJ56" s="419">
        <v>517.55340533967797</v>
      </c>
      <c r="AK56" s="417">
        <v>445.61712040432599</v>
      </c>
      <c r="AL56" s="419">
        <v>211.42350869045001</v>
      </c>
      <c r="AM56" s="419">
        <v>70.379768882575206</v>
      </c>
      <c r="AN56" s="420">
        <v>125.52552898156</v>
      </c>
      <c r="AO56" s="419">
        <v>239.51464226914999</v>
      </c>
      <c r="AP56" s="419">
        <v>125.52552898156</v>
      </c>
      <c r="AQ56" s="417">
        <v>6256.0306238272797</v>
      </c>
      <c r="AR56" s="419">
        <v>2112.0569906471501</v>
      </c>
      <c r="AS56" s="419">
        <v>3.1515059320644201</v>
      </c>
      <c r="AT56" s="417">
        <v>51298.801447748498</v>
      </c>
      <c r="AU56" s="419">
        <v>7152.7259216708799</v>
      </c>
      <c r="AV56" s="419">
        <v>81.980052810737703</v>
      </c>
      <c r="AW56" s="417">
        <v>4.1926703479776597</v>
      </c>
      <c r="AX56" s="419">
        <v>1.15632114591809</v>
      </c>
      <c r="AY56" s="419">
        <v>0.47829852926977101</v>
      </c>
      <c r="AZ56" s="417">
        <v>273.76477527965301</v>
      </c>
      <c r="BA56" s="419">
        <v>84.653330755635196</v>
      </c>
      <c r="BB56" s="419">
        <v>1.3961150552414801</v>
      </c>
      <c r="BC56" s="417">
        <v>0.89717178738139303</v>
      </c>
      <c r="BD56" s="419">
        <v>0.81934223184913602</v>
      </c>
      <c r="BE56" s="419">
        <v>0.25349108308621099</v>
      </c>
      <c r="BF56" s="420">
        <v>23.793351370276199</v>
      </c>
      <c r="BG56" s="419">
        <v>25.690404671721002</v>
      </c>
      <c r="BH56" s="419">
        <v>23.793351370276199</v>
      </c>
      <c r="BI56" s="417">
        <v>23.3296620445436</v>
      </c>
      <c r="BJ56" s="419">
        <v>7.08510340707456</v>
      </c>
      <c r="BK56" s="419">
        <v>0.64501680203801903</v>
      </c>
      <c r="BL56" s="417">
        <v>2425.8621595669601</v>
      </c>
      <c r="BM56" s="419">
        <v>708.69399708570802</v>
      </c>
      <c r="BN56" s="419">
        <v>50.638720107624401</v>
      </c>
      <c r="BO56" s="417">
        <v>2523.6706347348099</v>
      </c>
      <c r="BP56" s="419">
        <v>815.90771233041403</v>
      </c>
      <c r="BQ56" s="419">
        <v>4.4683231722316199</v>
      </c>
      <c r="BR56" s="417">
        <v>0.71356720651916605</v>
      </c>
      <c r="BS56" s="419">
        <v>0.55703074066164004</v>
      </c>
      <c r="BT56" s="419">
        <v>1.09195396758469E-2</v>
      </c>
      <c r="BU56" s="420">
        <v>1.80635084620495</v>
      </c>
      <c r="BV56" s="419">
        <v>3.4989528649512298</v>
      </c>
      <c r="BW56" s="419">
        <v>1.80635084620495</v>
      </c>
      <c r="BX56" s="417">
        <v>0.92483230445505205</v>
      </c>
      <c r="BY56" s="419">
        <v>0.73306948774146896</v>
      </c>
      <c r="BZ56" s="419">
        <v>0.116147063157146</v>
      </c>
      <c r="CA56" s="417">
        <v>10.248011326378601</v>
      </c>
      <c r="CB56" s="419">
        <v>4.0381499698545502</v>
      </c>
      <c r="CC56" s="419">
        <v>0.42030702920526603</v>
      </c>
      <c r="CD56" s="417">
        <v>94.348625381186494</v>
      </c>
      <c r="CE56" s="419">
        <v>16.245306206618</v>
      </c>
      <c r="CF56" s="419">
        <v>3.6905294489334502E-2</v>
      </c>
      <c r="CG56" s="417">
        <v>1.0924962449101701</v>
      </c>
      <c r="CH56" s="419">
        <v>1.1778240550806001</v>
      </c>
      <c r="CI56" s="419">
        <v>0.28584832504357899</v>
      </c>
      <c r="CJ56" s="420">
        <v>0.19374451219673</v>
      </c>
      <c r="CK56" s="419">
        <v>0.389133836966984</v>
      </c>
      <c r="CL56" s="419">
        <v>0.19374451219673</v>
      </c>
      <c r="CM56" s="417">
        <v>1.3896247761193601</v>
      </c>
      <c r="CN56" s="419">
        <v>0.79180350795295595</v>
      </c>
      <c r="CO56" s="419">
        <v>2.8984623319788599E-2</v>
      </c>
      <c r="CP56" s="417">
        <v>1117.20420572273</v>
      </c>
      <c r="CQ56" s="419">
        <v>124.40741455489299</v>
      </c>
      <c r="CR56" s="419">
        <v>4.0675813162579198E-2</v>
      </c>
      <c r="CS56" s="417">
        <v>0.60021094636025296</v>
      </c>
      <c r="CT56" s="419">
        <v>0.56145071685312198</v>
      </c>
      <c r="CU56" s="419">
        <v>1.40865034046944E-2</v>
      </c>
      <c r="CV56" s="417">
        <v>0.27846407824949998</v>
      </c>
      <c r="CW56" s="419">
        <v>0.40279516626963102</v>
      </c>
      <c r="CX56" s="419">
        <v>1.7745661251716501E-2</v>
      </c>
      <c r="CY56" s="417">
        <v>2.9627858308017899E-2</v>
      </c>
      <c r="CZ56" s="419">
        <v>5.9099177658101097E-2</v>
      </c>
      <c r="DA56" s="419">
        <v>0</v>
      </c>
      <c r="DB56" s="420">
        <v>3.4061263146112297E-2</v>
      </c>
      <c r="DC56" s="419">
        <v>0.14281009713419701</v>
      </c>
      <c r="DD56" s="419">
        <v>3.4061263146112297E-2</v>
      </c>
      <c r="DE56" s="417">
        <v>6.8219148542368893E-2</v>
      </c>
      <c r="DF56" s="419">
        <v>0.17945290972730699</v>
      </c>
      <c r="DG56" s="419">
        <v>3.4391493389021303E-2</v>
      </c>
      <c r="DH56" s="420">
        <v>2.42249572904817E-2</v>
      </c>
      <c r="DI56" s="419">
        <v>5.9160136758711103E-2</v>
      </c>
      <c r="DJ56" s="419">
        <v>2.42249572904817E-2</v>
      </c>
      <c r="DK56" s="417">
        <v>1085.0697221421599</v>
      </c>
      <c r="DL56" s="419">
        <v>232.56055826125601</v>
      </c>
      <c r="DM56" s="419">
        <v>2.37598451759009E-2</v>
      </c>
      <c r="DN56" s="417">
        <v>9.9519862780497999</v>
      </c>
      <c r="DO56" s="419">
        <v>1.4858971300435599</v>
      </c>
      <c r="DP56" s="419">
        <v>0</v>
      </c>
      <c r="DQ56" s="417">
        <v>14.766768553749399</v>
      </c>
      <c r="DR56" s="419">
        <v>2.3234743771798398</v>
      </c>
      <c r="DS56" s="419">
        <v>0</v>
      </c>
      <c r="DT56" s="417">
        <v>1.37882327768998</v>
      </c>
      <c r="DU56" s="419">
        <v>0.46125431955346602</v>
      </c>
      <c r="DV56" s="419">
        <v>0</v>
      </c>
      <c r="DW56" s="417">
        <v>4.6349547948482703</v>
      </c>
      <c r="DX56" s="419">
        <v>1.67540247643298</v>
      </c>
      <c r="DY56" s="419">
        <v>0</v>
      </c>
      <c r="DZ56" s="417">
        <v>0.51950813999867196</v>
      </c>
      <c r="EA56" s="419">
        <v>0.52230414727459595</v>
      </c>
      <c r="EB56" s="419">
        <v>0</v>
      </c>
      <c r="EC56" s="417">
        <v>10.423106184306199</v>
      </c>
      <c r="ED56" s="419">
        <v>1.59061037938182</v>
      </c>
      <c r="EE56" s="419">
        <v>0</v>
      </c>
      <c r="EF56" s="417">
        <v>0.322396329483077</v>
      </c>
      <c r="EG56" s="419">
        <v>0.47956793725542901</v>
      </c>
      <c r="EH56" s="419">
        <v>1.7326358030932701E-2</v>
      </c>
      <c r="EI56" s="417">
        <v>3.3996342082278898E-2</v>
      </c>
      <c r="EJ56" s="419">
        <v>5.4160085068459297E-2</v>
      </c>
      <c r="EK56" s="419">
        <v>0</v>
      </c>
      <c r="EL56" s="417">
        <v>0.142616828884958</v>
      </c>
      <c r="EM56" s="419">
        <v>0.26187095183605802</v>
      </c>
      <c r="EN56" s="419">
        <v>1.14620467027268E-2</v>
      </c>
      <c r="EO56" s="417">
        <v>2.5189516302381601E-2</v>
      </c>
      <c r="EP56" s="419">
        <v>4.9176944884638397E-2</v>
      </c>
      <c r="EQ56" s="419">
        <v>0</v>
      </c>
      <c r="ER56" s="417">
        <v>4.8166964410114997E-2</v>
      </c>
      <c r="ES56" s="419">
        <v>0.13932157745021101</v>
      </c>
      <c r="ET56" s="419">
        <v>1.39209106081281E-2</v>
      </c>
      <c r="EU56" s="417">
        <v>7.2544303953155399E-3</v>
      </c>
      <c r="EV56" s="419">
        <v>2.91096423083025E-2</v>
      </c>
      <c r="EW56" s="419">
        <v>3.57187772945588E-3</v>
      </c>
      <c r="EX56" s="417">
        <v>2.7127723530737901E-2</v>
      </c>
      <c r="EY56" s="419">
        <v>0.103407088683297</v>
      </c>
      <c r="EZ56" s="419">
        <v>1.45537459469923E-2</v>
      </c>
      <c r="FA56" s="420">
        <v>0</v>
      </c>
      <c r="FB56" s="419">
        <v>1.30498002127502E-2</v>
      </c>
      <c r="FC56" s="419">
        <v>0</v>
      </c>
      <c r="FD56" s="420">
        <v>2.4390006046934899E-2</v>
      </c>
      <c r="FE56" s="419">
        <v>3.0351912306525398E-4</v>
      </c>
      <c r="FF56" s="419">
        <v>2.4390006046934899E-2</v>
      </c>
      <c r="FG56" s="417">
        <v>5.9245941081315001</v>
      </c>
      <c r="FH56" s="419">
        <v>1.6041410930106901</v>
      </c>
      <c r="FI56" s="419">
        <v>4.1593523846692501E-2</v>
      </c>
      <c r="FJ56" s="420">
        <v>8.2935163591951692E-3</v>
      </c>
      <c r="FK56" s="419">
        <v>3.8953735794029602E-4</v>
      </c>
      <c r="FL56" s="419">
        <v>8.2935163591951692E-3</v>
      </c>
      <c r="FM56" s="420">
        <v>0.36366891415616698</v>
      </c>
      <c r="FN56" s="419">
        <v>5.79196507092486E-2</v>
      </c>
      <c r="FO56" s="419">
        <v>0.36366891415616698</v>
      </c>
      <c r="FP56" s="420">
        <v>5.4995999938500604E-3</v>
      </c>
      <c r="FQ56" s="419">
        <v>9.4949741368687606E-5</v>
      </c>
      <c r="FR56" s="419">
        <v>5.4995999938500604E-3</v>
      </c>
    </row>
    <row r="57" spans="2:174">
      <c r="B57" s="73" t="s">
        <v>17</v>
      </c>
      <c r="C57" s="73" t="s">
        <v>51</v>
      </c>
      <c r="D57" s="143" t="s">
        <v>117</v>
      </c>
      <c r="E57" s="143">
        <v>34.299999999999997</v>
      </c>
      <c r="F57" s="143">
        <v>240</v>
      </c>
      <c r="G57" s="397" t="s">
        <v>315</v>
      </c>
      <c r="H57" s="73" t="s">
        <v>99</v>
      </c>
      <c r="I57" s="416" t="s">
        <v>1169</v>
      </c>
      <c r="J57" s="416">
        <v>8</v>
      </c>
      <c r="K57" s="416" t="s">
        <v>1159</v>
      </c>
      <c r="L57" s="416" t="s">
        <v>1161</v>
      </c>
      <c r="M57" s="421" t="s">
        <v>32</v>
      </c>
      <c r="N57" s="73">
        <v>1.3</v>
      </c>
      <c r="P57" s="417">
        <v>9.5775988177876794</v>
      </c>
      <c r="Q57" s="418">
        <v>3.0645287797808498</v>
      </c>
      <c r="R57" s="418">
        <v>0.20297544336211601</v>
      </c>
      <c r="S57" s="417">
        <v>11.165877639155401</v>
      </c>
      <c r="T57" s="418">
        <v>9.2236588013149596</v>
      </c>
      <c r="U57" s="418">
        <v>2.7834042859297501</v>
      </c>
      <c r="V57" s="417">
        <v>45775.245881000803</v>
      </c>
      <c r="W57" s="418">
        <v>4740.2120813865404</v>
      </c>
      <c r="X57" s="418">
        <v>51.1362768202534</v>
      </c>
      <c r="Y57" s="417">
        <v>708.09656153870003</v>
      </c>
      <c r="Z57" s="418">
        <v>1264.20963554181</v>
      </c>
      <c r="AA57" s="418">
        <v>1.734377779653</v>
      </c>
      <c r="AB57" s="417">
        <v>141790.780707728</v>
      </c>
      <c r="AC57" s="419">
        <v>11923.833803727999</v>
      </c>
      <c r="AD57" s="419">
        <v>3.59715724611458</v>
      </c>
      <c r="AE57" s="417">
        <v>270582.165547607</v>
      </c>
      <c r="AF57" s="419">
        <v>15543.9781257383</v>
      </c>
      <c r="AG57" s="419">
        <v>2291.66913177482</v>
      </c>
      <c r="AH57" s="417">
        <v>26.9621255464439</v>
      </c>
      <c r="AI57" s="419">
        <v>14.754488517957</v>
      </c>
      <c r="AJ57" s="419">
        <v>517.55340533967797</v>
      </c>
      <c r="AK57" s="417">
        <v>483.81260023200798</v>
      </c>
      <c r="AL57" s="419">
        <v>228.90237941009201</v>
      </c>
      <c r="AM57" s="419">
        <v>70.379768882575206</v>
      </c>
      <c r="AN57" s="420">
        <v>125.52552898156</v>
      </c>
      <c r="AO57" s="419">
        <v>252.60337164528701</v>
      </c>
      <c r="AP57" s="419">
        <v>125.52552898156</v>
      </c>
      <c r="AQ57" s="417">
        <v>4939.4363299202296</v>
      </c>
      <c r="AR57" s="419">
        <v>893.76224172382797</v>
      </c>
      <c r="AS57" s="419">
        <v>3.1515059320644201</v>
      </c>
      <c r="AT57" s="417">
        <v>55826.088901836098</v>
      </c>
      <c r="AU57" s="419">
        <v>5511.9425994168496</v>
      </c>
      <c r="AV57" s="419">
        <v>81.980052810737703</v>
      </c>
      <c r="AW57" s="417">
        <v>4.1271058064326498</v>
      </c>
      <c r="AX57" s="419">
        <v>1.1785528762520401</v>
      </c>
      <c r="AY57" s="419">
        <v>0.47829852926977101</v>
      </c>
      <c r="AZ57" s="417">
        <v>267.68787043858902</v>
      </c>
      <c r="BA57" s="419">
        <v>63.785725597121903</v>
      </c>
      <c r="BB57" s="419">
        <v>1.3961150552414801</v>
      </c>
      <c r="BC57" s="417">
        <v>0.96827527345874398</v>
      </c>
      <c r="BD57" s="419">
        <v>0.75775504065734101</v>
      </c>
      <c r="BE57" s="419">
        <v>0.25349108308621099</v>
      </c>
      <c r="BF57" s="420">
        <v>23.793351370276199</v>
      </c>
      <c r="BG57" s="419">
        <v>31.040994286970601</v>
      </c>
      <c r="BH57" s="419">
        <v>23.793351370276199</v>
      </c>
      <c r="BI57" s="417">
        <v>38.8229324426255</v>
      </c>
      <c r="BJ57" s="419">
        <v>36.833961395962199</v>
      </c>
      <c r="BK57" s="419">
        <v>0.64501680203801903</v>
      </c>
      <c r="BL57" s="417">
        <v>7749.6263519980303</v>
      </c>
      <c r="BM57" s="419">
        <v>6827.0084808252604</v>
      </c>
      <c r="BN57" s="419">
        <v>50.638720107624401</v>
      </c>
      <c r="BO57" s="417">
        <v>7964.5203860083502</v>
      </c>
      <c r="BP57" s="419">
        <v>7624.9024071455497</v>
      </c>
      <c r="BQ57" s="419">
        <v>4.4683231722316199</v>
      </c>
      <c r="BR57" s="417">
        <v>1.0397699523837201</v>
      </c>
      <c r="BS57" s="419">
        <v>0.88577979982185795</v>
      </c>
      <c r="BT57" s="419">
        <v>1.09195396758469E-2</v>
      </c>
      <c r="BU57" s="420">
        <v>1.80635084620495</v>
      </c>
      <c r="BV57" s="419">
        <v>3.5238542103728001</v>
      </c>
      <c r="BW57" s="419">
        <v>1.80635084620495</v>
      </c>
      <c r="BX57" s="417">
        <v>2.3172987364442701</v>
      </c>
      <c r="BY57" s="419">
        <v>1.6929277618031999</v>
      </c>
      <c r="BZ57" s="419">
        <v>0.116147063157146</v>
      </c>
      <c r="CA57" s="417">
        <v>14.299050678305401</v>
      </c>
      <c r="CB57" s="419">
        <v>7.3368452329837597</v>
      </c>
      <c r="CC57" s="419">
        <v>0.42030702920526603</v>
      </c>
      <c r="CD57" s="417">
        <v>90.704146873761005</v>
      </c>
      <c r="CE57" s="419">
        <v>15.0640902076565</v>
      </c>
      <c r="CF57" s="419">
        <v>3.6905294489334502E-2</v>
      </c>
      <c r="CG57" s="417">
        <v>1.18434320809315</v>
      </c>
      <c r="CH57" s="419">
        <v>1.05138817895207</v>
      </c>
      <c r="CI57" s="419">
        <v>0.28584832504357899</v>
      </c>
      <c r="CJ57" s="420">
        <v>0.19374451219673</v>
      </c>
      <c r="CK57" s="419">
        <v>0.42269363064841697</v>
      </c>
      <c r="CL57" s="419">
        <v>0.19374451219673</v>
      </c>
      <c r="CM57" s="417">
        <v>1.6773637503391099</v>
      </c>
      <c r="CN57" s="419">
        <v>1.8780730845062701</v>
      </c>
      <c r="CO57" s="419">
        <v>2.8984623319788599E-2</v>
      </c>
      <c r="CP57" s="417">
        <v>1084.2417963059199</v>
      </c>
      <c r="CQ57" s="419">
        <v>120.297594228984</v>
      </c>
      <c r="CR57" s="419">
        <v>4.0675813162579198E-2</v>
      </c>
      <c r="CS57" s="417">
        <v>0.995999675700733</v>
      </c>
      <c r="CT57" s="419">
        <v>0.81400730801995702</v>
      </c>
      <c r="CU57" s="419">
        <v>1.40865034046944E-2</v>
      </c>
      <c r="CV57" s="417">
        <v>0.34720584805290899</v>
      </c>
      <c r="CW57" s="419">
        <v>0.51175374888053504</v>
      </c>
      <c r="CX57" s="419">
        <v>1.7745661251716501E-2</v>
      </c>
      <c r="CY57" s="417">
        <v>3.7397738825214903E-2</v>
      </c>
      <c r="CZ57" s="419">
        <v>8.7034551327053705E-2</v>
      </c>
      <c r="DA57" s="419">
        <v>0</v>
      </c>
      <c r="DB57" s="420">
        <v>3.4061263146112297E-2</v>
      </c>
      <c r="DC57" s="419">
        <v>9.8205506351787403E-2</v>
      </c>
      <c r="DD57" s="419">
        <v>3.4061263146112297E-2</v>
      </c>
      <c r="DE57" s="417">
        <v>0.15011248975354</v>
      </c>
      <c r="DF57" s="419">
        <v>0.24793615028248001</v>
      </c>
      <c r="DG57" s="419">
        <v>3.4391493389021303E-2</v>
      </c>
      <c r="DH57" s="420">
        <v>2.42249572904817E-2</v>
      </c>
      <c r="DI57" s="419">
        <v>4.6963946014713702E-2</v>
      </c>
      <c r="DJ57" s="419">
        <v>2.42249572904817E-2</v>
      </c>
      <c r="DK57" s="417">
        <v>1021.01211893897</v>
      </c>
      <c r="DL57" s="419">
        <v>164.23878423023501</v>
      </c>
      <c r="DM57" s="419">
        <v>2.37598451759009E-2</v>
      </c>
      <c r="DN57" s="417">
        <v>10.365444250624</v>
      </c>
      <c r="DO57" s="419">
        <v>1.5271994479392399</v>
      </c>
      <c r="DP57" s="419">
        <v>0</v>
      </c>
      <c r="DQ57" s="417">
        <v>16.641586106831699</v>
      </c>
      <c r="DR57" s="419">
        <v>2.4868066820608501</v>
      </c>
      <c r="DS57" s="419">
        <v>0</v>
      </c>
      <c r="DT57" s="417">
        <v>1.61217473051034</v>
      </c>
      <c r="DU57" s="419">
        <v>0.426071698179323</v>
      </c>
      <c r="DV57" s="419">
        <v>0</v>
      </c>
      <c r="DW57" s="417">
        <v>5.3420326548099899</v>
      </c>
      <c r="DX57" s="419">
        <v>1.87703885590689</v>
      </c>
      <c r="DY57" s="419">
        <v>0</v>
      </c>
      <c r="DZ57" s="417">
        <v>0.78800333056382799</v>
      </c>
      <c r="EA57" s="419">
        <v>0.66478082201543498</v>
      </c>
      <c r="EB57" s="419">
        <v>0</v>
      </c>
      <c r="EC57" s="417">
        <v>10.379529912589399</v>
      </c>
      <c r="ED57" s="419">
        <v>1.8356894397817201</v>
      </c>
      <c r="EE57" s="419">
        <v>0</v>
      </c>
      <c r="EF57" s="417">
        <v>0.43717705648427801</v>
      </c>
      <c r="EG57" s="419">
        <v>0.39273271410391702</v>
      </c>
      <c r="EH57" s="419">
        <v>1.7326358030932701E-2</v>
      </c>
      <c r="EI57" s="417">
        <v>5.1234578759637897E-2</v>
      </c>
      <c r="EJ57" s="419">
        <v>5.8398031640703001E-2</v>
      </c>
      <c r="EK57" s="419">
        <v>0</v>
      </c>
      <c r="EL57" s="417">
        <v>0.275986782216116</v>
      </c>
      <c r="EM57" s="419">
        <v>0.36405114932933103</v>
      </c>
      <c r="EN57" s="419">
        <v>1.14620467027268E-2</v>
      </c>
      <c r="EO57" s="417">
        <v>3.12121996586027E-2</v>
      </c>
      <c r="EP57" s="419">
        <v>5.9993352625451898E-2</v>
      </c>
      <c r="EQ57" s="419">
        <v>0</v>
      </c>
      <c r="ER57" s="417">
        <v>7.0142226801465604E-2</v>
      </c>
      <c r="ES57" s="419">
        <v>0.151801173632262</v>
      </c>
      <c r="ET57" s="419">
        <v>1.39209106081281E-2</v>
      </c>
      <c r="EU57" s="417">
        <v>7.6696577020373604E-3</v>
      </c>
      <c r="EV57" s="419">
        <v>2.6388788092492899E-2</v>
      </c>
      <c r="EW57" s="419">
        <v>3.57187772945588E-3</v>
      </c>
      <c r="EX57" s="417">
        <v>5.9242521786477598E-2</v>
      </c>
      <c r="EY57" s="419">
        <v>0.18062803928093199</v>
      </c>
      <c r="EZ57" s="419">
        <v>1.45537459469923E-2</v>
      </c>
      <c r="FA57" s="420">
        <v>0</v>
      </c>
      <c r="FB57" s="419">
        <v>3.3754374012834501E-2</v>
      </c>
      <c r="FC57" s="419">
        <v>0</v>
      </c>
      <c r="FD57" s="420">
        <v>2.4390006046934899E-2</v>
      </c>
      <c r="FE57" s="419">
        <v>5.4103665098310702E-2</v>
      </c>
      <c r="FF57" s="419">
        <v>2.4390006046934899E-2</v>
      </c>
      <c r="FG57" s="417">
        <v>6.0532222309718096</v>
      </c>
      <c r="FH57" s="419">
        <v>1.67170879930403</v>
      </c>
      <c r="FI57" s="419">
        <v>4.1593523846692501E-2</v>
      </c>
      <c r="FJ57" s="420">
        <v>8.2935163591951692E-3</v>
      </c>
      <c r="FK57" s="419">
        <v>2.1482517419873799E-2</v>
      </c>
      <c r="FL57" s="419">
        <v>8.2935163591951692E-3</v>
      </c>
      <c r="FM57" s="420">
        <v>0.36366891415616698</v>
      </c>
      <c r="FN57" s="419">
        <v>7.8861733026099307E-2</v>
      </c>
      <c r="FO57" s="419">
        <v>0.36366891415616698</v>
      </c>
      <c r="FP57" s="420">
        <v>5.4995999938500604E-3</v>
      </c>
      <c r="FQ57" s="419">
        <v>8.9240432871890696E-5</v>
      </c>
      <c r="FR57" s="419">
        <v>5.4995999938500604E-3</v>
      </c>
    </row>
    <row r="58" spans="2:174">
      <c r="B58" s="73" t="s">
        <v>17</v>
      </c>
      <c r="C58" s="73" t="s">
        <v>51</v>
      </c>
      <c r="D58" s="143" t="s">
        <v>117</v>
      </c>
      <c r="E58" s="73">
        <v>34.299999999999997</v>
      </c>
      <c r="F58" s="143">
        <v>240</v>
      </c>
      <c r="G58" s="397" t="s">
        <v>315</v>
      </c>
      <c r="H58" s="73" t="s">
        <v>99</v>
      </c>
      <c r="I58" s="416" t="s">
        <v>1169</v>
      </c>
      <c r="J58" s="416">
        <v>8</v>
      </c>
      <c r="K58" s="416" t="s">
        <v>1159</v>
      </c>
      <c r="L58" s="416" t="s">
        <v>1160</v>
      </c>
      <c r="M58" s="421" t="s">
        <v>32</v>
      </c>
      <c r="N58" s="73">
        <v>1.3</v>
      </c>
      <c r="P58" s="417">
        <v>8.79112542933043</v>
      </c>
      <c r="Q58" s="418">
        <v>1.85711913657433</v>
      </c>
      <c r="R58" s="418">
        <v>0.20297544336211601</v>
      </c>
      <c r="S58" s="417">
        <v>9.6664520333199597</v>
      </c>
      <c r="T58" s="418">
        <v>10.6415566591412</v>
      </c>
      <c r="U58" s="418">
        <v>2.7834042859297501</v>
      </c>
      <c r="V58" s="417">
        <v>48452.502229774203</v>
      </c>
      <c r="W58" s="418">
        <v>7356.2793699356198</v>
      </c>
      <c r="X58" s="418">
        <v>51.1362768202534</v>
      </c>
      <c r="Y58" s="417">
        <v>304.09530668990499</v>
      </c>
      <c r="Z58" s="418">
        <v>271.878721385017</v>
      </c>
      <c r="AA58" s="418">
        <v>1.734377779653</v>
      </c>
      <c r="AB58" s="417">
        <v>142401.93256053299</v>
      </c>
      <c r="AC58" s="419">
        <v>13330.217561494301</v>
      </c>
      <c r="AD58" s="419">
        <v>3.59715724611458</v>
      </c>
      <c r="AE58" s="417">
        <v>269541.34450389101</v>
      </c>
      <c r="AF58" s="419">
        <v>7668.6621248988004</v>
      </c>
      <c r="AG58" s="419">
        <v>2291.66913177482</v>
      </c>
      <c r="AH58" s="417">
        <v>28.738806293974701</v>
      </c>
      <c r="AI58" s="419">
        <v>39.247155628691502</v>
      </c>
      <c r="AJ58" s="419">
        <v>517.55340533967797</v>
      </c>
      <c r="AK58" s="417">
        <v>511.98069792218598</v>
      </c>
      <c r="AL58" s="419">
        <v>191.733507860792</v>
      </c>
      <c r="AM58" s="419">
        <v>70.379768882575206</v>
      </c>
      <c r="AN58" s="420">
        <v>125.52552898156</v>
      </c>
      <c r="AO58" s="419">
        <v>189.77187363422101</v>
      </c>
      <c r="AP58" s="419">
        <v>125.52552898156</v>
      </c>
      <c r="AQ58" s="417">
        <v>4989.30107838398</v>
      </c>
      <c r="AR58" s="419">
        <v>1087.1545975839299</v>
      </c>
      <c r="AS58" s="419">
        <v>3.1515059320644201</v>
      </c>
      <c r="AT58" s="417">
        <v>55653.979450652798</v>
      </c>
      <c r="AU58" s="419">
        <v>6274.0095288716902</v>
      </c>
      <c r="AV58" s="419">
        <v>81.980052810737703</v>
      </c>
      <c r="AW58" s="417">
        <v>4.3695811842780001</v>
      </c>
      <c r="AX58" s="419">
        <v>1.0559042787744899</v>
      </c>
      <c r="AY58" s="419">
        <v>0.47829852926977101</v>
      </c>
      <c r="AZ58" s="417">
        <v>336.64961525577399</v>
      </c>
      <c r="BA58" s="419">
        <v>253.46350740379199</v>
      </c>
      <c r="BB58" s="419">
        <v>1.3961150552414801</v>
      </c>
      <c r="BC58" s="417">
        <v>1.3432798705638</v>
      </c>
      <c r="BD58" s="419">
        <v>1.0727867649340499</v>
      </c>
      <c r="BE58" s="419">
        <v>0.25349108308621099</v>
      </c>
      <c r="BF58" s="420">
        <v>23.793351370276199</v>
      </c>
      <c r="BG58" s="419">
        <v>26.4302643437881</v>
      </c>
      <c r="BH58" s="419">
        <v>23.793351370276199</v>
      </c>
      <c r="BI58" s="417">
        <v>33.290564913233901</v>
      </c>
      <c r="BJ58" s="419">
        <v>18.894740328988</v>
      </c>
      <c r="BK58" s="419">
        <v>0.64501680203801903</v>
      </c>
      <c r="BL58" s="417">
        <v>4278.2345378769696</v>
      </c>
      <c r="BM58" s="419">
        <v>3677.05250605432</v>
      </c>
      <c r="BN58" s="419">
        <v>50.638720107624401</v>
      </c>
      <c r="BO58" s="417">
        <v>4855.3695919309002</v>
      </c>
      <c r="BP58" s="419">
        <v>3252.33186163658</v>
      </c>
      <c r="BQ58" s="419">
        <v>4.4683231722316199</v>
      </c>
      <c r="BR58" s="417">
        <v>0.94635991904874694</v>
      </c>
      <c r="BS58" s="419">
        <v>0.59221191539195694</v>
      </c>
      <c r="BT58" s="419">
        <v>1.09195396758469E-2</v>
      </c>
      <c r="BU58" s="420">
        <v>1.80635084620495</v>
      </c>
      <c r="BV58" s="419">
        <v>4.9769107981429999</v>
      </c>
      <c r="BW58" s="419">
        <v>1.80635084620495</v>
      </c>
      <c r="BX58" s="417">
        <v>1.24246595164458</v>
      </c>
      <c r="BY58" s="419">
        <v>1.09559130741516</v>
      </c>
      <c r="BZ58" s="419">
        <v>0.116147063157146</v>
      </c>
      <c r="CA58" s="417">
        <v>13.4548733249487</v>
      </c>
      <c r="CB58" s="419">
        <v>12.011116367136101</v>
      </c>
      <c r="CC58" s="419">
        <v>0.42030702920526603</v>
      </c>
      <c r="CD58" s="417">
        <v>92.373778486891993</v>
      </c>
      <c r="CE58" s="419">
        <v>15.470878471226699</v>
      </c>
      <c r="CF58" s="419">
        <v>3.6905294489334502E-2</v>
      </c>
      <c r="CG58" s="417">
        <v>1.1013386466099</v>
      </c>
      <c r="CH58" s="419">
        <v>0.87872424608864497</v>
      </c>
      <c r="CI58" s="419">
        <v>0.28584832504357899</v>
      </c>
      <c r="CJ58" s="420">
        <v>0.19374451219673</v>
      </c>
      <c r="CK58" s="419">
        <v>0.31824836596003198</v>
      </c>
      <c r="CL58" s="419">
        <v>0.19374451219673</v>
      </c>
      <c r="CM58" s="417">
        <v>1.18062434213496</v>
      </c>
      <c r="CN58" s="419">
        <v>0.96013020870600396</v>
      </c>
      <c r="CO58" s="419">
        <v>2.8984623319788599E-2</v>
      </c>
      <c r="CP58" s="417">
        <v>1114.37580195121</v>
      </c>
      <c r="CQ58" s="419">
        <v>108.37490636641201</v>
      </c>
      <c r="CR58" s="419">
        <v>4.0675813162579198E-2</v>
      </c>
      <c r="CS58" s="417">
        <v>0.84964138570298597</v>
      </c>
      <c r="CT58" s="419">
        <v>1.0194120950724599</v>
      </c>
      <c r="CU58" s="419">
        <v>1.40865034046944E-2</v>
      </c>
      <c r="CV58" s="417">
        <v>8.1094627688335308</v>
      </c>
      <c r="CW58" s="419">
        <v>40.146412110987903</v>
      </c>
      <c r="CX58" s="419">
        <v>1.7745661251716501E-2</v>
      </c>
      <c r="CY58" s="417">
        <v>0.19909033201955001</v>
      </c>
      <c r="CZ58" s="419">
        <v>0.47616820393695097</v>
      </c>
      <c r="DA58" s="419">
        <v>0</v>
      </c>
      <c r="DB58" s="417">
        <v>8.2980641123148999E-2</v>
      </c>
      <c r="DC58" s="419">
        <v>0.200679431491703</v>
      </c>
      <c r="DD58" s="419">
        <v>3.4061263146112297E-2</v>
      </c>
      <c r="DE58" s="417">
        <v>0.11889159464933</v>
      </c>
      <c r="DF58" s="419">
        <v>0.193953032138828</v>
      </c>
      <c r="DG58" s="419">
        <v>3.4391493389021303E-2</v>
      </c>
      <c r="DH58" s="417">
        <v>2.84627822678243E-2</v>
      </c>
      <c r="DI58" s="419">
        <v>7.8673640273010895E-2</v>
      </c>
      <c r="DJ58" s="419">
        <v>2.42249572904817E-2</v>
      </c>
      <c r="DK58" s="417">
        <v>1108.5136859377701</v>
      </c>
      <c r="DL58" s="419">
        <v>208.63577683608801</v>
      </c>
      <c r="DM58" s="419">
        <v>2.37598451759009E-2</v>
      </c>
      <c r="DN58" s="417">
        <v>11.186265747669401</v>
      </c>
      <c r="DO58" s="419">
        <v>1.9224706294445</v>
      </c>
      <c r="DP58" s="419">
        <v>0</v>
      </c>
      <c r="DQ58" s="417">
        <v>17.658103007205099</v>
      </c>
      <c r="DR58" s="419">
        <v>4.3731531449540997</v>
      </c>
      <c r="DS58" s="419">
        <v>0</v>
      </c>
      <c r="DT58" s="417">
        <v>1.65509047749886</v>
      </c>
      <c r="DU58" s="419">
        <v>0.48409952130664802</v>
      </c>
      <c r="DV58" s="419">
        <v>0</v>
      </c>
      <c r="DW58" s="417">
        <v>5.8270771492685602</v>
      </c>
      <c r="DX58" s="419">
        <v>2.1899012661419399</v>
      </c>
      <c r="DY58" s="419">
        <v>0</v>
      </c>
      <c r="DZ58" s="417">
        <v>0.66448271149646998</v>
      </c>
      <c r="EA58" s="419">
        <v>0.63748148436245</v>
      </c>
      <c r="EB58" s="419">
        <v>0</v>
      </c>
      <c r="EC58" s="417">
        <v>10.564813974242901</v>
      </c>
      <c r="ED58" s="419">
        <v>1.8763893506481</v>
      </c>
      <c r="EE58" s="419">
        <v>0</v>
      </c>
      <c r="EF58" s="417">
        <v>0.40854462198685898</v>
      </c>
      <c r="EG58" s="419">
        <v>0.42979578837772298</v>
      </c>
      <c r="EH58" s="419">
        <v>1.7326358030932701E-2</v>
      </c>
      <c r="EI58" s="417">
        <v>4.3177799798729301E-2</v>
      </c>
      <c r="EJ58" s="419">
        <v>6.6570507305988097E-2</v>
      </c>
      <c r="EK58" s="419">
        <v>0</v>
      </c>
      <c r="EL58" s="417">
        <v>0.19079473942841199</v>
      </c>
      <c r="EM58" s="419">
        <v>0.33930353025172799</v>
      </c>
      <c r="EN58" s="419">
        <v>1.14620467027268E-2</v>
      </c>
      <c r="EO58" s="417">
        <v>3.68968648562156E-2</v>
      </c>
      <c r="EP58" s="419">
        <v>5.53637325586347E-2</v>
      </c>
      <c r="EQ58" s="419">
        <v>0</v>
      </c>
      <c r="ER58" s="417">
        <v>6.1354877907022598E-2</v>
      </c>
      <c r="ES58" s="419">
        <v>0.18366092489972699</v>
      </c>
      <c r="ET58" s="419">
        <v>1.39209106081281E-2</v>
      </c>
      <c r="EU58" s="420">
        <v>0</v>
      </c>
      <c r="EV58" s="419">
        <v>0</v>
      </c>
      <c r="EW58" s="419">
        <v>3.57187772945588E-3</v>
      </c>
      <c r="EX58" s="417">
        <v>2.4065054114156499E-2</v>
      </c>
      <c r="EY58" s="419">
        <v>9.5645395398884697E-2</v>
      </c>
      <c r="EZ58" s="419">
        <v>1.45537459469923E-2</v>
      </c>
      <c r="FA58" s="420">
        <v>0</v>
      </c>
      <c r="FB58" s="419">
        <v>0</v>
      </c>
      <c r="FC58" s="419">
        <v>0</v>
      </c>
      <c r="FD58" s="420">
        <v>2.4390006046934899E-2</v>
      </c>
      <c r="FE58" s="419">
        <v>3.3526174994915698E-4</v>
      </c>
      <c r="FF58" s="419">
        <v>2.4390006046934899E-2</v>
      </c>
      <c r="FG58" s="417">
        <v>6.3603431483444703</v>
      </c>
      <c r="FH58" s="419">
        <v>1.8251232065624401</v>
      </c>
      <c r="FI58" s="419">
        <v>4.1593523846692501E-2</v>
      </c>
      <c r="FJ58" s="420">
        <v>8.2935163591951692E-3</v>
      </c>
      <c r="FK58" s="419">
        <v>4.2548568693839399E-4</v>
      </c>
      <c r="FL58" s="419">
        <v>8.2935163591951692E-3</v>
      </c>
      <c r="FM58" s="417">
        <v>0.358125842890195</v>
      </c>
      <c r="FN58" s="419">
        <v>1.0428674762274299</v>
      </c>
      <c r="FO58" s="419">
        <v>0.36366891415616698</v>
      </c>
      <c r="FP58" s="417">
        <v>7.4321602864095601E-2</v>
      </c>
      <c r="FQ58" s="419">
        <v>0.24941004274908099</v>
      </c>
      <c r="FR58" s="419">
        <v>5.4995999938500604E-3</v>
      </c>
    </row>
    <row r="59" spans="2:174">
      <c r="B59" s="73" t="s">
        <v>17</v>
      </c>
      <c r="C59" s="73" t="s">
        <v>51</v>
      </c>
      <c r="D59" s="143" t="s">
        <v>116</v>
      </c>
      <c r="E59" s="73">
        <v>35.299999999999997</v>
      </c>
      <c r="F59" s="143">
        <v>206</v>
      </c>
      <c r="G59" s="397" t="s">
        <v>322</v>
      </c>
      <c r="H59" s="73" t="s">
        <v>99</v>
      </c>
      <c r="I59" s="416" t="s">
        <v>1170</v>
      </c>
      <c r="J59" s="416">
        <v>1</v>
      </c>
      <c r="K59" s="416" t="s">
        <v>1159</v>
      </c>
      <c r="L59" s="416" t="s">
        <v>1160</v>
      </c>
      <c r="M59" s="416" t="s">
        <v>12</v>
      </c>
      <c r="N59" s="73">
        <v>6.7</v>
      </c>
      <c r="P59" s="417">
        <v>2.5172545336653802</v>
      </c>
      <c r="Q59" s="418">
        <v>2.9577406012567899</v>
      </c>
      <c r="R59" s="418">
        <v>7.3204179793055296E-2</v>
      </c>
      <c r="S59" s="417">
        <v>11.166424291858601</v>
      </c>
      <c r="T59" s="418">
        <v>10.2008306750902</v>
      </c>
      <c r="U59" s="418">
        <v>1.49767055002869</v>
      </c>
      <c r="V59" s="417">
        <v>54671.245380994602</v>
      </c>
      <c r="W59" s="418">
        <v>6444.6092240964199</v>
      </c>
      <c r="X59" s="418">
        <v>0.40347050578747901</v>
      </c>
      <c r="Y59" s="417">
        <v>410.67521387812701</v>
      </c>
      <c r="Z59" s="418">
        <v>749.709378604888</v>
      </c>
      <c r="AA59" s="418">
        <v>0.83666696972968002</v>
      </c>
      <c r="AB59" s="417">
        <v>138669.97822475099</v>
      </c>
      <c r="AC59" s="419">
        <v>12751.156626617299</v>
      </c>
      <c r="AD59" s="419">
        <v>1.04222815440947</v>
      </c>
      <c r="AE59" s="417">
        <v>275680.600027262</v>
      </c>
      <c r="AF59" s="419">
        <v>13140.088030328599</v>
      </c>
      <c r="AG59" s="419">
        <v>642.47260574799998</v>
      </c>
      <c r="AH59" s="417">
        <v>73.148942788888405</v>
      </c>
      <c r="AI59" s="419">
        <v>94.255088829468704</v>
      </c>
      <c r="AJ59" s="419">
        <v>3.74562305134971</v>
      </c>
      <c r="AK59" s="417">
        <v>725.07905773094501</v>
      </c>
      <c r="AL59" s="419">
        <v>285.75652240341498</v>
      </c>
      <c r="AM59" s="419">
        <v>33.174217760174301</v>
      </c>
      <c r="AN59" s="417">
        <v>121.63604269404399</v>
      </c>
      <c r="AO59" s="419">
        <v>292.56110085006799</v>
      </c>
      <c r="AP59" s="419">
        <v>55.417840966641599</v>
      </c>
      <c r="AQ59" s="417">
        <v>3658.1368371742201</v>
      </c>
      <c r="AR59" s="419">
        <v>2535.8343056131598</v>
      </c>
      <c r="AS59" s="419">
        <v>1.05991711834747</v>
      </c>
      <c r="AT59" s="417">
        <v>47740.124325392397</v>
      </c>
      <c r="AU59" s="419">
        <v>6684.33219156839</v>
      </c>
      <c r="AV59" s="419">
        <v>38.420958342589998</v>
      </c>
      <c r="AW59" s="417">
        <v>3.5696376047471801</v>
      </c>
      <c r="AX59" s="419">
        <v>1.2543873549248601</v>
      </c>
      <c r="AY59" s="419">
        <v>0.17459588589508901</v>
      </c>
      <c r="AZ59" s="417">
        <v>380.79155124445901</v>
      </c>
      <c r="BA59" s="419">
        <v>364.60247597474603</v>
      </c>
      <c r="BB59" s="419">
        <v>0.58350632727416696</v>
      </c>
      <c r="BC59" s="417">
        <v>0.26544792085635299</v>
      </c>
      <c r="BD59" s="419">
        <v>0.792684227470281</v>
      </c>
      <c r="BE59" s="419">
        <v>0.14664284047987899</v>
      </c>
      <c r="BF59" s="420">
        <v>5.6699820332009203</v>
      </c>
      <c r="BG59" s="419">
        <v>27.496598124759199</v>
      </c>
      <c r="BH59" s="419">
        <v>5.6699820332009203</v>
      </c>
      <c r="BI59" s="417">
        <v>50.4648850650659</v>
      </c>
      <c r="BJ59" s="419">
        <v>70.610443741216301</v>
      </c>
      <c r="BK59" s="419">
        <v>0.20862571723085199</v>
      </c>
      <c r="BL59" s="417">
        <v>4360.8517481253302</v>
      </c>
      <c r="BM59" s="419">
        <v>4773.4538159387403</v>
      </c>
      <c r="BN59" s="419">
        <v>1.2495770661946899</v>
      </c>
      <c r="BO59" s="417">
        <v>4002.5790006054799</v>
      </c>
      <c r="BP59" s="419">
        <v>4241.2037433606802</v>
      </c>
      <c r="BQ59" s="419">
        <v>2.2451533061354598</v>
      </c>
      <c r="BR59" s="417">
        <v>0.86383876349052202</v>
      </c>
      <c r="BS59" s="419">
        <v>2.1634220368661601</v>
      </c>
      <c r="BT59" s="419">
        <v>1.05318695453316E-2</v>
      </c>
      <c r="BU59" s="420">
        <v>1.0342032830613499</v>
      </c>
      <c r="BV59" s="419">
        <v>3.5116119083889101</v>
      </c>
      <c r="BW59" s="419">
        <v>1.0342032830613499</v>
      </c>
      <c r="BX59" s="417">
        <v>0.93819383799365297</v>
      </c>
      <c r="BY59" s="419">
        <v>0.66869775772637396</v>
      </c>
      <c r="BZ59" s="419">
        <v>5.4936028353243002E-2</v>
      </c>
      <c r="CA59" s="417">
        <v>9.9204683329301808</v>
      </c>
      <c r="CB59" s="419">
        <v>8.0345719770709305</v>
      </c>
      <c r="CC59" s="419">
        <v>0.19936478669681801</v>
      </c>
      <c r="CD59" s="417">
        <v>100.562052390975</v>
      </c>
      <c r="CE59" s="419">
        <v>42.833360257292597</v>
      </c>
      <c r="CF59" s="419">
        <v>2.1463506737299499E-2</v>
      </c>
      <c r="CG59" s="417">
        <v>1.15510149532455</v>
      </c>
      <c r="CH59" s="419">
        <v>1.25188914322182</v>
      </c>
      <c r="CI59" s="419">
        <v>0.15071256745745701</v>
      </c>
      <c r="CJ59" s="420">
        <v>4.4485799011140199E-2</v>
      </c>
      <c r="CK59" s="419">
        <v>0.38184773875620698</v>
      </c>
      <c r="CL59" s="419">
        <v>4.4485799011140199E-2</v>
      </c>
      <c r="CM59" s="417">
        <v>2.1653635639225999</v>
      </c>
      <c r="CN59" s="419">
        <v>2.9062476391944698</v>
      </c>
      <c r="CO59" s="419">
        <v>1.55347465022716E-2</v>
      </c>
      <c r="CP59" s="417">
        <v>1126.2169924622599</v>
      </c>
      <c r="CQ59" s="419">
        <v>151.42439108853799</v>
      </c>
      <c r="CR59" s="419">
        <v>1.9411593472851402E-2</v>
      </c>
      <c r="CS59" s="417">
        <v>0.39476221332946698</v>
      </c>
      <c r="CT59" s="419">
        <v>0.302450600992344</v>
      </c>
      <c r="CU59" s="419">
        <v>5.1628672318043802E-3</v>
      </c>
      <c r="CV59" s="417">
        <v>0.69152702898694796</v>
      </c>
      <c r="CW59" s="419">
        <v>1.1195956023448701</v>
      </c>
      <c r="CX59" s="419">
        <v>9.3985294507517407E-3</v>
      </c>
      <c r="CY59" s="417">
        <v>0.13642805084544701</v>
      </c>
      <c r="CZ59" s="419">
        <v>0.25869202158341098</v>
      </c>
      <c r="DA59" s="419">
        <v>0</v>
      </c>
      <c r="DB59" s="417">
        <v>2.1557573842418298E-2</v>
      </c>
      <c r="DC59" s="419">
        <v>0.12533050501188001</v>
      </c>
      <c r="DD59" s="419">
        <v>1.30026802213243E-2</v>
      </c>
      <c r="DE59" s="417">
        <v>9.5442106274740701E-2</v>
      </c>
      <c r="DF59" s="419">
        <v>0.1956067566494</v>
      </c>
      <c r="DG59" s="419">
        <v>1.5638600027253299E-2</v>
      </c>
      <c r="DH59" s="417">
        <v>1.6296734168632601E-2</v>
      </c>
      <c r="DI59" s="419">
        <v>5.93258277254037E-2</v>
      </c>
      <c r="DJ59" s="419">
        <v>1.01959844482518E-2</v>
      </c>
      <c r="DK59" s="417">
        <v>1171.6694881957201</v>
      </c>
      <c r="DL59" s="419">
        <v>701.78167402241797</v>
      </c>
      <c r="DM59" s="419">
        <v>1.8002576735033599E-2</v>
      </c>
      <c r="DN59" s="417">
        <v>10.496144510993799</v>
      </c>
      <c r="DO59" s="419">
        <v>1.9728035034909599</v>
      </c>
      <c r="DP59" s="419">
        <v>2.5258788996446102E-3</v>
      </c>
      <c r="DQ59" s="417">
        <v>14.7306970140797</v>
      </c>
      <c r="DR59" s="419">
        <v>3.2330965399685399</v>
      </c>
      <c r="DS59" s="419">
        <v>1.51043397273799E-3</v>
      </c>
      <c r="DT59" s="417">
        <v>1.34926649175908</v>
      </c>
      <c r="DU59" s="419">
        <v>0.48543682256835302</v>
      </c>
      <c r="DV59" s="419">
        <v>1.7361750956639999E-3</v>
      </c>
      <c r="DW59" s="417">
        <v>4.3028558259951097</v>
      </c>
      <c r="DX59" s="419">
        <v>1.6929668396375199</v>
      </c>
      <c r="DY59" s="419">
        <v>0</v>
      </c>
      <c r="DZ59" s="417">
        <v>0.49534354172358203</v>
      </c>
      <c r="EA59" s="419">
        <v>0.58368244187123697</v>
      </c>
      <c r="EB59" s="419">
        <v>8.5016996740821492E-3</v>
      </c>
      <c r="EC59" s="417">
        <v>8.6136274217399809</v>
      </c>
      <c r="ED59" s="419">
        <v>1.93195567051401</v>
      </c>
      <c r="EE59" s="419">
        <v>4.2866573112408301E-3</v>
      </c>
      <c r="EF59" s="417">
        <v>0.25892342848087502</v>
      </c>
      <c r="EG59" s="419">
        <v>0.355455744297002</v>
      </c>
      <c r="EH59" s="419">
        <v>8.7320301984267108E-3</v>
      </c>
      <c r="EI59" s="417">
        <v>1.9983879062633301E-2</v>
      </c>
      <c r="EJ59" s="419">
        <v>4.3338005079881899E-2</v>
      </c>
      <c r="EK59" s="419">
        <v>0</v>
      </c>
      <c r="EL59" s="417">
        <v>9.8530736568865601E-2</v>
      </c>
      <c r="EM59" s="419">
        <v>0.20424273377654101</v>
      </c>
      <c r="EN59" s="419">
        <v>0</v>
      </c>
      <c r="EO59" s="417">
        <v>1.4763583396477599E-2</v>
      </c>
      <c r="EP59" s="419">
        <v>3.67981610905459E-2</v>
      </c>
      <c r="EQ59" s="419">
        <v>1.4539681468652E-3</v>
      </c>
      <c r="ER59" s="417">
        <v>2.80826764915529E-2</v>
      </c>
      <c r="ES59" s="419">
        <v>9.5098772142834395E-2</v>
      </c>
      <c r="ET59" s="419">
        <v>0</v>
      </c>
      <c r="EU59" s="417">
        <v>3.01959534105711E-3</v>
      </c>
      <c r="EV59" s="419">
        <v>1.6622954932073799E-2</v>
      </c>
      <c r="EW59" s="419">
        <v>2.0517827480455802E-3</v>
      </c>
      <c r="EX59" s="417">
        <v>2.1554171707302401E-2</v>
      </c>
      <c r="EY59" s="419">
        <v>9.9306959891053107E-2</v>
      </c>
      <c r="EZ59" s="419">
        <v>0</v>
      </c>
      <c r="FA59" s="420">
        <v>2.4329670284841901E-3</v>
      </c>
      <c r="FB59" s="419">
        <v>1.45895473211822E-2</v>
      </c>
      <c r="FC59" s="419">
        <v>2.4329670284841901E-3</v>
      </c>
      <c r="FD59" s="420">
        <v>0</v>
      </c>
      <c r="FE59" s="419">
        <v>5.5507558592452197E-2</v>
      </c>
      <c r="FF59" s="419">
        <v>0</v>
      </c>
      <c r="FG59" s="417">
        <v>10.361459345719799</v>
      </c>
      <c r="FH59" s="419">
        <v>2.1358227798645699</v>
      </c>
      <c r="FI59" s="419">
        <v>6.6698154464768997E-3</v>
      </c>
      <c r="FJ59" s="420">
        <v>3.95491075298657E-4</v>
      </c>
      <c r="FK59" s="419">
        <v>4.1432829268366798E-2</v>
      </c>
      <c r="FL59" s="419">
        <v>3.95491075298657E-4</v>
      </c>
      <c r="FM59" s="417">
        <v>1.95365192814634E-2</v>
      </c>
      <c r="FN59" s="419">
        <v>6.0896283063940397E-2</v>
      </c>
      <c r="FO59" s="419">
        <v>2.99517970211771E-3</v>
      </c>
      <c r="FP59" s="417">
        <v>1.5795632488648599E-3</v>
      </c>
      <c r="FQ59" s="419">
        <v>1.8235388417614001E-2</v>
      </c>
      <c r="FR59" s="419">
        <v>0</v>
      </c>
    </row>
    <row r="60" spans="2:174">
      <c r="B60" s="73" t="s">
        <v>17</v>
      </c>
      <c r="C60" s="73" t="s">
        <v>51</v>
      </c>
      <c r="D60" s="143" t="s">
        <v>116</v>
      </c>
      <c r="E60" s="143">
        <v>35.299999999999997</v>
      </c>
      <c r="F60" s="143">
        <v>206</v>
      </c>
      <c r="G60" s="397" t="s">
        <v>322</v>
      </c>
      <c r="H60" s="73" t="s">
        <v>99</v>
      </c>
      <c r="I60" s="416" t="s">
        <v>1170</v>
      </c>
      <c r="J60" s="416">
        <v>1</v>
      </c>
      <c r="K60" s="416" t="s">
        <v>1159</v>
      </c>
      <c r="L60" s="416" t="s">
        <v>1161</v>
      </c>
      <c r="M60" s="416" t="s">
        <v>12</v>
      </c>
      <c r="N60" s="73">
        <v>6.7</v>
      </c>
      <c r="P60" s="417">
        <v>2.6367710543636602</v>
      </c>
      <c r="Q60" s="418">
        <v>2.5011612727321602</v>
      </c>
      <c r="R60" s="418">
        <v>7.3204179793055296E-2</v>
      </c>
      <c r="S60" s="417">
        <v>9.3539447374669695</v>
      </c>
      <c r="T60" s="418">
        <v>8.5151041830779608</v>
      </c>
      <c r="U60" s="418">
        <v>1.49767055002869</v>
      </c>
      <c r="V60" s="417">
        <v>53082.976230964901</v>
      </c>
      <c r="W60" s="418">
        <v>9212.8703714308103</v>
      </c>
      <c r="X60" s="418">
        <v>0.40347050578747901</v>
      </c>
      <c r="Y60" s="417">
        <v>656.32475669590303</v>
      </c>
      <c r="Z60" s="418">
        <v>951.93060468414706</v>
      </c>
      <c r="AA60" s="418">
        <v>0.83666696972968002</v>
      </c>
      <c r="AB60" s="417">
        <v>136807.06158690999</v>
      </c>
      <c r="AC60" s="419">
        <v>14297.911445780899</v>
      </c>
      <c r="AD60" s="419">
        <v>1.04222815440947</v>
      </c>
      <c r="AE60" s="417">
        <v>276170.01133804698</v>
      </c>
      <c r="AF60" s="419">
        <v>15941.582634692601</v>
      </c>
      <c r="AG60" s="419">
        <v>642.47260574799998</v>
      </c>
      <c r="AH60" s="417">
        <v>52.103320636044401</v>
      </c>
      <c r="AI60" s="419">
        <v>43.956937643738598</v>
      </c>
      <c r="AJ60" s="419">
        <v>3.74562305134971</v>
      </c>
      <c r="AK60" s="417">
        <v>610.23328235192798</v>
      </c>
      <c r="AL60" s="419">
        <v>208.25990383217001</v>
      </c>
      <c r="AM60" s="419">
        <v>33.174217760174301</v>
      </c>
      <c r="AN60" s="417">
        <v>99.8210231319987</v>
      </c>
      <c r="AO60" s="419">
        <v>204.41405391965401</v>
      </c>
      <c r="AP60" s="419">
        <v>55.417840966641599</v>
      </c>
      <c r="AQ60" s="417">
        <v>2436.8394459133601</v>
      </c>
      <c r="AR60" s="419">
        <v>677.00377861128504</v>
      </c>
      <c r="AS60" s="419">
        <v>1.05991711834747</v>
      </c>
      <c r="AT60" s="417">
        <v>51317.055322073204</v>
      </c>
      <c r="AU60" s="419">
        <v>6657.61534476823</v>
      </c>
      <c r="AV60" s="419">
        <v>38.420958342589998</v>
      </c>
      <c r="AW60" s="417">
        <v>3.5379833104353602</v>
      </c>
      <c r="AX60" s="419">
        <v>1.0452061719163199</v>
      </c>
      <c r="AY60" s="419">
        <v>0.17459588589508901</v>
      </c>
      <c r="AZ60" s="417">
        <v>376.72673693734498</v>
      </c>
      <c r="BA60" s="419">
        <v>255.294264398173</v>
      </c>
      <c r="BB60" s="419">
        <v>0.58350632727416696</v>
      </c>
      <c r="BC60" s="417">
        <v>0.21199724119366301</v>
      </c>
      <c r="BD60" s="419">
        <v>0.72045087603500102</v>
      </c>
      <c r="BE60" s="419">
        <v>0.14664284047987899</v>
      </c>
      <c r="BF60" s="417">
        <v>7.8726869651953004</v>
      </c>
      <c r="BG60" s="419">
        <v>38.485606780762097</v>
      </c>
      <c r="BH60" s="419">
        <v>5.6699820332009203</v>
      </c>
      <c r="BI60" s="417">
        <v>55.609954456512597</v>
      </c>
      <c r="BJ60" s="419">
        <v>53.118765440059001</v>
      </c>
      <c r="BK60" s="419">
        <v>0.20862571723085199</v>
      </c>
      <c r="BL60" s="417">
        <v>4924.7407068060702</v>
      </c>
      <c r="BM60" s="419">
        <v>4217.1258713123098</v>
      </c>
      <c r="BN60" s="419">
        <v>1.2495770661946899</v>
      </c>
      <c r="BO60" s="417">
        <v>4616.6268913842996</v>
      </c>
      <c r="BP60" s="419">
        <v>3734.8022608709898</v>
      </c>
      <c r="BQ60" s="419">
        <v>2.2451533061354598</v>
      </c>
      <c r="BR60" s="417">
        <v>0.36951306626971298</v>
      </c>
      <c r="BS60" s="419">
        <v>0.281145915019333</v>
      </c>
      <c r="BT60" s="419">
        <v>1.05318695453316E-2</v>
      </c>
      <c r="BU60" s="420">
        <v>1.0342032830613499</v>
      </c>
      <c r="BV60" s="419">
        <v>3.5270089976915</v>
      </c>
      <c r="BW60" s="419">
        <v>1.0342032830613499</v>
      </c>
      <c r="BX60" s="417">
        <v>0.81609218252821303</v>
      </c>
      <c r="BY60" s="419">
        <v>0.52627934382529695</v>
      </c>
      <c r="BZ60" s="419">
        <v>5.4936028353243002E-2</v>
      </c>
      <c r="CA60" s="417">
        <v>9.4427909838644908</v>
      </c>
      <c r="CB60" s="419">
        <v>4.4160314560060998</v>
      </c>
      <c r="CC60" s="419">
        <v>0.19936478669681801</v>
      </c>
      <c r="CD60" s="417">
        <v>78.3566012386663</v>
      </c>
      <c r="CE60" s="419">
        <v>16.734555216714099</v>
      </c>
      <c r="CF60" s="419">
        <v>2.1463506737299499E-2</v>
      </c>
      <c r="CG60" s="417">
        <v>1.21773802208121</v>
      </c>
      <c r="CH60" s="419">
        <v>0.97013863455412497</v>
      </c>
      <c r="CI60" s="419">
        <v>0.15071256745745701</v>
      </c>
      <c r="CJ60" s="420">
        <v>4.4485799011140199E-2</v>
      </c>
      <c r="CK60" s="419">
        <v>0.29091326116018801</v>
      </c>
      <c r="CL60" s="419">
        <v>4.4485799011140199E-2</v>
      </c>
      <c r="CM60" s="417">
        <v>0.69072095087297503</v>
      </c>
      <c r="CN60" s="419">
        <v>0.59587814077474699</v>
      </c>
      <c r="CO60" s="419">
        <v>1.55347465022716E-2</v>
      </c>
      <c r="CP60" s="417">
        <v>1021.2202296425</v>
      </c>
      <c r="CQ60" s="419">
        <v>145.97527457659501</v>
      </c>
      <c r="CR60" s="419">
        <v>1.9411593472851402E-2</v>
      </c>
      <c r="CS60" s="417">
        <v>0.36589789049152599</v>
      </c>
      <c r="CT60" s="419">
        <v>0.189236173323312</v>
      </c>
      <c r="CU60" s="419">
        <v>5.1628672318043802E-3</v>
      </c>
      <c r="CV60" s="417">
        <v>1.1927515343639401</v>
      </c>
      <c r="CW60" s="419">
        <v>1.8329958908602899</v>
      </c>
      <c r="CX60" s="419">
        <v>9.3985294507517407E-3</v>
      </c>
      <c r="CY60" s="417">
        <v>0.28551629028437597</v>
      </c>
      <c r="CZ60" s="419">
        <v>0.49849373642665101</v>
      </c>
      <c r="DA60" s="419">
        <v>0</v>
      </c>
      <c r="DB60" s="417">
        <v>1.5827309019453902E-2</v>
      </c>
      <c r="DC60" s="419">
        <v>9.3859690886091196E-2</v>
      </c>
      <c r="DD60" s="419">
        <v>1.30026802213243E-2</v>
      </c>
      <c r="DE60" s="417">
        <v>0.172956667881973</v>
      </c>
      <c r="DF60" s="419">
        <v>0.30522580814623002</v>
      </c>
      <c r="DG60" s="419">
        <v>1.5638600027253299E-2</v>
      </c>
      <c r="DH60" s="420">
        <v>1.01959844482518E-2</v>
      </c>
      <c r="DI60" s="419">
        <v>4.5811530034777399E-2</v>
      </c>
      <c r="DJ60" s="419">
        <v>1.01959844482518E-2</v>
      </c>
      <c r="DK60" s="417">
        <v>774.04267377575798</v>
      </c>
      <c r="DL60" s="419">
        <v>196.71417058308299</v>
      </c>
      <c r="DM60" s="419">
        <v>1.8002576735033599E-2</v>
      </c>
      <c r="DN60" s="417">
        <v>7.8358001728690896</v>
      </c>
      <c r="DO60" s="419">
        <v>1.6547393226177201</v>
      </c>
      <c r="DP60" s="419">
        <v>2.5258788996446102E-3</v>
      </c>
      <c r="DQ60" s="417">
        <v>13.1223487517272</v>
      </c>
      <c r="DR60" s="419">
        <v>2.2249711673492198</v>
      </c>
      <c r="DS60" s="419">
        <v>1.51043397273799E-3</v>
      </c>
      <c r="DT60" s="417">
        <v>1.19549076527771</v>
      </c>
      <c r="DU60" s="419">
        <v>0.33794768264014402</v>
      </c>
      <c r="DV60" s="419">
        <v>1.7361750956639999E-3</v>
      </c>
      <c r="DW60" s="417">
        <v>3.8402466493468199</v>
      </c>
      <c r="DX60" s="419">
        <v>1.3896028437257499</v>
      </c>
      <c r="DY60" s="419">
        <v>0</v>
      </c>
      <c r="DZ60" s="417">
        <v>0.44437944732432599</v>
      </c>
      <c r="EA60" s="419">
        <v>0.526130405661557</v>
      </c>
      <c r="EB60" s="419">
        <v>8.5016996740821492E-3</v>
      </c>
      <c r="EC60" s="417">
        <v>7.5902175986935703</v>
      </c>
      <c r="ED60" s="419">
        <v>1.6219570570381101</v>
      </c>
      <c r="EE60" s="419">
        <v>4.2866573112408301E-3</v>
      </c>
      <c r="EF60" s="417">
        <v>0.24407458634406201</v>
      </c>
      <c r="EG60" s="419">
        <v>0.322336677654874</v>
      </c>
      <c r="EH60" s="419">
        <v>8.7320301984267108E-3</v>
      </c>
      <c r="EI60" s="417">
        <v>2.4312851410661598E-2</v>
      </c>
      <c r="EJ60" s="419">
        <v>4.6812370465230499E-2</v>
      </c>
      <c r="EK60" s="419">
        <v>0</v>
      </c>
      <c r="EL60" s="417">
        <v>0.107500582578106</v>
      </c>
      <c r="EM60" s="419">
        <v>0.16519768337032101</v>
      </c>
      <c r="EN60" s="419">
        <v>0</v>
      </c>
      <c r="EO60" s="417">
        <v>1.4563992676920301E-2</v>
      </c>
      <c r="EP60" s="419">
        <v>3.37811609084483E-2</v>
      </c>
      <c r="EQ60" s="419">
        <v>1.4539681468652E-3</v>
      </c>
      <c r="ER60" s="417">
        <v>2.53557382330808E-2</v>
      </c>
      <c r="ES60" s="419">
        <v>7.1330584924207893E-2</v>
      </c>
      <c r="ET60" s="419">
        <v>0</v>
      </c>
      <c r="EU60" s="417">
        <v>2.1922216116263302E-3</v>
      </c>
      <c r="EV60" s="419">
        <v>1.27064146473026E-2</v>
      </c>
      <c r="EW60" s="419">
        <v>2.0517827480455802E-3</v>
      </c>
      <c r="EX60" s="417">
        <v>5.9244347200024501E-3</v>
      </c>
      <c r="EY60" s="419">
        <v>5.6889248246250301E-2</v>
      </c>
      <c r="EZ60" s="419">
        <v>0</v>
      </c>
      <c r="FA60" s="420">
        <v>0</v>
      </c>
      <c r="FB60" s="419">
        <v>1.4918374092939101E-2</v>
      </c>
      <c r="FC60" s="419">
        <v>2.4329670284841901E-3</v>
      </c>
      <c r="FD60" s="420">
        <v>0</v>
      </c>
      <c r="FE60" s="419">
        <v>1.9325224627088399E-4</v>
      </c>
      <c r="FF60" s="419">
        <v>0</v>
      </c>
      <c r="FG60" s="417">
        <v>9.7771700911167905</v>
      </c>
      <c r="FH60" s="419">
        <v>2.2605914546390098</v>
      </c>
      <c r="FI60" s="419">
        <v>6.6698154464768997E-3</v>
      </c>
      <c r="FJ60" s="420">
        <v>3.95491075298657E-4</v>
      </c>
      <c r="FK60" s="419">
        <v>5.9219947698669305E-4</v>
      </c>
      <c r="FL60" s="419">
        <v>3.95491075298657E-4</v>
      </c>
      <c r="FM60" s="417">
        <v>1.66027439372054E-2</v>
      </c>
      <c r="FN60" s="419">
        <v>4.54327084075212E-2</v>
      </c>
      <c r="FO60" s="419">
        <v>2.99517970211771E-3</v>
      </c>
      <c r="FP60" s="420">
        <v>0</v>
      </c>
      <c r="FQ60" s="419">
        <v>6.4140595449502306E-5</v>
      </c>
      <c r="FR60" s="419">
        <v>0</v>
      </c>
    </row>
    <row r="61" spans="2:174">
      <c r="B61" s="73" t="s">
        <v>17</v>
      </c>
      <c r="C61" s="73" t="s">
        <v>51</v>
      </c>
      <c r="D61" s="143" t="s">
        <v>116</v>
      </c>
      <c r="E61" s="73">
        <v>35.299999999999997</v>
      </c>
      <c r="F61" s="143">
        <v>206</v>
      </c>
      <c r="G61" s="397" t="s">
        <v>322</v>
      </c>
      <c r="H61" s="73" t="s">
        <v>99</v>
      </c>
      <c r="I61" s="416" t="s">
        <v>1170</v>
      </c>
      <c r="J61" s="416">
        <v>1</v>
      </c>
      <c r="K61" s="416" t="s">
        <v>1159</v>
      </c>
      <c r="L61" s="416" t="s">
        <v>1161</v>
      </c>
      <c r="M61" s="416" t="s">
        <v>12</v>
      </c>
      <c r="N61" s="73">
        <v>6.7</v>
      </c>
      <c r="P61" s="417">
        <v>3.4372852463572299</v>
      </c>
      <c r="Q61" s="418">
        <v>3.0688446938195701</v>
      </c>
      <c r="R61" s="418">
        <v>7.3204179793055296E-2</v>
      </c>
      <c r="S61" s="417">
        <v>13.1719445888656</v>
      </c>
      <c r="T61" s="418">
        <v>12.6348829559614</v>
      </c>
      <c r="U61" s="418">
        <v>1.49767055002869</v>
      </c>
      <c r="V61" s="417">
        <v>47749.6033470002</v>
      </c>
      <c r="W61" s="418">
        <v>8216.2026243612709</v>
      </c>
      <c r="X61" s="418">
        <v>0.40347050578747901</v>
      </c>
      <c r="Y61" s="417">
        <v>745.97592011257802</v>
      </c>
      <c r="Z61" s="418">
        <v>1363.5522902791899</v>
      </c>
      <c r="AA61" s="418">
        <v>0.83666696972968002</v>
      </c>
      <c r="AB61" s="417">
        <v>139377.16194593199</v>
      </c>
      <c r="AC61" s="419">
        <v>14561.5943890865</v>
      </c>
      <c r="AD61" s="419">
        <v>1.04222815440947</v>
      </c>
      <c r="AE61" s="417">
        <v>272247.18055005802</v>
      </c>
      <c r="AF61" s="419">
        <v>19725.6770157668</v>
      </c>
      <c r="AG61" s="419">
        <v>642.47260574799998</v>
      </c>
      <c r="AH61" s="417">
        <v>49.9128960862813</v>
      </c>
      <c r="AI61" s="419">
        <v>19.776624142513299</v>
      </c>
      <c r="AJ61" s="419">
        <v>3.74562305134971</v>
      </c>
      <c r="AK61" s="417">
        <v>600.42354985140696</v>
      </c>
      <c r="AL61" s="419">
        <v>179.510198018783</v>
      </c>
      <c r="AM61" s="419">
        <v>33.174217760174301</v>
      </c>
      <c r="AN61" s="417">
        <v>113.23426419971101</v>
      </c>
      <c r="AO61" s="419">
        <v>183.47654173827999</v>
      </c>
      <c r="AP61" s="419">
        <v>55.417840966641599</v>
      </c>
      <c r="AQ61" s="417">
        <v>2320.20419808615</v>
      </c>
      <c r="AR61" s="419">
        <v>1008.47305115699</v>
      </c>
      <c r="AS61" s="419">
        <v>1.05991711834747</v>
      </c>
      <c r="AT61" s="417">
        <v>58247.679770205403</v>
      </c>
      <c r="AU61" s="419">
        <v>9505.8193100247008</v>
      </c>
      <c r="AV61" s="419">
        <v>38.420958342589998</v>
      </c>
      <c r="AW61" s="417">
        <v>3.1706402749781302</v>
      </c>
      <c r="AX61" s="419">
        <v>0.96424852747346101</v>
      </c>
      <c r="AY61" s="419">
        <v>0.17459588589508901</v>
      </c>
      <c r="AZ61" s="417">
        <v>443.85033500383599</v>
      </c>
      <c r="BA61" s="419">
        <v>501.130039732932</v>
      </c>
      <c r="BB61" s="419">
        <v>0.58350632727416696</v>
      </c>
      <c r="BC61" s="417">
        <v>0.30378002122841102</v>
      </c>
      <c r="BD61" s="419">
        <v>1.0689438242985401</v>
      </c>
      <c r="BE61" s="419">
        <v>0.14664284047987899</v>
      </c>
      <c r="BF61" s="420">
        <v>5.6699820332009203</v>
      </c>
      <c r="BG61" s="419">
        <v>27.7887122079816</v>
      </c>
      <c r="BH61" s="419">
        <v>5.6699820332009203</v>
      </c>
      <c r="BI61" s="417">
        <v>75.858487549262904</v>
      </c>
      <c r="BJ61" s="419">
        <v>78.669498225560901</v>
      </c>
      <c r="BK61" s="419">
        <v>0.20862571723085199</v>
      </c>
      <c r="BL61" s="417">
        <v>5962.86981994705</v>
      </c>
      <c r="BM61" s="419">
        <v>5263.8462653667502</v>
      </c>
      <c r="BN61" s="419">
        <v>1.2495770661946899</v>
      </c>
      <c r="BO61" s="417">
        <v>5449.1288364205902</v>
      </c>
      <c r="BP61" s="419">
        <v>4707.5286383585099</v>
      </c>
      <c r="BQ61" s="419">
        <v>2.2451533061354598</v>
      </c>
      <c r="BR61" s="417">
        <v>0.42597595774941899</v>
      </c>
      <c r="BS61" s="419">
        <v>0.36493582667834301</v>
      </c>
      <c r="BT61" s="419">
        <v>1.05318695453316E-2</v>
      </c>
      <c r="BU61" s="420">
        <v>1.0342032830613499</v>
      </c>
      <c r="BV61" s="419">
        <v>3.3209601479344402</v>
      </c>
      <c r="BW61" s="419">
        <v>1.0342032830613499</v>
      </c>
      <c r="BX61" s="417">
        <v>0.891739717380579</v>
      </c>
      <c r="BY61" s="419">
        <v>0.87218917873236101</v>
      </c>
      <c r="BZ61" s="419">
        <v>5.4936028353243002E-2</v>
      </c>
      <c r="CA61" s="417">
        <v>10.256803211622</v>
      </c>
      <c r="CB61" s="419">
        <v>4.4501102459406896</v>
      </c>
      <c r="CC61" s="419">
        <v>0.19936478669681801</v>
      </c>
      <c r="CD61" s="417">
        <v>68.005645703768394</v>
      </c>
      <c r="CE61" s="419">
        <v>12.1057761059844</v>
      </c>
      <c r="CF61" s="419">
        <v>2.1463506737299499E-2</v>
      </c>
      <c r="CG61" s="417">
        <v>1.1089592320929</v>
      </c>
      <c r="CH61" s="419">
        <v>1.0921448964148599</v>
      </c>
      <c r="CI61" s="419">
        <v>0.15071256745745701</v>
      </c>
      <c r="CJ61" s="420">
        <v>4.4485799011140199E-2</v>
      </c>
      <c r="CK61" s="419">
        <v>0.32730369169151402</v>
      </c>
      <c r="CL61" s="419">
        <v>4.4485799011140199E-2</v>
      </c>
      <c r="CM61" s="417">
        <v>0.656324258055618</v>
      </c>
      <c r="CN61" s="419">
        <v>0.71380512346446101</v>
      </c>
      <c r="CO61" s="419">
        <v>1.55347465022716E-2</v>
      </c>
      <c r="CP61" s="417">
        <v>973.76536306893797</v>
      </c>
      <c r="CQ61" s="419">
        <v>137.679225987579</v>
      </c>
      <c r="CR61" s="419">
        <v>1.9411593472851402E-2</v>
      </c>
      <c r="CS61" s="417">
        <v>0.50862286388093003</v>
      </c>
      <c r="CT61" s="419">
        <v>0.239960738000495</v>
      </c>
      <c r="CU61" s="419">
        <v>5.1628672318043802E-3</v>
      </c>
      <c r="CV61" s="417">
        <v>1.1758777376480201</v>
      </c>
      <c r="CW61" s="419">
        <v>2.5677017937617701</v>
      </c>
      <c r="CX61" s="419">
        <v>9.3985294507517407E-3</v>
      </c>
      <c r="CY61" s="417">
        <v>0.57623729101784504</v>
      </c>
      <c r="CZ61" s="419">
        <v>1.0068661420242999</v>
      </c>
      <c r="DA61" s="419">
        <v>0</v>
      </c>
      <c r="DB61" s="417">
        <v>5.7666722557500501E-2</v>
      </c>
      <c r="DC61" s="419">
        <v>0.185012314404952</v>
      </c>
      <c r="DD61" s="419">
        <v>1.30026802213243E-2</v>
      </c>
      <c r="DE61" s="417">
        <v>0.275553410171469</v>
      </c>
      <c r="DF61" s="419">
        <v>0.35956199013215101</v>
      </c>
      <c r="DG61" s="419">
        <v>1.5638600027253299E-2</v>
      </c>
      <c r="DH61" s="417">
        <v>1.83346072474792E-2</v>
      </c>
      <c r="DI61" s="419">
        <v>4.3942461419887703E-2</v>
      </c>
      <c r="DJ61" s="419">
        <v>1.01959844482518E-2</v>
      </c>
      <c r="DK61" s="417">
        <v>655.97769288469999</v>
      </c>
      <c r="DL61" s="419">
        <v>127.252435560348</v>
      </c>
      <c r="DM61" s="419">
        <v>1.8002576735033599E-2</v>
      </c>
      <c r="DN61" s="417">
        <v>7.4368815238270001</v>
      </c>
      <c r="DO61" s="419">
        <v>2.3403364810685798</v>
      </c>
      <c r="DP61" s="419">
        <v>2.5258788996446102E-3</v>
      </c>
      <c r="DQ61" s="417">
        <v>13.403955255734999</v>
      </c>
      <c r="DR61" s="419">
        <v>2.9032928782554199</v>
      </c>
      <c r="DS61" s="419">
        <v>1.51043397273799E-3</v>
      </c>
      <c r="DT61" s="417">
        <v>1.31693203065514</v>
      </c>
      <c r="DU61" s="419">
        <v>0.34704691076000999</v>
      </c>
      <c r="DV61" s="419">
        <v>1.7361750956639999E-3</v>
      </c>
      <c r="DW61" s="417">
        <v>4.2991171557707304</v>
      </c>
      <c r="DX61" s="419">
        <v>1.46564045241189</v>
      </c>
      <c r="DY61" s="419">
        <v>0</v>
      </c>
      <c r="DZ61" s="417">
        <v>0.56878724160926397</v>
      </c>
      <c r="EA61" s="419">
        <v>0.53757661780041899</v>
      </c>
      <c r="EB61" s="419">
        <v>8.5016996740821492E-3</v>
      </c>
      <c r="EC61" s="417">
        <v>7.0601124141647604</v>
      </c>
      <c r="ED61" s="419">
        <v>1.2624367398518099</v>
      </c>
      <c r="EE61" s="419">
        <v>4.2866573112408301E-3</v>
      </c>
      <c r="EF61" s="417">
        <v>0.32994326451994599</v>
      </c>
      <c r="EG61" s="419">
        <v>0.45641869205211599</v>
      </c>
      <c r="EH61" s="419">
        <v>8.7320301984267108E-3</v>
      </c>
      <c r="EI61" s="417">
        <v>3.6924433603578603E-2</v>
      </c>
      <c r="EJ61" s="419">
        <v>5.7507494096799797E-2</v>
      </c>
      <c r="EK61" s="419">
        <v>0</v>
      </c>
      <c r="EL61" s="417">
        <v>0.115985409704879</v>
      </c>
      <c r="EM61" s="419">
        <v>0.19927956021749599</v>
      </c>
      <c r="EN61" s="419">
        <v>0</v>
      </c>
      <c r="EO61" s="417">
        <v>2.3824706399727801E-2</v>
      </c>
      <c r="EP61" s="419">
        <v>4.4290820370203703E-2</v>
      </c>
      <c r="EQ61" s="419">
        <v>1.4539681468652E-3</v>
      </c>
      <c r="ER61" s="417">
        <v>2.9347984474807898E-2</v>
      </c>
      <c r="ES61" s="419">
        <v>9.0201519805463398E-2</v>
      </c>
      <c r="ET61" s="419">
        <v>0</v>
      </c>
      <c r="EU61" s="420">
        <v>2.0517827480455802E-3</v>
      </c>
      <c r="EV61" s="419">
        <v>1.0477982782941901E-2</v>
      </c>
      <c r="EW61" s="419">
        <v>2.0517827480455802E-3</v>
      </c>
      <c r="EX61" s="417">
        <v>3.8780945267842498E-3</v>
      </c>
      <c r="EY61" s="419">
        <v>5.0754669605626898E-2</v>
      </c>
      <c r="EZ61" s="419">
        <v>0</v>
      </c>
      <c r="FA61" s="420">
        <v>0</v>
      </c>
      <c r="FB61" s="419">
        <v>1.55758118809479E-2</v>
      </c>
      <c r="FC61" s="419">
        <v>2.4329670284841901E-3</v>
      </c>
      <c r="FD61" s="420">
        <v>0</v>
      </c>
      <c r="FE61" s="419">
        <v>4.7841425058392402E-2</v>
      </c>
      <c r="FF61" s="419">
        <v>0</v>
      </c>
      <c r="FG61" s="417">
        <v>9.2541875734651793</v>
      </c>
      <c r="FH61" s="419">
        <v>2.36786178821382</v>
      </c>
      <c r="FI61" s="419">
        <v>6.6698154464768997E-3</v>
      </c>
      <c r="FJ61" s="420">
        <v>3.95491075298657E-4</v>
      </c>
      <c r="FK61" s="419">
        <v>3.5877132332401501E-2</v>
      </c>
      <c r="FL61" s="419">
        <v>3.95491075298657E-4</v>
      </c>
      <c r="FM61" s="417">
        <v>1.38819834086291E-2</v>
      </c>
      <c r="FN61" s="419">
        <v>4.3862032416763702E-2</v>
      </c>
      <c r="FO61" s="419">
        <v>2.99517970211771E-3</v>
      </c>
      <c r="FP61" s="420">
        <v>0</v>
      </c>
      <c r="FQ61" s="419">
        <v>5.0251863175434501E-5</v>
      </c>
      <c r="FR61" s="419">
        <v>0</v>
      </c>
    </row>
    <row r="62" spans="2:174">
      <c r="B62" s="73" t="s">
        <v>17</v>
      </c>
      <c r="C62" s="73" t="s">
        <v>51</v>
      </c>
      <c r="D62" s="143" t="s">
        <v>116</v>
      </c>
      <c r="E62" s="143">
        <v>35.299999999999997</v>
      </c>
      <c r="F62" s="143">
        <v>206</v>
      </c>
      <c r="G62" s="397" t="s">
        <v>322</v>
      </c>
      <c r="H62" s="73" t="s">
        <v>99</v>
      </c>
      <c r="I62" s="416" t="s">
        <v>1170</v>
      </c>
      <c r="J62" s="416">
        <v>1</v>
      </c>
      <c r="K62" s="416" t="s">
        <v>1159</v>
      </c>
      <c r="L62" s="416" t="s">
        <v>1161</v>
      </c>
      <c r="M62" s="416" t="s">
        <v>12</v>
      </c>
      <c r="N62" s="73">
        <v>6.7</v>
      </c>
      <c r="P62" s="417">
        <v>2.3289559906951598</v>
      </c>
      <c r="Q62" s="418">
        <v>1.1075472365297301</v>
      </c>
      <c r="R62" s="418">
        <v>7.3204179793055296E-2</v>
      </c>
      <c r="S62" s="417">
        <v>8.0419337029369302</v>
      </c>
      <c r="T62" s="418">
        <v>7.0490232834065099</v>
      </c>
      <c r="U62" s="418">
        <v>1.49767055002869</v>
      </c>
      <c r="V62" s="417">
        <v>47826.455703908498</v>
      </c>
      <c r="W62" s="418">
        <v>7775.7320868515599</v>
      </c>
      <c r="X62" s="418">
        <v>0.40347050578747901</v>
      </c>
      <c r="Y62" s="417">
        <v>326.35841958286699</v>
      </c>
      <c r="Z62" s="418">
        <v>282.41570898643198</v>
      </c>
      <c r="AA62" s="418">
        <v>0.83666696972968002</v>
      </c>
      <c r="AB62" s="417">
        <v>143180.482999147</v>
      </c>
      <c r="AC62" s="419">
        <v>14102.387717891999</v>
      </c>
      <c r="AD62" s="419">
        <v>1.04222815440947</v>
      </c>
      <c r="AE62" s="417">
        <v>267636.530554378</v>
      </c>
      <c r="AF62" s="419">
        <v>16274.892476404601</v>
      </c>
      <c r="AG62" s="419">
        <v>642.47260574799998</v>
      </c>
      <c r="AH62" s="417">
        <v>45.040442871701103</v>
      </c>
      <c r="AI62" s="419">
        <v>18.917869216343899</v>
      </c>
      <c r="AJ62" s="419">
        <v>3.74562305134971</v>
      </c>
      <c r="AK62" s="417">
        <v>630.96215662691702</v>
      </c>
      <c r="AL62" s="419">
        <v>198.74009786769301</v>
      </c>
      <c r="AM62" s="419">
        <v>33.174217760174301</v>
      </c>
      <c r="AN62" s="417">
        <v>89.327251435308895</v>
      </c>
      <c r="AO62" s="419">
        <v>237.842767528233</v>
      </c>
      <c r="AP62" s="419">
        <v>55.417840966641599</v>
      </c>
      <c r="AQ62" s="417">
        <v>2028.5023228370601</v>
      </c>
      <c r="AR62" s="419">
        <v>345.58147792994902</v>
      </c>
      <c r="AS62" s="419">
        <v>1.05991711834747</v>
      </c>
      <c r="AT62" s="417">
        <v>62572.975212876503</v>
      </c>
      <c r="AU62" s="419">
        <v>7336.2910251421399</v>
      </c>
      <c r="AV62" s="419">
        <v>38.420958342589998</v>
      </c>
      <c r="AW62" s="417">
        <v>3.2077158172946598</v>
      </c>
      <c r="AX62" s="419">
        <v>0.98183611923842795</v>
      </c>
      <c r="AY62" s="419">
        <v>0.17459588589508901</v>
      </c>
      <c r="AZ62" s="417">
        <v>366.88632507576</v>
      </c>
      <c r="BA62" s="419">
        <v>247.16079816155499</v>
      </c>
      <c r="BB62" s="419">
        <v>0.58350632727416696</v>
      </c>
      <c r="BC62" s="417">
        <v>0.37762203836684399</v>
      </c>
      <c r="BD62" s="419">
        <v>0.77131929080760098</v>
      </c>
      <c r="BE62" s="419">
        <v>0.14664284047987899</v>
      </c>
      <c r="BF62" s="417">
        <v>11.6378299929588</v>
      </c>
      <c r="BG62" s="419">
        <v>35.713801104849999</v>
      </c>
      <c r="BH62" s="419">
        <v>5.6699820332009203</v>
      </c>
      <c r="BI62" s="417">
        <v>41.355031084375398</v>
      </c>
      <c r="BJ62" s="419">
        <v>26.282926568359802</v>
      </c>
      <c r="BK62" s="419">
        <v>0.20862571723085199</v>
      </c>
      <c r="BL62" s="417">
        <v>3377.42684343979</v>
      </c>
      <c r="BM62" s="419">
        <v>1637.98714654283</v>
      </c>
      <c r="BN62" s="419">
        <v>1.2495770661946899</v>
      </c>
      <c r="BO62" s="417">
        <v>3162.8018871223899</v>
      </c>
      <c r="BP62" s="419">
        <v>1628.46049104587</v>
      </c>
      <c r="BQ62" s="419">
        <v>2.2451533061354598</v>
      </c>
      <c r="BR62" s="417">
        <v>0.33978578122724001</v>
      </c>
      <c r="BS62" s="419">
        <v>0.23189545488972199</v>
      </c>
      <c r="BT62" s="419">
        <v>1.05318695453316E-2</v>
      </c>
      <c r="BU62" s="420">
        <v>1.0342032830613499</v>
      </c>
      <c r="BV62" s="419">
        <v>4.4055178464129803</v>
      </c>
      <c r="BW62" s="419">
        <v>1.0342032830613499</v>
      </c>
      <c r="BX62" s="417">
        <v>0.713212012987123</v>
      </c>
      <c r="BY62" s="419">
        <v>0.61616084979840402</v>
      </c>
      <c r="BZ62" s="419">
        <v>5.4936028353243002E-2</v>
      </c>
      <c r="CA62" s="417">
        <v>8.9131683994578008</v>
      </c>
      <c r="CB62" s="419">
        <v>2.8718560861208902</v>
      </c>
      <c r="CC62" s="419">
        <v>0.19936478669681801</v>
      </c>
      <c r="CD62" s="417">
        <v>77.129635757037093</v>
      </c>
      <c r="CE62" s="419">
        <v>15.524148883211801</v>
      </c>
      <c r="CF62" s="419">
        <v>2.1463506737299499E-2</v>
      </c>
      <c r="CG62" s="417">
        <v>1.22815375543217</v>
      </c>
      <c r="CH62" s="419">
        <v>1.05419243242423</v>
      </c>
      <c r="CI62" s="419">
        <v>0.15071256745745701</v>
      </c>
      <c r="CJ62" s="420">
        <v>4.4485799011140199E-2</v>
      </c>
      <c r="CK62" s="419">
        <v>0.335141497238091</v>
      </c>
      <c r="CL62" s="419">
        <v>4.4485799011140199E-2</v>
      </c>
      <c r="CM62" s="417">
        <v>0.24780248433312499</v>
      </c>
      <c r="CN62" s="419">
        <v>0.26063107808304697</v>
      </c>
      <c r="CO62" s="419">
        <v>1.55347465022716E-2</v>
      </c>
      <c r="CP62" s="417">
        <v>988.36245896935202</v>
      </c>
      <c r="CQ62" s="419">
        <v>135.20733721906501</v>
      </c>
      <c r="CR62" s="419">
        <v>1.9411593472851402E-2</v>
      </c>
      <c r="CS62" s="417">
        <v>0.56963274031931299</v>
      </c>
      <c r="CT62" s="419">
        <v>0.227185728780358</v>
      </c>
      <c r="CU62" s="419">
        <v>5.1628672318043802E-3</v>
      </c>
      <c r="CV62" s="417">
        <v>0.800152265464527</v>
      </c>
      <c r="CW62" s="419">
        <v>1.0060980808472699</v>
      </c>
      <c r="CX62" s="419">
        <v>9.3985294507517407E-3</v>
      </c>
      <c r="CY62" s="417">
        <v>0.22259188527244</v>
      </c>
      <c r="CZ62" s="419">
        <v>0.39008621165298701</v>
      </c>
      <c r="DA62" s="419">
        <v>0</v>
      </c>
      <c r="DB62" s="417">
        <v>1.3824466301070801E-2</v>
      </c>
      <c r="DC62" s="419">
        <v>8.7109111013922602E-2</v>
      </c>
      <c r="DD62" s="419">
        <v>1.30026802213243E-2</v>
      </c>
      <c r="DE62" s="417">
        <v>0.49857996954457601</v>
      </c>
      <c r="DF62" s="419">
        <v>0.67931575371582797</v>
      </c>
      <c r="DG62" s="419">
        <v>1.5638600027253299E-2</v>
      </c>
      <c r="DH62" s="417">
        <v>2.3257864379398099E-2</v>
      </c>
      <c r="DI62" s="419">
        <v>6.7625351509739196E-2</v>
      </c>
      <c r="DJ62" s="419">
        <v>1.01959844482518E-2</v>
      </c>
      <c r="DK62" s="417">
        <v>749.21076050490103</v>
      </c>
      <c r="DL62" s="419">
        <v>136.232914532992</v>
      </c>
      <c r="DM62" s="419">
        <v>1.8002576735033599E-2</v>
      </c>
      <c r="DN62" s="417">
        <v>4.5364761041805997</v>
      </c>
      <c r="DO62" s="419">
        <v>0.965527635160356</v>
      </c>
      <c r="DP62" s="419">
        <v>2.5258788996446102E-3</v>
      </c>
      <c r="DQ62" s="417">
        <v>8.6055180149830992</v>
      </c>
      <c r="DR62" s="419">
        <v>1.8785563287451901</v>
      </c>
      <c r="DS62" s="419">
        <v>1.51043397273799E-3</v>
      </c>
      <c r="DT62" s="417">
        <v>0.92075572992330301</v>
      </c>
      <c r="DU62" s="419">
        <v>0.343585999492934</v>
      </c>
      <c r="DV62" s="419">
        <v>1.7361750956639999E-3</v>
      </c>
      <c r="DW62" s="417">
        <v>3.2175647892136401</v>
      </c>
      <c r="DX62" s="419">
        <v>1.15876723810585</v>
      </c>
      <c r="DY62" s="419">
        <v>0</v>
      </c>
      <c r="DZ62" s="417">
        <v>0.56499836082150101</v>
      </c>
      <c r="EA62" s="419">
        <v>0.49883607359889098</v>
      </c>
      <c r="EB62" s="419">
        <v>8.5016996740821492E-3</v>
      </c>
      <c r="EC62" s="417">
        <v>7.3079151302779399</v>
      </c>
      <c r="ED62" s="419">
        <v>1.51979128546305</v>
      </c>
      <c r="EE62" s="419">
        <v>4.2866573112408301E-3</v>
      </c>
      <c r="EF62" s="417">
        <v>0.25456883528455498</v>
      </c>
      <c r="EG62" s="419">
        <v>0.406679783721069</v>
      </c>
      <c r="EH62" s="419">
        <v>8.7320301984267108E-3</v>
      </c>
      <c r="EI62" s="417">
        <v>3.6580751420514999E-2</v>
      </c>
      <c r="EJ62" s="419">
        <v>5.7498837203358501E-2</v>
      </c>
      <c r="EK62" s="419">
        <v>0</v>
      </c>
      <c r="EL62" s="417">
        <v>0.131584581544753</v>
      </c>
      <c r="EM62" s="419">
        <v>0.228588989548384</v>
      </c>
      <c r="EN62" s="419">
        <v>0</v>
      </c>
      <c r="EO62" s="417">
        <v>1.7989212259321999E-2</v>
      </c>
      <c r="EP62" s="419">
        <v>3.8234981014155497E-2</v>
      </c>
      <c r="EQ62" s="419">
        <v>1.4539681468652E-3</v>
      </c>
      <c r="ER62" s="417">
        <v>5.0152496061535497E-2</v>
      </c>
      <c r="ES62" s="419">
        <v>0.11298071149341</v>
      </c>
      <c r="ET62" s="419">
        <v>0</v>
      </c>
      <c r="EU62" s="417">
        <v>5.7510482623884598E-3</v>
      </c>
      <c r="EV62" s="419">
        <v>2.3520273667964699E-2</v>
      </c>
      <c r="EW62" s="419">
        <v>2.0517827480455802E-3</v>
      </c>
      <c r="EX62" s="420">
        <v>0</v>
      </c>
      <c r="EY62" s="419">
        <v>2.4902302695685398E-4</v>
      </c>
      <c r="EZ62" s="419">
        <v>0</v>
      </c>
      <c r="FA62" s="420">
        <v>0</v>
      </c>
      <c r="FB62" s="419">
        <v>2.7677302829004599E-5</v>
      </c>
      <c r="FC62" s="419">
        <v>2.4329670284841901E-3</v>
      </c>
      <c r="FD62" s="420">
        <v>0</v>
      </c>
      <c r="FE62" s="419">
        <v>1.32431917987811E-4</v>
      </c>
      <c r="FF62" s="419">
        <v>0</v>
      </c>
      <c r="FG62" s="417">
        <v>9.2906107484627594</v>
      </c>
      <c r="FH62" s="419">
        <v>2.2018477674828398</v>
      </c>
      <c r="FI62" s="419">
        <v>6.6698154464768997E-3</v>
      </c>
      <c r="FJ62" s="420">
        <v>3.95491075298657E-4</v>
      </c>
      <c r="FK62" s="419">
        <v>2.9668567030679001E-2</v>
      </c>
      <c r="FL62" s="419">
        <v>3.95491075298657E-4</v>
      </c>
      <c r="FM62" s="417">
        <v>1.6867312422088498E-2</v>
      </c>
      <c r="FN62" s="419">
        <v>4.5120692104569697E-2</v>
      </c>
      <c r="FO62" s="419">
        <v>2.99517970211771E-3</v>
      </c>
      <c r="FP62" s="417">
        <v>3.9190296468474302E-4</v>
      </c>
      <c r="FQ62" s="419">
        <v>1.0890524874502001E-2</v>
      </c>
      <c r="FR62" s="419">
        <v>0</v>
      </c>
    </row>
    <row r="63" spans="2:174">
      <c r="B63" s="73" t="s">
        <v>17</v>
      </c>
      <c r="C63" s="73" t="s">
        <v>51</v>
      </c>
      <c r="D63" s="143" t="s">
        <v>116</v>
      </c>
      <c r="E63" s="73">
        <v>35.299999999999997</v>
      </c>
      <c r="F63" s="143">
        <v>206</v>
      </c>
      <c r="G63" s="397" t="s">
        <v>322</v>
      </c>
      <c r="H63" s="73" t="s">
        <v>99</v>
      </c>
      <c r="I63" s="416" t="s">
        <v>1170</v>
      </c>
      <c r="J63" s="416">
        <v>1</v>
      </c>
      <c r="K63" s="416" t="s">
        <v>1159</v>
      </c>
      <c r="L63" s="416" t="s">
        <v>1161</v>
      </c>
      <c r="M63" s="416" t="s">
        <v>12</v>
      </c>
      <c r="N63" s="73">
        <v>6.7</v>
      </c>
      <c r="P63" s="417">
        <v>5.1382320464602502</v>
      </c>
      <c r="Q63" s="418">
        <v>10.259446210094801</v>
      </c>
      <c r="R63" s="418">
        <v>7.3204179793055296E-2</v>
      </c>
      <c r="S63" s="417">
        <v>10.6360196636486</v>
      </c>
      <c r="T63" s="418">
        <v>11.8129244961384</v>
      </c>
      <c r="U63" s="418">
        <v>1.49767055002869</v>
      </c>
      <c r="V63" s="417">
        <v>46533.050816976203</v>
      </c>
      <c r="W63" s="418">
        <v>10373.3960962786</v>
      </c>
      <c r="X63" s="418">
        <v>0.40347050578747901</v>
      </c>
      <c r="Y63" s="417">
        <v>657.860726081552</v>
      </c>
      <c r="Z63" s="418">
        <v>1341.3859555633301</v>
      </c>
      <c r="AA63" s="418">
        <v>0.83666696972968002</v>
      </c>
      <c r="AB63" s="417">
        <v>143002.78573194001</v>
      </c>
      <c r="AC63" s="419">
        <v>16817.537929471098</v>
      </c>
      <c r="AD63" s="419">
        <v>1.04222815440947</v>
      </c>
      <c r="AE63" s="417">
        <v>266837.512201023</v>
      </c>
      <c r="AF63" s="419">
        <v>22047.938313150298</v>
      </c>
      <c r="AG63" s="419">
        <v>642.47260574799998</v>
      </c>
      <c r="AH63" s="417">
        <v>44.815078645896399</v>
      </c>
      <c r="AI63" s="419">
        <v>26.0007929271706</v>
      </c>
      <c r="AJ63" s="419">
        <v>3.74562305134971</v>
      </c>
      <c r="AK63" s="417">
        <v>637.61233843268406</v>
      </c>
      <c r="AL63" s="419">
        <v>194.71574337171</v>
      </c>
      <c r="AM63" s="419">
        <v>33.174217760174301</v>
      </c>
      <c r="AN63" s="417">
        <v>65.457158814974605</v>
      </c>
      <c r="AO63" s="419">
        <v>215.82190812348799</v>
      </c>
      <c r="AP63" s="419">
        <v>55.417840966641599</v>
      </c>
      <c r="AQ63" s="417">
        <v>2899.4736953271499</v>
      </c>
      <c r="AR63" s="419">
        <v>1961.403437041</v>
      </c>
      <c r="AS63" s="419">
        <v>1.05991711834747</v>
      </c>
      <c r="AT63" s="417">
        <v>62553.715568972897</v>
      </c>
      <c r="AU63" s="419">
        <v>9461.1704820947398</v>
      </c>
      <c r="AV63" s="419">
        <v>38.420958342589998</v>
      </c>
      <c r="AW63" s="417">
        <v>3.18968977195903</v>
      </c>
      <c r="AX63" s="419">
        <v>0.96144392073425999</v>
      </c>
      <c r="AY63" s="419">
        <v>0.17459588589508901</v>
      </c>
      <c r="AZ63" s="417">
        <v>369.95064437309401</v>
      </c>
      <c r="BA63" s="419">
        <v>449.93317978153902</v>
      </c>
      <c r="BB63" s="419">
        <v>0.58350632727416696</v>
      </c>
      <c r="BC63" s="417">
        <v>0.29390893173954702</v>
      </c>
      <c r="BD63" s="419">
        <v>0.77181812580027898</v>
      </c>
      <c r="BE63" s="419">
        <v>0.14664284047987899</v>
      </c>
      <c r="BF63" s="420">
        <v>5.6699820332009203</v>
      </c>
      <c r="BG63" s="419">
        <v>23.203325373291499</v>
      </c>
      <c r="BH63" s="419">
        <v>5.6699820332009203</v>
      </c>
      <c r="BI63" s="417">
        <v>80.583715802857995</v>
      </c>
      <c r="BJ63" s="419">
        <v>156.29644469623199</v>
      </c>
      <c r="BK63" s="419">
        <v>0.20862571723085199</v>
      </c>
      <c r="BL63" s="417">
        <v>6027.1560759920003</v>
      </c>
      <c r="BM63" s="419">
        <v>10030.3258622413</v>
      </c>
      <c r="BN63" s="419">
        <v>1.2495770661946899</v>
      </c>
      <c r="BO63" s="417">
        <v>5716.7856836892197</v>
      </c>
      <c r="BP63" s="419">
        <v>9115.9775125122305</v>
      </c>
      <c r="BQ63" s="419">
        <v>2.2451533061354598</v>
      </c>
      <c r="BR63" s="417">
        <v>0.82766242914319299</v>
      </c>
      <c r="BS63" s="419">
        <v>1.07533969177336</v>
      </c>
      <c r="BT63" s="419">
        <v>1.05318695453316E-2</v>
      </c>
      <c r="BU63" s="417">
        <v>1.3131066062171199</v>
      </c>
      <c r="BV63" s="419">
        <v>3.5839490889374299</v>
      </c>
      <c r="BW63" s="419">
        <v>1.0342032830613499</v>
      </c>
      <c r="BX63" s="417">
        <v>2.0519452718220301</v>
      </c>
      <c r="BY63" s="419">
        <v>3.30778906622337</v>
      </c>
      <c r="BZ63" s="419">
        <v>5.4936028353243002E-2</v>
      </c>
      <c r="CA63" s="417">
        <v>10.8579140820883</v>
      </c>
      <c r="CB63" s="419">
        <v>6.9729978270152699</v>
      </c>
      <c r="CC63" s="419">
        <v>0.19936478669681801</v>
      </c>
      <c r="CD63" s="417">
        <v>70.280185826194099</v>
      </c>
      <c r="CE63" s="419">
        <v>15.214263688802101</v>
      </c>
      <c r="CF63" s="419">
        <v>2.1463506737299499E-2</v>
      </c>
      <c r="CG63" s="417">
        <v>1.2049647202487199</v>
      </c>
      <c r="CH63" s="419">
        <v>1.1876312315480899</v>
      </c>
      <c r="CI63" s="419">
        <v>0.15071256745745701</v>
      </c>
      <c r="CJ63" s="420">
        <v>4.4485799011140199E-2</v>
      </c>
      <c r="CK63" s="419">
        <v>0.4171322401982</v>
      </c>
      <c r="CL63" s="419">
        <v>4.4485799011140199E-2</v>
      </c>
      <c r="CM63" s="417">
        <v>0.92162160155108397</v>
      </c>
      <c r="CN63" s="419">
        <v>1.3678097385213499</v>
      </c>
      <c r="CO63" s="419">
        <v>1.55347465022716E-2</v>
      </c>
      <c r="CP63" s="417">
        <v>1013.23058093438</v>
      </c>
      <c r="CQ63" s="419">
        <v>193.33438009397599</v>
      </c>
      <c r="CR63" s="419">
        <v>1.9411593472851402E-2</v>
      </c>
      <c r="CS63" s="417">
        <v>0.57189517312219496</v>
      </c>
      <c r="CT63" s="419">
        <v>0.35904316657442897</v>
      </c>
      <c r="CU63" s="419">
        <v>5.1628672318043802E-3</v>
      </c>
      <c r="CV63" s="417">
        <v>0.76652890973624599</v>
      </c>
      <c r="CW63" s="419">
        <v>1.28598071754751</v>
      </c>
      <c r="CX63" s="419">
        <v>9.3985294507517407E-3</v>
      </c>
      <c r="CY63" s="417">
        <v>0.14476419003034799</v>
      </c>
      <c r="CZ63" s="419">
        <v>0.19589296175510901</v>
      </c>
      <c r="DA63" s="419">
        <v>0</v>
      </c>
      <c r="DB63" s="417">
        <v>5.9747536904226697E-2</v>
      </c>
      <c r="DC63" s="419">
        <v>0.16345931060497401</v>
      </c>
      <c r="DD63" s="419">
        <v>1.30026802213243E-2</v>
      </c>
      <c r="DE63" s="417">
        <v>0.49684473198830298</v>
      </c>
      <c r="DF63" s="419">
        <v>0.54593159242709599</v>
      </c>
      <c r="DG63" s="419">
        <v>1.5638600027253299E-2</v>
      </c>
      <c r="DH63" s="417">
        <v>1.3216549255439899E-2</v>
      </c>
      <c r="DI63" s="419">
        <v>5.7286616549914397E-2</v>
      </c>
      <c r="DJ63" s="419">
        <v>1.01959844482518E-2</v>
      </c>
      <c r="DK63" s="417">
        <v>670.75654614472501</v>
      </c>
      <c r="DL63" s="419">
        <v>182.149027501983</v>
      </c>
      <c r="DM63" s="419">
        <v>1.8002576735033599E-2</v>
      </c>
      <c r="DN63" s="417">
        <v>6.21970586995731</v>
      </c>
      <c r="DO63" s="419">
        <v>1.38085457063249</v>
      </c>
      <c r="DP63" s="419">
        <v>2.5258788996446102E-3</v>
      </c>
      <c r="DQ63" s="417">
        <v>11.251559281734799</v>
      </c>
      <c r="DR63" s="419">
        <v>2.2559930206308199</v>
      </c>
      <c r="DS63" s="419">
        <v>1.51043397273799E-3</v>
      </c>
      <c r="DT63" s="417">
        <v>1.12292758005835</v>
      </c>
      <c r="DU63" s="419">
        <v>0.42674151029951002</v>
      </c>
      <c r="DV63" s="419">
        <v>1.7361750956639999E-3</v>
      </c>
      <c r="DW63" s="417">
        <v>3.9751619795266802</v>
      </c>
      <c r="DX63" s="419">
        <v>1.94567889709321</v>
      </c>
      <c r="DY63" s="419">
        <v>0</v>
      </c>
      <c r="DZ63" s="417">
        <v>0.51787289591944397</v>
      </c>
      <c r="EA63" s="419">
        <v>0.43218930383109699</v>
      </c>
      <c r="EB63" s="419">
        <v>8.5016996740821492E-3</v>
      </c>
      <c r="EC63" s="417">
        <v>7.32352092573747</v>
      </c>
      <c r="ED63" s="419">
        <v>1.4972946525339701</v>
      </c>
      <c r="EE63" s="419">
        <v>4.2866573112408301E-3</v>
      </c>
      <c r="EF63" s="417">
        <v>0.31033103838402798</v>
      </c>
      <c r="EG63" s="419">
        <v>0.46654046403258198</v>
      </c>
      <c r="EH63" s="419">
        <v>8.7320301984267108E-3</v>
      </c>
      <c r="EI63" s="417">
        <v>2.7313671649972501E-2</v>
      </c>
      <c r="EJ63" s="419">
        <v>3.8150912266428402E-2</v>
      </c>
      <c r="EK63" s="419">
        <v>0</v>
      </c>
      <c r="EL63" s="417">
        <v>0.13796899427311199</v>
      </c>
      <c r="EM63" s="419">
        <v>0.238371296333097</v>
      </c>
      <c r="EN63" s="419">
        <v>0</v>
      </c>
      <c r="EO63" s="417">
        <v>1.7523542650446498E-2</v>
      </c>
      <c r="EP63" s="419">
        <v>4.2199328327525598E-2</v>
      </c>
      <c r="EQ63" s="419">
        <v>1.4539681468652E-3</v>
      </c>
      <c r="ER63" s="417">
        <v>3.42842224551997E-2</v>
      </c>
      <c r="ES63" s="419">
        <v>9.1650124518479995E-2</v>
      </c>
      <c r="ET63" s="419">
        <v>0</v>
      </c>
      <c r="EU63" s="420">
        <v>2.0517827480455802E-3</v>
      </c>
      <c r="EV63" s="419">
        <v>0</v>
      </c>
      <c r="EW63" s="419">
        <v>2.0517827480455802E-3</v>
      </c>
      <c r="EX63" s="417">
        <v>7.6445247540933899E-3</v>
      </c>
      <c r="EY63" s="419">
        <v>6.2477165105205901E-2</v>
      </c>
      <c r="EZ63" s="419">
        <v>0</v>
      </c>
      <c r="FA63" s="420">
        <v>0</v>
      </c>
      <c r="FB63" s="419">
        <v>1.6660187450048498E-2</v>
      </c>
      <c r="FC63" s="419">
        <v>2.4329670284841901E-3</v>
      </c>
      <c r="FD63" s="420">
        <v>0</v>
      </c>
      <c r="FE63" s="419">
        <v>2.25967494124863E-4</v>
      </c>
      <c r="FF63" s="419">
        <v>0</v>
      </c>
      <c r="FG63" s="417">
        <v>9.2541366915930308</v>
      </c>
      <c r="FH63" s="419">
        <v>2.5786431578639299</v>
      </c>
      <c r="FI63" s="419">
        <v>6.6698154464768997E-3</v>
      </c>
      <c r="FJ63" s="420">
        <v>3.95491075298657E-4</v>
      </c>
      <c r="FK63" s="419">
        <v>6.74434909513639E-4</v>
      </c>
      <c r="FL63" s="419">
        <v>3.95491075298657E-4</v>
      </c>
      <c r="FM63" s="417">
        <v>1.51981468652979E-2</v>
      </c>
      <c r="FN63" s="419">
        <v>3.7560691389758503E-2</v>
      </c>
      <c r="FO63" s="419">
        <v>2.99517970211771E-3</v>
      </c>
      <c r="FP63" s="417">
        <v>1.8981021862433201E-3</v>
      </c>
      <c r="FQ63" s="419">
        <v>1.71453439757915E-2</v>
      </c>
      <c r="FR63" s="419">
        <v>0</v>
      </c>
    </row>
    <row r="64" spans="2:174">
      <c r="B64" s="73" t="s">
        <v>17</v>
      </c>
      <c r="C64" s="73" t="s">
        <v>51</v>
      </c>
      <c r="D64" s="143" t="s">
        <v>116</v>
      </c>
      <c r="E64" s="143">
        <v>35.299999999999997</v>
      </c>
      <c r="F64" s="143">
        <v>206</v>
      </c>
      <c r="G64" s="397" t="s">
        <v>322</v>
      </c>
      <c r="H64" s="73" t="s">
        <v>99</v>
      </c>
      <c r="I64" s="416" t="s">
        <v>1170</v>
      </c>
      <c r="J64" s="416">
        <v>1</v>
      </c>
      <c r="K64" s="416" t="s">
        <v>1159</v>
      </c>
      <c r="L64" s="416" t="s">
        <v>1161</v>
      </c>
      <c r="M64" s="416" t="s">
        <v>12</v>
      </c>
      <c r="N64" s="73">
        <v>6.7</v>
      </c>
      <c r="P64" s="417">
        <v>2.0791025789539801</v>
      </c>
      <c r="Q64" s="418">
        <v>1.3232279239001701</v>
      </c>
      <c r="R64" s="418">
        <v>7.3204179793055296E-2</v>
      </c>
      <c r="S64" s="417">
        <v>9.5583106424958206</v>
      </c>
      <c r="T64" s="418">
        <v>8.3040127951327793</v>
      </c>
      <c r="U64" s="418">
        <v>1.49767055002869</v>
      </c>
      <c r="V64" s="417">
        <v>47812.862549965197</v>
      </c>
      <c r="W64" s="418">
        <v>7808.0011159823798</v>
      </c>
      <c r="X64" s="418">
        <v>0.40347050578747901</v>
      </c>
      <c r="Y64" s="417">
        <v>480.95504843813399</v>
      </c>
      <c r="Z64" s="418">
        <v>287.96803936296999</v>
      </c>
      <c r="AA64" s="418">
        <v>0.83666696972968002</v>
      </c>
      <c r="AB64" s="417">
        <v>140693.73720256801</v>
      </c>
      <c r="AC64" s="419">
        <v>15811.657306729699</v>
      </c>
      <c r="AD64" s="419">
        <v>1.04222815440947</v>
      </c>
      <c r="AE64" s="417">
        <v>270189.10897866898</v>
      </c>
      <c r="AF64" s="419">
        <v>18494.625193033698</v>
      </c>
      <c r="AG64" s="419">
        <v>642.47260574799998</v>
      </c>
      <c r="AH64" s="417">
        <v>50.504227275498003</v>
      </c>
      <c r="AI64" s="419">
        <v>27.551574544647401</v>
      </c>
      <c r="AJ64" s="419">
        <v>3.74562305134971</v>
      </c>
      <c r="AK64" s="417">
        <v>625.42646206894199</v>
      </c>
      <c r="AL64" s="419">
        <v>207.498676017376</v>
      </c>
      <c r="AM64" s="419">
        <v>33.174217760174301</v>
      </c>
      <c r="AN64" s="417">
        <v>68.978278322825005</v>
      </c>
      <c r="AO64" s="419">
        <v>230.333529944589</v>
      </c>
      <c r="AP64" s="419">
        <v>55.417840966641599</v>
      </c>
      <c r="AQ64" s="417">
        <v>2759.85413353689</v>
      </c>
      <c r="AR64" s="419">
        <v>1702.0113701442301</v>
      </c>
      <c r="AS64" s="419">
        <v>1.05991711834747</v>
      </c>
      <c r="AT64" s="417">
        <v>60753.805718965901</v>
      </c>
      <c r="AU64" s="419">
        <v>9568.6196553752798</v>
      </c>
      <c r="AV64" s="419">
        <v>38.420958342589998</v>
      </c>
      <c r="AW64" s="417">
        <v>3.3747994220787998</v>
      </c>
      <c r="AX64" s="419">
        <v>1.3831014661244101</v>
      </c>
      <c r="AY64" s="419">
        <v>0.17459588589508901</v>
      </c>
      <c r="AZ64" s="417">
        <v>333.75840557049497</v>
      </c>
      <c r="BA64" s="419">
        <v>158.96145889832999</v>
      </c>
      <c r="BB64" s="419">
        <v>0.58350632727416696</v>
      </c>
      <c r="BC64" s="417">
        <v>0.31576975493556397</v>
      </c>
      <c r="BD64" s="419">
        <v>0.70191390260173803</v>
      </c>
      <c r="BE64" s="419">
        <v>0.14664284047987899</v>
      </c>
      <c r="BF64" s="417">
        <v>7.95167119279877</v>
      </c>
      <c r="BG64" s="419">
        <v>32.128524487913602</v>
      </c>
      <c r="BH64" s="419">
        <v>5.6699820332009203</v>
      </c>
      <c r="BI64" s="417">
        <v>57.953588021203302</v>
      </c>
      <c r="BJ64" s="419">
        <v>36.599372217639697</v>
      </c>
      <c r="BK64" s="419">
        <v>0.20862571723085199</v>
      </c>
      <c r="BL64" s="417">
        <v>4816.1430415495397</v>
      </c>
      <c r="BM64" s="419">
        <v>2350.3091360789499</v>
      </c>
      <c r="BN64" s="419">
        <v>1.2495770661946899</v>
      </c>
      <c r="BO64" s="417">
        <v>4488.9416665573499</v>
      </c>
      <c r="BP64" s="419">
        <v>2111.43895733405</v>
      </c>
      <c r="BQ64" s="419">
        <v>2.2451533061354598</v>
      </c>
      <c r="BR64" s="417">
        <v>0.98533333410397606</v>
      </c>
      <c r="BS64" s="419">
        <v>1.12792384668347</v>
      </c>
      <c r="BT64" s="419">
        <v>1.05318695453316E-2</v>
      </c>
      <c r="BU64" s="420">
        <v>1.0342032830613499</v>
      </c>
      <c r="BV64" s="419">
        <v>3.1119088920682199</v>
      </c>
      <c r="BW64" s="419">
        <v>1.0342032830613499</v>
      </c>
      <c r="BX64" s="417">
        <v>1.06872275075846</v>
      </c>
      <c r="BY64" s="419">
        <v>1.1626350589630601</v>
      </c>
      <c r="BZ64" s="419">
        <v>5.4936028353243002E-2</v>
      </c>
      <c r="CA64" s="417">
        <v>11.290775719501401</v>
      </c>
      <c r="CB64" s="419">
        <v>5.1976770063591697</v>
      </c>
      <c r="CC64" s="419">
        <v>0.19936478669681801</v>
      </c>
      <c r="CD64" s="417">
        <v>70.532401914594601</v>
      </c>
      <c r="CE64" s="419">
        <v>16.472869929762101</v>
      </c>
      <c r="CF64" s="419">
        <v>2.1463506737299499E-2</v>
      </c>
      <c r="CG64" s="417">
        <v>1.3174881548886701</v>
      </c>
      <c r="CH64" s="419">
        <v>1.1667140396097699</v>
      </c>
      <c r="CI64" s="419">
        <v>0.15071256745745701</v>
      </c>
      <c r="CJ64" s="420">
        <v>4.4485799011140199E-2</v>
      </c>
      <c r="CK64" s="419">
        <v>0.34787381735607298</v>
      </c>
      <c r="CL64" s="419">
        <v>4.4485799011140199E-2</v>
      </c>
      <c r="CM64" s="417">
        <v>1.31926629179498</v>
      </c>
      <c r="CN64" s="419">
        <v>1.96787879395086</v>
      </c>
      <c r="CO64" s="419">
        <v>1.55347465022716E-2</v>
      </c>
      <c r="CP64" s="417">
        <v>989.16848801137201</v>
      </c>
      <c r="CQ64" s="419">
        <v>155.60683778473401</v>
      </c>
      <c r="CR64" s="419">
        <v>1.9411593472851402E-2</v>
      </c>
      <c r="CS64" s="417">
        <v>0.51535018043994296</v>
      </c>
      <c r="CT64" s="419">
        <v>0.24185744651528099</v>
      </c>
      <c r="CU64" s="419">
        <v>5.1628672318043802E-3</v>
      </c>
      <c r="CV64" s="417">
        <v>0.87288052521817405</v>
      </c>
      <c r="CW64" s="419">
        <v>0.97397471009750403</v>
      </c>
      <c r="CX64" s="419">
        <v>9.3985294507517407E-3</v>
      </c>
      <c r="CY64" s="417">
        <v>0.10140947942450999</v>
      </c>
      <c r="CZ64" s="419">
        <v>0.159089800738345</v>
      </c>
      <c r="DA64" s="419">
        <v>0</v>
      </c>
      <c r="DB64" s="417">
        <v>4.2502026709769498E-2</v>
      </c>
      <c r="DC64" s="419">
        <v>0.16128062048553701</v>
      </c>
      <c r="DD64" s="419">
        <v>1.30026802213243E-2</v>
      </c>
      <c r="DE64" s="417">
        <v>0.48774030375842498</v>
      </c>
      <c r="DF64" s="419">
        <v>0.50816867886731099</v>
      </c>
      <c r="DG64" s="419">
        <v>1.5638600027253299E-2</v>
      </c>
      <c r="DH64" s="417">
        <v>2.3725885596175899E-2</v>
      </c>
      <c r="DI64" s="419">
        <v>6.23577835567415E-2</v>
      </c>
      <c r="DJ64" s="419">
        <v>1.01959844482518E-2</v>
      </c>
      <c r="DK64" s="417">
        <v>640.95165709933099</v>
      </c>
      <c r="DL64" s="419">
        <v>163.29840854236801</v>
      </c>
      <c r="DM64" s="419">
        <v>1.8002576735033599E-2</v>
      </c>
      <c r="DN64" s="417">
        <v>5.1242896841260404</v>
      </c>
      <c r="DO64" s="419">
        <v>0.98868663806461698</v>
      </c>
      <c r="DP64" s="419">
        <v>2.5258788996446102E-3</v>
      </c>
      <c r="DQ64" s="417">
        <v>9.7412056922078705</v>
      </c>
      <c r="DR64" s="419">
        <v>2.0453146546796499</v>
      </c>
      <c r="DS64" s="419">
        <v>1.51043397273799E-3</v>
      </c>
      <c r="DT64" s="417">
        <v>0.99957776879987903</v>
      </c>
      <c r="DU64" s="419">
        <v>0.35758313452755203</v>
      </c>
      <c r="DV64" s="419">
        <v>1.7361750956639999E-3</v>
      </c>
      <c r="DW64" s="417">
        <v>3.3448955070981099</v>
      </c>
      <c r="DX64" s="419">
        <v>1.2641560783774699</v>
      </c>
      <c r="DY64" s="419">
        <v>0</v>
      </c>
      <c r="DZ64" s="417">
        <v>0.46887836163567298</v>
      </c>
      <c r="EA64" s="419">
        <v>0.47039663184958802</v>
      </c>
      <c r="EB64" s="419">
        <v>8.5016996740821492E-3</v>
      </c>
      <c r="EC64" s="417">
        <v>7.2617353893117702</v>
      </c>
      <c r="ED64" s="419">
        <v>1.6168797236341399</v>
      </c>
      <c r="EE64" s="419">
        <v>4.2866573112408301E-3</v>
      </c>
      <c r="EF64" s="417">
        <v>0.27636539307289198</v>
      </c>
      <c r="EG64" s="419">
        <v>0.34909211261723599</v>
      </c>
      <c r="EH64" s="419">
        <v>8.7320301984267108E-3</v>
      </c>
      <c r="EI64" s="417">
        <v>3.1330962709066899E-2</v>
      </c>
      <c r="EJ64" s="419">
        <v>5.0351927277368702E-2</v>
      </c>
      <c r="EK64" s="419">
        <v>0</v>
      </c>
      <c r="EL64" s="417">
        <v>0.111223334618632</v>
      </c>
      <c r="EM64" s="419">
        <v>0.17959565839219199</v>
      </c>
      <c r="EN64" s="419">
        <v>0</v>
      </c>
      <c r="EO64" s="417">
        <v>1.44734215752643E-2</v>
      </c>
      <c r="EP64" s="419">
        <v>3.4082640355628802E-2</v>
      </c>
      <c r="EQ64" s="419">
        <v>1.4539681468652E-3</v>
      </c>
      <c r="ER64" s="417">
        <v>3.8343064349157401E-2</v>
      </c>
      <c r="ES64" s="419">
        <v>0.101433094666074</v>
      </c>
      <c r="ET64" s="419">
        <v>0</v>
      </c>
      <c r="EU64" s="417">
        <v>3.9354479271003504E-3</v>
      </c>
      <c r="EV64" s="419">
        <v>1.7121084562255098E-2</v>
      </c>
      <c r="EW64" s="419">
        <v>2.0517827480455802E-3</v>
      </c>
      <c r="EX64" s="417">
        <v>6.0019805511224503E-3</v>
      </c>
      <c r="EY64" s="419">
        <v>5.6808888029137597E-2</v>
      </c>
      <c r="EZ64" s="419">
        <v>0</v>
      </c>
      <c r="FA64" s="420">
        <v>0</v>
      </c>
      <c r="FB64" s="419">
        <v>7.9607190921558604E-4</v>
      </c>
      <c r="FC64" s="419">
        <v>2.4329670284841901E-3</v>
      </c>
      <c r="FD64" s="420">
        <v>0</v>
      </c>
      <c r="FE64" s="419">
        <v>3.3836605859475098E-3</v>
      </c>
      <c r="FF64" s="419">
        <v>0</v>
      </c>
      <c r="FG64" s="417">
        <v>9.5473170725873207</v>
      </c>
      <c r="FH64" s="419">
        <v>3.1053556288628599</v>
      </c>
      <c r="FI64" s="419">
        <v>6.6698154464768997E-3</v>
      </c>
      <c r="FJ64" s="420">
        <v>3.95491075298657E-4</v>
      </c>
      <c r="FK64" s="419">
        <v>2.4746824386255001E-2</v>
      </c>
      <c r="FL64" s="419">
        <v>3.95491075298657E-4</v>
      </c>
      <c r="FM64" s="417">
        <v>1.45433307949695E-2</v>
      </c>
      <c r="FN64" s="419">
        <v>4.4744220767041702E-2</v>
      </c>
      <c r="FO64" s="419">
        <v>2.99517970211771E-3</v>
      </c>
      <c r="FP64" s="417">
        <v>3.0474490765840601E-3</v>
      </c>
      <c r="FQ64" s="419">
        <v>1.9497764977305501E-2</v>
      </c>
      <c r="FR64" s="419">
        <v>0</v>
      </c>
    </row>
    <row r="65" spans="2:174">
      <c r="B65" s="73" t="s">
        <v>17</v>
      </c>
      <c r="C65" s="73" t="s">
        <v>51</v>
      </c>
      <c r="D65" s="143" t="s">
        <v>116</v>
      </c>
      <c r="E65" s="73">
        <v>35.299999999999997</v>
      </c>
      <c r="F65" s="143">
        <v>206</v>
      </c>
      <c r="G65" s="397" t="s">
        <v>322</v>
      </c>
      <c r="H65" s="73" t="s">
        <v>99</v>
      </c>
      <c r="I65" s="416" t="s">
        <v>1170</v>
      </c>
      <c r="J65" s="416">
        <v>1</v>
      </c>
      <c r="K65" s="416" t="s">
        <v>1159</v>
      </c>
      <c r="L65" s="416" t="s">
        <v>1160</v>
      </c>
      <c r="M65" s="416" t="s">
        <v>12</v>
      </c>
      <c r="N65" s="73">
        <v>6.7</v>
      </c>
      <c r="P65" s="417">
        <v>1.55037754737539</v>
      </c>
      <c r="Q65" s="418">
        <v>1.37306127116183</v>
      </c>
      <c r="R65" s="418">
        <v>7.3204179793055296E-2</v>
      </c>
      <c r="S65" s="417">
        <v>9.4875049162122895</v>
      </c>
      <c r="T65" s="418">
        <v>7.07264093966403</v>
      </c>
      <c r="U65" s="418">
        <v>1.49767055002869</v>
      </c>
      <c r="V65" s="417">
        <v>53564.4733109382</v>
      </c>
      <c r="W65" s="418">
        <v>8524.1151102098793</v>
      </c>
      <c r="X65" s="418">
        <v>0.40347050578747901</v>
      </c>
      <c r="Y65" s="417">
        <v>368.143035737236</v>
      </c>
      <c r="Z65" s="418">
        <v>377.87653510741802</v>
      </c>
      <c r="AA65" s="418">
        <v>0.83666696972968002</v>
      </c>
      <c r="AB65" s="417">
        <v>135203.01359415299</v>
      </c>
      <c r="AC65" s="419">
        <v>16571.564579751601</v>
      </c>
      <c r="AD65" s="419">
        <v>1.04222815440947</v>
      </c>
      <c r="AE65" s="417">
        <v>277274.82675253798</v>
      </c>
      <c r="AF65" s="419">
        <v>20273.352942595298</v>
      </c>
      <c r="AG65" s="419">
        <v>642.47260574799998</v>
      </c>
      <c r="AH65" s="417">
        <v>45.411209940712901</v>
      </c>
      <c r="AI65" s="419">
        <v>19.8707990780477</v>
      </c>
      <c r="AJ65" s="419">
        <v>3.74562305134971</v>
      </c>
      <c r="AK65" s="417">
        <v>635.07560980641802</v>
      </c>
      <c r="AL65" s="419">
        <v>210.42308099060699</v>
      </c>
      <c r="AM65" s="419">
        <v>33.174217760174301</v>
      </c>
      <c r="AN65" s="417">
        <v>80.088350392479896</v>
      </c>
      <c r="AO65" s="419">
        <v>184.27509114788</v>
      </c>
      <c r="AP65" s="419">
        <v>55.417840966641599</v>
      </c>
      <c r="AQ65" s="417">
        <v>2978.83120027207</v>
      </c>
      <c r="AR65" s="419">
        <v>2554.7492797664499</v>
      </c>
      <c r="AS65" s="419">
        <v>1.05991711834747</v>
      </c>
      <c r="AT65" s="417">
        <v>52791.5758790607</v>
      </c>
      <c r="AU65" s="419">
        <v>12277.719761025801</v>
      </c>
      <c r="AV65" s="419">
        <v>38.420958342589998</v>
      </c>
      <c r="AW65" s="417">
        <v>3.4127812281310899</v>
      </c>
      <c r="AX65" s="419">
        <v>1.19861723909509</v>
      </c>
      <c r="AY65" s="419">
        <v>0.17459588589508901</v>
      </c>
      <c r="AZ65" s="417">
        <v>369.665764278697</v>
      </c>
      <c r="BA65" s="419">
        <v>393.68814632029802</v>
      </c>
      <c r="BB65" s="419">
        <v>0.58350632727416696</v>
      </c>
      <c r="BC65" s="417">
        <v>0.312207390232073</v>
      </c>
      <c r="BD65" s="419">
        <v>0.67157196942489505</v>
      </c>
      <c r="BE65" s="419">
        <v>0.14664284047987899</v>
      </c>
      <c r="BF65" s="417">
        <v>10.994147540127701</v>
      </c>
      <c r="BG65" s="419">
        <v>34.735388490471799</v>
      </c>
      <c r="BH65" s="419">
        <v>5.6699820332009203</v>
      </c>
      <c r="BI65" s="417">
        <v>43.604107676492603</v>
      </c>
      <c r="BJ65" s="419">
        <v>28.212058907264002</v>
      </c>
      <c r="BK65" s="419">
        <v>0.20862571723085199</v>
      </c>
      <c r="BL65" s="417">
        <v>3475.2932140695798</v>
      </c>
      <c r="BM65" s="419">
        <v>1997.4543751127301</v>
      </c>
      <c r="BN65" s="419">
        <v>1.2495770661946899</v>
      </c>
      <c r="BO65" s="417">
        <v>3215.53552423268</v>
      </c>
      <c r="BP65" s="419">
        <v>2016.9582450053299</v>
      </c>
      <c r="BQ65" s="419">
        <v>2.2451533061354598</v>
      </c>
      <c r="BR65" s="417">
        <v>0.56454741856496904</v>
      </c>
      <c r="BS65" s="419">
        <v>0.41431849504532697</v>
      </c>
      <c r="BT65" s="419">
        <v>1.05318695453316E-2</v>
      </c>
      <c r="BU65" s="420">
        <v>1.0342032830613499</v>
      </c>
      <c r="BV65" s="419">
        <v>3.35494184300078</v>
      </c>
      <c r="BW65" s="419">
        <v>1.0342032830613499</v>
      </c>
      <c r="BX65" s="417">
        <v>0.94560978281927599</v>
      </c>
      <c r="BY65" s="419">
        <v>0.80808880242980696</v>
      </c>
      <c r="BZ65" s="419">
        <v>5.4936028353243002E-2</v>
      </c>
      <c r="CA65" s="417">
        <v>9.3261980268344704</v>
      </c>
      <c r="CB65" s="419">
        <v>3.6452371354644302</v>
      </c>
      <c r="CC65" s="419">
        <v>0.19936478669681801</v>
      </c>
      <c r="CD65" s="417">
        <v>84.853512180246</v>
      </c>
      <c r="CE65" s="419">
        <v>55.473929841404797</v>
      </c>
      <c r="CF65" s="419">
        <v>2.1463506737299499E-2</v>
      </c>
      <c r="CG65" s="417">
        <v>1.1647817850589</v>
      </c>
      <c r="CH65" s="419">
        <v>0.87982793471713305</v>
      </c>
      <c r="CI65" s="419">
        <v>0.15071256745745701</v>
      </c>
      <c r="CJ65" s="420">
        <v>4.4485799011140199E-2</v>
      </c>
      <c r="CK65" s="419">
        <v>0.33163490036514898</v>
      </c>
      <c r="CL65" s="419">
        <v>4.4485799011140199E-2</v>
      </c>
      <c r="CM65" s="417">
        <v>1.5811509578008001</v>
      </c>
      <c r="CN65" s="419">
        <v>2.74069970148099</v>
      </c>
      <c r="CO65" s="419">
        <v>1.55347465022716E-2</v>
      </c>
      <c r="CP65" s="417">
        <v>1043.2873963155</v>
      </c>
      <c r="CQ65" s="419">
        <v>132.309257810243</v>
      </c>
      <c r="CR65" s="419">
        <v>1.9411593472851402E-2</v>
      </c>
      <c r="CS65" s="417">
        <v>0.32636536260933602</v>
      </c>
      <c r="CT65" s="419">
        <v>0.185282684730599</v>
      </c>
      <c r="CU65" s="419">
        <v>5.1628672318043802E-3</v>
      </c>
      <c r="CV65" s="417">
        <v>0.80817656478031996</v>
      </c>
      <c r="CW65" s="419">
        <v>1.2530574128999601</v>
      </c>
      <c r="CX65" s="419">
        <v>9.3985294507517407E-3</v>
      </c>
      <c r="CY65" s="417">
        <v>0.187647190087945</v>
      </c>
      <c r="CZ65" s="419">
        <v>0.28655983820165398</v>
      </c>
      <c r="DA65" s="419">
        <v>0</v>
      </c>
      <c r="DB65" s="417">
        <v>2.1197338544632599E-2</v>
      </c>
      <c r="DC65" s="419">
        <v>9.7309855990503305E-2</v>
      </c>
      <c r="DD65" s="419">
        <v>1.30026802213243E-2</v>
      </c>
      <c r="DE65" s="417">
        <v>0.39287725746476698</v>
      </c>
      <c r="DF65" s="419">
        <v>0.38041927624591598</v>
      </c>
      <c r="DG65" s="419">
        <v>1.5638600027253299E-2</v>
      </c>
      <c r="DH65" s="417">
        <v>3.3532616882146302E-2</v>
      </c>
      <c r="DI65" s="419">
        <v>8.3493934347177598E-2</v>
      </c>
      <c r="DJ65" s="419">
        <v>1.01959844482518E-2</v>
      </c>
      <c r="DK65" s="417">
        <v>893.87412036073999</v>
      </c>
      <c r="DL65" s="419">
        <v>838.88185555450104</v>
      </c>
      <c r="DM65" s="419">
        <v>1.8002576735033599E-2</v>
      </c>
      <c r="DN65" s="417">
        <v>6.4874631926749897</v>
      </c>
      <c r="DO65" s="419">
        <v>1.2272729579519599</v>
      </c>
      <c r="DP65" s="419">
        <v>2.5258788996446102E-3</v>
      </c>
      <c r="DQ65" s="417">
        <v>11.197562192208</v>
      </c>
      <c r="DR65" s="419">
        <v>1.9857590442017199</v>
      </c>
      <c r="DS65" s="419">
        <v>1.51043397273799E-3</v>
      </c>
      <c r="DT65" s="417">
        <v>1.07813737819846</v>
      </c>
      <c r="DU65" s="419">
        <v>0.30541919940421403</v>
      </c>
      <c r="DV65" s="419">
        <v>1.7361750956639999E-3</v>
      </c>
      <c r="DW65" s="417">
        <v>3.4526882099491498</v>
      </c>
      <c r="DX65" s="419">
        <v>1.3860204491853201</v>
      </c>
      <c r="DY65" s="419">
        <v>0</v>
      </c>
      <c r="DZ65" s="417">
        <v>0.44395699325670201</v>
      </c>
      <c r="EA65" s="419">
        <v>0.49167251106285498</v>
      </c>
      <c r="EB65" s="419">
        <v>8.5016996740821492E-3</v>
      </c>
      <c r="EC65" s="417">
        <v>7.7719076845099</v>
      </c>
      <c r="ED65" s="419">
        <v>1.2487174260285601</v>
      </c>
      <c r="EE65" s="419">
        <v>4.2866573112408301E-3</v>
      </c>
      <c r="EF65" s="417">
        <v>0.244559589602557</v>
      </c>
      <c r="EG65" s="419">
        <v>0.34486378889203201</v>
      </c>
      <c r="EH65" s="419">
        <v>8.7320301984267108E-3</v>
      </c>
      <c r="EI65" s="417">
        <v>2.1924166186054399E-2</v>
      </c>
      <c r="EJ65" s="419">
        <v>4.4237932838967299E-2</v>
      </c>
      <c r="EK65" s="419">
        <v>0</v>
      </c>
      <c r="EL65" s="417">
        <v>8.3470645617272896E-2</v>
      </c>
      <c r="EM65" s="419">
        <v>0.15724325930025301</v>
      </c>
      <c r="EN65" s="419">
        <v>0</v>
      </c>
      <c r="EO65" s="417">
        <v>1.4522526732276501E-2</v>
      </c>
      <c r="EP65" s="419">
        <v>2.8708464268060001E-2</v>
      </c>
      <c r="EQ65" s="419">
        <v>1.4539681468652E-3</v>
      </c>
      <c r="ER65" s="417">
        <v>1.85926002761885E-2</v>
      </c>
      <c r="ES65" s="419">
        <v>7.2528734775006903E-2</v>
      </c>
      <c r="ET65" s="419">
        <v>0</v>
      </c>
      <c r="EU65" s="417">
        <v>2.07405951475189E-3</v>
      </c>
      <c r="EV65" s="419">
        <v>1.23341907184236E-2</v>
      </c>
      <c r="EW65" s="419">
        <v>2.0517827480455802E-3</v>
      </c>
      <c r="EX65" s="417">
        <v>-2.7269852237966001E-3</v>
      </c>
      <c r="EY65" s="419">
        <v>3.6421514009858999E-4</v>
      </c>
      <c r="EZ65" s="419">
        <v>0</v>
      </c>
      <c r="FA65" s="420">
        <v>0</v>
      </c>
      <c r="FB65" s="419">
        <v>1.14065501776505E-2</v>
      </c>
      <c r="FC65" s="419">
        <v>2.4329670284841901E-3</v>
      </c>
      <c r="FD65" s="420">
        <v>0</v>
      </c>
      <c r="FE65" s="419">
        <v>5.8623869392460899E-2</v>
      </c>
      <c r="FF65" s="419">
        <v>0</v>
      </c>
      <c r="FG65" s="417">
        <v>9.7592524462174506</v>
      </c>
      <c r="FH65" s="419">
        <v>2.9696957343622699</v>
      </c>
      <c r="FI65" s="419">
        <v>6.6698154464768997E-3</v>
      </c>
      <c r="FJ65" s="420">
        <v>3.95491075298657E-4</v>
      </c>
      <c r="FK65" s="419">
        <v>2.54072028115832E-2</v>
      </c>
      <c r="FL65" s="419">
        <v>3.95491075298657E-4</v>
      </c>
      <c r="FM65" s="417">
        <v>6.1545314296393497E-3</v>
      </c>
      <c r="FN65" s="419">
        <v>2.4799940788404602E-2</v>
      </c>
      <c r="FO65" s="419">
        <v>2.99517970211771E-3</v>
      </c>
      <c r="FP65" s="420">
        <v>0</v>
      </c>
      <c r="FQ65" s="419">
        <v>5.5983443341099498E-5</v>
      </c>
      <c r="FR65" s="419">
        <v>0</v>
      </c>
    </row>
    <row r="66" spans="2:174">
      <c r="B66" s="73" t="s">
        <v>17</v>
      </c>
      <c r="C66" s="73" t="s">
        <v>51</v>
      </c>
      <c r="D66" s="143" t="s">
        <v>116</v>
      </c>
      <c r="E66" s="143">
        <v>35.299999999999997</v>
      </c>
      <c r="F66" s="143">
        <v>206</v>
      </c>
      <c r="G66" s="397" t="s">
        <v>322</v>
      </c>
      <c r="H66" s="73" t="s">
        <v>99</v>
      </c>
      <c r="I66" s="416" t="s">
        <v>1171</v>
      </c>
      <c r="J66" s="416">
        <v>2</v>
      </c>
      <c r="K66" s="416" t="s">
        <v>1159</v>
      </c>
      <c r="L66" s="416" t="s">
        <v>1161</v>
      </c>
      <c r="M66" s="421" t="s">
        <v>32</v>
      </c>
      <c r="N66" s="73">
        <v>6.7</v>
      </c>
      <c r="P66" s="417">
        <v>6.4103717835389098</v>
      </c>
      <c r="Q66" s="418">
        <v>9.6227040633639795</v>
      </c>
      <c r="R66" s="418">
        <v>6.4008073162726206E-2</v>
      </c>
      <c r="S66" s="417">
        <v>10.626363871288801</v>
      </c>
      <c r="T66" s="418">
        <v>8.0248914252557704</v>
      </c>
      <c r="U66" s="418">
        <v>1.4232949557353001</v>
      </c>
      <c r="V66" s="417">
        <v>43530.954698335598</v>
      </c>
      <c r="W66" s="418">
        <v>3012.6177766455498</v>
      </c>
      <c r="X66" s="418">
        <v>0.37894057978030499</v>
      </c>
      <c r="Y66" s="417">
        <v>1380.8037064399</v>
      </c>
      <c r="Z66" s="418">
        <v>2177.5641807879801</v>
      </c>
      <c r="AA66" s="418">
        <v>0.89968151866810198</v>
      </c>
      <c r="AB66" s="417">
        <v>147918.458737357</v>
      </c>
      <c r="AC66" s="419">
        <v>7185.7280766214199</v>
      </c>
      <c r="AD66" s="419">
        <v>1.4441603903559399</v>
      </c>
      <c r="AE66" s="417">
        <v>259962.07890271401</v>
      </c>
      <c r="AF66" s="419">
        <v>7990.0206094770901</v>
      </c>
      <c r="AG66" s="419">
        <v>182.76301817999601</v>
      </c>
      <c r="AH66" s="417">
        <v>44.459198756398102</v>
      </c>
      <c r="AI66" s="419">
        <v>19.6545776926116</v>
      </c>
      <c r="AJ66" s="419">
        <v>3.1761436348286902</v>
      </c>
      <c r="AK66" s="417">
        <v>608.81292195223</v>
      </c>
      <c r="AL66" s="419">
        <v>235.062001956046</v>
      </c>
      <c r="AM66" s="419">
        <v>33.769585971015502</v>
      </c>
      <c r="AN66" s="417">
        <v>122.448066279842</v>
      </c>
      <c r="AO66" s="419">
        <v>256.65282260698098</v>
      </c>
      <c r="AP66" s="419">
        <v>56.253521690510098</v>
      </c>
      <c r="AQ66" s="417">
        <v>3275.7335835406798</v>
      </c>
      <c r="AR66" s="419">
        <v>508.22877014871801</v>
      </c>
      <c r="AS66" s="419">
        <v>0.91534658599576701</v>
      </c>
      <c r="AT66" s="417">
        <v>65308.931609421401</v>
      </c>
      <c r="AU66" s="419">
        <v>4719.3760790480801</v>
      </c>
      <c r="AV66" s="419">
        <v>39.586988874398799</v>
      </c>
      <c r="AW66" s="417">
        <v>2.8172842908934199</v>
      </c>
      <c r="AX66" s="419">
        <v>0.99406563003899095</v>
      </c>
      <c r="AY66" s="419">
        <v>0.17145343919772699</v>
      </c>
      <c r="AZ66" s="417">
        <v>341.50028526982697</v>
      </c>
      <c r="BA66" s="419">
        <v>151.730618680915</v>
      </c>
      <c r="BB66" s="419">
        <v>0.55542692941004901</v>
      </c>
      <c r="BC66" s="420">
        <v>0.13937050913672999</v>
      </c>
      <c r="BD66" s="419">
        <v>0.67625851138592097</v>
      </c>
      <c r="BE66" s="419">
        <v>0.13937050913672999</v>
      </c>
      <c r="BF66" s="417">
        <v>7.1999281761913396</v>
      </c>
      <c r="BG66" s="419">
        <v>24.0972566747662</v>
      </c>
      <c r="BH66" s="419">
        <v>6.78151349137163</v>
      </c>
      <c r="BI66" s="417">
        <v>102.147675463924</v>
      </c>
      <c r="BJ66" s="419">
        <v>129.02027409042901</v>
      </c>
      <c r="BK66" s="419">
        <v>0.23535906128209599</v>
      </c>
      <c r="BL66" s="417">
        <v>9838.2340436804898</v>
      </c>
      <c r="BM66" s="419">
        <v>12633.2228754713</v>
      </c>
      <c r="BN66" s="419">
        <v>1.28865950683634</v>
      </c>
      <c r="BO66" s="417">
        <v>9006.9035286680792</v>
      </c>
      <c r="BP66" s="419">
        <v>11248.696601461201</v>
      </c>
      <c r="BQ66" s="419">
        <v>1.8442663033264499</v>
      </c>
      <c r="BR66" s="417">
        <v>0.46242269918508999</v>
      </c>
      <c r="BS66" s="419">
        <v>0.60031897194448902</v>
      </c>
      <c r="BT66" s="419">
        <v>6.5003246528551797E-3</v>
      </c>
      <c r="BU66" s="420">
        <v>0.89844331835860503</v>
      </c>
      <c r="BV66" s="419">
        <v>2.9197305736802899</v>
      </c>
      <c r="BW66" s="419">
        <v>0.89844331835860503</v>
      </c>
      <c r="BX66" s="417">
        <v>0.90717119555205905</v>
      </c>
      <c r="BY66" s="419">
        <v>0.88030359231390798</v>
      </c>
      <c r="BZ66" s="419">
        <v>5.8114854185691803E-2</v>
      </c>
      <c r="CA66" s="417">
        <v>9.89072436115781</v>
      </c>
      <c r="CB66" s="419">
        <v>5.2050085672534498</v>
      </c>
      <c r="CC66" s="419">
        <v>0.22697670508307599</v>
      </c>
      <c r="CD66" s="417">
        <v>74.740873378283496</v>
      </c>
      <c r="CE66" s="419">
        <v>8.8945516145912809</v>
      </c>
      <c r="CF66" s="419">
        <v>1.98940794766349E-2</v>
      </c>
      <c r="CG66" s="417">
        <v>1.1016318744224201</v>
      </c>
      <c r="CH66" s="419">
        <v>0.88008393057682199</v>
      </c>
      <c r="CI66" s="419">
        <v>0.14412976275154499</v>
      </c>
      <c r="CJ66" s="420">
        <v>8.0842419946827601E-2</v>
      </c>
      <c r="CK66" s="419">
        <v>0.30761657656872798</v>
      </c>
      <c r="CL66" s="419">
        <v>8.0842419946827601E-2</v>
      </c>
      <c r="CM66" s="417">
        <v>0.99493217254966804</v>
      </c>
      <c r="CN66" s="419">
        <v>1.1163139462190299</v>
      </c>
      <c r="CO66" s="419">
        <v>1.6765906389730301E-2</v>
      </c>
      <c r="CP66" s="417">
        <v>948.05705849959304</v>
      </c>
      <c r="CQ66" s="419">
        <v>102.215039759433</v>
      </c>
      <c r="CR66" s="419">
        <v>1.7250628183880502E-2</v>
      </c>
      <c r="CS66" s="417">
        <v>0.72379709111148904</v>
      </c>
      <c r="CT66" s="419">
        <v>0.39651235133621598</v>
      </c>
      <c r="CU66" s="419">
        <v>6.5900987538671197E-3</v>
      </c>
      <c r="CV66" s="417">
        <v>0.34898926743509301</v>
      </c>
      <c r="CW66" s="419">
        <v>0.41082077709126602</v>
      </c>
      <c r="CX66" s="419">
        <v>1.16467675334707E-2</v>
      </c>
      <c r="CY66" s="417">
        <v>1.5546787298608001E-2</v>
      </c>
      <c r="CZ66" s="419">
        <v>3.6192347501608199E-2</v>
      </c>
      <c r="DA66" s="419">
        <v>0</v>
      </c>
      <c r="DB66" s="417">
        <v>1.5739697998608099E-2</v>
      </c>
      <c r="DC66" s="419">
        <v>0.10155154080569601</v>
      </c>
      <c r="DD66" s="419">
        <v>1.2470234574615E-2</v>
      </c>
      <c r="DE66" s="417">
        <v>0.53637715698407895</v>
      </c>
      <c r="DF66" s="419">
        <v>0.57321382542737598</v>
      </c>
      <c r="DG66" s="419">
        <v>1.6987578115844101E-2</v>
      </c>
      <c r="DH66" s="417">
        <v>1.7249727482518299E-2</v>
      </c>
      <c r="DI66" s="419">
        <v>6.3669048423742894E-2</v>
      </c>
      <c r="DJ66" s="419">
        <v>6.6070627903737503E-3</v>
      </c>
      <c r="DK66" s="417">
        <v>754.54319362263595</v>
      </c>
      <c r="DL66" s="419">
        <v>103.561346726198</v>
      </c>
      <c r="DM66" s="419">
        <v>1.1638300442945001E-2</v>
      </c>
      <c r="DN66" s="417">
        <v>4.1923364885021703</v>
      </c>
      <c r="DO66" s="419">
        <v>0.72779616618152898</v>
      </c>
      <c r="DP66" s="419">
        <v>0</v>
      </c>
      <c r="DQ66" s="417">
        <v>6.9411838814223303</v>
      </c>
      <c r="DR66" s="419">
        <v>1.41570721955579</v>
      </c>
      <c r="DS66" s="419">
        <v>1.9486850614873299E-3</v>
      </c>
      <c r="DT66" s="417">
        <v>0.73234905725593802</v>
      </c>
      <c r="DU66" s="419">
        <v>0.27789208134048499</v>
      </c>
      <c r="DV66" s="419">
        <v>2.2702710008092901E-3</v>
      </c>
      <c r="DW66" s="417">
        <v>2.7522985694561801</v>
      </c>
      <c r="DX66" s="419">
        <v>1.2180325526340801</v>
      </c>
      <c r="DY66" s="419">
        <v>9.1192366338061701E-3</v>
      </c>
      <c r="DZ66" s="417">
        <v>0.376835044037647</v>
      </c>
      <c r="EA66" s="419">
        <v>0.44129975243309</v>
      </c>
      <c r="EB66" s="419">
        <v>0</v>
      </c>
      <c r="EC66" s="417">
        <v>6.7574250883931102</v>
      </c>
      <c r="ED66" s="419">
        <v>1.30343647849821</v>
      </c>
      <c r="EE66" s="419">
        <v>2.3253892419687699E-3</v>
      </c>
      <c r="EF66" s="417">
        <v>0.26106374270535398</v>
      </c>
      <c r="EG66" s="419">
        <v>0.40876665747855601</v>
      </c>
      <c r="EH66" s="419">
        <v>0</v>
      </c>
      <c r="EI66" s="417">
        <v>3.2309529303511497E-2</v>
      </c>
      <c r="EJ66" s="419">
        <v>4.9014087582574202E-2</v>
      </c>
      <c r="EK66" s="419">
        <v>0</v>
      </c>
      <c r="EL66" s="417">
        <v>0.17389834864529499</v>
      </c>
      <c r="EM66" s="419">
        <v>0.24079942541997901</v>
      </c>
      <c r="EN66" s="419">
        <v>5.1186121132700798E-3</v>
      </c>
      <c r="EO66" s="417">
        <v>2.4078217679271301E-2</v>
      </c>
      <c r="EP66" s="419">
        <v>4.3155634212824999E-2</v>
      </c>
      <c r="EQ66" s="419">
        <v>1.3658138685097999E-3</v>
      </c>
      <c r="ER66" s="417">
        <v>5.66419294991325E-2</v>
      </c>
      <c r="ES66" s="419">
        <v>0.12358701800159499</v>
      </c>
      <c r="ET66" s="419">
        <v>0</v>
      </c>
      <c r="EU66" s="417">
        <v>6.4233429487530903E-3</v>
      </c>
      <c r="EV66" s="419">
        <v>2.2709512125098499E-2</v>
      </c>
      <c r="EW66" s="419">
        <v>1.2061361340399801E-3</v>
      </c>
      <c r="EX66" s="417">
        <v>4.0932615560758202E-2</v>
      </c>
      <c r="EY66" s="419">
        <v>0.13514137108854499</v>
      </c>
      <c r="EZ66" s="419">
        <v>1.11274472339468E-2</v>
      </c>
      <c r="FA66" s="420">
        <v>2.2088901436419098E-3</v>
      </c>
      <c r="FB66" s="419">
        <v>1.9347200420275799E-2</v>
      </c>
      <c r="FC66" s="419">
        <v>2.2088901436419098E-3</v>
      </c>
      <c r="FD66" s="420">
        <v>9.2797345898009993E-3</v>
      </c>
      <c r="FE66" s="419">
        <v>1.11548601986037E-3</v>
      </c>
      <c r="FF66" s="419">
        <v>9.2797345898009993E-3</v>
      </c>
      <c r="FG66" s="417">
        <v>9.1291612319588893</v>
      </c>
      <c r="FH66" s="419">
        <v>1.8274700006590501</v>
      </c>
      <c r="FI66" s="419">
        <v>1.0424808702259199E-2</v>
      </c>
      <c r="FJ66" s="417">
        <v>5.2640603722528103E-3</v>
      </c>
      <c r="FK66" s="419">
        <v>3.0808562552819801E-2</v>
      </c>
      <c r="FL66" s="419">
        <v>3.3423399436589099E-3</v>
      </c>
      <c r="FM66" s="417">
        <v>2.63995808216291E-2</v>
      </c>
      <c r="FN66" s="419">
        <v>5.6538981158702602E-2</v>
      </c>
      <c r="FO66" s="419">
        <v>0</v>
      </c>
      <c r="FP66" s="417">
        <v>1.59606129661511E-3</v>
      </c>
      <c r="FQ66" s="419">
        <v>1.33622448080179E-2</v>
      </c>
      <c r="FR66" s="419">
        <v>1.2914967750442801E-3</v>
      </c>
    </row>
    <row r="67" spans="2:174">
      <c r="B67" s="73" t="s">
        <v>17</v>
      </c>
      <c r="C67" s="73" t="s">
        <v>51</v>
      </c>
      <c r="D67" s="143" t="s">
        <v>116</v>
      </c>
      <c r="E67" s="73">
        <v>35.299999999999997</v>
      </c>
      <c r="F67" s="143">
        <v>206</v>
      </c>
      <c r="G67" s="397" t="s">
        <v>322</v>
      </c>
      <c r="H67" s="73" t="s">
        <v>99</v>
      </c>
      <c r="I67" s="416" t="s">
        <v>1171</v>
      </c>
      <c r="J67" s="416">
        <v>2</v>
      </c>
      <c r="K67" s="416" t="s">
        <v>1159</v>
      </c>
      <c r="L67" s="416" t="s">
        <v>1161</v>
      </c>
      <c r="M67" s="421" t="s">
        <v>32</v>
      </c>
      <c r="N67" s="73">
        <v>6.7</v>
      </c>
      <c r="P67" s="417">
        <v>3.5025574506642498</v>
      </c>
      <c r="Q67" s="418">
        <v>3.4355249387587401</v>
      </c>
      <c r="R67" s="418">
        <v>6.4008073162726206E-2</v>
      </c>
      <c r="S67" s="417">
        <v>8.89122609623473</v>
      </c>
      <c r="T67" s="418">
        <v>7.2467349413679303</v>
      </c>
      <c r="U67" s="418">
        <v>1.4232949557353001</v>
      </c>
      <c r="V67" s="417">
        <v>45331.115691755003</v>
      </c>
      <c r="W67" s="418">
        <v>6238.32816706418</v>
      </c>
      <c r="X67" s="418">
        <v>0.37894057978030499</v>
      </c>
      <c r="Y67" s="417">
        <v>636.99940903826405</v>
      </c>
      <c r="Z67" s="418">
        <v>1108.57031258755</v>
      </c>
      <c r="AA67" s="418">
        <v>0.89968151866810198</v>
      </c>
      <c r="AB67" s="417">
        <v>144380.86718594201</v>
      </c>
      <c r="AC67" s="419">
        <v>11216.2782805814</v>
      </c>
      <c r="AD67" s="419">
        <v>1.4441603903559399</v>
      </c>
      <c r="AE67" s="417">
        <v>266261.27856865601</v>
      </c>
      <c r="AF67" s="419">
        <v>13722.817034363399</v>
      </c>
      <c r="AG67" s="419">
        <v>182.76301817999601</v>
      </c>
      <c r="AH67" s="417">
        <v>57.325000802448599</v>
      </c>
      <c r="AI67" s="419">
        <v>55.638783328023898</v>
      </c>
      <c r="AJ67" s="419">
        <v>3.1761436348286902</v>
      </c>
      <c r="AK67" s="417">
        <v>515.97875259949399</v>
      </c>
      <c r="AL67" s="419">
        <v>182.82736082833901</v>
      </c>
      <c r="AM67" s="419">
        <v>33.769585971015502</v>
      </c>
      <c r="AN67" s="417">
        <v>89.950673866804294</v>
      </c>
      <c r="AO67" s="419">
        <v>234.00785715537</v>
      </c>
      <c r="AP67" s="419">
        <v>56.253521690510098</v>
      </c>
      <c r="AQ67" s="417">
        <v>3880.5085121847301</v>
      </c>
      <c r="AR67" s="419">
        <v>2145.2043649525799</v>
      </c>
      <c r="AS67" s="419">
        <v>0.91534658599576701</v>
      </c>
      <c r="AT67" s="417">
        <v>64107.698191141302</v>
      </c>
      <c r="AU67" s="419">
        <v>5764.7091426132602</v>
      </c>
      <c r="AV67" s="419">
        <v>39.586988874398799</v>
      </c>
      <c r="AW67" s="417">
        <v>3.0168478158206402</v>
      </c>
      <c r="AX67" s="419">
        <v>0.85940353513486301</v>
      </c>
      <c r="AY67" s="419">
        <v>0.17145343919772699</v>
      </c>
      <c r="AZ67" s="417">
        <v>397.03259462609799</v>
      </c>
      <c r="BA67" s="419">
        <v>257.430630350998</v>
      </c>
      <c r="BB67" s="419">
        <v>0.55542692941004901</v>
      </c>
      <c r="BC67" s="420">
        <v>0.14000000000000001</v>
      </c>
      <c r="BD67" s="419">
        <v>0.56660752449664398</v>
      </c>
      <c r="BE67" s="419">
        <v>0.13937050913672999</v>
      </c>
      <c r="BF67" s="420">
        <v>6.78151349137163</v>
      </c>
      <c r="BG67" s="419">
        <v>22.211806046125599</v>
      </c>
      <c r="BH67" s="419">
        <v>6.78151349137163</v>
      </c>
      <c r="BI67" s="417">
        <v>60.590868585776498</v>
      </c>
      <c r="BJ67" s="419">
        <v>68.427319922173197</v>
      </c>
      <c r="BK67" s="419">
        <v>0.23535906128209599</v>
      </c>
      <c r="BL67" s="417">
        <v>4670.4451960839797</v>
      </c>
      <c r="BM67" s="419">
        <v>4418.5021543994799</v>
      </c>
      <c r="BN67" s="419">
        <v>1.28865950683634</v>
      </c>
      <c r="BO67" s="417">
        <v>4344.7081978979104</v>
      </c>
      <c r="BP67" s="419">
        <v>4022.5126256010099</v>
      </c>
      <c r="BQ67" s="419">
        <v>1.8442663033264499</v>
      </c>
      <c r="BR67" s="417">
        <v>0.38777799242404098</v>
      </c>
      <c r="BS67" s="419">
        <v>0.48950977400677498</v>
      </c>
      <c r="BT67" s="419">
        <v>6.5003246528551797E-3</v>
      </c>
      <c r="BU67" s="420">
        <v>0.89844331835860503</v>
      </c>
      <c r="BV67" s="419">
        <v>2.9912023822290199</v>
      </c>
      <c r="BW67" s="419">
        <v>0.89844331835860503</v>
      </c>
      <c r="BX67" s="417">
        <v>0.92811826811920595</v>
      </c>
      <c r="BY67" s="419">
        <v>1.16649277829425</v>
      </c>
      <c r="BZ67" s="419">
        <v>5.8114854185691803E-2</v>
      </c>
      <c r="CA67" s="417">
        <v>9.5231347757794502</v>
      </c>
      <c r="CB67" s="419">
        <v>3.6405424617303002</v>
      </c>
      <c r="CC67" s="419">
        <v>0.22697670508307599</v>
      </c>
      <c r="CD67" s="417">
        <v>74.577518407851002</v>
      </c>
      <c r="CE67" s="419">
        <v>12.033216757143</v>
      </c>
      <c r="CF67" s="419">
        <v>1.98940794766349E-2</v>
      </c>
      <c r="CG67" s="417">
        <v>1.1438725063803901</v>
      </c>
      <c r="CH67" s="419">
        <v>0.84593610049585699</v>
      </c>
      <c r="CI67" s="419">
        <v>0.14412976275154499</v>
      </c>
      <c r="CJ67" s="420">
        <v>8.0842419946827601E-2</v>
      </c>
      <c r="CK67" s="419">
        <v>0.26278686175516103</v>
      </c>
      <c r="CL67" s="419">
        <v>8.0842419946827601E-2</v>
      </c>
      <c r="CM67" s="417">
        <v>0.93076978231635898</v>
      </c>
      <c r="CN67" s="419">
        <v>0.910256302681</v>
      </c>
      <c r="CO67" s="419">
        <v>1.6765906389730301E-2</v>
      </c>
      <c r="CP67" s="417">
        <v>946.944960997252</v>
      </c>
      <c r="CQ67" s="419">
        <v>112.75008452523601</v>
      </c>
      <c r="CR67" s="419">
        <v>1.7250628183880502E-2</v>
      </c>
      <c r="CS67" s="417">
        <v>0.78031466476061895</v>
      </c>
      <c r="CT67" s="419">
        <v>0.369181432704348</v>
      </c>
      <c r="CU67" s="419">
        <v>6.5900987538671197E-3</v>
      </c>
      <c r="CV67" s="417">
        <v>0.99032077593051104</v>
      </c>
      <c r="CW67" s="419">
        <v>1.39126686415213</v>
      </c>
      <c r="CX67" s="419">
        <v>1.16467675334707E-2</v>
      </c>
      <c r="CY67" s="417">
        <v>0.10353083311210599</v>
      </c>
      <c r="CZ67" s="419">
        <v>0.18774638469376001</v>
      </c>
      <c r="DA67" s="419">
        <v>0</v>
      </c>
      <c r="DB67" s="417">
        <v>4.1501865679913701E-2</v>
      </c>
      <c r="DC67" s="419">
        <v>0.14576005570310499</v>
      </c>
      <c r="DD67" s="419">
        <v>1.2470234574615E-2</v>
      </c>
      <c r="DE67" s="417">
        <v>0.66785199307022802</v>
      </c>
      <c r="DF67" s="419">
        <v>0.69215073683332695</v>
      </c>
      <c r="DG67" s="419">
        <v>1.6987578115844101E-2</v>
      </c>
      <c r="DH67" s="417">
        <v>2.4311876139518698E-2</v>
      </c>
      <c r="DI67" s="419">
        <v>8.1598264984334298E-2</v>
      </c>
      <c r="DJ67" s="419">
        <v>6.6070627903737503E-3</v>
      </c>
      <c r="DK67" s="417">
        <v>746.46785452512904</v>
      </c>
      <c r="DL67" s="419">
        <v>128.87000563614001</v>
      </c>
      <c r="DM67" s="419">
        <v>1.1638300442945001E-2</v>
      </c>
      <c r="DN67" s="417">
        <v>4.7835102677001498</v>
      </c>
      <c r="DO67" s="419">
        <v>1.11229100345136</v>
      </c>
      <c r="DP67" s="419">
        <v>0</v>
      </c>
      <c r="DQ67" s="417">
        <v>8.9022331839953406</v>
      </c>
      <c r="DR67" s="419">
        <v>2.4042278084083799</v>
      </c>
      <c r="DS67" s="419">
        <v>1.9486850614873299E-3</v>
      </c>
      <c r="DT67" s="417">
        <v>0.90921787997803005</v>
      </c>
      <c r="DU67" s="419">
        <v>0.31952488472000301</v>
      </c>
      <c r="DV67" s="419">
        <v>2.2702710008092901E-3</v>
      </c>
      <c r="DW67" s="417">
        <v>3.3071155608831799</v>
      </c>
      <c r="DX67" s="419">
        <v>1.72600870346893</v>
      </c>
      <c r="DY67" s="419">
        <v>9.1192366338061701E-3</v>
      </c>
      <c r="DZ67" s="417">
        <v>0.49118994803164301</v>
      </c>
      <c r="EA67" s="419">
        <v>0.50290926215033505</v>
      </c>
      <c r="EB67" s="419">
        <v>0</v>
      </c>
      <c r="EC67" s="417">
        <v>6.6404516608034498</v>
      </c>
      <c r="ED67" s="419">
        <v>1.39901136125349</v>
      </c>
      <c r="EE67" s="419">
        <v>2.3253892419687699E-3</v>
      </c>
      <c r="EF67" s="417">
        <v>0.35161358731339398</v>
      </c>
      <c r="EG67" s="419">
        <v>0.48071229170937002</v>
      </c>
      <c r="EH67" s="419">
        <v>0</v>
      </c>
      <c r="EI67" s="417">
        <v>4.2033347897085703E-2</v>
      </c>
      <c r="EJ67" s="419">
        <v>6.3331804664920999E-2</v>
      </c>
      <c r="EK67" s="419">
        <v>0</v>
      </c>
      <c r="EL67" s="417">
        <v>0.16321724897733</v>
      </c>
      <c r="EM67" s="419">
        <v>0.255112559356031</v>
      </c>
      <c r="EN67" s="419">
        <v>5.1186121132700798E-3</v>
      </c>
      <c r="EO67" s="417">
        <v>3.11385658370949E-2</v>
      </c>
      <c r="EP67" s="419">
        <v>5.1176535062312997E-2</v>
      </c>
      <c r="EQ67" s="419">
        <v>1.3658138685097999E-3</v>
      </c>
      <c r="ER67" s="417">
        <v>8.2263875777447606E-2</v>
      </c>
      <c r="ES67" s="419">
        <v>0.14613725549218201</v>
      </c>
      <c r="ET67" s="419">
        <v>0</v>
      </c>
      <c r="EU67" s="417">
        <v>1.0640471253315501E-2</v>
      </c>
      <c r="EV67" s="419">
        <v>2.8737908540294999E-2</v>
      </c>
      <c r="EW67" s="419">
        <v>1.2061361340399801E-3</v>
      </c>
      <c r="EX67" s="417">
        <v>3.5656599546347499E-2</v>
      </c>
      <c r="EY67" s="419">
        <v>0.112365207095663</v>
      </c>
      <c r="EZ67" s="419">
        <v>1.11274472339468E-2</v>
      </c>
      <c r="FA67" s="420">
        <v>0</v>
      </c>
      <c r="FB67" s="419">
        <v>2.1541090671240201E-2</v>
      </c>
      <c r="FC67" s="419">
        <v>2.2088901436419098E-3</v>
      </c>
      <c r="FD67" s="420">
        <v>9.2797345898009993E-3</v>
      </c>
      <c r="FE67" s="419">
        <v>5.1439007690414602E-2</v>
      </c>
      <c r="FF67" s="419">
        <v>9.2797345898009993E-3</v>
      </c>
      <c r="FG67" s="417">
        <v>9.0262492288846907</v>
      </c>
      <c r="FH67" s="419">
        <v>2.1231352587972299</v>
      </c>
      <c r="FI67" s="419">
        <v>1.0424808702259199E-2</v>
      </c>
      <c r="FJ67" s="420">
        <v>3.3423399436589099E-3</v>
      </c>
      <c r="FK67" s="419">
        <v>2.4284852509647101E-2</v>
      </c>
      <c r="FL67" s="419">
        <v>3.3423399436589099E-3</v>
      </c>
      <c r="FM67" s="417">
        <v>4.8505790437408498E-2</v>
      </c>
      <c r="FN67" s="419">
        <v>9.3252943254218096E-2</v>
      </c>
      <c r="FO67" s="419">
        <v>0</v>
      </c>
      <c r="FP67" s="417">
        <v>3.7111709247240501E-3</v>
      </c>
      <c r="FQ67" s="419">
        <v>1.9443541619295599E-2</v>
      </c>
      <c r="FR67" s="419">
        <v>1.2914967750442801E-3</v>
      </c>
    </row>
    <row r="68" spans="2:174">
      <c r="B68" s="73" t="s">
        <v>17</v>
      </c>
      <c r="C68" s="73" t="s">
        <v>51</v>
      </c>
      <c r="D68" s="143" t="s">
        <v>116</v>
      </c>
      <c r="E68" s="143">
        <v>35.299999999999997</v>
      </c>
      <c r="F68" s="143">
        <v>206</v>
      </c>
      <c r="G68" s="397" t="s">
        <v>322</v>
      </c>
      <c r="H68" s="73" t="s">
        <v>99</v>
      </c>
      <c r="I68" s="416" t="s">
        <v>1171</v>
      </c>
      <c r="J68" s="416">
        <v>2</v>
      </c>
      <c r="K68" s="416" t="s">
        <v>1159</v>
      </c>
      <c r="L68" s="416" t="s">
        <v>1161</v>
      </c>
      <c r="M68" s="421" t="s">
        <v>32</v>
      </c>
      <c r="N68" s="73">
        <v>6.7</v>
      </c>
      <c r="P68" s="417">
        <v>1.75999730845388</v>
      </c>
      <c r="Q68" s="418">
        <v>1.2691964222363501</v>
      </c>
      <c r="R68" s="418">
        <v>6.4008073162726206E-2</v>
      </c>
      <c r="S68" s="417">
        <v>8.8747840205364703</v>
      </c>
      <c r="T68" s="418">
        <v>6.2298633347494698</v>
      </c>
      <c r="U68" s="418">
        <v>1.4232949557353001</v>
      </c>
      <c r="V68" s="417">
        <v>46070.789393026098</v>
      </c>
      <c r="W68" s="418">
        <v>8181.1628013792097</v>
      </c>
      <c r="X68" s="418">
        <v>0.37894057978030499</v>
      </c>
      <c r="Y68" s="417">
        <v>536.71017281921297</v>
      </c>
      <c r="Z68" s="418">
        <v>758.61760343294304</v>
      </c>
      <c r="AA68" s="418">
        <v>0.89968151866810198</v>
      </c>
      <c r="AB68" s="417">
        <v>147745.96749393901</v>
      </c>
      <c r="AC68" s="419">
        <v>14863.385458945</v>
      </c>
      <c r="AD68" s="419">
        <v>1.4441603903559399</v>
      </c>
      <c r="AE68" s="417">
        <v>263664.53588477999</v>
      </c>
      <c r="AF68" s="419">
        <v>16892.339236641201</v>
      </c>
      <c r="AG68" s="419">
        <v>182.76301817999601</v>
      </c>
      <c r="AH68" s="417">
        <v>90.945166650002093</v>
      </c>
      <c r="AI68" s="419">
        <v>150.83889244426899</v>
      </c>
      <c r="AJ68" s="419">
        <v>3.1761436348286902</v>
      </c>
      <c r="AK68" s="417">
        <v>520.53900920026797</v>
      </c>
      <c r="AL68" s="419">
        <v>160.30789150567301</v>
      </c>
      <c r="AM68" s="419">
        <v>33.769585971015502</v>
      </c>
      <c r="AN68" s="417">
        <v>74.782153574610703</v>
      </c>
      <c r="AO68" s="419">
        <v>176.923003503796</v>
      </c>
      <c r="AP68" s="419">
        <v>56.253521690510098</v>
      </c>
      <c r="AQ68" s="417">
        <v>2609.44677463679</v>
      </c>
      <c r="AR68" s="419">
        <v>619.52186566454395</v>
      </c>
      <c r="AS68" s="419">
        <v>0.91534658599576701</v>
      </c>
      <c r="AT68" s="417">
        <v>64060.746679327203</v>
      </c>
      <c r="AU68" s="419">
        <v>7344.0215709385702</v>
      </c>
      <c r="AV68" s="419">
        <v>39.586988874398799</v>
      </c>
      <c r="AW68" s="417">
        <v>2.9077468506531501</v>
      </c>
      <c r="AX68" s="419">
        <v>1.0895022283500999</v>
      </c>
      <c r="AY68" s="419">
        <v>0.17145343919772699</v>
      </c>
      <c r="AZ68" s="417">
        <v>343.72419767175199</v>
      </c>
      <c r="BA68" s="419">
        <v>158.62626536848299</v>
      </c>
      <c r="BB68" s="419">
        <v>0.55542692941004901</v>
      </c>
      <c r="BC68" s="417">
        <v>0.20513531216300199</v>
      </c>
      <c r="BD68" s="419">
        <v>0.493256386635331</v>
      </c>
      <c r="BE68" s="419">
        <v>0.13937050913672999</v>
      </c>
      <c r="BF68" s="417">
        <v>8.1584830949216194</v>
      </c>
      <c r="BG68" s="419">
        <v>18.810960342542501</v>
      </c>
      <c r="BH68" s="419">
        <v>6.78151349137163</v>
      </c>
      <c r="BI68" s="417">
        <v>49.7468875501025</v>
      </c>
      <c r="BJ68" s="419">
        <v>46.466241970097698</v>
      </c>
      <c r="BK68" s="419">
        <v>0.23535906128209599</v>
      </c>
      <c r="BL68" s="417">
        <v>3441.0397420412501</v>
      </c>
      <c r="BM68" s="419">
        <v>1293.5293256636</v>
      </c>
      <c r="BN68" s="419">
        <v>1.28865950683634</v>
      </c>
      <c r="BO68" s="417">
        <v>3066.0631352482301</v>
      </c>
      <c r="BP68" s="419">
        <v>1158.1220479403601</v>
      </c>
      <c r="BQ68" s="419">
        <v>1.8442663033264499</v>
      </c>
      <c r="BR68" s="417">
        <v>0.26413262062246401</v>
      </c>
      <c r="BS68" s="419">
        <v>0.228947110860764</v>
      </c>
      <c r="BT68" s="419">
        <v>6.5003246528551797E-3</v>
      </c>
      <c r="BU68" s="417">
        <v>1.2483138269468499</v>
      </c>
      <c r="BV68" s="419">
        <v>3.3609098001286899</v>
      </c>
      <c r="BW68" s="419">
        <v>0.89844331835860503</v>
      </c>
      <c r="BX68" s="417">
        <v>0.80078056953407994</v>
      </c>
      <c r="BY68" s="419">
        <v>0.468242359242874</v>
      </c>
      <c r="BZ68" s="419">
        <v>5.8114854185691803E-2</v>
      </c>
      <c r="CA68" s="417">
        <v>8.4213492375157504</v>
      </c>
      <c r="CB68" s="419">
        <v>3.1651502703786498</v>
      </c>
      <c r="CC68" s="419">
        <v>0.22697670508307599</v>
      </c>
      <c r="CD68" s="417">
        <v>67.895504986709398</v>
      </c>
      <c r="CE68" s="419">
        <v>11.8609440331975</v>
      </c>
      <c r="CF68" s="419">
        <v>1.98940794766349E-2</v>
      </c>
      <c r="CG68" s="417">
        <v>1.07108178559185</v>
      </c>
      <c r="CH68" s="419">
        <v>0.801519803987499</v>
      </c>
      <c r="CI68" s="419">
        <v>0.14412976275154499</v>
      </c>
      <c r="CJ68" s="420">
        <v>8.0842419946827601E-2</v>
      </c>
      <c r="CK68" s="419">
        <v>0.25337875561748002</v>
      </c>
      <c r="CL68" s="419">
        <v>8.0842419946827601E-2</v>
      </c>
      <c r="CM68" s="417">
        <v>0.51868609343880501</v>
      </c>
      <c r="CN68" s="419">
        <v>0.37695708677360401</v>
      </c>
      <c r="CO68" s="419">
        <v>1.6765906389730301E-2</v>
      </c>
      <c r="CP68" s="417">
        <v>944.20018595168801</v>
      </c>
      <c r="CQ68" s="419">
        <v>113.650960055498</v>
      </c>
      <c r="CR68" s="419">
        <v>1.7250628183880502E-2</v>
      </c>
      <c r="CS68" s="417">
        <v>0.86012226187409202</v>
      </c>
      <c r="CT68" s="419">
        <v>0.78572311853842203</v>
      </c>
      <c r="CU68" s="419">
        <v>6.5900987538671197E-3</v>
      </c>
      <c r="CV68" s="417">
        <v>0.59150082154685002</v>
      </c>
      <c r="CW68" s="419">
        <v>0.82294210200963502</v>
      </c>
      <c r="CX68" s="419">
        <v>1.16467675334707E-2</v>
      </c>
      <c r="CY68" s="417">
        <v>3.9281611456951901E-2</v>
      </c>
      <c r="CZ68" s="419">
        <v>5.8369733337156102E-2</v>
      </c>
      <c r="DA68" s="419">
        <v>0</v>
      </c>
      <c r="DB68" s="417">
        <v>2.7543380869667702E-2</v>
      </c>
      <c r="DC68" s="419">
        <v>0.107502995048084</v>
      </c>
      <c r="DD68" s="419">
        <v>1.2470234574615E-2</v>
      </c>
      <c r="DE68" s="417">
        <v>0.57833269631515305</v>
      </c>
      <c r="DF68" s="419">
        <v>0.58434684720656505</v>
      </c>
      <c r="DG68" s="419">
        <v>1.6987578115844101E-2</v>
      </c>
      <c r="DH68" s="420">
        <v>6.6070627903737503E-3</v>
      </c>
      <c r="DI68" s="419">
        <v>5.3159493535720997E-2</v>
      </c>
      <c r="DJ68" s="419">
        <v>6.6070627903737503E-3</v>
      </c>
      <c r="DK68" s="417">
        <v>626.50029491734097</v>
      </c>
      <c r="DL68" s="419">
        <v>107.988342331778</v>
      </c>
      <c r="DM68" s="419">
        <v>1.1638300442945001E-2</v>
      </c>
      <c r="DN68" s="417">
        <v>4.6507833373369403</v>
      </c>
      <c r="DO68" s="419">
        <v>0.88692898207463</v>
      </c>
      <c r="DP68" s="419">
        <v>0</v>
      </c>
      <c r="DQ68" s="417">
        <v>8.4430141053799996</v>
      </c>
      <c r="DR68" s="419">
        <v>1.7792672669645699</v>
      </c>
      <c r="DS68" s="419">
        <v>1.9486850614873299E-3</v>
      </c>
      <c r="DT68" s="417">
        <v>0.93348834218700805</v>
      </c>
      <c r="DU68" s="419">
        <v>0.27494767133769399</v>
      </c>
      <c r="DV68" s="419">
        <v>2.2702710008092901E-3</v>
      </c>
      <c r="DW68" s="417">
        <v>3.3742621875626901</v>
      </c>
      <c r="DX68" s="419">
        <v>1.5269317953786099</v>
      </c>
      <c r="DY68" s="419">
        <v>9.1192366338061701E-3</v>
      </c>
      <c r="DZ68" s="417">
        <v>0.52731193872715898</v>
      </c>
      <c r="EA68" s="419">
        <v>0.68016297202043996</v>
      </c>
      <c r="EB68" s="419">
        <v>0</v>
      </c>
      <c r="EC68" s="417">
        <v>6.9895684733362096</v>
      </c>
      <c r="ED68" s="419">
        <v>1.24497296508869</v>
      </c>
      <c r="EE68" s="419">
        <v>2.3253892419687699E-3</v>
      </c>
      <c r="EF68" s="417">
        <v>0.32114324835895702</v>
      </c>
      <c r="EG68" s="419">
        <v>0.41309781208371998</v>
      </c>
      <c r="EH68" s="419">
        <v>0</v>
      </c>
      <c r="EI68" s="417">
        <v>3.0668794245054001E-2</v>
      </c>
      <c r="EJ68" s="419">
        <v>4.7813390028671E-2</v>
      </c>
      <c r="EK68" s="419">
        <v>0</v>
      </c>
      <c r="EL68" s="417">
        <v>0.20894814651500199</v>
      </c>
      <c r="EM68" s="419">
        <v>0.2578322107196</v>
      </c>
      <c r="EN68" s="419">
        <v>5.1186121132700798E-3</v>
      </c>
      <c r="EO68" s="417">
        <v>4.7088892155889898E-2</v>
      </c>
      <c r="EP68" s="419">
        <v>7.6772577204159601E-2</v>
      </c>
      <c r="EQ68" s="419">
        <v>1.3658138685097999E-3</v>
      </c>
      <c r="ER68" s="417">
        <v>5.8142369020050898E-2</v>
      </c>
      <c r="ES68" s="419">
        <v>0.12757355722954999</v>
      </c>
      <c r="ET68" s="419">
        <v>0</v>
      </c>
      <c r="EU68" s="417">
        <v>4.80930870030129E-3</v>
      </c>
      <c r="EV68" s="419">
        <v>1.8027857075911601E-2</v>
      </c>
      <c r="EW68" s="419">
        <v>1.2061361340399801E-3</v>
      </c>
      <c r="EX68" s="417">
        <v>3.2225081407219101E-2</v>
      </c>
      <c r="EY68" s="419">
        <v>0.12083007218052801</v>
      </c>
      <c r="EZ68" s="419">
        <v>1.11274472339468E-2</v>
      </c>
      <c r="FA68" s="420">
        <v>0</v>
      </c>
      <c r="FB68" s="419">
        <v>3.6836685213392298E-2</v>
      </c>
      <c r="FC68" s="419">
        <v>2.2088901436419098E-3</v>
      </c>
      <c r="FD68" s="420">
        <v>9.2797345898009993E-3</v>
      </c>
      <c r="FE68" s="419">
        <v>3.6127212148410998E-2</v>
      </c>
      <c r="FF68" s="419">
        <v>9.2797345898009993E-3</v>
      </c>
      <c r="FG68" s="417">
        <v>8.9333514261762108</v>
      </c>
      <c r="FH68" s="419">
        <v>2.70149622231785</v>
      </c>
      <c r="FI68" s="419">
        <v>1.0424808702259199E-2</v>
      </c>
      <c r="FJ68" s="420">
        <v>3.3423399436589099E-3</v>
      </c>
      <c r="FK68" s="419">
        <v>2.4915737349228299E-2</v>
      </c>
      <c r="FL68" s="419">
        <v>3.3423399436589099E-3</v>
      </c>
      <c r="FM68" s="417">
        <v>2.2228725114471E-2</v>
      </c>
      <c r="FN68" s="419">
        <v>3.90383075020697E-2</v>
      </c>
      <c r="FO68" s="419">
        <v>0</v>
      </c>
      <c r="FP68" s="417">
        <v>3.8169687156649002E-3</v>
      </c>
      <c r="FQ68" s="419">
        <v>2.0192402617141898E-2</v>
      </c>
      <c r="FR68" s="419">
        <v>1.2914967750442801E-3</v>
      </c>
    </row>
    <row r="69" spans="2:174">
      <c r="B69" s="73" t="s">
        <v>17</v>
      </c>
      <c r="C69" s="73" t="s">
        <v>51</v>
      </c>
      <c r="D69" s="143" t="s">
        <v>116</v>
      </c>
      <c r="E69" s="73">
        <v>35.299999999999997</v>
      </c>
      <c r="F69" s="143">
        <v>206</v>
      </c>
      <c r="G69" s="397" t="s">
        <v>322</v>
      </c>
      <c r="H69" s="73" t="s">
        <v>99</v>
      </c>
      <c r="I69" s="416" t="s">
        <v>1171</v>
      </c>
      <c r="J69" s="416">
        <v>2</v>
      </c>
      <c r="K69" s="416" t="s">
        <v>1159</v>
      </c>
      <c r="L69" s="416" t="s">
        <v>1161</v>
      </c>
      <c r="M69" s="421" t="s">
        <v>32</v>
      </c>
      <c r="N69" s="73">
        <v>6.7</v>
      </c>
      <c r="P69" s="417">
        <v>2.4302795102158998</v>
      </c>
      <c r="Q69" s="418">
        <v>2.28428611633881</v>
      </c>
      <c r="R69" s="418">
        <v>6.4008073162726206E-2</v>
      </c>
      <c r="S69" s="417">
        <v>8.6030416357914792</v>
      </c>
      <c r="T69" s="418">
        <v>7.1726842359202001</v>
      </c>
      <c r="U69" s="418">
        <v>1.4232949557353001</v>
      </c>
      <c r="V69" s="417">
        <v>50758.372477898803</v>
      </c>
      <c r="W69" s="418">
        <v>10113.977140983199</v>
      </c>
      <c r="X69" s="418">
        <v>0.37894057978030499</v>
      </c>
      <c r="Y69" s="417">
        <v>308.98265656936297</v>
      </c>
      <c r="Z69" s="418">
        <v>542.47581509787904</v>
      </c>
      <c r="AA69" s="418">
        <v>0.89968151866810198</v>
      </c>
      <c r="AB69" s="417">
        <v>138526.98378381299</v>
      </c>
      <c r="AC69" s="419">
        <v>13185.6696811456</v>
      </c>
      <c r="AD69" s="419">
        <v>1.4441603903559399</v>
      </c>
      <c r="AE69" s="417">
        <v>274328.76060050097</v>
      </c>
      <c r="AF69" s="419">
        <v>17067.824627750899</v>
      </c>
      <c r="AG69" s="419">
        <v>182.76301817999601</v>
      </c>
      <c r="AH69" s="417">
        <v>79.813373700671704</v>
      </c>
      <c r="AI69" s="419">
        <v>121.166363696508</v>
      </c>
      <c r="AJ69" s="419">
        <v>3.1761436348286902</v>
      </c>
      <c r="AK69" s="417">
        <v>548.424167534052</v>
      </c>
      <c r="AL69" s="419">
        <v>467.372873318529</v>
      </c>
      <c r="AM69" s="419">
        <v>33.769585971015502</v>
      </c>
      <c r="AN69" s="417">
        <v>91.062668878143697</v>
      </c>
      <c r="AO69" s="419">
        <v>170.98446288075101</v>
      </c>
      <c r="AP69" s="419">
        <v>56.253521690510098</v>
      </c>
      <c r="AQ69" s="417">
        <v>2767.75883495775</v>
      </c>
      <c r="AR69" s="419">
        <v>720.65104409735795</v>
      </c>
      <c r="AS69" s="419">
        <v>0.91534658599576701</v>
      </c>
      <c r="AT69" s="417">
        <v>55332.727754732798</v>
      </c>
      <c r="AU69" s="419">
        <v>13543.943023920399</v>
      </c>
      <c r="AV69" s="419">
        <v>39.586988874398799</v>
      </c>
      <c r="AW69" s="417">
        <v>3.0971472054075302</v>
      </c>
      <c r="AX69" s="419">
        <v>1.0659465788842499</v>
      </c>
      <c r="AY69" s="419">
        <v>0.17145343919772699</v>
      </c>
      <c r="AZ69" s="417">
        <v>346.90011176249101</v>
      </c>
      <c r="BA69" s="419">
        <v>345.17668173273802</v>
      </c>
      <c r="BB69" s="419">
        <v>0.55542692941004901</v>
      </c>
      <c r="BC69" s="417">
        <v>0.21434363437505</v>
      </c>
      <c r="BD69" s="419">
        <v>0.55198391686834603</v>
      </c>
      <c r="BE69" s="419">
        <v>0.13937050913672999</v>
      </c>
      <c r="BF69" s="417">
        <v>10.4891964230423</v>
      </c>
      <c r="BG69" s="419">
        <v>28.115935281519899</v>
      </c>
      <c r="BH69" s="419">
        <v>6.78151349137163</v>
      </c>
      <c r="BI69" s="417">
        <v>44.7970523438131</v>
      </c>
      <c r="BJ69" s="419">
        <v>59.951744249693697</v>
      </c>
      <c r="BK69" s="419">
        <v>0.23535906128209599</v>
      </c>
      <c r="BL69" s="417">
        <v>4042.3235311795902</v>
      </c>
      <c r="BM69" s="419">
        <v>4833.6885907935402</v>
      </c>
      <c r="BN69" s="419">
        <v>1.28865950683634</v>
      </c>
      <c r="BO69" s="417">
        <v>3766.5335742766101</v>
      </c>
      <c r="BP69" s="419">
        <v>4329.6818632916002</v>
      </c>
      <c r="BQ69" s="419">
        <v>1.8442663033264499</v>
      </c>
      <c r="BR69" s="417">
        <v>1.10684221937895</v>
      </c>
      <c r="BS69" s="419">
        <v>2.92327078726567</v>
      </c>
      <c r="BT69" s="419">
        <v>6.5003246528551797E-3</v>
      </c>
      <c r="BU69" s="417">
        <v>1.1037065780858899</v>
      </c>
      <c r="BV69" s="419">
        <v>3.1855073057638998</v>
      </c>
      <c r="BW69" s="419">
        <v>0.89844331835860503</v>
      </c>
      <c r="BX69" s="417">
        <v>1.5399853134550501</v>
      </c>
      <c r="BY69" s="419">
        <v>2.6788950105618801</v>
      </c>
      <c r="BZ69" s="419">
        <v>5.8114854185691803E-2</v>
      </c>
      <c r="CA69" s="417">
        <v>8.8455693124526995</v>
      </c>
      <c r="CB69" s="419">
        <v>5.0136653437824599</v>
      </c>
      <c r="CC69" s="419">
        <v>0.22697670508307599</v>
      </c>
      <c r="CD69" s="417">
        <v>66.921320573822896</v>
      </c>
      <c r="CE69" s="419">
        <v>12.1494072650771</v>
      </c>
      <c r="CF69" s="419">
        <v>1.98940794766349E-2</v>
      </c>
      <c r="CG69" s="417">
        <v>1.20363206963896</v>
      </c>
      <c r="CH69" s="419">
        <v>1.02994166527441</v>
      </c>
      <c r="CI69" s="419">
        <v>0.14412976275154499</v>
      </c>
      <c r="CJ69" s="420">
        <v>8.0842419946827601E-2</v>
      </c>
      <c r="CK69" s="419">
        <v>0.281670697772959</v>
      </c>
      <c r="CL69" s="419">
        <v>8.0842419946827601E-2</v>
      </c>
      <c r="CM69" s="417">
        <v>0.86291369835000797</v>
      </c>
      <c r="CN69" s="419">
        <v>0.94695792536132395</v>
      </c>
      <c r="CO69" s="419">
        <v>1.6765906389730301E-2</v>
      </c>
      <c r="CP69" s="417">
        <v>983.83173976295097</v>
      </c>
      <c r="CQ69" s="419">
        <v>138.038771185564</v>
      </c>
      <c r="CR69" s="419">
        <v>1.7250628183880502E-2</v>
      </c>
      <c r="CS69" s="417">
        <v>0.68505683023437003</v>
      </c>
      <c r="CT69" s="419">
        <v>0.82767553952678996</v>
      </c>
      <c r="CU69" s="419">
        <v>6.5900987538671197E-3</v>
      </c>
      <c r="CV69" s="417">
        <v>1.2093571716418099</v>
      </c>
      <c r="CW69" s="419">
        <v>2.1090629581481299</v>
      </c>
      <c r="CX69" s="419">
        <v>1.16467675334707E-2</v>
      </c>
      <c r="CY69" s="417">
        <v>0.54570041161428495</v>
      </c>
      <c r="CZ69" s="419">
        <v>1.1662545482461799</v>
      </c>
      <c r="DA69" s="419">
        <v>0</v>
      </c>
      <c r="DB69" s="417">
        <v>3.6993588657513198E-2</v>
      </c>
      <c r="DC69" s="419">
        <v>0.14276158133021399</v>
      </c>
      <c r="DD69" s="419">
        <v>1.2470234574615E-2</v>
      </c>
      <c r="DE69" s="417">
        <v>0.58861964927506705</v>
      </c>
      <c r="DF69" s="419">
        <v>0.866633531662372</v>
      </c>
      <c r="DG69" s="419">
        <v>1.6987578115844101E-2</v>
      </c>
      <c r="DH69" s="417">
        <v>9.5063189052676106E-3</v>
      </c>
      <c r="DI69" s="419">
        <v>4.9979355989308402E-2</v>
      </c>
      <c r="DJ69" s="419">
        <v>6.6070627903737503E-3</v>
      </c>
      <c r="DK69" s="417">
        <v>621.05861756252295</v>
      </c>
      <c r="DL69" s="419">
        <v>140.513438392121</v>
      </c>
      <c r="DM69" s="419">
        <v>1.1638300442945001E-2</v>
      </c>
      <c r="DN69" s="417">
        <v>7.7114225883536296</v>
      </c>
      <c r="DO69" s="419">
        <v>1.9106831587650299</v>
      </c>
      <c r="DP69" s="419">
        <v>0</v>
      </c>
      <c r="DQ69" s="417">
        <v>13.292643800305701</v>
      </c>
      <c r="DR69" s="419">
        <v>3.5125898330815999</v>
      </c>
      <c r="DS69" s="419">
        <v>1.9486850614873299E-3</v>
      </c>
      <c r="DT69" s="417">
        <v>1.3377603571488501</v>
      </c>
      <c r="DU69" s="419">
        <v>0.49469527542261499</v>
      </c>
      <c r="DV69" s="419">
        <v>2.2702710008092901E-3</v>
      </c>
      <c r="DW69" s="417">
        <v>4.3023364848709598</v>
      </c>
      <c r="DX69" s="419">
        <v>2.1336234507891398</v>
      </c>
      <c r="DY69" s="419">
        <v>9.1192366338061701E-3</v>
      </c>
      <c r="DZ69" s="417">
        <v>0.52954285974654403</v>
      </c>
      <c r="EA69" s="419">
        <v>0.54363419521039502</v>
      </c>
      <c r="EB69" s="419">
        <v>0</v>
      </c>
      <c r="EC69" s="417">
        <v>7.3443887439863804</v>
      </c>
      <c r="ED69" s="419">
        <v>1.37790939460448</v>
      </c>
      <c r="EE69" s="419">
        <v>2.3253892419687699E-3</v>
      </c>
      <c r="EF69" s="417">
        <v>0.358535001806561</v>
      </c>
      <c r="EG69" s="419">
        <v>0.63009997286739905</v>
      </c>
      <c r="EH69" s="419">
        <v>0</v>
      </c>
      <c r="EI69" s="417">
        <v>3.59400615872634E-2</v>
      </c>
      <c r="EJ69" s="419">
        <v>5.7791917302283703E-2</v>
      </c>
      <c r="EK69" s="419">
        <v>0</v>
      </c>
      <c r="EL69" s="417">
        <v>0.14859911285151201</v>
      </c>
      <c r="EM69" s="419">
        <v>0.27363417213149399</v>
      </c>
      <c r="EN69" s="419">
        <v>5.1186121132700798E-3</v>
      </c>
      <c r="EO69" s="417">
        <v>2.0097929670707001E-2</v>
      </c>
      <c r="EP69" s="419">
        <v>5.9104814289725999E-2</v>
      </c>
      <c r="EQ69" s="419">
        <v>1.3658138685097999E-3</v>
      </c>
      <c r="ER69" s="417">
        <v>6.6929279958384505E-2</v>
      </c>
      <c r="ES69" s="419">
        <v>0.153536477729076</v>
      </c>
      <c r="ET69" s="419">
        <v>0</v>
      </c>
      <c r="EU69" s="417">
        <v>3.6752098682747798E-3</v>
      </c>
      <c r="EV69" s="419">
        <v>1.8445586337283802E-2</v>
      </c>
      <c r="EW69" s="419">
        <v>1.2061361340399801E-3</v>
      </c>
      <c r="EX69" s="417">
        <v>2.9030228874675199E-2</v>
      </c>
      <c r="EY69" s="419">
        <v>0.10581363800546199</v>
      </c>
      <c r="EZ69" s="419">
        <v>1.11274472339468E-2</v>
      </c>
      <c r="FA69" s="420">
        <v>0</v>
      </c>
      <c r="FB69" s="419">
        <v>1.8065155905409198E-2</v>
      </c>
      <c r="FC69" s="419">
        <v>2.2088901436419098E-3</v>
      </c>
      <c r="FD69" s="420">
        <v>9.2797345898009993E-3</v>
      </c>
      <c r="FE69" s="419">
        <v>6.5654757033611594E-2</v>
      </c>
      <c r="FF69" s="419">
        <v>9.2797345898009993E-3</v>
      </c>
      <c r="FG69" s="417">
        <v>9.4698527553291107</v>
      </c>
      <c r="FH69" s="419">
        <v>2.42306582902141</v>
      </c>
      <c r="FI69" s="419">
        <v>1.0424808702259199E-2</v>
      </c>
      <c r="FJ69" s="420">
        <v>3.3423399436589099E-3</v>
      </c>
      <c r="FK69" s="419">
        <v>2.3164501487458598E-2</v>
      </c>
      <c r="FL69" s="419">
        <v>3.3423399436589099E-3</v>
      </c>
      <c r="FM69" s="417">
        <v>3.4508033955834697E-2</v>
      </c>
      <c r="FN69" s="419">
        <v>7.3148517091376694E-2</v>
      </c>
      <c r="FO69" s="419">
        <v>0</v>
      </c>
      <c r="FP69" s="417">
        <v>7.1757172657136098E-3</v>
      </c>
      <c r="FQ69" s="419">
        <v>3.43539377387065E-2</v>
      </c>
      <c r="FR69" s="419">
        <v>1.2914967750442801E-3</v>
      </c>
    </row>
    <row r="70" spans="2:174">
      <c r="B70" s="73" t="s">
        <v>17</v>
      </c>
      <c r="C70" s="73" t="s">
        <v>51</v>
      </c>
      <c r="D70" s="143" t="s">
        <v>116</v>
      </c>
      <c r="E70" s="143">
        <v>35.299999999999997</v>
      </c>
      <c r="F70" s="143">
        <v>206</v>
      </c>
      <c r="G70" s="397" t="s">
        <v>322</v>
      </c>
      <c r="H70" s="73" t="s">
        <v>99</v>
      </c>
      <c r="I70" s="416" t="s">
        <v>1171</v>
      </c>
      <c r="J70" s="416">
        <v>2</v>
      </c>
      <c r="K70" s="416" t="s">
        <v>1159</v>
      </c>
      <c r="L70" s="416" t="s">
        <v>1161</v>
      </c>
      <c r="M70" s="421" t="s">
        <v>32</v>
      </c>
      <c r="N70" s="73">
        <v>6.7</v>
      </c>
      <c r="P70" s="417">
        <v>2.5412695717919398</v>
      </c>
      <c r="Q70" s="418">
        <v>1.9406033055501799</v>
      </c>
      <c r="R70" s="418">
        <v>6.4008073162726206E-2</v>
      </c>
      <c r="S70" s="417">
        <v>7.9260565348637098</v>
      </c>
      <c r="T70" s="418">
        <v>6.1645927773195703</v>
      </c>
      <c r="U70" s="418">
        <v>1.4232949557353001</v>
      </c>
      <c r="V70" s="417">
        <v>54263.657275727899</v>
      </c>
      <c r="W70" s="418">
        <v>8911.3857746829308</v>
      </c>
      <c r="X70" s="418">
        <v>0.37894057978030499</v>
      </c>
      <c r="Y70" s="417">
        <v>377.96497761374502</v>
      </c>
      <c r="Z70" s="418">
        <v>352.18709054703601</v>
      </c>
      <c r="AA70" s="418">
        <v>0.89968151866810198</v>
      </c>
      <c r="AB70" s="417">
        <v>129916.72192771699</v>
      </c>
      <c r="AC70" s="419">
        <v>8991.6566033540093</v>
      </c>
      <c r="AD70" s="419">
        <v>1.4441603903559399</v>
      </c>
      <c r="AE70" s="417">
        <v>292738.18035785499</v>
      </c>
      <c r="AF70" s="419">
        <v>12065.1142178837</v>
      </c>
      <c r="AG70" s="419">
        <v>182.76301817999601</v>
      </c>
      <c r="AH70" s="417">
        <v>96.633029206836795</v>
      </c>
      <c r="AI70" s="419">
        <v>128.183866583455</v>
      </c>
      <c r="AJ70" s="419">
        <v>3.1761436348286902</v>
      </c>
      <c r="AK70" s="417">
        <v>494.63141181535599</v>
      </c>
      <c r="AL70" s="419">
        <v>165.45884849916499</v>
      </c>
      <c r="AM70" s="419">
        <v>33.769585971015502</v>
      </c>
      <c r="AN70" s="417">
        <v>112.513029072474</v>
      </c>
      <c r="AO70" s="419">
        <v>213.94943405254901</v>
      </c>
      <c r="AP70" s="419">
        <v>56.253521690510098</v>
      </c>
      <c r="AQ70" s="417">
        <v>18114.359923509801</v>
      </c>
      <c r="AR70" s="419">
        <v>13880.697868581199</v>
      </c>
      <c r="AS70" s="419">
        <v>0.91534658599576701</v>
      </c>
      <c r="AT70" s="417">
        <v>35895.052775752098</v>
      </c>
      <c r="AU70" s="419">
        <v>8246.5156950787405</v>
      </c>
      <c r="AV70" s="419">
        <v>39.586988874398799</v>
      </c>
      <c r="AW70" s="417">
        <v>3.09031204623773</v>
      </c>
      <c r="AX70" s="419">
        <v>0.58121444928407195</v>
      </c>
      <c r="AY70" s="419">
        <v>0.17145343919772699</v>
      </c>
      <c r="AZ70" s="417">
        <v>206.166264184173</v>
      </c>
      <c r="BA70" s="419">
        <v>150.67451382637799</v>
      </c>
      <c r="BB70" s="419">
        <v>0.55542692941004901</v>
      </c>
      <c r="BC70" s="420">
        <v>0.14000000000000001</v>
      </c>
      <c r="BD70" s="419">
        <v>0.56866200822268897</v>
      </c>
      <c r="BE70" s="419">
        <v>0.13937050913672999</v>
      </c>
      <c r="BF70" s="420">
        <v>6.78151349137163</v>
      </c>
      <c r="BG70" s="419">
        <v>16.0807798105111</v>
      </c>
      <c r="BH70" s="419">
        <v>6.78151349137163</v>
      </c>
      <c r="BI70" s="417">
        <v>43.677395167970801</v>
      </c>
      <c r="BJ70" s="419">
        <v>20.957331939511999</v>
      </c>
      <c r="BK70" s="419">
        <v>0.23535906128209599</v>
      </c>
      <c r="BL70" s="417">
        <v>3598.4375855192402</v>
      </c>
      <c r="BM70" s="419">
        <v>1566.5724081578401</v>
      </c>
      <c r="BN70" s="419">
        <v>1.28865950683634</v>
      </c>
      <c r="BO70" s="417">
        <v>3147.8218468406899</v>
      </c>
      <c r="BP70" s="419">
        <v>1378.82378882482</v>
      </c>
      <c r="BQ70" s="419">
        <v>1.8442663033264499</v>
      </c>
      <c r="BR70" s="417">
        <v>0.35825215563324297</v>
      </c>
      <c r="BS70" s="419">
        <v>0.279154200294355</v>
      </c>
      <c r="BT70" s="419">
        <v>6.5003246528551797E-3</v>
      </c>
      <c r="BU70" s="420">
        <v>0.89844331835860503</v>
      </c>
      <c r="BV70" s="419">
        <v>1.56841111150926</v>
      </c>
      <c r="BW70" s="419">
        <v>0.89844331835860503</v>
      </c>
      <c r="BX70" s="417">
        <v>1.16982996079896</v>
      </c>
      <c r="BY70" s="419">
        <v>0.84998164258185904</v>
      </c>
      <c r="BZ70" s="419">
        <v>5.8114854185691803E-2</v>
      </c>
      <c r="CA70" s="417">
        <v>8.3948338390505892</v>
      </c>
      <c r="CB70" s="419">
        <v>2.8498603493889201</v>
      </c>
      <c r="CC70" s="419">
        <v>0.22697670508307599</v>
      </c>
      <c r="CD70" s="417">
        <v>391.24301447377502</v>
      </c>
      <c r="CE70" s="419">
        <v>290.37647310278999</v>
      </c>
      <c r="CF70" s="419">
        <v>1.98940794766349E-2</v>
      </c>
      <c r="CG70" s="417">
        <v>1.10319956946956</v>
      </c>
      <c r="CH70" s="419">
        <v>0.66821186943108501</v>
      </c>
      <c r="CI70" s="419">
        <v>0.14412976275154499</v>
      </c>
      <c r="CJ70" s="420">
        <v>8.0842419946827601E-2</v>
      </c>
      <c r="CK70" s="419">
        <v>0.34897238152277399</v>
      </c>
      <c r="CL70" s="419">
        <v>8.0842419946827601E-2</v>
      </c>
      <c r="CM70" s="417">
        <v>14.959187565594499</v>
      </c>
      <c r="CN70" s="419">
        <v>13.3659368301165</v>
      </c>
      <c r="CO70" s="419">
        <v>1.6765906389730301E-2</v>
      </c>
      <c r="CP70" s="417">
        <v>1004.82960079727</v>
      </c>
      <c r="CQ70" s="419">
        <v>105.601313177831</v>
      </c>
      <c r="CR70" s="419">
        <v>1.7250628183880502E-2</v>
      </c>
      <c r="CS70" s="417">
        <v>0.65943536340319797</v>
      </c>
      <c r="CT70" s="419">
        <v>1.5666110483622699</v>
      </c>
      <c r="CU70" s="419">
        <v>6.5900987538671197E-3</v>
      </c>
      <c r="CV70" s="417">
        <v>0.73540077785547897</v>
      </c>
      <c r="CW70" s="419">
        <v>2.4378696393121202</v>
      </c>
      <c r="CX70" s="419">
        <v>1.16467675334707E-2</v>
      </c>
      <c r="CY70" s="417">
        <v>0.115384681137625</v>
      </c>
      <c r="CZ70" s="419">
        <v>9.7459764802620405E-2</v>
      </c>
      <c r="DA70" s="419">
        <v>0</v>
      </c>
      <c r="DB70" s="417">
        <v>5.14941597164221E-2</v>
      </c>
      <c r="DC70" s="419">
        <v>0.141675332874863</v>
      </c>
      <c r="DD70" s="419">
        <v>1.2470234574615E-2</v>
      </c>
      <c r="DE70" s="417">
        <v>0.299763452453783</v>
      </c>
      <c r="DF70" s="419">
        <v>0.262072397245247</v>
      </c>
      <c r="DG70" s="419">
        <v>1.6987578115844101E-2</v>
      </c>
      <c r="DH70" s="417">
        <v>1.4226289041612199E-2</v>
      </c>
      <c r="DI70" s="419">
        <v>4.7071674322940099E-2</v>
      </c>
      <c r="DJ70" s="419">
        <v>6.6070627903737503E-3</v>
      </c>
      <c r="DK70" s="417">
        <v>4715.4646737686699</v>
      </c>
      <c r="DL70" s="419">
        <v>3664.5310852713201</v>
      </c>
      <c r="DM70" s="419">
        <v>1.1638300442945001E-2</v>
      </c>
      <c r="DN70" s="417">
        <v>7.39197658397757</v>
      </c>
      <c r="DO70" s="419">
        <v>1.94389926819558</v>
      </c>
      <c r="DP70" s="419">
        <v>0</v>
      </c>
      <c r="DQ70" s="417">
        <v>10.3438540409264</v>
      </c>
      <c r="DR70" s="419">
        <v>2.6662032874674302</v>
      </c>
      <c r="DS70" s="419">
        <v>1.9486850614873299E-3</v>
      </c>
      <c r="DT70" s="417">
        <v>0.94512651181592799</v>
      </c>
      <c r="DU70" s="419">
        <v>0.38993958659900202</v>
      </c>
      <c r="DV70" s="419">
        <v>2.2702710008092901E-3</v>
      </c>
      <c r="DW70" s="417">
        <v>2.4399052185533701</v>
      </c>
      <c r="DX70" s="419">
        <v>1.08869130590122</v>
      </c>
      <c r="DY70" s="419">
        <v>9.1192366338061701E-3</v>
      </c>
      <c r="DZ70" s="417">
        <v>0.305234914251308</v>
      </c>
      <c r="EA70" s="419">
        <v>0.32090296382054101</v>
      </c>
      <c r="EB70" s="419">
        <v>0</v>
      </c>
      <c r="EC70" s="417">
        <v>7.7081273851754997</v>
      </c>
      <c r="ED70" s="419">
        <v>1.13180609506272</v>
      </c>
      <c r="EE70" s="419">
        <v>2.3253892419687699E-3</v>
      </c>
      <c r="EF70" s="417">
        <v>0.22823819299836801</v>
      </c>
      <c r="EG70" s="419">
        <v>0.33205890221908502</v>
      </c>
      <c r="EH70" s="419">
        <v>0</v>
      </c>
      <c r="EI70" s="417">
        <v>2.49527827171716E-2</v>
      </c>
      <c r="EJ70" s="419">
        <v>5.7839325539764903E-2</v>
      </c>
      <c r="EK70" s="419">
        <v>0</v>
      </c>
      <c r="EL70" s="417">
        <v>0.110244140114041</v>
      </c>
      <c r="EM70" s="419">
        <v>0.17769332928721099</v>
      </c>
      <c r="EN70" s="419">
        <v>5.1186121132700798E-3</v>
      </c>
      <c r="EO70" s="417">
        <v>1.9337170042073401E-2</v>
      </c>
      <c r="EP70" s="419">
        <v>6.4429417249288204E-2</v>
      </c>
      <c r="EQ70" s="419">
        <v>1.3658138685097999E-3</v>
      </c>
      <c r="ER70" s="417">
        <v>9.9783779598086E-2</v>
      </c>
      <c r="ES70" s="419">
        <v>0.23427064552111301</v>
      </c>
      <c r="ET70" s="419">
        <v>0</v>
      </c>
      <c r="EU70" s="420">
        <v>1.2061361340399801E-3</v>
      </c>
      <c r="EV70" s="419">
        <v>1.0170059419124499E-2</v>
      </c>
      <c r="EW70" s="419">
        <v>1.2061361340399801E-3</v>
      </c>
      <c r="EX70" s="417">
        <v>9.7803525815414002E-2</v>
      </c>
      <c r="EY70" s="419">
        <v>0.36051073956317198</v>
      </c>
      <c r="EZ70" s="419">
        <v>1.11274472339468E-2</v>
      </c>
      <c r="FA70" s="420">
        <v>0</v>
      </c>
      <c r="FB70" s="419">
        <v>1.0183963714641401E-2</v>
      </c>
      <c r="FC70" s="419">
        <v>2.2088901436419098E-3</v>
      </c>
      <c r="FD70" s="420">
        <v>9.2797345898009993E-3</v>
      </c>
      <c r="FE70" s="419">
        <v>4.6900767768256198E-2</v>
      </c>
      <c r="FF70" s="419">
        <v>9.2797345898009993E-3</v>
      </c>
      <c r="FG70" s="417">
        <v>13.218378609647999</v>
      </c>
      <c r="FH70" s="419">
        <v>1.97296579122253</v>
      </c>
      <c r="FI70" s="419">
        <v>1.0424808702259199E-2</v>
      </c>
      <c r="FJ70" s="420">
        <v>3.3423399436589099E-3</v>
      </c>
      <c r="FK70" s="419">
        <v>2.2386324943935498E-2</v>
      </c>
      <c r="FL70" s="419">
        <v>3.3423399436589099E-3</v>
      </c>
      <c r="FM70" s="417">
        <v>0.12564670344607301</v>
      </c>
      <c r="FN70" s="419">
        <v>0.356334530715463</v>
      </c>
      <c r="FO70" s="419">
        <v>0</v>
      </c>
      <c r="FP70" s="417">
        <v>5.5282878401779902E-2</v>
      </c>
      <c r="FQ70" s="419">
        <v>0.13714475605132401</v>
      </c>
      <c r="FR70" s="419">
        <v>1.2914967750442801E-3</v>
      </c>
    </row>
    <row r="71" spans="2:174">
      <c r="B71" s="73" t="s">
        <v>17</v>
      </c>
      <c r="C71" s="73" t="s">
        <v>51</v>
      </c>
      <c r="D71" s="143" t="s">
        <v>116</v>
      </c>
      <c r="E71" s="73">
        <v>35.299999999999997</v>
      </c>
      <c r="F71" s="143">
        <v>206</v>
      </c>
      <c r="G71" s="397" t="s">
        <v>322</v>
      </c>
      <c r="H71" s="73" t="s">
        <v>99</v>
      </c>
      <c r="I71" s="416" t="s">
        <v>1171</v>
      </c>
      <c r="J71" s="416">
        <v>2</v>
      </c>
      <c r="K71" s="416" t="s">
        <v>1159</v>
      </c>
      <c r="L71" s="416" t="s">
        <v>1160</v>
      </c>
      <c r="M71" s="416" t="s">
        <v>12</v>
      </c>
      <c r="N71" s="73">
        <v>6.7</v>
      </c>
      <c r="P71" s="417">
        <v>1.9795036123712499</v>
      </c>
      <c r="Q71" s="418">
        <v>1.26643979121307</v>
      </c>
      <c r="R71" s="418">
        <v>6.4008073162726206E-2</v>
      </c>
      <c r="S71" s="417">
        <v>8.0439779406549707</v>
      </c>
      <c r="T71" s="418">
        <v>8.1729394931497801</v>
      </c>
      <c r="U71" s="418">
        <v>1.4232949557353001</v>
      </c>
      <c r="V71" s="417">
        <v>55328.792559203197</v>
      </c>
      <c r="W71" s="418">
        <v>8448.1709141033607</v>
      </c>
      <c r="X71" s="418">
        <v>0.37894057978030499</v>
      </c>
      <c r="Y71" s="417">
        <v>554.52286150171403</v>
      </c>
      <c r="Z71" s="418">
        <v>1284.0934983783</v>
      </c>
      <c r="AA71" s="418">
        <v>0.89968151866810198</v>
      </c>
      <c r="AB71" s="417">
        <v>129790.46986610899</v>
      </c>
      <c r="AC71" s="419">
        <v>10488.345053328399</v>
      </c>
      <c r="AD71" s="419">
        <v>1.4441603903559399</v>
      </c>
      <c r="AE71" s="417">
        <v>289427.86661114002</v>
      </c>
      <c r="AF71" s="419">
        <v>14741.8666477284</v>
      </c>
      <c r="AG71" s="419">
        <v>182.76301817999601</v>
      </c>
      <c r="AH71" s="417">
        <v>297.62416261534997</v>
      </c>
      <c r="AI71" s="419">
        <v>308.05972982245902</v>
      </c>
      <c r="AJ71" s="419">
        <v>3.1761436348286902</v>
      </c>
      <c r="AK71" s="417">
        <v>488.71623720094902</v>
      </c>
      <c r="AL71" s="419">
        <v>184.628180562035</v>
      </c>
      <c r="AM71" s="419">
        <v>33.769585971015502</v>
      </c>
      <c r="AN71" s="417">
        <v>67.848983449387603</v>
      </c>
      <c r="AO71" s="419">
        <v>300.57862479575499</v>
      </c>
      <c r="AP71" s="419">
        <v>56.253521690510098</v>
      </c>
      <c r="AQ71" s="417">
        <v>15875.5344621923</v>
      </c>
      <c r="AR71" s="419">
        <v>33576.1316573535</v>
      </c>
      <c r="AS71" s="419">
        <v>0.91534658599576701</v>
      </c>
      <c r="AT71" s="417">
        <v>39295.271243144598</v>
      </c>
      <c r="AU71" s="419">
        <v>5243.6210027777197</v>
      </c>
      <c r="AV71" s="419">
        <v>39.586988874398799</v>
      </c>
      <c r="AW71" s="417">
        <v>3.3043971124709</v>
      </c>
      <c r="AX71" s="419">
        <v>0.94788403952279798</v>
      </c>
      <c r="AY71" s="419">
        <v>0.17145343919772699</v>
      </c>
      <c r="AZ71" s="417">
        <v>263.98486800656599</v>
      </c>
      <c r="BA71" s="419">
        <v>122.837216798726</v>
      </c>
      <c r="BB71" s="419">
        <v>0.55542692941004901</v>
      </c>
      <c r="BC71" s="417">
        <v>0.30516001022773698</v>
      </c>
      <c r="BD71" s="419">
        <v>0.54852062488405995</v>
      </c>
      <c r="BE71" s="419">
        <v>0.13937050913672999</v>
      </c>
      <c r="BF71" s="417">
        <v>7.4026099064176298</v>
      </c>
      <c r="BG71" s="419">
        <v>16.5722377603777</v>
      </c>
      <c r="BH71" s="419">
        <v>6.78151349137163</v>
      </c>
      <c r="BI71" s="417">
        <v>62.949304938686801</v>
      </c>
      <c r="BJ71" s="419">
        <v>185.234870000185</v>
      </c>
      <c r="BK71" s="419">
        <v>0.23535906128209599</v>
      </c>
      <c r="BL71" s="417">
        <v>5251.18156040349</v>
      </c>
      <c r="BM71" s="419">
        <v>16062.5319416569</v>
      </c>
      <c r="BN71" s="419">
        <v>1.28865950683634</v>
      </c>
      <c r="BO71" s="417">
        <v>4500.5384280320204</v>
      </c>
      <c r="BP71" s="419">
        <v>11034.6330674129</v>
      </c>
      <c r="BQ71" s="419">
        <v>1.8442663033264499</v>
      </c>
      <c r="BR71" s="417">
        <v>0.40105565983192198</v>
      </c>
      <c r="BS71" s="419">
        <v>0.38730977980091602</v>
      </c>
      <c r="BT71" s="419">
        <v>6.5003246528551797E-3</v>
      </c>
      <c r="BU71" s="420">
        <v>0.89844331835860503</v>
      </c>
      <c r="BV71" s="419">
        <v>3.2974834017723098</v>
      </c>
      <c r="BW71" s="419">
        <v>0.89844331835860503</v>
      </c>
      <c r="BX71" s="417">
        <v>1.56518340333596</v>
      </c>
      <c r="BY71" s="419">
        <v>1.17088787817896</v>
      </c>
      <c r="BZ71" s="419">
        <v>5.8114854185691803E-2</v>
      </c>
      <c r="CA71" s="417">
        <v>8.2810347186503108</v>
      </c>
      <c r="CB71" s="419">
        <v>7.2805049809284901</v>
      </c>
      <c r="CC71" s="419">
        <v>0.22697670508307599</v>
      </c>
      <c r="CD71" s="417">
        <v>359.63073203050499</v>
      </c>
      <c r="CE71" s="419">
        <v>770.34171172095296</v>
      </c>
      <c r="CF71" s="419">
        <v>1.98940794766349E-2</v>
      </c>
      <c r="CG71" s="417">
        <v>1.0918818633113201</v>
      </c>
      <c r="CH71" s="419">
        <v>1.4839445996415299</v>
      </c>
      <c r="CI71" s="419">
        <v>0.14412976275154499</v>
      </c>
      <c r="CJ71" s="420">
        <v>8.0842419946827601E-2</v>
      </c>
      <c r="CK71" s="419">
        <v>0.30662045997797599</v>
      </c>
      <c r="CL71" s="419">
        <v>8.0842419946827601E-2</v>
      </c>
      <c r="CM71" s="417">
        <v>9.0163432361331601</v>
      </c>
      <c r="CN71" s="419">
        <v>16.0816958472419</v>
      </c>
      <c r="CO71" s="419">
        <v>1.6765906389730301E-2</v>
      </c>
      <c r="CP71" s="417">
        <v>1028.30150846782</v>
      </c>
      <c r="CQ71" s="419">
        <v>134.81750010850601</v>
      </c>
      <c r="CR71" s="419">
        <v>1.7250628183880502E-2</v>
      </c>
      <c r="CS71" s="417">
        <v>2.34313493489576</v>
      </c>
      <c r="CT71" s="419">
        <v>5.1485707492557298</v>
      </c>
      <c r="CU71" s="419">
        <v>6.5900987538671197E-3</v>
      </c>
      <c r="CV71" s="417">
        <v>1.17611161669533</v>
      </c>
      <c r="CW71" s="419">
        <v>4.5053317240524304</v>
      </c>
      <c r="CX71" s="419">
        <v>1.16467675334707E-2</v>
      </c>
      <c r="CY71" s="417">
        <v>0.24956542660109399</v>
      </c>
      <c r="CZ71" s="419">
        <v>0.29968095087383601</v>
      </c>
      <c r="DA71" s="419">
        <v>0</v>
      </c>
      <c r="DB71" s="417">
        <v>3.4448093401298098E-2</v>
      </c>
      <c r="DC71" s="419">
        <v>0.13898856408316401</v>
      </c>
      <c r="DD71" s="419">
        <v>1.2470234574615E-2</v>
      </c>
      <c r="DE71" s="417">
        <v>0.30805112529807699</v>
      </c>
      <c r="DF71" s="419">
        <v>0.36608741426921798</v>
      </c>
      <c r="DG71" s="419">
        <v>1.6987578115844101E-2</v>
      </c>
      <c r="DH71" s="420">
        <v>6.6070627903737503E-3</v>
      </c>
      <c r="DI71" s="419">
        <v>4.6933970064786397E-2</v>
      </c>
      <c r="DJ71" s="419">
        <v>6.6070627903737503E-3</v>
      </c>
      <c r="DK71" s="417">
        <v>4402.3417313127302</v>
      </c>
      <c r="DL71" s="419">
        <v>10739.944401762699</v>
      </c>
      <c r="DM71" s="419">
        <v>1.1638300442945001E-2</v>
      </c>
      <c r="DN71" s="417">
        <v>9.9527717144023207</v>
      </c>
      <c r="DO71" s="419">
        <v>3.09895388980779</v>
      </c>
      <c r="DP71" s="419">
        <v>0</v>
      </c>
      <c r="DQ71" s="417">
        <v>15.739853518463899</v>
      </c>
      <c r="DR71" s="419">
        <v>6.0157526679299096</v>
      </c>
      <c r="DS71" s="419">
        <v>1.9486850614873299E-3</v>
      </c>
      <c r="DT71" s="417">
        <v>1.48280507502407</v>
      </c>
      <c r="DU71" s="419">
        <v>0.85197135049460704</v>
      </c>
      <c r="DV71" s="419">
        <v>2.2702710008092901E-3</v>
      </c>
      <c r="DW71" s="417">
        <v>8.0121614052963803</v>
      </c>
      <c r="DX71" s="419">
        <v>24.719969153285799</v>
      </c>
      <c r="DY71" s="419">
        <v>9.1192366338061701E-3</v>
      </c>
      <c r="DZ71" s="417">
        <v>1.13717041347638</v>
      </c>
      <c r="EA71" s="419">
        <v>3.91129484893764</v>
      </c>
      <c r="EB71" s="419">
        <v>0</v>
      </c>
      <c r="EC71" s="417">
        <v>8.08957794097714</v>
      </c>
      <c r="ED71" s="419">
        <v>1.60489226053888</v>
      </c>
      <c r="EE71" s="419">
        <v>2.3253892419687699E-3</v>
      </c>
      <c r="EF71" s="417">
        <v>1.16192206405066</v>
      </c>
      <c r="EG71" s="419">
        <v>4.0862357614767699</v>
      </c>
      <c r="EH71" s="419">
        <v>0</v>
      </c>
      <c r="EI71" s="417">
        <v>0.12905207940979499</v>
      </c>
      <c r="EJ71" s="419">
        <v>0.369816101687997</v>
      </c>
      <c r="EK71" s="419">
        <v>0</v>
      </c>
      <c r="EL71" s="417">
        <v>0.64704925172015204</v>
      </c>
      <c r="EM71" s="419">
        <v>3.0996370528719801</v>
      </c>
      <c r="EN71" s="419">
        <v>5.1186121132700798E-3</v>
      </c>
      <c r="EO71" s="417">
        <v>9.6889374041586193E-2</v>
      </c>
      <c r="EP71" s="419">
        <v>0.220265711108076</v>
      </c>
      <c r="EQ71" s="419">
        <v>1.3658138685097999E-3</v>
      </c>
      <c r="ER71" s="417">
        <v>0.208704679927115</v>
      </c>
      <c r="ES71" s="419">
        <v>0.88911355255589697</v>
      </c>
      <c r="ET71" s="419">
        <v>0</v>
      </c>
      <c r="EU71" s="417">
        <v>2.5502843145320898E-2</v>
      </c>
      <c r="EV71" s="419">
        <v>0.103244314050838</v>
      </c>
      <c r="EW71" s="419">
        <v>1.2061361340399801E-3</v>
      </c>
      <c r="EX71" s="417">
        <v>9.1502638005092105E-2</v>
      </c>
      <c r="EY71" s="419">
        <v>0.19640039690972799</v>
      </c>
      <c r="EZ71" s="419">
        <v>1.11274472339468E-2</v>
      </c>
      <c r="FA71" s="420">
        <v>0</v>
      </c>
      <c r="FB71" s="419">
        <v>3.2303233081385101E-2</v>
      </c>
      <c r="FC71" s="419">
        <v>2.2088901436419098E-3</v>
      </c>
      <c r="FD71" s="420">
        <v>9.2797345898009993E-3</v>
      </c>
      <c r="FE71" s="419">
        <v>0.30482012660091401</v>
      </c>
      <c r="FF71" s="419">
        <v>9.2797345898009993E-3</v>
      </c>
      <c r="FG71" s="417">
        <v>13.1883143646481</v>
      </c>
      <c r="FH71" s="419">
        <v>3.83163304447636</v>
      </c>
      <c r="FI71" s="419">
        <v>1.0424808702259199E-2</v>
      </c>
      <c r="FJ71" s="420">
        <v>3.3423399436589099E-3</v>
      </c>
      <c r="FK71" s="419">
        <v>2.56354422401451E-2</v>
      </c>
      <c r="FL71" s="419">
        <v>3.3423399436589099E-3</v>
      </c>
      <c r="FM71" s="417">
        <v>0.13222868550803399</v>
      </c>
      <c r="FN71" s="419">
        <v>0.184671530815501</v>
      </c>
      <c r="FO71" s="419">
        <v>0</v>
      </c>
      <c r="FP71" s="417">
        <v>5.5927270831659902E-2</v>
      </c>
      <c r="FQ71" s="419">
        <v>0.102308351836449</v>
      </c>
      <c r="FR71" s="419">
        <v>1.2914967750442801E-3</v>
      </c>
    </row>
    <row r="72" spans="2:174">
      <c r="B72" s="73" t="s">
        <v>17</v>
      </c>
      <c r="C72" s="73" t="s">
        <v>51</v>
      </c>
      <c r="D72" s="143" t="s">
        <v>116</v>
      </c>
      <c r="E72" s="143">
        <v>35.299999999999997</v>
      </c>
      <c r="F72" s="143">
        <v>206</v>
      </c>
      <c r="G72" s="397" t="s">
        <v>322</v>
      </c>
      <c r="H72" s="73" t="s">
        <v>99</v>
      </c>
      <c r="I72" s="416" t="s">
        <v>1172</v>
      </c>
      <c r="J72" s="416">
        <v>3</v>
      </c>
      <c r="K72" s="416" t="s">
        <v>1163</v>
      </c>
      <c r="L72" s="416" t="s">
        <v>1160</v>
      </c>
      <c r="M72" s="416" t="s">
        <v>12</v>
      </c>
      <c r="N72" s="73">
        <v>6.7</v>
      </c>
      <c r="P72" s="417">
        <v>6.4927568030408196</v>
      </c>
      <c r="Q72" s="418">
        <v>13.6958242009384</v>
      </c>
      <c r="R72" s="418">
        <v>7.3913980952561298E-2</v>
      </c>
      <c r="S72" s="417">
        <v>15.369740044436901</v>
      </c>
      <c r="T72" s="418">
        <v>11.0827412540997</v>
      </c>
      <c r="U72" s="418">
        <v>1.5014895949645799</v>
      </c>
      <c r="V72" s="417">
        <v>56050.906600004797</v>
      </c>
      <c r="W72" s="418">
        <v>6005.9160019274404</v>
      </c>
      <c r="X72" s="418">
        <v>0.44943128237121199</v>
      </c>
      <c r="Y72" s="417">
        <v>1838.8417622669699</v>
      </c>
      <c r="Z72" s="418">
        <v>3769.1767278756902</v>
      </c>
      <c r="AA72" s="418">
        <v>0.99563339898312098</v>
      </c>
      <c r="AB72" s="417">
        <v>134799.742956703</v>
      </c>
      <c r="AC72" s="419">
        <v>10157.428312051599</v>
      </c>
      <c r="AD72" s="419">
        <v>2.8114576679413998</v>
      </c>
      <c r="AE72" s="417">
        <v>273484.90396414499</v>
      </c>
      <c r="AF72" s="419">
        <v>8483.2144387815206</v>
      </c>
      <c r="AG72" s="419">
        <v>306.15310290169703</v>
      </c>
      <c r="AH72" s="417">
        <v>33.6641185495684</v>
      </c>
      <c r="AI72" s="419">
        <v>60.266417902084001</v>
      </c>
      <c r="AJ72" s="419">
        <v>4.1476468667003603</v>
      </c>
      <c r="AK72" s="417">
        <v>562.91676713552101</v>
      </c>
      <c r="AL72" s="419">
        <v>207.25753074007699</v>
      </c>
      <c r="AM72" s="419">
        <v>41.641035042459499</v>
      </c>
      <c r="AN72" s="417">
        <v>197.33703040504801</v>
      </c>
      <c r="AO72" s="419">
        <v>327.52561840505399</v>
      </c>
      <c r="AP72" s="419">
        <v>72.058802021910097</v>
      </c>
      <c r="AQ72" s="417">
        <v>4085.2772327914599</v>
      </c>
      <c r="AR72" s="419">
        <v>3062.52190782552</v>
      </c>
      <c r="AS72" s="419">
        <v>1.28013649674519</v>
      </c>
      <c r="AT72" s="417">
        <v>46191.4988333929</v>
      </c>
      <c r="AU72" s="419">
        <v>4434.8007127465398</v>
      </c>
      <c r="AV72" s="419">
        <v>55.595622041895098</v>
      </c>
      <c r="AW72" s="417">
        <v>3.5401468969992802</v>
      </c>
      <c r="AX72" s="419">
        <v>1.16256930092199</v>
      </c>
      <c r="AY72" s="419">
        <v>0.20525508489818001</v>
      </c>
      <c r="AZ72" s="417">
        <v>204.38761069386001</v>
      </c>
      <c r="BA72" s="419">
        <v>57.167573983251302</v>
      </c>
      <c r="BB72" s="419">
        <v>0.63757027606157402</v>
      </c>
      <c r="BC72" s="417">
        <v>0.46542402709922598</v>
      </c>
      <c r="BD72" s="419">
        <v>0.86317870168410504</v>
      </c>
      <c r="BE72" s="419">
        <v>0.16685775355749399</v>
      </c>
      <c r="BF72" s="420">
        <v>11.580144496078599</v>
      </c>
      <c r="BG72" s="419">
        <v>20.054442970418702</v>
      </c>
      <c r="BH72" s="419">
        <v>11.580144496078599</v>
      </c>
      <c r="BI72" s="417">
        <v>178.44184217958099</v>
      </c>
      <c r="BJ72" s="419">
        <v>247.57049882254199</v>
      </c>
      <c r="BK72" s="419">
        <v>0.32578250937811598</v>
      </c>
      <c r="BL72" s="417">
        <v>14523.1389126718</v>
      </c>
      <c r="BM72" s="419">
        <v>30036.966233684601</v>
      </c>
      <c r="BN72" s="419">
        <v>1.65008219747075</v>
      </c>
      <c r="BO72" s="417">
        <v>13140.831671840901</v>
      </c>
      <c r="BP72" s="419">
        <v>27056.943541003198</v>
      </c>
      <c r="BQ72" s="419">
        <v>1.9953878028264</v>
      </c>
      <c r="BR72" s="417">
        <v>2.2881952899447602</v>
      </c>
      <c r="BS72" s="419">
        <v>4.89769620798136</v>
      </c>
      <c r="BT72" s="419">
        <v>9.7404469584333308E-3</v>
      </c>
      <c r="BU72" s="420">
        <v>1.0739907947768299</v>
      </c>
      <c r="BV72" s="419">
        <v>3.6160846361743499</v>
      </c>
      <c r="BW72" s="419">
        <v>1.0739907947768299</v>
      </c>
      <c r="BX72" s="417">
        <v>0.94731407253633604</v>
      </c>
      <c r="BY72" s="419">
        <v>0.80367884281635604</v>
      </c>
      <c r="BZ72" s="419">
        <v>7.9609894278811502E-2</v>
      </c>
      <c r="CA72" s="417">
        <v>20.8988931968683</v>
      </c>
      <c r="CB72" s="419">
        <v>41.390389523545302</v>
      </c>
      <c r="CC72" s="419">
        <v>0.26810058545801602</v>
      </c>
      <c r="CD72" s="417">
        <v>106.928860245035</v>
      </c>
      <c r="CE72" s="419">
        <v>21.568958105977501</v>
      </c>
      <c r="CF72" s="419">
        <v>1.90869102488277E-2</v>
      </c>
      <c r="CG72" s="417">
        <v>0.88316189348917196</v>
      </c>
      <c r="CH72" s="419">
        <v>1.16893370497025</v>
      </c>
      <c r="CI72" s="419">
        <v>0.14130183286943501</v>
      </c>
      <c r="CJ72" s="420">
        <v>8.4982579308100006E-2</v>
      </c>
      <c r="CK72" s="419">
        <v>0.43041096840480603</v>
      </c>
      <c r="CL72" s="419">
        <v>8.4982579308100006E-2</v>
      </c>
      <c r="CM72" s="417">
        <v>2.17299599562079</v>
      </c>
      <c r="CN72" s="419">
        <v>2.3482891092007998</v>
      </c>
      <c r="CO72" s="419">
        <v>2.3646145238962801E-2</v>
      </c>
      <c r="CP72" s="417">
        <v>1150.90312975046</v>
      </c>
      <c r="CQ72" s="419">
        <v>111.249789507594</v>
      </c>
      <c r="CR72" s="419">
        <v>2.3561973998363499E-2</v>
      </c>
      <c r="CS72" s="417">
        <v>0.47301689368433703</v>
      </c>
      <c r="CT72" s="419">
        <v>0.61554571588773699</v>
      </c>
      <c r="CU72" s="419">
        <v>5.10324428485864E-3</v>
      </c>
      <c r="CV72" s="417">
        <v>7.1629377538666397E-2</v>
      </c>
      <c r="CW72" s="419">
        <v>0.131439586758928</v>
      </c>
      <c r="CX72" s="419">
        <v>1.5627088756113999E-2</v>
      </c>
      <c r="CY72" s="417">
        <v>3.5282087798347801E-2</v>
      </c>
      <c r="CZ72" s="419">
        <v>0.102936624714297</v>
      </c>
      <c r="DA72" s="419">
        <v>0</v>
      </c>
      <c r="DB72" s="417">
        <v>3.5639568438329897E-2</v>
      </c>
      <c r="DC72" s="419">
        <v>0.14206063999239399</v>
      </c>
      <c r="DD72" s="419">
        <v>1.3655468856358301E-2</v>
      </c>
      <c r="DE72" s="417">
        <v>0.21697717552131299</v>
      </c>
      <c r="DF72" s="419">
        <v>0.50497983388371104</v>
      </c>
      <c r="DG72" s="419">
        <v>2.09145693393946E-2</v>
      </c>
      <c r="DH72" s="417">
        <v>3.9909987279407803E-2</v>
      </c>
      <c r="DI72" s="419">
        <v>0.105828911111768</v>
      </c>
      <c r="DJ72" s="419">
        <v>6.4257605350386496E-3</v>
      </c>
      <c r="DK72" s="417">
        <v>1341.66327921125</v>
      </c>
      <c r="DL72" s="419">
        <v>298.93131547590701</v>
      </c>
      <c r="DM72" s="419">
        <v>2.71106357028182E-2</v>
      </c>
      <c r="DN72" s="417">
        <v>10.763133920365201</v>
      </c>
      <c r="DO72" s="419">
        <v>1.82502559256484</v>
      </c>
      <c r="DP72" s="419">
        <v>0</v>
      </c>
      <c r="DQ72" s="417">
        <v>13.9400492583275</v>
      </c>
      <c r="DR72" s="419">
        <v>2.16954832573321</v>
      </c>
      <c r="DS72" s="419">
        <v>2.2699884378808398E-3</v>
      </c>
      <c r="DT72" s="417">
        <v>1.19349569951655</v>
      </c>
      <c r="DU72" s="419">
        <v>0.31181797177764797</v>
      </c>
      <c r="DV72" s="419">
        <v>0</v>
      </c>
      <c r="DW72" s="417">
        <v>3.8105039842261799</v>
      </c>
      <c r="DX72" s="419">
        <v>1.94595954953713</v>
      </c>
      <c r="DY72" s="419">
        <v>0</v>
      </c>
      <c r="DZ72" s="417">
        <v>0.46463670009945801</v>
      </c>
      <c r="EA72" s="419">
        <v>0.52120306208927603</v>
      </c>
      <c r="EB72" s="419">
        <v>8.9211592664398993E-3</v>
      </c>
      <c r="EC72" s="417">
        <v>8.1996783464756309</v>
      </c>
      <c r="ED72" s="419">
        <v>1.39921445484287</v>
      </c>
      <c r="EE72" s="419">
        <v>2.7263988638721801E-3</v>
      </c>
      <c r="EF72" s="417">
        <v>0.29666430844882302</v>
      </c>
      <c r="EG72" s="419">
        <v>0.51707511899937497</v>
      </c>
      <c r="EH72" s="419">
        <v>9.2013540734126702E-3</v>
      </c>
      <c r="EI72" s="417">
        <v>1.99095874325711E-2</v>
      </c>
      <c r="EJ72" s="419">
        <v>4.0171163763238101E-2</v>
      </c>
      <c r="EK72" s="419">
        <v>1.93535112957521E-3</v>
      </c>
      <c r="EL72" s="417">
        <v>0.107290820190744</v>
      </c>
      <c r="EM72" s="419">
        <v>0.205813348048631</v>
      </c>
      <c r="EN72" s="419">
        <v>0</v>
      </c>
      <c r="EO72" s="417">
        <v>1.7578018243768801E-2</v>
      </c>
      <c r="EP72" s="419">
        <v>4.1619180766928797E-2</v>
      </c>
      <c r="EQ72" s="419">
        <v>1.5005546276127E-3</v>
      </c>
      <c r="ER72" s="417">
        <v>3.8627015617382097E-2</v>
      </c>
      <c r="ES72" s="419">
        <v>9.9495095564657701E-2</v>
      </c>
      <c r="ET72" s="419">
        <v>0</v>
      </c>
      <c r="EU72" s="417">
        <v>1.04447079647275E-2</v>
      </c>
      <c r="EV72" s="419">
        <v>3.6936518884624403E-2</v>
      </c>
      <c r="EW72" s="419">
        <v>0</v>
      </c>
      <c r="EX72" s="417">
        <v>7.1041261509072204E-3</v>
      </c>
      <c r="EY72" s="419">
        <v>7.0274254548752704E-2</v>
      </c>
      <c r="EZ72" s="419">
        <v>0</v>
      </c>
      <c r="FA72" s="420">
        <v>2.3391106623495998E-3</v>
      </c>
      <c r="FB72" s="419">
        <v>1.3360703603839501E-2</v>
      </c>
      <c r="FC72" s="419">
        <v>2.3391106623495998E-3</v>
      </c>
      <c r="FD72" s="420">
        <v>7.6968442883454001E-3</v>
      </c>
      <c r="FE72" s="419">
        <v>4.02258125885988E-4</v>
      </c>
      <c r="FF72" s="419">
        <v>7.6968442883454001E-3</v>
      </c>
      <c r="FG72" s="417">
        <v>11.7642128978824</v>
      </c>
      <c r="FH72" s="419">
        <v>2.2115938062396099</v>
      </c>
      <c r="FI72" s="419">
        <v>1.1198748982388399E-2</v>
      </c>
      <c r="FJ72" s="420">
        <v>6.8279465349191703E-3</v>
      </c>
      <c r="FK72" s="419">
        <v>1.9182216650684199E-2</v>
      </c>
      <c r="FL72" s="419">
        <v>6.8279465349191703E-3</v>
      </c>
      <c r="FM72" s="420">
        <v>0</v>
      </c>
      <c r="FN72" s="419">
        <v>0</v>
      </c>
      <c r="FO72" s="419">
        <v>0</v>
      </c>
      <c r="FP72" s="420">
        <v>2.4964083153119002E-3</v>
      </c>
      <c r="FQ72" s="419">
        <v>1.2698972020891799E-4</v>
      </c>
      <c r="FR72" s="419">
        <v>2.4964083153119002E-3</v>
      </c>
    </row>
    <row r="73" spans="2:174">
      <c r="B73" s="73" t="s">
        <v>17</v>
      </c>
      <c r="C73" s="73" t="s">
        <v>51</v>
      </c>
      <c r="D73" s="143" t="s">
        <v>116</v>
      </c>
      <c r="E73" s="73">
        <v>35.299999999999997</v>
      </c>
      <c r="F73" s="143">
        <v>206</v>
      </c>
      <c r="G73" s="397" t="s">
        <v>322</v>
      </c>
      <c r="H73" s="73" t="s">
        <v>99</v>
      </c>
      <c r="I73" s="416" t="s">
        <v>1172</v>
      </c>
      <c r="J73" s="416">
        <v>3</v>
      </c>
      <c r="K73" s="416" t="s">
        <v>1163</v>
      </c>
      <c r="L73" s="416" t="s">
        <v>1161</v>
      </c>
      <c r="M73" s="416" t="s">
        <v>12</v>
      </c>
      <c r="N73" s="73">
        <v>6.7</v>
      </c>
      <c r="P73" s="417">
        <v>15.539186886751899</v>
      </c>
      <c r="Q73" s="418">
        <v>12.8785550209984</v>
      </c>
      <c r="R73" s="418">
        <v>7.3913980952561298E-2</v>
      </c>
      <c r="S73" s="417">
        <v>14.536925054650901</v>
      </c>
      <c r="T73" s="418">
        <v>8.6746193673229897</v>
      </c>
      <c r="U73" s="418">
        <v>1.5014895949645799</v>
      </c>
      <c r="V73" s="417">
        <v>51012.732911354498</v>
      </c>
      <c r="W73" s="418">
        <v>10083.1547419622</v>
      </c>
      <c r="X73" s="418">
        <v>0.44943128237121199</v>
      </c>
      <c r="Y73" s="417">
        <v>9096.5022046872691</v>
      </c>
      <c r="Z73" s="418">
        <v>7688.2924861150595</v>
      </c>
      <c r="AA73" s="418">
        <v>0.99563339898312098</v>
      </c>
      <c r="AB73" s="417">
        <v>126618.382616011</v>
      </c>
      <c r="AC73" s="419">
        <v>11098.9089541257</v>
      </c>
      <c r="AD73" s="419">
        <v>2.8114576679413998</v>
      </c>
      <c r="AE73" s="417">
        <v>260738.04620743799</v>
      </c>
      <c r="AF73" s="419">
        <v>10975.1911011743</v>
      </c>
      <c r="AG73" s="419">
        <v>306.15310290169703</v>
      </c>
      <c r="AH73" s="417">
        <v>31.658775641874701</v>
      </c>
      <c r="AI73" s="419">
        <v>22.038917300088499</v>
      </c>
      <c r="AJ73" s="419">
        <v>4.1476468667003603</v>
      </c>
      <c r="AK73" s="417">
        <v>499.903377294584</v>
      </c>
      <c r="AL73" s="419">
        <v>272.37259502507999</v>
      </c>
      <c r="AM73" s="419">
        <v>41.641035042459499</v>
      </c>
      <c r="AN73" s="417">
        <v>235.74663378804399</v>
      </c>
      <c r="AO73" s="419">
        <v>237.65582444990099</v>
      </c>
      <c r="AP73" s="419">
        <v>72.058802021910097</v>
      </c>
      <c r="AQ73" s="417">
        <v>4089.0487514217202</v>
      </c>
      <c r="AR73" s="419">
        <v>5595.5193532477897</v>
      </c>
      <c r="AS73" s="419">
        <v>1.28013649674519</v>
      </c>
      <c r="AT73" s="417">
        <v>48544.4213718592</v>
      </c>
      <c r="AU73" s="419">
        <v>6880.7546468630699</v>
      </c>
      <c r="AV73" s="419">
        <v>55.595622041895098</v>
      </c>
      <c r="AW73" s="417">
        <v>16.924764610432302</v>
      </c>
      <c r="AX73" s="419">
        <v>13.1023424825812</v>
      </c>
      <c r="AY73" s="419">
        <v>0.20525508489818001</v>
      </c>
      <c r="AZ73" s="417">
        <v>1479.0440524968001</v>
      </c>
      <c r="BA73" s="419">
        <v>2720.7187789794102</v>
      </c>
      <c r="BB73" s="419">
        <v>0.63757027606157402</v>
      </c>
      <c r="BC73" s="417">
        <v>10.779475729044099</v>
      </c>
      <c r="BD73" s="419">
        <v>19.883344239979699</v>
      </c>
      <c r="BE73" s="419">
        <v>0.16685775355749399</v>
      </c>
      <c r="BF73" s="420">
        <v>11.580144496078599</v>
      </c>
      <c r="BG73" s="419">
        <v>27.858793886641699</v>
      </c>
      <c r="BH73" s="419">
        <v>11.580144496078599</v>
      </c>
      <c r="BI73" s="417">
        <v>405.48037845110798</v>
      </c>
      <c r="BJ73" s="419">
        <v>229.57984867477299</v>
      </c>
      <c r="BK73" s="419">
        <v>0.32578250937811598</v>
      </c>
      <c r="BL73" s="417">
        <v>43738.5619300256</v>
      </c>
      <c r="BM73" s="419">
        <v>29690.151185094201</v>
      </c>
      <c r="BN73" s="419">
        <v>1.65008219747075</v>
      </c>
      <c r="BO73" s="417">
        <v>39714.433849026696</v>
      </c>
      <c r="BP73" s="419">
        <v>27932.017957098</v>
      </c>
      <c r="BQ73" s="419">
        <v>1.9953878028264</v>
      </c>
      <c r="BR73" s="417">
        <v>7.7206761212892996</v>
      </c>
      <c r="BS73" s="419">
        <v>9.37637520405241</v>
      </c>
      <c r="BT73" s="419">
        <v>9.7404469584333308E-3</v>
      </c>
      <c r="BU73" s="420">
        <v>1.0739907947768299</v>
      </c>
      <c r="BV73" s="419">
        <v>3.1371513619073101</v>
      </c>
      <c r="BW73" s="419">
        <v>1.0739907947768299</v>
      </c>
      <c r="BX73" s="417">
        <v>1.51738764204645</v>
      </c>
      <c r="BY73" s="419">
        <v>2.30935225572569</v>
      </c>
      <c r="BZ73" s="419">
        <v>7.9609894278811502E-2</v>
      </c>
      <c r="CA73" s="417">
        <v>43.049140126497399</v>
      </c>
      <c r="CB73" s="419">
        <v>48.250085918425597</v>
      </c>
      <c r="CC73" s="419">
        <v>0.26810058545801602</v>
      </c>
      <c r="CD73" s="417">
        <v>81.223367098977107</v>
      </c>
      <c r="CE73" s="419">
        <v>11.9274783849279</v>
      </c>
      <c r="CF73" s="419">
        <v>1.90869102488277E-2</v>
      </c>
      <c r="CG73" s="417">
        <v>0.91537820706062101</v>
      </c>
      <c r="CH73" s="419">
        <v>0.99569374131794197</v>
      </c>
      <c r="CI73" s="419">
        <v>0.14130183286943501</v>
      </c>
      <c r="CJ73" s="420">
        <v>8.4982579308100006E-2</v>
      </c>
      <c r="CK73" s="419">
        <v>0.44137968853776899</v>
      </c>
      <c r="CL73" s="419">
        <v>8.4982579308100006E-2</v>
      </c>
      <c r="CM73" s="417">
        <v>2.7639366851846301</v>
      </c>
      <c r="CN73" s="419">
        <v>5.64364465575074</v>
      </c>
      <c r="CO73" s="419">
        <v>2.3646145238962801E-2</v>
      </c>
      <c r="CP73" s="417">
        <v>1099.1805238152599</v>
      </c>
      <c r="CQ73" s="419">
        <v>247.223832120553</v>
      </c>
      <c r="CR73" s="419">
        <v>2.3561973998363499E-2</v>
      </c>
      <c r="CS73" s="417">
        <v>12.711992810939099</v>
      </c>
      <c r="CT73" s="419">
        <v>9.2467875396901107</v>
      </c>
      <c r="CU73" s="419">
        <v>5.10324428485864E-3</v>
      </c>
      <c r="CV73" s="417">
        <v>6.9485303774777796</v>
      </c>
      <c r="CW73" s="419">
        <v>7.3827018701054898</v>
      </c>
      <c r="CX73" s="419">
        <v>1.5627088756113999E-2</v>
      </c>
      <c r="CY73" s="417">
        <v>1.08528463757204</v>
      </c>
      <c r="CZ73" s="419">
        <v>1.61715715649198</v>
      </c>
      <c r="DA73" s="419">
        <v>0</v>
      </c>
      <c r="DB73" s="417">
        <v>9.7115218410705403E-2</v>
      </c>
      <c r="DC73" s="419">
        <v>0.17172477144860099</v>
      </c>
      <c r="DD73" s="419">
        <v>1.3655468856358301E-2</v>
      </c>
      <c r="DE73" s="417">
        <v>0.39908163785482398</v>
      </c>
      <c r="DF73" s="419">
        <v>0.39910879872256699</v>
      </c>
      <c r="DG73" s="419">
        <v>2.09145693393946E-2</v>
      </c>
      <c r="DH73" s="417">
        <v>5.8114493767968803E-2</v>
      </c>
      <c r="DI73" s="419">
        <v>0.118797625866001</v>
      </c>
      <c r="DJ73" s="419">
        <v>6.4257605350386496E-3</v>
      </c>
      <c r="DK73" s="417">
        <v>959.42962050730796</v>
      </c>
      <c r="DL73" s="419">
        <v>169.239138094033</v>
      </c>
      <c r="DM73" s="419">
        <v>2.71106357028182E-2</v>
      </c>
      <c r="DN73" s="417">
        <v>11.414539963599999</v>
      </c>
      <c r="DO73" s="419">
        <v>2.13064911972132</v>
      </c>
      <c r="DP73" s="419">
        <v>0</v>
      </c>
      <c r="DQ73" s="417">
        <v>19.7440977948479</v>
      </c>
      <c r="DR73" s="419">
        <v>5.1229243544476804</v>
      </c>
      <c r="DS73" s="419">
        <v>2.2699884378808398E-3</v>
      </c>
      <c r="DT73" s="417">
        <v>2.3108478927634502</v>
      </c>
      <c r="DU73" s="419">
        <v>1.08342752898073</v>
      </c>
      <c r="DV73" s="419">
        <v>0</v>
      </c>
      <c r="DW73" s="417">
        <v>9.73461909013084</v>
      </c>
      <c r="DX73" s="419">
        <v>4.9140124644840899</v>
      </c>
      <c r="DY73" s="419">
        <v>0</v>
      </c>
      <c r="DZ73" s="417">
        <v>2.4007405263631298</v>
      </c>
      <c r="EA73" s="419">
        <v>1.71558674323671</v>
      </c>
      <c r="EB73" s="419">
        <v>8.9211592664398993E-3</v>
      </c>
      <c r="EC73" s="417">
        <v>8.1135306605868607</v>
      </c>
      <c r="ED73" s="419">
        <v>1.92289557436954</v>
      </c>
      <c r="EE73" s="419">
        <v>2.7263988638721801E-3</v>
      </c>
      <c r="EF73" s="417">
        <v>2.3550292117472398</v>
      </c>
      <c r="EG73" s="419">
        <v>2.16674836771299</v>
      </c>
      <c r="EH73" s="419">
        <v>9.2013540734126702E-3</v>
      </c>
      <c r="EI73" s="417">
        <v>0.40021715563075499</v>
      </c>
      <c r="EJ73" s="419">
        <v>0.32487518648444402</v>
      </c>
      <c r="EK73" s="419">
        <v>1.93535112957521E-3</v>
      </c>
      <c r="EL73" s="417">
        <v>2.4605649149328199</v>
      </c>
      <c r="EM73" s="419">
        <v>1.5686160387894399</v>
      </c>
      <c r="EN73" s="419">
        <v>0</v>
      </c>
      <c r="EO73" s="417">
        <v>0.46008442549864598</v>
      </c>
      <c r="EP73" s="419">
        <v>0.240734048282016</v>
      </c>
      <c r="EQ73" s="419">
        <v>1.5005546276127E-3</v>
      </c>
      <c r="ER73" s="417">
        <v>1.4421695907421499</v>
      </c>
      <c r="ES73" s="419">
        <v>1.07087057408603</v>
      </c>
      <c r="ET73" s="419">
        <v>0</v>
      </c>
      <c r="EU73" s="417">
        <v>0.23199701833835801</v>
      </c>
      <c r="EV73" s="419">
        <v>0.19314521998964501</v>
      </c>
      <c r="EW73" s="419">
        <v>0</v>
      </c>
      <c r="EX73" s="417">
        <v>1.3974926195608399</v>
      </c>
      <c r="EY73" s="419">
        <v>0.90638476530478596</v>
      </c>
      <c r="EZ73" s="419">
        <v>0</v>
      </c>
      <c r="FA73" s="420">
        <v>0</v>
      </c>
      <c r="FB73" s="419">
        <v>0.256919095477326</v>
      </c>
      <c r="FC73" s="419">
        <v>2.3391106623495998E-3</v>
      </c>
      <c r="FD73" s="420">
        <v>7.6968442883454001E-3</v>
      </c>
      <c r="FE73" s="419">
        <v>2.6694386639460901E-4</v>
      </c>
      <c r="FF73" s="419">
        <v>7.6968442883454001E-3</v>
      </c>
      <c r="FG73" s="417">
        <v>11.135389620636399</v>
      </c>
      <c r="FH73" s="419">
        <v>2.1310577561781301</v>
      </c>
      <c r="FI73" s="419">
        <v>1.1198748982388399E-2</v>
      </c>
      <c r="FJ73" s="420">
        <v>6.8279465349191703E-3</v>
      </c>
      <c r="FK73" s="419">
        <v>3.0338243745381299E-2</v>
      </c>
      <c r="FL73" s="419">
        <v>6.8279465349191703E-3</v>
      </c>
      <c r="FM73" s="417">
        <v>3.2025757116917401E-2</v>
      </c>
      <c r="FN73" s="419">
        <v>7.3486926730233798E-2</v>
      </c>
      <c r="FO73" s="419">
        <v>0</v>
      </c>
      <c r="FP73" s="417">
        <v>9.4506419034876103E-3</v>
      </c>
      <c r="FQ73" s="419">
        <v>4.0290928084269699E-2</v>
      </c>
      <c r="FR73" s="419">
        <v>2.4964083153119002E-3</v>
      </c>
    </row>
    <row r="74" spans="2:174">
      <c r="B74" s="73" t="s">
        <v>17</v>
      </c>
      <c r="C74" s="73" t="s">
        <v>51</v>
      </c>
      <c r="D74" s="143" t="s">
        <v>116</v>
      </c>
      <c r="E74" s="143">
        <v>35.299999999999997</v>
      </c>
      <c r="F74" s="143">
        <v>206</v>
      </c>
      <c r="G74" s="397" t="s">
        <v>322</v>
      </c>
      <c r="H74" s="73" t="s">
        <v>99</v>
      </c>
      <c r="I74" s="416" t="s">
        <v>1172</v>
      </c>
      <c r="J74" s="416">
        <v>3</v>
      </c>
      <c r="K74" s="416" t="s">
        <v>1163</v>
      </c>
      <c r="L74" s="416" t="s">
        <v>1161</v>
      </c>
      <c r="M74" s="416" t="s">
        <v>12</v>
      </c>
      <c r="N74" s="73">
        <v>6.7</v>
      </c>
      <c r="P74" s="417">
        <v>2.4964488345170701</v>
      </c>
      <c r="Q74" s="418">
        <v>1.4843812595402199</v>
      </c>
      <c r="R74" s="418">
        <v>7.3913980952561298E-2</v>
      </c>
      <c r="S74" s="417">
        <v>7.6136036263756903</v>
      </c>
      <c r="T74" s="418">
        <v>8.5433508123091393</v>
      </c>
      <c r="U74" s="418">
        <v>1.5014895949645799</v>
      </c>
      <c r="V74" s="417">
        <v>54616.470083341999</v>
      </c>
      <c r="W74" s="418">
        <v>6094.7193725739498</v>
      </c>
      <c r="X74" s="418">
        <v>0.44943128237121199</v>
      </c>
      <c r="Y74" s="417">
        <v>1052.09700589575</v>
      </c>
      <c r="Z74" s="418">
        <v>1215.05288878899</v>
      </c>
      <c r="AA74" s="418">
        <v>0.99563339898312098</v>
      </c>
      <c r="AB74" s="417">
        <v>136496.36522922301</v>
      </c>
      <c r="AC74" s="419">
        <v>9266.6179151543802</v>
      </c>
      <c r="AD74" s="419">
        <v>2.8114576679413998</v>
      </c>
      <c r="AE74" s="417">
        <v>275272.907018703</v>
      </c>
      <c r="AF74" s="419">
        <v>11463.7581542772</v>
      </c>
      <c r="AG74" s="419">
        <v>306.15310290169703</v>
      </c>
      <c r="AH74" s="417">
        <v>49.511716777890904</v>
      </c>
      <c r="AI74" s="419">
        <v>25.840991455663701</v>
      </c>
      <c r="AJ74" s="419">
        <v>4.1476468667003603</v>
      </c>
      <c r="AK74" s="417">
        <v>575.82612297793401</v>
      </c>
      <c r="AL74" s="419">
        <v>186.07568499607899</v>
      </c>
      <c r="AM74" s="419">
        <v>41.641035042459499</v>
      </c>
      <c r="AN74" s="417">
        <v>141.18183889057801</v>
      </c>
      <c r="AO74" s="419">
        <v>263.66067813832802</v>
      </c>
      <c r="AP74" s="419">
        <v>72.058802021910097</v>
      </c>
      <c r="AQ74" s="417">
        <v>4030.0522455814198</v>
      </c>
      <c r="AR74" s="419">
        <v>2461.9016454088801</v>
      </c>
      <c r="AS74" s="419">
        <v>1.28013649674519</v>
      </c>
      <c r="AT74" s="417">
        <v>49307.1263515557</v>
      </c>
      <c r="AU74" s="419">
        <v>6987.66727806582</v>
      </c>
      <c r="AV74" s="419">
        <v>55.595622041895098</v>
      </c>
      <c r="AW74" s="417">
        <v>3.80352297418424</v>
      </c>
      <c r="AX74" s="419">
        <v>1.9183147697448599</v>
      </c>
      <c r="AY74" s="419">
        <v>0.20525508489818001</v>
      </c>
      <c r="AZ74" s="417">
        <v>461.59486711347898</v>
      </c>
      <c r="BA74" s="419">
        <v>373.39471497101198</v>
      </c>
      <c r="BB74" s="419">
        <v>0.63757027606157402</v>
      </c>
      <c r="BC74" s="417">
        <v>1.4207273642703999</v>
      </c>
      <c r="BD74" s="419">
        <v>1.40280391450356</v>
      </c>
      <c r="BE74" s="419">
        <v>0.16685775355749399</v>
      </c>
      <c r="BF74" s="420">
        <v>11.580144496078599</v>
      </c>
      <c r="BG74" s="419">
        <v>17.7210169208171</v>
      </c>
      <c r="BH74" s="419">
        <v>11.580144496078599</v>
      </c>
      <c r="BI74" s="417">
        <v>66.442227092011194</v>
      </c>
      <c r="BJ74" s="419">
        <v>57.018150988972202</v>
      </c>
      <c r="BK74" s="419">
        <v>0.32578250937811598</v>
      </c>
      <c r="BL74" s="417">
        <v>6938.6890734069402</v>
      </c>
      <c r="BM74" s="419">
        <v>6029.32702809897</v>
      </c>
      <c r="BN74" s="419">
        <v>1.65008219747075</v>
      </c>
      <c r="BO74" s="417">
        <v>6357.2881690659397</v>
      </c>
      <c r="BP74" s="419">
        <v>5628.0403494153497</v>
      </c>
      <c r="BQ74" s="419">
        <v>1.9953878028264</v>
      </c>
      <c r="BR74" s="417">
        <v>1.37217576103451</v>
      </c>
      <c r="BS74" s="419">
        <v>2.1905618160079898</v>
      </c>
      <c r="BT74" s="419">
        <v>9.7404469584333308E-3</v>
      </c>
      <c r="BU74" s="420">
        <v>1.0739907947768299</v>
      </c>
      <c r="BV74" s="419">
        <v>2.9260554220881301</v>
      </c>
      <c r="BW74" s="419">
        <v>1.0739907947768299</v>
      </c>
      <c r="BX74" s="417">
        <v>1.73428756738664</v>
      </c>
      <c r="BY74" s="419">
        <v>2.0533772179779999</v>
      </c>
      <c r="BZ74" s="419">
        <v>7.9609894278811502E-2</v>
      </c>
      <c r="CA74" s="417">
        <v>12.521647660591199</v>
      </c>
      <c r="CB74" s="419">
        <v>7.9325591115794403</v>
      </c>
      <c r="CC74" s="419">
        <v>0.26810058545801602</v>
      </c>
      <c r="CD74" s="417">
        <v>103.82607125060299</v>
      </c>
      <c r="CE74" s="419">
        <v>38.882517688815199</v>
      </c>
      <c r="CF74" s="419">
        <v>1.90869102488277E-2</v>
      </c>
      <c r="CG74" s="417">
        <v>1.2449074052663001</v>
      </c>
      <c r="CH74" s="419">
        <v>1.1133451569378101</v>
      </c>
      <c r="CI74" s="419">
        <v>0.14130183286943501</v>
      </c>
      <c r="CJ74" s="420">
        <v>8.4982579308100006E-2</v>
      </c>
      <c r="CK74" s="419">
        <v>0.31606940926761201</v>
      </c>
      <c r="CL74" s="419">
        <v>8.4982579308100006E-2</v>
      </c>
      <c r="CM74" s="417">
        <v>2.8142736447428698</v>
      </c>
      <c r="CN74" s="419">
        <v>3.5332368955391198</v>
      </c>
      <c r="CO74" s="419">
        <v>2.3646145238962801E-2</v>
      </c>
      <c r="CP74" s="417">
        <v>1069.5237848269501</v>
      </c>
      <c r="CQ74" s="419">
        <v>109.246708885206</v>
      </c>
      <c r="CR74" s="419">
        <v>2.3561973998363499E-2</v>
      </c>
      <c r="CS74" s="417">
        <v>0.862477370013641</v>
      </c>
      <c r="CT74" s="419">
        <v>2.1609262927695498</v>
      </c>
      <c r="CU74" s="419">
        <v>5.10324428485864E-3</v>
      </c>
      <c r="CV74" s="417">
        <v>1.1444605182468499</v>
      </c>
      <c r="CW74" s="419">
        <v>1.4917261305948499</v>
      </c>
      <c r="CX74" s="419">
        <v>1.5627088756113999E-2</v>
      </c>
      <c r="CY74" s="417">
        <v>0.183582981191969</v>
      </c>
      <c r="CZ74" s="419">
        <v>0.19991904308584199</v>
      </c>
      <c r="DA74" s="419">
        <v>0</v>
      </c>
      <c r="DB74" s="417">
        <v>4.2781627842745501E-2</v>
      </c>
      <c r="DC74" s="419">
        <v>0.15356890479466001</v>
      </c>
      <c r="DD74" s="419">
        <v>1.3655468856358301E-2</v>
      </c>
      <c r="DE74" s="417">
        <v>0.12743245437939299</v>
      </c>
      <c r="DF74" s="419">
        <v>0.28825504774349398</v>
      </c>
      <c r="DG74" s="419">
        <v>2.09145693393946E-2</v>
      </c>
      <c r="DH74" s="417">
        <v>2.01360717108773E-2</v>
      </c>
      <c r="DI74" s="419">
        <v>6.96429371366592E-2</v>
      </c>
      <c r="DJ74" s="419">
        <v>6.4257605350386496E-3</v>
      </c>
      <c r="DK74" s="417">
        <v>1202.3992541456</v>
      </c>
      <c r="DL74" s="419">
        <v>560.27045121038702</v>
      </c>
      <c r="DM74" s="419">
        <v>2.71106357028182E-2</v>
      </c>
      <c r="DN74" s="417">
        <v>8.5933427411509502</v>
      </c>
      <c r="DO74" s="419">
        <v>1.8267050363827999</v>
      </c>
      <c r="DP74" s="419">
        <v>0</v>
      </c>
      <c r="DQ74" s="417">
        <v>13.0934204647395</v>
      </c>
      <c r="DR74" s="419">
        <v>2.28044553284434</v>
      </c>
      <c r="DS74" s="419">
        <v>2.2699884378808398E-3</v>
      </c>
      <c r="DT74" s="417">
        <v>1.22863039676255</v>
      </c>
      <c r="DU74" s="419">
        <v>0.34872181288724702</v>
      </c>
      <c r="DV74" s="419">
        <v>0</v>
      </c>
      <c r="DW74" s="417">
        <v>3.8037975834973898</v>
      </c>
      <c r="DX74" s="419">
        <v>1.3138234886790101</v>
      </c>
      <c r="DY74" s="419">
        <v>0</v>
      </c>
      <c r="DZ74" s="417">
        <v>0.47012611167978302</v>
      </c>
      <c r="EA74" s="419">
        <v>0.48105155776317399</v>
      </c>
      <c r="EB74" s="419">
        <v>8.9211592664398993E-3</v>
      </c>
      <c r="EC74" s="417">
        <v>7.9254350786312999</v>
      </c>
      <c r="ED74" s="419">
        <v>1.45349332057087</v>
      </c>
      <c r="EE74" s="419">
        <v>2.7263988638721801E-3</v>
      </c>
      <c r="EF74" s="417">
        <v>0.26733513198723602</v>
      </c>
      <c r="EG74" s="419">
        <v>0.34432210250707501</v>
      </c>
      <c r="EH74" s="419">
        <v>9.2013540734126702E-3</v>
      </c>
      <c r="EI74" s="417">
        <v>2.8012885857139701E-2</v>
      </c>
      <c r="EJ74" s="419">
        <v>6.8627471976444296E-2</v>
      </c>
      <c r="EK74" s="419">
        <v>1.93535112957521E-3</v>
      </c>
      <c r="EL74" s="417">
        <v>0.18721544425853401</v>
      </c>
      <c r="EM74" s="419">
        <v>0.44353933583155902</v>
      </c>
      <c r="EN74" s="419">
        <v>0</v>
      </c>
      <c r="EO74" s="417">
        <v>2.42993463948218E-2</v>
      </c>
      <c r="EP74" s="419">
        <v>4.7394718060266801E-2</v>
      </c>
      <c r="EQ74" s="419">
        <v>1.5005546276127E-3</v>
      </c>
      <c r="ER74" s="417">
        <v>6.9038757466706596E-2</v>
      </c>
      <c r="ES74" s="419">
        <v>0.17450012345614299</v>
      </c>
      <c r="ET74" s="419">
        <v>0</v>
      </c>
      <c r="EU74" s="417">
        <v>6.46741979623385E-3</v>
      </c>
      <c r="EV74" s="419">
        <v>2.4285465405004401E-2</v>
      </c>
      <c r="EW74" s="419">
        <v>0</v>
      </c>
      <c r="EX74" s="417">
        <v>4.27588307454718E-2</v>
      </c>
      <c r="EY74" s="419">
        <v>0.157778006204428</v>
      </c>
      <c r="EZ74" s="419">
        <v>0</v>
      </c>
      <c r="FA74" s="420">
        <v>0</v>
      </c>
      <c r="FB74" s="419">
        <v>3.2427169183941999E-2</v>
      </c>
      <c r="FC74" s="419">
        <v>2.3391106623495998E-3</v>
      </c>
      <c r="FD74" s="420">
        <v>7.6968442883454001E-3</v>
      </c>
      <c r="FE74" s="419">
        <v>2.8890395260892401E-2</v>
      </c>
      <c r="FF74" s="419">
        <v>7.6968442883454001E-3</v>
      </c>
      <c r="FG74" s="417">
        <v>10.434003601968101</v>
      </c>
      <c r="FH74" s="419">
        <v>2.0287157626471801</v>
      </c>
      <c r="FI74" s="419">
        <v>1.1198748982388399E-2</v>
      </c>
      <c r="FJ74" s="420">
        <v>6.8279465349191703E-3</v>
      </c>
      <c r="FK74" s="419">
        <v>2.3050845542055401E-2</v>
      </c>
      <c r="FL74" s="419">
        <v>6.8279465349191703E-3</v>
      </c>
      <c r="FM74" s="417">
        <v>1.8264530779096701E-2</v>
      </c>
      <c r="FN74" s="419">
        <v>4.6639191721500897E-2</v>
      </c>
      <c r="FO74" s="419">
        <v>0</v>
      </c>
      <c r="FP74" s="420">
        <v>2.4964083153119002E-3</v>
      </c>
      <c r="FQ74" s="419">
        <v>1.6554759907676599E-2</v>
      </c>
      <c r="FR74" s="419">
        <v>2.4964083153119002E-3</v>
      </c>
    </row>
    <row r="75" spans="2:174">
      <c r="B75" s="73" t="s">
        <v>17</v>
      </c>
      <c r="C75" s="73" t="s">
        <v>51</v>
      </c>
      <c r="D75" s="143" t="s">
        <v>116</v>
      </c>
      <c r="E75" s="73">
        <v>35.299999999999997</v>
      </c>
      <c r="F75" s="143">
        <v>206</v>
      </c>
      <c r="G75" s="397" t="s">
        <v>322</v>
      </c>
      <c r="H75" s="73" t="s">
        <v>99</v>
      </c>
      <c r="I75" s="416" t="s">
        <v>1172</v>
      </c>
      <c r="J75" s="416">
        <v>3</v>
      </c>
      <c r="K75" s="416" t="s">
        <v>1163</v>
      </c>
      <c r="L75" s="416" t="s">
        <v>1161</v>
      </c>
      <c r="M75" s="416" t="s">
        <v>12</v>
      </c>
      <c r="N75" s="73">
        <v>6.7</v>
      </c>
      <c r="P75" s="417">
        <v>4.4998817788774303</v>
      </c>
      <c r="Q75" s="418">
        <v>4.2252922147484799</v>
      </c>
      <c r="R75" s="418">
        <v>7.3913980952561298E-2</v>
      </c>
      <c r="S75" s="417">
        <v>7.9058875434313096</v>
      </c>
      <c r="T75" s="418">
        <v>7.5962330665407602</v>
      </c>
      <c r="U75" s="418">
        <v>1.5014895949645799</v>
      </c>
      <c r="V75" s="417">
        <v>50716.840618718401</v>
      </c>
      <c r="W75" s="418">
        <v>6811.6255107152401</v>
      </c>
      <c r="X75" s="418">
        <v>0.44943128237121199</v>
      </c>
      <c r="Y75" s="417">
        <v>775.05164014361401</v>
      </c>
      <c r="Z75" s="418">
        <v>1458.54418531388</v>
      </c>
      <c r="AA75" s="418">
        <v>0.99563339898312098</v>
      </c>
      <c r="AB75" s="417">
        <v>140009.35379669</v>
      </c>
      <c r="AC75" s="419">
        <v>11770.155728682401</v>
      </c>
      <c r="AD75" s="419">
        <v>2.8114576679413998</v>
      </c>
      <c r="AE75" s="417">
        <v>269904.94679939398</v>
      </c>
      <c r="AF75" s="419">
        <v>10427.799914618499</v>
      </c>
      <c r="AG75" s="419">
        <v>306.15310290169703</v>
      </c>
      <c r="AH75" s="417">
        <v>72.083581248650901</v>
      </c>
      <c r="AI75" s="419">
        <v>108.30138260174201</v>
      </c>
      <c r="AJ75" s="419">
        <v>4.1476468667003603</v>
      </c>
      <c r="AK75" s="417">
        <v>532.271343284772</v>
      </c>
      <c r="AL75" s="419">
        <v>211.920708661058</v>
      </c>
      <c r="AM75" s="419">
        <v>41.641035042459499</v>
      </c>
      <c r="AN75" s="417">
        <v>84.230034154036701</v>
      </c>
      <c r="AO75" s="419">
        <v>240.63189006480999</v>
      </c>
      <c r="AP75" s="419">
        <v>72.058802021910097</v>
      </c>
      <c r="AQ75" s="417">
        <v>2389.12556828793</v>
      </c>
      <c r="AR75" s="419">
        <v>1086.9488698697201</v>
      </c>
      <c r="AS75" s="419">
        <v>1.28013649674519</v>
      </c>
      <c r="AT75" s="417">
        <v>56209.584485626598</v>
      </c>
      <c r="AU75" s="419">
        <v>10042.4844127546</v>
      </c>
      <c r="AV75" s="419">
        <v>55.595622041895098</v>
      </c>
      <c r="AW75" s="417">
        <v>3.4997592399459498</v>
      </c>
      <c r="AX75" s="419">
        <v>1.02762607339859</v>
      </c>
      <c r="AY75" s="419">
        <v>0.20525508489818001</v>
      </c>
      <c r="AZ75" s="417">
        <v>425.11880784525403</v>
      </c>
      <c r="BA75" s="419">
        <v>265.22970989038402</v>
      </c>
      <c r="BB75" s="419">
        <v>0.63757027606157402</v>
      </c>
      <c r="BC75" s="417">
        <v>1.0904640410842501</v>
      </c>
      <c r="BD75" s="419">
        <v>0.75616076286107303</v>
      </c>
      <c r="BE75" s="419">
        <v>0.16685775355749399</v>
      </c>
      <c r="BF75" s="420">
        <v>11.580144496078599</v>
      </c>
      <c r="BG75" s="419">
        <v>16.956095318320202</v>
      </c>
      <c r="BH75" s="419">
        <v>11.580144496078599</v>
      </c>
      <c r="BI75" s="417">
        <v>56.044211100089399</v>
      </c>
      <c r="BJ75" s="419">
        <v>75.5928550951934</v>
      </c>
      <c r="BK75" s="419">
        <v>0.32578250937811598</v>
      </c>
      <c r="BL75" s="417">
        <v>6925.5735145026601</v>
      </c>
      <c r="BM75" s="419">
        <v>10141.8102392334</v>
      </c>
      <c r="BN75" s="419">
        <v>1.65008219747075</v>
      </c>
      <c r="BO75" s="417">
        <v>6209.6885984780602</v>
      </c>
      <c r="BP75" s="419">
        <v>8879.1068345196909</v>
      </c>
      <c r="BQ75" s="419">
        <v>1.9953878028264</v>
      </c>
      <c r="BR75" s="417">
        <v>0.58411055113568999</v>
      </c>
      <c r="BS75" s="419">
        <v>0.66650812550517302</v>
      </c>
      <c r="BT75" s="419">
        <v>9.7404469584333308E-3</v>
      </c>
      <c r="BU75" s="420">
        <v>1.0739907947768299</v>
      </c>
      <c r="BV75" s="419">
        <v>4.1537116930031104</v>
      </c>
      <c r="BW75" s="419">
        <v>1.0739907947768299</v>
      </c>
      <c r="BX75" s="417">
        <v>0.87349019004829098</v>
      </c>
      <c r="BY75" s="419">
        <v>0.61133175426456099</v>
      </c>
      <c r="BZ75" s="419">
        <v>7.9609894278811502E-2</v>
      </c>
      <c r="CA75" s="417">
        <v>10.5957269169068</v>
      </c>
      <c r="CB75" s="419">
        <v>4.6662718873379703</v>
      </c>
      <c r="CC75" s="419">
        <v>0.26810058545801602</v>
      </c>
      <c r="CD75" s="417">
        <v>81.232796048600804</v>
      </c>
      <c r="CE75" s="419">
        <v>21.6330437416247</v>
      </c>
      <c r="CF75" s="419">
        <v>1.90869102488277E-2</v>
      </c>
      <c r="CG75" s="417">
        <v>1.11602544663263</v>
      </c>
      <c r="CH75" s="419">
        <v>0.89020522091255205</v>
      </c>
      <c r="CI75" s="419">
        <v>0.14130183286943501</v>
      </c>
      <c r="CJ75" s="420">
        <v>8.4982579308100006E-2</v>
      </c>
      <c r="CK75" s="419">
        <v>0.345668296295424</v>
      </c>
      <c r="CL75" s="419">
        <v>8.4982579308100006E-2</v>
      </c>
      <c r="CM75" s="417">
        <v>0.92633570146171995</v>
      </c>
      <c r="CN75" s="419">
        <v>1.2831924213775801</v>
      </c>
      <c r="CO75" s="419">
        <v>2.3646145238962801E-2</v>
      </c>
      <c r="CP75" s="417">
        <v>1040.7576578232599</v>
      </c>
      <c r="CQ75" s="419">
        <v>125.664141647151</v>
      </c>
      <c r="CR75" s="419">
        <v>2.3561973998363499E-2</v>
      </c>
      <c r="CS75" s="417">
        <v>0.622787516193687</v>
      </c>
      <c r="CT75" s="419">
        <v>0.43486067525845201</v>
      </c>
      <c r="CU75" s="419">
        <v>5.10324428485864E-3</v>
      </c>
      <c r="CV75" s="417">
        <v>1.8338766821963699</v>
      </c>
      <c r="CW75" s="419">
        <v>2.8706556388148301</v>
      </c>
      <c r="CX75" s="419">
        <v>1.5627088756113999E-2</v>
      </c>
      <c r="CY75" s="417">
        <v>0.40654717118446398</v>
      </c>
      <c r="CZ75" s="419">
        <v>0.579357892361266</v>
      </c>
      <c r="DA75" s="419">
        <v>0</v>
      </c>
      <c r="DB75" s="417">
        <v>5.4430385044019099E-2</v>
      </c>
      <c r="DC75" s="419">
        <v>0.13602988158458101</v>
      </c>
      <c r="DD75" s="419">
        <v>1.3655468856358301E-2</v>
      </c>
      <c r="DE75" s="417">
        <v>0.11180216595045001</v>
      </c>
      <c r="DF75" s="419">
        <v>0.17782763610261901</v>
      </c>
      <c r="DG75" s="419">
        <v>2.09145693393946E-2</v>
      </c>
      <c r="DH75" s="417">
        <v>2.6461346191512799E-2</v>
      </c>
      <c r="DI75" s="419">
        <v>6.5817514973316005E-2</v>
      </c>
      <c r="DJ75" s="419">
        <v>6.4257605350386496E-3</v>
      </c>
      <c r="DK75" s="417">
        <v>821.50365993651997</v>
      </c>
      <c r="DL75" s="419">
        <v>281.45487166844799</v>
      </c>
      <c r="DM75" s="419">
        <v>2.71106357028182E-2</v>
      </c>
      <c r="DN75" s="417">
        <v>5.8263538897255298</v>
      </c>
      <c r="DO75" s="419">
        <v>1.0238740481845201</v>
      </c>
      <c r="DP75" s="419">
        <v>0</v>
      </c>
      <c r="DQ75" s="417">
        <v>10.4226159836271</v>
      </c>
      <c r="DR75" s="419">
        <v>2.4721598238286102</v>
      </c>
      <c r="DS75" s="419">
        <v>2.2699884378808398E-3</v>
      </c>
      <c r="DT75" s="417">
        <v>1.0648252942007199</v>
      </c>
      <c r="DU75" s="419">
        <v>0.33832170301735398</v>
      </c>
      <c r="DV75" s="419">
        <v>0</v>
      </c>
      <c r="DW75" s="417">
        <v>3.66287056717763</v>
      </c>
      <c r="DX75" s="419">
        <v>1.52960911688959</v>
      </c>
      <c r="DY75" s="419">
        <v>0</v>
      </c>
      <c r="DZ75" s="417">
        <v>0.53773593012724097</v>
      </c>
      <c r="EA75" s="419">
        <v>0.53881109590249499</v>
      </c>
      <c r="EB75" s="419">
        <v>8.9211592664398993E-3</v>
      </c>
      <c r="EC75" s="417">
        <v>7.60449138267313</v>
      </c>
      <c r="ED75" s="419">
        <v>1.15172856630979</v>
      </c>
      <c r="EE75" s="419">
        <v>2.7263988638721801E-3</v>
      </c>
      <c r="EF75" s="417">
        <v>0.31531083835061302</v>
      </c>
      <c r="EG75" s="419">
        <v>0.36544299526532997</v>
      </c>
      <c r="EH75" s="419">
        <v>9.2013540734126702E-3</v>
      </c>
      <c r="EI75" s="417">
        <v>3.1744518706183202E-2</v>
      </c>
      <c r="EJ75" s="419">
        <v>5.5325400970332901E-2</v>
      </c>
      <c r="EK75" s="419">
        <v>1.93535112957521E-3</v>
      </c>
      <c r="EL75" s="417">
        <v>0.15494010412210299</v>
      </c>
      <c r="EM75" s="419">
        <v>0.27146133068665101</v>
      </c>
      <c r="EN75" s="419">
        <v>0</v>
      </c>
      <c r="EO75" s="417">
        <v>2.3483924679161199E-2</v>
      </c>
      <c r="EP75" s="419">
        <v>4.3930491284071602E-2</v>
      </c>
      <c r="EQ75" s="419">
        <v>1.5005546276127E-3</v>
      </c>
      <c r="ER75" s="417">
        <v>4.4875122379395602E-2</v>
      </c>
      <c r="ES75" s="419">
        <v>0.107551504216032</v>
      </c>
      <c r="ET75" s="419">
        <v>0</v>
      </c>
      <c r="EU75" s="417">
        <v>6.4233344856221303E-3</v>
      </c>
      <c r="EV75" s="419">
        <v>2.3881269293195399E-2</v>
      </c>
      <c r="EW75" s="419">
        <v>0</v>
      </c>
      <c r="EX75" s="417">
        <v>1.0695207635614301E-2</v>
      </c>
      <c r="EY75" s="419">
        <v>6.9794679407223406E-2</v>
      </c>
      <c r="EZ75" s="419">
        <v>0</v>
      </c>
      <c r="FA75" s="420">
        <v>0</v>
      </c>
      <c r="FB75" s="419">
        <v>2.47390963298585E-2</v>
      </c>
      <c r="FC75" s="419">
        <v>2.3391106623495998E-3</v>
      </c>
      <c r="FD75" s="420">
        <v>7.6968442883454001E-3</v>
      </c>
      <c r="FE75" s="419">
        <v>9.4449758009700499E-2</v>
      </c>
      <c r="FF75" s="419">
        <v>7.6968442883454001E-3</v>
      </c>
      <c r="FG75" s="417">
        <v>9.5202330958460308</v>
      </c>
      <c r="FH75" s="419">
        <v>2.3527555783512999</v>
      </c>
      <c r="FI75" s="419">
        <v>1.1198748982388399E-2</v>
      </c>
      <c r="FJ75" s="420">
        <v>6.8279465349191703E-3</v>
      </c>
      <c r="FK75" s="419">
        <v>8.7685649653485107E-3</v>
      </c>
      <c r="FL75" s="419">
        <v>6.8279465349191703E-3</v>
      </c>
      <c r="FM75" s="417">
        <v>4.3485457952716702E-2</v>
      </c>
      <c r="FN75" s="419">
        <v>7.8626183122438201E-2</v>
      </c>
      <c r="FO75" s="419">
        <v>0</v>
      </c>
      <c r="FP75" s="420">
        <v>2.4964083153119002E-3</v>
      </c>
      <c r="FQ75" s="419">
        <v>2.1134367703817301E-2</v>
      </c>
      <c r="FR75" s="419">
        <v>2.4964083153119002E-3</v>
      </c>
    </row>
    <row r="76" spans="2:174">
      <c r="B76" s="73" t="s">
        <v>17</v>
      </c>
      <c r="C76" s="73" t="s">
        <v>51</v>
      </c>
      <c r="D76" s="143" t="s">
        <v>116</v>
      </c>
      <c r="E76" s="143">
        <v>35.299999999999997</v>
      </c>
      <c r="F76" s="143">
        <v>206</v>
      </c>
      <c r="G76" s="397" t="s">
        <v>322</v>
      </c>
      <c r="H76" s="73" t="s">
        <v>99</v>
      </c>
      <c r="I76" s="416" t="s">
        <v>1172</v>
      </c>
      <c r="J76" s="416">
        <v>3</v>
      </c>
      <c r="K76" s="416" t="s">
        <v>1163</v>
      </c>
      <c r="L76" s="416" t="s">
        <v>1161</v>
      </c>
      <c r="M76" s="416" t="s">
        <v>12</v>
      </c>
      <c r="N76" s="73">
        <v>6.7</v>
      </c>
      <c r="P76" s="417">
        <v>9.0492085742460908</v>
      </c>
      <c r="Q76" s="418">
        <v>5.0363930896471496</v>
      </c>
      <c r="R76" s="418">
        <v>7.3913980952561298E-2</v>
      </c>
      <c r="S76" s="417">
        <v>12.6902256580192</v>
      </c>
      <c r="T76" s="418">
        <v>17.9963639101334</v>
      </c>
      <c r="U76" s="418">
        <v>1.5014895949645799</v>
      </c>
      <c r="V76" s="417">
        <v>53025.648068846102</v>
      </c>
      <c r="W76" s="418">
        <v>5031.2926475948798</v>
      </c>
      <c r="X76" s="418">
        <v>0.44943128237121199</v>
      </c>
      <c r="Y76" s="417">
        <v>1376.3023221399901</v>
      </c>
      <c r="Z76" s="418">
        <v>855.01422149465304</v>
      </c>
      <c r="AA76" s="418">
        <v>0.99563339898312098</v>
      </c>
      <c r="AB76" s="417">
        <v>133232.632033242</v>
      </c>
      <c r="AC76" s="419">
        <v>13017.272694627</v>
      </c>
      <c r="AD76" s="419">
        <v>2.8114576679413998</v>
      </c>
      <c r="AE76" s="417">
        <v>279018.96231995203</v>
      </c>
      <c r="AF76" s="419">
        <v>16546.428403009999</v>
      </c>
      <c r="AG76" s="419">
        <v>306.15310290169703</v>
      </c>
      <c r="AH76" s="417">
        <v>61.6983805965708</v>
      </c>
      <c r="AI76" s="419">
        <v>47.950846357799399</v>
      </c>
      <c r="AJ76" s="419">
        <v>4.1476468667003603</v>
      </c>
      <c r="AK76" s="417">
        <v>523.56758918242895</v>
      </c>
      <c r="AL76" s="419">
        <v>162.88505924432201</v>
      </c>
      <c r="AM76" s="419">
        <v>41.641035042459499</v>
      </c>
      <c r="AN76" s="417">
        <v>110.30078140835001</v>
      </c>
      <c r="AO76" s="419">
        <v>202.40042810365199</v>
      </c>
      <c r="AP76" s="419">
        <v>72.058802021910097</v>
      </c>
      <c r="AQ76" s="417">
        <v>8546.2476629631892</v>
      </c>
      <c r="AR76" s="419">
        <v>3122.89979669989</v>
      </c>
      <c r="AS76" s="419">
        <v>1.28013649674519</v>
      </c>
      <c r="AT76" s="417">
        <v>45456.924747929501</v>
      </c>
      <c r="AU76" s="419">
        <v>6578.84037495337</v>
      </c>
      <c r="AV76" s="419">
        <v>55.595622041895098</v>
      </c>
      <c r="AW76" s="417">
        <v>3.6332476776890701</v>
      </c>
      <c r="AX76" s="419">
        <v>0.97481694982460299</v>
      </c>
      <c r="AY76" s="419">
        <v>0.20525508489818001</v>
      </c>
      <c r="AZ76" s="417">
        <v>321.47992617984499</v>
      </c>
      <c r="BA76" s="419">
        <v>179.92584120325199</v>
      </c>
      <c r="BB76" s="419">
        <v>0.63757027606157402</v>
      </c>
      <c r="BC76" s="417">
        <v>0.94775828117497296</v>
      </c>
      <c r="BD76" s="419">
        <v>0.54656150171347695</v>
      </c>
      <c r="BE76" s="419">
        <v>0.16685775355749399</v>
      </c>
      <c r="BF76" s="420">
        <v>11.580144496078599</v>
      </c>
      <c r="BG76" s="419">
        <v>22.731268533505201</v>
      </c>
      <c r="BH76" s="419">
        <v>11.580144496078599</v>
      </c>
      <c r="BI76" s="417">
        <v>129.133918849536</v>
      </c>
      <c r="BJ76" s="419">
        <v>55.408098397605897</v>
      </c>
      <c r="BK76" s="419">
        <v>0.32578250937811598</v>
      </c>
      <c r="BL76" s="417">
        <v>11942.667035587199</v>
      </c>
      <c r="BM76" s="419">
        <v>6419.9573816832199</v>
      </c>
      <c r="BN76" s="419">
        <v>1.65008219747075</v>
      </c>
      <c r="BO76" s="417">
        <v>10764.727143533401</v>
      </c>
      <c r="BP76" s="419">
        <v>5587.39315772791</v>
      </c>
      <c r="BQ76" s="419">
        <v>1.9953878028264</v>
      </c>
      <c r="BR76" s="417">
        <v>0.61176846249189398</v>
      </c>
      <c r="BS76" s="419">
        <v>0.39153580785742298</v>
      </c>
      <c r="BT76" s="419">
        <v>9.7404469584333308E-3</v>
      </c>
      <c r="BU76" s="420">
        <v>1.0739907947768299</v>
      </c>
      <c r="BV76" s="419">
        <v>3.2216380144519099</v>
      </c>
      <c r="BW76" s="419">
        <v>1.0739907947768299</v>
      </c>
      <c r="BX76" s="417">
        <v>1.7294536577773001</v>
      </c>
      <c r="BY76" s="419">
        <v>2.9800584624461699</v>
      </c>
      <c r="BZ76" s="419">
        <v>7.9609894278811502E-2</v>
      </c>
      <c r="CA76" s="417">
        <v>10.9698273642953</v>
      </c>
      <c r="CB76" s="419">
        <v>7.6744894564528598</v>
      </c>
      <c r="CC76" s="419">
        <v>0.26810058545801602</v>
      </c>
      <c r="CD76" s="417">
        <v>131.083579566194</v>
      </c>
      <c r="CE76" s="419">
        <v>21.408449448075</v>
      </c>
      <c r="CF76" s="419">
        <v>1.90869102488277E-2</v>
      </c>
      <c r="CG76" s="417">
        <v>1.2650191120368699</v>
      </c>
      <c r="CH76" s="419">
        <v>1.11380943304154</v>
      </c>
      <c r="CI76" s="419">
        <v>0.14130183286943501</v>
      </c>
      <c r="CJ76" s="420">
        <v>8.4982579308100006E-2</v>
      </c>
      <c r="CK76" s="419">
        <v>0.269377008345425</v>
      </c>
      <c r="CL76" s="419">
        <v>8.4982579308100006E-2</v>
      </c>
      <c r="CM76" s="417">
        <v>8.3805167653917803</v>
      </c>
      <c r="CN76" s="419">
        <v>5.9987353941311801</v>
      </c>
      <c r="CO76" s="419">
        <v>2.3646145238962801E-2</v>
      </c>
      <c r="CP76" s="417">
        <v>1089.9381017292301</v>
      </c>
      <c r="CQ76" s="419">
        <v>115.398871156678</v>
      </c>
      <c r="CR76" s="419">
        <v>2.3561973998363499E-2</v>
      </c>
      <c r="CS76" s="417">
        <v>0.34625616965418299</v>
      </c>
      <c r="CT76" s="419">
        <v>0.254046049526227</v>
      </c>
      <c r="CU76" s="419">
        <v>5.10324428485864E-3</v>
      </c>
      <c r="CV76" s="417">
        <v>1.00012915403328</v>
      </c>
      <c r="CW76" s="419">
        <v>0.634307870932312</v>
      </c>
      <c r="CX76" s="419">
        <v>1.5627088756113999E-2</v>
      </c>
      <c r="CY76" s="417">
        <v>0.17571680586608701</v>
      </c>
      <c r="CZ76" s="419">
        <v>0.169765329726734</v>
      </c>
      <c r="DA76" s="419">
        <v>0</v>
      </c>
      <c r="DB76" s="417">
        <v>8.3973408960848803E-2</v>
      </c>
      <c r="DC76" s="419">
        <v>0.170658146055957</v>
      </c>
      <c r="DD76" s="419">
        <v>1.3655468856358301E-2</v>
      </c>
      <c r="DE76" s="417">
        <v>0.115124224076356</v>
      </c>
      <c r="DF76" s="419">
        <v>0.17328052566319099</v>
      </c>
      <c r="DG76" s="419">
        <v>2.09145693393946E-2</v>
      </c>
      <c r="DH76" s="417">
        <v>2.8168367197869599E-2</v>
      </c>
      <c r="DI76" s="419">
        <v>9.0918967259398104E-2</v>
      </c>
      <c r="DJ76" s="419">
        <v>6.4257605350386496E-3</v>
      </c>
      <c r="DK76" s="417">
        <v>1653.5748904601401</v>
      </c>
      <c r="DL76" s="419">
        <v>357.48362920006002</v>
      </c>
      <c r="DM76" s="419">
        <v>2.71106357028182E-2</v>
      </c>
      <c r="DN76" s="417">
        <v>5.8575240384155602</v>
      </c>
      <c r="DO76" s="419">
        <v>1.2839474092591101</v>
      </c>
      <c r="DP76" s="419">
        <v>0</v>
      </c>
      <c r="DQ76" s="417">
        <v>9.4940609486419003</v>
      </c>
      <c r="DR76" s="419">
        <v>2.073123335949</v>
      </c>
      <c r="DS76" s="419">
        <v>2.2699884378808398E-3</v>
      </c>
      <c r="DT76" s="417">
        <v>0.95598716358290203</v>
      </c>
      <c r="DU76" s="419">
        <v>0.284540358480737</v>
      </c>
      <c r="DV76" s="419">
        <v>0</v>
      </c>
      <c r="DW76" s="417">
        <v>3.10471461999308</v>
      </c>
      <c r="DX76" s="419">
        <v>1.0617940121485501</v>
      </c>
      <c r="DY76" s="419">
        <v>0</v>
      </c>
      <c r="DZ76" s="417">
        <v>0.41868135040222598</v>
      </c>
      <c r="EA76" s="419">
        <v>0.60345182308176404</v>
      </c>
      <c r="EB76" s="419">
        <v>8.9211592664398993E-3</v>
      </c>
      <c r="EC76" s="417">
        <v>8.0393748465947699</v>
      </c>
      <c r="ED76" s="419">
        <v>1.4544542051963301</v>
      </c>
      <c r="EE76" s="419">
        <v>2.7263988638721801E-3</v>
      </c>
      <c r="EF76" s="417">
        <v>0.21753349959381199</v>
      </c>
      <c r="EG76" s="419">
        <v>0.36609598155023299</v>
      </c>
      <c r="EH76" s="419">
        <v>9.2013540734126702E-3</v>
      </c>
      <c r="EI76" s="417">
        <v>2.0502693161834201E-2</v>
      </c>
      <c r="EJ76" s="419">
        <v>3.2108572907342703E-2</v>
      </c>
      <c r="EK76" s="419">
        <v>1.93535112957521E-3</v>
      </c>
      <c r="EL76" s="417">
        <v>7.2737279194449903E-2</v>
      </c>
      <c r="EM76" s="419">
        <v>0.117565254233113</v>
      </c>
      <c r="EN76" s="419">
        <v>0</v>
      </c>
      <c r="EO76" s="417">
        <v>8.6850661236174392E-3</v>
      </c>
      <c r="EP76" s="419">
        <v>1.96612809527166E-2</v>
      </c>
      <c r="EQ76" s="419">
        <v>1.5005546276127E-3</v>
      </c>
      <c r="ER76" s="417">
        <v>2.6713692471693199E-2</v>
      </c>
      <c r="ES76" s="419">
        <v>5.8503644620060601E-2</v>
      </c>
      <c r="ET76" s="419">
        <v>0</v>
      </c>
      <c r="EU76" s="417">
        <v>9.6020523886179503E-4</v>
      </c>
      <c r="EV76" s="419">
        <v>9.9622541276809702E-3</v>
      </c>
      <c r="EW76" s="419">
        <v>0</v>
      </c>
      <c r="EX76" s="417">
        <v>1.22516085618246E-2</v>
      </c>
      <c r="EY76" s="419">
        <v>7.2672336369998994E-2</v>
      </c>
      <c r="EZ76" s="419">
        <v>0</v>
      </c>
      <c r="FA76" s="420">
        <v>0</v>
      </c>
      <c r="FB76" s="419">
        <v>2.8168759158589401E-5</v>
      </c>
      <c r="FC76" s="419">
        <v>2.3391106623495998E-3</v>
      </c>
      <c r="FD76" s="420">
        <v>7.6968442883454001E-3</v>
      </c>
      <c r="FE76" s="419">
        <v>8.2783605877133001E-2</v>
      </c>
      <c r="FF76" s="419">
        <v>7.6968442883454001E-3</v>
      </c>
      <c r="FG76" s="417">
        <v>10.707488796501099</v>
      </c>
      <c r="FH76" s="419">
        <v>1.91583471534155</v>
      </c>
      <c r="FI76" s="419">
        <v>1.1198748982388399E-2</v>
      </c>
      <c r="FJ76" s="420">
        <v>6.8279465349191703E-3</v>
      </c>
      <c r="FK76" s="419">
        <v>2.7900851560420201E-2</v>
      </c>
      <c r="FL76" s="419">
        <v>6.8279465349191703E-3</v>
      </c>
      <c r="FM76" s="417">
        <v>2.9759580227251298E-2</v>
      </c>
      <c r="FN76" s="419">
        <v>5.4931841933142302E-2</v>
      </c>
      <c r="FO76" s="419">
        <v>0</v>
      </c>
      <c r="FP76" s="420">
        <v>2.4964083153119002E-3</v>
      </c>
      <c r="FQ76" s="419">
        <v>7.9935020646986195E-5</v>
      </c>
      <c r="FR76" s="419">
        <v>2.4964083153119002E-3</v>
      </c>
    </row>
    <row r="77" spans="2:174">
      <c r="B77" s="73" t="s">
        <v>17</v>
      </c>
      <c r="C77" s="73" t="s">
        <v>51</v>
      </c>
      <c r="D77" s="143" t="s">
        <v>116</v>
      </c>
      <c r="E77" s="73">
        <v>35.299999999999997</v>
      </c>
      <c r="F77" s="143">
        <v>206</v>
      </c>
      <c r="G77" s="397" t="s">
        <v>322</v>
      </c>
      <c r="H77" s="73" t="s">
        <v>99</v>
      </c>
      <c r="I77" s="416" t="s">
        <v>1172</v>
      </c>
      <c r="J77" s="416">
        <v>3</v>
      </c>
      <c r="K77" s="416" t="s">
        <v>1163</v>
      </c>
      <c r="L77" s="416" t="s">
        <v>1160</v>
      </c>
      <c r="M77" s="416" t="s">
        <v>12</v>
      </c>
      <c r="N77" s="73">
        <v>6.7</v>
      </c>
      <c r="P77" s="417">
        <v>9.3303270418352806</v>
      </c>
      <c r="Q77" s="418">
        <v>13.5291522065279</v>
      </c>
      <c r="R77" s="418">
        <v>7.3913980952561298E-2</v>
      </c>
      <c r="S77" s="417">
        <v>9.5305971445881905</v>
      </c>
      <c r="T77" s="418">
        <v>8.9909646213526297</v>
      </c>
      <c r="U77" s="418">
        <v>1.5014895949645799</v>
      </c>
      <c r="V77" s="417">
        <v>55483.278616444899</v>
      </c>
      <c r="W77" s="418">
        <v>5795.27045512322</v>
      </c>
      <c r="X77" s="418">
        <v>0.44943128237121199</v>
      </c>
      <c r="Y77" s="417">
        <v>2098.3362396859802</v>
      </c>
      <c r="Z77" s="418">
        <v>2971.72271834509</v>
      </c>
      <c r="AA77" s="418">
        <v>0.99563339898312098</v>
      </c>
      <c r="AB77" s="417">
        <v>130018.078904194</v>
      </c>
      <c r="AC77" s="419">
        <v>9306.8551501026304</v>
      </c>
      <c r="AD77" s="419">
        <v>2.8114576679413998</v>
      </c>
      <c r="AE77" s="417">
        <v>278917.01745210198</v>
      </c>
      <c r="AF77" s="419">
        <v>9205.4043812939708</v>
      </c>
      <c r="AG77" s="419">
        <v>306.15310290169703</v>
      </c>
      <c r="AH77" s="417">
        <v>52.389657441042701</v>
      </c>
      <c r="AI77" s="419">
        <v>50.534518084731403</v>
      </c>
      <c r="AJ77" s="419">
        <v>4.1476468667003603</v>
      </c>
      <c r="AK77" s="417">
        <v>502.81035520833802</v>
      </c>
      <c r="AL77" s="419">
        <v>118.890136996615</v>
      </c>
      <c r="AM77" s="419">
        <v>41.641035042459499</v>
      </c>
      <c r="AN77" s="417">
        <v>137.87018180917099</v>
      </c>
      <c r="AO77" s="419">
        <v>315.61369419754197</v>
      </c>
      <c r="AP77" s="419">
        <v>72.058802021910097</v>
      </c>
      <c r="AQ77" s="417">
        <v>4486.89208544545</v>
      </c>
      <c r="AR77" s="419">
        <v>2449.6762557574598</v>
      </c>
      <c r="AS77" s="419">
        <v>1.28013649674519</v>
      </c>
      <c r="AT77" s="417">
        <v>43817.713678658904</v>
      </c>
      <c r="AU77" s="419">
        <v>7916.9903618499102</v>
      </c>
      <c r="AV77" s="419">
        <v>55.595622041895098</v>
      </c>
      <c r="AW77" s="417">
        <v>3.7718705053634598</v>
      </c>
      <c r="AX77" s="419">
        <v>1.2241410100190899</v>
      </c>
      <c r="AY77" s="419">
        <v>0.20525508489818001</v>
      </c>
      <c r="AZ77" s="417">
        <v>260.62789930181998</v>
      </c>
      <c r="BA77" s="419">
        <v>162.179502567958</v>
      </c>
      <c r="BB77" s="419">
        <v>0.63757027606157402</v>
      </c>
      <c r="BC77" s="417">
        <v>0.89230754537696599</v>
      </c>
      <c r="BD77" s="419">
        <v>0.57908846399895997</v>
      </c>
      <c r="BE77" s="419">
        <v>0.16685775355749399</v>
      </c>
      <c r="BF77" s="420">
        <v>11.580144496078599</v>
      </c>
      <c r="BG77" s="419">
        <v>23.328391899077101</v>
      </c>
      <c r="BH77" s="419">
        <v>11.580144496078599</v>
      </c>
      <c r="BI77" s="417">
        <v>143.952651056988</v>
      </c>
      <c r="BJ77" s="419">
        <v>157.01877234389701</v>
      </c>
      <c r="BK77" s="419">
        <v>0.32578250937811598</v>
      </c>
      <c r="BL77" s="417">
        <v>15306.2840549541</v>
      </c>
      <c r="BM77" s="419">
        <v>20285.736945766101</v>
      </c>
      <c r="BN77" s="419">
        <v>1.65008219747075</v>
      </c>
      <c r="BO77" s="417">
        <v>13935.9713313007</v>
      </c>
      <c r="BP77" s="419">
        <v>18704.6674747135</v>
      </c>
      <c r="BQ77" s="419">
        <v>1.9953878028264</v>
      </c>
      <c r="BR77" s="417">
        <v>1.8090456881541299</v>
      </c>
      <c r="BS77" s="419">
        <v>2.55014535846919</v>
      </c>
      <c r="BT77" s="419">
        <v>9.7404469584333308E-3</v>
      </c>
      <c r="BU77" s="420">
        <v>1.0739907947768299</v>
      </c>
      <c r="BV77" s="419">
        <v>3.86432153199218</v>
      </c>
      <c r="BW77" s="419">
        <v>1.0739907947768299</v>
      </c>
      <c r="BX77" s="417">
        <v>2.0166580295864698</v>
      </c>
      <c r="BY77" s="419">
        <v>2.4540293034796301</v>
      </c>
      <c r="BZ77" s="419">
        <v>7.9609894278811502E-2</v>
      </c>
      <c r="CA77" s="417">
        <v>11.375900756960901</v>
      </c>
      <c r="CB77" s="419">
        <v>7.53268591110964</v>
      </c>
      <c r="CC77" s="419">
        <v>0.26810058545801602</v>
      </c>
      <c r="CD77" s="417">
        <v>113.948968820739</v>
      </c>
      <c r="CE77" s="419">
        <v>28.1995455202564</v>
      </c>
      <c r="CF77" s="419">
        <v>1.90869102488277E-2</v>
      </c>
      <c r="CG77" s="417">
        <v>1.3046135561652299</v>
      </c>
      <c r="CH77" s="419">
        <v>1.2644272481276499</v>
      </c>
      <c r="CI77" s="419">
        <v>0.14130183286943501</v>
      </c>
      <c r="CJ77" s="420">
        <v>8.4982579308100006E-2</v>
      </c>
      <c r="CK77" s="419">
        <v>0.24979646077890599</v>
      </c>
      <c r="CL77" s="419">
        <v>8.4982579308100006E-2</v>
      </c>
      <c r="CM77" s="417">
        <v>3.2913924485428701</v>
      </c>
      <c r="CN77" s="419">
        <v>2.5913997389432999</v>
      </c>
      <c r="CO77" s="419">
        <v>2.3646145238962801E-2</v>
      </c>
      <c r="CP77" s="417">
        <v>1092.36868956022</v>
      </c>
      <c r="CQ77" s="419">
        <v>190.35181246145001</v>
      </c>
      <c r="CR77" s="419">
        <v>2.3561973998363499E-2</v>
      </c>
      <c r="CS77" s="417">
        <v>0.32167976426849598</v>
      </c>
      <c r="CT77" s="419">
        <v>0.47816868621693498</v>
      </c>
      <c r="CU77" s="419">
        <v>5.10324428485864E-3</v>
      </c>
      <c r="CV77" s="417">
        <v>0.83697057573865397</v>
      </c>
      <c r="CW77" s="419">
        <v>1.2841105768622001</v>
      </c>
      <c r="CX77" s="419">
        <v>1.5627088756113999E-2</v>
      </c>
      <c r="CY77" s="417">
        <v>0.10250488255482799</v>
      </c>
      <c r="CZ77" s="419">
        <v>0.10352517521101</v>
      </c>
      <c r="DA77" s="419">
        <v>0</v>
      </c>
      <c r="DB77" s="417">
        <v>0.12851687568362</v>
      </c>
      <c r="DC77" s="419">
        <v>0.204053506827513</v>
      </c>
      <c r="DD77" s="419">
        <v>1.3655468856358301E-2</v>
      </c>
      <c r="DE77" s="417">
        <v>0.13556162613049</v>
      </c>
      <c r="DF77" s="419">
        <v>0.26105475098966502</v>
      </c>
      <c r="DG77" s="419">
        <v>2.09145693393946E-2</v>
      </c>
      <c r="DH77" s="417">
        <v>3.1714688345004897E-2</v>
      </c>
      <c r="DI77" s="419">
        <v>8.9579998019411494E-2</v>
      </c>
      <c r="DJ77" s="419">
        <v>6.4257605350386496E-3</v>
      </c>
      <c r="DK77" s="417">
        <v>1398.34925255797</v>
      </c>
      <c r="DL77" s="419">
        <v>444.21404739588598</v>
      </c>
      <c r="DM77" s="419">
        <v>2.71106357028182E-2</v>
      </c>
      <c r="DN77" s="417">
        <v>6.8214932664723902</v>
      </c>
      <c r="DO77" s="419">
        <v>1.5009452824882701</v>
      </c>
      <c r="DP77" s="419">
        <v>0</v>
      </c>
      <c r="DQ77" s="417">
        <v>11.3704701360322</v>
      </c>
      <c r="DR77" s="419">
        <v>5.7539434806117802</v>
      </c>
      <c r="DS77" s="419">
        <v>2.2699884378808398E-3</v>
      </c>
      <c r="DT77" s="417">
        <v>0.95740670515934301</v>
      </c>
      <c r="DU77" s="419">
        <v>0.38595734517041203</v>
      </c>
      <c r="DV77" s="419">
        <v>0</v>
      </c>
      <c r="DW77" s="417">
        <v>2.8620708546801898</v>
      </c>
      <c r="DX77" s="419">
        <v>1.6862238818203299</v>
      </c>
      <c r="DY77" s="419">
        <v>0</v>
      </c>
      <c r="DZ77" s="417">
        <v>0.27459064715300602</v>
      </c>
      <c r="EA77" s="419">
        <v>0.34201505569555801</v>
      </c>
      <c r="EB77" s="419">
        <v>8.9211592664398993E-3</v>
      </c>
      <c r="EC77" s="417">
        <v>7.5069406288138696</v>
      </c>
      <c r="ED77" s="419">
        <v>1.4627444474529701</v>
      </c>
      <c r="EE77" s="419">
        <v>2.7263988638721801E-3</v>
      </c>
      <c r="EF77" s="417">
        <v>0.18251075255177801</v>
      </c>
      <c r="EG77" s="419">
        <v>0.28112823351909</v>
      </c>
      <c r="EH77" s="419">
        <v>9.2013540734126702E-3</v>
      </c>
      <c r="EI77" s="417">
        <v>1.6027446488669599E-2</v>
      </c>
      <c r="EJ77" s="419">
        <v>3.5301243708928197E-2</v>
      </c>
      <c r="EK77" s="419">
        <v>1.93535112957521E-3</v>
      </c>
      <c r="EL77" s="417">
        <v>6.2895702572503695E-2</v>
      </c>
      <c r="EM77" s="419">
        <v>0.160211421647492</v>
      </c>
      <c r="EN77" s="419">
        <v>0</v>
      </c>
      <c r="EO77" s="417">
        <v>2.0767327435949001E-2</v>
      </c>
      <c r="EP77" s="419">
        <v>5.1515968955911901E-2</v>
      </c>
      <c r="EQ77" s="419">
        <v>1.5005546276127E-3</v>
      </c>
      <c r="ER77" s="417">
        <v>2.2504409709451199E-2</v>
      </c>
      <c r="ES77" s="419">
        <v>7.5712181499346803E-2</v>
      </c>
      <c r="ET77" s="419">
        <v>0</v>
      </c>
      <c r="EU77" s="417">
        <v>6.6167895852649696E-4</v>
      </c>
      <c r="EV77" s="419">
        <v>8.1822546759605999E-3</v>
      </c>
      <c r="EW77" s="419">
        <v>0</v>
      </c>
      <c r="EX77" s="417">
        <v>2.3457625152324298E-2</v>
      </c>
      <c r="EY77" s="419">
        <v>0.10238955524863699</v>
      </c>
      <c r="EZ77" s="419">
        <v>0</v>
      </c>
      <c r="FA77" s="420">
        <v>0</v>
      </c>
      <c r="FB77" s="419">
        <v>1.67114089461807E-2</v>
      </c>
      <c r="FC77" s="419">
        <v>2.3391106623495998E-3</v>
      </c>
      <c r="FD77" s="420">
        <v>7.6968442883454001E-3</v>
      </c>
      <c r="FE77" s="419">
        <v>9.8809549947927997E-2</v>
      </c>
      <c r="FF77" s="419">
        <v>7.6968442883454001E-3</v>
      </c>
      <c r="FG77" s="417">
        <v>10.884942658516501</v>
      </c>
      <c r="FH77" s="419">
        <v>2.47888935057198</v>
      </c>
      <c r="FI77" s="419">
        <v>1.1198748982388399E-2</v>
      </c>
      <c r="FJ77" s="420">
        <v>6.8279465349191703E-3</v>
      </c>
      <c r="FK77" s="419">
        <v>1.61362918108129E-2</v>
      </c>
      <c r="FL77" s="419">
        <v>6.8279465349191703E-3</v>
      </c>
      <c r="FM77" s="417">
        <v>1.5714504566870801E-2</v>
      </c>
      <c r="FN77" s="419">
        <v>4.3663579912341398E-2</v>
      </c>
      <c r="FO77" s="419">
        <v>0</v>
      </c>
      <c r="FP77" s="420">
        <v>2.4964083153119002E-3</v>
      </c>
      <c r="FQ77" s="419">
        <v>2.10427475696487E-2</v>
      </c>
      <c r="FR77" s="419">
        <v>2.4964083153119002E-3</v>
      </c>
    </row>
    <row r="78" spans="2:174">
      <c r="B78" s="73" t="s">
        <v>17</v>
      </c>
      <c r="C78" s="73" t="s">
        <v>51</v>
      </c>
      <c r="D78" s="143" t="s">
        <v>116</v>
      </c>
      <c r="E78" s="143">
        <v>35.299999999999997</v>
      </c>
      <c r="F78" s="143">
        <v>206</v>
      </c>
      <c r="G78" s="397" t="s">
        <v>322</v>
      </c>
      <c r="H78" s="73" t="s">
        <v>99</v>
      </c>
      <c r="I78" s="416" t="s">
        <v>1173</v>
      </c>
      <c r="J78" s="416">
        <v>4</v>
      </c>
      <c r="K78" s="416" t="s">
        <v>1159</v>
      </c>
      <c r="L78" s="416" t="s">
        <v>1161</v>
      </c>
      <c r="M78" s="421" t="s">
        <v>32</v>
      </c>
      <c r="N78" s="73">
        <v>6.7</v>
      </c>
      <c r="P78" s="417">
        <v>3.0938006945516299</v>
      </c>
      <c r="Q78" s="418">
        <v>1.62393012026846</v>
      </c>
      <c r="R78" s="418">
        <v>8.1707916106526807E-2</v>
      </c>
      <c r="S78" s="417">
        <v>8.4056257861273505</v>
      </c>
      <c r="T78" s="418">
        <v>8.41301706027782</v>
      </c>
      <c r="U78" s="418">
        <v>1.7709761560067101</v>
      </c>
      <c r="V78" s="417">
        <v>44894.525568281097</v>
      </c>
      <c r="W78" s="418">
        <v>5275.1238741692496</v>
      </c>
      <c r="X78" s="418">
        <v>0.45467872521956298</v>
      </c>
      <c r="Y78" s="417">
        <v>740.37813605247504</v>
      </c>
      <c r="Z78" s="418">
        <v>1389.61475928967</v>
      </c>
      <c r="AA78" s="418">
        <v>1.1311479844533201</v>
      </c>
      <c r="AB78" s="417">
        <v>151121.73964236199</v>
      </c>
      <c r="AC78" s="419">
        <v>8349.2826290873509</v>
      </c>
      <c r="AD78" s="419">
        <v>1.6985864675909501</v>
      </c>
      <c r="AE78" s="417">
        <v>259330.79991809299</v>
      </c>
      <c r="AF78" s="419">
        <v>10057.839280821499</v>
      </c>
      <c r="AG78" s="419">
        <v>183.768613268575</v>
      </c>
      <c r="AH78" s="417">
        <v>38.780925951572002</v>
      </c>
      <c r="AI78" s="419">
        <v>22.836903889923398</v>
      </c>
      <c r="AJ78" s="419">
        <v>3.2904210480209501</v>
      </c>
      <c r="AK78" s="417">
        <v>747.38033350839999</v>
      </c>
      <c r="AL78" s="419">
        <v>348.97923631854701</v>
      </c>
      <c r="AM78" s="419">
        <v>39.251120292271402</v>
      </c>
      <c r="AN78" s="417">
        <v>155.11002225886901</v>
      </c>
      <c r="AO78" s="419">
        <v>372.72770305097998</v>
      </c>
      <c r="AP78" s="419">
        <v>62.047477733086403</v>
      </c>
      <c r="AQ78" s="417">
        <v>3463.04037851768</v>
      </c>
      <c r="AR78" s="419">
        <v>725.94694471486798</v>
      </c>
      <c r="AS78" s="419">
        <v>1.1977226228911</v>
      </c>
      <c r="AT78" s="417">
        <v>65005.2170782721</v>
      </c>
      <c r="AU78" s="419">
        <v>4935.1269555368299</v>
      </c>
      <c r="AV78" s="419">
        <v>47.619054731094899</v>
      </c>
      <c r="AW78" s="417">
        <v>3.38786536948369</v>
      </c>
      <c r="AX78" s="419">
        <v>1.30693554353015</v>
      </c>
      <c r="AY78" s="419">
        <v>0.19648817523126499</v>
      </c>
      <c r="AZ78" s="417">
        <v>354.25714370694402</v>
      </c>
      <c r="BA78" s="419">
        <v>197.06235819589099</v>
      </c>
      <c r="BB78" s="419">
        <v>0.84000933850365</v>
      </c>
      <c r="BC78" s="417">
        <v>0.24824662159390101</v>
      </c>
      <c r="BD78" s="419">
        <v>0.89960767299324895</v>
      </c>
      <c r="BE78" s="419">
        <v>0.21687269587504099</v>
      </c>
      <c r="BF78" s="420">
        <v>6.9540416702077001</v>
      </c>
      <c r="BG78" s="419">
        <v>29.609484137712801</v>
      </c>
      <c r="BH78" s="419">
        <v>6.9540416702077001</v>
      </c>
      <c r="BI78" s="417">
        <v>56.984165939868802</v>
      </c>
      <c r="BJ78" s="419">
        <v>60.120096197640798</v>
      </c>
      <c r="BK78" s="419">
        <v>0.28113166771874598</v>
      </c>
      <c r="BL78" s="417">
        <v>5258.7437385549501</v>
      </c>
      <c r="BM78" s="419">
        <v>5394.4405000895804</v>
      </c>
      <c r="BN78" s="419">
        <v>1.60108009059228</v>
      </c>
      <c r="BO78" s="417">
        <v>5090.12933032199</v>
      </c>
      <c r="BP78" s="419">
        <v>5486.1388106746499</v>
      </c>
      <c r="BQ78" s="419">
        <v>2.8081668169896301</v>
      </c>
      <c r="BR78" s="417">
        <v>0.44609935412185198</v>
      </c>
      <c r="BS78" s="419">
        <v>0.47819377180432199</v>
      </c>
      <c r="BT78" s="419">
        <v>9.6822671358956208E-3</v>
      </c>
      <c r="BU78" s="420">
        <v>1.0693624471985701</v>
      </c>
      <c r="BV78" s="419">
        <v>4.3628801138967201</v>
      </c>
      <c r="BW78" s="419">
        <v>1.0693624471985701</v>
      </c>
      <c r="BX78" s="417">
        <v>0.68318626717658004</v>
      </c>
      <c r="BY78" s="419">
        <v>0.80073476992633397</v>
      </c>
      <c r="BZ78" s="419">
        <v>8.3690622503658302E-2</v>
      </c>
      <c r="CA78" s="417">
        <v>9.3659652023808295</v>
      </c>
      <c r="CB78" s="419">
        <v>4.9949667616055997</v>
      </c>
      <c r="CC78" s="419">
        <v>0.296160248280535</v>
      </c>
      <c r="CD78" s="417">
        <v>68.034088061490394</v>
      </c>
      <c r="CE78" s="419">
        <v>10.3742844472765</v>
      </c>
      <c r="CF78" s="419">
        <v>2.0062676934526999E-2</v>
      </c>
      <c r="CG78" s="417">
        <v>1.001707129785</v>
      </c>
      <c r="CH78" s="419">
        <v>1.07292330301345</v>
      </c>
      <c r="CI78" s="419">
        <v>0.15968391524502801</v>
      </c>
      <c r="CJ78" s="420">
        <v>8.3504336901665505E-2</v>
      </c>
      <c r="CK78" s="419">
        <v>0.37722244813563799</v>
      </c>
      <c r="CL78" s="419">
        <v>8.3504336901665505E-2</v>
      </c>
      <c r="CM78" s="417">
        <v>0.79881887662256701</v>
      </c>
      <c r="CN78" s="419">
        <v>0.66289634904176398</v>
      </c>
      <c r="CO78" s="419">
        <v>2.0810353124102E-2</v>
      </c>
      <c r="CP78" s="417">
        <v>989.32320295621003</v>
      </c>
      <c r="CQ78" s="419">
        <v>131.426671965369</v>
      </c>
      <c r="CR78" s="419">
        <v>2.4229242805161099E-2</v>
      </c>
      <c r="CS78" s="417">
        <v>0.38886190318077302</v>
      </c>
      <c r="CT78" s="419">
        <v>0.18497975821191301</v>
      </c>
      <c r="CU78" s="419">
        <v>5.27612378507824E-3</v>
      </c>
      <c r="CV78" s="417">
        <v>0.24206924225023299</v>
      </c>
      <c r="CW78" s="419">
        <v>0.34500944185778298</v>
      </c>
      <c r="CX78" s="419">
        <v>1.1995200975040801E-2</v>
      </c>
      <c r="CY78" s="417">
        <v>2.25811983840872E-2</v>
      </c>
      <c r="CZ78" s="419">
        <v>5.2743854636126998E-2</v>
      </c>
      <c r="DA78" s="419">
        <v>0</v>
      </c>
      <c r="DB78" s="417">
        <v>3.7833720910374097E-2</v>
      </c>
      <c r="DC78" s="419">
        <v>0.16657407858901099</v>
      </c>
      <c r="DD78" s="419">
        <v>2.1886711706823998E-2</v>
      </c>
      <c r="DE78" s="417">
        <v>9.4597982660768604E-2</v>
      </c>
      <c r="DF78" s="419">
        <v>0.25227265021961298</v>
      </c>
      <c r="DG78" s="419">
        <v>1.7263257642033802E-2</v>
      </c>
      <c r="DH78" s="417">
        <v>3.9922691614227797E-2</v>
      </c>
      <c r="DI78" s="419">
        <v>0.10237951488413299</v>
      </c>
      <c r="DJ78" s="419">
        <v>8.0493828612798607E-3</v>
      </c>
      <c r="DK78" s="417">
        <v>628.14054104361503</v>
      </c>
      <c r="DL78" s="419">
        <v>112.93788932086601</v>
      </c>
      <c r="DM78" s="419">
        <v>3.1889160883402899E-2</v>
      </c>
      <c r="DN78" s="417">
        <v>4.2003789218865002</v>
      </c>
      <c r="DO78" s="419">
        <v>0.82715001282894096</v>
      </c>
      <c r="DP78" s="419">
        <v>2.3909230627874901E-3</v>
      </c>
      <c r="DQ78" s="417">
        <v>6.7157204342653696</v>
      </c>
      <c r="DR78" s="419">
        <v>1.55809990201157</v>
      </c>
      <c r="DS78" s="419">
        <v>0</v>
      </c>
      <c r="DT78" s="417">
        <v>0.69557046145053203</v>
      </c>
      <c r="DU78" s="419">
        <v>0.31046604434164898</v>
      </c>
      <c r="DV78" s="419">
        <v>0</v>
      </c>
      <c r="DW78" s="417">
        <v>2.3114778042553099</v>
      </c>
      <c r="DX78" s="419">
        <v>1.25818054972778</v>
      </c>
      <c r="DY78" s="419">
        <v>1.15245901343592E-2</v>
      </c>
      <c r="DZ78" s="417">
        <v>0.34759308214722701</v>
      </c>
      <c r="EA78" s="419">
        <v>0.475880184895559</v>
      </c>
      <c r="EB78" s="419">
        <v>0</v>
      </c>
      <c r="EC78" s="417">
        <v>7.0323871704009502</v>
      </c>
      <c r="ED78" s="419">
        <v>1.4034099259719699</v>
      </c>
      <c r="EE78" s="419">
        <v>5.74977969682127E-3</v>
      </c>
      <c r="EF78" s="417">
        <v>0.20758896540576799</v>
      </c>
      <c r="EG78" s="419">
        <v>0.358860696009006</v>
      </c>
      <c r="EH78" s="419">
        <v>1.0366150750807801E-2</v>
      </c>
      <c r="EI78" s="417">
        <v>1.8131097828182199E-2</v>
      </c>
      <c r="EJ78" s="419">
        <v>5.1001495949445801E-2</v>
      </c>
      <c r="EK78" s="419">
        <v>0</v>
      </c>
      <c r="EL78" s="417">
        <v>8.0462431218415897E-2</v>
      </c>
      <c r="EM78" s="419">
        <v>0.16037983650864299</v>
      </c>
      <c r="EN78" s="419">
        <v>0</v>
      </c>
      <c r="EO78" s="417">
        <v>1.03150777654349E-2</v>
      </c>
      <c r="EP78" s="419">
        <v>3.2149035140715397E-2</v>
      </c>
      <c r="EQ78" s="419">
        <v>0</v>
      </c>
      <c r="ER78" s="417">
        <v>2.5683411595192E-2</v>
      </c>
      <c r="ES78" s="419">
        <v>8.7413139761243694E-2</v>
      </c>
      <c r="ET78" s="419">
        <v>5.1181032599227601E-3</v>
      </c>
      <c r="EU78" s="417">
        <v>4.1160696342502096E-3</v>
      </c>
      <c r="EV78" s="419">
        <v>1.9683818838290901E-2</v>
      </c>
      <c r="EW78" s="419">
        <v>0</v>
      </c>
      <c r="EX78" s="417">
        <v>2.2890673409117501E-2</v>
      </c>
      <c r="EY78" s="419">
        <v>0.100953474012385</v>
      </c>
      <c r="EZ78" s="419">
        <v>8.4094643454877393E-3</v>
      </c>
      <c r="FA78" s="420">
        <v>0</v>
      </c>
      <c r="FB78" s="419">
        <v>9.5675364561079602E-5</v>
      </c>
      <c r="FC78" s="419">
        <v>0</v>
      </c>
      <c r="FD78" s="420">
        <v>1.1820376142106801E-2</v>
      </c>
      <c r="FE78" s="419">
        <v>2.18852137110952E-4</v>
      </c>
      <c r="FF78" s="419">
        <v>1.1820376142106801E-2</v>
      </c>
      <c r="FG78" s="417">
        <v>9.4306326267182392</v>
      </c>
      <c r="FH78" s="419">
        <v>2.3217623221657</v>
      </c>
      <c r="FI78" s="419">
        <v>1.4213224445671401E-2</v>
      </c>
      <c r="FJ78" s="420">
        <v>4.89402234471451E-3</v>
      </c>
      <c r="FK78" s="419">
        <v>1.42590296184668E-2</v>
      </c>
      <c r="FL78" s="419">
        <v>4.89402234471451E-3</v>
      </c>
      <c r="FM78" s="417">
        <v>9.1513965394904599E-4</v>
      </c>
      <c r="FN78" s="419">
        <v>1.2001944043843801E-2</v>
      </c>
      <c r="FO78" s="419">
        <v>0</v>
      </c>
      <c r="FP78" s="420">
        <v>2.69754631812372E-3</v>
      </c>
      <c r="FQ78" s="419">
        <v>1.4074470491441701E-4</v>
      </c>
      <c r="FR78" s="419">
        <v>2.69754631812372E-3</v>
      </c>
    </row>
    <row r="79" spans="2:174">
      <c r="B79" s="73" t="s">
        <v>17</v>
      </c>
      <c r="C79" s="73" t="s">
        <v>51</v>
      </c>
      <c r="D79" s="143" t="s">
        <v>116</v>
      </c>
      <c r="E79" s="73">
        <v>35.299999999999997</v>
      </c>
      <c r="F79" s="143">
        <v>206</v>
      </c>
      <c r="G79" s="397" t="s">
        <v>322</v>
      </c>
      <c r="H79" s="73" t="s">
        <v>99</v>
      </c>
      <c r="I79" s="416" t="s">
        <v>1173</v>
      </c>
      <c r="J79" s="416">
        <v>4</v>
      </c>
      <c r="K79" s="416" t="s">
        <v>1159</v>
      </c>
      <c r="L79" s="416" t="s">
        <v>1161</v>
      </c>
      <c r="M79" s="421" t="s">
        <v>32</v>
      </c>
      <c r="N79" s="73">
        <v>6.7</v>
      </c>
      <c r="P79" s="417">
        <v>3.43381618517274</v>
      </c>
      <c r="Q79" s="418">
        <v>3.9372251588070402</v>
      </c>
      <c r="R79" s="418">
        <v>8.1707916106526807E-2</v>
      </c>
      <c r="S79" s="417">
        <v>10.4227724430169</v>
      </c>
      <c r="T79" s="418">
        <v>8.6040659616408508</v>
      </c>
      <c r="U79" s="418">
        <v>1.7709761560067101</v>
      </c>
      <c r="V79" s="417">
        <v>46020.166715735002</v>
      </c>
      <c r="W79" s="418">
        <v>8606.8715687519507</v>
      </c>
      <c r="X79" s="418">
        <v>0.45467872521956298</v>
      </c>
      <c r="Y79" s="417">
        <v>2130.67808986005</v>
      </c>
      <c r="Z79" s="418">
        <v>4022.2774516219001</v>
      </c>
      <c r="AA79" s="418">
        <v>1.1311479844533201</v>
      </c>
      <c r="AB79" s="417">
        <v>148485.48981523101</v>
      </c>
      <c r="AC79" s="419">
        <v>13826.3777053264</v>
      </c>
      <c r="AD79" s="419">
        <v>1.6985864675909501</v>
      </c>
      <c r="AE79" s="417">
        <v>259671.74987550601</v>
      </c>
      <c r="AF79" s="419">
        <v>17271.054463923199</v>
      </c>
      <c r="AG79" s="419">
        <v>183.768613268575</v>
      </c>
      <c r="AH79" s="417">
        <v>43.189131087236902</v>
      </c>
      <c r="AI79" s="419">
        <v>14.971763739667599</v>
      </c>
      <c r="AJ79" s="419">
        <v>3.2904210480209501</v>
      </c>
      <c r="AK79" s="417">
        <v>612.92825065030195</v>
      </c>
      <c r="AL79" s="419">
        <v>233.52557884770999</v>
      </c>
      <c r="AM79" s="419">
        <v>39.251120292271402</v>
      </c>
      <c r="AN79" s="417">
        <v>73.881708657878406</v>
      </c>
      <c r="AO79" s="419">
        <v>207.649690265592</v>
      </c>
      <c r="AP79" s="419">
        <v>62.047477733086403</v>
      </c>
      <c r="AQ79" s="417">
        <v>3327.6388446078699</v>
      </c>
      <c r="AR79" s="419">
        <v>790.064093134161</v>
      </c>
      <c r="AS79" s="419">
        <v>1.1977226228911</v>
      </c>
      <c r="AT79" s="417">
        <v>65007.087773444699</v>
      </c>
      <c r="AU79" s="419">
        <v>6750.2187169016197</v>
      </c>
      <c r="AV79" s="419">
        <v>47.619054731094899</v>
      </c>
      <c r="AW79" s="417">
        <v>3.2594687894905401</v>
      </c>
      <c r="AX79" s="419">
        <v>0.99982614298931005</v>
      </c>
      <c r="AY79" s="419">
        <v>0.19648817523126499</v>
      </c>
      <c r="AZ79" s="417">
        <v>360.73711590033002</v>
      </c>
      <c r="BA79" s="419">
        <v>174.719584803977</v>
      </c>
      <c r="BB79" s="419">
        <v>0.84000933850365</v>
      </c>
      <c r="BC79" s="420">
        <v>0.21687269587504099</v>
      </c>
      <c r="BD79" s="419">
        <v>0.96430708587425495</v>
      </c>
      <c r="BE79" s="419">
        <v>0.21687269587504099</v>
      </c>
      <c r="BF79" s="420">
        <v>6.9540416702077001</v>
      </c>
      <c r="BG79" s="419">
        <v>24.348823198078598</v>
      </c>
      <c r="BH79" s="419">
        <v>6.9540416702077001</v>
      </c>
      <c r="BI79" s="417">
        <v>129.74697253771399</v>
      </c>
      <c r="BJ79" s="419">
        <v>208.233211040367</v>
      </c>
      <c r="BK79" s="419">
        <v>0.28113166771874598</v>
      </c>
      <c r="BL79" s="417">
        <v>6383.1851413475297</v>
      </c>
      <c r="BM79" s="419">
        <v>6082.0151345392296</v>
      </c>
      <c r="BN79" s="419">
        <v>1.60108009059228</v>
      </c>
      <c r="BO79" s="417">
        <v>5673.8759027281503</v>
      </c>
      <c r="BP79" s="419">
        <v>5219.15579748854</v>
      </c>
      <c r="BQ79" s="419">
        <v>2.8081668169896301</v>
      </c>
      <c r="BR79" s="417">
        <v>0.40215563911878799</v>
      </c>
      <c r="BS79" s="419">
        <v>0.222504536844641</v>
      </c>
      <c r="BT79" s="419">
        <v>9.6822671358956208E-3</v>
      </c>
      <c r="BU79" s="420">
        <v>1.0693624471985701</v>
      </c>
      <c r="BV79" s="419">
        <v>3.86514452083986</v>
      </c>
      <c r="BW79" s="419">
        <v>1.0693624471985701</v>
      </c>
      <c r="BX79" s="417">
        <v>0.62998917324291503</v>
      </c>
      <c r="BY79" s="419">
        <v>0.45309670860095203</v>
      </c>
      <c r="BZ79" s="419">
        <v>8.3690622503658302E-2</v>
      </c>
      <c r="CA79" s="417">
        <v>8.4711502293389103</v>
      </c>
      <c r="CB79" s="419">
        <v>3.11499475890054</v>
      </c>
      <c r="CC79" s="419">
        <v>0.296160248280535</v>
      </c>
      <c r="CD79" s="417">
        <v>66.998291553513397</v>
      </c>
      <c r="CE79" s="419">
        <v>11.490848184630799</v>
      </c>
      <c r="CF79" s="419">
        <v>2.0062676934526999E-2</v>
      </c>
      <c r="CG79" s="417">
        <v>1.0863143360599401</v>
      </c>
      <c r="CH79" s="419">
        <v>0.79997619552303401</v>
      </c>
      <c r="CI79" s="419">
        <v>0.15968391524502801</v>
      </c>
      <c r="CJ79" s="420">
        <v>8.3504336901665505E-2</v>
      </c>
      <c r="CK79" s="419">
        <v>0.27451538484228299</v>
      </c>
      <c r="CL79" s="419">
        <v>8.3504336901665505E-2</v>
      </c>
      <c r="CM79" s="417">
        <v>0.82988415001511295</v>
      </c>
      <c r="CN79" s="419">
        <v>0.58088452108253197</v>
      </c>
      <c r="CO79" s="419">
        <v>2.0810353124102E-2</v>
      </c>
      <c r="CP79" s="417">
        <v>968.84159475992305</v>
      </c>
      <c r="CQ79" s="419">
        <v>142.24865135921499</v>
      </c>
      <c r="CR79" s="419">
        <v>2.4229242805161099E-2</v>
      </c>
      <c r="CS79" s="417">
        <v>0.44698354688271202</v>
      </c>
      <c r="CT79" s="419">
        <v>0.25598814010704402</v>
      </c>
      <c r="CU79" s="419">
        <v>5.27612378507824E-3</v>
      </c>
      <c r="CV79" s="417">
        <v>0.29328897138133803</v>
      </c>
      <c r="CW79" s="419">
        <v>0.2548894436925</v>
      </c>
      <c r="CX79" s="419">
        <v>1.1995200975040801E-2</v>
      </c>
      <c r="CY79" s="417">
        <v>1.67544676538488E-2</v>
      </c>
      <c r="CZ79" s="419">
        <v>4.6525610244284303E-2</v>
      </c>
      <c r="DA79" s="419">
        <v>0</v>
      </c>
      <c r="DB79" s="417">
        <v>3.9450542043660899E-2</v>
      </c>
      <c r="DC79" s="419">
        <v>0.13512666270882301</v>
      </c>
      <c r="DD79" s="419">
        <v>2.1886711706823998E-2</v>
      </c>
      <c r="DE79" s="417">
        <v>4.4346974976073497E-2</v>
      </c>
      <c r="DF79" s="419">
        <v>0.13989685812528699</v>
      </c>
      <c r="DG79" s="419">
        <v>1.7263257642033802E-2</v>
      </c>
      <c r="DH79" s="417">
        <v>2.0476144988571799E-2</v>
      </c>
      <c r="DI79" s="419">
        <v>5.5288635658512997E-2</v>
      </c>
      <c r="DJ79" s="419">
        <v>8.0493828612798607E-3</v>
      </c>
      <c r="DK79" s="417">
        <v>604.72057152887805</v>
      </c>
      <c r="DL79" s="419">
        <v>104.04783488620799</v>
      </c>
      <c r="DM79" s="419">
        <v>3.1889160883402899E-2</v>
      </c>
      <c r="DN79" s="417">
        <v>4.5283135007291699</v>
      </c>
      <c r="DO79" s="419">
        <v>0.89982554699621897</v>
      </c>
      <c r="DP79" s="419">
        <v>2.3909230627874901E-3</v>
      </c>
      <c r="DQ79" s="417">
        <v>7.4740524248311102</v>
      </c>
      <c r="DR79" s="419">
        <v>1.3922931244468899</v>
      </c>
      <c r="DS79" s="419">
        <v>0</v>
      </c>
      <c r="DT79" s="417">
        <v>0.72500555981262804</v>
      </c>
      <c r="DU79" s="419">
        <v>0.292789293737996</v>
      </c>
      <c r="DV79" s="419">
        <v>0</v>
      </c>
      <c r="DW79" s="417">
        <v>2.5005699090712499</v>
      </c>
      <c r="DX79" s="419">
        <v>1.0814560917348199</v>
      </c>
      <c r="DY79" s="419">
        <v>1.15245901343592E-2</v>
      </c>
      <c r="DZ79" s="417">
        <v>0.449796328815326</v>
      </c>
      <c r="EA79" s="419">
        <v>0.56880259094083196</v>
      </c>
      <c r="EB79" s="419">
        <v>0</v>
      </c>
      <c r="EC79" s="417">
        <v>7.0508078928100497</v>
      </c>
      <c r="ED79" s="419">
        <v>1.75531648570424</v>
      </c>
      <c r="EE79" s="419">
        <v>5.74977969682127E-3</v>
      </c>
      <c r="EF79" s="417">
        <v>0.192635565087349</v>
      </c>
      <c r="EG79" s="419">
        <v>0.34549377065688203</v>
      </c>
      <c r="EH79" s="419">
        <v>1.0366150750807801E-2</v>
      </c>
      <c r="EI79" s="417">
        <v>2.7142194640163899E-2</v>
      </c>
      <c r="EJ79" s="419">
        <v>4.48368217743179E-2</v>
      </c>
      <c r="EK79" s="419">
        <v>0</v>
      </c>
      <c r="EL79" s="417">
        <v>0.165149962648974</v>
      </c>
      <c r="EM79" s="419">
        <v>0.233840352782164</v>
      </c>
      <c r="EN79" s="419">
        <v>0</v>
      </c>
      <c r="EO79" s="417">
        <v>1.3905659098298599E-2</v>
      </c>
      <c r="EP79" s="419">
        <v>3.1343365212749802E-2</v>
      </c>
      <c r="EQ79" s="419">
        <v>0</v>
      </c>
      <c r="ER79" s="417">
        <v>2.7219771023857298E-2</v>
      </c>
      <c r="ES79" s="419">
        <v>9.1685772356756803E-2</v>
      </c>
      <c r="ET79" s="419">
        <v>5.1181032599227601E-3</v>
      </c>
      <c r="EU79" s="420">
        <v>0</v>
      </c>
      <c r="EV79" s="419">
        <v>0</v>
      </c>
      <c r="EW79" s="419">
        <v>0</v>
      </c>
      <c r="EX79" s="417">
        <v>1.8225698519649499E-2</v>
      </c>
      <c r="EY79" s="419">
        <v>8.1393036876280897E-2</v>
      </c>
      <c r="EZ79" s="419">
        <v>8.4094643454877393E-3</v>
      </c>
      <c r="FA79" s="420">
        <v>0</v>
      </c>
      <c r="FB79" s="419">
        <v>1.40583505137659E-2</v>
      </c>
      <c r="FC79" s="419">
        <v>0</v>
      </c>
      <c r="FD79" s="420">
        <v>1.1820376142106801E-2</v>
      </c>
      <c r="FE79" s="419">
        <v>2.0080996535669899E-4</v>
      </c>
      <c r="FF79" s="419">
        <v>1.1820376142106801E-2</v>
      </c>
      <c r="FG79" s="417">
        <v>8.8837730549999208</v>
      </c>
      <c r="FH79" s="419">
        <v>2.13207201763815</v>
      </c>
      <c r="FI79" s="419">
        <v>1.4213224445671401E-2</v>
      </c>
      <c r="FJ79" s="420">
        <v>4.89402234471451E-3</v>
      </c>
      <c r="FK79" s="419">
        <v>4.6902246066647403E-4</v>
      </c>
      <c r="FL79" s="419">
        <v>4.89402234471451E-3</v>
      </c>
      <c r="FM79" s="417">
        <v>1.2095677554065499E-2</v>
      </c>
      <c r="FN79" s="419">
        <v>3.9370685776410903E-2</v>
      </c>
      <c r="FO79" s="419">
        <v>0</v>
      </c>
      <c r="FP79" s="420">
        <v>2.69754631812372E-3</v>
      </c>
      <c r="FQ79" s="419">
        <v>1.33189810879209E-4</v>
      </c>
      <c r="FR79" s="419">
        <v>2.69754631812372E-3</v>
      </c>
    </row>
    <row r="80" spans="2:174">
      <c r="B80" s="73" t="s">
        <v>17</v>
      </c>
      <c r="C80" s="73" t="s">
        <v>51</v>
      </c>
      <c r="D80" s="143" t="s">
        <v>116</v>
      </c>
      <c r="E80" s="143">
        <v>35.299999999999997</v>
      </c>
      <c r="F80" s="143">
        <v>206</v>
      </c>
      <c r="G80" s="397" t="s">
        <v>322</v>
      </c>
      <c r="H80" s="73" t="s">
        <v>99</v>
      </c>
      <c r="I80" s="416" t="s">
        <v>1173</v>
      </c>
      <c r="J80" s="416">
        <v>4</v>
      </c>
      <c r="K80" s="416" t="s">
        <v>1159</v>
      </c>
      <c r="L80" s="416" t="s">
        <v>1161</v>
      </c>
      <c r="M80" s="421" t="s">
        <v>32</v>
      </c>
      <c r="N80" s="73">
        <v>6.7</v>
      </c>
      <c r="P80" s="417">
        <v>3.4617039511897501</v>
      </c>
      <c r="Q80" s="418">
        <v>2.50212442215821</v>
      </c>
      <c r="R80" s="418">
        <v>8.1707916106526807E-2</v>
      </c>
      <c r="S80" s="417">
        <v>7.3363571078492704</v>
      </c>
      <c r="T80" s="418">
        <v>6.8159030760404198</v>
      </c>
      <c r="U80" s="418">
        <v>1.7709761560067101</v>
      </c>
      <c r="V80" s="417">
        <v>48093.813663955298</v>
      </c>
      <c r="W80" s="418">
        <v>6414.63248128746</v>
      </c>
      <c r="X80" s="418">
        <v>0.45467872521956298</v>
      </c>
      <c r="Y80" s="417">
        <v>704.35114233670902</v>
      </c>
      <c r="Z80" s="418">
        <v>1253.1494903314699</v>
      </c>
      <c r="AA80" s="418">
        <v>1.1311479844533201</v>
      </c>
      <c r="AB80" s="417">
        <v>140170.07055842699</v>
      </c>
      <c r="AC80" s="419">
        <v>13902.7414731063</v>
      </c>
      <c r="AD80" s="419">
        <v>1.6985864675909501</v>
      </c>
      <c r="AE80" s="417">
        <v>274283.57788466202</v>
      </c>
      <c r="AF80" s="419">
        <v>19859.323786660399</v>
      </c>
      <c r="AG80" s="419">
        <v>183.768613268575</v>
      </c>
      <c r="AH80" s="417">
        <v>42.027106001243702</v>
      </c>
      <c r="AI80" s="419">
        <v>21.7509625098538</v>
      </c>
      <c r="AJ80" s="419">
        <v>3.2904210480209501</v>
      </c>
      <c r="AK80" s="417">
        <v>511.12019697816902</v>
      </c>
      <c r="AL80" s="419">
        <v>179.794564082953</v>
      </c>
      <c r="AM80" s="419">
        <v>39.251120292271402</v>
      </c>
      <c r="AN80" s="417">
        <v>80.591297092697005</v>
      </c>
      <c r="AO80" s="419">
        <v>216.34522377660801</v>
      </c>
      <c r="AP80" s="419">
        <v>62.047477733086403</v>
      </c>
      <c r="AQ80" s="417">
        <v>7487.9372492439797</v>
      </c>
      <c r="AR80" s="419">
        <v>9937.13608381206</v>
      </c>
      <c r="AS80" s="419">
        <v>1.1977226228911</v>
      </c>
      <c r="AT80" s="417">
        <v>54612.406234102797</v>
      </c>
      <c r="AU80" s="419">
        <v>12340.0523926031</v>
      </c>
      <c r="AV80" s="419">
        <v>47.619054731094899</v>
      </c>
      <c r="AW80" s="417">
        <v>3.09088587092746</v>
      </c>
      <c r="AX80" s="419">
        <v>0.92799412686003502</v>
      </c>
      <c r="AY80" s="419">
        <v>0.19648817523126499</v>
      </c>
      <c r="AZ80" s="417">
        <v>339.23719831195899</v>
      </c>
      <c r="BA80" s="419">
        <v>446.39760340097803</v>
      </c>
      <c r="BB80" s="419">
        <v>0.84000933850365</v>
      </c>
      <c r="BC80" s="420">
        <v>0.21687269587504099</v>
      </c>
      <c r="BD80" s="419">
        <v>0.72664351517860104</v>
      </c>
      <c r="BE80" s="419">
        <v>0.21687269587504099</v>
      </c>
      <c r="BF80" s="420">
        <v>6.9540416702077001</v>
      </c>
      <c r="BG80" s="419">
        <v>19.514983127531799</v>
      </c>
      <c r="BH80" s="419">
        <v>6.9540416702077001</v>
      </c>
      <c r="BI80" s="417">
        <v>60.089620436254897</v>
      </c>
      <c r="BJ80" s="419">
        <v>74.509555016397996</v>
      </c>
      <c r="BK80" s="419">
        <v>0.28113166771874598</v>
      </c>
      <c r="BL80" s="417">
        <v>4296.8988075852103</v>
      </c>
      <c r="BM80" s="419">
        <v>4091.6955729403799</v>
      </c>
      <c r="BN80" s="419">
        <v>1.60108009059228</v>
      </c>
      <c r="BO80" s="417">
        <v>3787.23020433895</v>
      </c>
      <c r="BP80" s="419">
        <v>3556.4288630579999</v>
      </c>
      <c r="BQ80" s="419">
        <v>2.8081668169896301</v>
      </c>
      <c r="BR80" s="417">
        <v>0.406577584254809</v>
      </c>
      <c r="BS80" s="419">
        <v>0.32163492567782398</v>
      </c>
      <c r="BT80" s="419">
        <v>9.6822671358956208E-3</v>
      </c>
      <c r="BU80" s="420">
        <v>1.0693624471985701</v>
      </c>
      <c r="BV80" s="419">
        <v>2.9851678445990499</v>
      </c>
      <c r="BW80" s="419">
        <v>1.0693624471985701</v>
      </c>
      <c r="BX80" s="417">
        <v>0.85601507209229299</v>
      </c>
      <c r="BY80" s="419">
        <v>0.51362652182082502</v>
      </c>
      <c r="BZ80" s="419">
        <v>8.3690622503658302E-2</v>
      </c>
      <c r="CA80" s="417">
        <v>8.2126722161197598</v>
      </c>
      <c r="CB80" s="419">
        <v>3.6485783091766599</v>
      </c>
      <c r="CC80" s="419">
        <v>0.296160248280535</v>
      </c>
      <c r="CD80" s="417">
        <v>72.348647020276402</v>
      </c>
      <c r="CE80" s="419">
        <v>16.526541715001098</v>
      </c>
      <c r="CF80" s="419">
        <v>2.0062676934526999E-2</v>
      </c>
      <c r="CG80" s="417">
        <v>1.07338531206342</v>
      </c>
      <c r="CH80" s="419">
        <v>1.1503489547121299</v>
      </c>
      <c r="CI80" s="419">
        <v>0.15968391524502801</v>
      </c>
      <c r="CJ80" s="420">
        <v>8.3504336901665505E-2</v>
      </c>
      <c r="CK80" s="419">
        <v>0.23591948324596301</v>
      </c>
      <c r="CL80" s="419">
        <v>8.3504336901665505E-2</v>
      </c>
      <c r="CM80" s="417">
        <v>3.7125190472303902</v>
      </c>
      <c r="CN80" s="419">
        <v>7.1890368132633897</v>
      </c>
      <c r="CO80" s="419">
        <v>2.0810353124102E-2</v>
      </c>
      <c r="CP80" s="417">
        <v>961.02300852940596</v>
      </c>
      <c r="CQ80" s="419">
        <v>157.920663401403</v>
      </c>
      <c r="CR80" s="419">
        <v>2.4229242805161099E-2</v>
      </c>
      <c r="CS80" s="417">
        <v>0.38141856513075301</v>
      </c>
      <c r="CT80" s="419">
        <v>0.23739754743448099</v>
      </c>
      <c r="CU80" s="419">
        <v>5.27612378507824E-3</v>
      </c>
      <c r="CV80" s="417">
        <v>0.67900095294537399</v>
      </c>
      <c r="CW80" s="419">
        <v>1.7811448066051601</v>
      </c>
      <c r="CX80" s="419">
        <v>1.1995200975040801E-2</v>
      </c>
      <c r="CY80" s="417">
        <v>6.2033414919326603E-2</v>
      </c>
      <c r="CZ80" s="419">
        <v>0.10035810561684599</v>
      </c>
      <c r="DA80" s="419">
        <v>0</v>
      </c>
      <c r="DB80" s="417">
        <v>2.87797669750272E-2</v>
      </c>
      <c r="DC80" s="419">
        <v>0.107682634651392</v>
      </c>
      <c r="DD80" s="419">
        <v>2.1886711706823998E-2</v>
      </c>
      <c r="DE80" s="417">
        <v>0.12105147874820101</v>
      </c>
      <c r="DF80" s="419">
        <v>0.21166825582228199</v>
      </c>
      <c r="DG80" s="419">
        <v>1.7263257642033802E-2</v>
      </c>
      <c r="DH80" s="417">
        <v>3.1069569229532801E-2</v>
      </c>
      <c r="DI80" s="419">
        <v>6.0663717231167098E-2</v>
      </c>
      <c r="DJ80" s="419">
        <v>8.0493828612798607E-3</v>
      </c>
      <c r="DK80" s="417">
        <v>745.18125839570803</v>
      </c>
      <c r="DL80" s="419">
        <v>336.835515993728</v>
      </c>
      <c r="DM80" s="419">
        <v>3.1889160883402899E-2</v>
      </c>
      <c r="DN80" s="417">
        <v>5.6169390389489999</v>
      </c>
      <c r="DO80" s="419">
        <v>1.9158733284932301</v>
      </c>
      <c r="DP80" s="419">
        <v>2.3909230627874901E-3</v>
      </c>
      <c r="DQ80" s="417">
        <v>8.9626529904711294</v>
      </c>
      <c r="DR80" s="419">
        <v>2.73639724014209</v>
      </c>
      <c r="DS80" s="419">
        <v>0</v>
      </c>
      <c r="DT80" s="417">
        <v>0.89260223540542705</v>
      </c>
      <c r="DU80" s="419">
        <v>0.398351591830995</v>
      </c>
      <c r="DV80" s="419">
        <v>0</v>
      </c>
      <c r="DW80" s="417">
        <v>2.6921049547122</v>
      </c>
      <c r="DX80" s="419">
        <v>1.32329158055229</v>
      </c>
      <c r="DY80" s="419">
        <v>1.15245901343592E-2</v>
      </c>
      <c r="DZ80" s="417">
        <v>0.37852336810097698</v>
      </c>
      <c r="EA80" s="419">
        <v>0.50116979713394105</v>
      </c>
      <c r="EB80" s="419">
        <v>0</v>
      </c>
      <c r="EC80" s="417">
        <v>6.9413694082264197</v>
      </c>
      <c r="ED80" s="419">
        <v>1.54265073104749</v>
      </c>
      <c r="EE80" s="419">
        <v>5.74977969682127E-3</v>
      </c>
      <c r="EF80" s="417">
        <v>0.21820887825280999</v>
      </c>
      <c r="EG80" s="419">
        <v>0.36178706714890901</v>
      </c>
      <c r="EH80" s="419">
        <v>1.0366150750807801E-2</v>
      </c>
      <c r="EI80" s="417">
        <v>2.2357495283668899E-2</v>
      </c>
      <c r="EJ80" s="419">
        <v>3.7401206281901703E-2</v>
      </c>
      <c r="EK80" s="419">
        <v>0</v>
      </c>
      <c r="EL80" s="417">
        <v>9.2083908535341E-2</v>
      </c>
      <c r="EM80" s="419">
        <v>0.14547190147483</v>
      </c>
      <c r="EN80" s="419">
        <v>0</v>
      </c>
      <c r="EO80" s="417">
        <v>1.19510676842136E-2</v>
      </c>
      <c r="EP80" s="419">
        <v>3.1578172036831997E-2</v>
      </c>
      <c r="EQ80" s="419">
        <v>0</v>
      </c>
      <c r="ER80" s="417">
        <v>2.8392703688498701E-2</v>
      </c>
      <c r="ES80" s="419">
        <v>7.9334062235277295E-2</v>
      </c>
      <c r="ET80" s="419">
        <v>5.1181032599227601E-3</v>
      </c>
      <c r="EU80" s="417">
        <v>2.5069691254229502E-3</v>
      </c>
      <c r="EV80" s="419">
        <v>1.31033827052789E-2</v>
      </c>
      <c r="EW80" s="419">
        <v>0</v>
      </c>
      <c r="EX80" s="417">
        <v>3.2792314965517801E-2</v>
      </c>
      <c r="EY80" s="419">
        <v>9.5977581990146402E-2</v>
      </c>
      <c r="EZ80" s="419">
        <v>8.4094643454877393E-3</v>
      </c>
      <c r="FA80" s="420">
        <v>0</v>
      </c>
      <c r="FB80" s="419">
        <v>6.74145316244947E-5</v>
      </c>
      <c r="FC80" s="419">
        <v>0</v>
      </c>
      <c r="FD80" s="420">
        <v>1.1820376142106801E-2</v>
      </c>
      <c r="FE80" s="419">
        <v>5.2540540778284697E-2</v>
      </c>
      <c r="FF80" s="419">
        <v>1.1820376142106801E-2</v>
      </c>
      <c r="FG80" s="417">
        <v>9.9892646840983303</v>
      </c>
      <c r="FH80" s="419">
        <v>2.4363423540280098</v>
      </c>
      <c r="FI80" s="419">
        <v>1.4213224445671401E-2</v>
      </c>
      <c r="FJ80" s="420">
        <v>4.89402234471451E-3</v>
      </c>
      <c r="FK80" s="419">
        <v>2.3407975521921202E-2</v>
      </c>
      <c r="FL80" s="419">
        <v>4.89402234471451E-3</v>
      </c>
      <c r="FM80" s="417">
        <v>1.54012714339324E-2</v>
      </c>
      <c r="FN80" s="419">
        <v>5.0325032112614299E-2</v>
      </c>
      <c r="FO80" s="419">
        <v>0</v>
      </c>
      <c r="FP80" s="420">
        <v>2.69754631812372E-3</v>
      </c>
      <c r="FQ80" s="419">
        <v>9.1544095465661299E-5</v>
      </c>
      <c r="FR80" s="419">
        <v>2.69754631812372E-3</v>
      </c>
    </row>
    <row r="81" spans="2:174">
      <c r="B81" s="73" t="s">
        <v>17</v>
      </c>
      <c r="C81" s="73" t="s">
        <v>51</v>
      </c>
      <c r="D81" s="143" t="s">
        <v>116</v>
      </c>
      <c r="E81" s="73">
        <v>35.299999999999997</v>
      </c>
      <c r="F81" s="143">
        <v>206</v>
      </c>
      <c r="G81" s="397" t="s">
        <v>322</v>
      </c>
      <c r="H81" s="73" t="s">
        <v>99</v>
      </c>
      <c r="I81" s="416" t="s">
        <v>1173</v>
      </c>
      <c r="J81" s="416">
        <v>4</v>
      </c>
      <c r="K81" s="416" t="s">
        <v>1159</v>
      </c>
      <c r="L81" s="416" t="s">
        <v>1161</v>
      </c>
      <c r="M81" s="421" t="s">
        <v>32</v>
      </c>
      <c r="N81" s="73">
        <v>6.7</v>
      </c>
      <c r="P81" s="417">
        <v>2.8336900880751701</v>
      </c>
      <c r="Q81" s="418">
        <v>1.68010038190811</v>
      </c>
      <c r="R81" s="418">
        <v>8.1707916106526807E-2</v>
      </c>
      <c r="S81" s="417">
        <v>7.1940266535750501</v>
      </c>
      <c r="T81" s="418">
        <v>7.0135267972037498</v>
      </c>
      <c r="U81" s="418">
        <v>1.7709761560067101</v>
      </c>
      <c r="V81" s="417">
        <v>54768.9752462166</v>
      </c>
      <c r="W81" s="418">
        <v>8166.1482742478302</v>
      </c>
      <c r="X81" s="418">
        <v>0.45467872521956298</v>
      </c>
      <c r="Y81" s="417">
        <v>569.61620339719798</v>
      </c>
      <c r="Z81" s="418">
        <v>920.22909725054001</v>
      </c>
      <c r="AA81" s="418">
        <v>1.1311479844533201</v>
      </c>
      <c r="AB81" s="417">
        <v>136231.157507253</v>
      </c>
      <c r="AC81" s="419">
        <v>10961.975460715499</v>
      </c>
      <c r="AD81" s="419">
        <v>1.6985864675909501</v>
      </c>
      <c r="AE81" s="417">
        <v>277802.44253302098</v>
      </c>
      <c r="AF81" s="419">
        <v>12295.143541383801</v>
      </c>
      <c r="AG81" s="419">
        <v>183.768613268575</v>
      </c>
      <c r="AH81" s="417">
        <v>35.109073410465903</v>
      </c>
      <c r="AI81" s="419">
        <v>15.5452526990961</v>
      </c>
      <c r="AJ81" s="419">
        <v>3.2904210480209501</v>
      </c>
      <c r="AK81" s="417">
        <v>542.74738175360403</v>
      </c>
      <c r="AL81" s="419">
        <v>183.131174424704</v>
      </c>
      <c r="AM81" s="419">
        <v>39.251120292271402</v>
      </c>
      <c r="AN81" s="417">
        <v>76.898195158385704</v>
      </c>
      <c r="AO81" s="419">
        <v>255.517509661963</v>
      </c>
      <c r="AP81" s="419">
        <v>62.047477733086403</v>
      </c>
      <c r="AQ81" s="417">
        <v>6674.0435512703598</v>
      </c>
      <c r="AR81" s="419">
        <v>3874.9182753496598</v>
      </c>
      <c r="AS81" s="419">
        <v>1.1977226228911</v>
      </c>
      <c r="AT81" s="417">
        <v>49480.377949573201</v>
      </c>
      <c r="AU81" s="419">
        <v>5446.2984039014</v>
      </c>
      <c r="AV81" s="419">
        <v>47.619054731094899</v>
      </c>
      <c r="AW81" s="417">
        <v>3.40140529497994</v>
      </c>
      <c r="AX81" s="419">
        <v>0.85348539297572601</v>
      </c>
      <c r="AY81" s="419">
        <v>0.19648817523126499</v>
      </c>
      <c r="AZ81" s="417">
        <v>386.42284380939498</v>
      </c>
      <c r="BA81" s="419">
        <v>306.66678313717603</v>
      </c>
      <c r="BB81" s="419">
        <v>0.84000933850365</v>
      </c>
      <c r="BC81" s="417">
        <v>0.22283270152109499</v>
      </c>
      <c r="BD81" s="419">
        <v>0.81267145988273704</v>
      </c>
      <c r="BE81" s="419">
        <v>0.21687269587504099</v>
      </c>
      <c r="BF81" s="420">
        <v>6.9540416702077001</v>
      </c>
      <c r="BG81" s="419">
        <v>21.821855503902899</v>
      </c>
      <c r="BH81" s="419">
        <v>6.9540416702077001</v>
      </c>
      <c r="BI81" s="417">
        <v>48.141398264888402</v>
      </c>
      <c r="BJ81" s="419">
        <v>56.4073236008918</v>
      </c>
      <c r="BK81" s="419">
        <v>0.28113166771874598</v>
      </c>
      <c r="BL81" s="417">
        <v>3402.7741917999301</v>
      </c>
      <c r="BM81" s="419">
        <v>2457.3941298852601</v>
      </c>
      <c r="BN81" s="419">
        <v>1.60108009059228</v>
      </c>
      <c r="BO81" s="417">
        <v>3104.2302083333202</v>
      </c>
      <c r="BP81" s="419">
        <v>2134.9730823114901</v>
      </c>
      <c r="BQ81" s="419">
        <v>2.8081668169896301</v>
      </c>
      <c r="BR81" s="417">
        <v>0.362074856121128</v>
      </c>
      <c r="BS81" s="419">
        <v>0.32491335664275101</v>
      </c>
      <c r="BT81" s="419">
        <v>9.6822671358956208E-3</v>
      </c>
      <c r="BU81" s="420">
        <v>1.0693624471985701</v>
      </c>
      <c r="BV81" s="419">
        <v>3.8928979226481402</v>
      </c>
      <c r="BW81" s="419">
        <v>1.0693624471985701</v>
      </c>
      <c r="BX81" s="417">
        <v>0.86672670324006995</v>
      </c>
      <c r="BY81" s="419">
        <v>0.45362935378785901</v>
      </c>
      <c r="BZ81" s="419">
        <v>8.3690622503658302E-2</v>
      </c>
      <c r="CA81" s="417">
        <v>8.5888970671300999</v>
      </c>
      <c r="CB81" s="419">
        <v>5.0767787769984896</v>
      </c>
      <c r="CC81" s="419">
        <v>0.296160248280535</v>
      </c>
      <c r="CD81" s="417">
        <v>88.782604877776393</v>
      </c>
      <c r="CE81" s="419">
        <v>26.843131992279599</v>
      </c>
      <c r="CF81" s="419">
        <v>2.0062676934526999E-2</v>
      </c>
      <c r="CG81" s="417">
        <v>1.0425180299321299</v>
      </c>
      <c r="CH81" s="419">
        <v>0.83123779753212801</v>
      </c>
      <c r="CI81" s="419">
        <v>0.15968391524502801</v>
      </c>
      <c r="CJ81" s="420">
        <v>8.3504336901665505E-2</v>
      </c>
      <c r="CK81" s="419">
        <v>0.25503312798886801</v>
      </c>
      <c r="CL81" s="419">
        <v>8.3504336901665505E-2</v>
      </c>
      <c r="CM81" s="417">
        <v>3.3159860083890398</v>
      </c>
      <c r="CN81" s="419">
        <v>2.70235312530213</v>
      </c>
      <c r="CO81" s="419">
        <v>2.0810353124102E-2</v>
      </c>
      <c r="CP81" s="417">
        <v>1022.40691383899</v>
      </c>
      <c r="CQ81" s="419">
        <v>140.632020122737</v>
      </c>
      <c r="CR81" s="419">
        <v>2.4229242805161099E-2</v>
      </c>
      <c r="CS81" s="417">
        <v>0.31779088914470799</v>
      </c>
      <c r="CT81" s="419">
        <v>0.19849467913466701</v>
      </c>
      <c r="CU81" s="419">
        <v>5.27612378507824E-3</v>
      </c>
      <c r="CV81" s="417">
        <v>0.98630606471257198</v>
      </c>
      <c r="CW81" s="419">
        <v>1.0609990512523499</v>
      </c>
      <c r="CX81" s="419">
        <v>1.1995200975040801E-2</v>
      </c>
      <c r="CY81" s="417">
        <v>8.2551426300007794E-2</v>
      </c>
      <c r="CZ81" s="419">
        <v>0.14567404536530301</v>
      </c>
      <c r="DA81" s="419">
        <v>0</v>
      </c>
      <c r="DB81" s="417">
        <v>4.4260266479350101E-2</v>
      </c>
      <c r="DC81" s="419">
        <v>0.16785762046414299</v>
      </c>
      <c r="DD81" s="419">
        <v>2.1886711706823998E-2</v>
      </c>
      <c r="DE81" s="417">
        <v>0.110929281101893</v>
      </c>
      <c r="DF81" s="419">
        <v>0.19469410394872499</v>
      </c>
      <c r="DG81" s="419">
        <v>1.7263257642033802E-2</v>
      </c>
      <c r="DH81" s="417">
        <v>2.7552588315655501E-2</v>
      </c>
      <c r="DI81" s="419">
        <v>6.8934853731795198E-2</v>
      </c>
      <c r="DJ81" s="419">
        <v>8.0493828612798607E-3</v>
      </c>
      <c r="DK81" s="417">
        <v>1013.1720573702</v>
      </c>
      <c r="DL81" s="419">
        <v>486.03638892451102</v>
      </c>
      <c r="DM81" s="419">
        <v>3.1889160883402899E-2</v>
      </c>
      <c r="DN81" s="417">
        <v>8.5103486372829806</v>
      </c>
      <c r="DO81" s="419">
        <v>2.0942494210950202</v>
      </c>
      <c r="DP81" s="419">
        <v>2.3909230627874901E-3</v>
      </c>
      <c r="DQ81" s="417">
        <v>11.9038135021777</v>
      </c>
      <c r="DR81" s="419">
        <v>3.2800464597318699</v>
      </c>
      <c r="DS81" s="419">
        <v>0</v>
      </c>
      <c r="DT81" s="417">
        <v>1.0201997868928701</v>
      </c>
      <c r="DU81" s="419">
        <v>0.40174537567277702</v>
      </c>
      <c r="DV81" s="419">
        <v>0</v>
      </c>
      <c r="DW81" s="417">
        <v>3.4230288186847799</v>
      </c>
      <c r="DX81" s="419">
        <v>1.4832783402605401</v>
      </c>
      <c r="DY81" s="419">
        <v>1.15245901343592E-2</v>
      </c>
      <c r="DZ81" s="417">
        <v>0.30800680578022899</v>
      </c>
      <c r="EA81" s="419">
        <v>0.38693391471057598</v>
      </c>
      <c r="EB81" s="419">
        <v>0</v>
      </c>
      <c r="EC81" s="417">
        <v>7.3774155307789098</v>
      </c>
      <c r="ED81" s="419">
        <v>1.5533410720273</v>
      </c>
      <c r="EE81" s="419">
        <v>5.74977969682127E-3</v>
      </c>
      <c r="EF81" s="417">
        <v>0.20589760208838201</v>
      </c>
      <c r="EG81" s="419">
        <v>0.34331869405557702</v>
      </c>
      <c r="EH81" s="419">
        <v>1.0366150750807801E-2</v>
      </c>
      <c r="EI81" s="417">
        <v>1.8637457334278001E-2</v>
      </c>
      <c r="EJ81" s="419">
        <v>3.5917127834914998E-2</v>
      </c>
      <c r="EK81" s="419">
        <v>0</v>
      </c>
      <c r="EL81" s="417">
        <v>7.6499219230680496E-2</v>
      </c>
      <c r="EM81" s="419">
        <v>0.14966487973577</v>
      </c>
      <c r="EN81" s="419">
        <v>0</v>
      </c>
      <c r="EO81" s="417">
        <v>1.3079182272424101E-2</v>
      </c>
      <c r="EP81" s="419">
        <v>3.7214929614066902E-2</v>
      </c>
      <c r="EQ81" s="419">
        <v>0</v>
      </c>
      <c r="ER81" s="417">
        <v>2.81469642331801E-2</v>
      </c>
      <c r="ES81" s="419">
        <v>7.2785671562372395E-2</v>
      </c>
      <c r="ET81" s="419">
        <v>5.1181032599227601E-3</v>
      </c>
      <c r="EU81" s="417">
        <v>1.19868761988768E-3</v>
      </c>
      <c r="EV81" s="419">
        <v>9.7374641679086708E-3</v>
      </c>
      <c r="EW81" s="419">
        <v>0</v>
      </c>
      <c r="EX81" s="417">
        <v>1.68375946272088E-2</v>
      </c>
      <c r="EY81" s="419">
        <v>7.3895648713250994E-2</v>
      </c>
      <c r="EZ81" s="419">
        <v>8.4094643454877393E-3</v>
      </c>
      <c r="FA81" s="420">
        <v>0</v>
      </c>
      <c r="FB81" s="419">
        <v>7.3709712536868601E-5</v>
      </c>
      <c r="FC81" s="419">
        <v>0</v>
      </c>
      <c r="FD81" s="420">
        <v>1.1820376142106801E-2</v>
      </c>
      <c r="FE81" s="419">
        <v>5.6465914564941398E-2</v>
      </c>
      <c r="FF81" s="419">
        <v>1.1820376142106801E-2</v>
      </c>
      <c r="FG81" s="417">
        <v>10.432502071638099</v>
      </c>
      <c r="FH81" s="419">
        <v>2.1629009973722599</v>
      </c>
      <c r="FI81" s="419">
        <v>1.4213224445671401E-2</v>
      </c>
      <c r="FJ81" s="420">
        <v>4.89402234471451E-3</v>
      </c>
      <c r="FK81" s="419">
        <v>2.3980123839904301E-2</v>
      </c>
      <c r="FL81" s="419">
        <v>4.89402234471451E-3</v>
      </c>
      <c r="FM81" s="417">
        <v>1.9491627457500001E-2</v>
      </c>
      <c r="FN81" s="419">
        <v>5.2646570004039703E-2</v>
      </c>
      <c r="FO81" s="419">
        <v>0</v>
      </c>
      <c r="FP81" s="420">
        <v>2.69754631812372E-3</v>
      </c>
      <c r="FQ81" s="419">
        <v>1.02184866352946E-4</v>
      </c>
      <c r="FR81" s="419">
        <v>2.69754631812372E-3</v>
      </c>
    </row>
    <row r="82" spans="2:174">
      <c r="B82" s="73" t="s">
        <v>17</v>
      </c>
      <c r="C82" s="73" t="s">
        <v>51</v>
      </c>
      <c r="D82" s="143" t="s">
        <v>116</v>
      </c>
      <c r="E82" s="143">
        <v>35.299999999999997</v>
      </c>
      <c r="F82" s="143">
        <v>206</v>
      </c>
      <c r="G82" s="397" t="s">
        <v>322</v>
      </c>
      <c r="H82" s="73" t="s">
        <v>99</v>
      </c>
      <c r="I82" s="416" t="s">
        <v>1173</v>
      </c>
      <c r="J82" s="416">
        <v>4</v>
      </c>
      <c r="K82" s="416" t="s">
        <v>1159</v>
      </c>
      <c r="L82" s="416" t="s">
        <v>1161</v>
      </c>
      <c r="M82" s="421" t="s">
        <v>32</v>
      </c>
      <c r="N82" s="73">
        <v>6.7</v>
      </c>
      <c r="P82" s="417">
        <v>5.7449466796006501</v>
      </c>
      <c r="Q82" s="418">
        <v>15.093566190001701</v>
      </c>
      <c r="R82" s="418">
        <v>8.1707916106526807E-2</v>
      </c>
      <c r="S82" s="417">
        <v>9.2561611660676792</v>
      </c>
      <c r="T82" s="418">
        <v>9.1617279038208093</v>
      </c>
      <c r="U82" s="418">
        <v>1.7709761560067101</v>
      </c>
      <c r="V82" s="417">
        <v>55430.392493166597</v>
      </c>
      <c r="W82" s="418">
        <v>9976.5580464409795</v>
      </c>
      <c r="X82" s="418">
        <v>0.45467872521956298</v>
      </c>
      <c r="Y82" s="417">
        <v>1686.5448250675399</v>
      </c>
      <c r="Z82" s="418">
        <v>5359.7486611023496</v>
      </c>
      <c r="AA82" s="418">
        <v>1.1311479844533201</v>
      </c>
      <c r="AB82" s="417">
        <v>132852.00717624099</v>
      </c>
      <c r="AC82" s="419">
        <v>13617.7055148811</v>
      </c>
      <c r="AD82" s="419">
        <v>1.6985864675909501</v>
      </c>
      <c r="AE82" s="417">
        <v>278275.30753309198</v>
      </c>
      <c r="AF82" s="419">
        <v>15011.975499264399</v>
      </c>
      <c r="AG82" s="419">
        <v>183.768613268575</v>
      </c>
      <c r="AH82" s="417">
        <v>32.647430782351002</v>
      </c>
      <c r="AI82" s="419">
        <v>15.7362398783477</v>
      </c>
      <c r="AJ82" s="419">
        <v>3.2904210480209501</v>
      </c>
      <c r="AK82" s="417">
        <v>509.05316643028101</v>
      </c>
      <c r="AL82" s="419">
        <v>147.147589085954</v>
      </c>
      <c r="AM82" s="419">
        <v>39.251120292271402</v>
      </c>
      <c r="AN82" s="417">
        <v>72.098660919923802</v>
      </c>
      <c r="AO82" s="419">
        <v>143.88359090717501</v>
      </c>
      <c r="AP82" s="419">
        <v>62.047477733086403</v>
      </c>
      <c r="AQ82" s="417">
        <v>4643.5731023403896</v>
      </c>
      <c r="AR82" s="419">
        <v>2278.2563292908899</v>
      </c>
      <c r="AS82" s="419">
        <v>1.1977226228911</v>
      </c>
      <c r="AT82" s="417">
        <v>47088.958266887697</v>
      </c>
      <c r="AU82" s="419">
        <v>5647.9631397319399</v>
      </c>
      <c r="AV82" s="419">
        <v>47.619054731094899</v>
      </c>
      <c r="AW82" s="417">
        <v>3.4374672083536799</v>
      </c>
      <c r="AX82" s="419">
        <v>0.98837779205320397</v>
      </c>
      <c r="AY82" s="419">
        <v>0.19648817523126499</v>
      </c>
      <c r="AZ82" s="417">
        <v>288.92742758835698</v>
      </c>
      <c r="BA82" s="419">
        <v>204.773759168998</v>
      </c>
      <c r="BB82" s="419">
        <v>0.84000933850365</v>
      </c>
      <c r="BC82" s="417">
        <v>0.24449298977819101</v>
      </c>
      <c r="BD82" s="419">
        <v>0.64615725764697396</v>
      </c>
      <c r="BE82" s="419">
        <v>0.21687269587504099</v>
      </c>
      <c r="BF82" s="420">
        <v>6.9540416702077001</v>
      </c>
      <c r="BG82" s="419">
        <v>26.731461134947899</v>
      </c>
      <c r="BH82" s="419">
        <v>6.9540416702077001</v>
      </c>
      <c r="BI82" s="417">
        <v>113.68765747847</v>
      </c>
      <c r="BJ82" s="419">
        <v>310.29935595984801</v>
      </c>
      <c r="BK82" s="419">
        <v>0.28113166771874598</v>
      </c>
      <c r="BL82" s="417">
        <v>9092.6150481551504</v>
      </c>
      <c r="BM82" s="419">
        <v>23278.324137227799</v>
      </c>
      <c r="BN82" s="419">
        <v>1.60108009059228</v>
      </c>
      <c r="BO82" s="417">
        <v>7917.56736359767</v>
      </c>
      <c r="BP82" s="419">
        <v>19898.665982894301</v>
      </c>
      <c r="BQ82" s="419">
        <v>2.8081668169896301</v>
      </c>
      <c r="BR82" s="417">
        <v>0.70169061127187804</v>
      </c>
      <c r="BS82" s="419">
        <v>1.27940521149124</v>
      </c>
      <c r="BT82" s="419">
        <v>9.6822671358956208E-3</v>
      </c>
      <c r="BU82" s="420">
        <v>1.0693624471985701</v>
      </c>
      <c r="BV82" s="419">
        <v>3.7391758757873701</v>
      </c>
      <c r="BW82" s="419">
        <v>1.0693624471985701</v>
      </c>
      <c r="BX82" s="417">
        <v>1.11830701461395</v>
      </c>
      <c r="BY82" s="419">
        <v>0.69065562378277301</v>
      </c>
      <c r="BZ82" s="419">
        <v>8.3690622503658302E-2</v>
      </c>
      <c r="CA82" s="417">
        <v>8.0339701314315608</v>
      </c>
      <c r="CB82" s="419">
        <v>4.4677590372847797</v>
      </c>
      <c r="CC82" s="419">
        <v>0.296160248280535</v>
      </c>
      <c r="CD82" s="417">
        <v>72.593651692268296</v>
      </c>
      <c r="CE82" s="419">
        <v>21.113436340915001</v>
      </c>
      <c r="CF82" s="419">
        <v>2.0062676934526999E-2</v>
      </c>
      <c r="CG82" s="417">
        <v>1.0429510548252401</v>
      </c>
      <c r="CH82" s="419">
        <v>0.84094701992612297</v>
      </c>
      <c r="CI82" s="419">
        <v>0.15968391524502801</v>
      </c>
      <c r="CJ82" s="420">
        <v>8.3504336901665505E-2</v>
      </c>
      <c r="CK82" s="419">
        <v>0.373508638481442</v>
      </c>
      <c r="CL82" s="419">
        <v>8.3504336901665505E-2</v>
      </c>
      <c r="CM82" s="417">
        <v>2.56898915395139</v>
      </c>
      <c r="CN82" s="419">
        <v>1.69408144441644</v>
      </c>
      <c r="CO82" s="419">
        <v>2.0810353124102E-2</v>
      </c>
      <c r="CP82" s="417">
        <v>991.46147481710898</v>
      </c>
      <c r="CQ82" s="419">
        <v>179.90110163395701</v>
      </c>
      <c r="CR82" s="419">
        <v>2.4229242805161099E-2</v>
      </c>
      <c r="CS82" s="417">
        <v>0.36057807123826502</v>
      </c>
      <c r="CT82" s="419">
        <v>0.20254346369654899</v>
      </c>
      <c r="CU82" s="419">
        <v>5.27612378507824E-3</v>
      </c>
      <c r="CV82" s="417">
        <v>0.455349451785375</v>
      </c>
      <c r="CW82" s="419">
        <v>0.97270716659427903</v>
      </c>
      <c r="CX82" s="419">
        <v>1.1995200975040801E-2</v>
      </c>
      <c r="CY82" s="417">
        <v>9.1436342482628205E-2</v>
      </c>
      <c r="CZ82" s="419">
        <v>0.207776038247388</v>
      </c>
      <c r="DA82" s="419">
        <v>0</v>
      </c>
      <c r="DB82" s="420">
        <v>2.1886711706823998E-2</v>
      </c>
      <c r="DC82" s="419">
        <v>0.137522673574003</v>
      </c>
      <c r="DD82" s="419">
        <v>2.1886711706823998E-2</v>
      </c>
      <c r="DE82" s="417">
        <v>0.10284757566682801</v>
      </c>
      <c r="DF82" s="419">
        <v>0.20330905860336701</v>
      </c>
      <c r="DG82" s="419">
        <v>1.7263257642033802E-2</v>
      </c>
      <c r="DH82" s="417">
        <v>2.8785770997976499E-2</v>
      </c>
      <c r="DI82" s="419">
        <v>6.0597941508330998E-2</v>
      </c>
      <c r="DJ82" s="419">
        <v>8.0493828612798607E-3</v>
      </c>
      <c r="DK82" s="417">
        <v>737.82716073769404</v>
      </c>
      <c r="DL82" s="419">
        <v>314.39040956986003</v>
      </c>
      <c r="DM82" s="419">
        <v>3.1889160883402899E-2</v>
      </c>
      <c r="DN82" s="417">
        <v>10.0177220168256</v>
      </c>
      <c r="DO82" s="419">
        <v>1.8858832050355401</v>
      </c>
      <c r="DP82" s="419">
        <v>2.3909230627874901E-3</v>
      </c>
      <c r="DQ82" s="417">
        <v>14.7244282457384</v>
      </c>
      <c r="DR82" s="419">
        <v>3.4006512225619998</v>
      </c>
      <c r="DS82" s="419">
        <v>0</v>
      </c>
      <c r="DT82" s="417">
        <v>1.2672137715995799</v>
      </c>
      <c r="DU82" s="419">
        <v>0.37587014131254598</v>
      </c>
      <c r="DV82" s="419">
        <v>0</v>
      </c>
      <c r="DW82" s="417">
        <v>3.6887688660450602</v>
      </c>
      <c r="DX82" s="419">
        <v>1.85640638858329</v>
      </c>
      <c r="DY82" s="419">
        <v>1.15245901343592E-2</v>
      </c>
      <c r="DZ82" s="417">
        <v>0.306983273648889</v>
      </c>
      <c r="EA82" s="419">
        <v>0.392739824744261</v>
      </c>
      <c r="EB82" s="419">
        <v>0</v>
      </c>
      <c r="EC82" s="417">
        <v>7.2458858393951298</v>
      </c>
      <c r="ED82" s="419">
        <v>1.39621606524659</v>
      </c>
      <c r="EE82" s="419">
        <v>5.74977969682127E-3</v>
      </c>
      <c r="EF82" s="417">
        <v>0.285431882683575</v>
      </c>
      <c r="EG82" s="419">
        <v>0.41341030942220403</v>
      </c>
      <c r="EH82" s="419">
        <v>1.0366150750807801E-2</v>
      </c>
      <c r="EI82" s="417">
        <v>2.414922949339E-2</v>
      </c>
      <c r="EJ82" s="419">
        <v>3.3777654828228303E-2</v>
      </c>
      <c r="EK82" s="419">
        <v>0</v>
      </c>
      <c r="EL82" s="417">
        <v>8.75031821003011E-2</v>
      </c>
      <c r="EM82" s="419">
        <v>0.14310639932743199</v>
      </c>
      <c r="EN82" s="419">
        <v>0</v>
      </c>
      <c r="EO82" s="417">
        <v>9.3877621173298603E-3</v>
      </c>
      <c r="EP82" s="419">
        <v>2.8113408028559401E-2</v>
      </c>
      <c r="EQ82" s="419">
        <v>0</v>
      </c>
      <c r="ER82" s="417">
        <v>3.4145897058397101E-2</v>
      </c>
      <c r="ES82" s="419">
        <v>8.9370011968680302E-2</v>
      </c>
      <c r="ET82" s="419">
        <v>5.1181032599227601E-3</v>
      </c>
      <c r="EU82" s="417">
        <v>3.6143387665083801E-3</v>
      </c>
      <c r="EV82" s="419">
        <v>1.61245412854156E-2</v>
      </c>
      <c r="EW82" s="419">
        <v>0</v>
      </c>
      <c r="EX82" s="420">
        <v>8.4094643454877393E-3</v>
      </c>
      <c r="EY82" s="419">
        <v>0</v>
      </c>
      <c r="EZ82" s="419">
        <v>8.4094643454877393E-3</v>
      </c>
      <c r="FA82" s="420">
        <v>0</v>
      </c>
      <c r="FB82" s="419">
        <v>7.7246310388612502E-5</v>
      </c>
      <c r="FC82" s="419">
        <v>0</v>
      </c>
      <c r="FD82" s="420">
        <v>1.1820376142106801E-2</v>
      </c>
      <c r="FE82" s="419">
        <v>1.71568308685633E-4</v>
      </c>
      <c r="FF82" s="419">
        <v>1.1820376142106801E-2</v>
      </c>
      <c r="FG82" s="417">
        <v>9.0831617579231203</v>
      </c>
      <c r="FH82" s="419">
        <v>2.03794111335197</v>
      </c>
      <c r="FI82" s="419">
        <v>1.4213224445671401E-2</v>
      </c>
      <c r="FJ82" s="420">
        <v>4.89402234471451E-3</v>
      </c>
      <c r="FK82" s="419">
        <v>3.3932784271522798E-2</v>
      </c>
      <c r="FL82" s="419">
        <v>4.89402234471451E-3</v>
      </c>
      <c r="FM82" s="417">
        <v>2.4959762978075398E-2</v>
      </c>
      <c r="FN82" s="419">
        <v>7.6298677288008293E-2</v>
      </c>
      <c r="FO82" s="419">
        <v>0</v>
      </c>
      <c r="FP82" s="420">
        <v>2.69754631812372E-3</v>
      </c>
      <c r="FQ82" s="419">
        <v>1.1375798535744299E-4</v>
      </c>
      <c r="FR82" s="419">
        <v>2.69754631812372E-3</v>
      </c>
    </row>
    <row r="83" spans="2:174">
      <c r="B83" s="73" t="s">
        <v>17</v>
      </c>
      <c r="C83" s="73" t="s">
        <v>51</v>
      </c>
      <c r="D83" s="143" t="s">
        <v>116</v>
      </c>
      <c r="E83" s="73">
        <v>35.299999999999997</v>
      </c>
      <c r="F83" s="143">
        <v>206</v>
      </c>
      <c r="G83" s="397" t="s">
        <v>322</v>
      </c>
      <c r="H83" s="73" t="s">
        <v>99</v>
      </c>
      <c r="I83" s="416" t="s">
        <v>1173</v>
      </c>
      <c r="J83" s="416">
        <v>4</v>
      </c>
      <c r="K83" s="416" t="s">
        <v>1159</v>
      </c>
      <c r="L83" s="416" t="s">
        <v>1161</v>
      </c>
      <c r="M83" s="421" t="s">
        <v>32</v>
      </c>
      <c r="N83" s="73">
        <v>6.7</v>
      </c>
      <c r="P83" s="417">
        <v>17.981705176352602</v>
      </c>
      <c r="Q83" s="418">
        <v>17.875625086293201</v>
      </c>
      <c r="R83" s="418">
        <v>8.1707916106526807E-2</v>
      </c>
      <c r="S83" s="417">
        <v>11.54864829343</v>
      </c>
      <c r="T83" s="418">
        <v>10.236271019359901</v>
      </c>
      <c r="U83" s="418">
        <v>1.7709761560067101</v>
      </c>
      <c r="V83" s="417">
        <v>52682.936884602801</v>
      </c>
      <c r="W83" s="418">
        <v>9739.6267058224803</v>
      </c>
      <c r="X83" s="418">
        <v>0.45467872521956298</v>
      </c>
      <c r="Y83" s="417">
        <v>1056.80785808772</v>
      </c>
      <c r="Z83" s="418">
        <v>666.19868407134697</v>
      </c>
      <c r="AA83" s="418">
        <v>1.1311479844533201</v>
      </c>
      <c r="AB83" s="417">
        <v>141487.209261374</v>
      </c>
      <c r="AC83" s="419">
        <v>13272.8520388708</v>
      </c>
      <c r="AD83" s="419">
        <v>1.6985864675909501</v>
      </c>
      <c r="AE83" s="417">
        <v>270539.275450491</v>
      </c>
      <c r="AF83" s="419">
        <v>14592.5373298174</v>
      </c>
      <c r="AG83" s="419">
        <v>183.768613268575</v>
      </c>
      <c r="AH83" s="417">
        <v>11.241688512203201</v>
      </c>
      <c r="AI83" s="419">
        <v>13.4021075329527</v>
      </c>
      <c r="AJ83" s="419">
        <v>3.2904210480209501</v>
      </c>
      <c r="AK83" s="417">
        <v>529.74809437275098</v>
      </c>
      <c r="AL83" s="419">
        <v>201.78350804201901</v>
      </c>
      <c r="AM83" s="419">
        <v>39.251120292271402</v>
      </c>
      <c r="AN83" s="417">
        <v>78.333790154264406</v>
      </c>
      <c r="AO83" s="419">
        <v>231.49913955150299</v>
      </c>
      <c r="AP83" s="419">
        <v>62.047477733086403</v>
      </c>
      <c r="AQ83" s="417">
        <v>4869.9703461484696</v>
      </c>
      <c r="AR83" s="419">
        <v>1493.1101858388699</v>
      </c>
      <c r="AS83" s="419">
        <v>1.1977226228911</v>
      </c>
      <c r="AT83" s="417">
        <v>53409.161076410099</v>
      </c>
      <c r="AU83" s="419">
        <v>8835.8725851362706</v>
      </c>
      <c r="AV83" s="419">
        <v>47.619054731094899</v>
      </c>
      <c r="AW83" s="417">
        <v>3.2503608218450402</v>
      </c>
      <c r="AX83" s="419">
        <v>1.0971960865363899</v>
      </c>
      <c r="AY83" s="419">
        <v>0.19648817523126499</v>
      </c>
      <c r="AZ83" s="417">
        <v>120.525296615732</v>
      </c>
      <c r="BA83" s="419">
        <v>40.678367716390099</v>
      </c>
      <c r="BB83" s="419">
        <v>0.84000933850365</v>
      </c>
      <c r="BC83" s="417">
        <v>0.36600764703479099</v>
      </c>
      <c r="BD83" s="419">
        <v>0.63782688108507002</v>
      </c>
      <c r="BE83" s="419">
        <v>0.21687269587504099</v>
      </c>
      <c r="BF83" s="420">
        <v>6.9540416702077001</v>
      </c>
      <c r="BG83" s="419">
        <v>19.522230585490998</v>
      </c>
      <c r="BH83" s="419">
        <v>6.9540416702077001</v>
      </c>
      <c r="BI83" s="417">
        <v>96.859869083211905</v>
      </c>
      <c r="BJ83" s="419">
        <v>45.847809280691898</v>
      </c>
      <c r="BK83" s="419">
        <v>0.28113166771874598</v>
      </c>
      <c r="BL83" s="417">
        <v>5503.1305527978002</v>
      </c>
      <c r="BM83" s="419">
        <v>2338.3823378665302</v>
      </c>
      <c r="BN83" s="419">
        <v>1.60108009059228</v>
      </c>
      <c r="BO83" s="417">
        <v>4952.8703198338299</v>
      </c>
      <c r="BP83" s="419">
        <v>2284.6864051606899</v>
      </c>
      <c r="BQ83" s="419">
        <v>2.8081668169896301</v>
      </c>
      <c r="BR83" s="417">
        <v>0.51725665597221204</v>
      </c>
      <c r="BS83" s="419">
        <v>0.48376919575795602</v>
      </c>
      <c r="BT83" s="419">
        <v>9.6822671358956208E-3</v>
      </c>
      <c r="BU83" s="420">
        <v>1.0693624471985701</v>
      </c>
      <c r="BV83" s="419">
        <v>3.2955139879316402</v>
      </c>
      <c r="BW83" s="419">
        <v>1.0693624471985701</v>
      </c>
      <c r="BX83" s="417">
        <v>1.02113455923873</v>
      </c>
      <c r="BY83" s="419">
        <v>0.68247331297444802</v>
      </c>
      <c r="BZ83" s="419">
        <v>8.3690622503658302E-2</v>
      </c>
      <c r="CA83" s="417">
        <v>8.3148592864412105</v>
      </c>
      <c r="CB83" s="419">
        <v>3.8786351897586102</v>
      </c>
      <c r="CC83" s="419">
        <v>0.296160248280535</v>
      </c>
      <c r="CD83" s="417">
        <v>82.773394001565705</v>
      </c>
      <c r="CE83" s="419">
        <v>15.6711330625792</v>
      </c>
      <c r="CF83" s="419">
        <v>2.0062676934526999E-2</v>
      </c>
      <c r="CG83" s="417">
        <v>0.89984221472992398</v>
      </c>
      <c r="CH83" s="419">
        <v>0.87150007844843502</v>
      </c>
      <c r="CI83" s="419">
        <v>0.15968391524502801</v>
      </c>
      <c r="CJ83" s="420">
        <v>8.3504336901665505E-2</v>
      </c>
      <c r="CK83" s="419">
        <v>0.35844177763459401</v>
      </c>
      <c r="CL83" s="419">
        <v>8.3504336901665505E-2</v>
      </c>
      <c r="CM83" s="417">
        <v>2.0814821582726899</v>
      </c>
      <c r="CN83" s="419">
        <v>1.3182098217118801</v>
      </c>
      <c r="CO83" s="419">
        <v>2.0810353124102E-2</v>
      </c>
      <c r="CP83" s="417">
        <v>1029.9972486700101</v>
      </c>
      <c r="CQ83" s="419">
        <v>128.88065362446599</v>
      </c>
      <c r="CR83" s="419">
        <v>2.4229242805161099E-2</v>
      </c>
      <c r="CS83" s="417">
        <v>0.400076516505112</v>
      </c>
      <c r="CT83" s="419">
        <v>0.297589611964728</v>
      </c>
      <c r="CU83" s="419">
        <v>5.27612378507824E-3</v>
      </c>
      <c r="CV83" s="417">
        <v>0.31327442449300502</v>
      </c>
      <c r="CW83" s="419">
        <v>0.69101689415775203</v>
      </c>
      <c r="CX83" s="419">
        <v>1.1995200975040801E-2</v>
      </c>
      <c r="CY83" s="417">
        <v>3.3176813667396797E-2</v>
      </c>
      <c r="CZ83" s="419">
        <v>5.8025630828074701E-2</v>
      </c>
      <c r="DA83" s="419">
        <v>0</v>
      </c>
      <c r="DB83" s="417">
        <v>3.6074143267857003E-2</v>
      </c>
      <c r="DC83" s="419">
        <v>0.16077833253854201</v>
      </c>
      <c r="DD83" s="419">
        <v>2.1886711706823998E-2</v>
      </c>
      <c r="DE83" s="417">
        <v>6.3677422971830502E-2</v>
      </c>
      <c r="DF83" s="419">
        <v>0.163237163324434</v>
      </c>
      <c r="DG83" s="419">
        <v>1.7263257642033802E-2</v>
      </c>
      <c r="DH83" s="417">
        <v>4.0560320789655199E-2</v>
      </c>
      <c r="DI83" s="419">
        <v>9.0748346972271701E-2</v>
      </c>
      <c r="DJ83" s="419">
        <v>8.0493828612798607E-3</v>
      </c>
      <c r="DK83" s="417">
        <v>984.93644091960505</v>
      </c>
      <c r="DL83" s="419">
        <v>249.96001298101399</v>
      </c>
      <c r="DM83" s="419">
        <v>3.1889160883402899E-2</v>
      </c>
      <c r="DN83" s="417">
        <v>12.5431028175094</v>
      </c>
      <c r="DO83" s="419">
        <v>2.6072159050546699</v>
      </c>
      <c r="DP83" s="419">
        <v>2.3909230627874901E-3</v>
      </c>
      <c r="DQ83" s="417">
        <v>17.7746741318233</v>
      </c>
      <c r="DR83" s="419">
        <v>4.2725737793013598</v>
      </c>
      <c r="DS83" s="419">
        <v>0</v>
      </c>
      <c r="DT83" s="417">
        <v>1.5254521674068999</v>
      </c>
      <c r="DU83" s="419">
        <v>0.46264272752103403</v>
      </c>
      <c r="DV83" s="419">
        <v>0</v>
      </c>
      <c r="DW83" s="417">
        <v>4.6586326039873596</v>
      </c>
      <c r="DX83" s="419">
        <v>1.81286495444161</v>
      </c>
      <c r="DY83" s="419">
        <v>1.15245901343592E-2</v>
      </c>
      <c r="DZ83" s="417">
        <v>0.45210562261620901</v>
      </c>
      <c r="EA83" s="419">
        <v>0.46458202544835497</v>
      </c>
      <c r="EB83" s="419">
        <v>0</v>
      </c>
      <c r="EC83" s="417">
        <v>7.2244022668128602</v>
      </c>
      <c r="ED83" s="419">
        <v>1.6418958250748199</v>
      </c>
      <c r="EE83" s="419">
        <v>5.74977969682127E-3</v>
      </c>
      <c r="EF83" s="417">
        <v>0.27398510863956299</v>
      </c>
      <c r="EG83" s="419">
        <v>0.32844502379889301</v>
      </c>
      <c r="EH83" s="419">
        <v>1.0366150750807801E-2</v>
      </c>
      <c r="EI83" s="417">
        <v>2.0986546884066998E-2</v>
      </c>
      <c r="EJ83" s="419">
        <v>4.2908664368043602E-2</v>
      </c>
      <c r="EK83" s="419">
        <v>0</v>
      </c>
      <c r="EL83" s="417">
        <v>0.10123658099560399</v>
      </c>
      <c r="EM83" s="419">
        <v>0.185324122213301</v>
      </c>
      <c r="EN83" s="419">
        <v>0</v>
      </c>
      <c r="EO83" s="417">
        <v>1.43507666998076E-2</v>
      </c>
      <c r="EP83" s="419">
        <v>3.3729063930596298E-2</v>
      </c>
      <c r="EQ83" s="419">
        <v>0</v>
      </c>
      <c r="ER83" s="417">
        <v>2.7376078315994399E-2</v>
      </c>
      <c r="ES83" s="419">
        <v>8.16897868682461E-2</v>
      </c>
      <c r="ET83" s="419">
        <v>5.1181032599227601E-3</v>
      </c>
      <c r="EU83" s="417">
        <v>3.7008346137363201E-3</v>
      </c>
      <c r="EV83" s="419">
        <v>1.8589646268451901E-2</v>
      </c>
      <c r="EW83" s="419">
        <v>0</v>
      </c>
      <c r="EX83" s="417">
        <v>9.9638275083262194E-3</v>
      </c>
      <c r="EY83" s="419">
        <v>6.0569239269871303E-2</v>
      </c>
      <c r="EZ83" s="419">
        <v>8.4094643454877393E-3</v>
      </c>
      <c r="FA83" s="420">
        <v>0</v>
      </c>
      <c r="FB83" s="419">
        <v>6.6319935323820293E-5</v>
      </c>
      <c r="FC83" s="419">
        <v>0</v>
      </c>
      <c r="FD83" s="420">
        <v>1.1820376142106801E-2</v>
      </c>
      <c r="FE83" s="419">
        <v>1.4415052035226801E-4</v>
      </c>
      <c r="FF83" s="419">
        <v>1.1820376142106801E-2</v>
      </c>
      <c r="FG83" s="417">
        <v>10.290481311122001</v>
      </c>
      <c r="FH83" s="419">
        <v>2.2110669211601301</v>
      </c>
      <c r="FI83" s="419">
        <v>1.4213224445671401E-2</v>
      </c>
      <c r="FJ83" s="420">
        <v>4.89402234471451E-3</v>
      </c>
      <c r="FK83" s="419">
        <v>2.96265238671489E-2</v>
      </c>
      <c r="FL83" s="419">
        <v>4.89402234471451E-3</v>
      </c>
      <c r="FM83" s="417">
        <v>1.50594447097791E-2</v>
      </c>
      <c r="FN83" s="419">
        <v>5.4357900641029799E-2</v>
      </c>
      <c r="FO83" s="419">
        <v>0</v>
      </c>
      <c r="FP83" s="417">
        <v>7.2552860063025597E-3</v>
      </c>
      <c r="FQ83" s="419">
        <v>3.88410408706883E-2</v>
      </c>
      <c r="FR83" s="419">
        <v>2.69754631812372E-3</v>
      </c>
    </row>
    <row r="84" spans="2:174">
      <c r="B84" s="73" t="s">
        <v>17</v>
      </c>
      <c r="C84" s="73" t="s">
        <v>51</v>
      </c>
      <c r="D84" s="143" t="s">
        <v>116</v>
      </c>
      <c r="E84" s="143">
        <v>35.299999999999997</v>
      </c>
      <c r="F84" s="143">
        <v>206</v>
      </c>
      <c r="G84" s="397" t="s">
        <v>322</v>
      </c>
      <c r="H84" s="73" t="s">
        <v>99</v>
      </c>
      <c r="I84" s="416" t="s">
        <v>1173</v>
      </c>
      <c r="J84" s="416">
        <v>4</v>
      </c>
      <c r="K84" s="416" t="s">
        <v>1159</v>
      </c>
      <c r="L84" s="416" t="s">
        <v>1160</v>
      </c>
      <c r="M84" s="416" t="s">
        <v>12</v>
      </c>
      <c r="N84" s="73">
        <v>6.7</v>
      </c>
      <c r="P84" s="417">
        <v>9.61734073801105</v>
      </c>
      <c r="Q84" s="418">
        <v>8.4953646036736998</v>
      </c>
      <c r="R84" s="418">
        <v>8.1707916106526807E-2</v>
      </c>
      <c r="S84" s="417">
        <v>9.5287872668709994</v>
      </c>
      <c r="T84" s="418">
        <v>10.171708791953099</v>
      </c>
      <c r="U84" s="418">
        <v>1.7709761560067101</v>
      </c>
      <c r="V84" s="417">
        <v>53942.072306608898</v>
      </c>
      <c r="W84" s="418">
        <v>11204.173169445099</v>
      </c>
      <c r="X84" s="418">
        <v>0.45467872521956298</v>
      </c>
      <c r="Y84" s="417">
        <v>1680.60469703592</v>
      </c>
      <c r="Z84" s="418">
        <v>1722.89264765557</v>
      </c>
      <c r="AA84" s="418">
        <v>1.1311479844533201</v>
      </c>
      <c r="AB84" s="417">
        <v>136241.973656199</v>
      </c>
      <c r="AC84" s="419">
        <v>10726.280500013499</v>
      </c>
      <c r="AD84" s="419">
        <v>1.6985864675909501</v>
      </c>
      <c r="AE84" s="417">
        <v>275707.48227690702</v>
      </c>
      <c r="AF84" s="419">
        <v>19520.2478744783</v>
      </c>
      <c r="AG84" s="419">
        <v>183.768613268575</v>
      </c>
      <c r="AH84" s="417">
        <v>18.053448821079702</v>
      </c>
      <c r="AI84" s="419">
        <v>14.5874381726096</v>
      </c>
      <c r="AJ84" s="419">
        <v>3.2904210480209501</v>
      </c>
      <c r="AK84" s="417">
        <v>558.52352207534204</v>
      </c>
      <c r="AL84" s="419">
        <v>210.188751182082</v>
      </c>
      <c r="AM84" s="419">
        <v>39.251120292271402</v>
      </c>
      <c r="AN84" s="417">
        <v>74.121688012927095</v>
      </c>
      <c r="AO84" s="419">
        <v>175.564122113536</v>
      </c>
      <c r="AP84" s="419">
        <v>62.047477733086403</v>
      </c>
      <c r="AQ84" s="417">
        <v>3619.8109505964399</v>
      </c>
      <c r="AR84" s="419">
        <v>1693.93475964656</v>
      </c>
      <c r="AS84" s="419">
        <v>1.1977226228911</v>
      </c>
      <c r="AT84" s="417">
        <v>47840.487690662398</v>
      </c>
      <c r="AU84" s="419">
        <v>5703.8847156675301</v>
      </c>
      <c r="AV84" s="419">
        <v>47.619054731094899</v>
      </c>
      <c r="AW84" s="417">
        <v>3.0831525044592301</v>
      </c>
      <c r="AX84" s="419">
        <v>0.97354399345573905</v>
      </c>
      <c r="AY84" s="419">
        <v>0.19648817523126499</v>
      </c>
      <c r="AZ84" s="417">
        <v>293.82134715143502</v>
      </c>
      <c r="BA84" s="419">
        <v>116.185617274336</v>
      </c>
      <c r="BB84" s="419">
        <v>0.84000933850365</v>
      </c>
      <c r="BC84" s="417">
        <v>0.37690924918590302</v>
      </c>
      <c r="BD84" s="419">
        <v>0.82007505375900502</v>
      </c>
      <c r="BE84" s="419">
        <v>0.21687269587504099</v>
      </c>
      <c r="BF84" s="420">
        <v>6.9540416702077001</v>
      </c>
      <c r="BG84" s="419">
        <v>20.682399128020901</v>
      </c>
      <c r="BH84" s="419">
        <v>6.9540416702077001</v>
      </c>
      <c r="BI84" s="417">
        <v>89.970925467691103</v>
      </c>
      <c r="BJ84" s="419">
        <v>57.169109549202801</v>
      </c>
      <c r="BK84" s="419">
        <v>0.28113166771874598</v>
      </c>
      <c r="BL84" s="417">
        <v>9690.2048093621197</v>
      </c>
      <c r="BM84" s="419">
        <v>9524.8246254144797</v>
      </c>
      <c r="BN84" s="419">
        <v>1.60108009059228</v>
      </c>
      <c r="BO84" s="417">
        <v>8945.7975840622603</v>
      </c>
      <c r="BP84" s="419">
        <v>9860.2853022298004</v>
      </c>
      <c r="BQ84" s="419">
        <v>2.8081668169896301</v>
      </c>
      <c r="BR84" s="417">
        <v>0.90854470383480501</v>
      </c>
      <c r="BS84" s="419">
        <v>1.0625350235490201</v>
      </c>
      <c r="BT84" s="419">
        <v>9.6822671358956208E-3</v>
      </c>
      <c r="BU84" s="420">
        <v>1.0693624471985701</v>
      </c>
      <c r="BV84" s="419">
        <v>2.8985321504927102</v>
      </c>
      <c r="BW84" s="419">
        <v>1.0693624471985701</v>
      </c>
      <c r="BX84" s="417">
        <v>1.0270596892603601</v>
      </c>
      <c r="BY84" s="419">
        <v>0.90491479872970804</v>
      </c>
      <c r="BZ84" s="419">
        <v>8.3690622503658302E-2</v>
      </c>
      <c r="CA84" s="417">
        <v>6.9152782161288702</v>
      </c>
      <c r="CB84" s="419">
        <v>4.3590758531609399</v>
      </c>
      <c r="CC84" s="419">
        <v>0.296160248280535</v>
      </c>
      <c r="CD84" s="417">
        <v>67.459157810491305</v>
      </c>
      <c r="CE84" s="419">
        <v>18.678625361574099</v>
      </c>
      <c r="CF84" s="419">
        <v>2.0062676934526999E-2</v>
      </c>
      <c r="CG84" s="417">
        <v>0.84076604266850297</v>
      </c>
      <c r="CH84" s="419">
        <v>0.89833615114243104</v>
      </c>
      <c r="CI84" s="419">
        <v>0.15968391524502801</v>
      </c>
      <c r="CJ84" s="420">
        <v>8.3504336901665505E-2</v>
      </c>
      <c r="CK84" s="419">
        <v>0.33795645464629998</v>
      </c>
      <c r="CL84" s="419">
        <v>8.3504336901665505E-2</v>
      </c>
      <c r="CM84" s="417">
        <v>1.6143993815953499</v>
      </c>
      <c r="CN84" s="419">
        <v>1.30277995265242</v>
      </c>
      <c r="CO84" s="419">
        <v>2.0810353124102E-2</v>
      </c>
      <c r="CP84" s="417">
        <v>1064.34320074994</v>
      </c>
      <c r="CQ84" s="419">
        <v>211.905443414584</v>
      </c>
      <c r="CR84" s="419">
        <v>2.4229242805161099E-2</v>
      </c>
      <c r="CS84" s="417">
        <v>0.30799324496626501</v>
      </c>
      <c r="CT84" s="419">
        <v>0.20145841168454001</v>
      </c>
      <c r="CU84" s="419">
        <v>5.27612378507824E-3</v>
      </c>
      <c r="CV84" s="417">
        <v>4.87946343971273E-2</v>
      </c>
      <c r="CW84" s="419">
        <v>9.7337395398246304E-2</v>
      </c>
      <c r="CX84" s="419">
        <v>1.1995200975040801E-2</v>
      </c>
      <c r="CY84" s="417">
        <v>0.242396448115764</v>
      </c>
      <c r="CZ84" s="419">
        <v>0.20823807403674</v>
      </c>
      <c r="DA84" s="419">
        <v>0</v>
      </c>
      <c r="DB84" s="417">
        <v>5.53696183655355E-2</v>
      </c>
      <c r="DC84" s="419">
        <v>0.177662192933151</v>
      </c>
      <c r="DD84" s="419">
        <v>2.1886711706823998E-2</v>
      </c>
      <c r="DE84" s="417">
        <v>8.06229517422766E-2</v>
      </c>
      <c r="DF84" s="419">
        <v>0.14359260904662399</v>
      </c>
      <c r="DG84" s="419">
        <v>1.7263257642033802E-2</v>
      </c>
      <c r="DH84" s="417">
        <v>2.6843567248662301E-2</v>
      </c>
      <c r="DI84" s="419">
        <v>6.7686652124779298E-2</v>
      </c>
      <c r="DJ84" s="419">
        <v>8.0493828612798607E-3</v>
      </c>
      <c r="DK84" s="417">
        <v>758.86090962892195</v>
      </c>
      <c r="DL84" s="419">
        <v>316.48195944872202</v>
      </c>
      <c r="DM84" s="419">
        <v>3.1889160883402899E-2</v>
      </c>
      <c r="DN84" s="417">
        <v>11.2124077071072</v>
      </c>
      <c r="DO84" s="419">
        <v>2.0030859791230999</v>
      </c>
      <c r="DP84" s="419">
        <v>2.3909230627874901E-3</v>
      </c>
      <c r="DQ84" s="417">
        <v>15.298644313502299</v>
      </c>
      <c r="DR84" s="419">
        <v>3.0062074751464798</v>
      </c>
      <c r="DS84" s="419">
        <v>0</v>
      </c>
      <c r="DT84" s="417">
        <v>1.26879150678527</v>
      </c>
      <c r="DU84" s="419">
        <v>0.36282930956751802</v>
      </c>
      <c r="DV84" s="419">
        <v>0</v>
      </c>
      <c r="DW84" s="417">
        <v>3.9566767197616599</v>
      </c>
      <c r="DX84" s="419">
        <v>0.97346746856230104</v>
      </c>
      <c r="DY84" s="419">
        <v>1.15245901343592E-2</v>
      </c>
      <c r="DZ84" s="417">
        <v>0.34917802644338303</v>
      </c>
      <c r="EA84" s="419">
        <v>0.36162243498053998</v>
      </c>
      <c r="EB84" s="419">
        <v>0</v>
      </c>
      <c r="EC84" s="417">
        <v>7.2795230310544703</v>
      </c>
      <c r="ED84" s="419">
        <v>1.7445254419846701</v>
      </c>
      <c r="EE84" s="419">
        <v>5.74977969682127E-3</v>
      </c>
      <c r="EF84" s="417">
        <v>0.22731315951766801</v>
      </c>
      <c r="EG84" s="419">
        <v>0.31569154466482602</v>
      </c>
      <c r="EH84" s="419">
        <v>1.0366150750807801E-2</v>
      </c>
      <c r="EI84" s="417">
        <v>1.1997449114516801E-2</v>
      </c>
      <c r="EJ84" s="419">
        <v>3.13997482356317E-2</v>
      </c>
      <c r="EK84" s="419">
        <v>0</v>
      </c>
      <c r="EL84" s="417">
        <v>7.0716786527673506E-2</v>
      </c>
      <c r="EM84" s="419">
        <v>0.142685986191317</v>
      </c>
      <c r="EN84" s="419">
        <v>0</v>
      </c>
      <c r="EO84" s="417">
        <v>1.8486604690794502E-2</v>
      </c>
      <c r="EP84" s="419">
        <v>4.5778650854493001E-2</v>
      </c>
      <c r="EQ84" s="419">
        <v>0</v>
      </c>
      <c r="ER84" s="417">
        <v>4.0011917354871397E-2</v>
      </c>
      <c r="ES84" s="419">
        <v>0.11752316614429401</v>
      </c>
      <c r="ET84" s="419">
        <v>5.1181032599227601E-3</v>
      </c>
      <c r="EU84" s="417">
        <v>2.1706058991821401E-3</v>
      </c>
      <c r="EV84" s="419">
        <v>1.30093269564827E-2</v>
      </c>
      <c r="EW84" s="419">
        <v>0</v>
      </c>
      <c r="EX84" s="417">
        <v>1.31294193199332E-2</v>
      </c>
      <c r="EY84" s="419">
        <v>6.8245268331727199E-2</v>
      </c>
      <c r="EZ84" s="419">
        <v>8.4094643454877393E-3</v>
      </c>
      <c r="FA84" s="420">
        <v>0</v>
      </c>
      <c r="FB84" s="419">
        <v>1.5651286853336999E-2</v>
      </c>
      <c r="FC84" s="419">
        <v>0</v>
      </c>
      <c r="FD84" s="420">
        <v>1.1820376142106801E-2</v>
      </c>
      <c r="FE84" s="419">
        <v>1.7002816769757601E-4</v>
      </c>
      <c r="FF84" s="419">
        <v>1.1820376142106801E-2</v>
      </c>
      <c r="FG84" s="417">
        <v>10.725488101410001</v>
      </c>
      <c r="FH84" s="419">
        <v>2.3088238787201001</v>
      </c>
      <c r="FI84" s="419">
        <v>1.4213224445671401E-2</v>
      </c>
      <c r="FJ84" s="420">
        <v>4.89402234471451E-3</v>
      </c>
      <c r="FK84" s="419">
        <v>2.7202029961300798E-2</v>
      </c>
      <c r="FL84" s="419">
        <v>4.89402234471451E-3</v>
      </c>
      <c r="FM84" s="420">
        <v>0</v>
      </c>
      <c r="FN84" s="419">
        <v>0</v>
      </c>
      <c r="FO84" s="419">
        <v>0</v>
      </c>
      <c r="FP84" s="420">
        <v>2.69754631812372E-3</v>
      </c>
      <c r="FQ84" s="419">
        <v>1.1034260879341001E-4</v>
      </c>
      <c r="FR84" s="419">
        <v>2.69754631812372E-3</v>
      </c>
    </row>
    <row r="85" spans="2:174">
      <c r="B85" s="73" t="s">
        <v>17</v>
      </c>
      <c r="C85" s="73" t="s">
        <v>51</v>
      </c>
      <c r="D85" s="143" t="s">
        <v>116</v>
      </c>
      <c r="E85" s="73">
        <v>35.299999999999997</v>
      </c>
      <c r="F85" s="143">
        <v>206</v>
      </c>
      <c r="G85" s="397" t="s">
        <v>322</v>
      </c>
      <c r="H85" s="73" t="s">
        <v>99</v>
      </c>
      <c r="I85" s="416" t="s">
        <v>1174</v>
      </c>
      <c r="J85" s="416">
        <v>5</v>
      </c>
      <c r="K85" s="416" t="s">
        <v>1159</v>
      </c>
      <c r="L85" s="416" t="s">
        <v>1161</v>
      </c>
      <c r="M85" s="421" t="s">
        <v>32</v>
      </c>
      <c r="N85" s="73">
        <v>6.7</v>
      </c>
      <c r="P85" s="417">
        <v>1.78215490738834</v>
      </c>
      <c r="Q85" s="418">
        <v>1.6992442876977401</v>
      </c>
      <c r="R85" s="418">
        <v>0.145959313581358</v>
      </c>
      <c r="S85" s="417">
        <v>9.3868617487670694</v>
      </c>
      <c r="T85" s="418">
        <v>12.649220286911</v>
      </c>
      <c r="U85" s="418">
        <v>2.3960340343428599</v>
      </c>
      <c r="V85" s="417">
        <v>43509.221611048</v>
      </c>
      <c r="W85" s="418">
        <v>4516.5522366261102</v>
      </c>
      <c r="X85" s="418">
        <v>0.749869545498831</v>
      </c>
      <c r="Y85" s="417">
        <v>704.23804714567802</v>
      </c>
      <c r="Z85" s="418">
        <v>944.68129197999895</v>
      </c>
      <c r="AA85" s="418">
        <v>1.9262474482609899</v>
      </c>
      <c r="AB85" s="417">
        <v>149756.96975996799</v>
      </c>
      <c r="AC85" s="419">
        <v>6894.0780540055703</v>
      </c>
      <c r="AD85" s="419">
        <v>2.53424230334964</v>
      </c>
      <c r="AE85" s="417">
        <v>258276.46567451701</v>
      </c>
      <c r="AF85" s="419">
        <v>8469.6795702204909</v>
      </c>
      <c r="AG85" s="419">
        <v>364.78673617751599</v>
      </c>
      <c r="AH85" s="417">
        <v>47.424113852569597</v>
      </c>
      <c r="AI85" s="419">
        <v>36.691439612572402</v>
      </c>
      <c r="AJ85" s="419">
        <v>6.6041222450511201</v>
      </c>
      <c r="AK85" s="417">
        <v>2032.38723942924</v>
      </c>
      <c r="AL85" s="419">
        <v>5400.12652364926</v>
      </c>
      <c r="AM85" s="419">
        <v>70.642378187168504</v>
      </c>
      <c r="AN85" s="417">
        <v>203.58537806890499</v>
      </c>
      <c r="AO85" s="419">
        <v>250.037499211512</v>
      </c>
      <c r="AP85" s="419">
        <v>141.30818614850401</v>
      </c>
      <c r="AQ85" s="417">
        <v>3735.35343702207</v>
      </c>
      <c r="AR85" s="419">
        <v>2003.3595488168801</v>
      </c>
      <c r="AS85" s="419">
        <v>1.81804221376727</v>
      </c>
      <c r="AT85" s="417">
        <v>66186.140291568707</v>
      </c>
      <c r="AU85" s="419">
        <v>4741.7437381934997</v>
      </c>
      <c r="AV85" s="419">
        <v>77.798587720320796</v>
      </c>
      <c r="AW85" s="417">
        <v>3.5025754388571499</v>
      </c>
      <c r="AX85" s="419">
        <v>1.54952996863906</v>
      </c>
      <c r="AY85" s="419">
        <v>0.34393355293622002</v>
      </c>
      <c r="AZ85" s="417">
        <v>445.72408675006</v>
      </c>
      <c r="BA85" s="419">
        <v>406.41920359622299</v>
      </c>
      <c r="BB85" s="419">
        <v>1.4289859910293901</v>
      </c>
      <c r="BC85" s="420">
        <v>0.31883894005220897</v>
      </c>
      <c r="BD85" s="419">
        <v>1.7323966205819099</v>
      </c>
      <c r="BE85" s="419">
        <v>0.31883894005220897</v>
      </c>
      <c r="BF85" s="420">
        <v>10.547921529557399</v>
      </c>
      <c r="BG85" s="419">
        <v>20.8213470494902</v>
      </c>
      <c r="BH85" s="419">
        <v>10.547921529557399</v>
      </c>
      <c r="BI85" s="417">
        <v>71.074984046541402</v>
      </c>
      <c r="BJ85" s="419">
        <v>59.871715419992803</v>
      </c>
      <c r="BK85" s="419">
        <v>0.506786873045876</v>
      </c>
      <c r="BL85" s="417">
        <v>10540.1312602935</v>
      </c>
      <c r="BM85" s="419">
        <v>21225.654085755999</v>
      </c>
      <c r="BN85" s="419">
        <v>2.82329010786041</v>
      </c>
      <c r="BO85" s="417">
        <v>7750.9172070677396</v>
      </c>
      <c r="BP85" s="419">
        <v>11516.2901217457</v>
      </c>
      <c r="BQ85" s="419">
        <v>4.6795675345396601</v>
      </c>
      <c r="BR85" s="417">
        <v>7.0338586639935903</v>
      </c>
      <c r="BS85" s="419">
        <v>33.368465590813898</v>
      </c>
      <c r="BT85" s="419">
        <v>1.44647706317374E-2</v>
      </c>
      <c r="BU85" s="420">
        <v>2.5246681082390601</v>
      </c>
      <c r="BV85" s="419">
        <v>6.3251806936002097</v>
      </c>
      <c r="BW85" s="419">
        <v>2.5246681082390601</v>
      </c>
      <c r="BX85" s="417">
        <v>88.716285770287499</v>
      </c>
      <c r="BY85" s="419">
        <v>404.73643667470401</v>
      </c>
      <c r="BZ85" s="419">
        <v>0.14737183843093599</v>
      </c>
      <c r="CA85" s="417">
        <v>11.1544750215338</v>
      </c>
      <c r="CB85" s="419">
        <v>7.5127427096634802</v>
      </c>
      <c r="CC85" s="419">
        <v>0.48038550811695102</v>
      </c>
      <c r="CD85" s="417">
        <v>79.353386463792006</v>
      </c>
      <c r="CE85" s="419">
        <v>11.691803573035401</v>
      </c>
      <c r="CF85" s="419">
        <v>2.99931037135432E-2</v>
      </c>
      <c r="CG85" s="417">
        <v>1.1944054782290801</v>
      </c>
      <c r="CH85" s="419">
        <v>1.23474812703116</v>
      </c>
      <c r="CI85" s="419">
        <v>0.32510201226948499</v>
      </c>
      <c r="CJ85" s="420">
        <v>0.14370020055628599</v>
      </c>
      <c r="CK85" s="419">
        <v>0.477157070621961</v>
      </c>
      <c r="CL85" s="419">
        <v>0.14370020055628599</v>
      </c>
      <c r="CM85" s="417">
        <v>0.84587364025688505</v>
      </c>
      <c r="CN85" s="419">
        <v>1.8049399585008901</v>
      </c>
      <c r="CO85" s="419">
        <v>3.2363905295702301E-2</v>
      </c>
      <c r="CP85" s="417">
        <v>969.60252903120795</v>
      </c>
      <c r="CQ85" s="419">
        <v>106.08442773500801</v>
      </c>
      <c r="CR85" s="419">
        <v>4.86448360053146E-2</v>
      </c>
      <c r="CS85" s="417">
        <v>0.52558277709017798</v>
      </c>
      <c r="CT85" s="419">
        <v>0.52129170740044795</v>
      </c>
      <c r="CU85" s="419">
        <v>1.3529224349535501E-2</v>
      </c>
      <c r="CV85" s="417">
        <v>0.89047948541442501</v>
      </c>
      <c r="CW85" s="419">
        <v>1.4440065948490499</v>
      </c>
      <c r="CX85" s="419">
        <v>2.1534212057041702E-2</v>
      </c>
      <c r="CY85" s="417">
        <v>0.16260032059647</v>
      </c>
      <c r="CZ85" s="419">
        <v>0.32003505776409402</v>
      </c>
      <c r="DA85" s="419">
        <v>3.1245237275370199E-3</v>
      </c>
      <c r="DB85" s="417">
        <v>0.195448126730249</v>
      </c>
      <c r="DC85" s="419">
        <v>0.61859616660090599</v>
      </c>
      <c r="DD85" s="419">
        <v>0</v>
      </c>
      <c r="DE85" s="417">
        <v>8.9545722615583703E-2</v>
      </c>
      <c r="DF85" s="419">
        <v>0.19228484074631699</v>
      </c>
      <c r="DG85" s="419">
        <v>3.15790617842844E-2</v>
      </c>
      <c r="DH85" s="417">
        <v>1.99761245283318E-2</v>
      </c>
      <c r="DI85" s="419">
        <v>8.1711099954084501E-2</v>
      </c>
      <c r="DJ85" s="419">
        <v>1.4288695589170499E-2</v>
      </c>
      <c r="DK85" s="417">
        <v>778.47839787573196</v>
      </c>
      <c r="DL85" s="419">
        <v>191.19525483320299</v>
      </c>
      <c r="DM85" s="419">
        <v>2.4860493568714899E-2</v>
      </c>
      <c r="DN85" s="417">
        <v>4.1902770014876198</v>
      </c>
      <c r="DO85" s="419">
        <v>0.89933383659218902</v>
      </c>
      <c r="DP85" s="419">
        <v>2.87015601851391E-3</v>
      </c>
      <c r="DQ85" s="417">
        <v>7.2497956879236396</v>
      </c>
      <c r="DR85" s="419">
        <v>1.4488211573129799</v>
      </c>
      <c r="DS85" s="419">
        <v>2.9733173478615101E-3</v>
      </c>
      <c r="DT85" s="417">
        <v>0.71292341765353295</v>
      </c>
      <c r="DU85" s="419">
        <v>0.29059468222163898</v>
      </c>
      <c r="DV85" s="419">
        <v>4.1204324837520899E-3</v>
      </c>
      <c r="DW85" s="417">
        <v>2.6198788001642699</v>
      </c>
      <c r="DX85" s="419">
        <v>1.22558182964669</v>
      </c>
      <c r="DY85" s="419">
        <v>0</v>
      </c>
      <c r="DZ85" s="417">
        <v>0.34459171843847602</v>
      </c>
      <c r="EA85" s="419">
        <v>0.60501076641490703</v>
      </c>
      <c r="EB85" s="419">
        <v>4.8911477192972001E-2</v>
      </c>
      <c r="EC85" s="417">
        <v>7.1842618926248596</v>
      </c>
      <c r="ED85" s="419">
        <v>1.8939480560606801</v>
      </c>
      <c r="EE85" s="419">
        <v>4.9674270515497904E-3</v>
      </c>
      <c r="EF85" s="417">
        <v>0.29732326304797202</v>
      </c>
      <c r="EG85" s="419">
        <v>0.41566143660001897</v>
      </c>
      <c r="EH85" s="419">
        <v>0</v>
      </c>
      <c r="EI85" s="417">
        <v>2.6393021701946601E-2</v>
      </c>
      <c r="EJ85" s="419">
        <v>4.8133919411012999E-2</v>
      </c>
      <c r="EK85" s="419">
        <v>0</v>
      </c>
      <c r="EL85" s="417">
        <v>0.15577513199461299</v>
      </c>
      <c r="EM85" s="419">
        <v>0.29565795505995002</v>
      </c>
      <c r="EN85" s="419">
        <v>0</v>
      </c>
      <c r="EO85" s="417">
        <v>2.1017327804753801E-2</v>
      </c>
      <c r="EP85" s="419">
        <v>4.6260654233540699E-2</v>
      </c>
      <c r="EQ85" s="419">
        <v>0</v>
      </c>
      <c r="ER85" s="417">
        <v>6.5374046618982704E-2</v>
      </c>
      <c r="ES85" s="419">
        <v>0.18573183573983301</v>
      </c>
      <c r="ET85" s="419">
        <v>0</v>
      </c>
      <c r="EU85" s="417">
        <v>0</v>
      </c>
      <c r="EV85" s="419">
        <v>0</v>
      </c>
      <c r="EW85" s="419">
        <v>0</v>
      </c>
      <c r="EX85" s="417">
        <v>3.2318749769271397E-2</v>
      </c>
      <c r="EY85" s="419">
        <v>0.180746268938802</v>
      </c>
      <c r="EZ85" s="419">
        <v>0</v>
      </c>
      <c r="FA85" s="420">
        <v>2.73541363922948E-3</v>
      </c>
      <c r="FB85" s="419">
        <v>0</v>
      </c>
      <c r="FC85" s="419">
        <v>2.73541363922948E-3</v>
      </c>
      <c r="FD85" s="420">
        <v>0</v>
      </c>
      <c r="FE85" s="419">
        <v>5.49981410030037E-4</v>
      </c>
      <c r="FF85" s="419">
        <v>0</v>
      </c>
      <c r="FG85" s="417">
        <v>9.0488647796563502</v>
      </c>
      <c r="FH85" s="419">
        <v>2.4616051394999299</v>
      </c>
      <c r="FI85" s="419">
        <v>2.2553722521915801E-2</v>
      </c>
      <c r="FJ85" s="420">
        <v>9.0496997362086197E-3</v>
      </c>
      <c r="FK85" s="419">
        <v>4.9496057707112203E-4</v>
      </c>
      <c r="FL85" s="419">
        <v>9.0496997362086197E-3</v>
      </c>
      <c r="FM85" s="417">
        <v>6.4695710772382203E-2</v>
      </c>
      <c r="FN85" s="419">
        <v>0.17632905817496999</v>
      </c>
      <c r="FO85" s="419">
        <v>0</v>
      </c>
      <c r="FP85" s="417">
        <v>1.4447143458731101E-2</v>
      </c>
      <c r="FQ85" s="419">
        <v>4.7432556030879397E-2</v>
      </c>
      <c r="FR85" s="419">
        <v>0</v>
      </c>
    </row>
    <row r="86" spans="2:174">
      <c r="B86" s="73" t="s">
        <v>17</v>
      </c>
      <c r="C86" s="73" t="s">
        <v>51</v>
      </c>
      <c r="D86" s="143" t="s">
        <v>116</v>
      </c>
      <c r="E86" s="143">
        <v>35.299999999999997</v>
      </c>
      <c r="F86" s="143">
        <v>206</v>
      </c>
      <c r="G86" s="397" t="s">
        <v>322</v>
      </c>
      <c r="H86" s="73" t="s">
        <v>99</v>
      </c>
      <c r="I86" s="416" t="s">
        <v>1174</v>
      </c>
      <c r="J86" s="416">
        <v>5</v>
      </c>
      <c r="K86" s="416" t="s">
        <v>1159</v>
      </c>
      <c r="L86" s="416" t="s">
        <v>1161</v>
      </c>
      <c r="M86" s="421" t="s">
        <v>32</v>
      </c>
      <c r="N86" s="73">
        <v>6.7</v>
      </c>
      <c r="P86" s="417">
        <v>2.64804529260139</v>
      </c>
      <c r="Q86" s="418">
        <v>4.0668531249783397</v>
      </c>
      <c r="R86" s="418">
        <v>0.145959313581358</v>
      </c>
      <c r="S86" s="417">
        <v>11.004974319926699</v>
      </c>
      <c r="T86" s="418">
        <v>10.267362717212499</v>
      </c>
      <c r="U86" s="418">
        <v>2.3960340343428599</v>
      </c>
      <c r="V86" s="417">
        <v>43921.0271050882</v>
      </c>
      <c r="W86" s="418">
        <v>3006.17662895576</v>
      </c>
      <c r="X86" s="418">
        <v>0.749869545498831</v>
      </c>
      <c r="Y86" s="417">
        <v>852.942634242297</v>
      </c>
      <c r="Z86" s="418">
        <v>2099.6844168038701</v>
      </c>
      <c r="AA86" s="418">
        <v>1.9262474482609899</v>
      </c>
      <c r="AB86" s="417">
        <v>150550.98094679101</v>
      </c>
      <c r="AC86" s="419">
        <v>5345.0471269795798</v>
      </c>
      <c r="AD86" s="419">
        <v>2.53424230334964</v>
      </c>
      <c r="AE86" s="417">
        <v>258719.34649622699</v>
      </c>
      <c r="AF86" s="419">
        <v>6462.0905440594197</v>
      </c>
      <c r="AG86" s="419">
        <v>364.78673617751599</v>
      </c>
      <c r="AH86" s="417">
        <v>46.178819290255603</v>
      </c>
      <c r="AI86" s="419">
        <v>18.530477958706602</v>
      </c>
      <c r="AJ86" s="419">
        <v>6.6041222450511201</v>
      </c>
      <c r="AK86" s="417">
        <v>657.80368703448698</v>
      </c>
      <c r="AL86" s="419">
        <v>339.94634658575899</v>
      </c>
      <c r="AM86" s="419">
        <v>70.642378187168504</v>
      </c>
      <c r="AN86" s="417">
        <v>113.242051059321</v>
      </c>
      <c r="AO86" s="419">
        <v>356.30709396002601</v>
      </c>
      <c r="AP86" s="419">
        <v>141.30818614850401</v>
      </c>
      <c r="AQ86" s="417">
        <v>3928.9415930775199</v>
      </c>
      <c r="AR86" s="419">
        <v>1299.7494422776799</v>
      </c>
      <c r="AS86" s="419">
        <v>1.81804221376727</v>
      </c>
      <c r="AT86" s="417">
        <v>65467.452746549097</v>
      </c>
      <c r="AU86" s="419">
        <v>4478.5268406352498</v>
      </c>
      <c r="AV86" s="419">
        <v>77.798587720320796</v>
      </c>
      <c r="AW86" s="417">
        <v>2.9102205686626799</v>
      </c>
      <c r="AX86" s="419">
        <v>1.3885962087228501</v>
      </c>
      <c r="AY86" s="419">
        <v>0.34393355293622002</v>
      </c>
      <c r="AZ86" s="417">
        <v>383.23286314865197</v>
      </c>
      <c r="BA86" s="419">
        <v>267.48357156975402</v>
      </c>
      <c r="BB86" s="419">
        <v>1.4289859910293901</v>
      </c>
      <c r="BC86" s="420">
        <v>0.31883894005220897</v>
      </c>
      <c r="BD86" s="419">
        <v>0.87752880230113295</v>
      </c>
      <c r="BE86" s="419">
        <v>0.31883894005220897</v>
      </c>
      <c r="BF86" s="420">
        <v>10.547921529557399</v>
      </c>
      <c r="BG86" s="419">
        <v>21.674554782918001</v>
      </c>
      <c r="BH86" s="419">
        <v>10.547921529557399</v>
      </c>
      <c r="BI86" s="417">
        <v>94.602365247039501</v>
      </c>
      <c r="BJ86" s="419">
        <v>176.688998652957</v>
      </c>
      <c r="BK86" s="419">
        <v>0.506786873045876</v>
      </c>
      <c r="BL86" s="417">
        <v>8009.9450515655299</v>
      </c>
      <c r="BM86" s="419">
        <v>13891.123792881999</v>
      </c>
      <c r="BN86" s="419">
        <v>2.82329010786041</v>
      </c>
      <c r="BO86" s="417">
        <v>6980.1794740984997</v>
      </c>
      <c r="BP86" s="419">
        <v>11693.831916467399</v>
      </c>
      <c r="BQ86" s="419">
        <v>4.6795675345396601</v>
      </c>
      <c r="BR86" s="417">
        <v>0.56051170302334397</v>
      </c>
      <c r="BS86" s="419">
        <v>0.65394622635939703</v>
      </c>
      <c r="BT86" s="419">
        <v>1.44647706317374E-2</v>
      </c>
      <c r="BU86" s="420">
        <v>2.5246681082390601</v>
      </c>
      <c r="BV86" s="419">
        <v>3.8157854286409698</v>
      </c>
      <c r="BW86" s="419">
        <v>2.5246681082390601</v>
      </c>
      <c r="BX86" s="417">
        <v>1.0095699606342099</v>
      </c>
      <c r="BY86" s="419">
        <v>1.62600685326758</v>
      </c>
      <c r="BZ86" s="419">
        <v>0.14737183843093599</v>
      </c>
      <c r="CA86" s="417">
        <v>11.083040573927001</v>
      </c>
      <c r="CB86" s="419">
        <v>5.9279177136110501</v>
      </c>
      <c r="CC86" s="419">
        <v>0.48038550811695102</v>
      </c>
      <c r="CD86" s="417">
        <v>75.236008899353905</v>
      </c>
      <c r="CE86" s="419">
        <v>10.3644900554884</v>
      </c>
      <c r="CF86" s="419">
        <v>2.99931037135432E-2</v>
      </c>
      <c r="CG86" s="417">
        <v>1.04708509293771</v>
      </c>
      <c r="CH86" s="419">
        <v>1.0731128190633801</v>
      </c>
      <c r="CI86" s="419">
        <v>0.32510201226948499</v>
      </c>
      <c r="CJ86" s="420">
        <v>0.14370020055628599</v>
      </c>
      <c r="CK86" s="419">
        <v>0.36623607235418798</v>
      </c>
      <c r="CL86" s="419">
        <v>0.14370020055628599</v>
      </c>
      <c r="CM86" s="417">
        <v>0.68942763039109101</v>
      </c>
      <c r="CN86" s="419">
        <v>0.79084697749072197</v>
      </c>
      <c r="CO86" s="419">
        <v>3.2363905295702301E-2</v>
      </c>
      <c r="CP86" s="417">
        <v>985.17099870559002</v>
      </c>
      <c r="CQ86" s="419">
        <v>89.372154407102002</v>
      </c>
      <c r="CR86" s="419">
        <v>4.86448360053146E-2</v>
      </c>
      <c r="CS86" s="417">
        <v>0.50523221803699803</v>
      </c>
      <c r="CT86" s="419">
        <v>0.25844192811720101</v>
      </c>
      <c r="CU86" s="419">
        <v>1.3529224349535501E-2</v>
      </c>
      <c r="CV86" s="417">
        <v>0.59180812379462899</v>
      </c>
      <c r="CW86" s="419">
        <v>0.81659415306795702</v>
      </c>
      <c r="CX86" s="419">
        <v>2.1534212057041702E-2</v>
      </c>
      <c r="CY86" s="417">
        <v>5.2696929933819303E-2</v>
      </c>
      <c r="CZ86" s="419">
        <v>9.5313326107417704E-2</v>
      </c>
      <c r="DA86" s="419">
        <v>3.1245237275370199E-3</v>
      </c>
      <c r="DB86" s="417">
        <v>3.7561808798399203E-2</v>
      </c>
      <c r="DC86" s="419">
        <v>0.182814761777814</v>
      </c>
      <c r="DD86" s="419">
        <v>0</v>
      </c>
      <c r="DE86" s="417">
        <v>8.1587510766807494E-2</v>
      </c>
      <c r="DF86" s="419">
        <v>0.18272399260066999</v>
      </c>
      <c r="DG86" s="419">
        <v>3.15790617842844E-2</v>
      </c>
      <c r="DH86" s="417">
        <v>2.9326972906507799E-2</v>
      </c>
      <c r="DI86" s="419">
        <v>7.4783547887726301E-2</v>
      </c>
      <c r="DJ86" s="419">
        <v>1.4288695589170499E-2</v>
      </c>
      <c r="DK86" s="417">
        <v>758.45453337653703</v>
      </c>
      <c r="DL86" s="419">
        <v>126.928750815124</v>
      </c>
      <c r="DM86" s="419">
        <v>2.4860493568714899E-2</v>
      </c>
      <c r="DN86" s="417">
        <v>4.1848284063583803</v>
      </c>
      <c r="DO86" s="419">
        <v>0.76622725265245195</v>
      </c>
      <c r="DP86" s="419">
        <v>2.87015601851391E-3</v>
      </c>
      <c r="DQ86" s="417">
        <v>6.7861576159108203</v>
      </c>
      <c r="DR86" s="419">
        <v>1.2425173014975499</v>
      </c>
      <c r="DS86" s="419">
        <v>2.9733173478615101E-3</v>
      </c>
      <c r="DT86" s="417">
        <v>0.70020937988347298</v>
      </c>
      <c r="DU86" s="419">
        <v>0.22355855952088499</v>
      </c>
      <c r="DV86" s="419">
        <v>4.1204324837520899E-3</v>
      </c>
      <c r="DW86" s="417">
        <v>2.38422115993452</v>
      </c>
      <c r="DX86" s="419">
        <v>1.1900196716874301</v>
      </c>
      <c r="DY86" s="419">
        <v>0</v>
      </c>
      <c r="DZ86" s="417">
        <v>0.31681672064676802</v>
      </c>
      <c r="EA86" s="419">
        <v>0.415870647046096</v>
      </c>
      <c r="EB86" s="419">
        <v>4.8911477192972001E-2</v>
      </c>
      <c r="EC86" s="417">
        <v>6.8069634086613</v>
      </c>
      <c r="ED86" s="419">
        <v>1.3817399334095199</v>
      </c>
      <c r="EE86" s="419">
        <v>4.9674270515497904E-3</v>
      </c>
      <c r="EF86" s="417">
        <v>0.28037578064692797</v>
      </c>
      <c r="EG86" s="419">
        <v>0.49735260503407702</v>
      </c>
      <c r="EH86" s="419">
        <v>0</v>
      </c>
      <c r="EI86" s="417">
        <v>2.9285014655628501E-2</v>
      </c>
      <c r="EJ86" s="419">
        <v>5.3132402005564301E-2</v>
      </c>
      <c r="EK86" s="419">
        <v>0</v>
      </c>
      <c r="EL86" s="417">
        <v>0.110797068293238</v>
      </c>
      <c r="EM86" s="419">
        <v>0.20647262218557999</v>
      </c>
      <c r="EN86" s="419">
        <v>0</v>
      </c>
      <c r="EO86" s="417">
        <v>1.78915617449153E-2</v>
      </c>
      <c r="EP86" s="419">
        <v>5.2903012629819002E-2</v>
      </c>
      <c r="EQ86" s="419">
        <v>0</v>
      </c>
      <c r="ER86" s="417">
        <v>3.8278776635504101E-2</v>
      </c>
      <c r="ES86" s="419">
        <v>0.10397551958416799</v>
      </c>
      <c r="ET86" s="419">
        <v>0</v>
      </c>
      <c r="EU86" s="417">
        <v>3.3558707535219202E-3</v>
      </c>
      <c r="EV86" s="419">
        <v>1.81734311409859E-2</v>
      </c>
      <c r="EW86" s="419">
        <v>0</v>
      </c>
      <c r="EX86" s="417">
        <v>3.8519255448323797E-2</v>
      </c>
      <c r="EY86" s="419">
        <v>0.14994743238911901</v>
      </c>
      <c r="EZ86" s="419">
        <v>0</v>
      </c>
      <c r="FA86" s="420">
        <v>0</v>
      </c>
      <c r="FB86" s="419">
        <v>1.9417693274176501E-2</v>
      </c>
      <c r="FC86" s="419">
        <v>2.73541363922948E-3</v>
      </c>
      <c r="FD86" s="420">
        <v>0</v>
      </c>
      <c r="FE86" s="419">
        <v>2.5544128699884501E-4</v>
      </c>
      <c r="FF86" s="419">
        <v>0</v>
      </c>
      <c r="FG86" s="417">
        <v>8.9701978737587602</v>
      </c>
      <c r="FH86" s="419">
        <v>1.74849225949182</v>
      </c>
      <c r="FI86" s="419">
        <v>2.2553722521915801E-2</v>
      </c>
      <c r="FJ86" s="420">
        <v>9.0496997362086197E-3</v>
      </c>
      <c r="FK86" s="419">
        <v>3.6045343533770903E-2</v>
      </c>
      <c r="FL86" s="419">
        <v>9.0496997362086197E-3</v>
      </c>
      <c r="FM86" s="417">
        <v>2.8895034623196598E-2</v>
      </c>
      <c r="FN86" s="419">
        <v>7.7492553779119205E-2</v>
      </c>
      <c r="FO86" s="419">
        <v>0</v>
      </c>
      <c r="FP86" s="420">
        <v>0</v>
      </c>
      <c r="FQ86" s="419">
        <v>4.1632816317179499E-5</v>
      </c>
      <c r="FR86" s="419">
        <v>0</v>
      </c>
    </row>
    <row r="87" spans="2:174">
      <c r="B87" s="73" t="s">
        <v>17</v>
      </c>
      <c r="C87" s="73" t="s">
        <v>51</v>
      </c>
      <c r="D87" s="143" t="s">
        <v>116</v>
      </c>
      <c r="E87" s="73">
        <v>35.299999999999997</v>
      </c>
      <c r="F87" s="143">
        <v>206</v>
      </c>
      <c r="G87" s="397" t="s">
        <v>322</v>
      </c>
      <c r="H87" s="73" t="s">
        <v>99</v>
      </c>
      <c r="I87" s="416" t="s">
        <v>1174</v>
      </c>
      <c r="J87" s="416">
        <v>5</v>
      </c>
      <c r="K87" s="416" t="s">
        <v>1159</v>
      </c>
      <c r="L87" s="416" t="s">
        <v>1161</v>
      </c>
      <c r="M87" s="421" t="s">
        <v>32</v>
      </c>
      <c r="N87" s="73">
        <v>6.7</v>
      </c>
      <c r="P87" s="417">
        <v>1.8791023925644199</v>
      </c>
      <c r="Q87" s="418">
        <v>1.19332029747825</v>
      </c>
      <c r="R87" s="418">
        <v>0.145959313581358</v>
      </c>
      <c r="S87" s="417">
        <v>9.9372313041792495</v>
      </c>
      <c r="T87" s="418">
        <v>9.5659918291188397</v>
      </c>
      <c r="U87" s="418">
        <v>2.3960340343428599</v>
      </c>
      <c r="V87" s="417">
        <v>44754.228636738801</v>
      </c>
      <c r="W87" s="418">
        <v>5637.82092059961</v>
      </c>
      <c r="X87" s="418">
        <v>0.749869545498831</v>
      </c>
      <c r="Y87" s="417">
        <v>346.10915301594503</v>
      </c>
      <c r="Z87" s="418">
        <v>761.58377338230196</v>
      </c>
      <c r="AA87" s="418">
        <v>1.9262474482609899</v>
      </c>
      <c r="AB87" s="417">
        <v>147407.228642498</v>
      </c>
      <c r="AC87" s="419">
        <v>8684.5101271240892</v>
      </c>
      <c r="AD87" s="419">
        <v>2.53424230334964</v>
      </c>
      <c r="AE87" s="417">
        <v>263800.71806982398</v>
      </c>
      <c r="AF87" s="419">
        <v>11057.282587551499</v>
      </c>
      <c r="AG87" s="419">
        <v>364.78673617751599</v>
      </c>
      <c r="AH87" s="417">
        <v>46.637287302834999</v>
      </c>
      <c r="AI87" s="419">
        <v>22.037719664984301</v>
      </c>
      <c r="AJ87" s="419">
        <v>6.6041222450511201</v>
      </c>
      <c r="AK87" s="417">
        <v>517.73524626066398</v>
      </c>
      <c r="AL87" s="419">
        <v>182.72123487528501</v>
      </c>
      <c r="AM87" s="419">
        <v>70.642378187168504</v>
      </c>
      <c r="AN87" s="417">
        <v>136.81195088926901</v>
      </c>
      <c r="AO87" s="419">
        <v>260.84589224199402</v>
      </c>
      <c r="AP87" s="419">
        <v>141.30818614850401</v>
      </c>
      <c r="AQ87" s="417">
        <v>3690.4489395068899</v>
      </c>
      <c r="AR87" s="419">
        <v>711.08262096059195</v>
      </c>
      <c r="AS87" s="419">
        <v>1.81804221376727</v>
      </c>
      <c r="AT87" s="417">
        <v>65585.190331966005</v>
      </c>
      <c r="AU87" s="419">
        <v>6852.96028436704</v>
      </c>
      <c r="AV87" s="419">
        <v>77.798587720320796</v>
      </c>
      <c r="AW87" s="417">
        <v>2.89566203448127</v>
      </c>
      <c r="AX87" s="419">
        <v>0.88516442610001</v>
      </c>
      <c r="AY87" s="419">
        <v>0.34393355293622002</v>
      </c>
      <c r="AZ87" s="417">
        <v>354.28256781632098</v>
      </c>
      <c r="BA87" s="419">
        <v>194.18507686569501</v>
      </c>
      <c r="BB87" s="419">
        <v>1.4289859910293901</v>
      </c>
      <c r="BC87" s="420">
        <v>0.31883894005220897</v>
      </c>
      <c r="BD87" s="419">
        <v>0.92901720974854796</v>
      </c>
      <c r="BE87" s="419">
        <v>0.31883894005220897</v>
      </c>
      <c r="BF87" s="420">
        <v>10.547921529557399</v>
      </c>
      <c r="BG87" s="419">
        <v>21.120583419515899</v>
      </c>
      <c r="BH87" s="419">
        <v>10.547921529557399</v>
      </c>
      <c r="BI87" s="417">
        <v>48.702552846738399</v>
      </c>
      <c r="BJ87" s="419">
        <v>60.5777636972553</v>
      </c>
      <c r="BK87" s="419">
        <v>0.506786873045876</v>
      </c>
      <c r="BL87" s="417">
        <v>3765.9707715367199</v>
      </c>
      <c r="BM87" s="419">
        <v>2498.47828553205</v>
      </c>
      <c r="BN87" s="419">
        <v>2.82329010786041</v>
      </c>
      <c r="BO87" s="417">
        <v>3383.1686933373999</v>
      </c>
      <c r="BP87" s="419">
        <v>2200.5760771106402</v>
      </c>
      <c r="BQ87" s="419">
        <v>4.6795675345396601</v>
      </c>
      <c r="BR87" s="417">
        <v>0.27841838421919002</v>
      </c>
      <c r="BS87" s="419">
        <v>0.225980687390747</v>
      </c>
      <c r="BT87" s="419">
        <v>1.44647706317374E-2</v>
      </c>
      <c r="BU87" s="420">
        <v>2.5246681082390601</v>
      </c>
      <c r="BV87" s="419">
        <v>3.7302202001669</v>
      </c>
      <c r="BW87" s="419">
        <v>2.5246681082390601</v>
      </c>
      <c r="BX87" s="417">
        <v>0.68891487577143395</v>
      </c>
      <c r="BY87" s="419">
        <v>0.50042944663175504</v>
      </c>
      <c r="BZ87" s="419">
        <v>0.14737183843093599</v>
      </c>
      <c r="CA87" s="417">
        <v>9.6489266562082499</v>
      </c>
      <c r="CB87" s="419">
        <v>4.9767339162785698</v>
      </c>
      <c r="CC87" s="419">
        <v>0.48038550811695102</v>
      </c>
      <c r="CD87" s="417">
        <v>74.988408542121903</v>
      </c>
      <c r="CE87" s="419">
        <v>12.7374490312872</v>
      </c>
      <c r="CF87" s="419">
        <v>2.99931037135432E-2</v>
      </c>
      <c r="CG87" s="417">
        <v>1.10946358631195</v>
      </c>
      <c r="CH87" s="419">
        <v>1.07574921268461</v>
      </c>
      <c r="CI87" s="419">
        <v>0.32510201226948499</v>
      </c>
      <c r="CJ87" s="420">
        <v>0.14370020055628599</v>
      </c>
      <c r="CK87" s="419">
        <v>0.40123447232595399</v>
      </c>
      <c r="CL87" s="419">
        <v>0.14370020055628599</v>
      </c>
      <c r="CM87" s="417">
        <v>0.529649397354782</v>
      </c>
      <c r="CN87" s="419">
        <v>0.308040182721664</v>
      </c>
      <c r="CO87" s="419">
        <v>3.2363905295702301E-2</v>
      </c>
      <c r="CP87" s="417">
        <v>979.74456557721498</v>
      </c>
      <c r="CQ87" s="419">
        <v>112.240756518062</v>
      </c>
      <c r="CR87" s="419">
        <v>4.86448360053146E-2</v>
      </c>
      <c r="CS87" s="417">
        <v>0.48609214328515599</v>
      </c>
      <c r="CT87" s="419">
        <v>0.23149149806685401</v>
      </c>
      <c r="CU87" s="419">
        <v>1.3529224349535501E-2</v>
      </c>
      <c r="CV87" s="417">
        <v>0.35258802033931202</v>
      </c>
      <c r="CW87" s="419">
        <v>0.33717036215227397</v>
      </c>
      <c r="CX87" s="419">
        <v>2.1534212057041702E-2</v>
      </c>
      <c r="CY87" s="417">
        <v>3.9813626408597098E-2</v>
      </c>
      <c r="CZ87" s="419">
        <v>7.6881489975812706E-2</v>
      </c>
      <c r="DA87" s="419">
        <v>3.1245237275370199E-3</v>
      </c>
      <c r="DB87" s="417">
        <v>4.7597111277118496E-3</v>
      </c>
      <c r="DC87" s="419">
        <v>8.4069492628053702E-2</v>
      </c>
      <c r="DD87" s="419">
        <v>0</v>
      </c>
      <c r="DE87" s="417">
        <v>7.0996791987558996E-2</v>
      </c>
      <c r="DF87" s="419">
        <v>0.17307602713445699</v>
      </c>
      <c r="DG87" s="419">
        <v>3.15790617842844E-2</v>
      </c>
      <c r="DH87" s="417">
        <v>2.2322079805724999E-2</v>
      </c>
      <c r="DI87" s="419">
        <v>6.3286933930382899E-2</v>
      </c>
      <c r="DJ87" s="419">
        <v>1.4288695589170499E-2</v>
      </c>
      <c r="DK87" s="417">
        <v>761.71459483962997</v>
      </c>
      <c r="DL87" s="419">
        <v>99.165895518824499</v>
      </c>
      <c r="DM87" s="419">
        <v>2.4860493568714899E-2</v>
      </c>
      <c r="DN87" s="417">
        <v>3.8790784044226099</v>
      </c>
      <c r="DO87" s="419">
        <v>0.68108797496567297</v>
      </c>
      <c r="DP87" s="419">
        <v>2.87015601851391E-3</v>
      </c>
      <c r="DQ87" s="417">
        <v>6.5236875934891003</v>
      </c>
      <c r="DR87" s="419">
        <v>0.94337852196996697</v>
      </c>
      <c r="DS87" s="419">
        <v>2.9733173478615101E-3</v>
      </c>
      <c r="DT87" s="417">
        <v>0.65540380766014195</v>
      </c>
      <c r="DU87" s="419">
        <v>0.22852143576591799</v>
      </c>
      <c r="DV87" s="419">
        <v>4.1204324837520899E-3</v>
      </c>
      <c r="DW87" s="417">
        <v>2.5086835966580598</v>
      </c>
      <c r="DX87" s="419">
        <v>1.1815874917243401</v>
      </c>
      <c r="DY87" s="419">
        <v>0</v>
      </c>
      <c r="DZ87" s="417">
        <v>0.33293086423501</v>
      </c>
      <c r="EA87" s="419">
        <v>0.35205370577148098</v>
      </c>
      <c r="EB87" s="419">
        <v>4.8911477192972001E-2</v>
      </c>
      <c r="EC87" s="417">
        <v>7.0582632739993301</v>
      </c>
      <c r="ED87" s="419">
        <v>1.3370125417681</v>
      </c>
      <c r="EE87" s="419">
        <v>4.9674270515497904E-3</v>
      </c>
      <c r="EF87" s="417">
        <v>0.105418988399703</v>
      </c>
      <c r="EG87" s="419">
        <v>0.21304728711927201</v>
      </c>
      <c r="EH87" s="419">
        <v>0</v>
      </c>
      <c r="EI87" s="417">
        <v>2.59216970006678E-2</v>
      </c>
      <c r="EJ87" s="419">
        <v>4.6859245874645503E-2</v>
      </c>
      <c r="EK87" s="419">
        <v>0</v>
      </c>
      <c r="EL87" s="417">
        <v>0.12677358101444799</v>
      </c>
      <c r="EM87" s="419">
        <v>0.180575190112055</v>
      </c>
      <c r="EN87" s="419">
        <v>0</v>
      </c>
      <c r="EO87" s="417">
        <v>1.3567468411952799E-2</v>
      </c>
      <c r="EP87" s="419">
        <v>4.2347483089534899E-2</v>
      </c>
      <c r="EQ87" s="419">
        <v>0</v>
      </c>
      <c r="ER87" s="417">
        <v>8.0385162950272801E-2</v>
      </c>
      <c r="ES87" s="419">
        <v>0.152044459458198</v>
      </c>
      <c r="ET87" s="419">
        <v>0</v>
      </c>
      <c r="EU87" s="417">
        <v>1.1238788379668201E-3</v>
      </c>
      <c r="EV87" s="419">
        <v>1.0300519693883899E-2</v>
      </c>
      <c r="EW87" s="419">
        <v>0</v>
      </c>
      <c r="EX87" s="417">
        <v>1.39040869215838E-2</v>
      </c>
      <c r="EY87" s="419">
        <v>7.79260416018559E-2</v>
      </c>
      <c r="EZ87" s="419">
        <v>0</v>
      </c>
      <c r="FA87" s="420">
        <v>0</v>
      </c>
      <c r="FB87" s="419">
        <v>1.87042414688505E-2</v>
      </c>
      <c r="FC87" s="419">
        <v>2.73541363922948E-3</v>
      </c>
      <c r="FD87" s="420">
        <v>0</v>
      </c>
      <c r="FE87" s="419">
        <v>6.4645653498465697E-2</v>
      </c>
      <c r="FF87" s="419">
        <v>0</v>
      </c>
      <c r="FG87" s="417">
        <v>8.3869550181068604</v>
      </c>
      <c r="FH87" s="419">
        <v>2.0450796775872999</v>
      </c>
      <c r="FI87" s="419">
        <v>2.2553722521915801E-2</v>
      </c>
      <c r="FJ87" s="420">
        <v>9.0496997362086197E-3</v>
      </c>
      <c r="FK87" s="419">
        <v>3.3493874600643903E-2</v>
      </c>
      <c r="FL87" s="419">
        <v>9.0496997362086197E-3</v>
      </c>
      <c r="FM87" s="417">
        <v>2.0942410648788799E-2</v>
      </c>
      <c r="FN87" s="419">
        <v>5.6834310318031198E-2</v>
      </c>
      <c r="FO87" s="419">
        <v>0</v>
      </c>
      <c r="FP87" s="420">
        <v>0</v>
      </c>
      <c r="FQ87" s="419">
        <v>4.6980632562478601E-5</v>
      </c>
      <c r="FR87" s="419">
        <v>0</v>
      </c>
    </row>
    <row r="88" spans="2:174">
      <c r="B88" s="73" t="s">
        <v>17</v>
      </c>
      <c r="C88" s="73" t="s">
        <v>51</v>
      </c>
      <c r="D88" s="143" t="s">
        <v>116</v>
      </c>
      <c r="E88" s="143">
        <v>35.299999999999997</v>
      </c>
      <c r="F88" s="143">
        <v>206</v>
      </c>
      <c r="G88" s="397" t="s">
        <v>322</v>
      </c>
      <c r="H88" s="73" t="s">
        <v>99</v>
      </c>
      <c r="I88" s="416" t="s">
        <v>1174</v>
      </c>
      <c r="J88" s="416">
        <v>5</v>
      </c>
      <c r="K88" s="416" t="s">
        <v>1159</v>
      </c>
      <c r="L88" s="416" t="s">
        <v>1161</v>
      </c>
      <c r="M88" s="421" t="s">
        <v>32</v>
      </c>
      <c r="N88" s="73">
        <v>6.7</v>
      </c>
      <c r="P88" s="417">
        <v>3.59956758043786</v>
      </c>
      <c r="Q88" s="418">
        <v>6.2550679394483399</v>
      </c>
      <c r="R88" s="418">
        <v>0.145959313581358</v>
      </c>
      <c r="S88" s="417">
        <v>11.9858948297318</v>
      </c>
      <c r="T88" s="418">
        <v>12.283407694001101</v>
      </c>
      <c r="U88" s="418">
        <v>2.3960340343428599</v>
      </c>
      <c r="V88" s="417">
        <v>45176.768511666</v>
      </c>
      <c r="W88" s="418">
        <v>6124.1917007066304</v>
      </c>
      <c r="X88" s="418">
        <v>0.749869545498831</v>
      </c>
      <c r="Y88" s="417">
        <v>833.84257452901397</v>
      </c>
      <c r="Z88" s="418">
        <v>2201.0085371837599</v>
      </c>
      <c r="AA88" s="418">
        <v>1.9262474482609899</v>
      </c>
      <c r="AB88" s="417">
        <v>144742.733654221</v>
      </c>
      <c r="AC88" s="419">
        <v>12550.995714545699</v>
      </c>
      <c r="AD88" s="419">
        <v>2.53424230334964</v>
      </c>
      <c r="AE88" s="417">
        <v>263708.39099829399</v>
      </c>
      <c r="AF88" s="419">
        <v>15523.491055536901</v>
      </c>
      <c r="AG88" s="419">
        <v>364.78673617751599</v>
      </c>
      <c r="AH88" s="417">
        <v>47.312528259033101</v>
      </c>
      <c r="AI88" s="419">
        <v>16.586987303599201</v>
      </c>
      <c r="AJ88" s="419">
        <v>6.6041222450511201</v>
      </c>
      <c r="AK88" s="417">
        <v>536.73485754047897</v>
      </c>
      <c r="AL88" s="419">
        <v>192.27088756155001</v>
      </c>
      <c r="AM88" s="419">
        <v>70.642378187168504</v>
      </c>
      <c r="AN88" s="417">
        <v>78.979822880259903</v>
      </c>
      <c r="AO88" s="419">
        <v>227.519827402175</v>
      </c>
      <c r="AP88" s="419">
        <v>141.30818614850401</v>
      </c>
      <c r="AQ88" s="417">
        <v>4176.7917408048597</v>
      </c>
      <c r="AR88" s="419">
        <v>2773.48116535399</v>
      </c>
      <c r="AS88" s="419">
        <v>1.81804221376727</v>
      </c>
      <c r="AT88" s="417">
        <v>64518.750016598096</v>
      </c>
      <c r="AU88" s="419">
        <v>8067.0329813325097</v>
      </c>
      <c r="AV88" s="419">
        <v>77.798587720320796</v>
      </c>
      <c r="AW88" s="417">
        <v>2.81997313142735</v>
      </c>
      <c r="AX88" s="419">
        <v>0.92612948902717196</v>
      </c>
      <c r="AY88" s="419">
        <v>0.34393355293622002</v>
      </c>
      <c r="AZ88" s="417">
        <v>333.84140366326102</v>
      </c>
      <c r="BA88" s="419">
        <v>155.127828732849</v>
      </c>
      <c r="BB88" s="419">
        <v>1.4289859910293901</v>
      </c>
      <c r="BC88" s="420">
        <v>0.31883894005220897</v>
      </c>
      <c r="BD88" s="419">
        <v>0.61779484902304904</v>
      </c>
      <c r="BE88" s="419">
        <v>0.31883894005220897</v>
      </c>
      <c r="BF88" s="420">
        <v>10.547921529557399</v>
      </c>
      <c r="BG88" s="419">
        <v>20.8799261162923</v>
      </c>
      <c r="BH88" s="419">
        <v>10.547921529557399</v>
      </c>
      <c r="BI88" s="417">
        <v>73.539282268276295</v>
      </c>
      <c r="BJ88" s="419">
        <v>121.04296427311</v>
      </c>
      <c r="BK88" s="419">
        <v>0.506786873045876</v>
      </c>
      <c r="BL88" s="417">
        <v>8299.96099246837</v>
      </c>
      <c r="BM88" s="419">
        <v>17080.983220304599</v>
      </c>
      <c r="BN88" s="419">
        <v>2.82329010786041</v>
      </c>
      <c r="BO88" s="417">
        <v>7251.4877077459796</v>
      </c>
      <c r="BP88" s="419">
        <v>15082.9406944198</v>
      </c>
      <c r="BQ88" s="419">
        <v>4.6795675345396601</v>
      </c>
      <c r="BR88" s="417">
        <v>0.69829588713301904</v>
      </c>
      <c r="BS88" s="419">
        <v>2.3631947623087699</v>
      </c>
      <c r="BT88" s="419">
        <v>1.44647706317374E-2</v>
      </c>
      <c r="BU88" s="420">
        <v>2.5246681082390601</v>
      </c>
      <c r="BV88" s="419">
        <v>3.0212865511880702</v>
      </c>
      <c r="BW88" s="419">
        <v>2.5246681082390601</v>
      </c>
      <c r="BX88" s="417">
        <v>0.91139089804314899</v>
      </c>
      <c r="BY88" s="419">
        <v>0.75414441688794498</v>
      </c>
      <c r="BZ88" s="419">
        <v>0.14737183843093599</v>
      </c>
      <c r="CA88" s="417">
        <v>11.361567468162299</v>
      </c>
      <c r="CB88" s="419">
        <v>6.4719549981475497</v>
      </c>
      <c r="CC88" s="419">
        <v>0.48038550811695102</v>
      </c>
      <c r="CD88" s="417">
        <v>75.309082777221903</v>
      </c>
      <c r="CE88" s="419">
        <v>10.1700147200483</v>
      </c>
      <c r="CF88" s="419">
        <v>2.99931037135432E-2</v>
      </c>
      <c r="CG88" s="417">
        <v>1.19613884210287</v>
      </c>
      <c r="CH88" s="419">
        <v>0.96843969177323597</v>
      </c>
      <c r="CI88" s="419">
        <v>0.32510201226948499</v>
      </c>
      <c r="CJ88" s="420">
        <v>0.14370020055628599</v>
      </c>
      <c r="CK88" s="419">
        <v>0.33155638827564898</v>
      </c>
      <c r="CL88" s="419">
        <v>0.14370020055628599</v>
      </c>
      <c r="CM88" s="417">
        <v>1.3901226094616601</v>
      </c>
      <c r="CN88" s="419">
        <v>2.23464437624378</v>
      </c>
      <c r="CO88" s="419">
        <v>3.2363905295702301E-2</v>
      </c>
      <c r="CP88" s="417">
        <v>972.81263061977097</v>
      </c>
      <c r="CQ88" s="419">
        <v>144.37610732744599</v>
      </c>
      <c r="CR88" s="419">
        <v>4.86448360053146E-2</v>
      </c>
      <c r="CS88" s="417">
        <v>0.54778735304622705</v>
      </c>
      <c r="CT88" s="419">
        <v>0.261631424876553</v>
      </c>
      <c r="CU88" s="419">
        <v>1.3529224349535501E-2</v>
      </c>
      <c r="CV88" s="417">
        <v>0.356774300037416</v>
      </c>
      <c r="CW88" s="419">
        <v>0.40444589330085101</v>
      </c>
      <c r="CX88" s="419">
        <v>2.1534212057041702E-2</v>
      </c>
      <c r="CY88" s="417">
        <v>4.7028796366894998E-2</v>
      </c>
      <c r="CZ88" s="419">
        <v>7.6444057725849404E-2</v>
      </c>
      <c r="DA88" s="419">
        <v>3.1245237275370199E-3</v>
      </c>
      <c r="DB88" s="417">
        <v>2.7088467395595901E-2</v>
      </c>
      <c r="DC88" s="419">
        <v>0.13419292746845499</v>
      </c>
      <c r="DD88" s="419">
        <v>0</v>
      </c>
      <c r="DE88" s="417">
        <v>0.109596170840153</v>
      </c>
      <c r="DF88" s="419">
        <v>0.21030202115918301</v>
      </c>
      <c r="DG88" s="419">
        <v>3.15790617842844E-2</v>
      </c>
      <c r="DH88" s="417">
        <v>2.75171482795297E-2</v>
      </c>
      <c r="DI88" s="419">
        <v>6.5752501848644701E-2</v>
      </c>
      <c r="DJ88" s="419">
        <v>1.4288695589170499E-2</v>
      </c>
      <c r="DK88" s="417">
        <v>762.97000914744103</v>
      </c>
      <c r="DL88" s="419">
        <v>107.71884316197</v>
      </c>
      <c r="DM88" s="419">
        <v>2.4860493568714899E-2</v>
      </c>
      <c r="DN88" s="417">
        <v>3.8388879344613098</v>
      </c>
      <c r="DO88" s="419">
        <v>0.70362162100387204</v>
      </c>
      <c r="DP88" s="419">
        <v>2.87015601851391E-3</v>
      </c>
      <c r="DQ88" s="417">
        <v>6.9172825937840896</v>
      </c>
      <c r="DR88" s="419">
        <v>1.3599396484294599</v>
      </c>
      <c r="DS88" s="419">
        <v>2.9733173478615101E-3</v>
      </c>
      <c r="DT88" s="417">
        <v>0.74019902797516202</v>
      </c>
      <c r="DU88" s="419">
        <v>0.23981800373732301</v>
      </c>
      <c r="DV88" s="419">
        <v>4.1204324837520899E-3</v>
      </c>
      <c r="DW88" s="417">
        <v>2.5203714238339798</v>
      </c>
      <c r="DX88" s="419">
        <v>0.98829047692024996</v>
      </c>
      <c r="DY88" s="419">
        <v>0</v>
      </c>
      <c r="DZ88" s="417">
        <v>0.38953990248089398</v>
      </c>
      <c r="EA88" s="419">
        <v>0.43500269166511002</v>
      </c>
      <c r="EB88" s="419">
        <v>4.8911477192972001E-2</v>
      </c>
      <c r="EC88" s="417">
        <v>6.8043249859432802</v>
      </c>
      <c r="ED88" s="419">
        <v>1.3873570947793501</v>
      </c>
      <c r="EE88" s="419">
        <v>4.9674270515497904E-3</v>
      </c>
      <c r="EF88" s="417">
        <v>0.22900214385141299</v>
      </c>
      <c r="EG88" s="419">
        <v>0.39283592507307502</v>
      </c>
      <c r="EH88" s="419">
        <v>0</v>
      </c>
      <c r="EI88" s="417">
        <v>2.4055747808760599E-2</v>
      </c>
      <c r="EJ88" s="419">
        <v>4.1278145281460801E-2</v>
      </c>
      <c r="EK88" s="419">
        <v>0</v>
      </c>
      <c r="EL88" s="417">
        <v>0.15193403189868601</v>
      </c>
      <c r="EM88" s="419">
        <v>0.215508880427739</v>
      </c>
      <c r="EN88" s="419">
        <v>0</v>
      </c>
      <c r="EO88" s="417">
        <v>1.8731253441690601E-2</v>
      </c>
      <c r="EP88" s="419">
        <v>3.8092393554489901E-2</v>
      </c>
      <c r="EQ88" s="419">
        <v>0</v>
      </c>
      <c r="ER88" s="417">
        <v>4.10460422188869E-2</v>
      </c>
      <c r="ES88" s="419">
        <v>0.105791466689898</v>
      </c>
      <c r="ET88" s="419">
        <v>0</v>
      </c>
      <c r="EU88" s="417">
        <v>4.1234616592457597E-3</v>
      </c>
      <c r="EV88" s="419">
        <v>1.6771290893398499E-2</v>
      </c>
      <c r="EW88" s="419">
        <v>0</v>
      </c>
      <c r="EX88" s="417">
        <v>1.04168531779397E-2</v>
      </c>
      <c r="EY88" s="419">
        <v>6.5314747830648806E-2</v>
      </c>
      <c r="EZ88" s="419">
        <v>0</v>
      </c>
      <c r="FA88" s="420">
        <v>0</v>
      </c>
      <c r="FB88" s="419">
        <v>1.8385208676456901E-2</v>
      </c>
      <c r="FC88" s="419">
        <v>2.73541363922948E-3</v>
      </c>
      <c r="FD88" s="420">
        <v>0</v>
      </c>
      <c r="FE88" s="419">
        <v>5.0797101585415498E-2</v>
      </c>
      <c r="FF88" s="419">
        <v>0</v>
      </c>
      <c r="FG88" s="417">
        <v>8.9520026096104406</v>
      </c>
      <c r="FH88" s="419">
        <v>2.5306827677144801</v>
      </c>
      <c r="FI88" s="419">
        <v>2.2553722521915801E-2</v>
      </c>
      <c r="FJ88" s="420">
        <v>9.0496997362086197E-3</v>
      </c>
      <c r="FK88" s="419">
        <v>3.1150367915398601E-4</v>
      </c>
      <c r="FL88" s="419">
        <v>9.0496997362086197E-3</v>
      </c>
      <c r="FM88" s="417">
        <v>3.07327041031582E-2</v>
      </c>
      <c r="FN88" s="419">
        <v>7.2912009407351999E-2</v>
      </c>
      <c r="FO88" s="419">
        <v>0</v>
      </c>
      <c r="FP88" s="417">
        <v>2.7576709438037099E-3</v>
      </c>
      <c r="FQ88" s="419">
        <v>1.9083019863073699E-2</v>
      </c>
      <c r="FR88" s="419">
        <v>0</v>
      </c>
    </row>
    <row r="89" spans="2:174">
      <c r="B89" s="73" t="s">
        <v>17</v>
      </c>
      <c r="C89" s="73" t="s">
        <v>51</v>
      </c>
      <c r="D89" s="143" t="s">
        <v>116</v>
      </c>
      <c r="E89" s="73">
        <v>35.299999999999997</v>
      </c>
      <c r="F89" s="143">
        <v>206</v>
      </c>
      <c r="G89" s="397" t="s">
        <v>322</v>
      </c>
      <c r="H89" s="73" t="s">
        <v>99</v>
      </c>
      <c r="I89" s="416" t="s">
        <v>1174</v>
      </c>
      <c r="J89" s="416">
        <v>5</v>
      </c>
      <c r="K89" s="416" t="s">
        <v>1159</v>
      </c>
      <c r="L89" s="416" t="s">
        <v>1161</v>
      </c>
      <c r="M89" s="421" t="s">
        <v>32</v>
      </c>
      <c r="N89" s="73">
        <v>6.7</v>
      </c>
      <c r="P89" s="417">
        <v>7.1278334222786297</v>
      </c>
      <c r="Q89" s="418">
        <v>6.9780739951949498</v>
      </c>
      <c r="R89" s="418">
        <v>0.145959313581358</v>
      </c>
      <c r="S89" s="417">
        <v>16.441115615716399</v>
      </c>
      <c r="T89" s="418">
        <v>10.667218970379</v>
      </c>
      <c r="U89" s="418">
        <v>2.3960340343428599</v>
      </c>
      <c r="V89" s="417">
        <v>45045.805366895896</v>
      </c>
      <c r="W89" s="418">
        <v>6770.3004316435499</v>
      </c>
      <c r="X89" s="418">
        <v>0.749869545498831</v>
      </c>
      <c r="Y89" s="417">
        <v>2459.4766769104099</v>
      </c>
      <c r="Z89" s="418">
        <v>2329.29918872606</v>
      </c>
      <c r="AA89" s="418">
        <v>1.9262474482609899</v>
      </c>
      <c r="AB89" s="417">
        <v>140702.92279835601</v>
      </c>
      <c r="AC89" s="419">
        <v>12199.218504955001</v>
      </c>
      <c r="AD89" s="419">
        <v>2.53424230334964</v>
      </c>
      <c r="AE89" s="417">
        <v>263062.90434786899</v>
      </c>
      <c r="AF89" s="419">
        <v>16718.198418255699</v>
      </c>
      <c r="AG89" s="419">
        <v>364.78673617751599</v>
      </c>
      <c r="AH89" s="417">
        <v>41.742770243585397</v>
      </c>
      <c r="AI89" s="419">
        <v>14.843147296096699</v>
      </c>
      <c r="AJ89" s="419">
        <v>6.6041222450511201</v>
      </c>
      <c r="AK89" s="417">
        <v>486.150026631917</v>
      </c>
      <c r="AL89" s="419">
        <v>172.861191356256</v>
      </c>
      <c r="AM89" s="419">
        <v>70.642378187168504</v>
      </c>
      <c r="AN89" s="417">
        <v>127.51156126994501</v>
      </c>
      <c r="AO89" s="419">
        <v>187.29413170634601</v>
      </c>
      <c r="AP89" s="419">
        <v>141.30818614850401</v>
      </c>
      <c r="AQ89" s="417">
        <v>2293.0007595134198</v>
      </c>
      <c r="AR89" s="419">
        <v>627.74465429339295</v>
      </c>
      <c r="AS89" s="419">
        <v>1.81804221376727</v>
      </c>
      <c r="AT89" s="417">
        <v>60765.0720999287</v>
      </c>
      <c r="AU89" s="419">
        <v>7110.5809914962601</v>
      </c>
      <c r="AV89" s="419">
        <v>77.798587720320796</v>
      </c>
      <c r="AW89" s="417">
        <v>2.87561448510874</v>
      </c>
      <c r="AX89" s="419">
        <v>1.1534319683254799</v>
      </c>
      <c r="AY89" s="419">
        <v>0.34393355293622002</v>
      </c>
      <c r="AZ89" s="417">
        <v>299.72131113312003</v>
      </c>
      <c r="BA89" s="419">
        <v>127.64601583241399</v>
      </c>
      <c r="BB89" s="419">
        <v>1.4289859910293901</v>
      </c>
      <c r="BC89" s="420">
        <v>0.31883894005220897</v>
      </c>
      <c r="BD89" s="419">
        <v>0.60639465861895203</v>
      </c>
      <c r="BE89" s="419">
        <v>0.31883894005220897</v>
      </c>
      <c r="BF89" s="420">
        <v>10.547921529557399</v>
      </c>
      <c r="BG89" s="419">
        <v>17.990880518463001</v>
      </c>
      <c r="BH89" s="419">
        <v>10.547921529557399</v>
      </c>
      <c r="BI89" s="417">
        <v>200.77488419555701</v>
      </c>
      <c r="BJ89" s="419">
        <v>154.839657585293</v>
      </c>
      <c r="BK89" s="419">
        <v>0.506786873045876</v>
      </c>
      <c r="BL89" s="417">
        <v>18887.852116419101</v>
      </c>
      <c r="BM89" s="419">
        <v>15401.750890543401</v>
      </c>
      <c r="BN89" s="419">
        <v>2.82329010786041</v>
      </c>
      <c r="BO89" s="417">
        <v>16378.555523614101</v>
      </c>
      <c r="BP89" s="419">
        <v>13621.0591422166</v>
      </c>
      <c r="BQ89" s="419">
        <v>4.6795675345396601</v>
      </c>
      <c r="BR89" s="417">
        <v>0.85726755386202502</v>
      </c>
      <c r="BS89" s="419">
        <v>0.51871587493844795</v>
      </c>
      <c r="BT89" s="419">
        <v>1.44647706317374E-2</v>
      </c>
      <c r="BU89" s="420">
        <v>2.5246681082390601</v>
      </c>
      <c r="BV89" s="419">
        <v>3.1504412717483699</v>
      </c>
      <c r="BW89" s="419">
        <v>2.5246681082390601</v>
      </c>
      <c r="BX89" s="417">
        <v>0.81134627761123301</v>
      </c>
      <c r="BY89" s="419">
        <v>0.64242842579578097</v>
      </c>
      <c r="BZ89" s="419">
        <v>0.14737183843093599</v>
      </c>
      <c r="CA89" s="417">
        <v>12.174535205195401</v>
      </c>
      <c r="CB89" s="419">
        <v>4.7179543421599996</v>
      </c>
      <c r="CC89" s="419">
        <v>0.48038550811695102</v>
      </c>
      <c r="CD89" s="417">
        <v>68.615562294782094</v>
      </c>
      <c r="CE89" s="419">
        <v>10.051976494394999</v>
      </c>
      <c r="CF89" s="419">
        <v>2.99931037135432E-2</v>
      </c>
      <c r="CG89" s="417">
        <v>1.0838543571722301</v>
      </c>
      <c r="CH89" s="419">
        <v>0.81206153526254798</v>
      </c>
      <c r="CI89" s="419">
        <v>0.32510201226948499</v>
      </c>
      <c r="CJ89" s="420">
        <v>0.14370020055628599</v>
      </c>
      <c r="CK89" s="419">
        <v>0.218864010133378</v>
      </c>
      <c r="CL89" s="419">
        <v>0.14370020055628599</v>
      </c>
      <c r="CM89" s="417">
        <v>0.99344497965350498</v>
      </c>
      <c r="CN89" s="419">
        <v>0.52148048682424297</v>
      </c>
      <c r="CO89" s="419">
        <v>3.2363905295702301E-2</v>
      </c>
      <c r="CP89" s="417">
        <v>954.79906617744302</v>
      </c>
      <c r="CQ89" s="419">
        <v>131.81261168204301</v>
      </c>
      <c r="CR89" s="419">
        <v>4.86448360053146E-2</v>
      </c>
      <c r="CS89" s="417">
        <v>0.58227577422211396</v>
      </c>
      <c r="CT89" s="419">
        <v>0.26872054950827001</v>
      </c>
      <c r="CU89" s="419">
        <v>1.3529224349535501E-2</v>
      </c>
      <c r="CV89" s="417">
        <v>0.58588514939810599</v>
      </c>
      <c r="CW89" s="419">
        <v>0.72697990596270901</v>
      </c>
      <c r="CX89" s="419">
        <v>2.1534212057041702E-2</v>
      </c>
      <c r="CY89" s="417">
        <v>5.7432764439777101E-2</v>
      </c>
      <c r="CZ89" s="419">
        <v>9.2219310440946806E-2</v>
      </c>
      <c r="DA89" s="419">
        <v>3.1245237275370199E-3</v>
      </c>
      <c r="DB89" s="417">
        <v>3.7278509222909401E-2</v>
      </c>
      <c r="DC89" s="419">
        <v>0.14952092412618201</v>
      </c>
      <c r="DD89" s="419">
        <v>0</v>
      </c>
      <c r="DE89" s="417">
        <v>0.11712759744338599</v>
      </c>
      <c r="DF89" s="419">
        <v>0.191943521696811</v>
      </c>
      <c r="DG89" s="419">
        <v>3.15790617842844E-2</v>
      </c>
      <c r="DH89" s="417">
        <v>2.7202585152986E-2</v>
      </c>
      <c r="DI89" s="419">
        <v>6.2545422620506802E-2</v>
      </c>
      <c r="DJ89" s="419">
        <v>1.4288695589170499E-2</v>
      </c>
      <c r="DK89" s="417">
        <v>658.10451275541197</v>
      </c>
      <c r="DL89" s="419">
        <v>98.021136521100303</v>
      </c>
      <c r="DM89" s="419">
        <v>2.4860493568714899E-2</v>
      </c>
      <c r="DN89" s="417">
        <v>4.5506203802175902</v>
      </c>
      <c r="DO89" s="419">
        <v>0.98192717527487094</v>
      </c>
      <c r="DP89" s="419">
        <v>2.87015601851391E-3</v>
      </c>
      <c r="DQ89" s="417">
        <v>8.2722111660633892</v>
      </c>
      <c r="DR89" s="419">
        <v>2.13837159719181</v>
      </c>
      <c r="DS89" s="419">
        <v>2.9733173478615101E-3</v>
      </c>
      <c r="DT89" s="417">
        <v>0.84724536786696103</v>
      </c>
      <c r="DU89" s="419">
        <v>0.24430749044147301</v>
      </c>
      <c r="DV89" s="419">
        <v>4.1204324837520899E-3</v>
      </c>
      <c r="DW89" s="417">
        <v>2.8877814000219</v>
      </c>
      <c r="DX89" s="419">
        <v>1.26534582056769</v>
      </c>
      <c r="DY89" s="419">
        <v>0</v>
      </c>
      <c r="DZ89" s="417">
        <v>0.43994329925791198</v>
      </c>
      <c r="EA89" s="419">
        <v>0.54978585533337498</v>
      </c>
      <c r="EB89" s="419">
        <v>4.8911477192972001E-2</v>
      </c>
      <c r="EC89" s="417">
        <v>6.9406305914704598</v>
      </c>
      <c r="ED89" s="419">
        <v>1.3910947884536</v>
      </c>
      <c r="EE89" s="419">
        <v>4.9674270515497904E-3</v>
      </c>
      <c r="EF89" s="417">
        <v>0.28220276230677199</v>
      </c>
      <c r="EG89" s="419">
        <v>0.38342758340090999</v>
      </c>
      <c r="EH89" s="419">
        <v>0</v>
      </c>
      <c r="EI89" s="417">
        <v>3.3641200058029598E-2</v>
      </c>
      <c r="EJ89" s="419">
        <v>3.9573059329212498E-2</v>
      </c>
      <c r="EK89" s="419">
        <v>0</v>
      </c>
      <c r="EL89" s="417">
        <v>9.9724331621090706E-2</v>
      </c>
      <c r="EM89" s="419">
        <v>0.17941379865969601</v>
      </c>
      <c r="EN89" s="419">
        <v>0</v>
      </c>
      <c r="EO89" s="417">
        <v>2.3360462814421199E-2</v>
      </c>
      <c r="EP89" s="419">
        <v>4.6193616294072599E-2</v>
      </c>
      <c r="EQ89" s="419">
        <v>0</v>
      </c>
      <c r="ER89" s="417">
        <v>4.6901640078824199E-2</v>
      </c>
      <c r="ES89" s="419">
        <v>0.10156771798108</v>
      </c>
      <c r="ET89" s="419">
        <v>0</v>
      </c>
      <c r="EU89" s="417">
        <v>6.6596029882782602E-3</v>
      </c>
      <c r="EV89" s="419">
        <v>2.3862114858925101E-2</v>
      </c>
      <c r="EW89" s="419">
        <v>0</v>
      </c>
      <c r="EX89" s="417">
        <v>1.54791145531341E-2</v>
      </c>
      <c r="EY89" s="419">
        <v>7.1003846979772606E-2</v>
      </c>
      <c r="EZ89" s="419">
        <v>0</v>
      </c>
      <c r="FA89" s="420">
        <v>0</v>
      </c>
      <c r="FB89" s="419">
        <v>1.6149942791840101E-2</v>
      </c>
      <c r="FC89" s="419">
        <v>2.73541363922948E-3</v>
      </c>
      <c r="FD89" s="420">
        <v>0</v>
      </c>
      <c r="FE89" s="419">
        <v>3.0525835564488299E-4</v>
      </c>
      <c r="FF89" s="419">
        <v>0</v>
      </c>
      <c r="FG89" s="417">
        <v>9.1775553500129892</v>
      </c>
      <c r="FH89" s="419">
        <v>2.05670924071892</v>
      </c>
      <c r="FI89" s="419">
        <v>2.2553722521915801E-2</v>
      </c>
      <c r="FJ89" s="420">
        <v>9.0496997362086197E-3</v>
      </c>
      <c r="FK89" s="419">
        <v>1.9633254789932501E-2</v>
      </c>
      <c r="FL89" s="419">
        <v>9.0496997362086197E-3</v>
      </c>
      <c r="FM89" s="417">
        <v>1.66023174256059E-2</v>
      </c>
      <c r="FN89" s="419">
        <v>4.23534002142208E-2</v>
      </c>
      <c r="FO89" s="419">
        <v>0</v>
      </c>
      <c r="FP89" s="420">
        <v>0</v>
      </c>
      <c r="FQ89" s="419">
        <v>4.8322428123836203E-5</v>
      </c>
      <c r="FR89" s="419">
        <v>0</v>
      </c>
    </row>
    <row r="90" spans="2:174">
      <c r="B90" s="73" t="s">
        <v>17</v>
      </c>
      <c r="C90" s="73" t="s">
        <v>51</v>
      </c>
      <c r="D90" s="143" t="s">
        <v>116</v>
      </c>
      <c r="E90" s="143">
        <v>35.299999999999997</v>
      </c>
      <c r="F90" s="143">
        <v>206</v>
      </c>
      <c r="G90" s="397" t="s">
        <v>322</v>
      </c>
      <c r="H90" s="73" t="s">
        <v>99</v>
      </c>
      <c r="I90" s="416" t="s">
        <v>1174</v>
      </c>
      <c r="J90" s="416">
        <v>5</v>
      </c>
      <c r="K90" s="416" t="s">
        <v>1159</v>
      </c>
      <c r="L90" s="416" t="s">
        <v>1161</v>
      </c>
      <c r="M90" s="421" t="s">
        <v>32</v>
      </c>
      <c r="N90" s="73">
        <v>6.7</v>
      </c>
      <c r="P90" s="417">
        <v>2.8413729776311798</v>
      </c>
      <c r="Q90" s="418">
        <v>2.9910337846221098</v>
      </c>
      <c r="R90" s="418">
        <v>0.145959313581358</v>
      </c>
      <c r="S90" s="417">
        <v>9.0205717877323703</v>
      </c>
      <c r="T90" s="418">
        <v>9.6220809874975295</v>
      </c>
      <c r="U90" s="418">
        <v>2.3960340343428599</v>
      </c>
      <c r="V90" s="417">
        <v>51478.772694555097</v>
      </c>
      <c r="W90" s="418">
        <v>8602.7899560118094</v>
      </c>
      <c r="X90" s="418">
        <v>0.749869545498831</v>
      </c>
      <c r="Y90" s="417">
        <v>857.15847759113797</v>
      </c>
      <c r="Z90" s="418">
        <v>1065.9478237282799</v>
      </c>
      <c r="AA90" s="418">
        <v>1.9262474482609899</v>
      </c>
      <c r="AB90" s="417">
        <v>137556.483436262</v>
      </c>
      <c r="AC90" s="419">
        <v>13926.7069300808</v>
      </c>
      <c r="AD90" s="419">
        <v>2.53424230334964</v>
      </c>
      <c r="AE90" s="417">
        <v>270440.12412391201</v>
      </c>
      <c r="AF90" s="419">
        <v>23895.0474115459</v>
      </c>
      <c r="AG90" s="419">
        <v>364.78673617751599</v>
      </c>
      <c r="AH90" s="417">
        <v>174.25102150590899</v>
      </c>
      <c r="AI90" s="419">
        <v>368.202213207939</v>
      </c>
      <c r="AJ90" s="419">
        <v>6.6041222450511201</v>
      </c>
      <c r="AK90" s="417">
        <v>475.12796793106298</v>
      </c>
      <c r="AL90" s="419">
        <v>202.916579255882</v>
      </c>
      <c r="AM90" s="419">
        <v>70.642378187168504</v>
      </c>
      <c r="AN90" s="417">
        <v>100.907550282351</v>
      </c>
      <c r="AO90" s="419">
        <v>179.78214275157299</v>
      </c>
      <c r="AP90" s="419">
        <v>141.30818614850401</v>
      </c>
      <c r="AQ90" s="417">
        <v>2159.2306577519598</v>
      </c>
      <c r="AR90" s="419">
        <v>519.73082959731096</v>
      </c>
      <c r="AS90" s="419">
        <v>1.81804221376727</v>
      </c>
      <c r="AT90" s="417">
        <v>54823.899378605704</v>
      </c>
      <c r="AU90" s="419">
        <v>9753.1808268233599</v>
      </c>
      <c r="AV90" s="419">
        <v>77.798587720320796</v>
      </c>
      <c r="AW90" s="417">
        <v>3.1325246514433198</v>
      </c>
      <c r="AX90" s="419">
        <v>0.91703115040264305</v>
      </c>
      <c r="AY90" s="419">
        <v>0.34393355293622002</v>
      </c>
      <c r="AZ90" s="417">
        <v>1151.37687281895</v>
      </c>
      <c r="BA90" s="419">
        <v>2947.2240879351598</v>
      </c>
      <c r="BB90" s="419">
        <v>1.4289859910293901</v>
      </c>
      <c r="BC90" s="417">
        <v>1.3825231892515699</v>
      </c>
      <c r="BD90" s="419">
        <v>3.5984202004743602</v>
      </c>
      <c r="BE90" s="419">
        <v>0.31883894005220897</v>
      </c>
      <c r="BF90" s="420">
        <v>10.547921529557399</v>
      </c>
      <c r="BG90" s="419">
        <v>16.449727855120699</v>
      </c>
      <c r="BH90" s="419">
        <v>10.547921529557399</v>
      </c>
      <c r="BI90" s="417">
        <v>125.89833857234601</v>
      </c>
      <c r="BJ90" s="419">
        <v>208.96606214456</v>
      </c>
      <c r="BK90" s="419">
        <v>0.506786873045876</v>
      </c>
      <c r="BL90" s="417">
        <v>11819.0436254427</v>
      </c>
      <c r="BM90" s="419">
        <v>18967.0733245888</v>
      </c>
      <c r="BN90" s="419">
        <v>2.82329010786041</v>
      </c>
      <c r="BO90" s="417">
        <v>10582.169704443701</v>
      </c>
      <c r="BP90" s="419">
        <v>16830.969509418999</v>
      </c>
      <c r="BQ90" s="419">
        <v>4.6795675345396601</v>
      </c>
      <c r="BR90" s="417">
        <v>0.73490965867061697</v>
      </c>
      <c r="BS90" s="419">
        <v>1.1440630560234699</v>
      </c>
      <c r="BT90" s="419">
        <v>1.44647706317374E-2</v>
      </c>
      <c r="BU90" s="420">
        <v>2.5246681082390601</v>
      </c>
      <c r="BV90" s="419">
        <v>2.9012785622004298</v>
      </c>
      <c r="BW90" s="419">
        <v>2.5246681082390601</v>
      </c>
      <c r="BX90" s="417">
        <v>0.77448150953346695</v>
      </c>
      <c r="BY90" s="419">
        <v>0.50906714789475105</v>
      </c>
      <c r="BZ90" s="419">
        <v>0.14737183843093599</v>
      </c>
      <c r="CA90" s="417">
        <v>14.7248351170039</v>
      </c>
      <c r="CB90" s="419">
        <v>17.354808072302198</v>
      </c>
      <c r="CC90" s="419">
        <v>0.48038550811695102</v>
      </c>
      <c r="CD90" s="417">
        <v>69.842277948012097</v>
      </c>
      <c r="CE90" s="419">
        <v>10.058337679430601</v>
      </c>
      <c r="CF90" s="419">
        <v>2.99931037135432E-2</v>
      </c>
      <c r="CG90" s="417">
        <v>1.12804550436525</v>
      </c>
      <c r="CH90" s="419">
        <v>1.0723044822455201</v>
      </c>
      <c r="CI90" s="419">
        <v>0.32510201226948499</v>
      </c>
      <c r="CJ90" s="420">
        <v>0.14370020055628599</v>
      </c>
      <c r="CK90" s="419">
        <v>0.29805489833110099</v>
      </c>
      <c r="CL90" s="419">
        <v>0.14370020055628599</v>
      </c>
      <c r="CM90" s="417">
        <v>0.65720164071018095</v>
      </c>
      <c r="CN90" s="419">
        <v>0.27259627344644199</v>
      </c>
      <c r="CO90" s="419">
        <v>3.2363905295702301E-2</v>
      </c>
      <c r="CP90" s="417">
        <v>1018.80021005344</v>
      </c>
      <c r="CQ90" s="419">
        <v>124.95395153327</v>
      </c>
      <c r="CR90" s="419">
        <v>4.86448360053146E-2</v>
      </c>
      <c r="CS90" s="417">
        <v>1.1044527160019999</v>
      </c>
      <c r="CT90" s="419">
        <v>2.46625395990992</v>
      </c>
      <c r="CU90" s="419">
        <v>1.3529224349535501E-2</v>
      </c>
      <c r="CV90" s="417">
        <v>1.3077192718266999</v>
      </c>
      <c r="CW90" s="419">
        <v>3.8533786145912998</v>
      </c>
      <c r="CX90" s="419">
        <v>2.1534212057041702E-2</v>
      </c>
      <c r="CY90" s="417">
        <v>0.94167085905416603</v>
      </c>
      <c r="CZ90" s="419">
        <v>3.1698549575185999</v>
      </c>
      <c r="DA90" s="419">
        <v>3.1245237275370199E-3</v>
      </c>
      <c r="DB90" s="417">
        <v>9.4346721215562701E-2</v>
      </c>
      <c r="DC90" s="419">
        <v>0.27988470955803202</v>
      </c>
      <c r="DD90" s="419">
        <v>0</v>
      </c>
      <c r="DE90" s="417">
        <v>9.8961250088443906E-2</v>
      </c>
      <c r="DF90" s="419">
        <v>0.192304367549674</v>
      </c>
      <c r="DG90" s="419">
        <v>3.15790617842844E-2</v>
      </c>
      <c r="DH90" s="417">
        <v>2.7345590462460202E-2</v>
      </c>
      <c r="DI90" s="419">
        <v>6.5236883445502894E-2</v>
      </c>
      <c r="DJ90" s="419">
        <v>1.4288695589170499E-2</v>
      </c>
      <c r="DK90" s="417">
        <v>691.904495564493</v>
      </c>
      <c r="DL90" s="419">
        <v>157.79321421294799</v>
      </c>
      <c r="DM90" s="419">
        <v>2.4860493568714899E-2</v>
      </c>
      <c r="DN90" s="417">
        <v>6.3265984151619996</v>
      </c>
      <c r="DO90" s="419">
        <v>1.3175443393481301</v>
      </c>
      <c r="DP90" s="419">
        <v>2.87015601851391E-3</v>
      </c>
      <c r="DQ90" s="417">
        <v>11.221655478680599</v>
      </c>
      <c r="DR90" s="419">
        <v>3.0830659534030298</v>
      </c>
      <c r="DS90" s="419">
        <v>2.9733173478615101E-3</v>
      </c>
      <c r="DT90" s="417">
        <v>1.15858759126654</v>
      </c>
      <c r="DU90" s="419">
        <v>0.64557385630290498</v>
      </c>
      <c r="DV90" s="419">
        <v>4.1204324837520899E-3</v>
      </c>
      <c r="DW90" s="417">
        <v>3.86415629160392</v>
      </c>
      <c r="DX90" s="419">
        <v>2.9240238723065701</v>
      </c>
      <c r="DY90" s="419">
        <v>0</v>
      </c>
      <c r="DZ90" s="417">
        <v>0.56907828177924802</v>
      </c>
      <c r="EA90" s="419">
        <v>0.82551380308726896</v>
      </c>
      <c r="EB90" s="419">
        <v>4.8911477192972001E-2</v>
      </c>
      <c r="EC90" s="417">
        <v>7.3508599410722404</v>
      </c>
      <c r="ED90" s="419">
        <v>1.2173163432483001</v>
      </c>
      <c r="EE90" s="419">
        <v>4.9674270515497904E-3</v>
      </c>
      <c r="EF90" s="417">
        <v>0.455072492617414</v>
      </c>
      <c r="EG90" s="419">
        <v>0.68556921398901605</v>
      </c>
      <c r="EH90" s="419">
        <v>0</v>
      </c>
      <c r="EI90" s="417">
        <v>4.7493926457458098E-2</v>
      </c>
      <c r="EJ90" s="419">
        <v>0.109664706588397</v>
      </c>
      <c r="EK90" s="419">
        <v>0</v>
      </c>
      <c r="EL90" s="417">
        <v>0.241025149717187</v>
      </c>
      <c r="EM90" s="419">
        <v>0.58413962103133099</v>
      </c>
      <c r="EN90" s="419">
        <v>0</v>
      </c>
      <c r="EO90" s="417">
        <v>3.5687357036669101E-2</v>
      </c>
      <c r="EP90" s="419">
        <v>8.7804625088006599E-2</v>
      </c>
      <c r="EQ90" s="419">
        <v>0</v>
      </c>
      <c r="ER90" s="417">
        <v>8.0966344603171203E-2</v>
      </c>
      <c r="ES90" s="419">
        <v>0.20725298676106099</v>
      </c>
      <c r="ET90" s="419">
        <v>0</v>
      </c>
      <c r="EU90" s="417">
        <v>7.0991054852180798E-3</v>
      </c>
      <c r="EV90" s="419">
        <v>2.43681641281151E-2</v>
      </c>
      <c r="EW90" s="419">
        <v>0</v>
      </c>
      <c r="EX90" s="417">
        <v>2.6075667156505299E-2</v>
      </c>
      <c r="EY90" s="419">
        <v>0.123142936159258</v>
      </c>
      <c r="EZ90" s="419">
        <v>0</v>
      </c>
      <c r="FA90" s="420">
        <v>0</v>
      </c>
      <c r="FB90" s="419">
        <v>2.9119431915698799E-2</v>
      </c>
      <c r="FC90" s="419">
        <v>2.73541363922948E-3</v>
      </c>
      <c r="FD90" s="420">
        <v>0</v>
      </c>
      <c r="FE90" s="419">
        <v>6.6391486459579499E-2</v>
      </c>
      <c r="FF90" s="419">
        <v>0</v>
      </c>
      <c r="FG90" s="417">
        <v>9.4018046013476599</v>
      </c>
      <c r="FH90" s="419">
        <v>2.0719279455399899</v>
      </c>
      <c r="FI90" s="419">
        <v>2.2553722521915801E-2</v>
      </c>
      <c r="FJ90" s="420">
        <v>9.0496997362086197E-3</v>
      </c>
      <c r="FK90" s="419">
        <v>1.7527475597810899E-2</v>
      </c>
      <c r="FL90" s="419">
        <v>9.0496997362086197E-3</v>
      </c>
      <c r="FM90" s="417">
        <v>1.98696894095549E-2</v>
      </c>
      <c r="FN90" s="419">
        <v>5.3380302943825501E-2</v>
      </c>
      <c r="FO90" s="419">
        <v>0</v>
      </c>
      <c r="FP90" s="417">
        <v>3.8107861320106E-3</v>
      </c>
      <c r="FQ90" s="419">
        <v>2.07206563722654E-2</v>
      </c>
      <c r="FR90" s="419">
        <v>0</v>
      </c>
    </row>
    <row r="91" spans="2:174">
      <c r="B91" s="73" t="s">
        <v>17</v>
      </c>
      <c r="C91" s="73" t="s">
        <v>51</v>
      </c>
      <c r="D91" s="143" t="s">
        <v>116</v>
      </c>
      <c r="E91" s="73">
        <v>35.299999999999997</v>
      </c>
      <c r="F91" s="143">
        <v>206</v>
      </c>
      <c r="G91" s="397" t="s">
        <v>322</v>
      </c>
      <c r="H91" s="73" t="s">
        <v>99</v>
      </c>
      <c r="I91" s="416" t="s">
        <v>1174</v>
      </c>
      <c r="J91" s="416">
        <v>5</v>
      </c>
      <c r="K91" s="416" t="s">
        <v>1159</v>
      </c>
      <c r="L91" s="416" t="s">
        <v>1160</v>
      </c>
      <c r="M91" s="416" t="s">
        <v>12</v>
      </c>
      <c r="N91" s="73">
        <v>6.7</v>
      </c>
      <c r="P91" s="417">
        <v>1.3631584796421501</v>
      </c>
      <c r="Q91" s="418">
        <v>1.0786751850349401</v>
      </c>
      <c r="R91" s="418">
        <v>0.145959313581358</v>
      </c>
      <c r="S91" s="417">
        <v>7.1197011535666004</v>
      </c>
      <c r="T91" s="418">
        <v>6.5361107932137603</v>
      </c>
      <c r="U91" s="418">
        <v>2.3960340343428599</v>
      </c>
      <c r="V91" s="417">
        <v>56332.373561128297</v>
      </c>
      <c r="W91" s="418">
        <v>9040.8041917332503</v>
      </c>
      <c r="X91" s="418">
        <v>0.749869545498831</v>
      </c>
      <c r="Y91" s="417">
        <v>221.91462871418301</v>
      </c>
      <c r="Z91" s="418">
        <v>114.272506012203</v>
      </c>
      <c r="AA91" s="418">
        <v>1.9262474482609899</v>
      </c>
      <c r="AB91" s="417">
        <v>130868.83081297</v>
      </c>
      <c r="AC91" s="419">
        <v>10581.73818826</v>
      </c>
      <c r="AD91" s="419">
        <v>2.53424230334964</v>
      </c>
      <c r="AE91" s="417">
        <v>283826.544538758</v>
      </c>
      <c r="AF91" s="419">
        <v>17932.248375718002</v>
      </c>
      <c r="AG91" s="419">
        <v>364.78673617751599</v>
      </c>
      <c r="AH91" s="417">
        <v>94.924295124388493</v>
      </c>
      <c r="AI91" s="419">
        <v>222.567120722152</v>
      </c>
      <c r="AJ91" s="419">
        <v>6.6041222450511201</v>
      </c>
      <c r="AK91" s="417">
        <v>494.95384848346299</v>
      </c>
      <c r="AL91" s="419">
        <v>198.81892464714599</v>
      </c>
      <c r="AM91" s="419">
        <v>70.642378187168504</v>
      </c>
      <c r="AN91" s="417">
        <v>69.699796938023496</v>
      </c>
      <c r="AO91" s="419">
        <v>197.520569929841</v>
      </c>
      <c r="AP91" s="419">
        <v>141.30818614850401</v>
      </c>
      <c r="AQ91" s="417">
        <v>3259.68557726872</v>
      </c>
      <c r="AR91" s="419">
        <v>1643.4839937248801</v>
      </c>
      <c r="AS91" s="419">
        <v>1.81804221376727</v>
      </c>
      <c r="AT91" s="417">
        <v>44551.4922870226</v>
      </c>
      <c r="AU91" s="419">
        <v>6192.7146397332399</v>
      </c>
      <c r="AV91" s="419">
        <v>77.798587720320796</v>
      </c>
      <c r="AW91" s="417">
        <v>3.24188684093098</v>
      </c>
      <c r="AX91" s="419">
        <v>0.96972186512361402</v>
      </c>
      <c r="AY91" s="419">
        <v>0.34393355293622002</v>
      </c>
      <c r="AZ91" s="417">
        <v>951.22162959736102</v>
      </c>
      <c r="BA91" s="419">
        <v>3776.70792100371</v>
      </c>
      <c r="BB91" s="419">
        <v>1.4289859910293901</v>
      </c>
      <c r="BC91" s="417">
        <v>0.60403359992126604</v>
      </c>
      <c r="BD91" s="419">
        <v>1.54492200905029</v>
      </c>
      <c r="BE91" s="419">
        <v>0.31883894005220897</v>
      </c>
      <c r="BF91" s="420">
        <v>10.547921529557399</v>
      </c>
      <c r="BG91" s="419">
        <v>19.3476656860242</v>
      </c>
      <c r="BH91" s="419">
        <v>10.547921529557399</v>
      </c>
      <c r="BI91" s="417">
        <v>51.970121695878099</v>
      </c>
      <c r="BJ91" s="419">
        <v>92.772196414320902</v>
      </c>
      <c r="BK91" s="419">
        <v>0.506786873045876</v>
      </c>
      <c r="BL91" s="417">
        <v>4205.2174662342404</v>
      </c>
      <c r="BM91" s="419">
        <v>5661.6793829295402</v>
      </c>
      <c r="BN91" s="419">
        <v>2.82329010786041</v>
      </c>
      <c r="BO91" s="417">
        <v>3730.8571824706501</v>
      </c>
      <c r="BP91" s="419">
        <v>4575.3130850698399</v>
      </c>
      <c r="BQ91" s="419">
        <v>4.6795675345396601</v>
      </c>
      <c r="BR91" s="417">
        <v>0.49615642738917798</v>
      </c>
      <c r="BS91" s="419">
        <v>0.74403101899720403</v>
      </c>
      <c r="BT91" s="419">
        <v>1.44647706317374E-2</v>
      </c>
      <c r="BU91" s="420">
        <v>2.5246681082390601</v>
      </c>
      <c r="BV91" s="419">
        <v>2.6969810820582301</v>
      </c>
      <c r="BW91" s="419">
        <v>2.5246681082390601</v>
      </c>
      <c r="BX91" s="417">
        <v>1.02363064222519</v>
      </c>
      <c r="BY91" s="419">
        <v>0.57601727465399699</v>
      </c>
      <c r="BZ91" s="419">
        <v>0.14737183843093599</v>
      </c>
      <c r="CA91" s="417">
        <v>11.016880714699701</v>
      </c>
      <c r="CB91" s="419">
        <v>6.8464269431150502</v>
      </c>
      <c r="CC91" s="419">
        <v>0.48038550811695102</v>
      </c>
      <c r="CD91" s="417">
        <v>130.21303430772801</v>
      </c>
      <c r="CE91" s="419">
        <v>78.098877232474905</v>
      </c>
      <c r="CF91" s="419">
        <v>2.99931037135432E-2</v>
      </c>
      <c r="CG91" s="417">
        <v>1.1321502244791299</v>
      </c>
      <c r="CH91" s="419">
        <v>0.75647020003086296</v>
      </c>
      <c r="CI91" s="419">
        <v>0.32510201226948499</v>
      </c>
      <c r="CJ91" s="420">
        <v>0.14370020055628599</v>
      </c>
      <c r="CK91" s="419">
        <v>0.35669690716770602</v>
      </c>
      <c r="CL91" s="419">
        <v>0.14370020055628599</v>
      </c>
      <c r="CM91" s="417">
        <v>0.90935614270925902</v>
      </c>
      <c r="CN91" s="419">
        <v>0.67316849575020199</v>
      </c>
      <c r="CO91" s="419">
        <v>3.2363905295702301E-2</v>
      </c>
      <c r="CP91" s="417">
        <v>1028.6398963466199</v>
      </c>
      <c r="CQ91" s="419">
        <v>183.84831230817599</v>
      </c>
      <c r="CR91" s="419">
        <v>4.86448360053146E-2</v>
      </c>
      <c r="CS91" s="417">
        <v>0.40614378153536301</v>
      </c>
      <c r="CT91" s="419">
        <v>0.94700991017005098</v>
      </c>
      <c r="CU91" s="419">
        <v>1.3529224349535501E-2</v>
      </c>
      <c r="CV91" s="417">
        <v>2.1954332738578701</v>
      </c>
      <c r="CW91" s="419">
        <v>10.5557287660376</v>
      </c>
      <c r="CX91" s="419">
        <v>2.1534212057041702E-2</v>
      </c>
      <c r="CY91" s="417">
        <v>2.2456772768777702</v>
      </c>
      <c r="CZ91" s="419">
        <v>12.366773398235299</v>
      </c>
      <c r="DA91" s="419">
        <v>3.1245237275370199E-3</v>
      </c>
      <c r="DB91" s="417">
        <v>9.5642424173964E-2</v>
      </c>
      <c r="DC91" s="419">
        <v>0.179972848349226</v>
      </c>
      <c r="DD91" s="419">
        <v>0</v>
      </c>
      <c r="DE91" s="417">
        <v>0.108144131773091</v>
      </c>
      <c r="DF91" s="419">
        <v>0.16094936907176499</v>
      </c>
      <c r="DG91" s="419">
        <v>3.15790617842844E-2</v>
      </c>
      <c r="DH91" s="417">
        <v>3.1604573997050599E-2</v>
      </c>
      <c r="DI91" s="419">
        <v>8.1828277046716899E-2</v>
      </c>
      <c r="DJ91" s="419">
        <v>1.4288695589170499E-2</v>
      </c>
      <c r="DK91" s="417">
        <v>1764.8938786910701</v>
      </c>
      <c r="DL91" s="419">
        <v>1194.0719818197699</v>
      </c>
      <c r="DM91" s="419">
        <v>2.4860493568714899E-2</v>
      </c>
      <c r="DN91" s="417">
        <v>7.9330339430781001</v>
      </c>
      <c r="DO91" s="419">
        <v>2.6294028743986901</v>
      </c>
      <c r="DP91" s="419">
        <v>2.87015601851391E-3</v>
      </c>
      <c r="DQ91" s="417">
        <v>12.510269076424899</v>
      </c>
      <c r="DR91" s="419">
        <v>6.3327803954748498</v>
      </c>
      <c r="DS91" s="419">
        <v>2.9733173478615101E-3</v>
      </c>
      <c r="DT91" s="417">
        <v>1.1002970768821601</v>
      </c>
      <c r="DU91" s="419">
        <v>0.72104765742426702</v>
      </c>
      <c r="DV91" s="419">
        <v>4.1204324837520899E-3</v>
      </c>
      <c r="DW91" s="417">
        <v>3.2166179147746501</v>
      </c>
      <c r="DX91" s="419">
        <v>2.19795427329383</v>
      </c>
      <c r="DY91" s="419">
        <v>0</v>
      </c>
      <c r="DZ91" s="417">
        <v>0.38002034446961203</v>
      </c>
      <c r="EA91" s="419">
        <v>0.58328203085584895</v>
      </c>
      <c r="EB91" s="419">
        <v>4.8911477192972001E-2</v>
      </c>
      <c r="EC91" s="417">
        <v>7.7439626254430998</v>
      </c>
      <c r="ED91" s="419">
        <v>1.39857061491149</v>
      </c>
      <c r="EE91" s="419">
        <v>4.9674270515497904E-3</v>
      </c>
      <c r="EF91" s="417">
        <v>0.25679144424898798</v>
      </c>
      <c r="EG91" s="419">
        <v>0.42168168833125402</v>
      </c>
      <c r="EH91" s="419">
        <v>0</v>
      </c>
      <c r="EI91" s="417">
        <v>2.77545570317922E-2</v>
      </c>
      <c r="EJ91" s="419">
        <v>8.1384791418188093E-2</v>
      </c>
      <c r="EK91" s="419">
        <v>0</v>
      </c>
      <c r="EL91" s="417">
        <v>0.117020634052158</v>
      </c>
      <c r="EM91" s="419">
        <v>0.38765210374798498</v>
      </c>
      <c r="EN91" s="419">
        <v>0</v>
      </c>
      <c r="EO91" s="417">
        <v>1.10401344515963E-2</v>
      </c>
      <c r="EP91" s="419">
        <v>3.5797133869788E-2</v>
      </c>
      <c r="EQ91" s="419">
        <v>0</v>
      </c>
      <c r="ER91" s="417">
        <v>2.55101905902828E-2</v>
      </c>
      <c r="ES91" s="419">
        <v>8.6113463840429796E-2</v>
      </c>
      <c r="ET91" s="419">
        <v>0</v>
      </c>
      <c r="EU91" s="417">
        <v>3.1482341723054002E-3</v>
      </c>
      <c r="EV91" s="419">
        <v>1.7513517641787799E-2</v>
      </c>
      <c r="EW91" s="419">
        <v>0</v>
      </c>
      <c r="EX91" s="417">
        <v>1.5648014962469099E-2</v>
      </c>
      <c r="EY91" s="419">
        <v>7.0377949181938501E-2</v>
      </c>
      <c r="EZ91" s="419">
        <v>0</v>
      </c>
      <c r="FA91" s="420">
        <v>0</v>
      </c>
      <c r="FB91" s="419">
        <v>2.5194347358281601E-2</v>
      </c>
      <c r="FC91" s="419">
        <v>2.73541363922948E-3</v>
      </c>
      <c r="FD91" s="420">
        <v>0</v>
      </c>
      <c r="FE91" s="419">
        <v>6.1007506769085999E-2</v>
      </c>
      <c r="FF91" s="419">
        <v>0</v>
      </c>
      <c r="FG91" s="417">
        <v>10.9501673010486</v>
      </c>
      <c r="FH91" s="419">
        <v>2.52716020513571</v>
      </c>
      <c r="FI91" s="419">
        <v>2.2553722521915801E-2</v>
      </c>
      <c r="FJ91" s="420">
        <v>9.0496997362086197E-3</v>
      </c>
      <c r="FK91" s="419">
        <v>1.7310759780247299E-2</v>
      </c>
      <c r="FL91" s="419">
        <v>9.0496997362086197E-3</v>
      </c>
      <c r="FM91" s="417">
        <v>1.1230493535572801E-2</v>
      </c>
      <c r="FN91" s="419">
        <v>3.8463737524481199E-2</v>
      </c>
      <c r="FO91" s="419">
        <v>0</v>
      </c>
      <c r="FP91" s="417">
        <v>1.4654746917710101E-3</v>
      </c>
      <c r="FQ91" s="419">
        <v>1.4327485305115101E-2</v>
      </c>
      <c r="FR91" s="419">
        <v>0</v>
      </c>
    </row>
    <row r="92" spans="2:174">
      <c r="B92" s="73" t="s">
        <v>17</v>
      </c>
      <c r="C92" s="73" t="s">
        <v>51</v>
      </c>
      <c r="D92" s="143" t="s">
        <v>116</v>
      </c>
      <c r="E92" s="143">
        <v>35.299999999999997</v>
      </c>
      <c r="F92" s="143">
        <v>206</v>
      </c>
      <c r="G92" s="397" t="s">
        <v>322</v>
      </c>
      <c r="H92" s="73" t="s">
        <v>99</v>
      </c>
      <c r="I92" s="416" t="s">
        <v>1175</v>
      </c>
      <c r="J92" s="416">
        <v>6</v>
      </c>
      <c r="K92" s="416" t="s">
        <v>1159</v>
      </c>
      <c r="L92" s="416" t="s">
        <v>1160</v>
      </c>
      <c r="M92" s="421" t="s">
        <v>32</v>
      </c>
      <c r="N92" s="73">
        <v>6.7</v>
      </c>
      <c r="P92" s="417">
        <v>6.1246158303071496</v>
      </c>
      <c r="Q92" s="418">
        <v>2.7360425184459798</v>
      </c>
      <c r="R92" s="418">
        <v>0.13096528099416799</v>
      </c>
      <c r="S92" s="417">
        <v>39.166387242818402</v>
      </c>
      <c r="T92" s="418">
        <v>33.335448967062298</v>
      </c>
      <c r="U92" s="418">
        <v>2.5814524462762498</v>
      </c>
      <c r="V92" s="417">
        <v>43865.949262681301</v>
      </c>
      <c r="W92" s="418">
        <v>4226.8241261441599</v>
      </c>
      <c r="X92" s="418">
        <v>0.82504330015101002</v>
      </c>
      <c r="Y92" s="417">
        <v>154.52493863568299</v>
      </c>
      <c r="Z92" s="418">
        <v>88.743069751130903</v>
      </c>
      <c r="AA92" s="418">
        <v>1.89809774987387</v>
      </c>
      <c r="AB92" s="417">
        <v>150738.475424406</v>
      </c>
      <c r="AC92" s="419">
        <v>4507.4998301999804</v>
      </c>
      <c r="AD92" s="419">
        <v>4.0205927038063898</v>
      </c>
      <c r="AE92" s="417">
        <v>266188.193647112</v>
      </c>
      <c r="AF92" s="419">
        <v>7055.6619066193698</v>
      </c>
      <c r="AG92" s="419">
        <v>498.434489795552</v>
      </c>
      <c r="AH92" s="417">
        <v>45.787850699766203</v>
      </c>
      <c r="AI92" s="419">
        <v>25.659984233109299</v>
      </c>
      <c r="AJ92" s="419">
        <v>8.0143264276436206</v>
      </c>
      <c r="AK92" s="417">
        <v>629.60923272569596</v>
      </c>
      <c r="AL92" s="419">
        <v>232.72197800493501</v>
      </c>
      <c r="AM92" s="419">
        <v>66.747449705404804</v>
      </c>
      <c r="AN92" s="417">
        <v>152.16641756381901</v>
      </c>
      <c r="AO92" s="419">
        <v>373.46908832994598</v>
      </c>
      <c r="AP92" s="419">
        <v>130.408953456029</v>
      </c>
      <c r="AQ92" s="417">
        <v>13947.746306601401</v>
      </c>
      <c r="AR92" s="419">
        <v>3834.4742976190801</v>
      </c>
      <c r="AS92" s="419">
        <v>3.1063312351659</v>
      </c>
      <c r="AT92" s="417">
        <v>59106.2545271485</v>
      </c>
      <c r="AU92" s="419">
        <v>5753.22490012452</v>
      </c>
      <c r="AV92" s="419">
        <v>91.945804758572805</v>
      </c>
      <c r="AW92" s="417">
        <v>3.1920179027325801</v>
      </c>
      <c r="AX92" s="419">
        <v>1.42629657880467</v>
      </c>
      <c r="AY92" s="419">
        <v>0.44358228836975899</v>
      </c>
      <c r="AZ92" s="417">
        <v>342.76138600579799</v>
      </c>
      <c r="BA92" s="419">
        <v>127.515623417982</v>
      </c>
      <c r="BB92" s="419">
        <v>1.3287718922432099</v>
      </c>
      <c r="BC92" s="420">
        <v>0.33512462341608001</v>
      </c>
      <c r="BD92" s="419">
        <v>1.4117419750364599</v>
      </c>
      <c r="BE92" s="419">
        <v>0.33512462341608001</v>
      </c>
      <c r="BF92" s="420">
        <v>22.830911678217898</v>
      </c>
      <c r="BG92" s="419">
        <v>18.227663874173999</v>
      </c>
      <c r="BH92" s="419">
        <v>22.830911678217898</v>
      </c>
      <c r="BI92" s="417">
        <v>66.076140396859103</v>
      </c>
      <c r="BJ92" s="419">
        <v>47.5895694682102</v>
      </c>
      <c r="BK92" s="419">
        <v>0.68471359276883903</v>
      </c>
      <c r="BL92" s="417">
        <v>3115.4265341923101</v>
      </c>
      <c r="BM92" s="419">
        <v>659.76517496745896</v>
      </c>
      <c r="BN92" s="419">
        <v>3.0119916607109798</v>
      </c>
      <c r="BO92" s="417">
        <v>2746.1830728798</v>
      </c>
      <c r="BP92" s="419">
        <v>571.31383279566205</v>
      </c>
      <c r="BQ92" s="419">
        <v>4.4343240813929903</v>
      </c>
      <c r="BR92" s="417">
        <v>0.29382441840943102</v>
      </c>
      <c r="BS92" s="419">
        <v>0.280316671796075</v>
      </c>
      <c r="BT92" s="419">
        <v>1.82064404798634E-2</v>
      </c>
      <c r="BU92" s="420">
        <v>2.1924694549055799</v>
      </c>
      <c r="BV92" s="419">
        <v>3.8426849198793001</v>
      </c>
      <c r="BW92" s="419">
        <v>2.1924694549055799</v>
      </c>
      <c r="BX92" s="417">
        <v>0.80154422992423802</v>
      </c>
      <c r="BY92" s="419">
        <v>0.72599418546124095</v>
      </c>
      <c r="BZ92" s="419">
        <v>0.15090022623369301</v>
      </c>
      <c r="CA92" s="417">
        <v>8.8804079243185701</v>
      </c>
      <c r="CB92" s="419">
        <v>1.7192843322514899</v>
      </c>
      <c r="CC92" s="419">
        <v>0.52331962643223995</v>
      </c>
      <c r="CD92" s="417">
        <v>83.417682513684298</v>
      </c>
      <c r="CE92" s="419">
        <v>15.3261137675489</v>
      </c>
      <c r="CF92" s="419">
        <v>3.96884807460346E-2</v>
      </c>
      <c r="CG92" s="417">
        <v>1.3005479037605201</v>
      </c>
      <c r="CH92" s="419">
        <v>0.847668692162173</v>
      </c>
      <c r="CI92" s="419">
        <v>0.27456816057498401</v>
      </c>
      <c r="CJ92" s="420">
        <v>0.16300538523802099</v>
      </c>
      <c r="CK92" s="419">
        <v>0.33127336261523399</v>
      </c>
      <c r="CL92" s="419">
        <v>0.16300538523802099</v>
      </c>
      <c r="CM92" s="417">
        <v>12.9574895235395</v>
      </c>
      <c r="CN92" s="419">
        <v>5.4114381591833096</v>
      </c>
      <c r="CO92" s="419">
        <v>3.4694702747001802E-2</v>
      </c>
      <c r="CP92" s="417">
        <v>984.86311278753101</v>
      </c>
      <c r="CQ92" s="419">
        <v>86.890645158413605</v>
      </c>
      <c r="CR92" s="419">
        <v>4.0481983387166701E-2</v>
      </c>
      <c r="CS92" s="417">
        <v>0.58340343550593798</v>
      </c>
      <c r="CT92" s="419">
        <v>0.415109157372691</v>
      </c>
      <c r="CU92" s="419">
        <v>1.8207077954169301E-2</v>
      </c>
      <c r="CV92" s="417">
        <v>0.80387314713971803</v>
      </c>
      <c r="CW92" s="419">
        <v>0.85214431415023295</v>
      </c>
      <c r="CX92" s="419">
        <v>2.8833572893956501E-2</v>
      </c>
      <c r="CY92" s="417">
        <v>6.3534000880465999E-2</v>
      </c>
      <c r="CZ92" s="419">
        <v>0.111919498813429</v>
      </c>
      <c r="DA92" s="419">
        <v>4.3923895399619502E-3</v>
      </c>
      <c r="DB92" s="417">
        <v>0.11464958599790299</v>
      </c>
      <c r="DC92" s="419">
        <v>0.33343477194153798</v>
      </c>
      <c r="DD92" s="419">
        <v>3.1574791656239998E-2</v>
      </c>
      <c r="DE92" s="417">
        <v>0.13413667156937301</v>
      </c>
      <c r="DF92" s="419">
        <v>0.20085347323865199</v>
      </c>
      <c r="DG92" s="419">
        <v>3.7990863447130603E-2</v>
      </c>
      <c r="DH92" s="420">
        <v>3.5941917366914003E-2</v>
      </c>
      <c r="DI92" s="419">
        <v>5.4100899427457799E-2</v>
      </c>
      <c r="DJ92" s="419">
        <v>3.5941917366914003E-2</v>
      </c>
      <c r="DK92" s="417">
        <v>857.310132840606</v>
      </c>
      <c r="DL92" s="419">
        <v>212.85037209367201</v>
      </c>
      <c r="DM92" s="419">
        <v>0</v>
      </c>
      <c r="DN92" s="417">
        <v>6.7643292839892304</v>
      </c>
      <c r="DO92" s="419">
        <v>1.2963828587088599</v>
      </c>
      <c r="DP92" s="419">
        <v>0</v>
      </c>
      <c r="DQ92" s="417">
        <v>11.4189850064722</v>
      </c>
      <c r="DR92" s="419">
        <v>2.09243851777109</v>
      </c>
      <c r="DS92" s="419">
        <v>0</v>
      </c>
      <c r="DT92" s="417">
        <v>1.09813924597984</v>
      </c>
      <c r="DU92" s="419">
        <v>0.23924684095906101</v>
      </c>
      <c r="DV92" s="419">
        <v>3.4441368341353099E-3</v>
      </c>
      <c r="DW92" s="417">
        <v>4.0629371869887603</v>
      </c>
      <c r="DX92" s="419">
        <v>1.38612950710077</v>
      </c>
      <c r="DY92" s="419">
        <v>1.97322084418745E-2</v>
      </c>
      <c r="DZ92" s="417">
        <v>0.59316063376083805</v>
      </c>
      <c r="EA92" s="419">
        <v>0.460818491698267</v>
      </c>
      <c r="EB92" s="419">
        <v>1.70542497194663E-2</v>
      </c>
      <c r="EC92" s="417">
        <v>7.0487018596007003</v>
      </c>
      <c r="ED92" s="419">
        <v>1.4356734430031199</v>
      </c>
      <c r="EE92" s="419">
        <v>4.9977790236997097E-3</v>
      </c>
      <c r="EF92" s="417">
        <v>0.34422243454950302</v>
      </c>
      <c r="EG92" s="419">
        <v>0.52922851077436806</v>
      </c>
      <c r="EH92" s="419">
        <v>0</v>
      </c>
      <c r="EI92" s="417">
        <v>2.1085157761499999E-2</v>
      </c>
      <c r="EJ92" s="419">
        <v>6.05968891655509E-2</v>
      </c>
      <c r="EK92" s="419">
        <v>2.6690623318327898E-3</v>
      </c>
      <c r="EL92" s="417">
        <v>0.125202193170458</v>
      </c>
      <c r="EM92" s="419">
        <v>0.24606838225277999</v>
      </c>
      <c r="EN92" s="419">
        <v>1.8821030309861798E-2</v>
      </c>
      <c r="EO92" s="417">
        <v>1.50721903239899E-2</v>
      </c>
      <c r="EP92" s="419">
        <v>2.89205550457966E-2</v>
      </c>
      <c r="EQ92" s="419">
        <v>0</v>
      </c>
      <c r="ER92" s="417">
        <v>6.7975297384014199E-2</v>
      </c>
      <c r="ES92" s="419">
        <v>0.123760755144664</v>
      </c>
      <c r="ET92" s="419">
        <v>1.2350644261233701E-2</v>
      </c>
      <c r="EU92" s="417">
        <v>0</v>
      </c>
      <c r="EV92" s="419">
        <v>0</v>
      </c>
      <c r="EW92" s="419">
        <v>0</v>
      </c>
      <c r="EX92" s="417">
        <v>3.6264566346535701E-2</v>
      </c>
      <c r="EY92" s="419">
        <v>0.124407260456195</v>
      </c>
      <c r="EZ92" s="419">
        <v>0</v>
      </c>
      <c r="FA92" s="420">
        <v>0</v>
      </c>
      <c r="FB92" s="419">
        <v>3.4324390006832397E-5</v>
      </c>
      <c r="FC92" s="419">
        <v>0</v>
      </c>
      <c r="FD92" s="420">
        <v>0</v>
      </c>
      <c r="FE92" s="419">
        <v>0</v>
      </c>
      <c r="FF92" s="419">
        <v>0</v>
      </c>
      <c r="FG92" s="417">
        <v>10.272877447253199</v>
      </c>
      <c r="FH92" s="419">
        <v>2.2050084274241102</v>
      </c>
      <c r="FI92" s="419">
        <v>3.24030751828802E-2</v>
      </c>
      <c r="FJ92" s="420">
        <v>1.3604351885997E-2</v>
      </c>
      <c r="FK92" s="419">
        <v>1.6522460259638501E-4</v>
      </c>
      <c r="FL92" s="419">
        <v>1.3604351885997E-2</v>
      </c>
      <c r="FM92" s="417">
        <v>2.7362118805239501E-2</v>
      </c>
      <c r="FN92" s="419">
        <v>9.5783203008332304E-2</v>
      </c>
      <c r="FO92" s="419">
        <v>4.4777854860583296E-3</v>
      </c>
      <c r="FP92" s="420">
        <v>0</v>
      </c>
      <c r="FQ92" s="419">
        <v>0</v>
      </c>
      <c r="FR92" s="419">
        <v>0</v>
      </c>
    </row>
    <row r="93" spans="2:174">
      <c r="B93" s="73" t="s">
        <v>17</v>
      </c>
      <c r="C93" s="73" t="s">
        <v>51</v>
      </c>
      <c r="D93" s="143" t="s">
        <v>116</v>
      </c>
      <c r="E93" s="73">
        <v>35.299999999999997</v>
      </c>
      <c r="F93" s="143">
        <v>206</v>
      </c>
      <c r="G93" s="397" t="s">
        <v>322</v>
      </c>
      <c r="H93" s="73" t="s">
        <v>99</v>
      </c>
      <c r="I93" s="416" t="s">
        <v>1175</v>
      </c>
      <c r="J93" s="416">
        <v>6</v>
      </c>
      <c r="K93" s="416" t="s">
        <v>1159</v>
      </c>
      <c r="L93" s="416" t="s">
        <v>1161</v>
      </c>
      <c r="M93" s="421" t="s">
        <v>32</v>
      </c>
      <c r="N93" s="73">
        <v>6.7</v>
      </c>
      <c r="P93" s="417">
        <v>2.8960665745022802</v>
      </c>
      <c r="Q93" s="418">
        <v>1.25701089991777</v>
      </c>
      <c r="R93" s="418">
        <v>0.13096528099416799</v>
      </c>
      <c r="S93" s="417">
        <v>9.6956393899057698</v>
      </c>
      <c r="T93" s="418">
        <v>7.2601932252676704</v>
      </c>
      <c r="U93" s="418">
        <v>2.5814524462762498</v>
      </c>
      <c r="V93" s="417">
        <v>45952.4178946143</v>
      </c>
      <c r="W93" s="418">
        <v>2650.0311046230099</v>
      </c>
      <c r="X93" s="418">
        <v>0.82504330015101002</v>
      </c>
      <c r="Y93" s="417">
        <v>317.491079157706</v>
      </c>
      <c r="Z93" s="418">
        <v>232.23118408263099</v>
      </c>
      <c r="AA93" s="418">
        <v>1.89809774987387</v>
      </c>
      <c r="AB93" s="417">
        <v>149867.74295984799</v>
      </c>
      <c r="AC93" s="419">
        <v>3933.8503792941801</v>
      </c>
      <c r="AD93" s="419">
        <v>4.0205927038063898</v>
      </c>
      <c r="AE93" s="417">
        <v>260426.064406669</v>
      </c>
      <c r="AF93" s="419">
        <v>5010.8417406716599</v>
      </c>
      <c r="AG93" s="419">
        <v>498.434489795552</v>
      </c>
      <c r="AH93" s="417">
        <v>47.534884018173898</v>
      </c>
      <c r="AI93" s="419">
        <v>15.5001731334866</v>
      </c>
      <c r="AJ93" s="419">
        <v>8.0143264276436206</v>
      </c>
      <c r="AK93" s="417">
        <v>600.35834797712005</v>
      </c>
      <c r="AL93" s="419">
        <v>244.866989975525</v>
      </c>
      <c r="AM93" s="419">
        <v>66.747449705404804</v>
      </c>
      <c r="AN93" s="420">
        <v>130.408953456029</v>
      </c>
      <c r="AO93" s="419">
        <v>429.001661334554</v>
      </c>
      <c r="AP93" s="419">
        <v>130.408953456029</v>
      </c>
      <c r="AQ93" s="417">
        <v>2883.7652740234998</v>
      </c>
      <c r="AR93" s="419">
        <v>163.051049851545</v>
      </c>
      <c r="AS93" s="419">
        <v>3.1063312351659</v>
      </c>
      <c r="AT93" s="417">
        <v>65572.264656112398</v>
      </c>
      <c r="AU93" s="419">
        <v>2850.6538442153101</v>
      </c>
      <c r="AV93" s="419">
        <v>91.945804758572805</v>
      </c>
      <c r="AW93" s="417">
        <v>3.2851846924576602</v>
      </c>
      <c r="AX93" s="419">
        <v>1.02655113705087</v>
      </c>
      <c r="AY93" s="419">
        <v>0.44358228836975899</v>
      </c>
      <c r="AZ93" s="417">
        <v>408.36778489398699</v>
      </c>
      <c r="BA93" s="419">
        <v>210.456697944571</v>
      </c>
      <c r="BB93" s="419">
        <v>1.3287718922432099</v>
      </c>
      <c r="BC93" s="420">
        <v>0.33512462341608001</v>
      </c>
      <c r="BD93" s="419">
        <v>0.47182065396347</v>
      </c>
      <c r="BE93" s="419">
        <v>0.33512462341608001</v>
      </c>
      <c r="BF93" s="420">
        <v>22.830911678217898</v>
      </c>
      <c r="BG93" s="419">
        <v>23.778303173526901</v>
      </c>
      <c r="BH93" s="419">
        <v>22.830911678217898</v>
      </c>
      <c r="BI93" s="417">
        <v>35.864226326664202</v>
      </c>
      <c r="BJ93" s="419">
        <v>14.2484016726756</v>
      </c>
      <c r="BK93" s="419">
        <v>0.68471359276883903</v>
      </c>
      <c r="BL93" s="417">
        <v>4719.8303855414297</v>
      </c>
      <c r="BM93" s="419">
        <v>2362.4239169073098</v>
      </c>
      <c r="BN93" s="419">
        <v>3.0119916607109798</v>
      </c>
      <c r="BO93" s="417">
        <v>4175.14172739073</v>
      </c>
      <c r="BP93" s="419">
        <v>1967.4067950933199</v>
      </c>
      <c r="BQ93" s="419">
        <v>4.4343240813929903</v>
      </c>
      <c r="BR93" s="417">
        <v>0.53039173085671698</v>
      </c>
      <c r="BS93" s="419">
        <v>0.73731206231511204</v>
      </c>
      <c r="BT93" s="419">
        <v>1.82064404798634E-2</v>
      </c>
      <c r="BU93" s="420">
        <v>2.1924694549055799</v>
      </c>
      <c r="BV93" s="419">
        <v>5.3599432475794</v>
      </c>
      <c r="BW93" s="419">
        <v>2.1924694549055799</v>
      </c>
      <c r="BX93" s="417">
        <v>0.80028852913347803</v>
      </c>
      <c r="BY93" s="419">
        <v>0.48384300337416802</v>
      </c>
      <c r="BZ93" s="419">
        <v>0.15090022623369301</v>
      </c>
      <c r="CA93" s="417">
        <v>11.392190068156401</v>
      </c>
      <c r="CB93" s="419">
        <v>6.4620731668579596</v>
      </c>
      <c r="CC93" s="419">
        <v>0.52331962643223995</v>
      </c>
      <c r="CD93" s="417">
        <v>67.317429349643106</v>
      </c>
      <c r="CE93" s="419">
        <v>5.2005959975197502</v>
      </c>
      <c r="CF93" s="419">
        <v>3.96884807460346E-2</v>
      </c>
      <c r="CG93" s="417">
        <v>1.2966196672061301</v>
      </c>
      <c r="CH93" s="419">
        <v>0.77357758029624601</v>
      </c>
      <c r="CI93" s="419">
        <v>0.27456816057498401</v>
      </c>
      <c r="CJ93" s="420">
        <v>0.16300538523802099</v>
      </c>
      <c r="CK93" s="419">
        <v>0.34464758757736902</v>
      </c>
      <c r="CL93" s="419">
        <v>0.16300538523802099</v>
      </c>
      <c r="CM93" s="417">
        <v>0.61432926238271901</v>
      </c>
      <c r="CN93" s="419">
        <v>0.68532138031177803</v>
      </c>
      <c r="CO93" s="419">
        <v>3.4694702747001802E-2</v>
      </c>
      <c r="CP93" s="417">
        <v>961.68932040141704</v>
      </c>
      <c r="CQ93" s="419">
        <v>58.468325466422201</v>
      </c>
      <c r="CR93" s="419">
        <v>4.0481983387166701E-2</v>
      </c>
      <c r="CS93" s="417">
        <v>0.55903515614728705</v>
      </c>
      <c r="CT93" s="419">
        <v>0.23542276782535401</v>
      </c>
      <c r="CU93" s="419">
        <v>1.8207077954169301E-2</v>
      </c>
      <c r="CV93" s="417">
        <v>1.26984692844478</v>
      </c>
      <c r="CW93" s="419">
        <v>2.2849329161099101</v>
      </c>
      <c r="CX93" s="419">
        <v>2.8833572893956501E-2</v>
      </c>
      <c r="CY93" s="417">
        <v>0.32960062881862201</v>
      </c>
      <c r="CZ93" s="419">
        <v>0.55353169080151998</v>
      </c>
      <c r="DA93" s="419">
        <v>4.3923895399619502E-3</v>
      </c>
      <c r="DB93" s="417">
        <v>6.2589997576369294E-2</v>
      </c>
      <c r="DC93" s="419">
        <v>0.22058135344458901</v>
      </c>
      <c r="DD93" s="419">
        <v>3.1574791656239998E-2</v>
      </c>
      <c r="DE93" s="417">
        <v>7.3246043955164694E-2</v>
      </c>
      <c r="DF93" s="419">
        <v>0.20013780873425499</v>
      </c>
      <c r="DG93" s="419">
        <v>3.7990863447130603E-2</v>
      </c>
      <c r="DH93" s="420">
        <v>3.5941917366914003E-2</v>
      </c>
      <c r="DI93" s="419">
        <v>9.8117844795730894E-2</v>
      </c>
      <c r="DJ93" s="419">
        <v>3.5941917366914003E-2</v>
      </c>
      <c r="DK93" s="417">
        <v>587.00547335321903</v>
      </c>
      <c r="DL93" s="419">
        <v>74.134476602512905</v>
      </c>
      <c r="DM93" s="419">
        <v>0</v>
      </c>
      <c r="DN93" s="417">
        <v>6.2209655956561196</v>
      </c>
      <c r="DO93" s="419">
        <v>0.78897755713904205</v>
      </c>
      <c r="DP93" s="419">
        <v>0</v>
      </c>
      <c r="DQ93" s="417">
        <v>10.914054970615799</v>
      </c>
      <c r="DR93" s="419">
        <v>1.0468963305224199</v>
      </c>
      <c r="DS93" s="419">
        <v>0</v>
      </c>
      <c r="DT93" s="417">
        <v>1.1661403043616401</v>
      </c>
      <c r="DU93" s="419">
        <v>0.402352129376784</v>
      </c>
      <c r="DV93" s="419">
        <v>3.4441368341353099E-3</v>
      </c>
      <c r="DW93" s="417">
        <v>3.6061368586671501</v>
      </c>
      <c r="DX93" s="419">
        <v>1.8386733531955799</v>
      </c>
      <c r="DY93" s="419">
        <v>1.97322084418745E-2</v>
      </c>
      <c r="DZ93" s="417">
        <v>0.46091596293595399</v>
      </c>
      <c r="EA93" s="419">
        <v>0.50091833589856105</v>
      </c>
      <c r="EB93" s="419">
        <v>1.70542497194663E-2</v>
      </c>
      <c r="EC93" s="417">
        <v>6.8135093189303504</v>
      </c>
      <c r="ED93" s="419">
        <v>1.21295376024032</v>
      </c>
      <c r="EE93" s="419">
        <v>4.9977790236997097E-3</v>
      </c>
      <c r="EF93" s="417">
        <v>0.37301859608318899</v>
      </c>
      <c r="EG93" s="419">
        <v>0.53926195858610504</v>
      </c>
      <c r="EH93" s="419">
        <v>0</v>
      </c>
      <c r="EI93" s="417">
        <v>2.68949254034405E-2</v>
      </c>
      <c r="EJ93" s="419">
        <v>4.0934904080156903E-2</v>
      </c>
      <c r="EK93" s="419">
        <v>2.6690623318327898E-3</v>
      </c>
      <c r="EL93" s="417">
        <v>0.122379608412193</v>
      </c>
      <c r="EM93" s="419">
        <v>0.20195730526217401</v>
      </c>
      <c r="EN93" s="419">
        <v>1.8821030309861798E-2</v>
      </c>
      <c r="EO93" s="417">
        <v>1.6913461501442899E-2</v>
      </c>
      <c r="EP93" s="419">
        <v>3.27382087806012E-2</v>
      </c>
      <c r="EQ93" s="419">
        <v>0</v>
      </c>
      <c r="ER93" s="417">
        <v>5.9159676235545203E-2</v>
      </c>
      <c r="ES93" s="419">
        <v>0.13612844307508401</v>
      </c>
      <c r="ET93" s="419">
        <v>1.2350644261233701E-2</v>
      </c>
      <c r="EU93" s="417">
        <v>0</v>
      </c>
      <c r="EV93" s="419">
        <v>0</v>
      </c>
      <c r="EW93" s="419">
        <v>0</v>
      </c>
      <c r="EX93" s="417">
        <v>2.3785174774808501E-2</v>
      </c>
      <c r="EY93" s="419">
        <v>0.10028995035942399</v>
      </c>
      <c r="EZ93" s="419">
        <v>0</v>
      </c>
      <c r="FA93" s="420">
        <v>0</v>
      </c>
      <c r="FB93" s="419">
        <v>2.3036858760633602E-2</v>
      </c>
      <c r="FC93" s="419">
        <v>0</v>
      </c>
      <c r="FD93" s="420">
        <v>0</v>
      </c>
      <c r="FE93" s="419">
        <v>0</v>
      </c>
      <c r="FF93" s="419">
        <v>0</v>
      </c>
      <c r="FG93" s="417">
        <v>10.0043065062466</v>
      </c>
      <c r="FH93" s="419">
        <v>2.9719507912776302</v>
      </c>
      <c r="FI93" s="419">
        <v>3.24030751828802E-2</v>
      </c>
      <c r="FJ93" s="420">
        <v>1.3604351885997E-2</v>
      </c>
      <c r="FK93" s="419">
        <v>2.8128612926180799E-2</v>
      </c>
      <c r="FL93" s="419">
        <v>1.3604351885997E-2</v>
      </c>
      <c r="FM93" s="417">
        <v>3.0178968934565301E-2</v>
      </c>
      <c r="FN93" s="419">
        <v>6.9224784296265898E-2</v>
      </c>
      <c r="FO93" s="419">
        <v>4.4777854860583296E-3</v>
      </c>
      <c r="FP93" s="417">
        <v>3.82878125009846E-3</v>
      </c>
      <c r="FQ93" s="419">
        <v>2.4215338825715901E-2</v>
      </c>
      <c r="FR93" s="419">
        <v>0</v>
      </c>
    </row>
    <row r="94" spans="2:174">
      <c r="B94" s="73" t="s">
        <v>17</v>
      </c>
      <c r="C94" s="73" t="s">
        <v>51</v>
      </c>
      <c r="D94" s="143" t="s">
        <v>116</v>
      </c>
      <c r="E94" s="143">
        <v>35.299999999999997</v>
      </c>
      <c r="F94" s="143">
        <v>206</v>
      </c>
      <c r="G94" s="397" t="s">
        <v>322</v>
      </c>
      <c r="H94" s="73" t="s">
        <v>99</v>
      </c>
      <c r="I94" s="416" t="s">
        <v>1175</v>
      </c>
      <c r="J94" s="416">
        <v>6</v>
      </c>
      <c r="K94" s="416" t="s">
        <v>1159</v>
      </c>
      <c r="L94" s="416" t="s">
        <v>1161</v>
      </c>
      <c r="M94" s="421" t="s">
        <v>32</v>
      </c>
      <c r="N94" s="73">
        <v>6.7</v>
      </c>
      <c r="P94" s="417">
        <v>21.127265281928199</v>
      </c>
      <c r="Q94" s="418">
        <v>30.009247203357098</v>
      </c>
      <c r="R94" s="418">
        <v>0.13096528099416799</v>
      </c>
      <c r="S94" s="417">
        <v>41.459952982519397</v>
      </c>
      <c r="T94" s="418">
        <v>63.533464233274699</v>
      </c>
      <c r="U94" s="418">
        <v>2.5814524462762498</v>
      </c>
      <c r="V94" s="417">
        <v>44497.247980918699</v>
      </c>
      <c r="W94" s="418">
        <v>4851.4331943819398</v>
      </c>
      <c r="X94" s="418">
        <v>0.82504330015101002</v>
      </c>
      <c r="Y94" s="417">
        <v>1379.9808738286399</v>
      </c>
      <c r="Z94" s="418">
        <v>3425.4424421346998</v>
      </c>
      <c r="AA94" s="418">
        <v>1.89809774987387</v>
      </c>
      <c r="AB94" s="417">
        <v>148569.281162211</v>
      </c>
      <c r="AC94" s="419">
        <v>7421.7764341419697</v>
      </c>
      <c r="AD94" s="419">
        <v>4.0205927038063898</v>
      </c>
      <c r="AE94" s="417">
        <v>260166.91836522199</v>
      </c>
      <c r="AF94" s="419">
        <v>7652.5746504281597</v>
      </c>
      <c r="AG94" s="419">
        <v>498.434489795552</v>
      </c>
      <c r="AH94" s="417">
        <v>43.170407755032699</v>
      </c>
      <c r="AI94" s="419">
        <v>15.5469662295286</v>
      </c>
      <c r="AJ94" s="419">
        <v>8.0143264276436206</v>
      </c>
      <c r="AK94" s="417">
        <v>513.59255761453198</v>
      </c>
      <c r="AL94" s="419">
        <v>198.76758966987501</v>
      </c>
      <c r="AM94" s="419">
        <v>66.747449705404804</v>
      </c>
      <c r="AN94" s="420">
        <v>130.408953456029</v>
      </c>
      <c r="AO94" s="419">
        <v>240.81619672720299</v>
      </c>
      <c r="AP94" s="419">
        <v>130.408953456029</v>
      </c>
      <c r="AQ94" s="417">
        <v>5323.1654670894304</v>
      </c>
      <c r="AR94" s="419">
        <v>4953.2248995294303</v>
      </c>
      <c r="AS94" s="419">
        <v>3.1063312351659</v>
      </c>
      <c r="AT94" s="417">
        <v>64316.774589965898</v>
      </c>
      <c r="AU94" s="419">
        <v>5100.0298009727603</v>
      </c>
      <c r="AV94" s="419">
        <v>91.945804758572805</v>
      </c>
      <c r="AW94" s="417">
        <v>2.9975704291149299</v>
      </c>
      <c r="AX94" s="419">
        <v>1.24244189607289</v>
      </c>
      <c r="AY94" s="419">
        <v>0.44358228836975899</v>
      </c>
      <c r="AZ94" s="417">
        <v>347.03683686952502</v>
      </c>
      <c r="BA94" s="419">
        <v>165.56426750846799</v>
      </c>
      <c r="BB94" s="419">
        <v>1.3287718922432099</v>
      </c>
      <c r="BC94" s="420">
        <v>0.33512462341608001</v>
      </c>
      <c r="BD94" s="419">
        <v>0.67682065536642999</v>
      </c>
      <c r="BE94" s="419">
        <v>0.33512462341608001</v>
      </c>
      <c r="BF94" s="420">
        <v>22.830911678217898</v>
      </c>
      <c r="BG94" s="419">
        <v>23.51133312264</v>
      </c>
      <c r="BH94" s="419">
        <v>22.830911678217898</v>
      </c>
      <c r="BI94" s="417">
        <v>135.61385246125801</v>
      </c>
      <c r="BJ94" s="419">
        <v>208.14839726778999</v>
      </c>
      <c r="BK94" s="419">
        <v>0.68471359276883903</v>
      </c>
      <c r="BL94" s="417">
        <v>8385.9268246188603</v>
      </c>
      <c r="BM94" s="419">
        <v>16390.5700272022</v>
      </c>
      <c r="BN94" s="419">
        <v>3.0119916607109798</v>
      </c>
      <c r="BO94" s="417">
        <v>7329.9333923678296</v>
      </c>
      <c r="BP94" s="419">
        <v>14457.608619247299</v>
      </c>
      <c r="BQ94" s="419">
        <v>4.4343240813929903</v>
      </c>
      <c r="BR94" s="417">
        <v>0.48288441302887802</v>
      </c>
      <c r="BS94" s="419">
        <v>0.427938076885098</v>
      </c>
      <c r="BT94" s="419">
        <v>1.82064404798634E-2</v>
      </c>
      <c r="BU94" s="420">
        <v>2.1924694549055799</v>
      </c>
      <c r="BV94" s="419">
        <v>3.7084152533678298</v>
      </c>
      <c r="BW94" s="419">
        <v>2.1924694549055799</v>
      </c>
      <c r="BX94" s="417">
        <v>0.72466196578257402</v>
      </c>
      <c r="BY94" s="419">
        <v>0.55527648352307202</v>
      </c>
      <c r="BZ94" s="419">
        <v>0.15090022623369301</v>
      </c>
      <c r="CA94" s="417">
        <v>9.6838100309413093</v>
      </c>
      <c r="CB94" s="419">
        <v>4.55444701138134</v>
      </c>
      <c r="CC94" s="419">
        <v>0.52331962643223995</v>
      </c>
      <c r="CD94" s="417">
        <v>82.580386021395398</v>
      </c>
      <c r="CE94" s="419">
        <v>27.8364420508771</v>
      </c>
      <c r="CF94" s="419">
        <v>3.96884807460346E-2</v>
      </c>
      <c r="CG94" s="417">
        <v>1.1007790511573801</v>
      </c>
      <c r="CH94" s="419">
        <v>0.98286005340058302</v>
      </c>
      <c r="CI94" s="419">
        <v>0.27456816057498401</v>
      </c>
      <c r="CJ94" s="420">
        <v>0.16300538523802099</v>
      </c>
      <c r="CK94" s="419">
        <v>0.37896586232191598</v>
      </c>
      <c r="CL94" s="419">
        <v>0.16300538523802099</v>
      </c>
      <c r="CM94" s="417">
        <v>2.60576170676896</v>
      </c>
      <c r="CN94" s="419">
        <v>4.33903128083392</v>
      </c>
      <c r="CO94" s="419">
        <v>3.4694702747001802E-2</v>
      </c>
      <c r="CP94" s="417">
        <v>938.573585318798</v>
      </c>
      <c r="CQ94" s="419">
        <v>104.45091417611</v>
      </c>
      <c r="CR94" s="419">
        <v>4.0481983387166701E-2</v>
      </c>
      <c r="CS94" s="417">
        <v>0.60484717733581495</v>
      </c>
      <c r="CT94" s="419">
        <v>0.28488159502480698</v>
      </c>
      <c r="CU94" s="419">
        <v>1.8207077954169301E-2</v>
      </c>
      <c r="CV94" s="417">
        <v>0.83272862909877898</v>
      </c>
      <c r="CW94" s="419">
        <v>0.94216613358066204</v>
      </c>
      <c r="CX94" s="419">
        <v>2.8833572893956501E-2</v>
      </c>
      <c r="CY94" s="417">
        <v>9.9556326633036998E-2</v>
      </c>
      <c r="CZ94" s="419">
        <v>0.17035887429306701</v>
      </c>
      <c r="DA94" s="419">
        <v>4.3923895399619502E-3</v>
      </c>
      <c r="DB94" s="417">
        <v>3.1747864683828397E-2</v>
      </c>
      <c r="DC94" s="419">
        <v>0.13422729168685901</v>
      </c>
      <c r="DD94" s="419">
        <v>3.1574791656239998E-2</v>
      </c>
      <c r="DE94" s="417">
        <v>4.93493928424402E-2</v>
      </c>
      <c r="DF94" s="419">
        <v>0.13997632841539201</v>
      </c>
      <c r="DG94" s="419">
        <v>3.7990863447130603E-2</v>
      </c>
      <c r="DH94" s="420">
        <v>3.5941917366914003E-2</v>
      </c>
      <c r="DI94" s="419">
        <v>8.5596276696565901E-2</v>
      </c>
      <c r="DJ94" s="419">
        <v>3.5941917366914003E-2</v>
      </c>
      <c r="DK94" s="417">
        <v>864.82667957046499</v>
      </c>
      <c r="DL94" s="419">
        <v>445.84568267092402</v>
      </c>
      <c r="DM94" s="419">
        <v>0</v>
      </c>
      <c r="DN94" s="417">
        <v>5.3154535387523003</v>
      </c>
      <c r="DO94" s="419">
        <v>1.0797358811533</v>
      </c>
      <c r="DP94" s="419">
        <v>0</v>
      </c>
      <c r="DQ94" s="417">
        <v>9.8451274290264408</v>
      </c>
      <c r="DR94" s="419">
        <v>1.43422801945991</v>
      </c>
      <c r="DS94" s="419">
        <v>0</v>
      </c>
      <c r="DT94" s="417">
        <v>1.06430346533063</v>
      </c>
      <c r="DU94" s="419">
        <v>0.36263988910975797</v>
      </c>
      <c r="DV94" s="419">
        <v>3.4441368341353099E-3</v>
      </c>
      <c r="DW94" s="417">
        <v>3.4738466181105898</v>
      </c>
      <c r="DX94" s="419">
        <v>1.2221160393247701</v>
      </c>
      <c r="DY94" s="419">
        <v>1.97322084418745E-2</v>
      </c>
      <c r="DZ94" s="417">
        <v>0.484618296445333</v>
      </c>
      <c r="EA94" s="419">
        <v>0.51877716176847699</v>
      </c>
      <c r="EB94" s="419">
        <v>1.70542497194663E-2</v>
      </c>
      <c r="EC94" s="417">
        <v>7.0228765526440498</v>
      </c>
      <c r="ED94" s="419">
        <v>1.1547701061840201</v>
      </c>
      <c r="EE94" s="419">
        <v>4.9977790236997097E-3</v>
      </c>
      <c r="EF94" s="417">
        <v>0.305229254040076</v>
      </c>
      <c r="EG94" s="419">
        <v>0.38855289535196402</v>
      </c>
      <c r="EH94" s="419">
        <v>0</v>
      </c>
      <c r="EI94" s="417">
        <v>3.5226605937713901E-2</v>
      </c>
      <c r="EJ94" s="419">
        <v>5.7566758843569502E-2</v>
      </c>
      <c r="EK94" s="419">
        <v>2.6690623318327898E-3</v>
      </c>
      <c r="EL94" s="417">
        <v>0.134061379137041</v>
      </c>
      <c r="EM94" s="419">
        <v>0.23858645580298299</v>
      </c>
      <c r="EN94" s="419">
        <v>1.8821030309861798E-2</v>
      </c>
      <c r="EO94" s="417">
        <v>3.0066384698630901E-2</v>
      </c>
      <c r="EP94" s="419">
        <v>5.0648326471883401E-2</v>
      </c>
      <c r="EQ94" s="419">
        <v>0</v>
      </c>
      <c r="ER94" s="417">
        <v>3.5277133694187501E-2</v>
      </c>
      <c r="ES94" s="419">
        <v>9.8849631175149305E-2</v>
      </c>
      <c r="ET94" s="419">
        <v>1.2350644261233701E-2</v>
      </c>
      <c r="EU94" s="417">
        <v>4.5740786409231996E-3</v>
      </c>
      <c r="EV94" s="419">
        <v>1.8516748002475301E-2</v>
      </c>
      <c r="EW94" s="419">
        <v>0</v>
      </c>
      <c r="EX94" s="417">
        <v>2.6039258608929298E-2</v>
      </c>
      <c r="EY94" s="419">
        <v>9.4023460477543105E-2</v>
      </c>
      <c r="EZ94" s="419">
        <v>0</v>
      </c>
      <c r="FA94" s="420">
        <v>0</v>
      </c>
      <c r="FB94" s="419">
        <v>1.5894299937827299E-2</v>
      </c>
      <c r="FC94" s="419">
        <v>0</v>
      </c>
      <c r="FD94" s="420">
        <v>0</v>
      </c>
      <c r="FE94" s="419">
        <v>7.0486190078524996E-2</v>
      </c>
      <c r="FF94" s="419">
        <v>0</v>
      </c>
      <c r="FG94" s="417">
        <v>9.4720053082370903</v>
      </c>
      <c r="FH94" s="419">
        <v>2.1766037190965499</v>
      </c>
      <c r="FI94" s="419">
        <v>3.24030751828802E-2</v>
      </c>
      <c r="FJ94" s="420">
        <v>1.3604351885997E-2</v>
      </c>
      <c r="FK94" s="419">
        <v>2.7616333515291702E-2</v>
      </c>
      <c r="FL94" s="419">
        <v>1.3604351885997E-2</v>
      </c>
      <c r="FM94" s="417">
        <v>1.47966834761855E-2</v>
      </c>
      <c r="FN94" s="419">
        <v>4.6675699841134503E-2</v>
      </c>
      <c r="FO94" s="419">
        <v>4.4777854860583296E-3</v>
      </c>
      <c r="FP94" s="420">
        <v>0</v>
      </c>
      <c r="FQ94" s="419">
        <v>0</v>
      </c>
      <c r="FR94" s="419">
        <v>0</v>
      </c>
    </row>
    <row r="95" spans="2:174">
      <c r="B95" s="73" t="s">
        <v>17</v>
      </c>
      <c r="C95" s="73" t="s">
        <v>51</v>
      </c>
      <c r="D95" s="143" t="s">
        <v>116</v>
      </c>
      <c r="E95" s="73">
        <v>35.299999999999997</v>
      </c>
      <c r="F95" s="143">
        <v>206</v>
      </c>
      <c r="G95" s="397" t="s">
        <v>322</v>
      </c>
      <c r="H95" s="73" t="s">
        <v>99</v>
      </c>
      <c r="I95" s="416" t="s">
        <v>1175</v>
      </c>
      <c r="J95" s="416">
        <v>6</v>
      </c>
      <c r="K95" s="416" t="s">
        <v>1159</v>
      </c>
      <c r="L95" s="416" t="s">
        <v>1161</v>
      </c>
      <c r="M95" s="421" t="s">
        <v>32</v>
      </c>
      <c r="N95" s="73">
        <v>6.7</v>
      </c>
      <c r="P95" s="417">
        <v>7.2681670284234201</v>
      </c>
      <c r="Q95" s="418">
        <v>3.7348753391351801</v>
      </c>
      <c r="R95" s="418">
        <v>0.13096528099416799</v>
      </c>
      <c r="S95" s="417">
        <v>10.0960177119722</v>
      </c>
      <c r="T95" s="418">
        <v>6.7157152822107902</v>
      </c>
      <c r="U95" s="418">
        <v>2.5814524462762498</v>
      </c>
      <c r="V95" s="417">
        <v>45232.126705002898</v>
      </c>
      <c r="W95" s="418">
        <v>4306.2791444005597</v>
      </c>
      <c r="X95" s="418">
        <v>0.82504330015101002</v>
      </c>
      <c r="Y95" s="417">
        <v>955.169435551878</v>
      </c>
      <c r="Z95" s="418">
        <v>723.15869010938695</v>
      </c>
      <c r="AA95" s="418">
        <v>1.89809774987387</v>
      </c>
      <c r="AB95" s="417">
        <v>144891.997934529</v>
      </c>
      <c r="AC95" s="419">
        <v>6543.96692965072</v>
      </c>
      <c r="AD95" s="419">
        <v>4.0205927038063898</v>
      </c>
      <c r="AE95" s="417">
        <v>265439.73949445703</v>
      </c>
      <c r="AF95" s="419">
        <v>6947.2976426585001</v>
      </c>
      <c r="AG95" s="419">
        <v>498.434489795552</v>
      </c>
      <c r="AH95" s="417">
        <v>42.8403547307704</v>
      </c>
      <c r="AI95" s="419">
        <v>12.813982594091</v>
      </c>
      <c r="AJ95" s="419">
        <v>8.0143264276436206</v>
      </c>
      <c r="AK95" s="417">
        <v>495.04806979888099</v>
      </c>
      <c r="AL95" s="419">
        <v>150.263849100827</v>
      </c>
      <c r="AM95" s="419">
        <v>66.747449705404804</v>
      </c>
      <c r="AN95" s="420">
        <v>130.408953456029</v>
      </c>
      <c r="AO95" s="419">
        <v>114.074899839474</v>
      </c>
      <c r="AP95" s="419">
        <v>130.408953456029</v>
      </c>
      <c r="AQ95" s="417">
        <v>3476.7194772399898</v>
      </c>
      <c r="AR95" s="419">
        <v>551.88905221842197</v>
      </c>
      <c r="AS95" s="419">
        <v>3.1063312351659</v>
      </c>
      <c r="AT95" s="417">
        <v>63922.102005648499</v>
      </c>
      <c r="AU95" s="419">
        <v>5682.8220146498697</v>
      </c>
      <c r="AV95" s="419">
        <v>91.945804758572805</v>
      </c>
      <c r="AW95" s="417">
        <v>3.02024403439709</v>
      </c>
      <c r="AX95" s="419">
        <v>0.68270985031989495</v>
      </c>
      <c r="AY95" s="419">
        <v>0.44358228836975899</v>
      </c>
      <c r="AZ95" s="417">
        <v>308.39740280812498</v>
      </c>
      <c r="BA95" s="419">
        <v>143.72117405223</v>
      </c>
      <c r="BB95" s="419">
        <v>1.3287718922432099</v>
      </c>
      <c r="BC95" s="420">
        <v>0.33512462341608001</v>
      </c>
      <c r="BD95" s="419">
        <v>0.59606886211268095</v>
      </c>
      <c r="BE95" s="419">
        <v>0.33512462341608001</v>
      </c>
      <c r="BF95" s="420">
        <v>22.830911678217898</v>
      </c>
      <c r="BG95" s="419">
        <v>13.4670497427228</v>
      </c>
      <c r="BH95" s="419">
        <v>22.830911678217898</v>
      </c>
      <c r="BI95" s="417">
        <v>73.923456195981004</v>
      </c>
      <c r="BJ95" s="419">
        <v>46.074735635050601</v>
      </c>
      <c r="BK95" s="419">
        <v>0.68471359276883903</v>
      </c>
      <c r="BL95" s="417">
        <v>5738.1720695248496</v>
      </c>
      <c r="BM95" s="419">
        <v>2457.4775707225299</v>
      </c>
      <c r="BN95" s="419">
        <v>3.0119916607109798</v>
      </c>
      <c r="BO95" s="417">
        <v>4881.4311889915598</v>
      </c>
      <c r="BP95" s="419">
        <v>2323.5976507809801</v>
      </c>
      <c r="BQ95" s="419">
        <v>4.4343240813929903</v>
      </c>
      <c r="BR95" s="417">
        <v>0.40991215800960901</v>
      </c>
      <c r="BS95" s="419">
        <v>0.26381375180958</v>
      </c>
      <c r="BT95" s="419">
        <v>1.82064404798634E-2</v>
      </c>
      <c r="BU95" s="420">
        <v>2.1924694549055799</v>
      </c>
      <c r="BV95" s="419">
        <v>2.978968293636</v>
      </c>
      <c r="BW95" s="419">
        <v>2.1924694549055799</v>
      </c>
      <c r="BX95" s="417">
        <v>0.88881678851858903</v>
      </c>
      <c r="BY95" s="419">
        <v>0.52129009359612799</v>
      </c>
      <c r="BZ95" s="419">
        <v>0.15090022623369301</v>
      </c>
      <c r="CA95" s="417">
        <v>9.0786919144098697</v>
      </c>
      <c r="CB95" s="419">
        <v>3.6640593628881799</v>
      </c>
      <c r="CC95" s="419">
        <v>0.52331962643223995</v>
      </c>
      <c r="CD95" s="417">
        <v>74.726585667552897</v>
      </c>
      <c r="CE95" s="419">
        <v>9.4434313447098504</v>
      </c>
      <c r="CF95" s="419">
        <v>3.96884807460346E-2</v>
      </c>
      <c r="CG95" s="417">
        <v>1.2969521845548599</v>
      </c>
      <c r="CH95" s="419">
        <v>1.49219518158674</v>
      </c>
      <c r="CI95" s="419">
        <v>0.27456816057498401</v>
      </c>
      <c r="CJ95" s="420">
        <v>0.16300538523802099</v>
      </c>
      <c r="CK95" s="419">
        <v>0.29248710180487397</v>
      </c>
      <c r="CL95" s="419">
        <v>0.16300538523802099</v>
      </c>
      <c r="CM95" s="417">
        <v>0.83524486664407205</v>
      </c>
      <c r="CN95" s="419">
        <v>0.438277412294585</v>
      </c>
      <c r="CO95" s="419">
        <v>3.4694702747001802E-2</v>
      </c>
      <c r="CP95" s="417">
        <v>915.94879148456505</v>
      </c>
      <c r="CQ95" s="419">
        <v>97.561285993387003</v>
      </c>
      <c r="CR95" s="419">
        <v>4.0481983387166701E-2</v>
      </c>
      <c r="CS95" s="417">
        <v>0.49924071504088902</v>
      </c>
      <c r="CT95" s="419">
        <v>0.223447691846726</v>
      </c>
      <c r="CU95" s="419">
        <v>1.8207077954169301E-2</v>
      </c>
      <c r="CV95" s="417">
        <v>0.78442999353504905</v>
      </c>
      <c r="CW95" s="419">
        <v>0.89073513295983797</v>
      </c>
      <c r="CX95" s="419">
        <v>2.8833572893956501E-2</v>
      </c>
      <c r="CY95" s="417">
        <v>8.2829963394500397E-2</v>
      </c>
      <c r="CZ95" s="419">
        <v>0.13156637769865601</v>
      </c>
      <c r="DA95" s="419">
        <v>4.3923895399619502E-3</v>
      </c>
      <c r="DB95" s="417">
        <v>3.5429845167744001E-2</v>
      </c>
      <c r="DC95" s="419">
        <v>0.14515459091538799</v>
      </c>
      <c r="DD95" s="419">
        <v>3.1574791656239998E-2</v>
      </c>
      <c r="DE95" s="417">
        <v>5.3952112557701402E-2</v>
      </c>
      <c r="DF95" s="419">
        <v>0.127149024462165</v>
      </c>
      <c r="DG95" s="419">
        <v>3.7990863447130603E-2</v>
      </c>
      <c r="DH95" s="420">
        <v>3.5941917366914003E-2</v>
      </c>
      <c r="DI95" s="419">
        <v>6.1921625535283097E-2</v>
      </c>
      <c r="DJ95" s="419">
        <v>3.5941917366914003E-2</v>
      </c>
      <c r="DK95" s="417">
        <v>719.37233603390996</v>
      </c>
      <c r="DL95" s="419">
        <v>114.054503263782</v>
      </c>
      <c r="DM95" s="419">
        <v>0</v>
      </c>
      <c r="DN95" s="417">
        <v>5.2847052718894698</v>
      </c>
      <c r="DO95" s="419">
        <v>0.758029170923333</v>
      </c>
      <c r="DP95" s="419">
        <v>0</v>
      </c>
      <c r="DQ95" s="417">
        <v>10.042955329457</v>
      </c>
      <c r="DR95" s="419">
        <v>1.1022386072796799</v>
      </c>
      <c r="DS95" s="419">
        <v>0</v>
      </c>
      <c r="DT95" s="417">
        <v>1.05893596931692</v>
      </c>
      <c r="DU95" s="419">
        <v>0.288180353470396</v>
      </c>
      <c r="DV95" s="419">
        <v>3.4441368341353099E-3</v>
      </c>
      <c r="DW95" s="417">
        <v>3.56590059644929</v>
      </c>
      <c r="DX95" s="419">
        <v>1.45908146295942</v>
      </c>
      <c r="DY95" s="419">
        <v>1.97322084418745E-2</v>
      </c>
      <c r="DZ95" s="417">
        <v>0.46268196365768099</v>
      </c>
      <c r="EA95" s="419">
        <v>0.51396091927957399</v>
      </c>
      <c r="EB95" s="419">
        <v>1.70542497194663E-2</v>
      </c>
      <c r="EC95" s="417">
        <v>6.60836236510315</v>
      </c>
      <c r="ED95" s="419">
        <v>1.18238448642986</v>
      </c>
      <c r="EE95" s="419">
        <v>4.9977790236997097E-3</v>
      </c>
      <c r="EF95" s="417">
        <v>0.36021692226781599</v>
      </c>
      <c r="EG95" s="419">
        <v>0.25494132219726701</v>
      </c>
      <c r="EH95" s="419">
        <v>0</v>
      </c>
      <c r="EI95" s="417">
        <v>4.8033492356336499E-2</v>
      </c>
      <c r="EJ95" s="419">
        <v>4.0444746179376698E-2</v>
      </c>
      <c r="EK95" s="419">
        <v>2.6690623318327898E-3</v>
      </c>
      <c r="EL95" s="417">
        <v>0.15484282862030599</v>
      </c>
      <c r="EM95" s="419">
        <v>0.23042422278712199</v>
      </c>
      <c r="EN95" s="419">
        <v>1.8821030309861798E-2</v>
      </c>
      <c r="EO95" s="417">
        <v>2.36259410193361E-2</v>
      </c>
      <c r="EP95" s="419">
        <v>4.7280420190050798E-2</v>
      </c>
      <c r="EQ95" s="419">
        <v>0</v>
      </c>
      <c r="ER95" s="417">
        <v>3.8921881675826997E-2</v>
      </c>
      <c r="ES95" s="419">
        <v>8.4697625300337406E-2</v>
      </c>
      <c r="ET95" s="419">
        <v>1.2350644261233701E-2</v>
      </c>
      <c r="EU95" s="417">
        <v>0</v>
      </c>
      <c r="EV95" s="419">
        <v>0</v>
      </c>
      <c r="EW95" s="419">
        <v>0</v>
      </c>
      <c r="EX95" s="417">
        <v>0</v>
      </c>
      <c r="EY95" s="419">
        <v>0</v>
      </c>
      <c r="EZ95" s="419">
        <v>0</v>
      </c>
      <c r="FA95" s="420">
        <v>0</v>
      </c>
      <c r="FB95" s="419">
        <v>2.0113333226231E-2</v>
      </c>
      <c r="FC95" s="419">
        <v>0</v>
      </c>
      <c r="FD95" s="420">
        <v>0</v>
      </c>
      <c r="FE95" s="419">
        <v>0</v>
      </c>
      <c r="FF95" s="419">
        <v>0</v>
      </c>
      <c r="FG95" s="417">
        <v>9.2057007544347993</v>
      </c>
      <c r="FH95" s="419">
        <v>1.37119552696201</v>
      </c>
      <c r="FI95" s="419">
        <v>3.24030751828802E-2</v>
      </c>
      <c r="FJ95" s="420">
        <v>1.3604351885997E-2</v>
      </c>
      <c r="FK95" s="419">
        <v>2.9107968082354899E-2</v>
      </c>
      <c r="FL95" s="419">
        <v>1.3604351885997E-2</v>
      </c>
      <c r="FM95" s="417">
        <v>2.3897332013102401E-2</v>
      </c>
      <c r="FN95" s="419">
        <v>5.1223596151350498E-2</v>
      </c>
      <c r="FO95" s="419">
        <v>4.4777854860583296E-3</v>
      </c>
      <c r="FP95" s="417">
        <v>4.4436996418454203E-3</v>
      </c>
      <c r="FQ95" s="419">
        <v>2.1697292330826599E-2</v>
      </c>
      <c r="FR95" s="419">
        <v>0</v>
      </c>
    </row>
    <row r="96" spans="2:174">
      <c r="B96" s="73" t="s">
        <v>17</v>
      </c>
      <c r="C96" s="73" t="s">
        <v>51</v>
      </c>
      <c r="D96" s="143" t="s">
        <v>116</v>
      </c>
      <c r="E96" s="143">
        <v>35.299999999999997</v>
      </c>
      <c r="F96" s="143">
        <v>206</v>
      </c>
      <c r="G96" s="397" t="s">
        <v>322</v>
      </c>
      <c r="H96" s="73" t="s">
        <v>99</v>
      </c>
      <c r="I96" s="416" t="s">
        <v>1175</v>
      </c>
      <c r="J96" s="416">
        <v>6</v>
      </c>
      <c r="K96" s="416" t="s">
        <v>1159</v>
      </c>
      <c r="L96" s="416" t="s">
        <v>1161</v>
      </c>
      <c r="M96" s="421" t="s">
        <v>32</v>
      </c>
      <c r="N96" s="73">
        <v>6.7</v>
      </c>
      <c r="P96" s="417">
        <v>10.444849877233199</v>
      </c>
      <c r="Q96" s="418">
        <v>6.1630514367495497</v>
      </c>
      <c r="R96" s="418">
        <v>0.13096528099416799</v>
      </c>
      <c r="S96" s="417">
        <v>16.0220700313896</v>
      </c>
      <c r="T96" s="418">
        <v>7.4900774323200601</v>
      </c>
      <c r="U96" s="418">
        <v>2.5814524462762498</v>
      </c>
      <c r="V96" s="417">
        <v>45864.067144480898</v>
      </c>
      <c r="W96" s="418">
        <v>5724.78613472692</v>
      </c>
      <c r="X96" s="418">
        <v>0.82504330015101002</v>
      </c>
      <c r="Y96" s="417">
        <v>2103.0040478997798</v>
      </c>
      <c r="Z96" s="418">
        <v>1791.3885340312099</v>
      </c>
      <c r="AA96" s="418">
        <v>1.89809774987387</v>
      </c>
      <c r="AB96" s="417">
        <v>143461.59353274701</v>
      </c>
      <c r="AC96" s="419">
        <v>11115.7965130135</v>
      </c>
      <c r="AD96" s="419">
        <v>4.0205927038063898</v>
      </c>
      <c r="AE96" s="417">
        <v>262380.40683956299</v>
      </c>
      <c r="AF96" s="419">
        <v>9014.8361606838098</v>
      </c>
      <c r="AG96" s="419">
        <v>498.434489795552</v>
      </c>
      <c r="AH96" s="417">
        <v>46.474832900508297</v>
      </c>
      <c r="AI96" s="419">
        <v>14.882626387170401</v>
      </c>
      <c r="AJ96" s="419">
        <v>8.0143264276436206</v>
      </c>
      <c r="AK96" s="417">
        <v>552.26196977292398</v>
      </c>
      <c r="AL96" s="419">
        <v>164.087001274785</v>
      </c>
      <c r="AM96" s="419">
        <v>66.747449705404804</v>
      </c>
      <c r="AN96" s="417">
        <v>158.37788217730301</v>
      </c>
      <c r="AO96" s="419">
        <v>173.272903598098</v>
      </c>
      <c r="AP96" s="419">
        <v>130.408953456029</v>
      </c>
      <c r="AQ96" s="417">
        <v>3943.5805559994501</v>
      </c>
      <c r="AR96" s="419">
        <v>504.90514786611999</v>
      </c>
      <c r="AS96" s="419">
        <v>3.1063312351659</v>
      </c>
      <c r="AT96" s="417">
        <v>61391.3078604982</v>
      </c>
      <c r="AU96" s="419">
        <v>6343.6505710618903</v>
      </c>
      <c r="AV96" s="419">
        <v>91.945804758572805</v>
      </c>
      <c r="AW96" s="417">
        <v>2.8279596330214298</v>
      </c>
      <c r="AX96" s="419">
        <v>0.75874200247194101</v>
      </c>
      <c r="AY96" s="419">
        <v>0.44358228836975899</v>
      </c>
      <c r="AZ96" s="417">
        <v>377.176463135549</v>
      </c>
      <c r="BA96" s="419">
        <v>150.987881901447</v>
      </c>
      <c r="BB96" s="419">
        <v>1.3287718922432099</v>
      </c>
      <c r="BC96" s="420">
        <v>0.33512462341608001</v>
      </c>
      <c r="BD96" s="419">
        <v>0.50303445891777698</v>
      </c>
      <c r="BE96" s="419">
        <v>0.33512462341608001</v>
      </c>
      <c r="BF96" s="420">
        <v>22.830911678217898</v>
      </c>
      <c r="BG96" s="419">
        <v>17.647215531703601</v>
      </c>
      <c r="BH96" s="419">
        <v>22.830911678217898</v>
      </c>
      <c r="BI96" s="417">
        <v>167.68742115933699</v>
      </c>
      <c r="BJ96" s="419">
        <v>135.80614683233699</v>
      </c>
      <c r="BK96" s="419">
        <v>0.68471359276883903</v>
      </c>
      <c r="BL96" s="417">
        <v>14684.3684969021</v>
      </c>
      <c r="BM96" s="419">
        <v>12787.681781585001</v>
      </c>
      <c r="BN96" s="419">
        <v>3.0119916607109798</v>
      </c>
      <c r="BO96" s="417">
        <v>12674.026757592599</v>
      </c>
      <c r="BP96" s="419">
        <v>11258.503720505199</v>
      </c>
      <c r="BQ96" s="419">
        <v>4.4343240813929903</v>
      </c>
      <c r="BR96" s="417">
        <v>2.7891162843918198</v>
      </c>
      <c r="BS96" s="419">
        <v>2.8296385169835001</v>
      </c>
      <c r="BT96" s="419">
        <v>1.82064404798634E-2</v>
      </c>
      <c r="BU96" s="420">
        <v>2.1924694549055799</v>
      </c>
      <c r="BV96" s="419">
        <v>3.33529893978602</v>
      </c>
      <c r="BW96" s="419">
        <v>2.1924694549055799</v>
      </c>
      <c r="BX96" s="417">
        <v>1.1404189893922501</v>
      </c>
      <c r="BY96" s="419">
        <v>0.69969041612610405</v>
      </c>
      <c r="BZ96" s="419">
        <v>0.15090022623369301</v>
      </c>
      <c r="CA96" s="417">
        <v>33.405309318297498</v>
      </c>
      <c r="CB96" s="419">
        <v>25.111795688610702</v>
      </c>
      <c r="CC96" s="419">
        <v>0.52331962643223995</v>
      </c>
      <c r="CD96" s="417">
        <v>72.6887487817325</v>
      </c>
      <c r="CE96" s="419">
        <v>8.6181533262232204</v>
      </c>
      <c r="CF96" s="419">
        <v>3.96884807460346E-2</v>
      </c>
      <c r="CG96" s="417">
        <v>1.13649729281991</v>
      </c>
      <c r="CH96" s="419">
        <v>0.41543582415047697</v>
      </c>
      <c r="CI96" s="419">
        <v>0.27456816057498401</v>
      </c>
      <c r="CJ96" s="420">
        <v>0.16300538523802099</v>
      </c>
      <c r="CK96" s="419">
        <v>0.25883282453439699</v>
      </c>
      <c r="CL96" s="419">
        <v>0.16300538523802099</v>
      </c>
      <c r="CM96" s="417">
        <v>0.99437804813922803</v>
      </c>
      <c r="CN96" s="419">
        <v>0.44606284273055502</v>
      </c>
      <c r="CO96" s="419">
        <v>3.4694702747001802E-2</v>
      </c>
      <c r="CP96" s="417">
        <v>861.54158167359003</v>
      </c>
      <c r="CQ96" s="419">
        <v>102.67717202985099</v>
      </c>
      <c r="CR96" s="419">
        <v>4.0481983387166701E-2</v>
      </c>
      <c r="CS96" s="417">
        <v>0.94930947996690296</v>
      </c>
      <c r="CT96" s="419">
        <v>0.60644694711144098</v>
      </c>
      <c r="CU96" s="419">
        <v>1.8207077954169301E-2</v>
      </c>
      <c r="CV96" s="417">
        <v>0.90414462111764105</v>
      </c>
      <c r="CW96" s="419">
        <v>0.68979789787664303</v>
      </c>
      <c r="CX96" s="419">
        <v>2.8833572893956501E-2</v>
      </c>
      <c r="CY96" s="417">
        <v>9.6173176434338106E-2</v>
      </c>
      <c r="CZ96" s="419">
        <v>0.121354322696022</v>
      </c>
      <c r="DA96" s="419">
        <v>4.3923895399619502E-3</v>
      </c>
      <c r="DB96" s="420">
        <v>3.1574791656239998E-2</v>
      </c>
      <c r="DC96" s="419">
        <v>0.10012683456542699</v>
      </c>
      <c r="DD96" s="419">
        <v>3.1574791656239998E-2</v>
      </c>
      <c r="DE96" s="417">
        <v>0.14898439186652401</v>
      </c>
      <c r="DF96" s="419">
        <v>0.215816843905349</v>
      </c>
      <c r="DG96" s="419">
        <v>3.7990863447130603E-2</v>
      </c>
      <c r="DH96" s="420">
        <v>3.5941917366914003E-2</v>
      </c>
      <c r="DI96" s="419">
        <v>4.61118358240383E-2</v>
      </c>
      <c r="DJ96" s="419">
        <v>3.5941917366914003E-2</v>
      </c>
      <c r="DK96" s="417">
        <v>698.80346565024001</v>
      </c>
      <c r="DL96" s="419">
        <v>89.224729553838799</v>
      </c>
      <c r="DM96" s="419">
        <v>0</v>
      </c>
      <c r="DN96" s="417">
        <v>5.6962787416680403</v>
      </c>
      <c r="DO96" s="419">
        <v>1.4351346981801201</v>
      </c>
      <c r="DP96" s="419">
        <v>0</v>
      </c>
      <c r="DQ96" s="417">
        <v>10.0542194297709</v>
      </c>
      <c r="DR96" s="419">
        <v>2.3580224543948001</v>
      </c>
      <c r="DS96" s="419">
        <v>0</v>
      </c>
      <c r="DT96" s="417">
        <v>1.08703476482343</v>
      </c>
      <c r="DU96" s="419">
        <v>0.31449891062496999</v>
      </c>
      <c r="DV96" s="419">
        <v>3.4441368341353099E-3</v>
      </c>
      <c r="DW96" s="417">
        <v>3.59528808415818</v>
      </c>
      <c r="DX96" s="419">
        <v>1.5680002527289201</v>
      </c>
      <c r="DY96" s="419">
        <v>1.97322084418745E-2</v>
      </c>
      <c r="DZ96" s="417">
        <v>0.50545152640200797</v>
      </c>
      <c r="EA96" s="419">
        <v>0.63878946327168795</v>
      </c>
      <c r="EB96" s="419">
        <v>1.70542497194663E-2</v>
      </c>
      <c r="EC96" s="417">
        <v>6.4900663136425401</v>
      </c>
      <c r="ED96" s="419">
        <v>1.54581930633484</v>
      </c>
      <c r="EE96" s="419">
        <v>4.9977790236997097E-3</v>
      </c>
      <c r="EF96" s="417">
        <v>0.43477832625639601</v>
      </c>
      <c r="EG96" s="419">
        <v>0.44583580894845698</v>
      </c>
      <c r="EH96" s="419">
        <v>0</v>
      </c>
      <c r="EI96" s="417">
        <v>3.4196460459327498E-2</v>
      </c>
      <c r="EJ96" s="419">
        <v>4.0838606485438501E-2</v>
      </c>
      <c r="EK96" s="419">
        <v>2.6690623318327898E-3</v>
      </c>
      <c r="EL96" s="417">
        <v>0.16587975028567301</v>
      </c>
      <c r="EM96" s="419">
        <v>0.230894694771412</v>
      </c>
      <c r="EN96" s="419">
        <v>1.8821030309861798E-2</v>
      </c>
      <c r="EO96" s="417">
        <v>2.30591703989718E-2</v>
      </c>
      <c r="EP96" s="419">
        <v>3.40921280838462E-2</v>
      </c>
      <c r="EQ96" s="419">
        <v>0</v>
      </c>
      <c r="ER96" s="417">
        <v>7.0604941372720095E-2</v>
      </c>
      <c r="ES96" s="419">
        <v>0.108002166155588</v>
      </c>
      <c r="ET96" s="419">
        <v>1.2350644261233701E-2</v>
      </c>
      <c r="EU96" s="417">
        <v>4.7219882877564496E-3</v>
      </c>
      <c r="EV96" s="419">
        <v>1.55008931997464E-2</v>
      </c>
      <c r="EW96" s="419">
        <v>0</v>
      </c>
      <c r="EX96" s="417">
        <v>1.6579177606177501E-2</v>
      </c>
      <c r="EY96" s="419">
        <v>6.59367833402002E-2</v>
      </c>
      <c r="EZ96" s="419">
        <v>0</v>
      </c>
      <c r="FA96" s="420">
        <v>0</v>
      </c>
      <c r="FB96" s="419">
        <v>3.79363311420454E-2</v>
      </c>
      <c r="FC96" s="419">
        <v>0</v>
      </c>
      <c r="FD96" s="420">
        <v>0</v>
      </c>
      <c r="FE96" s="419">
        <v>0</v>
      </c>
      <c r="FF96" s="419">
        <v>0</v>
      </c>
      <c r="FG96" s="417">
        <v>9.0290568013737005</v>
      </c>
      <c r="FH96" s="419">
        <v>1.8788294320871299</v>
      </c>
      <c r="FI96" s="419">
        <v>3.24030751828802E-2</v>
      </c>
      <c r="FJ96" s="420">
        <v>1.3604351885997E-2</v>
      </c>
      <c r="FK96" s="419">
        <v>2.79937102997035E-2</v>
      </c>
      <c r="FL96" s="419">
        <v>1.3604351885997E-2</v>
      </c>
      <c r="FM96" s="417">
        <v>2.9075550988735599E-2</v>
      </c>
      <c r="FN96" s="419">
        <v>5.6098020610926003E-2</v>
      </c>
      <c r="FO96" s="419">
        <v>4.4777854860583296E-3</v>
      </c>
      <c r="FP96" s="417">
        <v>1.62085297873952E-2</v>
      </c>
      <c r="FQ96" s="419">
        <v>3.7045594504314099E-2</v>
      </c>
      <c r="FR96" s="419">
        <v>0</v>
      </c>
    </row>
    <row r="97" spans="2:174">
      <c r="B97" s="73" t="s">
        <v>17</v>
      </c>
      <c r="C97" s="73" t="s">
        <v>51</v>
      </c>
      <c r="D97" s="143" t="s">
        <v>116</v>
      </c>
      <c r="E97" s="73">
        <v>35.299999999999997</v>
      </c>
      <c r="F97" s="143">
        <v>206</v>
      </c>
      <c r="G97" s="397" t="s">
        <v>322</v>
      </c>
      <c r="H97" s="73" t="s">
        <v>99</v>
      </c>
      <c r="I97" s="416" t="s">
        <v>1175</v>
      </c>
      <c r="J97" s="416">
        <v>6</v>
      </c>
      <c r="K97" s="416" t="s">
        <v>1159</v>
      </c>
      <c r="L97" s="416" t="s">
        <v>1161</v>
      </c>
      <c r="M97" s="421" t="s">
        <v>32</v>
      </c>
      <c r="N97" s="73">
        <v>6.7</v>
      </c>
      <c r="P97" s="417">
        <v>5.9072766534997303</v>
      </c>
      <c r="Q97" s="418">
        <v>6.76449625073323</v>
      </c>
      <c r="R97" s="418">
        <v>0.13096528099416799</v>
      </c>
      <c r="S97" s="417">
        <v>9.3637237856358908</v>
      </c>
      <c r="T97" s="418">
        <v>8.0913166657958993</v>
      </c>
      <c r="U97" s="418">
        <v>2.5814524462762498</v>
      </c>
      <c r="V97" s="417">
        <v>46240.612479111798</v>
      </c>
      <c r="W97" s="418">
        <v>6045.8064494151704</v>
      </c>
      <c r="X97" s="418">
        <v>0.82504330015101002</v>
      </c>
      <c r="Y97" s="417">
        <v>896.02725327977203</v>
      </c>
      <c r="Z97" s="418">
        <v>2034.33551394242</v>
      </c>
      <c r="AA97" s="418">
        <v>1.89809774987387</v>
      </c>
      <c r="AB97" s="417">
        <v>143736.84019403299</v>
      </c>
      <c r="AC97" s="419">
        <v>9478.2261340102104</v>
      </c>
      <c r="AD97" s="419">
        <v>4.0205927038063898</v>
      </c>
      <c r="AE97" s="417">
        <v>265778.35243360698</v>
      </c>
      <c r="AF97" s="419">
        <v>11017.8208918287</v>
      </c>
      <c r="AG97" s="419">
        <v>498.434489795552</v>
      </c>
      <c r="AH97" s="417">
        <v>51.126093464020997</v>
      </c>
      <c r="AI97" s="419">
        <v>24.3078126620793</v>
      </c>
      <c r="AJ97" s="419">
        <v>8.0143264276436206</v>
      </c>
      <c r="AK97" s="417">
        <v>471.36573768601801</v>
      </c>
      <c r="AL97" s="419">
        <v>164.37207430609601</v>
      </c>
      <c r="AM97" s="419">
        <v>66.747449705404804</v>
      </c>
      <c r="AN97" s="420">
        <v>130.408953456029</v>
      </c>
      <c r="AO97" s="419">
        <v>205.16424048456801</v>
      </c>
      <c r="AP97" s="419">
        <v>130.408953456029</v>
      </c>
      <c r="AQ97" s="417">
        <v>4230.8531919449397</v>
      </c>
      <c r="AR97" s="419">
        <v>473.337250077862</v>
      </c>
      <c r="AS97" s="419">
        <v>3.1063312351659</v>
      </c>
      <c r="AT97" s="417">
        <v>63476.733922661901</v>
      </c>
      <c r="AU97" s="419">
        <v>5911.9663952966603</v>
      </c>
      <c r="AV97" s="419">
        <v>91.945804758572805</v>
      </c>
      <c r="AW97" s="417">
        <v>3.0414870641384999</v>
      </c>
      <c r="AX97" s="419">
        <v>0.72206596455886596</v>
      </c>
      <c r="AY97" s="419">
        <v>0.44358228836975899</v>
      </c>
      <c r="AZ97" s="417">
        <v>415.57339895375901</v>
      </c>
      <c r="BA97" s="419">
        <v>247.151024840074</v>
      </c>
      <c r="BB97" s="419">
        <v>1.3287718922432099</v>
      </c>
      <c r="BC97" s="420">
        <v>0.33512462341608001</v>
      </c>
      <c r="BD97" s="419">
        <v>0.58469556498092901</v>
      </c>
      <c r="BE97" s="419">
        <v>0.33512462341608001</v>
      </c>
      <c r="BF97" s="420">
        <v>22.830911678217898</v>
      </c>
      <c r="BG97" s="419">
        <v>18.274682244139299</v>
      </c>
      <c r="BH97" s="419">
        <v>22.830911678217898</v>
      </c>
      <c r="BI97" s="417">
        <v>71.547842146526406</v>
      </c>
      <c r="BJ97" s="419">
        <v>95.384843884763598</v>
      </c>
      <c r="BK97" s="419">
        <v>0.68471359276883903</v>
      </c>
      <c r="BL97" s="417">
        <v>6047.3220926122203</v>
      </c>
      <c r="BM97" s="419">
        <v>7320.09825170576</v>
      </c>
      <c r="BN97" s="419">
        <v>3.0119916607109798</v>
      </c>
      <c r="BO97" s="417">
        <v>5260.86835833233</v>
      </c>
      <c r="BP97" s="419">
        <v>6398.5793414965201</v>
      </c>
      <c r="BQ97" s="419">
        <v>4.4343240813929903</v>
      </c>
      <c r="BR97" s="417">
        <v>0.61439053843096902</v>
      </c>
      <c r="BS97" s="419">
        <v>0.38241395537366102</v>
      </c>
      <c r="BT97" s="419">
        <v>1.82064404798634E-2</v>
      </c>
      <c r="BU97" s="420">
        <v>2.1924694549055799</v>
      </c>
      <c r="BV97" s="419">
        <v>2.9159221645070201</v>
      </c>
      <c r="BW97" s="419">
        <v>2.1924694549055799</v>
      </c>
      <c r="BX97" s="417">
        <v>0.91470504913385997</v>
      </c>
      <c r="BY97" s="419">
        <v>0.73311256437180705</v>
      </c>
      <c r="BZ97" s="419">
        <v>0.15090022623369301</v>
      </c>
      <c r="CA97" s="417">
        <v>11.6946873208494</v>
      </c>
      <c r="CB97" s="419">
        <v>4.2776260495971599</v>
      </c>
      <c r="CC97" s="419">
        <v>0.52331962643223995</v>
      </c>
      <c r="CD97" s="417">
        <v>73.892128654165404</v>
      </c>
      <c r="CE97" s="419">
        <v>12.0704406840863</v>
      </c>
      <c r="CF97" s="419">
        <v>3.96884807460346E-2</v>
      </c>
      <c r="CG97" s="417">
        <v>1.2833919306007999</v>
      </c>
      <c r="CH97" s="419">
        <v>1.06205996853095</v>
      </c>
      <c r="CI97" s="419">
        <v>0.27456816057498401</v>
      </c>
      <c r="CJ97" s="420">
        <v>0.16300538523802099</v>
      </c>
      <c r="CK97" s="419">
        <v>0.26109723674191998</v>
      </c>
      <c r="CL97" s="419">
        <v>0.16300538523802099</v>
      </c>
      <c r="CM97" s="417">
        <v>0.83390756099341101</v>
      </c>
      <c r="CN97" s="419">
        <v>0.48937095447551399</v>
      </c>
      <c r="CO97" s="419">
        <v>3.4694702747001802E-2</v>
      </c>
      <c r="CP97" s="417">
        <v>901.24266713660302</v>
      </c>
      <c r="CQ97" s="419">
        <v>112.26260838810001</v>
      </c>
      <c r="CR97" s="419">
        <v>4.0481983387166701E-2</v>
      </c>
      <c r="CS97" s="417">
        <v>0.44960528137496503</v>
      </c>
      <c r="CT97" s="419">
        <v>0.19159316524002501</v>
      </c>
      <c r="CU97" s="419">
        <v>1.8207077954169301E-2</v>
      </c>
      <c r="CV97" s="417">
        <v>1.05609531550074</v>
      </c>
      <c r="CW97" s="419">
        <v>1.13462694878834</v>
      </c>
      <c r="CX97" s="419">
        <v>2.8833572893956501E-2</v>
      </c>
      <c r="CY97" s="417">
        <v>0.247823455462339</v>
      </c>
      <c r="CZ97" s="419">
        <v>0.39135496568415201</v>
      </c>
      <c r="DA97" s="419">
        <v>4.3923895399619502E-3</v>
      </c>
      <c r="DB97" s="417">
        <v>6.9920274373385799E-2</v>
      </c>
      <c r="DC97" s="419">
        <v>0.20015286371725499</v>
      </c>
      <c r="DD97" s="419">
        <v>3.1574791656239998E-2</v>
      </c>
      <c r="DE97" s="417">
        <v>7.4161655810046204E-2</v>
      </c>
      <c r="DF97" s="419">
        <v>0.13130583269538201</v>
      </c>
      <c r="DG97" s="419">
        <v>3.7990863447130603E-2</v>
      </c>
      <c r="DH97" s="420">
        <v>3.5941917366914003E-2</v>
      </c>
      <c r="DI97" s="419">
        <v>6.3298816191504806E-2</v>
      </c>
      <c r="DJ97" s="419">
        <v>3.5941917366914003E-2</v>
      </c>
      <c r="DK97" s="417">
        <v>705.79766939067099</v>
      </c>
      <c r="DL97" s="419">
        <v>117.46359835023399</v>
      </c>
      <c r="DM97" s="419">
        <v>0</v>
      </c>
      <c r="DN97" s="417">
        <v>5.2829848546429696</v>
      </c>
      <c r="DO97" s="419">
        <v>0.78887946960569699</v>
      </c>
      <c r="DP97" s="419">
        <v>0</v>
      </c>
      <c r="DQ97" s="417">
        <v>9.2867473216879208</v>
      </c>
      <c r="DR97" s="419">
        <v>1.5799324432245001</v>
      </c>
      <c r="DS97" s="419">
        <v>0</v>
      </c>
      <c r="DT97" s="417">
        <v>0.93953141655936701</v>
      </c>
      <c r="DU97" s="419">
        <v>0.28436976965347499</v>
      </c>
      <c r="DV97" s="419">
        <v>3.4441368341353099E-3</v>
      </c>
      <c r="DW97" s="417">
        <v>3.0450851858144898</v>
      </c>
      <c r="DX97" s="419">
        <v>0.96375950085894502</v>
      </c>
      <c r="DY97" s="419">
        <v>1.97322084418745E-2</v>
      </c>
      <c r="DZ97" s="417">
        <v>0.35585987251870499</v>
      </c>
      <c r="EA97" s="419">
        <v>0.41800149282131499</v>
      </c>
      <c r="EB97" s="419">
        <v>1.70542497194663E-2</v>
      </c>
      <c r="EC97" s="417">
        <v>6.59555921389952</v>
      </c>
      <c r="ED97" s="419">
        <v>1.2211255053217001</v>
      </c>
      <c r="EE97" s="419">
        <v>4.9977790236997097E-3</v>
      </c>
      <c r="EF97" s="417">
        <v>0.28837242407828201</v>
      </c>
      <c r="EG97" s="419">
        <v>0.38890322141731998</v>
      </c>
      <c r="EH97" s="419">
        <v>0</v>
      </c>
      <c r="EI97" s="417">
        <v>2.8342516373208101E-2</v>
      </c>
      <c r="EJ97" s="419">
        <v>4.55206054958412E-2</v>
      </c>
      <c r="EK97" s="419">
        <v>2.6690623318327898E-3</v>
      </c>
      <c r="EL97" s="417">
        <v>9.9922969508626405E-2</v>
      </c>
      <c r="EM97" s="419">
        <v>0.16898218472295701</v>
      </c>
      <c r="EN97" s="419">
        <v>1.8821030309861798E-2</v>
      </c>
      <c r="EO97" s="417">
        <v>1.3797194666115301E-2</v>
      </c>
      <c r="EP97" s="419">
        <v>2.8216191404798599E-2</v>
      </c>
      <c r="EQ97" s="419">
        <v>0</v>
      </c>
      <c r="ER97" s="417">
        <v>4.5021193533664697E-2</v>
      </c>
      <c r="ES97" s="419">
        <v>9.4659573772797601E-2</v>
      </c>
      <c r="ET97" s="419">
        <v>1.2350644261233701E-2</v>
      </c>
      <c r="EU97" s="417">
        <v>5.6279205227796397E-3</v>
      </c>
      <c r="EV97" s="419">
        <v>2.07749287859142E-2</v>
      </c>
      <c r="EW97" s="419">
        <v>0</v>
      </c>
      <c r="EX97" s="417">
        <v>1.3954319747126E-2</v>
      </c>
      <c r="EY97" s="419">
        <v>6.4636183042145995E-2</v>
      </c>
      <c r="EZ97" s="419">
        <v>0</v>
      </c>
      <c r="FA97" s="420">
        <v>0</v>
      </c>
      <c r="FB97" s="419">
        <v>1.21520989025389E-2</v>
      </c>
      <c r="FC97" s="419">
        <v>0</v>
      </c>
      <c r="FD97" s="420">
        <v>0</v>
      </c>
      <c r="FE97" s="419">
        <v>6.2017740388965299E-2</v>
      </c>
      <c r="FF97" s="419">
        <v>0</v>
      </c>
      <c r="FG97" s="417">
        <v>9.4017841812763194</v>
      </c>
      <c r="FH97" s="419">
        <v>1.9731430040844</v>
      </c>
      <c r="FI97" s="419">
        <v>3.24030751828802E-2</v>
      </c>
      <c r="FJ97" s="420">
        <v>1.3604351885997E-2</v>
      </c>
      <c r="FK97" s="419">
        <v>1.04693567997325E-4</v>
      </c>
      <c r="FL97" s="419">
        <v>1.3604351885997E-2</v>
      </c>
      <c r="FM97" s="417">
        <v>3.0376192349460901E-2</v>
      </c>
      <c r="FN97" s="419">
        <v>6.3830759177171806E-2</v>
      </c>
      <c r="FO97" s="419">
        <v>4.4777854860583296E-3</v>
      </c>
      <c r="FP97" s="417">
        <v>3.9796964162364503E-3</v>
      </c>
      <c r="FQ97" s="419">
        <v>1.9929369785735999E-2</v>
      </c>
      <c r="FR97" s="419">
        <v>0</v>
      </c>
    </row>
    <row r="98" spans="2:174">
      <c r="B98" s="73" t="s">
        <v>17</v>
      </c>
      <c r="C98" s="73" t="s">
        <v>51</v>
      </c>
      <c r="D98" s="143" t="s">
        <v>116</v>
      </c>
      <c r="E98" s="143">
        <v>35.299999999999997</v>
      </c>
      <c r="F98" s="143">
        <v>206</v>
      </c>
      <c r="G98" s="397" t="s">
        <v>322</v>
      </c>
      <c r="H98" s="73" t="s">
        <v>99</v>
      </c>
      <c r="I98" s="416" t="s">
        <v>1175</v>
      </c>
      <c r="J98" s="416">
        <v>6</v>
      </c>
      <c r="K98" s="416" t="s">
        <v>1159</v>
      </c>
      <c r="L98" s="416" t="s">
        <v>1161</v>
      </c>
      <c r="M98" s="421" t="s">
        <v>32</v>
      </c>
      <c r="N98" s="73">
        <v>6.7</v>
      </c>
      <c r="P98" s="417">
        <v>6.4891794132773599</v>
      </c>
      <c r="Q98" s="418">
        <v>1.71387554268814</v>
      </c>
      <c r="R98" s="418">
        <v>0.13096528099416799</v>
      </c>
      <c r="S98" s="417">
        <v>8.4830890216778396</v>
      </c>
      <c r="T98" s="418">
        <v>7.6522379826258504</v>
      </c>
      <c r="U98" s="418">
        <v>2.5814524462762498</v>
      </c>
      <c r="V98" s="417">
        <v>45460.5985268156</v>
      </c>
      <c r="W98" s="418">
        <v>5083.1188416472196</v>
      </c>
      <c r="X98" s="418">
        <v>0.82504330015101002</v>
      </c>
      <c r="Y98" s="417">
        <v>194.205362045963</v>
      </c>
      <c r="Z98" s="418">
        <v>92.539594507382205</v>
      </c>
      <c r="AA98" s="418">
        <v>1.89809774987387</v>
      </c>
      <c r="AB98" s="417">
        <v>146945.17904618499</v>
      </c>
      <c r="AC98" s="419">
        <v>10397.3076030926</v>
      </c>
      <c r="AD98" s="419">
        <v>4.0205927038063898</v>
      </c>
      <c r="AE98" s="417">
        <v>264575.77840894798</v>
      </c>
      <c r="AF98" s="419">
        <v>11525.039434677299</v>
      </c>
      <c r="AG98" s="419">
        <v>498.434489795552</v>
      </c>
      <c r="AH98" s="417">
        <v>42.292399028545503</v>
      </c>
      <c r="AI98" s="419">
        <v>18.282242313066799</v>
      </c>
      <c r="AJ98" s="419">
        <v>8.0143264276436206</v>
      </c>
      <c r="AK98" s="417">
        <v>468.69273857466499</v>
      </c>
      <c r="AL98" s="419">
        <v>176.01213862816601</v>
      </c>
      <c r="AM98" s="419">
        <v>66.747449705404804</v>
      </c>
      <c r="AN98" s="420">
        <v>130.408953456029</v>
      </c>
      <c r="AO98" s="419">
        <v>211.44572422754101</v>
      </c>
      <c r="AP98" s="419">
        <v>130.408953456029</v>
      </c>
      <c r="AQ98" s="417">
        <v>4241.7211854996103</v>
      </c>
      <c r="AR98" s="419">
        <v>644.84165402507699</v>
      </c>
      <c r="AS98" s="419">
        <v>3.1063312351659</v>
      </c>
      <c r="AT98" s="417">
        <v>64570.364969008398</v>
      </c>
      <c r="AU98" s="419">
        <v>5782.76900074074</v>
      </c>
      <c r="AV98" s="419">
        <v>91.945804758572805</v>
      </c>
      <c r="AW98" s="417">
        <v>2.9850262541171899</v>
      </c>
      <c r="AX98" s="419">
        <v>0.82417985959511197</v>
      </c>
      <c r="AY98" s="419">
        <v>0.44358228836975899</v>
      </c>
      <c r="AZ98" s="417">
        <v>374.07515343403003</v>
      </c>
      <c r="BA98" s="419">
        <v>150.76059793866099</v>
      </c>
      <c r="BB98" s="419">
        <v>1.3287718922432099</v>
      </c>
      <c r="BC98" s="420">
        <v>0.33512462341608001</v>
      </c>
      <c r="BD98" s="419">
        <v>0.68718666893839198</v>
      </c>
      <c r="BE98" s="419">
        <v>0.33512462341608001</v>
      </c>
      <c r="BF98" s="420">
        <v>22.830911678217898</v>
      </c>
      <c r="BG98" s="419">
        <v>18.217308267299</v>
      </c>
      <c r="BH98" s="419">
        <v>22.830911678217898</v>
      </c>
      <c r="BI98" s="417">
        <v>34.158885028089401</v>
      </c>
      <c r="BJ98" s="419">
        <v>9.3827427407653197</v>
      </c>
      <c r="BK98" s="419">
        <v>0.68471359276883903</v>
      </c>
      <c r="BL98" s="417">
        <v>3550.0684855714298</v>
      </c>
      <c r="BM98" s="419">
        <v>1315.1515557534699</v>
      </c>
      <c r="BN98" s="419">
        <v>3.0119916607109798</v>
      </c>
      <c r="BO98" s="417">
        <v>3057.5270055819201</v>
      </c>
      <c r="BP98" s="419">
        <v>1097.2324826585</v>
      </c>
      <c r="BQ98" s="419">
        <v>4.4343240813929903</v>
      </c>
      <c r="BR98" s="417">
        <v>0.40798378496578502</v>
      </c>
      <c r="BS98" s="419">
        <v>0.23603235533431099</v>
      </c>
      <c r="BT98" s="419">
        <v>1.82064404798634E-2</v>
      </c>
      <c r="BU98" s="420">
        <v>2.1924694549055799</v>
      </c>
      <c r="BV98" s="419">
        <v>2.64906115685781</v>
      </c>
      <c r="BW98" s="419">
        <v>2.1924694549055799</v>
      </c>
      <c r="BX98" s="417">
        <v>0.83404065469608302</v>
      </c>
      <c r="BY98" s="419">
        <v>0.59804700673852695</v>
      </c>
      <c r="BZ98" s="419">
        <v>0.15090022623369301</v>
      </c>
      <c r="CA98" s="417">
        <v>9.8131324261384894</v>
      </c>
      <c r="CB98" s="419">
        <v>3.6497274944264801</v>
      </c>
      <c r="CC98" s="419">
        <v>0.52331962643223995</v>
      </c>
      <c r="CD98" s="417">
        <v>73.904433251840203</v>
      </c>
      <c r="CE98" s="419">
        <v>8.8325436665290908</v>
      </c>
      <c r="CF98" s="419">
        <v>3.96884807460346E-2</v>
      </c>
      <c r="CG98" s="417">
        <v>1.1227890729654399</v>
      </c>
      <c r="CH98" s="419">
        <v>0.86115643940820896</v>
      </c>
      <c r="CI98" s="419">
        <v>0.27456816057498401</v>
      </c>
      <c r="CJ98" s="420">
        <v>0.16300538523802099</v>
      </c>
      <c r="CK98" s="419">
        <v>0.234953089284443</v>
      </c>
      <c r="CL98" s="419">
        <v>0.16300538523802099</v>
      </c>
      <c r="CM98" s="417">
        <v>0.74799626033470901</v>
      </c>
      <c r="CN98" s="419">
        <v>0.530450946207351</v>
      </c>
      <c r="CO98" s="419">
        <v>3.4694702747001802E-2</v>
      </c>
      <c r="CP98" s="417">
        <v>910.15551170029903</v>
      </c>
      <c r="CQ98" s="419">
        <v>89.588422406753907</v>
      </c>
      <c r="CR98" s="419">
        <v>4.0481983387166701E-2</v>
      </c>
      <c r="CS98" s="417">
        <v>0.50763192994351702</v>
      </c>
      <c r="CT98" s="419">
        <v>0.18590410669101701</v>
      </c>
      <c r="CU98" s="419">
        <v>1.8207077954169301E-2</v>
      </c>
      <c r="CV98" s="417">
        <v>0.71793520052535298</v>
      </c>
      <c r="CW98" s="419">
        <v>0.89039203705752301</v>
      </c>
      <c r="CX98" s="419">
        <v>2.8833572893956501E-2</v>
      </c>
      <c r="CY98" s="417">
        <v>0.19408762358223799</v>
      </c>
      <c r="CZ98" s="419">
        <v>0.40421757820697901</v>
      </c>
      <c r="DA98" s="419">
        <v>4.3923895399619502E-3</v>
      </c>
      <c r="DB98" s="417">
        <v>7.0607268682520694E-2</v>
      </c>
      <c r="DC98" s="419">
        <v>0.16850672342415099</v>
      </c>
      <c r="DD98" s="419">
        <v>3.1574791656239998E-2</v>
      </c>
      <c r="DE98" s="417">
        <v>0.14664009330855601</v>
      </c>
      <c r="DF98" s="419">
        <v>0.22082955830846801</v>
      </c>
      <c r="DG98" s="419">
        <v>3.7990863447130603E-2</v>
      </c>
      <c r="DH98" s="420">
        <v>3.5941917366914003E-2</v>
      </c>
      <c r="DI98" s="419">
        <v>6.7514019109624707E-2</v>
      </c>
      <c r="DJ98" s="419">
        <v>3.5941917366914003E-2</v>
      </c>
      <c r="DK98" s="417">
        <v>719.12990460924698</v>
      </c>
      <c r="DL98" s="419">
        <v>102.240890455111</v>
      </c>
      <c r="DM98" s="419">
        <v>0</v>
      </c>
      <c r="DN98" s="417">
        <v>4.4530612434381798</v>
      </c>
      <c r="DO98" s="419">
        <v>1.0198256914591</v>
      </c>
      <c r="DP98" s="419">
        <v>0</v>
      </c>
      <c r="DQ98" s="417">
        <v>7.96094401057608</v>
      </c>
      <c r="DR98" s="419">
        <v>1.5253154931900701</v>
      </c>
      <c r="DS98" s="419">
        <v>0</v>
      </c>
      <c r="DT98" s="417">
        <v>0.83808681094522897</v>
      </c>
      <c r="DU98" s="419">
        <v>0.26318338346133602</v>
      </c>
      <c r="DV98" s="419">
        <v>3.4441368341353099E-3</v>
      </c>
      <c r="DW98" s="417">
        <v>2.7649141027709998</v>
      </c>
      <c r="DX98" s="419">
        <v>1.1542869865510299</v>
      </c>
      <c r="DY98" s="419">
        <v>1.97322084418745E-2</v>
      </c>
      <c r="DZ98" s="417">
        <v>0.39587796092389099</v>
      </c>
      <c r="EA98" s="419">
        <v>0.45544390885522401</v>
      </c>
      <c r="EB98" s="419">
        <v>1.70542497194663E-2</v>
      </c>
      <c r="EC98" s="417">
        <v>6.4899974413904804</v>
      </c>
      <c r="ED98" s="419">
        <v>1.0266750088212</v>
      </c>
      <c r="EE98" s="419">
        <v>4.9977790236997097E-3</v>
      </c>
      <c r="EF98" s="417">
        <v>0.22259649741986301</v>
      </c>
      <c r="EG98" s="419">
        <v>0.32539371797179301</v>
      </c>
      <c r="EH98" s="419">
        <v>0</v>
      </c>
      <c r="EI98" s="417">
        <v>2.12530835818374E-2</v>
      </c>
      <c r="EJ98" s="419">
        <v>3.5993071840423801E-2</v>
      </c>
      <c r="EK98" s="419">
        <v>2.6690623318327898E-3</v>
      </c>
      <c r="EL98" s="417">
        <v>0.13243095128639501</v>
      </c>
      <c r="EM98" s="419">
        <v>0.19799466990829601</v>
      </c>
      <c r="EN98" s="419">
        <v>1.8821030309861798E-2</v>
      </c>
      <c r="EO98" s="417">
        <v>1.8306091546467999E-2</v>
      </c>
      <c r="EP98" s="419">
        <v>3.7012164505024897E-2</v>
      </c>
      <c r="EQ98" s="419">
        <v>0</v>
      </c>
      <c r="ER98" s="417">
        <v>4.0778254503160603E-2</v>
      </c>
      <c r="ES98" s="419">
        <v>9.6011889098968101E-2</v>
      </c>
      <c r="ET98" s="419">
        <v>1.2350644261233701E-2</v>
      </c>
      <c r="EU98" s="417">
        <v>3.1976064029658599E-3</v>
      </c>
      <c r="EV98" s="419">
        <v>1.4292869665487399E-2</v>
      </c>
      <c r="EW98" s="419">
        <v>0</v>
      </c>
      <c r="EX98" s="420">
        <v>0</v>
      </c>
      <c r="EY98" s="419">
        <v>0</v>
      </c>
      <c r="EZ98" s="419">
        <v>0</v>
      </c>
      <c r="FA98" s="420">
        <v>0</v>
      </c>
      <c r="FB98" s="419">
        <v>1.1950135296683401E-2</v>
      </c>
      <c r="FC98" s="419">
        <v>0</v>
      </c>
      <c r="FD98" s="420">
        <v>0</v>
      </c>
      <c r="FE98" s="419">
        <v>0</v>
      </c>
      <c r="FF98" s="419">
        <v>0</v>
      </c>
      <c r="FG98" s="417">
        <v>9.3973635190398799</v>
      </c>
      <c r="FH98" s="419">
        <v>1.9763224001023301</v>
      </c>
      <c r="FI98" s="419">
        <v>3.24030751828802E-2</v>
      </c>
      <c r="FJ98" s="420">
        <v>1.3604351885997E-2</v>
      </c>
      <c r="FK98" s="419">
        <v>2.3742453181476199E-2</v>
      </c>
      <c r="FL98" s="419">
        <v>1.3604351885997E-2</v>
      </c>
      <c r="FM98" s="417">
        <v>3.2913702649665297E-2</v>
      </c>
      <c r="FN98" s="419">
        <v>7.3077265064751998E-2</v>
      </c>
      <c r="FO98" s="419">
        <v>4.4777854860583296E-3</v>
      </c>
      <c r="FP98" s="417">
        <v>3.6748382978619601E-3</v>
      </c>
      <c r="FQ98" s="419">
        <v>1.9434071618203999E-2</v>
      </c>
      <c r="FR98" s="419">
        <v>0</v>
      </c>
    </row>
    <row r="99" spans="2:174">
      <c r="B99" s="73" t="s">
        <v>17</v>
      </c>
      <c r="C99" s="73" t="s">
        <v>51</v>
      </c>
      <c r="D99" s="143" t="s">
        <v>116</v>
      </c>
      <c r="E99" s="73">
        <v>35.299999999999997</v>
      </c>
      <c r="F99" s="143">
        <v>206</v>
      </c>
      <c r="G99" s="397" t="s">
        <v>322</v>
      </c>
      <c r="H99" s="73" t="s">
        <v>99</v>
      </c>
      <c r="I99" s="416" t="s">
        <v>1175</v>
      </c>
      <c r="J99" s="416">
        <v>6</v>
      </c>
      <c r="K99" s="416" t="s">
        <v>1159</v>
      </c>
      <c r="L99" s="416" t="s">
        <v>1161</v>
      </c>
      <c r="M99" s="421" t="s">
        <v>32</v>
      </c>
      <c r="N99" s="73">
        <v>6.7</v>
      </c>
      <c r="P99" s="417">
        <v>6.2553615253090102</v>
      </c>
      <c r="Q99" s="418">
        <v>1.98260569702787</v>
      </c>
      <c r="R99" s="418">
        <v>0.13096528099416799</v>
      </c>
      <c r="S99" s="417">
        <v>9.1377941646564196</v>
      </c>
      <c r="T99" s="418">
        <v>7.0128018311616103</v>
      </c>
      <c r="U99" s="418">
        <v>2.5814524462762498</v>
      </c>
      <c r="V99" s="417">
        <v>44469.165009749398</v>
      </c>
      <c r="W99" s="418">
        <v>5766.0702257581097</v>
      </c>
      <c r="X99" s="418">
        <v>0.82504330015101002</v>
      </c>
      <c r="Y99" s="417">
        <v>298.34727404875201</v>
      </c>
      <c r="Z99" s="418">
        <v>997.70252436201497</v>
      </c>
      <c r="AA99" s="418">
        <v>1.89809774987387</v>
      </c>
      <c r="AB99" s="417">
        <v>146506.536470352</v>
      </c>
      <c r="AC99" s="419">
        <v>10858.6666807651</v>
      </c>
      <c r="AD99" s="419">
        <v>4.0205927038063898</v>
      </c>
      <c r="AE99" s="417">
        <v>264639.07075901597</v>
      </c>
      <c r="AF99" s="419">
        <v>13434.934555381</v>
      </c>
      <c r="AG99" s="419">
        <v>498.434489795552</v>
      </c>
      <c r="AH99" s="417">
        <v>40.113244822135997</v>
      </c>
      <c r="AI99" s="419">
        <v>15.7467796710343</v>
      </c>
      <c r="AJ99" s="419">
        <v>8.0143264276436206</v>
      </c>
      <c r="AK99" s="417">
        <v>525.10167441374597</v>
      </c>
      <c r="AL99" s="419">
        <v>193.27128621368399</v>
      </c>
      <c r="AM99" s="419">
        <v>66.747449705404804</v>
      </c>
      <c r="AN99" s="420">
        <v>130.408953456029</v>
      </c>
      <c r="AO99" s="419">
        <v>168.15272326864101</v>
      </c>
      <c r="AP99" s="419">
        <v>130.408953456029</v>
      </c>
      <c r="AQ99" s="417">
        <v>4267.1850536478996</v>
      </c>
      <c r="AR99" s="419">
        <v>852.900631006705</v>
      </c>
      <c r="AS99" s="419">
        <v>3.1063312351659</v>
      </c>
      <c r="AT99" s="417">
        <v>65591.891991610697</v>
      </c>
      <c r="AU99" s="419">
        <v>6794.49745808855</v>
      </c>
      <c r="AV99" s="419">
        <v>91.945804758572805</v>
      </c>
      <c r="AW99" s="417">
        <v>3.0349679277693302</v>
      </c>
      <c r="AX99" s="419">
        <v>0.97068364428047604</v>
      </c>
      <c r="AY99" s="419">
        <v>0.44358228836975899</v>
      </c>
      <c r="AZ99" s="417">
        <v>335.29728104579198</v>
      </c>
      <c r="BA99" s="419">
        <v>149.02229837668099</v>
      </c>
      <c r="BB99" s="419">
        <v>1.3287718922432099</v>
      </c>
      <c r="BC99" s="417">
        <v>0.416091572415484</v>
      </c>
      <c r="BD99" s="419">
        <v>0.61787817506447196</v>
      </c>
      <c r="BE99" s="419">
        <v>0.33512462341608001</v>
      </c>
      <c r="BF99" s="420">
        <v>22.830911678217898</v>
      </c>
      <c r="BG99" s="419">
        <v>19.263269280981401</v>
      </c>
      <c r="BH99" s="419">
        <v>22.830911678217898</v>
      </c>
      <c r="BI99" s="417">
        <v>35.6189162524891</v>
      </c>
      <c r="BJ99" s="419">
        <v>33.684021643665197</v>
      </c>
      <c r="BK99" s="419">
        <v>0.68471359276883903</v>
      </c>
      <c r="BL99" s="417">
        <v>3409.2813480034101</v>
      </c>
      <c r="BM99" s="419">
        <v>2292.70511605199</v>
      </c>
      <c r="BN99" s="419">
        <v>3.0119916607109798</v>
      </c>
      <c r="BO99" s="417">
        <v>2981.2868570995902</v>
      </c>
      <c r="BP99" s="419">
        <v>2107.62023509135</v>
      </c>
      <c r="BQ99" s="419">
        <v>4.4343240813929903</v>
      </c>
      <c r="BR99" s="417">
        <v>0.40832779607404901</v>
      </c>
      <c r="BS99" s="419">
        <v>0.31054550502179501</v>
      </c>
      <c r="BT99" s="419">
        <v>1.82064404798634E-2</v>
      </c>
      <c r="BU99" s="420">
        <v>2.1924694549055799</v>
      </c>
      <c r="BV99" s="419">
        <v>2.6100873877155899</v>
      </c>
      <c r="BW99" s="419">
        <v>2.1924694549055799</v>
      </c>
      <c r="BX99" s="417">
        <v>0.81513596482316997</v>
      </c>
      <c r="BY99" s="419">
        <v>0.454681126198415</v>
      </c>
      <c r="BZ99" s="419">
        <v>0.15090022623369301</v>
      </c>
      <c r="CA99" s="417">
        <v>9.4247444230108606</v>
      </c>
      <c r="CB99" s="419">
        <v>3.8019308734064801</v>
      </c>
      <c r="CC99" s="419">
        <v>0.52331962643223995</v>
      </c>
      <c r="CD99" s="417">
        <v>72.226557363344895</v>
      </c>
      <c r="CE99" s="419">
        <v>10.737246921594201</v>
      </c>
      <c r="CF99" s="419">
        <v>3.96884807460346E-2</v>
      </c>
      <c r="CG99" s="417">
        <v>1.2236435572822899</v>
      </c>
      <c r="CH99" s="419">
        <v>0.88918067335675899</v>
      </c>
      <c r="CI99" s="419">
        <v>0.27456816057498401</v>
      </c>
      <c r="CJ99" s="420">
        <v>0.16300538523802099</v>
      </c>
      <c r="CK99" s="419">
        <v>0.31410650979830002</v>
      </c>
      <c r="CL99" s="419">
        <v>0.16300538523802099</v>
      </c>
      <c r="CM99" s="417">
        <v>0.86543637906834403</v>
      </c>
      <c r="CN99" s="419">
        <v>0.41270694599073898</v>
      </c>
      <c r="CO99" s="419">
        <v>3.4694702747001802E-2</v>
      </c>
      <c r="CP99" s="417">
        <v>902.71739733245397</v>
      </c>
      <c r="CQ99" s="419">
        <v>105.720351102273</v>
      </c>
      <c r="CR99" s="419">
        <v>4.0481983387166701E-2</v>
      </c>
      <c r="CS99" s="417">
        <v>0.45957816070409402</v>
      </c>
      <c r="CT99" s="419">
        <v>0.19020265482335899</v>
      </c>
      <c r="CU99" s="419">
        <v>1.8207077954169301E-2</v>
      </c>
      <c r="CV99" s="417">
        <v>0.203185257355563</v>
      </c>
      <c r="CW99" s="419">
        <v>0.24533357739386399</v>
      </c>
      <c r="CX99" s="419">
        <v>2.8833572893956501E-2</v>
      </c>
      <c r="CY99" s="417">
        <v>2.73802867886681E-2</v>
      </c>
      <c r="CZ99" s="419">
        <v>5.6394099280357601E-2</v>
      </c>
      <c r="DA99" s="419">
        <v>4.3923895399619502E-3</v>
      </c>
      <c r="DB99" s="417">
        <v>4.0882422228774903E-2</v>
      </c>
      <c r="DC99" s="419">
        <v>0.13313854598295599</v>
      </c>
      <c r="DD99" s="419">
        <v>3.1574791656239998E-2</v>
      </c>
      <c r="DE99" s="417">
        <v>9.5940971081953305E-2</v>
      </c>
      <c r="DF99" s="419">
        <v>0.19430750428468299</v>
      </c>
      <c r="DG99" s="419">
        <v>3.7990863447130603E-2</v>
      </c>
      <c r="DH99" s="420">
        <v>3.5941917366914003E-2</v>
      </c>
      <c r="DI99" s="419">
        <v>6.07153431149881E-2</v>
      </c>
      <c r="DJ99" s="419">
        <v>3.5941917366914003E-2</v>
      </c>
      <c r="DK99" s="417">
        <v>705.48851432155197</v>
      </c>
      <c r="DL99" s="419">
        <v>99.529129178075195</v>
      </c>
      <c r="DM99" s="419">
        <v>0</v>
      </c>
      <c r="DN99" s="417">
        <v>3.8045799733629302</v>
      </c>
      <c r="DO99" s="419">
        <v>0.71790182396574098</v>
      </c>
      <c r="DP99" s="419">
        <v>0</v>
      </c>
      <c r="DQ99" s="417">
        <v>6.4320446774240496</v>
      </c>
      <c r="DR99" s="419">
        <v>1.05010518842239</v>
      </c>
      <c r="DS99" s="419">
        <v>0</v>
      </c>
      <c r="DT99" s="417">
        <v>0.67111394596468799</v>
      </c>
      <c r="DU99" s="419">
        <v>0.23695455217889799</v>
      </c>
      <c r="DV99" s="419">
        <v>3.4441368341353099E-3</v>
      </c>
      <c r="DW99" s="417">
        <v>2.3024143639428698</v>
      </c>
      <c r="DX99" s="419">
        <v>0.98566321583643501</v>
      </c>
      <c r="DY99" s="419">
        <v>1.97322084418745E-2</v>
      </c>
      <c r="DZ99" s="417">
        <v>0.29640222743505801</v>
      </c>
      <c r="EA99" s="419">
        <v>0.39488244168618297</v>
      </c>
      <c r="EB99" s="419">
        <v>1.70542497194663E-2</v>
      </c>
      <c r="EC99" s="417">
        <v>6.3916429064243898</v>
      </c>
      <c r="ED99" s="419">
        <v>1.18550409812419</v>
      </c>
      <c r="EE99" s="419">
        <v>4.9977790236997097E-3</v>
      </c>
      <c r="EF99" s="417">
        <v>0.213003927242819</v>
      </c>
      <c r="EG99" s="419">
        <v>0.29556862981382998</v>
      </c>
      <c r="EH99" s="419">
        <v>0</v>
      </c>
      <c r="EI99" s="417">
        <v>2.2360467222056001E-2</v>
      </c>
      <c r="EJ99" s="419">
        <v>4.0715536790917203E-2</v>
      </c>
      <c r="EK99" s="419">
        <v>2.6690623318327898E-3</v>
      </c>
      <c r="EL99" s="417">
        <v>9.5911581539576796E-2</v>
      </c>
      <c r="EM99" s="419">
        <v>0.17469534277145499</v>
      </c>
      <c r="EN99" s="419">
        <v>1.8821030309861798E-2</v>
      </c>
      <c r="EO99" s="417">
        <v>1.3581845429544701E-2</v>
      </c>
      <c r="EP99" s="419">
        <v>3.0847274542539199E-2</v>
      </c>
      <c r="EQ99" s="419">
        <v>0</v>
      </c>
      <c r="ER99" s="417">
        <v>3.8261988574954602E-2</v>
      </c>
      <c r="ES99" s="419">
        <v>8.2939332477446906E-2</v>
      </c>
      <c r="ET99" s="419">
        <v>1.2350644261233701E-2</v>
      </c>
      <c r="EU99" s="417">
        <v>5.6389046405654897E-3</v>
      </c>
      <c r="EV99" s="419">
        <v>2.1784635284920601E-2</v>
      </c>
      <c r="EW99" s="419">
        <v>0</v>
      </c>
      <c r="EX99" s="417">
        <v>1.6560548967068201E-2</v>
      </c>
      <c r="EY99" s="419">
        <v>7.3628945409543206E-2</v>
      </c>
      <c r="EZ99" s="419">
        <v>0</v>
      </c>
      <c r="FA99" s="420">
        <v>0</v>
      </c>
      <c r="FB99" s="419">
        <v>1.34994776881545E-2</v>
      </c>
      <c r="FC99" s="419">
        <v>0</v>
      </c>
      <c r="FD99" s="420">
        <v>0</v>
      </c>
      <c r="FE99" s="419">
        <v>0</v>
      </c>
      <c r="FF99" s="419">
        <v>0</v>
      </c>
      <c r="FG99" s="417">
        <v>9.1207909143610397</v>
      </c>
      <c r="FH99" s="419">
        <v>1.8484642128111199</v>
      </c>
      <c r="FI99" s="419">
        <v>3.24030751828802E-2</v>
      </c>
      <c r="FJ99" s="420">
        <v>1.3604351885997E-2</v>
      </c>
      <c r="FK99" s="419">
        <v>2.520717594688E-2</v>
      </c>
      <c r="FL99" s="419">
        <v>1.3604351885997E-2</v>
      </c>
      <c r="FM99" s="417">
        <v>1.70016132616507E-2</v>
      </c>
      <c r="FN99" s="419">
        <v>3.9671149614207403E-2</v>
      </c>
      <c r="FO99" s="419">
        <v>4.4777854860583296E-3</v>
      </c>
      <c r="FP99" s="417">
        <v>5.4404799634391295E-4</v>
      </c>
      <c r="FQ99" s="419">
        <v>7.6936167988325603E-3</v>
      </c>
      <c r="FR99" s="419">
        <v>0</v>
      </c>
    </row>
    <row r="100" spans="2:174">
      <c r="B100" s="73" t="s">
        <v>17</v>
      </c>
      <c r="C100" s="73" t="s">
        <v>51</v>
      </c>
      <c r="D100" s="143" t="s">
        <v>86</v>
      </c>
      <c r="E100" s="73">
        <v>42.9</v>
      </c>
      <c r="F100" s="73">
        <v>78.099999999999994</v>
      </c>
      <c r="G100" s="397" t="s">
        <v>322</v>
      </c>
      <c r="H100" s="73" t="s">
        <v>13</v>
      </c>
      <c r="I100" s="416" t="s">
        <v>1176</v>
      </c>
      <c r="J100" s="416">
        <v>1</v>
      </c>
      <c r="K100" s="416" t="s">
        <v>1163</v>
      </c>
      <c r="L100" s="416" t="s">
        <v>1177</v>
      </c>
      <c r="M100" s="416" t="s">
        <v>12</v>
      </c>
      <c r="N100" s="73">
        <v>16.399999999999999</v>
      </c>
      <c r="P100" s="417">
        <v>10.6538740038272</v>
      </c>
      <c r="Q100" s="418">
        <v>27.454438804520901</v>
      </c>
      <c r="R100" s="418">
        <v>0.23788095256929501</v>
      </c>
      <c r="S100" s="417">
        <v>7.2235701015664899</v>
      </c>
      <c r="T100" s="418">
        <v>22.140060166882499</v>
      </c>
      <c r="U100" s="418">
        <v>4.3051094323986696</v>
      </c>
      <c r="V100" s="417">
        <v>44988.522995913598</v>
      </c>
      <c r="W100" s="418">
        <v>5072.53818402246</v>
      </c>
      <c r="X100" s="418">
        <v>1.58638410792617</v>
      </c>
      <c r="Y100" s="417">
        <v>2492.9399678570398</v>
      </c>
      <c r="Z100" s="418">
        <v>5074.4812625946597</v>
      </c>
      <c r="AA100" s="418">
        <v>2.5092973696508598</v>
      </c>
      <c r="AB100" s="417">
        <v>148088.36016639901</v>
      </c>
      <c r="AC100" s="419">
        <v>6243.6148285808904</v>
      </c>
      <c r="AD100" s="419">
        <v>5.0666506606580004</v>
      </c>
      <c r="AE100" s="417">
        <v>260974.55057410401</v>
      </c>
      <c r="AF100" s="419">
        <v>8697.9329864851097</v>
      </c>
      <c r="AG100" s="419">
        <v>1554.0154396807</v>
      </c>
      <c r="AH100" s="417">
        <v>40.776424832730697</v>
      </c>
      <c r="AI100" s="419">
        <v>55.800414126062499</v>
      </c>
      <c r="AJ100" s="419">
        <v>10.643525930184699</v>
      </c>
      <c r="AK100" s="417">
        <v>191.47685322787001</v>
      </c>
      <c r="AL100" s="419">
        <v>597.85859281997205</v>
      </c>
      <c r="AM100" s="419">
        <v>105.994738162714</v>
      </c>
      <c r="AN100" s="420">
        <v>182.654985703373</v>
      </c>
      <c r="AO100" s="419">
        <v>982.25379709059996</v>
      </c>
      <c r="AP100" s="419">
        <v>182.654985703373</v>
      </c>
      <c r="AQ100" s="417">
        <v>1891.5064493710399</v>
      </c>
      <c r="AR100" s="419">
        <v>323.91921808139898</v>
      </c>
      <c r="AS100" s="419">
        <v>3.18896530672904</v>
      </c>
      <c r="AT100" s="417">
        <v>62679.082368904303</v>
      </c>
      <c r="AU100" s="419">
        <v>10182.241316203301</v>
      </c>
      <c r="AV100" s="419">
        <v>128.00403635648999</v>
      </c>
      <c r="AW100" s="417">
        <v>2.4892394643367499</v>
      </c>
      <c r="AX100" s="419">
        <v>2.6363515976227498</v>
      </c>
      <c r="AY100" s="419">
        <v>0.66504866647036598</v>
      </c>
      <c r="AZ100" s="417">
        <v>311.83433632199802</v>
      </c>
      <c r="BA100" s="419">
        <v>84.668233195512798</v>
      </c>
      <c r="BB100" s="419">
        <v>1.9868497547189801</v>
      </c>
      <c r="BC100" s="420">
        <v>0.51548302772101795</v>
      </c>
      <c r="BD100" s="419">
        <v>2.86243571528578</v>
      </c>
      <c r="BE100" s="419">
        <v>0.51548302772101795</v>
      </c>
      <c r="BF100" s="420">
        <v>21.9382851804111</v>
      </c>
      <c r="BG100" s="419">
        <v>93.595865957064404</v>
      </c>
      <c r="BH100" s="419">
        <v>21.9382851804111</v>
      </c>
      <c r="BI100" s="417">
        <v>1102.8619591126101</v>
      </c>
      <c r="BJ100" s="419">
        <v>2850.8761118397601</v>
      </c>
      <c r="BK100" s="419">
        <v>0.80946855586817801</v>
      </c>
      <c r="BL100" s="417">
        <v>7702.7631612956502</v>
      </c>
      <c r="BM100" s="419">
        <v>13399.509806427001</v>
      </c>
      <c r="BN100" s="419">
        <v>3.95232152008324</v>
      </c>
      <c r="BO100" s="417">
        <v>6596.9989137161701</v>
      </c>
      <c r="BP100" s="419">
        <v>11403.318922160201</v>
      </c>
      <c r="BQ100" s="419">
        <v>7.0539173414081997</v>
      </c>
      <c r="BR100" s="417">
        <v>0.40167014945037599</v>
      </c>
      <c r="BS100" s="419">
        <v>0.89964296027547397</v>
      </c>
      <c r="BT100" s="419">
        <v>3.1696397907190497E-2</v>
      </c>
      <c r="BU100" s="420">
        <v>3.2099553924387898</v>
      </c>
      <c r="BV100" s="419">
        <v>14.951171311071599</v>
      </c>
      <c r="BW100" s="419">
        <v>3.2099553924387898</v>
      </c>
      <c r="BX100" s="417">
        <v>0.65432205442813496</v>
      </c>
      <c r="BY100" s="419">
        <v>1.2990471420418499</v>
      </c>
      <c r="BZ100" s="419">
        <v>0.17370191416654501</v>
      </c>
      <c r="CA100" s="417">
        <v>9.5263828416257699</v>
      </c>
      <c r="CB100" s="419">
        <v>9.8351106418516299</v>
      </c>
      <c r="CC100" s="419">
        <v>0.62509838547549201</v>
      </c>
      <c r="CD100" s="417">
        <v>60.357452555729601</v>
      </c>
      <c r="CE100" s="419">
        <v>18.309374278799002</v>
      </c>
      <c r="CF100" s="419">
        <v>5.2747854072090802E-2</v>
      </c>
      <c r="CG100" s="417">
        <v>1.3439313824636301</v>
      </c>
      <c r="CH100" s="419">
        <v>2.9225158205628401</v>
      </c>
      <c r="CI100" s="419">
        <v>0.52290111102199699</v>
      </c>
      <c r="CJ100" s="420">
        <v>0.28350994050029299</v>
      </c>
      <c r="CK100" s="419">
        <v>1.2818932307124999</v>
      </c>
      <c r="CL100" s="419">
        <v>0.28350994050029299</v>
      </c>
      <c r="CM100" s="417">
        <v>0.18077325741355901</v>
      </c>
      <c r="CN100" s="419">
        <v>0.48567443862380699</v>
      </c>
      <c r="CO100" s="419">
        <v>6.3611021885091198E-2</v>
      </c>
      <c r="CP100" s="417">
        <v>1347.55773559922</v>
      </c>
      <c r="CQ100" s="419">
        <v>353.88774581970699</v>
      </c>
      <c r="CR100" s="419">
        <v>6.1741167727304203E-2</v>
      </c>
      <c r="CS100" s="417">
        <v>0.313034181309082</v>
      </c>
      <c r="CT100" s="419">
        <v>0.39412265856358297</v>
      </c>
      <c r="CU100" s="419">
        <v>2.1078240114646301E-2</v>
      </c>
      <c r="CV100" s="417">
        <v>8.5542696857649703E-2</v>
      </c>
      <c r="CW100" s="419">
        <v>0.28889714832084801</v>
      </c>
      <c r="CX100" s="419">
        <v>3.2675234256335298E-2</v>
      </c>
      <c r="CY100" s="420">
        <v>5.2072702457079999E-3</v>
      </c>
      <c r="CZ100" s="419">
        <v>4.6740876509023698E-4</v>
      </c>
      <c r="DA100" s="419">
        <v>5.2072702457079999E-3</v>
      </c>
      <c r="DB100" s="417">
        <v>0.13908798717798199</v>
      </c>
      <c r="DC100" s="419">
        <v>0.506435315326629</v>
      </c>
      <c r="DD100" s="419">
        <v>8.1532186258759298E-2</v>
      </c>
      <c r="DE100" s="420">
        <v>0.16376803794999401</v>
      </c>
      <c r="DF100" s="419">
        <v>0.30716341853905899</v>
      </c>
      <c r="DG100" s="419">
        <v>0.16376803794999401</v>
      </c>
      <c r="DH100" s="420">
        <v>4.0330539758312398E-2</v>
      </c>
      <c r="DI100" s="419">
        <v>0.144464623545729</v>
      </c>
      <c r="DJ100" s="419">
        <v>4.0330539758312398E-2</v>
      </c>
      <c r="DK100" s="417">
        <v>536.55589100276097</v>
      </c>
      <c r="DL100" s="419">
        <v>156.44257147443301</v>
      </c>
      <c r="DM100" s="419">
        <v>0</v>
      </c>
      <c r="DN100" s="417">
        <v>6.8293510588282196</v>
      </c>
      <c r="DO100" s="419">
        <v>2.0343238869331901</v>
      </c>
      <c r="DP100" s="419">
        <v>0</v>
      </c>
      <c r="DQ100" s="417">
        <v>9.9555013365272895</v>
      </c>
      <c r="DR100" s="419">
        <v>2.9611694775106101</v>
      </c>
      <c r="DS100" s="419">
        <v>0</v>
      </c>
      <c r="DT100" s="417">
        <v>0.88049688838552598</v>
      </c>
      <c r="DU100" s="419">
        <v>0.51583325951451497</v>
      </c>
      <c r="DV100" s="419">
        <v>0</v>
      </c>
      <c r="DW100" s="417">
        <v>3.08012141311205</v>
      </c>
      <c r="DX100" s="419">
        <v>2.7238906814414299</v>
      </c>
      <c r="DY100" s="419">
        <v>5.6373654102071798E-2</v>
      </c>
      <c r="DZ100" s="417">
        <v>0.34974968641050502</v>
      </c>
      <c r="EA100" s="419">
        <v>0.86519552226302998</v>
      </c>
      <c r="EB100" s="419">
        <v>0</v>
      </c>
      <c r="EC100" s="417">
        <v>3.1259739265812199</v>
      </c>
      <c r="ED100" s="419">
        <v>1.43781569481229</v>
      </c>
      <c r="EE100" s="419">
        <v>8.2536329673998897E-3</v>
      </c>
      <c r="EF100" s="417">
        <v>0.193687823419783</v>
      </c>
      <c r="EG100" s="419">
        <v>0.60051696911179697</v>
      </c>
      <c r="EH100" s="419">
        <v>0</v>
      </c>
      <c r="EI100" s="417">
        <v>1.5823964796614201E-2</v>
      </c>
      <c r="EJ100" s="419">
        <v>6.6028017035947406E-2</v>
      </c>
      <c r="EK100" s="419">
        <v>6.2531643808979697E-3</v>
      </c>
      <c r="EL100" s="417">
        <v>9.0854440674721496E-2</v>
      </c>
      <c r="EM100" s="419">
        <v>0.36624600286367198</v>
      </c>
      <c r="EN100" s="419">
        <v>0</v>
      </c>
      <c r="EO100" s="420">
        <v>6.6315688231122103E-3</v>
      </c>
      <c r="EP100" s="419">
        <v>4.4767420261321599E-2</v>
      </c>
      <c r="EQ100" s="419">
        <v>6.6315688231122103E-3</v>
      </c>
      <c r="ER100" s="420">
        <v>2.0605514902308001E-2</v>
      </c>
      <c r="ES100" s="419">
        <v>0.137414158420812</v>
      </c>
      <c r="ET100" s="419">
        <v>2.0605514902308001E-2</v>
      </c>
      <c r="EU100" s="417">
        <v>0</v>
      </c>
      <c r="EV100" s="419">
        <v>0</v>
      </c>
      <c r="EW100" s="419">
        <v>0</v>
      </c>
      <c r="EX100" s="420">
        <v>3.57813186464217E-2</v>
      </c>
      <c r="EY100" s="419">
        <v>0</v>
      </c>
      <c r="EZ100" s="419">
        <v>3.57813186464217E-2</v>
      </c>
      <c r="FA100" s="420">
        <v>0</v>
      </c>
      <c r="FB100" s="419">
        <v>0</v>
      </c>
      <c r="FC100" s="419">
        <v>0</v>
      </c>
      <c r="FD100" s="420">
        <v>2.3496447130509499E-2</v>
      </c>
      <c r="FE100" s="419">
        <v>3.20182551565095E-3</v>
      </c>
      <c r="FF100" s="419">
        <v>2.3496447130509499E-2</v>
      </c>
      <c r="FG100" s="417">
        <v>6.6449850195261</v>
      </c>
      <c r="FH100" s="419">
        <v>3.5300155419875101</v>
      </c>
      <c r="FI100" s="419">
        <v>3.1078391777961699E-2</v>
      </c>
      <c r="FJ100" s="420">
        <v>1.5736684292708799E-2</v>
      </c>
      <c r="FK100" s="419">
        <v>6.3559138353168093E-2</v>
      </c>
      <c r="FL100" s="419">
        <v>1.5736684292708799E-2</v>
      </c>
      <c r="FM100" s="420">
        <v>7.4567641218176899E-3</v>
      </c>
      <c r="FN100" s="419">
        <v>3.3528548734361902E-4</v>
      </c>
      <c r="FO100" s="419">
        <v>7.4567641218176899E-3</v>
      </c>
      <c r="FP100" s="420">
        <v>1.4766534133119799E-2</v>
      </c>
      <c r="FQ100" s="419">
        <v>6.7883706739516698E-4</v>
      </c>
      <c r="FR100" s="419">
        <v>1.4766534133119799E-2</v>
      </c>
    </row>
    <row r="101" spans="2:174">
      <c r="B101" s="73" t="s">
        <v>17</v>
      </c>
      <c r="C101" s="73" t="s">
        <v>51</v>
      </c>
      <c r="D101" s="143" t="s">
        <v>86</v>
      </c>
      <c r="E101" s="143">
        <v>42.9</v>
      </c>
      <c r="F101" s="73">
        <v>78.099999999999994</v>
      </c>
      <c r="G101" s="397" t="s">
        <v>322</v>
      </c>
      <c r="H101" s="73" t="s">
        <v>13</v>
      </c>
      <c r="I101" s="416" t="s">
        <v>1178</v>
      </c>
      <c r="J101" s="416">
        <v>2</v>
      </c>
      <c r="K101" s="416" t="s">
        <v>1163</v>
      </c>
      <c r="L101" s="416" t="s">
        <v>1160</v>
      </c>
      <c r="M101" s="416" t="s">
        <v>12</v>
      </c>
      <c r="N101" s="73">
        <v>16.399999999999999</v>
      </c>
      <c r="P101" s="417">
        <v>19.856959962357401</v>
      </c>
      <c r="Q101" s="418">
        <v>2.27864662262304</v>
      </c>
      <c r="R101" s="418">
        <v>0.25481127373173601</v>
      </c>
      <c r="S101" s="417">
        <v>7.2248730290148604</v>
      </c>
      <c r="T101" s="418">
        <v>5.3592334838677198</v>
      </c>
      <c r="U101" s="418">
        <v>5.0293062614754902</v>
      </c>
      <c r="V101" s="417">
        <v>39378.145981455797</v>
      </c>
      <c r="W101" s="418">
        <v>913.11443238646302</v>
      </c>
      <c r="X101" s="418">
        <v>1.3883046637648799</v>
      </c>
      <c r="Y101" s="417">
        <v>15941.1084335944</v>
      </c>
      <c r="Z101" s="418">
        <v>2346.2076759828001</v>
      </c>
      <c r="AA101" s="418">
        <v>3.4159975979521899</v>
      </c>
      <c r="AB101" s="417">
        <v>142282.594042949</v>
      </c>
      <c r="AC101" s="419">
        <v>1816.2582494498999</v>
      </c>
      <c r="AD101" s="419">
        <v>3.7163396945691698</v>
      </c>
      <c r="AE101" s="417">
        <v>244937.74723119001</v>
      </c>
      <c r="AF101" s="419">
        <v>4024.8483885462701</v>
      </c>
      <c r="AG101" s="419">
        <v>526.45447190570496</v>
      </c>
      <c r="AH101" s="417">
        <v>202.541628186834</v>
      </c>
      <c r="AI101" s="419">
        <v>11.2072773676349</v>
      </c>
      <c r="AJ101" s="419">
        <v>11.4599367055533</v>
      </c>
      <c r="AK101" s="417">
        <v>545.38580114343404</v>
      </c>
      <c r="AL101" s="419">
        <v>261.86586371087498</v>
      </c>
      <c r="AM101" s="419">
        <v>123.413152761218</v>
      </c>
      <c r="AN101" s="417">
        <v>277.05094690196302</v>
      </c>
      <c r="AO101" s="419">
        <v>687.01908114138303</v>
      </c>
      <c r="AP101" s="419">
        <v>181.699154451298</v>
      </c>
      <c r="AQ101" s="417">
        <v>1243.7498489473201</v>
      </c>
      <c r="AR101" s="419">
        <v>61.409830612748699</v>
      </c>
      <c r="AS101" s="419">
        <v>3.23253518529136</v>
      </c>
      <c r="AT101" s="417">
        <v>56766.512771360402</v>
      </c>
      <c r="AU101" s="419">
        <v>2293.6209611254699</v>
      </c>
      <c r="AV101" s="419">
        <v>159.68654909861999</v>
      </c>
      <c r="AW101" s="417">
        <v>4.3952307409889704</v>
      </c>
      <c r="AX101" s="419">
        <v>0.82451005675873901</v>
      </c>
      <c r="AY101" s="419">
        <v>0.65998096416682905</v>
      </c>
      <c r="AZ101" s="417">
        <v>208.186592500649</v>
      </c>
      <c r="BA101" s="419">
        <v>31.937235252338201</v>
      </c>
      <c r="BB101" s="419">
        <v>2.09438037051242</v>
      </c>
      <c r="BC101" s="420">
        <v>0.60650176257752897</v>
      </c>
      <c r="BD101" s="419">
        <v>0.76689177840442002</v>
      </c>
      <c r="BE101" s="419">
        <v>0.60650176257752897</v>
      </c>
      <c r="BF101" s="420">
        <v>23.472398716607302</v>
      </c>
      <c r="BG101" s="419">
        <v>21.580846009387798</v>
      </c>
      <c r="BH101" s="419">
        <v>23.472398716607302</v>
      </c>
      <c r="BI101" s="417">
        <v>499.45468664708</v>
      </c>
      <c r="BJ101" s="419">
        <v>98.014859463409294</v>
      </c>
      <c r="BK101" s="419">
        <v>0.806624087318766</v>
      </c>
      <c r="BL101" s="417">
        <v>44139.073195745499</v>
      </c>
      <c r="BM101" s="419">
        <v>7407.7209859511204</v>
      </c>
      <c r="BN101" s="419">
        <v>5.16197838213313</v>
      </c>
      <c r="BO101" s="417">
        <v>37122.100131158302</v>
      </c>
      <c r="BP101" s="419">
        <v>7317.0305340567802</v>
      </c>
      <c r="BQ101" s="419">
        <v>8.1365982803336898</v>
      </c>
      <c r="BR101" s="417">
        <v>3.3250569715411999</v>
      </c>
      <c r="BS101" s="419">
        <v>2.40677814915278</v>
      </c>
      <c r="BT101" s="419">
        <v>2.1051593295465101E-2</v>
      </c>
      <c r="BU101" s="420">
        <v>2.22805322090578</v>
      </c>
      <c r="BV101" s="419">
        <v>6.5598050732563298</v>
      </c>
      <c r="BW101" s="419">
        <v>2.22805322090578</v>
      </c>
      <c r="BX101" s="417">
        <v>1.4386680389391799</v>
      </c>
      <c r="BY101" s="419">
        <v>2.0839635824257798</v>
      </c>
      <c r="BZ101" s="419">
        <v>0.236888895735717</v>
      </c>
      <c r="CA101" s="417">
        <v>9.2115851546764098</v>
      </c>
      <c r="CB101" s="419">
        <v>10.3090667998516</v>
      </c>
      <c r="CC101" s="419">
        <v>0.82088320665763503</v>
      </c>
      <c r="CD101" s="417">
        <v>48.122026104145498</v>
      </c>
      <c r="CE101" s="419">
        <v>5.3944343230734404</v>
      </c>
      <c r="CF101" s="419">
        <v>7.33206049881657E-2</v>
      </c>
      <c r="CG101" s="417">
        <v>1.0888108542343</v>
      </c>
      <c r="CH101" s="419">
        <v>0.54175549223659003</v>
      </c>
      <c r="CI101" s="419">
        <v>0.49249700238845501</v>
      </c>
      <c r="CJ101" s="420">
        <v>0.27882756070994202</v>
      </c>
      <c r="CK101" s="419">
        <v>0.44577909856721898</v>
      </c>
      <c r="CL101" s="419">
        <v>0.27882756070994202</v>
      </c>
      <c r="CM101" s="417">
        <v>0.26052662918380398</v>
      </c>
      <c r="CN101" s="419">
        <v>0.35452680675959197</v>
      </c>
      <c r="CO101" s="419">
        <v>7.4761806636547704E-2</v>
      </c>
      <c r="CP101" s="417">
        <v>1236.3594701849299</v>
      </c>
      <c r="CQ101" s="419">
        <v>35.149944220778799</v>
      </c>
      <c r="CR101" s="419">
        <v>6.7854843099550893E-2</v>
      </c>
      <c r="CS101" s="417">
        <v>0.734665564752634</v>
      </c>
      <c r="CT101" s="419">
        <v>0.55240975211715504</v>
      </c>
      <c r="CU101" s="419">
        <v>1.3756187294275701E-2</v>
      </c>
      <c r="CV101" s="417">
        <v>0.15719651012250699</v>
      </c>
      <c r="CW101" s="419">
        <v>0.104124013836649</v>
      </c>
      <c r="CX101" s="419">
        <v>4.6989021659746402E-2</v>
      </c>
      <c r="CY101" s="417">
        <v>6.58566460306021E-3</v>
      </c>
      <c r="CZ101" s="419">
        <v>2.8043286722418199E-2</v>
      </c>
      <c r="DA101" s="419">
        <v>5.0982445552556002E-3</v>
      </c>
      <c r="DB101" s="420">
        <v>3.8259903321281798E-2</v>
      </c>
      <c r="DC101" s="419">
        <v>4.3250921660959601E-4</v>
      </c>
      <c r="DD101" s="419">
        <v>3.8259903321281798E-2</v>
      </c>
      <c r="DE101" s="417">
        <v>5.8759181843672098E-2</v>
      </c>
      <c r="DF101" s="419">
        <v>0.18062615730436099</v>
      </c>
      <c r="DG101" s="419">
        <v>4.45527768249383E-2</v>
      </c>
      <c r="DH101" s="420">
        <v>2.49545923540716E-2</v>
      </c>
      <c r="DI101" s="419">
        <v>6.5718452164455293E-2</v>
      </c>
      <c r="DJ101" s="419">
        <v>2.49545923540716E-2</v>
      </c>
      <c r="DK101" s="417">
        <v>399.63520199416001</v>
      </c>
      <c r="DL101" s="419">
        <v>42.075681124211499</v>
      </c>
      <c r="DM101" s="419">
        <v>0</v>
      </c>
      <c r="DN101" s="417">
        <v>6.4958323821755997</v>
      </c>
      <c r="DO101" s="419">
        <v>1.35524664961301</v>
      </c>
      <c r="DP101" s="419">
        <v>4.9185283923872504E-3</v>
      </c>
      <c r="DQ101" s="417">
        <v>9.5514162630363995</v>
      </c>
      <c r="DR101" s="419">
        <v>0.412913287632658</v>
      </c>
      <c r="DS101" s="419">
        <v>0</v>
      </c>
      <c r="DT101" s="417">
        <v>0.98814681852724295</v>
      </c>
      <c r="DU101" s="419">
        <v>0.21713749305152999</v>
      </c>
      <c r="DV101" s="419">
        <v>5.8464418064544301E-3</v>
      </c>
      <c r="DW101" s="417">
        <v>3.0024439902798599</v>
      </c>
      <c r="DX101" s="419">
        <v>0.83976998346971898</v>
      </c>
      <c r="DY101" s="419">
        <v>2.3768795994987199E-2</v>
      </c>
      <c r="DZ101" s="417">
        <v>0.31127741751814098</v>
      </c>
      <c r="EA101" s="419">
        <v>0.49421885109071301</v>
      </c>
      <c r="EB101" s="419">
        <v>0</v>
      </c>
      <c r="EC101" s="417">
        <v>2.59040800778534</v>
      </c>
      <c r="ED101" s="419">
        <v>1.00451902626014</v>
      </c>
      <c r="EE101" s="419">
        <v>0</v>
      </c>
      <c r="EF101" s="417">
        <v>0.36416240585481802</v>
      </c>
      <c r="EG101" s="419">
        <v>0.17129380086545101</v>
      </c>
      <c r="EH101" s="419">
        <v>2.9896226715072902E-2</v>
      </c>
      <c r="EI101" s="417">
        <v>4.3316639139000301E-2</v>
      </c>
      <c r="EJ101" s="419">
        <v>0.10392167548157299</v>
      </c>
      <c r="EK101" s="419">
        <v>0</v>
      </c>
      <c r="EL101" s="417">
        <v>0.15159100303891801</v>
      </c>
      <c r="EM101" s="419">
        <v>0.38249965605895497</v>
      </c>
      <c r="EN101" s="419">
        <v>0</v>
      </c>
      <c r="EO101" s="417">
        <v>1.9488924285871598E-2</v>
      </c>
      <c r="EP101" s="419">
        <v>2.6998516473154599E-2</v>
      </c>
      <c r="EQ101" s="419">
        <v>0</v>
      </c>
      <c r="ER101" s="417">
        <v>0.118667872019886</v>
      </c>
      <c r="ES101" s="419">
        <v>9.3653216028820693E-2</v>
      </c>
      <c r="ET101" s="419">
        <v>1.49534062060533E-2</v>
      </c>
      <c r="EU101" s="417">
        <v>2.0420710694657201E-2</v>
      </c>
      <c r="EV101" s="419">
        <v>2.7267695645913501E-2</v>
      </c>
      <c r="EW101" s="419">
        <v>5.0030946412152602E-3</v>
      </c>
      <c r="EX101" s="420">
        <v>3.4649974335052701E-2</v>
      </c>
      <c r="EY101" s="419">
        <v>2.1649629336783599E-4</v>
      </c>
      <c r="EZ101" s="419">
        <v>3.4649974335052701E-2</v>
      </c>
      <c r="FA101" s="420">
        <v>4.8115076984378297E-3</v>
      </c>
      <c r="FB101" s="419">
        <v>2.9699177801460301E-2</v>
      </c>
      <c r="FC101" s="419">
        <v>4.8115076984378297E-3</v>
      </c>
      <c r="FD101" s="420">
        <v>2.4187164771160102E-2</v>
      </c>
      <c r="FE101" s="419">
        <v>0.135052573641774</v>
      </c>
      <c r="FF101" s="419">
        <v>2.4187164771160102E-2</v>
      </c>
      <c r="FG101" s="417">
        <v>6.2934069657834204</v>
      </c>
      <c r="FH101" s="419">
        <v>1.26479283768108</v>
      </c>
      <c r="FI101" s="419">
        <v>3.6326640382897402E-2</v>
      </c>
      <c r="FJ101" s="420">
        <v>0</v>
      </c>
      <c r="FK101" s="419">
        <v>1.6282205225176199E-4</v>
      </c>
      <c r="FL101" s="419">
        <v>0</v>
      </c>
      <c r="FM101" s="420">
        <v>0</v>
      </c>
      <c r="FN101" s="419">
        <v>3.4535400716053703E-5</v>
      </c>
      <c r="FO101" s="419">
        <v>0</v>
      </c>
      <c r="FP101" s="420">
        <v>7.79007101737188E-3</v>
      </c>
      <c r="FQ101" s="419">
        <v>1.4052498347350399E-4</v>
      </c>
      <c r="FR101" s="419">
        <v>7.79007101737188E-3</v>
      </c>
    </row>
    <row r="102" spans="2:174">
      <c r="B102" s="73" t="s">
        <v>17</v>
      </c>
      <c r="C102" s="73" t="s">
        <v>51</v>
      </c>
      <c r="D102" s="143" t="s">
        <v>86</v>
      </c>
      <c r="E102" s="73">
        <v>42.9</v>
      </c>
      <c r="F102" s="73">
        <v>78.099999999999994</v>
      </c>
      <c r="G102" s="397" t="s">
        <v>322</v>
      </c>
      <c r="H102" s="73" t="s">
        <v>13</v>
      </c>
      <c r="I102" s="416" t="s">
        <v>1178</v>
      </c>
      <c r="J102" s="416">
        <v>2</v>
      </c>
      <c r="K102" s="416" t="s">
        <v>1163</v>
      </c>
      <c r="L102" s="416" t="s">
        <v>1161</v>
      </c>
      <c r="M102" s="416" t="s">
        <v>12</v>
      </c>
      <c r="N102" s="73">
        <v>16.399999999999999</v>
      </c>
      <c r="P102" s="417">
        <v>4.3603631879066702</v>
      </c>
      <c r="Q102" s="418">
        <v>5.6193944778629001</v>
      </c>
      <c r="R102" s="418">
        <v>0.25481127373173601</v>
      </c>
      <c r="S102" s="417">
        <v>7.8584585724389404</v>
      </c>
      <c r="T102" s="418">
        <v>9.5048861224567798</v>
      </c>
      <c r="U102" s="418">
        <v>5.0293062614754902</v>
      </c>
      <c r="V102" s="417">
        <v>43978.2497961318</v>
      </c>
      <c r="W102" s="418">
        <v>4879.6519149901496</v>
      </c>
      <c r="X102" s="418">
        <v>1.3883046637648799</v>
      </c>
      <c r="Y102" s="417">
        <v>2410.2362109701699</v>
      </c>
      <c r="Z102" s="418">
        <v>4009.3112586441898</v>
      </c>
      <c r="AA102" s="418">
        <v>3.4159975979521899</v>
      </c>
      <c r="AB102" s="417">
        <v>150666.14269401901</v>
      </c>
      <c r="AC102" s="419">
        <v>10875.2369162704</v>
      </c>
      <c r="AD102" s="419">
        <v>3.7163396945691698</v>
      </c>
      <c r="AE102" s="417">
        <v>257376.626583081</v>
      </c>
      <c r="AF102" s="419">
        <v>13436.399791443</v>
      </c>
      <c r="AG102" s="419">
        <v>526.45447190570496</v>
      </c>
      <c r="AH102" s="417">
        <v>63.1896507522777</v>
      </c>
      <c r="AI102" s="419">
        <v>58.535460465583299</v>
      </c>
      <c r="AJ102" s="419">
        <v>11.4599367055533</v>
      </c>
      <c r="AK102" s="417">
        <v>659.94691159829802</v>
      </c>
      <c r="AL102" s="419">
        <v>238.12945985735999</v>
      </c>
      <c r="AM102" s="419">
        <v>123.413152761218</v>
      </c>
      <c r="AN102" s="420">
        <v>181.699154451298</v>
      </c>
      <c r="AO102" s="419">
        <v>387.43555677601603</v>
      </c>
      <c r="AP102" s="419">
        <v>181.699154451298</v>
      </c>
      <c r="AQ102" s="417">
        <v>1726.26404345369</v>
      </c>
      <c r="AR102" s="419">
        <v>480.998159027236</v>
      </c>
      <c r="AS102" s="419">
        <v>3.23253518529136</v>
      </c>
      <c r="AT102" s="417">
        <v>64791.045270697497</v>
      </c>
      <c r="AU102" s="419">
        <v>5921.7344204701103</v>
      </c>
      <c r="AV102" s="419">
        <v>159.68654909861999</v>
      </c>
      <c r="AW102" s="417">
        <v>2.7545449169321401</v>
      </c>
      <c r="AX102" s="419">
        <v>1.3191699666232299</v>
      </c>
      <c r="AY102" s="419">
        <v>0.65998096416682905</v>
      </c>
      <c r="AZ102" s="417">
        <v>339.92997026362798</v>
      </c>
      <c r="BA102" s="419">
        <v>58.499943015804803</v>
      </c>
      <c r="BB102" s="419">
        <v>2.09438037051242</v>
      </c>
      <c r="BC102" s="420">
        <v>0.60650176257752897</v>
      </c>
      <c r="BD102" s="419">
        <v>0.84338153703030905</v>
      </c>
      <c r="BE102" s="419">
        <v>0.60650176257752897</v>
      </c>
      <c r="BF102" s="420">
        <v>23.472398716607302</v>
      </c>
      <c r="BG102" s="419">
        <v>37.916786639853399</v>
      </c>
      <c r="BH102" s="419">
        <v>23.472398716607302</v>
      </c>
      <c r="BI102" s="417">
        <v>244.69090301939201</v>
      </c>
      <c r="BJ102" s="419">
        <v>367.36911227021699</v>
      </c>
      <c r="BK102" s="419">
        <v>0.806624087318766</v>
      </c>
      <c r="BL102" s="417">
        <v>7961.2036446701004</v>
      </c>
      <c r="BM102" s="419">
        <v>13930.208703468399</v>
      </c>
      <c r="BN102" s="419">
        <v>5.16197838213313</v>
      </c>
      <c r="BO102" s="417">
        <v>6681.73306590834</v>
      </c>
      <c r="BP102" s="419">
        <v>11611.5959958945</v>
      </c>
      <c r="BQ102" s="419">
        <v>8.1365982803336898</v>
      </c>
      <c r="BR102" s="417">
        <v>0.47629083833924402</v>
      </c>
      <c r="BS102" s="419">
        <v>0.79030572051139003</v>
      </c>
      <c r="BT102" s="419">
        <v>2.1051593295465101E-2</v>
      </c>
      <c r="BU102" s="420">
        <v>2.22805322090578</v>
      </c>
      <c r="BV102" s="419">
        <v>4.6572058813164601</v>
      </c>
      <c r="BW102" s="419">
        <v>2.22805322090578</v>
      </c>
      <c r="BX102" s="417">
        <v>0.74105847926479196</v>
      </c>
      <c r="BY102" s="419">
        <v>0.67227018908443603</v>
      </c>
      <c r="BZ102" s="419">
        <v>0.236888895735717</v>
      </c>
      <c r="CA102" s="417">
        <v>3.2389696690365599</v>
      </c>
      <c r="CB102" s="419">
        <v>2.9092231185307198</v>
      </c>
      <c r="CC102" s="419">
        <v>0.82088320665763503</v>
      </c>
      <c r="CD102" s="417">
        <v>62.345929744755097</v>
      </c>
      <c r="CE102" s="419">
        <v>10.2612915673638</v>
      </c>
      <c r="CF102" s="419">
        <v>7.33206049881657E-2</v>
      </c>
      <c r="CG102" s="417">
        <v>1.0865291628537399</v>
      </c>
      <c r="CH102" s="419">
        <v>0.99171057547487296</v>
      </c>
      <c r="CI102" s="419">
        <v>0.49249700238845501</v>
      </c>
      <c r="CJ102" s="420">
        <v>0.27882756070994202</v>
      </c>
      <c r="CK102" s="419">
        <v>0.40171376229155198</v>
      </c>
      <c r="CL102" s="419">
        <v>0.27882756070994202</v>
      </c>
      <c r="CM102" s="417">
        <v>0.15469615414464299</v>
      </c>
      <c r="CN102" s="419">
        <v>0.20233359537974699</v>
      </c>
      <c r="CO102" s="419">
        <v>7.4761806636547704E-2</v>
      </c>
      <c r="CP102" s="417">
        <v>1353.59278391422</v>
      </c>
      <c r="CQ102" s="419">
        <v>147.55598624399099</v>
      </c>
      <c r="CR102" s="419">
        <v>6.7854843099550893E-2</v>
      </c>
      <c r="CS102" s="417">
        <v>0.33360862760601201</v>
      </c>
      <c r="CT102" s="419">
        <v>0.31547014077799801</v>
      </c>
      <c r="CU102" s="419">
        <v>1.3756187294275701E-2</v>
      </c>
      <c r="CV102" s="417">
        <v>4.7149591287041201E-2</v>
      </c>
      <c r="CW102" s="419">
        <v>9.80771653963462E-2</v>
      </c>
      <c r="CX102" s="419">
        <v>4.6989021659746402E-2</v>
      </c>
      <c r="CY102" s="417">
        <v>-4.1955728175409898E-4</v>
      </c>
      <c r="CZ102" s="419">
        <v>5.9450405412594502E-5</v>
      </c>
      <c r="DA102" s="419">
        <v>5.0982445552556002E-3</v>
      </c>
      <c r="DB102" s="420">
        <v>3.8259903321281798E-2</v>
      </c>
      <c r="DC102" s="419">
        <v>0.13209238784962599</v>
      </c>
      <c r="DD102" s="419">
        <v>3.8259903321281798E-2</v>
      </c>
      <c r="DE102" s="420">
        <v>4.45527768249383E-2</v>
      </c>
      <c r="DF102" s="419">
        <v>0.12564954728522901</v>
      </c>
      <c r="DG102" s="419">
        <v>4.45527768249383E-2</v>
      </c>
      <c r="DH102" s="420">
        <v>2.49545923540716E-2</v>
      </c>
      <c r="DI102" s="419">
        <v>5.8799887009089197E-2</v>
      </c>
      <c r="DJ102" s="419">
        <v>2.49545923540716E-2</v>
      </c>
      <c r="DK102" s="417">
        <v>592.14689056094699</v>
      </c>
      <c r="DL102" s="419">
        <v>138.63681649320199</v>
      </c>
      <c r="DM102" s="419">
        <v>0</v>
      </c>
      <c r="DN102" s="417">
        <v>7.2833267572906299</v>
      </c>
      <c r="DO102" s="419">
        <v>1.2339293718859501</v>
      </c>
      <c r="DP102" s="419">
        <v>4.9185283923872504E-3</v>
      </c>
      <c r="DQ102" s="417">
        <v>11.102400425628399</v>
      </c>
      <c r="DR102" s="419">
        <v>2.0099442129620302</v>
      </c>
      <c r="DS102" s="419">
        <v>0</v>
      </c>
      <c r="DT102" s="417">
        <v>1.0582266392872699</v>
      </c>
      <c r="DU102" s="419">
        <v>0.35063019287485497</v>
      </c>
      <c r="DV102" s="419">
        <v>5.8464418064544301E-3</v>
      </c>
      <c r="DW102" s="417">
        <v>3.5452744519983099</v>
      </c>
      <c r="DX102" s="419">
        <v>1.5414567081717601</v>
      </c>
      <c r="DY102" s="419">
        <v>2.3768795994987199E-2</v>
      </c>
      <c r="DZ102" s="417">
        <v>0.40842203029138002</v>
      </c>
      <c r="EA102" s="419">
        <v>0.50503857077400405</v>
      </c>
      <c r="EB102" s="419">
        <v>0</v>
      </c>
      <c r="EC102" s="417">
        <v>3.1028807298902898</v>
      </c>
      <c r="ED102" s="419">
        <v>0.76264699333745101</v>
      </c>
      <c r="EE102" s="419">
        <v>0</v>
      </c>
      <c r="EF102" s="417">
        <v>0.178746020994279</v>
      </c>
      <c r="EG102" s="419">
        <v>0.366219805016542</v>
      </c>
      <c r="EH102" s="419">
        <v>2.9896226715072902E-2</v>
      </c>
      <c r="EI102" s="417">
        <v>1.9019313467838E-2</v>
      </c>
      <c r="EJ102" s="419">
        <v>4.3686426031196303E-2</v>
      </c>
      <c r="EK102" s="419">
        <v>0</v>
      </c>
      <c r="EL102" s="417">
        <v>0.11196723924832799</v>
      </c>
      <c r="EM102" s="419">
        <v>0.24005446840682301</v>
      </c>
      <c r="EN102" s="419">
        <v>0</v>
      </c>
      <c r="EO102" s="417">
        <v>9.0932335750536792E-3</v>
      </c>
      <c r="EP102" s="419">
        <v>3.1396592817958903E-2</v>
      </c>
      <c r="EQ102" s="419">
        <v>0</v>
      </c>
      <c r="ER102" s="420">
        <v>1.49534062060533E-2</v>
      </c>
      <c r="ES102" s="419">
        <v>6.5517381257673701E-2</v>
      </c>
      <c r="ET102" s="419">
        <v>1.49534062060533E-2</v>
      </c>
      <c r="EU102" s="420">
        <v>5.0030946412152602E-3</v>
      </c>
      <c r="EV102" s="419">
        <v>1.30594518189938E-2</v>
      </c>
      <c r="EW102" s="419">
        <v>5.0030946412152602E-3</v>
      </c>
      <c r="EX102" s="420">
        <v>0.03</v>
      </c>
      <c r="EY102" s="419">
        <v>8.3380882967629202E-2</v>
      </c>
      <c r="EZ102" s="419">
        <v>3.4649974335052701E-2</v>
      </c>
      <c r="FA102" s="420">
        <v>0</v>
      </c>
      <c r="FB102" s="419">
        <v>1.6466098906307701E-2</v>
      </c>
      <c r="FC102" s="419">
        <v>4.8115076984378297E-3</v>
      </c>
      <c r="FD102" s="420">
        <v>2.4187164771160102E-2</v>
      </c>
      <c r="FE102" s="419">
        <v>2.6534734369636101E-4</v>
      </c>
      <c r="FF102" s="419">
        <v>2.4187164771160102E-2</v>
      </c>
      <c r="FG102" s="417">
        <v>6.0029650054432304</v>
      </c>
      <c r="FH102" s="419">
        <v>1.72134454309063</v>
      </c>
      <c r="FI102" s="419">
        <v>3.6326640382897402E-2</v>
      </c>
      <c r="FJ102" s="420">
        <v>0</v>
      </c>
      <c r="FK102" s="419">
        <v>3.2853865302604701E-2</v>
      </c>
      <c r="FL102" s="419">
        <v>0</v>
      </c>
      <c r="FM102" s="420">
        <v>0</v>
      </c>
      <c r="FN102" s="419">
        <v>2.2813680321581799E-2</v>
      </c>
      <c r="FO102" s="419">
        <v>0</v>
      </c>
      <c r="FP102" s="420">
        <v>7.79007101737188E-3</v>
      </c>
      <c r="FQ102" s="419">
        <v>3.4757291838342599E-4</v>
      </c>
      <c r="FR102" s="419">
        <v>7.79007101737188E-3</v>
      </c>
    </row>
    <row r="103" spans="2:174">
      <c r="B103" s="73" t="s">
        <v>17</v>
      </c>
      <c r="C103" s="73" t="s">
        <v>51</v>
      </c>
      <c r="D103" s="143" t="s">
        <v>86</v>
      </c>
      <c r="E103" s="143">
        <v>42.9</v>
      </c>
      <c r="F103" s="73">
        <v>78.099999999999994</v>
      </c>
      <c r="G103" s="397" t="s">
        <v>322</v>
      </c>
      <c r="H103" s="73" t="s">
        <v>13</v>
      </c>
      <c r="I103" s="416" t="s">
        <v>1178</v>
      </c>
      <c r="J103" s="416">
        <v>2</v>
      </c>
      <c r="K103" s="416" t="s">
        <v>1163</v>
      </c>
      <c r="L103" s="416" t="s">
        <v>1160</v>
      </c>
      <c r="M103" s="416" t="s">
        <v>12</v>
      </c>
      <c r="N103" s="73">
        <v>16.399999999999999</v>
      </c>
      <c r="P103" s="417">
        <v>5.6352645809281103</v>
      </c>
      <c r="Q103" s="418">
        <v>11.34215693694</v>
      </c>
      <c r="R103" s="418">
        <v>0.25481127373173601</v>
      </c>
      <c r="S103" s="417">
        <v>4.7277337239937198</v>
      </c>
      <c r="T103" s="418">
        <v>5.5062222509013496</v>
      </c>
      <c r="U103" s="418">
        <v>5.0293062614754902</v>
      </c>
      <c r="V103" s="417">
        <v>45443.177931474398</v>
      </c>
      <c r="W103" s="418">
        <v>9149.3405663236899</v>
      </c>
      <c r="X103" s="418">
        <v>1.3883046637648799</v>
      </c>
      <c r="Y103" s="417">
        <v>2199.5913266832799</v>
      </c>
      <c r="Z103" s="418">
        <v>4288.8159078297604</v>
      </c>
      <c r="AA103" s="418">
        <v>3.4159975979521899</v>
      </c>
      <c r="AB103" s="417">
        <v>146476.77328450399</v>
      </c>
      <c r="AC103" s="419">
        <v>15177.5646600402</v>
      </c>
      <c r="AD103" s="419">
        <v>3.7163396945691698</v>
      </c>
      <c r="AE103" s="417">
        <v>262061.95637550301</v>
      </c>
      <c r="AF103" s="419">
        <v>12061.2614657226</v>
      </c>
      <c r="AG103" s="419">
        <v>526.45447190570496</v>
      </c>
      <c r="AH103" s="417">
        <v>48.587617148051002</v>
      </c>
      <c r="AI103" s="419">
        <v>56.275607361687598</v>
      </c>
      <c r="AJ103" s="419">
        <v>11.4599367055533</v>
      </c>
      <c r="AK103" s="417">
        <v>583.19958797297102</v>
      </c>
      <c r="AL103" s="419">
        <v>224.54327033605199</v>
      </c>
      <c r="AM103" s="419">
        <v>123.413152761218</v>
      </c>
      <c r="AN103" s="420">
        <v>181.699154451298</v>
      </c>
      <c r="AO103" s="419">
        <v>302.42993694965998</v>
      </c>
      <c r="AP103" s="419">
        <v>181.699154451298</v>
      </c>
      <c r="AQ103" s="417">
        <v>2011.8688471502401</v>
      </c>
      <c r="AR103" s="419">
        <v>478.89703553808499</v>
      </c>
      <c r="AS103" s="419">
        <v>3.23253518529136</v>
      </c>
      <c r="AT103" s="417">
        <v>61908.033581475</v>
      </c>
      <c r="AU103" s="419">
        <v>5765.6058036163704</v>
      </c>
      <c r="AV103" s="419">
        <v>159.68654909861999</v>
      </c>
      <c r="AW103" s="417">
        <v>2.5200921102904799</v>
      </c>
      <c r="AX103" s="419">
        <v>0.88665503244198196</v>
      </c>
      <c r="AY103" s="419">
        <v>0.65998096416682905</v>
      </c>
      <c r="AZ103" s="417">
        <v>315.381413914642</v>
      </c>
      <c r="BA103" s="419">
        <v>42.528793464098797</v>
      </c>
      <c r="BB103" s="419">
        <v>2.09438037051242</v>
      </c>
      <c r="BC103" s="420">
        <v>0.60650176257752897</v>
      </c>
      <c r="BD103" s="419">
        <v>0.69261515155283204</v>
      </c>
      <c r="BE103" s="419">
        <v>0.60650176257752897</v>
      </c>
      <c r="BF103" s="420">
        <v>23.472398716607302</v>
      </c>
      <c r="BG103" s="419">
        <v>34.006599189668897</v>
      </c>
      <c r="BH103" s="419">
        <v>23.472398716607302</v>
      </c>
      <c r="BI103" s="417">
        <v>247.61477120730899</v>
      </c>
      <c r="BJ103" s="419">
        <v>462.453228557302</v>
      </c>
      <c r="BK103" s="419">
        <v>0.806624087318766</v>
      </c>
      <c r="BL103" s="417">
        <v>8135.7529943320897</v>
      </c>
      <c r="BM103" s="419">
        <v>13484.9881452386</v>
      </c>
      <c r="BN103" s="419">
        <v>5.16197838213313</v>
      </c>
      <c r="BO103" s="417">
        <v>6893.1274587588096</v>
      </c>
      <c r="BP103" s="419">
        <v>11492.971365867999</v>
      </c>
      <c r="BQ103" s="419">
        <v>8.1365982803336898</v>
      </c>
      <c r="BR103" s="417">
        <v>0.72086159981992604</v>
      </c>
      <c r="BS103" s="419">
        <v>1.2821401581335099</v>
      </c>
      <c r="BT103" s="419">
        <v>2.1051593295465101E-2</v>
      </c>
      <c r="BU103" s="420">
        <v>2.22805322090578</v>
      </c>
      <c r="BV103" s="419">
        <v>3.5152804693967501</v>
      </c>
      <c r="BW103" s="419">
        <v>2.22805322090578</v>
      </c>
      <c r="BX103" s="417">
        <v>0.69610772974548296</v>
      </c>
      <c r="BY103" s="419">
        <v>0.538406980937438</v>
      </c>
      <c r="BZ103" s="419">
        <v>0.236888895735717</v>
      </c>
      <c r="CA103" s="417">
        <v>2.9892255561740799</v>
      </c>
      <c r="CB103" s="419">
        <v>2.5564000048932098</v>
      </c>
      <c r="CC103" s="419">
        <v>0.82088320665763503</v>
      </c>
      <c r="CD103" s="417">
        <v>62.287442651671597</v>
      </c>
      <c r="CE103" s="419">
        <v>9.9493065838188901</v>
      </c>
      <c r="CF103" s="419">
        <v>7.33206049881657E-2</v>
      </c>
      <c r="CG103" s="417">
        <v>1.05695386047877</v>
      </c>
      <c r="CH103" s="419">
        <v>1.0786308537609199</v>
      </c>
      <c r="CI103" s="419">
        <v>0.49249700238845501</v>
      </c>
      <c r="CJ103" s="420">
        <v>0.27882756070994202</v>
      </c>
      <c r="CK103" s="419">
        <v>0.38800855105981502</v>
      </c>
      <c r="CL103" s="419">
        <v>0.27882756070994202</v>
      </c>
      <c r="CM103" s="417">
        <v>0.14133494629483101</v>
      </c>
      <c r="CN103" s="419">
        <v>0.18633441160074499</v>
      </c>
      <c r="CO103" s="419">
        <v>7.4761806636547704E-2</v>
      </c>
      <c r="CP103" s="417">
        <v>1300.5575905334599</v>
      </c>
      <c r="CQ103" s="419">
        <v>180.58948908838701</v>
      </c>
      <c r="CR103" s="419">
        <v>6.7854843099550893E-2</v>
      </c>
      <c r="CS103" s="417">
        <v>0.26736649101919202</v>
      </c>
      <c r="CT103" s="419">
        <v>0.16956528030145401</v>
      </c>
      <c r="CU103" s="419">
        <v>1.3756187294275701E-2</v>
      </c>
      <c r="CV103" s="417">
        <v>0.112782834523282</v>
      </c>
      <c r="CW103" s="419">
        <v>0.30983120599872799</v>
      </c>
      <c r="CX103" s="419">
        <v>4.6989021659746402E-2</v>
      </c>
      <c r="CY103" s="417">
        <v>3.2258744134900101E-3</v>
      </c>
      <c r="CZ103" s="419">
        <v>1.7801031031535301E-2</v>
      </c>
      <c r="DA103" s="419">
        <v>5.0982445552556002E-3</v>
      </c>
      <c r="DB103" s="420">
        <v>3.8259903321281798E-2</v>
      </c>
      <c r="DC103" s="419">
        <v>9.0675992206776093E-2</v>
      </c>
      <c r="DD103" s="419">
        <v>3.8259903321281798E-2</v>
      </c>
      <c r="DE103" s="420">
        <v>4.45527768249383E-2</v>
      </c>
      <c r="DF103" s="419">
        <v>0.10271628627882901</v>
      </c>
      <c r="DG103" s="419">
        <v>4.45527768249383E-2</v>
      </c>
      <c r="DH103" s="420">
        <v>2.49545923540716E-2</v>
      </c>
      <c r="DI103" s="419">
        <v>4.3957899770559902E-2</v>
      </c>
      <c r="DJ103" s="419">
        <v>2.49545923540716E-2</v>
      </c>
      <c r="DK103" s="417">
        <v>602.99548091330996</v>
      </c>
      <c r="DL103" s="419">
        <v>103.602356493888</v>
      </c>
      <c r="DM103" s="419">
        <v>0</v>
      </c>
      <c r="DN103" s="417">
        <v>6.6853084048876603</v>
      </c>
      <c r="DO103" s="419">
        <v>0.82314815394908603</v>
      </c>
      <c r="DP103" s="419">
        <v>4.9185283923872504E-3</v>
      </c>
      <c r="DQ103" s="417">
        <v>10.546239929806999</v>
      </c>
      <c r="DR103" s="419">
        <v>1.5420863849784101</v>
      </c>
      <c r="DS103" s="419">
        <v>0</v>
      </c>
      <c r="DT103" s="417">
        <v>0.96572513393224102</v>
      </c>
      <c r="DU103" s="419">
        <v>0.407504495703366</v>
      </c>
      <c r="DV103" s="419">
        <v>5.8464418064544301E-3</v>
      </c>
      <c r="DW103" s="417">
        <v>2.95672506606223</v>
      </c>
      <c r="DX103" s="419">
        <v>1.3896259018175701</v>
      </c>
      <c r="DY103" s="419">
        <v>2.3768795994987199E-2</v>
      </c>
      <c r="DZ103" s="417">
        <v>0.31602123099939999</v>
      </c>
      <c r="EA103" s="419">
        <v>0.39532768226024201</v>
      </c>
      <c r="EB103" s="419">
        <v>0</v>
      </c>
      <c r="EC103" s="417">
        <v>3.0240953327712798</v>
      </c>
      <c r="ED103" s="419">
        <v>0.68270510276574303</v>
      </c>
      <c r="EE103" s="419">
        <v>0</v>
      </c>
      <c r="EF103" s="417">
        <v>0.22965383686440399</v>
      </c>
      <c r="EG103" s="419">
        <v>0.26229037688914197</v>
      </c>
      <c r="EH103" s="419">
        <v>2.9896226715072902E-2</v>
      </c>
      <c r="EI103" s="417">
        <v>2.0076200350286101E-2</v>
      </c>
      <c r="EJ103" s="419">
        <v>3.9190255046499901E-2</v>
      </c>
      <c r="EK103" s="419">
        <v>0</v>
      </c>
      <c r="EL103" s="417">
        <v>7.7651899530138901E-2</v>
      </c>
      <c r="EM103" s="419">
        <v>0.14071422346229601</v>
      </c>
      <c r="EN103" s="419">
        <v>0</v>
      </c>
      <c r="EO103" s="417">
        <v>1.3726914172377499E-2</v>
      </c>
      <c r="EP103" s="419">
        <v>3.6857524166995899E-2</v>
      </c>
      <c r="EQ103" s="419">
        <v>0</v>
      </c>
      <c r="ER103" s="417">
        <v>1.7317849831344E-2</v>
      </c>
      <c r="ES103" s="419">
        <v>8.2616477386409606E-2</v>
      </c>
      <c r="ET103" s="419">
        <v>1.49534062060533E-2</v>
      </c>
      <c r="EU103" s="420">
        <v>5.0030946412152602E-3</v>
      </c>
      <c r="EV103" s="419">
        <v>0</v>
      </c>
      <c r="EW103" s="419">
        <v>5.0030946412152602E-3</v>
      </c>
      <c r="EX103" s="420">
        <v>0.03</v>
      </c>
      <c r="EY103" s="419">
        <v>4.8194147880121103E-4</v>
      </c>
      <c r="EZ103" s="419">
        <v>3.4649974335052701E-2</v>
      </c>
      <c r="FA103" s="420">
        <v>0</v>
      </c>
      <c r="FB103" s="419">
        <v>0</v>
      </c>
      <c r="FC103" s="419">
        <v>4.8115076984378297E-3</v>
      </c>
      <c r="FD103" s="420">
        <v>2.4187164771160102E-2</v>
      </c>
      <c r="FE103" s="419">
        <v>2.38712270269639E-4</v>
      </c>
      <c r="FF103" s="419">
        <v>2.4187164771160102E-2</v>
      </c>
      <c r="FG103" s="417">
        <v>5.6901944387355599</v>
      </c>
      <c r="FH103" s="419">
        <v>1.2605425554729099</v>
      </c>
      <c r="FI103" s="419">
        <v>3.6326640382897402E-2</v>
      </c>
      <c r="FJ103" s="420">
        <v>0</v>
      </c>
      <c r="FK103" s="419">
        <v>4.49564218410438E-2</v>
      </c>
      <c r="FL103" s="419">
        <v>0</v>
      </c>
      <c r="FM103" s="420">
        <v>0</v>
      </c>
      <c r="FN103" s="419">
        <v>1.28510733035027E-2</v>
      </c>
      <c r="FO103" s="419">
        <v>0</v>
      </c>
      <c r="FP103" s="420">
        <v>7.79007101737188E-3</v>
      </c>
      <c r="FQ103" s="419">
        <v>3.02624983033982E-4</v>
      </c>
      <c r="FR103" s="419">
        <v>7.79007101737188E-3</v>
      </c>
    </row>
    <row r="104" spans="2:174">
      <c r="B104" s="73" t="s">
        <v>17</v>
      </c>
      <c r="C104" s="73" t="s">
        <v>51</v>
      </c>
      <c r="D104" s="143" t="s">
        <v>86</v>
      </c>
      <c r="E104" s="73">
        <v>42.9</v>
      </c>
      <c r="F104" s="73">
        <v>78.099999999999994</v>
      </c>
      <c r="G104" s="397" t="s">
        <v>322</v>
      </c>
      <c r="H104" s="73" t="s">
        <v>13</v>
      </c>
      <c r="I104" s="416" t="s">
        <v>1179</v>
      </c>
      <c r="J104" s="416">
        <v>3</v>
      </c>
      <c r="K104" s="416" t="s">
        <v>1163</v>
      </c>
      <c r="L104" s="416" t="s">
        <v>1160</v>
      </c>
      <c r="M104" s="416" t="s">
        <v>12</v>
      </c>
      <c r="N104" s="73">
        <v>16.399999999999999</v>
      </c>
      <c r="P104" s="417">
        <v>2.49544891584247</v>
      </c>
      <c r="Q104" s="418">
        <v>0.94852704323450099</v>
      </c>
      <c r="R104" s="418">
        <v>0.215616576075295</v>
      </c>
      <c r="S104" s="417">
        <v>6.6888873163052898</v>
      </c>
      <c r="T104" s="418">
        <v>8.2956124858288405</v>
      </c>
      <c r="U104" s="418">
        <v>3.6746130256575</v>
      </c>
      <c r="V104" s="417">
        <v>45002.215820191297</v>
      </c>
      <c r="W104" s="418">
        <v>1614.14777643664</v>
      </c>
      <c r="X104" s="418">
        <v>1.26152088962505</v>
      </c>
      <c r="Y104" s="417">
        <v>1785.03905493515</v>
      </c>
      <c r="Z104" s="418">
        <v>1787.9182828023299</v>
      </c>
      <c r="AA104" s="418">
        <v>2.86539500057243</v>
      </c>
      <c r="AB104" s="417">
        <v>147218.45086972299</v>
      </c>
      <c r="AC104" s="419">
        <v>1532.9109294018799</v>
      </c>
      <c r="AD104" s="419">
        <v>6.8307175710868098</v>
      </c>
      <c r="AE104" s="417">
        <v>263472.79708603502</v>
      </c>
      <c r="AF104" s="419">
        <v>4157.0328711633001</v>
      </c>
      <c r="AG104" s="419">
        <v>863.70897929079695</v>
      </c>
      <c r="AH104" s="417">
        <v>42.146127752745898</v>
      </c>
      <c r="AI104" s="419">
        <v>18.999380930334599</v>
      </c>
      <c r="AJ104" s="419">
        <v>10.956047050631099</v>
      </c>
      <c r="AK104" s="417">
        <v>423.15117865893399</v>
      </c>
      <c r="AL104" s="419">
        <v>250.44199519006199</v>
      </c>
      <c r="AM104" s="419">
        <v>100.39923635986401</v>
      </c>
      <c r="AN104" s="420">
        <v>217.66958792985801</v>
      </c>
      <c r="AO104" s="419">
        <v>109.290416497728</v>
      </c>
      <c r="AP104" s="419">
        <v>217.66958792985801</v>
      </c>
      <c r="AQ104" s="417">
        <v>3515.3734987152998</v>
      </c>
      <c r="AR104" s="419">
        <v>148.53774104449599</v>
      </c>
      <c r="AS104" s="419">
        <v>3.2396660437212601</v>
      </c>
      <c r="AT104" s="417">
        <v>62521.347449261601</v>
      </c>
      <c r="AU104" s="419">
        <v>6966.96919771786</v>
      </c>
      <c r="AV104" s="419">
        <v>186.166587355209</v>
      </c>
      <c r="AW104" s="417">
        <v>2.9928004453506398</v>
      </c>
      <c r="AX104" s="419">
        <v>0.74574946915915097</v>
      </c>
      <c r="AY104" s="419">
        <v>0.54952237298586504</v>
      </c>
      <c r="AZ104" s="417">
        <v>245.95793847714901</v>
      </c>
      <c r="BA104" s="419">
        <v>34.409955483316097</v>
      </c>
      <c r="BB104" s="419">
        <v>2.0227732335022299</v>
      </c>
      <c r="BC104" s="420">
        <v>0.570191454524555</v>
      </c>
      <c r="BD104" s="419">
        <v>0.72327983246072602</v>
      </c>
      <c r="BE104" s="419">
        <v>0.570191454524555</v>
      </c>
      <c r="BF104" s="420">
        <v>24.008278679729901</v>
      </c>
      <c r="BG104" s="419">
        <v>3.4590371811770799</v>
      </c>
      <c r="BH104" s="419">
        <v>24.008278679729901</v>
      </c>
      <c r="BI104" s="417">
        <v>321.26377337855803</v>
      </c>
      <c r="BJ104" s="419">
        <v>132.21778637694101</v>
      </c>
      <c r="BK104" s="419">
        <v>0.79241980184488503</v>
      </c>
      <c r="BL104" s="417">
        <v>6454.4866384296602</v>
      </c>
      <c r="BM104" s="419">
        <v>1784.3460708607799</v>
      </c>
      <c r="BN104" s="419">
        <v>5.83906497497731</v>
      </c>
      <c r="BO104" s="417">
        <v>5431.4001546750696</v>
      </c>
      <c r="BP104" s="419">
        <v>1730.93156746412</v>
      </c>
      <c r="BQ104" s="419">
        <v>8.1305810391841309</v>
      </c>
      <c r="BR104" s="417">
        <v>1.04829608886967</v>
      </c>
      <c r="BS104" s="419">
        <v>1.63493461543163</v>
      </c>
      <c r="BT104" s="419">
        <v>2.1522575742484E-2</v>
      </c>
      <c r="BU104" s="420">
        <v>2.6967465473935199</v>
      </c>
      <c r="BV104" s="419">
        <v>0.89718809358799101</v>
      </c>
      <c r="BW104" s="419">
        <v>2.6967465473935199</v>
      </c>
      <c r="BX104" s="417">
        <v>0.77269693215426705</v>
      </c>
      <c r="BY104" s="419">
        <v>0.57462443963228005</v>
      </c>
      <c r="BZ104" s="419">
        <v>0.220965346306222</v>
      </c>
      <c r="CA104" s="417">
        <v>5.5613767971942503</v>
      </c>
      <c r="CB104" s="419">
        <v>4.80372364752888</v>
      </c>
      <c r="CC104" s="419">
        <v>0.82726579790556698</v>
      </c>
      <c r="CD104" s="417">
        <v>34.748891093003799</v>
      </c>
      <c r="CE104" s="419">
        <v>3.1733884798608201</v>
      </c>
      <c r="CF104" s="419">
        <v>7.2835576330136306E-2</v>
      </c>
      <c r="CG104" s="417">
        <v>1.36909928563598</v>
      </c>
      <c r="CH104" s="419">
        <v>0.89683373961106505</v>
      </c>
      <c r="CI104" s="419">
        <v>0.58396611426797995</v>
      </c>
      <c r="CJ104" s="420">
        <v>0.32821747224339498</v>
      </c>
      <c r="CK104" s="419">
        <v>0.34131566274957698</v>
      </c>
      <c r="CL104" s="419">
        <v>0.32821747224339498</v>
      </c>
      <c r="CM104" s="417">
        <v>0.88656690225562895</v>
      </c>
      <c r="CN104" s="419">
        <v>0.83364273787278498</v>
      </c>
      <c r="CO104" s="419">
        <v>6.7562017227208906E-2</v>
      </c>
      <c r="CP104" s="417">
        <v>612.24547980251498</v>
      </c>
      <c r="CQ104" s="419">
        <v>41.956285983727902</v>
      </c>
      <c r="CR104" s="419">
        <v>6.6418233722163295E-2</v>
      </c>
      <c r="CS104" s="417">
        <v>0.26631954503121502</v>
      </c>
      <c r="CT104" s="419">
        <v>0.16100232907995399</v>
      </c>
      <c r="CU104" s="419">
        <v>1.5869366204011401E-2</v>
      </c>
      <c r="CV104" s="417">
        <v>7.7260362991042997E-2</v>
      </c>
      <c r="CW104" s="419">
        <v>0.15563974526035801</v>
      </c>
      <c r="CX104" s="419">
        <v>3.04723972192158E-2</v>
      </c>
      <c r="CY104" s="420">
        <v>5.1434893247177997E-3</v>
      </c>
      <c r="CZ104" s="419">
        <v>1.6025794881576E-5</v>
      </c>
      <c r="DA104" s="419">
        <v>5.1434893247177997E-3</v>
      </c>
      <c r="DB104" s="420">
        <v>7.2990303208697593E-2</v>
      </c>
      <c r="DC104" s="419">
        <v>0.17072641313515799</v>
      </c>
      <c r="DD104" s="419">
        <v>7.2990303208697593E-2</v>
      </c>
      <c r="DE104" s="420">
        <v>5.1492856660802E-2</v>
      </c>
      <c r="DF104" s="419">
        <v>0.19554030966101901</v>
      </c>
      <c r="DG104" s="419">
        <v>5.1492856660802E-2</v>
      </c>
      <c r="DH104" s="420">
        <v>2.1925350417523599E-2</v>
      </c>
      <c r="DI104" s="419">
        <v>2.1878609846755001E-4</v>
      </c>
      <c r="DJ104" s="419">
        <v>2.1925350417523599E-2</v>
      </c>
      <c r="DK104" s="417">
        <v>151.78751549337201</v>
      </c>
      <c r="DL104" s="419">
        <v>16.746722761021701</v>
      </c>
      <c r="DM104" s="419">
        <v>5.8057509236449499E-2</v>
      </c>
      <c r="DN104" s="417">
        <v>7.3163902340040696</v>
      </c>
      <c r="DO104" s="419">
        <v>1.06400617722139</v>
      </c>
      <c r="DP104" s="419">
        <v>6.6963716601605803E-3</v>
      </c>
      <c r="DQ104" s="417">
        <v>10.597489434060201</v>
      </c>
      <c r="DR104" s="419">
        <v>0.57316041460974798</v>
      </c>
      <c r="DS104" s="419">
        <v>0</v>
      </c>
      <c r="DT104" s="417">
        <v>1.0214639747315399</v>
      </c>
      <c r="DU104" s="419">
        <v>3.7178968309360599E-2</v>
      </c>
      <c r="DV104" s="419">
        <v>0</v>
      </c>
      <c r="DW104" s="417">
        <v>3.5180281520682799</v>
      </c>
      <c r="DX104" s="419">
        <v>0.63037112285721297</v>
      </c>
      <c r="DY104" s="419">
        <v>2.33580319436642E-2</v>
      </c>
      <c r="DZ104" s="417">
        <v>0.13847268338695001</v>
      </c>
      <c r="EA104" s="419">
        <v>0.27600699328926398</v>
      </c>
      <c r="EB104" s="419">
        <v>0</v>
      </c>
      <c r="EC104" s="417">
        <v>3.1714488933626499</v>
      </c>
      <c r="ED104" s="419">
        <v>0.43187574150929797</v>
      </c>
      <c r="EE104" s="419">
        <v>0</v>
      </c>
      <c r="EF104" s="417">
        <v>0.18889816583194299</v>
      </c>
      <c r="EG104" s="419">
        <v>0.33065879054931602</v>
      </c>
      <c r="EH104" s="419">
        <v>4.9468738583733803E-2</v>
      </c>
      <c r="EI104" s="417">
        <v>2.18768684324822E-2</v>
      </c>
      <c r="EJ104" s="419">
        <v>7.5783695271117696E-2</v>
      </c>
      <c r="EK104" s="419">
        <v>4.3656747677472598E-3</v>
      </c>
      <c r="EL104" s="417">
        <v>9.0373509955088999E-2</v>
      </c>
      <c r="EM104" s="419">
        <v>0.183309385403535</v>
      </c>
      <c r="EN104" s="419">
        <v>1.91713330250423E-2</v>
      </c>
      <c r="EO104" s="420">
        <v>0</v>
      </c>
      <c r="EP104" s="419">
        <v>0</v>
      </c>
      <c r="EQ104" s="419">
        <v>0</v>
      </c>
      <c r="ER104" s="417">
        <v>4.6842578528295903E-2</v>
      </c>
      <c r="ES104" s="419">
        <v>0.16577956724002499</v>
      </c>
      <c r="ET104" s="419">
        <v>1.45685207725945E-2</v>
      </c>
      <c r="EU104" s="420">
        <v>5.0292267643393803E-3</v>
      </c>
      <c r="EV104" s="419">
        <v>1.51104590334901E-5</v>
      </c>
      <c r="EW104" s="419">
        <v>5.0292267643393803E-3</v>
      </c>
      <c r="EX104" s="420">
        <v>0</v>
      </c>
      <c r="EY104" s="419">
        <v>0.128169442551195</v>
      </c>
      <c r="EZ104" s="419">
        <v>0</v>
      </c>
      <c r="FA104" s="420">
        <v>4.0898166976563602E-3</v>
      </c>
      <c r="FB104" s="419">
        <v>1.6604999543214299E-5</v>
      </c>
      <c r="FC104" s="419">
        <v>4.0898166976563602E-3</v>
      </c>
      <c r="FD104" s="420">
        <v>1.0819116706317E-2</v>
      </c>
      <c r="FE104" s="419">
        <v>7.2423255689211104E-5</v>
      </c>
      <c r="FF104" s="419">
        <v>1.0819116706317E-2</v>
      </c>
      <c r="FG104" s="417">
        <v>6.9279930932595102</v>
      </c>
      <c r="FH104" s="419">
        <v>1.4642730070882499</v>
      </c>
      <c r="FI104" s="419">
        <v>5.6770705857051497E-2</v>
      </c>
      <c r="FJ104" s="420">
        <v>1.8426606912527E-2</v>
      </c>
      <c r="FK104" s="419">
        <v>4.97279925912971E-2</v>
      </c>
      <c r="FL104" s="419">
        <v>1.8426606912527E-2</v>
      </c>
      <c r="FM104" s="420">
        <v>0</v>
      </c>
      <c r="FN104" s="419">
        <v>0</v>
      </c>
      <c r="FO104" s="419">
        <v>0</v>
      </c>
      <c r="FP104" s="420">
        <v>1.0654790474108999E-2</v>
      </c>
      <c r="FQ104" s="419">
        <v>2.3280698797203802E-5</v>
      </c>
      <c r="FR104" s="419">
        <v>1.0654790474108999E-2</v>
      </c>
    </row>
    <row r="105" spans="2:174">
      <c r="B105" s="73" t="s">
        <v>17</v>
      </c>
      <c r="C105" s="73" t="s">
        <v>51</v>
      </c>
      <c r="D105" s="143" t="s">
        <v>86</v>
      </c>
      <c r="E105" s="143">
        <v>42.9</v>
      </c>
      <c r="F105" s="73">
        <v>78.099999999999994</v>
      </c>
      <c r="G105" s="397" t="s">
        <v>322</v>
      </c>
      <c r="H105" s="73" t="s">
        <v>13</v>
      </c>
      <c r="I105" s="416" t="s">
        <v>1179</v>
      </c>
      <c r="J105" s="416">
        <v>3</v>
      </c>
      <c r="K105" s="416" t="s">
        <v>1163</v>
      </c>
      <c r="L105" s="416" t="s">
        <v>1161</v>
      </c>
      <c r="M105" s="416" t="s">
        <v>12</v>
      </c>
      <c r="N105" s="73">
        <v>16.399999999999999</v>
      </c>
      <c r="P105" s="417">
        <v>5.3422043780777804</v>
      </c>
      <c r="Q105" s="418">
        <v>6.2988140396051104</v>
      </c>
      <c r="R105" s="418">
        <v>0.215616576075295</v>
      </c>
      <c r="S105" s="417">
        <v>6.5512044297371004</v>
      </c>
      <c r="T105" s="418">
        <v>7.8442175839020303</v>
      </c>
      <c r="U105" s="418">
        <v>3.6746130256575</v>
      </c>
      <c r="V105" s="417">
        <v>42753.276072766901</v>
      </c>
      <c r="W105" s="418">
        <v>7456.8611887867501</v>
      </c>
      <c r="X105" s="418">
        <v>1.26152088962505</v>
      </c>
      <c r="Y105" s="417">
        <v>4507.2207652958496</v>
      </c>
      <c r="Z105" s="418">
        <v>10745.513825972101</v>
      </c>
      <c r="AA105" s="418">
        <v>2.86539500057243</v>
      </c>
      <c r="AB105" s="417">
        <v>146387.99616255</v>
      </c>
      <c r="AC105" s="419">
        <v>10363.549444603301</v>
      </c>
      <c r="AD105" s="419">
        <v>6.8307175710868098</v>
      </c>
      <c r="AE105" s="417">
        <v>258904.569433825</v>
      </c>
      <c r="AF105" s="419">
        <v>14012.5132124346</v>
      </c>
      <c r="AG105" s="419">
        <v>863.70897929079695</v>
      </c>
      <c r="AH105" s="417">
        <v>41.647055302949902</v>
      </c>
      <c r="AI105" s="419">
        <v>21.6249982032143</v>
      </c>
      <c r="AJ105" s="419">
        <v>10.956047050631099</v>
      </c>
      <c r="AK105" s="417">
        <v>518.34137326108896</v>
      </c>
      <c r="AL105" s="419">
        <v>184.64886319203001</v>
      </c>
      <c r="AM105" s="419">
        <v>100.39923635986401</v>
      </c>
      <c r="AN105" s="417">
        <v>641.67630049317097</v>
      </c>
      <c r="AO105" s="419">
        <v>1654.48258013131</v>
      </c>
      <c r="AP105" s="419">
        <v>217.66958792985801</v>
      </c>
      <c r="AQ105" s="417">
        <v>3108.5648841502498</v>
      </c>
      <c r="AR105" s="419">
        <v>414.910697200833</v>
      </c>
      <c r="AS105" s="419">
        <v>3.2396660437212601</v>
      </c>
      <c r="AT105" s="417">
        <v>63057.849489091197</v>
      </c>
      <c r="AU105" s="419">
        <v>7718.8070994647096</v>
      </c>
      <c r="AV105" s="419">
        <v>186.166587355209</v>
      </c>
      <c r="AW105" s="417">
        <v>2.99656847743034</v>
      </c>
      <c r="AX105" s="419">
        <v>0.92692004999341804</v>
      </c>
      <c r="AY105" s="419">
        <v>0.54952237298586504</v>
      </c>
      <c r="AZ105" s="417">
        <v>322.96886079018702</v>
      </c>
      <c r="BA105" s="419">
        <v>43.5364817511742</v>
      </c>
      <c r="BB105" s="419">
        <v>2.0227732335022299</v>
      </c>
      <c r="BC105" s="417">
        <v>0.80683580470540395</v>
      </c>
      <c r="BD105" s="419">
        <v>0.69828205703497404</v>
      </c>
      <c r="BE105" s="419">
        <v>0.570191454524555</v>
      </c>
      <c r="BF105" s="420">
        <v>24.008278679729901</v>
      </c>
      <c r="BG105" s="419">
        <v>21.675445173547001</v>
      </c>
      <c r="BH105" s="419">
        <v>24.008278679729901</v>
      </c>
      <c r="BI105" s="417">
        <v>473.46472166851999</v>
      </c>
      <c r="BJ105" s="419">
        <v>463.50964171448601</v>
      </c>
      <c r="BK105" s="419">
        <v>0.79241980184488503</v>
      </c>
      <c r="BL105" s="417">
        <v>12294.199112488501</v>
      </c>
      <c r="BM105" s="419">
        <v>18847.766037257199</v>
      </c>
      <c r="BN105" s="419">
        <v>5.83906497497731</v>
      </c>
      <c r="BO105" s="417">
        <v>10273.184830890599</v>
      </c>
      <c r="BP105" s="419">
        <v>15245.8859761321</v>
      </c>
      <c r="BQ105" s="419">
        <v>8.1305810391841309</v>
      </c>
      <c r="BR105" s="417">
        <v>1.6402166953831401</v>
      </c>
      <c r="BS105" s="419">
        <v>2.8268667326184098</v>
      </c>
      <c r="BT105" s="419">
        <v>2.1522575742484E-2</v>
      </c>
      <c r="BU105" s="420">
        <v>2.6967465473935199</v>
      </c>
      <c r="BV105" s="419">
        <v>4.3138706714274901</v>
      </c>
      <c r="BW105" s="419">
        <v>2.6967465473935199</v>
      </c>
      <c r="BX105" s="417">
        <v>0.90955537566726496</v>
      </c>
      <c r="BY105" s="419">
        <v>0.69335156749718396</v>
      </c>
      <c r="BZ105" s="419">
        <v>0.220965346306222</v>
      </c>
      <c r="CA105" s="417">
        <v>5.6991539743945596</v>
      </c>
      <c r="CB105" s="419">
        <v>4.0118068478091997</v>
      </c>
      <c r="CC105" s="419">
        <v>0.82726579790556698</v>
      </c>
      <c r="CD105" s="417">
        <v>37.894556486562301</v>
      </c>
      <c r="CE105" s="419">
        <v>5.7424507012970203</v>
      </c>
      <c r="CF105" s="419">
        <v>7.2835576330136306E-2</v>
      </c>
      <c r="CG105" s="417">
        <v>1.01889233783626</v>
      </c>
      <c r="CH105" s="419">
        <v>1.0595927016737099</v>
      </c>
      <c r="CI105" s="419">
        <v>0.58396611426797995</v>
      </c>
      <c r="CJ105" s="420">
        <v>0.32821747224339498</v>
      </c>
      <c r="CK105" s="419">
        <v>0.316959490169202</v>
      </c>
      <c r="CL105" s="419">
        <v>0.32821747224339498</v>
      </c>
      <c r="CM105" s="417">
        <v>1.3033200048562701</v>
      </c>
      <c r="CN105" s="419">
        <v>0.87040070778982803</v>
      </c>
      <c r="CO105" s="419">
        <v>6.7562017227208906E-2</v>
      </c>
      <c r="CP105" s="417">
        <v>615.93704753973896</v>
      </c>
      <c r="CQ105" s="419">
        <v>94.907867321851796</v>
      </c>
      <c r="CR105" s="419">
        <v>6.6418233722163295E-2</v>
      </c>
      <c r="CS105" s="417">
        <v>0.29039859215536701</v>
      </c>
      <c r="CT105" s="419">
        <v>0.18863709542104201</v>
      </c>
      <c r="CU105" s="419">
        <v>1.5869366204011401E-2</v>
      </c>
      <c r="CV105" s="417">
        <v>0.13539224479527301</v>
      </c>
      <c r="CW105" s="419">
        <v>0.14542015742460401</v>
      </c>
      <c r="CX105" s="419">
        <v>3.04723972192158E-2</v>
      </c>
      <c r="CY105" s="420">
        <v>0.01</v>
      </c>
      <c r="CZ105" s="419">
        <v>1.8505631986573502E-2</v>
      </c>
      <c r="DA105" s="419">
        <v>5.1434893247177997E-3</v>
      </c>
      <c r="DB105" s="420">
        <v>7.2990303208697593E-2</v>
      </c>
      <c r="DC105" s="419">
        <v>0.13479248972871499</v>
      </c>
      <c r="DD105" s="419">
        <v>7.2990303208697593E-2</v>
      </c>
      <c r="DE105" s="417">
        <v>0.114098330835513</v>
      </c>
      <c r="DF105" s="419">
        <v>0.214641894979896</v>
      </c>
      <c r="DG105" s="419">
        <v>5.1492856660802E-2</v>
      </c>
      <c r="DH105" s="420">
        <v>2.1925350417523599E-2</v>
      </c>
      <c r="DI105" s="419">
        <v>7.3761209293600805E-2</v>
      </c>
      <c r="DJ105" s="419">
        <v>2.1925350417523599E-2</v>
      </c>
      <c r="DK105" s="417">
        <v>177.877766488844</v>
      </c>
      <c r="DL105" s="419">
        <v>38.872103751304799</v>
      </c>
      <c r="DM105" s="419">
        <v>5.8057509236449499E-2</v>
      </c>
      <c r="DN105" s="417">
        <v>6.8350403567772</v>
      </c>
      <c r="DO105" s="419">
        <v>1.3237218060917</v>
      </c>
      <c r="DP105" s="419">
        <v>6.6963716601605803E-3</v>
      </c>
      <c r="DQ105" s="417">
        <v>10.589669271065899</v>
      </c>
      <c r="DR105" s="419">
        <v>1.76351503401263</v>
      </c>
      <c r="DS105" s="419">
        <v>0</v>
      </c>
      <c r="DT105" s="417">
        <v>1.00269908133369</v>
      </c>
      <c r="DU105" s="419">
        <v>0.28592019503935001</v>
      </c>
      <c r="DV105" s="419">
        <v>0</v>
      </c>
      <c r="DW105" s="417">
        <v>3.3570132774947599</v>
      </c>
      <c r="DX105" s="419">
        <v>1.24413718756726</v>
      </c>
      <c r="DY105" s="419">
        <v>2.33580319436642E-2</v>
      </c>
      <c r="DZ105" s="417">
        <v>0.33093172430457801</v>
      </c>
      <c r="EA105" s="419">
        <v>0.42739173370231898</v>
      </c>
      <c r="EB105" s="419">
        <v>0</v>
      </c>
      <c r="EC105" s="417">
        <v>3.2183396056884801</v>
      </c>
      <c r="ED105" s="419">
        <v>0.865329232149743</v>
      </c>
      <c r="EE105" s="419">
        <v>0</v>
      </c>
      <c r="EF105" s="417">
        <v>0.25088726477243201</v>
      </c>
      <c r="EG105" s="419">
        <v>0.38164065143612302</v>
      </c>
      <c r="EH105" s="419">
        <v>4.9468738583733803E-2</v>
      </c>
      <c r="EI105" s="417">
        <v>2.1554234658594299E-2</v>
      </c>
      <c r="EJ105" s="419">
        <v>4.2434029739914302E-2</v>
      </c>
      <c r="EK105" s="419">
        <v>4.3656747677472598E-3</v>
      </c>
      <c r="EL105" s="417">
        <v>6.2416364296557302E-2</v>
      </c>
      <c r="EM105" s="419">
        <v>0.15794917941453299</v>
      </c>
      <c r="EN105" s="419">
        <v>1.91713330250423E-2</v>
      </c>
      <c r="EO105" s="417">
        <v>1.1147668255507601E-2</v>
      </c>
      <c r="EP105" s="419">
        <v>3.34425523254748E-2</v>
      </c>
      <c r="EQ105" s="419">
        <v>0</v>
      </c>
      <c r="ER105" s="417">
        <v>2.2943814387293E-2</v>
      </c>
      <c r="ES105" s="419">
        <v>8.2180093703927107E-2</v>
      </c>
      <c r="ET105" s="419">
        <v>1.45685207725945E-2</v>
      </c>
      <c r="EU105" s="420">
        <v>0.01</v>
      </c>
      <c r="EV105" s="419">
        <v>1.8251725603450598E-2</v>
      </c>
      <c r="EW105" s="419">
        <v>5.0292267643393803E-3</v>
      </c>
      <c r="EX105" s="420">
        <v>0</v>
      </c>
      <c r="EY105" s="419">
        <v>5.9821254323153501E-2</v>
      </c>
      <c r="EZ105" s="419">
        <v>0</v>
      </c>
      <c r="FA105" s="420">
        <v>0</v>
      </c>
      <c r="FB105" s="419">
        <v>4.9059217654033099E-3</v>
      </c>
      <c r="FC105" s="419">
        <v>4.0898166976563602E-3</v>
      </c>
      <c r="FD105" s="420">
        <v>1.0819116706317E-2</v>
      </c>
      <c r="FE105" s="419">
        <v>1.7849722675635199E-2</v>
      </c>
      <c r="FF105" s="419">
        <v>1.0819116706317E-2</v>
      </c>
      <c r="FG105" s="417">
        <v>6.6430896542194802</v>
      </c>
      <c r="FH105" s="419">
        <v>1.7315486714811801</v>
      </c>
      <c r="FI105" s="419">
        <v>5.6770705857051497E-2</v>
      </c>
      <c r="FJ105" s="420">
        <v>1.8426606912527E-2</v>
      </c>
      <c r="FK105" s="419">
        <v>1.92747551089365E-2</v>
      </c>
      <c r="FL105" s="419">
        <v>1.8426606912527E-2</v>
      </c>
      <c r="FM105" s="420">
        <v>0</v>
      </c>
      <c r="FN105" s="419">
        <v>1.1153432321295899E-2</v>
      </c>
      <c r="FO105" s="419">
        <v>0</v>
      </c>
      <c r="FP105" s="420">
        <v>1.0654790474108999E-2</v>
      </c>
      <c r="FQ105" s="419">
        <v>8.2800790850190802E-5</v>
      </c>
      <c r="FR105" s="419">
        <v>1.0654790474108999E-2</v>
      </c>
    </row>
    <row r="106" spans="2:174">
      <c r="B106" s="73" t="s">
        <v>17</v>
      </c>
      <c r="C106" s="73" t="s">
        <v>51</v>
      </c>
      <c r="D106" s="143" t="s">
        <v>86</v>
      </c>
      <c r="E106" s="73">
        <v>42.9</v>
      </c>
      <c r="F106" s="73">
        <v>78.099999999999994</v>
      </c>
      <c r="G106" s="397" t="s">
        <v>322</v>
      </c>
      <c r="H106" s="73" t="s">
        <v>13</v>
      </c>
      <c r="I106" s="416" t="s">
        <v>1179</v>
      </c>
      <c r="J106" s="416">
        <v>3</v>
      </c>
      <c r="K106" s="416" t="s">
        <v>1163</v>
      </c>
      <c r="L106" s="416" t="s">
        <v>1160</v>
      </c>
      <c r="M106" s="416" t="s">
        <v>12</v>
      </c>
      <c r="N106" s="73">
        <v>16.399999999999999</v>
      </c>
      <c r="P106" s="417">
        <v>2.2309213694791499</v>
      </c>
      <c r="Q106" s="418">
        <v>1.11340414717058</v>
      </c>
      <c r="R106" s="418">
        <v>0.215616576075295</v>
      </c>
      <c r="S106" s="417">
        <v>6.0390757629447096</v>
      </c>
      <c r="T106" s="418">
        <v>8.6691895073760108</v>
      </c>
      <c r="U106" s="418">
        <v>3.6746130256575</v>
      </c>
      <c r="V106" s="417">
        <v>46392.787227207002</v>
      </c>
      <c r="W106" s="418">
        <v>5733.7570463128004</v>
      </c>
      <c r="X106" s="418">
        <v>1.26152088962505</v>
      </c>
      <c r="Y106" s="417">
        <v>2769.5677566204199</v>
      </c>
      <c r="Z106" s="418">
        <v>2113.5813256019001</v>
      </c>
      <c r="AA106" s="418">
        <v>2.86539500057243</v>
      </c>
      <c r="AB106" s="417">
        <v>142555.354416585</v>
      </c>
      <c r="AC106" s="419">
        <v>13623.908583037701</v>
      </c>
      <c r="AD106" s="419">
        <v>6.8307175710868098</v>
      </c>
      <c r="AE106" s="417">
        <v>264171.76999963401</v>
      </c>
      <c r="AF106" s="419">
        <v>14774.386103065901</v>
      </c>
      <c r="AG106" s="419">
        <v>863.70897929079695</v>
      </c>
      <c r="AH106" s="417">
        <v>44.028404462925998</v>
      </c>
      <c r="AI106" s="419">
        <v>19.896103828839699</v>
      </c>
      <c r="AJ106" s="419">
        <v>10.956047050631099</v>
      </c>
      <c r="AK106" s="417">
        <v>454.27263913857098</v>
      </c>
      <c r="AL106" s="419">
        <v>175.72409641821099</v>
      </c>
      <c r="AM106" s="419">
        <v>100.39923635986401</v>
      </c>
      <c r="AN106" s="417">
        <v>411.305031508517</v>
      </c>
      <c r="AO106" s="419">
        <v>477.91110229407798</v>
      </c>
      <c r="AP106" s="419">
        <v>217.66958792985801</v>
      </c>
      <c r="AQ106" s="417">
        <v>2750.6094058079002</v>
      </c>
      <c r="AR106" s="419">
        <v>538.41747055374196</v>
      </c>
      <c r="AS106" s="419">
        <v>3.2396660437212601</v>
      </c>
      <c r="AT106" s="417">
        <v>59113.825100813599</v>
      </c>
      <c r="AU106" s="419">
        <v>5195.9257992747098</v>
      </c>
      <c r="AV106" s="419">
        <v>186.166587355209</v>
      </c>
      <c r="AW106" s="417">
        <v>3.1085474281823999</v>
      </c>
      <c r="AX106" s="419">
        <v>0.89573861223168305</v>
      </c>
      <c r="AY106" s="419">
        <v>0.54952237298586504</v>
      </c>
      <c r="AZ106" s="417">
        <v>283.165769132148</v>
      </c>
      <c r="BA106" s="419">
        <v>53.852739323135502</v>
      </c>
      <c r="BB106" s="419">
        <v>2.0227732335022299</v>
      </c>
      <c r="BC106" s="417">
        <v>0.95397514026952701</v>
      </c>
      <c r="BD106" s="419">
        <v>0.788916906307636</v>
      </c>
      <c r="BE106" s="419">
        <v>0.570191454524555</v>
      </c>
      <c r="BF106" s="420">
        <v>24.008278679729901</v>
      </c>
      <c r="BG106" s="419">
        <v>20.7431841829478</v>
      </c>
      <c r="BH106" s="419">
        <v>24.008278679729901</v>
      </c>
      <c r="BI106" s="417">
        <v>232.52403864064399</v>
      </c>
      <c r="BJ106" s="419">
        <v>84.2794268944848</v>
      </c>
      <c r="BK106" s="419">
        <v>0.79241980184488503</v>
      </c>
      <c r="BL106" s="417">
        <v>15077.906549294799</v>
      </c>
      <c r="BM106" s="419">
        <v>4185.2335953477896</v>
      </c>
      <c r="BN106" s="419">
        <v>5.83906497497731</v>
      </c>
      <c r="BO106" s="417">
        <v>12541.9991475269</v>
      </c>
      <c r="BP106" s="419">
        <v>4785.2887333212802</v>
      </c>
      <c r="BQ106" s="419">
        <v>8.1305810391841309</v>
      </c>
      <c r="BR106" s="417">
        <v>2.2765756030808801</v>
      </c>
      <c r="BS106" s="419">
        <v>1.84026882600105</v>
      </c>
      <c r="BT106" s="419">
        <v>2.1522575742484E-2</v>
      </c>
      <c r="BU106" s="420">
        <v>2.6967465473935199</v>
      </c>
      <c r="BV106" s="419">
        <v>3.3947573486223201</v>
      </c>
      <c r="BW106" s="419">
        <v>2.6967465473935199</v>
      </c>
      <c r="BX106" s="417">
        <v>1.3742497342598401</v>
      </c>
      <c r="BY106" s="419">
        <v>0.98707659856298202</v>
      </c>
      <c r="BZ106" s="419">
        <v>0.220965346306222</v>
      </c>
      <c r="CA106" s="417">
        <v>6.0264576760165598</v>
      </c>
      <c r="CB106" s="419">
        <v>3.2754864371889498</v>
      </c>
      <c r="CC106" s="419">
        <v>0.82726579790556698</v>
      </c>
      <c r="CD106" s="417">
        <v>34.7239393249667</v>
      </c>
      <c r="CE106" s="419">
        <v>6.4861614608278497</v>
      </c>
      <c r="CF106" s="419">
        <v>7.2835576330136306E-2</v>
      </c>
      <c r="CG106" s="417">
        <v>0.92317727636732305</v>
      </c>
      <c r="CH106" s="419">
        <v>0.88596877271122298</v>
      </c>
      <c r="CI106" s="419">
        <v>0.58396611426797995</v>
      </c>
      <c r="CJ106" s="420">
        <v>0.32821747224339498</v>
      </c>
      <c r="CK106" s="419">
        <v>0.27430667255833502</v>
      </c>
      <c r="CL106" s="419">
        <v>0.32821747224339498</v>
      </c>
      <c r="CM106" s="417">
        <v>1.8977463230417599</v>
      </c>
      <c r="CN106" s="419">
        <v>1.41303765587528</v>
      </c>
      <c r="CO106" s="419">
        <v>6.7562017227208906E-2</v>
      </c>
      <c r="CP106" s="417">
        <v>600.60306822202097</v>
      </c>
      <c r="CQ106" s="419">
        <v>87.888002807801797</v>
      </c>
      <c r="CR106" s="419">
        <v>6.6418233722163295E-2</v>
      </c>
      <c r="CS106" s="417">
        <v>0.255546210007564</v>
      </c>
      <c r="CT106" s="419">
        <v>0.12659623379727</v>
      </c>
      <c r="CU106" s="419">
        <v>1.5869366204011401E-2</v>
      </c>
      <c r="CV106" s="417">
        <v>0.143515226238421</v>
      </c>
      <c r="CW106" s="419">
        <v>0.122476011059198</v>
      </c>
      <c r="CX106" s="419">
        <v>3.04723972192158E-2</v>
      </c>
      <c r="CY106" s="420">
        <v>0.01</v>
      </c>
      <c r="CZ106" s="419">
        <v>2.8544034062026799E-5</v>
      </c>
      <c r="DA106" s="419">
        <v>5.1434893247177997E-3</v>
      </c>
      <c r="DB106" s="420">
        <v>7.2990303208697593E-2</v>
      </c>
      <c r="DC106" s="419">
        <v>0.151471169304216</v>
      </c>
      <c r="DD106" s="419">
        <v>7.2990303208697593E-2</v>
      </c>
      <c r="DE106" s="417">
        <v>0.177883332364873</v>
      </c>
      <c r="DF106" s="419">
        <v>0.24106028974534999</v>
      </c>
      <c r="DG106" s="419">
        <v>5.1492856660802E-2</v>
      </c>
      <c r="DH106" s="420">
        <v>2.1925350417523599E-2</v>
      </c>
      <c r="DI106" s="419">
        <v>4.9211786341471803E-2</v>
      </c>
      <c r="DJ106" s="419">
        <v>2.1925350417523599E-2</v>
      </c>
      <c r="DK106" s="417">
        <v>134.33648048826001</v>
      </c>
      <c r="DL106" s="419">
        <v>28.513718086299399</v>
      </c>
      <c r="DM106" s="419">
        <v>5.8057509236449499E-2</v>
      </c>
      <c r="DN106" s="417">
        <v>6.3638760088722996</v>
      </c>
      <c r="DO106" s="419">
        <v>1.13287258872022</v>
      </c>
      <c r="DP106" s="419">
        <v>6.6963716601605803E-3</v>
      </c>
      <c r="DQ106" s="417">
        <v>9.9294792695778202</v>
      </c>
      <c r="DR106" s="419">
        <v>2.2185010290168998</v>
      </c>
      <c r="DS106" s="419">
        <v>0</v>
      </c>
      <c r="DT106" s="417">
        <v>0.86000470427603404</v>
      </c>
      <c r="DU106" s="419">
        <v>0.23686143355636599</v>
      </c>
      <c r="DV106" s="419">
        <v>0</v>
      </c>
      <c r="DW106" s="417">
        <v>2.90246621357847</v>
      </c>
      <c r="DX106" s="419">
        <v>1.1047350253719399</v>
      </c>
      <c r="DY106" s="419">
        <v>2.33580319436642E-2</v>
      </c>
      <c r="DZ106" s="417">
        <v>0.28479005631916898</v>
      </c>
      <c r="EA106" s="419">
        <v>0.24022726217458501</v>
      </c>
      <c r="EB106" s="419">
        <v>0</v>
      </c>
      <c r="EC106" s="417">
        <v>3.1246242954594998</v>
      </c>
      <c r="ED106" s="419">
        <v>0.79569256514752895</v>
      </c>
      <c r="EE106" s="419">
        <v>0</v>
      </c>
      <c r="EF106" s="417">
        <v>0.192746758151605</v>
      </c>
      <c r="EG106" s="419">
        <v>0.31487704956172802</v>
      </c>
      <c r="EH106" s="419">
        <v>4.9468738583733803E-2</v>
      </c>
      <c r="EI106" s="417">
        <v>1.5292569779129401E-2</v>
      </c>
      <c r="EJ106" s="419">
        <v>3.4779329449168901E-2</v>
      </c>
      <c r="EK106" s="419">
        <v>4.3656747677472598E-3</v>
      </c>
      <c r="EL106" s="417">
        <v>4.6893681075270602E-2</v>
      </c>
      <c r="EM106" s="419">
        <v>9.4384713883339993E-2</v>
      </c>
      <c r="EN106" s="419">
        <v>1.91713330250423E-2</v>
      </c>
      <c r="EO106" s="417">
        <v>7.1883567755641397E-3</v>
      </c>
      <c r="EP106" s="419">
        <v>1.96709935338771E-2</v>
      </c>
      <c r="EQ106" s="419">
        <v>0</v>
      </c>
      <c r="ER106" s="420">
        <v>1.45685207725945E-2</v>
      </c>
      <c r="ES106" s="419">
        <v>6.6536944842601795E-2</v>
      </c>
      <c r="ET106" s="419">
        <v>1.45685207725945E-2</v>
      </c>
      <c r="EU106" s="420">
        <v>0.01</v>
      </c>
      <c r="EV106" s="419">
        <v>1.36481362676256E-2</v>
      </c>
      <c r="EW106" s="419">
        <v>5.0292267643393803E-3</v>
      </c>
      <c r="EX106" s="420">
        <v>0</v>
      </c>
      <c r="EY106" s="419">
        <v>6.52995840170148E-2</v>
      </c>
      <c r="EZ106" s="419">
        <v>0</v>
      </c>
      <c r="FA106" s="420">
        <v>0</v>
      </c>
      <c r="FB106" s="419">
        <v>2.90507845359694E-5</v>
      </c>
      <c r="FC106" s="419">
        <v>4.0898166976563602E-3</v>
      </c>
      <c r="FD106" s="420">
        <v>1.0819116706317E-2</v>
      </c>
      <c r="FE106" s="419">
        <v>1.2933695141019899E-4</v>
      </c>
      <c r="FF106" s="419">
        <v>1.0819116706317E-2</v>
      </c>
      <c r="FG106" s="417">
        <v>6.9408416414607901</v>
      </c>
      <c r="FH106" s="419">
        <v>1.6944116557335001</v>
      </c>
      <c r="FI106" s="419">
        <v>5.6770705857051497E-2</v>
      </c>
      <c r="FJ106" s="420">
        <v>1.8426606912527E-2</v>
      </c>
      <c r="FK106" s="419">
        <v>0</v>
      </c>
      <c r="FL106" s="419">
        <v>1.8426606912527E-2</v>
      </c>
      <c r="FM106" s="420">
        <v>0</v>
      </c>
      <c r="FN106" s="419">
        <v>0</v>
      </c>
      <c r="FO106" s="419">
        <v>0</v>
      </c>
      <c r="FP106" s="420">
        <v>1.0654790474108999E-2</v>
      </c>
      <c r="FQ106" s="419">
        <v>3.8894231900721598E-5</v>
      </c>
      <c r="FR106" s="419">
        <v>1.0654790474108999E-2</v>
      </c>
    </row>
    <row r="107" spans="2:174">
      <c r="B107" s="73" t="s">
        <v>17</v>
      </c>
      <c r="C107" s="73" t="s">
        <v>51</v>
      </c>
      <c r="D107" s="143" t="s">
        <v>86</v>
      </c>
      <c r="E107" s="143">
        <v>42.9</v>
      </c>
      <c r="F107" s="73">
        <v>78.099999999999994</v>
      </c>
      <c r="G107" s="397" t="s">
        <v>322</v>
      </c>
      <c r="H107" s="73" t="s">
        <v>13</v>
      </c>
      <c r="I107" s="416" t="s">
        <v>1180</v>
      </c>
      <c r="J107" s="416">
        <v>4</v>
      </c>
      <c r="K107" s="416" t="s">
        <v>1163</v>
      </c>
      <c r="L107" s="416" t="s">
        <v>1177</v>
      </c>
      <c r="M107" s="416" t="s">
        <v>12</v>
      </c>
      <c r="N107" s="73">
        <v>16.399999999999999</v>
      </c>
      <c r="P107" s="417">
        <v>7.2956545312956802</v>
      </c>
      <c r="Q107" s="418">
        <v>15.8321938648893</v>
      </c>
      <c r="R107" s="418">
        <v>0.174168423737603</v>
      </c>
      <c r="S107" s="417">
        <v>7.9568465310290204</v>
      </c>
      <c r="T107" s="418">
        <v>18.445756383365602</v>
      </c>
      <c r="U107" s="418">
        <v>3.5190465209642898</v>
      </c>
      <c r="V107" s="417">
        <v>42303.151553552401</v>
      </c>
      <c r="W107" s="418">
        <v>7014.5518932537898</v>
      </c>
      <c r="X107" s="418">
        <v>1.3909299809431299</v>
      </c>
      <c r="Y107" s="417">
        <v>5069.95304745664</v>
      </c>
      <c r="Z107" s="418">
        <v>11902.2175568771</v>
      </c>
      <c r="AA107" s="418">
        <v>3.1308499974412101</v>
      </c>
      <c r="AB107" s="417">
        <v>148434.159253244</v>
      </c>
      <c r="AC107" s="419">
        <v>11158.591506082499</v>
      </c>
      <c r="AD107" s="419">
        <v>4.2027161390775296</v>
      </c>
      <c r="AE107" s="417">
        <v>255450.57275539599</v>
      </c>
      <c r="AF107" s="419">
        <v>13893.297399338</v>
      </c>
      <c r="AG107" s="419">
        <v>602.61179325912497</v>
      </c>
      <c r="AH107" s="417">
        <v>31.949844661761801</v>
      </c>
      <c r="AI107" s="419">
        <v>49.292288097255998</v>
      </c>
      <c r="AJ107" s="419">
        <v>9.3305262466984296</v>
      </c>
      <c r="AK107" s="417">
        <v>181.50607896276799</v>
      </c>
      <c r="AL107" s="419">
        <v>462.72652352824099</v>
      </c>
      <c r="AM107" s="419">
        <v>93.960111052818704</v>
      </c>
      <c r="AN107" s="417">
        <v>427.60506673799</v>
      </c>
      <c r="AO107" s="419">
        <v>1375.03579537776</v>
      </c>
      <c r="AP107" s="419">
        <v>199.73521470746201</v>
      </c>
      <c r="AQ107" s="417">
        <v>777.61028084179497</v>
      </c>
      <c r="AR107" s="419">
        <v>214.805829974891</v>
      </c>
      <c r="AS107" s="419">
        <v>3.11905159135345</v>
      </c>
      <c r="AT107" s="417">
        <v>62668.6058999081</v>
      </c>
      <c r="AU107" s="419">
        <v>11236.5115396526</v>
      </c>
      <c r="AV107" s="419">
        <v>162.141858107356</v>
      </c>
      <c r="AW107" s="417">
        <v>3.59808735998734</v>
      </c>
      <c r="AX107" s="419">
        <v>3.32264046329239</v>
      </c>
      <c r="AY107" s="419">
        <v>0.62524343538675597</v>
      </c>
      <c r="AZ107" s="417">
        <v>320.44240899945498</v>
      </c>
      <c r="BA107" s="419">
        <v>84.373621592754503</v>
      </c>
      <c r="BB107" s="419">
        <v>2.06056122243622</v>
      </c>
      <c r="BC107" s="420">
        <v>0.54687945509753899</v>
      </c>
      <c r="BD107" s="419">
        <v>2.5297632486102</v>
      </c>
      <c r="BE107" s="419">
        <v>0.54687945509753899</v>
      </c>
      <c r="BF107" s="420">
        <v>17.5847410171049</v>
      </c>
      <c r="BG107" s="419">
        <v>73.799097593063607</v>
      </c>
      <c r="BH107" s="419">
        <v>17.5847410171049</v>
      </c>
      <c r="BI107" s="417">
        <v>535.77793229100905</v>
      </c>
      <c r="BJ107" s="419">
        <v>1230.2882541501399</v>
      </c>
      <c r="BK107" s="419">
        <v>0.651040220969197</v>
      </c>
      <c r="BL107" s="417">
        <v>17251.529364751099</v>
      </c>
      <c r="BM107" s="419">
        <v>34720.843641771899</v>
      </c>
      <c r="BN107" s="419">
        <v>4.9516293240665803</v>
      </c>
      <c r="BO107" s="417">
        <v>13683.799136432601</v>
      </c>
      <c r="BP107" s="419">
        <v>26381.461209550202</v>
      </c>
      <c r="BQ107" s="419">
        <v>6.3207912421355399</v>
      </c>
      <c r="BR107" s="417">
        <v>2.9629368294876199</v>
      </c>
      <c r="BS107" s="419">
        <v>7.8758336134509497</v>
      </c>
      <c r="BT107" s="419">
        <v>2.58404624933368E-2</v>
      </c>
      <c r="BU107" s="420">
        <v>3.2372836484034702</v>
      </c>
      <c r="BV107" s="419">
        <v>14.2079902752397</v>
      </c>
      <c r="BW107" s="419">
        <v>3.2372836484034702</v>
      </c>
      <c r="BX107" s="417">
        <v>1.1435564493252299</v>
      </c>
      <c r="BY107" s="419">
        <v>2.06400400888284</v>
      </c>
      <c r="BZ107" s="419">
        <v>0.16392576754833599</v>
      </c>
      <c r="CA107" s="417">
        <v>8.2923072821360009</v>
      </c>
      <c r="CB107" s="419">
        <v>13.0413061574386</v>
      </c>
      <c r="CC107" s="419">
        <v>0.68137808210037998</v>
      </c>
      <c r="CD107" s="417">
        <v>47.841351591958599</v>
      </c>
      <c r="CE107" s="419">
        <v>14.3182760157899</v>
      </c>
      <c r="CF107" s="419">
        <v>6.2866265465051099E-2</v>
      </c>
      <c r="CG107" s="417">
        <v>1.12805969770131</v>
      </c>
      <c r="CH107" s="419">
        <v>2.4669482475099298</v>
      </c>
      <c r="CI107" s="419">
        <v>0.51731194985041296</v>
      </c>
      <c r="CJ107" s="420">
        <v>0.300397766198649</v>
      </c>
      <c r="CK107" s="419">
        <v>1.5009308958938501</v>
      </c>
      <c r="CL107" s="419">
        <v>0.300397766198649</v>
      </c>
      <c r="CM107" s="417">
        <v>0.17272296717601399</v>
      </c>
      <c r="CN107" s="419">
        <v>0.44675451084439699</v>
      </c>
      <c r="CO107" s="419">
        <v>6.0434666953481597E-2</v>
      </c>
      <c r="CP107" s="417">
        <v>1303.9652955817101</v>
      </c>
      <c r="CQ107" s="419">
        <v>329.49368494991398</v>
      </c>
      <c r="CR107" s="419">
        <v>5.1860849506148499E-2</v>
      </c>
      <c r="CS107" s="417">
        <v>0.255031301889731</v>
      </c>
      <c r="CT107" s="419">
        <v>0.31327995568574502</v>
      </c>
      <c r="CU107" s="419">
        <v>1.7453783159623801E-2</v>
      </c>
      <c r="CV107" s="417">
        <v>4.3746782533837798E-2</v>
      </c>
      <c r="CW107" s="419">
        <v>0.20415583382407401</v>
      </c>
      <c r="CX107" s="419">
        <v>3.1190743739351299E-2</v>
      </c>
      <c r="CY107" s="420">
        <v>6.7859153456625203E-3</v>
      </c>
      <c r="CZ107" s="419">
        <v>3.8692834772506797E-2</v>
      </c>
      <c r="DA107" s="419">
        <v>6.7859153456625203E-3</v>
      </c>
      <c r="DB107" s="417">
        <v>0.120223825952655</v>
      </c>
      <c r="DC107" s="419">
        <v>0.538867282878013</v>
      </c>
      <c r="DD107" s="419">
        <v>3.5270636578126902E-2</v>
      </c>
      <c r="DE107" s="417">
        <v>0.15783948932577499</v>
      </c>
      <c r="DF107" s="419">
        <v>0.47150778909093899</v>
      </c>
      <c r="DG107" s="419">
        <v>4.5920021810366002E-2</v>
      </c>
      <c r="DH107" s="420">
        <v>2.2399696144566501E-2</v>
      </c>
      <c r="DI107" s="419">
        <v>0.122692651985534</v>
      </c>
      <c r="DJ107" s="419">
        <v>2.2399696144566501E-2</v>
      </c>
      <c r="DK107" s="417">
        <v>358.68882695676598</v>
      </c>
      <c r="DL107" s="419">
        <v>146.218529205908</v>
      </c>
      <c r="DM107" s="419">
        <v>3.9922310193649203E-2</v>
      </c>
      <c r="DN107" s="417">
        <v>6.5012118698412804</v>
      </c>
      <c r="DO107" s="419">
        <v>1.87487830960348</v>
      </c>
      <c r="DP107" s="419">
        <v>4.5871040809464803E-3</v>
      </c>
      <c r="DQ107" s="417">
        <v>9.6066612075442404</v>
      </c>
      <c r="DR107" s="419">
        <v>2.3108843275647701</v>
      </c>
      <c r="DS107" s="419">
        <v>0</v>
      </c>
      <c r="DT107" s="417">
        <v>0.88213279971921799</v>
      </c>
      <c r="DU107" s="419">
        <v>0.49083646154285399</v>
      </c>
      <c r="DV107" s="419">
        <v>0</v>
      </c>
      <c r="DW107" s="417">
        <v>2.8533182948908902</v>
      </c>
      <c r="DX107" s="419">
        <v>2.1225219748585999</v>
      </c>
      <c r="DY107" s="419">
        <v>0</v>
      </c>
      <c r="DZ107" s="417">
        <v>0.32578029969852101</v>
      </c>
      <c r="EA107" s="419">
        <v>0.82250005980589902</v>
      </c>
      <c r="EB107" s="419">
        <v>0</v>
      </c>
      <c r="EC107" s="417">
        <v>2.8400756889202299</v>
      </c>
      <c r="ED107" s="419">
        <v>1.41115272975163</v>
      </c>
      <c r="EE107" s="419">
        <v>7.9429388413052703E-3</v>
      </c>
      <c r="EF107" s="417">
        <v>0.21315284597605599</v>
      </c>
      <c r="EG107" s="419">
        <v>0.63370525756953</v>
      </c>
      <c r="EH107" s="419">
        <v>0</v>
      </c>
      <c r="EI107" s="417">
        <v>1.8746958211726401E-2</v>
      </c>
      <c r="EJ107" s="419">
        <v>6.6915563990840907E-2</v>
      </c>
      <c r="EK107" s="419">
        <v>0</v>
      </c>
      <c r="EL107" s="417">
        <v>3.5323653871085402E-2</v>
      </c>
      <c r="EM107" s="419">
        <v>0.21080013510988199</v>
      </c>
      <c r="EN107" s="419">
        <v>1.77330238837883E-2</v>
      </c>
      <c r="EO107" s="417">
        <v>1.08439450469557E-2</v>
      </c>
      <c r="EP107" s="419">
        <v>5.5277884259349201E-2</v>
      </c>
      <c r="EQ107" s="419">
        <v>0</v>
      </c>
      <c r="ER107" s="417">
        <v>1.29793573424872E-3</v>
      </c>
      <c r="ES107" s="419">
        <v>6.4892233931570606E-2</v>
      </c>
      <c r="ET107" s="419">
        <v>0</v>
      </c>
      <c r="EU107" s="420">
        <v>0</v>
      </c>
      <c r="EV107" s="419">
        <v>2.04012065392685E-4</v>
      </c>
      <c r="EW107" s="419">
        <v>0</v>
      </c>
      <c r="EX107" s="420">
        <v>1.5254294656909599E-2</v>
      </c>
      <c r="EY107" s="419">
        <v>0</v>
      </c>
      <c r="EZ107" s="419">
        <v>1.5254294656909599E-2</v>
      </c>
      <c r="FA107" s="420">
        <v>5.2041407514009297E-3</v>
      </c>
      <c r="FB107" s="419">
        <v>2.2215418350345E-4</v>
      </c>
      <c r="FC107" s="419">
        <v>5.2041407514009297E-3</v>
      </c>
      <c r="FD107" s="420">
        <v>0</v>
      </c>
      <c r="FE107" s="419">
        <v>9.7933722245645391E-4</v>
      </c>
      <c r="FF107" s="419">
        <v>0</v>
      </c>
      <c r="FG107" s="417">
        <v>6.0978691149097797</v>
      </c>
      <c r="FH107" s="419">
        <v>2.98941356546168</v>
      </c>
      <c r="FI107" s="419">
        <v>4.1438710602628499E-2</v>
      </c>
      <c r="FJ107" s="420">
        <v>8.6920702368778503E-3</v>
      </c>
      <c r="FK107" s="419">
        <v>9.9574870258503603E-2</v>
      </c>
      <c r="FL107" s="419">
        <v>8.6920702368778503E-3</v>
      </c>
      <c r="FM107" s="420">
        <v>1.0082433271957699E-2</v>
      </c>
      <c r="FN107" s="419">
        <v>1.5098569678193099E-3</v>
      </c>
      <c r="FO107" s="419">
        <v>1.0082433271957699E-2</v>
      </c>
      <c r="FP107" s="420">
        <v>0</v>
      </c>
      <c r="FQ107" s="419">
        <v>6.1995420942680395E-4</v>
      </c>
      <c r="FR107" s="419">
        <v>0</v>
      </c>
    </row>
    <row r="108" spans="2:174">
      <c r="B108" s="73" t="s">
        <v>17</v>
      </c>
      <c r="C108" s="73" t="s">
        <v>51</v>
      </c>
      <c r="D108" s="143" t="s">
        <v>86</v>
      </c>
      <c r="E108" s="73">
        <v>42.9</v>
      </c>
      <c r="F108" s="73">
        <v>78.099999999999994</v>
      </c>
      <c r="G108" s="397" t="s">
        <v>322</v>
      </c>
      <c r="H108" s="73" t="s">
        <v>13</v>
      </c>
      <c r="I108" s="416" t="s">
        <v>1181</v>
      </c>
      <c r="J108" s="416">
        <v>5</v>
      </c>
      <c r="K108" s="416" t="s">
        <v>1163</v>
      </c>
      <c r="L108" s="416" t="s">
        <v>1160</v>
      </c>
      <c r="M108" s="416" t="s">
        <v>12</v>
      </c>
      <c r="N108" s="73">
        <v>16.399999999999999</v>
      </c>
      <c r="P108" s="417">
        <v>13.3895695697042</v>
      </c>
      <c r="Q108" s="418">
        <v>17.525630976626601</v>
      </c>
      <c r="R108" s="418">
        <v>8.3350444199150095E-2</v>
      </c>
      <c r="S108" s="417">
        <v>8.6386662605210898</v>
      </c>
      <c r="T108" s="418">
        <v>9.8148735661344801</v>
      </c>
      <c r="U108" s="418">
        <v>1.4724813263422001</v>
      </c>
      <c r="V108" s="417">
        <v>40969.661277603598</v>
      </c>
      <c r="W108" s="418">
        <v>10445.574834376001</v>
      </c>
      <c r="X108" s="418">
        <v>0.58565421539164697</v>
      </c>
      <c r="Y108" s="417">
        <v>13931.025694334599</v>
      </c>
      <c r="Z108" s="418">
        <v>27259.637910147201</v>
      </c>
      <c r="AA108" s="418">
        <v>1.47632785079933</v>
      </c>
      <c r="AB108" s="417">
        <v>146573.514477499</v>
      </c>
      <c r="AC108" s="419">
        <v>10713.0133033933</v>
      </c>
      <c r="AD108" s="419">
        <v>1.5920920309627</v>
      </c>
      <c r="AE108" s="417">
        <v>246090.597665137</v>
      </c>
      <c r="AF108" s="419">
        <v>26715.3384870029</v>
      </c>
      <c r="AG108" s="419">
        <v>222.763624008812</v>
      </c>
      <c r="AH108" s="417">
        <v>51.743837719392602</v>
      </c>
      <c r="AI108" s="419">
        <v>20.123054281556801</v>
      </c>
      <c r="AJ108" s="419">
        <v>4.4594159853471602</v>
      </c>
      <c r="AK108" s="417">
        <v>636.20517926356194</v>
      </c>
      <c r="AL108" s="419">
        <v>293.99541436046798</v>
      </c>
      <c r="AM108" s="419">
        <v>41.667005042088803</v>
      </c>
      <c r="AN108" s="417">
        <v>1311.01604043931</v>
      </c>
      <c r="AO108" s="419">
        <v>2316.92867039471</v>
      </c>
      <c r="AP108" s="419">
        <v>95.787305010139903</v>
      </c>
      <c r="AQ108" s="417">
        <v>679.06260219006106</v>
      </c>
      <c r="AR108" s="419">
        <v>116.829827484579</v>
      </c>
      <c r="AS108" s="419">
        <v>1.15899198875305</v>
      </c>
      <c r="AT108" s="417">
        <v>56600.025476749099</v>
      </c>
      <c r="AU108" s="419">
        <v>13736.328957490799</v>
      </c>
      <c r="AV108" s="419">
        <v>68.959754576271905</v>
      </c>
      <c r="AW108" s="417">
        <v>2.61163225694259</v>
      </c>
      <c r="AX108" s="419">
        <v>1.17750154071665</v>
      </c>
      <c r="AY108" s="419">
        <v>0.28779416422395199</v>
      </c>
      <c r="AZ108" s="417">
        <v>385.58047713712699</v>
      </c>
      <c r="BA108" s="419">
        <v>73.754744720175296</v>
      </c>
      <c r="BB108" s="419">
        <v>0.93352386593352099</v>
      </c>
      <c r="BC108" s="417">
        <v>0.69930081326172899</v>
      </c>
      <c r="BD108" s="419">
        <v>1.0544697052237899</v>
      </c>
      <c r="BE108" s="419">
        <v>0.24007757938768201</v>
      </c>
      <c r="BF108" s="417">
        <v>13.6595062162899</v>
      </c>
      <c r="BG108" s="419">
        <v>42.699692974644002</v>
      </c>
      <c r="BH108" s="419">
        <v>7.1784796641517001</v>
      </c>
      <c r="BI108" s="417">
        <v>1491.9277416299501</v>
      </c>
      <c r="BJ108" s="419">
        <v>2231.20506937962</v>
      </c>
      <c r="BK108" s="419">
        <v>0.25872383146806799</v>
      </c>
      <c r="BL108" s="417">
        <v>37803.697569210301</v>
      </c>
      <c r="BM108" s="419">
        <v>59915.645999351596</v>
      </c>
      <c r="BN108" s="419">
        <v>1.8622287918384399</v>
      </c>
      <c r="BO108" s="417">
        <v>30276.066929164601</v>
      </c>
      <c r="BP108" s="419">
        <v>48165.588288049301</v>
      </c>
      <c r="BQ108" s="419">
        <v>3.1803420177177002</v>
      </c>
      <c r="BR108" s="417">
        <v>3.15463852845452</v>
      </c>
      <c r="BS108" s="419">
        <v>5.0369121033163804</v>
      </c>
      <c r="BT108" s="419">
        <v>1.7596948476944201E-2</v>
      </c>
      <c r="BU108" s="420">
        <v>1.4342986964391</v>
      </c>
      <c r="BV108" s="419">
        <v>4.2568662218965301</v>
      </c>
      <c r="BW108" s="419">
        <v>1.4342986964391</v>
      </c>
      <c r="BX108" s="417">
        <v>1.2657105662548001</v>
      </c>
      <c r="BY108" s="419">
        <v>1.5865140888382301</v>
      </c>
      <c r="BZ108" s="419">
        <v>8.3634015460549299E-2</v>
      </c>
      <c r="CA108" s="417">
        <v>11.6309643694594</v>
      </c>
      <c r="CB108" s="419">
        <v>13.795567828633599</v>
      </c>
      <c r="CC108" s="419">
        <v>0.30589234812641902</v>
      </c>
      <c r="CD108" s="417">
        <v>57.496304731326298</v>
      </c>
      <c r="CE108" s="419">
        <v>8.7661887932343294</v>
      </c>
      <c r="CF108" s="419">
        <v>2.4240616838045501E-2</v>
      </c>
      <c r="CG108" s="417">
        <v>1.1324683055668601</v>
      </c>
      <c r="CH108" s="419">
        <v>1.3367818558887701</v>
      </c>
      <c r="CI108" s="419">
        <v>0.208717938926956</v>
      </c>
      <c r="CJ108" s="420">
        <v>0.141607633975916</v>
      </c>
      <c r="CK108" s="419">
        <v>0.48224280961147598</v>
      </c>
      <c r="CL108" s="419">
        <v>0.141607633975916</v>
      </c>
      <c r="CM108" s="417">
        <v>8.8435625737974005E-2</v>
      </c>
      <c r="CN108" s="419">
        <v>0.161944687548435</v>
      </c>
      <c r="CO108" s="419">
        <v>2.7736484413397398E-2</v>
      </c>
      <c r="CP108" s="417">
        <v>1248.2456497032599</v>
      </c>
      <c r="CQ108" s="419">
        <v>334.56078524041499</v>
      </c>
      <c r="CR108" s="419">
        <v>2.2932575822864801E-2</v>
      </c>
      <c r="CS108" s="417">
        <v>0.28057634062661002</v>
      </c>
      <c r="CT108" s="419">
        <v>0.22906104819907</v>
      </c>
      <c r="CU108" s="419">
        <v>1.02158174574624E-2</v>
      </c>
      <c r="CV108" s="417">
        <v>8.1081980814048604E-2</v>
      </c>
      <c r="CW108" s="419">
        <v>0.139331581232571</v>
      </c>
      <c r="CX108" s="419">
        <v>1.5484669565490401E-2</v>
      </c>
      <c r="CY108" s="417">
        <v>5.6275292246093497E-2</v>
      </c>
      <c r="CZ108" s="419">
        <v>0.140947151812372</v>
      </c>
      <c r="DA108" s="419">
        <v>2.1908398258401701E-3</v>
      </c>
      <c r="DB108" s="417">
        <v>4.4438745723250697E-2</v>
      </c>
      <c r="DC108" s="419">
        <v>0.210582919641604</v>
      </c>
      <c r="DD108" s="419">
        <v>1.29634598092884E-2</v>
      </c>
      <c r="DE108" s="417">
        <v>0.135231391354797</v>
      </c>
      <c r="DF108" s="419">
        <v>0.201847162052054</v>
      </c>
      <c r="DG108" s="419">
        <v>2.1129772719875199E-2</v>
      </c>
      <c r="DH108" s="417">
        <v>2.0903208298103999E-2</v>
      </c>
      <c r="DI108" s="419">
        <v>7.9603072316346501E-2</v>
      </c>
      <c r="DJ108" s="419">
        <v>7.2077755251946998E-3</v>
      </c>
      <c r="DK108" s="417">
        <v>502.41281203845801</v>
      </c>
      <c r="DL108" s="419">
        <v>104.416265353247</v>
      </c>
      <c r="DM108" s="419">
        <v>3.7213393339458403E-2</v>
      </c>
      <c r="DN108" s="417">
        <v>6.8781887686936702</v>
      </c>
      <c r="DO108" s="419">
        <v>1.4344829908986401</v>
      </c>
      <c r="DP108" s="419">
        <v>0</v>
      </c>
      <c r="DQ108" s="417">
        <v>10.885269524165199</v>
      </c>
      <c r="DR108" s="419">
        <v>1.9223353066878599</v>
      </c>
      <c r="DS108" s="419">
        <v>3.5271989187009799E-3</v>
      </c>
      <c r="DT108" s="417">
        <v>1.05459326261483</v>
      </c>
      <c r="DU108" s="419">
        <v>0.34223175823027202</v>
      </c>
      <c r="DV108" s="419">
        <v>1.69120873620457E-3</v>
      </c>
      <c r="DW108" s="417">
        <v>3.2461808494584901</v>
      </c>
      <c r="DX108" s="419">
        <v>1.6363112550297401</v>
      </c>
      <c r="DY108" s="419">
        <v>9.7179317877663599E-3</v>
      </c>
      <c r="DZ108" s="417">
        <v>0.33270388415167301</v>
      </c>
      <c r="EA108" s="419">
        <v>0.40590189524860898</v>
      </c>
      <c r="EB108" s="419">
        <v>0</v>
      </c>
      <c r="EC108" s="417">
        <v>2.9689323029968402</v>
      </c>
      <c r="ED108" s="419">
        <v>0.874421441586679</v>
      </c>
      <c r="EE108" s="419">
        <v>4.8273102069239298E-3</v>
      </c>
      <c r="EF108" s="417">
        <v>0.277245117618519</v>
      </c>
      <c r="EG108" s="419">
        <v>0.31947979866584503</v>
      </c>
      <c r="EH108" s="419">
        <v>1.7772308832707799E-2</v>
      </c>
      <c r="EI108" s="417">
        <v>1.2651695220347699E-2</v>
      </c>
      <c r="EJ108" s="419">
        <v>3.3384838234955097E-2</v>
      </c>
      <c r="EK108" s="419">
        <v>0</v>
      </c>
      <c r="EL108" s="417">
        <v>0.10537428108911499</v>
      </c>
      <c r="EM108" s="419">
        <v>0.25387454366863699</v>
      </c>
      <c r="EN108" s="419">
        <v>7.7200569210581597E-3</v>
      </c>
      <c r="EO108" s="417">
        <v>7.3274358721352696E-3</v>
      </c>
      <c r="EP108" s="419">
        <v>2.9066086739549399E-2</v>
      </c>
      <c r="EQ108" s="419">
        <v>4.1043259809394996E-3</v>
      </c>
      <c r="ER108" s="417">
        <v>1.16896038585009E-2</v>
      </c>
      <c r="ES108" s="419">
        <v>6.1756831894675103E-2</v>
      </c>
      <c r="ET108" s="419">
        <v>8.4635630991045999E-3</v>
      </c>
      <c r="EU108" s="420">
        <v>0</v>
      </c>
      <c r="EV108" s="419">
        <v>0</v>
      </c>
      <c r="EW108" s="419">
        <v>0</v>
      </c>
      <c r="EX108" s="420">
        <v>1.01585193161712E-2</v>
      </c>
      <c r="EY108" s="419">
        <v>5.0236739475076203E-2</v>
      </c>
      <c r="EZ108" s="419">
        <v>1.01585193161712E-2</v>
      </c>
      <c r="FA108" s="420">
        <v>-2.4084106486817998E-3</v>
      </c>
      <c r="FB108" s="419">
        <v>9.5246564269654306E-5</v>
      </c>
      <c r="FC108" s="419">
        <v>-2.4084106486817998E-3</v>
      </c>
      <c r="FD108" s="420">
        <v>0</v>
      </c>
      <c r="FE108" s="419">
        <v>0</v>
      </c>
      <c r="FF108" s="419">
        <v>0</v>
      </c>
      <c r="FG108" s="417">
        <v>5.6117548906830601</v>
      </c>
      <c r="FH108" s="419">
        <v>1.5907852949905901</v>
      </c>
      <c r="FI108" s="419">
        <v>2.1739624464541099E-2</v>
      </c>
      <c r="FJ108" s="420">
        <v>3.6204381346373101E-3</v>
      </c>
      <c r="FK108" s="419">
        <v>1.6139344166838301E-4</v>
      </c>
      <c r="FL108" s="419">
        <v>3.6204381346373101E-3</v>
      </c>
      <c r="FM108" s="420">
        <v>3.1137538809715101E-3</v>
      </c>
      <c r="FN108" s="419">
        <v>2.6920107264718601E-4</v>
      </c>
      <c r="FO108" s="419">
        <v>3.1137538809715101E-3</v>
      </c>
      <c r="FP108" s="420">
        <v>0</v>
      </c>
      <c r="FQ108" s="419">
        <v>0</v>
      </c>
      <c r="FR108" s="419">
        <v>0</v>
      </c>
    </row>
    <row r="109" spans="2:174">
      <c r="B109" s="73" t="s">
        <v>17</v>
      </c>
      <c r="C109" s="73" t="s">
        <v>51</v>
      </c>
      <c r="D109" s="143" t="s">
        <v>86</v>
      </c>
      <c r="E109" s="143">
        <v>42.9</v>
      </c>
      <c r="F109" s="73">
        <v>78.099999999999994</v>
      </c>
      <c r="G109" s="397" t="s">
        <v>322</v>
      </c>
      <c r="H109" s="73" t="s">
        <v>13</v>
      </c>
      <c r="I109" s="416" t="s">
        <v>1181</v>
      </c>
      <c r="J109" s="416">
        <v>5</v>
      </c>
      <c r="K109" s="416" t="s">
        <v>1163</v>
      </c>
      <c r="L109" s="416" t="s">
        <v>1161</v>
      </c>
      <c r="M109" s="421" t="s">
        <v>32</v>
      </c>
      <c r="N109" s="73">
        <v>16.399999999999999</v>
      </c>
      <c r="P109" s="417">
        <v>12.025646334495701</v>
      </c>
      <c r="Q109" s="418">
        <v>15.812699601247701</v>
      </c>
      <c r="R109" s="418">
        <v>8.3350444199150095E-2</v>
      </c>
      <c r="S109" s="417">
        <v>6.52625812288895</v>
      </c>
      <c r="T109" s="418">
        <v>7.0287687925211602</v>
      </c>
      <c r="U109" s="418">
        <v>1.4724813263422001</v>
      </c>
      <c r="V109" s="417">
        <v>43135.963032165302</v>
      </c>
      <c r="W109" s="418">
        <v>8071.8251122187303</v>
      </c>
      <c r="X109" s="418">
        <v>0.58565421539164697</v>
      </c>
      <c r="Y109" s="417">
        <v>7854.7809627725501</v>
      </c>
      <c r="Z109" s="418">
        <v>11215.1732410206</v>
      </c>
      <c r="AA109" s="418">
        <v>1.47632785079933</v>
      </c>
      <c r="AB109" s="417">
        <v>145870.458364116</v>
      </c>
      <c r="AC109" s="419">
        <v>10519.7304619279</v>
      </c>
      <c r="AD109" s="419">
        <v>1.5920920309627</v>
      </c>
      <c r="AE109" s="417">
        <v>253739.34411975401</v>
      </c>
      <c r="AF109" s="419">
        <v>22336.0730433627</v>
      </c>
      <c r="AG109" s="419">
        <v>222.763624008812</v>
      </c>
      <c r="AH109" s="417">
        <v>45.297738022165198</v>
      </c>
      <c r="AI109" s="419">
        <v>22.319620736459399</v>
      </c>
      <c r="AJ109" s="419">
        <v>4.4594159853471602</v>
      </c>
      <c r="AK109" s="417">
        <v>577.53042930026004</v>
      </c>
      <c r="AL109" s="419">
        <v>206.617895623115</v>
      </c>
      <c r="AM109" s="419">
        <v>41.667005042088803</v>
      </c>
      <c r="AN109" s="417">
        <v>570.115510169554</v>
      </c>
      <c r="AO109" s="419">
        <v>964.43336455285805</v>
      </c>
      <c r="AP109" s="419">
        <v>95.787305010139903</v>
      </c>
      <c r="AQ109" s="417">
        <v>1535.79989797289</v>
      </c>
      <c r="AR109" s="419">
        <v>634.32630925722901</v>
      </c>
      <c r="AS109" s="419">
        <v>1.15899198875305</v>
      </c>
      <c r="AT109" s="417">
        <v>60494.087829895201</v>
      </c>
      <c r="AU109" s="419">
        <v>9726.0963814351107</v>
      </c>
      <c r="AV109" s="419">
        <v>68.959754576271905</v>
      </c>
      <c r="AW109" s="417">
        <v>2.9989107932313499</v>
      </c>
      <c r="AX109" s="419">
        <v>1.00531079299838</v>
      </c>
      <c r="AY109" s="419">
        <v>0.28779416422395199</v>
      </c>
      <c r="AZ109" s="417">
        <v>410.86364442903198</v>
      </c>
      <c r="BA109" s="419">
        <v>144.96191958934</v>
      </c>
      <c r="BB109" s="419">
        <v>0.93352386593352099</v>
      </c>
      <c r="BC109" s="417">
        <v>1.2203156772933601</v>
      </c>
      <c r="BD109" s="419">
        <v>1.5335524559354901</v>
      </c>
      <c r="BE109" s="419">
        <v>0.24007757938768201</v>
      </c>
      <c r="BF109" s="417">
        <v>9.4419790553807807</v>
      </c>
      <c r="BG109" s="419">
        <v>31.7169288042797</v>
      </c>
      <c r="BH109" s="419">
        <v>7.1784796641517001</v>
      </c>
      <c r="BI109" s="417">
        <v>1248.00014754018</v>
      </c>
      <c r="BJ109" s="419">
        <v>1878.5571067379601</v>
      </c>
      <c r="BK109" s="419">
        <v>0.25872383146806799</v>
      </c>
      <c r="BL109" s="417">
        <v>24697.164153976999</v>
      </c>
      <c r="BM109" s="419">
        <v>38892.222704207998</v>
      </c>
      <c r="BN109" s="419">
        <v>1.8622287918384399</v>
      </c>
      <c r="BO109" s="417">
        <v>20213.810955618599</v>
      </c>
      <c r="BP109" s="419">
        <v>31933.825701577101</v>
      </c>
      <c r="BQ109" s="419">
        <v>3.1803420177177002</v>
      </c>
      <c r="BR109" s="417">
        <v>2.8065297323963101</v>
      </c>
      <c r="BS109" s="419">
        <v>3.72908987097277</v>
      </c>
      <c r="BT109" s="419">
        <v>1.7596948476944201E-2</v>
      </c>
      <c r="BU109" s="420">
        <v>1.4342986964391</v>
      </c>
      <c r="BV109" s="419">
        <v>4.2596827641972004</v>
      </c>
      <c r="BW109" s="419">
        <v>1.4342986964391</v>
      </c>
      <c r="BX109" s="417">
        <v>1.56618820440554</v>
      </c>
      <c r="BY109" s="419">
        <v>1.5458959915069299</v>
      </c>
      <c r="BZ109" s="419">
        <v>8.3634015460549299E-2</v>
      </c>
      <c r="CA109" s="417">
        <v>10.513603752369299</v>
      </c>
      <c r="CB109" s="419">
        <v>9.5814063788036705</v>
      </c>
      <c r="CC109" s="419">
        <v>0.30589234812641902</v>
      </c>
      <c r="CD109" s="417">
        <v>71.031349616400803</v>
      </c>
      <c r="CE109" s="419">
        <v>17.788635556949199</v>
      </c>
      <c r="CF109" s="419">
        <v>2.4240616838045501E-2</v>
      </c>
      <c r="CG109" s="417">
        <v>0.96440158651748997</v>
      </c>
      <c r="CH109" s="419">
        <v>1.15934311548247</v>
      </c>
      <c r="CI109" s="419">
        <v>0.208717938926956</v>
      </c>
      <c r="CJ109" s="420">
        <v>0.141607633975916</v>
      </c>
      <c r="CK109" s="419">
        <v>0.39103239397251999</v>
      </c>
      <c r="CL109" s="419">
        <v>0.141607633975916</v>
      </c>
      <c r="CM109" s="417">
        <v>0.16569993917151801</v>
      </c>
      <c r="CN109" s="419">
        <v>0.26152437358985697</v>
      </c>
      <c r="CO109" s="419">
        <v>2.7736484413397398E-2</v>
      </c>
      <c r="CP109" s="417">
        <v>1258.74076602174</v>
      </c>
      <c r="CQ109" s="419">
        <v>205.63440540307101</v>
      </c>
      <c r="CR109" s="419">
        <v>2.2932575822864801E-2</v>
      </c>
      <c r="CS109" s="417">
        <v>0.31862101697856599</v>
      </c>
      <c r="CT109" s="419">
        <v>0.17162308951192401</v>
      </c>
      <c r="CU109" s="419">
        <v>1.02158174574624E-2</v>
      </c>
      <c r="CV109" s="417">
        <v>0.109025108490863</v>
      </c>
      <c r="CW109" s="419">
        <v>0.16186649734271599</v>
      </c>
      <c r="CX109" s="419">
        <v>1.5484669565490401E-2</v>
      </c>
      <c r="CY109" s="417">
        <v>8.5059684779539096E-2</v>
      </c>
      <c r="CZ109" s="419">
        <v>0.18727461144864799</v>
      </c>
      <c r="DA109" s="419">
        <v>2.1908398258401701E-3</v>
      </c>
      <c r="DB109" s="417">
        <v>2.9837381425857401E-2</v>
      </c>
      <c r="DC109" s="419">
        <v>0.13607514960720599</v>
      </c>
      <c r="DD109" s="419">
        <v>1.29634598092884E-2</v>
      </c>
      <c r="DE109" s="417">
        <v>0.100492336531184</v>
      </c>
      <c r="DF109" s="419">
        <v>0.20819121191259701</v>
      </c>
      <c r="DG109" s="419">
        <v>2.1129772719875199E-2</v>
      </c>
      <c r="DH109" s="417">
        <v>3.3125590992939803E-2</v>
      </c>
      <c r="DI109" s="419">
        <v>8.7388588218391405E-2</v>
      </c>
      <c r="DJ109" s="419">
        <v>7.2077755251946998E-3</v>
      </c>
      <c r="DK109" s="417">
        <v>758.87202690791696</v>
      </c>
      <c r="DL109" s="419">
        <v>251.682961767878</v>
      </c>
      <c r="DM109" s="419">
        <v>3.7213393339458403E-2</v>
      </c>
      <c r="DN109" s="417">
        <v>6.5726660509097696</v>
      </c>
      <c r="DO109" s="419">
        <v>1.00287848250344</v>
      </c>
      <c r="DP109" s="419">
        <v>0</v>
      </c>
      <c r="DQ109" s="417">
        <v>10.5079577041862</v>
      </c>
      <c r="DR109" s="419">
        <v>1.6859131317251499</v>
      </c>
      <c r="DS109" s="419">
        <v>3.5271989187009799E-3</v>
      </c>
      <c r="DT109" s="417">
        <v>1.0110928074947101</v>
      </c>
      <c r="DU109" s="419">
        <v>0.31406476719551502</v>
      </c>
      <c r="DV109" s="419">
        <v>1.69120873620457E-3</v>
      </c>
      <c r="DW109" s="417">
        <v>3.2104013922825798</v>
      </c>
      <c r="DX109" s="419">
        <v>1.2745196069920199</v>
      </c>
      <c r="DY109" s="419">
        <v>9.7179317877663599E-3</v>
      </c>
      <c r="DZ109" s="417">
        <v>0.355256938461743</v>
      </c>
      <c r="EA109" s="419">
        <v>0.46897518714999498</v>
      </c>
      <c r="EB109" s="419">
        <v>0</v>
      </c>
      <c r="EC109" s="417">
        <v>3.0154175200181701</v>
      </c>
      <c r="ED109" s="419">
        <v>0.85271404083356195</v>
      </c>
      <c r="EE109" s="419">
        <v>4.8273102069239298E-3</v>
      </c>
      <c r="EF109" s="417">
        <v>0.19593132443420999</v>
      </c>
      <c r="EG109" s="419">
        <v>0.31589460674497799</v>
      </c>
      <c r="EH109" s="419">
        <v>1.7772308832707799E-2</v>
      </c>
      <c r="EI109" s="417">
        <v>1.9556557904489E-2</v>
      </c>
      <c r="EJ109" s="419">
        <v>3.7971271243715701E-2</v>
      </c>
      <c r="EK109" s="419">
        <v>0</v>
      </c>
      <c r="EL109" s="417">
        <v>8.8298103168944903E-2</v>
      </c>
      <c r="EM109" s="419">
        <v>0.17282376400161101</v>
      </c>
      <c r="EN109" s="419">
        <v>7.7200569210581597E-3</v>
      </c>
      <c r="EO109" s="417">
        <v>1.1250307136923401E-2</v>
      </c>
      <c r="EP109" s="419">
        <v>3.2262121650708901E-2</v>
      </c>
      <c r="EQ109" s="419">
        <v>4.1043259809394996E-3</v>
      </c>
      <c r="ER109" s="417">
        <v>3.2626994149098303E-2</v>
      </c>
      <c r="ES109" s="419">
        <v>8.52243790432997E-2</v>
      </c>
      <c r="ET109" s="419">
        <v>8.4635630991045999E-3</v>
      </c>
      <c r="EU109" s="420">
        <v>0</v>
      </c>
      <c r="EV109" s="419">
        <v>0</v>
      </c>
      <c r="EW109" s="419">
        <v>0</v>
      </c>
      <c r="EX109" s="420">
        <v>0.01</v>
      </c>
      <c r="EY109" s="419">
        <v>4.6526104314169099E-2</v>
      </c>
      <c r="EZ109" s="419">
        <v>1.01585193161712E-2</v>
      </c>
      <c r="FA109" s="420">
        <v>0</v>
      </c>
      <c r="FB109" s="419">
        <v>1.4021596851277501E-2</v>
      </c>
      <c r="FC109" s="419">
        <v>-2.4084106486817998E-3</v>
      </c>
      <c r="FD109" s="420">
        <v>0</v>
      </c>
      <c r="FE109" s="419">
        <v>2.2098906081020098E-2</v>
      </c>
      <c r="FF109" s="419">
        <v>0</v>
      </c>
      <c r="FG109" s="417">
        <v>5.6439091229569396</v>
      </c>
      <c r="FH109" s="419">
        <v>1.5884072363958699</v>
      </c>
      <c r="FI109" s="419">
        <v>2.1739624464541099E-2</v>
      </c>
      <c r="FJ109" s="420">
        <v>3.6204381346373101E-3</v>
      </c>
      <c r="FK109" s="419">
        <v>2.6681212788297201E-2</v>
      </c>
      <c r="FL109" s="419">
        <v>3.6204381346373101E-3</v>
      </c>
      <c r="FM109" s="420">
        <v>3.1137538809715101E-3</v>
      </c>
      <c r="FN109" s="419">
        <v>1.59179044039883E-4</v>
      </c>
      <c r="FO109" s="419">
        <v>3.1137538809715101E-3</v>
      </c>
      <c r="FP109" s="420">
        <v>0</v>
      </c>
      <c r="FQ109" s="419">
        <v>0</v>
      </c>
      <c r="FR109" s="419">
        <v>0</v>
      </c>
    </row>
    <row r="110" spans="2:174">
      <c r="B110" s="73" t="s">
        <v>17</v>
      </c>
      <c r="C110" s="73" t="s">
        <v>51</v>
      </c>
      <c r="D110" s="143" t="s">
        <v>86</v>
      </c>
      <c r="E110" s="73">
        <v>42.9</v>
      </c>
      <c r="F110" s="73">
        <v>78.099999999999994</v>
      </c>
      <c r="G110" s="397" t="s">
        <v>322</v>
      </c>
      <c r="H110" s="73" t="s">
        <v>13</v>
      </c>
      <c r="I110" s="416" t="s">
        <v>1181</v>
      </c>
      <c r="J110" s="416">
        <v>5</v>
      </c>
      <c r="K110" s="416" t="s">
        <v>1163</v>
      </c>
      <c r="L110" s="416" t="s">
        <v>1161</v>
      </c>
      <c r="M110" s="421" t="s">
        <v>32</v>
      </c>
      <c r="N110" s="73">
        <v>16.399999999999999</v>
      </c>
      <c r="P110" s="417">
        <v>14.080927130894599</v>
      </c>
      <c r="Q110" s="418">
        <v>7.4881344155020004</v>
      </c>
      <c r="R110" s="418">
        <v>8.3350444199150095E-2</v>
      </c>
      <c r="S110" s="417">
        <v>6.4359970217416498</v>
      </c>
      <c r="T110" s="418">
        <v>7.6305085271638902</v>
      </c>
      <c r="U110" s="418">
        <v>1.4724813263422001</v>
      </c>
      <c r="V110" s="417">
        <v>43988.879497160196</v>
      </c>
      <c r="W110" s="418">
        <v>7702.5800544674903</v>
      </c>
      <c r="X110" s="418">
        <v>0.58565421539164697</v>
      </c>
      <c r="Y110" s="417">
        <v>7234.1098882380802</v>
      </c>
      <c r="Z110" s="418">
        <v>2698.6143940204702</v>
      </c>
      <c r="AA110" s="418">
        <v>1.47632785079933</v>
      </c>
      <c r="AB110" s="417">
        <v>146250.774016715</v>
      </c>
      <c r="AC110" s="419">
        <v>13240.3676380949</v>
      </c>
      <c r="AD110" s="419">
        <v>1.5920920309627</v>
      </c>
      <c r="AE110" s="417">
        <v>255208.96864116401</v>
      </c>
      <c r="AF110" s="419">
        <v>15811.5953626675</v>
      </c>
      <c r="AG110" s="419">
        <v>222.763624008812</v>
      </c>
      <c r="AH110" s="417">
        <v>43.624031285360097</v>
      </c>
      <c r="AI110" s="419">
        <v>21.600291297367999</v>
      </c>
      <c r="AJ110" s="419">
        <v>4.4594159853471602</v>
      </c>
      <c r="AK110" s="417">
        <v>583.72131469472595</v>
      </c>
      <c r="AL110" s="419">
        <v>242.20660924823099</v>
      </c>
      <c r="AM110" s="419">
        <v>41.667005042088803</v>
      </c>
      <c r="AN110" s="417">
        <v>532.43727826702104</v>
      </c>
      <c r="AO110" s="419">
        <v>350.87275580865298</v>
      </c>
      <c r="AP110" s="419">
        <v>95.787305010139903</v>
      </c>
      <c r="AQ110" s="417">
        <v>1695.4355327560299</v>
      </c>
      <c r="AR110" s="419">
        <v>361.58260346102901</v>
      </c>
      <c r="AS110" s="419">
        <v>1.15899198875305</v>
      </c>
      <c r="AT110" s="417">
        <v>60269.170680266499</v>
      </c>
      <c r="AU110" s="419">
        <v>6884.4885153056503</v>
      </c>
      <c r="AV110" s="419">
        <v>68.959754576271905</v>
      </c>
      <c r="AW110" s="417">
        <v>2.922082243662</v>
      </c>
      <c r="AX110" s="419">
        <v>1.0874407196561</v>
      </c>
      <c r="AY110" s="419">
        <v>0.28779416422395199</v>
      </c>
      <c r="AZ110" s="417">
        <v>339.51972613362199</v>
      </c>
      <c r="BA110" s="419">
        <v>47.2948580387541</v>
      </c>
      <c r="BB110" s="419">
        <v>0.93352386593352099</v>
      </c>
      <c r="BC110" s="417">
        <v>1.1488972682123599</v>
      </c>
      <c r="BD110" s="419">
        <v>1.3374396009295799</v>
      </c>
      <c r="BE110" s="419">
        <v>0.24007757938768201</v>
      </c>
      <c r="BF110" s="417">
        <v>11.7514626976202</v>
      </c>
      <c r="BG110" s="419">
        <v>28.827549588929902</v>
      </c>
      <c r="BH110" s="419">
        <v>7.1784796641517001</v>
      </c>
      <c r="BI110" s="417">
        <v>1078.47804788143</v>
      </c>
      <c r="BJ110" s="419">
        <v>398.82574610835201</v>
      </c>
      <c r="BK110" s="419">
        <v>0.25872383146806799</v>
      </c>
      <c r="BL110" s="417">
        <v>21304.582804409401</v>
      </c>
      <c r="BM110" s="419">
        <v>11121.7679875743</v>
      </c>
      <c r="BN110" s="419">
        <v>1.8622287918384399</v>
      </c>
      <c r="BO110" s="417">
        <v>16762.676238587101</v>
      </c>
      <c r="BP110" s="419">
        <v>8691.2319192223804</v>
      </c>
      <c r="BQ110" s="419">
        <v>3.1803420177177002</v>
      </c>
      <c r="BR110" s="417">
        <v>1.6874143123968901</v>
      </c>
      <c r="BS110" s="419">
        <v>1.2892645328291099</v>
      </c>
      <c r="BT110" s="419">
        <v>1.7596948476944201E-2</v>
      </c>
      <c r="BU110" s="420">
        <v>1.4342986964391</v>
      </c>
      <c r="BV110" s="419">
        <v>3.8093346260771299</v>
      </c>
      <c r="BW110" s="419">
        <v>1.4342986964391</v>
      </c>
      <c r="BX110" s="417">
        <v>1.12268620172153</v>
      </c>
      <c r="BY110" s="419">
        <v>0.65828792732903296</v>
      </c>
      <c r="BZ110" s="419">
        <v>8.3634015460549299E-2</v>
      </c>
      <c r="CA110" s="417">
        <v>8.4718054135582594</v>
      </c>
      <c r="CB110" s="419">
        <v>4.4295058893320096</v>
      </c>
      <c r="CC110" s="419">
        <v>0.30589234812641902</v>
      </c>
      <c r="CD110" s="417">
        <v>77.810555841672596</v>
      </c>
      <c r="CE110" s="419">
        <v>11.602268213160601</v>
      </c>
      <c r="CF110" s="419">
        <v>2.4240616838045501E-2</v>
      </c>
      <c r="CG110" s="417">
        <v>0.93035962596831301</v>
      </c>
      <c r="CH110" s="419">
        <v>1.08531373726356</v>
      </c>
      <c r="CI110" s="419">
        <v>0.208717938926956</v>
      </c>
      <c r="CJ110" s="420">
        <v>0.141607633975916</v>
      </c>
      <c r="CK110" s="419">
        <v>0.39337000560193103</v>
      </c>
      <c r="CL110" s="419">
        <v>0.141607633975916</v>
      </c>
      <c r="CM110" s="417">
        <v>0.201242679970837</v>
      </c>
      <c r="CN110" s="419">
        <v>0.21139518420516801</v>
      </c>
      <c r="CO110" s="419">
        <v>2.7736484413397398E-2</v>
      </c>
      <c r="CP110" s="417">
        <v>1232.7520904749899</v>
      </c>
      <c r="CQ110" s="419">
        <v>120.981661281366</v>
      </c>
      <c r="CR110" s="419">
        <v>2.2932575822864801E-2</v>
      </c>
      <c r="CS110" s="417">
        <v>0.26485081642987401</v>
      </c>
      <c r="CT110" s="419">
        <v>0.15470677448911599</v>
      </c>
      <c r="CU110" s="419">
        <v>1.02158174574624E-2</v>
      </c>
      <c r="CV110" s="417">
        <v>7.4890201484448304E-2</v>
      </c>
      <c r="CW110" s="419">
        <v>0.13182814201793899</v>
      </c>
      <c r="CX110" s="419">
        <v>1.5484669565490401E-2</v>
      </c>
      <c r="CY110" s="417">
        <v>1.8193346064452099E-2</v>
      </c>
      <c r="CZ110" s="419">
        <v>6.4738581584821098E-2</v>
      </c>
      <c r="DA110" s="419">
        <v>2.1908398258401701E-3</v>
      </c>
      <c r="DB110" s="417">
        <v>4.23149379044531E-2</v>
      </c>
      <c r="DC110" s="419">
        <v>0.213400517406346</v>
      </c>
      <c r="DD110" s="419">
        <v>1.29634598092884E-2</v>
      </c>
      <c r="DE110" s="417">
        <v>9.7228577261917498E-2</v>
      </c>
      <c r="DF110" s="419">
        <v>0.17210245593180801</v>
      </c>
      <c r="DG110" s="419">
        <v>2.1129772719875199E-2</v>
      </c>
      <c r="DH110" s="417">
        <v>2.24606026795026E-2</v>
      </c>
      <c r="DI110" s="419">
        <v>5.9779521100243697E-2</v>
      </c>
      <c r="DJ110" s="419">
        <v>7.2077755251946998E-3</v>
      </c>
      <c r="DK110" s="417">
        <v>863.54031298980703</v>
      </c>
      <c r="DL110" s="419">
        <v>143.389495837022</v>
      </c>
      <c r="DM110" s="419">
        <v>3.7213393339458403E-2</v>
      </c>
      <c r="DN110" s="417">
        <v>6.2461329653256801</v>
      </c>
      <c r="DO110" s="419">
        <v>0.94316623030357205</v>
      </c>
      <c r="DP110" s="419">
        <v>0</v>
      </c>
      <c r="DQ110" s="417">
        <v>10.049193910353599</v>
      </c>
      <c r="DR110" s="419">
        <v>1.5874270010737701</v>
      </c>
      <c r="DS110" s="419">
        <v>3.5271989187009799E-3</v>
      </c>
      <c r="DT110" s="417">
        <v>0.94755099076205795</v>
      </c>
      <c r="DU110" s="419">
        <v>0.303197208488795</v>
      </c>
      <c r="DV110" s="419">
        <v>1.69120873620457E-3</v>
      </c>
      <c r="DW110" s="417">
        <v>3.12449931652186</v>
      </c>
      <c r="DX110" s="419">
        <v>1.14189634105897</v>
      </c>
      <c r="DY110" s="419">
        <v>9.7179317877663599E-3</v>
      </c>
      <c r="DZ110" s="417">
        <v>0.43506318052222498</v>
      </c>
      <c r="EA110" s="419">
        <v>0.50203493146037503</v>
      </c>
      <c r="EB110" s="419">
        <v>0</v>
      </c>
      <c r="EC110" s="417">
        <v>2.97432032425088</v>
      </c>
      <c r="ED110" s="419">
        <v>0.73387310847206699</v>
      </c>
      <c r="EE110" s="419">
        <v>4.8273102069239298E-3</v>
      </c>
      <c r="EF110" s="417">
        <v>0.24915530772341199</v>
      </c>
      <c r="EG110" s="419">
        <v>0.48673871707377198</v>
      </c>
      <c r="EH110" s="419">
        <v>1.7772308832707799E-2</v>
      </c>
      <c r="EI110" s="417">
        <v>2.2813136976510499E-2</v>
      </c>
      <c r="EJ110" s="419">
        <v>5.1150040615488598E-2</v>
      </c>
      <c r="EK110" s="419">
        <v>0</v>
      </c>
      <c r="EL110" s="417">
        <v>7.6205066724345197E-2</v>
      </c>
      <c r="EM110" s="419">
        <v>0.15179675583129401</v>
      </c>
      <c r="EN110" s="419">
        <v>7.7200569210581597E-3</v>
      </c>
      <c r="EO110" s="417">
        <v>1.0628426459384501E-2</v>
      </c>
      <c r="EP110" s="419">
        <v>2.8696570584328701E-2</v>
      </c>
      <c r="EQ110" s="419">
        <v>4.1043259809394996E-3</v>
      </c>
      <c r="ER110" s="417">
        <v>2.9225094634202E-2</v>
      </c>
      <c r="ES110" s="419">
        <v>9.3818438377658298E-2</v>
      </c>
      <c r="ET110" s="419">
        <v>8.4635630991045999E-3</v>
      </c>
      <c r="EU110" s="420">
        <v>0</v>
      </c>
      <c r="EV110" s="419">
        <v>1.46822529734184E-2</v>
      </c>
      <c r="EW110" s="419">
        <v>0</v>
      </c>
      <c r="EX110" s="420">
        <v>0.01</v>
      </c>
      <c r="EY110" s="419">
        <v>7.6199726441422103E-2</v>
      </c>
      <c r="EZ110" s="419">
        <v>1.01585193161712E-2</v>
      </c>
      <c r="FA110" s="420">
        <v>0</v>
      </c>
      <c r="FB110" s="419">
        <v>3.3265700587265997E-5</v>
      </c>
      <c r="FC110" s="419">
        <v>-2.4084106486817998E-3</v>
      </c>
      <c r="FD110" s="420">
        <v>0</v>
      </c>
      <c r="FE110" s="419">
        <v>0</v>
      </c>
      <c r="FF110" s="419">
        <v>0</v>
      </c>
      <c r="FG110" s="417">
        <v>5.3974958693187203</v>
      </c>
      <c r="FH110" s="419">
        <v>1.36294882377589</v>
      </c>
      <c r="FI110" s="419">
        <v>2.1739624464541099E-2</v>
      </c>
      <c r="FJ110" s="420">
        <v>3.6204381346373101E-3</v>
      </c>
      <c r="FK110" s="419">
        <v>3.21604543503601E-2</v>
      </c>
      <c r="FL110" s="419">
        <v>3.6204381346373101E-3</v>
      </c>
      <c r="FM110" s="420">
        <v>3.1137538809715101E-3</v>
      </c>
      <c r="FN110" s="419">
        <v>9.1590778793124495E-5</v>
      </c>
      <c r="FO110" s="419">
        <v>3.1137538809715101E-3</v>
      </c>
      <c r="FP110" s="420">
        <v>0</v>
      </c>
      <c r="FQ110" s="419">
        <v>0</v>
      </c>
      <c r="FR110" s="419">
        <v>0</v>
      </c>
    </row>
    <row r="111" spans="2:174">
      <c r="B111" s="73" t="s">
        <v>17</v>
      </c>
      <c r="C111" s="73" t="s">
        <v>51</v>
      </c>
      <c r="D111" s="143" t="s">
        <v>86</v>
      </c>
      <c r="E111" s="143">
        <v>42.9</v>
      </c>
      <c r="F111" s="73">
        <v>78.099999999999994</v>
      </c>
      <c r="G111" s="397" t="s">
        <v>322</v>
      </c>
      <c r="H111" s="73" t="s">
        <v>13</v>
      </c>
      <c r="I111" s="416" t="s">
        <v>1181</v>
      </c>
      <c r="J111" s="416">
        <v>5</v>
      </c>
      <c r="K111" s="416" t="s">
        <v>1163</v>
      </c>
      <c r="L111" s="416" t="s">
        <v>1160</v>
      </c>
      <c r="M111" s="421" t="s">
        <v>32</v>
      </c>
      <c r="N111" s="73">
        <v>16.399999999999999</v>
      </c>
      <c r="P111" s="417">
        <v>15.2519745532471</v>
      </c>
      <c r="Q111" s="418">
        <v>19.150132955868401</v>
      </c>
      <c r="R111" s="418">
        <v>8.3350444199150095E-2</v>
      </c>
      <c r="S111" s="417">
        <v>7.8549638115596903</v>
      </c>
      <c r="T111" s="418">
        <v>5.7137245518822901</v>
      </c>
      <c r="U111" s="418">
        <v>1.4724813263422001</v>
      </c>
      <c r="V111" s="417">
        <v>41861.056281710502</v>
      </c>
      <c r="W111" s="418">
        <v>8594.3383320809207</v>
      </c>
      <c r="X111" s="418">
        <v>0.58565421539164697</v>
      </c>
      <c r="Y111" s="417">
        <v>6036.9879372182604</v>
      </c>
      <c r="Z111" s="418">
        <v>4639.8030312329802</v>
      </c>
      <c r="AA111" s="418">
        <v>1.47632785079933</v>
      </c>
      <c r="AB111" s="417">
        <v>145715.27177941901</v>
      </c>
      <c r="AC111" s="419">
        <v>11708.2345193819</v>
      </c>
      <c r="AD111" s="419">
        <v>1.5920920309627</v>
      </c>
      <c r="AE111" s="417">
        <v>258876.721549643</v>
      </c>
      <c r="AF111" s="419">
        <v>13581.710130159499</v>
      </c>
      <c r="AG111" s="419">
        <v>222.763624008812</v>
      </c>
      <c r="AH111" s="417">
        <v>50.590826781321397</v>
      </c>
      <c r="AI111" s="419">
        <v>21.4779172208186</v>
      </c>
      <c r="AJ111" s="419">
        <v>4.4594159853471602</v>
      </c>
      <c r="AK111" s="417">
        <v>566.63470079299805</v>
      </c>
      <c r="AL111" s="419">
        <v>253.85707286373301</v>
      </c>
      <c r="AM111" s="419">
        <v>41.667005042088803</v>
      </c>
      <c r="AN111" s="417">
        <v>428.25647331708097</v>
      </c>
      <c r="AO111" s="419">
        <v>378.67964358296598</v>
      </c>
      <c r="AP111" s="419">
        <v>95.787305010139903</v>
      </c>
      <c r="AQ111" s="417">
        <v>1516.40469097102</v>
      </c>
      <c r="AR111" s="419">
        <v>202.80030410403401</v>
      </c>
      <c r="AS111" s="419">
        <v>1.15899198875305</v>
      </c>
      <c r="AT111" s="417">
        <v>61288.0218083949</v>
      </c>
      <c r="AU111" s="419">
        <v>6655.5128143588099</v>
      </c>
      <c r="AV111" s="419">
        <v>68.959754576271905</v>
      </c>
      <c r="AW111" s="417">
        <v>3.2588502854797299</v>
      </c>
      <c r="AX111" s="419">
        <v>1.39524935606402</v>
      </c>
      <c r="AY111" s="419">
        <v>0.28779416422395199</v>
      </c>
      <c r="AZ111" s="417">
        <v>343.03845557305999</v>
      </c>
      <c r="BA111" s="419">
        <v>46.943606674709002</v>
      </c>
      <c r="BB111" s="419">
        <v>0.93352386593352099</v>
      </c>
      <c r="BC111" s="417">
        <v>0.77716719976211601</v>
      </c>
      <c r="BD111" s="419">
        <v>0.49006993686162598</v>
      </c>
      <c r="BE111" s="419">
        <v>0.24007757938768201</v>
      </c>
      <c r="BF111" s="417">
        <v>18.560611312672901</v>
      </c>
      <c r="BG111" s="419">
        <v>30.5881517253803</v>
      </c>
      <c r="BH111" s="419">
        <v>7.1784796641517001</v>
      </c>
      <c r="BI111" s="417">
        <v>1298.7214062029</v>
      </c>
      <c r="BJ111" s="419">
        <v>2303.4241036421299</v>
      </c>
      <c r="BK111" s="419">
        <v>0.25872383146806799</v>
      </c>
      <c r="BL111" s="417">
        <v>19124.137191883401</v>
      </c>
      <c r="BM111" s="419">
        <v>14272.622328089299</v>
      </c>
      <c r="BN111" s="419">
        <v>1.8622287918384399</v>
      </c>
      <c r="BO111" s="417">
        <v>14418.891718359901</v>
      </c>
      <c r="BP111" s="419">
        <v>10193.7118687407</v>
      </c>
      <c r="BQ111" s="419">
        <v>3.1803420177177002</v>
      </c>
      <c r="BR111" s="417">
        <v>2.03163408252458</v>
      </c>
      <c r="BS111" s="419">
        <v>3.0499023595204799</v>
      </c>
      <c r="BT111" s="419">
        <v>1.7596948476944201E-2</v>
      </c>
      <c r="BU111" s="420">
        <v>1.4342986964391</v>
      </c>
      <c r="BV111" s="419">
        <v>3.1125870321348001</v>
      </c>
      <c r="BW111" s="419">
        <v>1.4342986964391</v>
      </c>
      <c r="BX111" s="417">
        <v>1.9227093003321001</v>
      </c>
      <c r="BY111" s="419">
        <v>0.79844388753955198</v>
      </c>
      <c r="BZ111" s="419">
        <v>8.3634015460549299E-2</v>
      </c>
      <c r="CA111" s="417">
        <v>9.9545434909029105</v>
      </c>
      <c r="CB111" s="419">
        <v>5.6242916342981601</v>
      </c>
      <c r="CC111" s="419">
        <v>0.30589234812641902</v>
      </c>
      <c r="CD111" s="417">
        <v>71.220407003379506</v>
      </c>
      <c r="CE111" s="419">
        <v>12.633562851470799</v>
      </c>
      <c r="CF111" s="419">
        <v>2.4240616838045501E-2</v>
      </c>
      <c r="CG111" s="417">
        <v>1.06572154163074</v>
      </c>
      <c r="CH111" s="419">
        <v>1.51668888863229</v>
      </c>
      <c r="CI111" s="419">
        <v>0.208717938926956</v>
      </c>
      <c r="CJ111" s="420">
        <v>0.141607633975916</v>
      </c>
      <c r="CK111" s="419">
        <v>0.29511905031088698</v>
      </c>
      <c r="CL111" s="419">
        <v>0.141607633975916</v>
      </c>
      <c r="CM111" s="417">
        <v>0.13063404767668599</v>
      </c>
      <c r="CN111" s="419">
        <v>0.128968695979472</v>
      </c>
      <c r="CO111" s="419">
        <v>2.7736484413397398E-2</v>
      </c>
      <c r="CP111" s="417">
        <v>1212.51509495714</v>
      </c>
      <c r="CQ111" s="419">
        <v>193.02146678296899</v>
      </c>
      <c r="CR111" s="419">
        <v>2.2932575822864801E-2</v>
      </c>
      <c r="CS111" s="417">
        <v>0.30871457606705899</v>
      </c>
      <c r="CT111" s="419">
        <v>0.13288002358915399</v>
      </c>
      <c r="CU111" s="419">
        <v>1.02158174574624E-2</v>
      </c>
      <c r="CV111" s="417">
        <v>0.12731911583972</v>
      </c>
      <c r="CW111" s="419">
        <v>0.187801891905747</v>
      </c>
      <c r="CX111" s="419">
        <v>1.5484669565490401E-2</v>
      </c>
      <c r="CY111" s="420">
        <v>2.1908398258401701E-3</v>
      </c>
      <c r="CZ111" s="419">
        <v>6.6048884487393295E-5</v>
      </c>
      <c r="DA111" s="419">
        <v>2.1908398258401701E-3</v>
      </c>
      <c r="DB111" s="417">
        <v>7.6950919497678197E-2</v>
      </c>
      <c r="DC111" s="419">
        <v>0.27493885737920998</v>
      </c>
      <c r="DD111" s="419">
        <v>1.29634598092884E-2</v>
      </c>
      <c r="DE111" s="417">
        <v>9.9965458370308499E-2</v>
      </c>
      <c r="DF111" s="419">
        <v>0.13979738852648399</v>
      </c>
      <c r="DG111" s="419">
        <v>2.1129772719875199E-2</v>
      </c>
      <c r="DH111" s="417">
        <v>3.1887122273713701E-2</v>
      </c>
      <c r="DI111" s="419">
        <v>0.11549851881767501</v>
      </c>
      <c r="DJ111" s="419">
        <v>7.2077755251946998E-3</v>
      </c>
      <c r="DK111" s="417">
        <v>729.32813619237197</v>
      </c>
      <c r="DL111" s="419">
        <v>112.946543308724</v>
      </c>
      <c r="DM111" s="419">
        <v>3.7213393339458403E-2</v>
      </c>
      <c r="DN111" s="417">
        <v>6.4834831145920999</v>
      </c>
      <c r="DO111" s="419">
        <v>1.0776889516222701</v>
      </c>
      <c r="DP111" s="419">
        <v>0</v>
      </c>
      <c r="DQ111" s="417">
        <v>10.341682112207501</v>
      </c>
      <c r="DR111" s="419">
        <v>1.7937708189888699</v>
      </c>
      <c r="DS111" s="419">
        <v>3.5271989187009799E-3</v>
      </c>
      <c r="DT111" s="417">
        <v>0.93333910951245103</v>
      </c>
      <c r="DU111" s="419">
        <v>0.33714491349407399</v>
      </c>
      <c r="DV111" s="419">
        <v>1.69120873620457E-3</v>
      </c>
      <c r="DW111" s="417">
        <v>3.2278468845067598</v>
      </c>
      <c r="DX111" s="419">
        <v>0.66989074050174102</v>
      </c>
      <c r="DY111" s="419">
        <v>9.7179317877663599E-3</v>
      </c>
      <c r="DZ111" s="417">
        <v>0.33844011679685299</v>
      </c>
      <c r="EA111" s="419">
        <v>0.59565580473539004</v>
      </c>
      <c r="EB111" s="419">
        <v>0</v>
      </c>
      <c r="EC111" s="417">
        <v>2.7826699219032598</v>
      </c>
      <c r="ED111" s="419">
        <v>0.56921178282650997</v>
      </c>
      <c r="EE111" s="419">
        <v>4.8273102069239298E-3</v>
      </c>
      <c r="EF111" s="417">
        <v>0.15276463147344499</v>
      </c>
      <c r="EG111" s="419">
        <v>0.35362545108691301</v>
      </c>
      <c r="EH111" s="419">
        <v>1.7772308832707799E-2</v>
      </c>
      <c r="EI111" s="417">
        <v>3.3258677900593302E-2</v>
      </c>
      <c r="EJ111" s="419">
        <v>8.5108692952633902E-2</v>
      </c>
      <c r="EK111" s="419">
        <v>0</v>
      </c>
      <c r="EL111" s="417">
        <v>6.2445733764637398E-2</v>
      </c>
      <c r="EM111" s="419">
        <v>0.10296954714987901</v>
      </c>
      <c r="EN111" s="419">
        <v>7.7200569210581597E-3</v>
      </c>
      <c r="EO111" s="417">
        <v>9.1773330976667802E-3</v>
      </c>
      <c r="EP111" s="419">
        <v>3.0099145298313201E-2</v>
      </c>
      <c r="EQ111" s="419">
        <v>4.1043259809394996E-3</v>
      </c>
      <c r="ER111" s="417">
        <v>2.18021984602805E-2</v>
      </c>
      <c r="ES111" s="419">
        <v>6.4460753764448098E-2</v>
      </c>
      <c r="ET111" s="419">
        <v>8.4635630991045999E-3</v>
      </c>
      <c r="EU111" s="420">
        <v>0</v>
      </c>
      <c r="EV111" s="419">
        <v>0</v>
      </c>
      <c r="EW111" s="419">
        <v>0</v>
      </c>
      <c r="EX111" s="420">
        <v>0.01</v>
      </c>
      <c r="EY111" s="419">
        <v>1.4112145231192001E-4</v>
      </c>
      <c r="EZ111" s="419">
        <v>1.01585193161712E-2</v>
      </c>
      <c r="FA111" s="420">
        <v>0</v>
      </c>
      <c r="FB111" s="419">
        <v>3.3193268993490099E-5</v>
      </c>
      <c r="FC111" s="419">
        <v>-2.4084106486817998E-3</v>
      </c>
      <c r="FD111" s="420">
        <v>0</v>
      </c>
      <c r="FE111" s="419">
        <v>0</v>
      </c>
      <c r="FF111" s="419">
        <v>0</v>
      </c>
      <c r="FG111" s="417">
        <v>5.7234062154180396</v>
      </c>
      <c r="FH111" s="419">
        <v>1.3815974942112299</v>
      </c>
      <c r="FI111" s="419">
        <v>2.1739624464541099E-2</v>
      </c>
      <c r="FJ111" s="420">
        <v>3.6204381346373101E-3</v>
      </c>
      <c r="FK111" s="419">
        <v>3.1250400595760001E-2</v>
      </c>
      <c r="FL111" s="419">
        <v>3.6204381346373101E-3</v>
      </c>
      <c r="FM111" s="420">
        <v>3.1137538809715101E-3</v>
      </c>
      <c r="FN111" s="419">
        <v>9.1617176728299299E-5</v>
      </c>
      <c r="FO111" s="419">
        <v>3.1137538809715101E-3</v>
      </c>
      <c r="FP111" s="420">
        <v>0</v>
      </c>
      <c r="FQ111" s="419">
        <v>0</v>
      </c>
      <c r="FR111" s="419">
        <v>0</v>
      </c>
    </row>
    <row r="112" spans="2:174">
      <c r="B112" s="73" t="s">
        <v>17</v>
      </c>
      <c r="C112" s="73" t="s">
        <v>51</v>
      </c>
      <c r="D112" s="143" t="s">
        <v>1020</v>
      </c>
      <c r="E112" s="143">
        <v>43.3</v>
      </c>
      <c r="F112" s="73">
        <v>73.7</v>
      </c>
      <c r="G112" s="397" t="s">
        <v>315</v>
      </c>
      <c r="H112" s="73" t="s">
        <v>13</v>
      </c>
      <c r="I112" s="416" t="s">
        <v>1182</v>
      </c>
      <c r="J112" s="416">
        <v>1</v>
      </c>
      <c r="K112" s="416" t="s">
        <v>1163</v>
      </c>
      <c r="L112" s="416" t="s">
        <v>1160</v>
      </c>
      <c r="M112" s="416" t="s">
        <v>12</v>
      </c>
      <c r="N112" s="73">
        <v>0.9</v>
      </c>
      <c r="P112" s="417">
        <v>3.7165667314164899</v>
      </c>
      <c r="Q112" s="418">
        <v>3.6674743284934999</v>
      </c>
      <c r="R112" s="418">
        <v>0.25046326851178102</v>
      </c>
      <c r="S112" s="417">
        <v>7.3092592988683496</v>
      </c>
      <c r="T112" s="418">
        <v>21.093099936666601</v>
      </c>
      <c r="U112" s="418">
        <v>4.82000445466673</v>
      </c>
      <c r="V112" s="417">
        <v>37715.218547769698</v>
      </c>
      <c r="W112" s="418">
        <v>5295.0234162704</v>
      </c>
      <c r="X112" s="418">
        <v>1.7955273700943599</v>
      </c>
      <c r="Y112" s="417">
        <v>360.87995817547699</v>
      </c>
      <c r="Z112" s="418">
        <v>750.26437784918198</v>
      </c>
      <c r="AA112" s="418">
        <v>3.8067648519694299</v>
      </c>
      <c r="AB112" s="417">
        <v>156009.61973183701</v>
      </c>
      <c r="AC112" s="419">
        <v>8312.2600764898507</v>
      </c>
      <c r="AD112" s="419">
        <v>5.5675911681816004</v>
      </c>
      <c r="AE112" s="417">
        <v>253741.61774709</v>
      </c>
      <c r="AF112" s="419">
        <v>8588.3934323045105</v>
      </c>
      <c r="AG112" s="419">
        <v>516.79831148472499</v>
      </c>
      <c r="AH112" s="417">
        <v>19.543439829240899</v>
      </c>
      <c r="AI112" s="419">
        <v>48.4788640450423</v>
      </c>
      <c r="AJ112" s="419">
        <v>11.968123287321999</v>
      </c>
      <c r="AK112" s="417">
        <v>347.34013518253698</v>
      </c>
      <c r="AL112" s="419">
        <v>636.47358950410603</v>
      </c>
      <c r="AM112" s="419">
        <v>152.86001573147101</v>
      </c>
      <c r="AN112" s="420">
        <v>287.88286876314203</v>
      </c>
      <c r="AO112" s="419">
        <v>1036.3347964034999</v>
      </c>
      <c r="AP112" s="419">
        <v>287.88286876314203</v>
      </c>
      <c r="AQ112" s="417">
        <v>3476.8486837246701</v>
      </c>
      <c r="AR112" s="419">
        <v>478.08758779119199</v>
      </c>
      <c r="AS112" s="419">
        <v>3.6358910754003801</v>
      </c>
      <c r="AT112" s="417">
        <v>75759.948191369302</v>
      </c>
      <c r="AU112" s="419">
        <v>9661.4322994324903</v>
      </c>
      <c r="AV112" s="419">
        <v>181.43617050641299</v>
      </c>
      <c r="AW112" s="417">
        <v>2.3108904664068901</v>
      </c>
      <c r="AX112" s="419">
        <v>3.48246608644898</v>
      </c>
      <c r="AY112" s="419">
        <v>0.97826960068225999</v>
      </c>
      <c r="AZ112" s="417">
        <v>278.23874686027898</v>
      </c>
      <c r="BA112" s="419">
        <v>65.240838059509002</v>
      </c>
      <c r="BB112" s="419">
        <v>2.7025234344334002</v>
      </c>
      <c r="BC112" s="420">
        <v>0.70976817183021201</v>
      </c>
      <c r="BD112" s="419">
        <v>2.72801835180067</v>
      </c>
      <c r="BE112" s="419">
        <v>0.70976817183021201</v>
      </c>
      <c r="BF112" s="420">
        <v>24.0903325397583</v>
      </c>
      <c r="BG112" s="419">
        <v>80.929488413742305</v>
      </c>
      <c r="BH112" s="419">
        <v>24.0903325397583</v>
      </c>
      <c r="BI112" s="417">
        <v>38.818877925700903</v>
      </c>
      <c r="BJ112" s="419">
        <v>96.4408291683729</v>
      </c>
      <c r="BK112" s="419">
        <v>0.87524421707495903</v>
      </c>
      <c r="BL112" s="417">
        <v>2666.7573610304698</v>
      </c>
      <c r="BM112" s="419">
        <v>1598.8633436323801</v>
      </c>
      <c r="BN112" s="419">
        <v>7.0086062577469903</v>
      </c>
      <c r="BO112" s="417">
        <v>2150.0597326716402</v>
      </c>
      <c r="BP112" s="419">
        <v>1282.5455940965601</v>
      </c>
      <c r="BQ112" s="419">
        <v>8.9904180098760804</v>
      </c>
      <c r="BR112" s="417">
        <v>0.29164435380022702</v>
      </c>
      <c r="BS112" s="419">
        <v>0.44608471275536699</v>
      </c>
      <c r="BT112" s="419">
        <v>3.7351077549014802E-2</v>
      </c>
      <c r="BU112" s="420">
        <v>4.5763804947993103</v>
      </c>
      <c r="BV112" s="419">
        <v>14.8672476299097</v>
      </c>
      <c r="BW112" s="419">
        <v>4.5763804947993103</v>
      </c>
      <c r="BX112" s="417">
        <v>0.41010494227150901</v>
      </c>
      <c r="BY112" s="419">
        <v>1.1519784053791</v>
      </c>
      <c r="BZ112" s="419">
        <v>0.27094051804414698</v>
      </c>
      <c r="CA112" s="417">
        <v>5.3994483597975096</v>
      </c>
      <c r="CB112" s="419">
        <v>5.1703452199128801</v>
      </c>
      <c r="CC112" s="419">
        <v>0.92519872406854997</v>
      </c>
      <c r="CD112" s="417">
        <v>57.004387163911701</v>
      </c>
      <c r="CE112" s="419">
        <v>12.9667663105455</v>
      </c>
      <c r="CF112" s="419">
        <v>5.8093241047565101E-2</v>
      </c>
      <c r="CG112" s="417">
        <v>0.75768232472508101</v>
      </c>
      <c r="CH112" s="419">
        <v>3.0460264615889399</v>
      </c>
      <c r="CI112" s="419">
        <v>0.57441814289804205</v>
      </c>
      <c r="CJ112" s="420">
        <v>0.35031176497056998</v>
      </c>
      <c r="CK112" s="419">
        <v>1.6518698849704301</v>
      </c>
      <c r="CL112" s="419">
        <v>0.35031176497056998</v>
      </c>
      <c r="CM112" s="417">
        <v>0.386293049219464</v>
      </c>
      <c r="CN112" s="419">
        <v>0.67012880283529597</v>
      </c>
      <c r="CO112" s="419">
        <v>9.0030955286290903E-2</v>
      </c>
      <c r="CP112" s="417">
        <v>1185.79720916411</v>
      </c>
      <c r="CQ112" s="419">
        <v>259.996137230557</v>
      </c>
      <c r="CR112" s="419">
        <v>9.2728650947543304E-2</v>
      </c>
      <c r="CS112" s="417">
        <v>0.39819537395800297</v>
      </c>
      <c r="CT112" s="419">
        <v>0.48059515531813801</v>
      </c>
      <c r="CU112" s="419">
        <v>2.1160103583127102E-2</v>
      </c>
      <c r="CV112" s="417">
        <v>6.1165910683700898E-2</v>
      </c>
      <c r="CW112" s="419">
        <v>0.22772199746843999</v>
      </c>
      <c r="CX112" s="419">
        <v>5.3184080256536898E-2</v>
      </c>
      <c r="CY112" s="420">
        <v>9.3786116392330105E-3</v>
      </c>
      <c r="CZ112" s="419">
        <v>2.1337190790925701E-4</v>
      </c>
      <c r="DA112" s="419">
        <v>9.3786116392330105E-3</v>
      </c>
      <c r="DB112" s="417">
        <v>0.25195712950866</v>
      </c>
      <c r="DC112" s="419">
        <v>0.73203736556705101</v>
      </c>
      <c r="DD112" s="419">
        <v>3.9358274143890898E-2</v>
      </c>
      <c r="DE112" s="420">
        <v>0.130637829340016</v>
      </c>
      <c r="DF112" s="419">
        <v>0.25377770177593501</v>
      </c>
      <c r="DG112" s="419">
        <v>0.130637829340016</v>
      </c>
      <c r="DH112" s="420">
        <v>4.4747251694890203E-2</v>
      </c>
      <c r="DI112" s="419">
        <v>0.141410011203499</v>
      </c>
      <c r="DJ112" s="419">
        <v>4.4747251694890203E-2</v>
      </c>
      <c r="DK112" s="417">
        <v>549.23087694773801</v>
      </c>
      <c r="DL112" s="419">
        <v>116.83694567587099</v>
      </c>
      <c r="DM112" s="419">
        <v>0</v>
      </c>
      <c r="DN112" s="417">
        <v>7.3471641581607097</v>
      </c>
      <c r="DO112" s="419">
        <v>2.4694098016650199</v>
      </c>
      <c r="DP112" s="419">
        <v>8.5665457380236908E-3</v>
      </c>
      <c r="DQ112" s="417">
        <v>11.527251863555801</v>
      </c>
      <c r="DR112" s="419">
        <v>2.7862580912211201</v>
      </c>
      <c r="DS112" s="419">
        <v>8.8678746767332194E-3</v>
      </c>
      <c r="DT112" s="417">
        <v>1.0955969006352799</v>
      </c>
      <c r="DU112" s="419">
        <v>0.59157582002867604</v>
      </c>
      <c r="DV112" s="419">
        <v>5.1459408097647803E-3</v>
      </c>
      <c r="DW112" s="417">
        <v>3.5483878116174199</v>
      </c>
      <c r="DX112" s="419">
        <v>2.80053399381748</v>
      </c>
      <c r="DY112" s="419">
        <v>2.9604548473116801E-2</v>
      </c>
      <c r="DZ112" s="417">
        <v>0.42494349462881997</v>
      </c>
      <c r="EA112" s="419">
        <v>1.01116835099473</v>
      </c>
      <c r="EB112" s="419">
        <v>3.4570656207735001E-2</v>
      </c>
      <c r="EC112" s="417">
        <v>3.0083438536892699</v>
      </c>
      <c r="ED112" s="419">
        <v>1.64682999329546</v>
      </c>
      <c r="EE112" s="419">
        <v>1.4774212828430101E-2</v>
      </c>
      <c r="EF112" s="417">
        <v>0.26519124262642702</v>
      </c>
      <c r="EG112" s="419">
        <v>0.82012210172255195</v>
      </c>
      <c r="EH112" s="419">
        <v>5.4690571395205903E-2</v>
      </c>
      <c r="EI112" s="417">
        <v>3.1778863357019502E-2</v>
      </c>
      <c r="EJ112" s="419">
        <v>0.10512653725662</v>
      </c>
      <c r="EK112" s="419">
        <v>0</v>
      </c>
      <c r="EL112" s="417">
        <v>0.129733254983733</v>
      </c>
      <c r="EM112" s="419">
        <v>0.445127044060046</v>
      </c>
      <c r="EN112" s="419">
        <v>2.33845081451504E-2</v>
      </c>
      <c r="EO112" s="417">
        <v>1.2049652350552499E-2</v>
      </c>
      <c r="EP112" s="419">
        <v>7.3713552617024697E-2</v>
      </c>
      <c r="EQ112" s="419">
        <v>0</v>
      </c>
      <c r="ER112" s="420">
        <v>1.8293404111792401E-2</v>
      </c>
      <c r="ES112" s="419">
        <v>0.13220977004866699</v>
      </c>
      <c r="ET112" s="419">
        <v>1.8293404111792401E-2</v>
      </c>
      <c r="EU112" s="420">
        <v>6.27965777438133E-3</v>
      </c>
      <c r="EV112" s="419">
        <v>2.0206336576186499E-4</v>
      </c>
      <c r="EW112" s="419">
        <v>6.27965777438133E-3</v>
      </c>
      <c r="EX112" s="420">
        <v>5.0945630708301701E-2</v>
      </c>
      <c r="EY112" s="419">
        <v>1.8776344532483299E-3</v>
      </c>
      <c r="EZ112" s="419">
        <v>5.0945630708301701E-2</v>
      </c>
      <c r="FA112" s="420">
        <v>9.7084004202420103E-3</v>
      </c>
      <c r="FB112" s="419">
        <v>2.1347653995325801E-4</v>
      </c>
      <c r="FC112" s="419">
        <v>9.7084004202420103E-3</v>
      </c>
      <c r="FD112" s="420">
        <v>3.0185644677383699E-2</v>
      </c>
      <c r="FE112" s="419">
        <v>3.8771105766524198E-3</v>
      </c>
      <c r="FF112" s="419">
        <v>3.0185644677383699E-2</v>
      </c>
      <c r="FG112" s="417">
        <v>3.1132406025120001</v>
      </c>
      <c r="FH112" s="419">
        <v>1.87740345906074</v>
      </c>
      <c r="FI112" s="419">
        <v>5.7752808814463701E-2</v>
      </c>
      <c r="FJ112" s="420">
        <v>3.5491281426649798E-2</v>
      </c>
      <c r="FK112" s="419">
        <v>3.6208407737691302E-4</v>
      </c>
      <c r="FL112" s="419">
        <v>3.5491281426649798E-2</v>
      </c>
      <c r="FM112" s="420">
        <v>0</v>
      </c>
      <c r="FN112" s="419">
        <v>2.9816016652417802E-4</v>
      </c>
      <c r="FO112" s="419">
        <v>0</v>
      </c>
      <c r="FP112" s="420">
        <v>1.3637619061266501E-2</v>
      </c>
      <c r="FQ112" s="419">
        <v>6.2128844846292696E-4</v>
      </c>
      <c r="FR112" s="419">
        <v>1.3637619061266501E-2</v>
      </c>
    </row>
    <row r="113" spans="2:174">
      <c r="B113" s="73" t="s">
        <v>17</v>
      </c>
      <c r="C113" s="73" t="s">
        <v>51</v>
      </c>
      <c r="D113" s="143" t="s">
        <v>1020</v>
      </c>
      <c r="E113" s="73">
        <v>43.3</v>
      </c>
      <c r="F113" s="73">
        <v>73.7</v>
      </c>
      <c r="G113" s="397" t="s">
        <v>315</v>
      </c>
      <c r="H113" s="73" t="s">
        <v>13</v>
      </c>
      <c r="I113" s="416" t="s">
        <v>1182</v>
      </c>
      <c r="J113" s="416">
        <v>1</v>
      </c>
      <c r="K113" s="416" t="s">
        <v>1163</v>
      </c>
      <c r="L113" s="416" t="s">
        <v>1161</v>
      </c>
      <c r="M113" s="421" t="s">
        <v>32</v>
      </c>
      <c r="N113" s="73">
        <v>0.9</v>
      </c>
      <c r="P113" s="417">
        <v>3.3355655295475901</v>
      </c>
      <c r="Q113" s="418">
        <v>2.51130971261188</v>
      </c>
      <c r="R113" s="418">
        <v>0.25046326851178102</v>
      </c>
      <c r="S113" s="417">
        <v>4.1267569507680602</v>
      </c>
      <c r="T113" s="418">
        <v>15.561622303194399</v>
      </c>
      <c r="U113" s="418">
        <v>4.82000445466673</v>
      </c>
      <c r="V113" s="417">
        <v>36327.444885984703</v>
      </c>
      <c r="W113" s="418">
        <v>3310.43231902261</v>
      </c>
      <c r="X113" s="418">
        <v>1.7955273700943599</v>
      </c>
      <c r="Y113" s="417">
        <v>1421.6637137366399</v>
      </c>
      <c r="Z113" s="418">
        <v>1453.4800110092201</v>
      </c>
      <c r="AA113" s="418">
        <v>3.8067648519694299</v>
      </c>
      <c r="AB113" s="417">
        <v>154688.65259181199</v>
      </c>
      <c r="AC113" s="419">
        <v>13363.6799440905</v>
      </c>
      <c r="AD113" s="419">
        <v>5.5675911681816004</v>
      </c>
      <c r="AE113" s="417">
        <v>253934.45475680401</v>
      </c>
      <c r="AF113" s="419">
        <v>4859.5738984770996</v>
      </c>
      <c r="AG113" s="419">
        <v>516.79831148472499</v>
      </c>
      <c r="AH113" s="417">
        <v>27.601606841723399</v>
      </c>
      <c r="AI113" s="419">
        <v>35.951014127558501</v>
      </c>
      <c r="AJ113" s="419">
        <v>11.968123287321999</v>
      </c>
      <c r="AK113" s="417">
        <v>425.21293067195001</v>
      </c>
      <c r="AL113" s="419">
        <v>426.79050689221401</v>
      </c>
      <c r="AM113" s="419">
        <v>152.86001573147101</v>
      </c>
      <c r="AN113" s="417">
        <v>298.40130875827799</v>
      </c>
      <c r="AO113" s="419">
        <v>1031.0790194285401</v>
      </c>
      <c r="AP113" s="419">
        <v>287.88286876314203</v>
      </c>
      <c r="AQ113" s="417">
        <v>3324.0620338836102</v>
      </c>
      <c r="AR113" s="419">
        <v>409.77476242432698</v>
      </c>
      <c r="AS113" s="419">
        <v>3.6358910754003801</v>
      </c>
      <c r="AT113" s="417">
        <v>73523.183217481594</v>
      </c>
      <c r="AU113" s="419">
        <v>10587.891623412799</v>
      </c>
      <c r="AV113" s="419">
        <v>181.43617050641299</v>
      </c>
      <c r="AW113" s="417">
        <v>1.66703218164171</v>
      </c>
      <c r="AX113" s="419">
        <v>1.7010723288636</v>
      </c>
      <c r="AY113" s="419">
        <v>0.97826960068225999</v>
      </c>
      <c r="AZ113" s="417">
        <v>264.25716290437703</v>
      </c>
      <c r="BA113" s="419">
        <v>91.9720842484695</v>
      </c>
      <c r="BB113" s="419">
        <v>2.7025234344334002</v>
      </c>
      <c r="BC113" s="420">
        <v>0.70976817183021201</v>
      </c>
      <c r="BD113" s="419">
        <v>2.5458885712553601</v>
      </c>
      <c r="BE113" s="419">
        <v>0.70976817183021201</v>
      </c>
      <c r="BF113" s="420">
        <v>24.0903325397583</v>
      </c>
      <c r="BG113" s="419">
        <v>75.533555535521799</v>
      </c>
      <c r="BH113" s="419">
        <v>24.0903325397583</v>
      </c>
      <c r="BI113" s="417">
        <v>48.164330765406099</v>
      </c>
      <c r="BJ113" s="419">
        <v>41.534816743571703</v>
      </c>
      <c r="BK113" s="419">
        <v>0.87524421707495903</v>
      </c>
      <c r="BL113" s="417">
        <v>4858.8908955125598</v>
      </c>
      <c r="BM113" s="419">
        <v>3072.2944674394898</v>
      </c>
      <c r="BN113" s="419">
        <v>7.0086062577469903</v>
      </c>
      <c r="BO113" s="417">
        <v>3927.4558558358999</v>
      </c>
      <c r="BP113" s="419">
        <v>2209.4316604076398</v>
      </c>
      <c r="BQ113" s="419">
        <v>8.9904180098760804</v>
      </c>
      <c r="BR113" s="417">
        <v>0.83876429687471499</v>
      </c>
      <c r="BS113" s="419">
        <v>0.80593836134113594</v>
      </c>
      <c r="BT113" s="419">
        <v>3.7351077549014802E-2</v>
      </c>
      <c r="BU113" s="420">
        <v>4.5763804947993103</v>
      </c>
      <c r="BV113" s="419">
        <v>13.5640398425013</v>
      </c>
      <c r="BW113" s="419">
        <v>4.5763804947993103</v>
      </c>
      <c r="BX113" s="417">
        <v>2.2778020858133002E-2</v>
      </c>
      <c r="BY113" s="419">
        <v>0.93862178531252805</v>
      </c>
      <c r="BZ113" s="419">
        <v>0.27094051804414698</v>
      </c>
      <c r="CA113" s="417">
        <v>5.8561804020551103</v>
      </c>
      <c r="CB113" s="419">
        <v>6.1560257262844296</v>
      </c>
      <c r="CC113" s="419">
        <v>0.92519872406854997</v>
      </c>
      <c r="CD113" s="417">
        <v>49.945869773758901</v>
      </c>
      <c r="CE113" s="419">
        <v>14.290558280272499</v>
      </c>
      <c r="CF113" s="419">
        <v>5.8093241047565101E-2</v>
      </c>
      <c r="CG113" s="417">
        <v>1.3748413701773301</v>
      </c>
      <c r="CH113" s="419">
        <v>3.32516164723449</v>
      </c>
      <c r="CI113" s="419">
        <v>0.57441814289804205</v>
      </c>
      <c r="CJ113" s="420">
        <v>0.35031176497056998</v>
      </c>
      <c r="CK113" s="419">
        <v>1.1035726009091</v>
      </c>
      <c r="CL113" s="419">
        <v>0.35031176497056998</v>
      </c>
      <c r="CM113" s="417">
        <v>0.33577612686871899</v>
      </c>
      <c r="CN113" s="419">
        <v>0.58802781278514105</v>
      </c>
      <c r="CO113" s="419">
        <v>9.0030955286290903E-2</v>
      </c>
      <c r="CP113" s="417">
        <v>1035.3544841579201</v>
      </c>
      <c r="CQ113" s="419">
        <v>228.31888867117101</v>
      </c>
      <c r="CR113" s="419">
        <v>9.2728650947543304E-2</v>
      </c>
      <c r="CS113" s="417">
        <v>0.36993080660815197</v>
      </c>
      <c r="CT113" s="419">
        <v>0.41727353308568799</v>
      </c>
      <c r="CU113" s="419">
        <v>2.1160103583127102E-2</v>
      </c>
      <c r="CV113" s="417">
        <v>6.3018794434690606E-2</v>
      </c>
      <c r="CW113" s="419">
        <v>0.31144569548279699</v>
      </c>
      <c r="CX113" s="419">
        <v>5.3184080256536898E-2</v>
      </c>
      <c r="CY113" s="420">
        <v>9.3786116392330105E-3</v>
      </c>
      <c r="CZ113" s="419">
        <v>1.6389384863435701E-4</v>
      </c>
      <c r="DA113" s="419">
        <v>9.3786116392330105E-3</v>
      </c>
      <c r="DB113" s="417">
        <v>0.24357465582571</v>
      </c>
      <c r="DC113" s="419">
        <v>0.84949258903435798</v>
      </c>
      <c r="DD113" s="419">
        <v>3.9358274143890898E-2</v>
      </c>
      <c r="DE113" s="420">
        <v>0.130637829340016</v>
      </c>
      <c r="DF113" s="419">
        <v>0.224955567420284</v>
      </c>
      <c r="DG113" s="419">
        <v>0.130637829340016</v>
      </c>
      <c r="DH113" s="417">
        <v>5.09625970529686E-2</v>
      </c>
      <c r="DI113" s="419">
        <v>0.24122227607364199</v>
      </c>
      <c r="DJ113" s="419">
        <v>4.4747251694890203E-2</v>
      </c>
      <c r="DK113" s="417">
        <v>472.90464608278597</v>
      </c>
      <c r="DL113" s="419">
        <v>107.35449246002599</v>
      </c>
      <c r="DM113" s="419">
        <v>0</v>
      </c>
      <c r="DN113" s="417">
        <v>6.4925798173113396</v>
      </c>
      <c r="DO113" s="419">
        <v>2.3939734008788101</v>
      </c>
      <c r="DP113" s="419">
        <v>8.5665457380236908E-3</v>
      </c>
      <c r="DQ113" s="417">
        <v>9.7193327261832607</v>
      </c>
      <c r="DR113" s="419">
        <v>3.0387599188905599</v>
      </c>
      <c r="DS113" s="419">
        <v>8.8678746767332194E-3</v>
      </c>
      <c r="DT113" s="417">
        <v>1.03319847996063</v>
      </c>
      <c r="DU113" s="419">
        <v>0.39318977924357901</v>
      </c>
      <c r="DV113" s="419">
        <v>5.1459408097647803E-3</v>
      </c>
      <c r="DW113" s="417">
        <v>2.8289525547611798</v>
      </c>
      <c r="DX113" s="419">
        <v>1.5437423119761799</v>
      </c>
      <c r="DY113" s="419">
        <v>2.9604548473116801E-2</v>
      </c>
      <c r="DZ113" s="417">
        <v>0.33971268880106398</v>
      </c>
      <c r="EA113" s="419">
        <v>0.60490138753921896</v>
      </c>
      <c r="EB113" s="419">
        <v>3.4570656207735001E-2</v>
      </c>
      <c r="EC113" s="417">
        <v>2.78889104925089</v>
      </c>
      <c r="ED113" s="419">
        <v>1.3732958571501099</v>
      </c>
      <c r="EE113" s="419">
        <v>1.4774212828430101E-2</v>
      </c>
      <c r="EF113" s="417">
        <v>0.32118925625901501</v>
      </c>
      <c r="EG113" s="419">
        <v>1.06037663940251</v>
      </c>
      <c r="EH113" s="419">
        <v>5.4690571395205903E-2</v>
      </c>
      <c r="EI113" s="417">
        <v>1.8438268869094599E-2</v>
      </c>
      <c r="EJ113" s="419">
        <v>7.0360745856079807E-2</v>
      </c>
      <c r="EK113" s="419">
        <v>0</v>
      </c>
      <c r="EL113" s="417">
        <v>0.17507323103592301</v>
      </c>
      <c r="EM113" s="419">
        <v>0.51357384770624404</v>
      </c>
      <c r="EN113" s="419">
        <v>2.33845081451504E-2</v>
      </c>
      <c r="EO113" s="417">
        <v>-4.9783016498138703E-3</v>
      </c>
      <c r="EP113" s="419">
        <v>6.2037308652463903E-4</v>
      </c>
      <c r="EQ113" s="419">
        <v>0</v>
      </c>
      <c r="ER113" s="420">
        <v>1.8293404111792401E-2</v>
      </c>
      <c r="ES113" s="419">
        <v>9.0877408812349504E-4</v>
      </c>
      <c r="ET113" s="419">
        <v>1.8293404111792401E-2</v>
      </c>
      <c r="EU113" s="420">
        <v>0.01</v>
      </c>
      <c r="EV113" s="419">
        <v>1.54267252634688E-4</v>
      </c>
      <c r="EW113" s="419">
        <v>6.27965777438133E-3</v>
      </c>
      <c r="EX113" s="420">
        <v>0.05</v>
      </c>
      <c r="EY113" s="419">
        <v>1.31006702474361E-3</v>
      </c>
      <c r="EZ113" s="419">
        <v>5.0945630708301701E-2</v>
      </c>
      <c r="FA113" s="420">
        <v>0.01</v>
      </c>
      <c r="FB113" s="419">
        <v>1.69694361703899E-4</v>
      </c>
      <c r="FC113" s="419">
        <v>9.7084004202420103E-3</v>
      </c>
      <c r="FD113" s="420">
        <v>3.0185644677383699E-2</v>
      </c>
      <c r="FE113" s="419">
        <v>2.9656138852080099E-3</v>
      </c>
      <c r="FF113" s="419">
        <v>3.0185644677383699E-2</v>
      </c>
      <c r="FG113" s="417">
        <v>3.0755946869422202</v>
      </c>
      <c r="FH113" s="419">
        <v>2.2024202393712602</v>
      </c>
      <c r="FI113" s="419">
        <v>5.7752808814463701E-2</v>
      </c>
      <c r="FJ113" s="420">
        <v>3.5491281426649798E-2</v>
      </c>
      <c r="FK113" s="419">
        <v>2.8469933906179602E-4</v>
      </c>
      <c r="FL113" s="419">
        <v>3.5491281426649798E-2</v>
      </c>
      <c r="FM113" s="420">
        <v>0</v>
      </c>
      <c r="FN113" s="419">
        <v>2.34362259577457E-4</v>
      </c>
      <c r="FO113" s="419">
        <v>0</v>
      </c>
      <c r="FP113" s="420">
        <v>1.3637619061266501E-2</v>
      </c>
      <c r="FQ113" s="419">
        <v>4.7684229265831002E-4</v>
      </c>
      <c r="FR113" s="419">
        <v>1.3637619061266501E-2</v>
      </c>
    </row>
    <row r="114" spans="2:174">
      <c r="B114" s="73" t="s">
        <v>17</v>
      </c>
      <c r="C114" s="73" t="s">
        <v>51</v>
      </c>
      <c r="D114" s="143" t="s">
        <v>1020</v>
      </c>
      <c r="E114" s="143">
        <v>43.3</v>
      </c>
      <c r="F114" s="73">
        <v>73.7</v>
      </c>
      <c r="G114" s="397" t="s">
        <v>315</v>
      </c>
      <c r="H114" s="73" t="s">
        <v>13</v>
      </c>
      <c r="I114" s="416" t="s">
        <v>1182</v>
      </c>
      <c r="J114" s="416">
        <v>1</v>
      </c>
      <c r="K114" s="416" t="s">
        <v>1163</v>
      </c>
      <c r="L114" s="416" t="s">
        <v>1160</v>
      </c>
      <c r="M114" s="421" t="s">
        <v>32</v>
      </c>
      <c r="N114" s="73">
        <v>0.9</v>
      </c>
      <c r="P114" s="417">
        <v>2.4903618649055601</v>
      </c>
      <c r="Q114" s="418">
        <v>2.9073164687556101</v>
      </c>
      <c r="R114" s="418">
        <v>0.25046326851178102</v>
      </c>
      <c r="S114" s="417">
        <v>5.8093836004371298</v>
      </c>
      <c r="T114" s="418">
        <v>21.348548667310801</v>
      </c>
      <c r="U114" s="418">
        <v>4.82000445466673</v>
      </c>
      <c r="V114" s="417">
        <v>37697.146270454497</v>
      </c>
      <c r="W114" s="418">
        <v>3673.7789040098201</v>
      </c>
      <c r="X114" s="418">
        <v>1.7955273700943599</v>
      </c>
      <c r="Y114" s="417">
        <v>535.942262319164</v>
      </c>
      <c r="Z114" s="418">
        <v>1026.0293157552401</v>
      </c>
      <c r="AA114" s="418">
        <v>3.8067648519694299</v>
      </c>
      <c r="AB114" s="417">
        <v>157292.58744117399</v>
      </c>
      <c r="AC114" s="419">
        <v>6381.1298710691499</v>
      </c>
      <c r="AD114" s="419">
        <v>5.5675911681816004</v>
      </c>
      <c r="AE114" s="417">
        <v>252029.61534296401</v>
      </c>
      <c r="AF114" s="419">
        <v>5373.4701958632604</v>
      </c>
      <c r="AG114" s="419">
        <v>516.79831148472499</v>
      </c>
      <c r="AH114" s="417">
        <v>35.760970450692902</v>
      </c>
      <c r="AI114" s="419">
        <v>58.035350611778902</v>
      </c>
      <c r="AJ114" s="419">
        <v>11.968123287321999</v>
      </c>
      <c r="AK114" s="417">
        <v>346.915455708644</v>
      </c>
      <c r="AL114" s="419">
        <v>657.23012711650597</v>
      </c>
      <c r="AM114" s="419">
        <v>152.86001573147101</v>
      </c>
      <c r="AN114" s="417">
        <v>233.80175780503501</v>
      </c>
      <c r="AO114" s="419">
        <v>951.11458842258003</v>
      </c>
      <c r="AP114" s="419">
        <v>287.88286876314203</v>
      </c>
      <c r="AQ114" s="417">
        <v>3275.3194815116199</v>
      </c>
      <c r="AR114" s="419">
        <v>586.54198795252501</v>
      </c>
      <c r="AS114" s="419">
        <v>3.6358910754003801</v>
      </c>
      <c r="AT114" s="417">
        <v>77711.874707136303</v>
      </c>
      <c r="AU114" s="419">
        <v>9316.8914794154807</v>
      </c>
      <c r="AV114" s="419">
        <v>181.43617050641299</v>
      </c>
      <c r="AW114" s="417">
        <v>2.1065084742203402</v>
      </c>
      <c r="AX114" s="419">
        <v>3.8004568752327099</v>
      </c>
      <c r="AY114" s="419">
        <v>0.97826960068225999</v>
      </c>
      <c r="AZ114" s="417">
        <v>254.59921315120599</v>
      </c>
      <c r="BA114" s="419">
        <v>88.6151048377655</v>
      </c>
      <c r="BB114" s="419">
        <v>2.7025234344334002</v>
      </c>
      <c r="BC114" s="420">
        <v>0.70976817183021201</v>
      </c>
      <c r="BD114" s="419">
        <v>2.0776415788868898</v>
      </c>
      <c r="BE114" s="419">
        <v>0.70976817183021201</v>
      </c>
      <c r="BF114" s="420">
        <v>24.0903325397583</v>
      </c>
      <c r="BG114" s="419">
        <v>87.455667582697501</v>
      </c>
      <c r="BH114" s="419">
        <v>24.0903325397583</v>
      </c>
      <c r="BI114" s="417">
        <v>28.585585294819399</v>
      </c>
      <c r="BJ114" s="419">
        <v>34.307027546025303</v>
      </c>
      <c r="BK114" s="419">
        <v>0.87524421707495903</v>
      </c>
      <c r="BL114" s="417">
        <v>2846.9075335338798</v>
      </c>
      <c r="BM114" s="419">
        <v>2197.51922000589</v>
      </c>
      <c r="BN114" s="419">
        <v>7.0086062577469903</v>
      </c>
      <c r="BO114" s="417">
        <v>2253.5717036156102</v>
      </c>
      <c r="BP114" s="419">
        <v>1755.75226874444</v>
      </c>
      <c r="BQ114" s="419">
        <v>8.9904180098760804</v>
      </c>
      <c r="BR114" s="417">
        <v>0.65852455875520499</v>
      </c>
      <c r="BS114" s="419">
        <v>0.93380950991226797</v>
      </c>
      <c r="BT114" s="419">
        <v>3.7351077549014802E-2</v>
      </c>
      <c r="BU114" s="420">
        <v>4.5763804947993103</v>
      </c>
      <c r="BV114" s="419">
        <v>17.820090593079001</v>
      </c>
      <c r="BW114" s="419">
        <v>4.5763804947993103</v>
      </c>
      <c r="BX114" s="417">
        <v>0.38140223824595298</v>
      </c>
      <c r="BY114" s="419">
        <v>1.0729889933822501</v>
      </c>
      <c r="BZ114" s="419">
        <v>0.27094051804414698</v>
      </c>
      <c r="CA114" s="417">
        <v>6.4738246160420596</v>
      </c>
      <c r="CB114" s="419">
        <v>5.6258456572868898</v>
      </c>
      <c r="CC114" s="419">
        <v>0.92519872406854997</v>
      </c>
      <c r="CD114" s="417">
        <v>55.102378984888801</v>
      </c>
      <c r="CE114" s="419">
        <v>12.9088346457564</v>
      </c>
      <c r="CF114" s="419">
        <v>5.8093241047565101E-2</v>
      </c>
      <c r="CG114" s="417">
        <v>0.98900559546149702</v>
      </c>
      <c r="CH114" s="419">
        <v>2.82974292192046</v>
      </c>
      <c r="CI114" s="419">
        <v>0.57441814289804205</v>
      </c>
      <c r="CJ114" s="420">
        <v>0.35031176497056998</v>
      </c>
      <c r="CK114" s="419">
        <v>1.5213247304287201</v>
      </c>
      <c r="CL114" s="419">
        <v>0.35031176497056998</v>
      </c>
      <c r="CM114" s="417">
        <v>0.20676100658448501</v>
      </c>
      <c r="CN114" s="419">
        <v>0.50837546487722995</v>
      </c>
      <c r="CO114" s="419">
        <v>9.0030955286290903E-2</v>
      </c>
      <c r="CP114" s="417">
        <v>1159.9071401563699</v>
      </c>
      <c r="CQ114" s="419">
        <v>248.231525514613</v>
      </c>
      <c r="CR114" s="419">
        <v>9.2728650947543304E-2</v>
      </c>
      <c r="CS114" s="417">
        <v>0.37849510302000999</v>
      </c>
      <c r="CT114" s="419">
        <v>0.36755472258779898</v>
      </c>
      <c r="CU114" s="419">
        <v>2.1160103583127102E-2</v>
      </c>
      <c r="CV114" s="420">
        <v>0.05</v>
      </c>
      <c r="CW114" s="419">
        <v>0.12628941971285099</v>
      </c>
      <c r="CX114" s="419">
        <v>5.3184080256536898E-2</v>
      </c>
      <c r="CY114" s="420">
        <v>9.3786116392330105E-3</v>
      </c>
      <c r="CZ114" s="419">
        <v>2.0294821899089101E-4</v>
      </c>
      <c r="DA114" s="419">
        <v>9.3786116392330105E-3</v>
      </c>
      <c r="DB114" s="417">
        <v>0.19774334959583201</v>
      </c>
      <c r="DC114" s="419">
        <v>0.73142420367234595</v>
      </c>
      <c r="DD114" s="419">
        <v>3.9358274143890898E-2</v>
      </c>
      <c r="DE114" s="420">
        <v>0.130637829340016</v>
      </c>
      <c r="DF114" s="419">
        <v>0.237346880592403</v>
      </c>
      <c r="DG114" s="419">
        <v>0.130637829340016</v>
      </c>
      <c r="DH114" s="420">
        <v>4.4747251694890203E-2</v>
      </c>
      <c r="DI114" s="419">
        <v>0.13630590889626901</v>
      </c>
      <c r="DJ114" s="419">
        <v>4.4747251694890203E-2</v>
      </c>
      <c r="DK114" s="417">
        <v>530.39073566643299</v>
      </c>
      <c r="DL114" s="419">
        <v>126.353566663989</v>
      </c>
      <c r="DM114" s="419">
        <v>0</v>
      </c>
      <c r="DN114" s="417">
        <v>7.6411460002256097</v>
      </c>
      <c r="DO114" s="419">
        <v>2.1120127939697202</v>
      </c>
      <c r="DP114" s="419">
        <v>8.5665457380236908E-3</v>
      </c>
      <c r="DQ114" s="417">
        <v>11.336242589167799</v>
      </c>
      <c r="DR114" s="419">
        <v>3.0978224970636901</v>
      </c>
      <c r="DS114" s="419">
        <v>8.8678746767332194E-3</v>
      </c>
      <c r="DT114" s="417">
        <v>1.00463023997642</v>
      </c>
      <c r="DU114" s="419">
        <v>0.73171424273779095</v>
      </c>
      <c r="DV114" s="419">
        <v>5.1459408097647803E-3</v>
      </c>
      <c r="DW114" s="417">
        <v>3.2834627651686499</v>
      </c>
      <c r="DX114" s="419">
        <v>2.1233220970833302</v>
      </c>
      <c r="DY114" s="419">
        <v>2.9604548473116801E-2</v>
      </c>
      <c r="DZ114" s="417">
        <v>0.30853983108552901</v>
      </c>
      <c r="EA114" s="419">
        <v>0.65482907185096595</v>
      </c>
      <c r="EB114" s="419">
        <v>3.4570656207735001E-2</v>
      </c>
      <c r="EC114" s="417">
        <v>3.4145652032339</v>
      </c>
      <c r="ED114" s="419">
        <v>1.5508432499601801</v>
      </c>
      <c r="EE114" s="419">
        <v>1.4774212828430101E-2</v>
      </c>
      <c r="EF114" s="417">
        <v>0.27240644706414102</v>
      </c>
      <c r="EG114" s="419">
        <v>0.72601388060738203</v>
      </c>
      <c r="EH114" s="419">
        <v>5.4690571395205903E-2</v>
      </c>
      <c r="EI114" s="417">
        <v>9.2437247346903208E-3</v>
      </c>
      <c r="EJ114" s="419">
        <v>5.3856509954137398E-2</v>
      </c>
      <c r="EK114" s="419">
        <v>0</v>
      </c>
      <c r="EL114" s="417">
        <v>0.19829854533956001</v>
      </c>
      <c r="EM114" s="419">
        <v>0.49339612503876301</v>
      </c>
      <c r="EN114" s="419">
        <v>2.33845081451504E-2</v>
      </c>
      <c r="EO114" s="417">
        <v>7.2568039280217801E-3</v>
      </c>
      <c r="EP114" s="419">
        <v>7.7520976682153006E-2</v>
      </c>
      <c r="EQ114" s="419">
        <v>0</v>
      </c>
      <c r="ER114" s="420">
        <v>1.8293404111792401E-2</v>
      </c>
      <c r="ES114" s="419">
        <v>0.143399469076194</v>
      </c>
      <c r="ET114" s="419">
        <v>1.8293404111792401E-2</v>
      </c>
      <c r="EU114" s="420">
        <v>0.01</v>
      </c>
      <c r="EV114" s="419">
        <v>1.8890858256368799E-4</v>
      </c>
      <c r="EW114" s="419">
        <v>6.27965777438133E-3</v>
      </c>
      <c r="EX114" s="420">
        <v>0.05</v>
      </c>
      <c r="EY114" s="419">
        <v>1.7961359917325101E-3</v>
      </c>
      <c r="EZ114" s="419">
        <v>5.0945630708301701E-2</v>
      </c>
      <c r="FA114" s="420">
        <v>0.01</v>
      </c>
      <c r="FB114" s="419">
        <v>2.0780777134779701E-4</v>
      </c>
      <c r="FC114" s="419">
        <v>9.7084004202420103E-3</v>
      </c>
      <c r="FD114" s="420">
        <v>3.0185644677383699E-2</v>
      </c>
      <c r="FE114" s="419">
        <v>3.7027844846182498E-3</v>
      </c>
      <c r="FF114" s="419">
        <v>3.0185644677383699E-2</v>
      </c>
      <c r="FG114" s="417">
        <v>3.3290617606763599</v>
      </c>
      <c r="FH114" s="419">
        <v>2.32817605407674</v>
      </c>
      <c r="FI114" s="419">
        <v>5.7752808814463701E-2</v>
      </c>
      <c r="FJ114" s="420">
        <v>3.5491281426649798E-2</v>
      </c>
      <c r="FK114" s="419">
        <v>5.3517090656338799E-2</v>
      </c>
      <c r="FL114" s="419">
        <v>3.5491281426649798E-2</v>
      </c>
      <c r="FM114" s="420">
        <v>0</v>
      </c>
      <c r="FN114" s="419">
        <v>2.89599253474992E-4</v>
      </c>
      <c r="FO114" s="419">
        <v>0</v>
      </c>
      <c r="FP114" s="420">
        <v>1.3637619061266501E-2</v>
      </c>
      <c r="FQ114" s="419">
        <v>5.8398831866015297E-4</v>
      </c>
      <c r="FR114" s="419">
        <v>1.3637619061266501E-2</v>
      </c>
    </row>
    <row r="115" spans="2:174">
      <c r="B115" s="73" t="s">
        <v>17</v>
      </c>
      <c r="C115" s="73" t="s">
        <v>51</v>
      </c>
      <c r="D115" s="143" t="s">
        <v>1020</v>
      </c>
      <c r="E115" s="73">
        <v>43.3</v>
      </c>
      <c r="F115" s="73">
        <v>73.7</v>
      </c>
      <c r="G115" s="397" t="s">
        <v>315</v>
      </c>
      <c r="H115" s="73" t="s">
        <v>13</v>
      </c>
      <c r="I115" s="416" t="s">
        <v>1183</v>
      </c>
      <c r="J115" s="416">
        <v>2</v>
      </c>
      <c r="K115" s="416" t="s">
        <v>1163</v>
      </c>
      <c r="L115" s="416" t="s">
        <v>1177</v>
      </c>
      <c r="M115" s="416" t="s">
        <v>12</v>
      </c>
      <c r="N115" s="73">
        <v>0.9</v>
      </c>
      <c r="P115" s="417">
        <v>5.0275088372399104</v>
      </c>
      <c r="Q115" s="418">
        <v>5.9369276755717797</v>
      </c>
      <c r="R115" s="418">
        <v>0.26131415623943799</v>
      </c>
      <c r="S115" s="420">
        <v>5.9995542890979099</v>
      </c>
      <c r="T115" s="418">
        <v>18.548067503688898</v>
      </c>
      <c r="U115" s="418">
        <v>5.9995542890979099</v>
      </c>
      <c r="V115" s="417">
        <v>38407.577955679801</v>
      </c>
      <c r="W115" s="418">
        <v>4594.9101045499301</v>
      </c>
      <c r="X115" s="418">
        <v>1.78813142156266</v>
      </c>
      <c r="Y115" s="417">
        <v>727.27816792984095</v>
      </c>
      <c r="Z115" s="418">
        <v>2219.7041447718002</v>
      </c>
      <c r="AA115" s="418">
        <v>4.3879747529327497</v>
      </c>
      <c r="AB115" s="417">
        <v>158215.522874649</v>
      </c>
      <c r="AC115" s="419">
        <v>7106.8157339654699</v>
      </c>
      <c r="AD115" s="419">
        <v>4.8386800666121399</v>
      </c>
      <c r="AE115" s="417">
        <v>251957.03935985401</v>
      </c>
      <c r="AF115" s="419">
        <v>7889.0596209817404</v>
      </c>
      <c r="AG115" s="419">
        <v>1113.3471702977399</v>
      </c>
      <c r="AH115" s="417">
        <v>50.575042449888201</v>
      </c>
      <c r="AI115" s="419">
        <v>81.595877824222597</v>
      </c>
      <c r="AJ115" s="419">
        <v>14.967226566181701</v>
      </c>
      <c r="AK115" s="417">
        <v>357.43231315313102</v>
      </c>
      <c r="AL115" s="419">
        <v>616.27285137679405</v>
      </c>
      <c r="AM115" s="419">
        <v>134.385283779443</v>
      </c>
      <c r="AN115" s="420">
        <v>257.08064361118801</v>
      </c>
      <c r="AO115" s="419">
        <v>1026.8631960433599</v>
      </c>
      <c r="AP115" s="419">
        <v>257.08064361118801</v>
      </c>
      <c r="AQ115" s="417">
        <v>3398.6003125900302</v>
      </c>
      <c r="AR115" s="419">
        <v>579.48655360842099</v>
      </c>
      <c r="AS115" s="419">
        <v>3.73747804864876</v>
      </c>
      <c r="AT115" s="417">
        <v>74964.695754522996</v>
      </c>
      <c r="AU115" s="419">
        <v>11139.785584044501</v>
      </c>
      <c r="AV115" s="419">
        <v>212.37223985986401</v>
      </c>
      <c r="AW115" s="417">
        <v>2.0850191918497001</v>
      </c>
      <c r="AX115" s="419">
        <v>3.0753705508698901</v>
      </c>
      <c r="AY115" s="419">
        <v>0.74841711525340804</v>
      </c>
      <c r="AZ115" s="417">
        <v>254.957253118305</v>
      </c>
      <c r="BA115" s="419">
        <v>98.813634469714202</v>
      </c>
      <c r="BB115" s="419">
        <v>2.2156398735173299</v>
      </c>
      <c r="BC115" s="420">
        <v>0.74666497082326799</v>
      </c>
      <c r="BD115" s="419">
        <v>2.85604062328578</v>
      </c>
      <c r="BE115" s="419">
        <v>0.74666497082326799</v>
      </c>
      <c r="BF115" s="420">
        <v>24.960982202863001</v>
      </c>
      <c r="BG115" s="419">
        <v>96.778834230807803</v>
      </c>
      <c r="BH115" s="419">
        <v>24.960982202863001</v>
      </c>
      <c r="BI115" s="417">
        <v>38.546562685840101</v>
      </c>
      <c r="BJ115" s="419">
        <v>87.901522522547396</v>
      </c>
      <c r="BK115" s="419">
        <v>0.91447735849838996</v>
      </c>
      <c r="BL115" s="417">
        <v>3700.5503025230801</v>
      </c>
      <c r="BM115" s="419">
        <v>4676.09994458647</v>
      </c>
      <c r="BN115" s="419">
        <v>7.0199742729481001</v>
      </c>
      <c r="BO115" s="417">
        <v>2945.4825411859401</v>
      </c>
      <c r="BP115" s="419">
        <v>3696.6317160159001</v>
      </c>
      <c r="BQ115" s="419">
        <v>8.1602985097619491</v>
      </c>
      <c r="BR115" s="417">
        <v>0.477265866400718</v>
      </c>
      <c r="BS115" s="419">
        <v>0.920715850201407</v>
      </c>
      <c r="BT115" s="419">
        <v>2.6947025912616999E-2</v>
      </c>
      <c r="BU115" s="420">
        <v>3.6903244455648299</v>
      </c>
      <c r="BV115" s="419">
        <v>17.725277388030602</v>
      </c>
      <c r="BW115" s="419">
        <v>3.6903244455648299</v>
      </c>
      <c r="BX115" s="417">
        <v>0.34690322598717999</v>
      </c>
      <c r="BY115" s="419">
        <v>1.2258828125827299</v>
      </c>
      <c r="BZ115" s="419">
        <v>0.232077866223765</v>
      </c>
      <c r="CA115" s="417">
        <v>6.71895064445612</v>
      </c>
      <c r="CB115" s="419">
        <v>7.0930666957531301</v>
      </c>
      <c r="CC115" s="419">
        <v>1.02166662493663</v>
      </c>
      <c r="CD115" s="417">
        <v>50.359774311578803</v>
      </c>
      <c r="CE115" s="419">
        <v>13.934549722769299</v>
      </c>
      <c r="CF115" s="419">
        <v>7.5835540883885499E-2</v>
      </c>
      <c r="CG115" s="417">
        <v>1.2458548252211199</v>
      </c>
      <c r="CH115" s="419">
        <v>3.1366624841049</v>
      </c>
      <c r="CI115" s="419">
        <v>0.61313003590661197</v>
      </c>
      <c r="CJ115" s="420">
        <v>0.35076424573175102</v>
      </c>
      <c r="CK115" s="419">
        <v>1.58290434739359</v>
      </c>
      <c r="CL115" s="419">
        <v>0.35076424573175102</v>
      </c>
      <c r="CM115" s="417">
        <v>0.14630158075010399</v>
      </c>
      <c r="CN115" s="419">
        <v>0.56414379150656702</v>
      </c>
      <c r="CO115" s="419">
        <v>0.101140400014613</v>
      </c>
      <c r="CP115" s="417">
        <v>1197.4252404577701</v>
      </c>
      <c r="CQ115" s="419">
        <v>325.96763310483499</v>
      </c>
      <c r="CR115" s="419">
        <v>7.6803424899973605E-2</v>
      </c>
      <c r="CS115" s="417">
        <v>0.37100664326889998</v>
      </c>
      <c r="CT115" s="419">
        <v>0.41573149970997703</v>
      </c>
      <c r="CU115" s="419">
        <v>2.21302749827866E-2</v>
      </c>
      <c r="CV115" s="417">
        <v>5.8414089640592803E-2</v>
      </c>
      <c r="CW115" s="419">
        <v>0.27948795145292998</v>
      </c>
      <c r="CX115" s="419">
        <v>4.2040858347620703E-2</v>
      </c>
      <c r="CY115" s="420">
        <v>9.3417099840199004E-3</v>
      </c>
      <c r="CZ115" s="419">
        <v>5.8960755178159299E-4</v>
      </c>
      <c r="DA115" s="419">
        <v>9.3417099840199004E-3</v>
      </c>
      <c r="DB115" s="420">
        <v>9.4151153645927299E-2</v>
      </c>
      <c r="DC115" s="419">
        <v>0.46487859370059997</v>
      </c>
      <c r="DD115" s="419">
        <v>9.4151153645927299E-2</v>
      </c>
      <c r="DE115" s="420">
        <v>4.6383372575335501E-2</v>
      </c>
      <c r="DF115" s="419">
        <v>0.27586988071144802</v>
      </c>
      <c r="DG115" s="419">
        <v>4.6383372575335501E-2</v>
      </c>
      <c r="DH115" s="420">
        <v>3.7607725988046403E-2</v>
      </c>
      <c r="DI115" s="419">
        <v>4.7979871500431898E-2</v>
      </c>
      <c r="DJ115" s="419">
        <v>3.7607725988046403E-2</v>
      </c>
      <c r="DK115" s="417">
        <v>432.32601275219298</v>
      </c>
      <c r="DL115" s="419">
        <v>134.496473432063</v>
      </c>
      <c r="DM115" s="419">
        <v>0.10351356745592501</v>
      </c>
      <c r="DN115" s="417">
        <v>7.5792374570040701</v>
      </c>
      <c r="DO115" s="419">
        <v>3.01413740343318</v>
      </c>
      <c r="DP115" s="419">
        <v>6.0589837431037101E-3</v>
      </c>
      <c r="DQ115" s="417">
        <v>11.4885317905796</v>
      </c>
      <c r="DR115" s="419">
        <v>4.21044375603958</v>
      </c>
      <c r="DS115" s="419">
        <v>0</v>
      </c>
      <c r="DT115" s="417">
        <v>1.1383118032028501</v>
      </c>
      <c r="DU115" s="419">
        <v>0.68726546196678395</v>
      </c>
      <c r="DV115" s="419">
        <v>7.2769630175763197E-3</v>
      </c>
      <c r="DW115" s="417">
        <v>3.41219470537568</v>
      </c>
      <c r="DX115" s="419">
        <v>2.8936638981668801</v>
      </c>
      <c r="DY115" s="419">
        <v>0</v>
      </c>
      <c r="DZ115" s="417">
        <v>0.49237870630802</v>
      </c>
      <c r="EA115" s="419">
        <v>1.02977294916625</v>
      </c>
      <c r="EB115" s="419">
        <v>0</v>
      </c>
      <c r="EC115" s="417">
        <v>3.2480422312642498</v>
      </c>
      <c r="ED115" s="419">
        <v>1.6709987197020699</v>
      </c>
      <c r="EE115" s="419">
        <v>0</v>
      </c>
      <c r="EF115" s="417">
        <v>0.32415471803270701</v>
      </c>
      <c r="EG115" s="419">
        <v>0.96359489461066095</v>
      </c>
      <c r="EH115" s="419">
        <v>0</v>
      </c>
      <c r="EI115" s="417">
        <v>1.5842249659722699E-2</v>
      </c>
      <c r="EJ115" s="419">
        <v>6.8122131954553494E-2</v>
      </c>
      <c r="EK115" s="419">
        <v>0</v>
      </c>
      <c r="EL115" s="417">
        <v>0.15609257713175401</v>
      </c>
      <c r="EM115" s="419">
        <v>0.50235924612557803</v>
      </c>
      <c r="EN115" s="419">
        <v>4.0229146696396399E-2</v>
      </c>
      <c r="EO115" s="420">
        <v>1.065537159898E-2</v>
      </c>
      <c r="EP115" s="419">
        <v>6.0206950607143803E-2</v>
      </c>
      <c r="EQ115" s="419">
        <v>1.065537159898E-2</v>
      </c>
      <c r="ER115" s="420">
        <v>0</v>
      </c>
      <c r="ES115" s="419">
        <v>8.8229427185819595E-2</v>
      </c>
      <c r="ET115" s="419">
        <v>0</v>
      </c>
      <c r="EU115" s="420">
        <v>6.2514254043588404E-3</v>
      </c>
      <c r="EV115" s="419">
        <v>2.7798558822862397E-4</v>
      </c>
      <c r="EW115" s="419">
        <v>6.2514254043588404E-3</v>
      </c>
      <c r="EX115" s="420">
        <v>0</v>
      </c>
      <c r="EY115" s="419">
        <v>3.9592472890789404E-3</v>
      </c>
      <c r="EZ115" s="419">
        <v>0</v>
      </c>
      <c r="FA115" s="420">
        <v>0</v>
      </c>
      <c r="FB115" s="419">
        <v>5.9286811719003402E-4</v>
      </c>
      <c r="FC115" s="419">
        <v>0</v>
      </c>
      <c r="FD115" s="420">
        <v>5.1424444221669002E-2</v>
      </c>
      <c r="FE115" s="419">
        <v>1.2744645748818E-3</v>
      </c>
      <c r="FF115" s="419">
        <v>5.1424444221669002E-2</v>
      </c>
      <c r="FG115" s="417">
        <v>3.58059835601424</v>
      </c>
      <c r="FH115" s="419">
        <v>2.15250089969707</v>
      </c>
      <c r="FI115" s="419">
        <v>5.1634773644473601E-2</v>
      </c>
      <c r="FJ115" s="420">
        <v>1.1213932796115701E-2</v>
      </c>
      <c r="FK115" s="419">
        <v>4.4274582079584504E-3</v>
      </c>
      <c r="FL115" s="419">
        <v>1.1213932796115701E-2</v>
      </c>
      <c r="FM115" s="420">
        <v>7.5287858304525597E-3</v>
      </c>
      <c r="FN115" s="419">
        <v>0</v>
      </c>
      <c r="FO115" s="419">
        <v>7.5287858304525597E-3</v>
      </c>
      <c r="FP115" s="420">
        <v>2.6673511035217499E-2</v>
      </c>
      <c r="FQ115" s="419">
        <v>8.5781412255625403E-4</v>
      </c>
      <c r="FR115" s="419">
        <v>2.6673511035217499E-2</v>
      </c>
    </row>
    <row r="116" spans="2:174">
      <c r="B116" s="73" t="s">
        <v>17</v>
      </c>
      <c r="C116" s="73" t="s">
        <v>51</v>
      </c>
      <c r="D116" s="143" t="s">
        <v>1020</v>
      </c>
      <c r="E116" s="143">
        <v>43.3</v>
      </c>
      <c r="F116" s="73">
        <v>73.7</v>
      </c>
      <c r="G116" s="397" t="s">
        <v>315</v>
      </c>
      <c r="H116" s="73" t="s">
        <v>13</v>
      </c>
      <c r="I116" s="416" t="s">
        <v>1184</v>
      </c>
      <c r="J116" s="416">
        <v>3</v>
      </c>
      <c r="K116" s="416" t="s">
        <v>1163</v>
      </c>
      <c r="L116" s="416" t="s">
        <v>1160</v>
      </c>
      <c r="M116" s="416" t="s">
        <v>12</v>
      </c>
      <c r="N116" s="73">
        <v>0.9</v>
      </c>
      <c r="P116" s="417">
        <v>10.6801505708384</v>
      </c>
      <c r="Q116" s="418">
        <v>14.112296243273599</v>
      </c>
      <c r="R116" s="418">
        <v>9.9968959466779403E-2</v>
      </c>
      <c r="S116" s="417">
        <v>6.8043902936983303</v>
      </c>
      <c r="T116" s="418">
        <v>9.4629839411875007</v>
      </c>
      <c r="U116" s="418">
        <v>2.2439551374601798</v>
      </c>
      <c r="V116" s="417">
        <v>34888.482564033002</v>
      </c>
      <c r="W116" s="418">
        <v>7983.78619879705</v>
      </c>
      <c r="X116" s="418">
        <v>0.75218587801215797</v>
      </c>
      <c r="Y116" s="417">
        <v>7121.3018115114101</v>
      </c>
      <c r="Z116" s="418">
        <v>15715.6222267826</v>
      </c>
      <c r="AA116" s="418">
        <v>1.4923698633459499</v>
      </c>
      <c r="AB116" s="417">
        <v>152621.87808722199</v>
      </c>
      <c r="AC116" s="419">
        <v>9856.2793871131198</v>
      </c>
      <c r="AD116" s="419">
        <v>2.58323028484658</v>
      </c>
      <c r="AE116" s="417">
        <v>246487.130873638</v>
      </c>
      <c r="AF116" s="419">
        <v>13772.079201127701</v>
      </c>
      <c r="AG116" s="419">
        <v>1560.6470655257999</v>
      </c>
      <c r="AH116" s="417">
        <v>46.136338047098299</v>
      </c>
      <c r="AI116" s="419">
        <v>17.103464668767199</v>
      </c>
      <c r="AJ116" s="419">
        <v>6.03892734533565</v>
      </c>
      <c r="AK116" s="417">
        <v>500.88940195400897</v>
      </c>
      <c r="AL116" s="419">
        <v>236.43198313744</v>
      </c>
      <c r="AM116" s="419">
        <v>53.692419796124902</v>
      </c>
      <c r="AN116" s="417">
        <v>287.24949350172898</v>
      </c>
      <c r="AO116" s="419">
        <v>262.86336064662299</v>
      </c>
      <c r="AP116" s="419">
        <v>116.331677982701</v>
      </c>
      <c r="AQ116" s="417">
        <v>3684.6228376361701</v>
      </c>
      <c r="AR116" s="419">
        <v>538.51651983875104</v>
      </c>
      <c r="AS116" s="419">
        <v>1.6118885996180701</v>
      </c>
      <c r="AT116" s="417">
        <v>74051.887074498401</v>
      </c>
      <c r="AU116" s="419">
        <v>7045.8395336559197</v>
      </c>
      <c r="AV116" s="419">
        <v>77.002388257437701</v>
      </c>
      <c r="AW116" s="417">
        <v>2.6226457953133302</v>
      </c>
      <c r="AX116" s="419">
        <v>0.864458054320282</v>
      </c>
      <c r="AY116" s="419">
        <v>0.32926885113457599</v>
      </c>
      <c r="AZ116" s="417">
        <v>199.69808606970801</v>
      </c>
      <c r="BA116" s="419">
        <v>108.359307554387</v>
      </c>
      <c r="BB116" s="419">
        <v>0.90936928357805102</v>
      </c>
      <c r="BC116" s="417">
        <v>0.42769118590849697</v>
      </c>
      <c r="BD116" s="419">
        <v>0.39880621464178401</v>
      </c>
      <c r="BE116" s="419">
        <v>0.35512807889660303</v>
      </c>
      <c r="BF116" s="417">
        <v>12.222336768818099</v>
      </c>
      <c r="BG116" s="419">
        <v>21.889438675681099</v>
      </c>
      <c r="BH116" s="419">
        <v>7.6244056881465498</v>
      </c>
      <c r="BI116" s="417">
        <v>337.34983380406902</v>
      </c>
      <c r="BJ116" s="419">
        <v>607.22675590031304</v>
      </c>
      <c r="BK116" s="419">
        <v>0.371356771591139</v>
      </c>
      <c r="BL116" s="417">
        <v>21046.428580445201</v>
      </c>
      <c r="BM116" s="419">
        <v>37453.570883313398</v>
      </c>
      <c r="BN116" s="419">
        <v>2.65685577085558</v>
      </c>
      <c r="BO116" s="417">
        <v>16912.094203387798</v>
      </c>
      <c r="BP116" s="419">
        <v>29361.0539819121</v>
      </c>
      <c r="BQ116" s="419">
        <v>3.8077408794548102</v>
      </c>
      <c r="BR116" s="417">
        <v>10.955057519688101</v>
      </c>
      <c r="BS116" s="419">
        <v>31.825753550062</v>
      </c>
      <c r="BT116" s="419">
        <v>1.2782004445917599E-2</v>
      </c>
      <c r="BU116" s="417">
        <v>13.1765800963442</v>
      </c>
      <c r="BV116" s="419">
        <v>36.011257176042101</v>
      </c>
      <c r="BW116" s="419">
        <v>1.6940633383429899</v>
      </c>
      <c r="BX116" s="417">
        <v>0.76583524892813104</v>
      </c>
      <c r="BY116" s="419">
        <v>0.44557346071350701</v>
      </c>
      <c r="BZ116" s="419">
        <v>0.114198078020659</v>
      </c>
      <c r="CA116" s="417">
        <v>25.1017438400572</v>
      </c>
      <c r="CB116" s="419">
        <v>37.172804728867099</v>
      </c>
      <c r="CC116" s="419">
        <v>0.46795605496457499</v>
      </c>
      <c r="CD116" s="417">
        <v>42.1806699512737</v>
      </c>
      <c r="CE116" s="419">
        <v>6.9182129168059499</v>
      </c>
      <c r="CF116" s="419">
        <v>3.1303904772211601E-2</v>
      </c>
      <c r="CG116" s="417">
        <v>1.0667733360053999</v>
      </c>
      <c r="CH116" s="419">
        <v>0.98407900749646904</v>
      </c>
      <c r="CI116" s="419">
        <v>0.239504397852216</v>
      </c>
      <c r="CJ116" s="420">
        <v>0.17321753680028401</v>
      </c>
      <c r="CK116" s="419">
        <v>0.378179424617822</v>
      </c>
      <c r="CL116" s="419">
        <v>0.17321753680028401</v>
      </c>
      <c r="CM116" s="417">
        <v>0.65552523151720099</v>
      </c>
      <c r="CN116" s="419">
        <v>0.71987426948719901</v>
      </c>
      <c r="CO116" s="419">
        <v>3.3291976904854102E-2</v>
      </c>
      <c r="CP116" s="417">
        <v>1104.12454979737</v>
      </c>
      <c r="CQ116" s="419">
        <v>199.15216051323199</v>
      </c>
      <c r="CR116" s="419">
        <v>3.5609703048575102E-2</v>
      </c>
      <c r="CS116" s="417">
        <v>0.35849044147384301</v>
      </c>
      <c r="CT116" s="419">
        <v>0.239117806417769</v>
      </c>
      <c r="CU116" s="419">
        <v>8.3502968781518708E-3</v>
      </c>
      <c r="CV116" s="417">
        <v>0.15305194945289299</v>
      </c>
      <c r="CW116" s="419">
        <v>0.33379223178805401</v>
      </c>
      <c r="CX116" s="419">
        <v>1.9234105764220799E-2</v>
      </c>
      <c r="CY116" s="420">
        <v>3.3859369097200601E-3</v>
      </c>
      <c r="CZ116" s="419">
        <v>1.34954147806446E-2</v>
      </c>
      <c r="DA116" s="419">
        <v>3.3859369097200601E-3</v>
      </c>
      <c r="DB116" s="420">
        <v>2.6547365449293599E-2</v>
      </c>
      <c r="DC116" s="419">
        <v>1.8578835328951801E-3</v>
      </c>
      <c r="DD116" s="419">
        <v>2.6547365449293599E-2</v>
      </c>
      <c r="DE116" s="420">
        <v>2.00267188383405E-2</v>
      </c>
      <c r="DF116" s="419">
        <v>5.0787365557746898E-2</v>
      </c>
      <c r="DG116" s="419">
        <v>2.00267188383405E-2</v>
      </c>
      <c r="DH116" s="420">
        <v>1.16595371793275E-2</v>
      </c>
      <c r="DI116" s="419">
        <v>9.0229077976032904E-4</v>
      </c>
      <c r="DJ116" s="419">
        <v>1.16595371793275E-2</v>
      </c>
      <c r="DK116" s="417">
        <v>308.07450285712503</v>
      </c>
      <c r="DL116" s="419">
        <v>67.428266998542</v>
      </c>
      <c r="DM116" s="419">
        <v>2.1481842713595899E-2</v>
      </c>
      <c r="DN116" s="417">
        <v>7.3568245427696501</v>
      </c>
      <c r="DO116" s="419">
        <v>1.3949540943322101</v>
      </c>
      <c r="DP116" s="419">
        <v>0</v>
      </c>
      <c r="DQ116" s="417">
        <v>11.1949123085714</v>
      </c>
      <c r="DR116" s="419">
        <v>2.01741682136233</v>
      </c>
      <c r="DS116" s="419">
        <v>0</v>
      </c>
      <c r="DT116" s="417">
        <v>1.10948795603608</v>
      </c>
      <c r="DU116" s="419">
        <v>0.33085482091635399</v>
      </c>
      <c r="DV116" s="419">
        <v>2.99342973233504E-3</v>
      </c>
      <c r="DW116" s="417">
        <v>3.4746657272533801</v>
      </c>
      <c r="DX116" s="419">
        <v>1.28945921811947</v>
      </c>
      <c r="DY116" s="419">
        <v>1.22339247178379E-2</v>
      </c>
      <c r="DZ116" s="417">
        <v>0.352012913968556</v>
      </c>
      <c r="EA116" s="419">
        <v>0.57382064590369797</v>
      </c>
      <c r="EB116" s="419">
        <v>0</v>
      </c>
      <c r="EC116" s="417">
        <v>2.76901751964383</v>
      </c>
      <c r="ED116" s="419">
        <v>1.1564218015672101</v>
      </c>
      <c r="EE116" s="419">
        <v>6.0867349635109098E-3</v>
      </c>
      <c r="EF116" s="417">
        <v>0.25218118509172699</v>
      </c>
      <c r="EG116" s="419">
        <v>0.35169722715299501</v>
      </c>
      <c r="EH116" s="419">
        <v>2.1525179153844099E-2</v>
      </c>
      <c r="EI116" s="417">
        <v>2.6016376868881901E-2</v>
      </c>
      <c r="EJ116" s="419">
        <v>4.6295510928400598E-2</v>
      </c>
      <c r="EK116" s="419">
        <v>0</v>
      </c>
      <c r="EL116" s="417">
        <v>6.0679461807175997E-2</v>
      </c>
      <c r="EM116" s="419">
        <v>0.10952174808689</v>
      </c>
      <c r="EN116" s="419">
        <v>9.7511243775077801E-3</v>
      </c>
      <c r="EO116" s="417">
        <v>1.14649024606285E-2</v>
      </c>
      <c r="EP116" s="419">
        <v>3.7929038444408002E-2</v>
      </c>
      <c r="EQ116" s="419">
        <v>3.4801619885570499E-3</v>
      </c>
      <c r="ER116" s="417">
        <v>1.45274387124166E-2</v>
      </c>
      <c r="ES116" s="419">
        <v>6.19997575150463E-2</v>
      </c>
      <c r="ET116" s="419">
        <v>0</v>
      </c>
      <c r="EU116" s="420">
        <v>2.5871179299636498E-3</v>
      </c>
      <c r="EV116" s="419">
        <v>1.83444546184773E-2</v>
      </c>
      <c r="EW116" s="419">
        <v>2.5871179299636498E-3</v>
      </c>
      <c r="EX116" s="420">
        <v>1.6956140449794401E-2</v>
      </c>
      <c r="EY116" s="419">
        <v>8.7948836274851103E-2</v>
      </c>
      <c r="EZ116" s="419">
        <v>1.6956140449794401E-2</v>
      </c>
      <c r="FA116" s="420">
        <v>4.0588353956048503E-3</v>
      </c>
      <c r="FB116" s="419">
        <v>0</v>
      </c>
      <c r="FC116" s="419">
        <v>4.0588353956048503E-3</v>
      </c>
      <c r="FD116" s="420">
        <v>2.6891519248756001E-2</v>
      </c>
      <c r="FE116" s="419">
        <v>6.7554218240795105E-4</v>
      </c>
      <c r="FF116" s="419">
        <v>2.6891519248756001E-2</v>
      </c>
      <c r="FG116" s="417">
        <v>4.19619520234854</v>
      </c>
      <c r="FH116" s="419">
        <v>1.0520589349742799</v>
      </c>
      <c r="FI116" s="419">
        <v>2.7503058398482501E-2</v>
      </c>
      <c r="FJ116" s="420">
        <v>5.8961097747375997E-3</v>
      </c>
      <c r="FK116" s="419">
        <v>3.2928598910003201E-2</v>
      </c>
      <c r="FL116" s="419">
        <v>5.8961097747375997E-3</v>
      </c>
      <c r="FM116" s="420">
        <v>3.9128804260611504E-3</v>
      </c>
      <c r="FN116" s="419">
        <v>7.2146554470919303E-5</v>
      </c>
      <c r="FO116" s="419">
        <v>3.9128804260611504E-3</v>
      </c>
      <c r="FP116" s="420">
        <v>0</v>
      </c>
      <c r="FQ116" s="419">
        <v>4.4911889737117003E-4</v>
      </c>
      <c r="FR116" s="419">
        <v>0</v>
      </c>
    </row>
    <row r="117" spans="2:174">
      <c r="B117" s="73" t="s">
        <v>17</v>
      </c>
      <c r="C117" s="73" t="s">
        <v>51</v>
      </c>
      <c r="D117" s="143" t="s">
        <v>1020</v>
      </c>
      <c r="E117" s="73">
        <v>43.3</v>
      </c>
      <c r="F117" s="73">
        <v>73.7</v>
      </c>
      <c r="G117" s="397" t="s">
        <v>315</v>
      </c>
      <c r="H117" s="73" t="s">
        <v>13</v>
      </c>
      <c r="I117" s="416" t="s">
        <v>1184</v>
      </c>
      <c r="J117" s="416">
        <v>3</v>
      </c>
      <c r="K117" s="416" t="s">
        <v>1163</v>
      </c>
      <c r="L117" s="416" t="s">
        <v>1161</v>
      </c>
      <c r="M117" s="421" t="s">
        <v>32</v>
      </c>
      <c r="N117" s="73">
        <v>0.9</v>
      </c>
      <c r="P117" s="417">
        <v>5.8959954690620604</v>
      </c>
      <c r="Q117" s="418">
        <v>2.69939458901829</v>
      </c>
      <c r="R117" s="418">
        <v>9.9968959466779403E-2</v>
      </c>
      <c r="S117" s="417">
        <v>5.0477814226125703</v>
      </c>
      <c r="T117" s="418">
        <v>6.4895680779638196</v>
      </c>
      <c r="U117" s="418">
        <v>2.2439551374601798</v>
      </c>
      <c r="V117" s="417">
        <v>39428.021697515404</v>
      </c>
      <c r="W117" s="418">
        <v>5749.2066008211796</v>
      </c>
      <c r="X117" s="418">
        <v>0.75218587801215797</v>
      </c>
      <c r="Y117" s="417">
        <v>650.53338903237704</v>
      </c>
      <c r="Z117" s="418">
        <v>1505.7311269536001</v>
      </c>
      <c r="AA117" s="418">
        <v>1.4923698633459499</v>
      </c>
      <c r="AB117" s="417">
        <v>152616.43905304201</v>
      </c>
      <c r="AC117" s="419">
        <v>11602.270583908499</v>
      </c>
      <c r="AD117" s="419">
        <v>2.58323028484658</v>
      </c>
      <c r="AE117" s="417">
        <v>253990.452386786</v>
      </c>
      <c r="AF117" s="419">
        <v>17364.632154142899</v>
      </c>
      <c r="AG117" s="419">
        <v>1560.6470655257999</v>
      </c>
      <c r="AH117" s="417">
        <v>42.2797133989651</v>
      </c>
      <c r="AI117" s="419">
        <v>20.636310837144901</v>
      </c>
      <c r="AJ117" s="419">
        <v>6.03892734533565</v>
      </c>
      <c r="AK117" s="417">
        <v>610.60076547927099</v>
      </c>
      <c r="AL117" s="419">
        <v>218.629743924103</v>
      </c>
      <c r="AM117" s="419">
        <v>53.692419796124902</v>
      </c>
      <c r="AN117" s="417">
        <v>142.60789767259499</v>
      </c>
      <c r="AO117" s="419">
        <v>264.21369227555903</v>
      </c>
      <c r="AP117" s="419">
        <v>116.331677982701</v>
      </c>
      <c r="AQ117" s="417">
        <v>3653.4716680164402</v>
      </c>
      <c r="AR117" s="419">
        <v>764.26936754694498</v>
      </c>
      <c r="AS117" s="419">
        <v>1.6118885996180701</v>
      </c>
      <c r="AT117" s="417">
        <v>77878.435494422694</v>
      </c>
      <c r="AU117" s="419">
        <v>16686.406753618201</v>
      </c>
      <c r="AV117" s="419">
        <v>77.002388257437701</v>
      </c>
      <c r="AW117" s="417">
        <v>2.73963171187332</v>
      </c>
      <c r="AX117" s="419">
        <v>1.0192567980024101</v>
      </c>
      <c r="AY117" s="419">
        <v>0.32926885113457599</v>
      </c>
      <c r="AZ117" s="417">
        <v>263.283620083073</v>
      </c>
      <c r="BA117" s="419">
        <v>37.642248189083503</v>
      </c>
      <c r="BB117" s="419">
        <v>0.90936928357805102</v>
      </c>
      <c r="BC117" s="417">
        <v>0.61896265929258398</v>
      </c>
      <c r="BD117" s="419">
        <v>0.75567681699195599</v>
      </c>
      <c r="BE117" s="419">
        <v>0.35512807889660303</v>
      </c>
      <c r="BF117" s="420">
        <v>7.6244056881465498</v>
      </c>
      <c r="BG117" s="419">
        <v>25.222339088973101</v>
      </c>
      <c r="BH117" s="419">
        <v>7.6244056881465498</v>
      </c>
      <c r="BI117" s="417">
        <v>75.958410862638601</v>
      </c>
      <c r="BJ117" s="419">
        <v>233.6544945869</v>
      </c>
      <c r="BK117" s="419">
        <v>0.371356771591139</v>
      </c>
      <c r="BL117" s="417">
        <v>3258.5606480219799</v>
      </c>
      <c r="BM117" s="419">
        <v>2851.37342276549</v>
      </c>
      <c r="BN117" s="419">
        <v>2.65685577085558</v>
      </c>
      <c r="BO117" s="417">
        <v>2627.61549462312</v>
      </c>
      <c r="BP117" s="419">
        <v>2318.3736122147402</v>
      </c>
      <c r="BQ117" s="419">
        <v>3.8077408794548102</v>
      </c>
      <c r="BR117" s="417">
        <v>0.59257047155440801</v>
      </c>
      <c r="BS117" s="419">
        <v>0.93898404896224996</v>
      </c>
      <c r="BT117" s="419">
        <v>1.2782004445917599E-2</v>
      </c>
      <c r="BU117" s="420">
        <v>1.6940633383429899</v>
      </c>
      <c r="BV117" s="419">
        <v>4.2559538956831897</v>
      </c>
      <c r="BW117" s="419">
        <v>1.6940633383429899</v>
      </c>
      <c r="BX117" s="417">
        <v>0.58190240992157505</v>
      </c>
      <c r="BY117" s="419">
        <v>0.45339829609320098</v>
      </c>
      <c r="BZ117" s="419">
        <v>0.114198078020659</v>
      </c>
      <c r="CA117" s="417">
        <v>8.0346165750382692</v>
      </c>
      <c r="CB117" s="419">
        <v>4.9183475360095104</v>
      </c>
      <c r="CC117" s="419">
        <v>0.46795605496457499</v>
      </c>
      <c r="CD117" s="417">
        <v>53.622495631354397</v>
      </c>
      <c r="CE117" s="419">
        <v>11.4771002377915</v>
      </c>
      <c r="CF117" s="419">
        <v>3.1303904772211601E-2</v>
      </c>
      <c r="CG117" s="417">
        <v>0.99380804903054298</v>
      </c>
      <c r="CH117" s="419">
        <v>1.02776062709608</v>
      </c>
      <c r="CI117" s="419">
        <v>0.239504397852216</v>
      </c>
      <c r="CJ117" s="420">
        <v>0.17321753680028401</v>
      </c>
      <c r="CK117" s="419">
        <v>0.40472622732535601</v>
      </c>
      <c r="CL117" s="419">
        <v>0.17321753680028401</v>
      </c>
      <c r="CM117" s="417">
        <v>0.285221586953116</v>
      </c>
      <c r="CN117" s="419">
        <v>0.33779937673867799</v>
      </c>
      <c r="CO117" s="419">
        <v>3.3291976904854102E-2</v>
      </c>
      <c r="CP117" s="417">
        <v>1158.2227519702899</v>
      </c>
      <c r="CQ117" s="419">
        <v>149.476236891062</v>
      </c>
      <c r="CR117" s="419">
        <v>3.5609703048575102E-2</v>
      </c>
      <c r="CS117" s="417">
        <v>0.38655720655848103</v>
      </c>
      <c r="CT117" s="419">
        <v>0.203309310844111</v>
      </c>
      <c r="CU117" s="419">
        <v>8.3502968781518708E-3</v>
      </c>
      <c r="CV117" s="417">
        <v>8.7506361450896894E-2</v>
      </c>
      <c r="CW117" s="419">
        <v>0.126835324329091</v>
      </c>
      <c r="CX117" s="419">
        <v>1.9234105764220799E-2</v>
      </c>
      <c r="CY117" s="417">
        <v>6.5915872987681598E-3</v>
      </c>
      <c r="CZ117" s="419">
        <v>2.5138680753793601E-2</v>
      </c>
      <c r="DA117" s="419">
        <v>3.3859369097200601E-3</v>
      </c>
      <c r="DB117" s="417">
        <v>3.4234700668847297E-2</v>
      </c>
      <c r="DC117" s="419">
        <v>0.17220057980091599</v>
      </c>
      <c r="DD117" s="419">
        <v>2.6547365449293599E-2</v>
      </c>
      <c r="DE117" s="417">
        <v>2.08838848155905E-2</v>
      </c>
      <c r="DF117" s="419">
        <v>0.100718067312454</v>
      </c>
      <c r="DG117" s="419">
        <v>2.00267188383405E-2</v>
      </c>
      <c r="DH117" s="420">
        <v>1.16595371793275E-2</v>
      </c>
      <c r="DI117" s="419">
        <v>5.7424113994147E-2</v>
      </c>
      <c r="DJ117" s="419">
        <v>1.16595371793275E-2</v>
      </c>
      <c r="DK117" s="417">
        <v>500.76565040715599</v>
      </c>
      <c r="DL117" s="419">
        <v>158.44729142110799</v>
      </c>
      <c r="DM117" s="419">
        <v>2.1481842713595899E-2</v>
      </c>
      <c r="DN117" s="417">
        <v>7.3482785213125004</v>
      </c>
      <c r="DO117" s="419">
        <v>1.3840185466172601</v>
      </c>
      <c r="DP117" s="419">
        <v>0</v>
      </c>
      <c r="DQ117" s="417">
        <v>11.787546277161599</v>
      </c>
      <c r="DR117" s="419">
        <v>1.93884894717953</v>
      </c>
      <c r="DS117" s="419">
        <v>0</v>
      </c>
      <c r="DT117" s="417">
        <v>1.16060233683449</v>
      </c>
      <c r="DU117" s="419">
        <v>0.33622098831067998</v>
      </c>
      <c r="DV117" s="419">
        <v>2.99342973233504E-3</v>
      </c>
      <c r="DW117" s="417">
        <v>3.8368806242663198</v>
      </c>
      <c r="DX117" s="419">
        <v>1.3978085379448499</v>
      </c>
      <c r="DY117" s="419">
        <v>1.22339247178379E-2</v>
      </c>
      <c r="DZ117" s="417">
        <v>0.41358328225018498</v>
      </c>
      <c r="EA117" s="419">
        <v>0.51101959690260901</v>
      </c>
      <c r="EB117" s="419">
        <v>0</v>
      </c>
      <c r="EC117" s="417">
        <v>2.9864128464239199</v>
      </c>
      <c r="ED117" s="419">
        <v>0.77680368314779202</v>
      </c>
      <c r="EE117" s="419">
        <v>6.0867349635109098E-3</v>
      </c>
      <c r="EF117" s="417">
        <v>0.258109681313967</v>
      </c>
      <c r="EG117" s="419">
        <v>0.40462790509442398</v>
      </c>
      <c r="EH117" s="419">
        <v>2.1525179153844099E-2</v>
      </c>
      <c r="EI117" s="417">
        <v>2.7356645949420999E-2</v>
      </c>
      <c r="EJ117" s="419">
        <v>4.8340817558870097E-2</v>
      </c>
      <c r="EK117" s="419">
        <v>0</v>
      </c>
      <c r="EL117" s="417">
        <v>0.102378319027847</v>
      </c>
      <c r="EM117" s="419">
        <v>0.195513368782785</v>
      </c>
      <c r="EN117" s="419">
        <v>9.7511243775077801E-3</v>
      </c>
      <c r="EO117" s="417">
        <v>1.5946914474649299E-2</v>
      </c>
      <c r="EP117" s="419">
        <v>3.9173817518024401E-2</v>
      </c>
      <c r="EQ117" s="419">
        <v>3.4801619885570499E-3</v>
      </c>
      <c r="ER117" s="417">
        <v>3.0256576269560902E-2</v>
      </c>
      <c r="ES117" s="419">
        <v>8.7639534846465E-2</v>
      </c>
      <c r="ET117" s="419">
        <v>0</v>
      </c>
      <c r="EU117" s="420">
        <v>0</v>
      </c>
      <c r="EV117" s="419">
        <v>1.7892810140886201E-2</v>
      </c>
      <c r="EW117" s="419">
        <v>2.5871179299636498E-3</v>
      </c>
      <c r="EX117" s="420">
        <v>0.02</v>
      </c>
      <c r="EY117" s="419">
        <v>6.4981430129187598E-2</v>
      </c>
      <c r="EZ117" s="419">
        <v>1.6956140449794401E-2</v>
      </c>
      <c r="FA117" s="420">
        <v>0</v>
      </c>
      <c r="FB117" s="419">
        <v>0</v>
      </c>
      <c r="FC117" s="419">
        <v>4.0588353956048503E-3</v>
      </c>
      <c r="FD117" s="420">
        <v>2.6891519248756001E-2</v>
      </c>
      <c r="FE117" s="419">
        <v>7.4045508923633696E-4</v>
      </c>
      <c r="FF117" s="419">
        <v>2.6891519248756001E-2</v>
      </c>
      <c r="FG117" s="417">
        <v>3.5451400850746202</v>
      </c>
      <c r="FH117" s="419">
        <v>1.23644495850014</v>
      </c>
      <c r="FI117" s="419">
        <v>2.7503058398482501E-2</v>
      </c>
      <c r="FJ117" s="420">
        <v>5.8961097747375997E-3</v>
      </c>
      <c r="FK117" s="419">
        <v>1.1798107709339299E-2</v>
      </c>
      <c r="FL117" s="419">
        <v>5.8961097747375997E-3</v>
      </c>
      <c r="FM117" s="420">
        <v>3.9128804260611504E-3</v>
      </c>
      <c r="FN117" s="419">
        <v>7.8077615357429798E-5</v>
      </c>
      <c r="FO117" s="419">
        <v>3.9128804260611504E-3</v>
      </c>
      <c r="FP117" s="420">
        <v>0</v>
      </c>
      <c r="FQ117" s="419">
        <v>4.7380743205424099E-4</v>
      </c>
      <c r="FR117" s="419">
        <v>0</v>
      </c>
    </row>
    <row r="118" spans="2:174">
      <c r="B118" s="73" t="s">
        <v>17</v>
      </c>
      <c r="C118" s="73" t="s">
        <v>51</v>
      </c>
      <c r="D118" s="143" t="s">
        <v>1020</v>
      </c>
      <c r="E118" s="143">
        <v>43.3</v>
      </c>
      <c r="F118" s="73">
        <v>73.7</v>
      </c>
      <c r="G118" s="397" t="s">
        <v>315</v>
      </c>
      <c r="H118" s="73" t="s">
        <v>13</v>
      </c>
      <c r="I118" s="416" t="s">
        <v>1184</v>
      </c>
      <c r="J118" s="416">
        <v>3</v>
      </c>
      <c r="K118" s="416" t="s">
        <v>1163</v>
      </c>
      <c r="L118" s="416" t="s">
        <v>1160</v>
      </c>
      <c r="M118" s="421" t="s">
        <v>32</v>
      </c>
      <c r="N118" s="73">
        <v>0.9</v>
      </c>
      <c r="P118" s="417">
        <v>6.02226905612976</v>
      </c>
      <c r="Q118" s="418">
        <v>3.1762416999056802</v>
      </c>
      <c r="R118" s="418">
        <v>9.9968959466779403E-2</v>
      </c>
      <c r="S118" s="417">
        <v>4.4394096626161197</v>
      </c>
      <c r="T118" s="418">
        <v>6.9710223319676397</v>
      </c>
      <c r="U118" s="418">
        <v>2.2439551374601798</v>
      </c>
      <c r="V118" s="417">
        <v>39868.819700430598</v>
      </c>
      <c r="W118" s="418">
        <v>5268.8251442143401</v>
      </c>
      <c r="X118" s="418">
        <v>0.75218587801215797</v>
      </c>
      <c r="Y118" s="417">
        <v>301.49346407866398</v>
      </c>
      <c r="Z118" s="418">
        <v>472.83462520511802</v>
      </c>
      <c r="AA118" s="418">
        <v>1.4923698633459499</v>
      </c>
      <c r="AB118" s="417">
        <v>149821.16247122301</v>
      </c>
      <c r="AC118" s="419">
        <v>14501.9956279819</v>
      </c>
      <c r="AD118" s="419">
        <v>2.58323028484658</v>
      </c>
      <c r="AE118" s="417">
        <v>260355.73708572099</v>
      </c>
      <c r="AF118" s="419">
        <v>18841.911600264601</v>
      </c>
      <c r="AG118" s="419">
        <v>1560.6470655257999</v>
      </c>
      <c r="AH118" s="417">
        <v>42.755892075224097</v>
      </c>
      <c r="AI118" s="419">
        <v>17.431533574943099</v>
      </c>
      <c r="AJ118" s="419">
        <v>6.03892734533565</v>
      </c>
      <c r="AK118" s="417">
        <v>576.83364644399205</v>
      </c>
      <c r="AL118" s="419">
        <v>226.756662711046</v>
      </c>
      <c r="AM118" s="419">
        <v>53.692419796124902</v>
      </c>
      <c r="AN118" s="417">
        <v>113.024115296259</v>
      </c>
      <c r="AO118" s="419">
        <v>246.76203360347799</v>
      </c>
      <c r="AP118" s="419">
        <v>116.331677982701</v>
      </c>
      <c r="AQ118" s="417">
        <v>3817.7757856521698</v>
      </c>
      <c r="AR118" s="419">
        <v>738.15176360402904</v>
      </c>
      <c r="AS118" s="419">
        <v>1.6118885996180701</v>
      </c>
      <c r="AT118" s="417">
        <v>73025.824034437406</v>
      </c>
      <c r="AU118" s="419">
        <v>9148.5495993406603</v>
      </c>
      <c r="AV118" s="419">
        <v>77.002388257437701</v>
      </c>
      <c r="AW118" s="417">
        <v>2.8215809280219801</v>
      </c>
      <c r="AX118" s="419">
        <v>1.21522895039894</v>
      </c>
      <c r="AY118" s="419">
        <v>0.32926885113457599</v>
      </c>
      <c r="AZ118" s="417">
        <v>274.49318593655499</v>
      </c>
      <c r="BA118" s="419">
        <v>54.189542904859799</v>
      </c>
      <c r="BB118" s="419">
        <v>0.90936928357805102</v>
      </c>
      <c r="BC118" s="417">
        <v>0.75773921684892998</v>
      </c>
      <c r="BD118" s="419">
        <v>0.73767830178035598</v>
      </c>
      <c r="BE118" s="419">
        <v>0.35512807889660303</v>
      </c>
      <c r="BF118" s="420">
        <v>7.6244056881465498</v>
      </c>
      <c r="BG118" s="419">
        <v>20.525698792491301</v>
      </c>
      <c r="BH118" s="419">
        <v>7.6244056881465498</v>
      </c>
      <c r="BI118" s="417">
        <v>26.838787715630001</v>
      </c>
      <c r="BJ118" s="419">
        <v>37.136402295812601</v>
      </c>
      <c r="BK118" s="419">
        <v>0.371356771591139</v>
      </c>
      <c r="BL118" s="417">
        <v>2737.8254171164799</v>
      </c>
      <c r="BM118" s="419">
        <v>1902.23068505273</v>
      </c>
      <c r="BN118" s="419">
        <v>2.65685577085558</v>
      </c>
      <c r="BO118" s="417">
        <v>2176.5064553961902</v>
      </c>
      <c r="BP118" s="419">
        <v>1168.1745428009399</v>
      </c>
      <c r="BQ118" s="419">
        <v>3.8077408794548102</v>
      </c>
      <c r="BR118" s="417">
        <v>0.52855887207521202</v>
      </c>
      <c r="BS118" s="419">
        <v>1.13166365698897</v>
      </c>
      <c r="BT118" s="419">
        <v>1.2782004445917599E-2</v>
      </c>
      <c r="BU118" s="420">
        <v>1.6940633383429899</v>
      </c>
      <c r="BV118" s="419">
        <v>3.7675518042043699</v>
      </c>
      <c r="BW118" s="419">
        <v>1.6940633383429899</v>
      </c>
      <c r="BX118" s="417">
        <v>0.57512333850397102</v>
      </c>
      <c r="BY118" s="419">
        <v>0.514479140784316</v>
      </c>
      <c r="BZ118" s="419">
        <v>0.114198078020659</v>
      </c>
      <c r="CA118" s="417">
        <v>6.3396660436310404</v>
      </c>
      <c r="CB118" s="419">
        <v>2.9309197932465598</v>
      </c>
      <c r="CC118" s="419">
        <v>0.46795605496457499</v>
      </c>
      <c r="CD118" s="417">
        <v>56.658283735521103</v>
      </c>
      <c r="CE118" s="419">
        <v>8.8844908096076107</v>
      </c>
      <c r="CF118" s="419">
        <v>3.1303904772211601E-2</v>
      </c>
      <c r="CG118" s="417">
        <v>1.0558349791403101</v>
      </c>
      <c r="CH118" s="419">
        <v>0.91274666540266303</v>
      </c>
      <c r="CI118" s="419">
        <v>0.239504397852216</v>
      </c>
      <c r="CJ118" s="420">
        <v>0.17321753680028401</v>
      </c>
      <c r="CK118" s="419">
        <v>0.39726276627953799</v>
      </c>
      <c r="CL118" s="419">
        <v>0.17321753680028401</v>
      </c>
      <c r="CM118" s="417">
        <v>0.33865539702472203</v>
      </c>
      <c r="CN118" s="419">
        <v>0.29458182939785299</v>
      </c>
      <c r="CO118" s="419">
        <v>3.3291976904854102E-2</v>
      </c>
      <c r="CP118" s="417">
        <v>1127.6929451779299</v>
      </c>
      <c r="CQ118" s="419">
        <v>152.183398832828</v>
      </c>
      <c r="CR118" s="419">
        <v>3.5609703048575102E-2</v>
      </c>
      <c r="CS118" s="417">
        <v>0.380908716534616</v>
      </c>
      <c r="CT118" s="419">
        <v>0.172199426873136</v>
      </c>
      <c r="CU118" s="419">
        <v>8.3502968781518708E-3</v>
      </c>
      <c r="CV118" s="417">
        <v>7.6322176729319194E-2</v>
      </c>
      <c r="CW118" s="419">
        <v>0.129593330552247</v>
      </c>
      <c r="CX118" s="419">
        <v>1.9234105764220799E-2</v>
      </c>
      <c r="CY118" s="420">
        <v>3.3859369097200601E-3</v>
      </c>
      <c r="CZ118" s="419">
        <v>1.84787515895053E-2</v>
      </c>
      <c r="DA118" s="419">
        <v>3.3859369097200601E-3</v>
      </c>
      <c r="DB118" s="420">
        <v>2.6547365449293599E-2</v>
      </c>
      <c r="DC118" s="419">
        <v>0.121549513539642</v>
      </c>
      <c r="DD118" s="419">
        <v>2.6547365449293599E-2</v>
      </c>
      <c r="DE118" s="417">
        <v>4.48726925569813E-2</v>
      </c>
      <c r="DF118" s="419">
        <v>0.112184981709263</v>
      </c>
      <c r="DG118" s="419">
        <v>2.00267188383405E-2</v>
      </c>
      <c r="DH118" s="420">
        <v>1.16595371793275E-2</v>
      </c>
      <c r="DI118" s="419">
        <v>4.8035184744792403E-2</v>
      </c>
      <c r="DJ118" s="419">
        <v>1.16595371793275E-2</v>
      </c>
      <c r="DK118" s="417">
        <v>561.31439464732898</v>
      </c>
      <c r="DL118" s="419">
        <v>78.541192778287495</v>
      </c>
      <c r="DM118" s="419">
        <v>2.1481842713595899E-2</v>
      </c>
      <c r="DN118" s="417">
        <v>7.0062487951847201</v>
      </c>
      <c r="DO118" s="419">
        <v>1.1711374313215399</v>
      </c>
      <c r="DP118" s="419">
        <v>0</v>
      </c>
      <c r="DQ118" s="417">
        <v>11.522543974632599</v>
      </c>
      <c r="DR118" s="419">
        <v>1.7532123625974501</v>
      </c>
      <c r="DS118" s="419">
        <v>0</v>
      </c>
      <c r="DT118" s="417">
        <v>1.09262619721889</v>
      </c>
      <c r="DU118" s="419">
        <v>0.34843107009929403</v>
      </c>
      <c r="DV118" s="419">
        <v>2.99342973233504E-3</v>
      </c>
      <c r="DW118" s="417">
        <v>3.43190762286864</v>
      </c>
      <c r="DX118" s="419">
        <v>1.3416437972044399</v>
      </c>
      <c r="DY118" s="419">
        <v>1.22339247178379E-2</v>
      </c>
      <c r="DZ118" s="417">
        <v>0.45391780676838001</v>
      </c>
      <c r="EA118" s="419">
        <v>0.48895973453830799</v>
      </c>
      <c r="EB118" s="419">
        <v>0</v>
      </c>
      <c r="EC118" s="417">
        <v>2.84132784647562</v>
      </c>
      <c r="ED118" s="419">
        <v>0.69562757056524305</v>
      </c>
      <c r="EE118" s="419">
        <v>6.0867349635109098E-3</v>
      </c>
      <c r="EF118" s="417">
        <v>0.241431999283136</v>
      </c>
      <c r="EG118" s="419">
        <v>0.330753695068076</v>
      </c>
      <c r="EH118" s="419">
        <v>2.1525179153844099E-2</v>
      </c>
      <c r="EI118" s="417">
        <v>2.5730163820934699E-2</v>
      </c>
      <c r="EJ118" s="419">
        <v>4.5244991881267203E-2</v>
      </c>
      <c r="EK118" s="419">
        <v>0</v>
      </c>
      <c r="EL118" s="417">
        <v>8.5652492817582707E-2</v>
      </c>
      <c r="EM118" s="419">
        <v>0.169142724958806</v>
      </c>
      <c r="EN118" s="419">
        <v>9.7511243775077801E-3</v>
      </c>
      <c r="EO118" s="417">
        <v>1.3515305984121401E-2</v>
      </c>
      <c r="EP118" s="419">
        <v>3.0147740003754399E-2</v>
      </c>
      <c r="EQ118" s="419">
        <v>3.4801619885570499E-3</v>
      </c>
      <c r="ER118" s="417">
        <v>2.18844125564241E-2</v>
      </c>
      <c r="ES118" s="419">
        <v>6.2810669448095893E-2</v>
      </c>
      <c r="ET118" s="419">
        <v>0</v>
      </c>
      <c r="EU118" s="420">
        <v>0</v>
      </c>
      <c r="EV118" s="419">
        <v>1.88768354504492E-2</v>
      </c>
      <c r="EW118" s="419">
        <v>2.5871179299636498E-3</v>
      </c>
      <c r="EX118" s="420">
        <v>0.02</v>
      </c>
      <c r="EY118" s="419">
        <v>5.2930626878193297E-2</v>
      </c>
      <c r="EZ118" s="419">
        <v>1.6956140449794401E-2</v>
      </c>
      <c r="FA118" s="420">
        <v>0</v>
      </c>
      <c r="FB118" s="419">
        <v>0</v>
      </c>
      <c r="FC118" s="419">
        <v>4.0588353956048503E-3</v>
      </c>
      <c r="FD118" s="420">
        <v>2.6891519248756001E-2</v>
      </c>
      <c r="FE118" s="419">
        <v>4.9419871545209498E-4</v>
      </c>
      <c r="FF118" s="419">
        <v>2.6891519248756001E-2</v>
      </c>
      <c r="FG118" s="417">
        <v>3.32027958418018</v>
      </c>
      <c r="FH118" s="419">
        <v>1.01858616361077</v>
      </c>
      <c r="FI118" s="419">
        <v>2.7503058398482501E-2</v>
      </c>
      <c r="FJ118" s="420">
        <v>5.8961097747375997E-3</v>
      </c>
      <c r="FK118" s="419">
        <v>6.4182748465525699E-5</v>
      </c>
      <c r="FL118" s="419">
        <v>5.8961097747375997E-3</v>
      </c>
      <c r="FM118" s="420">
        <v>3.9128804260611504E-3</v>
      </c>
      <c r="FN118" s="419">
        <v>5.0436461213616997E-5</v>
      </c>
      <c r="FO118" s="419">
        <v>3.9128804260611504E-3</v>
      </c>
      <c r="FP118" s="420">
        <v>0</v>
      </c>
      <c r="FQ118" s="419">
        <v>2.9171481601399102E-4</v>
      </c>
      <c r="FR118" s="419">
        <v>0</v>
      </c>
    </row>
    <row r="119" spans="2:174">
      <c r="B119" s="73" t="s">
        <v>17</v>
      </c>
      <c r="C119" s="73" t="s">
        <v>51</v>
      </c>
      <c r="D119" s="143" t="s">
        <v>1020</v>
      </c>
      <c r="E119" s="73">
        <v>43.3</v>
      </c>
      <c r="F119" s="73">
        <v>73.7</v>
      </c>
      <c r="G119" s="397" t="s">
        <v>315</v>
      </c>
      <c r="H119" s="73" t="s">
        <v>13</v>
      </c>
      <c r="I119" s="416" t="s">
        <v>1185</v>
      </c>
      <c r="J119" s="416">
        <v>4</v>
      </c>
      <c r="K119" s="416" t="s">
        <v>1163</v>
      </c>
      <c r="L119" s="416" t="s">
        <v>1160</v>
      </c>
      <c r="M119" s="421" t="s">
        <v>12</v>
      </c>
      <c r="N119" s="73">
        <v>0.9</v>
      </c>
      <c r="P119" s="417">
        <v>3.8344716916880701</v>
      </c>
      <c r="Q119" s="418">
        <v>1.7016562866035001</v>
      </c>
      <c r="R119" s="418">
        <v>0.18688372958814101</v>
      </c>
      <c r="S119" s="417">
        <v>5.5929543700851001</v>
      </c>
      <c r="T119" s="418">
        <v>11.189947769988899</v>
      </c>
      <c r="U119" s="418">
        <v>2.6341724659455799</v>
      </c>
      <c r="V119" s="417">
        <v>38715.554513556599</v>
      </c>
      <c r="W119" s="418">
        <v>1104.43287896488</v>
      </c>
      <c r="X119" s="418">
        <v>1.0502952823926199</v>
      </c>
      <c r="Y119" s="417">
        <v>2244.1683626914601</v>
      </c>
      <c r="Z119" s="418">
        <v>319.76468486126601</v>
      </c>
      <c r="AA119" s="418">
        <v>2.4896615018047399</v>
      </c>
      <c r="AB119" s="417">
        <v>152954.89251579301</v>
      </c>
      <c r="AC119" s="419">
        <v>2718.3484158553601</v>
      </c>
      <c r="AD119" s="419">
        <v>3.77472319162848</v>
      </c>
      <c r="AE119" s="417">
        <v>254027.38876205499</v>
      </c>
      <c r="AF119" s="419">
        <v>4068.2527706286901</v>
      </c>
      <c r="AG119" s="419">
        <v>2450.4918898666401</v>
      </c>
      <c r="AH119" s="417">
        <v>42.917679681760198</v>
      </c>
      <c r="AI119" s="419">
        <v>22.775669442168901</v>
      </c>
      <c r="AJ119" s="419">
        <v>8.7643226972068398</v>
      </c>
      <c r="AK119" s="417">
        <v>410.27960582308299</v>
      </c>
      <c r="AL119" s="419">
        <v>257.42391929054997</v>
      </c>
      <c r="AM119" s="419">
        <v>84.659391000787295</v>
      </c>
      <c r="AN119" s="417">
        <v>203.59641724578199</v>
      </c>
      <c r="AO119" s="419">
        <v>243.06894980320399</v>
      </c>
      <c r="AP119" s="419">
        <v>181.84177458957501</v>
      </c>
      <c r="AQ119" s="417">
        <v>3666.51365349342</v>
      </c>
      <c r="AR119" s="419">
        <v>275.79276653956202</v>
      </c>
      <c r="AS119" s="419">
        <v>2.6087751519125</v>
      </c>
      <c r="AT119" s="417">
        <v>74682.516895523106</v>
      </c>
      <c r="AU119" s="419">
        <v>3753.1402225425099</v>
      </c>
      <c r="AV119" s="419">
        <v>135.68472748455</v>
      </c>
      <c r="AW119" s="417">
        <v>2.87821060028396</v>
      </c>
      <c r="AX119" s="419">
        <v>0.35946056247495001</v>
      </c>
      <c r="AY119" s="419">
        <v>0.481250588939655</v>
      </c>
      <c r="AZ119" s="417">
        <v>196.87522868948</v>
      </c>
      <c r="BA119" s="419">
        <v>48.211918816637699</v>
      </c>
      <c r="BB119" s="419">
        <v>1.9314010870327001</v>
      </c>
      <c r="BC119" s="420">
        <v>0.47481182905105601</v>
      </c>
      <c r="BD119" s="419">
        <v>0.82319760568542999</v>
      </c>
      <c r="BE119" s="419">
        <v>0.47481182905105601</v>
      </c>
      <c r="BF119" s="417">
        <v>22.252303529804099</v>
      </c>
      <c r="BG119" s="419">
        <v>24.828483812384501</v>
      </c>
      <c r="BH119" s="419">
        <v>14.4306152270051</v>
      </c>
      <c r="BI119" s="417">
        <v>66.691161123017295</v>
      </c>
      <c r="BJ119" s="419">
        <v>13.046873985859699</v>
      </c>
      <c r="BK119" s="419">
        <v>0.48334195125899299</v>
      </c>
      <c r="BL119" s="417">
        <v>7185.4178551133</v>
      </c>
      <c r="BM119" s="419">
        <v>1285.71650317079</v>
      </c>
      <c r="BN119" s="419">
        <v>4.4517295301684801</v>
      </c>
      <c r="BO119" s="417">
        <v>5480.6186169637704</v>
      </c>
      <c r="BP119" s="419">
        <v>803.97828721020301</v>
      </c>
      <c r="BQ119" s="419">
        <v>5.4426585953421602</v>
      </c>
      <c r="BR119" s="417">
        <v>1.3112731161753399</v>
      </c>
      <c r="BS119" s="419">
        <v>0.41705828121569999</v>
      </c>
      <c r="BT119" s="419">
        <v>2.0337026694066101E-2</v>
      </c>
      <c r="BU119" s="417">
        <v>4.2411983188565703</v>
      </c>
      <c r="BV119" s="419">
        <v>4.4373598442768403</v>
      </c>
      <c r="BW119" s="419">
        <v>2.3843335611422001</v>
      </c>
      <c r="BX119" s="417">
        <v>0.462748870352027</v>
      </c>
      <c r="BY119" s="419">
        <v>0.403766230727169</v>
      </c>
      <c r="BZ119" s="419">
        <v>0.19811677873278399</v>
      </c>
      <c r="CA119" s="417">
        <v>6.3158722090773898</v>
      </c>
      <c r="CB119" s="419">
        <v>3.99753950805838</v>
      </c>
      <c r="CC119" s="419">
        <v>0.526116590726879</v>
      </c>
      <c r="CD119" s="417">
        <v>52.843056191837498</v>
      </c>
      <c r="CE119" s="419">
        <v>8.5479790140839391</v>
      </c>
      <c r="CF119" s="419">
        <v>4.55863736492369E-2</v>
      </c>
      <c r="CG119" s="417">
        <v>1.09870723323873</v>
      </c>
      <c r="CH119" s="419">
        <v>0.59061311551997697</v>
      </c>
      <c r="CI119" s="419">
        <v>0.38403528545767801</v>
      </c>
      <c r="CJ119" s="420">
        <v>0.24916788448343599</v>
      </c>
      <c r="CK119" s="419">
        <v>0.39916017323029002</v>
      </c>
      <c r="CL119" s="419">
        <v>0.24916788448343599</v>
      </c>
      <c r="CM119" s="417">
        <v>0.26927372590551102</v>
      </c>
      <c r="CN119" s="419">
        <v>0.33707614928153001</v>
      </c>
      <c r="CO119" s="419">
        <v>6.1788598332434302E-2</v>
      </c>
      <c r="CP119" s="417">
        <v>1134.84912083683</v>
      </c>
      <c r="CQ119" s="419">
        <v>177.49535747516001</v>
      </c>
      <c r="CR119" s="419">
        <v>5.5600880132318502E-2</v>
      </c>
      <c r="CS119" s="417">
        <v>0.42234484013131202</v>
      </c>
      <c r="CT119" s="419">
        <v>0.359939018798758</v>
      </c>
      <c r="CU119" s="419">
        <v>1.9345027678949502E-2</v>
      </c>
      <c r="CV119" s="417">
        <v>5.8957110426546298E-2</v>
      </c>
      <c r="CW119" s="419">
        <v>0.109460245948795</v>
      </c>
      <c r="CX119" s="419">
        <v>2.5495051510347502E-2</v>
      </c>
      <c r="CY119" s="420">
        <v>3.7911911318369101E-3</v>
      </c>
      <c r="CZ119" s="419">
        <v>1.22342329850266E-4</v>
      </c>
      <c r="DA119" s="419">
        <v>3.7911911318369101E-3</v>
      </c>
      <c r="DB119" s="417">
        <v>0.112359223753398</v>
      </c>
      <c r="DC119" s="419">
        <v>0.29556211229641699</v>
      </c>
      <c r="DD119" s="419">
        <v>0</v>
      </c>
      <c r="DE119" s="420">
        <v>2.3395345831246899E-2</v>
      </c>
      <c r="DF119" s="419">
        <v>8.0822520076652096E-2</v>
      </c>
      <c r="DG119" s="419">
        <v>2.3395345831246899E-2</v>
      </c>
      <c r="DH119" s="420">
        <v>2.06560739344613E-2</v>
      </c>
      <c r="DI119" s="419">
        <v>4.6370954155902901E-2</v>
      </c>
      <c r="DJ119" s="419">
        <v>2.06560739344613E-2</v>
      </c>
      <c r="DK119" s="417">
        <v>469.10255963882099</v>
      </c>
      <c r="DL119" s="419">
        <v>64.210016308059195</v>
      </c>
      <c r="DM119" s="419">
        <v>3.3112354898125897E-2</v>
      </c>
      <c r="DN119" s="417">
        <v>7.8715314182607701</v>
      </c>
      <c r="DO119" s="419">
        <v>2.00544894470461</v>
      </c>
      <c r="DP119" s="419">
        <v>0</v>
      </c>
      <c r="DQ119" s="417">
        <v>11.047352929315601</v>
      </c>
      <c r="DR119" s="419">
        <v>2.3094471647903698</v>
      </c>
      <c r="DS119" s="419">
        <v>5.5843046742505096E-3</v>
      </c>
      <c r="DT119" s="417">
        <v>1.0102472458179801</v>
      </c>
      <c r="DU119" s="419">
        <v>0.232763158277736</v>
      </c>
      <c r="DV119" s="419">
        <v>3.2438596985401901E-3</v>
      </c>
      <c r="DW119" s="417">
        <v>3.6163937912565198</v>
      </c>
      <c r="DX119" s="419">
        <v>1.3651027529441899</v>
      </c>
      <c r="DY119" s="419">
        <v>2.6418705547327899E-2</v>
      </c>
      <c r="DZ119" s="417">
        <v>0.16399794820487201</v>
      </c>
      <c r="EA119" s="419">
        <v>0.34466148453654299</v>
      </c>
      <c r="EB119" s="419">
        <v>0</v>
      </c>
      <c r="EC119" s="417">
        <v>3.00543444122555</v>
      </c>
      <c r="ED119" s="419">
        <v>1.3598784232058201</v>
      </c>
      <c r="EE119" s="419">
        <v>6.6081156913770402E-3</v>
      </c>
      <c r="EF119" s="417">
        <v>0.246033614971986</v>
      </c>
      <c r="EG119" s="419">
        <v>0.45086843930743697</v>
      </c>
      <c r="EH119" s="419">
        <v>2.3645154684285401E-2</v>
      </c>
      <c r="EI119" s="417">
        <v>2.5783815574040501E-2</v>
      </c>
      <c r="EJ119" s="419">
        <v>6.3957442495056305E-2</v>
      </c>
      <c r="EK119" s="419">
        <v>6.1918529778684601E-3</v>
      </c>
      <c r="EL119" s="417">
        <v>7.1644158809752501E-2</v>
      </c>
      <c r="EM119" s="419">
        <v>0.17706619774436599</v>
      </c>
      <c r="EN119" s="419">
        <v>1.5281580795904999E-2</v>
      </c>
      <c r="EO119" s="417">
        <v>3.8016596384003501E-3</v>
      </c>
      <c r="EP119" s="419">
        <v>2.2639332057459001E-2</v>
      </c>
      <c r="EQ119" s="419">
        <v>0</v>
      </c>
      <c r="ER119" s="420">
        <v>2.5621625821011199E-2</v>
      </c>
      <c r="ES119" s="419">
        <v>6.5476372330899896E-2</v>
      </c>
      <c r="ET119" s="419">
        <v>2.5621625821011199E-2</v>
      </c>
      <c r="EU119" s="420">
        <v>1.8971638397726101E-3</v>
      </c>
      <c r="EV119" s="419">
        <v>5.7498255471606303E-5</v>
      </c>
      <c r="EW119" s="419">
        <v>1.8971638397726101E-3</v>
      </c>
      <c r="EX119" s="420">
        <v>1.8786120300666599E-2</v>
      </c>
      <c r="EY119" s="419">
        <v>5.4692162544800504E-4</v>
      </c>
      <c r="EZ119" s="419">
        <v>1.8786120300666599E-2</v>
      </c>
      <c r="FA119" s="420">
        <v>4.68955915210768E-3</v>
      </c>
      <c r="FB119" s="419">
        <v>1.26598133408136E-4</v>
      </c>
      <c r="FC119" s="419">
        <v>4.68955915210768E-3</v>
      </c>
      <c r="FD119" s="420">
        <v>0</v>
      </c>
      <c r="FE119" s="419">
        <v>1.3847125097134099E-3</v>
      </c>
      <c r="FF119" s="419">
        <v>0</v>
      </c>
      <c r="FG119" s="417">
        <v>3.85663381954345</v>
      </c>
      <c r="FH119" s="419">
        <v>0.90312025534465501</v>
      </c>
      <c r="FI119" s="419">
        <v>3.7039937838699702E-2</v>
      </c>
      <c r="FJ119" s="420">
        <v>1.1486251395828199E-2</v>
      </c>
      <c r="FK119" s="419">
        <v>4.2866705867174802E-2</v>
      </c>
      <c r="FL119" s="419">
        <v>1.1486251395828199E-2</v>
      </c>
      <c r="FM119" s="420">
        <v>6.02717981405011E-3</v>
      </c>
      <c r="FN119" s="419">
        <v>8.7567761044558194E-5</v>
      </c>
      <c r="FO119" s="419">
        <v>6.02717981405011E-3</v>
      </c>
      <c r="FP119" s="420">
        <v>0</v>
      </c>
      <c r="FQ119" s="419">
        <v>0</v>
      </c>
      <c r="FR119" s="419">
        <v>0</v>
      </c>
    </row>
    <row r="120" spans="2:174">
      <c r="B120" s="73" t="s">
        <v>17</v>
      </c>
      <c r="C120" s="73" t="s">
        <v>51</v>
      </c>
      <c r="D120" s="143" t="s">
        <v>1020</v>
      </c>
      <c r="E120" s="143">
        <v>43.3</v>
      </c>
      <c r="F120" s="73">
        <v>73.7</v>
      </c>
      <c r="G120" s="397" t="s">
        <v>315</v>
      </c>
      <c r="H120" s="73" t="s">
        <v>13</v>
      </c>
      <c r="I120" s="416" t="s">
        <v>1185</v>
      </c>
      <c r="J120" s="416">
        <v>4</v>
      </c>
      <c r="K120" s="416" t="s">
        <v>1163</v>
      </c>
      <c r="L120" s="416" t="s">
        <v>1161</v>
      </c>
      <c r="M120" s="421" t="s">
        <v>32</v>
      </c>
      <c r="N120" s="73">
        <v>0.9</v>
      </c>
      <c r="P120" s="417">
        <v>4.3814193414028502</v>
      </c>
      <c r="Q120" s="418">
        <v>2.1049957768120899</v>
      </c>
      <c r="R120" s="418">
        <v>0.18688372958814101</v>
      </c>
      <c r="S120" s="417">
        <v>5.4677114938789302</v>
      </c>
      <c r="T120" s="418">
        <v>7.63353219868078</v>
      </c>
      <c r="U120" s="418">
        <v>2.6341724659455799</v>
      </c>
      <c r="V120" s="417">
        <v>39456.885173573901</v>
      </c>
      <c r="W120" s="418">
        <v>3585.8799582315501</v>
      </c>
      <c r="X120" s="418">
        <v>1.0502952823926199</v>
      </c>
      <c r="Y120" s="417">
        <v>1264.24395413508</v>
      </c>
      <c r="Z120" s="418">
        <v>2198.9751468740001</v>
      </c>
      <c r="AA120" s="418">
        <v>2.4896615018047399</v>
      </c>
      <c r="AB120" s="417">
        <v>154362.342051446</v>
      </c>
      <c r="AC120" s="419">
        <v>7563.5850174164998</v>
      </c>
      <c r="AD120" s="419">
        <v>3.77472319162848</v>
      </c>
      <c r="AE120" s="417">
        <v>253833.99113787999</v>
      </c>
      <c r="AF120" s="419">
        <v>8498.5054779249604</v>
      </c>
      <c r="AG120" s="419">
        <v>2450.4918898666401</v>
      </c>
      <c r="AH120" s="417">
        <v>40.859875003083197</v>
      </c>
      <c r="AI120" s="419">
        <v>21.036754235071399</v>
      </c>
      <c r="AJ120" s="419">
        <v>8.7643226972068398</v>
      </c>
      <c r="AK120" s="417">
        <v>629.19574224489099</v>
      </c>
      <c r="AL120" s="419">
        <v>228.17022882441901</v>
      </c>
      <c r="AM120" s="419">
        <v>84.659391000787295</v>
      </c>
      <c r="AN120" s="420">
        <v>181.84177458957501</v>
      </c>
      <c r="AO120" s="419">
        <v>302.12914116936798</v>
      </c>
      <c r="AP120" s="419">
        <v>181.84177458957501</v>
      </c>
      <c r="AQ120" s="417">
        <v>3835.1072167054099</v>
      </c>
      <c r="AR120" s="419">
        <v>773.93102278855702</v>
      </c>
      <c r="AS120" s="419">
        <v>2.6087751519125</v>
      </c>
      <c r="AT120" s="417">
        <v>74175.772195288097</v>
      </c>
      <c r="AU120" s="419">
        <v>5298.6841005351798</v>
      </c>
      <c r="AV120" s="419">
        <v>135.68472748455</v>
      </c>
      <c r="AW120" s="417">
        <v>2.5638928812801498</v>
      </c>
      <c r="AX120" s="419">
        <v>1.19563226697238</v>
      </c>
      <c r="AY120" s="419">
        <v>0.481250588939655</v>
      </c>
      <c r="AZ120" s="417">
        <v>262.74300391601901</v>
      </c>
      <c r="BA120" s="419">
        <v>59.823040506908697</v>
      </c>
      <c r="BB120" s="419">
        <v>1.9314010870327001</v>
      </c>
      <c r="BC120" s="420">
        <v>0.47481182905105601</v>
      </c>
      <c r="BD120" s="419">
        <v>0.81603655640930295</v>
      </c>
      <c r="BE120" s="419">
        <v>0.47481182905105601</v>
      </c>
      <c r="BF120" s="420">
        <v>14.4306152270051</v>
      </c>
      <c r="BG120" s="419">
        <v>24.7559015632708</v>
      </c>
      <c r="BH120" s="419">
        <v>14.4306152270051</v>
      </c>
      <c r="BI120" s="417">
        <v>59.391139123492501</v>
      </c>
      <c r="BJ120" s="419">
        <v>67.217720547590105</v>
      </c>
      <c r="BK120" s="419">
        <v>0.48334195125899299</v>
      </c>
      <c r="BL120" s="417">
        <v>5388.7366807979397</v>
      </c>
      <c r="BM120" s="419">
        <v>6221.1568689678597</v>
      </c>
      <c r="BN120" s="419">
        <v>4.4517295301684801</v>
      </c>
      <c r="BO120" s="417">
        <v>4264.5911476513102</v>
      </c>
      <c r="BP120" s="419">
        <v>5020.3891783887502</v>
      </c>
      <c r="BQ120" s="419">
        <v>5.4426585953421602</v>
      </c>
      <c r="BR120" s="417">
        <v>0.70734407512516395</v>
      </c>
      <c r="BS120" s="419">
        <v>1.0748705586766401</v>
      </c>
      <c r="BT120" s="419">
        <v>2.0337026694066101E-2</v>
      </c>
      <c r="BU120" s="420">
        <v>2.3843335611422001</v>
      </c>
      <c r="BV120" s="419">
        <v>4.9513469925907696</v>
      </c>
      <c r="BW120" s="419">
        <v>2.3843335611422001</v>
      </c>
      <c r="BX120" s="417">
        <v>0.50719830829428503</v>
      </c>
      <c r="BY120" s="419">
        <v>0.46698027407488402</v>
      </c>
      <c r="BZ120" s="419">
        <v>0.19811677873278399</v>
      </c>
      <c r="CA120" s="417">
        <v>6.7014895904371397</v>
      </c>
      <c r="CB120" s="419">
        <v>3.35378539031734</v>
      </c>
      <c r="CC120" s="419">
        <v>0.526116590726879</v>
      </c>
      <c r="CD120" s="417">
        <v>55.8012069472245</v>
      </c>
      <c r="CE120" s="419">
        <v>6.14111442459562</v>
      </c>
      <c r="CF120" s="419">
        <v>4.55863736492369E-2</v>
      </c>
      <c r="CG120" s="417">
        <v>1.1000848760733</v>
      </c>
      <c r="CH120" s="419">
        <v>1.0911682195443999</v>
      </c>
      <c r="CI120" s="419">
        <v>0.38403528545767801</v>
      </c>
      <c r="CJ120" s="420">
        <v>0.24916788448343599</v>
      </c>
      <c r="CK120" s="419">
        <v>0.399756986064915</v>
      </c>
      <c r="CL120" s="419">
        <v>0.24916788448343599</v>
      </c>
      <c r="CM120" s="417">
        <v>0.34569958263901901</v>
      </c>
      <c r="CN120" s="419">
        <v>0.45775078625752802</v>
      </c>
      <c r="CO120" s="419">
        <v>6.1788598332434302E-2</v>
      </c>
      <c r="CP120" s="417">
        <v>1158.87117258081</v>
      </c>
      <c r="CQ120" s="419">
        <v>121.528511792199</v>
      </c>
      <c r="CR120" s="419">
        <v>5.5600880132318502E-2</v>
      </c>
      <c r="CS120" s="417">
        <v>0.37628987689737498</v>
      </c>
      <c r="CT120" s="419">
        <v>0.19202191411588801</v>
      </c>
      <c r="CU120" s="419">
        <v>1.9345027678949502E-2</v>
      </c>
      <c r="CV120" s="417">
        <v>6.30759119029633E-2</v>
      </c>
      <c r="CW120" s="419">
        <v>0.12559907523032701</v>
      </c>
      <c r="CX120" s="419">
        <v>2.5495051510347502E-2</v>
      </c>
      <c r="CY120" s="420">
        <v>3.7911911318369101E-3</v>
      </c>
      <c r="CZ120" s="419">
        <v>1.7269574933264701E-2</v>
      </c>
      <c r="DA120" s="419">
        <v>3.7911911318369101E-3</v>
      </c>
      <c r="DB120" s="417">
        <v>4.2788521324861502E-2</v>
      </c>
      <c r="DC120" s="419">
        <v>0.17995648326441399</v>
      </c>
      <c r="DD120" s="419">
        <v>0</v>
      </c>
      <c r="DE120" s="417">
        <v>4.0094782013702403E-2</v>
      </c>
      <c r="DF120" s="419">
        <v>0.118820187450555</v>
      </c>
      <c r="DG120" s="419">
        <v>2.3395345831246899E-2</v>
      </c>
      <c r="DH120" s="420">
        <v>2.06560739344613E-2</v>
      </c>
      <c r="DI120" s="419">
        <v>4.74069713605976E-2</v>
      </c>
      <c r="DJ120" s="419">
        <v>2.06560739344613E-2</v>
      </c>
      <c r="DK120" s="417">
        <v>546.19600042040895</v>
      </c>
      <c r="DL120" s="419">
        <v>69.084918630647707</v>
      </c>
      <c r="DM120" s="419">
        <v>3.3112354898125897E-2</v>
      </c>
      <c r="DN120" s="417">
        <v>7.5041831237214804</v>
      </c>
      <c r="DO120" s="419">
        <v>1.1930627300143599</v>
      </c>
      <c r="DP120" s="419">
        <v>0</v>
      </c>
      <c r="DQ120" s="417">
        <v>11.8842003834807</v>
      </c>
      <c r="DR120" s="419">
        <v>1.878621135153</v>
      </c>
      <c r="DS120" s="419">
        <v>5.5843046742505096E-3</v>
      </c>
      <c r="DT120" s="417">
        <v>1.13602613038019</v>
      </c>
      <c r="DU120" s="419">
        <v>0.33789574426081198</v>
      </c>
      <c r="DV120" s="419">
        <v>3.2438596985401901E-3</v>
      </c>
      <c r="DW120" s="417">
        <v>3.7066956148693202</v>
      </c>
      <c r="DX120" s="419">
        <v>1.34812653731912</v>
      </c>
      <c r="DY120" s="419">
        <v>2.6418705547327899E-2</v>
      </c>
      <c r="DZ120" s="417">
        <v>0.44562524233990303</v>
      </c>
      <c r="EA120" s="419">
        <v>0.45580523091179598</v>
      </c>
      <c r="EB120" s="419">
        <v>0</v>
      </c>
      <c r="EC120" s="417">
        <v>3.0142308880155402</v>
      </c>
      <c r="ED120" s="419">
        <v>0.75339930704228897</v>
      </c>
      <c r="EE120" s="419">
        <v>6.6081156913770402E-3</v>
      </c>
      <c r="EF120" s="417">
        <v>0.261364935473756</v>
      </c>
      <c r="EG120" s="419">
        <v>0.40872863103596502</v>
      </c>
      <c r="EH120" s="419">
        <v>2.3645154684285401E-2</v>
      </c>
      <c r="EI120" s="417">
        <v>2.6572938756293501E-2</v>
      </c>
      <c r="EJ120" s="419">
        <v>4.89930123664679E-2</v>
      </c>
      <c r="EK120" s="419">
        <v>6.1918529778684601E-3</v>
      </c>
      <c r="EL120" s="417">
        <v>0.10961818432888699</v>
      </c>
      <c r="EM120" s="419">
        <v>0.229098308591237</v>
      </c>
      <c r="EN120" s="419">
        <v>1.5281580795904999E-2</v>
      </c>
      <c r="EO120" s="417">
        <v>1.4163945485034499E-2</v>
      </c>
      <c r="EP120" s="419">
        <v>3.3637580710399198E-2</v>
      </c>
      <c r="EQ120" s="419">
        <v>0</v>
      </c>
      <c r="ER120" s="417">
        <v>3.31897439010485E-2</v>
      </c>
      <c r="ES120" s="419">
        <v>9.7631354008634402E-2</v>
      </c>
      <c r="ET120" s="419">
        <v>2.5621625821011199E-2</v>
      </c>
      <c r="EU120" s="420">
        <v>0</v>
      </c>
      <c r="EV120" s="419">
        <v>1.37081682691782E-2</v>
      </c>
      <c r="EW120" s="419">
        <v>1.8971638397726101E-3</v>
      </c>
      <c r="EX120" s="420">
        <v>0.02</v>
      </c>
      <c r="EY120" s="419">
        <v>6.9192632656931601E-4</v>
      </c>
      <c r="EZ120" s="419">
        <v>1.8786120300666599E-2</v>
      </c>
      <c r="FA120" s="420">
        <v>0</v>
      </c>
      <c r="FB120" s="419">
        <v>1.7778469701764499E-2</v>
      </c>
      <c r="FC120" s="419">
        <v>4.68955915210768E-3</v>
      </c>
      <c r="FD120" s="420">
        <v>0</v>
      </c>
      <c r="FE120" s="419">
        <v>1.74066664193031E-3</v>
      </c>
      <c r="FF120" s="419">
        <v>0</v>
      </c>
      <c r="FG120" s="417">
        <v>3.55446619482806</v>
      </c>
      <c r="FH120" s="419">
        <v>1.1850589759340899</v>
      </c>
      <c r="FI120" s="419">
        <v>3.7039937838699702E-2</v>
      </c>
      <c r="FJ120" s="420">
        <v>1.1486251395828199E-2</v>
      </c>
      <c r="FK120" s="419">
        <v>2.8277304887292801E-2</v>
      </c>
      <c r="FL120" s="419">
        <v>1.1486251395828199E-2</v>
      </c>
      <c r="FM120" s="420">
        <v>6.02717981405011E-3</v>
      </c>
      <c r="FN120" s="419">
        <v>1.09471341071971E-4</v>
      </c>
      <c r="FO120" s="419">
        <v>6.02717981405011E-3</v>
      </c>
      <c r="FP120" s="420">
        <v>0</v>
      </c>
      <c r="FQ120" s="419">
        <v>0</v>
      </c>
      <c r="FR120" s="419">
        <v>0</v>
      </c>
    </row>
    <row r="121" spans="2:174">
      <c r="B121" s="73" t="s">
        <v>17</v>
      </c>
      <c r="C121" s="73" t="s">
        <v>51</v>
      </c>
      <c r="D121" s="143" t="s">
        <v>1020</v>
      </c>
      <c r="E121" s="73">
        <v>43.3</v>
      </c>
      <c r="F121" s="73">
        <v>73.7</v>
      </c>
      <c r="G121" s="397" t="s">
        <v>315</v>
      </c>
      <c r="H121" s="73" t="s">
        <v>13</v>
      </c>
      <c r="I121" s="416" t="s">
        <v>1185</v>
      </c>
      <c r="J121" s="416">
        <v>4</v>
      </c>
      <c r="K121" s="416" t="s">
        <v>1163</v>
      </c>
      <c r="L121" s="416" t="s">
        <v>1161</v>
      </c>
      <c r="M121" s="421" t="s">
        <v>32</v>
      </c>
      <c r="N121" s="73">
        <v>0.9</v>
      </c>
      <c r="P121" s="417">
        <v>5.1926313439595004</v>
      </c>
      <c r="Q121" s="418">
        <v>2.5552642521371598</v>
      </c>
      <c r="R121" s="418">
        <v>0.18688372958814101</v>
      </c>
      <c r="S121" s="417">
        <v>5.0471272335904596</v>
      </c>
      <c r="T121" s="418">
        <v>6.9830689922367597</v>
      </c>
      <c r="U121" s="418">
        <v>2.6341724659455799</v>
      </c>
      <c r="V121" s="417">
        <v>40501.1162408495</v>
      </c>
      <c r="W121" s="418">
        <v>7213.2288784416796</v>
      </c>
      <c r="X121" s="418">
        <v>1.0502952823926199</v>
      </c>
      <c r="Y121" s="417">
        <v>263.29201756570399</v>
      </c>
      <c r="Z121" s="418">
        <v>95.425360267196893</v>
      </c>
      <c r="AA121" s="418">
        <v>2.4896615018047399</v>
      </c>
      <c r="AB121" s="417">
        <v>152097.91373335899</v>
      </c>
      <c r="AC121" s="419">
        <v>17983.386349092201</v>
      </c>
      <c r="AD121" s="419">
        <v>3.77472319162848</v>
      </c>
      <c r="AE121" s="417">
        <v>257362.90486583201</v>
      </c>
      <c r="AF121" s="419">
        <v>20202.347719577101</v>
      </c>
      <c r="AG121" s="419">
        <v>2450.4918898666401</v>
      </c>
      <c r="AH121" s="417">
        <v>57.043531325892502</v>
      </c>
      <c r="AI121" s="419">
        <v>20.7081581383772</v>
      </c>
      <c r="AJ121" s="419">
        <v>8.7643226972068398</v>
      </c>
      <c r="AK121" s="417">
        <v>515.71625116132805</v>
      </c>
      <c r="AL121" s="419">
        <v>155.096189554104</v>
      </c>
      <c r="AM121" s="419">
        <v>84.659391000787295</v>
      </c>
      <c r="AN121" s="420">
        <v>181.84177458957501</v>
      </c>
      <c r="AO121" s="419">
        <v>204.702426107142</v>
      </c>
      <c r="AP121" s="419">
        <v>181.84177458957501</v>
      </c>
      <c r="AQ121" s="417">
        <v>4579.1474299300598</v>
      </c>
      <c r="AR121" s="419">
        <v>2254.8528703474699</v>
      </c>
      <c r="AS121" s="419">
        <v>2.6087751519125</v>
      </c>
      <c r="AT121" s="417">
        <v>72946.578576086002</v>
      </c>
      <c r="AU121" s="419">
        <v>9637.6591048046994</v>
      </c>
      <c r="AV121" s="419">
        <v>135.68472748455</v>
      </c>
      <c r="AW121" s="417">
        <v>2.6498021879190898</v>
      </c>
      <c r="AX121" s="419">
        <v>0.96589387130342996</v>
      </c>
      <c r="AY121" s="419">
        <v>0.481250588939655</v>
      </c>
      <c r="AZ121" s="417">
        <v>283.48170071476198</v>
      </c>
      <c r="BA121" s="419">
        <v>75.506135178437802</v>
      </c>
      <c r="BB121" s="419">
        <v>1.9314010870327001</v>
      </c>
      <c r="BC121" s="417">
        <v>0.567632458509161</v>
      </c>
      <c r="BD121" s="419">
        <v>1.0392544857078101</v>
      </c>
      <c r="BE121" s="419">
        <v>0.47481182905105601</v>
      </c>
      <c r="BF121" s="420">
        <v>14.4306152270051</v>
      </c>
      <c r="BG121" s="419">
        <v>20.690830573644401</v>
      </c>
      <c r="BH121" s="419">
        <v>14.4306152270051</v>
      </c>
      <c r="BI121" s="417">
        <v>21.2705481575954</v>
      </c>
      <c r="BJ121" s="419">
        <v>7.9626077231832602</v>
      </c>
      <c r="BK121" s="419">
        <v>0.48334195125899299</v>
      </c>
      <c r="BL121" s="417">
        <v>2930.25881727456</v>
      </c>
      <c r="BM121" s="419">
        <v>761.62063350220899</v>
      </c>
      <c r="BN121" s="419">
        <v>4.4517295301684801</v>
      </c>
      <c r="BO121" s="417">
        <v>2406.8470298021998</v>
      </c>
      <c r="BP121" s="419">
        <v>800.86945552489499</v>
      </c>
      <c r="BQ121" s="419">
        <v>5.4426585953421602</v>
      </c>
      <c r="BR121" s="417">
        <v>0.57093261161067799</v>
      </c>
      <c r="BS121" s="419">
        <v>0.60108869724634895</v>
      </c>
      <c r="BT121" s="419">
        <v>2.0337026694066101E-2</v>
      </c>
      <c r="BU121" s="420">
        <v>2.3843335611422001</v>
      </c>
      <c r="BV121" s="419">
        <v>2.6149025631373699</v>
      </c>
      <c r="BW121" s="419">
        <v>2.3843335611422001</v>
      </c>
      <c r="BX121" s="417">
        <v>0.58582368148643305</v>
      </c>
      <c r="BY121" s="419">
        <v>0.49468099708079999</v>
      </c>
      <c r="BZ121" s="419">
        <v>0.19811677873278399</v>
      </c>
      <c r="CA121" s="417">
        <v>7.5916983233554998</v>
      </c>
      <c r="CB121" s="419">
        <v>3.5071704356822999</v>
      </c>
      <c r="CC121" s="419">
        <v>0.526116590726879</v>
      </c>
      <c r="CD121" s="417">
        <v>52.477000315484297</v>
      </c>
      <c r="CE121" s="419">
        <v>6.9031716537266696</v>
      </c>
      <c r="CF121" s="419">
        <v>4.55863736492369E-2</v>
      </c>
      <c r="CG121" s="417">
        <v>1.03467679343709</v>
      </c>
      <c r="CH121" s="419">
        <v>1.0110865117344601</v>
      </c>
      <c r="CI121" s="419">
        <v>0.38403528545767801</v>
      </c>
      <c r="CJ121" s="420">
        <v>0.24916788448343599</v>
      </c>
      <c r="CK121" s="419">
        <v>0.322269772969143</v>
      </c>
      <c r="CL121" s="419">
        <v>0.24916788448343599</v>
      </c>
      <c r="CM121" s="417">
        <v>0.70169758053557196</v>
      </c>
      <c r="CN121" s="419">
        <v>1.2678627161082801</v>
      </c>
      <c r="CO121" s="419">
        <v>6.1788598332434302E-2</v>
      </c>
      <c r="CP121" s="417">
        <v>1093.2762728820401</v>
      </c>
      <c r="CQ121" s="419">
        <v>151.62217307280699</v>
      </c>
      <c r="CR121" s="419">
        <v>5.5600880132318502E-2</v>
      </c>
      <c r="CS121" s="417">
        <v>0.380187567054179</v>
      </c>
      <c r="CT121" s="419">
        <v>0.19265754750484501</v>
      </c>
      <c r="CU121" s="419">
        <v>1.9345027678949502E-2</v>
      </c>
      <c r="CV121" s="417">
        <v>0.144602901090439</v>
      </c>
      <c r="CW121" s="419">
        <v>0.31152085513605199</v>
      </c>
      <c r="CX121" s="419">
        <v>2.5495051510347502E-2</v>
      </c>
      <c r="CY121" s="417">
        <v>1.2539848928235999E-2</v>
      </c>
      <c r="CZ121" s="419">
        <v>3.4321348341105097E-2</v>
      </c>
      <c r="DA121" s="419">
        <v>3.7911911318369101E-3</v>
      </c>
      <c r="DB121" s="417">
        <v>1.7255885828030601E-2</v>
      </c>
      <c r="DC121" s="419">
        <v>0.100578341867673</v>
      </c>
      <c r="DD121" s="419">
        <v>0</v>
      </c>
      <c r="DE121" s="417">
        <v>3.1932765504677003E-2</v>
      </c>
      <c r="DF121" s="419">
        <v>9.3076302423858906E-2</v>
      </c>
      <c r="DG121" s="419">
        <v>2.3395345831246899E-2</v>
      </c>
      <c r="DH121" s="417">
        <v>2.3093304959416801E-2</v>
      </c>
      <c r="DI121" s="419">
        <v>8.2115949932352703E-2</v>
      </c>
      <c r="DJ121" s="419">
        <v>2.06560739344613E-2</v>
      </c>
      <c r="DK121" s="417">
        <v>520.10723528005406</v>
      </c>
      <c r="DL121" s="419">
        <v>88.467211718861194</v>
      </c>
      <c r="DM121" s="419">
        <v>3.3112354898125897E-2</v>
      </c>
      <c r="DN121" s="417">
        <v>7.1608614490078004</v>
      </c>
      <c r="DO121" s="419">
        <v>1.3921933539228299</v>
      </c>
      <c r="DP121" s="419">
        <v>0</v>
      </c>
      <c r="DQ121" s="417">
        <v>11.901483101270999</v>
      </c>
      <c r="DR121" s="419">
        <v>2.2770671732424201</v>
      </c>
      <c r="DS121" s="419">
        <v>5.5843046742505096E-3</v>
      </c>
      <c r="DT121" s="417">
        <v>1.15788332001307</v>
      </c>
      <c r="DU121" s="419">
        <v>0.32926798892933701</v>
      </c>
      <c r="DV121" s="419">
        <v>3.2438596985401901E-3</v>
      </c>
      <c r="DW121" s="417">
        <v>3.71192034191826</v>
      </c>
      <c r="DX121" s="419">
        <v>1.44849960187615</v>
      </c>
      <c r="DY121" s="419">
        <v>2.6418705547327899E-2</v>
      </c>
      <c r="DZ121" s="417">
        <v>0.492317899294682</v>
      </c>
      <c r="EA121" s="419">
        <v>0.48159431565449701</v>
      </c>
      <c r="EB121" s="419">
        <v>0</v>
      </c>
      <c r="EC121" s="417">
        <v>2.7250733765975799</v>
      </c>
      <c r="ED121" s="419">
        <v>0.75186040843746105</v>
      </c>
      <c r="EE121" s="419">
        <v>6.6081156913770402E-3</v>
      </c>
      <c r="EF121" s="417">
        <v>0.21401338893605301</v>
      </c>
      <c r="EG121" s="419">
        <v>0.34446812906757301</v>
      </c>
      <c r="EH121" s="419">
        <v>2.3645154684285401E-2</v>
      </c>
      <c r="EI121" s="417">
        <v>2.2019245570444199E-2</v>
      </c>
      <c r="EJ121" s="419">
        <v>4.5897118092109501E-2</v>
      </c>
      <c r="EK121" s="419">
        <v>6.1918529778684601E-3</v>
      </c>
      <c r="EL121" s="417">
        <v>6.7912437472533796E-2</v>
      </c>
      <c r="EM121" s="419">
        <v>0.13343289029643701</v>
      </c>
      <c r="EN121" s="419">
        <v>1.5281580795904999E-2</v>
      </c>
      <c r="EO121" s="417">
        <v>1.1167381410092299E-2</v>
      </c>
      <c r="EP121" s="419">
        <v>2.9353966020464198E-2</v>
      </c>
      <c r="EQ121" s="419">
        <v>0</v>
      </c>
      <c r="ER121" s="420">
        <v>2.5621625821011199E-2</v>
      </c>
      <c r="ES121" s="419">
        <v>5.5132458062938899E-2</v>
      </c>
      <c r="ET121" s="419">
        <v>2.5621625821011199E-2</v>
      </c>
      <c r="EU121" s="420">
        <v>0</v>
      </c>
      <c r="EV121" s="419">
        <v>1.2772367393695401E-2</v>
      </c>
      <c r="EW121" s="419">
        <v>1.8971638397726101E-3</v>
      </c>
      <c r="EX121" s="420">
        <v>0.02</v>
      </c>
      <c r="EY121" s="419">
        <v>3.6223770258158199E-2</v>
      </c>
      <c r="EZ121" s="419">
        <v>1.8786120300666599E-2</v>
      </c>
      <c r="FA121" s="420">
        <v>0</v>
      </c>
      <c r="FB121" s="419">
        <v>7.2007759308952794E-5</v>
      </c>
      <c r="FC121" s="419">
        <v>4.68955915210768E-3</v>
      </c>
      <c r="FD121" s="420">
        <v>0</v>
      </c>
      <c r="FE121" s="419">
        <v>7.5734680616585705E-4</v>
      </c>
      <c r="FF121" s="419">
        <v>0</v>
      </c>
      <c r="FG121" s="417">
        <v>3.4531922973228499</v>
      </c>
      <c r="FH121" s="419">
        <v>0.94728817608148097</v>
      </c>
      <c r="FI121" s="419">
        <v>3.7039937838699702E-2</v>
      </c>
      <c r="FJ121" s="420">
        <v>1.1486251395828199E-2</v>
      </c>
      <c r="FK121" s="419">
        <v>1.17955793595898E-4</v>
      </c>
      <c r="FL121" s="419">
        <v>1.1486251395828199E-2</v>
      </c>
      <c r="FM121" s="420">
        <v>6.02717981405011E-3</v>
      </c>
      <c r="FN121" s="419">
        <v>4.84738310610177E-5</v>
      </c>
      <c r="FO121" s="419">
        <v>6.02717981405011E-3</v>
      </c>
      <c r="FP121" s="420">
        <v>0</v>
      </c>
      <c r="FQ121" s="419">
        <v>0</v>
      </c>
      <c r="FR121" s="419">
        <v>0</v>
      </c>
    </row>
    <row r="122" spans="2:174">
      <c r="B122" s="73" t="s">
        <v>17</v>
      </c>
      <c r="C122" s="73" t="s">
        <v>51</v>
      </c>
      <c r="D122" s="143" t="s">
        <v>1020</v>
      </c>
      <c r="E122" s="143">
        <v>43.3</v>
      </c>
      <c r="F122" s="73">
        <v>73.7</v>
      </c>
      <c r="G122" s="397" t="s">
        <v>315</v>
      </c>
      <c r="H122" s="73" t="s">
        <v>13</v>
      </c>
      <c r="I122" s="416" t="s">
        <v>1185</v>
      </c>
      <c r="J122" s="416">
        <v>4</v>
      </c>
      <c r="K122" s="416" t="s">
        <v>1163</v>
      </c>
      <c r="L122" s="416" t="s">
        <v>1160</v>
      </c>
      <c r="M122" s="421" t="s">
        <v>32</v>
      </c>
      <c r="N122" s="73">
        <v>0.9</v>
      </c>
      <c r="P122" s="417">
        <v>5.4821340239376903</v>
      </c>
      <c r="Q122" s="418">
        <v>2.0694590426600699</v>
      </c>
      <c r="R122" s="418">
        <v>0.18688372958814101</v>
      </c>
      <c r="S122" s="417">
        <v>5.15294478245508</v>
      </c>
      <c r="T122" s="418">
        <v>6.8037038424945999</v>
      </c>
      <c r="U122" s="418">
        <v>2.6341724659455799</v>
      </c>
      <c r="V122" s="417">
        <v>39826.951727043197</v>
      </c>
      <c r="W122" s="418">
        <v>5759.3083646237501</v>
      </c>
      <c r="X122" s="418">
        <v>1.0502952823926199</v>
      </c>
      <c r="Y122" s="417">
        <v>397.82548513264499</v>
      </c>
      <c r="Z122" s="418">
        <v>308.36146906861597</v>
      </c>
      <c r="AA122" s="418">
        <v>2.4896615018047399</v>
      </c>
      <c r="AB122" s="417">
        <v>154185.47048149601</v>
      </c>
      <c r="AC122" s="419">
        <v>12473.750538808999</v>
      </c>
      <c r="AD122" s="419">
        <v>3.77472319162848</v>
      </c>
      <c r="AE122" s="417">
        <v>255672.47378925901</v>
      </c>
      <c r="AF122" s="419">
        <v>16070.1226410404</v>
      </c>
      <c r="AG122" s="419">
        <v>2450.4918898666401</v>
      </c>
      <c r="AH122" s="417">
        <v>50.1445915520667</v>
      </c>
      <c r="AI122" s="419">
        <v>18.906014884483401</v>
      </c>
      <c r="AJ122" s="419">
        <v>8.7643226972068398</v>
      </c>
      <c r="AK122" s="417">
        <v>566.66330410771604</v>
      </c>
      <c r="AL122" s="419">
        <v>170.39730818897701</v>
      </c>
      <c r="AM122" s="419">
        <v>84.659391000787295</v>
      </c>
      <c r="AN122" s="420">
        <v>181.84177458957501</v>
      </c>
      <c r="AO122" s="419">
        <v>201.36579516569401</v>
      </c>
      <c r="AP122" s="419">
        <v>181.84177458957501</v>
      </c>
      <c r="AQ122" s="417">
        <v>3696.3533891831198</v>
      </c>
      <c r="AR122" s="419">
        <v>605.50766817643796</v>
      </c>
      <c r="AS122" s="419">
        <v>2.6087751519125</v>
      </c>
      <c r="AT122" s="417">
        <v>73828.3519869593</v>
      </c>
      <c r="AU122" s="419">
        <v>7325.0318685758903</v>
      </c>
      <c r="AV122" s="419">
        <v>135.68472748455</v>
      </c>
      <c r="AW122" s="417">
        <v>2.6300742682940701</v>
      </c>
      <c r="AX122" s="419">
        <v>0.75955525673283397</v>
      </c>
      <c r="AY122" s="419">
        <v>0.481250588939655</v>
      </c>
      <c r="AZ122" s="417">
        <v>289.590646194111</v>
      </c>
      <c r="BA122" s="419">
        <v>85.555699812141796</v>
      </c>
      <c r="BB122" s="419">
        <v>1.9314010870327001</v>
      </c>
      <c r="BC122" s="417">
        <v>0.52245558966056904</v>
      </c>
      <c r="BD122" s="419">
        <v>0.65249338301478099</v>
      </c>
      <c r="BE122" s="419">
        <v>0.47481182905105601</v>
      </c>
      <c r="BF122" s="420">
        <v>14.4306152270051</v>
      </c>
      <c r="BG122" s="419">
        <v>21.034704921270301</v>
      </c>
      <c r="BH122" s="419">
        <v>14.4306152270051</v>
      </c>
      <c r="BI122" s="417">
        <v>30.033170886882001</v>
      </c>
      <c r="BJ122" s="419">
        <v>18.1768288477734</v>
      </c>
      <c r="BK122" s="419">
        <v>0.48334195125899299</v>
      </c>
      <c r="BL122" s="417">
        <v>3365.4053004758098</v>
      </c>
      <c r="BM122" s="419">
        <v>1106.7266544829099</v>
      </c>
      <c r="BN122" s="419">
        <v>4.4517295301684801</v>
      </c>
      <c r="BO122" s="417">
        <v>2592.3221131115602</v>
      </c>
      <c r="BP122" s="419">
        <v>974.21867268555695</v>
      </c>
      <c r="BQ122" s="419">
        <v>5.4426585953421602</v>
      </c>
      <c r="BR122" s="417">
        <v>0.51704136108980003</v>
      </c>
      <c r="BS122" s="419">
        <v>0.49261892269469199</v>
      </c>
      <c r="BT122" s="419">
        <v>2.0337026694066101E-2</v>
      </c>
      <c r="BU122" s="420">
        <v>2.3843335611422001</v>
      </c>
      <c r="BV122" s="419">
        <v>3.46577212504386</v>
      </c>
      <c r="BW122" s="419">
        <v>2.3843335611422001</v>
      </c>
      <c r="BX122" s="417">
        <v>0.60970297093910497</v>
      </c>
      <c r="BY122" s="419">
        <v>0.352986855846812</v>
      </c>
      <c r="BZ122" s="419">
        <v>0.19811677873278399</v>
      </c>
      <c r="CA122" s="417">
        <v>6.4167717223332899</v>
      </c>
      <c r="CB122" s="419">
        <v>2.95580272194757</v>
      </c>
      <c r="CC122" s="419">
        <v>0.526116590726879</v>
      </c>
      <c r="CD122" s="417">
        <v>54.510312848464203</v>
      </c>
      <c r="CE122" s="419">
        <v>5.1182219103174802</v>
      </c>
      <c r="CF122" s="419">
        <v>4.55863736492369E-2</v>
      </c>
      <c r="CG122" s="417">
        <v>0.94766427439475498</v>
      </c>
      <c r="CH122" s="419">
        <v>0.72903720763673496</v>
      </c>
      <c r="CI122" s="419">
        <v>0.38403528545767801</v>
      </c>
      <c r="CJ122" s="420">
        <v>0.24916788448343599</v>
      </c>
      <c r="CK122" s="419">
        <v>0.33737399995047102</v>
      </c>
      <c r="CL122" s="419">
        <v>0.24916788448343599</v>
      </c>
      <c r="CM122" s="417">
        <v>0.27113055597536501</v>
      </c>
      <c r="CN122" s="419">
        <v>0.212028821733769</v>
      </c>
      <c r="CO122" s="419">
        <v>6.1788598332434302E-2</v>
      </c>
      <c r="CP122" s="417">
        <v>1139.0449899323301</v>
      </c>
      <c r="CQ122" s="419">
        <v>141.096906385376</v>
      </c>
      <c r="CR122" s="419">
        <v>5.5600880132318502E-2</v>
      </c>
      <c r="CS122" s="417">
        <v>0.36567127948301398</v>
      </c>
      <c r="CT122" s="419">
        <v>0.19912085024852999</v>
      </c>
      <c r="CU122" s="419">
        <v>1.9345027678949502E-2</v>
      </c>
      <c r="CV122" s="417">
        <v>5.4069184908385998E-2</v>
      </c>
      <c r="CW122" s="419">
        <v>9.4542066415258502E-2</v>
      </c>
      <c r="CX122" s="419">
        <v>2.5495051510347502E-2</v>
      </c>
      <c r="CY122" s="417">
        <v>5.1871208256619701E-3</v>
      </c>
      <c r="CZ122" s="419">
        <v>2.4934274596588601E-2</v>
      </c>
      <c r="DA122" s="419">
        <v>3.7911911318369101E-3</v>
      </c>
      <c r="DB122" s="417">
        <v>9.4470671152831698E-2</v>
      </c>
      <c r="DC122" s="419">
        <v>0.220565426134265</v>
      </c>
      <c r="DD122" s="419">
        <v>0</v>
      </c>
      <c r="DE122" s="417">
        <v>3.8295667677039298E-2</v>
      </c>
      <c r="DF122" s="419">
        <v>0.116900882805649</v>
      </c>
      <c r="DG122" s="419">
        <v>2.3395345831246899E-2</v>
      </c>
      <c r="DH122" s="420">
        <v>2.06560739344613E-2</v>
      </c>
      <c r="DI122" s="419">
        <v>6.4886351834153297E-2</v>
      </c>
      <c r="DJ122" s="419">
        <v>2.06560739344613E-2</v>
      </c>
      <c r="DK122" s="417">
        <v>551.21947544850002</v>
      </c>
      <c r="DL122" s="419">
        <v>74.657540175909702</v>
      </c>
      <c r="DM122" s="419">
        <v>3.3112354898125897E-2</v>
      </c>
      <c r="DN122" s="417">
        <v>7.3129139442236903</v>
      </c>
      <c r="DO122" s="419">
        <v>0.84849646641972398</v>
      </c>
      <c r="DP122" s="419">
        <v>0</v>
      </c>
      <c r="DQ122" s="417">
        <v>11.616530640028</v>
      </c>
      <c r="DR122" s="419">
        <v>1.60425837919478</v>
      </c>
      <c r="DS122" s="419">
        <v>5.5843046742505096E-3</v>
      </c>
      <c r="DT122" s="417">
        <v>1.13253345847217</v>
      </c>
      <c r="DU122" s="419">
        <v>0.26499145131080099</v>
      </c>
      <c r="DV122" s="419">
        <v>3.2438596985401901E-3</v>
      </c>
      <c r="DW122" s="417">
        <v>3.8989802616918499</v>
      </c>
      <c r="DX122" s="419">
        <v>0.985260322750379</v>
      </c>
      <c r="DY122" s="419">
        <v>2.6418705547327899E-2</v>
      </c>
      <c r="DZ122" s="417">
        <v>0.424649718511803</v>
      </c>
      <c r="EA122" s="419">
        <v>0.50466137930759003</v>
      </c>
      <c r="EB122" s="419">
        <v>0</v>
      </c>
      <c r="EC122" s="417">
        <v>3.02417619717452</v>
      </c>
      <c r="ED122" s="419">
        <v>0.61436772054244204</v>
      </c>
      <c r="EE122" s="419">
        <v>6.6081156913770402E-3</v>
      </c>
      <c r="EF122" s="417">
        <v>0.22015721927364401</v>
      </c>
      <c r="EG122" s="419">
        <v>0.34104267082447398</v>
      </c>
      <c r="EH122" s="419">
        <v>2.3645154684285401E-2</v>
      </c>
      <c r="EI122" s="417">
        <v>1.4918677295475699E-2</v>
      </c>
      <c r="EJ122" s="419">
        <v>3.0637711912056699E-2</v>
      </c>
      <c r="EK122" s="419">
        <v>6.1918529778684601E-3</v>
      </c>
      <c r="EL122" s="417">
        <v>8.1727209697866704E-2</v>
      </c>
      <c r="EM122" s="419">
        <v>0.12699926558935101</v>
      </c>
      <c r="EN122" s="419">
        <v>1.5281580795904999E-2</v>
      </c>
      <c r="EO122" s="417">
        <v>9.0961032515846207E-3</v>
      </c>
      <c r="EP122" s="419">
        <v>3.86452533653769E-2</v>
      </c>
      <c r="EQ122" s="419">
        <v>0</v>
      </c>
      <c r="ER122" s="417">
        <v>3.0906652404982901E-2</v>
      </c>
      <c r="ES122" s="419">
        <v>7.5195524058930902E-2</v>
      </c>
      <c r="ET122" s="419">
        <v>2.5621625821011199E-2</v>
      </c>
      <c r="EU122" s="420">
        <v>0</v>
      </c>
      <c r="EV122" s="419">
        <v>1.46510423727087E-2</v>
      </c>
      <c r="EW122" s="419">
        <v>1.8971638397726101E-3</v>
      </c>
      <c r="EX122" s="420">
        <v>0.02</v>
      </c>
      <c r="EY122" s="419">
        <v>7.9250354153555899E-2</v>
      </c>
      <c r="EZ122" s="419">
        <v>1.8786120300666599E-2</v>
      </c>
      <c r="FA122" s="420">
        <v>0</v>
      </c>
      <c r="FB122" s="419">
        <v>5.4850302600426702E-5</v>
      </c>
      <c r="FC122" s="419">
        <v>4.68955915210768E-3</v>
      </c>
      <c r="FD122" s="420">
        <v>0</v>
      </c>
      <c r="FE122" s="419">
        <v>6.0007973923659002E-4</v>
      </c>
      <c r="FF122" s="419">
        <v>0</v>
      </c>
      <c r="FG122" s="417">
        <v>3.3983146684992902</v>
      </c>
      <c r="FH122" s="419">
        <v>1.0663769655498001</v>
      </c>
      <c r="FI122" s="419">
        <v>3.7039937838699702E-2</v>
      </c>
      <c r="FJ122" s="420">
        <v>1.1486251395828199E-2</v>
      </c>
      <c r="FK122" s="419">
        <v>2.9819918220675101E-2</v>
      </c>
      <c r="FL122" s="419">
        <v>1.1486251395828199E-2</v>
      </c>
      <c r="FM122" s="420">
        <v>6.02717981405011E-3</v>
      </c>
      <c r="FN122" s="419">
        <v>3.7950586376768397E-5</v>
      </c>
      <c r="FO122" s="419">
        <v>6.02717981405011E-3</v>
      </c>
      <c r="FP122" s="420">
        <v>0</v>
      </c>
      <c r="FQ122" s="419">
        <v>0</v>
      </c>
      <c r="FR122" s="419">
        <v>0</v>
      </c>
    </row>
    <row r="123" spans="2:174">
      <c r="B123" s="73" t="s">
        <v>17</v>
      </c>
      <c r="C123" s="73" t="s">
        <v>51</v>
      </c>
      <c r="D123" s="143" t="s">
        <v>1020</v>
      </c>
      <c r="E123" s="73">
        <v>43.3</v>
      </c>
      <c r="F123" s="73">
        <v>73.7</v>
      </c>
      <c r="G123" s="397" t="s">
        <v>315</v>
      </c>
      <c r="H123" s="73" t="s">
        <v>13</v>
      </c>
      <c r="I123" s="416" t="s">
        <v>1186</v>
      </c>
      <c r="J123" s="416">
        <v>5</v>
      </c>
      <c r="K123" s="416" t="s">
        <v>1163</v>
      </c>
      <c r="L123" s="416" t="s">
        <v>1177</v>
      </c>
      <c r="M123" s="421" t="s">
        <v>32</v>
      </c>
      <c r="N123" s="73">
        <v>0.9</v>
      </c>
      <c r="P123" s="417">
        <v>4.1325126657295002</v>
      </c>
      <c r="Q123" s="418">
        <v>3.2345996683859002</v>
      </c>
      <c r="R123" s="418">
        <v>0.226736862980874</v>
      </c>
      <c r="S123" s="417">
        <v>4.9513361136682903</v>
      </c>
      <c r="T123" s="418">
        <v>19.731121727122702</v>
      </c>
      <c r="U123" s="418">
        <v>4.0475425746646998</v>
      </c>
      <c r="V123" s="417">
        <v>36592.173746732602</v>
      </c>
      <c r="W123" s="418">
        <v>2476.5814727850998</v>
      </c>
      <c r="X123" s="418">
        <v>1.6945445538595401</v>
      </c>
      <c r="Y123" s="417">
        <v>338.51085937915701</v>
      </c>
      <c r="Z123" s="418">
        <v>747.38789424911704</v>
      </c>
      <c r="AA123" s="418">
        <v>2.92319624163874</v>
      </c>
      <c r="AB123" s="417">
        <v>155144.97543938301</v>
      </c>
      <c r="AC123" s="419">
        <v>4824.1857680852399</v>
      </c>
      <c r="AD123" s="419">
        <v>4.12366131709003</v>
      </c>
      <c r="AE123" s="417">
        <v>256685.75119625201</v>
      </c>
      <c r="AF123" s="419">
        <v>4479.1807596299504</v>
      </c>
      <c r="AG123" s="419">
        <v>1577.3059188244899</v>
      </c>
      <c r="AH123" s="417">
        <v>35.9947335998529</v>
      </c>
      <c r="AI123" s="419">
        <v>50.745250268568803</v>
      </c>
      <c r="AJ123" s="419">
        <v>10.182699023130301</v>
      </c>
      <c r="AK123" s="417">
        <v>367.73438618955902</v>
      </c>
      <c r="AL123" s="419">
        <v>509.77042905725898</v>
      </c>
      <c r="AM123" s="419">
        <v>114.580630685858</v>
      </c>
      <c r="AN123" s="420">
        <v>209.433975731408</v>
      </c>
      <c r="AO123" s="419">
        <v>892.766088407908</v>
      </c>
      <c r="AP123" s="419">
        <v>209.433975731408</v>
      </c>
      <c r="AQ123" s="417">
        <v>3410.8382858681198</v>
      </c>
      <c r="AR123" s="419">
        <v>303.06285393458103</v>
      </c>
      <c r="AS123" s="419">
        <v>3.5075892131319599</v>
      </c>
      <c r="AT123" s="417">
        <v>74655.765932734401</v>
      </c>
      <c r="AU123" s="419">
        <v>6131.2888726655501</v>
      </c>
      <c r="AV123" s="419">
        <v>184.63777312261701</v>
      </c>
      <c r="AW123" s="417">
        <v>2.4378186303634801</v>
      </c>
      <c r="AX123" s="419">
        <v>3.4701362686744299</v>
      </c>
      <c r="AY123" s="419">
        <v>0.70598555076795599</v>
      </c>
      <c r="AZ123" s="417">
        <v>266.87859608586399</v>
      </c>
      <c r="BA123" s="419">
        <v>62.7053482089295</v>
      </c>
      <c r="BB123" s="419">
        <v>2.1361422464949702</v>
      </c>
      <c r="BC123" s="420">
        <v>0.732843109912792</v>
      </c>
      <c r="BD123" s="419">
        <v>3.1868280929094599</v>
      </c>
      <c r="BE123" s="419">
        <v>0.732843109912792</v>
      </c>
      <c r="BF123" s="420">
        <v>25.7345980876452</v>
      </c>
      <c r="BG123" s="419">
        <v>91.674443034254793</v>
      </c>
      <c r="BH123" s="419">
        <v>25.7345980876452</v>
      </c>
      <c r="BI123" s="417">
        <v>21.554963578362301</v>
      </c>
      <c r="BJ123" s="419">
        <v>39.760087518390897</v>
      </c>
      <c r="BK123" s="419">
        <v>0.67370893448673297</v>
      </c>
      <c r="BL123" s="417">
        <v>2774.3527108071498</v>
      </c>
      <c r="BM123" s="419">
        <v>2177.4296354456201</v>
      </c>
      <c r="BN123" s="419">
        <v>4.9414841726494201</v>
      </c>
      <c r="BO123" s="417">
        <v>2127.4222293200801</v>
      </c>
      <c r="BP123" s="419">
        <v>1699.9508487369701</v>
      </c>
      <c r="BQ123" s="419">
        <v>7.5155594789435103</v>
      </c>
      <c r="BR123" s="417">
        <v>0.42418255716094899</v>
      </c>
      <c r="BS123" s="419">
        <v>0.66733492410157003</v>
      </c>
      <c r="BT123" s="419">
        <v>2.8827129100685699E-2</v>
      </c>
      <c r="BU123" s="420">
        <v>3.5921764186290002</v>
      </c>
      <c r="BV123" s="419">
        <v>16.2072182380215</v>
      </c>
      <c r="BW123" s="419">
        <v>3.5921764186290002</v>
      </c>
      <c r="BX123" s="417">
        <v>0.49708226169416903</v>
      </c>
      <c r="BY123" s="419">
        <v>1.28177635318906</v>
      </c>
      <c r="BZ123" s="419">
        <v>0.213081457303222</v>
      </c>
      <c r="CA123" s="417">
        <v>7.1339694443094004</v>
      </c>
      <c r="CB123" s="419">
        <v>7.39354875510341</v>
      </c>
      <c r="CC123" s="419">
        <v>0.85076579489989301</v>
      </c>
      <c r="CD123" s="417">
        <v>54.5800473208893</v>
      </c>
      <c r="CE123" s="419">
        <v>8.8609763842895397</v>
      </c>
      <c r="CF123" s="419">
        <v>7.0785100622241595E-2</v>
      </c>
      <c r="CG123" s="417">
        <v>0.96590193561318705</v>
      </c>
      <c r="CH123" s="419">
        <v>2.36262242166277</v>
      </c>
      <c r="CI123" s="419">
        <v>0.53468710955546905</v>
      </c>
      <c r="CJ123" s="420">
        <v>0.336748984243116</v>
      </c>
      <c r="CK123" s="419">
        <v>1.40666193907179</v>
      </c>
      <c r="CL123" s="419">
        <v>0.336748984243116</v>
      </c>
      <c r="CM123" s="417">
        <v>0.32387606055385698</v>
      </c>
      <c r="CN123" s="419">
        <v>0.61366715865362897</v>
      </c>
      <c r="CO123" s="419">
        <v>8.1897906279488494E-2</v>
      </c>
      <c r="CP123" s="417">
        <v>1139.3139310609799</v>
      </c>
      <c r="CQ123" s="419">
        <v>132.32258697797499</v>
      </c>
      <c r="CR123" s="419">
        <v>9.9134663545828103E-2</v>
      </c>
      <c r="CS123" s="417">
        <v>0.340396920645128</v>
      </c>
      <c r="CT123" s="419">
        <v>0.39709937094650999</v>
      </c>
      <c r="CU123" s="419">
        <v>2.6609691235988601E-2</v>
      </c>
      <c r="CV123" s="417">
        <v>8.3655299952457601E-2</v>
      </c>
      <c r="CW123" s="419">
        <v>0.28014579246048998</v>
      </c>
      <c r="CX123" s="419">
        <v>4.1418513709267697E-2</v>
      </c>
      <c r="CY123" s="420">
        <v>3.23745107079935E-3</v>
      </c>
      <c r="CZ123" s="419">
        <v>3.5039248615856403E-2</v>
      </c>
      <c r="DA123" s="419">
        <v>3.23745107079935E-3</v>
      </c>
      <c r="DB123" s="417">
        <v>0.245395452619073</v>
      </c>
      <c r="DC123" s="419">
        <v>0.78497260594599005</v>
      </c>
      <c r="DD123" s="419">
        <v>4.8896918713000302E-2</v>
      </c>
      <c r="DE123" s="420">
        <v>3.9702545240516703E-2</v>
      </c>
      <c r="DF123" s="419">
        <v>0.24358387553668201</v>
      </c>
      <c r="DG123" s="419">
        <v>3.9702545240516703E-2</v>
      </c>
      <c r="DH123" s="420">
        <v>4.0632157353080199E-2</v>
      </c>
      <c r="DI123" s="419">
        <v>0.15293695216249101</v>
      </c>
      <c r="DJ123" s="419">
        <v>4.0632157353080199E-2</v>
      </c>
      <c r="DK123" s="417">
        <v>542.45133909925403</v>
      </c>
      <c r="DL123" s="419">
        <v>71.848518078802798</v>
      </c>
      <c r="DM123" s="419">
        <v>4.6072311244794301E-2</v>
      </c>
      <c r="DN123" s="417">
        <v>7.3576362980340297</v>
      </c>
      <c r="DO123" s="419">
        <v>1.8466863806943701</v>
      </c>
      <c r="DP123" s="419">
        <v>5.3384176539427296E-3</v>
      </c>
      <c r="DQ123" s="417">
        <v>11.111114315422499</v>
      </c>
      <c r="DR123" s="419">
        <v>2.3912759166509501</v>
      </c>
      <c r="DS123" s="419">
        <v>5.5236642792612098E-3</v>
      </c>
      <c r="DT123" s="417">
        <v>1.07431740481321</v>
      </c>
      <c r="DU123" s="419">
        <v>0.56228259178671702</v>
      </c>
      <c r="DV123" s="419">
        <v>4.4817177813226902E-3</v>
      </c>
      <c r="DW123" s="417">
        <v>3.4474020231485198</v>
      </c>
      <c r="DX123" s="419">
        <v>2.7172131065552998</v>
      </c>
      <c r="DY123" s="419">
        <v>2.5849765107495599E-2</v>
      </c>
      <c r="DZ123" s="417">
        <v>0.45621693229362698</v>
      </c>
      <c r="EA123" s="419">
        <v>0.99508490171553199</v>
      </c>
      <c r="EB123" s="419">
        <v>6.9693332445986897E-2</v>
      </c>
      <c r="EC123" s="417">
        <v>3.20010329529849</v>
      </c>
      <c r="ED123" s="419">
        <v>1.38664377716775</v>
      </c>
      <c r="EE123" s="419">
        <v>1.5593563756653E-2</v>
      </c>
      <c r="EF123" s="417">
        <v>0.212686049118326</v>
      </c>
      <c r="EG123" s="419">
        <v>0.77624041173840996</v>
      </c>
      <c r="EH123" s="419">
        <v>4.47414088407233E-2</v>
      </c>
      <c r="EI123" s="417">
        <v>2.32857615660754E-2</v>
      </c>
      <c r="EJ123" s="419">
        <v>8.8217768923417303E-2</v>
      </c>
      <c r="EK123" s="419">
        <v>5.6608479060149897E-3</v>
      </c>
      <c r="EL123" s="417">
        <v>8.70767349373818E-2</v>
      </c>
      <c r="EM123" s="419">
        <v>0.35126448310761299</v>
      </c>
      <c r="EN123" s="419">
        <v>2.00409198305052E-2</v>
      </c>
      <c r="EO123" s="417">
        <v>1.6118320953127201E-2</v>
      </c>
      <c r="EP123" s="419">
        <v>7.2064411524691702E-2</v>
      </c>
      <c r="EQ123" s="419">
        <v>5.2737668273633003E-3</v>
      </c>
      <c r="ER123" s="417">
        <v>3.10878682516997E-2</v>
      </c>
      <c r="ES123" s="419">
        <v>0.20811733636780699</v>
      </c>
      <c r="ET123" s="419">
        <v>0</v>
      </c>
      <c r="EU123" s="420">
        <v>0</v>
      </c>
      <c r="EV123" s="419">
        <v>1.2468274884063101E-4</v>
      </c>
      <c r="EW123" s="419">
        <v>3.7011841820372101E-3</v>
      </c>
      <c r="EX123" s="420">
        <v>1.66386353885122E-2</v>
      </c>
      <c r="EY123" s="419">
        <v>5.9837949164127198E-4</v>
      </c>
      <c r="EZ123" s="419">
        <v>1.66386353885122E-2</v>
      </c>
      <c r="FA123" s="420">
        <v>6.9049979326716998E-3</v>
      </c>
      <c r="FB123" s="419">
        <v>1.3707209631122499E-4</v>
      </c>
      <c r="FC123" s="419">
        <v>6.9049979326716998E-3</v>
      </c>
      <c r="FD123" s="420">
        <v>0</v>
      </c>
      <c r="FE123" s="419">
        <v>0</v>
      </c>
      <c r="FF123" s="419">
        <v>0</v>
      </c>
      <c r="FG123" s="417">
        <v>3.4213442376219199</v>
      </c>
      <c r="FH123" s="419">
        <v>2.2029941628912</v>
      </c>
      <c r="FI123" s="419">
        <v>4.7196918609913797E-2</v>
      </c>
      <c r="FJ123" s="420">
        <v>1.3733343796398701E-2</v>
      </c>
      <c r="FK123" s="419">
        <v>6.7817895090961004E-4</v>
      </c>
      <c r="FL123" s="419">
        <v>1.3733343796398701E-2</v>
      </c>
      <c r="FM123" s="420">
        <v>0</v>
      </c>
      <c r="FN123" s="419">
        <v>1.8852655929389199E-4</v>
      </c>
      <c r="FO123" s="419">
        <v>0</v>
      </c>
      <c r="FP123" s="420">
        <v>8.3502413452623495E-3</v>
      </c>
      <c r="FQ123" s="419">
        <v>1.9169552048905E-4</v>
      </c>
      <c r="FR123" s="419">
        <v>8.3502413452623495E-3</v>
      </c>
    </row>
    <row r="124" spans="2:174">
      <c r="B124" s="73" t="s">
        <v>17</v>
      </c>
      <c r="C124" s="73" t="s">
        <v>51</v>
      </c>
      <c r="D124" s="143" t="s">
        <v>1020</v>
      </c>
      <c r="E124" s="143">
        <v>43.3</v>
      </c>
      <c r="F124" s="73">
        <v>73.7</v>
      </c>
      <c r="G124" s="397" t="s">
        <v>315</v>
      </c>
      <c r="H124" s="73" t="s">
        <v>13</v>
      </c>
      <c r="I124" s="416" t="s">
        <v>1187</v>
      </c>
      <c r="J124" s="416">
        <v>6</v>
      </c>
      <c r="K124" s="416" t="s">
        <v>1163</v>
      </c>
      <c r="L124" s="416" t="s">
        <v>1177</v>
      </c>
      <c r="M124" s="416" t="s">
        <v>12</v>
      </c>
      <c r="N124" s="73">
        <v>0.9</v>
      </c>
      <c r="P124" s="417">
        <v>5.9274826772678804</v>
      </c>
      <c r="Q124" s="418">
        <v>10.171566203659699</v>
      </c>
      <c r="R124" s="418">
        <v>0.26370559721416897</v>
      </c>
      <c r="S124" s="420">
        <v>3.6559941331055699</v>
      </c>
      <c r="T124" s="418">
        <v>20.180769258113099</v>
      </c>
      <c r="U124" s="418">
        <v>3.6559941331055699</v>
      </c>
      <c r="V124" s="417">
        <v>35631.769109711298</v>
      </c>
      <c r="W124" s="418">
        <v>3418.3599215547601</v>
      </c>
      <c r="X124" s="418">
        <v>1.69977954327418</v>
      </c>
      <c r="Y124" s="417">
        <v>4005.04145390241</v>
      </c>
      <c r="Z124" s="418">
        <v>7927.4567601640001</v>
      </c>
      <c r="AA124" s="418">
        <v>3.26702542038191</v>
      </c>
      <c r="AB124" s="417">
        <v>154420.232518809</v>
      </c>
      <c r="AC124" s="419">
        <v>6406.9237213534798</v>
      </c>
      <c r="AD124" s="419">
        <v>4.8332865098444202</v>
      </c>
      <c r="AE124" s="417">
        <v>251161.576296666</v>
      </c>
      <c r="AF124" s="419">
        <v>8019.7937720180798</v>
      </c>
      <c r="AG124" s="419">
        <v>614.78644186363897</v>
      </c>
      <c r="AH124" s="417">
        <v>42.285909064414497</v>
      </c>
      <c r="AI124" s="419">
        <v>52.196492875080096</v>
      </c>
      <c r="AJ124" s="419">
        <v>12.544881020295801</v>
      </c>
      <c r="AK124" s="417">
        <v>274.22040011207099</v>
      </c>
      <c r="AL124" s="419">
        <v>497.93765156653302</v>
      </c>
      <c r="AM124" s="419">
        <v>107.873937998535</v>
      </c>
      <c r="AN124" s="420">
        <v>247.29510896292601</v>
      </c>
      <c r="AO124" s="419">
        <v>1044.61488831722</v>
      </c>
      <c r="AP124" s="419">
        <v>247.29510896292601</v>
      </c>
      <c r="AQ124" s="417">
        <v>3254.6673784458198</v>
      </c>
      <c r="AR124" s="419">
        <v>577.12687294550699</v>
      </c>
      <c r="AS124" s="419">
        <v>4.1692467004178102</v>
      </c>
      <c r="AT124" s="417">
        <v>74143.382476269195</v>
      </c>
      <c r="AU124" s="419">
        <v>10952.8464440895</v>
      </c>
      <c r="AV124" s="419">
        <v>168.704851894896</v>
      </c>
      <c r="AW124" s="417">
        <v>2.5342921217341101</v>
      </c>
      <c r="AX124" s="419">
        <v>3.0775981362965301</v>
      </c>
      <c r="AY124" s="419">
        <v>0.73089031847663799</v>
      </c>
      <c r="AZ124" s="417">
        <v>228.34845853620101</v>
      </c>
      <c r="BA124" s="419">
        <v>75.585215434671497</v>
      </c>
      <c r="BB124" s="419">
        <v>2.4059266848501601</v>
      </c>
      <c r="BC124" s="420">
        <v>0.65365370129877498</v>
      </c>
      <c r="BD124" s="419">
        <v>2.8947004911581899</v>
      </c>
      <c r="BE124" s="419">
        <v>0.65365370129877498</v>
      </c>
      <c r="BF124" s="420">
        <v>20.7583809377651</v>
      </c>
      <c r="BG124" s="419">
        <v>83.915121173353498</v>
      </c>
      <c r="BH124" s="419">
        <v>20.7583809377651</v>
      </c>
      <c r="BI124" s="417">
        <v>168.28670749555999</v>
      </c>
      <c r="BJ124" s="419">
        <v>312.30744833313702</v>
      </c>
      <c r="BK124" s="419">
        <v>0.80826342071229695</v>
      </c>
      <c r="BL124" s="417">
        <v>12917.3492465735</v>
      </c>
      <c r="BM124" s="419">
        <v>18399.134253397599</v>
      </c>
      <c r="BN124" s="419">
        <v>7.8480775727699896</v>
      </c>
      <c r="BO124" s="417">
        <v>9643.0085291560008</v>
      </c>
      <c r="BP124" s="419">
        <v>13639.137409745201</v>
      </c>
      <c r="BQ124" s="419">
        <v>8.1594555720445108</v>
      </c>
      <c r="BR124" s="417">
        <v>1.34061008913661</v>
      </c>
      <c r="BS124" s="419">
        <v>1.95289526040345</v>
      </c>
      <c r="BT124" s="419">
        <v>2.21174489265069E-2</v>
      </c>
      <c r="BU124" s="420">
        <v>6.7230128010130903</v>
      </c>
      <c r="BV124" s="419">
        <v>15.372261092783701</v>
      </c>
      <c r="BW124" s="419">
        <v>6.7230128010130903</v>
      </c>
      <c r="BX124" s="417">
        <v>0.727306974673401</v>
      </c>
      <c r="BY124" s="419">
        <v>1.3955017839038499</v>
      </c>
      <c r="BZ124" s="419">
        <v>0.21036416704803901</v>
      </c>
      <c r="CA124" s="417">
        <v>11.7313867313018</v>
      </c>
      <c r="CB124" s="419">
        <v>8.5806422035641692</v>
      </c>
      <c r="CC124" s="419">
        <v>0.83039810905054701</v>
      </c>
      <c r="CD124" s="417">
        <v>53.497891654301398</v>
      </c>
      <c r="CE124" s="419">
        <v>12.6013779038375</v>
      </c>
      <c r="CF124" s="419">
        <v>6.52991549455752E-2</v>
      </c>
      <c r="CG124" s="417">
        <v>0.91155254972081701</v>
      </c>
      <c r="CH124" s="419">
        <v>2.3090070145740098</v>
      </c>
      <c r="CI124" s="419">
        <v>0.55580878181284998</v>
      </c>
      <c r="CJ124" s="420">
        <v>0.27842615691182698</v>
      </c>
      <c r="CK124" s="419">
        <v>1.41260124267485</v>
      </c>
      <c r="CL124" s="419">
        <v>0.27842615691182698</v>
      </c>
      <c r="CM124" s="417">
        <v>0.33412508171502098</v>
      </c>
      <c r="CN124" s="419">
        <v>0.62446795393127097</v>
      </c>
      <c r="CO124" s="419">
        <v>7.5128950287638593E-2</v>
      </c>
      <c r="CP124" s="417">
        <v>1124.5297239787301</v>
      </c>
      <c r="CQ124" s="419">
        <v>227.33739531859399</v>
      </c>
      <c r="CR124" s="419">
        <v>7.5439037968363806E-2</v>
      </c>
      <c r="CS124" s="417">
        <v>0.36438835306003597</v>
      </c>
      <c r="CT124" s="419">
        <v>0.42195291594997097</v>
      </c>
      <c r="CU124" s="419">
        <v>3.02354084772102E-2</v>
      </c>
      <c r="CV124" s="417">
        <v>4.0119674488337601E-2</v>
      </c>
      <c r="CW124" s="419">
        <v>0.21584805251379999</v>
      </c>
      <c r="CX124" s="419">
        <v>3.3309584363339799E-2</v>
      </c>
      <c r="CY124" s="420">
        <v>3.23745107079935E-3</v>
      </c>
      <c r="CZ124" s="419">
        <v>2.5267389684851399E-4</v>
      </c>
      <c r="DA124" s="419">
        <v>3.23745107079935E-3</v>
      </c>
      <c r="DB124" s="417">
        <v>0.30761295499310598</v>
      </c>
      <c r="DC124" s="419">
        <v>0.91326839422369999</v>
      </c>
      <c r="DD124" s="419">
        <v>6.3299323863673901E-2</v>
      </c>
      <c r="DE124" s="417">
        <v>3.7575762484749302E-2</v>
      </c>
      <c r="DF124" s="419">
        <v>0.242684534871483</v>
      </c>
      <c r="DG124" s="419">
        <v>3.5657705789581502E-2</v>
      </c>
      <c r="DH124" s="420">
        <v>3.14985610973499E-2</v>
      </c>
      <c r="DI124" s="419">
        <v>0.14807247261329601</v>
      </c>
      <c r="DJ124" s="419">
        <v>3.14985610973499E-2</v>
      </c>
      <c r="DK124" s="417">
        <v>514.81387166672198</v>
      </c>
      <c r="DL124" s="419">
        <v>120.11758009649201</v>
      </c>
      <c r="DM124" s="419">
        <v>0.121504526911283</v>
      </c>
      <c r="DN124" s="417">
        <v>7.5124254077999097</v>
      </c>
      <c r="DO124" s="419">
        <v>2.3662367654368501</v>
      </c>
      <c r="DP124" s="419">
        <v>5.39909992774817E-3</v>
      </c>
      <c r="DQ124" s="417">
        <v>11.060492187659399</v>
      </c>
      <c r="DR124" s="419">
        <v>2.9951114761581699</v>
      </c>
      <c r="DS124" s="419">
        <v>0</v>
      </c>
      <c r="DT124" s="417">
        <v>1.0441830498228999</v>
      </c>
      <c r="DU124" s="419">
        <v>0.589222294222839</v>
      </c>
      <c r="DV124" s="419">
        <v>4.6015856426262196E-3</v>
      </c>
      <c r="DW124" s="417">
        <v>3.50784915751741</v>
      </c>
      <c r="DX124" s="419">
        <v>2.2828722028778001</v>
      </c>
      <c r="DY124" s="419">
        <v>2.6504281806945699E-2</v>
      </c>
      <c r="DZ124" s="417">
        <v>0.28309774068329502</v>
      </c>
      <c r="EA124" s="419">
        <v>0.84082062649128197</v>
      </c>
      <c r="EB124" s="419">
        <v>0</v>
      </c>
      <c r="EC124" s="417">
        <v>3.1689384359554702</v>
      </c>
      <c r="ED124" s="419">
        <v>1.6019133118793301</v>
      </c>
      <c r="EE124" s="419">
        <v>1.31205855476996E-2</v>
      </c>
      <c r="EF124" s="417">
        <v>0.188440131207223</v>
      </c>
      <c r="EG124" s="419">
        <v>0.57919596007517204</v>
      </c>
      <c r="EH124" s="419">
        <v>3.00628205786772E-2</v>
      </c>
      <c r="EI124" s="417">
        <v>1.41481144173984E-2</v>
      </c>
      <c r="EJ124" s="419">
        <v>6.3677600190690006E-2</v>
      </c>
      <c r="EK124" s="419">
        <v>4.8032370837925399E-3</v>
      </c>
      <c r="EL124" s="417">
        <v>8.1087732690995395E-2</v>
      </c>
      <c r="EM124" s="419">
        <v>0.34544199179857599</v>
      </c>
      <c r="EN124" s="419">
        <v>3.29413739887204E-2</v>
      </c>
      <c r="EO124" s="417">
        <v>1.18819446420961E-2</v>
      </c>
      <c r="EP124" s="419">
        <v>6.3780717484801602E-2</v>
      </c>
      <c r="EQ124" s="419">
        <v>0</v>
      </c>
      <c r="ER124" s="420">
        <v>7.6464713591221402E-3</v>
      </c>
      <c r="ES124" s="419">
        <v>0</v>
      </c>
      <c r="ET124" s="419">
        <v>7.6464713591221402E-3</v>
      </c>
      <c r="EU124" s="420">
        <v>1.08485360229403E-2</v>
      </c>
      <c r="EV124" s="419">
        <v>2.39249758978021E-4</v>
      </c>
      <c r="EW124" s="419">
        <v>1.08485360229403E-2</v>
      </c>
      <c r="EX124" s="420">
        <v>3.5407162321300402E-2</v>
      </c>
      <c r="EY124" s="419">
        <v>0.14144397425392499</v>
      </c>
      <c r="EZ124" s="419">
        <v>3.5407162321300402E-2</v>
      </c>
      <c r="FA124" s="420">
        <v>0</v>
      </c>
      <c r="FB124" s="419">
        <v>7.41976989239468E-4</v>
      </c>
      <c r="FC124" s="419">
        <v>0</v>
      </c>
      <c r="FD124" s="420">
        <v>0</v>
      </c>
      <c r="FE124" s="419">
        <v>0</v>
      </c>
      <c r="FF124" s="419">
        <v>0</v>
      </c>
      <c r="FG124" s="417">
        <v>3.2425284841109598</v>
      </c>
      <c r="FH124" s="419">
        <v>2.14721679144195</v>
      </c>
      <c r="FI124" s="419">
        <v>5.2575935805492802E-2</v>
      </c>
      <c r="FJ124" s="420">
        <v>-3.6560362290629701E-3</v>
      </c>
      <c r="FK124" s="419">
        <v>6.8461502770898505E-2</v>
      </c>
      <c r="FL124" s="419">
        <v>-3.6560362290629701E-3</v>
      </c>
      <c r="FM124" s="420">
        <v>0</v>
      </c>
      <c r="FN124" s="419">
        <v>0</v>
      </c>
      <c r="FO124" s="419">
        <v>0</v>
      </c>
      <c r="FP124" s="420">
        <v>0</v>
      </c>
      <c r="FQ124" s="419">
        <v>3.6730364745950997E-4</v>
      </c>
      <c r="FR124" s="419">
        <v>0</v>
      </c>
    </row>
    <row r="125" spans="2:174">
      <c r="B125" s="73" t="s">
        <v>17</v>
      </c>
      <c r="C125" s="73" t="s">
        <v>51</v>
      </c>
      <c r="D125" s="143" t="s">
        <v>1020</v>
      </c>
      <c r="E125" s="73">
        <v>43.3</v>
      </c>
      <c r="F125" s="73">
        <v>73.7</v>
      </c>
      <c r="G125" s="397" t="s">
        <v>315</v>
      </c>
      <c r="H125" s="73" t="s">
        <v>13</v>
      </c>
      <c r="I125" s="416" t="s">
        <v>1188</v>
      </c>
      <c r="J125" s="416">
        <v>7</v>
      </c>
      <c r="K125" s="416" t="s">
        <v>1159</v>
      </c>
      <c r="L125" s="416" t="s">
        <v>1160</v>
      </c>
      <c r="M125" s="421" t="s">
        <v>32</v>
      </c>
      <c r="N125" s="73">
        <v>0.9</v>
      </c>
      <c r="P125" s="417">
        <v>4.5425785300326798</v>
      </c>
      <c r="Q125" s="418">
        <v>2.1240079307039399</v>
      </c>
      <c r="R125" s="418">
        <v>7.1982733977163996E-2</v>
      </c>
      <c r="S125" s="417">
        <v>5.5582390460076496</v>
      </c>
      <c r="T125" s="418">
        <v>8.2554204923902397</v>
      </c>
      <c r="U125" s="418">
        <v>1.1688634622104099</v>
      </c>
      <c r="V125" s="417">
        <v>39988.703514381603</v>
      </c>
      <c r="W125" s="418">
        <v>4375.3886067434296</v>
      </c>
      <c r="X125" s="418">
        <v>0.42351379584161603</v>
      </c>
      <c r="Y125" s="417">
        <v>782.05743182852405</v>
      </c>
      <c r="Z125" s="418">
        <v>1401.4379012530301</v>
      </c>
      <c r="AA125" s="418">
        <v>1.0602232811055801</v>
      </c>
      <c r="AB125" s="417">
        <v>155700.09493502401</v>
      </c>
      <c r="AC125" s="419">
        <v>8489.71486091529</v>
      </c>
      <c r="AD125" s="419">
        <v>2.5614143043573101</v>
      </c>
      <c r="AE125" s="417">
        <v>252983.20642077201</v>
      </c>
      <c r="AF125" s="419">
        <v>9730.6383297945304</v>
      </c>
      <c r="AG125" s="419">
        <v>550.57809379185903</v>
      </c>
      <c r="AH125" s="417">
        <v>40.390590376818302</v>
      </c>
      <c r="AI125" s="419">
        <v>19.545585299689598</v>
      </c>
      <c r="AJ125" s="419">
        <v>3.0235791126170599</v>
      </c>
      <c r="AK125" s="417">
        <v>604.78009261468503</v>
      </c>
      <c r="AL125" s="419">
        <v>266.91169157664098</v>
      </c>
      <c r="AM125" s="419">
        <v>40.075026862748601</v>
      </c>
      <c r="AN125" s="417">
        <v>241.88504836188099</v>
      </c>
      <c r="AO125" s="419">
        <v>358.28379816882898</v>
      </c>
      <c r="AP125" s="419">
        <v>61.819611736531201</v>
      </c>
      <c r="AQ125" s="417">
        <v>3717.57604028678</v>
      </c>
      <c r="AR125" s="419">
        <v>862.58003363524404</v>
      </c>
      <c r="AS125" s="419">
        <v>1.27313483463365</v>
      </c>
      <c r="AT125" s="417">
        <v>74569.913145265702</v>
      </c>
      <c r="AU125" s="419">
        <v>7126.1973087342503</v>
      </c>
      <c r="AV125" s="419">
        <v>52.665083494126598</v>
      </c>
      <c r="AW125" s="417">
        <v>2.6474786019305498</v>
      </c>
      <c r="AX125" s="419">
        <v>1.3687898817126101</v>
      </c>
      <c r="AY125" s="419">
        <v>0.248709329312157</v>
      </c>
      <c r="AZ125" s="417">
        <v>299.93316475131502</v>
      </c>
      <c r="BA125" s="419">
        <v>61.976581718550797</v>
      </c>
      <c r="BB125" s="419">
        <v>0.73211753618808995</v>
      </c>
      <c r="BC125" s="417">
        <v>0.54499265836104904</v>
      </c>
      <c r="BD125" s="419">
        <v>0.99296238257778602</v>
      </c>
      <c r="BE125" s="419">
        <v>0.20408190116819599</v>
      </c>
      <c r="BF125" s="420">
        <v>10.2807060459801</v>
      </c>
      <c r="BG125" s="419">
        <v>38.282336560012801</v>
      </c>
      <c r="BH125" s="419">
        <v>10.2807060459801</v>
      </c>
      <c r="BI125" s="417">
        <v>53.594957561029801</v>
      </c>
      <c r="BJ125" s="419">
        <v>88.982274088039802</v>
      </c>
      <c r="BK125" s="419">
        <v>0.28247708790347897</v>
      </c>
      <c r="BL125" s="417">
        <v>3973.06187036551</v>
      </c>
      <c r="BM125" s="419">
        <v>3399.7665770200401</v>
      </c>
      <c r="BN125" s="419">
        <v>2.31073278196989</v>
      </c>
      <c r="BO125" s="417">
        <v>2973.8738530312198</v>
      </c>
      <c r="BP125" s="419">
        <v>2578.3480006882701</v>
      </c>
      <c r="BQ125" s="419">
        <v>2.6097224626745099</v>
      </c>
      <c r="BR125" s="417">
        <v>0.30027965389475703</v>
      </c>
      <c r="BS125" s="419">
        <v>0.33005321664754</v>
      </c>
      <c r="BT125" s="419">
        <v>8.9314105376559604E-3</v>
      </c>
      <c r="BU125" s="420">
        <v>1.15183903656464</v>
      </c>
      <c r="BV125" s="419">
        <v>5.3029222407365797</v>
      </c>
      <c r="BW125" s="419">
        <v>1.15183903656464</v>
      </c>
      <c r="BX125" s="417">
        <v>0.63909355452143402</v>
      </c>
      <c r="BY125" s="419">
        <v>0.63100537305883797</v>
      </c>
      <c r="BZ125" s="419">
        <v>6.5862679504412505E-2</v>
      </c>
      <c r="CA125" s="417">
        <v>5.6895263996523804</v>
      </c>
      <c r="CB125" s="419">
        <v>3.7501429558492401</v>
      </c>
      <c r="CC125" s="419">
        <v>0.276930549066355</v>
      </c>
      <c r="CD125" s="417">
        <v>52.755367190938401</v>
      </c>
      <c r="CE125" s="419">
        <v>9.0585317186364307</v>
      </c>
      <c r="CF125" s="419">
        <v>1.6011678244792601E-2</v>
      </c>
      <c r="CG125" s="417">
        <v>1.0094744487148499</v>
      </c>
      <c r="CH125" s="419">
        <v>1.26572591744935</v>
      </c>
      <c r="CI125" s="419">
        <v>0.154882240361983</v>
      </c>
      <c r="CJ125" s="420">
        <v>0.102578751764774</v>
      </c>
      <c r="CK125" s="419">
        <v>0.37401192377009401</v>
      </c>
      <c r="CL125" s="419">
        <v>0.102578751764774</v>
      </c>
      <c r="CM125" s="417">
        <v>0.30059441846260399</v>
      </c>
      <c r="CN125" s="419">
        <v>0.41179008424288899</v>
      </c>
      <c r="CO125" s="419">
        <v>1.8106883936280498E-2</v>
      </c>
      <c r="CP125" s="417">
        <v>1223.4899555110901</v>
      </c>
      <c r="CQ125" s="419">
        <v>173.28398892483199</v>
      </c>
      <c r="CR125" s="419">
        <v>2.3798509653996901E-2</v>
      </c>
      <c r="CS125" s="417">
        <v>0.43217607389892698</v>
      </c>
      <c r="CT125" s="419">
        <v>0.268764961504253</v>
      </c>
      <c r="CU125" s="419">
        <v>6.9894504883566601E-3</v>
      </c>
      <c r="CV125" s="417">
        <v>0.121078490580093</v>
      </c>
      <c r="CW125" s="419">
        <v>0.214512348521814</v>
      </c>
      <c r="CX125" s="419">
        <v>2.90938832389501E-2</v>
      </c>
      <c r="CY125" s="417">
        <v>8.5226449182313896E-3</v>
      </c>
      <c r="CZ125" s="419">
        <v>2.89220133273843E-2</v>
      </c>
      <c r="DA125" s="419">
        <v>2.5030689382359501E-3</v>
      </c>
      <c r="DB125" s="417">
        <v>3.8697655805403401E-2</v>
      </c>
      <c r="DC125" s="419">
        <v>0.15817853599721199</v>
      </c>
      <c r="DD125" s="419">
        <v>1.7235238381951599E-2</v>
      </c>
      <c r="DE125" s="417">
        <v>3.9200101399369899E-2</v>
      </c>
      <c r="DF125" s="419">
        <v>0.117628337623314</v>
      </c>
      <c r="DG125" s="419">
        <v>1.52944341463333E-2</v>
      </c>
      <c r="DH125" s="420">
        <v>1.1362664500195199E-2</v>
      </c>
      <c r="DI125" s="419">
        <v>5.9856687248988502E-2</v>
      </c>
      <c r="DJ125" s="419">
        <v>1.1362664500195199E-2</v>
      </c>
      <c r="DK125" s="417">
        <v>461.89979994103601</v>
      </c>
      <c r="DL125" s="419">
        <v>105.670473180759</v>
      </c>
      <c r="DM125" s="419">
        <v>1.25941432717442E-2</v>
      </c>
      <c r="DN125" s="417">
        <v>7.7776930455933204</v>
      </c>
      <c r="DO125" s="419">
        <v>1.48121794022565</v>
      </c>
      <c r="DP125" s="419">
        <v>2.0398956742180602E-3</v>
      </c>
      <c r="DQ125" s="417">
        <v>12.383033667141</v>
      </c>
      <c r="DR125" s="419">
        <v>2.14033844602432</v>
      </c>
      <c r="DS125" s="419">
        <v>3.6442296579304199E-3</v>
      </c>
      <c r="DT125" s="417">
        <v>1.1896689181388</v>
      </c>
      <c r="DU125" s="419">
        <v>0.39404896043854498</v>
      </c>
      <c r="DV125" s="419">
        <v>2.1039300141622299E-3</v>
      </c>
      <c r="DW125" s="417">
        <v>3.9555848358014698</v>
      </c>
      <c r="DX125" s="419">
        <v>1.76718716539495</v>
      </c>
      <c r="DY125" s="419">
        <v>7.2135059460119999E-3</v>
      </c>
      <c r="DZ125" s="417">
        <v>0.45087769998186999</v>
      </c>
      <c r="EA125" s="419">
        <v>0.55431279929336497</v>
      </c>
      <c r="EB125" s="419">
        <v>9.0129102019321297E-3</v>
      </c>
      <c r="EC125" s="417">
        <v>2.9538078298463799</v>
      </c>
      <c r="ED125" s="419">
        <v>0.77006919802426799</v>
      </c>
      <c r="EE125" s="419">
        <v>0</v>
      </c>
      <c r="EF125" s="417">
        <v>0.298712231702635</v>
      </c>
      <c r="EG125" s="419">
        <v>0.41708379031807402</v>
      </c>
      <c r="EH125" s="419">
        <v>0</v>
      </c>
      <c r="EI125" s="417">
        <v>2.57539954197861E-2</v>
      </c>
      <c r="EJ125" s="419">
        <v>4.6746211269313602E-2</v>
      </c>
      <c r="EK125" s="419">
        <v>2.0244390087277601E-3</v>
      </c>
      <c r="EL125" s="417">
        <v>0.10185348561438801</v>
      </c>
      <c r="EM125" s="419">
        <v>0.24546996120119699</v>
      </c>
      <c r="EN125" s="419">
        <v>6.7660193045743604E-3</v>
      </c>
      <c r="EO125" s="417">
        <v>1.3889365088447301E-2</v>
      </c>
      <c r="EP125" s="419">
        <v>3.8019940464885001E-2</v>
      </c>
      <c r="EQ125" s="419">
        <v>0</v>
      </c>
      <c r="ER125" s="417">
        <v>1.9582647601279299E-2</v>
      </c>
      <c r="ES125" s="419">
        <v>7.5440705433559102E-2</v>
      </c>
      <c r="ET125" s="419">
        <v>0</v>
      </c>
      <c r="EU125" s="420">
        <v>0</v>
      </c>
      <c r="EV125" s="419">
        <v>8.6109535053237492E-3</v>
      </c>
      <c r="EW125" s="419">
        <v>0</v>
      </c>
      <c r="EX125" s="420">
        <v>0</v>
      </c>
      <c r="EY125" s="419">
        <v>7.9710579870858098E-2</v>
      </c>
      <c r="EZ125" s="419">
        <v>0</v>
      </c>
      <c r="FA125" s="420">
        <v>2.7806852864693302E-3</v>
      </c>
      <c r="FB125" s="419">
        <v>1.09486153656283E-2</v>
      </c>
      <c r="FC125" s="419">
        <v>2.7806852864693302E-3</v>
      </c>
      <c r="FD125" s="420">
        <v>1.0694158679819399E-2</v>
      </c>
      <c r="FE125" s="419">
        <v>4.7670116126043399E-4</v>
      </c>
      <c r="FF125" s="419">
        <v>1.0694158679819399E-2</v>
      </c>
      <c r="FG125" s="417">
        <v>4.9987160450218404</v>
      </c>
      <c r="FH125" s="419">
        <v>1.4869225760087099</v>
      </c>
      <c r="FI125" s="419">
        <v>1.4365764022609299E-2</v>
      </c>
      <c r="FJ125" s="420">
        <v>3.8748792280298701E-3</v>
      </c>
      <c r="FK125" s="419">
        <v>1.7120727585354399E-2</v>
      </c>
      <c r="FL125" s="419">
        <v>3.8748792280298701E-3</v>
      </c>
      <c r="FM125" s="420">
        <v>0</v>
      </c>
      <c r="FN125" s="419">
        <v>4.4846456817058001E-4</v>
      </c>
      <c r="FO125" s="419">
        <v>0</v>
      </c>
      <c r="FP125" s="420">
        <v>0</v>
      </c>
      <c r="FQ125" s="419">
        <v>0</v>
      </c>
      <c r="FR125" s="419">
        <v>0</v>
      </c>
    </row>
    <row r="126" spans="2:174">
      <c r="B126" s="73" t="s">
        <v>17</v>
      </c>
      <c r="C126" s="73" t="s">
        <v>51</v>
      </c>
      <c r="D126" s="143" t="s">
        <v>1020</v>
      </c>
      <c r="E126" s="143">
        <v>43.3</v>
      </c>
      <c r="F126" s="73">
        <v>73.7</v>
      </c>
      <c r="G126" s="397" t="s">
        <v>315</v>
      </c>
      <c r="H126" s="73" t="s">
        <v>13</v>
      </c>
      <c r="I126" s="416" t="s">
        <v>1188</v>
      </c>
      <c r="J126" s="416">
        <v>7</v>
      </c>
      <c r="K126" s="416" t="s">
        <v>1159</v>
      </c>
      <c r="L126" s="416" t="s">
        <v>1161</v>
      </c>
      <c r="M126" s="421" t="s">
        <v>32</v>
      </c>
      <c r="N126" s="73">
        <v>0.9</v>
      </c>
      <c r="P126" s="417">
        <v>4.91813749946364</v>
      </c>
      <c r="Q126" s="418">
        <v>3.3441037434358498</v>
      </c>
      <c r="R126" s="418">
        <v>7.1982733977163996E-2</v>
      </c>
      <c r="S126" s="417">
        <v>4.7528088617526398</v>
      </c>
      <c r="T126" s="418">
        <v>5.8046202081048497</v>
      </c>
      <c r="U126" s="418">
        <v>1.1688634622104099</v>
      </c>
      <c r="V126" s="417">
        <v>40943.133281799797</v>
      </c>
      <c r="W126" s="418">
        <v>5867.5617880766304</v>
      </c>
      <c r="X126" s="418">
        <v>0.42351379584161603</v>
      </c>
      <c r="Y126" s="417">
        <v>1720.6907440371499</v>
      </c>
      <c r="Z126" s="418">
        <v>1350.2037698899701</v>
      </c>
      <c r="AA126" s="418">
        <v>1.0602232811055801</v>
      </c>
      <c r="AB126" s="417">
        <v>151591.849445764</v>
      </c>
      <c r="AC126" s="419">
        <v>13354.6334407659</v>
      </c>
      <c r="AD126" s="419">
        <v>2.5614143043573101</v>
      </c>
      <c r="AE126" s="417">
        <v>255507.43104875999</v>
      </c>
      <c r="AF126" s="419">
        <v>15943.538168630799</v>
      </c>
      <c r="AG126" s="419">
        <v>550.57809379185903</v>
      </c>
      <c r="AH126" s="417">
        <v>37.7035374328374</v>
      </c>
      <c r="AI126" s="419">
        <v>14.931698754684501</v>
      </c>
      <c r="AJ126" s="419">
        <v>3.0235791126170599</v>
      </c>
      <c r="AK126" s="417">
        <v>490.33730007794799</v>
      </c>
      <c r="AL126" s="419">
        <v>202.115842192401</v>
      </c>
      <c r="AM126" s="419">
        <v>40.075026862748601</v>
      </c>
      <c r="AN126" s="417">
        <v>137.77285136869099</v>
      </c>
      <c r="AO126" s="419">
        <v>202.00306481374301</v>
      </c>
      <c r="AP126" s="419">
        <v>61.819611736531201</v>
      </c>
      <c r="AQ126" s="417">
        <v>3806.8683495044102</v>
      </c>
      <c r="AR126" s="419">
        <v>558.95804072149497</v>
      </c>
      <c r="AS126" s="419">
        <v>1.27313483463365</v>
      </c>
      <c r="AT126" s="417">
        <v>73376.980198267804</v>
      </c>
      <c r="AU126" s="419">
        <v>8340.1603713926306</v>
      </c>
      <c r="AV126" s="419">
        <v>52.665083494126598</v>
      </c>
      <c r="AW126" s="417">
        <v>2.7562713566716299</v>
      </c>
      <c r="AX126" s="419">
        <v>0.99483681139394897</v>
      </c>
      <c r="AY126" s="419">
        <v>0.248709329312157</v>
      </c>
      <c r="AZ126" s="417">
        <v>265.33161706449602</v>
      </c>
      <c r="BA126" s="419">
        <v>42.303370677800501</v>
      </c>
      <c r="BB126" s="419">
        <v>0.73211753618808995</v>
      </c>
      <c r="BC126" s="417">
        <v>0.62208144406740695</v>
      </c>
      <c r="BD126" s="419">
        <v>0.620865815047005</v>
      </c>
      <c r="BE126" s="419">
        <v>0.20408190116819599</v>
      </c>
      <c r="BF126" s="420">
        <v>10.2807060459801</v>
      </c>
      <c r="BG126" s="419">
        <v>33.705532454791097</v>
      </c>
      <c r="BH126" s="419">
        <v>10.2807060459801</v>
      </c>
      <c r="BI126" s="417">
        <v>113.127220052341</v>
      </c>
      <c r="BJ126" s="419">
        <v>85.872822327511301</v>
      </c>
      <c r="BK126" s="419">
        <v>0.28247708790347897</v>
      </c>
      <c r="BL126" s="417">
        <v>6465.9699011061502</v>
      </c>
      <c r="BM126" s="419">
        <v>3275.1849459536802</v>
      </c>
      <c r="BN126" s="419">
        <v>2.31073278196989</v>
      </c>
      <c r="BO126" s="417">
        <v>4790.2551549919199</v>
      </c>
      <c r="BP126" s="419">
        <v>2423.13540835406</v>
      </c>
      <c r="BQ126" s="419">
        <v>2.6097224626745099</v>
      </c>
      <c r="BR126" s="417">
        <v>0.29890397560735199</v>
      </c>
      <c r="BS126" s="419">
        <v>0.22901740101700099</v>
      </c>
      <c r="BT126" s="419">
        <v>8.9314105376559604E-3</v>
      </c>
      <c r="BU126" s="420">
        <v>1.15183903656464</v>
      </c>
      <c r="BV126" s="419">
        <v>3.85599838439901</v>
      </c>
      <c r="BW126" s="419">
        <v>1.15183903656464</v>
      </c>
      <c r="BX126" s="417">
        <v>0.69180695815358595</v>
      </c>
      <c r="BY126" s="419">
        <v>0.41204398610863302</v>
      </c>
      <c r="BZ126" s="419">
        <v>6.5862679504412505E-2</v>
      </c>
      <c r="CA126" s="417">
        <v>6.6007673933049702</v>
      </c>
      <c r="CB126" s="419">
        <v>3.1018614176941401</v>
      </c>
      <c r="CC126" s="419">
        <v>0.276930549066355</v>
      </c>
      <c r="CD126" s="417">
        <v>56.531339609623998</v>
      </c>
      <c r="CE126" s="419">
        <v>9.7243283878377103</v>
      </c>
      <c r="CF126" s="419">
        <v>1.6011678244792601E-2</v>
      </c>
      <c r="CG126" s="417">
        <v>0.91214149257908705</v>
      </c>
      <c r="CH126" s="419">
        <v>0.84181608577820399</v>
      </c>
      <c r="CI126" s="419">
        <v>0.154882240361983</v>
      </c>
      <c r="CJ126" s="420">
        <v>0.102578751764774</v>
      </c>
      <c r="CK126" s="419">
        <v>0.31008872764804202</v>
      </c>
      <c r="CL126" s="419">
        <v>0.102578751764774</v>
      </c>
      <c r="CM126" s="417">
        <v>0.32194865511746401</v>
      </c>
      <c r="CN126" s="419">
        <v>0.25643340174205898</v>
      </c>
      <c r="CO126" s="419">
        <v>1.8106883936280498E-2</v>
      </c>
      <c r="CP126" s="417">
        <v>1144.2571008134</v>
      </c>
      <c r="CQ126" s="419">
        <v>167.16234956542499</v>
      </c>
      <c r="CR126" s="419">
        <v>2.3798509653996901E-2</v>
      </c>
      <c r="CS126" s="417">
        <v>0.40965052269781199</v>
      </c>
      <c r="CT126" s="419">
        <v>0.20484236455087099</v>
      </c>
      <c r="CU126" s="419">
        <v>6.9894504883566601E-3</v>
      </c>
      <c r="CV126" s="417">
        <v>8.7799364285589404E-2</v>
      </c>
      <c r="CW126" s="419">
        <v>0.11441103716158001</v>
      </c>
      <c r="CX126" s="419">
        <v>2.90938832389501E-2</v>
      </c>
      <c r="CY126" s="417">
        <v>7.16918758554298E-3</v>
      </c>
      <c r="CZ126" s="419">
        <v>2.05384811701411E-2</v>
      </c>
      <c r="DA126" s="419">
        <v>2.5030689382359501E-3</v>
      </c>
      <c r="DB126" s="417">
        <v>5.0837801196751999E-2</v>
      </c>
      <c r="DC126" s="419">
        <v>0.16772471497012301</v>
      </c>
      <c r="DD126" s="419">
        <v>1.7235238381951599E-2</v>
      </c>
      <c r="DE126" s="417">
        <v>5.0098488630338403E-2</v>
      </c>
      <c r="DF126" s="419">
        <v>0.124762424543512</v>
      </c>
      <c r="DG126" s="419">
        <v>1.52944341463333E-2</v>
      </c>
      <c r="DH126" s="417">
        <v>1.9739796810932402E-2</v>
      </c>
      <c r="DI126" s="419">
        <v>5.97795087499505E-2</v>
      </c>
      <c r="DJ126" s="419">
        <v>1.1362664500195199E-2</v>
      </c>
      <c r="DK126" s="417">
        <v>532.03394490374706</v>
      </c>
      <c r="DL126" s="419">
        <v>69.902280620824001</v>
      </c>
      <c r="DM126" s="419">
        <v>1.25941432717442E-2</v>
      </c>
      <c r="DN126" s="417">
        <v>7.2228854993340699</v>
      </c>
      <c r="DO126" s="419">
        <v>1.2087614358168</v>
      </c>
      <c r="DP126" s="419">
        <v>2.0398956742180602E-3</v>
      </c>
      <c r="DQ126" s="417">
        <v>12.1474378910574</v>
      </c>
      <c r="DR126" s="419">
        <v>2.5200642708755301</v>
      </c>
      <c r="DS126" s="419">
        <v>3.6442296579304199E-3</v>
      </c>
      <c r="DT126" s="417">
        <v>1.12753382281648</v>
      </c>
      <c r="DU126" s="419">
        <v>0.36234110049436202</v>
      </c>
      <c r="DV126" s="419">
        <v>2.1039300141622299E-3</v>
      </c>
      <c r="DW126" s="417">
        <v>3.6367928635953999</v>
      </c>
      <c r="DX126" s="419">
        <v>1.3629351059992101</v>
      </c>
      <c r="DY126" s="419">
        <v>7.2135059460119999E-3</v>
      </c>
      <c r="DZ126" s="417">
        <v>0.40893777972492601</v>
      </c>
      <c r="EA126" s="419">
        <v>0.39563242992793801</v>
      </c>
      <c r="EB126" s="419">
        <v>9.0129102019321297E-3</v>
      </c>
      <c r="EC126" s="417">
        <v>2.8099502967569201</v>
      </c>
      <c r="ED126" s="419">
        <v>0.78092875953705099</v>
      </c>
      <c r="EE126" s="419">
        <v>0</v>
      </c>
      <c r="EF126" s="417">
        <v>0.229239313696011</v>
      </c>
      <c r="EG126" s="419">
        <v>0.32096506456335999</v>
      </c>
      <c r="EH126" s="419">
        <v>0</v>
      </c>
      <c r="EI126" s="417">
        <v>2.1841483469141498E-2</v>
      </c>
      <c r="EJ126" s="419">
        <v>3.5674683895066901E-2</v>
      </c>
      <c r="EK126" s="419">
        <v>2.0244390087277601E-3</v>
      </c>
      <c r="EL126" s="417">
        <v>9.3242178186853902E-2</v>
      </c>
      <c r="EM126" s="419">
        <v>0.154232148947235</v>
      </c>
      <c r="EN126" s="419">
        <v>6.7660193045743604E-3</v>
      </c>
      <c r="EO126" s="417">
        <v>1.3731950106014501E-2</v>
      </c>
      <c r="EP126" s="419">
        <v>2.6398588976391898E-2</v>
      </c>
      <c r="EQ126" s="419">
        <v>0</v>
      </c>
      <c r="ER126" s="417">
        <v>3.3489914708583E-2</v>
      </c>
      <c r="ES126" s="419">
        <v>8.1457734736811893E-2</v>
      </c>
      <c r="ET126" s="419">
        <v>0</v>
      </c>
      <c r="EU126" s="420">
        <v>0</v>
      </c>
      <c r="EV126" s="419">
        <v>1.2170645752560799E-2</v>
      </c>
      <c r="EW126" s="419">
        <v>0</v>
      </c>
      <c r="EX126" s="420">
        <v>0</v>
      </c>
      <c r="EY126" s="419">
        <v>8.1815740367325404E-2</v>
      </c>
      <c r="EZ126" s="419">
        <v>0</v>
      </c>
      <c r="FA126" s="420">
        <v>0</v>
      </c>
      <c r="FB126" s="419">
        <v>0</v>
      </c>
      <c r="FC126" s="419">
        <v>2.7806852864693302E-3</v>
      </c>
      <c r="FD126" s="420">
        <v>1.0694158679819399E-2</v>
      </c>
      <c r="FE126" s="419">
        <v>1.9597212325099601E-4</v>
      </c>
      <c r="FF126" s="419">
        <v>1.0694158679819399E-2</v>
      </c>
      <c r="FG126" s="417">
        <v>5.4187901988256701</v>
      </c>
      <c r="FH126" s="419">
        <v>1.5055038273329</v>
      </c>
      <c r="FI126" s="419">
        <v>1.4365764022609299E-2</v>
      </c>
      <c r="FJ126" s="420">
        <v>3.8748792280298701E-3</v>
      </c>
      <c r="FK126" s="419">
        <v>2.75336006220427E-2</v>
      </c>
      <c r="FL126" s="419">
        <v>3.8748792280298701E-3</v>
      </c>
      <c r="FM126" s="420">
        <v>0</v>
      </c>
      <c r="FN126" s="419">
        <v>1.84095727337644E-4</v>
      </c>
      <c r="FO126" s="419">
        <v>0</v>
      </c>
      <c r="FP126" s="420">
        <v>0</v>
      </c>
      <c r="FQ126" s="419">
        <v>0</v>
      </c>
      <c r="FR126" s="419">
        <v>0</v>
      </c>
    </row>
    <row r="127" spans="2:174">
      <c r="B127" s="73" t="s">
        <v>17</v>
      </c>
      <c r="C127" s="73" t="s">
        <v>51</v>
      </c>
      <c r="D127" s="143" t="s">
        <v>1020</v>
      </c>
      <c r="E127" s="73">
        <v>43.3</v>
      </c>
      <c r="F127" s="73">
        <v>73.7</v>
      </c>
      <c r="G127" s="397" t="s">
        <v>315</v>
      </c>
      <c r="H127" s="73" t="s">
        <v>13</v>
      </c>
      <c r="I127" s="416" t="s">
        <v>1188</v>
      </c>
      <c r="J127" s="416">
        <v>7</v>
      </c>
      <c r="K127" s="416" t="s">
        <v>1159</v>
      </c>
      <c r="L127" s="416" t="s">
        <v>1161</v>
      </c>
      <c r="M127" s="421" t="s">
        <v>32</v>
      </c>
      <c r="N127" s="73">
        <v>0.9</v>
      </c>
      <c r="P127" s="417">
        <v>3.0771181636405398</v>
      </c>
      <c r="Q127" s="418">
        <v>1.5750467128685599</v>
      </c>
      <c r="R127" s="418">
        <v>7.1982733977163996E-2</v>
      </c>
      <c r="S127" s="417">
        <v>3.4869173486677498</v>
      </c>
      <c r="T127" s="418">
        <v>5.8862941466437997</v>
      </c>
      <c r="U127" s="418">
        <v>1.1688634622104099</v>
      </c>
      <c r="V127" s="417">
        <v>39814.417113112097</v>
      </c>
      <c r="W127" s="418">
        <v>7229.9026157489398</v>
      </c>
      <c r="X127" s="418">
        <v>0.42351379584161603</v>
      </c>
      <c r="Y127" s="417">
        <v>444.975953062511</v>
      </c>
      <c r="Z127" s="418">
        <v>193.014724605281</v>
      </c>
      <c r="AA127" s="418">
        <v>1.0602232811055801</v>
      </c>
      <c r="AB127" s="417">
        <v>151869.85967707701</v>
      </c>
      <c r="AC127" s="419">
        <v>11246.666811748</v>
      </c>
      <c r="AD127" s="419">
        <v>2.5614143043573101</v>
      </c>
      <c r="AE127" s="417">
        <v>257880.975937229</v>
      </c>
      <c r="AF127" s="419">
        <v>16093.8897735435</v>
      </c>
      <c r="AG127" s="419">
        <v>550.57809379185903</v>
      </c>
      <c r="AH127" s="417">
        <v>34.976054148990301</v>
      </c>
      <c r="AI127" s="419">
        <v>12.489934210647</v>
      </c>
      <c r="AJ127" s="419">
        <v>3.0235791126170599</v>
      </c>
      <c r="AK127" s="417">
        <v>520.61733489556195</v>
      </c>
      <c r="AL127" s="419">
        <v>167.78661894164401</v>
      </c>
      <c r="AM127" s="419">
        <v>40.075026862748601</v>
      </c>
      <c r="AN127" s="417">
        <v>163.38070347466399</v>
      </c>
      <c r="AO127" s="419">
        <v>274.67143959598798</v>
      </c>
      <c r="AP127" s="419">
        <v>61.819611736531201</v>
      </c>
      <c r="AQ127" s="417">
        <v>3865.7259768286499</v>
      </c>
      <c r="AR127" s="419">
        <v>442.367763611143</v>
      </c>
      <c r="AS127" s="419">
        <v>1.27313483463365</v>
      </c>
      <c r="AT127" s="417">
        <v>74103.939274205593</v>
      </c>
      <c r="AU127" s="419">
        <v>9297.0945976020703</v>
      </c>
      <c r="AV127" s="419">
        <v>52.665083494126598</v>
      </c>
      <c r="AW127" s="417">
        <v>2.4748913572881501</v>
      </c>
      <c r="AX127" s="419">
        <v>0.96498656178068698</v>
      </c>
      <c r="AY127" s="419">
        <v>0.248709329312157</v>
      </c>
      <c r="AZ127" s="417">
        <v>267.78135102500102</v>
      </c>
      <c r="BA127" s="419">
        <v>53.205102987030401</v>
      </c>
      <c r="BB127" s="419">
        <v>0.73211753618808995</v>
      </c>
      <c r="BC127" s="417">
        <v>0.52540229224504398</v>
      </c>
      <c r="BD127" s="419">
        <v>0.70051762439515697</v>
      </c>
      <c r="BE127" s="419">
        <v>0.20408190116819599</v>
      </c>
      <c r="BF127" s="420">
        <v>10.2807060459801</v>
      </c>
      <c r="BG127" s="419">
        <v>27.007961152479101</v>
      </c>
      <c r="BH127" s="419">
        <v>10.2807060459801</v>
      </c>
      <c r="BI127" s="417">
        <v>31.479402822445799</v>
      </c>
      <c r="BJ127" s="419">
        <v>12.8877250974211</v>
      </c>
      <c r="BK127" s="419">
        <v>0.28247708790347897</v>
      </c>
      <c r="BL127" s="417">
        <v>3113.3603418457101</v>
      </c>
      <c r="BM127" s="419">
        <v>853.64433244991301</v>
      </c>
      <c r="BN127" s="419">
        <v>2.31073278196989</v>
      </c>
      <c r="BO127" s="417">
        <v>2477.1502477906802</v>
      </c>
      <c r="BP127" s="419">
        <v>386.74704322882798</v>
      </c>
      <c r="BQ127" s="419">
        <v>2.6097224626745099</v>
      </c>
      <c r="BR127" s="417">
        <v>0.24731934181860099</v>
      </c>
      <c r="BS127" s="419">
        <v>0.247075672152543</v>
      </c>
      <c r="BT127" s="419">
        <v>8.9314105376559604E-3</v>
      </c>
      <c r="BU127" s="420">
        <v>1.15183903656464</v>
      </c>
      <c r="BV127" s="419">
        <v>3.08268171570997</v>
      </c>
      <c r="BW127" s="419">
        <v>1.15183903656464</v>
      </c>
      <c r="BX127" s="417">
        <v>0.81523518953152896</v>
      </c>
      <c r="BY127" s="419">
        <v>0.503923069180504</v>
      </c>
      <c r="BZ127" s="419">
        <v>6.5862679504412505E-2</v>
      </c>
      <c r="CA127" s="417">
        <v>5.6594726968826397</v>
      </c>
      <c r="CB127" s="419">
        <v>2.2244796748989</v>
      </c>
      <c r="CC127" s="419">
        <v>0.276930549066355</v>
      </c>
      <c r="CD127" s="417">
        <v>57.221728592138703</v>
      </c>
      <c r="CE127" s="419">
        <v>7.8434039547623504</v>
      </c>
      <c r="CF127" s="419">
        <v>1.6011678244792601E-2</v>
      </c>
      <c r="CG127" s="417">
        <v>1.06894464572368</v>
      </c>
      <c r="CH127" s="419">
        <v>1.19226768971889</v>
      </c>
      <c r="CI127" s="419">
        <v>0.154882240361983</v>
      </c>
      <c r="CJ127" s="420">
        <v>0.102578751764774</v>
      </c>
      <c r="CK127" s="419">
        <v>0.32033095409288598</v>
      </c>
      <c r="CL127" s="419">
        <v>0.102578751764774</v>
      </c>
      <c r="CM127" s="417">
        <v>0.309478365941322</v>
      </c>
      <c r="CN127" s="419">
        <v>0.261497812789246</v>
      </c>
      <c r="CO127" s="419">
        <v>1.8106883936280498E-2</v>
      </c>
      <c r="CP127" s="417">
        <v>1191.5322817711201</v>
      </c>
      <c r="CQ127" s="419">
        <v>137.28900909403899</v>
      </c>
      <c r="CR127" s="419">
        <v>2.3798509653996901E-2</v>
      </c>
      <c r="CS127" s="417">
        <v>0.36656150057019798</v>
      </c>
      <c r="CT127" s="419">
        <v>0.14019305408114399</v>
      </c>
      <c r="CU127" s="419">
        <v>6.9894504883566601E-3</v>
      </c>
      <c r="CV127" s="417">
        <v>5.9617920451211198E-2</v>
      </c>
      <c r="CW127" s="419">
        <v>7.8667101996092198E-2</v>
      </c>
      <c r="CX127" s="419">
        <v>2.90938832389501E-2</v>
      </c>
      <c r="CY127" s="417">
        <v>1.3603467409058601E-2</v>
      </c>
      <c r="CZ127" s="419">
        <v>3.5793858795665802E-2</v>
      </c>
      <c r="DA127" s="419">
        <v>2.5030689382359501E-3</v>
      </c>
      <c r="DB127" s="417">
        <v>7.6872797659730999E-2</v>
      </c>
      <c r="DC127" s="419">
        <v>0.14925130190479399</v>
      </c>
      <c r="DD127" s="419">
        <v>1.7235238381951599E-2</v>
      </c>
      <c r="DE127" s="417">
        <v>4.0488669915201302E-2</v>
      </c>
      <c r="DF127" s="419">
        <v>0.146956440891062</v>
      </c>
      <c r="DG127" s="419">
        <v>1.52944341463333E-2</v>
      </c>
      <c r="DH127" s="417">
        <v>5.3980921706628202E-2</v>
      </c>
      <c r="DI127" s="419">
        <v>0.14409042159091801</v>
      </c>
      <c r="DJ127" s="419">
        <v>1.1362664500195199E-2</v>
      </c>
      <c r="DK127" s="417">
        <v>553.092931329772</v>
      </c>
      <c r="DL127" s="419">
        <v>65.637173679122498</v>
      </c>
      <c r="DM127" s="419">
        <v>1.25941432717442E-2</v>
      </c>
      <c r="DN127" s="417">
        <v>7.1177673733148596</v>
      </c>
      <c r="DO127" s="419">
        <v>0.76688353189305403</v>
      </c>
      <c r="DP127" s="419">
        <v>2.0398956742180602E-3</v>
      </c>
      <c r="DQ127" s="417">
        <v>12.2246947502637</v>
      </c>
      <c r="DR127" s="419">
        <v>1.57682877544707</v>
      </c>
      <c r="DS127" s="419">
        <v>3.6442296579304199E-3</v>
      </c>
      <c r="DT127" s="417">
        <v>1.14768902345762</v>
      </c>
      <c r="DU127" s="419">
        <v>0.21562362795951401</v>
      </c>
      <c r="DV127" s="419">
        <v>2.1039300141622299E-3</v>
      </c>
      <c r="DW127" s="417">
        <v>3.8626604476203599</v>
      </c>
      <c r="DX127" s="419">
        <v>1.9633622471908601</v>
      </c>
      <c r="DY127" s="419">
        <v>7.2135059460119999E-3</v>
      </c>
      <c r="DZ127" s="417">
        <v>0.41820196776016699</v>
      </c>
      <c r="EA127" s="419">
        <v>0.43134125041087401</v>
      </c>
      <c r="EB127" s="419">
        <v>9.0129102019321297E-3</v>
      </c>
      <c r="EC127" s="417">
        <v>3.01884193720855</v>
      </c>
      <c r="ED127" s="419">
        <v>0.829835028704489</v>
      </c>
      <c r="EE127" s="419">
        <v>0</v>
      </c>
      <c r="EF127" s="417">
        <v>0.30600524872887502</v>
      </c>
      <c r="EG127" s="419">
        <v>0.52388866411477897</v>
      </c>
      <c r="EH127" s="419">
        <v>0</v>
      </c>
      <c r="EI127" s="417">
        <v>2.9876302505834899E-2</v>
      </c>
      <c r="EJ127" s="419">
        <v>5.2344084835266202E-2</v>
      </c>
      <c r="EK127" s="419">
        <v>2.0244390087277601E-3</v>
      </c>
      <c r="EL127" s="417">
        <v>8.6972491244984407E-2</v>
      </c>
      <c r="EM127" s="419">
        <v>0.136775870198518</v>
      </c>
      <c r="EN127" s="419">
        <v>6.7660193045743604E-3</v>
      </c>
      <c r="EO127" s="417">
        <v>1.8701089398675499E-2</v>
      </c>
      <c r="EP127" s="419">
        <v>5.0836163240111497E-2</v>
      </c>
      <c r="EQ127" s="419">
        <v>0</v>
      </c>
      <c r="ER127" s="417">
        <v>1.34264151462248E-2</v>
      </c>
      <c r="ES127" s="419">
        <v>5.7178039053305998E-2</v>
      </c>
      <c r="ET127" s="419">
        <v>0</v>
      </c>
      <c r="EU127" s="420">
        <v>0</v>
      </c>
      <c r="EV127" s="419">
        <v>2.85616910352985E-2</v>
      </c>
      <c r="EW127" s="419">
        <v>0</v>
      </c>
      <c r="EX127" s="420">
        <v>0</v>
      </c>
      <c r="EY127" s="419">
        <v>2.1721311249617799E-4</v>
      </c>
      <c r="EZ127" s="419">
        <v>0</v>
      </c>
      <c r="FA127" s="420">
        <v>0</v>
      </c>
      <c r="FB127" s="419">
        <v>0</v>
      </c>
      <c r="FC127" s="419">
        <v>2.7806852864693302E-3</v>
      </c>
      <c r="FD127" s="420">
        <v>1.0694158679819399E-2</v>
      </c>
      <c r="FE127" s="419">
        <v>1.13013158902847E-4</v>
      </c>
      <c r="FF127" s="419">
        <v>1.0694158679819399E-2</v>
      </c>
      <c r="FG127" s="417">
        <v>5.7913188767715802</v>
      </c>
      <c r="FH127" s="419">
        <v>2.2296858291533201</v>
      </c>
      <c r="FI127" s="419">
        <v>1.4365764022609299E-2</v>
      </c>
      <c r="FJ127" s="420">
        <v>3.8748792280298701E-3</v>
      </c>
      <c r="FK127" s="419">
        <v>4.1962533236381397E-5</v>
      </c>
      <c r="FL127" s="419">
        <v>3.8748792280298701E-3</v>
      </c>
      <c r="FM127" s="420">
        <v>0</v>
      </c>
      <c r="FN127" s="419">
        <v>1.03179108668621E-4</v>
      </c>
      <c r="FO127" s="419">
        <v>0</v>
      </c>
      <c r="FP127" s="420">
        <v>0</v>
      </c>
      <c r="FQ127" s="419">
        <v>0</v>
      </c>
      <c r="FR127" s="419">
        <v>0</v>
      </c>
    </row>
    <row r="128" spans="2:174">
      <c r="B128" s="73" t="s">
        <v>17</v>
      </c>
      <c r="C128" s="73" t="s">
        <v>51</v>
      </c>
      <c r="D128" s="143" t="s">
        <v>1020</v>
      </c>
      <c r="E128" s="143">
        <v>43.3</v>
      </c>
      <c r="F128" s="73">
        <v>73.7</v>
      </c>
      <c r="G128" s="397" t="s">
        <v>315</v>
      </c>
      <c r="H128" s="73" t="s">
        <v>13</v>
      </c>
      <c r="I128" s="416" t="s">
        <v>1188</v>
      </c>
      <c r="J128" s="416">
        <v>7</v>
      </c>
      <c r="K128" s="416" t="s">
        <v>1159</v>
      </c>
      <c r="L128" s="416" t="s">
        <v>1160</v>
      </c>
      <c r="M128" s="421" t="s">
        <v>32</v>
      </c>
      <c r="N128" s="73">
        <v>0.9</v>
      </c>
      <c r="P128" s="417">
        <v>3.6355686279036799</v>
      </c>
      <c r="Q128" s="418">
        <v>1.51561851794456</v>
      </c>
      <c r="R128" s="418">
        <v>7.1982733977163996E-2</v>
      </c>
      <c r="S128" s="417">
        <v>5.0311441334079703</v>
      </c>
      <c r="T128" s="418">
        <v>6.2991900376110799</v>
      </c>
      <c r="U128" s="418">
        <v>1.1688634622104099</v>
      </c>
      <c r="V128" s="417">
        <v>41343.967827983601</v>
      </c>
      <c r="W128" s="418">
        <v>6049.07535094168</v>
      </c>
      <c r="X128" s="418">
        <v>0.42351379584161603</v>
      </c>
      <c r="Y128" s="417">
        <v>614.64255237810403</v>
      </c>
      <c r="Z128" s="418">
        <v>641.85641902856901</v>
      </c>
      <c r="AA128" s="418">
        <v>1.0602232811055801</v>
      </c>
      <c r="AB128" s="417">
        <v>150309.91135247701</v>
      </c>
      <c r="AC128" s="419">
        <v>15809.778590308901</v>
      </c>
      <c r="AD128" s="419">
        <v>2.5614143043573101</v>
      </c>
      <c r="AE128" s="417">
        <v>257690.589717767</v>
      </c>
      <c r="AF128" s="419">
        <v>17096.883407881902</v>
      </c>
      <c r="AG128" s="419">
        <v>550.57809379185903</v>
      </c>
      <c r="AH128" s="417">
        <v>37.5463140869794</v>
      </c>
      <c r="AI128" s="419">
        <v>15.54203932868</v>
      </c>
      <c r="AJ128" s="419">
        <v>3.0235791126170599</v>
      </c>
      <c r="AK128" s="417">
        <v>462.27944401014003</v>
      </c>
      <c r="AL128" s="419">
        <v>188.552153323477</v>
      </c>
      <c r="AM128" s="419">
        <v>40.075026862748601</v>
      </c>
      <c r="AN128" s="417">
        <v>412.22402815716703</v>
      </c>
      <c r="AO128" s="419">
        <v>407.27087996746798</v>
      </c>
      <c r="AP128" s="419">
        <v>61.819611736531201</v>
      </c>
      <c r="AQ128" s="417">
        <v>3925.8165351508401</v>
      </c>
      <c r="AR128" s="419">
        <v>644.58709931391695</v>
      </c>
      <c r="AS128" s="419">
        <v>1.27313483463365</v>
      </c>
      <c r="AT128" s="417">
        <v>73883.760930208198</v>
      </c>
      <c r="AU128" s="419">
        <v>8202.7115715923701</v>
      </c>
      <c r="AV128" s="419">
        <v>52.665083494126598</v>
      </c>
      <c r="AW128" s="417">
        <v>2.6104882719098099</v>
      </c>
      <c r="AX128" s="419">
        <v>1.0100092701057799</v>
      </c>
      <c r="AY128" s="419">
        <v>0.248709329312157</v>
      </c>
      <c r="AZ128" s="417">
        <v>271.67472122381503</v>
      </c>
      <c r="BA128" s="419">
        <v>50.548598268176498</v>
      </c>
      <c r="BB128" s="419">
        <v>0.73211753618808995</v>
      </c>
      <c r="BC128" s="417">
        <v>0.63630391106308704</v>
      </c>
      <c r="BD128" s="419">
        <v>0.67701515909352095</v>
      </c>
      <c r="BE128" s="419">
        <v>0.20408190116819599</v>
      </c>
      <c r="BF128" s="420">
        <v>10.2807060459801</v>
      </c>
      <c r="BG128" s="419">
        <v>27.635371989876699</v>
      </c>
      <c r="BH128" s="419">
        <v>10.2807060459801</v>
      </c>
      <c r="BI128" s="417">
        <v>41.708356268902797</v>
      </c>
      <c r="BJ128" s="419">
        <v>34.280431645241201</v>
      </c>
      <c r="BK128" s="419">
        <v>0.28247708790347897</v>
      </c>
      <c r="BL128" s="417">
        <v>4302.1209387035697</v>
      </c>
      <c r="BM128" s="419">
        <v>2657.6521921868298</v>
      </c>
      <c r="BN128" s="419">
        <v>2.31073278196989</v>
      </c>
      <c r="BO128" s="417">
        <v>3143.57378600942</v>
      </c>
      <c r="BP128" s="419">
        <v>1855.0600490842601</v>
      </c>
      <c r="BQ128" s="419">
        <v>2.6097224626745099</v>
      </c>
      <c r="BR128" s="417">
        <v>0.42897563712666698</v>
      </c>
      <c r="BS128" s="419">
        <v>0.49394472372488901</v>
      </c>
      <c r="BT128" s="419">
        <v>8.9314105376559604E-3</v>
      </c>
      <c r="BU128" s="420">
        <v>1.15183903656464</v>
      </c>
      <c r="BV128" s="419">
        <v>3.68082369594782</v>
      </c>
      <c r="BW128" s="419">
        <v>1.15183903656464</v>
      </c>
      <c r="BX128" s="417">
        <v>0.735046251256259</v>
      </c>
      <c r="BY128" s="419">
        <v>0.50142681775014197</v>
      </c>
      <c r="BZ128" s="419">
        <v>6.5862679504412505E-2</v>
      </c>
      <c r="CA128" s="417">
        <v>5.7320784221612699</v>
      </c>
      <c r="CB128" s="419">
        <v>3.0502047868036102</v>
      </c>
      <c r="CC128" s="419">
        <v>0.276930549066355</v>
      </c>
      <c r="CD128" s="417">
        <v>58.386941679174001</v>
      </c>
      <c r="CE128" s="419">
        <v>9.5902427664905794</v>
      </c>
      <c r="CF128" s="419">
        <v>1.6011678244792601E-2</v>
      </c>
      <c r="CG128" s="417">
        <v>1.08562109348772</v>
      </c>
      <c r="CH128" s="419">
        <v>0.82667158187561696</v>
      </c>
      <c r="CI128" s="419">
        <v>0.154882240361983</v>
      </c>
      <c r="CJ128" s="420">
        <v>0.102578751764774</v>
      </c>
      <c r="CK128" s="419">
        <v>0.35048525102827199</v>
      </c>
      <c r="CL128" s="419">
        <v>0.102578751764774</v>
      </c>
      <c r="CM128" s="417">
        <v>0.31670860798848899</v>
      </c>
      <c r="CN128" s="419">
        <v>0.230078848227072</v>
      </c>
      <c r="CO128" s="419">
        <v>1.8106883936280498E-2</v>
      </c>
      <c r="CP128" s="417">
        <v>1159.5100830689901</v>
      </c>
      <c r="CQ128" s="419">
        <v>181.786637899163</v>
      </c>
      <c r="CR128" s="419">
        <v>2.3798509653996901E-2</v>
      </c>
      <c r="CS128" s="417">
        <v>0.33708185976742999</v>
      </c>
      <c r="CT128" s="419">
        <v>0.17190915103276799</v>
      </c>
      <c r="CU128" s="419">
        <v>6.9894504883566601E-3</v>
      </c>
      <c r="CV128" s="417">
        <v>6.9569239688071494E-2</v>
      </c>
      <c r="CW128" s="419">
        <v>0.118495150517699</v>
      </c>
      <c r="CX128" s="419">
        <v>2.90938832389501E-2</v>
      </c>
      <c r="CY128" s="417">
        <v>0</v>
      </c>
      <c r="CZ128" s="419">
        <v>0</v>
      </c>
      <c r="DA128" s="419">
        <v>2.5030689382359501E-3</v>
      </c>
      <c r="DB128" s="417">
        <v>4.3543851743352097E-2</v>
      </c>
      <c r="DC128" s="419">
        <v>0.146872255618961</v>
      </c>
      <c r="DD128" s="419">
        <v>1.7235238381951599E-2</v>
      </c>
      <c r="DE128" s="417">
        <v>5.9350028044416997E-2</v>
      </c>
      <c r="DF128" s="419">
        <v>0.15794591732544699</v>
      </c>
      <c r="DG128" s="419">
        <v>1.52944341463333E-2</v>
      </c>
      <c r="DH128" s="417">
        <v>1.8533935051009399E-2</v>
      </c>
      <c r="DI128" s="419">
        <v>6.5377326267106503E-2</v>
      </c>
      <c r="DJ128" s="419">
        <v>1.1362664500195199E-2</v>
      </c>
      <c r="DK128" s="417">
        <v>552.45567390842996</v>
      </c>
      <c r="DL128" s="419">
        <v>91.298909126852493</v>
      </c>
      <c r="DM128" s="419">
        <v>1.25941432717442E-2</v>
      </c>
      <c r="DN128" s="417">
        <v>7.1623143890024998</v>
      </c>
      <c r="DO128" s="419">
        <v>1.2159632725507299</v>
      </c>
      <c r="DP128" s="419">
        <v>2.0398956742180602E-3</v>
      </c>
      <c r="DQ128" s="417">
        <v>11.718800031557199</v>
      </c>
      <c r="DR128" s="419">
        <v>2.18197492510479</v>
      </c>
      <c r="DS128" s="419">
        <v>3.6442296579304199E-3</v>
      </c>
      <c r="DT128" s="417">
        <v>1.10096625306056</v>
      </c>
      <c r="DU128" s="419">
        <v>0.34511990132645898</v>
      </c>
      <c r="DV128" s="419">
        <v>2.1039300141622299E-3</v>
      </c>
      <c r="DW128" s="417">
        <v>3.5231558121742701</v>
      </c>
      <c r="DX128" s="419">
        <v>1.2668509074993499</v>
      </c>
      <c r="DY128" s="419">
        <v>7.2135059460119999E-3</v>
      </c>
      <c r="DZ128" s="417">
        <v>0.39582474648796001</v>
      </c>
      <c r="EA128" s="419">
        <v>0.40984015484813302</v>
      </c>
      <c r="EB128" s="419">
        <v>9.0129102019321297E-3</v>
      </c>
      <c r="EC128" s="417">
        <v>2.9735090271471698</v>
      </c>
      <c r="ED128" s="419">
        <v>0.82921783253195602</v>
      </c>
      <c r="EE128" s="419">
        <v>0</v>
      </c>
      <c r="EF128" s="417">
        <v>0.23219038812685999</v>
      </c>
      <c r="EG128" s="419">
        <v>0.37542004059521999</v>
      </c>
      <c r="EH128" s="419">
        <v>0</v>
      </c>
      <c r="EI128" s="417">
        <v>2.1485711246114599E-2</v>
      </c>
      <c r="EJ128" s="419">
        <v>4.3047134738472298E-2</v>
      </c>
      <c r="EK128" s="419">
        <v>2.0244390087277601E-3</v>
      </c>
      <c r="EL128" s="417">
        <v>9.9367470290740598E-2</v>
      </c>
      <c r="EM128" s="419">
        <v>0.17166974433075499</v>
      </c>
      <c r="EN128" s="419">
        <v>6.7660193045743604E-3</v>
      </c>
      <c r="EO128" s="417">
        <v>8.9788908167617205E-3</v>
      </c>
      <c r="EP128" s="419">
        <v>2.9454365321626999E-2</v>
      </c>
      <c r="EQ128" s="419">
        <v>0</v>
      </c>
      <c r="ER128" s="417">
        <v>2.6470299677903101E-2</v>
      </c>
      <c r="ES128" s="419">
        <v>7.7456454726717902E-2</v>
      </c>
      <c r="ET128" s="419">
        <v>0</v>
      </c>
      <c r="EU128" s="420">
        <v>0</v>
      </c>
      <c r="EV128" s="419">
        <v>1.3274559240522499E-2</v>
      </c>
      <c r="EW128" s="419">
        <v>0</v>
      </c>
      <c r="EX128" s="420">
        <v>0</v>
      </c>
      <c r="EY128" s="419">
        <v>6.57529534405457E-2</v>
      </c>
      <c r="EZ128" s="419">
        <v>0</v>
      </c>
      <c r="FA128" s="420">
        <v>0</v>
      </c>
      <c r="FB128" s="419">
        <v>9.5902426331625403E-3</v>
      </c>
      <c r="FC128" s="419">
        <v>2.7806852864693302E-3</v>
      </c>
      <c r="FD128" s="420">
        <v>1.0694158679819399E-2</v>
      </c>
      <c r="FE128" s="419">
        <v>1.7711064917822901E-4</v>
      </c>
      <c r="FF128" s="419">
        <v>1.0694158679819399E-2</v>
      </c>
      <c r="FG128" s="417">
        <v>5.3881469748393904</v>
      </c>
      <c r="FH128" s="419">
        <v>1.4543655792227099</v>
      </c>
      <c r="FI128" s="419">
        <v>1.4365764022609299E-2</v>
      </c>
      <c r="FJ128" s="420">
        <v>3.8748792280298701E-3</v>
      </c>
      <c r="FK128" s="419">
        <v>2.4330627429782099E-2</v>
      </c>
      <c r="FL128" s="419">
        <v>3.8748792280298701E-3</v>
      </c>
      <c r="FM128" s="420">
        <v>0</v>
      </c>
      <c r="FN128" s="419">
        <v>1.6500995628097599E-4</v>
      </c>
      <c r="FO128" s="419">
        <v>0</v>
      </c>
      <c r="FP128" s="420">
        <v>0</v>
      </c>
      <c r="FQ128" s="419">
        <v>0</v>
      </c>
      <c r="FR128" s="419">
        <v>0</v>
      </c>
    </row>
    <row r="129" spans="2:174">
      <c r="B129" s="73" t="s">
        <v>17</v>
      </c>
      <c r="C129" s="73" t="s">
        <v>51</v>
      </c>
      <c r="D129" s="143" t="s">
        <v>1020</v>
      </c>
      <c r="E129" s="73">
        <v>43.3</v>
      </c>
      <c r="F129" s="73">
        <v>73.7</v>
      </c>
      <c r="G129" s="397" t="s">
        <v>315</v>
      </c>
      <c r="H129" s="73" t="s">
        <v>13</v>
      </c>
      <c r="I129" s="416" t="s">
        <v>1189</v>
      </c>
      <c r="J129" s="416">
        <v>8</v>
      </c>
      <c r="K129" s="416" t="s">
        <v>1159</v>
      </c>
      <c r="L129" s="416" t="s">
        <v>1160</v>
      </c>
      <c r="M129" s="421" t="s">
        <v>32</v>
      </c>
      <c r="N129" s="73">
        <v>0.9</v>
      </c>
      <c r="P129" s="417">
        <v>5.9407258988558498</v>
      </c>
      <c r="Q129" s="418">
        <v>2.3030995706417099</v>
      </c>
      <c r="R129" s="418">
        <v>0.167756227092135</v>
      </c>
      <c r="S129" s="417">
        <v>7.9208606633570398</v>
      </c>
      <c r="T129" s="418">
        <v>2.6450637743398602</v>
      </c>
      <c r="U129" s="418">
        <v>2.8197867161931902</v>
      </c>
      <c r="V129" s="417">
        <v>39473.425096697603</v>
      </c>
      <c r="W129" s="418">
        <v>2114.3572174391402</v>
      </c>
      <c r="X129" s="418">
        <v>0.938421749533628</v>
      </c>
      <c r="Y129" s="417">
        <v>2970.2536741868898</v>
      </c>
      <c r="Z129" s="418">
        <v>598.28381117823403</v>
      </c>
      <c r="AA129" s="418">
        <v>2.3455332133442699</v>
      </c>
      <c r="AB129" s="417">
        <v>155112.25077969499</v>
      </c>
      <c r="AC129" s="419">
        <v>5494.96801694018</v>
      </c>
      <c r="AD129" s="419">
        <v>2.8647908576740599</v>
      </c>
      <c r="AE129" s="417">
        <v>250905.96222972099</v>
      </c>
      <c r="AF129" s="419">
        <v>4212.5071859406398</v>
      </c>
      <c r="AG129" s="419">
        <v>985.81063739863998</v>
      </c>
      <c r="AH129" s="417">
        <v>40.456884800964602</v>
      </c>
      <c r="AI129" s="419">
        <v>13.2951440441083</v>
      </c>
      <c r="AJ129" s="419">
        <v>7.9462641105828</v>
      </c>
      <c r="AK129" s="417">
        <v>547.11324180276802</v>
      </c>
      <c r="AL129" s="419">
        <v>226.58154414947001</v>
      </c>
      <c r="AM129" s="419">
        <v>88.4531054562121</v>
      </c>
      <c r="AN129" s="417">
        <v>178.722827319804</v>
      </c>
      <c r="AO129" s="419">
        <v>294.10291087632902</v>
      </c>
      <c r="AP129" s="419">
        <v>140.35253456563899</v>
      </c>
      <c r="AQ129" s="417">
        <v>3662.8451474840299</v>
      </c>
      <c r="AR129" s="419">
        <v>302.83867232391799</v>
      </c>
      <c r="AS129" s="419">
        <v>1.7826305029060401</v>
      </c>
      <c r="AT129" s="417">
        <v>74749.142330684801</v>
      </c>
      <c r="AU129" s="419">
        <v>5424.8501620369398</v>
      </c>
      <c r="AV129" s="419">
        <v>108.297170353182</v>
      </c>
      <c r="AW129" s="417">
        <v>2.8135389122612202</v>
      </c>
      <c r="AX129" s="419">
        <v>0.82107496712351602</v>
      </c>
      <c r="AY129" s="419">
        <v>0.46592806046463697</v>
      </c>
      <c r="AZ129" s="417">
        <v>136.59280179467299</v>
      </c>
      <c r="BA129" s="419">
        <v>31.289476011376301</v>
      </c>
      <c r="BB129" s="419">
        <v>1.5932468492240499</v>
      </c>
      <c r="BC129" s="420">
        <v>0.41219025476267002</v>
      </c>
      <c r="BD129" s="419">
        <v>1.0408653097372</v>
      </c>
      <c r="BE129" s="419">
        <v>0.41219025476267002</v>
      </c>
      <c r="BF129" s="420">
        <v>12.422692885551699</v>
      </c>
      <c r="BG129" s="419">
        <v>36.908397839261802</v>
      </c>
      <c r="BH129" s="419">
        <v>12.422692885551699</v>
      </c>
      <c r="BI129" s="417">
        <v>130.785733566467</v>
      </c>
      <c r="BJ129" s="419">
        <v>35.014087376417599</v>
      </c>
      <c r="BK129" s="419">
        <v>0.50240894273220404</v>
      </c>
      <c r="BL129" s="417">
        <v>7929.4133277148503</v>
      </c>
      <c r="BM129" s="419">
        <v>1429.77054632257</v>
      </c>
      <c r="BN129" s="419">
        <v>4.2955052840323402</v>
      </c>
      <c r="BO129" s="417">
        <v>5704.7556159525702</v>
      </c>
      <c r="BP129" s="419">
        <v>1125.1312800580699</v>
      </c>
      <c r="BQ129" s="419">
        <v>5.1638690034655399</v>
      </c>
      <c r="BR129" s="417">
        <v>0.76941358831508599</v>
      </c>
      <c r="BS129" s="419">
        <v>0.59673937571434599</v>
      </c>
      <c r="BT129" s="419">
        <v>2.3380728674593499E-2</v>
      </c>
      <c r="BU129" s="420">
        <v>2.8189134664784201</v>
      </c>
      <c r="BV129" s="419">
        <v>3.9625354505238599</v>
      </c>
      <c r="BW129" s="419">
        <v>2.8189134664784201</v>
      </c>
      <c r="BX129" s="417">
        <v>0.61710587109165604</v>
      </c>
      <c r="BY129" s="419">
        <v>0.50891310245205501</v>
      </c>
      <c r="BZ129" s="419">
        <v>0.14585111664398101</v>
      </c>
      <c r="CA129" s="417">
        <v>6.34013886931566</v>
      </c>
      <c r="CB129" s="419">
        <v>3.7307252038400902</v>
      </c>
      <c r="CC129" s="419">
        <v>0.57613180830914101</v>
      </c>
      <c r="CD129" s="417">
        <v>56.9075595454878</v>
      </c>
      <c r="CE129" s="419">
        <v>8.5202826819689292</v>
      </c>
      <c r="CF129" s="419">
        <v>4.3405643448583102E-2</v>
      </c>
      <c r="CG129" s="417">
        <v>1.0908486452572199</v>
      </c>
      <c r="CH129" s="419">
        <v>0.91413457229856698</v>
      </c>
      <c r="CI129" s="419">
        <v>0.35988692432546099</v>
      </c>
      <c r="CJ129" s="420">
        <v>0.25718801366736699</v>
      </c>
      <c r="CK129" s="419">
        <v>0.46139053004482999</v>
      </c>
      <c r="CL129" s="419">
        <v>0.25718801366736699</v>
      </c>
      <c r="CM129" s="417">
        <v>0.35603530513659598</v>
      </c>
      <c r="CN129" s="419">
        <v>0.33228343171414798</v>
      </c>
      <c r="CO129" s="419">
        <v>4.3888570263859498E-2</v>
      </c>
      <c r="CP129" s="417">
        <v>1188.64508259289</v>
      </c>
      <c r="CQ129" s="419">
        <v>98.534319138609803</v>
      </c>
      <c r="CR129" s="419">
        <v>4.8203624411586703E-2</v>
      </c>
      <c r="CS129" s="417">
        <v>0.36631588901342899</v>
      </c>
      <c r="CT129" s="419">
        <v>0.22107873715468601</v>
      </c>
      <c r="CU129" s="419">
        <v>2.18554851427618E-2</v>
      </c>
      <c r="CV129" s="417">
        <v>0.13891242117753499</v>
      </c>
      <c r="CW129" s="419">
        <v>0.236338921449426</v>
      </c>
      <c r="CX129" s="419">
        <v>2.3977443625175301E-2</v>
      </c>
      <c r="CY129" s="417">
        <v>7.1183457658331104E-3</v>
      </c>
      <c r="CZ129" s="419">
        <v>2.9944767520953101E-2</v>
      </c>
      <c r="DA129" s="419">
        <v>4.9656589126462402E-3</v>
      </c>
      <c r="DB129" s="417">
        <v>0.16549843171620801</v>
      </c>
      <c r="DC129" s="419">
        <v>0.33440521347067298</v>
      </c>
      <c r="DD129" s="419">
        <v>7.3552587141643005E-2</v>
      </c>
      <c r="DE129" s="417">
        <v>8.4159815007584099E-2</v>
      </c>
      <c r="DF129" s="419">
        <v>0.245875274908776</v>
      </c>
      <c r="DG129" s="419">
        <v>2.5922752261949199E-2</v>
      </c>
      <c r="DH129" s="417">
        <v>1.6064330546303299E-2</v>
      </c>
      <c r="DI129" s="419">
        <v>0.13834737219413401</v>
      </c>
      <c r="DJ129" s="419">
        <v>1.2774653979329699E-2</v>
      </c>
      <c r="DK129" s="417">
        <v>549.53049203784099</v>
      </c>
      <c r="DL129" s="419">
        <v>45.245741278602601</v>
      </c>
      <c r="DM129" s="419">
        <v>0</v>
      </c>
      <c r="DN129" s="417">
        <v>7.9382832668207097</v>
      </c>
      <c r="DO129" s="419">
        <v>0.87275694520180802</v>
      </c>
      <c r="DP129" s="419">
        <v>4.6340443512648197E-3</v>
      </c>
      <c r="DQ129" s="417">
        <v>11.3083662879427</v>
      </c>
      <c r="DR129" s="419">
        <v>1.2652372427826999</v>
      </c>
      <c r="DS129" s="419">
        <v>3.4272851807357501E-3</v>
      </c>
      <c r="DT129" s="417">
        <v>1.1970051240960899</v>
      </c>
      <c r="DU129" s="419">
        <v>0.29663524782553502</v>
      </c>
      <c r="DV129" s="419">
        <v>2.8156378419427102E-3</v>
      </c>
      <c r="DW129" s="417">
        <v>3.4680759861952901</v>
      </c>
      <c r="DX129" s="419">
        <v>1.9083237581132</v>
      </c>
      <c r="DY129" s="419">
        <v>0</v>
      </c>
      <c r="DZ129" s="417">
        <v>0.42093088556561598</v>
      </c>
      <c r="EA129" s="419">
        <v>0.38247550595652702</v>
      </c>
      <c r="EB129" s="419">
        <v>1.9279420563540001E-2</v>
      </c>
      <c r="EC129" s="417">
        <v>3.2557306423014598</v>
      </c>
      <c r="ED129" s="419">
        <v>0.84863137921124399</v>
      </c>
      <c r="EE129" s="419">
        <v>5.7160628872165E-3</v>
      </c>
      <c r="EF129" s="417">
        <v>0.45961221833062899</v>
      </c>
      <c r="EG129" s="419">
        <v>0.55032031859765496</v>
      </c>
      <c r="EH129" s="419">
        <v>3.8851264684894499E-2</v>
      </c>
      <c r="EI129" s="417">
        <v>2.0216415715045202E-2</v>
      </c>
      <c r="EJ129" s="419">
        <v>5.7207854253667902E-2</v>
      </c>
      <c r="EK129" s="419">
        <v>5.1269257079909498E-3</v>
      </c>
      <c r="EL129" s="417">
        <v>9.9241897470298407E-2</v>
      </c>
      <c r="EM129" s="419">
        <v>0.22846201062322599</v>
      </c>
      <c r="EN129" s="419">
        <v>0</v>
      </c>
      <c r="EO129" s="417">
        <v>7.5467962822457404E-3</v>
      </c>
      <c r="EP129" s="419">
        <v>2.7949495531950499E-2</v>
      </c>
      <c r="EQ129" s="419">
        <v>4.4454270803263004E-3</v>
      </c>
      <c r="ER129" s="417">
        <v>1.1491187712591401E-2</v>
      </c>
      <c r="ES129" s="419">
        <v>6.5003974043687102E-2</v>
      </c>
      <c r="ET129" s="419">
        <v>0</v>
      </c>
      <c r="EU129" s="420">
        <v>0</v>
      </c>
      <c r="EV129" s="419">
        <v>0</v>
      </c>
      <c r="EW129" s="419">
        <v>3.2503576567669101E-3</v>
      </c>
      <c r="EX129" s="420">
        <v>2.3091612551221E-2</v>
      </c>
      <c r="EY129" s="419">
        <v>0.10575362520748199</v>
      </c>
      <c r="EZ129" s="419">
        <v>2.3091612551221E-2</v>
      </c>
      <c r="FA129" s="420">
        <v>0</v>
      </c>
      <c r="FB129" s="419">
        <v>2.3521751793884198E-2</v>
      </c>
      <c r="FC129" s="419">
        <v>0</v>
      </c>
      <c r="FD129" s="420">
        <v>0</v>
      </c>
      <c r="FE129" s="419">
        <v>2.5367095044443897E-4</v>
      </c>
      <c r="FF129" s="419">
        <v>0</v>
      </c>
      <c r="FG129" s="417">
        <v>3.6342225135701001</v>
      </c>
      <c r="FH129" s="419">
        <v>1.2593595689150501</v>
      </c>
      <c r="FI129" s="419">
        <v>3.2780819706603598E-2</v>
      </c>
      <c r="FJ129" s="420">
        <v>6.7122369722362497E-3</v>
      </c>
      <c r="FK129" s="419">
        <v>9.4721335534501106E-5</v>
      </c>
      <c r="FL129" s="419">
        <v>6.7122369722362497E-3</v>
      </c>
      <c r="FM129" s="420">
        <v>0</v>
      </c>
      <c r="FN129" s="419">
        <v>0</v>
      </c>
      <c r="FO129" s="419">
        <v>0</v>
      </c>
      <c r="FP129" s="420">
        <v>5.3443798901766197E-3</v>
      </c>
      <c r="FQ129" s="419">
        <v>8.16410353075384E-5</v>
      </c>
      <c r="FR129" s="419">
        <v>5.3443798901766197E-3</v>
      </c>
    </row>
    <row r="130" spans="2:174">
      <c r="B130" s="73" t="s">
        <v>17</v>
      </c>
      <c r="C130" s="73" t="s">
        <v>51</v>
      </c>
      <c r="D130" s="143" t="s">
        <v>1020</v>
      </c>
      <c r="E130" s="143">
        <v>43.3</v>
      </c>
      <c r="F130" s="73">
        <v>73.7</v>
      </c>
      <c r="G130" s="397" t="s">
        <v>315</v>
      </c>
      <c r="H130" s="73" t="s">
        <v>13</v>
      </c>
      <c r="I130" s="416" t="s">
        <v>1189</v>
      </c>
      <c r="J130" s="416">
        <v>8</v>
      </c>
      <c r="K130" s="416" t="s">
        <v>1159</v>
      </c>
      <c r="L130" s="416" t="s">
        <v>1161</v>
      </c>
      <c r="M130" s="421" t="s">
        <v>32</v>
      </c>
      <c r="N130" s="73">
        <v>0.9</v>
      </c>
      <c r="P130" s="417">
        <v>4.5998278732255704</v>
      </c>
      <c r="Q130" s="418">
        <v>2.1324358390847098</v>
      </c>
      <c r="R130" s="418">
        <v>0.167756227092135</v>
      </c>
      <c r="S130" s="417">
        <v>5.0927556299426202</v>
      </c>
      <c r="T130" s="418">
        <v>7.5498345737335404</v>
      </c>
      <c r="U130" s="418">
        <v>2.8197867161931902</v>
      </c>
      <c r="V130" s="417">
        <v>39704.124532235801</v>
      </c>
      <c r="W130" s="418">
        <v>3824.0395360064199</v>
      </c>
      <c r="X130" s="418">
        <v>0.938421749533628</v>
      </c>
      <c r="Y130" s="417">
        <v>1684.0575697178199</v>
      </c>
      <c r="Z130" s="418">
        <v>1497.5612850595201</v>
      </c>
      <c r="AA130" s="418">
        <v>2.3455332133442699</v>
      </c>
      <c r="AB130" s="417">
        <v>154694.865249158</v>
      </c>
      <c r="AC130" s="419">
        <v>6974.1667280662496</v>
      </c>
      <c r="AD130" s="419">
        <v>2.8647908576740599</v>
      </c>
      <c r="AE130" s="417">
        <v>252704.291644271</v>
      </c>
      <c r="AF130" s="419">
        <v>8308.6406571714197</v>
      </c>
      <c r="AG130" s="419">
        <v>985.81063739863998</v>
      </c>
      <c r="AH130" s="417">
        <v>41.382466382871797</v>
      </c>
      <c r="AI130" s="419">
        <v>19.528555373264702</v>
      </c>
      <c r="AJ130" s="419">
        <v>7.9462641105828</v>
      </c>
      <c r="AK130" s="417">
        <v>539.11465167616302</v>
      </c>
      <c r="AL130" s="419">
        <v>233.86888447691999</v>
      </c>
      <c r="AM130" s="419">
        <v>88.4531054562121</v>
      </c>
      <c r="AN130" s="420">
        <v>140.35253456563899</v>
      </c>
      <c r="AO130" s="419">
        <v>271.88075588484497</v>
      </c>
      <c r="AP130" s="419">
        <v>140.35253456563899</v>
      </c>
      <c r="AQ130" s="417">
        <v>3710.3558639773801</v>
      </c>
      <c r="AR130" s="419">
        <v>447.23479738128202</v>
      </c>
      <c r="AS130" s="419">
        <v>1.7826305029060401</v>
      </c>
      <c r="AT130" s="417">
        <v>74136.731278888707</v>
      </c>
      <c r="AU130" s="419">
        <v>5792.5910672431901</v>
      </c>
      <c r="AV130" s="419">
        <v>108.297170353182</v>
      </c>
      <c r="AW130" s="417">
        <v>2.7954131176129802</v>
      </c>
      <c r="AX130" s="419">
        <v>1.1542741924775901</v>
      </c>
      <c r="AY130" s="419">
        <v>0.46592806046463697</v>
      </c>
      <c r="AZ130" s="417">
        <v>295.97292230772001</v>
      </c>
      <c r="BA130" s="419">
        <v>64.877931788618795</v>
      </c>
      <c r="BB130" s="419">
        <v>1.5932468492240499</v>
      </c>
      <c r="BC130" s="417">
        <v>0.53312550881198295</v>
      </c>
      <c r="BD130" s="419">
        <v>0.78324016938674801</v>
      </c>
      <c r="BE130" s="419">
        <v>0.41219025476267002</v>
      </c>
      <c r="BF130" s="420">
        <v>12.422692885551699</v>
      </c>
      <c r="BG130" s="419">
        <v>23.909021591059201</v>
      </c>
      <c r="BH130" s="419">
        <v>12.422692885551699</v>
      </c>
      <c r="BI130" s="417">
        <v>78.425910437052295</v>
      </c>
      <c r="BJ130" s="419">
        <v>65.408317894165805</v>
      </c>
      <c r="BK130" s="419">
        <v>0.50240894273220404</v>
      </c>
      <c r="BL130" s="417">
        <v>6434.0934573168997</v>
      </c>
      <c r="BM130" s="419">
        <v>4013.9826771553398</v>
      </c>
      <c r="BN130" s="419">
        <v>4.2955052840323402</v>
      </c>
      <c r="BO130" s="417">
        <v>4662.4451508169705</v>
      </c>
      <c r="BP130" s="419">
        <v>2831.33352277423</v>
      </c>
      <c r="BQ130" s="419">
        <v>5.1638690034655399</v>
      </c>
      <c r="BR130" s="417">
        <v>0.76335498133028101</v>
      </c>
      <c r="BS130" s="419">
        <v>0.678054877455324</v>
      </c>
      <c r="BT130" s="419">
        <v>2.3380728674593499E-2</v>
      </c>
      <c r="BU130" s="420">
        <v>2.8189134664784201</v>
      </c>
      <c r="BV130" s="419">
        <v>4.5699959978646199</v>
      </c>
      <c r="BW130" s="419">
        <v>2.8189134664784201</v>
      </c>
      <c r="BX130" s="417">
        <v>0.52634708381760498</v>
      </c>
      <c r="BY130" s="419">
        <v>0.422637795368284</v>
      </c>
      <c r="BZ130" s="419">
        <v>0.14585111664398101</v>
      </c>
      <c r="CA130" s="417">
        <v>6.1299001749928399</v>
      </c>
      <c r="CB130" s="419">
        <v>2.83098233283734</v>
      </c>
      <c r="CC130" s="419">
        <v>0.57613180830914101</v>
      </c>
      <c r="CD130" s="417">
        <v>56.360751895713101</v>
      </c>
      <c r="CE130" s="419">
        <v>6.8312215913097996</v>
      </c>
      <c r="CF130" s="419">
        <v>4.3405643448583102E-2</v>
      </c>
      <c r="CG130" s="417">
        <v>0.95843517641058895</v>
      </c>
      <c r="CH130" s="419">
        <v>0.91521259257503595</v>
      </c>
      <c r="CI130" s="419">
        <v>0.35988692432546099</v>
      </c>
      <c r="CJ130" s="420">
        <v>0.25718801366736699</v>
      </c>
      <c r="CK130" s="419">
        <v>0.41223968589868398</v>
      </c>
      <c r="CL130" s="419">
        <v>0.25718801366736699</v>
      </c>
      <c r="CM130" s="417">
        <v>0.28971292815163102</v>
      </c>
      <c r="CN130" s="419">
        <v>0.23958004984001899</v>
      </c>
      <c r="CO130" s="419">
        <v>4.3888570263859498E-2</v>
      </c>
      <c r="CP130" s="417">
        <v>1169.48005023318</v>
      </c>
      <c r="CQ130" s="419">
        <v>129.72777780263701</v>
      </c>
      <c r="CR130" s="419">
        <v>4.8203624411586703E-2</v>
      </c>
      <c r="CS130" s="417">
        <v>0.408092346285998</v>
      </c>
      <c r="CT130" s="419">
        <v>0.19969512055741401</v>
      </c>
      <c r="CU130" s="419">
        <v>2.18554851427618E-2</v>
      </c>
      <c r="CV130" s="417">
        <v>8.8487880408359004E-2</v>
      </c>
      <c r="CW130" s="419">
        <v>0.14463721543657401</v>
      </c>
      <c r="CX130" s="419">
        <v>2.3977443625175301E-2</v>
      </c>
      <c r="CY130" s="417">
        <v>2.84551339838241E-3</v>
      </c>
      <c r="CZ130" s="419">
        <v>1.84014279987584E-2</v>
      </c>
      <c r="DA130" s="419">
        <v>4.9656589126462402E-3</v>
      </c>
      <c r="DB130" s="420">
        <v>7.3552587141643005E-2</v>
      </c>
      <c r="DC130" s="419">
        <v>0.193616576819411</v>
      </c>
      <c r="DD130" s="419">
        <v>7.3552587141643005E-2</v>
      </c>
      <c r="DE130" s="420">
        <v>2.5922752261949199E-2</v>
      </c>
      <c r="DF130" s="419">
        <v>0.10187873653151699</v>
      </c>
      <c r="DG130" s="419">
        <v>2.5922752261949199E-2</v>
      </c>
      <c r="DH130" s="417">
        <v>1.19095040503412E-2</v>
      </c>
      <c r="DI130" s="419">
        <v>5.7593313103252601E-2</v>
      </c>
      <c r="DJ130" s="419">
        <v>1.2774653979329699E-2</v>
      </c>
      <c r="DK130" s="417">
        <v>562.63564831158396</v>
      </c>
      <c r="DL130" s="419">
        <v>63.545277626702301</v>
      </c>
      <c r="DM130" s="419">
        <v>0</v>
      </c>
      <c r="DN130" s="417">
        <v>7.4844708945661198</v>
      </c>
      <c r="DO130" s="419">
        <v>1.2324428831945999</v>
      </c>
      <c r="DP130" s="419">
        <v>4.6340443512648197E-3</v>
      </c>
      <c r="DQ130" s="417">
        <v>11.754347398952399</v>
      </c>
      <c r="DR130" s="419">
        <v>1.6553785534045999</v>
      </c>
      <c r="DS130" s="419">
        <v>3.4272851807357501E-3</v>
      </c>
      <c r="DT130" s="417">
        <v>1.16486641566463</v>
      </c>
      <c r="DU130" s="419">
        <v>0.377712090054724</v>
      </c>
      <c r="DV130" s="419">
        <v>2.8156378419427102E-3</v>
      </c>
      <c r="DW130" s="417">
        <v>3.7428708560163302</v>
      </c>
      <c r="DX130" s="419">
        <v>1.46671755202853</v>
      </c>
      <c r="DY130" s="419">
        <v>0</v>
      </c>
      <c r="DZ130" s="417">
        <v>0.42844100613200797</v>
      </c>
      <c r="EA130" s="419">
        <v>0.50469723612471296</v>
      </c>
      <c r="EB130" s="419">
        <v>1.9279420563540001E-2</v>
      </c>
      <c r="EC130" s="417">
        <v>2.9973841679775601</v>
      </c>
      <c r="ED130" s="419">
        <v>0.76964151554508398</v>
      </c>
      <c r="EE130" s="419">
        <v>5.7160628872165E-3</v>
      </c>
      <c r="EF130" s="417">
        <v>0.238442310746732</v>
      </c>
      <c r="EG130" s="419">
        <v>0.41387801333343799</v>
      </c>
      <c r="EH130" s="419">
        <v>3.8851264684894499E-2</v>
      </c>
      <c r="EI130" s="417">
        <v>2.8362775462053499E-2</v>
      </c>
      <c r="EJ130" s="419">
        <v>4.8789200487381501E-2</v>
      </c>
      <c r="EK130" s="419">
        <v>5.1269257079909498E-3</v>
      </c>
      <c r="EL130" s="417">
        <v>0.10691634944855299</v>
      </c>
      <c r="EM130" s="419">
        <v>0.184901936761379</v>
      </c>
      <c r="EN130" s="419">
        <v>0</v>
      </c>
      <c r="EO130" s="417">
        <v>1.6000225943040399E-2</v>
      </c>
      <c r="EP130" s="419">
        <v>3.8444489599816598E-2</v>
      </c>
      <c r="EQ130" s="419">
        <v>4.4454270803263004E-3</v>
      </c>
      <c r="ER130" s="417">
        <v>2.6253389981189701E-2</v>
      </c>
      <c r="ES130" s="419">
        <v>8.6349021310736102E-2</v>
      </c>
      <c r="ET130" s="419">
        <v>0</v>
      </c>
      <c r="EU130" s="420">
        <v>0</v>
      </c>
      <c r="EV130" s="419">
        <v>1.0047449207691E-2</v>
      </c>
      <c r="EW130" s="419">
        <v>3.2503576567669101E-3</v>
      </c>
      <c r="EX130" s="420">
        <v>0.02</v>
      </c>
      <c r="EY130" s="419">
        <v>8.0329914353474405E-2</v>
      </c>
      <c r="EZ130" s="419">
        <v>2.3091612551221E-2</v>
      </c>
      <c r="FA130" s="420">
        <v>0</v>
      </c>
      <c r="FB130" s="419">
        <v>9.7932942624211101E-3</v>
      </c>
      <c r="FC130" s="419">
        <v>0</v>
      </c>
      <c r="FD130" s="420">
        <v>0</v>
      </c>
      <c r="FE130" s="419">
        <v>7.4855353257422105E-4</v>
      </c>
      <c r="FF130" s="419">
        <v>0</v>
      </c>
      <c r="FG130" s="417">
        <v>3.2902095652623902</v>
      </c>
      <c r="FH130" s="419">
        <v>1.3103385454781999</v>
      </c>
      <c r="FI130" s="419">
        <v>3.2780819706603598E-2</v>
      </c>
      <c r="FJ130" s="420">
        <v>6.7122369722362497E-3</v>
      </c>
      <c r="FK130" s="419">
        <v>2.94527830332387E-2</v>
      </c>
      <c r="FL130" s="419">
        <v>6.7122369722362497E-3</v>
      </c>
      <c r="FM130" s="420">
        <v>0</v>
      </c>
      <c r="FN130" s="419">
        <v>0</v>
      </c>
      <c r="FO130" s="419">
        <v>0</v>
      </c>
      <c r="FP130" s="420">
        <v>5.3443798901766197E-3</v>
      </c>
      <c r="FQ130" s="419">
        <v>2.3736584626782699E-4</v>
      </c>
      <c r="FR130" s="419">
        <v>5.3443798901766197E-3</v>
      </c>
    </row>
    <row r="131" spans="2:174">
      <c r="B131" s="73" t="s">
        <v>17</v>
      </c>
      <c r="C131" s="73" t="s">
        <v>51</v>
      </c>
      <c r="D131" s="143" t="s">
        <v>1020</v>
      </c>
      <c r="E131" s="73">
        <v>43.3</v>
      </c>
      <c r="F131" s="73">
        <v>73.7</v>
      </c>
      <c r="G131" s="397" t="s">
        <v>315</v>
      </c>
      <c r="H131" s="73" t="s">
        <v>13</v>
      </c>
      <c r="I131" s="416" t="s">
        <v>1189</v>
      </c>
      <c r="J131" s="416">
        <v>8</v>
      </c>
      <c r="K131" s="416" t="s">
        <v>1159</v>
      </c>
      <c r="L131" s="416" t="s">
        <v>1161</v>
      </c>
      <c r="M131" s="421" t="s">
        <v>32</v>
      </c>
      <c r="N131" s="73">
        <v>0.9</v>
      </c>
      <c r="P131" s="417">
        <v>5.68922521414519</v>
      </c>
      <c r="Q131" s="418">
        <v>2.4167523162879698</v>
      </c>
      <c r="R131" s="418">
        <v>0.167756227092135</v>
      </c>
      <c r="S131" s="417">
        <v>4.87834002232937</v>
      </c>
      <c r="T131" s="418">
        <v>7.3985081536844399</v>
      </c>
      <c r="U131" s="418">
        <v>2.8197867161931902</v>
      </c>
      <c r="V131" s="417">
        <v>40443.846511006799</v>
      </c>
      <c r="W131" s="418">
        <v>6591.3590105757703</v>
      </c>
      <c r="X131" s="418">
        <v>0.938421749533628</v>
      </c>
      <c r="Y131" s="417">
        <v>2098.9516276848899</v>
      </c>
      <c r="Z131" s="418">
        <v>1428.28840155496</v>
      </c>
      <c r="AA131" s="418">
        <v>2.3455332133442699</v>
      </c>
      <c r="AB131" s="417">
        <v>150689.96412578001</v>
      </c>
      <c r="AC131" s="419">
        <v>14110.5047443889</v>
      </c>
      <c r="AD131" s="419">
        <v>2.8647908576740599</v>
      </c>
      <c r="AE131" s="417">
        <v>256536.40324980801</v>
      </c>
      <c r="AF131" s="419">
        <v>15462.9096462874</v>
      </c>
      <c r="AG131" s="419">
        <v>985.81063739863998</v>
      </c>
      <c r="AH131" s="417">
        <v>37.1226121142045</v>
      </c>
      <c r="AI131" s="419">
        <v>16.619206277179</v>
      </c>
      <c r="AJ131" s="419">
        <v>7.9462641105828</v>
      </c>
      <c r="AK131" s="417">
        <v>497.24791811579001</v>
      </c>
      <c r="AL131" s="419">
        <v>196.24152873174199</v>
      </c>
      <c r="AM131" s="419">
        <v>88.4531054562121</v>
      </c>
      <c r="AN131" s="420">
        <v>140.35253456563899</v>
      </c>
      <c r="AO131" s="419">
        <v>227.50847210145301</v>
      </c>
      <c r="AP131" s="419">
        <v>140.35253456563899</v>
      </c>
      <c r="AQ131" s="417">
        <v>3891.6913032612501</v>
      </c>
      <c r="AR131" s="419">
        <v>557.28273249857796</v>
      </c>
      <c r="AS131" s="419">
        <v>1.7826305029060401</v>
      </c>
      <c r="AT131" s="417">
        <v>72882.736282667305</v>
      </c>
      <c r="AU131" s="419">
        <v>6642.7704883570104</v>
      </c>
      <c r="AV131" s="419">
        <v>108.297170353182</v>
      </c>
      <c r="AW131" s="417">
        <v>2.8005935917538798</v>
      </c>
      <c r="AX131" s="419">
        <v>0.91726042415248699</v>
      </c>
      <c r="AY131" s="419">
        <v>0.46592806046463697</v>
      </c>
      <c r="AZ131" s="417">
        <v>262.14419679138598</v>
      </c>
      <c r="BA131" s="419">
        <v>46.116893884925403</v>
      </c>
      <c r="BB131" s="419">
        <v>1.5932468492240499</v>
      </c>
      <c r="BC131" s="417">
        <v>0.54663389666622997</v>
      </c>
      <c r="BD131" s="419">
        <v>0.70731779657007299</v>
      </c>
      <c r="BE131" s="419">
        <v>0.41219025476267002</v>
      </c>
      <c r="BF131" s="420">
        <v>12.422692885551699</v>
      </c>
      <c r="BG131" s="419">
        <v>18.4312637106019</v>
      </c>
      <c r="BH131" s="419">
        <v>12.422692885551699</v>
      </c>
      <c r="BI131" s="417">
        <v>74.798973024441494</v>
      </c>
      <c r="BJ131" s="419">
        <v>46.879753416842497</v>
      </c>
      <c r="BK131" s="419">
        <v>0.50240894273220404</v>
      </c>
      <c r="BL131" s="417">
        <v>6508.4686390388397</v>
      </c>
      <c r="BM131" s="419">
        <v>2482.06172809604</v>
      </c>
      <c r="BN131" s="419">
        <v>4.2955052840323402</v>
      </c>
      <c r="BO131" s="417">
        <v>4716.6847113446902</v>
      </c>
      <c r="BP131" s="419">
        <v>1988.7255730433999</v>
      </c>
      <c r="BQ131" s="419">
        <v>5.1638690034655399</v>
      </c>
      <c r="BR131" s="417">
        <v>0.85848246851043997</v>
      </c>
      <c r="BS131" s="419">
        <v>0.50086441062399101</v>
      </c>
      <c r="BT131" s="419">
        <v>2.3380728674593499E-2</v>
      </c>
      <c r="BU131" s="420">
        <v>2.8189134664784201</v>
      </c>
      <c r="BV131" s="419">
        <v>3.7892767824853402</v>
      </c>
      <c r="BW131" s="419">
        <v>2.8189134664784201</v>
      </c>
      <c r="BX131" s="417">
        <v>0.51959907445744202</v>
      </c>
      <c r="BY131" s="419">
        <v>0.46680062435604303</v>
      </c>
      <c r="BZ131" s="419">
        <v>0.14585111664398101</v>
      </c>
      <c r="CA131" s="417">
        <v>7.1046034569848304</v>
      </c>
      <c r="CB131" s="419">
        <v>3.9102004626515701</v>
      </c>
      <c r="CC131" s="419">
        <v>0.57613180830914101</v>
      </c>
      <c r="CD131" s="417">
        <v>57.7039288584483</v>
      </c>
      <c r="CE131" s="419">
        <v>9.3265895732650606</v>
      </c>
      <c r="CF131" s="419">
        <v>4.3405643448583102E-2</v>
      </c>
      <c r="CG131" s="417">
        <v>0.94547617271893303</v>
      </c>
      <c r="CH131" s="419">
        <v>0.81785944007085098</v>
      </c>
      <c r="CI131" s="419">
        <v>0.35988692432546099</v>
      </c>
      <c r="CJ131" s="420">
        <v>0.25718801366736699</v>
      </c>
      <c r="CK131" s="419">
        <v>0.43639985532081199</v>
      </c>
      <c r="CL131" s="419">
        <v>0.25718801366736699</v>
      </c>
      <c r="CM131" s="417">
        <v>0.295200077172734</v>
      </c>
      <c r="CN131" s="419">
        <v>0.26570252962394297</v>
      </c>
      <c r="CO131" s="419">
        <v>4.3888570263859498E-2</v>
      </c>
      <c r="CP131" s="417">
        <v>1151.46144463319</v>
      </c>
      <c r="CQ131" s="419">
        <v>127.948557701826</v>
      </c>
      <c r="CR131" s="419">
        <v>4.8203624411586703E-2</v>
      </c>
      <c r="CS131" s="417">
        <v>0.42884479089965299</v>
      </c>
      <c r="CT131" s="419">
        <v>0.16980553700850801</v>
      </c>
      <c r="CU131" s="419">
        <v>2.18554851427618E-2</v>
      </c>
      <c r="CV131" s="417">
        <v>0.105873632677857</v>
      </c>
      <c r="CW131" s="419">
        <v>0.13559924393387399</v>
      </c>
      <c r="CX131" s="419">
        <v>2.3977443625175301E-2</v>
      </c>
      <c r="CY131" s="417">
        <v>6.2736173307163801E-3</v>
      </c>
      <c r="CZ131" s="419">
        <v>2.4181637194345799E-2</v>
      </c>
      <c r="DA131" s="419">
        <v>4.9656589126462402E-3</v>
      </c>
      <c r="DB131" s="417">
        <v>7.4730718487772199E-2</v>
      </c>
      <c r="DC131" s="419">
        <v>0.225168330163109</v>
      </c>
      <c r="DD131" s="419">
        <v>7.3552587141643005E-2</v>
      </c>
      <c r="DE131" s="417">
        <v>2.6873668909620299E-2</v>
      </c>
      <c r="DF131" s="419">
        <v>9.3904503937981595E-2</v>
      </c>
      <c r="DG131" s="419">
        <v>2.5922752261949199E-2</v>
      </c>
      <c r="DH131" s="417">
        <v>1.28193534041327E-2</v>
      </c>
      <c r="DI131" s="419">
        <v>5.3487887799151E-2</v>
      </c>
      <c r="DJ131" s="419">
        <v>1.2774653979329699E-2</v>
      </c>
      <c r="DK131" s="417">
        <v>555.41984596321799</v>
      </c>
      <c r="DL131" s="419">
        <v>63.170862071808997</v>
      </c>
      <c r="DM131" s="419">
        <v>0</v>
      </c>
      <c r="DN131" s="417">
        <v>7.1360678921588203</v>
      </c>
      <c r="DO131" s="419">
        <v>1.2676677340120099</v>
      </c>
      <c r="DP131" s="419">
        <v>4.6340443512648197E-3</v>
      </c>
      <c r="DQ131" s="417">
        <v>12.015495580240099</v>
      </c>
      <c r="DR131" s="419">
        <v>1.8133503156549799</v>
      </c>
      <c r="DS131" s="419">
        <v>3.4272851807357501E-3</v>
      </c>
      <c r="DT131" s="417">
        <v>1.1439922943885501</v>
      </c>
      <c r="DU131" s="419">
        <v>0.29193385583224901</v>
      </c>
      <c r="DV131" s="419">
        <v>2.8156378419427102E-3</v>
      </c>
      <c r="DW131" s="417">
        <v>3.8078748992939602</v>
      </c>
      <c r="DX131" s="419">
        <v>1.16199329880826</v>
      </c>
      <c r="DY131" s="419">
        <v>0</v>
      </c>
      <c r="DZ131" s="417">
        <v>0.431824860644415</v>
      </c>
      <c r="EA131" s="419">
        <v>0.51875302337273699</v>
      </c>
      <c r="EB131" s="419">
        <v>1.9279420563540001E-2</v>
      </c>
      <c r="EC131" s="417">
        <v>2.9173212660093601</v>
      </c>
      <c r="ED131" s="419">
        <v>0.73220071876003401</v>
      </c>
      <c r="EE131" s="419">
        <v>5.7160628872165E-3</v>
      </c>
      <c r="EF131" s="417">
        <v>0.232136427757133</v>
      </c>
      <c r="EG131" s="419">
        <v>0.32845678504877102</v>
      </c>
      <c r="EH131" s="419">
        <v>3.8851264684894499E-2</v>
      </c>
      <c r="EI131" s="417">
        <v>2.38396642348709E-2</v>
      </c>
      <c r="EJ131" s="419">
        <v>3.7893426578855798E-2</v>
      </c>
      <c r="EK131" s="419">
        <v>5.1269257079909498E-3</v>
      </c>
      <c r="EL131" s="417">
        <v>0.109595902046267</v>
      </c>
      <c r="EM131" s="419">
        <v>0.175824207582749</v>
      </c>
      <c r="EN131" s="419">
        <v>0</v>
      </c>
      <c r="EO131" s="417">
        <v>1.6385587592653302E-2</v>
      </c>
      <c r="EP131" s="419">
        <v>3.3391565337394097E-2</v>
      </c>
      <c r="EQ131" s="419">
        <v>4.4454270803263004E-3</v>
      </c>
      <c r="ER131" s="417">
        <v>2.93392991755142E-2</v>
      </c>
      <c r="ES131" s="419">
        <v>7.1904155842605594E-2</v>
      </c>
      <c r="ET131" s="419">
        <v>0</v>
      </c>
      <c r="EU131" s="420">
        <v>0</v>
      </c>
      <c r="EV131" s="419">
        <v>1.6453683599098198E-2</v>
      </c>
      <c r="EW131" s="419">
        <v>3.2503576567669101E-3</v>
      </c>
      <c r="EX131" s="420">
        <v>0.02</v>
      </c>
      <c r="EY131" s="419">
        <v>6.9083529679080394E-2</v>
      </c>
      <c r="EZ131" s="419">
        <v>2.3091612551221E-2</v>
      </c>
      <c r="FA131" s="420">
        <v>0</v>
      </c>
      <c r="FB131" s="419">
        <v>1.48458615178386E-2</v>
      </c>
      <c r="FC131" s="419">
        <v>0</v>
      </c>
      <c r="FD131" s="420">
        <v>0</v>
      </c>
      <c r="FE131" s="419">
        <v>2.3410194152585499E-4</v>
      </c>
      <c r="FF131" s="419">
        <v>0</v>
      </c>
      <c r="FG131" s="417">
        <v>3.1773126660031599</v>
      </c>
      <c r="FH131" s="419">
        <v>1.0898387826774401</v>
      </c>
      <c r="FI131" s="419">
        <v>3.2780819706603598E-2</v>
      </c>
      <c r="FJ131" s="420">
        <v>6.7122369722362497E-3</v>
      </c>
      <c r="FK131" s="419">
        <v>2.75948624263892E-2</v>
      </c>
      <c r="FL131" s="419">
        <v>6.7122369722362497E-3</v>
      </c>
      <c r="FM131" s="417">
        <v>1.19507936398202E-3</v>
      </c>
      <c r="FN131" s="419">
        <v>1.24178764601679E-2</v>
      </c>
      <c r="FO131" s="419">
        <v>0</v>
      </c>
      <c r="FP131" s="420">
        <v>5.3443798901766197E-3</v>
      </c>
      <c r="FQ131" s="419">
        <v>8.3422136705074495E-5</v>
      </c>
      <c r="FR131" s="419">
        <v>5.3443798901766197E-3</v>
      </c>
    </row>
    <row r="132" spans="2:174">
      <c r="B132" s="73" t="s">
        <v>17</v>
      </c>
      <c r="C132" s="73" t="s">
        <v>51</v>
      </c>
      <c r="D132" s="143" t="s">
        <v>1020</v>
      </c>
      <c r="E132" s="143">
        <v>43.3</v>
      </c>
      <c r="F132" s="73">
        <v>73.7</v>
      </c>
      <c r="G132" s="397" t="s">
        <v>315</v>
      </c>
      <c r="H132" s="73" t="s">
        <v>13</v>
      </c>
      <c r="I132" s="416" t="s">
        <v>1189</v>
      </c>
      <c r="J132" s="416">
        <v>8</v>
      </c>
      <c r="K132" s="416" t="s">
        <v>1159</v>
      </c>
      <c r="L132" s="416" t="s">
        <v>1160</v>
      </c>
      <c r="M132" s="421" t="s">
        <v>32</v>
      </c>
      <c r="N132" s="73">
        <v>0.9</v>
      </c>
      <c r="P132" s="417">
        <v>5.2598086038886498</v>
      </c>
      <c r="Q132" s="418">
        <v>2.8325439512160102</v>
      </c>
      <c r="R132" s="418">
        <v>0.167756227092135</v>
      </c>
      <c r="S132" s="417">
        <v>4.1548790403026299</v>
      </c>
      <c r="T132" s="418">
        <v>6.5750259822911703</v>
      </c>
      <c r="U132" s="418">
        <v>2.8197867161931902</v>
      </c>
      <c r="V132" s="417">
        <v>40680.648627471302</v>
      </c>
      <c r="W132" s="418">
        <v>7263.3466128398504</v>
      </c>
      <c r="X132" s="418">
        <v>0.938421749533628</v>
      </c>
      <c r="Y132" s="417">
        <v>634.10983134216599</v>
      </c>
      <c r="Z132" s="418">
        <v>807.48543778985402</v>
      </c>
      <c r="AA132" s="418">
        <v>2.3455332133442699</v>
      </c>
      <c r="AB132" s="417">
        <v>151319.87572670099</v>
      </c>
      <c r="AC132" s="419">
        <v>12823.9989574789</v>
      </c>
      <c r="AD132" s="419">
        <v>2.8647908576740599</v>
      </c>
      <c r="AE132" s="417">
        <v>257074.206808883</v>
      </c>
      <c r="AF132" s="419">
        <v>15863.899997161599</v>
      </c>
      <c r="AG132" s="419">
        <v>985.81063739863998</v>
      </c>
      <c r="AH132" s="417">
        <v>35.239208816067702</v>
      </c>
      <c r="AI132" s="419">
        <v>16.675546226739499</v>
      </c>
      <c r="AJ132" s="419">
        <v>7.9462641105828</v>
      </c>
      <c r="AK132" s="417">
        <v>491.06765836625499</v>
      </c>
      <c r="AL132" s="419">
        <v>186.24607404451601</v>
      </c>
      <c r="AM132" s="419">
        <v>88.4531054562121</v>
      </c>
      <c r="AN132" s="420">
        <v>140.35253456563899</v>
      </c>
      <c r="AO132" s="419">
        <v>205.54170939085799</v>
      </c>
      <c r="AP132" s="419">
        <v>140.35253456563899</v>
      </c>
      <c r="AQ132" s="417">
        <v>3898.8963940961298</v>
      </c>
      <c r="AR132" s="419">
        <v>749.20683035931495</v>
      </c>
      <c r="AS132" s="419">
        <v>1.7826305029060401</v>
      </c>
      <c r="AT132" s="417">
        <v>74333.950490155607</v>
      </c>
      <c r="AU132" s="419">
        <v>7185.2543035468198</v>
      </c>
      <c r="AV132" s="419">
        <v>108.297170353182</v>
      </c>
      <c r="AW132" s="417">
        <v>2.8937135843910098</v>
      </c>
      <c r="AX132" s="419">
        <v>1.08048606945954</v>
      </c>
      <c r="AY132" s="419">
        <v>0.46592806046463697</v>
      </c>
      <c r="AZ132" s="417">
        <v>271.73957367760602</v>
      </c>
      <c r="BA132" s="419">
        <v>42.231455795869799</v>
      </c>
      <c r="BB132" s="419">
        <v>1.5932468492240499</v>
      </c>
      <c r="BC132" s="417">
        <v>0.69254413941284299</v>
      </c>
      <c r="BD132" s="419">
        <v>0.76110151617879296</v>
      </c>
      <c r="BE132" s="419">
        <v>0.41219025476267002</v>
      </c>
      <c r="BF132" s="420">
        <v>12.422692885551699</v>
      </c>
      <c r="BG132" s="419">
        <v>21.738858340383299</v>
      </c>
      <c r="BH132" s="419">
        <v>12.422692885551699</v>
      </c>
      <c r="BI132" s="417">
        <v>28.827338360414601</v>
      </c>
      <c r="BJ132" s="419">
        <v>23.956129825621201</v>
      </c>
      <c r="BK132" s="419">
        <v>0.50240894273220404</v>
      </c>
      <c r="BL132" s="417">
        <v>3761.7393386083399</v>
      </c>
      <c r="BM132" s="419">
        <v>1981.3831666967001</v>
      </c>
      <c r="BN132" s="419">
        <v>4.2955052840323402</v>
      </c>
      <c r="BO132" s="417">
        <v>2761.0092119085798</v>
      </c>
      <c r="BP132" s="419">
        <v>1398.3691332302801</v>
      </c>
      <c r="BQ132" s="419">
        <v>5.1638690034655399</v>
      </c>
      <c r="BR132" s="417">
        <v>0.39621920527451099</v>
      </c>
      <c r="BS132" s="419">
        <v>0.300577457461145</v>
      </c>
      <c r="BT132" s="419">
        <v>2.3380728674593499E-2</v>
      </c>
      <c r="BU132" s="420">
        <v>2.8189134664784201</v>
      </c>
      <c r="BV132" s="419">
        <v>3.41142833477597</v>
      </c>
      <c r="BW132" s="419">
        <v>2.8189134664784201</v>
      </c>
      <c r="BX132" s="417">
        <v>0.58716055909863196</v>
      </c>
      <c r="BY132" s="419">
        <v>0.45276995198189302</v>
      </c>
      <c r="BZ132" s="419">
        <v>0.14585111664398101</v>
      </c>
      <c r="CA132" s="417">
        <v>6.5309630478801202</v>
      </c>
      <c r="CB132" s="419">
        <v>3.2556138929303402</v>
      </c>
      <c r="CC132" s="419">
        <v>0.57613180830914101</v>
      </c>
      <c r="CD132" s="417">
        <v>55.488328693526903</v>
      </c>
      <c r="CE132" s="419">
        <v>9.2074528875818693</v>
      </c>
      <c r="CF132" s="419">
        <v>4.3405643448583102E-2</v>
      </c>
      <c r="CG132" s="417">
        <v>1.0583057645382801</v>
      </c>
      <c r="CH132" s="419">
        <v>0.89220825702941298</v>
      </c>
      <c r="CI132" s="419">
        <v>0.35988692432546099</v>
      </c>
      <c r="CJ132" s="420">
        <v>0.25718801366736699</v>
      </c>
      <c r="CK132" s="419">
        <v>0.37588671220895697</v>
      </c>
      <c r="CL132" s="419">
        <v>0.25718801366736699</v>
      </c>
      <c r="CM132" s="417">
        <v>0.256457546544267</v>
      </c>
      <c r="CN132" s="419">
        <v>0.20631173209440201</v>
      </c>
      <c r="CO132" s="419">
        <v>4.3888570263859498E-2</v>
      </c>
      <c r="CP132" s="417">
        <v>1146.87305635551</v>
      </c>
      <c r="CQ132" s="419">
        <v>154.31353082899199</v>
      </c>
      <c r="CR132" s="419">
        <v>4.8203624411586703E-2</v>
      </c>
      <c r="CS132" s="417">
        <v>0.37836427892327701</v>
      </c>
      <c r="CT132" s="419">
        <v>0.20401312412427</v>
      </c>
      <c r="CU132" s="419">
        <v>2.18554851427618E-2</v>
      </c>
      <c r="CV132" s="417">
        <v>8.5254779946084103E-2</v>
      </c>
      <c r="CW132" s="419">
        <v>0.15196385130325099</v>
      </c>
      <c r="CX132" s="419">
        <v>2.3977443625175301E-2</v>
      </c>
      <c r="CY132" s="417">
        <v>6.02412352573806E-3</v>
      </c>
      <c r="CZ132" s="419">
        <v>2.5995018783280401E-2</v>
      </c>
      <c r="DA132" s="419">
        <v>4.9656589126462402E-3</v>
      </c>
      <c r="DB132" s="420">
        <v>7.3552587141643005E-2</v>
      </c>
      <c r="DC132" s="419">
        <v>0.122975244428964</v>
      </c>
      <c r="DD132" s="419">
        <v>7.3552587141643005E-2</v>
      </c>
      <c r="DE132" s="420">
        <v>2.5922752261949199E-2</v>
      </c>
      <c r="DF132" s="419">
        <v>8.6817784364591394E-2</v>
      </c>
      <c r="DG132" s="419">
        <v>2.5922752261949199E-2</v>
      </c>
      <c r="DH132" s="417">
        <v>1.35976309918137E-2</v>
      </c>
      <c r="DI132" s="419">
        <v>4.6740996390757801E-2</v>
      </c>
      <c r="DJ132" s="419">
        <v>1.2774653979329699E-2</v>
      </c>
      <c r="DK132" s="417">
        <v>548.54307781571504</v>
      </c>
      <c r="DL132" s="419">
        <v>80.643593074951994</v>
      </c>
      <c r="DM132" s="419">
        <v>0</v>
      </c>
      <c r="DN132" s="417">
        <v>7.2361203128135898</v>
      </c>
      <c r="DO132" s="419">
        <v>1.2595639492663899</v>
      </c>
      <c r="DP132" s="419">
        <v>4.6340443512648197E-3</v>
      </c>
      <c r="DQ132" s="417">
        <v>11.6994412523823</v>
      </c>
      <c r="DR132" s="419">
        <v>1.8567310064840501</v>
      </c>
      <c r="DS132" s="419">
        <v>3.4272851807357501E-3</v>
      </c>
      <c r="DT132" s="417">
        <v>1.14869998486019</v>
      </c>
      <c r="DU132" s="419">
        <v>0.35196649674222003</v>
      </c>
      <c r="DV132" s="419">
        <v>2.8156378419427102E-3</v>
      </c>
      <c r="DW132" s="417">
        <v>3.6800530133846299</v>
      </c>
      <c r="DX132" s="419">
        <v>1.45868974613154</v>
      </c>
      <c r="DY132" s="419">
        <v>0</v>
      </c>
      <c r="DZ132" s="417">
        <v>0.41835067826926098</v>
      </c>
      <c r="EA132" s="419">
        <v>0.44155899530061798</v>
      </c>
      <c r="EB132" s="419">
        <v>1.9279420563540001E-2</v>
      </c>
      <c r="EC132" s="417">
        <v>2.8973859483361801</v>
      </c>
      <c r="ED132" s="419">
        <v>0.85168264220592904</v>
      </c>
      <c r="EE132" s="419">
        <v>5.7160628872165E-3</v>
      </c>
      <c r="EF132" s="417">
        <v>0.28555541171879301</v>
      </c>
      <c r="EG132" s="419">
        <v>0.34266192531199902</v>
      </c>
      <c r="EH132" s="419">
        <v>3.8851264684894499E-2</v>
      </c>
      <c r="EI132" s="417">
        <v>2.2968791827324801E-2</v>
      </c>
      <c r="EJ132" s="419">
        <v>3.5613407315639403E-2</v>
      </c>
      <c r="EK132" s="419">
        <v>5.1269257079909498E-3</v>
      </c>
      <c r="EL132" s="417">
        <v>0.101637853110515</v>
      </c>
      <c r="EM132" s="419">
        <v>0.18608157183361199</v>
      </c>
      <c r="EN132" s="419">
        <v>0</v>
      </c>
      <c r="EO132" s="417">
        <v>1.51427105038469E-2</v>
      </c>
      <c r="EP132" s="419">
        <v>3.8911541727884802E-2</v>
      </c>
      <c r="EQ132" s="419">
        <v>4.4454270803263004E-3</v>
      </c>
      <c r="ER132" s="417">
        <v>2.94824859747598E-2</v>
      </c>
      <c r="ES132" s="419">
        <v>8.5722902748423493E-2</v>
      </c>
      <c r="ET132" s="419">
        <v>0</v>
      </c>
      <c r="EU132" s="420">
        <v>0</v>
      </c>
      <c r="EV132" s="419">
        <v>1.6849294789783999E-2</v>
      </c>
      <c r="EW132" s="419">
        <v>3.2503576567669101E-3</v>
      </c>
      <c r="EX132" s="420">
        <v>0.02</v>
      </c>
      <c r="EY132" s="419">
        <v>5.9688535869593502E-2</v>
      </c>
      <c r="EZ132" s="419">
        <v>2.3091612551221E-2</v>
      </c>
      <c r="FA132" s="420">
        <v>0</v>
      </c>
      <c r="FB132" s="419">
        <v>1.1616919458963201E-2</v>
      </c>
      <c r="FC132" s="419">
        <v>0</v>
      </c>
      <c r="FD132" s="420">
        <v>0</v>
      </c>
      <c r="FE132" s="419">
        <v>3.0689660939858598E-4</v>
      </c>
      <c r="FF132" s="419">
        <v>0</v>
      </c>
      <c r="FG132" s="417">
        <v>3.45093032401142</v>
      </c>
      <c r="FH132" s="419">
        <v>1.0873061800666799</v>
      </c>
      <c r="FI132" s="419">
        <v>3.2780819706603598E-2</v>
      </c>
      <c r="FJ132" s="420">
        <v>6.7122369722362497E-3</v>
      </c>
      <c r="FK132" s="419">
        <v>2.3649017801707799E-2</v>
      </c>
      <c r="FL132" s="419">
        <v>6.7122369722362497E-3</v>
      </c>
      <c r="FM132" s="420">
        <v>0</v>
      </c>
      <c r="FN132" s="419">
        <v>0</v>
      </c>
      <c r="FO132" s="419">
        <v>0</v>
      </c>
      <c r="FP132" s="420">
        <v>5.3443798901766197E-3</v>
      </c>
      <c r="FQ132" s="419">
        <v>9.8480933043162595E-5</v>
      </c>
      <c r="FR132" s="419">
        <v>5.3443798901766197E-3</v>
      </c>
    </row>
    <row r="133" spans="2:174">
      <c r="B133" s="73" t="s">
        <v>17</v>
      </c>
      <c r="C133" s="73" t="s">
        <v>51</v>
      </c>
      <c r="D133" s="143" t="s">
        <v>1020</v>
      </c>
      <c r="E133" s="73">
        <v>43.3</v>
      </c>
      <c r="F133" s="73">
        <v>73.7</v>
      </c>
      <c r="G133" s="397" t="s">
        <v>315</v>
      </c>
      <c r="H133" s="73" t="s">
        <v>13</v>
      </c>
      <c r="I133" s="416" t="s">
        <v>1190</v>
      </c>
      <c r="J133" s="416">
        <v>9</v>
      </c>
      <c r="K133" s="416" t="s">
        <v>1159</v>
      </c>
      <c r="L133" s="416" t="s">
        <v>1177</v>
      </c>
      <c r="M133" s="421" t="s">
        <v>32</v>
      </c>
      <c r="N133" s="73">
        <v>0.9</v>
      </c>
      <c r="P133" s="417">
        <v>4.3683103360001798</v>
      </c>
      <c r="Q133" s="418">
        <v>2.8793545808054701</v>
      </c>
      <c r="R133" s="418">
        <v>9.0876364503664805E-2</v>
      </c>
      <c r="S133" s="417">
        <v>5.3891889192496203</v>
      </c>
      <c r="T133" s="418">
        <v>12.196418214650301</v>
      </c>
      <c r="U133" s="418">
        <v>1.70196275091681</v>
      </c>
      <c r="V133" s="417">
        <v>38546.544559939102</v>
      </c>
      <c r="W133" s="418">
        <v>4205.9852289669698</v>
      </c>
      <c r="X133" s="418">
        <v>0.54722359347196103</v>
      </c>
      <c r="Y133" s="417">
        <v>458.979064619327</v>
      </c>
      <c r="Z133" s="418">
        <v>802.18651925800702</v>
      </c>
      <c r="AA133" s="418">
        <v>1.5782896316983801</v>
      </c>
      <c r="AB133" s="417">
        <v>154954.14954166501</v>
      </c>
      <c r="AC133" s="419">
        <v>8342.3374799560006</v>
      </c>
      <c r="AD133" s="419">
        <v>1.90766529600107</v>
      </c>
      <c r="AE133" s="417">
        <v>255921.936354387</v>
      </c>
      <c r="AF133" s="419">
        <v>9704.1805978193497</v>
      </c>
      <c r="AG133" s="419">
        <v>233.24033431555901</v>
      </c>
      <c r="AH133" s="417">
        <v>32.844038874828897</v>
      </c>
      <c r="AI133" s="419">
        <v>21.442627503687198</v>
      </c>
      <c r="AJ133" s="419">
        <v>4.1274763268798296</v>
      </c>
      <c r="AK133" s="417">
        <v>436.605081500484</v>
      </c>
      <c r="AL133" s="419">
        <v>288.10766974876998</v>
      </c>
      <c r="AM133" s="419">
        <v>47.281419768601502</v>
      </c>
      <c r="AN133" s="417">
        <v>126.936131471441</v>
      </c>
      <c r="AO133" s="419">
        <v>459.50969619156501</v>
      </c>
      <c r="AP133" s="419">
        <v>96.258925479091104</v>
      </c>
      <c r="AQ133" s="417">
        <v>3818.62302791397</v>
      </c>
      <c r="AR133" s="419">
        <v>1248.2737060437901</v>
      </c>
      <c r="AS133" s="419">
        <v>1.4811002951013501</v>
      </c>
      <c r="AT133" s="417">
        <v>73504.666791303796</v>
      </c>
      <c r="AU133" s="419">
        <v>6321.0016058287101</v>
      </c>
      <c r="AV133" s="419">
        <v>68.800990057760004</v>
      </c>
      <c r="AW133" s="417">
        <v>2.5715562198500201</v>
      </c>
      <c r="AX133" s="419">
        <v>1.4599667422718601</v>
      </c>
      <c r="AY133" s="419">
        <v>0.30130445176096798</v>
      </c>
      <c r="AZ133" s="417">
        <v>249.80143848229099</v>
      </c>
      <c r="BA133" s="419">
        <v>92.597512024540904</v>
      </c>
      <c r="BB133" s="419">
        <v>0.907658228977966</v>
      </c>
      <c r="BC133" s="417">
        <v>0.28704375853478298</v>
      </c>
      <c r="BD133" s="419">
        <v>1.0760544746015901</v>
      </c>
      <c r="BE133" s="419">
        <v>0.23813485724994601</v>
      </c>
      <c r="BF133" s="420">
        <v>8.6219659617737801</v>
      </c>
      <c r="BG133" s="419">
        <v>35.935192426729799</v>
      </c>
      <c r="BH133" s="419">
        <v>8.6219659617737801</v>
      </c>
      <c r="BI133" s="417">
        <v>43.586404896809903</v>
      </c>
      <c r="BJ133" s="419">
        <v>78.718186873812101</v>
      </c>
      <c r="BK133" s="419">
        <v>0.29189894322889498</v>
      </c>
      <c r="BL133" s="417">
        <v>3769.11793746167</v>
      </c>
      <c r="BM133" s="419">
        <v>3234.2553032352198</v>
      </c>
      <c r="BN133" s="419">
        <v>2.7787827058439398</v>
      </c>
      <c r="BO133" s="417">
        <v>2774.9386948824099</v>
      </c>
      <c r="BP133" s="419">
        <v>2404.5522904295399</v>
      </c>
      <c r="BQ133" s="419">
        <v>3.77365508916064</v>
      </c>
      <c r="BR133" s="417">
        <v>0.363964797599518</v>
      </c>
      <c r="BS133" s="419">
        <v>0.42442182127555</v>
      </c>
      <c r="BT133" s="419">
        <v>1.3115348402922699E-2</v>
      </c>
      <c r="BU133" s="420">
        <v>1.62920015195902</v>
      </c>
      <c r="BV133" s="419">
        <v>6.3114490054745502</v>
      </c>
      <c r="BW133" s="419">
        <v>1.62920015195902</v>
      </c>
      <c r="BX133" s="417">
        <v>0.520608424733633</v>
      </c>
      <c r="BY133" s="419">
        <v>0.67512918985429704</v>
      </c>
      <c r="BZ133" s="419">
        <v>9.10785477661539E-2</v>
      </c>
      <c r="CA133" s="417">
        <v>4.9348130054902803</v>
      </c>
      <c r="CB133" s="419">
        <v>3.38588654728968</v>
      </c>
      <c r="CC133" s="419">
        <v>0.33941127781533997</v>
      </c>
      <c r="CD133" s="417">
        <v>53.109116659566702</v>
      </c>
      <c r="CE133" s="419">
        <v>8.6088108797650502</v>
      </c>
      <c r="CF133" s="419">
        <v>2.1286766368062E-2</v>
      </c>
      <c r="CG133" s="417">
        <v>1.01418329088161</v>
      </c>
      <c r="CH133" s="419">
        <v>1.60835181351486</v>
      </c>
      <c r="CI133" s="419">
        <v>0.18914974579626501</v>
      </c>
      <c r="CJ133" s="420">
        <v>0.116584282172672</v>
      </c>
      <c r="CK133" s="419">
        <v>0.60557058033422795</v>
      </c>
      <c r="CL133" s="419">
        <v>0.116584282172672</v>
      </c>
      <c r="CM133" s="417">
        <v>0.40653681623152998</v>
      </c>
      <c r="CN133" s="419">
        <v>0.62681553982546101</v>
      </c>
      <c r="CO133" s="419">
        <v>3.39223440677879E-2</v>
      </c>
      <c r="CP133" s="417">
        <v>1178.84752811369</v>
      </c>
      <c r="CQ133" s="419">
        <v>132.72498517361799</v>
      </c>
      <c r="CR133" s="419">
        <v>3.5884653666240399E-2</v>
      </c>
      <c r="CS133" s="417">
        <v>0.37881340335865898</v>
      </c>
      <c r="CT133" s="419">
        <v>0.26993691652304902</v>
      </c>
      <c r="CU133" s="419">
        <v>9.5203494767031206E-3</v>
      </c>
      <c r="CV133" s="417">
        <v>6.6182687140577304E-2</v>
      </c>
      <c r="CW133" s="419">
        <v>0.14687769145875401</v>
      </c>
      <c r="CX133" s="419">
        <v>1.3127107938743301E-2</v>
      </c>
      <c r="CY133" s="417">
        <v>5.0217074928792203E-3</v>
      </c>
      <c r="CZ133" s="419">
        <v>2.9411319452360099E-2</v>
      </c>
      <c r="DA133" s="419">
        <v>3.1471917315172601E-3</v>
      </c>
      <c r="DB133" s="417">
        <v>7.0461183470356098E-2</v>
      </c>
      <c r="DC133" s="419">
        <v>0.323765900824249</v>
      </c>
      <c r="DD133" s="419">
        <v>1.4403299590512101E-2</v>
      </c>
      <c r="DE133" s="417">
        <v>3.1543245239335001E-2</v>
      </c>
      <c r="DF133" s="419">
        <v>0.160325051494659</v>
      </c>
      <c r="DG133" s="419">
        <v>1.41511390379242E-2</v>
      </c>
      <c r="DH133" s="420">
        <v>1.7308755278262099E-2</v>
      </c>
      <c r="DI133" s="419">
        <v>8.5640671449205494E-2</v>
      </c>
      <c r="DJ133" s="419">
        <v>1.7308755278262099E-2</v>
      </c>
      <c r="DK133" s="417">
        <v>520.43619616325395</v>
      </c>
      <c r="DL133" s="419">
        <v>87.713177444599907</v>
      </c>
      <c r="DM133" s="419">
        <v>3.1122457852477099E-2</v>
      </c>
      <c r="DN133" s="417">
        <v>7.5509445220185398</v>
      </c>
      <c r="DO133" s="419">
        <v>1.69811423170467</v>
      </c>
      <c r="DP133" s="419">
        <v>0</v>
      </c>
      <c r="DQ133" s="417">
        <v>11.661945166998001</v>
      </c>
      <c r="DR133" s="419">
        <v>2.1880375663012099</v>
      </c>
      <c r="DS133" s="419">
        <v>2.1870476722925798E-3</v>
      </c>
      <c r="DT133" s="417">
        <v>1.1405548585771601</v>
      </c>
      <c r="DU133" s="419">
        <v>0.39822653621576398</v>
      </c>
      <c r="DV133" s="419">
        <v>1.78743935682804E-3</v>
      </c>
      <c r="DW133" s="417">
        <v>3.7075248791524298</v>
      </c>
      <c r="DX133" s="419">
        <v>1.63597575162635</v>
      </c>
      <c r="DY133" s="419">
        <v>1.0311814457637101E-2</v>
      </c>
      <c r="DZ133" s="417">
        <v>0.395902571551628</v>
      </c>
      <c r="EA133" s="419">
        <v>0.56596115385907797</v>
      </c>
      <c r="EB133" s="419">
        <v>0</v>
      </c>
      <c r="EC133" s="417">
        <v>3.1431751752614501</v>
      </c>
      <c r="ED133" s="419">
        <v>1.0193205460572701</v>
      </c>
      <c r="EE133" s="419">
        <v>0</v>
      </c>
      <c r="EF133" s="417">
        <v>0.21087626628862499</v>
      </c>
      <c r="EG133" s="419">
        <v>0.53806988768127395</v>
      </c>
      <c r="EH133" s="419">
        <v>2.5297575300816E-2</v>
      </c>
      <c r="EI133" s="417">
        <v>2.0762423478781801E-2</v>
      </c>
      <c r="EJ133" s="419">
        <v>5.62699020243526E-2</v>
      </c>
      <c r="EK133" s="419">
        <v>0</v>
      </c>
      <c r="EL133" s="417">
        <v>0.109118361772661</v>
      </c>
      <c r="EM133" s="419">
        <v>0.24980286399933299</v>
      </c>
      <c r="EN133" s="419">
        <v>0</v>
      </c>
      <c r="EO133" s="417">
        <v>1.5763189603858401E-2</v>
      </c>
      <c r="EP133" s="419">
        <v>4.7197146928320999E-2</v>
      </c>
      <c r="EQ133" s="419">
        <v>0</v>
      </c>
      <c r="ER133" s="417">
        <v>1.83713461667213E-2</v>
      </c>
      <c r="ES133" s="419">
        <v>8.5891410715029606E-2</v>
      </c>
      <c r="ET133" s="419">
        <v>1.65531902817426E-2</v>
      </c>
      <c r="EU133" s="420">
        <v>0</v>
      </c>
      <c r="EV133" s="419">
        <v>2.1585015533226701E-2</v>
      </c>
      <c r="EW133" s="419">
        <v>2.1094424504148699E-3</v>
      </c>
      <c r="EX133" s="420">
        <v>1.03949300625707E-2</v>
      </c>
      <c r="EY133" s="419">
        <v>9.9136954849081698E-4</v>
      </c>
      <c r="EZ133" s="419">
        <v>1.03949300625707E-2</v>
      </c>
      <c r="FA133" s="420">
        <v>0</v>
      </c>
      <c r="FB133" s="419">
        <v>1.34719205982249E-2</v>
      </c>
      <c r="FC133" s="419">
        <v>0</v>
      </c>
      <c r="FD133" s="420">
        <v>0</v>
      </c>
      <c r="FE133" s="419">
        <v>0</v>
      </c>
      <c r="FF133" s="419">
        <v>0</v>
      </c>
      <c r="FG133" s="417">
        <v>4.3896616363574097</v>
      </c>
      <c r="FH133" s="419">
        <v>1.6902962124076799</v>
      </c>
      <c r="FI133" s="419">
        <v>1.9073055271943501E-2</v>
      </c>
      <c r="FJ133" s="420">
        <v>5.5247322248146999E-3</v>
      </c>
      <c r="FK133" s="419">
        <v>3.7925202774187001E-4</v>
      </c>
      <c r="FL133" s="419">
        <v>5.5247322248146999E-3</v>
      </c>
      <c r="FM133" s="420">
        <v>4.6680461891874898E-3</v>
      </c>
      <c r="FN133" s="419">
        <v>1.5670811076834901E-4</v>
      </c>
      <c r="FO133" s="419">
        <v>0</v>
      </c>
      <c r="FP133" s="420">
        <v>3.3918852755102599E-3</v>
      </c>
      <c r="FQ133" s="419">
        <v>1.6071459111427001E-4</v>
      </c>
      <c r="FR133" s="419">
        <v>3.3918852755102599E-3</v>
      </c>
    </row>
    <row r="134" spans="2:174">
      <c r="B134" s="73" t="s">
        <v>17</v>
      </c>
      <c r="C134" s="73" t="s">
        <v>51</v>
      </c>
      <c r="D134" s="143" t="s">
        <v>1020</v>
      </c>
      <c r="E134" s="143">
        <v>43.3</v>
      </c>
      <c r="F134" s="73">
        <v>73.7</v>
      </c>
      <c r="G134" s="397" t="s">
        <v>315</v>
      </c>
      <c r="H134" s="73" t="s">
        <v>13</v>
      </c>
      <c r="I134" s="416" t="s">
        <v>1190</v>
      </c>
      <c r="J134" s="416">
        <v>9</v>
      </c>
      <c r="K134" s="416" t="s">
        <v>1159</v>
      </c>
      <c r="L134" s="416" t="s">
        <v>1177</v>
      </c>
      <c r="M134" s="421" t="s">
        <v>32</v>
      </c>
      <c r="N134" s="73">
        <v>0.9</v>
      </c>
      <c r="P134" s="417">
        <v>5.4440788203673502</v>
      </c>
      <c r="Q134" s="418">
        <v>2.20870576084118</v>
      </c>
      <c r="R134" s="418">
        <v>9.0876364503664805E-2</v>
      </c>
      <c r="S134" s="417">
        <v>5.2747318441436803</v>
      </c>
      <c r="T134" s="418">
        <v>8.9646467355936501</v>
      </c>
      <c r="U134" s="418">
        <v>1.70196275091681</v>
      </c>
      <c r="V134" s="417">
        <v>39661.925439962703</v>
      </c>
      <c r="W134" s="418">
        <v>6596.63564440149</v>
      </c>
      <c r="X134" s="418">
        <v>0.54722359347196103</v>
      </c>
      <c r="Y134" s="417">
        <v>257.27092086346698</v>
      </c>
      <c r="Z134" s="418">
        <v>339.58744513220199</v>
      </c>
      <c r="AA134" s="418">
        <v>1.5782896316983801</v>
      </c>
      <c r="AB134" s="417">
        <v>154660.815099264</v>
      </c>
      <c r="AC134" s="419">
        <v>13242.644540810399</v>
      </c>
      <c r="AD134" s="419">
        <v>1.90766529600107</v>
      </c>
      <c r="AE134" s="417">
        <v>256083.15958092199</v>
      </c>
      <c r="AF134" s="419">
        <v>16336.1376327784</v>
      </c>
      <c r="AG134" s="419">
        <v>233.24033431555901</v>
      </c>
      <c r="AH134" s="417">
        <v>34.924348156836999</v>
      </c>
      <c r="AI134" s="419">
        <v>21.715241972487998</v>
      </c>
      <c r="AJ134" s="419">
        <v>4.1274763268798296</v>
      </c>
      <c r="AK134" s="417">
        <v>421.94580766263198</v>
      </c>
      <c r="AL134" s="419">
        <v>273.02796046134301</v>
      </c>
      <c r="AM134" s="419">
        <v>47.281419768601502</v>
      </c>
      <c r="AN134" s="420">
        <v>96.258925479091104</v>
      </c>
      <c r="AO134" s="419">
        <v>348.63090896561903</v>
      </c>
      <c r="AP134" s="419">
        <v>96.258925479091104</v>
      </c>
      <c r="AQ134" s="417">
        <v>3903.99951362207</v>
      </c>
      <c r="AR134" s="419">
        <v>964.44414926999298</v>
      </c>
      <c r="AS134" s="419">
        <v>1.4811002951013501</v>
      </c>
      <c r="AT134" s="417">
        <v>72720.636726338998</v>
      </c>
      <c r="AU134" s="419">
        <v>8654.7442827187206</v>
      </c>
      <c r="AV134" s="419">
        <v>68.800990057760004</v>
      </c>
      <c r="AW134" s="417">
        <v>2.3555104790449599</v>
      </c>
      <c r="AX134" s="419">
        <v>1.3514275412601</v>
      </c>
      <c r="AY134" s="419">
        <v>0.30130445176096798</v>
      </c>
      <c r="AZ134" s="417">
        <v>281.86011096423402</v>
      </c>
      <c r="BA134" s="419">
        <v>45.6938140514685</v>
      </c>
      <c r="BB134" s="419">
        <v>0.907658228977966</v>
      </c>
      <c r="BC134" s="417">
        <v>0.56004934801823902</v>
      </c>
      <c r="BD134" s="419">
        <v>1.01600735048785</v>
      </c>
      <c r="BE134" s="419">
        <v>0.23813485724994601</v>
      </c>
      <c r="BF134" s="420">
        <v>8.6219659617737801</v>
      </c>
      <c r="BG134" s="419">
        <v>30.382771473583301</v>
      </c>
      <c r="BH134" s="419">
        <v>8.6219659617737801</v>
      </c>
      <c r="BI134" s="417">
        <v>31.811949343188498</v>
      </c>
      <c r="BJ134" s="419">
        <v>52.524181247853399</v>
      </c>
      <c r="BK134" s="419">
        <v>0.29189894322889498</v>
      </c>
      <c r="BL134" s="417">
        <v>3006.62746711106</v>
      </c>
      <c r="BM134" s="419">
        <v>1252.4582092953301</v>
      </c>
      <c r="BN134" s="419">
        <v>2.7787827058439398</v>
      </c>
      <c r="BO134" s="417">
        <v>2175.2717394179999</v>
      </c>
      <c r="BP134" s="419">
        <v>933.44262611452996</v>
      </c>
      <c r="BQ134" s="419">
        <v>3.77365508916064</v>
      </c>
      <c r="BR134" s="417">
        <v>0.328229360551752</v>
      </c>
      <c r="BS134" s="419">
        <v>0.33476775727299002</v>
      </c>
      <c r="BT134" s="419">
        <v>1.3115348402922699E-2</v>
      </c>
      <c r="BU134" s="420">
        <v>1.62920015195902</v>
      </c>
      <c r="BV134" s="419">
        <v>5.1102899961247097</v>
      </c>
      <c r="BW134" s="419">
        <v>1.62920015195902</v>
      </c>
      <c r="BX134" s="417">
        <v>0.56132904167520103</v>
      </c>
      <c r="BY134" s="419">
        <v>0.57839437868264698</v>
      </c>
      <c r="BZ134" s="419">
        <v>9.10785477661539E-2</v>
      </c>
      <c r="CA134" s="417">
        <v>5.1880570727434003</v>
      </c>
      <c r="CB134" s="419">
        <v>3.1712290380533199</v>
      </c>
      <c r="CC134" s="419">
        <v>0.33941127781533997</v>
      </c>
      <c r="CD134" s="417">
        <v>54.880959567456799</v>
      </c>
      <c r="CE134" s="419">
        <v>9.1367968083080502</v>
      </c>
      <c r="CF134" s="419">
        <v>2.1286766368062E-2</v>
      </c>
      <c r="CG134" s="417">
        <v>0.96796533747776803</v>
      </c>
      <c r="CH134" s="419">
        <v>1.4525893327442601</v>
      </c>
      <c r="CI134" s="419">
        <v>0.18914974579626501</v>
      </c>
      <c r="CJ134" s="420">
        <v>0.116584282172672</v>
      </c>
      <c r="CK134" s="419">
        <v>0.55809572440341804</v>
      </c>
      <c r="CL134" s="419">
        <v>0.116584282172672</v>
      </c>
      <c r="CM134" s="417">
        <v>0.25431776048500998</v>
      </c>
      <c r="CN134" s="419">
        <v>0.35921948510317397</v>
      </c>
      <c r="CO134" s="419">
        <v>3.39223440677879E-2</v>
      </c>
      <c r="CP134" s="417">
        <v>1148.1741705193101</v>
      </c>
      <c r="CQ134" s="419">
        <v>146.97928120311701</v>
      </c>
      <c r="CR134" s="419">
        <v>3.5884653666240399E-2</v>
      </c>
      <c r="CS134" s="417">
        <v>0.39549606961760098</v>
      </c>
      <c r="CT134" s="419">
        <v>0.25926229980941501</v>
      </c>
      <c r="CU134" s="419">
        <v>9.5203494767031206E-3</v>
      </c>
      <c r="CV134" s="417">
        <v>6.6515410700321104E-2</v>
      </c>
      <c r="CW134" s="419">
        <v>0.144900195834716</v>
      </c>
      <c r="CX134" s="419">
        <v>1.3127107938743301E-2</v>
      </c>
      <c r="CY134" s="417">
        <v>4.3222695260835102E-3</v>
      </c>
      <c r="CZ134" s="419">
        <v>2.63845944027821E-2</v>
      </c>
      <c r="DA134" s="419">
        <v>3.1471917315172601E-3</v>
      </c>
      <c r="DB134" s="417">
        <v>5.9668862861746698E-2</v>
      </c>
      <c r="DC134" s="419">
        <v>0.27423082635769502</v>
      </c>
      <c r="DD134" s="419">
        <v>1.4403299590512101E-2</v>
      </c>
      <c r="DE134" s="417">
        <v>2.6604105807458901E-2</v>
      </c>
      <c r="DF134" s="419">
        <v>0.13965046727388</v>
      </c>
      <c r="DG134" s="419">
        <v>1.41511390379242E-2</v>
      </c>
      <c r="DH134" s="420">
        <v>1.7308755278262099E-2</v>
      </c>
      <c r="DI134" s="419">
        <v>5.1192122114461301E-2</v>
      </c>
      <c r="DJ134" s="419">
        <v>1.7308755278262099E-2</v>
      </c>
      <c r="DK134" s="417">
        <v>554.93124120881998</v>
      </c>
      <c r="DL134" s="419">
        <v>89.962494100665197</v>
      </c>
      <c r="DM134" s="419">
        <v>3.1122457852477099E-2</v>
      </c>
      <c r="DN134" s="417">
        <v>7.2479695522985397</v>
      </c>
      <c r="DO134" s="419">
        <v>1.4584195879977799</v>
      </c>
      <c r="DP134" s="419">
        <v>0</v>
      </c>
      <c r="DQ134" s="417">
        <v>11.7376027320011</v>
      </c>
      <c r="DR134" s="419">
        <v>2.3145920479819</v>
      </c>
      <c r="DS134" s="419">
        <v>2.1870476722925798E-3</v>
      </c>
      <c r="DT134" s="417">
        <v>1.12765264037747</v>
      </c>
      <c r="DU134" s="419">
        <v>0.408546560986211</v>
      </c>
      <c r="DV134" s="419">
        <v>1.78743935682804E-3</v>
      </c>
      <c r="DW134" s="417">
        <v>3.8406539407515701</v>
      </c>
      <c r="DX134" s="419">
        <v>1.65819004313459</v>
      </c>
      <c r="DY134" s="419">
        <v>1.0311814457637101E-2</v>
      </c>
      <c r="DZ134" s="417">
        <v>0.43123474253648703</v>
      </c>
      <c r="EA134" s="419">
        <v>0.60102660492349602</v>
      </c>
      <c r="EB134" s="419">
        <v>0</v>
      </c>
      <c r="EC134" s="417">
        <v>3.0245475249871299</v>
      </c>
      <c r="ED134" s="419">
        <v>0.94188922767919003</v>
      </c>
      <c r="EE134" s="419">
        <v>0</v>
      </c>
      <c r="EF134" s="417">
        <v>0.251904536073776</v>
      </c>
      <c r="EG134" s="419">
        <v>0.41844941983956302</v>
      </c>
      <c r="EH134" s="419">
        <v>2.5297575300816E-2</v>
      </c>
      <c r="EI134" s="417">
        <v>2.41241198900407E-2</v>
      </c>
      <c r="EJ134" s="419">
        <v>5.9223320953043099E-2</v>
      </c>
      <c r="EK134" s="419">
        <v>0</v>
      </c>
      <c r="EL134" s="417">
        <v>0.10026346369585901</v>
      </c>
      <c r="EM134" s="419">
        <v>0.20709609819097999</v>
      </c>
      <c r="EN134" s="419">
        <v>0</v>
      </c>
      <c r="EO134" s="417">
        <v>1.59083547476319E-2</v>
      </c>
      <c r="EP134" s="419">
        <v>4.2115563223631899E-2</v>
      </c>
      <c r="EQ134" s="419">
        <v>0</v>
      </c>
      <c r="ER134" s="417">
        <v>3.2327025217480598E-2</v>
      </c>
      <c r="ES134" s="419">
        <v>0.116351569925407</v>
      </c>
      <c r="ET134" s="419">
        <v>1.65531902817426E-2</v>
      </c>
      <c r="EU134" s="420">
        <v>0</v>
      </c>
      <c r="EV134" s="419">
        <v>1.74703506819292E-2</v>
      </c>
      <c r="EW134" s="419">
        <v>2.1094424504148699E-3</v>
      </c>
      <c r="EX134" s="420">
        <v>0.01</v>
      </c>
      <c r="EY134" s="419">
        <v>8.5450868214971901E-2</v>
      </c>
      <c r="EZ134" s="419">
        <v>1.03949300625707E-2</v>
      </c>
      <c r="FA134" s="420">
        <v>0</v>
      </c>
      <c r="FB134" s="419">
        <v>0</v>
      </c>
      <c r="FC134" s="419">
        <v>0</v>
      </c>
      <c r="FD134" s="420">
        <v>0</v>
      </c>
      <c r="FE134" s="419">
        <v>0</v>
      </c>
      <c r="FF134" s="419">
        <v>0</v>
      </c>
      <c r="FG134" s="417">
        <v>3.4621223729393602</v>
      </c>
      <c r="FH134" s="419">
        <v>1.4481682287042399</v>
      </c>
      <c r="FI134" s="419">
        <v>1.9073055271943501E-2</v>
      </c>
      <c r="FJ134" s="420">
        <v>5.5247322248146999E-3</v>
      </c>
      <c r="FK134" s="419">
        <v>3.4507527515463099E-2</v>
      </c>
      <c r="FL134" s="419">
        <v>5.5247322248146999E-3</v>
      </c>
      <c r="FM134" s="420">
        <v>0</v>
      </c>
      <c r="FN134" s="419">
        <v>8.5832413218487504E-5</v>
      </c>
      <c r="FO134" s="419">
        <v>0</v>
      </c>
      <c r="FP134" s="420">
        <v>3.3918852755102599E-3</v>
      </c>
      <c r="FQ134" s="419">
        <v>8.6865728789187299E-5</v>
      </c>
      <c r="FR134" s="419">
        <v>3.3918852755102599E-3</v>
      </c>
    </row>
    <row r="135" spans="2:174">
      <c r="B135" s="73" t="s">
        <v>17</v>
      </c>
      <c r="C135" s="73" t="s">
        <v>51</v>
      </c>
      <c r="D135" s="143" t="s">
        <v>406</v>
      </c>
      <c r="E135" s="143">
        <v>49.5</v>
      </c>
      <c r="F135" s="73">
        <v>17.3</v>
      </c>
      <c r="G135" s="397" t="s">
        <v>315</v>
      </c>
      <c r="H135" s="73" t="s">
        <v>13</v>
      </c>
      <c r="I135" s="416" t="s">
        <v>1191</v>
      </c>
      <c r="J135" s="416">
        <v>1</v>
      </c>
      <c r="K135" s="416" t="s">
        <v>1163</v>
      </c>
      <c r="L135" s="416" t="s">
        <v>1177</v>
      </c>
      <c r="M135" s="416" t="s">
        <v>12</v>
      </c>
      <c r="N135" s="73">
        <v>0.14000000000000001</v>
      </c>
      <c r="P135" s="417">
        <v>5.5782811130883303</v>
      </c>
      <c r="Q135" s="418">
        <v>5.6082807968257002</v>
      </c>
      <c r="R135" s="418">
        <v>0.34365262478386799</v>
      </c>
      <c r="S135" s="420">
        <v>5.0000300596252503</v>
      </c>
      <c r="T135" s="418">
        <v>38.612174210806103</v>
      </c>
      <c r="U135" s="418">
        <v>5.0000300596252503</v>
      </c>
      <c r="V135" s="417">
        <v>49178.054500214501</v>
      </c>
      <c r="W135" s="418">
        <v>10860.0478116225</v>
      </c>
      <c r="X135" s="418">
        <v>2.4421143702612702</v>
      </c>
      <c r="Y135" s="417">
        <v>639.70803943008002</v>
      </c>
      <c r="Z135" s="418">
        <v>1735.5351260052601</v>
      </c>
      <c r="AA135" s="418">
        <v>5.6228065511962804</v>
      </c>
      <c r="AB135" s="417">
        <v>141373.88671320901</v>
      </c>
      <c r="AC135" s="419">
        <v>10918.985516007</v>
      </c>
      <c r="AD135" s="419">
        <v>6.2932947019068699</v>
      </c>
      <c r="AE135" s="417">
        <v>279235.90747185302</v>
      </c>
      <c r="AF135" s="419">
        <v>13374.052493572901</v>
      </c>
      <c r="AG135" s="419">
        <v>1908.4783201896601</v>
      </c>
      <c r="AH135" s="420">
        <v>19.554016403731399</v>
      </c>
      <c r="AI135" s="419">
        <v>107.455906982578</v>
      </c>
      <c r="AJ135" s="419">
        <v>19.554016403731399</v>
      </c>
      <c r="AK135" s="420">
        <v>217.741170889838</v>
      </c>
      <c r="AL135" s="419">
        <v>1179.8038566937901</v>
      </c>
      <c r="AM135" s="419">
        <v>217.741170889838</v>
      </c>
      <c r="AN135" s="420">
        <v>333.43608887784001</v>
      </c>
      <c r="AO135" s="419">
        <v>1677.1678866765501</v>
      </c>
      <c r="AP135" s="419">
        <v>333.43608887784001</v>
      </c>
      <c r="AQ135" s="417">
        <v>15315.055869108999</v>
      </c>
      <c r="AR135" s="419">
        <v>12544.9175707345</v>
      </c>
      <c r="AS135" s="419">
        <v>3.93555246706469</v>
      </c>
      <c r="AT135" s="417">
        <v>43947.195680278201</v>
      </c>
      <c r="AU135" s="419">
        <v>10089.160526899899</v>
      </c>
      <c r="AV135" s="419">
        <v>271.646824596057</v>
      </c>
      <c r="AW135" s="417">
        <v>1.4141778596829699</v>
      </c>
      <c r="AX135" s="419">
        <v>7.0491135688151898</v>
      </c>
      <c r="AY135" s="419">
        <v>1.03172190409119</v>
      </c>
      <c r="AZ135" s="417">
        <v>379.12680909412899</v>
      </c>
      <c r="BA135" s="419">
        <v>376.622047948464</v>
      </c>
      <c r="BB135" s="419">
        <v>4.6089593941650504</v>
      </c>
      <c r="BC135" s="420">
        <v>0.59721559601830798</v>
      </c>
      <c r="BD135" s="419">
        <v>8.8158382839282794</v>
      </c>
      <c r="BE135" s="419">
        <v>0.59721559601830798</v>
      </c>
      <c r="BF135" s="420">
        <v>30.527806257183201</v>
      </c>
      <c r="BG135" s="419">
        <v>189.76932548685801</v>
      </c>
      <c r="BH135" s="419">
        <v>30.527806257183201</v>
      </c>
      <c r="BI135" s="417">
        <v>14.4446011014657</v>
      </c>
      <c r="BJ135" s="419">
        <v>27.6091520992467</v>
      </c>
      <c r="BK135" s="419">
        <v>1.48710624647504</v>
      </c>
      <c r="BL135" s="417">
        <v>4159.0081900949399</v>
      </c>
      <c r="BM135" s="419">
        <v>7619.4710788252696</v>
      </c>
      <c r="BN135" s="419">
        <v>6.1023652660508398</v>
      </c>
      <c r="BO135" s="417">
        <v>4058.2802148143201</v>
      </c>
      <c r="BP135" s="419">
        <v>7577.8651950123403</v>
      </c>
      <c r="BQ135" s="419">
        <v>13.462363640348</v>
      </c>
      <c r="BR135" s="417">
        <v>2.4425761716772798</v>
      </c>
      <c r="BS135" s="419">
        <v>7.7893785345230304</v>
      </c>
      <c r="BT135" s="419">
        <v>4.6340405228139203E-2</v>
      </c>
      <c r="BU135" s="420">
        <v>4.5722507967351502</v>
      </c>
      <c r="BV135" s="419">
        <v>27.657819409424601</v>
      </c>
      <c r="BW135" s="419">
        <v>4.5722507967351502</v>
      </c>
      <c r="BX135" s="417">
        <v>0.493258662051485</v>
      </c>
      <c r="BY135" s="419">
        <v>3.3318197821493798</v>
      </c>
      <c r="BZ135" s="419">
        <v>0.46588703136874798</v>
      </c>
      <c r="CA135" s="417">
        <v>12.660424112651</v>
      </c>
      <c r="CB135" s="419">
        <v>15.722128029796099</v>
      </c>
      <c r="CC135" s="419">
        <v>1.5312136199116699</v>
      </c>
      <c r="CD135" s="417">
        <v>236.53395518268101</v>
      </c>
      <c r="CE135" s="419">
        <v>262.41141419636898</v>
      </c>
      <c r="CF135" s="419">
        <v>0.124409293376361</v>
      </c>
      <c r="CG135" s="420">
        <v>1.0511296487267801</v>
      </c>
      <c r="CH135" s="419">
        <v>5.7735079218965</v>
      </c>
      <c r="CI135" s="419">
        <v>1.0511296487267801</v>
      </c>
      <c r="CJ135" s="420">
        <v>0.79519543233169898</v>
      </c>
      <c r="CK135" s="419">
        <v>4.8319086383184002</v>
      </c>
      <c r="CL135" s="419">
        <v>0.79519543233169898</v>
      </c>
      <c r="CM135" s="417">
        <v>4.0053978893125697</v>
      </c>
      <c r="CN135" s="419">
        <v>7.5486894802937696</v>
      </c>
      <c r="CO135" s="419">
        <v>0.108807242030364</v>
      </c>
      <c r="CP135" s="417">
        <v>1230.02576790839</v>
      </c>
      <c r="CQ135" s="419">
        <v>517.441486048961</v>
      </c>
      <c r="CR135" s="419">
        <v>0.170224381947891</v>
      </c>
      <c r="CS135" s="417">
        <v>0.40077579558186099</v>
      </c>
      <c r="CT135" s="419">
        <v>1.01269031786356</v>
      </c>
      <c r="CU135" s="419">
        <v>4.3556291127397402E-2</v>
      </c>
      <c r="CV135" s="417">
        <v>0.79355257887266395</v>
      </c>
      <c r="CW135" s="419">
        <v>6.1588383581717601</v>
      </c>
      <c r="CX135" s="419">
        <v>6.3581475223518896E-2</v>
      </c>
      <c r="CY135" s="417">
        <v>0.108343544947871</v>
      </c>
      <c r="CZ135" s="419">
        <v>1.1541381189975599</v>
      </c>
      <c r="DA135" s="419">
        <v>2.2678957549620599E-2</v>
      </c>
      <c r="DB135" s="417">
        <v>0.18622103880701299</v>
      </c>
      <c r="DC135" s="419">
        <v>1.0730373836877201</v>
      </c>
      <c r="DD135" s="419">
        <v>0</v>
      </c>
      <c r="DE135" s="417">
        <v>7.3290585274397205E-2</v>
      </c>
      <c r="DF135" s="419">
        <v>0.57714658833133103</v>
      </c>
      <c r="DG135" s="419">
        <v>5.3926553383194999E-2</v>
      </c>
      <c r="DH135" s="420">
        <v>9.2388766913214196E-2</v>
      </c>
      <c r="DI135" s="419">
        <v>0.346956805047763</v>
      </c>
      <c r="DJ135" s="419">
        <v>9.2388766913214196E-2</v>
      </c>
      <c r="DK135" s="417">
        <v>3212.2384307603702</v>
      </c>
      <c r="DL135" s="419">
        <v>4304.2129127973803</v>
      </c>
      <c r="DM135" s="419">
        <v>0</v>
      </c>
      <c r="DN135" s="417">
        <v>15.993160247002301</v>
      </c>
      <c r="DO135" s="419">
        <v>7.0752023630059</v>
      </c>
      <c r="DP135" s="419">
        <v>1.32036543444762E-2</v>
      </c>
      <c r="DQ135" s="417">
        <v>20.554411861402201</v>
      </c>
      <c r="DR135" s="419">
        <v>9.0657120840148604</v>
      </c>
      <c r="DS135" s="419">
        <v>0</v>
      </c>
      <c r="DT135" s="417">
        <v>1.6996979256501501</v>
      </c>
      <c r="DU135" s="419">
        <v>1.26360565017631</v>
      </c>
      <c r="DV135" s="419">
        <v>0</v>
      </c>
      <c r="DW135" s="417">
        <v>4.9806730937535804</v>
      </c>
      <c r="DX135" s="419">
        <v>4.6698192327486296</v>
      </c>
      <c r="DY135" s="419">
        <v>4.7111619425351497E-2</v>
      </c>
      <c r="DZ135" s="417">
        <v>0.31897977180700499</v>
      </c>
      <c r="EA135" s="419">
        <v>1.11075772280144</v>
      </c>
      <c r="EB135" s="419">
        <v>0</v>
      </c>
      <c r="EC135" s="417">
        <v>6.6625235092212698</v>
      </c>
      <c r="ED135" s="419">
        <v>3.5916756262313698</v>
      </c>
      <c r="EE135" s="419">
        <v>1.7599812236413201E-2</v>
      </c>
      <c r="EF135" s="417">
        <v>0.33897271528726303</v>
      </c>
      <c r="EG135" s="419">
        <v>1.4619824997853801</v>
      </c>
      <c r="EH135" s="419">
        <v>5.6960487801357297E-2</v>
      </c>
      <c r="EI135" s="420">
        <v>1.3176142405509799E-2</v>
      </c>
      <c r="EJ135" s="419">
        <v>0.10639661904846</v>
      </c>
      <c r="EK135" s="419">
        <v>1.3176142405509799E-2</v>
      </c>
      <c r="EL135" s="420">
        <v>5.3812693354280301E-2</v>
      </c>
      <c r="EM135" s="419">
        <v>0.55655286560347905</v>
      </c>
      <c r="EN135" s="419">
        <v>5.3812693354280301E-2</v>
      </c>
      <c r="EO135" s="417">
        <v>1.9052740683321599E-2</v>
      </c>
      <c r="EP135" s="419">
        <v>0.14276528274450401</v>
      </c>
      <c r="EQ135" s="419">
        <v>0</v>
      </c>
      <c r="ER135" s="420">
        <v>2.75628813718461E-2</v>
      </c>
      <c r="ES135" s="419">
        <v>0.27012988461933002</v>
      </c>
      <c r="ET135" s="419">
        <v>2.75628813718461E-2</v>
      </c>
      <c r="EU135" s="420">
        <v>1.5576478672097299E-2</v>
      </c>
      <c r="EV135" s="419">
        <v>0</v>
      </c>
      <c r="EW135" s="419">
        <v>1.5576478672097299E-2</v>
      </c>
      <c r="EX135" s="420">
        <v>0</v>
      </c>
      <c r="EY135" s="419">
        <v>0.36134837816926901</v>
      </c>
      <c r="EZ135" s="419">
        <v>0</v>
      </c>
      <c r="FA135" s="420">
        <v>1.75651787541116E-2</v>
      </c>
      <c r="FB135" s="419">
        <v>2.05893456380403E-3</v>
      </c>
      <c r="FC135" s="419">
        <v>1.75651787541116E-2</v>
      </c>
      <c r="FD135" s="420">
        <v>5.0084874763497399E-2</v>
      </c>
      <c r="FE135" s="419">
        <v>0.11837233324454299</v>
      </c>
      <c r="FF135" s="419">
        <v>5.0084874763497399E-2</v>
      </c>
      <c r="FG135" s="417">
        <v>5.7899593756046297</v>
      </c>
      <c r="FH135" s="419">
        <v>4.54928377309884</v>
      </c>
      <c r="FI135" s="419">
        <v>0</v>
      </c>
      <c r="FJ135" s="420">
        <v>4.0299850669604301E-2</v>
      </c>
      <c r="FK135" s="419">
        <v>4.5535076731570402E-2</v>
      </c>
      <c r="FL135" s="419">
        <v>4.0299850669604301E-2</v>
      </c>
      <c r="FM135" s="420">
        <v>0</v>
      </c>
      <c r="FN135" s="419">
        <v>0</v>
      </c>
      <c r="FO135" s="419">
        <v>0</v>
      </c>
      <c r="FP135" s="420">
        <v>3.3121409330684297E-2</v>
      </c>
      <c r="FQ135" s="419">
        <v>6.2874411444068801E-3</v>
      </c>
      <c r="FR135" s="419">
        <v>3.3121409330684297E-2</v>
      </c>
    </row>
    <row r="136" spans="2:174">
      <c r="B136" s="73" t="s">
        <v>17</v>
      </c>
      <c r="C136" s="73" t="s">
        <v>51</v>
      </c>
      <c r="D136" s="143" t="s">
        <v>406</v>
      </c>
      <c r="E136" s="143">
        <v>49.5</v>
      </c>
      <c r="F136" s="73">
        <v>17.3</v>
      </c>
      <c r="G136" s="397" t="s">
        <v>315</v>
      </c>
      <c r="H136" s="73" t="s">
        <v>13</v>
      </c>
      <c r="I136" s="416" t="s">
        <v>1191</v>
      </c>
      <c r="J136" s="416">
        <v>1</v>
      </c>
      <c r="K136" s="416" t="s">
        <v>1163</v>
      </c>
      <c r="L136" s="416" t="s">
        <v>1160</v>
      </c>
      <c r="M136" s="416" t="s">
        <v>12</v>
      </c>
      <c r="N136" s="73">
        <v>0.14000000000000001</v>
      </c>
      <c r="P136" s="417">
        <v>2.9505994745044202</v>
      </c>
      <c r="Q136" s="418">
        <v>4.2818442226799496</v>
      </c>
      <c r="R136" s="418">
        <v>0.34365262478386799</v>
      </c>
      <c r="S136" s="420">
        <v>5.0000300596252503</v>
      </c>
      <c r="T136" s="418">
        <v>38.559824330577797</v>
      </c>
      <c r="U136" s="418">
        <v>5.0000300596252503</v>
      </c>
      <c r="V136" s="417">
        <v>49490.007299777499</v>
      </c>
      <c r="W136" s="418">
        <v>7310.3959301462901</v>
      </c>
      <c r="X136" s="418">
        <v>2.4421143702612702</v>
      </c>
      <c r="Y136" s="417">
        <v>374.63258941083802</v>
      </c>
      <c r="Z136" s="418">
        <v>342.50906649721298</v>
      </c>
      <c r="AA136" s="418">
        <v>5.6228065511962804</v>
      </c>
      <c r="AB136" s="417">
        <v>143100.46248306101</v>
      </c>
      <c r="AC136" s="419">
        <v>10923.7746954577</v>
      </c>
      <c r="AD136" s="419">
        <v>6.2932947019068699</v>
      </c>
      <c r="AE136" s="417">
        <v>275681.20289630198</v>
      </c>
      <c r="AF136" s="419">
        <v>16811.573513223299</v>
      </c>
      <c r="AG136" s="419">
        <v>1908.4783201896601</v>
      </c>
      <c r="AH136" s="420">
        <v>19.554016403731399</v>
      </c>
      <c r="AI136" s="419">
        <v>76.390286381760205</v>
      </c>
      <c r="AJ136" s="419">
        <v>19.554016403731399</v>
      </c>
      <c r="AK136" s="420">
        <v>217.741170889838</v>
      </c>
      <c r="AL136" s="419">
        <v>878.69064552702196</v>
      </c>
      <c r="AM136" s="419">
        <v>217.741170889838</v>
      </c>
      <c r="AN136" s="420">
        <v>333.43608887784001</v>
      </c>
      <c r="AO136" s="419">
        <v>1972.0487888395101</v>
      </c>
      <c r="AP136" s="419">
        <v>333.43608887784001</v>
      </c>
      <c r="AQ136" s="417">
        <v>11738.392331794599</v>
      </c>
      <c r="AR136" s="419">
        <v>6853.0539970632199</v>
      </c>
      <c r="AS136" s="419">
        <v>3.93555246706469</v>
      </c>
      <c r="AT136" s="417">
        <v>49356.449297689702</v>
      </c>
      <c r="AU136" s="419">
        <v>13894.8652375077</v>
      </c>
      <c r="AV136" s="419">
        <v>271.646824596057</v>
      </c>
      <c r="AW136" s="420">
        <v>1.03172190409119</v>
      </c>
      <c r="AX136" s="419">
        <v>7.5190368318149003</v>
      </c>
      <c r="AY136" s="419">
        <v>1.03172190409119</v>
      </c>
      <c r="AZ136" s="417">
        <v>282.10645643924499</v>
      </c>
      <c r="BA136" s="419">
        <v>124.802388034167</v>
      </c>
      <c r="BB136" s="419">
        <v>4.6089593941650504</v>
      </c>
      <c r="BC136" s="420">
        <v>0.59721559601830798</v>
      </c>
      <c r="BD136" s="419">
        <v>9.5033086996896792</v>
      </c>
      <c r="BE136" s="419">
        <v>0.59721559601830798</v>
      </c>
      <c r="BF136" s="420">
        <v>30.527806257183201</v>
      </c>
      <c r="BG136" s="419">
        <v>108.126086419239</v>
      </c>
      <c r="BH136" s="419">
        <v>30.527806257183201</v>
      </c>
      <c r="BI136" s="417">
        <v>10.5801852726749</v>
      </c>
      <c r="BJ136" s="419">
        <v>9.85657542930341</v>
      </c>
      <c r="BK136" s="419">
        <v>1.48710624647504</v>
      </c>
      <c r="BL136" s="417">
        <v>2720.63592556611</v>
      </c>
      <c r="BM136" s="419">
        <v>2036.247069729</v>
      </c>
      <c r="BN136" s="419">
        <v>6.1023652660508398</v>
      </c>
      <c r="BO136" s="417">
        <v>2642.9098262038701</v>
      </c>
      <c r="BP136" s="419">
        <v>2024.48447352772</v>
      </c>
      <c r="BQ136" s="419">
        <v>13.462363640348</v>
      </c>
      <c r="BR136" s="417">
        <v>6.2004947990039803</v>
      </c>
      <c r="BS136" s="419">
        <v>17.496261263293299</v>
      </c>
      <c r="BT136" s="419">
        <v>4.6340405228139203E-2</v>
      </c>
      <c r="BU136" s="420">
        <v>4.5722507967351502</v>
      </c>
      <c r="BV136" s="419">
        <v>27.7699650872962</v>
      </c>
      <c r="BW136" s="419">
        <v>4.5722507967351502</v>
      </c>
      <c r="BX136" s="417">
        <v>1.1095260308286501</v>
      </c>
      <c r="BY136" s="419">
        <v>3.6350061137670902</v>
      </c>
      <c r="BZ136" s="419">
        <v>0.46588703136874798</v>
      </c>
      <c r="CA136" s="417">
        <v>16.9983648623307</v>
      </c>
      <c r="CB136" s="419">
        <v>33.431191236149601</v>
      </c>
      <c r="CC136" s="419">
        <v>1.5312136199116699</v>
      </c>
      <c r="CD136" s="417">
        <v>219.62068099547</v>
      </c>
      <c r="CE136" s="419">
        <v>182.92990000392101</v>
      </c>
      <c r="CF136" s="419">
        <v>0.124409293376361</v>
      </c>
      <c r="CG136" s="417">
        <v>1.5638786802238001</v>
      </c>
      <c r="CH136" s="419">
        <v>4.7262050993521303</v>
      </c>
      <c r="CI136" s="419">
        <v>1.0511296487267801</v>
      </c>
      <c r="CJ136" s="420">
        <v>0.79519543233169898</v>
      </c>
      <c r="CK136" s="419">
        <v>4.1690757096933604</v>
      </c>
      <c r="CL136" s="419">
        <v>0.79519543233169898</v>
      </c>
      <c r="CM136" s="417">
        <v>2.9013453930917099</v>
      </c>
      <c r="CN136" s="419">
        <v>3.6987009544909499</v>
      </c>
      <c r="CO136" s="419">
        <v>0.108807242030364</v>
      </c>
      <c r="CP136" s="417">
        <v>1245.16663875277</v>
      </c>
      <c r="CQ136" s="419">
        <v>477.78768917938203</v>
      </c>
      <c r="CR136" s="419">
        <v>0.170224381947891</v>
      </c>
      <c r="CS136" s="417">
        <v>0.38000426253255598</v>
      </c>
      <c r="CT136" s="419">
        <v>0.70868873946309896</v>
      </c>
      <c r="CU136" s="419">
        <v>4.3556291127397402E-2</v>
      </c>
      <c r="CV136" s="417">
        <v>0.31543633961338102</v>
      </c>
      <c r="CW136" s="419">
        <v>0.88199305286640794</v>
      </c>
      <c r="CX136" s="419">
        <v>6.3581475223518896E-2</v>
      </c>
      <c r="CY136" s="420">
        <v>0.02</v>
      </c>
      <c r="CZ136" s="419">
        <v>0.15046513443106199</v>
      </c>
      <c r="DA136" s="419">
        <v>2.2678957549620599E-2</v>
      </c>
      <c r="DB136" s="417">
        <v>0.112289746119538</v>
      </c>
      <c r="DC136" s="419">
        <v>0.92694103950526097</v>
      </c>
      <c r="DD136" s="419">
        <v>0</v>
      </c>
      <c r="DE136" s="417">
        <v>0.357968042954452</v>
      </c>
      <c r="DF136" s="419">
        <v>0.95858253843040797</v>
      </c>
      <c r="DG136" s="419">
        <v>5.3926553383194999E-2</v>
      </c>
      <c r="DH136" s="420">
        <v>9.2388766913214196E-2</v>
      </c>
      <c r="DI136" s="419">
        <v>1.6969889612190099E-2</v>
      </c>
      <c r="DJ136" s="419">
        <v>9.2388766913214196E-2</v>
      </c>
      <c r="DK136" s="417">
        <v>3015.1034739595402</v>
      </c>
      <c r="DL136" s="419">
        <v>2273.9226620627901</v>
      </c>
      <c r="DM136" s="419">
        <v>0</v>
      </c>
      <c r="DN136" s="417">
        <v>16.265780378789501</v>
      </c>
      <c r="DO136" s="419">
        <v>6.3339525358690798</v>
      </c>
      <c r="DP136" s="419">
        <v>1.32036543444762E-2</v>
      </c>
      <c r="DQ136" s="417">
        <v>21.747107771765702</v>
      </c>
      <c r="DR136" s="419">
        <v>10.275143937198999</v>
      </c>
      <c r="DS136" s="419">
        <v>0</v>
      </c>
      <c r="DT136" s="417">
        <v>1.9619055466608999</v>
      </c>
      <c r="DU136" s="419">
        <v>1.64473085878724</v>
      </c>
      <c r="DV136" s="419">
        <v>0</v>
      </c>
      <c r="DW136" s="417">
        <v>5.2335371523707996</v>
      </c>
      <c r="DX136" s="419">
        <v>5.7692798704918697</v>
      </c>
      <c r="DY136" s="419">
        <v>4.7111619425351497E-2</v>
      </c>
      <c r="DZ136" s="417">
        <v>0.44315047751272302</v>
      </c>
      <c r="EA136" s="419">
        <v>1.1916434465872301</v>
      </c>
      <c r="EB136" s="419">
        <v>0</v>
      </c>
      <c r="EC136" s="417">
        <v>7.0194019742467004</v>
      </c>
      <c r="ED136" s="419">
        <v>4.6309854970030502</v>
      </c>
      <c r="EE136" s="419">
        <v>1.7599812236413201E-2</v>
      </c>
      <c r="EF136" s="417">
        <v>0.16006938688067601</v>
      </c>
      <c r="EG136" s="419">
        <v>0.87572493305935195</v>
      </c>
      <c r="EH136" s="419">
        <v>5.6960487801357297E-2</v>
      </c>
      <c r="EI136" s="417">
        <v>4.0958121414456303E-2</v>
      </c>
      <c r="EJ136" s="419">
        <v>0.192868193800701</v>
      </c>
      <c r="EK136" s="419">
        <v>1.3176142405509799E-2</v>
      </c>
      <c r="EL136" s="420">
        <v>5.3812693354280301E-2</v>
      </c>
      <c r="EM136" s="419">
        <v>5.5948631329550396E-3</v>
      </c>
      <c r="EN136" s="419">
        <v>5.3812693354280301E-2</v>
      </c>
      <c r="EO136" s="417">
        <v>2.37496815948516E-2</v>
      </c>
      <c r="EP136" s="419">
        <v>0.14774187697646099</v>
      </c>
      <c r="EQ136" s="419">
        <v>0</v>
      </c>
      <c r="ER136" s="420">
        <v>2.75628813718461E-2</v>
      </c>
      <c r="ES136" s="419">
        <v>4.4116417604962996E-3</v>
      </c>
      <c r="ET136" s="419">
        <v>2.75628813718461E-2</v>
      </c>
      <c r="EU136" s="420">
        <v>0.02</v>
      </c>
      <c r="EV136" s="419">
        <v>0</v>
      </c>
      <c r="EW136" s="419">
        <v>1.5576478672097299E-2</v>
      </c>
      <c r="EX136" s="420">
        <v>0</v>
      </c>
      <c r="EY136" s="419">
        <v>6.9742445249217104E-3</v>
      </c>
      <c r="EZ136" s="419">
        <v>0</v>
      </c>
      <c r="FA136" s="420">
        <v>0.02</v>
      </c>
      <c r="FB136" s="419">
        <v>1.67973062901277E-3</v>
      </c>
      <c r="FC136" s="419">
        <v>1.75651787541116E-2</v>
      </c>
      <c r="FD136" s="420">
        <v>5.0084874763497399E-2</v>
      </c>
      <c r="FE136" s="419">
        <v>0.72833061306975699</v>
      </c>
      <c r="FF136" s="419">
        <v>5.0084874763497399E-2</v>
      </c>
      <c r="FG136" s="417">
        <v>5.2881598252761401</v>
      </c>
      <c r="FH136" s="419">
        <v>4.2475316024409597</v>
      </c>
      <c r="FI136" s="419">
        <v>0</v>
      </c>
      <c r="FJ136" s="420">
        <v>4.0299850669604301E-2</v>
      </c>
      <c r="FK136" s="419">
        <v>5.1447350574217402E-3</v>
      </c>
      <c r="FL136" s="419">
        <v>4.0299850669604301E-2</v>
      </c>
      <c r="FM136" s="420">
        <v>0</v>
      </c>
      <c r="FN136" s="419">
        <v>0</v>
      </c>
      <c r="FO136" s="419">
        <v>0</v>
      </c>
      <c r="FP136" s="420">
        <v>3.3121409330684297E-2</v>
      </c>
      <c r="FQ136" s="419">
        <v>5.1947243127696604E-3</v>
      </c>
      <c r="FR136" s="419">
        <v>3.3121409330684297E-2</v>
      </c>
    </row>
    <row r="137" spans="2:174">
      <c r="B137" s="73" t="s">
        <v>17</v>
      </c>
      <c r="C137" s="73" t="s">
        <v>51</v>
      </c>
      <c r="D137" s="143" t="s">
        <v>406</v>
      </c>
      <c r="E137" s="143">
        <v>49.5</v>
      </c>
      <c r="F137" s="73">
        <v>17.3</v>
      </c>
      <c r="G137" s="397" t="s">
        <v>315</v>
      </c>
      <c r="H137" s="73" t="s">
        <v>13</v>
      </c>
      <c r="I137" s="416" t="s">
        <v>1192</v>
      </c>
      <c r="J137" s="416">
        <v>2</v>
      </c>
      <c r="K137" s="416" t="s">
        <v>1163</v>
      </c>
      <c r="L137" s="416" t="s">
        <v>1160</v>
      </c>
      <c r="M137" s="416" t="s">
        <v>12</v>
      </c>
      <c r="N137" s="73">
        <v>0.14000000000000001</v>
      </c>
      <c r="P137" s="417">
        <v>9.6718361882942308</v>
      </c>
      <c r="Q137" s="418">
        <v>6.8859484478287101</v>
      </c>
      <c r="R137" s="418">
        <v>0.95382624717056597</v>
      </c>
      <c r="S137" s="417">
        <v>18.6529224319717</v>
      </c>
      <c r="T137" s="418">
        <v>38.132861803987403</v>
      </c>
      <c r="U137" s="418">
        <v>11.3008159916461</v>
      </c>
      <c r="V137" s="417">
        <v>50147.316928674001</v>
      </c>
      <c r="W137" s="418">
        <v>5556.4722180088502</v>
      </c>
      <c r="X137" s="418">
        <v>5.8084004085603498</v>
      </c>
      <c r="Y137" s="417">
        <v>98.0954915348768</v>
      </c>
      <c r="Z137" s="418">
        <v>50.143575033115503</v>
      </c>
      <c r="AA137" s="418">
        <v>12.6932681651368</v>
      </c>
      <c r="AB137" s="417">
        <v>137841.63138781101</v>
      </c>
      <c r="AC137" s="419">
        <v>11525.640465955699</v>
      </c>
      <c r="AD137" s="419">
        <v>13.9468258116671</v>
      </c>
      <c r="AE137" s="417">
        <v>282472.60588965</v>
      </c>
      <c r="AF137" s="419">
        <v>11084.150937902201</v>
      </c>
      <c r="AG137" s="419">
        <v>2293.75370507254</v>
      </c>
      <c r="AH137" s="420">
        <v>37.829787868088196</v>
      </c>
      <c r="AI137" s="419">
        <v>74.869221337935898</v>
      </c>
      <c r="AJ137" s="419">
        <v>37.829787868088196</v>
      </c>
      <c r="AK137" s="420">
        <v>428.329692137682</v>
      </c>
      <c r="AL137" s="419">
        <v>1458.13828854451</v>
      </c>
      <c r="AM137" s="419">
        <v>428.329692137682</v>
      </c>
      <c r="AN137" s="420">
        <v>845.45178833406897</v>
      </c>
      <c r="AO137" s="419">
        <v>2370.5502911106601</v>
      </c>
      <c r="AP137" s="419">
        <v>845.45178833406897</v>
      </c>
      <c r="AQ137" s="417">
        <v>9410.9330655099402</v>
      </c>
      <c r="AR137" s="419">
        <v>2080.9254126064302</v>
      </c>
      <c r="AS137" s="419">
        <v>10.008601273211299</v>
      </c>
      <c r="AT137" s="417">
        <v>46917.6072486954</v>
      </c>
      <c r="AU137" s="419">
        <v>11333.668299282001</v>
      </c>
      <c r="AV137" s="419">
        <v>668.90213390872304</v>
      </c>
      <c r="AW137" s="417">
        <v>4.6245045100422599</v>
      </c>
      <c r="AX137" s="419">
        <v>8.3441535294489704</v>
      </c>
      <c r="AY137" s="419">
        <v>2.2392767621134699</v>
      </c>
      <c r="AZ137" s="417">
        <v>337.18212688531599</v>
      </c>
      <c r="BA137" s="419">
        <v>68.049792506426201</v>
      </c>
      <c r="BB137" s="419">
        <v>12.105029491229001</v>
      </c>
      <c r="BC137" s="420">
        <v>3.6913993571491699</v>
      </c>
      <c r="BD137" s="419">
        <v>9.8621267714337399</v>
      </c>
      <c r="BE137" s="419">
        <v>3.6913993571491699</v>
      </c>
      <c r="BF137" s="420">
        <v>89.940914572869204</v>
      </c>
      <c r="BG137" s="419">
        <v>143.238752301305</v>
      </c>
      <c r="BH137" s="419">
        <v>89.940914572869204</v>
      </c>
      <c r="BI137" s="417">
        <v>6.2246145063063096</v>
      </c>
      <c r="BJ137" s="419">
        <v>7.8913755153299903</v>
      </c>
      <c r="BK137" s="419">
        <v>2.8846416892468798</v>
      </c>
      <c r="BL137" s="417">
        <v>1638.12495004626</v>
      </c>
      <c r="BM137" s="419">
        <v>393.945728157161</v>
      </c>
      <c r="BN137" s="419">
        <v>16.229030370753598</v>
      </c>
      <c r="BO137" s="417">
        <v>1434.1129777286101</v>
      </c>
      <c r="BP137" s="419">
        <v>369.19224199777</v>
      </c>
      <c r="BQ137" s="419">
        <v>33.864284910228399</v>
      </c>
      <c r="BR137" s="417">
        <v>0.33338811542492702</v>
      </c>
      <c r="BS137" s="419">
        <v>0.68428830470511004</v>
      </c>
      <c r="BT137" s="419">
        <v>8.29782593603898E-2</v>
      </c>
      <c r="BU137" s="420">
        <v>10.017404387555899</v>
      </c>
      <c r="BV137" s="419">
        <v>27.184238086955101</v>
      </c>
      <c r="BW137" s="419">
        <v>10.017404387555899</v>
      </c>
      <c r="BX137" s="420">
        <v>1.0578479907077001</v>
      </c>
      <c r="BY137" s="419">
        <v>2.6900738967416502</v>
      </c>
      <c r="BZ137" s="419">
        <v>1.0578479907077001</v>
      </c>
      <c r="CA137" s="417">
        <v>5.3024703465976497</v>
      </c>
      <c r="CB137" s="419">
        <v>14.1150428357714</v>
      </c>
      <c r="CC137" s="419">
        <v>3.61814923194774</v>
      </c>
      <c r="CD137" s="417">
        <v>129.03901790585201</v>
      </c>
      <c r="CE137" s="419">
        <v>52.631311405284499</v>
      </c>
      <c r="CF137" s="419">
        <v>0.28816384327959299</v>
      </c>
      <c r="CG137" s="420">
        <v>2.74123588441641</v>
      </c>
      <c r="CH137" s="419">
        <v>6.9239551389915803</v>
      </c>
      <c r="CI137" s="419">
        <v>2.74123588441641</v>
      </c>
      <c r="CJ137" s="420">
        <v>1.42719153489552</v>
      </c>
      <c r="CK137" s="419">
        <v>5.3805110045192004</v>
      </c>
      <c r="CL137" s="419">
        <v>1.42719153489552</v>
      </c>
      <c r="CM137" s="417">
        <v>0.99437233420626203</v>
      </c>
      <c r="CN137" s="419">
        <v>1.22861450097702</v>
      </c>
      <c r="CO137" s="419">
        <v>0.24200899035839099</v>
      </c>
      <c r="CP137" s="417">
        <v>1131.5662082019601</v>
      </c>
      <c r="CQ137" s="419">
        <v>258.53176796934702</v>
      </c>
      <c r="CR137" s="419">
        <v>0.381361416985386</v>
      </c>
      <c r="CS137" s="417">
        <v>0.29844068802940299</v>
      </c>
      <c r="CT137" s="419">
        <v>0.62675410994655301</v>
      </c>
      <c r="CU137" s="419">
        <v>0.13498394321294099</v>
      </c>
      <c r="CV137" s="420">
        <v>0.14694441372964101</v>
      </c>
      <c r="CW137" s="419">
        <v>0.39360344490898902</v>
      </c>
      <c r="CX137" s="419">
        <v>0.14694441372964101</v>
      </c>
      <c r="CY137" s="420">
        <v>3.32514956105553E-2</v>
      </c>
      <c r="CZ137" s="419">
        <v>2.3825396737096201E-3</v>
      </c>
      <c r="DA137" s="419">
        <v>3.32514956105553E-2</v>
      </c>
      <c r="DB137" s="417">
        <v>0.26634867485840902</v>
      </c>
      <c r="DC137" s="419">
        <v>1.1029913176795101</v>
      </c>
      <c r="DD137" s="419">
        <v>0</v>
      </c>
      <c r="DE137" s="420">
        <v>0.28542567696313198</v>
      </c>
      <c r="DF137" s="419">
        <v>0.55657470543184195</v>
      </c>
      <c r="DG137" s="419">
        <v>0.28542567696313198</v>
      </c>
      <c r="DH137" s="420">
        <v>0.14054504294206499</v>
      </c>
      <c r="DI137" s="419">
        <v>0.43096407032732398</v>
      </c>
      <c r="DJ137" s="419">
        <v>0.14054504294206499</v>
      </c>
      <c r="DK137" s="417">
        <v>1459.8608754908601</v>
      </c>
      <c r="DL137" s="419">
        <v>604.35096316440001</v>
      </c>
      <c r="DM137" s="419">
        <v>0.194996388806083</v>
      </c>
      <c r="DN137" s="417">
        <v>16.2131620650499</v>
      </c>
      <c r="DO137" s="419">
        <v>8.5452418802957997</v>
      </c>
      <c r="DP137" s="419">
        <v>3.0028742789610801E-2</v>
      </c>
      <c r="DQ137" s="417">
        <v>19.474602160868301</v>
      </c>
      <c r="DR137" s="419">
        <v>8.7618485938684607</v>
      </c>
      <c r="DS137" s="419">
        <v>2.29601594093134E-2</v>
      </c>
      <c r="DT137" s="417">
        <v>1.6150997171300101</v>
      </c>
      <c r="DU137" s="419">
        <v>1.2151242548682399</v>
      </c>
      <c r="DV137" s="419">
        <v>0</v>
      </c>
      <c r="DW137" s="417">
        <v>4.9542605107616797</v>
      </c>
      <c r="DX137" s="419">
        <v>3.7698127165791901</v>
      </c>
      <c r="DY137" s="419">
        <v>0</v>
      </c>
      <c r="DZ137" s="417">
        <v>0.50728123421108295</v>
      </c>
      <c r="EA137" s="419">
        <v>1.29029418582766</v>
      </c>
      <c r="EB137" s="419">
        <v>0</v>
      </c>
      <c r="EC137" s="417">
        <v>5.6972967879406298</v>
      </c>
      <c r="ED137" s="419">
        <v>3.2994346795894698</v>
      </c>
      <c r="EE137" s="419">
        <v>3.91800941727216E-2</v>
      </c>
      <c r="EF137" s="420">
        <v>0.19575912117192201</v>
      </c>
      <c r="EG137" s="419">
        <v>0.91386371180266102</v>
      </c>
      <c r="EH137" s="419">
        <v>0.19575912117192201</v>
      </c>
      <c r="EI137" s="420">
        <v>2.2168609995075E-2</v>
      </c>
      <c r="EJ137" s="419">
        <v>1.0538028833242401E-3</v>
      </c>
      <c r="EK137" s="419">
        <v>2.2168609995075E-2</v>
      </c>
      <c r="EL137" s="420">
        <v>0</v>
      </c>
      <c r="EM137" s="419">
        <v>4.53724801785665E-3</v>
      </c>
      <c r="EN137" s="419">
        <v>0</v>
      </c>
      <c r="EO137" s="417">
        <v>0</v>
      </c>
      <c r="EP137" s="419">
        <v>0</v>
      </c>
      <c r="EQ137" s="419">
        <v>0</v>
      </c>
      <c r="ER137" s="420">
        <v>0</v>
      </c>
      <c r="ES137" s="419">
        <v>1.7645619495912899E-3</v>
      </c>
      <c r="ET137" s="419">
        <v>0</v>
      </c>
      <c r="EU137" s="420">
        <v>2.4155635353846999E-2</v>
      </c>
      <c r="EV137" s="419">
        <v>1.2485642514406801E-3</v>
      </c>
      <c r="EW137" s="419">
        <v>2.4155635353846999E-2</v>
      </c>
      <c r="EX137" s="420">
        <v>0</v>
      </c>
      <c r="EY137" s="419">
        <v>0</v>
      </c>
      <c r="EZ137" s="419">
        <v>0</v>
      </c>
      <c r="FA137" s="420">
        <v>0</v>
      </c>
      <c r="FB137" s="419">
        <v>1.9987057013804402E-3</v>
      </c>
      <c r="FC137" s="419">
        <v>0</v>
      </c>
      <c r="FD137" s="420">
        <v>0.23745714831431</v>
      </c>
      <c r="FE137" s="419">
        <v>2.7731456339263102E-3</v>
      </c>
      <c r="FF137" s="419">
        <v>0.23745714831431</v>
      </c>
      <c r="FG137" s="417">
        <v>5.7466364778232899</v>
      </c>
      <c r="FH137" s="419">
        <v>4.1511594752249401</v>
      </c>
      <c r="FI137" s="419">
        <v>0.14398309491283301</v>
      </c>
      <c r="FJ137" s="420">
        <v>6.8862405263698606E-2</v>
      </c>
      <c r="FK137" s="419">
        <v>5.2347889437132297E-3</v>
      </c>
      <c r="FL137" s="419">
        <v>6.8862405263698606E-2</v>
      </c>
      <c r="FM137" s="420">
        <v>0</v>
      </c>
      <c r="FN137" s="419">
        <v>2.6011277995898201E-3</v>
      </c>
      <c r="FO137" s="419">
        <v>0</v>
      </c>
      <c r="FP137" s="420">
        <v>4.5755957933074499E-2</v>
      </c>
      <c r="FQ137" s="419">
        <v>2.4723594417404701E-3</v>
      </c>
      <c r="FR137" s="419">
        <v>4.5755957933074499E-2</v>
      </c>
    </row>
    <row r="138" spans="2:174">
      <c r="B138" s="73" t="s">
        <v>17</v>
      </c>
      <c r="C138" s="73" t="s">
        <v>51</v>
      </c>
      <c r="D138" s="143" t="s">
        <v>406</v>
      </c>
      <c r="E138" s="143">
        <v>49.5</v>
      </c>
      <c r="F138" s="73">
        <v>17.3</v>
      </c>
      <c r="G138" s="397" t="s">
        <v>315</v>
      </c>
      <c r="H138" s="73" t="s">
        <v>13</v>
      </c>
      <c r="I138" s="416" t="s">
        <v>1192</v>
      </c>
      <c r="J138" s="416">
        <v>2</v>
      </c>
      <c r="K138" s="416" t="s">
        <v>1163</v>
      </c>
      <c r="L138" s="416" t="s">
        <v>1177</v>
      </c>
      <c r="M138" s="416" t="s">
        <v>12</v>
      </c>
      <c r="N138" s="73">
        <v>0.14000000000000001</v>
      </c>
      <c r="P138" s="417">
        <v>5.0256000726459602</v>
      </c>
      <c r="Q138" s="418">
        <v>4.9169274829124197</v>
      </c>
      <c r="R138" s="418">
        <v>0.95382624717056597</v>
      </c>
      <c r="S138" s="417">
        <v>4.3670542926322096</v>
      </c>
      <c r="T138" s="418">
        <v>32.754474800958398</v>
      </c>
      <c r="U138" s="418">
        <v>11.3008159916461</v>
      </c>
      <c r="V138" s="417">
        <v>48717.9510036297</v>
      </c>
      <c r="W138" s="418">
        <v>8867.9040408403507</v>
      </c>
      <c r="X138" s="418">
        <v>5.8084004085603498</v>
      </c>
      <c r="Y138" s="417">
        <v>380.99467073409699</v>
      </c>
      <c r="Z138" s="418">
        <v>854.58186375672301</v>
      </c>
      <c r="AA138" s="418">
        <v>12.6932681651368</v>
      </c>
      <c r="AB138" s="417">
        <v>140927.27170633501</v>
      </c>
      <c r="AC138" s="419">
        <v>9551.1541919311003</v>
      </c>
      <c r="AD138" s="419">
        <v>13.9468258116671</v>
      </c>
      <c r="AE138" s="417">
        <v>279838.12811337202</v>
      </c>
      <c r="AF138" s="419">
        <v>11675.2395387529</v>
      </c>
      <c r="AG138" s="419">
        <v>2293.75370507254</v>
      </c>
      <c r="AH138" s="420">
        <v>37.829787868088196</v>
      </c>
      <c r="AI138" s="419">
        <v>100.10786555437799</v>
      </c>
      <c r="AJ138" s="419">
        <v>37.829787868088196</v>
      </c>
      <c r="AK138" s="420">
        <v>428.329692137682</v>
      </c>
      <c r="AL138" s="419">
        <v>1069.47686192831</v>
      </c>
      <c r="AM138" s="419">
        <v>428.329692137682</v>
      </c>
      <c r="AN138" s="420">
        <v>845.45178833406897</v>
      </c>
      <c r="AO138" s="419">
        <v>1769.1474685255801</v>
      </c>
      <c r="AP138" s="419">
        <v>845.45178833406897</v>
      </c>
      <c r="AQ138" s="417">
        <v>14753.8704967671</v>
      </c>
      <c r="AR138" s="419">
        <v>9196.5612431266109</v>
      </c>
      <c r="AS138" s="419">
        <v>10.008601273211299</v>
      </c>
      <c r="AT138" s="417">
        <v>46195.095455250797</v>
      </c>
      <c r="AU138" s="419">
        <v>10758.665176947299</v>
      </c>
      <c r="AV138" s="419">
        <v>668.90213390872304</v>
      </c>
      <c r="AW138" s="417">
        <v>2.55048403772361</v>
      </c>
      <c r="AX138" s="419">
        <v>6.46615633786082</v>
      </c>
      <c r="AY138" s="419">
        <v>2.2392767621134699</v>
      </c>
      <c r="AZ138" s="417">
        <v>387.06581441052998</v>
      </c>
      <c r="BA138" s="419">
        <v>450.39936044560397</v>
      </c>
      <c r="BB138" s="419">
        <v>12.105029491229001</v>
      </c>
      <c r="BC138" s="420">
        <v>3.6913993571491699</v>
      </c>
      <c r="BD138" s="419">
        <v>8.0164681677947591</v>
      </c>
      <c r="BE138" s="419">
        <v>3.6913993571491699</v>
      </c>
      <c r="BF138" s="420">
        <v>89.940914572869204</v>
      </c>
      <c r="BG138" s="419">
        <v>214.770564240353</v>
      </c>
      <c r="BH138" s="419">
        <v>89.940914572869204</v>
      </c>
      <c r="BI138" s="417">
        <v>12.642956385743</v>
      </c>
      <c r="BJ138" s="419">
        <v>18.079319506389002</v>
      </c>
      <c r="BK138" s="419">
        <v>2.8846416892468798</v>
      </c>
      <c r="BL138" s="417">
        <v>2801.0207845456998</v>
      </c>
      <c r="BM138" s="419">
        <v>3565.4744596181199</v>
      </c>
      <c r="BN138" s="419">
        <v>16.229030370753598</v>
      </c>
      <c r="BO138" s="417">
        <v>2779.6579984678601</v>
      </c>
      <c r="BP138" s="419">
        <v>3710.1235504464098</v>
      </c>
      <c r="BQ138" s="419">
        <v>33.864284910228399</v>
      </c>
      <c r="BR138" s="417">
        <v>1.26641101525536</v>
      </c>
      <c r="BS138" s="419">
        <v>2.9898143787133198</v>
      </c>
      <c r="BT138" s="419">
        <v>8.29782593603898E-2</v>
      </c>
      <c r="BU138" s="420">
        <v>10.017404387555899</v>
      </c>
      <c r="BV138" s="419">
        <v>31.298271376570099</v>
      </c>
      <c r="BW138" s="419">
        <v>10.017404387555899</v>
      </c>
      <c r="BX138" s="420">
        <v>1.0578479907077001</v>
      </c>
      <c r="BY138" s="419">
        <v>3.3208333264018002</v>
      </c>
      <c r="BZ138" s="419">
        <v>1.0578479907077001</v>
      </c>
      <c r="CA138" s="417">
        <v>6.51370041776494</v>
      </c>
      <c r="CB138" s="419">
        <v>11.1114223061603</v>
      </c>
      <c r="CC138" s="419">
        <v>3.61814923194774</v>
      </c>
      <c r="CD138" s="417">
        <v>210.71397110324099</v>
      </c>
      <c r="CE138" s="419">
        <v>170.2491393318</v>
      </c>
      <c r="CF138" s="419">
        <v>0.28816384327959299</v>
      </c>
      <c r="CG138" s="420">
        <v>2.74123588441641</v>
      </c>
      <c r="CH138" s="419">
        <v>5.5206496849714499</v>
      </c>
      <c r="CI138" s="419">
        <v>2.74123588441641</v>
      </c>
      <c r="CJ138" s="420">
        <v>1.42719153489552</v>
      </c>
      <c r="CK138" s="419">
        <v>4.0912245118507702</v>
      </c>
      <c r="CL138" s="419">
        <v>1.42719153489552</v>
      </c>
      <c r="CM138" s="417">
        <v>3.37276061542835</v>
      </c>
      <c r="CN138" s="419">
        <v>5.2597840157662601</v>
      </c>
      <c r="CO138" s="419">
        <v>0.24200899035839099</v>
      </c>
      <c r="CP138" s="417">
        <v>1215.83751367643</v>
      </c>
      <c r="CQ138" s="419">
        <v>347.51015098923602</v>
      </c>
      <c r="CR138" s="419">
        <v>0.381361416985386</v>
      </c>
      <c r="CS138" s="417">
        <v>0.31129457291717699</v>
      </c>
      <c r="CT138" s="419">
        <v>0.56476239710795895</v>
      </c>
      <c r="CU138" s="419">
        <v>0.13498394321294099</v>
      </c>
      <c r="CV138" s="417">
        <v>0.75631613814722098</v>
      </c>
      <c r="CW138" s="419">
        <v>2.7798321919802902</v>
      </c>
      <c r="CX138" s="419">
        <v>0.14694441372964101</v>
      </c>
      <c r="CY138" s="417">
        <v>0.130360988718284</v>
      </c>
      <c r="CZ138" s="419">
        <v>0.82360818940315395</v>
      </c>
      <c r="DA138" s="419">
        <v>3.32514956105553E-2</v>
      </c>
      <c r="DB138" s="420">
        <v>0</v>
      </c>
      <c r="DC138" s="419">
        <v>0</v>
      </c>
      <c r="DD138" s="419">
        <v>0</v>
      </c>
      <c r="DE138" s="420">
        <v>0.28542567696313198</v>
      </c>
      <c r="DF138" s="419">
        <v>0.413708061136842</v>
      </c>
      <c r="DG138" s="419">
        <v>0.28542567696313198</v>
      </c>
      <c r="DH138" s="420">
        <v>0.14054504294206499</v>
      </c>
      <c r="DI138" s="419">
        <v>0.26621295234664999</v>
      </c>
      <c r="DJ138" s="419">
        <v>0.14054504294206499</v>
      </c>
      <c r="DK138" s="417">
        <v>2752.4979024520298</v>
      </c>
      <c r="DL138" s="419">
        <v>2448.34347827179</v>
      </c>
      <c r="DM138" s="419">
        <v>0.194996388806083</v>
      </c>
      <c r="DN138" s="417">
        <v>16.001990582017701</v>
      </c>
      <c r="DO138" s="419">
        <v>6.4404252705419101</v>
      </c>
      <c r="DP138" s="419">
        <v>3.0028742789610801E-2</v>
      </c>
      <c r="DQ138" s="417">
        <v>20.4473226634626</v>
      </c>
      <c r="DR138" s="419">
        <v>7.6341223973244503</v>
      </c>
      <c r="DS138" s="419">
        <v>2.29601594093134E-2</v>
      </c>
      <c r="DT138" s="417">
        <v>1.70629108396508</v>
      </c>
      <c r="DU138" s="419">
        <v>1.12662692914467</v>
      </c>
      <c r="DV138" s="419">
        <v>0</v>
      </c>
      <c r="DW138" s="417">
        <v>5.2424087036057303</v>
      </c>
      <c r="DX138" s="419">
        <v>5.3349210773299802</v>
      </c>
      <c r="DY138" s="419">
        <v>0</v>
      </c>
      <c r="DZ138" s="417">
        <v>0.31666326129847699</v>
      </c>
      <c r="EA138" s="419">
        <v>1.3946944740443501</v>
      </c>
      <c r="EB138" s="419">
        <v>0</v>
      </c>
      <c r="EC138" s="417">
        <v>6.8357993374308199</v>
      </c>
      <c r="ED138" s="419">
        <v>4.5037508287587702</v>
      </c>
      <c r="EE138" s="419">
        <v>3.91800941727216E-2</v>
      </c>
      <c r="EF138" s="420">
        <v>0.19575912117192201</v>
      </c>
      <c r="EG138" s="419">
        <v>0.95877728529370998</v>
      </c>
      <c r="EH138" s="419">
        <v>0.19575912117192201</v>
      </c>
      <c r="EI138" s="420">
        <v>2.2168609995075E-2</v>
      </c>
      <c r="EJ138" s="419">
        <v>0.12138994230231</v>
      </c>
      <c r="EK138" s="419">
        <v>2.2168609995075E-2</v>
      </c>
      <c r="EL138" s="417">
        <v>7.6264147114093198E-2</v>
      </c>
      <c r="EM138" s="419">
        <v>0.55255139221140004</v>
      </c>
      <c r="EN138" s="419">
        <v>0</v>
      </c>
      <c r="EO138" s="417">
        <v>0</v>
      </c>
      <c r="EP138" s="419">
        <v>0</v>
      </c>
      <c r="EQ138" s="419">
        <v>0</v>
      </c>
      <c r="ER138" s="420">
        <v>0</v>
      </c>
      <c r="ES138" s="419">
        <v>2.1170370803619302E-3</v>
      </c>
      <c r="ET138" s="419">
        <v>0</v>
      </c>
      <c r="EU138" s="420">
        <v>0.02</v>
      </c>
      <c r="EV138" s="419">
        <v>1.5068702452623001E-3</v>
      </c>
      <c r="EW138" s="419">
        <v>2.4155635353846999E-2</v>
      </c>
      <c r="EX138" s="420">
        <v>0</v>
      </c>
      <c r="EY138" s="419">
        <v>0</v>
      </c>
      <c r="EZ138" s="419">
        <v>0</v>
      </c>
      <c r="FA138" s="420">
        <v>0</v>
      </c>
      <c r="FB138" s="419">
        <v>5.8351440723172297E-2</v>
      </c>
      <c r="FC138" s="419">
        <v>0</v>
      </c>
      <c r="FD138" s="420">
        <v>0.23745714831431</v>
      </c>
      <c r="FE138" s="419">
        <v>3.33639513860795E-3</v>
      </c>
      <c r="FF138" s="419">
        <v>0.23745714831431</v>
      </c>
      <c r="FG138" s="417">
        <v>5.7184891941357003</v>
      </c>
      <c r="FH138" s="419">
        <v>4.8532089914323304</v>
      </c>
      <c r="FI138" s="419">
        <v>0.14398309491283301</v>
      </c>
      <c r="FJ138" s="420">
        <v>6.8862405263698606E-2</v>
      </c>
      <c r="FK138" s="419">
        <v>6.0900139844538102E-3</v>
      </c>
      <c r="FL138" s="419">
        <v>6.8862405263698606E-2</v>
      </c>
      <c r="FM138" s="420">
        <v>0</v>
      </c>
      <c r="FN138" s="419">
        <v>3.0882264579241798E-3</v>
      </c>
      <c r="FO138" s="419">
        <v>0</v>
      </c>
      <c r="FP138" s="420">
        <v>4.5755957933074499E-2</v>
      </c>
      <c r="FQ138" s="419">
        <v>3.0047605958188001E-3</v>
      </c>
      <c r="FR138" s="419">
        <v>4.5755957933074499E-2</v>
      </c>
    </row>
    <row r="139" spans="2:174">
      <c r="B139" s="73" t="s">
        <v>17</v>
      </c>
      <c r="C139" s="73" t="s">
        <v>51</v>
      </c>
      <c r="D139" s="143" t="s">
        <v>406</v>
      </c>
      <c r="E139" s="143">
        <v>49.5</v>
      </c>
      <c r="F139" s="73">
        <v>17.3</v>
      </c>
      <c r="G139" s="397" t="s">
        <v>315</v>
      </c>
      <c r="H139" s="73" t="s">
        <v>13</v>
      </c>
      <c r="I139" s="416" t="s">
        <v>1193</v>
      </c>
      <c r="J139" s="416">
        <v>3</v>
      </c>
      <c r="K139" s="416" t="s">
        <v>1159</v>
      </c>
      <c r="L139" s="416" t="s">
        <v>1160</v>
      </c>
      <c r="M139" s="421" t="s">
        <v>32</v>
      </c>
      <c r="N139" s="73">
        <v>0.14000000000000001</v>
      </c>
      <c r="P139" s="417">
        <v>5.2455522587435999</v>
      </c>
      <c r="Q139" s="418">
        <v>6.0497324580374396</v>
      </c>
      <c r="R139" s="418">
        <v>0.28537790459815299</v>
      </c>
      <c r="S139" s="420">
        <v>5.8464224075373004</v>
      </c>
      <c r="T139" s="418">
        <v>17.424333347512999</v>
      </c>
      <c r="U139" s="418">
        <v>5.8464224075373004</v>
      </c>
      <c r="V139" s="417">
        <v>44922.2095235487</v>
      </c>
      <c r="W139" s="418">
        <v>5696.6300871030999</v>
      </c>
      <c r="X139" s="418">
        <v>1.87934201549559</v>
      </c>
      <c r="Y139" s="417">
        <v>212.60039746978001</v>
      </c>
      <c r="Z139" s="418">
        <v>242.40124943573599</v>
      </c>
      <c r="AA139" s="418">
        <v>4.9235476195106003</v>
      </c>
      <c r="AB139" s="417">
        <v>138380.51989323599</v>
      </c>
      <c r="AC139" s="419">
        <v>16358.701653676701</v>
      </c>
      <c r="AD139" s="419">
        <v>5.7861519955217604</v>
      </c>
      <c r="AE139" s="417">
        <v>290078.22373379598</v>
      </c>
      <c r="AF139" s="419">
        <v>17720.7511353796</v>
      </c>
      <c r="AG139" s="419">
        <v>878.65068212811502</v>
      </c>
      <c r="AH139" s="417">
        <v>45.197223744614199</v>
      </c>
      <c r="AI139" s="419">
        <v>40.866595840950602</v>
      </c>
      <c r="AJ139" s="419">
        <v>14.434255045739601</v>
      </c>
      <c r="AK139" s="417">
        <v>947.74632134301805</v>
      </c>
      <c r="AL139" s="419">
        <v>569.91428535539706</v>
      </c>
      <c r="AM139" s="419">
        <v>173.025563075447</v>
      </c>
      <c r="AN139" s="420">
        <v>307.32944145077198</v>
      </c>
      <c r="AO139" s="419">
        <v>765.02759631349898</v>
      </c>
      <c r="AP139" s="419">
        <v>307.32944145077198</v>
      </c>
      <c r="AQ139" s="417">
        <v>32471.124424486399</v>
      </c>
      <c r="AR139" s="419">
        <v>16077.359700673</v>
      </c>
      <c r="AS139" s="419">
        <v>4.0750956248558099</v>
      </c>
      <c r="AT139" s="417">
        <v>38916.721717877299</v>
      </c>
      <c r="AU139" s="419">
        <v>8010.9107611499803</v>
      </c>
      <c r="AV139" s="419">
        <v>269.21705084416698</v>
      </c>
      <c r="AW139" s="417">
        <v>2.5409933207262001</v>
      </c>
      <c r="AX139" s="419">
        <v>2.4738799608320301</v>
      </c>
      <c r="AY139" s="419">
        <v>1.01930800840014</v>
      </c>
      <c r="AZ139" s="417">
        <v>340.635076732794</v>
      </c>
      <c r="BA139" s="419">
        <v>120.569376673988</v>
      </c>
      <c r="BB139" s="419">
        <v>4.1659561839657604</v>
      </c>
      <c r="BC139" s="420">
        <v>1.08623873327183</v>
      </c>
      <c r="BD139" s="419">
        <v>3.9396608304807899</v>
      </c>
      <c r="BE139" s="419">
        <v>1.08623873327183</v>
      </c>
      <c r="BF139" s="420">
        <v>26.545033865006701</v>
      </c>
      <c r="BG139" s="419">
        <v>39.427970826276699</v>
      </c>
      <c r="BH139" s="419">
        <v>26.545033865006701</v>
      </c>
      <c r="BI139" s="417">
        <v>10.341110193472</v>
      </c>
      <c r="BJ139" s="419">
        <v>3.7576809926488899</v>
      </c>
      <c r="BK139" s="419">
        <v>0.91267032032191897</v>
      </c>
      <c r="BL139" s="417">
        <v>1923.29878386779</v>
      </c>
      <c r="BM139" s="419">
        <v>1318.51037488414</v>
      </c>
      <c r="BN139" s="419">
        <v>5.5671515975754096</v>
      </c>
      <c r="BO139" s="417">
        <v>1946.66233220448</v>
      </c>
      <c r="BP139" s="419">
        <v>947.342393996856</v>
      </c>
      <c r="BQ139" s="419">
        <v>10.2273873976491</v>
      </c>
      <c r="BR139" s="417">
        <v>0.63651644870708202</v>
      </c>
      <c r="BS139" s="419">
        <v>0.85690780785904297</v>
      </c>
      <c r="BT139" s="419">
        <v>4.1201464529498799E-2</v>
      </c>
      <c r="BU139" s="420">
        <v>4.6667156838953998</v>
      </c>
      <c r="BV139" s="419">
        <v>11.209933672396</v>
      </c>
      <c r="BW139" s="419">
        <v>4.6667156838953998</v>
      </c>
      <c r="BX139" s="417">
        <v>0.70895024858896705</v>
      </c>
      <c r="BY139" s="419">
        <v>1.0400156320218099</v>
      </c>
      <c r="BZ139" s="419">
        <v>0.404469565694068</v>
      </c>
      <c r="CA139" s="417">
        <v>8.5907902937948197</v>
      </c>
      <c r="CB139" s="419">
        <v>6.9873575560532801</v>
      </c>
      <c r="CC139" s="419">
        <v>1.31484176306916</v>
      </c>
      <c r="CD139" s="417">
        <v>575.19387248326302</v>
      </c>
      <c r="CE139" s="419">
        <v>371.48742255789898</v>
      </c>
      <c r="CF139" s="419">
        <v>0.122315333306019</v>
      </c>
      <c r="CG139" s="420">
        <v>0.95915746140560798</v>
      </c>
      <c r="CH139" s="419">
        <v>2.7220108241559999</v>
      </c>
      <c r="CI139" s="419">
        <v>0.95915746140560798</v>
      </c>
      <c r="CJ139" s="420">
        <v>0.77642803828509799</v>
      </c>
      <c r="CK139" s="419">
        <v>2.35293361572898</v>
      </c>
      <c r="CL139" s="419">
        <v>0.77642803828509799</v>
      </c>
      <c r="CM139" s="417">
        <v>10.6049332201701</v>
      </c>
      <c r="CN139" s="419">
        <v>8.2896094773388</v>
      </c>
      <c r="CO139" s="419">
        <v>9.6874137908001104E-2</v>
      </c>
      <c r="CP139" s="417">
        <v>1258.32496609756</v>
      </c>
      <c r="CQ139" s="419">
        <v>349.04204281744398</v>
      </c>
      <c r="CR139" s="419">
        <v>0.38951826333433198</v>
      </c>
      <c r="CS139" s="417">
        <v>0.69657298816250401</v>
      </c>
      <c r="CT139" s="419">
        <v>0.45515353643279899</v>
      </c>
      <c r="CU139" s="419">
        <v>4.8524276765928603E-2</v>
      </c>
      <c r="CV139" s="417">
        <v>0.32155852842973498</v>
      </c>
      <c r="CW139" s="419">
        <v>0.61072189648782504</v>
      </c>
      <c r="CX139" s="419">
        <v>6.3456275199849102E-2</v>
      </c>
      <c r="CY139" s="417">
        <v>3.05923206941205E-2</v>
      </c>
      <c r="CZ139" s="419">
        <v>0.13145654040854499</v>
      </c>
      <c r="DA139" s="419">
        <v>1.23522038158171E-2</v>
      </c>
      <c r="DB139" s="420">
        <v>0.108303897142418</v>
      </c>
      <c r="DC139" s="419">
        <v>1.9155856043401301E-3</v>
      </c>
      <c r="DD139" s="419">
        <v>0.108303897142418</v>
      </c>
      <c r="DE139" s="417">
        <v>0.114477893815863</v>
      </c>
      <c r="DF139" s="419">
        <v>0.54732553987876198</v>
      </c>
      <c r="DG139" s="419">
        <v>7.0998885792059901E-2</v>
      </c>
      <c r="DH139" s="420">
        <v>3.1944009465071498E-2</v>
      </c>
      <c r="DI139" s="419">
        <v>0.13727555784003201</v>
      </c>
      <c r="DJ139" s="419">
        <v>3.1944009465071498E-2</v>
      </c>
      <c r="DK139" s="417">
        <v>8640.0149114374399</v>
      </c>
      <c r="DL139" s="419">
        <v>6422.0162139021504</v>
      </c>
      <c r="DM139" s="419">
        <v>0.146107493502385</v>
      </c>
      <c r="DN139" s="417">
        <v>16.122613047771502</v>
      </c>
      <c r="DO139" s="419">
        <v>3.6481956049200601</v>
      </c>
      <c r="DP139" s="419">
        <v>7.9487863610807896E-3</v>
      </c>
      <c r="DQ139" s="417">
        <v>22.037873514966201</v>
      </c>
      <c r="DR139" s="419">
        <v>8.0481208851552406</v>
      </c>
      <c r="DS139" s="419">
        <v>1.2023989408513701E-2</v>
      </c>
      <c r="DT139" s="417">
        <v>1.89641273362342</v>
      </c>
      <c r="DU139" s="419">
        <v>1.37463755291732</v>
      </c>
      <c r="DV139" s="419">
        <v>0</v>
      </c>
      <c r="DW139" s="417">
        <v>5.7359502115587304</v>
      </c>
      <c r="DX139" s="419">
        <v>2.8809911375504398</v>
      </c>
      <c r="DY139" s="419">
        <v>0</v>
      </c>
      <c r="DZ139" s="417">
        <v>0.66799438721580895</v>
      </c>
      <c r="EA139" s="419">
        <v>1.36576416569903</v>
      </c>
      <c r="EB139" s="419">
        <v>8.2290144310875404E-2</v>
      </c>
      <c r="EC139" s="417">
        <v>7.7227164509658204</v>
      </c>
      <c r="ED139" s="419">
        <v>2.55113394265542</v>
      </c>
      <c r="EE139" s="419">
        <v>1.45248289893455E-2</v>
      </c>
      <c r="EF139" s="417">
        <v>0.464260098042374</v>
      </c>
      <c r="EG139" s="419">
        <v>0.69128082405828195</v>
      </c>
      <c r="EH139" s="419">
        <v>5.1444771020974098E-2</v>
      </c>
      <c r="EI139" s="417">
        <v>3.2521338204602297E-2</v>
      </c>
      <c r="EJ139" s="419">
        <v>7.5843771461121895E-2</v>
      </c>
      <c r="EK139" s="419">
        <v>1.07797172217179E-2</v>
      </c>
      <c r="EL139" s="417">
        <v>0.18803354536174899</v>
      </c>
      <c r="EM139" s="419">
        <v>0.413895718865746</v>
      </c>
      <c r="EN139" s="419">
        <v>4.5857414898175998E-2</v>
      </c>
      <c r="EO139" s="417">
        <v>3.1827933549101399E-2</v>
      </c>
      <c r="EP139" s="419">
        <v>0.153040308541459</v>
      </c>
      <c r="EQ139" s="419">
        <v>1.523202249907E-2</v>
      </c>
      <c r="ER139" s="417">
        <v>6.9683520006521199E-2</v>
      </c>
      <c r="ES139" s="419">
        <v>0.27830719924506098</v>
      </c>
      <c r="ET139" s="419">
        <v>2.5199952425593398E-2</v>
      </c>
      <c r="EU139" s="420">
        <v>1.80062017037819E-2</v>
      </c>
      <c r="EV139" s="419">
        <v>4.7849841669023702E-2</v>
      </c>
      <c r="EW139" s="419">
        <v>1.80062017037819E-2</v>
      </c>
      <c r="EX139" s="420">
        <v>4.0879107318203198E-2</v>
      </c>
      <c r="EY139" s="419">
        <v>8.7812364774396802E-4</v>
      </c>
      <c r="EZ139" s="419">
        <v>4.0879107318203198E-2</v>
      </c>
      <c r="FA139" s="420">
        <v>9.7867143059300003E-3</v>
      </c>
      <c r="FB139" s="419">
        <v>4.8365168779975001E-2</v>
      </c>
      <c r="FC139" s="419">
        <v>9.7867143059300003E-3</v>
      </c>
      <c r="FD139" s="420">
        <v>5.7362142356424999E-2</v>
      </c>
      <c r="FE139" s="419">
        <v>4.2258772625656804E-3</v>
      </c>
      <c r="FF139" s="419">
        <v>5.7362142356424999E-2</v>
      </c>
      <c r="FG139" s="417">
        <v>7.3816723656383401</v>
      </c>
      <c r="FH139" s="419">
        <v>4.0942838699771</v>
      </c>
      <c r="FI139" s="419">
        <v>2.7340137643965E-2</v>
      </c>
      <c r="FJ139" s="420">
        <v>2.5705492788507499E-2</v>
      </c>
      <c r="FK139" s="419">
        <v>9.6949693130754403E-4</v>
      </c>
      <c r="FL139" s="419">
        <v>2.5705492788507499E-2</v>
      </c>
      <c r="FM139" s="417">
        <v>3.5314653932097102E-2</v>
      </c>
      <c r="FN139" s="419">
        <v>0.110517804169756</v>
      </c>
      <c r="FO139" s="419">
        <v>1.2503486795795301E-2</v>
      </c>
      <c r="FP139" s="420">
        <v>1.7208190986475899E-2</v>
      </c>
      <c r="FQ139" s="419">
        <v>5.2306353432940997E-4</v>
      </c>
      <c r="FR139" s="419">
        <v>1.7208190986475899E-2</v>
      </c>
    </row>
    <row r="140" spans="2:174">
      <c r="B140" s="73" t="s">
        <v>17</v>
      </c>
      <c r="C140" s="73" t="s">
        <v>51</v>
      </c>
      <c r="D140" s="143" t="s">
        <v>406</v>
      </c>
      <c r="E140" s="143">
        <v>49.5</v>
      </c>
      <c r="F140" s="73">
        <v>17.3</v>
      </c>
      <c r="G140" s="397" t="s">
        <v>315</v>
      </c>
      <c r="H140" s="73" t="s">
        <v>13</v>
      </c>
      <c r="I140" s="416" t="s">
        <v>1193</v>
      </c>
      <c r="J140" s="416">
        <v>3</v>
      </c>
      <c r="K140" s="416" t="s">
        <v>1159</v>
      </c>
      <c r="L140" s="416" t="s">
        <v>1161</v>
      </c>
      <c r="M140" s="421" t="s">
        <v>32</v>
      </c>
      <c r="N140" s="73">
        <v>0.14000000000000001</v>
      </c>
      <c r="P140" s="417">
        <v>10.815437696881199</v>
      </c>
      <c r="Q140" s="418">
        <v>3.2995122079555399</v>
      </c>
      <c r="R140" s="418">
        <v>0.28537790459815299</v>
      </c>
      <c r="S140" s="417">
        <v>6.7489666193440403</v>
      </c>
      <c r="T140" s="418">
        <v>12.036450410655901</v>
      </c>
      <c r="U140" s="418">
        <v>5.8464224075373004</v>
      </c>
      <c r="V140" s="417">
        <v>53018.031322816198</v>
      </c>
      <c r="W140" s="418">
        <v>10576.6500617162</v>
      </c>
      <c r="X140" s="418">
        <v>1.87934201549559</v>
      </c>
      <c r="Y140" s="417">
        <v>96.853275374462697</v>
      </c>
      <c r="Z140" s="418">
        <v>49.555090724171201</v>
      </c>
      <c r="AA140" s="418">
        <v>4.9235476195106003</v>
      </c>
      <c r="AB140" s="417">
        <v>137640.11998512899</v>
      </c>
      <c r="AC140" s="419">
        <v>17286.737432408201</v>
      </c>
      <c r="AD140" s="419">
        <v>5.7861519955217604</v>
      </c>
      <c r="AE140" s="417">
        <v>280736.31522054301</v>
      </c>
      <c r="AF140" s="419">
        <v>21676.851107696501</v>
      </c>
      <c r="AG140" s="419">
        <v>878.65068212811502</v>
      </c>
      <c r="AH140" s="417">
        <v>20.766445820361501</v>
      </c>
      <c r="AI140" s="419">
        <v>54.407473912979199</v>
      </c>
      <c r="AJ140" s="419">
        <v>14.434255045739601</v>
      </c>
      <c r="AK140" s="417">
        <v>853.34749615141197</v>
      </c>
      <c r="AL140" s="419">
        <v>429.98061504648302</v>
      </c>
      <c r="AM140" s="419">
        <v>173.025563075447</v>
      </c>
      <c r="AN140" s="420">
        <v>307.32944145077198</v>
      </c>
      <c r="AO140" s="419">
        <v>591.04967752948403</v>
      </c>
      <c r="AP140" s="419">
        <v>307.32944145077198</v>
      </c>
      <c r="AQ140" s="417">
        <v>11456.714947796299</v>
      </c>
      <c r="AR140" s="419">
        <v>5557.9789656215198</v>
      </c>
      <c r="AS140" s="419">
        <v>4.0750956248558099</v>
      </c>
      <c r="AT140" s="417">
        <v>45175.080945222697</v>
      </c>
      <c r="AU140" s="419">
        <v>8240.1668535031895</v>
      </c>
      <c r="AV140" s="419">
        <v>269.21705084416698</v>
      </c>
      <c r="AW140" s="417">
        <v>2.3961618840249801</v>
      </c>
      <c r="AX140" s="419">
        <v>2.2490858412110901</v>
      </c>
      <c r="AY140" s="419">
        <v>1.01930800840014</v>
      </c>
      <c r="AZ140" s="417">
        <v>469.79431462405103</v>
      </c>
      <c r="BA140" s="419">
        <v>387.84343432368797</v>
      </c>
      <c r="BB140" s="419">
        <v>4.1659561839657604</v>
      </c>
      <c r="BC140" s="420">
        <v>1.08623873327183</v>
      </c>
      <c r="BD140" s="419">
        <v>2.8176005257106902</v>
      </c>
      <c r="BE140" s="419">
        <v>1.08623873327183</v>
      </c>
      <c r="BF140" s="420">
        <v>26.545033865006701</v>
      </c>
      <c r="BG140" s="419">
        <v>63.844581477823702</v>
      </c>
      <c r="BH140" s="419">
        <v>26.545033865006701</v>
      </c>
      <c r="BI140" s="417">
        <v>10.8176493755035</v>
      </c>
      <c r="BJ140" s="419">
        <v>8.8566747089153299</v>
      </c>
      <c r="BK140" s="419">
        <v>0.91267032032191897</v>
      </c>
      <c r="BL140" s="417">
        <v>1936.1412901410799</v>
      </c>
      <c r="BM140" s="419">
        <v>1215.0266491962</v>
      </c>
      <c r="BN140" s="419">
        <v>5.5671515975754096</v>
      </c>
      <c r="BO140" s="417">
        <v>1876.3419435836799</v>
      </c>
      <c r="BP140" s="419">
        <v>964.88713699753202</v>
      </c>
      <c r="BQ140" s="419">
        <v>10.2273873976491</v>
      </c>
      <c r="BR140" s="417">
        <v>0.29634705801334099</v>
      </c>
      <c r="BS140" s="419">
        <v>0.44874005486815099</v>
      </c>
      <c r="BT140" s="419">
        <v>4.1201464529498799E-2</v>
      </c>
      <c r="BU140" s="420">
        <v>4.6667156838953998</v>
      </c>
      <c r="BV140" s="419">
        <v>9.7203556082669103</v>
      </c>
      <c r="BW140" s="419">
        <v>4.6667156838953998</v>
      </c>
      <c r="BX140" s="417">
        <v>0.77089875119568796</v>
      </c>
      <c r="BY140" s="419">
        <v>1.2055703158808899</v>
      </c>
      <c r="BZ140" s="419">
        <v>0.404469565694068</v>
      </c>
      <c r="CA140" s="417">
        <v>5.3085137400413203</v>
      </c>
      <c r="CB140" s="419">
        <v>5.4079099079460704</v>
      </c>
      <c r="CC140" s="419">
        <v>1.31484176306916</v>
      </c>
      <c r="CD140" s="417">
        <v>154.40865923464099</v>
      </c>
      <c r="CE140" s="419">
        <v>80.627664186987403</v>
      </c>
      <c r="CF140" s="419">
        <v>0.122315333306019</v>
      </c>
      <c r="CG140" s="417">
        <v>1.1355233594356799</v>
      </c>
      <c r="CH140" s="419">
        <v>2.46882039492667</v>
      </c>
      <c r="CI140" s="419">
        <v>0.95915746140560798</v>
      </c>
      <c r="CJ140" s="420">
        <v>0.77642803828509799</v>
      </c>
      <c r="CK140" s="419">
        <v>1.4488426450940799</v>
      </c>
      <c r="CL140" s="419">
        <v>0.77642803828509799</v>
      </c>
      <c r="CM140" s="417">
        <v>1.46828903524272</v>
      </c>
      <c r="CN140" s="419">
        <v>2.7739798553767501</v>
      </c>
      <c r="CO140" s="419">
        <v>9.6874137908001104E-2</v>
      </c>
      <c r="CP140" s="417">
        <v>1239.80020519047</v>
      </c>
      <c r="CQ140" s="419">
        <v>294.85541696903698</v>
      </c>
      <c r="CR140" s="419">
        <v>0.38951826333433198</v>
      </c>
      <c r="CS140" s="417">
        <v>0.40745003379878802</v>
      </c>
      <c r="CT140" s="419">
        <v>0.40269854694814899</v>
      </c>
      <c r="CU140" s="419">
        <v>4.8524276765928603E-2</v>
      </c>
      <c r="CV140" s="417">
        <v>1.8832374203590201</v>
      </c>
      <c r="CW140" s="419">
        <v>3.9953935416886801</v>
      </c>
      <c r="CX140" s="419">
        <v>6.3456275199849102E-2</v>
      </c>
      <c r="CY140" s="417">
        <v>0.398706142097558</v>
      </c>
      <c r="CZ140" s="419">
        <v>0.90566320194230099</v>
      </c>
      <c r="DA140" s="419">
        <v>1.23522038158171E-2</v>
      </c>
      <c r="DB140" s="420">
        <v>0.108303897142418</v>
      </c>
      <c r="DC140" s="419">
        <v>0.29912498904380602</v>
      </c>
      <c r="DD140" s="419">
        <v>0.108303897142418</v>
      </c>
      <c r="DE140" s="420">
        <v>7.0998885792059901E-2</v>
      </c>
      <c r="DF140" s="419">
        <v>0.26676269249006301</v>
      </c>
      <c r="DG140" s="419">
        <v>7.0998885792059901E-2</v>
      </c>
      <c r="DH140" s="420">
        <v>3.1944009465071498E-2</v>
      </c>
      <c r="DI140" s="419">
        <v>3.5980676358098297E-2</v>
      </c>
      <c r="DJ140" s="419">
        <v>3.1944009465071498E-2</v>
      </c>
      <c r="DK140" s="417">
        <v>1816.08230751151</v>
      </c>
      <c r="DL140" s="419">
        <v>805.38904199169599</v>
      </c>
      <c r="DM140" s="419">
        <v>0.146107493502385</v>
      </c>
      <c r="DN140" s="417">
        <v>16.484871972214201</v>
      </c>
      <c r="DO140" s="419">
        <v>4.5221788658937001</v>
      </c>
      <c r="DP140" s="419">
        <v>7.9487863610807896E-3</v>
      </c>
      <c r="DQ140" s="417">
        <v>21.911559998054301</v>
      </c>
      <c r="DR140" s="419">
        <v>6.0797664897057002</v>
      </c>
      <c r="DS140" s="419">
        <v>1.2023989408513701E-2</v>
      </c>
      <c r="DT140" s="417">
        <v>1.85185703484897</v>
      </c>
      <c r="DU140" s="419">
        <v>0.69967304339095204</v>
      </c>
      <c r="DV140" s="419">
        <v>0</v>
      </c>
      <c r="DW140" s="417">
        <v>5.6879291830753997</v>
      </c>
      <c r="DX140" s="419">
        <v>3.2815307908855602</v>
      </c>
      <c r="DY140" s="419">
        <v>0</v>
      </c>
      <c r="DZ140" s="417">
        <v>0.49678507518647003</v>
      </c>
      <c r="EA140" s="419">
        <v>0.96899432742018998</v>
      </c>
      <c r="EB140" s="419">
        <v>8.2290144310875404E-2</v>
      </c>
      <c r="EC140" s="417">
        <v>6.7998473811757503</v>
      </c>
      <c r="ED140" s="419">
        <v>2.3691990739409601</v>
      </c>
      <c r="EE140" s="419">
        <v>1.45248289893455E-2</v>
      </c>
      <c r="EF140" s="417">
        <v>0.25508325664785098</v>
      </c>
      <c r="EG140" s="419">
        <v>0.70013487320524503</v>
      </c>
      <c r="EH140" s="419">
        <v>5.1444771020974098E-2</v>
      </c>
      <c r="EI140" s="417">
        <v>2.9239871658127199E-2</v>
      </c>
      <c r="EJ140" s="419">
        <v>8.5047747126132098E-2</v>
      </c>
      <c r="EK140" s="419">
        <v>1.07797172217179E-2</v>
      </c>
      <c r="EL140" s="417">
        <v>0.104419807184855</v>
      </c>
      <c r="EM140" s="419">
        <v>0.34561355323256499</v>
      </c>
      <c r="EN140" s="419">
        <v>4.5857414898175998E-2</v>
      </c>
      <c r="EO140" s="417">
        <v>1.4308148300591499E-2</v>
      </c>
      <c r="EP140" s="419">
        <v>6.2487676692508001E-2</v>
      </c>
      <c r="EQ140" s="419">
        <v>1.523202249907E-2</v>
      </c>
      <c r="ER140" s="417">
        <v>3.91586537475637E-2</v>
      </c>
      <c r="ES140" s="419">
        <v>0.16775429050401899</v>
      </c>
      <c r="ET140" s="419">
        <v>2.5199952425593398E-2</v>
      </c>
      <c r="EU140" s="420">
        <v>0.02</v>
      </c>
      <c r="EV140" s="419">
        <v>2.5227690112128399E-4</v>
      </c>
      <c r="EW140" s="419">
        <v>1.80062017037819E-2</v>
      </c>
      <c r="EX140" s="420">
        <v>0.04</v>
      </c>
      <c r="EY140" s="419">
        <v>1.12719607987948E-3</v>
      </c>
      <c r="EZ140" s="419">
        <v>4.0879107318203198E-2</v>
      </c>
      <c r="FA140" s="420">
        <v>0.01</v>
      </c>
      <c r="FB140" s="419">
        <v>0</v>
      </c>
      <c r="FC140" s="419">
        <v>9.7867143059300003E-3</v>
      </c>
      <c r="FD140" s="420">
        <v>5.7362142356424999E-2</v>
      </c>
      <c r="FE140" s="419">
        <v>4.3477855328196199E-3</v>
      </c>
      <c r="FF140" s="419">
        <v>5.7362142356424999E-2</v>
      </c>
      <c r="FG140" s="417">
        <v>5.0116752091251504</v>
      </c>
      <c r="FH140" s="419">
        <v>2.73440329704792</v>
      </c>
      <c r="FI140" s="419">
        <v>2.7340137643965E-2</v>
      </c>
      <c r="FJ140" s="420">
        <v>2.5705492788507499E-2</v>
      </c>
      <c r="FK140" s="419">
        <v>1.2520560774931201E-3</v>
      </c>
      <c r="FL140" s="419">
        <v>2.5705492788507499E-2</v>
      </c>
      <c r="FM140" s="417">
        <v>1.7416715800154001E-2</v>
      </c>
      <c r="FN140" s="419">
        <v>7.8184550569547595E-2</v>
      </c>
      <c r="FO140" s="419">
        <v>1.2503486795795301E-2</v>
      </c>
      <c r="FP140" s="420">
        <v>1.7208190986475899E-2</v>
      </c>
      <c r="FQ140" s="419">
        <v>5.1408836870525797E-2</v>
      </c>
      <c r="FR140" s="419">
        <v>1.7208190986475899E-2</v>
      </c>
    </row>
    <row r="141" spans="2:174">
      <c r="B141" s="73" t="s">
        <v>17</v>
      </c>
      <c r="C141" s="73" t="s">
        <v>51</v>
      </c>
      <c r="D141" s="143" t="s">
        <v>406</v>
      </c>
      <c r="E141" s="143">
        <v>49.5</v>
      </c>
      <c r="F141" s="73">
        <v>17.3</v>
      </c>
      <c r="G141" s="397" t="s">
        <v>315</v>
      </c>
      <c r="H141" s="73" t="s">
        <v>13</v>
      </c>
      <c r="I141" s="416" t="s">
        <v>1193</v>
      </c>
      <c r="J141" s="416">
        <v>3</v>
      </c>
      <c r="K141" s="416" t="s">
        <v>1159</v>
      </c>
      <c r="L141" s="416" t="s">
        <v>1161</v>
      </c>
      <c r="M141" s="421" t="s">
        <v>32</v>
      </c>
      <c r="N141" s="73">
        <v>0.14000000000000001</v>
      </c>
      <c r="P141" s="417">
        <v>8.3024710110763191</v>
      </c>
      <c r="Q141" s="418">
        <v>5.9288917514042403</v>
      </c>
      <c r="R141" s="418">
        <v>0.28537790459815299</v>
      </c>
      <c r="S141" s="420">
        <v>5.8464224075373004</v>
      </c>
      <c r="T141" s="418">
        <v>10.206178169363</v>
      </c>
      <c r="U141" s="418">
        <v>5.8464224075373004</v>
      </c>
      <c r="V141" s="417">
        <v>53011.120730754497</v>
      </c>
      <c r="W141" s="418">
        <v>15023.7116095035</v>
      </c>
      <c r="X141" s="418">
        <v>1.87934201549559</v>
      </c>
      <c r="Y141" s="417">
        <v>229.30070875447399</v>
      </c>
      <c r="Z141" s="418">
        <v>309.42338202872497</v>
      </c>
      <c r="AA141" s="418">
        <v>4.9235476195106003</v>
      </c>
      <c r="AB141" s="417">
        <v>134537.432082518</v>
      </c>
      <c r="AC141" s="419">
        <v>23449.731470376501</v>
      </c>
      <c r="AD141" s="419">
        <v>5.7861519955217604</v>
      </c>
      <c r="AE141" s="417">
        <v>281342.219369506</v>
      </c>
      <c r="AF141" s="419">
        <v>34641.417075924197</v>
      </c>
      <c r="AG141" s="419">
        <v>878.65068212811502</v>
      </c>
      <c r="AH141" s="417">
        <v>19.964824377946702</v>
      </c>
      <c r="AI141" s="419">
        <v>41.304508996865998</v>
      </c>
      <c r="AJ141" s="419">
        <v>14.434255045739601</v>
      </c>
      <c r="AK141" s="417">
        <v>877.86060206580896</v>
      </c>
      <c r="AL141" s="419">
        <v>458.59274941016901</v>
      </c>
      <c r="AM141" s="419">
        <v>173.025563075447</v>
      </c>
      <c r="AN141" s="420">
        <v>307.32944145077198</v>
      </c>
      <c r="AO141" s="419">
        <v>646.96929663878495</v>
      </c>
      <c r="AP141" s="419">
        <v>307.32944145077198</v>
      </c>
      <c r="AQ141" s="417">
        <v>11505.7380617536</v>
      </c>
      <c r="AR141" s="419">
        <v>4975.3297235708596</v>
      </c>
      <c r="AS141" s="419">
        <v>4.0750956248558099</v>
      </c>
      <c r="AT141" s="417">
        <v>45607.515053563999</v>
      </c>
      <c r="AU141" s="419">
        <v>14763.5613275083</v>
      </c>
      <c r="AV141" s="419">
        <v>269.21705084416698</v>
      </c>
      <c r="AW141" s="417">
        <v>2.4442408295389901</v>
      </c>
      <c r="AX141" s="419">
        <v>2.3584408001022799</v>
      </c>
      <c r="AY141" s="419">
        <v>1.01930800840014</v>
      </c>
      <c r="AZ141" s="417">
        <v>529.013826397093</v>
      </c>
      <c r="BA141" s="419">
        <v>383.33700165743898</v>
      </c>
      <c r="BB141" s="419">
        <v>4.1659561839657604</v>
      </c>
      <c r="BC141" s="420">
        <v>1.08623873327183</v>
      </c>
      <c r="BD141" s="419">
        <v>3.4712879806271801</v>
      </c>
      <c r="BE141" s="419">
        <v>1.08623873327183</v>
      </c>
      <c r="BF141" s="420">
        <v>26.545033865006701</v>
      </c>
      <c r="BG141" s="419">
        <v>58.567145915471301</v>
      </c>
      <c r="BH141" s="419">
        <v>26.545033865006701</v>
      </c>
      <c r="BI141" s="417">
        <v>14.503905799819901</v>
      </c>
      <c r="BJ141" s="419">
        <v>11.745924667953</v>
      </c>
      <c r="BK141" s="419">
        <v>0.91267032032191897</v>
      </c>
      <c r="BL141" s="417">
        <v>2657.3729806747101</v>
      </c>
      <c r="BM141" s="419">
        <v>2075.7115896648402</v>
      </c>
      <c r="BN141" s="419">
        <v>5.5671515975754096</v>
      </c>
      <c r="BO141" s="417">
        <v>2568.8940744911902</v>
      </c>
      <c r="BP141" s="419">
        <v>2082.3809506747698</v>
      </c>
      <c r="BQ141" s="419">
        <v>10.2273873976491</v>
      </c>
      <c r="BR141" s="417">
        <v>0.63471811413580503</v>
      </c>
      <c r="BS141" s="419">
        <v>1.0183300722514601</v>
      </c>
      <c r="BT141" s="419">
        <v>4.1201464529498799E-2</v>
      </c>
      <c r="BU141" s="420">
        <v>4.6667156838953998</v>
      </c>
      <c r="BV141" s="419">
        <v>8.1319424973695202</v>
      </c>
      <c r="BW141" s="419">
        <v>4.6667156838953998</v>
      </c>
      <c r="BX141" s="417">
        <v>0.87609476775005202</v>
      </c>
      <c r="BY141" s="419">
        <v>1.2980683038043701</v>
      </c>
      <c r="BZ141" s="419">
        <v>0.404469565694068</v>
      </c>
      <c r="CA141" s="417">
        <v>5.1715045798336101</v>
      </c>
      <c r="CB141" s="419">
        <v>5.0758095363207296</v>
      </c>
      <c r="CC141" s="419">
        <v>1.31484176306916</v>
      </c>
      <c r="CD141" s="417">
        <v>148.42711273383901</v>
      </c>
      <c r="CE141" s="419">
        <v>52.5702609165509</v>
      </c>
      <c r="CF141" s="419">
        <v>0.122315333306019</v>
      </c>
      <c r="CG141" s="417">
        <v>1.2417574337381401</v>
      </c>
      <c r="CH141" s="419">
        <v>2.6147932004774099</v>
      </c>
      <c r="CI141" s="419">
        <v>0.95915746140560798</v>
      </c>
      <c r="CJ141" s="420">
        <v>0.77642803828509799</v>
      </c>
      <c r="CK141" s="419">
        <v>1.4859240013652</v>
      </c>
      <c r="CL141" s="419">
        <v>0.77642803828509799</v>
      </c>
      <c r="CM141" s="417">
        <v>1.7501796544664701</v>
      </c>
      <c r="CN141" s="419">
        <v>1.56738586176785</v>
      </c>
      <c r="CO141" s="419">
        <v>9.6874137908001104E-2</v>
      </c>
      <c r="CP141" s="417">
        <v>1178.8433652716999</v>
      </c>
      <c r="CQ141" s="419">
        <v>270.68280680248802</v>
      </c>
      <c r="CR141" s="419">
        <v>0.38951826333433198</v>
      </c>
      <c r="CS141" s="417">
        <v>0.40866005609692402</v>
      </c>
      <c r="CT141" s="419">
        <v>0.41960819009382</v>
      </c>
      <c r="CU141" s="419">
        <v>4.8524276765928603E-2</v>
      </c>
      <c r="CV141" s="417">
        <v>2.1562079561054199</v>
      </c>
      <c r="CW141" s="419">
        <v>3.0053002415241798</v>
      </c>
      <c r="CX141" s="419">
        <v>6.3456275199849102E-2</v>
      </c>
      <c r="CY141" s="417">
        <v>0.41397183200704302</v>
      </c>
      <c r="CZ141" s="419">
        <v>0.81983642575981996</v>
      </c>
      <c r="DA141" s="419">
        <v>1.23522038158171E-2</v>
      </c>
      <c r="DB141" s="420">
        <v>0.108303897142418</v>
      </c>
      <c r="DC141" s="419">
        <v>0.34485570567993201</v>
      </c>
      <c r="DD141" s="419">
        <v>0.108303897142418</v>
      </c>
      <c r="DE141" s="420">
        <v>7.0998885792059901E-2</v>
      </c>
      <c r="DF141" s="419">
        <v>0.32082542422333998</v>
      </c>
      <c r="DG141" s="419">
        <v>7.0998885792059901E-2</v>
      </c>
      <c r="DH141" s="420">
        <v>3.1944009465071498E-2</v>
      </c>
      <c r="DI141" s="419">
        <v>0.123761523158261</v>
      </c>
      <c r="DJ141" s="419">
        <v>3.1944009465071498E-2</v>
      </c>
      <c r="DK141" s="417">
        <v>1890.31781737444</v>
      </c>
      <c r="DL141" s="419">
        <v>662.05255627019096</v>
      </c>
      <c r="DM141" s="419">
        <v>0.146107493502385</v>
      </c>
      <c r="DN141" s="417">
        <v>16.051919878658602</v>
      </c>
      <c r="DO141" s="419">
        <v>4.8334257329286796</v>
      </c>
      <c r="DP141" s="419">
        <v>7.9487863610807896E-3</v>
      </c>
      <c r="DQ141" s="417">
        <v>21.9669032347553</v>
      </c>
      <c r="DR141" s="419">
        <v>5.1133112310159499</v>
      </c>
      <c r="DS141" s="419">
        <v>1.2023989408513701E-2</v>
      </c>
      <c r="DT141" s="417">
        <v>1.8401384402087999</v>
      </c>
      <c r="DU141" s="419">
        <v>0.87570686663685404</v>
      </c>
      <c r="DV141" s="419">
        <v>0</v>
      </c>
      <c r="DW141" s="417">
        <v>5.9733171891146499</v>
      </c>
      <c r="DX141" s="419">
        <v>3.72349355522846</v>
      </c>
      <c r="DY141" s="419">
        <v>0</v>
      </c>
      <c r="DZ141" s="417">
        <v>0.56277733656139495</v>
      </c>
      <c r="EA141" s="419">
        <v>1.0160238172353599</v>
      </c>
      <c r="EB141" s="419">
        <v>8.2290144310875404E-2</v>
      </c>
      <c r="EC141" s="417">
        <v>6.7378467340952302</v>
      </c>
      <c r="ED141" s="419">
        <v>2.5923972635702599</v>
      </c>
      <c r="EE141" s="419">
        <v>1.45248289893455E-2</v>
      </c>
      <c r="EF141" s="417">
        <v>0.33236450130001899</v>
      </c>
      <c r="EG141" s="419">
        <v>0.74263063936429297</v>
      </c>
      <c r="EH141" s="419">
        <v>5.1444771020974098E-2</v>
      </c>
      <c r="EI141" s="417">
        <v>4.1192612930389103E-2</v>
      </c>
      <c r="EJ141" s="419">
        <v>0.117282016481959</v>
      </c>
      <c r="EK141" s="419">
        <v>1.07797172217179E-2</v>
      </c>
      <c r="EL141" s="417">
        <v>0.109928970421144</v>
      </c>
      <c r="EM141" s="419">
        <v>0.36191671311227602</v>
      </c>
      <c r="EN141" s="419">
        <v>4.5857414898175998E-2</v>
      </c>
      <c r="EO141" s="417">
        <v>2.4513806221996701E-2</v>
      </c>
      <c r="EP141" s="419">
        <v>8.4283317172570996E-2</v>
      </c>
      <c r="EQ141" s="419">
        <v>1.523202249907E-2</v>
      </c>
      <c r="ER141" s="417">
        <v>3.9389381803602103E-2</v>
      </c>
      <c r="ES141" s="419">
        <v>0.16606995439341701</v>
      </c>
      <c r="ET141" s="419">
        <v>2.5199952425593398E-2</v>
      </c>
      <c r="EU141" s="420">
        <v>0.02</v>
      </c>
      <c r="EV141" s="419">
        <v>2.7079811200232901E-4</v>
      </c>
      <c r="EW141" s="419">
        <v>1.80062017037819E-2</v>
      </c>
      <c r="EX141" s="420">
        <v>0.04</v>
      </c>
      <c r="EY141" s="419">
        <v>1.00534027063733E-3</v>
      </c>
      <c r="EZ141" s="419">
        <v>4.0879107318203198E-2</v>
      </c>
      <c r="FA141" s="420">
        <v>0.01</v>
      </c>
      <c r="FB141" s="419">
        <v>0</v>
      </c>
      <c r="FC141" s="419">
        <v>9.7867143059300003E-3</v>
      </c>
      <c r="FD141" s="420">
        <v>5.7362142356424999E-2</v>
      </c>
      <c r="FE141" s="419">
        <v>5.03634307917752E-3</v>
      </c>
      <c r="FF141" s="419">
        <v>5.7362142356424999E-2</v>
      </c>
      <c r="FG141" s="417">
        <v>4.7888645159498902</v>
      </c>
      <c r="FH141" s="419">
        <v>2.2061037008366702</v>
      </c>
      <c r="FI141" s="419">
        <v>2.7340137643965E-2</v>
      </c>
      <c r="FJ141" s="420">
        <v>2.5705492788507499E-2</v>
      </c>
      <c r="FK141" s="419">
        <v>7.0044417202946102E-2</v>
      </c>
      <c r="FL141" s="419">
        <v>2.5705492788507499E-2</v>
      </c>
      <c r="FM141" s="420">
        <v>1.2503486795795301E-2</v>
      </c>
      <c r="FN141" s="419">
        <v>5.3865254396969098E-2</v>
      </c>
      <c r="FO141" s="419">
        <v>1.2503486795795301E-2</v>
      </c>
      <c r="FP141" s="420">
        <v>1.7208190986475899E-2</v>
      </c>
      <c r="FQ141" s="419">
        <v>7.4080795415764895E-4</v>
      </c>
      <c r="FR141" s="419">
        <v>1.7208190986475899E-2</v>
      </c>
    </row>
    <row r="142" spans="2:174">
      <c r="B142" s="73" t="s">
        <v>17</v>
      </c>
      <c r="C142" s="73" t="s">
        <v>51</v>
      </c>
      <c r="D142" s="143" t="s">
        <v>406</v>
      </c>
      <c r="E142" s="143">
        <v>49.5</v>
      </c>
      <c r="F142" s="73">
        <v>17.3</v>
      </c>
      <c r="G142" s="397" t="s">
        <v>315</v>
      </c>
      <c r="H142" s="73" t="s">
        <v>13</v>
      </c>
      <c r="I142" s="416" t="s">
        <v>1193</v>
      </c>
      <c r="J142" s="416">
        <v>3</v>
      </c>
      <c r="K142" s="416" t="s">
        <v>1159</v>
      </c>
      <c r="L142" s="416" t="s">
        <v>1161</v>
      </c>
      <c r="M142" s="421" t="s">
        <v>32</v>
      </c>
      <c r="N142" s="73">
        <v>0.14000000000000001</v>
      </c>
      <c r="P142" s="417">
        <v>12.2732931937161</v>
      </c>
      <c r="Q142" s="418">
        <v>4.8532792690630204</v>
      </c>
      <c r="R142" s="418">
        <v>0.28537790459815299</v>
      </c>
      <c r="S142" s="417">
        <v>7.7536575463151101</v>
      </c>
      <c r="T142" s="418">
        <v>11.6783701024221</v>
      </c>
      <c r="U142" s="418">
        <v>5.8464224075373004</v>
      </c>
      <c r="V142" s="417">
        <v>54555.457864625801</v>
      </c>
      <c r="W142" s="418">
        <v>6535.9508461103796</v>
      </c>
      <c r="X142" s="418">
        <v>1.87934201549559</v>
      </c>
      <c r="Y142" s="417">
        <v>89.618830900588804</v>
      </c>
      <c r="Z142" s="418">
        <v>29.285852712973501</v>
      </c>
      <c r="AA142" s="418">
        <v>4.9235476195106003</v>
      </c>
      <c r="AB142" s="417">
        <v>139488.775300084</v>
      </c>
      <c r="AC142" s="419">
        <v>14321.0523306138</v>
      </c>
      <c r="AD142" s="419">
        <v>5.7861519955217604</v>
      </c>
      <c r="AE142" s="417">
        <v>278696.29890339897</v>
      </c>
      <c r="AF142" s="419">
        <v>14422.908871843199</v>
      </c>
      <c r="AG142" s="419">
        <v>878.65068212811502</v>
      </c>
      <c r="AH142" s="417">
        <v>18.332317891246198</v>
      </c>
      <c r="AI142" s="419">
        <v>35.577119270589101</v>
      </c>
      <c r="AJ142" s="419">
        <v>14.434255045739601</v>
      </c>
      <c r="AK142" s="417">
        <v>858.49570945534504</v>
      </c>
      <c r="AL142" s="419">
        <v>516.18766917420498</v>
      </c>
      <c r="AM142" s="419">
        <v>173.025563075447</v>
      </c>
      <c r="AN142" s="420">
        <v>307.32944145077198</v>
      </c>
      <c r="AO142" s="419">
        <v>630.59310802887603</v>
      </c>
      <c r="AP142" s="419">
        <v>307.32944145077198</v>
      </c>
      <c r="AQ142" s="417">
        <v>12112.765333843499</v>
      </c>
      <c r="AR142" s="419">
        <v>7606.8724440445103</v>
      </c>
      <c r="AS142" s="419">
        <v>4.0750956248558099</v>
      </c>
      <c r="AT142" s="417">
        <v>45582.4008243805</v>
      </c>
      <c r="AU142" s="419">
        <v>7129.4103377790398</v>
      </c>
      <c r="AV142" s="419">
        <v>269.21705084416698</v>
      </c>
      <c r="AW142" s="417">
        <v>2.2545050781401699</v>
      </c>
      <c r="AX142" s="419">
        <v>2.6173172060879502</v>
      </c>
      <c r="AY142" s="419">
        <v>1.01930800840014</v>
      </c>
      <c r="AZ142" s="417">
        <v>541.37098719997005</v>
      </c>
      <c r="BA142" s="419">
        <v>471.22709335965999</v>
      </c>
      <c r="BB142" s="419">
        <v>4.1659561839657604</v>
      </c>
      <c r="BC142" s="420">
        <v>1.08623873327183</v>
      </c>
      <c r="BD142" s="419">
        <v>2.8299956519548601</v>
      </c>
      <c r="BE142" s="419">
        <v>1.08623873327183</v>
      </c>
      <c r="BF142" s="420">
        <v>26.545033865006701</v>
      </c>
      <c r="BG142" s="419">
        <v>55.609106868362304</v>
      </c>
      <c r="BH142" s="419">
        <v>26.545033865006701</v>
      </c>
      <c r="BI142" s="417">
        <v>12.5399755072132</v>
      </c>
      <c r="BJ142" s="419">
        <v>7.99202427931536</v>
      </c>
      <c r="BK142" s="419">
        <v>0.91267032032191897</v>
      </c>
      <c r="BL142" s="417">
        <v>1891.7898602262401</v>
      </c>
      <c r="BM142" s="419">
        <v>805.23865858463796</v>
      </c>
      <c r="BN142" s="419">
        <v>5.5671515975754096</v>
      </c>
      <c r="BO142" s="417">
        <v>1942.06344519855</v>
      </c>
      <c r="BP142" s="419">
        <v>779.19860205417206</v>
      </c>
      <c r="BQ142" s="419">
        <v>10.2273873976491</v>
      </c>
      <c r="BR142" s="417">
        <v>0.38201478819317403</v>
      </c>
      <c r="BS142" s="419">
        <v>0.75059262801425697</v>
      </c>
      <c r="BT142" s="419">
        <v>4.1201464529498799E-2</v>
      </c>
      <c r="BU142" s="420">
        <v>4.6667156838953998</v>
      </c>
      <c r="BV142" s="419">
        <v>9.7979844010845696</v>
      </c>
      <c r="BW142" s="419">
        <v>4.6667156838953998</v>
      </c>
      <c r="BX142" s="417">
        <v>0.82609772871551301</v>
      </c>
      <c r="BY142" s="419">
        <v>1.2445800546207699</v>
      </c>
      <c r="BZ142" s="419">
        <v>0.404469565694068</v>
      </c>
      <c r="CA142" s="417">
        <v>5.5060925511847003</v>
      </c>
      <c r="CB142" s="419">
        <v>5.2831375125592404</v>
      </c>
      <c r="CC142" s="419">
        <v>1.31484176306916</v>
      </c>
      <c r="CD142" s="417">
        <v>160.66724234290101</v>
      </c>
      <c r="CE142" s="419">
        <v>58.025813526573998</v>
      </c>
      <c r="CF142" s="419">
        <v>0.122315333306019</v>
      </c>
      <c r="CG142" s="417">
        <v>1.0737982171670799</v>
      </c>
      <c r="CH142" s="419">
        <v>3.0404607653915101</v>
      </c>
      <c r="CI142" s="419">
        <v>0.95915746140560798</v>
      </c>
      <c r="CJ142" s="420">
        <v>0.77642803828509799</v>
      </c>
      <c r="CK142" s="419">
        <v>1.26903771690031</v>
      </c>
      <c r="CL142" s="419">
        <v>0.77642803828509799</v>
      </c>
      <c r="CM142" s="417">
        <v>1.7001725763932001</v>
      </c>
      <c r="CN142" s="419">
        <v>1.4988439821336601</v>
      </c>
      <c r="CO142" s="419">
        <v>9.6874137908001104E-2</v>
      </c>
      <c r="CP142" s="417">
        <v>1160.50035460139</v>
      </c>
      <c r="CQ142" s="419">
        <v>206.11934147007199</v>
      </c>
      <c r="CR142" s="419">
        <v>0.38951826333433198</v>
      </c>
      <c r="CS142" s="417">
        <v>0.351087372184955</v>
      </c>
      <c r="CT142" s="419">
        <v>0.37888038059046703</v>
      </c>
      <c r="CU142" s="419">
        <v>4.8524276765928603E-2</v>
      </c>
      <c r="CV142" s="417">
        <v>1.52851906964469</v>
      </c>
      <c r="CW142" s="419">
        <v>2.4410889101105</v>
      </c>
      <c r="CX142" s="419">
        <v>6.3456275199849102E-2</v>
      </c>
      <c r="CY142" s="417">
        <v>0.35406853986961501</v>
      </c>
      <c r="CZ142" s="419">
        <v>0.75130008382816005</v>
      </c>
      <c r="DA142" s="419">
        <v>1.23522038158171E-2</v>
      </c>
      <c r="DB142" s="420">
        <v>0.108303897142418</v>
      </c>
      <c r="DC142" s="419">
        <v>0.24795181028556301</v>
      </c>
      <c r="DD142" s="419">
        <v>0.108303897142418</v>
      </c>
      <c r="DE142" s="420">
        <v>7.0998885792059901E-2</v>
      </c>
      <c r="DF142" s="419">
        <v>0.19501298015858701</v>
      </c>
      <c r="DG142" s="419">
        <v>7.0998885792059901E-2</v>
      </c>
      <c r="DH142" s="420">
        <v>3.1944009465071498E-2</v>
      </c>
      <c r="DI142" s="419">
        <v>0.1193230418375</v>
      </c>
      <c r="DJ142" s="419">
        <v>3.1944009465071498E-2</v>
      </c>
      <c r="DK142" s="417">
        <v>1986.2322467260001</v>
      </c>
      <c r="DL142" s="419">
        <v>789.54067515922998</v>
      </c>
      <c r="DM142" s="419">
        <v>0.146107493502385</v>
      </c>
      <c r="DN142" s="417">
        <v>15.612326501223</v>
      </c>
      <c r="DO142" s="419">
        <v>3.2581916910443098</v>
      </c>
      <c r="DP142" s="419">
        <v>7.9487863610807896E-3</v>
      </c>
      <c r="DQ142" s="417">
        <v>20.230488038615999</v>
      </c>
      <c r="DR142" s="419">
        <v>4.1195847929645097</v>
      </c>
      <c r="DS142" s="419">
        <v>1.2023989408513701E-2</v>
      </c>
      <c r="DT142" s="417">
        <v>1.86680999160118</v>
      </c>
      <c r="DU142" s="419">
        <v>0.79109813108257199</v>
      </c>
      <c r="DV142" s="419">
        <v>0</v>
      </c>
      <c r="DW142" s="417">
        <v>5.20562434529021</v>
      </c>
      <c r="DX142" s="419">
        <v>2.3754633863453698</v>
      </c>
      <c r="DY142" s="419">
        <v>0</v>
      </c>
      <c r="DZ142" s="417">
        <v>0.46700823956439302</v>
      </c>
      <c r="EA142" s="419">
        <v>0.77277630493032801</v>
      </c>
      <c r="EB142" s="419">
        <v>8.2290144310875404E-2</v>
      </c>
      <c r="EC142" s="417">
        <v>7.0472120297992698</v>
      </c>
      <c r="ED142" s="419">
        <v>2.5306288435199602</v>
      </c>
      <c r="EE142" s="419">
        <v>1.45248289893455E-2</v>
      </c>
      <c r="EF142" s="417">
        <v>0.221214211671001</v>
      </c>
      <c r="EG142" s="419">
        <v>0.56826902203209595</v>
      </c>
      <c r="EH142" s="419">
        <v>5.1444771020974098E-2</v>
      </c>
      <c r="EI142" s="417">
        <v>2.7191113897790099E-2</v>
      </c>
      <c r="EJ142" s="419">
        <v>6.9931208852327897E-2</v>
      </c>
      <c r="EK142" s="419">
        <v>1.07797172217179E-2</v>
      </c>
      <c r="EL142" s="417">
        <v>5.77959702383741E-2</v>
      </c>
      <c r="EM142" s="419">
        <v>0.33344705082989801</v>
      </c>
      <c r="EN142" s="419">
        <v>4.5857414898175998E-2</v>
      </c>
      <c r="EO142" s="417">
        <v>1.25474764172864E-2</v>
      </c>
      <c r="EP142" s="419">
        <v>7.0458860631727196E-2</v>
      </c>
      <c r="EQ142" s="419">
        <v>1.523202249907E-2</v>
      </c>
      <c r="ER142" s="417">
        <v>4.4915195733686901E-2</v>
      </c>
      <c r="ES142" s="419">
        <v>0.16731462601086899</v>
      </c>
      <c r="ET142" s="419">
        <v>2.5199952425593398E-2</v>
      </c>
      <c r="EU142" s="420">
        <v>0.02</v>
      </c>
      <c r="EV142" s="419">
        <v>1.6498511987192701E-4</v>
      </c>
      <c r="EW142" s="419">
        <v>1.80062017037819E-2</v>
      </c>
      <c r="EX142" s="420">
        <v>0.04</v>
      </c>
      <c r="EY142" s="419">
        <v>5.8936016022270699E-4</v>
      </c>
      <c r="EZ142" s="419">
        <v>4.0879107318203198E-2</v>
      </c>
      <c r="FA142" s="420">
        <v>0.01</v>
      </c>
      <c r="FB142" s="419">
        <v>0</v>
      </c>
      <c r="FC142" s="419">
        <v>9.7867143059300003E-3</v>
      </c>
      <c r="FD142" s="420">
        <v>5.7362142356424999E-2</v>
      </c>
      <c r="FE142" s="419">
        <v>2.9524832717915199E-3</v>
      </c>
      <c r="FF142" s="419">
        <v>5.7362142356424999E-2</v>
      </c>
      <c r="FG142" s="417">
        <v>5.26874223850393</v>
      </c>
      <c r="FH142" s="419">
        <v>2.55297839338545</v>
      </c>
      <c r="FI142" s="419">
        <v>2.7340137643965E-2</v>
      </c>
      <c r="FJ142" s="420">
        <v>2.5705492788507499E-2</v>
      </c>
      <c r="FK142" s="419">
        <v>9.3357069316252594E-2</v>
      </c>
      <c r="FL142" s="419">
        <v>2.5705492788507499E-2</v>
      </c>
      <c r="FM142" s="420">
        <v>1.2503486795795301E-2</v>
      </c>
      <c r="FN142" s="419">
        <v>6.03387164038756E-2</v>
      </c>
      <c r="FO142" s="419">
        <v>1.2503486795795301E-2</v>
      </c>
      <c r="FP142" s="420">
        <v>1.7208190986475899E-2</v>
      </c>
      <c r="FQ142" s="419">
        <v>3.5102989924042099E-4</v>
      </c>
      <c r="FR142" s="419">
        <v>1.7208190986475899E-2</v>
      </c>
    </row>
    <row r="143" spans="2:174">
      <c r="B143" s="73" t="s">
        <v>17</v>
      </c>
      <c r="C143" s="73" t="s">
        <v>51</v>
      </c>
      <c r="D143" s="143" t="s">
        <v>406</v>
      </c>
      <c r="E143" s="143">
        <v>49.5</v>
      </c>
      <c r="F143" s="73">
        <v>17.3</v>
      </c>
      <c r="G143" s="397" t="s">
        <v>315</v>
      </c>
      <c r="H143" s="73" t="s">
        <v>13</v>
      </c>
      <c r="I143" s="416" t="s">
        <v>1193</v>
      </c>
      <c r="J143" s="416">
        <v>3</v>
      </c>
      <c r="K143" s="416" t="s">
        <v>1159</v>
      </c>
      <c r="L143" s="416" t="s">
        <v>1160</v>
      </c>
      <c r="M143" s="416" t="s">
        <v>12</v>
      </c>
      <c r="N143" s="73">
        <v>0.14000000000000001</v>
      </c>
      <c r="P143" s="417">
        <v>11.1928809939301</v>
      </c>
      <c r="Q143" s="418">
        <v>2.2213252286500902</v>
      </c>
      <c r="R143" s="418">
        <v>0.28537790459815299</v>
      </c>
      <c r="S143" s="417">
        <v>6.9268103747319403</v>
      </c>
      <c r="T143" s="418">
        <v>14.8217533128269</v>
      </c>
      <c r="U143" s="418">
        <v>5.8464224075373004</v>
      </c>
      <c r="V143" s="417">
        <v>54965.049811349301</v>
      </c>
      <c r="W143" s="418">
        <v>13361.2902170376</v>
      </c>
      <c r="X143" s="418">
        <v>1.87934201549559</v>
      </c>
      <c r="Y143" s="417">
        <v>89.390433075884999</v>
      </c>
      <c r="Z143" s="418">
        <v>37.514570827355897</v>
      </c>
      <c r="AA143" s="418">
        <v>4.9235476195106003</v>
      </c>
      <c r="AB143" s="417">
        <v>141975.54573159001</v>
      </c>
      <c r="AC143" s="419">
        <v>12333.8504145553</v>
      </c>
      <c r="AD143" s="419">
        <v>5.7861519955217604</v>
      </c>
      <c r="AE143" s="417">
        <v>274786.00623293302</v>
      </c>
      <c r="AF143" s="419">
        <v>16273.4281301962</v>
      </c>
      <c r="AG143" s="419">
        <v>878.65068212811502</v>
      </c>
      <c r="AH143" s="417">
        <v>48.5130632196989</v>
      </c>
      <c r="AI143" s="419">
        <v>73.847151514289806</v>
      </c>
      <c r="AJ143" s="419">
        <v>14.434255045739601</v>
      </c>
      <c r="AK143" s="417">
        <v>995.71046674624597</v>
      </c>
      <c r="AL143" s="419">
        <v>498.80528905516098</v>
      </c>
      <c r="AM143" s="419">
        <v>173.025563075447</v>
      </c>
      <c r="AN143" s="420">
        <v>307.32944145077198</v>
      </c>
      <c r="AO143" s="419">
        <v>362.00209275021302</v>
      </c>
      <c r="AP143" s="419">
        <v>307.32944145077198</v>
      </c>
      <c r="AQ143" s="417">
        <v>12766.665154582999</v>
      </c>
      <c r="AR143" s="419">
        <v>2575.3580203750598</v>
      </c>
      <c r="AS143" s="419">
        <v>4.0750956248558099</v>
      </c>
      <c r="AT143" s="417">
        <v>45281.855052318198</v>
      </c>
      <c r="AU143" s="419">
        <v>5197.8117323491097</v>
      </c>
      <c r="AV143" s="419">
        <v>269.21705084416698</v>
      </c>
      <c r="AW143" s="417">
        <v>2.0949860527061199</v>
      </c>
      <c r="AX143" s="419">
        <v>2.1945218183339699</v>
      </c>
      <c r="AY143" s="419">
        <v>1.01930800840014</v>
      </c>
      <c r="AZ143" s="417">
        <v>360.87786046310401</v>
      </c>
      <c r="BA143" s="419">
        <v>256.55523621894002</v>
      </c>
      <c r="BB143" s="419">
        <v>4.1659561839657604</v>
      </c>
      <c r="BC143" s="420">
        <v>1.08623873327183</v>
      </c>
      <c r="BD143" s="419">
        <v>2.70182292563543</v>
      </c>
      <c r="BE143" s="419">
        <v>1.08623873327183</v>
      </c>
      <c r="BF143" s="420">
        <v>26.545033865006701</v>
      </c>
      <c r="BG143" s="419">
        <v>59.918988283518402</v>
      </c>
      <c r="BH143" s="419">
        <v>26.545033865006701</v>
      </c>
      <c r="BI143" s="417">
        <v>9.6527428330815699</v>
      </c>
      <c r="BJ143" s="419">
        <v>4.6590829881468201</v>
      </c>
      <c r="BK143" s="419">
        <v>0.91267032032191897</v>
      </c>
      <c r="BL143" s="417">
        <v>1503.4651266056201</v>
      </c>
      <c r="BM143" s="419">
        <v>731.57510208451902</v>
      </c>
      <c r="BN143" s="419">
        <v>5.5671515975754096</v>
      </c>
      <c r="BO143" s="417">
        <v>1380.3659508288999</v>
      </c>
      <c r="BP143" s="419">
        <v>449.794729153547</v>
      </c>
      <c r="BQ143" s="419">
        <v>10.2273873976491</v>
      </c>
      <c r="BR143" s="417">
        <v>0.69808604916591799</v>
      </c>
      <c r="BS143" s="419">
        <v>1.1159607118911401</v>
      </c>
      <c r="BT143" s="419">
        <v>4.1201464529498799E-2</v>
      </c>
      <c r="BU143" s="420">
        <v>4.6667156838953998</v>
      </c>
      <c r="BV143" s="419">
        <v>11.2061071118575</v>
      </c>
      <c r="BW143" s="419">
        <v>4.6667156838953998</v>
      </c>
      <c r="BX143" s="417">
        <v>1.17654582397051</v>
      </c>
      <c r="BY143" s="419">
        <v>1.1527369291215901</v>
      </c>
      <c r="BZ143" s="419">
        <v>0.404469565694068</v>
      </c>
      <c r="CA143" s="417">
        <v>9.6312786395928107</v>
      </c>
      <c r="CB143" s="419">
        <v>8.5864549282663205</v>
      </c>
      <c r="CC143" s="419">
        <v>1.31484176306916</v>
      </c>
      <c r="CD143" s="417">
        <v>198.45801398363199</v>
      </c>
      <c r="CE143" s="419">
        <v>50.606110837553402</v>
      </c>
      <c r="CF143" s="419">
        <v>0.122315333306019</v>
      </c>
      <c r="CG143" s="420">
        <v>0.95915746140560798</v>
      </c>
      <c r="CH143" s="419">
        <v>1.8358591894882399</v>
      </c>
      <c r="CI143" s="419">
        <v>0.95915746140560798</v>
      </c>
      <c r="CJ143" s="420">
        <v>0.77642803828509799</v>
      </c>
      <c r="CK143" s="419">
        <v>0.84089915354292999</v>
      </c>
      <c r="CL143" s="419">
        <v>0.77642803828509799</v>
      </c>
      <c r="CM143" s="417">
        <v>2.4959385519844601</v>
      </c>
      <c r="CN143" s="419">
        <v>1.6381398671685801</v>
      </c>
      <c r="CO143" s="419">
        <v>9.6874137908001104E-2</v>
      </c>
      <c r="CP143" s="417">
        <v>1247.76063727066</v>
      </c>
      <c r="CQ143" s="419">
        <v>276.12190199943399</v>
      </c>
      <c r="CR143" s="419">
        <v>0.38951826333433198</v>
      </c>
      <c r="CS143" s="417">
        <v>0.38203736730306498</v>
      </c>
      <c r="CT143" s="419">
        <v>0.374972775170061</v>
      </c>
      <c r="CU143" s="419">
        <v>4.8524276765928603E-2</v>
      </c>
      <c r="CV143" s="417">
        <v>0.19920837276914299</v>
      </c>
      <c r="CW143" s="419">
        <v>0.46414431588668997</v>
      </c>
      <c r="CX143" s="419">
        <v>6.3456275199849102E-2</v>
      </c>
      <c r="CY143" s="417">
        <v>6.2116535900382498E-2</v>
      </c>
      <c r="CZ143" s="419">
        <v>0.17395490285583301</v>
      </c>
      <c r="DA143" s="419">
        <v>1.23522038158171E-2</v>
      </c>
      <c r="DB143" s="420">
        <v>0.108303897142418</v>
      </c>
      <c r="DC143" s="419">
        <v>0.30664010496248301</v>
      </c>
      <c r="DD143" s="419">
        <v>0.108303897142418</v>
      </c>
      <c r="DE143" s="420">
        <v>7.0998885792059901E-2</v>
      </c>
      <c r="DF143" s="419">
        <v>0.26124923279409201</v>
      </c>
      <c r="DG143" s="419">
        <v>7.0998885792059901E-2</v>
      </c>
      <c r="DH143" s="420">
        <v>3.1944009465071498E-2</v>
      </c>
      <c r="DI143" s="419">
        <v>0.11618624545265401</v>
      </c>
      <c r="DJ143" s="419">
        <v>3.1944009465071498E-2</v>
      </c>
      <c r="DK143" s="417">
        <v>2743.4773585513899</v>
      </c>
      <c r="DL143" s="419">
        <v>911.22796398142896</v>
      </c>
      <c r="DM143" s="419">
        <v>0.146107493502385</v>
      </c>
      <c r="DN143" s="417">
        <v>16.510890682703401</v>
      </c>
      <c r="DO143" s="419">
        <v>3.3530251370681898</v>
      </c>
      <c r="DP143" s="419">
        <v>7.9487863610807896E-3</v>
      </c>
      <c r="DQ143" s="417">
        <v>22.671198101464501</v>
      </c>
      <c r="DR143" s="419">
        <v>4.9326564463372504</v>
      </c>
      <c r="DS143" s="419">
        <v>1.2023989408513701E-2</v>
      </c>
      <c r="DT143" s="417">
        <v>1.85714892111508</v>
      </c>
      <c r="DU143" s="419">
        <v>0.84268333130931705</v>
      </c>
      <c r="DV143" s="419">
        <v>0</v>
      </c>
      <c r="DW143" s="417">
        <v>5.5206040760624298</v>
      </c>
      <c r="DX143" s="419">
        <v>3.53837631281348</v>
      </c>
      <c r="DY143" s="419">
        <v>0</v>
      </c>
      <c r="DZ143" s="417">
        <v>0.53157307756881</v>
      </c>
      <c r="EA143" s="419">
        <v>0.75570480981182198</v>
      </c>
      <c r="EB143" s="419">
        <v>8.2290144310875404E-2</v>
      </c>
      <c r="EC143" s="417">
        <v>7.7106175092411302</v>
      </c>
      <c r="ED143" s="419">
        <v>2.7705252040587101</v>
      </c>
      <c r="EE143" s="419">
        <v>1.45248289893455E-2</v>
      </c>
      <c r="EF143" s="417">
        <v>0.33960601301534499</v>
      </c>
      <c r="EG143" s="419">
        <v>0.63288334373558996</v>
      </c>
      <c r="EH143" s="419">
        <v>5.1444771020974098E-2</v>
      </c>
      <c r="EI143" s="417">
        <v>3.3892003828284702E-2</v>
      </c>
      <c r="EJ143" s="419">
        <v>6.3229666999708806E-2</v>
      </c>
      <c r="EK143" s="419">
        <v>1.07797172217179E-2</v>
      </c>
      <c r="EL143" s="417">
        <v>0.162110039093568</v>
      </c>
      <c r="EM143" s="419">
        <v>0.43841869809050199</v>
      </c>
      <c r="EN143" s="419">
        <v>4.5857414898175998E-2</v>
      </c>
      <c r="EO143" s="417">
        <v>9.1047329965189203E-3</v>
      </c>
      <c r="EP143" s="419">
        <v>5.1665446744781102E-2</v>
      </c>
      <c r="EQ143" s="419">
        <v>1.523202249907E-2</v>
      </c>
      <c r="ER143" s="417">
        <v>0</v>
      </c>
      <c r="ES143" s="419">
        <v>0</v>
      </c>
      <c r="ET143" s="419">
        <v>2.5199952425593398E-2</v>
      </c>
      <c r="EU143" s="420">
        <v>0.02</v>
      </c>
      <c r="EV143" s="419">
        <v>1.8099304869872399E-4</v>
      </c>
      <c r="EW143" s="419">
        <v>1.80062017037819E-2</v>
      </c>
      <c r="EX143" s="420">
        <v>0.04</v>
      </c>
      <c r="EY143" s="419">
        <v>7.9026883415655503E-4</v>
      </c>
      <c r="EZ143" s="419">
        <v>4.0879107318203198E-2</v>
      </c>
      <c r="FA143" s="420">
        <v>0.01</v>
      </c>
      <c r="FB143" s="419">
        <v>0</v>
      </c>
      <c r="FC143" s="419">
        <v>9.7867143059300003E-3</v>
      </c>
      <c r="FD143" s="420">
        <v>5.7362142356424999E-2</v>
      </c>
      <c r="FE143" s="419">
        <v>3.9591784811880198E-3</v>
      </c>
      <c r="FF143" s="419">
        <v>5.7362142356424999E-2</v>
      </c>
      <c r="FG143" s="417">
        <v>5.52229588802959</v>
      </c>
      <c r="FH143" s="419">
        <v>2.4500025379183898</v>
      </c>
      <c r="FI143" s="419">
        <v>2.7340137643965E-2</v>
      </c>
      <c r="FJ143" s="420">
        <v>2.5705492788507499E-2</v>
      </c>
      <c r="FK143" s="419">
        <v>8.7499073950538496E-4</v>
      </c>
      <c r="FL143" s="419">
        <v>2.5705492788507499E-2</v>
      </c>
      <c r="FM143" s="420">
        <v>1.2503486795795301E-2</v>
      </c>
      <c r="FN143" s="419">
        <v>0</v>
      </c>
      <c r="FO143" s="419">
        <v>1.2503486795795301E-2</v>
      </c>
      <c r="FP143" s="420">
        <v>1.7208190986475899E-2</v>
      </c>
      <c r="FQ143" s="419">
        <v>6.9055177548135102E-2</v>
      </c>
      <c r="FR143" s="419">
        <v>1.7208190986475899E-2</v>
      </c>
    </row>
    <row r="144" spans="2:174">
      <c r="B144" s="73" t="s">
        <v>17</v>
      </c>
      <c r="C144" s="73" t="s">
        <v>51</v>
      </c>
      <c r="D144" s="143" t="s">
        <v>406</v>
      </c>
      <c r="E144" s="143">
        <v>49.5</v>
      </c>
      <c r="F144" s="73">
        <v>17.3</v>
      </c>
      <c r="G144" s="397" t="s">
        <v>315</v>
      </c>
      <c r="H144" s="73" t="s">
        <v>13</v>
      </c>
      <c r="I144" s="416" t="s">
        <v>1194</v>
      </c>
      <c r="J144" s="416">
        <v>4</v>
      </c>
      <c r="K144" s="416" t="s">
        <v>1159</v>
      </c>
      <c r="L144" s="416" t="s">
        <v>1160</v>
      </c>
      <c r="M144" s="416" t="s">
        <v>12</v>
      </c>
      <c r="N144" s="73">
        <v>0.14000000000000001</v>
      </c>
      <c r="P144" s="417">
        <v>5.0105736801989202</v>
      </c>
      <c r="Q144" s="418">
        <v>3.8062521678210102</v>
      </c>
      <c r="R144" s="418">
        <v>0.176854881779061</v>
      </c>
      <c r="S144" s="417">
        <v>7.5431010150099302</v>
      </c>
      <c r="T144" s="418">
        <v>15.376918749202099</v>
      </c>
      <c r="U144" s="418">
        <v>2.8825564997255499</v>
      </c>
      <c r="V144" s="417">
        <v>53351.907701889199</v>
      </c>
      <c r="W144" s="418">
        <v>12759.645236889901</v>
      </c>
      <c r="X144" s="418">
        <v>1.31298862470529</v>
      </c>
      <c r="Y144" s="417">
        <v>1014.3648204345</v>
      </c>
      <c r="Z144" s="418">
        <v>2438.3904073270601</v>
      </c>
      <c r="AA144" s="418">
        <v>2.3002335125649802</v>
      </c>
      <c r="AB144" s="417">
        <v>135610.87924056401</v>
      </c>
      <c r="AC144" s="419">
        <v>14466.0036791004</v>
      </c>
      <c r="AD144" s="419">
        <v>3.6350313084141299</v>
      </c>
      <c r="AE144" s="417">
        <v>281022.10669064202</v>
      </c>
      <c r="AF144" s="419">
        <v>20914.908472245599</v>
      </c>
      <c r="AG144" s="419">
        <v>470.95655384486599</v>
      </c>
      <c r="AH144" s="417">
        <v>12.4194002781992</v>
      </c>
      <c r="AI144" s="419">
        <v>29.840672987678499</v>
      </c>
      <c r="AJ144" s="419">
        <v>7.6070122505419402</v>
      </c>
      <c r="AK144" s="417">
        <v>707.28623649796702</v>
      </c>
      <c r="AL144" s="419">
        <v>404.142286899775</v>
      </c>
      <c r="AM144" s="419">
        <v>102.625778453649</v>
      </c>
      <c r="AN144" s="420">
        <v>639.54080307149695</v>
      </c>
      <c r="AO144" s="419">
        <v>526.52772640969897</v>
      </c>
      <c r="AP144" s="419">
        <v>639.54080307149695</v>
      </c>
      <c r="AQ144" s="417">
        <v>13505.058757782799</v>
      </c>
      <c r="AR144" s="419">
        <v>10482.9679066555</v>
      </c>
      <c r="AS144" s="419">
        <v>2.0297029707998302</v>
      </c>
      <c r="AT144" s="417">
        <v>43838.882815819903</v>
      </c>
      <c r="AU144" s="419">
        <v>7444.2893767638498</v>
      </c>
      <c r="AV144" s="419">
        <v>157.15240017142301</v>
      </c>
      <c r="AW144" s="417">
        <v>2.6513656396238301</v>
      </c>
      <c r="AX144" s="419">
        <v>2.8219098252761001</v>
      </c>
      <c r="AY144" s="419">
        <v>0.65165500814575605</v>
      </c>
      <c r="AZ144" s="417">
        <v>361.08437233342602</v>
      </c>
      <c r="BA144" s="419">
        <v>118.423645884439</v>
      </c>
      <c r="BB144" s="419">
        <v>2.59488747084194</v>
      </c>
      <c r="BC144" s="417">
        <v>1.00792537714509</v>
      </c>
      <c r="BD144" s="419">
        <v>4.4879336903603297</v>
      </c>
      <c r="BE144" s="419">
        <v>0.76840431839088397</v>
      </c>
      <c r="BF144" s="420">
        <v>15.418096227407499</v>
      </c>
      <c r="BG144" s="419">
        <v>59.849733625240397</v>
      </c>
      <c r="BH144" s="419">
        <v>15.418096227407499</v>
      </c>
      <c r="BI144" s="417">
        <v>24.944962574242702</v>
      </c>
      <c r="BJ144" s="419">
        <v>35.220978953966799</v>
      </c>
      <c r="BK144" s="419">
        <v>0.635029450316144</v>
      </c>
      <c r="BL144" s="417">
        <v>5876.4634239123498</v>
      </c>
      <c r="BM144" s="419">
        <v>11581.116325646901</v>
      </c>
      <c r="BN144" s="419">
        <v>3.15296337267264</v>
      </c>
      <c r="BO144" s="417">
        <v>6000.5172682705097</v>
      </c>
      <c r="BP144" s="419">
        <v>11179.6406735322</v>
      </c>
      <c r="BQ144" s="419">
        <v>7.9234036212666901</v>
      </c>
      <c r="BR144" s="417">
        <v>31.399778718116899</v>
      </c>
      <c r="BS144" s="419">
        <v>53.0958121912454</v>
      </c>
      <c r="BT144" s="419">
        <v>2.46446506391256E-2</v>
      </c>
      <c r="BU144" s="420">
        <v>2.61081743110589</v>
      </c>
      <c r="BV144" s="419">
        <v>10.796453633377901</v>
      </c>
      <c r="BW144" s="419">
        <v>2.61081743110589</v>
      </c>
      <c r="BX144" s="417">
        <v>1.0635839060061001</v>
      </c>
      <c r="BY144" s="419">
        <v>1.3119297753041199</v>
      </c>
      <c r="BZ144" s="419">
        <v>0.26298903230097997</v>
      </c>
      <c r="CA144" s="417">
        <v>6.2284379332201096</v>
      </c>
      <c r="CB144" s="419">
        <v>5.8254686794469404</v>
      </c>
      <c r="CC144" s="419">
        <v>0.68234869604398796</v>
      </c>
      <c r="CD144" s="417">
        <v>187.30688803880801</v>
      </c>
      <c r="CE144" s="419">
        <v>195.33380741541399</v>
      </c>
      <c r="CF144" s="419">
        <v>6.2438948481762603E-2</v>
      </c>
      <c r="CG144" s="417">
        <v>1.05470151701313</v>
      </c>
      <c r="CH144" s="419">
        <v>2.2619079734395302</v>
      </c>
      <c r="CI144" s="419">
        <v>0.51621094770283904</v>
      </c>
      <c r="CJ144" s="420">
        <v>0.33797507501617502</v>
      </c>
      <c r="CK144" s="419">
        <v>1.1470754388700799</v>
      </c>
      <c r="CL144" s="419">
        <v>0.33797507501617502</v>
      </c>
      <c r="CM144" s="417">
        <v>2.38819266581379</v>
      </c>
      <c r="CN144" s="419">
        <v>4.35574493425597</v>
      </c>
      <c r="CO144" s="419">
        <v>8.0365648540850099E-2</v>
      </c>
      <c r="CP144" s="417">
        <v>1203.6041601049999</v>
      </c>
      <c r="CQ144" s="419">
        <v>264.92795928156198</v>
      </c>
      <c r="CR144" s="419">
        <v>7.9621713132527097E-2</v>
      </c>
      <c r="CS144" s="417">
        <v>0.35649037099528003</v>
      </c>
      <c r="CT144" s="419">
        <v>0.43916661210031699</v>
      </c>
      <c r="CU144" s="419">
        <v>2.2118544496190402E-2</v>
      </c>
      <c r="CV144" s="417">
        <v>0.171476608867769</v>
      </c>
      <c r="CW144" s="419">
        <v>0.63328592732288702</v>
      </c>
      <c r="CX144" s="419">
        <v>3.3539232490437901E-2</v>
      </c>
      <c r="CY144" s="417">
        <v>2.1954064860768299E-2</v>
      </c>
      <c r="CZ144" s="419">
        <v>8.4032718384677393E-2</v>
      </c>
      <c r="DA144" s="419">
        <v>0</v>
      </c>
      <c r="DB144" s="417">
        <v>0.10143809082307299</v>
      </c>
      <c r="DC144" s="419">
        <v>0.41887080165095097</v>
      </c>
      <c r="DD144" s="419">
        <v>5.4289530898400301E-2</v>
      </c>
      <c r="DE144" s="417">
        <v>0.117204897102096</v>
      </c>
      <c r="DF144" s="419">
        <v>0.44301533247317398</v>
      </c>
      <c r="DG144" s="419">
        <v>3.4992108886951603E-2</v>
      </c>
      <c r="DH144" s="417">
        <v>6.1134895304028498E-2</v>
      </c>
      <c r="DI144" s="419">
        <v>0.189120246859831</v>
      </c>
      <c r="DJ144" s="419">
        <v>3.0791197221189399E-2</v>
      </c>
      <c r="DK144" s="417">
        <v>2304.9231316176702</v>
      </c>
      <c r="DL144" s="419">
        <v>2413.9702977841298</v>
      </c>
      <c r="DM144" s="419">
        <v>6.0423115024746198E-2</v>
      </c>
      <c r="DN144" s="417">
        <v>16.718911669424301</v>
      </c>
      <c r="DO144" s="419">
        <v>4.2519556585916503</v>
      </c>
      <c r="DP144" s="419">
        <v>0</v>
      </c>
      <c r="DQ144" s="417">
        <v>22.3235431388431</v>
      </c>
      <c r="DR144" s="419">
        <v>5.7636985957224498</v>
      </c>
      <c r="DS144" s="419">
        <v>0</v>
      </c>
      <c r="DT144" s="417">
        <v>1.80498547970775</v>
      </c>
      <c r="DU144" s="419">
        <v>0.78635154269959295</v>
      </c>
      <c r="DV144" s="419">
        <v>0</v>
      </c>
      <c r="DW144" s="417">
        <v>5.6247846161538897</v>
      </c>
      <c r="DX144" s="419">
        <v>2.9614746828452598</v>
      </c>
      <c r="DY144" s="419">
        <v>0</v>
      </c>
      <c r="DZ144" s="417">
        <v>0.43289599117798999</v>
      </c>
      <c r="EA144" s="419">
        <v>0.80534939483573897</v>
      </c>
      <c r="EB144" s="419">
        <v>3.7943817880090699E-2</v>
      </c>
      <c r="EC144" s="417">
        <v>6.7843655125183604</v>
      </c>
      <c r="ED144" s="419">
        <v>2.2504376555755301</v>
      </c>
      <c r="EE144" s="419">
        <v>8.4048609010223506E-3</v>
      </c>
      <c r="EF144" s="417">
        <v>0.24110679889666201</v>
      </c>
      <c r="EG144" s="419">
        <v>0.57750215132487004</v>
      </c>
      <c r="EH144" s="419">
        <v>0</v>
      </c>
      <c r="EI144" s="417">
        <v>1.9822622411532001E-2</v>
      </c>
      <c r="EJ144" s="419">
        <v>7.5168674918414294E-2</v>
      </c>
      <c r="EK144" s="419">
        <v>4.2787320219461302E-3</v>
      </c>
      <c r="EL144" s="417">
        <v>0.121429343758595</v>
      </c>
      <c r="EM144" s="419">
        <v>0.37740438503043799</v>
      </c>
      <c r="EN144" s="419">
        <v>1.8676009256928701E-2</v>
      </c>
      <c r="EO144" s="417">
        <v>1.1335766589618201E-4</v>
      </c>
      <c r="EP144" s="419">
        <v>2.90227786822332E-2</v>
      </c>
      <c r="EQ144" s="419">
        <v>0</v>
      </c>
      <c r="ER144" s="417">
        <v>2.35980616615649E-2</v>
      </c>
      <c r="ES144" s="419">
        <v>0.14018109917535301</v>
      </c>
      <c r="ET144" s="419">
        <v>1.4704615992716399E-2</v>
      </c>
      <c r="EU144" s="420">
        <v>5.2095897301788997E-3</v>
      </c>
      <c r="EV144" s="419">
        <v>3.49065060874053E-4</v>
      </c>
      <c r="EW144" s="419">
        <v>5.2095897301788997E-3</v>
      </c>
      <c r="EX144" s="417">
        <v>3.5438315174495701E-2</v>
      </c>
      <c r="EY144" s="419">
        <v>0.21526786484136501</v>
      </c>
      <c r="EZ144" s="419">
        <v>0</v>
      </c>
      <c r="FA144" s="420">
        <v>1.275157298865E-2</v>
      </c>
      <c r="FB144" s="419">
        <v>1.9171562863399099E-4</v>
      </c>
      <c r="FC144" s="419">
        <v>1.275157298865E-2</v>
      </c>
      <c r="FD144" s="420">
        <v>2.3679267210734E-2</v>
      </c>
      <c r="FE144" s="419">
        <v>9.2030484921911307E-2</v>
      </c>
      <c r="FF144" s="419">
        <v>2.3679267210734E-2</v>
      </c>
      <c r="FG144" s="417">
        <v>5.2594482953494603</v>
      </c>
      <c r="FH144" s="419">
        <v>2.9063758759590699</v>
      </c>
      <c r="FI144" s="419">
        <v>2.7083209376974698E-2</v>
      </c>
      <c r="FJ144" s="420">
        <v>1.4896760665620901E-2</v>
      </c>
      <c r="FK144" s="419">
        <v>2.93251524579917E-2</v>
      </c>
      <c r="FL144" s="419">
        <v>1.4896760665620901E-2</v>
      </c>
      <c r="FM144" s="420">
        <v>1.01134453696804E-2</v>
      </c>
      <c r="FN144" s="419">
        <v>8.7080655484486999E-2</v>
      </c>
      <c r="FO144" s="419">
        <v>1.01134453696804E-2</v>
      </c>
      <c r="FP144" s="420">
        <v>7.0569937774488598E-3</v>
      </c>
      <c r="FQ144" s="419">
        <v>4.69361516489332E-4</v>
      </c>
      <c r="FR144" s="419">
        <v>7.0569937774488598E-3</v>
      </c>
    </row>
    <row r="145" spans="2:174">
      <c r="B145" s="73" t="s">
        <v>17</v>
      </c>
      <c r="C145" s="73" t="s">
        <v>51</v>
      </c>
      <c r="D145" s="143" t="s">
        <v>406</v>
      </c>
      <c r="E145" s="143">
        <v>49.5</v>
      </c>
      <c r="F145" s="73">
        <v>17.3</v>
      </c>
      <c r="G145" s="397" t="s">
        <v>315</v>
      </c>
      <c r="H145" s="73" t="s">
        <v>13</v>
      </c>
      <c r="I145" s="416" t="s">
        <v>1194</v>
      </c>
      <c r="J145" s="416">
        <v>4</v>
      </c>
      <c r="K145" s="416" t="s">
        <v>1159</v>
      </c>
      <c r="L145" s="416" t="s">
        <v>1161</v>
      </c>
      <c r="M145" s="416" t="s">
        <v>12</v>
      </c>
      <c r="N145" s="73">
        <v>0.14000000000000001</v>
      </c>
      <c r="P145" s="417">
        <v>7.3704040604273802</v>
      </c>
      <c r="Q145" s="418">
        <v>4.0687891162694898</v>
      </c>
      <c r="R145" s="418">
        <v>0.176854881779061</v>
      </c>
      <c r="S145" s="417">
        <v>3.9443073308618701</v>
      </c>
      <c r="T145" s="418">
        <v>8.8916816832887697</v>
      </c>
      <c r="U145" s="418">
        <v>2.8825564997255499</v>
      </c>
      <c r="V145" s="417">
        <v>54948.7509197135</v>
      </c>
      <c r="W145" s="418">
        <v>16358.2370371245</v>
      </c>
      <c r="X145" s="418">
        <v>1.31298862470529</v>
      </c>
      <c r="Y145" s="417">
        <v>320.20936084014397</v>
      </c>
      <c r="Z145" s="418">
        <v>615.02294313486095</v>
      </c>
      <c r="AA145" s="418">
        <v>2.3002335125649802</v>
      </c>
      <c r="AB145" s="417">
        <v>133439.68440547501</v>
      </c>
      <c r="AC145" s="419">
        <v>21205.316280058101</v>
      </c>
      <c r="AD145" s="419">
        <v>3.6350313084141299</v>
      </c>
      <c r="AE145" s="417">
        <v>283347.65757442598</v>
      </c>
      <c r="AF145" s="419">
        <v>24914.9796450543</v>
      </c>
      <c r="AG145" s="419">
        <v>470.95655384486599</v>
      </c>
      <c r="AH145" s="417">
        <v>23.117413313452001</v>
      </c>
      <c r="AI145" s="419">
        <v>33.7983015448293</v>
      </c>
      <c r="AJ145" s="419">
        <v>7.6070122505419402</v>
      </c>
      <c r="AK145" s="417">
        <v>738.18126463459203</v>
      </c>
      <c r="AL145" s="419">
        <v>371.42029929050898</v>
      </c>
      <c r="AM145" s="419">
        <v>102.625778453649</v>
      </c>
      <c r="AN145" s="420">
        <v>639.54080307149695</v>
      </c>
      <c r="AO145" s="419">
        <v>474.47665155778401</v>
      </c>
      <c r="AP145" s="419">
        <v>639.54080307149695</v>
      </c>
      <c r="AQ145" s="417">
        <v>14544.7875953273</v>
      </c>
      <c r="AR145" s="419">
        <v>5559.1810183809403</v>
      </c>
      <c r="AS145" s="419">
        <v>2.0297029707998302</v>
      </c>
      <c r="AT145" s="417">
        <v>43409.651028198903</v>
      </c>
      <c r="AU145" s="419">
        <v>8361.2138199076999</v>
      </c>
      <c r="AV145" s="419">
        <v>157.15240017142301</v>
      </c>
      <c r="AW145" s="417">
        <v>2.9806470543449102</v>
      </c>
      <c r="AX145" s="419">
        <v>1.8975405414790201</v>
      </c>
      <c r="AY145" s="419">
        <v>0.65165500814575605</v>
      </c>
      <c r="AZ145" s="417">
        <v>496.81055638397601</v>
      </c>
      <c r="BA145" s="419">
        <v>450.726381869563</v>
      </c>
      <c r="BB145" s="419">
        <v>2.59488747084194</v>
      </c>
      <c r="BC145" s="417">
        <v>0.83549997134774501</v>
      </c>
      <c r="BD145" s="419">
        <v>2.6942348682581998</v>
      </c>
      <c r="BE145" s="419">
        <v>0.76840431839088397</v>
      </c>
      <c r="BF145" s="420">
        <v>15.418096227407499</v>
      </c>
      <c r="BG145" s="419">
        <v>50.347576736977302</v>
      </c>
      <c r="BH145" s="419">
        <v>15.418096227407499</v>
      </c>
      <c r="BI145" s="417">
        <v>15.2155668215141</v>
      </c>
      <c r="BJ145" s="419">
        <v>12.697085564731999</v>
      </c>
      <c r="BK145" s="419">
        <v>0.635029450316144</v>
      </c>
      <c r="BL145" s="417">
        <v>2971.0170540438498</v>
      </c>
      <c r="BM145" s="419">
        <v>2984.3476611614501</v>
      </c>
      <c r="BN145" s="419">
        <v>3.15296337267264</v>
      </c>
      <c r="BO145" s="417">
        <v>2886.2675963512302</v>
      </c>
      <c r="BP145" s="419">
        <v>2803.1556274627601</v>
      </c>
      <c r="BQ145" s="419">
        <v>7.9234036212666901</v>
      </c>
      <c r="BR145" s="417">
        <v>22.903496689067701</v>
      </c>
      <c r="BS145" s="419">
        <v>34.051241747934398</v>
      </c>
      <c r="BT145" s="419">
        <v>2.46446506391256E-2</v>
      </c>
      <c r="BU145" s="420">
        <v>2.61081743110589</v>
      </c>
      <c r="BV145" s="419">
        <v>8.04836671493862</v>
      </c>
      <c r="BW145" s="419">
        <v>2.61081743110589</v>
      </c>
      <c r="BX145" s="417">
        <v>1.22012710447269</v>
      </c>
      <c r="BY145" s="419">
        <v>1.9047230435175599</v>
      </c>
      <c r="BZ145" s="419">
        <v>0.26298903230097997</v>
      </c>
      <c r="CA145" s="417">
        <v>5.9152531287053796</v>
      </c>
      <c r="CB145" s="419">
        <v>4.8884218759718099</v>
      </c>
      <c r="CC145" s="419">
        <v>0.68234869604398796</v>
      </c>
      <c r="CD145" s="417">
        <v>182.95300541590899</v>
      </c>
      <c r="CE145" s="419">
        <v>57.981195170371699</v>
      </c>
      <c r="CF145" s="419">
        <v>6.2438948481762603E-2</v>
      </c>
      <c r="CG145" s="417">
        <v>0.91922085939224496</v>
      </c>
      <c r="CH145" s="419">
        <v>1.82398046406099</v>
      </c>
      <c r="CI145" s="419">
        <v>0.51621094770283904</v>
      </c>
      <c r="CJ145" s="420">
        <v>0.33797507501617502</v>
      </c>
      <c r="CK145" s="419">
        <v>1.1549703598341301</v>
      </c>
      <c r="CL145" s="419">
        <v>0.33797507501617502</v>
      </c>
      <c r="CM145" s="417">
        <v>2.5796626991954699</v>
      </c>
      <c r="CN145" s="419">
        <v>1.8770499305116799</v>
      </c>
      <c r="CO145" s="419">
        <v>8.0365648540850099E-2</v>
      </c>
      <c r="CP145" s="417">
        <v>1180.0002809448799</v>
      </c>
      <c r="CQ145" s="419">
        <v>280.25587033202402</v>
      </c>
      <c r="CR145" s="419">
        <v>7.9621713132527097E-2</v>
      </c>
      <c r="CS145" s="417">
        <v>0.31728855292638802</v>
      </c>
      <c r="CT145" s="419">
        <v>0.42336420087773402</v>
      </c>
      <c r="CU145" s="419">
        <v>2.2118544496190402E-2</v>
      </c>
      <c r="CV145" s="417">
        <v>2.4189609535499002</v>
      </c>
      <c r="CW145" s="419">
        <v>5.3715569597845603</v>
      </c>
      <c r="CX145" s="419">
        <v>3.3539232490437901E-2</v>
      </c>
      <c r="CY145" s="417">
        <v>0.51951311478530104</v>
      </c>
      <c r="CZ145" s="419">
        <v>1.13781641160584</v>
      </c>
      <c r="DA145" s="419">
        <v>0</v>
      </c>
      <c r="DB145" s="417">
        <v>0.129720847194668</v>
      </c>
      <c r="DC145" s="419">
        <v>0.46585254554384198</v>
      </c>
      <c r="DD145" s="419">
        <v>5.4289530898400301E-2</v>
      </c>
      <c r="DE145" s="417">
        <v>0.101556177092015</v>
      </c>
      <c r="DF145" s="419">
        <v>0.28550150555800302</v>
      </c>
      <c r="DG145" s="419">
        <v>3.4992108886951603E-2</v>
      </c>
      <c r="DH145" s="417">
        <v>3.3807695058379501E-2</v>
      </c>
      <c r="DI145" s="419">
        <v>0.122664868017586</v>
      </c>
      <c r="DJ145" s="419">
        <v>3.0791197221189399E-2</v>
      </c>
      <c r="DK145" s="417">
        <v>2451.9209309378998</v>
      </c>
      <c r="DL145" s="419">
        <v>735.846864262027</v>
      </c>
      <c r="DM145" s="419">
        <v>6.0423115024746198E-2</v>
      </c>
      <c r="DN145" s="417">
        <v>16.417609575276199</v>
      </c>
      <c r="DO145" s="419">
        <v>4.0287803180588497</v>
      </c>
      <c r="DP145" s="419">
        <v>0</v>
      </c>
      <c r="DQ145" s="417">
        <v>22.621598687089701</v>
      </c>
      <c r="DR145" s="419">
        <v>6.6720697929166102</v>
      </c>
      <c r="DS145" s="419">
        <v>0</v>
      </c>
      <c r="DT145" s="417">
        <v>1.82753849124987</v>
      </c>
      <c r="DU145" s="419">
        <v>0.824465484652534</v>
      </c>
      <c r="DV145" s="419">
        <v>0</v>
      </c>
      <c r="DW145" s="417">
        <v>5.6774594030932999</v>
      </c>
      <c r="DX145" s="419">
        <v>2.7108171604478999</v>
      </c>
      <c r="DY145" s="419">
        <v>0</v>
      </c>
      <c r="DZ145" s="417">
        <v>0.57172346525323903</v>
      </c>
      <c r="EA145" s="419">
        <v>0.927965031270374</v>
      </c>
      <c r="EB145" s="419">
        <v>3.7943817880090699E-2</v>
      </c>
      <c r="EC145" s="417">
        <v>6.7539654584983602</v>
      </c>
      <c r="ED145" s="419">
        <v>2.1428385603051998</v>
      </c>
      <c r="EE145" s="419">
        <v>8.4048609010223506E-3</v>
      </c>
      <c r="EF145" s="417">
        <v>0.30674316317912698</v>
      </c>
      <c r="EG145" s="419">
        <v>0.64011705449430401</v>
      </c>
      <c r="EH145" s="419">
        <v>0</v>
      </c>
      <c r="EI145" s="417">
        <v>2.3546798573552599E-2</v>
      </c>
      <c r="EJ145" s="419">
        <v>6.8125273305640499E-2</v>
      </c>
      <c r="EK145" s="419">
        <v>4.2787320219461302E-3</v>
      </c>
      <c r="EL145" s="417">
        <v>5.5364709389193197E-2</v>
      </c>
      <c r="EM145" s="419">
        <v>0.24387093694623599</v>
      </c>
      <c r="EN145" s="419">
        <v>1.8676009256928701E-2</v>
      </c>
      <c r="EO145" s="417">
        <v>1.03802075686728E-2</v>
      </c>
      <c r="EP145" s="419">
        <v>6.6794647077984604E-2</v>
      </c>
      <c r="EQ145" s="419">
        <v>0</v>
      </c>
      <c r="ER145" s="417">
        <v>1.09481858873823E-2</v>
      </c>
      <c r="ES145" s="419">
        <v>9.5858888677491094E-2</v>
      </c>
      <c r="ET145" s="419">
        <v>1.4704615992716399E-2</v>
      </c>
      <c r="EU145" s="420">
        <v>0.01</v>
      </c>
      <c r="EV145" s="419">
        <v>2.85163290479323E-2</v>
      </c>
      <c r="EW145" s="419">
        <v>5.2095897301788997E-3</v>
      </c>
      <c r="EX145" s="417">
        <v>1.69605265141805E-2</v>
      </c>
      <c r="EY145" s="419">
        <v>0.14806718798218499</v>
      </c>
      <c r="EZ145" s="419">
        <v>0</v>
      </c>
      <c r="FA145" s="420">
        <v>0.01</v>
      </c>
      <c r="FB145" s="419">
        <v>1.9610727331856499E-4</v>
      </c>
      <c r="FC145" s="419">
        <v>1.275157298865E-2</v>
      </c>
      <c r="FD145" s="420">
        <v>2.3679267210734E-2</v>
      </c>
      <c r="FE145" s="419">
        <v>0.19952101820340201</v>
      </c>
      <c r="FF145" s="419">
        <v>2.3679267210734E-2</v>
      </c>
      <c r="FG145" s="417">
        <v>5.0470653801373198</v>
      </c>
      <c r="FH145" s="419">
        <v>2.8574394334789601</v>
      </c>
      <c r="FI145" s="419">
        <v>2.7083209376974698E-2</v>
      </c>
      <c r="FJ145" s="420">
        <v>1.4896760665620901E-2</v>
      </c>
      <c r="FK145" s="419">
        <v>4.1618585009963703E-2</v>
      </c>
      <c r="FL145" s="419">
        <v>1.4896760665620901E-2</v>
      </c>
      <c r="FM145" s="417">
        <v>1.23495003124216E-2</v>
      </c>
      <c r="FN145" s="419">
        <v>6.4252220489414397E-2</v>
      </c>
      <c r="FO145" s="419">
        <v>1.01134453696804E-2</v>
      </c>
      <c r="FP145" s="420">
        <v>7.0569937774488598E-3</v>
      </c>
      <c r="FQ145" s="419">
        <v>3.5446858879132202E-2</v>
      </c>
      <c r="FR145" s="419">
        <v>7.0569937774488598E-3</v>
      </c>
    </row>
    <row r="146" spans="2:174">
      <c r="B146" s="73" t="s">
        <v>17</v>
      </c>
      <c r="C146" s="73" t="s">
        <v>51</v>
      </c>
      <c r="D146" s="143" t="s">
        <v>406</v>
      </c>
      <c r="E146" s="143">
        <v>49.5</v>
      </c>
      <c r="F146" s="73">
        <v>17.3</v>
      </c>
      <c r="G146" s="397" t="s">
        <v>315</v>
      </c>
      <c r="H146" s="73" t="s">
        <v>13</v>
      </c>
      <c r="I146" s="416" t="s">
        <v>1194</v>
      </c>
      <c r="J146" s="416">
        <v>4</v>
      </c>
      <c r="K146" s="416" t="s">
        <v>1159</v>
      </c>
      <c r="L146" s="416" t="s">
        <v>1161</v>
      </c>
      <c r="M146" s="416" t="s">
        <v>12</v>
      </c>
      <c r="N146" s="73">
        <v>0.14000000000000001</v>
      </c>
      <c r="P146" s="417">
        <v>4.1609053467234398</v>
      </c>
      <c r="Q146" s="418">
        <v>2.79505121407075</v>
      </c>
      <c r="R146" s="418">
        <v>0.176854881779061</v>
      </c>
      <c r="S146" s="417">
        <v>6.1833446206669596</v>
      </c>
      <c r="T146" s="418">
        <v>10.214790978176</v>
      </c>
      <c r="U146" s="418">
        <v>2.8825564997255499</v>
      </c>
      <c r="V146" s="417">
        <v>54089.009946245402</v>
      </c>
      <c r="W146" s="418">
        <v>15707.5142254079</v>
      </c>
      <c r="X146" s="418">
        <v>1.31298862470529</v>
      </c>
      <c r="Y146" s="417">
        <v>565.29741983222596</v>
      </c>
      <c r="Z146" s="418">
        <v>590.85769519241398</v>
      </c>
      <c r="AA146" s="418">
        <v>2.3002335125649802</v>
      </c>
      <c r="AB146" s="417">
        <v>134051.61596959599</v>
      </c>
      <c r="AC146" s="419">
        <v>18423.858773103799</v>
      </c>
      <c r="AD146" s="419">
        <v>3.6350313084141299</v>
      </c>
      <c r="AE146" s="417">
        <v>283446.79523663397</v>
      </c>
      <c r="AF146" s="419">
        <v>23384.8589638466</v>
      </c>
      <c r="AG146" s="419">
        <v>470.95655384486599</v>
      </c>
      <c r="AH146" s="417">
        <v>14.735066875252601</v>
      </c>
      <c r="AI146" s="419">
        <v>42.1986557675855</v>
      </c>
      <c r="AJ146" s="419">
        <v>7.6070122505419402</v>
      </c>
      <c r="AK146" s="417">
        <v>776.74646417722795</v>
      </c>
      <c r="AL146" s="419">
        <v>546.08416187100795</v>
      </c>
      <c r="AM146" s="419">
        <v>102.625778453649</v>
      </c>
      <c r="AN146" s="420">
        <v>639.54080307149695</v>
      </c>
      <c r="AO146" s="419">
        <v>534.01469629612598</v>
      </c>
      <c r="AP146" s="419">
        <v>639.54080307149695</v>
      </c>
      <c r="AQ146" s="417">
        <v>13395.849707761399</v>
      </c>
      <c r="AR146" s="419">
        <v>5313.1825032626202</v>
      </c>
      <c r="AS146" s="419">
        <v>2.0297029707998302</v>
      </c>
      <c r="AT146" s="417">
        <v>43658.234290472501</v>
      </c>
      <c r="AU146" s="419">
        <v>9392.6886122359101</v>
      </c>
      <c r="AV146" s="419">
        <v>157.15240017142301</v>
      </c>
      <c r="AW146" s="417">
        <v>2.9392049253380201</v>
      </c>
      <c r="AX146" s="419">
        <v>2.2573852602622502</v>
      </c>
      <c r="AY146" s="419">
        <v>0.65165500814575605</v>
      </c>
      <c r="AZ146" s="417">
        <v>383.26747077582598</v>
      </c>
      <c r="BA146" s="419">
        <v>154.09904922652899</v>
      </c>
      <c r="BB146" s="419">
        <v>2.59488747084194</v>
      </c>
      <c r="BC146" s="417">
        <v>1.07530293125943</v>
      </c>
      <c r="BD146" s="419">
        <v>2.7643530792255899</v>
      </c>
      <c r="BE146" s="419">
        <v>0.76840431839088397</v>
      </c>
      <c r="BF146" s="420">
        <v>15.418096227407499</v>
      </c>
      <c r="BG146" s="419">
        <v>47.0662488946408</v>
      </c>
      <c r="BH146" s="419">
        <v>15.418096227407499</v>
      </c>
      <c r="BI146" s="417">
        <v>17.182561882760002</v>
      </c>
      <c r="BJ146" s="419">
        <v>12.425951132660501</v>
      </c>
      <c r="BK146" s="419">
        <v>0.635029450316144</v>
      </c>
      <c r="BL146" s="417">
        <v>3967.2132993125501</v>
      </c>
      <c r="BM146" s="419">
        <v>3171.1201128534199</v>
      </c>
      <c r="BN146" s="419">
        <v>3.15296337267264</v>
      </c>
      <c r="BO146" s="417">
        <v>3961.18889751813</v>
      </c>
      <c r="BP146" s="419">
        <v>3064.90694802609</v>
      </c>
      <c r="BQ146" s="419">
        <v>7.9234036212666901</v>
      </c>
      <c r="BR146" s="417">
        <v>34.229327879374999</v>
      </c>
      <c r="BS146" s="419">
        <v>47.670034446875803</v>
      </c>
      <c r="BT146" s="419">
        <v>2.46446506391256E-2</v>
      </c>
      <c r="BU146" s="420">
        <v>2.61081743110589</v>
      </c>
      <c r="BV146" s="419">
        <v>10.0910509149861</v>
      </c>
      <c r="BW146" s="419">
        <v>2.61081743110589</v>
      </c>
      <c r="BX146" s="417">
        <v>3.5172933903302601</v>
      </c>
      <c r="BY146" s="419">
        <v>11.456111662314701</v>
      </c>
      <c r="BZ146" s="419">
        <v>0.26298903230097997</v>
      </c>
      <c r="CA146" s="417">
        <v>6.0092438707245499</v>
      </c>
      <c r="CB146" s="419">
        <v>4.3976742859880904</v>
      </c>
      <c r="CC146" s="419">
        <v>0.68234869604398796</v>
      </c>
      <c r="CD146" s="417">
        <v>167.03828941896899</v>
      </c>
      <c r="CE146" s="419">
        <v>42.6498640770441</v>
      </c>
      <c r="CF146" s="419">
        <v>6.2438948481762603E-2</v>
      </c>
      <c r="CG146" s="417">
        <v>0.60577823027484101</v>
      </c>
      <c r="CH146" s="419">
        <v>2.1607591540472102</v>
      </c>
      <c r="CI146" s="419">
        <v>0.51621094770283904</v>
      </c>
      <c r="CJ146" s="420">
        <v>0.33797507501617502</v>
      </c>
      <c r="CK146" s="419">
        <v>1.4034961911155801</v>
      </c>
      <c r="CL146" s="419">
        <v>0.33797507501617502</v>
      </c>
      <c r="CM146" s="417">
        <v>2.0740865471011798</v>
      </c>
      <c r="CN146" s="419">
        <v>1.61214933657828</v>
      </c>
      <c r="CO146" s="419">
        <v>8.0365648540850099E-2</v>
      </c>
      <c r="CP146" s="417">
        <v>1209.15160852656</v>
      </c>
      <c r="CQ146" s="419">
        <v>305.99657623094203</v>
      </c>
      <c r="CR146" s="419">
        <v>7.9621713132527097E-2</v>
      </c>
      <c r="CS146" s="417">
        <v>0.86918176900601996</v>
      </c>
      <c r="CT146" s="419">
        <v>2.3460749073939802</v>
      </c>
      <c r="CU146" s="419">
        <v>2.2118544496190402E-2</v>
      </c>
      <c r="CV146" s="417">
        <v>3.52892198480775</v>
      </c>
      <c r="CW146" s="419">
        <v>13.1927201934318</v>
      </c>
      <c r="CX146" s="419">
        <v>3.3539232490437901E-2</v>
      </c>
      <c r="CY146" s="417">
        <v>0.27184985920223698</v>
      </c>
      <c r="CZ146" s="419">
        <v>0.79378762268928604</v>
      </c>
      <c r="DA146" s="419">
        <v>0</v>
      </c>
      <c r="DB146" s="417">
        <v>0.17146818617971399</v>
      </c>
      <c r="DC146" s="419">
        <v>0.519715401194219</v>
      </c>
      <c r="DD146" s="419">
        <v>5.4289530898400301E-2</v>
      </c>
      <c r="DE146" s="417">
        <v>0.144320079205351</v>
      </c>
      <c r="DF146" s="419">
        <v>0.455300764017814</v>
      </c>
      <c r="DG146" s="419">
        <v>3.4992108886951603E-2</v>
      </c>
      <c r="DH146" s="417">
        <v>7.2027503735133294E-2</v>
      </c>
      <c r="DI146" s="419">
        <v>0.274754680234786</v>
      </c>
      <c r="DJ146" s="419">
        <v>3.0791197221189399E-2</v>
      </c>
      <c r="DK146" s="417">
        <v>2232.41038542757</v>
      </c>
      <c r="DL146" s="419">
        <v>938.78306721262402</v>
      </c>
      <c r="DM146" s="419">
        <v>6.0423115024746198E-2</v>
      </c>
      <c r="DN146" s="417">
        <v>15.017742653540299</v>
      </c>
      <c r="DO146" s="419">
        <v>3.4146713816498</v>
      </c>
      <c r="DP146" s="419">
        <v>0</v>
      </c>
      <c r="DQ146" s="417">
        <v>20.327594910879199</v>
      </c>
      <c r="DR146" s="419">
        <v>5.3936339778130904</v>
      </c>
      <c r="DS146" s="419">
        <v>0</v>
      </c>
      <c r="DT146" s="417">
        <v>1.75911676473203</v>
      </c>
      <c r="DU146" s="419">
        <v>0.61026676213439801</v>
      </c>
      <c r="DV146" s="419">
        <v>0</v>
      </c>
      <c r="DW146" s="417">
        <v>5.0460897916240599</v>
      </c>
      <c r="DX146" s="419">
        <v>2.8668231818126899</v>
      </c>
      <c r="DY146" s="419">
        <v>0</v>
      </c>
      <c r="DZ146" s="417">
        <v>0.65721668052451798</v>
      </c>
      <c r="EA146" s="419">
        <v>1.08364029706457</v>
      </c>
      <c r="EB146" s="419">
        <v>3.7943817880090699E-2</v>
      </c>
      <c r="EC146" s="417">
        <v>6.8393813888435302</v>
      </c>
      <c r="ED146" s="419">
        <v>2.2812996280970701</v>
      </c>
      <c r="EE146" s="419">
        <v>8.4048609010223506E-3</v>
      </c>
      <c r="EF146" s="417">
        <v>0.27756513020340701</v>
      </c>
      <c r="EG146" s="419">
        <v>0.68468301267160603</v>
      </c>
      <c r="EH146" s="419">
        <v>0</v>
      </c>
      <c r="EI146" s="417">
        <v>3.5221756077853002E-2</v>
      </c>
      <c r="EJ146" s="419">
        <v>0.115056384074898</v>
      </c>
      <c r="EK146" s="419">
        <v>4.2787320219461302E-3</v>
      </c>
      <c r="EL146" s="417">
        <v>0.120426094278511</v>
      </c>
      <c r="EM146" s="419">
        <v>0.56836453173231505</v>
      </c>
      <c r="EN146" s="419">
        <v>1.8676009256928701E-2</v>
      </c>
      <c r="EO146" s="417">
        <v>2.0375839219761101E-2</v>
      </c>
      <c r="EP146" s="419">
        <v>7.9995284323957999E-2</v>
      </c>
      <c r="EQ146" s="419">
        <v>0</v>
      </c>
      <c r="ER146" s="417">
        <v>5.0262590130708898E-2</v>
      </c>
      <c r="ES146" s="419">
        <v>0.23047000873000401</v>
      </c>
      <c r="ET146" s="419">
        <v>1.4704615992716399E-2</v>
      </c>
      <c r="EU146" s="417">
        <v>8.2318145552253107E-3</v>
      </c>
      <c r="EV146" s="419">
        <v>4.68064601307819E-2</v>
      </c>
      <c r="EW146" s="419">
        <v>5.2095897301788997E-3</v>
      </c>
      <c r="EX146" s="417">
        <v>6.0812666376571699E-2</v>
      </c>
      <c r="EY146" s="419">
        <v>0.33851711447996102</v>
      </c>
      <c r="EZ146" s="419">
        <v>0</v>
      </c>
      <c r="FA146" s="420">
        <v>0.01</v>
      </c>
      <c r="FB146" s="419">
        <v>1.8035003175431599E-4</v>
      </c>
      <c r="FC146" s="419">
        <v>1.275157298865E-2</v>
      </c>
      <c r="FD146" s="420">
        <v>2.3679267210734E-2</v>
      </c>
      <c r="FE146" s="419">
        <v>1.5003987768247901E-3</v>
      </c>
      <c r="FF146" s="419">
        <v>2.3679267210734E-2</v>
      </c>
      <c r="FG146" s="417">
        <v>5.3982428672133898</v>
      </c>
      <c r="FH146" s="419">
        <v>2.3860624527630501</v>
      </c>
      <c r="FI146" s="419">
        <v>2.7083209376974698E-2</v>
      </c>
      <c r="FJ146" s="420">
        <v>1.4896760665620901E-2</v>
      </c>
      <c r="FK146" s="419">
        <v>8.4950669655693798E-4</v>
      </c>
      <c r="FL146" s="419">
        <v>1.4896760665620901E-2</v>
      </c>
      <c r="FM146" s="417">
        <v>4.7666998244563101E-2</v>
      </c>
      <c r="FN146" s="419">
        <v>0.269752766943337</v>
      </c>
      <c r="FO146" s="419">
        <v>1.01134453696804E-2</v>
      </c>
      <c r="FP146" s="420">
        <v>7.0569937774488598E-3</v>
      </c>
      <c r="FQ146" s="419">
        <v>8.3995060892842893E-2</v>
      </c>
      <c r="FR146" s="419">
        <v>7.0569937774488598E-3</v>
      </c>
    </row>
    <row r="147" spans="2:174">
      <c r="B147" s="73" t="s">
        <v>17</v>
      </c>
      <c r="C147" s="73" t="s">
        <v>51</v>
      </c>
      <c r="D147" s="143" t="s">
        <v>406</v>
      </c>
      <c r="E147" s="143">
        <v>49.5</v>
      </c>
      <c r="F147" s="73">
        <v>17.3</v>
      </c>
      <c r="G147" s="397" t="s">
        <v>315</v>
      </c>
      <c r="H147" s="73" t="s">
        <v>13</v>
      </c>
      <c r="I147" s="416" t="s">
        <v>1195</v>
      </c>
      <c r="J147" s="416">
        <v>5</v>
      </c>
      <c r="K147" s="416" t="s">
        <v>1159</v>
      </c>
      <c r="L147" s="416" t="s">
        <v>1161</v>
      </c>
      <c r="M147" s="421" t="s">
        <v>32</v>
      </c>
      <c r="N147" s="73">
        <v>0.14000000000000001</v>
      </c>
      <c r="P147" s="417">
        <v>6.86084687781615</v>
      </c>
      <c r="Q147" s="418">
        <v>3.7411923927061399</v>
      </c>
      <c r="R147" s="418">
        <v>0.30707979163649901</v>
      </c>
      <c r="S147" s="417">
        <v>7.8363146517295297</v>
      </c>
      <c r="T147" s="418">
        <v>13.6729940684088</v>
      </c>
      <c r="U147" s="418">
        <v>5.6699371047204101</v>
      </c>
      <c r="V147" s="417">
        <v>55581.497430552801</v>
      </c>
      <c r="W147" s="418">
        <v>4457.3259498677999</v>
      </c>
      <c r="X147" s="418">
        <v>1.87844296583016</v>
      </c>
      <c r="Y147" s="417">
        <v>101.45209060363101</v>
      </c>
      <c r="Z147" s="418">
        <v>50.504363873649602</v>
      </c>
      <c r="AA147" s="418">
        <v>4.2986873788359796</v>
      </c>
      <c r="AB147" s="417">
        <v>137394.11885167201</v>
      </c>
      <c r="AC147" s="419">
        <v>7834.0714449420902</v>
      </c>
      <c r="AD147" s="419">
        <v>5.2427700137624997</v>
      </c>
      <c r="AE147" s="417">
        <v>280295.650727398</v>
      </c>
      <c r="AF147" s="419">
        <v>9690.9926512309903</v>
      </c>
      <c r="AG147" s="419">
        <v>1540.57668104959</v>
      </c>
      <c r="AH147" s="420">
        <v>13.510148889354699</v>
      </c>
      <c r="AI147" s="419">
        <v>23.4492071579824</v>
      </c>
      <c r="AJ147" s="419">
        <v>13.510148889354699</v>
      </c>
      <c r="AK147" s="417">
        <v>744.38701653396402</v>
      </c>
      <c r="AL147" s="419">
        <v>492.88850722522602</v>
      </c>
      <c r="AM147" s="419">
        <v>184.15466835000001</v>
      </c>
      <c r="AN147" s="420">
        <v>292.82531294158002</v>
      </c>
      <c r="AO147" s="419">
        <v>690.30453605058699</v>
      </c>
      <c r="AP147" s="419">
        <v>292.82531294158002</v>
      </c>
      <c r="AQ147" s="417">
        <v>10083.211217956799</v>
      </c>
      <c r="AR147" s="419">
        <v>1792.64625854883</v>
      </c>
      <c r="AS147" s="419">
        <v>3.4230277540475802</v>
      </c>
      <c r="AT147" s="417">
        <v>45283.182971080903</v>
      </c>
      <c r="AU147" s="419">
        <v>6014.77863285076</v>
      </c>
      <c r="AV147" s="419">
        <v>254.90675526382901</v>
      </c>
      <c r="AW147" s="417">
        <v>3.7486972651121802</v>
      </c>
      <c r="AX147" s="419">
        <v>2.6818373921690299</v>
      </c>
      <c r="AY147" s="419">
        <v>1.0512718185232499</v>
      </c>
      <c r="AZ147" s="417">
        <v>345.26646189385798</v>
      </c>
      <c r="BA147" s="419">
        <v>59.374539473319999</v>
      </c>
      <c r="BB147" s="419">
        <v>3.9623610961293099</v>
      </c>
      <c r="BC147" s="420">
        <v>1.16676760978188</v>
      </c>
      <c r="BD147" s="419">
        <v>3.84949750146466</v>
      </c>
      <c r="BE147" s="419">
        <v>1.16676760978188</v>
      </c>
      <c r="BF147" s="420">
        <v>30.562307679734701</v>
      </c>
      <c r="BG147" s="419">
        <v>88.448366384336197</v>
      </c>
      <c r="BH147" s="419">
        <v>30.562307679734701</v>
      </c>
      <c r="BI147" s="417">
        <v>7.7426600170763997</v>
      </c>
      <c r="BJ147" s="419">
        <v>3.0426154328867399</v>
      </c>
      <c r="BK147" s="419">
        <v>1.1918239920120599</v>
      </c>
      <c r="BL147" s="417">
        <v>1813.24500053776</v>
      </c>
      <c r="BM147" s="419">
        <v>294.76809769009498</v>
      </c>
      <c r="BN147" s="419">
        <v>6.7458762540783699</v>
      </c>
      <c r="BO147" s="417">
        <v>1782.21860019934</v>
      </c>
      <c r="BP147" s="419">
        <v>308.35731730507399</v>
      </c>
      <c r="BQ147" s="419">
        <v>11.6646408390435</v>
      </c>
      <c r="BR147" s="417">
        <v>0.17136035794005</v>
      </c>
      <c r="BS147" s="419">
        <v>0.313894194588555</v>
      </c>
      <c r="BT147" s="419">
        <v>2.5366104731173199E-2</v>
      </c>
      <c r="BU147" s="420">
        <v>4.3838405998456</v>
      </c>
      <c r="BV147" s="419">
        <v>8.8737733494514206</v>
      </c>
      <c r="BW147" s="419">
        <v>4.3838405998456</v>
      </c>
      <c r="BX147" s="417">
        <v>0.93684930061148197</v>
      </c>
      <c r="BY147" s="419">
        <v>1.34385620533196</v>
      </c>
      <c r="BZ147" s="419">
        <v>0.36966422212225097</v>
      </c>
      <c r="CA147" s="417">
        <v>6.8803068979771602</v>
      </c>
      <c r="CB147" s="419">
        <v>4.3426011725066296</v>
      </c>
      <c r="CC147" s="419">
        <v>1.2084669976164699</v>
      </c>
      <c r="CD147" s="417">
        <v>127.187872075794</v>
      </c>
      <c r="CE147" s="419">
        <v>26.731827964786302</v>
      </c>
      <c r="CF147" s="419">
        <v>0.10968507635642299</v>
      </c>
      <c r="CG147" s="417">
        <v>1.2904232360266299</v>
      </c>
      <c r="CH147" s="419">
        <v>1.8537389164792</v>
      </c>
      <c r="CI147" s="419">
        <v>0.78867573625304899</v>
      </c>
      <c r="CJ147" s="420">
        <v>0.66318675671056504</v>
      </c>
      <c r="CK147" s="419">
        <v>1.2727543067712099</v>
      </c>
      <c r="CL147" s="419">
        <v>0.66318675671056504</v>
      </c>
      <c r="CM147" s="417">
        <v>0.85253519867592997</v>
      </c>
      <c r="CN147" s="419">
        <v>1.0068108185432501</v>
      </c>
      <c r="CO147" s="419">
        <v>0.110184334817089</v>
      </c>
      <c r="CP147" s="417">
        <v>1166.34672559103</v>
      </c>
      <c r="CQ147" s="419">
        <v>199.16106203782601</v>
      </c>
      <c r="CR147" s="419">
        <v>0.124603495803544</v>
      </c>
      <c r="CS147" s="417">
        <v>0.34459266716326398</v>
      </c>
      <c r="CT147" s="419">
        <v>0.31590792463091599</v>
      </c>
      <c r="CU147" s="419">
        <v>4.37060356389277E-2</v>
      </c>
      <c r="CV147" s="417">
        <v>0.185994800325677</v>
      </c>
      <c r="CW147" s="419">
        <v>0.38723645626533698</v>
      </c>
      <c r="CX147" s="419">
        <v>5.7430987638318103E-2</v>
      </c>
      <c r="CY147" s="420">
        <v>1.48328726518628E-2</v>
      </c>
      <c r="CZ147" s="419">
        <v>4.8870267927383602E-2</v>
      </c>
      <c r="DA147" s="419">
        <v>1.48328726518628E-2</v>
      </c>
      <c r="DB147" s="417">
        <v>0.103396976208195</v>
      </c>
      <c r="DC147" s="419">
        <v>0.46005819924663999</v>
      </c>
      <c r="DD147" s="419">
        <v>5.1227236713264797E-2</v>
      </c>
      <c r="DE147" s="417">
        <v>0.16455392069807701</v>
      </c>
      <c r="DF147" s="419">
        <v>0.55450957351296304</v>
      </c>
      <c r="DG147" s="419">
        <v>0.108537028441501</v>
      </c>
      <c r="DH147" s="420">
        <v>3.0361346888031601E-2</v>
      </c>
      <c r="DI147" s="419">
        <v>2.7646787614677999E-3</v>
      </c>
      <c r="DJ147" s="419">
        <v>3.0361346888031601E-2</v>
      </c>
      <c r="DK147" s="417">
        <v>1565.84298153545</v>
      </c>
      <c r="DL147" s="419">
        <v>277.32476514576501</v>
      </c>
      <c r="DM147" s="419">
        <v>7.1327272359619706E-2</v>
      </c>
      <c r="DN147" s="417">
        <v>18.177088788100701</v>
      </c>
      <c r="DO147" s="419">
        <v>4.6331771887584301</v>
      </c>
      <c r="DP147" s="419">
        <v>1.0788614031587001E-2</v>
      </c>
      <c r="DQ147" s="417">
        <v>23.426204570195502</v>
      </c>
      <c r="DR147" s="419">
        <v>5.0273406729000403</v>
      </c>
      <c r="DS147" s="419">
        <v>8.2760388336147895E-3</v>
      </c>
      <c r="DT147" s="417">
        <v>2.2393724569445101</v>
      </c>
      <c r="DU147" s="419">
        <v>0.80573818233641203</v>
      </c>
      <c r="DV147" s="419">
        <v>6.7203559999957398E-3</v>
      </c>
      <c r="DW147" s="417">
        <v>6.1466274402958296</v>
      </c>
      <c r="DX147" s="419">
        <v>4.0436186938520304</v>
      </c>
      <c r="DY147" s="419">
        <v>0</v>
      </c>
      <c r="DZ147" s="417">
        <v>0.61415630846708702</v>
      </c>
      <c r="EA147" s="419">
        <v>0.78186124952540803</v>
      </c>
      <c r="EB147" s="419">
        <v>4.6552942156886698E-2</v>
      </c>
      <c r="EC147" s="417">
        <v>6.6376335339083399</v>
      </c>
      <c r="ED147" s="419">
        <v>3.2166076561402801</v>
      </c>
      <c r="EE147" s="419">
        <v>1.3988608031270699E-2</v>
      </c>
      <c r="EF147" s="417">
        <v>0.135037527569139</v>
      </c>
      <c r="EG147" s="419">
        <v>0.46419036136511899</v>
      </c>
      <c r="EH147" s="419">
        <v>7.0154779135493298E-2</v>
      </c>
      <c r="EI147" s="417">
        <v>1.41109700938343E-2</v>
      </c>
      <c r="EJ147" s="419">
        <v>6.3111236012388897E-2</v>
      </c>
      <c r="EK147" s="419">
        <v>0</v>
      </c>
      <c r="EL147" s="417">
        <v>0.16225606248218499</v>
      </c>
      <c r="EM147" s="419">
        <v>0.50711737823080005</v>
      </c>
      <c r="EN147" s="419">
        <v>3.1311346532574003E-2</v>
      </c>
      <c r="EO147" s="417">
        <v>1.07764315831605E-2</v>
      </c>
      <c r="EP147" s="419">
        <v>5.68800774272658E-2</v>
      </c>
      <c r="EQ147" s="419">
        <v>0</v>
      </c>
      <c r="ER147" s="420">
        <v>2.53103549728338E-2</v>
      </c>
      <c r="ES147" s="419">
        <v>4.7490441556954601E-4</v>
      </c>
      <c r="ET147" s="419">
        <v>2.53103549728338E-2</v>
      </c>
      <c r="EU147" s="420">
        <v>8.6843306225800696E-3</v>
      </c>
      <c r="EV147" s="419">
        <v>1.6898210747564099E-4</v>
      </c>
      <c r="EW147" s="419">
        <v>8.6843306225800696E-3</v>
      </c>
      <c r="EX147" s="420">
        <v>0</v>
      </c>
      <c r="EY147" s="419">
        <v>0</v>
      </c>
      <c r="EZ147" s="419">
        <v>0</v>
      </c>
      <c r="FA147" s="420">
        <v>9.4852904974116192E-3</v>
      </c>
      <c r="FB147" s="419">
        <v>5.7000032250449802E-4</v>
      </c>
      <c r="FC147" s="419">
        <v>9.4852904974116192E-3</v>
      </c>
      <c r="FD147" s="420">
        <v>5.28566824576997E-2</v>
      </c>
      <c r="FE147" s="419">
        <v>7.6845364708671602E-4</v>
      </c>
      <c r="FF147" s="419">
        <v>5.28566824576997E-2</v>
      </c>
      <c r="FG147" s="417">
        <v>4.69139088784911</v>
      </c>
      <c r="FH147" s="419">
        <v>2.7017761828880502</v>
      </c>
      <c r="FI147" s="419">
        <v>4.4854591358452302E-2</v>
      </c>
      <c r="FJ147" s="420">
        <v>2.7059763097724902E-2</v>
      </c>
      <c r="FK147" s="419">
        <v>8.7424436880569403E-4</v>
      </c>
      <c r="FL147" s="419">
        <v>2.7059763097724902E-2</v>
      </c>
      <c r="FM147" s="420">
        <v>2.01393954567031E-2</v>
      </c>
      <c r="FN147" s="419">
        <v>4.7520525964490001E-4</v>
      </c>
      <c r="FO147" s="419">
        <v>2.01393954567031E-2</v>
      </c>
      <c r="FP147" s="420">
        <v>0</v>
      </c>
      <c r="FQ147" s="419">
        <v>2.28107897264135E-4</v>
      </c>
      <c r="FR147" s="419">
        <v>0</v>
      </c>
    </row>
    <row r="148" spans="2:174">
      <c r="B148" s="73" t="s">
        <v>17</v>
      </c>
      <c r="C148" s="73" t="s">
        <v>51</v>
      </c>
      <c r="D148" s="143" t="s">
        <v>406</v>
      </c>
      <c r="E148" s="143">
        <v>49.5</v>
      </c>
      <c r="F148" s="73">
        <v>17.3</v>
      </c>
      <c r="G148" s="397" t="s">
        <v>315</v>
      </c>
      <c r="H148" s="73" t="s">
        <v>13</v>
      </c>
      <c r="I148" s="416" t="s">
        <v>1195</v>
      </c>
      <c r="J148" s="416">
        <v>5</v>
      </c>
      <c r="K148" s="416" t="s">
        <v>1159</v>
      </c>
      <c r="L148" s="416" t="s">
        <v>1161</v>
      </c>
      <c r="M148" s="421" t="s">
        <v>32</v>
      </c>
      <c r="N148" s="73">
        <v>0.14000000000000001</v>
      </c>
      <c r="P148" s="417">
        <v>9.8420675957995893</v>
      </c>
      <c r="Q148" s="418">
        <v>3.7806417311592799</v>
      </c>
      <c r="R148" s="418">
        <v>0.30707979163649901</v>
      </c>
      <c r="S148" s="417">
        <v>6.4278265298497397</v>
      </c>
      <c r="T148" s="418">
        <v>14.548709021792799</v>
      </c>
      <c r="U148" s="418">
        <v>5.6699371047204101</v>
      </c>
      <c r="V148" s="417">
        <v>55176.492361132798</v>
      </c>
      <c r="W148" s="418">
        <v>6505.2846721657297</v>
      </c>
      <c r="X148" s="418">
        <v>1.87844296583016</v>
      </c>
      <c r="Y148" s="417">
        <v>93.634335189165398</v>
      </c>
      <c r="Z148" s="418">
        <v>43.498718602108603</v>
      </c>
      <c r="AA148" s="418">
        <v>4.2986873788359796</v>
      </c>
      <c r="AB148" s="417">
        <v>137591.03000910199</v>
      </c>
      <c r="AC148" s="419">
        <v>9245.9159250574903</v>
      </c>
      <c r="AD148" s="419">
        <v>5.2427700137624997</v>
      </c>
      <c r="AE148" s="417">
        <v>280635.83927399601</v>
      </c>
      <c r="AF148" s="419">
        <v>12112.1738406526</v>
      </c>
      <c r="AG148" s="419">
        <v>1540.57668104959</v>
      </c>
      <c r="AH148" s="417">
        <v>26.9552678588039</v>
      </c>
      <c r="AI148" s="419">
        <v>44.936853817566998</v>
      </c>
      <c r="AJ148" s="419">
        <v>13.510148889354699</v>
      </c>
      <c r="AK148" s="417">
        <v>782.12245183972698</v>
      </c>
      <c r="AL148" s="419">
        <v>621.739302199078</v>
      </c>
      <c r="AM148" s="419">
        <v>184.15466835000001</v>
      </c>
      <c r="AN148" s="420">
        <v>292.82531294158002</v>
      </c>
      <c r="AO148" s="419">
        <v>835.26498255653598</v>
      </c>
      <c r="AP148" s="419">
        <v>292.82531294158002</v>
      </c>
      <c r="AQ148" s="417">
        <v>10526.846320257</v>
      </c>
      <c r="AR148" s="419">
        <v>2290.3773658363398</v>
      </c>
      <c r="AS148" s="419">
        <v>3.4230277540475802</v>
      </c>
      <c r="AT148" s="417">
        <v>44389.729861310603</v>
      </c>
      <c r="AU148" s="419">
        <v>5498.0419502321902</v>
      </c>
      <c r="AV148" s="419">
        <v>254.90675526382901</v>
      </c>
      <c r="AW148" s="417">
        <v>2.7151442632272502</v>
      </c>
      <c r="AX148" s="419">
        <v>2.46102935478768</v>
      </c>
      <c r="AY148" s="419">
        <v>1.0512718185232499</v>
      </c>
      <c r="AZ148" s="417">
        <v>358.03151589006399</v>
      </c>
      <c r="BA148" s="419">
        <v>118.88116226776999</v>
      </c>
      <c r="BB148" s="419">
        <v>3.9623610961293099</v>
      </c>
      <c r="BC148" s="420">
        <v>1.16676760978188</v>
      </c>
      <c r="BD148" s="419">
        <v>2.5059433807962099</v>
      </c>
      <c r="BE148" s="419">
        <v>1.16676760978188</v>
      </c>
      <c r="BF148" s="420">
        <v>30.562307679734701</v>
      </c>
      <c r="BG148" s="419">
        <v>52.6269478891126</v>
      </c>
      <c r="BH148" s="419">
        <v>30.562307679734701</v>
      </c>
      <c r="BI148" s="417">
        <v>7.4797416818712898</v>
      </c>
      <c r="BJ148" s="419">
        <v>5.0743223847435202</v>
      </c>
      <c r="BK148" s="419">
        <v>1.1918239920120599</v>
      </c>
      <c r="BL148" s="417">
        <v>1708.5566483769401</v>
      </c>
      <c r="BM148" s="419">
        <v>444.13451773710602</v>
      </c>
      <c r="BN148" s="419">
        <v>6.7458762540783699</v>
      </c>
      <c r="BO148" s="417">
        <v>1745.8991902220801</v>
      </c>
      <c r="BP148" s="419">
        <v>565.67487974647497</v>
      </c>
      <c r="BQ148" s="419">
        <v>11.6646408390435</v>
      </c>
      <c r="BR148" s="417">
        <v>0.22394150201940199</v>
      </c>
      <c r="BS148" s="419">
        <v>0.47371930584487898</v>
      </c>
      <c r="BT148" s="419">
        <v>2.5366104731173199E-2</v>
      </c>
      <c r="BU148" s="420">
        <v>4.3838405998456</v>
      </c>
      <c r="BV148" s="419">
        <v>10.5665082223054</v>
      </c>
      <c r="BW148" s="419">
        <v>4.3838405998456</v>
      </c>
      <c r="BX148" s="417">
        <v>0.74521879601161101</v>
      </c>
      <c r="BY148" s="419">
        <v>1.4894998523923</v>
      </c>
      <c r="BZ148" s="419">
        <v>0.36966422212225097</v>
      </c>
      <c r="CA148" s="417">
        <v>7.5704031089720001</v>
      </c>
      <c r="CB148" s="419">
        <v>6.7983735589653298</v>
      </c>
      <c r="CC148" s="419">
        <v>1.2084669976164699</v>
      </c>
      <c r="CD148" s="417">
        <v>137.036722636749</v>
      </c>
      <c r="CE148" s="419">
        <v>33.374038531719698</v>
      </c>
      <c r="CF148" s="419">
        <v>0.10968507635642299</v>
      </c>
      <c r="CG148" s="417">
        <v>1.166851430116</v>
      </c>
      <c r="CH148" s="419">
        <v>2.1572222282773001</v>
      </c>
      <c r="CI148" s="419">
        <v>0.78867573625304899</v>
      </c>
      <c r="CJ148" s="420">
        <v>0.66318675671056504</v>
      </c>
      <c r="CK148" s="419">
        <v>1.23565342610485</v>
      </c>
      <c r="CL148" s="419">
        <v>0.66318675671056504</v>
      </c>
      <c r="CM148" s="417">
        <v>1.0638417595643399</v>
      </c>
      <c r="CN148" s="419">
        <v>1.3080997234412199</v>
      </c>
      <c r="CO148" s="419">
        <v>0.110184334817089</v>
      </c>
      <c r="CP148" s="417">
        <v>1181.99301848443</v>
      </c>
      <c r="CQ148" s="419">
        <v>186.95661562744601</v>
      </c>
      <c r="CR148" s="419">
        <v>0.124603495803544</v>
      </c>
      <c r="CS148" s="417">
        <v>0.23812314540177601</v>
      </c>
      <c r="CT148" s="419">
        <v>0.329474061830558</v>
      </c>
      <c r="CU148" s="419">
        <v>4.37060356389277E-2</v>
      </c>
      <c r="CV148" s="417">
        <v>0.63980430449019599</v>
      </c>
      <c r="CW148" s="419">
        <v>1.62667088179796</v>
      </c>
      <c r="CX148" s="419">
        <v>5.7430987638318103E-2</v>
      </c>
      <c r="CY148" s="417">
        <v>0.19017488869386301</v>
      </c>
      <c r="CZ148" s="419">
        <v>1.1379178660881799</v>
      </c>
      <c r="DA148" s="419">
        <v>1.48328726518628E-2</v>
      </c>
      <c r="DB148" s="417">
        <v>0.13333061658244899</v>
      </c>
      <c r="DC148" s="419">
        <v>0.68596291370803797</v>
      </c>
      <c r="DD148" s="419">
        <v>5.1227236713264797E-2</v>
      </c>
      <c r="DE148" s="417">
        <v>0.123890002133332</v>
      </c>
      <c r="DF148" s="419">
        <v>0.371914330175313</v>
      </c>
      <c r="DG148" s="419">
        <v>0.108537028441501</v>
      </c>
      <c r="DH148" s="420">
        <v>3.0361346888031601E-2</v>
      </c>
      <c r="DI148" s="419">
        <v>0.108634417291187</v>
      </c>
      <c r="DJ148" s="419">
        <v>3.0361346888031601E-2</v>
      </c>
      <c r="DK148" s="417">
        <v>1699.80592560227</v>
      </c>
      <c r="DL148" s="419">
        <v>613.34693785331001</v>
      </c>
      <c r="DM148" s="419">
        <v>7.1327272359619706E-2</v>
      </c>
      <c r="DN148" s="417">
        <v>16.791540755983299</v>
      </c>
      <c r="DO148" s="419">
        <v>4.4897726840012497</v>
      </c>
      <c r="DP148" s="419">
        <v>1.0788614031587001E-2</v>
      </c>
      <c r="DQ148" s="417">
        <v>22.5138446593723</v>
      </c>
      <c r="DR148" s="419">
        <v>5.0083856070416202</v>
      </c>
      <c r="DS148" s="419">
        <v>8.2760388336147895E-3</v>
      </c>
      <c r="DT148" s="417">
        <v>1.885493747145</v>
      </c>
      <c r="DU148" s="419">
        <v>0.91988452287513101</v>
      </c>
      <c r="DV148" s="419">
        <v>6.7203559999957398E-3</v>
      </c>
      <c r="DW148" s="417">
        <v>5.8422918949507103</v>
      </c>
      <c r="DX148" s="419">
        <v>2.6589042365979401</v>
      </c>
      <c r="DY148" s="419">
        <v>0</v>
      </c>
      <c r="DZ148" s="417">
        <v>0.63109208103852399</v>
      </c>
      <c r="EA148" s="419">
        <v>0.98074676905787594</v>
      </c>
      <c r="EB148" s="419">
        <v>4.6552942156886698E-2</v>
      </c>
      <c r="EC148" s="417">
        <v>7.0244238813117503</v>
      </c>
      <c r="ED148" s="419">
        <v>2.08767073230932</v>
      </c>
      <c r="EE148" s="419">
        <v>1.3988608031270699E-2</v>
      </c>
      <c r="EF148" s="417">
        <v>0.19384642405111599</v>
      </c>
      <c r="EG148" s="419">
        <v>0.494585648612963</v>
      </c>
      <c r="EH148" s="419">
        <v>7.0154779135493298E-2</v>
      </c>
      <c r="EI148" s="417">
        <v>6.7967535637156401E-3</v>
      </c>
      <c r="EJ148" s="419">
        <v>4.4887361508727401E-2</v>
      </c>
      <c r="EK148" s="419">
        <v>0</v>
      </c>
      <c r="EL148" s="417">
        <v>7.7825991155636196E-2</v>
      </c>
      <c r="EM148" s="419">
        <v>0.30100639682828101</v>
      </c>
      <c r="EN148" s="419">
        <v>3.1311346532574003E-2</v>
      </c>
      <c r="EO148" s="417">
        <v>0</v>
      </c>
      <c r="EP148" s="419">
        <v>0</v>
      </c>
      <c r="EQ148" s="419">
        <v>0</v>
      </c>
      <c r="ER148" s="420">
        <v>2.53103549728338E-2</v>
      </c>
      <c r="ES148" s="419">
        <v>0.122932823602159</v>
      </c>
      <c r="ET148" s="419">
        <v>2.53103549728338E-2</v>
      </c>
      <c r="EU148" s="420">
        <v>0.01</v>
      </c>
      <c r="EV148" s="419">
        <v>1.4373155536458599E-4</v>
      </c>
      <c r="EW148" s="419">
        <v>8.6843306225800696E-3</v>
      </c>
      <c r="EX148" s="420">
        <v>0</v>
      </c>
      <c r="EY148" s="419">
        <v>0</v>
      </c>
      <c r="EZ148" s="419">
        <v>0</v>
      </c>
      <c r="FA148" s="420">
        <v>0.01</v>
      </c>
      <c r="FB148" s="419">
        <v>4.6341342109052099E-4</v>
      </c>
      <c r="FC148" s="419">
        <v>9.4852904974116192E-3</v>
      </c>
      <c r="FD148" s="420">
        <v>5.28566824576997E-2</v>
      </c>
      <c r="FE148" s="419">
        <v>6.4347431133355095E-4</v>
      </c>
      <c r="FF148" s="419">
        <v>5.28566824576997E-2</v>
      </c>
      <c r="FG148" s="417">
        <v>5.16937689074269</v>
      </c>
      <c r="FH148" s="419">
        <v>2.78860951692111</v>
      </c>
      <c r="FI148" s="419">
        <v>4.4854591358452302E-2</v>
      </c>
      <c r="FJ148" s="420">
        <v>2.7059763097724902E-2</v>
      </c>
      <c r="FK148" s="419">
        <v>6.24225420867459E-4</v>
      </c>
      <c r="FL148" s="419">
        <v>2.7059763097724902E-2</v>
      </c>
      <c r="FM148" s="420">
        <v>2.01393954567031E-2</v>
      </c>
      <c r="FN148" s="419">
        <v>5.6040463386953898E-2</v>
      </c>
      <c r="FO148" s="419">
        <v>2.01393954567031E-2</v>
      </c>
      <c r="FP148" s="420">
        <v>0</v>
      </c>
      <c r="FQ148" s="419">
        <v>1.9645780762930301E-4</v>
      </c>
      <c r="FR148" s="419">
        <v>0</v>
      </c>
    </row>
    <row r="149" spans="2:174">
      <c r="B149" s="73" t="s">
        <v>17</v>
      </c>
      <c r="C149" s="73" t="s">
        <v>51</v>
      </c>
      <c r="D149" s="143" t="s">
        <v>406</v>
      </c>
      <c r="E149" s="143">
        <v>49.5</v>
      </c>
      <c r="F149" s="73">
        <v>17.3</v>
      </c>
      <c r="G149" s="397" t="s">
        <v>315</v>
      </c>
      <c r="H149" s="73" t="s">
        <v>13</v>
      </c>
      <c r="I149" s="416" t="s">
        <v>1195</v>
      </c>
      <c r="J149" s="416">
        <v>5</v>
      </c>
      <c r="K149" s="416" t="s">
        <v>1159</v>
      </c>
      <c r="L149" s="416" t="s">
        <v>1161</v>
      </c>
      <c r="M149" s="421" t="s">
        <v>32</v>
      </c>
      <c r="N149" s="73">
        <v>0.14000000000000001</v>
      </c>
      <c r="P149" s="417">
        <v>9.8826943821967692</v>
      </c>
      <c r="Q149" s="418">
        <v>4.3852442808784202</v>
      </c>
      <c r="R149" s="418">
        <v>0.30707979163649901</v>
      </c>
      <c r="S149" s="417">
        <v>7.0022459620489998</v>
      </c>
      <c r="T149" s="418">
        <v>12.9247253875648</v>
      </c>
      <c r="U149" s="418">
        <v>5.6699371047204101</v>
      </c>
      <c r="V149" s="417">
        <v>52777.218846552198</v>
      </c>
      <c r="W149" s="418">
        <v>11212.3410756952</v>
      </c>
      <c r="X149" s="418">
        <v>1.87844296583016</v>
      </c>
      <c r="Y149" s="417">
        <v>85.363362452069296</v>
      </c>
      <c r="Z149" s="418">
        <v>40.718062865771799</v>
      </c>
      <c r="AA149" s="418">
        <v>4.2986873788359796</v>
      </c>
      <c r="AB149" s="417">
        <v>137560.66584041101</v>
      </c>
      <c r="AC149" s="419">
        <v>15115.250847466499</v>
      </c>
      <c r="AD149" s="419">
        <v>5.2427700137624997</v>
      </c>
      <c r="AE149" s="417">
        <v>281261.22298847599</v>
      </c>
      <c r="AF149" s="419">
        <v>20148.052863037399</v>
      </c>
      <c r="AG149" s="419">
        <v>1540.57668104959</v>
      </c>
      <c r="AH149" s="420">
        <v>13.510148889354699</v>
      </c>
      <c r="AI149" s="419">
        <v>36.1861346033944</v>
      </c>
      <c r="AJ149" s="419">
        <v>13.510148889354699</v>
      </c>
      <c r="AK149" s="417">
        <v>830.75973791034801</v>
      </c>
      <c r="AL149" s="419">
        <v>515.13909335361097</v>
      </c>
      <c r="AM149" s="419">
        <v>184.15466835000001</v>
      </c>
      <c r="AN149" s="420">
        <v>292.82531294158002</v>
      </c>
      <c r="AO149" s="419">
        <v>561.88683170708896</v>
      </c>
      <c r="AP149" s="419">
        <v>292.82531294158002</v>
      </c>
      <c r="AQ149" s="417">
        <v>15772.128790991101</v>
      </c>
      <c r="AR149" s="419">
        <v>17476.583029654001</v>
      </c>
      <c r="AS149" s="419">
        <v>3.4230277540475802</v>
      </c>
      <c r="AT149" s="417">
        <v>44540.693470967199</v>
      </c>
      <c r="AU149" s="419">
        <v>7897.6393490931796</v>
      </c>
      <c r="AV149" s="419">
        <v>254.90675526382901</v>
      </c>
      <c r="AW149" s="417">
        <v>2.4913899145966201</v>
      </c>
      <c r="AX149" s="419">
        <v>2.53073704056732</v>
      </c>
      <c r="AY149" s="419">
        <v>1.0512718185232499</v>
      </c>
      <c r="AZ149" s="417">
        <v>370.346975055695</v>
      </c>
      <c r="BA149" s="419">
        <v>113.80160439202</v>
      </c>
      <c r="BB149" s="419">
        <v>3.9623610961293099</v>
      </c>
      <c r="BC149" s="420">
        <v>1.16676760978188</v>
      </c>
      <c r="BD149" s="419">
        <v>2.8992395184949</v>
      </c>
      <c r="BE149" s="419">
        <v>1.16676760978188</v>
      </c>
      <c r="BF149" s="420">
        <v>30.562307679734701</v>
      </c>
      <c r="BG149" s="419">
        <v>51.235520884024801</v>
      </c>
      <c r="BH149" s="419">
        <v>30.562307679734701</v>
      </c>
      <c r="BI149" s="417">
        <v>7.5935911017276396</v>
      </c>
      <c r="BJ149" s="419">
        <v>3.8205138593879702</v>
      </c>
      <c r="BK149" s="419">
        <v>1.1918239920120599</v>
      </c>
      <c r="BL149" s="417">
        <v>1502.65125743371</v>
      </c>
      <c r="BM149" s="419">
        <v>415.00119456664697</v>
      </c>
      <c r="BN149" s="419">
        <v>6.7458762540783699</v>
      </c>
      <c r="BO149" s="417">
        <v>1538.4057864516701</v>
      </c>
      <c r="BP149" s="419">
        <v>437.59661401400899</v>
      </c>
      <c r="BQ149" s="419">
        <v>11.6646408390435</v>
      </c>
      <c r="BR149" s="417">
        <v>0.155681185402537</v>
      </c>
      <c r="BS149" s="419">
        <v>0.28607952038130102</v>
      </c>
      <c r="BT149" s="419">
        <v>2.5366104731173199E-2</v>
      </c>
      <c r="BU149" s="420">
        <v>4.3838405998456</v>
      </c>
      <c r="BV149" s="419">
        <v>9.2426127836466705</v>
      </c>
      <c r="BW149" s="419">
        <v>4.3838405998456</v>
      </c>
      <c r="BX149" s="417">
        <v>0.90104086161877095</v>
      </c>
      <c r="BY149" s="419">
        <v>1.1745960768799399</v>
      </c>
      <c r="BZ149" s="419">
        <v>0.36966422212225097</v>
      </c>
      <c r="CA149" s="417">
        <v>5.8630517507865196</v>
      </c>
      <c r="CB149" s="419">
        <v>5.9038028963721301</v>
      </c>
      <c r="CC149" s="419">
        <v>1.2084669976164699</v>
      </c>
      <c r="CD149" s="417">
        <v>196.23628015701399</v>
      </c>
      <c r="CE149" s="419">
        <v>190.513729363599</v>
      </c>
      <c r="CF149" s="419">
        <v>0.10968507635642299</v>
      </c>
      <c r="CG149" s="417">
        <v>1.25975938471903</v>
      </c>
      <c r="CH149" s="419">
        <v>2.69981930645831</v>
      </c>
      <c r="CI149" s="419">
        <v>0.78867573625304899</v>
      </c>
      <c r="CJ149" s="420">
        <v>0.66318675671056504</v>
      </c>
      <c r="CK149" s="419">
        <v>1.3920043810151701</v>
      </c>
      <c r="CL149" s="419">
        <v>0.66318675671056504</v>
      </c>
      <c r="CM149" s="417">
        <v>3.52164030336241</v>
      </c>
      <c r="CN149" s="419">
        <v>6.4413786853036399</v>
      </c>
      <c r="CO149" s="419">
        <v>0.110184334817089</v>
      </c>
      <c r="CP149" s="417">
        <v>1188.90861282008</v>
      </c>
      <c r="CQ149" s="419">
        <v>234.296063437746</v>
      </c>
      <c r="CR149" s="419">
        <v>0.124603495803544</v>
      </c>
      <c r="CS149" s="417">
        <v>0.295900478551404</v>
      </c>
      <c r="CT149" s="419">
        <v>0.28546908279863298</v>
      </c>
      <c r="CU149" s="419">
        <v>4.37060356389277E-2</v>
      </c>
      <c r="CV149" s="417">
        <v>0.18971556600699599</v>
      </c>
      <c r="CW149" s="419">
        <v>0.431769473923725</v>
      </c>
      <c r="CX149" s="419">
        <v>5.7430987638318103E-2</v>
      </c>
      <c r="CY149" s="417">
        <v>2.4882143889343799E-2</v>
      </c>
      <c r="CZ149" s="419">
        <v>0.21690110676452501</v>
      </c>
      <c r="DA149" s="419">
        <v>1.48328726518628E-2</v>
      </c>
      <c r="DB149" s="420">
        <v>5.1227236713264797E-2</v>
      </c>
      <c r="DC149" s="419">
        <v>0.31899986956402399</v>
      </c>
      <c r="DD149" s="419">
        <v>5.1227236713264797E-2</v>
      </c>
      <c r="DE149" s="417">
        <v>0.274588162050312</v>
      </c>
      <c r="DF149" s="419">
        <v>0.65878908431159799</v>
      </c>
      <c r="DG149" s="419">
        <v>0.108537028441501</v>
      </c>
      <c r="DH149" s="420">
        <v>3.0361346888031601E-2</v>
      </c>
      <c r="DI149" s="419">
        <v>0.146645449038459</v>
      </c>
      <c r="DJ149" s="419">
        <v>3.0361346888031601E-2</v>
      </c>
      <c r="DK149" s="417">
        <v>2469.4939632001001</v>
      </c>
      <c r="DL149" s="419">
        <v>2524.0439776564099</v>
      </c>
      <c r="DM149" s="419">
        <v>7.1327272359619706E-2</v>
      </c>
      <c r="DN149" s="417">
        <v>16.835734903939201</v>
      </c>
      <c r="DO149" s="419">
        <v>3.9417007879055501</v>
      </c>
      <c r="DP149" s="419">
        <v>1.0788614031587001E-2</v>
      </c>
      <c r="DQ149" s="417">
        <v>22.808584873030998</v>
      </c>
      <c r="DR149" s="419">
        <v>6.0209563889396698</v>
      </c>
      <c r="DS149" s="419">
        <v>8.2760388336147895E-3</v>
      </c>
      <c r="DT149" s="417">
        <v>1.95971868733761</v>
      </c>
      <c r="DU149" s="419">
        <v>0.81762916102826699</v>
      </c>
      <c r="DV149" s="419">
        <v>6.7203559999957398E-3</v>
      </c>
      <c r="DW149" s="417">
        <v>5.9013321189952697</v>
      </c>
      <c r="DX149" s="419">
        <v>3.0461733403007298</v>
      </c>
      <c r="DY149" s="419">
        <v>0</v>
      </c>
      <c r="DZ149" s="417">
        <v>0.54425190250417799</v>
      </c>
      <c r="EA149" s="419">
        <v>0.93040221945304402</v>
      </c>
      <c r="EB149" s="419">
        <v>4.6552942156886698E-2</v>
      </c>
      <c r="EC149" s="417">
        <v>6.5897949390052801</v>
      </c>
      <c r="ED149" s="419">
        <v>2.1201275192701399</v>
      </c>
      <c r="EE149" s="419">
        <v>1.3988608031270699E-2</v>
      </c>
      <c r="EF149" s="417">
        <v>0.25888571001941801</v>
      </c>
      <c r="EG149" s="419">
        <v>0.65423154485725099</v>
      </c>
      <c r="EH149" s="419">
        <v>7.0154779135493298E-2</v>
      </c>
      <c r="EI149" s="417">
        <v>1.34627385330048E-2</v>
      </c>
      <c r="EJ149" s="419">
        <v>5.8024618223400999E-2</v>
      </c>
      <c r="EK149" s="419">
        <v>0</v>
      </c>
      <c r="EL149" s="417">
        <v>4.3039632411151302E-2</v>
      </c>
      <c r="EM149" s="419">
        <v>0.20943912367887199</v>
      </c>
      <c r="EN149" s="419">
        <v>3.1311346532574003E-2</v>
      </c>
      <c r="EO149" s="417">
        <v>0</v>
      </c>
      <c r="EP149" s="419">
        <v>0</v>
      </c>
      <c r="EQ149" s="419">
        <v>0</v>
      </c>
      <c r="ER149" s="420">
        <v>2.53103549728338E-2</v>
      </c>
      <c r="ES149" s="419">
        <v>0.100777949219999</v>
      </c>
      <c r="ET149" s="419">
        <v>2.53103549728338E-2</v>
      </c>
      <c r="EU149" s="420">
        <v>0.01</v>
      </c>
      <c r="EV149" s="419">
        <v>1.7160247570736299E-4</v>
      </c>
      <c r="EW149" s="419">
        <v>8.6843306225800696E-3</v>
      </c>
      <c r="EX149" s="420">
        <v>0</v>
      </c>
      <c r="EY149" s="419">
        <v>0</v>
      </c>
      <c r="EZ149" s="419">
        <v>0</v>
      </c>
      <c r="FA149" s="420">
        <v>0.01</v>
      </c>
      <c r="FB149" s="419">
        <v>2.2028214377882601E-2</v>
      </c>
      <c r="FC149" s="419">
        <v>9.4852904974116192E-3</v>
      </c>
      <c r="FD149" s="420">
        <v>5.28566824576997E-2</v>
      </c>
      <c r="FE149" s="419">
        <v>0.13921866705326699</v>
      </c>
      <c r="FF149" s="419">
        <v>5.28566824576997E-2</v>
      </c>
      <c r="FG149" s="417">
        <v>5.2844148509311504</v>
      </c>
      <c r="FH149" s="419">
        <v>3.2223167651804099</v>
      </c>
      <c r="FI149" s="419">
        <v>4.4854591358452302E-2</v>
      </c>
      <c r="FJ149" s="420">
        <v>2.7059763097724902E-2</v>
      </c>
      <c r="FK149" s="419">
        <v>2.5448395714810099E-2</v>
      </c>
      <c r="FL149" s="419">
        <v>2.7059763097724902E-2</v>
      </c>
      <c r="FM149" s="420">
        <v>2.01393954567031E-2</v>
      </c>
      <c r="FN149" s="419">
        <v>4.7800091373607499E-4</v>
      </c>
      <c r="FO149" s="419">
        <v>2.01393954567031E-2</v>
      </c>
      <c r="FP149" s="420">
        <v>0</v>
      </c>
      <c r="FQ149" s="419">
        <v>2.3139424057768299E-4</v>
      </c>
      <c r="FR149" s="419">
        <v>0</v>
      </c>
    </row>
    <row r="150" spans="2:174">
      <c r="B150" s="73" t="s">
        <v>17</v>
      </c>
      <c r="C150" s="73" t="s">
        <v>51</v>
      </c>
      <c r="D150" s="143" t="s">
        <v>406</v>
      </c>
      <c r="E150" s="143">
        <v>49.5</v>
      </c>
      <c r="F150" s="73">
        <v>17.3</v>
      </c>
      <c r="G150" s="397" t="s">
        <v>315</v>
      </c>
      <c r="H150" s="73" t="s">
        <v>13</v>
      </c>
      <c r="I150" s="416" t="s">
        <v>1195</v>
      </c>
      <c r="J150" s="416">
        <v>5</v>
      </c>
      <c r="K150" s="416" t="s">
        <v>1159</v>
      </c>
      <c r="L150" s="416" t="s">
        <v>1160</v>
      </c>
      <c r="M150" s="421" t="s">
        <v>32</v>
      </c>
      <c r="N150" s="73">
        <v>0.14000000000000001</v>
      </c>
      <c r="P150" s="417">
        <v>4.8302388950884501</v>
      </c>
      <c r="Q150" s="418">
        <v>3.74025442971779</v>
      </c>
      <c r="R150" s="418">
        <v>0.30707979163649901</v>
      </c>
      <c r="S150" s="417">
        <v>8.2711048693689602</v>
      </c>
      <c r="T150" s="418">
        <v>15.280299054490699</v>
      </c>
      <c r="U150" s="418">
        <v>5.6699371047204101</v>
      </c>
      <c r="V150" s="417">
        <v>52318.236405239899</v>
      </c>
      <c r="W150" s="418">
        <v>18504.107505851902</v>
      </c>
      <c r="X150" s="418">
        <v>1.87844296583016</v>
      </c>
      <c r="Y150" s="417">
        <v>499.326499407646</v>
      </c>
      <c r="Z150" s="418">
        <v>735.51881280454199</v>
      </c>
      <c r="AA150" s="418">
        <v>4.2986873788359796</v>
      </c>
      <c r="AB150" s="417">
        <v>129939.449132425</v>
      </c>
      <c r="AC150" s="419">
        <v>29904.408798898399</v>
      </c>
      <c r="AD150" s="419">
        <v>5.2427700137624997</v>
      </c>
      <c r="AE150" s="417">
        <v>289078.20898982597</v>
      </c>
      <c r="AF150" s="419">
        <v>41308.224673392702</v>
      </c>
      <c r="AG150" s="419">
        <v>1540.57668104959</v>
      </c>
      <c r="AH150" s="420">
        <v>13.510148889354699</v>
      </c>
      <c r="AI150" s="419">
        <v>30.396845968516001</v>
      </c>
      <c r="AJ150" s="419">
        <v>13.510148889354699</v>
      </c>
      <c r="AK150" s="417">
        <v>763.947885613989</v>
      </c>
      <c r="AL150" s="419">
        <v>517.77153399917302</v>
      </c>
      <c r="AM150" s="419">
        <v>184.15466835000001</v>
      </c>
      <c r="AN150" s="420">
        <v>292.82531294158002</v>
      </c>
      <c r="AO150" s="419">
        <v>628.25518437901098</v>
      </c>
      <c r="AP150" s="419">
        <v>292.82531294158002</v>
      </c>
      <c r="AQ150" s="417">
        <v>13593.142482109301</v>
      </c>
      <c r="AR150" s="419">
        <v>10260.4273242335</v>
      </c>
      <c r="AS150" s="419">
        <v>3.4230277540475802</v>
      </c>
      <c r="AT150" s="417">
        <v>42217.6077050151</v>
      </c>
      <c r="AU150" s="419">
        <v>12190.3358583232</v>
      </c>
      <c r="AV150" s="419">
        <v>254.90675526382901</v>
      </c>
      <c r="AW150" s="417">
        <v>2.6715631181877901</v>
      </c>
      <c r="AX150" s="419">
        <v>2.39109475982066</v>
      </c>
      <c r="AY150" s="419">
        <v>1.0512718185232499</v>
      </c>
      <c r="AZ150" s="417">
        <v>302.75234043525802</v>
      </c>
      <c r="BA150" s="419">
        <v>108.050774615978</v>
      </c>
      <c r="BB150" s="419">
        <v>3.9623610961293099</v>
      </c>
      <c r="BC150" s="420">
        <v>1.16676760978188</v>
      </c>
      <c r="BD150" s="419">
        <v>1.9915628225186699</v>
      </c>
      <c r="BE150" s="419">
        <v>1.16676760978188</v>
      </c>
      <c r="BF150" s="420">
        <v>30.562307679734701</v>
      </c>
      <c r="BG150" s="419">
        <v>59.8623265220942</v>
      </c>
      <c r="BH150" s="419">
        <v>30.562307679734701</v>
      </c>
      <c r="BI150" s="417">
        <v>16.015239978228799</v>
      </c>
      <c r="BJ150" s="419">
        <v>14.5661199856991</v>
      </c>
      <c r="BK150" s="419">
        <v>1.1918239920120599</v>
      </c>
      <c r="BL150" s="417">
        <v>3532.0264885986699</v>
      </c>
      <c r="BM150" s="419">
        <v>3629.4382124874901</v>
      </c>
      <c r="BN150" s="419">
        <v>6.7458762540783699</v>
      </c>
      <c r="BO150" s="417">
        <v>3420.0755913380699</v>
      </c>
      <c r="BP150" s="419">
        <v>3476.4731712101898</v>
      </c>
      <c r="BQ150" s="419">
        <v>11.6646408390435</v>
      </c>
      <c r="BR150" s="417">
        <v>1.8896077810440799</v>
      </c>
      <c r="BS150" s="419">
        <v>3.53743034567947</v>
      </c>
      <c r="BT150" s="419">
        <v>2.5366104731173199E-2</v>
      </c>
      <c r="BU150" s="420">
        <v>4.3838405998456</v>
      </c>
      <c r="BV150" s="419">
        <v>9.00767389975376</v>
      </c>
      <c r="BW150" s="419">
        <v>4.3838405998456</v>
      </c>
      <c r="BX150" s="417">
        <v>0.99707393040923498</v>
      </c>
      <c r="BY150" s="419">
        <v>1.0010503856617901</v>
      </c>
      <c r="BZ150" s="419">
        <v>0.36966422212225097</v>
      </c>
      <c r="CA150" s="417">
        <v>6.9404682482525297</v>
      </c>
      <c r="CB150" s="419">
        <v>6.8415231908527598</v>
      </c>
      <c r="CC150" s="419">
        <v>1.2084669976164699</v>
      </c>
      <c r="CD150" s="417">
        <v>177.795105778883</v>
      </c>
      <c r="CE150" s="419">
        <v>181.563379344738</v>
      </c>
      <c r="CF150" s="419">
        <v>0.10968507635642299</v>
      </c>
      <c r="CG150" s="417">
        <v>1.30788590119907</v>
      </c>
      <c r="CH150" s="419">
        <v>1.7714189291446401</v>
      </c>
      <c r="CI150" s="419">
        <v>0.78867573625304899</v>
      </c>
      <c r="CJ150" s="420">
        <v>0.66318675671056504</v>
      </c>
      <c r="CK150" s="419">
        <v>1.1629419600973201</v>
      </c>
      <c r="CL150" s="419">
        <v>0.66318675671056504</v>
      </c>
      <c r="CM150" s="417">
        <v>3.3684166658018002</v>
      </c>
      <c r="CN150" s="419">
        <v>5.74054988621518</v>
      </c>
      <c r="CO150" s="419">
        <v>0.110184334817089</v>
      </c>
      <c r="CP150" s="417">
        <v>1112.1006498321001</v>
      </c>
      <c r="CQ150" s="419">
        <v>365.84070800332898</v>
      </c>
      <c r="CR150" s="419">
        <v>0.124603495803544</v>
      </c>
      <c r="CS150" s="417">
        <v>0.31387696016758199</v>
      </c>
      <c r="CT150" s="419">
        <v>0.37545380288754998</v>
      </c>
      <c r="CU150" s="419">
        <v>4.37060356389277E-2</v>
      </c>
      <c r="CV150" s="417">
        <v>0.13479516371612599</v>
      </c>
      <c r="CW150" s="419">
        <v>0.43085794476082701</v>
      </c>
      <c r="CX150" s="419">
        <v>5.7430987638318103E-2</v>
      </c>
      <c r="CY150" s="417">
        <v>2.2483304507783599E-2</v>
      </c>
      <c r="CZ150" s="419">
        <v>7.5661525063127205E-2</v>
      </c>
      <c r="DA150" s="419">
        <v>1.48328726518628E-2</v>
      </c>
      <c r="DB150" s="420">
        <v>5.1227236713264797E-2</v>
      </c>
      <c r="DC150" s="419">
        <v>0.24073598299777099</v>
      </c>
      <c r="DD150" s="419">
        <v>5.1227236713264797E-2</v>
      </c>
      <c r="DE150" s="420">
        <v>0.108537028441501</v>
      </c>
      <c r="DF150" s="419">
        <v>0.34088506087998999</v>
      </c>
      <c r="DG150" s="419">
        <v>0.108537028441501</v>
      </c>
      <c r="DH150" s="420">
        <v>3.0361346888031601E-2</v>
      </c>
      <c r="DI150" s="419">
        <v>0.10094639495593601</v>
      </c>
      <c r="DJ150" s="419">
        <v>3.0361346888031601E-2</v>
      </c>
      <c r="DK150" s="417">
        <v>2162.43871235506</v>
      </c>
      <c r="DL150" s="419">
        <v>2354.3971864742898</v>
      </c>
      <c r="DM150" s="419">
        <v>7.1327272359619706E-2</v>
      </c>
      <c r="DN150" s="417">
        <v>16.138588345942701</v>
      </c>
      <c r="DO150" s="419">
        <v>5.0007789754845202</v>
      </c>
      <c r="DP150" s="419">
        <v>1.0788614031587001E-2</v>
      </c>
      <c r="DQ150" s="417">
        <v>20.955800315644002</v>
      </c>
      <c r="DR150" s="419">
        <v>7.0251674542122204</v>
      </c>
      <c r="DS150" s="419">
        <v>8.2760388336147895E-3</v>
      </c>
      <c r="DT150" s="417">
        <v>1.69923247154112</v>
      </c>
      <c r="DU150" s="419">
        <v>0.78666474958121402</v>
      </c>
      <c r="DV150" s="419">
        <v>6.7203559999957398E-3</v>
      </c>
      <c r="DW150" s="417">
        <v>5.0278836709305299</v>
      </c>
      <c r="DX150" s="419">
        <v>3.1774084056948402</v>
      </c>
      <c r="DY150" s="419">
        <v>0</v>
      </c>
      <c r="DZ150" s="417">
        <v>0.36110816534031298</v>
      </c>
      <c r="EA150" s="419">
        <v>0.730840639671267</v>
      </c>
      <c r="EB150" s="419">
        <v>4.6552942156886698E-2</v>
      </c>
      <c r="EC150" s="417">
        <v>6.5505593506284399</v>
      </c>
      <c r="ED150" s="419">
        <v>2.6848724086307101</v>
      </c>
      <c r="EE150" s="419">
        <v>1.3988608031270699E-2</v>
      </c>
      <c r="EF150" s="417">
        <v>0.26166991600511902</v>
      </c>
      <c r="EG150" s="419">
        <v>0.54709739993989004</v>
      </c>
      <c r="EH150" s="419">
        <v>7.0154779135493298E-2</v>
      </c>
      <c r="EI150" s="417">
        <v>2.10951473201164E-2</v>
      </c>
      <c r="EJ150" s="419">
        <v>7.4290009442463306E-2</v>
      </c>
      <c r="EK150" s="419">
        <v>0</v>
      </c>
      <c r="EL150" s="417">
        <v>0.121184748215588</v>
      </c>
      <c r="EM150" s="419">
        <v>0.35349272031355999</v>
      </c>
      <c r="EN150" s="419">
        <v>3.1311346532574003E-2</v>
      </c>
      <c r="EO150" s="417">
        <v>1.1803937733779701E-2</v>
      </c>
      <c r="EP150" s="419">
        <v>5.3660675565044197E-2</v>
      </c>
      <c r="EQ150" s="419">
        <v>0</v>
      </c>
      <c r="ER150" s="420">
        <v>2.53103549728338E-2</v>
      </c>
      <c r="ES150" s="419">
        <v>0.13339830725239299</v>
      </c>
      <c r="ET150" s="419">
        <v>2.53103549728338E-2</v>
      </c>
      <c r="EU150" s="420">
        <v>8.6843306225800696E-3</v>
      </c>
      <c r="EV150" s="419">
        <v>4.4064643077484797E-2</v>
      </c>
      <c r="EW150" s="419">
        <v>8.6843306225800696E-3</v>
      </c>
      <c r="EX150" s="420">
        <v>0</v>
      </c>
      <c r="EY150" s="419">
        <v>0</v>
      </c>
      <c r="EZ150" s="419">
        <v>0</v>
      </c>
      <c r="FA150" s="420">
        <v>0.01</v>
      </c>
      <c r="FB150" s="419">
        <v>8.99484308132239E-4</v>
      </c>
      <c r="FC150" s="419">
        <v>9.4852904974116192E-3</v>
      </c>
      <c r="FD150" s="420">
        <v>5.28566824576997E-2</v>
      </c>
      <c r="FE150" s="419">
        <v>1.2596793505703101E-3</v>
      </c>
      <c r="FF150" s="419">
        <v>5.28566824576997E-2</v>
      </c>
      <c r="FG150" s="417">
        <v>5.3577017742718898</v>
      </c>
      <c r="FH150" s="419">
        <v>2.62973176748423</v>
      </c>
      <c r="FI150" s="419">
        <v>4.4854591358452302E-2</v>
      </c>
      <c r="FJ150" s="420">
        <v>2.7059763097724902E-2</v>
      </c>
      <c r="FK150" s="419">
        <v>1.3311068356053101E-3</v>
      </c>
      <c r="FL150" s="419">
        <v>2.7059763097724902E-2</v>
      </c>
      <c r="FM150" s="420">
        <v>2.01393954567031E-2</v>
      </c>
      <c r="FN150" s="419">
        <v>7.5814144988364601E-4</v>
      </c>
      <c r="FO150" s="419">
        <v>2.01393954567031E-2</v>
      </c>
      <c r="FP150" s="420">
        <v>0</v>
      </c>
      <c r="FQ150" s="419">
        <v>3.6622415603323501E-4</v>
      </c>
      <c r="FR150" s="419">
        <v>0</v>
      </c>
    </row>
    <row r="151" spans="2:174">
      <c r="B151" s="73" t="s">
        <v>17</v>
      </c>
      <c r="C151" s="73" t="s">
        <v>51</v>
      </c>
      <c r="D151" s="143" t="s">
        <v>406</v>
      </c>
      <c r="E151" s="143">
        <v>49.5</v>
      </c>
      <c r="F151" s="73">
        <v>17.3</v>
      </c>
      <c r="G151" s="397" t="s">
        <v>315</v>
      </c>
      <c r="H151" s="73" t="s">
        <v>13</v>
      </c>
      <c r="I151" s="416" t="s">
        <v>1196</v>
      </c>
      <c r="J151" s="416">
        <v>6</v>
      </c>
      <c r="K151" s="416" t="s">
        <v>1163</v>
      </c>
      <c r="L151" s="416" t="s">
        <v>1160</v>
      </c>
      <c r="M151" s="421" t="s">
        <v>32</v>
      </c>
      <c r="N151" s="73">
        <v>0.14000000000000001</v>
      </c>
      <c r="P151" s="417">
        <v>5.9352778416119003</v>
      </c>
      <c r="Q151" s="418">
        <v>5.8780930844880199</v>
      </c>
      <c r="R151" s="418">
        <v>0.31585898680350799</v>
      </c>
      <c r="S151" s="417">
        <v>8.27429603063079</v>
      </c>
      <c r="T151" s="418">
        <v>17.088925078864101</v>
      </c>
      <c r="U151" s="418">
        <v>4.2988716957498703</v>
      </c>
      <c r="V151" s="417">
        <v>54879.288612352299</v>
      </c>
      <c r="W151" s="418">
        <v>11206.9024608364</v>
      </c>
      <c r="X151" s="418">
        <v>2.0086188510429199</v>
      </c>
      <c r="Y151" s="417">
        <v>432.61403844987598</v>
      </c>
      <c r="Z151" s="418">
        <v>726.14168322623198</v>
      </c>
      <c r="AA151" s="418">
        <v>5.3853192905187601</v>
      </c>
      <c r="AB151" s="417">
        <v>140107.200386032</v>
      </c>
      <c r="AC151" s="419">
        <v>15972.2258631856</v>
      </c>
      <c r="AD151" s="419">
        <v>7.5071948388736498</v>
      </c>
      <c r="AE151" s="417">
        <v>274511.40031608602</v>
      </c>
      <c r="AF151" s="419">
        <v>18196.425666244799</v>
      </c>
      <c r="AG151" s="419">
        <v>1126.73545353493</v>
      </c>
      <c r="AH151" s="417">
        <v>15.656632520189699</v>
      </c>
      <c r="AI151" s="419">
        <v>33.6422927137545</v>
      </c>
      <c r="AJ151" s="419">
        <v>13.0252198780718</v>
      </c>
      <c r="AK151" s="417">
        <v>949.644966979434</v>
      </c>
      <c r="AL151" s="419">
        <v>636.89844603401104</v>
      </c>
      <c r="AM151" s="419">
        <v>208.42625660656299</v>
      </c>
      <c r="AN151" s="420">
        <v>208.31896461017999</v>
      </c>
      <c r="AO151" s="419">
        <v>680.44896339954903</v>
      </c>
      <c r="AP151" s="419">
        <v>208.31896461017999</v>
      </c>
      <c r="AQ151" s="417">
        <v>9939.2392694796599</v>
      </c>
      <c r="AR151" s="419">
        <v>2534.58838335577</v>
      </c>
      <c r="AS151" s="419">
        <v>3.80415116328032</v>
      </c>
      <c r="AT151" s="417">
        <v>46785.445411711102</v>
      </c>
      <c r="AU151" s="419">
        <v>8450.5816140177703</v>
      </c>
      <c r="AV151" s="419">
        <v>242.733054190481</v>
      </c>
      <c r="AW151" s="417">
        <v>3.32414189509625</v>
      </c>
      <c r="AX151" s="419">
        <v>2.7967656503604901</v>
      </c>
      <c r="AY151" s="419">
        <v>1.15205797532303</v>
      </c>
      <c r="AZ151" s="417">
        <v>348.65355622125799</v>
      </c>
      <c r="BA151" s="419">
        <v>129.70031159150901</v>
      </c>
      <c r="BB151" s="419">
        <v>4.0301509741055996</v>
      </c>
      <c r="BC151" s="420">
        <v>1.4231000607161</v>
      </c>
      <c r="BD151" s="419">
        <v>3.3135318871444399</v>
      </c>
      <c r="BE151" s="419">
        <v>1.4231000607161</v>
      </c>
      <c r="BF151" s="420">
        <v>32.250534017374399</v>
      </c>
      <c r="BG151" s="419">
        <v>99.109351647893504</v>
      </c>
      <c r="BH151" s="419">
        <v>32.250534017374399</v>
      </c>
      <c r="BI151" s="417">
        <v>16.066262879095799</v>
      </c>
      <c r="BJ151" s="419">
        <v>15.5950295989384</v>
      </c>
      <c r="BK151" s="419">
        <v>1.2234803035747199</v>
      </c>
      <c r="BL151" s="417">
        <v>3381.8479471502501</v>
      </c>
      <c r="BM151" s="419">
        <v>3687.3678737434302</v>
      </c>
      <c r="BN151" s="419">
        <v>6.5161419893108397</v>
      </c>
      <c r="BO151" s="417">
        <v>3568.5462852166702</v>
      </c>
      <c r="BP151" s="419">
        <v>3521.52287063113</v>
      </c>
      <c r="BQ151" s="419">
        <v>13.592995046912501</v>
      </c>
      <c r="BR151" s="417">
        <v>1.12105126979487</v>
      </c>
      <c r="BS151" s="419">
        <v>2.2777278498728601</v>
      </c>
      <c r="BT151" s="419">
        <v>3.9224403445332602E-2</v>
      </c>
      <c r="BU151" s="420">
        <v>4.3454895139822796</v>
      </c>
      <c r="BV151" s="419">
        <v>14.2910129198502</v>
      </c>
      <c r="BW151" s="419">
        <v>4.3454895139822796</v>
      </c>
      <c r="BX151" s="417">
        <v>0.84791182167303103</v>
      </c>
      <c r="BY151" s="419">
        <v>1.2501216772883901</v>
      </c>
      <c r="BZ151" s="419">
        <v>0.44362017384769598</v>
      </c>
      <c r="CA151" s="417">
        <v>4.9331322250581797</v>
      </c>
      <c r="CB151" s="419">
        <v>5.9201796190221998</v>
      </c>
      <c r="CC151" s="419">
        <v>1.4991198637192</v>
      </c>
      <c r="CD151" s="417">
        <v>160.75364953021699</v>
      </c>
      <c r="CE151" s="419">
        <v>55.4402829130877</v>
      </c>
      <c r="CF151" s="419">
        <v>0.10902597573746101</v>
      </c>
      <c r="CG151" s="417">
        <v>1.3975112875524001</v>
      </c>
      <c r="CH151" s="419">
        <v>3.08708622594233</v>
      </c>
      <c r="CI151" s="419">
        <v>0.98150011700746997</v>
      </c>
      <c r="CJ151" s="420">
        <v>0.60342369451741296</v>
      </c>
      <c r="CK151" s="419">
        <v>2.3961156974969802</v>
      </c>
      <c r="CL151" s="419">
        <v>0.60342369451741296</v>
      </c>
      <c r="CM151" s="417">
        <v>1.2218112355225801</v>
      </c>
      <c r="CN151" s="419">
        <v>1.6819619388379099</v>
      </c>
      <c r="CO151" s="419">
        <v>0.118572600888146</v>
      </c>
      <c r="CP151" s="417">
        <v>1242.88840888411</v>
      </c>
      <c r="CQ151" s="419">
        <v>312.75545198223801</v>
      </c>
      <c r="CR151" s="419">
        <v>0.138856743011884</v>
      </c>
      <c r="CS151" s="417">
        <v>0.45337920634053203</v>
      </c>
      <c r="CT151" s="419">
        <v>0.44375955951089802</v>
      </c>
      <c r="CU151" s="419">
        <v>4.2723062946256003E-2</v>
      </c>
      <c r="CV151" s="417">
        <v>0.114858702458927</v>
      </c>
      <c r="CW151" s="419">
        <v>0.33699048655811598</v>
      </c>
      <c r="CX151" s="419">
        <v>6.65451352241542E-2</v>
      </c>
      <c r="CY151" s="420">
        <v>1.71130820569677E-2</v>
      </c>
      <c r="CZ151" s="419">
        <v>7.11223544398705E-2</v>
      </c>
      <c r="DA151" s="419">
        <v>1.71130820569677E-2</v>
      </c>
      <c r="DB151" s="417">
        <v>9.9092765386571205E-2</v>
      </c>
      <c r="DC151" s="419">
        <v>0.445473833749648</v>
      </c>
      <c r="DD151" s="419">
        <v>9.1541881599447303E-2</v>
      </c>
      <c r="DE151" s="420">
        <v>0.110913795056967</v>
      </c>
      <c r="DF151" s="419">
        <v>0.16036694572712301</v>
      </c>
      <c r="DG151" s="419">
        <v>0.110913795056967</v>
      </c>
      <c r="DH151" s="420">
        <v>4.6059606246730403E-2</v>
      </c>
      <c r="DI151" s="419">
        <v>0.18060614111127099</v>
      </c>
      <c r="DJ151" s="419">
        <v>4.6059606246730403E-2</v>
      </c>
      <c r="DK151" s="417">
        <v>1923.0147899477699</v>
      </c>
      <c r="DL151" s="419">
        <v>971.128512056717</v>
      </c>
      <c r="DM151" s="419">
        <v>0.10418491396287401</v>
      </c>
      <c r="DN151" s="417">
        <v>16.713251309891799</v>
      </c>
      <c r="DO151" s="419">
        <v>3.41022940392868</v>
      </c>
      <c r="DP151" s="419">
        <v>1.37069887727632E-2</v>
      </c>
      <c r="DQ151" s="417">
        <v>21.819352476014</v>
      </c>
      <c r="DR151" s="419">
        <v>5.7074537287250298</v>
      </c>
      <c r="DS151" s="419">
        <v>8.6360089942424303E-3</v>
      </c>
      <c r="DT151" s="417">
        <v>1.93612270956694</v>
      </c>
      <c r="DU151" s="419">
        <v>1.03908764145097</v>
      </c>
      <c r="DV151" s="419">
        <v>0</v>
      </c>
      <c r="DW151" s="417">
        <v>6.1277042008619098</v>
      </c>
      <c r="DX151" s="419">
        <v>5.0136801822723296</v>
      </c>
      <c r="DY151" s="419">
        <v>4.1498309244448597E-2</v>
      </c>
      <c r="DZ151" s="417">
        <v>0.37071817583736699</v>
      </c>
      <c r="EA151" s="419">
        <v>0.74665660716454396</v>
      </c>
      <c r="EB151" s="419">
        <v>6.8104706622844902E-2</v>
      </c>
      <c r="EC151" s="417">
        <v>7.1543457102343604</v>
      </c>
      <c r="ED151" s="419">
        <v>2.74547447124786</v>
      </c>
      <c r="EE151" s="419">
        <v>0</v>
      </c>
      <c r="EF151" s="417">
        <v>0.35324274237554099</v>
      </c>
      <c r="EG151" s="419">
        <v>0.93843185845945298</v>
      </c>
      <c r="EH151" s="419">
        <v>8.7875495029653999E-2</v>
      </c>
      <c r="EI151" s="417">
        <v>4.0832802001752003E-2</v>
      </c>
      <c r="EJ151" s="419">
        <v>8.5454949469978794E-2</v>
      </c>
      <c r="EK151" s="419">
        <v>1.27904333111997E-2</v>
      </c>
      <c r="EL151" s="417">
        <v>6.3295160835437403E-2</v>
      </c>
      <c r="EM151" s="419">
        <v>0.28494920337541801</v>
      </c>
      <c r="EN151" s="419">
        <v>4.7333445987191997E-2</v>
      </c>
      <c r="EO151" s="417">
        <v>0</v>
      </c>
      <c r="EP151" s="419">
        <v>0</v>
      </c>
      <c r="EQ151" s="419">
        <v>0</v>
      </c>
      <c r="ER151" s="417">
        <v>5.1624831249367502E-2</v>
      </c>
      <c r="ES151" s="419">
        <v>0.23232032565361599</v>
      </c>
      <c r="ET151" s="419">
        <v>2.54876975693419E-2</v>
      </c>
      <c r="EU151" s="420">
        <v>9.0381609765514005E-3</v>
      </c>
      <c r="EV151" s="419">
        <v>2.5743010731619202E-4</v>
      </c>
      <c r="EW151" s="419">
        <v>9.0381609765514005E-3</v>
      </c>
      <c r="EX151" s="420">
        <v>5.7749031819270498E-2</v>
      </c>
      <c r="EY151" s="419">
        <v>1.1683285645266101E-3</v>
      </c>
      <c r="EZ151" s="419">
        <v>5.7749031819270498E-2</v>
      </c>
      <c r="FA151" s="420">
        <v>9.9048934299817305E-3</v>
      </c>
      <c r="FB151" s="419">
        <v>2.8123814405236098E-4</v>
      </c>
      <c r="FC151" s="419">
        <v>9.9048934299817305E-3</v>
      </c>
      <c r="FD151" s="420">
        <v>4.1286553510751597E-2</v>
      </c>
      <c r="FE151" s="419">
        <v>2.3416986800545402E-3</v>
      </c>
      <c r="FF151" s="419">
        <v>4.1286553510751597E-2</v>
      </c>
      <c r="FG151" s="417">
        <v>4.3472854785122497</v>
      </c>
      <c r="FH151" s="419">
        <v>2.38940875194025</v>
      </c>
      <c r="FI151" s="419">
        <v>5.3563790270614399E-2</v>
      </c>
      <c r="FJ151" s="420">
        <v>2.9912126747589099E-2</v>
      </c>
      <c r="FK151" s="419">
        <v>1.2565237709937999E-3</v>
      </c>
      <c r="FL151" s="419">
        <v>2.9912126747589099E-2</v>
      </c>
      <c r="FM151" s="420">
        <v>1.25509219709807E-2</v>
      </c>
      <c r="FN151" s="419">
        <v>1.07083539318627E-3</v>
      </c>
      <c r="FO151" s="419">
        <v>1.25509219709807E-2</v>
      </c>
      <c r="FP151" s="420">
        <v>0</v>
      </c>
      <c r="FQ151" s="419">
        <v>9.1336328118162502E-2</v>
      </c>
      <c r="FR151" s="419">
        <v>0</v>
      </c>
    </row>
    <row r="152" spans="2:174">
      <c r="B152" s="73" t="s">
        <v>17</v>
      </c>
      <c r="C152" s="73" t="s">
        <v>51</v>
      </c>
      <c r="D152" s="143" t="s">
        <v>406</v>
      </c>
      <c r="E152" s="143">
        <v>49.5</v>
      </c>
      <c r="F152" s="73">
        <v>17.3</v>
      </c>
      <c r="G152" s="397" t="s">
        <v>315</v>
      </c>
      <c r="H152" s="73" t="s">
        <v>13</v>
      </c>
      <c r="I152" s="416" t="s">
        <v>1196</v>
      </c>
      <c r="J152" s="416">
        <v>6</v>
      </c>
      <c r="K152" s="416" t="s">
        <v>1163</v>
      </c>
      <c r="L152" s="416" t="s">
        <v>1161</v>
      </c>
      <c r="M152" s="421" t="s">
        <v>32</v>
      </c>
      <c r="N152" s="73">
        <v>0.14000000000000001</v>
      </c>
      <c r="P152" s="417">
        <v>9.4839909023339608</v>
      </c>
      <c r="Q152" s="418">
        <v>7.1089855247922404</v>
      </c>
      <c r="R152" s="418">
        <v>0.31585898680350799</v>
      </c>
      <c r="S152" s="417">
        <v>6.1623233670507798</v>
      </c>
      <c r="T152" s="418">
        <v>9.7166029151133806</v>
      </c>
      <c r="U152" s="418">
        <v>4.2988716957498703</v>
      </c>
      <c r="V152" s="417">
        <v>55755.808250586299</v>
      </c>
      <c r="W152" s="418">
        <v>15149.3975097073</v>
      </c>
      <c r="X152" s="418">
        <v>2.0086188510429199</v>
      </c>
      <c r="Y152" s="417">
        <v>1511.5767401872099</v>
      </c>
      <c r="Z152" s="418">
        <v>1124.6807595365201</v>
      </c>
      <c r="AA152" s="418">
        <v>5.3853192905187601</v>
      </c>
      <c r="AB152" s="417">
        <v>136278.21657873699</v>
      </c>
      <c r="AC152" s="419">
        <v>9095.3031196314405</v>
      </c>
      <c r="AD152" s="419">
        <v>7.5071948388736498</v>
      </c>
      <c r="AE152" s="417">
        <v>275885.35336446302</v>
      </c>
      <c r="AF152" s="419">
        <v>21118.645062133801</v>
      </c>
      <c r="AG152" s="419">
        <v>1126.73545353493</v>
      </c>
      <c r="AH152" s="417">
        <v>24.866832245936699</v>
      </c>
      <c r="AI152" s="419">
        <v>37.345500939196199</v>
      </c>
      <c r="AJ152" s="419">
        <v>13.0252198780718</v>
      </c>
      <c r="AK152" s="417">
        <v>778.87117646749505</v>
      </c>
      <c r="AL152" s="419">
        <v>509.36561434047701</v>
      </c>
      <c r="AM152" s="419">
        <v>208.42625660656299</v>
      </c>
      <c r="AN152" s="420">
        <v>208.31896461017999</v>
      </c>
      <c r="AO152" s="419">
        <v>478.05422417421499</v>
      </c>
      <c r="AP152" s="419">
        <v>208.31896461017999</v>
      </c>
      <c r="AQ152" s="417">
        <v>11851.6023841305</v>
      </c>
      <c r="AR152" s="419">
        <v>3416.3106114301299</v>
      </c>
      <c r="AS152" s="419">
        <v>3.80415116328032</v>
      </c>
      <c r="AT152" s="417">
        <v>43031.927396886</v>
      </c>
      <c r="AU152" s="419">
        <v>5589.8376915915696</v>
      </c>
      <c r="AV152" s="419">
        <v>242.733054190481</v>
      </c>
      <c r="AW152" s="417">
        <v>2.4487385336824499</v>
      </c>
      <c r="AX152" s="419">
        <v>2.25851487525907</v>
      </c>
      <c r="AY152" s="419">
        <v>1.15205797532303</v>
      </c>
      <c r="AZ152" s="417">
        <v>497.06575407482001</v>
      </c>
      <c r="BA152" s="419">
        <v>333.88937971133799</v>
      </c>
      <c r="BB152" s="419">
        <v>4.0301509741055996</v>
      </c>
      <c r="BC152" s="420">
        <v>1.4231000607161</v>
      </c>
      <c r="BD152" s="419">
        <v>3.67109563350225</v>
      </c>
      <c r="BE152" s="419">
        <v>1.4231000607161</v>
      </c>
      <c r="BF152" s="420">
        <v>32.250534017374399</v>
      </c>
      <c r="BG152" s="419">
        <v>74.439441836251703</v>
      </c>
      <c r="BH152" s="419">
        <v>32.250534017374399</v>
      </c>
      <c r="BI152" s="417">
        <v>24.227011288621298</v>
      </c>
      <c r="BJ152" s="419">
        <v>6.79150415804944</v>
      </c>
      <c r="BK152" s="419">
        <v>1.2234803035747199</v>
      </c>
      <c r="BL152" s="417">
        <v>7617.7015199142397</v>
      </c>
      <c r="BM152" s="419">
        <v>4257.0774411440498</v>
      </c>
      <c r="BN152" s="419">
        <v>6.5161419893108397</v>
      </c>
      <c r="BO152" s="417">
        <v>7477.2638754684403</v>
      </c>
      <c r="BP152" s="419">
        <v>3591.4290495814798</v>
      </c>
      <c r="BQ152" s="419">
        <v>13.592995046912501</v>
      </c>
      <c r="BR152" s="417">
        <v>4.7877213734534401</v>
      </c>
      <c r="BS152" s="419">
        <v>5.5273521466718902</v>
      </c>
      <c r="BT152" s="419">
        <v>3.9224403445332602E-2</v>
      </c>
      <c r="BU152" s="420">
        <v>4.3454895139822796</v>
      </c>
      <c r="BV152" s="419">
        <v>14.329284804032699</v>
      </c>
      <c r="BW152" s="419">
        <v>4.3454895139822796</v>
      </c>
      <c r="BX152" s="417">
        <v>0.96047493093698399</v>
      </c>
      <c r="BY152" s="419">
        <v>1.3274241249640599</v>
      </c>
      <c r="BZ152" s="419">
        <v>0.44362017384769598</v>
      </c>
      <c r="CA152" s="417">
        <v>6.1133519219645196</v>
      </c>
      <c r="CB152" s="419">
        <v>4.7737455506125999</v>
      </c>
      <c r="CC152" s="419">
        <v>1.4991198637192</v>
      </c>
      <c r="CD152" s="417">
        <v>157.328602866663</v>
      </c>
      <c r="CE152" s="419">
        <v>49.090352398967703</v>
      </c>
      <c r="CF152" s="419">
        <v>0.10902597573746101</v>
      </c>
      <c r="CG152" s="417">
        <v>1.2342944086924801</v>
      </c>
      <c r="CH152" s="419">
        <v>2.2984315523069498</v>
      </c>
      <c r="CI152" s="419">
        <v>0.98150011700746997</v>
      </c>
      <c r="CJ152" s="420">
        <v>0.60342369451741296</v>
      </c>
      <c r="CK152" s="419">
        <v>1.3403713985889201</v>
      </c>
      <c r="CL152" s="419">
        <v>0.60342369451741296</v>
      </c>
      <c r="CM152" s="417">
        <v>1.78945622467342</v>
      </c>
      <c r="CN152" s="419">
        <v>1.3149468800256201</v>
      </c>
      <c r="CO152" s="419">
        <v>0.118572600888146</v>
      </c>
      <c r="CP152" s="417">
        <v>1152.7972746452299</v>
      </c>
      <c r="CQ152" s="419">
        <v>244.10571588580501</v>
      </c>
      <c r="CR152" s="419">
        <v>0.138856743011884</v>
      </c>
      <c r="CS152" s="417">
        <v>0.33743336613794001</v>
      </c>
      <c r="CT152" s="419">
        <v>0.308885263395072</v>
      </c>
      <c r="CU152" s="419">
        <v>4.2723062946256003E-2</v>
      </c>
      <c r="CV152" s="417">
        <v>0.808771938760669</v>
      </c>
      <c r="CW152" s="419">
        <v>1.7343449392530299</v>
      </c>
      <c r="CX152" s="419">
        <v>6.65451352241542E-2</v>
      </c>
      <c r="CY152" s="417">
        <v>0.33442018973460003</v>
      </c>
      <c r="CZ152" s="419">
        <v>0.88968513046402797</v>
      </c>
      <c r="DA152" s="419">
        <v>1.71130820569677E-2</v>
      </c>
      <c r="DB152" s="420">
        <v>9.1541881599447303E-2</v>
      </c>
      <c r="DC152" s="419">
        <v>9.6725232285180902E-4</v>
      </c>
      <c r="DD152" s="419">
        <v>9.1541881599447303E-2</v>
      </c>
      <c r="DE152" s="420">
        <v>0.110913795056967</v>
      </c>
      <c r="DF152" s="419">
        <v>0.197524344132707</v>
      </c>
      <c r="DG152" s="419">
        <v>0.110913795056967</v>
      </c>
      <c r="DH152" s="420">
        <v>4.6059606246730403E-2</v>
      </c>
      <c r="DI152" s="419">
        <v>1.0120770571430101E-3</v>
      </c>
      <c r="DJ152" s="419">
        <v>4.6059606246730403E-2</v>
      </c>
      <c r="DK152" s="417">
        <v>1905.6120133325801</v>
      </c>
      <c r="DL152" s="419">
        <v>517.69897333204699</v>
      </c>
      <c r="DM152" s="419">
        <v>0.10418491396287401</v>
      </c>
      <c r="DN152" s="417">
        <v>15.428077974917599</v>
      </c>
      <c r="DO152" s="419">
        <v>2.7204898169864502</v>
      </c>
      <c r="DP152" s="419">
        <v>1.37069887727632E-2</v>
      </c>
      <c r="DQ152" s="417">
        <v>20.4208859034445</v>
      </c>
      <c r="DR152" s="419">
        <v>3.7544898979177899</v>
      </c>
      <c r="DS152" s="419">
        <v>8.6360089942424303E-3</v>
      </c>
      <c r="DT152" s="417">
        <v>1.8093164497388501</v>
      </c>
      <c r="DU152" s="419">
        <v>0.75279700373778602</v>
      </c>
      <c r="DV152" s="419">
        <v>0</v>
      </c>
      <c r="DW152" s="417">
        <v>5.0364151966369404</v>
      </c>
      <c r="DX152" s="419">
        <v>2.5043266495041601</v>
      </c>
      <c r="DY152" s="419">
        <v>4.1498309244448597E-2</v>
      </c>
      <c r="DZ152" s="417">
        <v>0.46781265540583</v>
      </c>
      <c r="EA152" s="419">
        <v>1.25175843622806</v>
      </c>
      <c r="EB152" s="419">
        <v>6.8104706622844902E-2</v>
      </c>
      <c r="EC152" s="417">
        <v>6.1415734831954998</v>
      </c>
      <c r="ED152" s="419">
        <v>1.9067209401340799</v>
      </c>
      <c r="EE152" s="419">
        <v>0</v>
      </c>
      <c r="EF152" s="417">
        <v>0.22174806876806699</v>
      </c>
      <c r="EG152" s="419">
        <v>0.80112916233574305</v>
      </c>
      <c r="EH152" s="419">
        <v>8.7875495029653999E-2</v>
      </c>
      <c r="EI152" s="417">
        <v>1.03252941087465E-2</v>
      </c>
      <c r="EJ152" s="419">
        <v>5.2519654718914802E-2</v>
      </c>
      <c r="EK152" s="419">
        <v>1.27904333111997E-2</v>
      </c>
      <c r="EL152" s="417">
        <v>3.9354621165980298E-2</v>
      </c>
      <c r="EM152" s="419">
        <v>0.22273695736223301</v>
      </c>
      <c r="EN152" s="419">
        <v>4.7333445987191997E-2</v>
      </c>
      <c r="EO152" s="417">
        <v>1.0485231649554399E-2</v>
      </c>
      <c r="EP152" s="419">
        <v>5.33845660634754E-2</v>
      </c>
      <c r="EQ152" s="419">
        <v>0</v>
      </c>
      <c r="ER152" s="417">
        <v>4.4244825105923702E-2</v>
      </c>
      <c r="ES152" s="419">
        <v>0.18943384510745701</v>
      </c>
      <c r="ET152" s="419">
        <v>2.54876975693419E-2</v>
      </c>
      <c r="EU152" s="420">
        <v>0.01</v>
      </c>
      <c r="EV152" s="419">
        <v>1.6135400169416101E-4</v>
      </c>
      <c r="EW152" s="419">
        <v>9.0381609765514005E-3</v>
      </c>
      <c r="EX152" s="420">
        <v>0.06</v>
      </c>
      <c r="EY152" s="419">
        <v>7.3233005782307803E-4</v>
      </c>
      <c r="EZ152" s="419">
        <v>5.7749031819270498E-2</v>
      </c>
      <c r="FA152" s="420">
        <v>0.01</v>
      </c>
      <c r="FB152" s="419">
        <v>1.8342826601180801E-4</v>
      </c>
      <c r="FC152" s="419">
        <v>9.9048934299817305E-3</v>
      </c>
      <c r="FD152" s="420">
        <v>4.1286553510751597E-2</v>
      </c>
      <c r="FE152" s="419">
        <v>0.26649963981776797</v>
      </c>
      <c r="FF152" s="419">
        <v>4.1286553510751597E-2</v>
      </c>
      <c r="FG152" s="417">
        <v>4.8480893032704602</v>
      </c>
      <c r="FH152" s="419">
        <v>2.8858801305711199</v>
      </c>
      <c r="FI152" s="419">
        <v>5.3563790270614399E-2</v>
      </c>
      <c r="FJ152" s="420">
        <v>2.9912126747589099E-2</v>
      </c>
      <c r="FK152" s="419">
        <v>8.1150202085581401E-4</v>
      </c>
      <c r="FL152" s="419">
        <v>2.9912126747589099E-2</v>
      </c>
      <c r="FM152" s="420">
        <v>1.25509219709807E-2</v>
      </c>
      <c r="FN152" s="419">
        <v>6.1642143088084297E-4</v>
      </c>
      <c r="FO152" s="419">
        <v>1.25509219709807E-2</v>
      </c>
      <c r="FP152" s="420">
        <v>0</v>
      </c>
      <c r="FQ152" s="419">
        <v>0</v>
      </c>
      <c r="FR152" s="419">
        <v>0</v>
      </c>
    </row>
    <row r="153" spans="2:174">
      <c r="B153" s="73" t="s">
        <v>17</v>
      </c>
      <c r="C153" s="73" t="s">
        <v>51</v>
      </c>
      <c r="D153" s="143" t="s">
        <v>406</v>
      </c>
      <c r="E153" s="143">
        <v>49.5</v>
      </c>
      <c r="F153" s="73">
        <v>17.3</v>
      </c>
      <c r="G153" s="397" t="s">
        <v>315</v>
      </c>
      <c r="H153" s="73" t="s">
        <v>13</v>
      </c>
      <c r="I153" s="416" t="s">
        <v>1196</v>
      </c>
      <c r="J153" s="416">
        <v>6</v>
      </c>
      <c r="K153" s="416" t="s">
        <v>1163</v>
      </c>
      <c r="L153" s="416" t="s">
        <v>1161</v>
      </c>
      <c r="M153" s="421" t="s">
        <v>32</v>
      </c>
      <c r="N153" s="73">
        <v>0.14000000000000001</v>
      </c>
      <c r="P153" s="417">
        <v>8.4805023686074001</v>
      </c>
      <c r="Q153" s="418">
        <v>5.9582171403714197</v>
      </c>
      <c r="R153" s="418">
        <v>0.31585898680350799</v>
      </c>
      <c r="S153" s="417">
        <v>6.1277538231612603</v>
      </c>
      <c r="T153" s="418">
        <v>15.1434046942974</v>
      </c>
      <c r="U153" s="418">
        <v>4.2988716957498703</v>
      </c>
      <c r="V153" s="417">
        <v>52907.061581733898</v>
      </c>
      <c r="W153" s="418">
        <v>15200.766195210999</v>
      </c>
      <c r="X153" s="418">
        <v>2.0086188510429199</v>
      </c>
      <c r="Y153" s="417">
        <v>421.98076227141399</v>
      </c>
      <c r="Z153" s="418">
        <v>1205.9318418079299</v>
      </c>
      <c r="AA153" s="418">
        <v>5.3853192905187601</v>
      </c>
      <c r="AB153" s="417">
        <v>134755.98069116601</v>
      </c>
      <c r="AC153" s="419">
        <v>21755.3753494581</v>
      </c>
      <c r="AD153" s="419">
        <v>7.5071948388736498</v>
      </c>
      <c r="AE153" s="417">
        <v>280995.12827743299</v>
      </c>
      <c r="AF153" s="419">
        <v>29257.280756136599</v>
      </c>
      <c r="AG153" s="419">
        <v>1126.73545353493</v>
      </c>
      <c r="AH153" s="417">
        <v>25.410860333678901</v>
      </c>
      <c r="AI153" s="419">
        <v>42.169091860405999</v>
      </c>
      <c r="AJ153" s="419">
        <v>13.0252198780718</v>
      </c>
      <c r="AK153" s="417">
        <v>871.32330048436404</v>
      </c>
      <c r="AL153" s="419">
        <v>561.26791181357396</v>
      </c>
      <c r="AM153" s="419">
        <v>208.42625660656299</v>
      </c>
      <c r="AN153" s="420">
        <v>208.31896461017999</v>
      </c>
      <c r="AO153" s="419">
        <v>639.36851907038204</v>
      </c>
      <c r="AP153" s="419">
        <v>208.31896461017999</v>
      </c>
      <c r="AQ153" s="417">
        <v>15044.630437665801</v>
      </c>
      <c r="AR153" s="419">
        <v>5188.3163680902599</v>
      </c>
      <c r="AS153" s="419">
        <v>3.80415116328032</v>
      </c>
      <c r="AT153" s="417">
        <v>43610.458238159998</v>
      </c>
      <c r="AU153" s="419">
        <v>9547.5573187660902</v>
      </c>
      <c r="AV153" s="419">
        <v>242.733054190481</v>
      </c>
      <c r="AW153" s="417">
        <v>2.98967574562923</v>
      </c>
      <c r="AX153" s="419">
        <v>2.6047134817259701</v>
      </c>
      <c r="AY153" s="419">
        <v>1.15205797532303</v>
      </c>
      <c r="AZ153" s="417">
        <v>396.54894375712098</v>
      </c>
      <c r="BA153" s="419">
        <v>163.304663621473</v>
      </c>
      <c r="BB153" s="419">
        <v>4.0301509741055996</v>
      </c>
      <c r="BC153" s="420">
        <v>1.4231000607161</v>
      </c>
      <c r="BD153" s="419">
        <v>2.8463192585324499</v>
      </c>
      <c r="BE153" s="419">
        <v>1.4231000607161</v>
      </c>
      <c r="BF153" s="420">
        <v>32.250534017374399</v>
      </c>
      <c r="BG153" s="419">
        <v>52.319863388745397</v>
      </c>
      <c r="BH153" s="419">
        <v>32.250534017374399</v>
      </c>
      <c r="BI153" s="417">
        <v>12.8636464525999</v>
      </c>
      <c r="BJ153" s="419">
        <v>15.424717852574</v>
      </c>
      <c r="BK153" s="419">
        <v>1.2234803035747199</v>
      </c>
      <c r="BL153" s="417">
        <v>3159.7625759549601</v>
      </c>
      <c r="BM153" s="419">
        <v>5642.6074703485401</v>
      </c>
      <c r="BN153" s="419">
        <v>6.5161419893108397</v>
      </c>
      <c r="BO153" s="417">
        <v>3402.3797310670502</v>
      </c>
      <c r="BP153" s="419">
        <v>6424.1081872839104</v>
      </c>
      <c r="BQ153" s="419">
        <v>13.592995046912501</v>
      </c>
      <c r="BR153" s="417">
        <v>1.4103233107147799</v>
      </c>
      <c r="BS153" s="419">
        <v>4.1084309563035903</v>
      </c>
      <c r="BT153" s="419">
        <v>3.9224403445332602E-2</v>
      </c>
      <c r="BU153" s="420">
        <v>4.3454895139822796</v>
      </c>
      <c r="BV153" s="419">
        <v>9.5871334701967097</v>
      </c>
      <c r="BW153" s="419">
        <v>4.3454895139822796</v>
      </c>
      <c r="BX153" s="417">
        <v>1.18149050684628</v>
      </c>
      <c r="BY153" s="419">
        <v>1.65312974798811</v>
      </c>
      <c r="BZ153" s="419">
        <v>0.44362017384769598</v>
      </c>
      <c r="CA153" s="417">
        <v>5.4272878164841396</v>
      </c>
      <c r="CB153" s="419">
        <v>5.0785662152071103</v>
      </c>
      <c r="CC153" s="419">
        <v>1.4991198637192</v>
      </c>
      <c r="CD153" s="417">
        <v>197.94662369944601</v>
      </c>
      <c r="CE153" s="419">
        <v>91.332489795308206</v>
      </c>
      <c r="CF153" s="419">
        <v>0.10902597573746101</v>
      </c>
      <c r="CG153" s="417">
        <v>1.05591933129662</v>
      </c>
      <c r="CH153" s="419">
        <v>1.9930457299869799</v>
      </c>
      <c r="CI153" s="419">
        <v>0.98150011700746997</v>
      </c>
      <c r="CJ153" s="420">
        <v>0.60342369451741296</v>
      </c>
      <c r="CK153" s="419">
        <v>1.4451224206639399</v>
      </c>
      <c r="CL153" s="419">
        <v>0.60342369451741296</v>
      </c>
      <c r="CM153" s="417">
        <v>3.0352890487574302</v>
      </c>
      <c r="CN153" s="419">
        <v>2.7738985268002598</v>
      </c>
      <c r="CO153" s="419">
        <v>0.118572600888146</v>
      </c>
      <c r="CP153" s="417">
        <v>1175.99332309482</v>
      </c>
      <c r="CQ153" s="419">
        <v>276.01994575018898</v>
      </c>
      <c r="CR153" s="419">
        <v>0.138856743011884</v>
      </c>
      <c r="CS153" s="417">
        <v>0.32923512753679701</v>
      </c>
      <c r="CT153" s="419">
        <v>0.54655448116246796</v>
      </c>
      <c r="CU153" s="419">
        <v>4.2723062946256003E-2</v>
      </c>
      <c r="CV153" s="417">
        <v>1.20629742343355</v>
      </c>
      <c r="CW153" s="419">
        <v>5.5015776720923304</v>
      </c>
      <c r="CX153" s="419">
        <v>6.65451352241542E-2</v>
      </c>
      <c r="CY153" s="417">
        <v>0.13885375781228601</v>
      </c>
      <c r="CZ153" s="419">
        <v>0.41942723225202799</v>
      </c>
      <c r="DA153" s="419">
        <v>1.71130820569677E-2</v>
      </c>
      <c r="DB153" s="420">
        <v>9.1541881599447303E-2</v>
      </c>
      <c r="DC153" s="419">
        <v>0.30887696517504398</v>
      </c>
      <c r="DD153" s="419">
        <v>9.1541881599447303E-2</v>
      </c>
      <c r="DE153" s="420">
        <v>0.110913795056967</v>
      </c>
      <c r="DF153" s="419">
        <v>0.26603563186296397</v>
      </c>
      <c r="DG153" s="419">
        <v>0.110913795056967</v>
      </c>
      <c r="DH153" s="420">
        <v>4.6059606246730403E-2</v>
      </c>
      <c r="DI153" s="419">
        <v>0.135100962195492</v>
      </c>
      <c r="DJ153" s="419">
        <v>4.6059606246730403E-2</v>
      </c>
      <c r="DK153" s="417">
        <v>2588.0708688240402</v>
      </c>
      <c r="DL153" s="419">
        <v>1314.6245498685801</v>
      </c>
      <c r="DM153" s="419">
        <v>0.10418491396287401</v>
      </c>
      <c r="DN153" s="417">
        <v>16.484701084129</v>
      </c>
      <c r="DO153" s="419">
        <v>3.8121386435425402</v>
      </c>
      <c r="DP153" s="419">
        <v>1.37069887727632E-2</v>
      </c>
      <c r="DQ153" s="417">
        <v>21.802251640443799</v>
      </c>
      <c r="DR153" s="419">
        <v>5.2800943610631501</v>
      </c>
      <c r="DS153" s="419">
        <v>8.6360089942424303E-3</v>
      </c>
      <c r="DT153" s="417">
        <v>1.84935482383635</v>
      </c>
      <c r="DU153" s="419">
        <v>0.86424746098276894</v>
      </c>
      <c r="DV153" s="419">
        <v>0</v>
      </c>
      <c r="DW153" s="417">
        <v>5.6464935034361199</v>
      </c>
      <c r="DX153" s="419">
        <v>3.0097933641014798</v>
      </c>
      <c r="DY153" s="419">
        <v>4.1498309244448597E-2</v>
      </c>
      <c r="DZ153" s="417">
        <v>0.45434835640025201</v>
      </c>
      <c r="EA153" s="419">
        <v>0.78305741027797304</v>
      </c>
      <c r="EB153" s="419">
        <v>6.8104706622844902E-2</v>
      </c>
      <c r="EC153" s="417">
        <v>6.4777881416010503</v>
      </c>
      <c r="ED153" s="419">
        <v>2.5245264893071599</v>
      </c>
      <c r="EE153" s="419">
        <v>0</v>
      </c>
      <c r="EF153" s="417">
        <v>0.246399184541544</v>
      </c>
      <c r="EG153" s="419">
        <v>0.71770659399611503</v>
      </c>
      <c r="EH153" s="419">
        <v>8.7875495029653999E-2</v>
      </c>
      <c r="EI153" s="417">
        <v>2.8441257643045899E-2</v>
      </c>
      <c r="EJ153" s="419">
        <v>9.1471909615473801E-2</v>
      </c>
      <c r="EK153" s="419">
        <v>1.27904333111997E-2</v>
      </c>
      <c r="EL153" s="417">
        <v>7.2672559465988995E-2</v>
      </c>
      <c r="EM153" s="419">
        <v>0.294749180983918</v>
      </c>
      <c r="EN153" s="419">
        <v>4.7333445987191997E-2</v>
      </c>
      <c r="EO153" s="417">
        <v>1.04647463847955E-2</v>
      </c>
      <c r="EP153" s="419">
        <v>5.1523312383244597E-2</v>
      </c>
      <c r="EQ153" s="419">
        <v>0</v>
      </c>
      <c r="ER153" s="417">
        <v>3.0464436525424299E-2</v>
      </c>
      <c r="ES153" s="419">
        <v>0.201142088538005</v>
      </c>
      <c r="ET153" s="419">
        <v>2.54876975693419E-2</v>
      </c>
      <c r="EU153" s="420">
        <v>0.01</v>
      </c>
      <c r="EV153" s="419">
        <v>2.21192962303966E-4</v>
      </c>
      <c r="EW153" s="419">
        <v>9.0381609765514005E-3</v>
      </c>
      <c r="EX153" s="420">
        <v>0.06</v>
      </c>
      <c r="EY153" s="419">
        <v>9.5673590330893593E-2</v>
      </c>
      <c r="EZ153" s="419">
        <v>5.7749031819270498E-2</v>
      </c>
      <c r="FA153" s="420">
        <v>0.01</v>
      </c>
      <c r="FB153" s="419">
        <v>4.5559171748461802E-2</v>
      </c>
      <c r="FC153" s="419">
        <v>9.9048934299817305E-3</v>
      </c>
      <c r="FD153" s="420">
        <v>4.1286553510751597E-2</v>
      </c>
      <c r="FE153" s="419">
        <v>1.84053836054303E-3</v>
      </c>
      <c r="FF153" s="419">
        <v>4.1286553510751597E-2</v>
      </c>
      <c r="FG153" s="417">
        <v>4.9100902944010496</v>
      </c>
      <c r="FH153" s="419">
        <v>2.5099368475648198</v>
      </c>
      <c r="FI153" s="419">
        <v>5.3563790270614399E-2</v>
      </c>
      <c r="FJ153" s="420">
        <v>2.9912126747589099E-2</v>
      </c>
      <c r="FK153" s="419">
        <v>2.86665468060513E-2</v>
      </c>
      <c r="FL153" s="419">
        <v>2.9912126747589099E-2</v>
      </c>
      <c r="FM153" s="420">
        <v>1.25509219709807E-2</v>
      </c>
      <c r="FN153" s="419">
        <v>3.9548957379102502E-2</v>
      </c>
      <c r="FO153" s="419">
        <v>1.25509219709807E-2</v>
      </c>
      <c r="FP153" s="417">
        <v>9.0760274541666491E-3</v>
      </c>
      <c r="FQ153" s="419">
        <v>0.108633246336543</v>
      </c>
      <c r="FR153" s="419">
        <v>0</v>
      </c>
    </row>
    <row r="154" spans="2:174">
      <c r="B154" s="73" t="s">
        <v>17</v>
      </c>
      <c r="C154" s="73" t="s">
        <v>51</v>
      </c>
      <c r="D154" s="143" t="s">
        <v>406</v>
      </c>
      <c r="E154" s="143">
        <v>49.5</v>
      </c>
      <c r="F154" s="73">
        <v>17.3</v>
      </c>
      <c r="G154" s="397" t="s">
        <v>315</v>
      </c>
      <c r="H154" s="73" t="s">
        <v>13</v>
      </c>
      <c r="I154" s="416" t="s">
        <v>1196</v>
      </c>
      <c r="J154" s="416">
        <v>6</v>
      </c>
      <c r="K154" s="416" t="s">
        <v>1163</v>
      </c>
      <c r="L154" s="416" t="s">
        <v>1160</v>
      </c>
      <c r="M154" s="416" t="s">
        <v>12</v>
      </c>
      <c r="N154" s="73">
        <v>0.14000000000000001</v>
      </c>
      <c r="P154" s="417">
        <v>8.9657253369163303</v>
      </c>
      <c r="Q154" s="418">
        <v>6.0762997915313601</v>
      </c>
      <c r="R154" s="418">
        <v>0.31585898680350799</v>
      </c>
      <c r="S154" s="417">
        <v>5.7293909615032401</v>
      </c>
      <c r="T154" s="418">
        <v>13.9121486191173</v>
      </c>
      <c r="U154" s="418">
        <v>4.2988716957498703</v>
      </c>
      <c r="V154" s="417">
        <v>53069.084514614602</v>
      </c>
      <c r="W154" s="418">
        <v>10199.3897865531</v>
      </c>
      <c r="X154" s="418">
        <v>2.0086188510429199</v>
      </c>
      <c r="Y154" s="417">
        <v>133.84441593375601</v>
      </c>
      <c r="Z154" s="418">
        <v>154.329642389632</v>
      </c>
      <c r="AA154" s="418">
        <v>5.3853192905187601</v>
      </c>
      <c r="AB154" s="417">
        <v>136680.33328335799</v>
      </c>
      <c r="AC154" s="419">
        <v>21290.907219410499</v>
      </c>
      <c r="AD154" s="419">
        <v>7.5071948388736498</v>
      </c>
      <c r="AE154" s="417">
        <v>281998.29291336797</v>
      </c>
      <c r="AF154" s="419">
        <v>22380.5140478541</v>
      </c>
      <c r="AG154" s="419">
        <v>1126.73545353493</v>
      </c>
      <c r="AH154" s="417">
        <v>14.591941291111899</v>
      </c>
      <c r="AI154" s="419">
        <v>40.757350127565999</v>
      </c>
      <c r="AJ154" s="419">
        <v>13.0252198780718</v>
      </c>
      <c r="AK154" s="417">
        <v>851.58857168341899</v>
      </c>
      <c r="AL154" s="419">
        <v>408.307202618931</v>
      </c>
      <c r="AM154" s="419">
        <v>208.42625660656299</v>
      </c>
      <c r="AN154" s="420">
        <v>208.31896461017999</v>
      </c>
      <c r="AO154" s="419">
        <v>476.980658838473</v>
      </c>
      <c r="AP154" s="419">
        <v>208.31896461017999</v>
      </c>
      <c r="AQ154" s="417">
        <v>14931.8727746977</v>
      </c>
      <c r="AR154" s="419">
        <v>6392.6286819029701</v>
      </c>
      <c r="AS154" s="419">
        <v>3.80415116328032</v>
      </c>
      <c r="AT154" s="417">
        <v>44108.766160179002</v>
      </c>
      <c r="AU154" s="419">
        <v>5557.65755370447</v>
      </c>
      <c r="AV154" s="419">
        <v>242.733054190481</v>
      </c>
      <c r="AW154" s="417">
        <v>2.8711011258760899</v>
      </c>
      <c r="AX154" s="419">
        <v>2.7766334101047199</v>
      </c>
      <c r="AY154" s="419">
        <v>1.15205797532303</v>
      </c>
      <c r="AZ154" s="417">
        <v>350.57611022408599</v>
      </c>
      <c r="BA154" s="419">
        <v>103.045460330276</v>
      </c>
      <c r="BB154" s="419">
        <v>4.0301509741055996</v>
      </c>
      <c r="BC154" s="420">
        <v>1.4231000607161</v>
      </c>
      <c r="BD154" s="419">
        <v>2.8687629819280098</v>
      </c>
      <c r="BE154" s="419">
        <v>1.4231000607161</v>
      </c>
      <c r="BF154" s="420">
        <v>32.250534017374399</v>
      </c>
      <c r="BG154" s="419">
        <v>66.184519263400304</v>
      </c>
      <c r="BH154" s="419">
        <v>32.250534017374399</v>
      </c>
      <c r="BI154" s="417">
        <v>9.01574819400739</v>
      </c>
      <c r="BJ154" s="419">
        <v>8.0064510225417092</v>
      </c>
      <c r="BK154" s="419">
        <v>1.2234803035747199</v>
      </c>
      <c r="BL154" s="417">
        <v>1732.6275532963</v>
      </c>
      <c r="BM154" s="419">
        <v>912.378796462482</v>
      </c>
      <c r="BN154" s="419">
        <v>6.5161419893108397</v>
      </c>
      <c r="BO154" s="417">
        <v>1812.4055863158601</v>
      </c>
      <c r="BP154" s="419">
        <v>1483.7918596414499</v>
      </c>
      <c r="BQ154" s="419">
        <v>13.592995046912501</v>
      </c>
      <c r="BR154" s="417">
        <v>0.42343272715339197</v>
      </c>
      <c r="BS154" s="419">
        <v>0.59444293392937098</v>
      </c>
      <c r="BT154" s="419">
        <v>3.9224403445332602E-2</v>
      </c>
      <c r="BU154" s="420">
        <v>4.3454895139822796</v>
      </c>
      <c r="BV154" s="419">
        <v>10.0013926802964</v>
      </c>
      <c r="BW154" s="419">
        <v>4.3454895139822796</v>
      </c>
      <c r="BX154" s="417">
        <v>1.06549320291264</v>
      </c>
      <c r="BY154" s="419">
        <v>1.5565935778590401</v>
      </c>
      <c r="BZ154" s="419">
        <v>0.44362017384769598</v>
      </c>
      <c r="CA154" s="417">
        <v>5.2226711945554003</v>
      </c>
      <c r="CB154" s="419">
        <v>5.14263583243185</v>
      </c>
      <c r="CC154" s="419">
        <v>1.4991198637192</v>
      </c>
      <c r="CD154" s="417">
        <v>190.109422281002</v>
      </c>
      <c r="CE154" s="419">
        <v>96.595337793850803</v>
      </c>
      <c r="CF154" s="419">
        <v>0.10902597573746101</v>
      </c>
      <c r="CG154" s="417">
        <v>1.6020811999603799</v>
      </c>
      <c r="CH154" s="419">
        <v>2.3572211223603601</v>
      </c>
      <c r="CI154" s="419">
        <v>0.98150011700746997</v>
      </c>
      <c r="CJ154" s="420">
        <v>0.60342369451741296</v>
      </c>
      <c r="CK154" s="419">
        <v>1.26674445096924</v>
      </c>
      <c r="CL154" s="419">
        <v>0.60342369451741296</v>
      </c>
      <c r="CM154" s="417">
        <v>2.8981020768241899</v>
      </c>
      <c r="CN154" s="419">
        <v>2.5086514814408698</v>
      </c>
      <c r="CO154" s="419">
        <v>0.118572600888146</v>
      </c>
      <c r="CP154" s="417">
        <v>1159.1187881993999</v>
      </c>
      <c r="CQ154" s="419">
        <v>246.43738533272099</v>
      </c>
      <c r="CR154" s="419">
        <v>0.138856743011884</v>
      </c>
      <c r="CS154" s="417">
        <v>0.42783569837839402</v>
      </c>
      <c r="CT154" s="419">
        <v>0.98817212310886404</v>
      </c>
      <c r="CU154" s="419">
        <v>4.2723062946256003E-2</v>
      </c>
      <c r="CV154" s="417">
        <v>1.45515511803723</v>
      </c>
      <c r="CW154" s="419">
        <v>7.9592648440835898</v>
      </c>
      <c r="CX154" s="419">
        <v>6.65451352241542E-2</v>
      </c>
      <c r="CY154" s="417">
        <v>7.1763295448935394E-2</v>
      </c>
      <c r="CZ154" s="419">
        <v>0.295864659774076</v>
      </c>
      <c r="DA154" s="419">
        <v>1.71130820569677E-2</v>
      </c>
      <c r="DB154" s="420">
        <v>9.1541881599447303E-2</v>
      </c>
      <c r="DC154" s="419">
        <v>0.20758228300503101</v>
      </c>
      <c r="DD154" s="419">
        <v>9.1541881599447303E-2</v>
      </c>
      <c r="DE154" s="420">
        <v>0.110913795056967</v>
      </c>
      <c r="DF154" s="419">
        <v>0.22239238078842299</v>
      </c>
      <c r="DG154" s="419">
        <v>0.110913795056967</v>
      </c>
      <c r="DH154" s="420">
        <v>4.6059606246730403E-2</v>
      </c>
      <c r="DI154" s="419">
        <v>0.125481184257419</v>
      </c>
      <c r="DJ154" s="419">
        <v>4.6059606246730403E-2</v>
      </c>
      <c r="DK154" s="417">
        <v>2444.83079487847</v>
      </c>
      <c r="DL154" s="419">
        <v>1353.6391341168701</v>
      </c>
      <c r="DM154" s="419">
        <v>0.10418491396287401</v>
      </c>
      <c r="DN154" s="417">
        <v>15.880347505008199</v>
      </c>
      <c r="DO154" s="419">
        <v>3.4684219920257</v>
      </c>
      <c r="DP154" s="419">
        <v>1.37069887727632E-2</v>
      </c>
      <c r="DQ154" s="417">
        <v>20.812650707245599</v>
      </c>
      <c r="DR154" s="419">
        <v>6.9746288136706198</v>
      </c>
      <c r="DS154" s="419">
        <v>8.6360089942424303E-3</v>
      </c>
      <c r="DT154" s="417">
        <v>1.73523368819767</v>
      </c>
      <c r="DU154" s="419">
        <v>0.64971865317685895</v>
      </c>
      <c r="DV154" s="419">
        <v>0</v>
      </c>
      <c r="DW154" s="417">
        <v>5.0079622634432104</v>
      </c>
      <c r="DX154" s="419">
        <v>3.1900178617105501</v>
      </c>
      <c r="DY154" s="419">
        <v>4.1498309244448597E-2</v>
      </c>
      <c r="DZ154" s="417">
        <v>0.433977501812082</v>
      </c>
      <c r="EA154" s="419">
        <v>0.90334320435111704</v>
      </c>
      <c r="EB154" s="419">
        <v>6.8104706622844902E-2</v>
      </c>
      <c r="EC154" s="417">
        <v>7.0486657108812496</v>
      </c>
      <c r="ED154" s="419">
        <v>2.0763120097246102</v>
      </c>
      <c r="EE154" s="419">
        <v>0</v>
      </c>
      <c r="EF154" s="417">
        <v>0.20986958092944899</v>
      </c>
      <c r="EG154" s="419">
        <v>0.57593463059579797</v>
      </c>
      <c r="EH154" s="419">
        <v>8.7875495029653999E-2</v>
      </c>
      <c r="EI154" s="417">
        <v>2.40793214144981E-2</v>
      </c>
      <c r="EJ154" s="419">
        <v>8.5465005709486203E-2</v>
      </c>
      <c r="EK154" s="419">
        <v>1.27904333111997E-2</v>
      </c>
      <c r="EL154" s="417">
        <v>8.7030160898509207E-2</v>
      </c>
      <c r="EM154" s="419">
        <v>0.32643763898294298</v>
      </c>
      <c r="EN154" s="419">
        <v>4.7333445987191997E-2</v>
      </c>
      <c r="EO154" s="417">
        <v>1.7424959029521299E-2</v>
      </c>
      <c r="EP154" s="419">
        <v>6.6548250559361602E-2</v>
      </c>
      <c r="EQ154" s="419">
        <v>0</v>
      </c>
      <c r="ER154" s="417">
        <v>3.9471509473137899E-2</v>
      </c>
      <c r="ES154" s="419">
        <v>0.168436672125376</v>
      </c>
      <c r="ET154" s="419">
        <v>2.54876975693419E-2</v>
      </c>
      <c r="EU154" s="420">
        <v>0.01</v>
      </c>
      <c r="EV154" s="419">
        <v>2.2760705123318001E-2</v>
      </c>
      <c r="EW154" s="419">
        <v>9.0381609765514005E-3</v>
      </c>
      <c r="EX154" s="420">
        <v>0.06</v>
      </c>
      <c r="EY154" s="419">
        <v>9.8386427687557204E-2</v>
      </c>
      <c r="EZ154" s="419">
        <v>5.7749031819270498E-2</v>
      </c>
      <c r="FA154" s="420">
        <v>0.01</v>
      </c>
      <c r="FB154" s="419">
        <v>2.57596554862385E-2</v>
      </c>
      <c r="FC154" s="419">
        <v>9.9048934299817305E-3</v>
      </c>
      <c r="FD154" s="420">
        <v>4.1286553510751597E-2</v>
      </c>
      <c r="FE154" s="419">
        <v>1.49658780663871E-3</v>
      </c>
      <c r="FF154" s="419">
        <v>4.1286553510751597E-2</v>
      </c>
      <c r="FG154" s="417">
        <v>5.0383486430120499</v>
      </c>
      <c r="FH154" s="419">
        <v>2.58252337647713</v>
      </c>
      <c r="FI154" s="419">
        <v>5.3563790270614399E-2</v>
      </c>
      <c r="FJ154" s="420">
        <v>2.9912126747589099E-2</v>
      </c>
      <c r="FK154" s="419">
        <v>9.2287815190076297E-2</v>
      </c>
      <c r="FL154" s="419">
        <v>2.9912126747589099E-2</v>
      </c>
      <c r="FM154" s="420">
        <v>1.25509219709807E-2</v>
      </c>
      <c r="FN154" s="419">
        <v>0.130415289580912</v>
      </c>
      <c r="FO154" s="419">
        <v>1.25509219709807E-2</v>
      </c>
      <c r="FP154" s="417">
        <v>8.9878783109270197E-3</v>
      </c>
      <c r="FQ154" s="419">
        <v>5.69008040620579E-2</v>
      </c>
      <c r="FR154" s="419">
        <v>0</v>
      </c>
    </row>
    <row r="155" spans="2:174">
      <c r="B155" s="73" t="s">
        <v>17</v>
      </c>
      <c r="C155" s="73" t="s">
        <v>51</v>
      </c>
      <c r="D155" s="143" t="s">
        <v>406</v>
      </c>
      <c r="E155" s="143">
        <v>49.5</v>
      </c>
      <c r="F155" s="73">
        <v>17.3</v>
      </c>
      <c r="G155" s="397" t="s">
        <v>315</v>
      </c>
      <c r="H155" s="73" t="s">
        <v>13</v>
      </c>
      <c r="I155" s="416" t="s">
        <v>1197</v>
      </c>
      <c r="J155" s="416">
        <v>7</v>
      </c>
      <c r="K155" s="416" t="s">
        <v>1159</v>
      </c>
      <c r="L155" s="416" t="s">
        <v>1160</v>
      </c>
      <c r="M155" s="421" t="s">
        <v>32</v>
      </c>
      <c r="N155" s="73">
        <v>0.14000000000000001</v>
      </c>
      <c r="P155" s="417">
        <v>5.7466085897593597</v>
      </c>
      <c r="Q155" s="418">
        <v>4.4660880520358104</v>
      </c>
      <c r="R155" s="418">
        <v>3.5519469230707799</v>
      </c>
      <c r="S155" s="420">
        <v>36.396414178353098</v>
      </c>
      <c r="T155" s="418">
        <v>14.1287990719749</v>
      </c>
      <c r="U155" s="418">
        <v>36.396414178353098</v>
      </c>
      <c r="V155" s="417">
        <v>56906.8200973942</v>
      </c>
      <c r="W155" s="418">
        <v>9156.9306685221909</v>
      </c>
      <c r="X155" s="418">
        <v>30.688944179641499</v>
      </c>
      <c r="Y155" s="417">
        <v>910.03780044820496</v>
      </c>
      <c r="Z155" s="418">
        <v>559.42168170886998</v>
      </c>
      <c r="AA155" s="418">
        <v>79.683928929228699</v>
      </c>
      <c r="AB155" s="417">
        <v>135041.18790288299</v>
      </c>
      <c r="AC155" s="419">
        <v>24304.189878702498</v>
      </c>
      <c r="AD155" s="419">
        <v>68.545888844147498</v>
      </c>
      <c r="AE155" s="417">
        <v>281560.41391910199</v>
      </c>
      <c r="AF155" s="419">
        <v>24003.654209501401</v>
      </c>
      <c r="AG155" s="419">
        <v>11942.667363446</v>
      </c>
      <c r="AH155" s="420">
        <v>156.598115011423</v>
      </c>
      <c r="AI155" s="419">
        <v>50.348141646378899</v>
      </c>
      <c r="AJ155" s="419">
        <v>156.598115011423</v>
      </c>
      <c r="AK155" s="420">
        <v>4324.5246814272396</v>
      </c>
      <c r="AL155" s="419">
        <v>354.36577934656799</v>
      </c>
      <c r="AM155" s="419">
        <v>4324.5246814272396</v>
      </c>
      <c r="AN155" s="417">
        <v>9104.3799895440698</v>
      </c>
      <c r="AO155" s="419">
        <v>8368.3617298936406</v>
      </c>
      <c r="AP155" s="419">
        <v>6650.9893781032397</v>
      </c>
      <c r="AQ155" s="417">
        <v>17913.571311637501</v>
      </c>
      <c r="AR155" s="419">
        <v>12394.9991700541</v>
      </c>
      <c r="AS155" s="419">
        <v>56.517778636585497</v>
      </c>
      <c r="AT155" s="417">
        <v>40920.303009730596</v>
      </c>
      <c r="AU155" s="419">
        <v>7113.9442497958398</v>
      </c>
      <c r="AV155" s="419">
        <v>3087.8111218059698</v>
      </c>
      <c r="AW155" s="420">
        <v>9.56122057393668</v>
      </c>
      <c r="AX155" s="419">
        <v>2.9248278367757998</v>
      </c>
      <c r="AY155" s="419">
        <v>9.56122057393668</v>
      </c>
      <c r="AZ155" s="417">
        <v>352.27808756596397</v>
      </c>
      <c r="BA155" s="419">
        <v>78.612680259635397</v>
      </c>
      <c r="BB155" s="419">
        <v>91.4655348167677</v>
      </c>
      <c r="BC155" s="420">
        <v>32.300346184411801</v>
      </c>
      <c r="BD155" s="419">
        <v>2.5473458064860099</v>
      </c>
      <c r="BE155" s="419">
        <v>32.300346184411801</v>
      </c>
      <c r="BF155" s="420">
        <v>1207.1970412814201</v>
      </c>
      <c r="BG155" s="419">
        <v>56.491806209918501</v>
      </c>
      <c r="BH155" s="419">
        <v>1207.1970412814201</v>
      </c>
      <c r="BI155" s="417">
        <v>28.706820496048199</v>
      </c>
      <c r="BJ155" s="419">
        <v>35.192467449739603</v>
      </c>
      <c r="BK155" s="419">
        <v>13.539723048986099</v>
      </c>
      <c r="BL155" s="417">
        <v>5264.1113458824302</v>
      </c>
      <c r="BM155" s="419">
        <v>3028.8500115148399</v>
      </c>
      <c r="BN155" s="419">
        <v>121.74362312292</v>
      </c>
      <c r="BO155" s="417">
        <v>5419.36534263048</v>
      </c>
      <c r="BP155" s="419">
        <v>3045.0259350910301</v>
      </c>
      <c r="BQ155" s="419">
        <v>253.640212678995</v>
      </c>
      <c r="BR155" s="417">
        <v>3.03319418680951</v>
      </c>
      <c r="BS155" s="419">
        <v>2.7334269298787599</v>
      </c>
      <c r="BT155" s="419">
        <v>0.68211786937403596</v>
      </c>
      <c r="BU155" s="417">
        <v>4.9868384667538503</v>
      </c>
      <c r="BV155" s="419">
        <v>26.9291023270446</v>
      </c>
      <c r="BW155" s="419">
        <v>0</v>
      </c>
      <c r="BX155" s="420">
        <v>12.1878975781015</v>
      </c>
      <c r="BY155" s="419">
        <v>2.8922662721083201</v>
      </c>
      <c r="BZ155" s="419">
        <v>12.1878975781015</v>
      </c>
      <c r="CA155" s="420">
        <v>39.529789726118302</v>
      </c>
      <c r="CB155" s="419">
        <v>6.4856850801793797</v>
      </c>
      <c r="CC155" s="419">
        <v>39.529789726118302</v>
      </c>
      <c r="CD155" s="417">
        <v>191.40073493135199</v>
      </c>
      <c r="CE155" s="419">
        <v>165.12466700737701</v>
      </c>
      <c r="CF155" s="419">
        <v>1.5097733644342299</v>
      </c>
      <c r="CG155" s="420">
        <v>18.198317350418399</v>
      </c>
      <c r="CH155" s="419">
        <v>2.88804610257304</v>
      </c>
      <c r="CI155" s="419">
        <v>18.198317350418399</v>
      </c>
      <c r="CJ155" s="420">
        <v>14.2391653970669</v>
      </c>
      <c r="CK155" s="419">
        <v>1.78263783156055</v>
      </c>
      <c r="CL155" s="419">
        <v>14.2391653970669</v>
      </c>
      <c r="CM155" s="417">
        <v>3.0764120542742801</v>
      </c>
      <c r="CN155" s="419">
        <v>2.4772025513159099</v>
      </c>
      <c r="CO155" s="419">
        <v>1.5147303477353999</v>
      </c>
      <c r="CP155" s="417">
        <v>1142.0327425774101</v>
      </c>
      <c r="CQ155" s="419">
        <v>235.09114101887999</v>
      </c>
      <c r="CR155" s="419">
        <v>1.2634923891949501</v>
      </c>
      <c r="CS155" s="417">
        <v>0.45901001934640201</v>
      </c>
      <c r="CT155" s="419">
        <v>0.57231752534220404</v>
      </c>
      <c r="CU155" s="419">
        <v>0.26983741447286402</v>
      </c>
      <c r="CV155" s="417">
        <v>0.45379953451878702</v>
      </c>
      <c r="CW155" s="419">
        <v>1.1675138098261599</v>
      </c>
      <c r="CX155" s="419">
        <v>0</v>
      </c>
      <c r="CY155" s="417">
        <v>0.20415831014922201</v>
      </c>
      <c r="CZ155" s="419">
        <v>0.89309667601211196</v>
      </c>
      <c r="DA155" s="419">
        <v>3.5207148196423198E-2</v>
      </c>
      <c r="DB155" s="420">
        <v>3.2441793404890902</v>
      </c>
      <c r="DC155" s="419">
        <v>0.36162704865260697</v>
      </c>
      <c r="DD155" s="419">
        <v>3.2441793404890902</v>
      </c>
      <c r="DE155" s="420">
        <v>0.86537495217526195</v>
      </c>
      <c r="DF155" s="419">
        <v>0.39371581578521597</v>
      </c>
      <c r="DG155" s="419">
        <v>0.86537495217526195</v>
      </c>
      <c r="DH155" s="420">
        <v>0.526687502179777</v>
      </c>
      <c r="DI155" s="419">
        <v>5.2429925056406102E-3</v>
      </c>
      <c r="DJ155" s="419">
        <v>0.526687502179777</v>
      </c>
      <c r="DK155" s="417">
        <v>2447.5980064773298</v>
      </c>
      <c r="DL155" s="419">
        <v>3014.4975468614398</v>
      </c>
      <c r="DM155" s="419">
        <v>0.85587445038902099</v>
      </c>
      <c r="DN155" s="417">
        <v>15.2881397966427</v>
      </c>
      <c r="DO155" s="419">
        <v>4.7750187593450297</v>
      </c>
      <c r="DP155" s="419">
        <v>0.107951534385628</v>
      </c>
      <c r="DQ155" s="417">
        <v>21.0612521275518</v>
      </c>
      <c r="DR155" s="419">
        <v>5.9844595007205204</v>
      </c>
      <c r="DS155" s="419">
        <v>0.141217549389618</v>
      </c>
      <c r="DT155" s="417">
        <v>1.91076685240703</v>
      </c>
      <c r="DU155" s="419">
        <v>1.00746037752022</v>
      </c>
      <c r="DV155" s="419">
        <v>0.15268830737178701</v>
      </c>
      <c r="DW155" s="417">
        <v>4.6822032332099699</v>
      </c>
      <c r="DX155" s="419">
        <v>2.73200668073485</v>
      </c>
      <c r="DY155" s="419">
        <v>0.41035400020921903</v>
      </c>
      <c r="DZ155" s="417">
        <v>2.0606981631742101</v>
      </c>
      <c r="EA155" s="419">
        <v>9.7307645767710902</v>
      </c>
      <c r="EB155" s="419">
        <v>0.60223307478740395</v>
      </c>
      <c r="EC155" s="417">
        <v>5.9451069389320201</v>
      </c>
      <c r="ED155" s="419">
        <v>1.99954678663816</v>
      </c>
      <c r="EE155" s="419">
        <v>0</v>
      </c>
      <c r="EF155" s="420">
        <v>2.4330142180744101</v>
      </c>
      <c r="EG155" s="419">
        <v>1.1087732447868901</v>
      </c>
      <c r="EH155" s="419">
        <v>2.4330142180744101</v>
      </c>
      <c r="EI155" s="417">
        <v>2.0387898659628399E-2</v>
      </c>
      <c r="EJ155" s="419">
        <v>6.5927990030581404E-2</v>
      </c>
      <c r="EK155" s="419">
        <v>0</v>
      </c>
      <c r="EL155" s="420">
        <v>0.79747023495130798</v>
      </c>
      <c r="EM155" s="419">
        <v>0.43852659999879001</v>
      </c>
      <c r="EN155" s="419">
        <v>0.79747023495130798</v>
      </c>
      <c r="EO155" s="420">
        <v>0.214561668925665</v>
      </c>
      <c r="EP155" s="419">
        <v>0.110375822714083</v>
      </c>
      <c r="EQ155" s="419">
        <v>0.214561668925665</v>
      </c>
      <c r="ER155" s="420">
        <v>0.29690402095825702</v>
      </c>
      <c r="ES155" s="419">
        <v>0.99946561926156496</v>
      </c>
      <c r="ET155" s="419">
        <v>0.29690402095825702</v>
      </c>
      <c r="EU155" s="420">
        <v>0.307673526525371</v>
      </c>
      <c r="EV155" s="419">
        <v>3.6968843845299197E-4</v>
      </c>
      <c r="EW155" s="419">
        <v>0.307673526525371</v>
      </c>
      <c r="EX155" s="420">
        <v>0</v>
      </c>
      <c r="EY155" s="419">
        <v>3.3574814119089499E-3</v>
      </c>
      <c r="EZ155" s="419">
        <v>0</v>
      </c>
      <c r="FA155" s="420">
        <v>0.33625119955373101</v>
      </c>
      <c r="FB155" s="419">
        <v>4.0404300881220301E-4</v>
      </c>
      <c r="FC155" s="419">
        <v>0.33625119955373101</v>
      </c>
      <c r="FD155" s="420">
        <v>0.99930880682268497</v>
      </c>
      <c r="FE155" s="419">
        <v>0.293812688978277</v>
      </c>
      <c r="FF155" s="419">
        <v>0.99930880682268497</v>
      </c>
      <c r="FG155" s="417">
        <v>6.89262692520008</v>
      </c>
      <c r="FH155" s="419">
        <v>3.9741627569917801</v>
      </c>
      <c r="FI155" s="419">
        <v>1.1120162351295799</v>
      </c>
      <c r="FJ155" s="420">
        <v>1.81171077447152</v>
      </c>
      <c r="FK155" s="419">
        <v>0.109780471445463</v>
      </c>
      <c r="FL155" s="419">
        <v>1.81171077447152</v>
      </c>
      <c r="FM155" s="420">
        <v>0.51786739649240499</v>
      </c>
      <c r="FN155" s="419">
        <v>5.1205645994050104E-4</v>
      </c>
      <c r="FO155" s="419">
        <v>0.51786739649240499</v>
      </c>
      <c r="FP155" s="420">
        <v>0.29619157330524298</v>
      </c>
      <c r="FQ155" s="419">
        <v>3.4010389006779802E-4</v>
      </c>
      <c r="FR155" s="419">
        <v>0.29619157330524298</v>
      </c>
    </row>
    <row r="156" spans="2:174">
      <c r="B156" s="73" t="s">
        <v>17</v>
      </c>
      <c r="C156" s="73" t="s">
        <v>51</v>
      </c>
      <c r="D156" s="143" t="s">
        <v>406</v>
      </c>
      <c r="E156" s="143">
        <v>49.5</v>
      </c>
      <c r="F156" s="73">
        <v>17.3</v>
      </c>
      <c r="G156" s="397" t="s">
        <v>315</v>
      </c>
      <c r="H156" s="73" t="s">
        <v>13</v>
      </c>
      <c r="I156" s="416" t="s">
        <v>1197</v>
      </c>
      <c r="J156" s="416">
        <v>7</v>
      </c>
      <c r="K156" s="416" t="s">
        <v>1159</v>
      </c>
      <c r="L156" s="416" t="s">
        <v>1161</v>
      </c>
      <c r="M156" s="421" t="s">
        <v>32</v>
      </c>
      <c r="N156" s="73">
        <v>0.14000000000000001</v>
      </c>
      <c r="P156" s="417">
        <v>10.674117637010101</v>
      </c>
      <c r="Q156" s="418">
        <v>3.8869137934726501</v>
      </c>
      <c r="R156" s="418">
        <v>3.5519469230707799</v>
      </c>
      <c r="S156" s="420">
        <v>36.396414178353098</v>
      </c>
      <c r="T156" s="418">
        <v>11.175556537678199</v>
      </c>
      <c r="U156" s="418">
        <v>36.396414178353098</v>
      </c>
      <c r="V156" s="417">
        <v>57360.878285208702</v>
      </c>
      <c r="W156" s="418">
        <v>9617.4018459718409</v>
      </c>
      <c r="X156" s="418">
        <v>30.688944179641499</v>
      </c>
      <c r="Y156" s="417">
        <v>112.596530223442</v>
      </c>
      <c r="Z156" s="418">
        <v>41.464913467574199</v>
      </c>
      <c r="AA156" s="418">
        <v>79.683928929228699</v>
      </c>
      <c r="AB156" s="417">
        <v>134712.81345991799</v>
      </c>
      <c r="AC156" s="419">
        <v>14990.9568392334</v>
      </c>
      <c r="AD156" s="419">
        <v>68.545888844147498</v>
      </c>
      <c r="AE156" s="417">
        <v>280504.23899247003</v>
      </c>
      <c r="AF156" s="419">
        <v>18493.933423643099</v>
      </c>
      <c r="AG156" s="419">
        <v>11942.667363446</v>
      </c>
      <c r="AH156" s="420">
        <v>156.598115011423</v>
      </c>
      <c r="AI156" s="419">
        <v>34.165806549190897</v>
      </c>
      <c r="AJ156" s="419">
        <v>156.598115011423</v>
      </c>
      <c r="AK156" s="420">
        <v>4324.5246814272396</v>
      </c>
      <c r="AL156" s="419">
        <v>334.948271063319</v>
      </c>
      <c r="AM156" s="419">
        <v>4324.5246814272396</v>
      </c>
      <c r="AN156" s="417">
        <v>3143.2064472515599</v>
      </c>
      <c r="AO156" s="419">
        <v>3566.7760978766901</v>
      </c>
      <c r="AP156" s="419">
        <v>6650.9893781032397</v>
      </c>
      <c r="AQ156" s="417">
        <v>11631.6425579649</v>
      </c>
      <c r="AR156" s="419">
        <v>3616.2838142424898</v>
      </c>
      <c r="AS156" s="419">
        <v>56.517778636585497</v>
      </c>
      <c r="AT156" s="417">
        <v>45192.2040466529</v>
      </c>
      <c r="AU156" s="419">
        <v>6301.3395336499898</v>
      </c>
      <c r="AV156" s="419">
        <v>3087.8111218059698</v>
      </c>
      <c r="AW156" s="420">
        <v>9.56122057393668</v>
      </c>
      <c r="AX156" s="419">
        <v>2.14401858930594</v>
      </c>
      <c r="AY156" s="419">
        <v>9.56122057393668</v>
      </c>
      <c r="AZ156" s="417">
        <v>413.52930253643598</v>
      </c>
      <c r="BA156" s="419">
        <v>195.490445830574</v>
      </c>
      <c r="BB156" s="419">
        <v>91.4655348167677</v>
      </c>
      <c r="BC156" s="420">
        <v>32.300346184411801</v>
      </c>
      <c r="BD156" s="419">
        <v>1.9517618686906899</v>
      </c>
      <c r="BE156" s="419">
        <v>32.300346184411801</v>
      </c>
      <c r="BF156" s="420">
        <v>1207.1970412814201</v>
      </c>
      <c r="BG156" s="419">
        <v>46.409576203992998</v>
      </c>
      <c r="BH156" s="419">
        <v>1207.1970412814201</v>
      </c>
      <c r="BI156" s="420">
        <v>13.539723048986099</v>
      </c>
      <c r="BJ156" s="419">
        <v>4.9605003378825101</v>
      </c>
      <c r="BK156" s="419">
        <v>13.539723048986099</v>
      </c>
      <c r="BL156" s="417">
        <v>2229.0951823274099</v>
      </c>
      <c r="BM156" s="419">
        <v>802.47505818141894</v>
      </c>
      <c r="BN156" s="419">
        <v>121.74362312292</v>
      </c>
      <c r="BO156" s="417">
        <v>2248.5237962952101</v>
      </c>
      <c r="BP156" s="419">
        <v>889.96581749608094</v>
      </c>
      <c r="BQ156" s="419">
        <v>253.640212678995</v>
      </c>
      <c r="BR156" s="420">
        <v>0.68211786937403596</v>
      </c>
      <c r="BS156" s="419">
        <v>0.895143851925297</v>
      </c>
      <c r="BT156" s="419">
        <v>0.68211786937403596</v>
      </c>
      <c r="BU156" s="420">
        <v>0</v>
      </c>
      <c r="BV156" s="419">
        <v>8.41096043926734</v>
      </c>
      <c r="BW156" s="419">
        <v>0</v>
      </c>
      <c r="BX156" s="420">
        <v>12.1878975781015</v>
      </c>
      <c r="BY156" s="419">
        <v>1.03649302605865</v>
      </c>
      <c r="BZ156" s="419">
        <v>12.1878975781015</v>
      </c>
      <c r="CA156" s="420">
        <v>39.529789726118302</v>
      </c>
      <c r="CB156" s="419">
        <v>4.5323144400712003</v>
      </c>
      <c r="CC156" s="419">
        <v>39.529789726118302</v>
      </c>
      <c r="CD156" s="417">
        <v>128.47418200329801</v>
      </c>
      <c r="CE156" s="419">
        <v>30.408167260881001</v>
      </c>
      <c r="CF156" s="419">
        <v>1.5097733644342299</v>
      </c>
      <c r="CG156" s="420">
        <v>18.198317350418399</v>
      </c>
      <c r="CH156" s="419">
        <v>2.2192879301741399</v>
      </c>
      <c r="CI156" s="419">
        <v>18.198317350418399</v>
      </c>
      <c r="CJ156" s="420">
        <v>14.2391653970669</v>
      </c>
      <c r="CK156" s="419">
        <v>1.0747947487577201</v>
      </c>
      <c r="CL156" s="419">
        <v>14.2391653970669</v>
      </c>
      <c r="CM156" s="417">
        <v>1.0182014823715799</v>
      </c>
      <c r="CN156" s="419">
        <v>0.86901332063875103</v>
      </c>
      <c r="CO156" s="419">
        <v>1.5147303477353999</v>
      </c>
      <c r="CP156" s="417">
        <v>1164.7589886241899</v>
      </c>
      <c r="CQ156" s="419">
        <v>173.59466589222899</v>
      </c>
      <c r="CR156" s="419">
        <v>1.2634923891949501</v>
      </c>
      <c r="CS156" s="417">
        <v>0.46891398067944201</v>
      </c>
      <c r="CT156" s="419">
        <v>0.311702845006048</v>
      </c>
      <c r="CU156" s="419">
        <v>0.26983741447286402</v>
      </c>
      <c r="CV156" s="417">
        <v>1.40856399088402</v>
      </c>
      <c r="CW156" s="419">
        <v>2.2650984031884902</v>
      </c>
      <c r="CX156" s="419">
        <v>0</v>
      </c>
      <c r="CY156" s="417">
        <v>0.32031440132697803</v>
      </c>
      <c r="CZ156" s="419">
        <v>0.569919081064855</v>
      </c>
      <c r="DA156" s="419">
        <v>3.5207148196423198E-2</v>
      </c>
      <c r="DB156" s="420">
        <v>3.2441793404890902</v>
      </c>
      <c r="DC156" s="419">
        <v>0.31799045317137897</v>
      </c>
      <c r="DD156" s="419">
        <v>3.2441793404890902</v>
      </c>
      <c r="DE156" s="420">
        <v>0.86537495217526195</v>
      </c>
      <c r="DF156" s="419">
        <v>0.32179294694209598</v>
      </c>
      <c r="DG156" s="419">
        <v>0.86537495217526195</v>
      </c>
      <c r="DH156" s="420">
        <v>0.526687502179777</v>
      </c>
      <c r="DI156" s="419">
        <v>0.118886666469533</v>
      </c>
      <c r="DJ156" s="419">
        <v>0.526687502179777</v>
      </c>
      <c r="DK156" s="417">
        <v>1500.56652924228</v>
      </c>
      <c r="DL156" s="419">
        <v>376.299453362973</v>
      </c>
      <c r="DM156" s="419">
        <v>0.85587445038902099</v>
      </c>
      <c r="DN156" s="417">
        <v>16.500788564916601</v>
      </c>
      <c r="DO156" s="419">
        <v>3.2499315721762998</v>
      </c>
      <c r="DP156" s="419">
        <v>0.107951534385628</v>
      </c>
      <c r="DQ156" s="417">
        <v>22.597613699414701</v>
      </c>
      <c r="DR156" s="419">
        <v>4.5454554361094699</v>
      </c>
      <c r="DS156" s="419">
        <v>0.141217549389618</v>
      </c>
      <c r="DT156" s="417">
        <v>1.9969429119869599</v>
      </c>
      <c r="DU156" s="419">
        <v>0.73434202274127303</v>
      </c>
      <c r="DV156" s="419">
        <v>0.15268830737178701</v>
      </c>
      <c r="DW156" s="417">
        <v>5.9146428275812202</v>
      </c>
      <c r="DX156" s="419">
        <v>2.8634227581654699</v>
      </c>
      <c r="DY156" s="419">
        <v>0.41035400020921903</v>
      </c>
      <c r="DZ156" s="417">
        <v>0.57496776262218796</v>
      </c>
      <c r="EA156" s="419">
        <v>0.98206460939207496</v>
      </c>
      <c r="EB156" s="419">
        <v>0.60223307478740395</v>
      </c>
      <c r="EC156" s="417">
        <v>6.0586716298819399</v>
      </c>
      <c r="ED156" s="419">
        <v>2.49681153843557</v>
      </c>
      <c r="EE156" s="419">
        <v>0</v>
      </c>
      <c r="EF156" s="420">
        <v>2.4330142180744101</v>
      </c>
      <c r="EG156" s="419">
        <v>0.68920449087026903</v>
      </c>
      <c r="EH156" s="419">
        <v>2.4330142180744101</v>
      </c>
      <c r="EI156" s="417">
        <v>3.3397116329607499E-2</v>
      </c>
      <c r="EJ156" s="419">
        <v>8.31222108962755E-2</v>
      </c>
      <c r="EK156" s="419">
        <v>0</v>
      </c>
      <c r="EL156" s="420">
        <v>0.79747023495130798</v>
      </c>
      <c r="EM156" s="419">
        <v>0.25199472639474002</v>
      </c>
      <c r="EN156" s="419">
        <v>0.79747023495130798</v>
      </c>
      <c r="EO156" s="420">
        <v>0.214561668925665</v>
      </c>
      <c r="EP156" s="419">
        <v>5.9216461746333098E-2</v>
      </c>
      <c r="EQ156" s="419">
        <v>0.214561668925665</v>
      </c>
      <c r="ER156" s="420">
        <v>0.29690402095825702</v>
      </c>
      <c r="ES156" s="419">
        <v>0.18610282778199699</v>
      </c>
      <c r="ET156" s="419">
        <v>0.29690402095825702</v>
      </c>
      <c r="EU156" s="420">
        <v>0.31</v>
      </c>
      <c r="EV156" s="419">
        <v>1.51570134303876E-4</v>
      </c>
      <c r="EW156" s="419">
        <v>0.307673526525371</v>
      </c>
      <c r="EX156" s="420">
        <v>0</v>
      </c>
      <c r="EY156" s="419">
        <v>1.57191288571645E-3</v>
      </c>
      <c r="EZ156" s="419">
        <v>0</v>
      </c>
      <c r="FA156" s="420">
        <v>0.34</v>
      </c>
      <c r="FB156" s="419">
        <v>1.9028739780102501E-4</v>
      </c>
      <c r="FC156" s="419">
        <v>0.33625119955373101</v>
      </c>
      <c r="FD156" s="420">
        <v>0.99930880682268497</v>
      </c>
      <c r="FE156" s="419">
        <v>8.09933191755067E-4</v>
      </c>
      <c r="FF156" s="419">
        <v>0.99930880682268497</v>
      </c>
      <c r="FG156" s="417">
        <v>5.6728220173470802</v>
      </c>
      <c r="FH156" s="419">
        <v>2.4547321763697498</v>
      </c>
      <c r="FI156" s="419">
        <v>1.1120162351295799</v>
      </c>
      <c r="FJ156" s="420">
        <v>1.81171077447152</v>
      </c>
      <c r="FK156" s="419">
        <v>1.1685141526021499E-3</v>
      </c>
      <c r="FL156" s="419">
        <v>1.81171077447152</v>
      </c>
      <c r="FM156" s="420">
        <v>0.51786739649240499</v>
      </c>
      <c r="FN156" s="419">
        <v>2.4844136613087103E-4</v>
      </c>
      <c r="FO156" s="419">
        <v>0.51786739649240499</v>
      </c>
      <c r="FP156" s="420">
        <v>0.29619157330524298</v>
      </c>
      <c r="FQ156" s="419">
        <v>2.04784204068018E-4</v>
      </c>
      <c r="FR156" s="419">
        <v>0.29619157330524298</v>
      </c>
    </row>
    <row r="157" spans="2:174">
      <c r="B157" s="73" t="s">
        <v>17</v>
      </c>
      <c r="C157" s="73" t="s">
        <v>51</v>
      </c>
      <c r="D157" s="143" t="s">
        <v>406</v>
      </c>
      <c r="E157" s="143">
        <v>49.5</v>
      </c>
      <c r="F157" s="73">
        <v>17.3</v>
      </c>
      <c r="G157" s="397" t="s">
        <v>315</v>
      </c>
      <c r="H157" s="73" t="s">
        <v>13</v>
      </c>
      <c r="I157" s="416" t="s">
        <v>1197</v>
      </c>
      <c r="J157" s="416">
        <v>7</v>
      </c>
      <c r="K157" s="416" t="s">
        <v>1159</v>
      </c>
      <c r="L157" s="416" t="s">
        <v>1161</v>
      </c>
      <c r="M157" s="421" t="s">
        <v>32</v>
      </c>
      <c r="N157" s="73">
        <v>0.14000000000000001</v>
      </c>
      <c r="P157" s="417">
        <v>9.9832871912937708</v>
      </c>
      <c r="Q157" s="418">
        <v>4.4348300548617603</v>
      </c>
      <c r="R157" s="418">
        <v>3.5519469230707799</v>
      </c>
      <c r="S157" s="420">
        <v>36.396414178353098</v>
      </c>
      <c r="T157" s="418">
        <v>11.454072009774899</v>
      </c>
      <c r="U157" s="418">
        <v>36.396414178353098</v>
      </c>
      <c r="V157" s="417">
        <v>57547.320112711503</v>
      </c>
      <c r="W157" s="418">
        <v>16027.151523905701</v>
      </c>
      <c r="X157" s="418">
        <v>30.688944179641499</v>
      </c>
      <c r="Y157" s="417">
        <v>138.15149613904501</v>
      </c>
      <c r="Z157" s="418">
        <v>106.4923486547</v>
      </c>
      <c r="AA157" s="418">
        <v>79.683928929228699</v>
      </c>
      <c r="AB157" s="417">
        <v>136144.628710372</v>
      </c>
      <c r="AC157" s="419">
        <v>11216.628088902</v>
      </c>
      <c r="AD157" s="419">
        <v>68.545888844147498</v>
      </c>
      <c r="AE157" s="417">
        <v>280411.23303618998</v>
      </c>
      <c r="AF157" s="419">
        <v>16622.9285937616</v>
      </c>
      <c r="AG157" s="419">
        <v>11942.667363446</v>
      </c>
      <c r="AH157" s="420">
        <v>156.598115011423</v>
      </c>
      <c r="AI157" s="419">
        <v>32.6580121460375</v>
      </c>
      <c r="AJ157" s="419">
        <v>156.598115011423</v>
      </c>
      <c r="AK157" s="420">
        <v>4324.5246814272396</v>
      </c>
      <c r="AL157" s="419">
        <v>522.347057858158</v>
      </c>
      <c r="AM157" s="419">
        <v>4324.5246814272396</v>
      </c>
      <c r="AN157" s="420">
        <v>6650.9893781032397</v>
      </c>
      <c r="AO157" s="419">
        <v>799.98832809483395</v>
      </c>
      <c r="AP157" s="419">
        <v>6650.9893781032397</v>
      </c>
      <c r="AQ157" s="417">
        <v>15659.875397027499</v>
      </c>
      <c r="AR157" s="419">
        <v>10069.453185447401</v>
      </c>
      <c r="AS157" s="419">
        <v>56.517778636585497</v>
      </c>
      <c r="AT157" s="417">
        <v>43904.691369726999</v>
      </c>
      <c r="AU157" s="419">
        <v>9318.3008114349395</v>
      </c>
      <c r="AV157" s="419">
        <v>3087.8111218059698</v>
      </c>
      <c r="AW157" s="420">
        <v>9.56122057393668</v>
      </c>
      <c r="AX157" s="419">
        <v>2.48834503795069</v>
      </c>
      <c r="AY157" s="419">
        <v>9.56122057393668</v>
      </c>
      <c r="AZ157" s="417">
        <v>399.64653387873602</v>
      </c>
      <c r="BA157" s="419">
        <v>148.01171832597399</v>
      </c>
      <c r="BB157" s="419">
        <v>91.4655348167677</v>
      </c>
      <c r="BC157" s="420">
        <v>32.300346184411801</v>
      </c>
      <c r="BD157" s="419">
        <v>2.8415992712706299</v>
      </c>
      <c r="BE157" s="419">
        <v>32.300346184411801</v>
      </c>
      <c r="BF157" s="420">
        <v>1207.1970412814201</v>
      </c>
      <c r="BG157" s="419">
        <v>50.229635048310001</v>
      </c>
      <c r="BH157" s="419">
        <v>1207.1970412814201</v>
      </c>
      <c r="BI157" s="420">
        <v>13.539723048986099</v>
      </c>
      <c r="BJ157" s="419">
        <v>5.3517998234622803</v>
      </c>
      <c r="BK157" s="419">
        <v>13.539723048986099</v>
      </c>
      <c r="BL157" s="417">
        <v>2043.94261356573</v>
      </c>
      <c r="BM157" s="419">
        <v>720.098162713325</v>
      </c>
      <c r="BN157" s="419">
        <v>121.74362312292</v>
      </c>
      <c r="BO157" s="417">
        <v>2104.6843861201401</v>
      </c>
      <c r="BP157" s="419">
        <v>772.09621878227495</v>
      </c>
      <c r="BQ157" s="419">
        <v>253.640212678995</v>
      </c>
      <c r="BR157" s="417">
        <v>2.7097784933685198</v>
      </c>
      <c r="BS157" s="419">
        <v>7.9905759824880898</v>
      </c>
      <c r="BT157" s="419">
        <v>0.68211786937403596</v>
      </c>
      <c r="BU157" s="420">
        <v>0</v>
      </c>
      <c r="BV157" s="419">
        <v>10.8757084151333</v>
      </c>
      <c r="BW157" s="419">
        <v>0</v>
      </c>
      <c r="BX157" s="420">
        <v>12.1878975781015</v>
      </c>
      <c r="BY157" s="419">
        <v>1.24187224600225</v>
      </c>
      <c r="BZ157" s="419">
        <v>12.1878975781015</v>
      </c>
      <c r="CA157" s="420">
        <v>39.529789726118302</v>
      </c>
      <c r="CB157" s="419">
        <v>5.0863852633809303</v>
      </c>
      <c r="CC157" s="419">
        <v>39.529789726118302</v>
      </c>
      <c r="CD157" s="417">
        <v>178.71111343632899</v>
      </c>
      <c r="CE157" s="419">
        <v>98.150606617429304</v>
      </c>
      <c r="CF157" s="419">
        <v>1.5097733644342299</v>
      </c>
      <c r="CG157" s="420">
        <v>18.198317350418399</v>
      </c>
      <c r="CH157" s="419">
        <v>2.5190013566840799</v>
      </c>
      <c r="CI157" s="419">
        <v>18.198317350418399</v>
      </c>
      <c r="CJ157" s="420">
        <v>14.2391653970669</v>
      </c>
      <c r="CK157" s="419">
        <v>1.07320303555668</v>
      </c>
      <c r="CL157" s="419">
        <v>14.2391653970669</v>
      </c>
      <c r="CM157" s="417">
        <v>3.6330538252597999</v>
      </c>
      <c r="CN157" s="419">
        <v>5.2324530925088597</v>
      </c>
      <c r="CO157" s="419">
        <v>1.5147303477353999</v>
      </c>
      <c r="CP157" s="417">
        <v>1177.6335386548601</v>
      </c>
      <c r="CQ157" s="419">
        <v>265.20273326599101</v>
      </c>
      <c r="CR157" s="419">
        <v>1.2634923891949501</v>
      </c>
      <c r="CS157" s="417">
        <v>1.01858507280321</v>
      </c>
      <c r="CT157" s="419">
        <v>3.62963020023028</v>
      </c>
      <c r="CU157" s="419">
        <v>0.26983741447286402</v>
      </c>
      <c r="CV157" s="417">
        <v>3.3620891530401602</v>
      </c>
      <c r="CW157" s="419">
        <v>21.194983964579801</v>
      </c>
      <c r="CX157" s="419">
        <v>0</v>
      </c>
      <c r="CY157" s="417">
        <v>0.225814820698399</v>
      </c>
      <c r="CZ157" s="419">
        <v>1.00201244323663</v>
      </c>
      <c r="DA157" s="419">
        <v>3.5207148196423198E-2</v>
      </c>
      <c r="DB157" s="420">
        <v>3.2441793404890902</v>
      </c>
      <c r="DC157" s="419">
        <v>0.28650829925788601</v>
      </c>
      <c r="DD157" s="419">
        <v>3.2441793404890902</v>
      </c>
      <c r="DE157" s="420">
        <v>0.86537495217526195</v>
      </c>
      <c r="DF157" s="419">
        <v>0.156961647618413</v>
      </c>
      <c r="DG157" s="419">
        <v>0.86537495217526195</v>
      </c>
      <c r="DH157" s="420">
        <v>0.526687502179777</v>
      </c>
      <c r="DI157" s="419">
        <v>8.6959567290023104E-2</v>
      </c>
      <c r="DJ157" s="419">
        <v>0.526687502179777</v>
      </c>
      <c r="DK157" s="417">
        <v>2386.4247936066899</v>
      </c>
      <c r="DL157" s="419">
        <v>1648.31283719731</v>
      </c>
      <c r="DM157" s="419">
        <v>0.85587445038902099</v>
      </c>
      <c r="DN157" s="417">
        <v>16.896763785719099</v>
      </c>
      <c r="DO157" s="419">
        <v>3.6463619712268698</v>
      </c>
      <c r="DP157" s="419">
        <v>0.107951534385628</v>
      </c>
      <c r="DQ157" s="417">
        <v>23.952357829048101</v>
      </c>
      <c r="DR157" s="419">
        <v>6.6049938657360201</v>
      </c>
      <c r="DS157" s="419">
        <v>0.141217549389618</v>
      </c>
      <c r="DT157" s="417">
        <v>2.0631217061814602</v>
      </c>
      <c r="DU157" s="419">
        <v>0.91782059215018297</v>
      </c>
      <c r="DV157" s="419">
        <v>0.15268830737178701</v>
      </c>
      <c r="DW157" s="417">
        <v>6.1334605590795501</v>
      </c>
      <c r="DX157" s="419">
        <v>4.2814110121661102</v>
      </c>
      <c r="DY157" s="419">
        <v>0.41035400020921903</v>
      </c>
      <c r="DZ157" s="417">
        <v>0.64770978927868095</v>
      </c>
      <c r="EA157" s="419">
        <v>1.1708971050938899</v>
      </c>
      <c r="EB157" s="419">
        <v>0.60223307478740395</v>
      </c>
      <c r="EC157" s="417">
        <v>6.3008577767786296</v>
      </c>
      <c r="ED157" s="419">
        <v>2.48201066974802</v>
      </c>
      <c r="EE157" s="419">
        <v>0</v>
      </c>
      <c r="EF157" s="420">
        <v>2.4330142180744101</v>
      </c>
      <c r="EG157" s="419">
        <v>0.75913723808528799</v>
      </c>
      <c r="EH157" s="419">
        <v>2.4330142180744101</v>
      </c>
      <c r="EI157" s="417">
        <v>3.5489897611566998E-2</v>
      </c>
      <c r="EJ157" s="419">
        <v>9.8236187323863203E-2</v>
      </c>
      <c r="EK157" s="419">
        <v>0</v>
      </c>
      <c r="EL157" s="420">
        <v>0.79747023495130798</v>
      </c>
      <c r="EM157" s="419">
        <v>0.52091041539440897</v>
      </c>
      <c r="EN157" s="419">
        <v>0.79747023495130798</v>
      </c>
      <c r="EO157" s="420">
        <v>0.214561668925665</v>
      </c>
      <c r="EP157" s="419">
        <v>0.142948327982</v>
      </c>
      <c r="EQ157" s="419">
        <v>0.214561668925665</v>
      </c>
      <c r="ER157" s="420">
        <v>0.29690402095825702</v>
      </c>
      <c r="ES157" s="419">
        <v>0.50967294807421903</v>
      </c>
      <c r="ET157" s="419">
        <v>0.29690402095825702</v>
      </c>
      <c r="EU157" s="420">
        <v>0.31</v>
      </c>
      <c r="EV157" s="419">
        <v>4.0510326183376799E-2</v>
      </c>
      <c r="EW157" s="419">
        <v>0.307673526525371</v>
      </c>
      <c r="EX157" s="420">
        <v>0</v>
      </c>
      <c r="EY157" s="419">
        <v>0.23923728071403</v>
      </c>
      <c r="EZ157" s="419">
        <v>0</v>
      </c>
      <c r="FA157" s="420">
        <v>0.34</v>
      </c>
      <c r="FB157" s="419">
        <v>4.2884262762986403E-2</v>
      </c>
      <c r="FC157" s="419">
        <v>0.33625119955373101</v>
      </c>
      <c r="FD157" s="420">
        <v>0.99930880682268497</v>
      </c>
      <c r="FE157" s="419">
        <v>9.7483112090393205E-4</v>
      </c>
      <c r="FF157" s="419">
        <v>0.99930880682268497</v>
      </c>
      <c r="FG157" s="417">
        <v>5.5755947318549799</v>
      </c>
      <c r="FH157" s="419">
        <v>2.9776021821296399</v>
      </c>
      <c r="FI157" s="419">
        <v>1.1120162351295799</v>
      </c>
      <c r="FJ157" s="420">
        <v>1.81171077447152</v>
      </c>
      <c r="FK157" s="419">
        <v>1.3978845906637001E-3</v>
      </c>
      <c r="FL157" s="419">
        <v>1.81171077447152</v>
      </c>
      <c r="FM157" s="420">
        <v>0.51786739649240499</v>
      </c>
      <c r="FN157" s="419">
        <v>0.114914824263221</v>
      </c>
      <c r="FO157" s="419">
        <v>0.51786739649240499</v>
      </c>
      <c r="FP157" s="420">
        <v>0.29619157330524298</v>
      </c>
      <c r="FQ157" s="419">
        <v>3.05845771620579E-2</v>
      </c>
      <c r="FR157" s="419">
        <v>0.29619157330524298</v>
      </c>
    </row>
    <row r="158" spans="2:174">
      <c r="B158" s="73" t="s">
        <v>17</v>
      </c>
      <c r="C158" s="73" t="s">
        <v>51</v>
      </c>
      <c r="D158" s="143" t="s">
        <v>406</v>
      </c>
      <c r="E158" s="143">
        <v>49.5</v>
      </c>
      <c r="F158" s="73">
        <v>17.3</v>
      </c>
      <c r="G158" s="397" t="s">
        <v>315</v>
      </c>
      <c r="H158" s="73" t="s">
        <v>13</v>
      </c>
      <c r="I158" s="416" t="s">
        <v>1197</v>
      </c>
      <c r="J158" s="416">
        <v>7</v>
      </c>
      <c r="K158" s="416" t="s">
        <v>1159</v>
      </c>
      <c r="L158" s="416" t="s">
        <v>1161</v>
      </c>
      <c r="M158" s="421" t="s">
        <v>32</v>
      </c>
      <c r="N158" s="73">
        <v>0.14000000000000001</v>
      </c>
      <c r="P158" s="417">
        <v>4.9635756504822597</v>
      </c>
      <c r="Q158" s="418">
        <v>1.8273013173242301</v>
      </c>
      <c r="R158" s="418">
        <v>3.5519469230707799</v>
      </c>
      <c r="S158" s="420">
        <v>36.396414178353098</v>
      </c>
      <c r="T158" s="418">
        <v>14.822524439145999</v>
      </c>
      <c r="U158" s="418">
        <v>36.396414178353098</v>
      </c>
      <c r="V158" s="417">
        <v>55146.668786874397</v>
      </c>
      <c r="W158" s="418">
        <v>29605.001153429599</v>
      </c>
      <c r="X158" s="418">
        <v>30.688944179641499</v>
      </c>
      <c r="Y158" s="417">
        <v>653.75256804934099</v>
      </c>
      <c r="Z158" s="418">
        <v>589.86380442257803</v>
      </c>
      <c r="AA158" s="418">
        <v>79.683928929228699</v>
      </c>
      <c r="AB158" s="417">
        <v>131873.66538157599</v>
      </c>
      <c r="AC158" s="419">
        <v>20448.546872937899</v>
      </c>
      <c r="AD158" s="419">
        <v>68.545888844147498</v>
      </c>
      <c r="AE158" s="417">
        <v>285693.10990391701</v>
      </c>
      <c r="AF158" s="419">
        <v>25224.800943647599</v>
      </c>
      <c r="AG158" s="419">
        <v>11942.667363446</v>
      </c>
      <c r="AH158" s="420">
        <v>156.598115011423</v>
      </c>
      <c r="AI158" s="419">
        <v>94.279742188863096</v>
      </c>
      <c r="AJ158" s="419">
        <v>156.598115011423</v>
      </c>
      <c r="AK158" s="420">
        <v>4324.5246814272396</v>
      </c>
      <c r="AL158" s="419">
        <v>536.025879219491</v>
      </c>
      <c r="AM158" s="419">
        <v>4324.5246814272396</v>
      </c>
      <c r="AN158" s="420">
        <v>6650.9893781032397</v>
      </c>
      <c r="AO158" s="419">
        <v>650.12271706545096</v>
      </c>
      <c r="AP158" s="419">
        <v>6650.9893781032397</v>
      </c>
      <c r="AQ158" s="417">
        <v>17287.463777740199</v>
      </c>
      <c r="AR158" s="419">
        <v>12093.982764952099</v>
      </c>
      <c r="AS158" s="419">
        <v>56.517778636585497</v>
      </c>
      <c r="AT158" s="417">
        <v>41253.608305030903</v>
      </c>
      <c r="AU158" s="419">
        <v>8646.2592152331199</v>
      </c>
      <c r="AV158" s="419">
        <v>3087.8111218059698</v>
      </c>
      <c r="AW158" s="420">
        <v>9.56122057393668</v>
      </c>
      <c r="AX158" s="419">
        <v>2.9633953097657999</v>
      </c>
      <c r="AY158" s="419">
        <v>9.56122057393668</v>
      </c>
      <c r="AZ158" s="417">
        <v>344.50201525708297</v>
      </c>
      <c r="BA158" s="419">
        <v>102.30515867115901</v>
      </c>
      <c r="BB158" s="419">
        <v>91.4655348167677</v>
      </c>
      <c r="BC158" s="420">
        <v>32.300346184411801</v>
      </c>
      <c r="BD158" s="419">
        <v>2.8222250404820501</v>
      </c>
      <c r="BE158" s="419">
        <v>32.300346184411801</v>
      </c>
      <c r="BF158" s="420">
        <v>1207.1970412814201</v>
      </c>
      <c r="BG158" s="419">
        <v>51.348047270189603</v>
      </c>
      <c r="BH158" s="419">
        <v>1207.1970412814201</v>
      </c>
      <c r="BI158" s="417">
        <v>15.123528605152099</v>
      </c>
      <c r="BJ158" s="419">
        <v>9.3320213582996505</v>
      </c>
      <c r="BK158" s="419">
        <v>13.539723048986099</v>
      </c>
      <c r="BL158" s="417">
        <v>4058.70682515607</v>
      </c>
      <c r="BM158" s="419">
        <v>2900.1645732361198</v>
      </c>
      <c r="BN158" s="419">
        <v>121.74362312292</v>
      </c>
      <c r="BO158" s="417">
        <v>4030.3888391463602</v>
      </c>
      <c r="BP158" s="419">
        <v>2728.9241830982</v>
      </c>
      <c r="BQ158" s="419">
        <v>253.640212678995</v>
      </c>
      <c r="BR158" s="417">
        <v>1.6924561107493199</v>
      </c>
      <c r="BS158" s="419">
        <v>1.66244773931234</v>
      </c>
      <c r="BT158" s="419">
        <v>0.68211786937403596</v>
      </c>
      <c r="BU158" s="420">
        <v>0</v>
      </c>
      <c r="BV158" s="419">
        <v>11.640149846325</v>
      </c>
      <c r="BW158" s="419">
        <v>0</v>
      </c>
      <c r="BX158" s="420">
        <v>12.1878975781015</v>
      </c>
      <c r="BY158" s="419">
        <v>1.2188331076912999</v>
      </c>
      <c r="BZ158" s="419">
        <v>12.1878975781015</v>
      </c>
      <c r="CA158" s="420">
        <v>39.529789726118302</v>
      </c>
      <c r="CB158" s="419">
        <v>4.6157233028775702</v>
      </c>
      <c r="CC158" s="419">
        <v>39.529789726118302</v>
      </c>
      <c r="CD158" s="417">
        <v>191.81097198391501</v>
      </c>
      <c r="CE158" s="419">
        <v>178.644805728872</v>
      </c>
      <c r="CF158" s="419">
        <v>1.5097733644342299</v>
      </c>
      <c r="CG158" s="420">
        <v>18.198317350418399</v>
      </c>
      <c r="CH158" s="419">
        <v>2.5080432473886001</v>
      </c>
      <c r="CI158" s="419">
        <v>18.198317350418399</v>
      </c>
      <c r="CJ158" s="420">
        <v>14.2391653970669</v>
      </c>
      <c r="CK158" s="419">
        <v>1.5091915404446099</v>
      </c>
      <c r="CL158" s="419">
        <v>14.2391653970669</v>
      </c>
      <c r="CM158" s="417">
        <v>5.3202561744464596</v>
      </c>
      <c r="CN158" s="419">
        <v>8.10866451730673</v>
      </c>
      <c r="CO158" s="419">
        <v>1.5147303477353999</v>
      </c>
      <c r="CP158" s="417">
        <v>1091.13363682361</v>
      </c>
      <c r="CQ158" s="419">
        <v>169.73336592269601</v>
      </c>
      <c r="CR158" s="419">
        <v>1.2634923891949501</v>
      </c>
      <c r="CS158" s="417">
        <v>0.45736803777607299</v>
      </c>
      <c r="CT158" s="419">
        <v>1.0374760338245901</v>
      </c>
      <c r="CU158" s="419">
        <v>0.26983741447286402</v>
      </c>
      <c r="CV158" s="417">
        <v>0.15208993307848301</v>
      </c>
      <c r="CW158" s="419">
        <v>0.39295384017742002</v>
      </c>
      <c r="CX158" s="419">
        <v>0</v>
      </c>
      <c r="CY158" s="417">
        <v>2.0852258345957601E-2</v>
      </c>
      <c r="CZ158" s="419">
        <v>9.4046249045745905E-2</v>
      </c>
      <c r="DA158" s="419">
        <v>3.5207148196423198E-2</v>
      </c>
      <c r="DB158" s="420">
        <v>3.2441793404890902</v>
      </c>
      <c r="DC158" s="419">
        <v>0.43580414657158201</v>
      </c>
      <c r="DD158" s="419">
        <v>3.2441793404890902</v>
      </c>
      <c r="DE158" s="420">
        <v>0.86537495217526195</v>
      </c>
      <c r="DF158" s="419">
        <v>0.28458920188325998</v>
      </c>
      <c r="DG158" s="419">
        <v>0.86537495217526195</v>
      </c>
      <c r="DH158" s="420">
        <v>0.526687502179777</v>
      </c>
      <c r="DI158" s="419">
        <v>0.166568420711388</v>
      </c>
      <c r="DJ158" s="419">
        <v>0.526687502179777</v>
      </c>
      <c r="DK158" s="417">
        <v>2464.3187915508502</v>
      </c>
      <c r="DL158" s="419">
        <v>2602.9426165260302</v>
      </c>
      <c r="DM158" s="419">
        <v>0.85587445038902099</v>
      </c>
      <c r="DN158" s="417">
        <v>18.6404481204377</v>
      </c>
      <c r="DO158" s="419">
        <v>4.4820053644248699</v>
      </c>
      <c r="DP158" s="419">
        <v>0.107951534385628</v>
      </c>
      <c r="DQ158" s="417">
        <v>26.881618002561599</v>
      </c>
      <c r="DR158" s="419">
        <v>5.526727949593</v>
      </c>
      <c r="DS158" s="419">
        <v>0.141217549389618</v>
      </c>
      <c r="DT158" s="417">
        <v>2.2098069568719501</v>
      </c>
      <c r="DU158" s="419">
        <v>1.17097500556428</v>
      </c>
      <c r="DV158" s="419">
        <v>0.15268830737178701</v>
      </c>
      <c r="DW158" s="417">
        <v>6.2876546637658199</v>
      </c>
      <c r="DX158" s="419">
        <v>4.3729349460667999</v>
      </c>
      <c r="DY158" s="419">
        <v>0.41035400020921903</v>
      </c>
      <c r="DZ158" s="417">
        <v>0.55909134629913004</v>
      </c>
      <c r="EA158" s="419">
        <v>0.76007556891932304</v>
      </c>
      <c r="EB158" s="419">
        <v>0.60223307478740395</v>
      </c>
      <c r="EC158" s="417">
        <v>5.9145586881541004</v>
      </c>
      <c r="ED158" s="419">
        <v>2.4818466325216799</v>
      </c>
      <c r="EE158" s="419">
        <v>0</v>
      </c>
      <c r="EF158" s="420">
        <v>2.4330142180744101</v>
      </c>
      <c r="EG158" s="419">
        <v>0.72468031026666502</v>
      </c>
      <c r="EH158" s="419">
        <v>2.4330142180744101</v>
      </c>
      <c r="EI158" s="417">
        <v>3.0166215703809899E-2</v>
      </c>
      <c r="EJ158" s="419">
        <v>8.7156484474587195E-2</v>
      </c>
      <c r="EK158" s="419">
        <v>0</v>
      </c>
      <c r="EL158" s="420">
        <v>0.79747023495130798</v>
      </c>
      <c r="EM158" s="419">
        <v>0.33078736654909102</v>
      </c>
      <c r="EN158" s="419">
        <v>0.79747023495130798</v>
      </c>
      <c r="EO158" s="420">
        <v>0.214561668925665</v>
      </c>
      <c r="EP158" s="419">
        <v>6.6325411052945496E-2</v>
      </c>
      <c r="EQ158" s="419">
        <v>0.214561668925665</v>
      </c>
      <c r="ER158" s="420">
        <v>0.29690402095825702</v>
      </c>
      <c r="ES158" s="419">
        <v>0.117366778060847</v>
      </c>
      <c r="ET158" s="419">
        <v>0.29690402095825702</v>
      </c>
      <c r="EU158" s="420">
        <v>0.31</v>
      </c>
      <c r="EV158" s="419">
        <v>2.01260133299398E-4</v>
      </c>
      <c r="EW158" s="419">
        <v>0.307673526525371</v>
      </c>
      <c r="EX158" s="420">
        <v>0</v>
      </c>
      <c r="EY158" s="419">
        <v>1.86241364557182E-3</v>
      </c>
      <c r="EZ158" s="419">
        <v>0</v>
      </c>
      <c r="FA158" s="420">
        <v>0.34</v>
      </c>
      <c r="FB158" s="419">
        <v>4.3999233723053699E-2</v>
      </c>
      <c r="FC158" s="419">
        <v>0.33625119955373101</v>
      </c>
      <c r="FD158" s="420">
        <v>0.99930880682268497</v>
      </c>
      <c r="FE158" s="419">
        <v>9.4876650260207604E-4</v>
      </c>
      <c r="FF158" s="419">
        <v>0.99930880682268497</v>
      </c>
      <c r="FG158" s="417">
        <v>4.746679156501</v>
      </c>
      <c r="FH158" s="419">
        <v>2.5457607272419498</v>
      </c>
      <c r="FI158" s="419">
        <v>1.1120162351295799</v>
      </c>
      <c r="FJ158" s="420">
        <v>1.81171077447152</v>
      </c>
      <c r="FK158" s="419">
        <v>1.3954451614002501E-3</v>
      </c>
      <c r="FL158" s="419">
        <v>1.81171077447152</v>
      </c>
      <c r="FM158" s="420">
        <v>0.51786739649240499</v>
      </c>
      <c r="FN158" s="419">
        <v>0.12835376107139199</v>
      </c>
      <c r="FO158" s="419">
        <v>0.51786739649240499</v>
      </c>
      <c r="FP158" s="420">
        <v>0.29619157330524298</v>
      </c>
      <c r="FQ158" s="419">
        <v>0.10057044499704799</v>
      </c>
      <c r="FR158" s="419">
        <v>0.29619157330524298</v>
      </c>
    </row>
    <row r="159" spans="2:174">
      <c r="B159" s="73" t="s">
        <v>17</v>
      </c>
      <c r="C159" s="73" t="s">
        <v>51</v>
      </c>
      <c r="D159" s="143" t="s">
        <v>413</v>
      </c>
      <c r="E159" s="143">
        <v>50.4</v>
      </c>
      <c r="F159" s="73">
        <v>11.3</v>
      </c>
      <c r="G159" s="397" t="s">
        <v>322</v>
      </c>
      <c r="H159" s="73" t="s">
        <v>13</v>
      </c>
      <c r="I159" s="416" t="s">
        <v>1198</v>
      </c>
      <c r="J159" s="416">
        <v>1</v>
      </c>
      <c r="K159" s="416" t="s">
        <v>1163</v>
      </c>
      <c r="L159" s="416" t="s">
        <v>1160</v>
      </c>
      <c r="M159" s="416" t="s">
        <v>12</v>
      </c>
      <c r="N159" s="73">
        <v>23.99</v>
      </c>
      <c r="P159" s="417">
        <v>12.0471157234395</v>
      </c>
      <c r="Q159" s="418">
        <v>21.017332061152199</v>
      </c>
      <c r="R159" s="418">
        <v>1.0064202611863</v>
      </c>
      <c r="S159" s="420">
        <v>15.619939201703501</v>
      </c>
      <c r="T159" s="418">
        <v>40.4013760358051</v>
      </c>
      <c r="U159" s="418">
        <v>15.619939201703501</v>
      </c>
      <c r="V159" s="417">
        <v>36958.7684289725</v>
      </c>
      <c r="W159" s="418">
        <v>4944.4491006324397</v>
      </c>
      <c r="X159" s="418">
        <v>6.1382329672583298</v>
      </c>
      <c r="Y159" s="417">
        <v>2946.8022291551501</v>
      </c>
      <c r="Z159" s="418">
        <v>3366.1651833164901</v>
      </c>
      <c r="AA159" s="418">
        <v>18.329360048559899</v>
      </c>
      <c r="AB159" s="417">
        <v>159124.489260267</v>
      </c>
      <c r="AC159" s="419">
        <v>18188.438941457898</v>
      </c>
      <c r="AD159" s="419">
        <v>17.031862533798499</v>
      </c>
      <c r="AE159" s="417">
        <v>249065.734662945</v>
      </c>
      <c r="AF159" s="419">
        <v>11269.2037809543</v>
      </c>
      <c r="AG159" s="419">
        <v>5530.6600371275299</v>
      </c>
      <c r="AH159" s="420">
        <v>74.308689877766895</v>
      </c>
      <c r="AI159" s="419">
        <v>142.243094935908</v>
      </c>
      <c r="AJ159" s="419">
        <v>74.308689877766895</v>
      </c>
      <c r="AK159" s="420">
        <v>877.47818327561902</v>
      </c>
      <c r="AL159" s="419">
        <v>1514.0155213012699</v>
      </c>
      <c r="AM159" s="419">
        <v>877.47818327561902</v>
      </c>
      <c r="AN159" s="420">
        <v>1333.9383857251601</v>
      </c>
      <c r="AO159" s="419">
        <v>2102.9328220678099</v>
      </c>
      <c r="AP159" s="419">
        <v>1333.9383857251601</v>
      </c>
      <c r="AQ159" s="417">
        <v>920.02116677960396</v>
      </c>
      <c r="AR159" s="419">
        <v>1206.5840536742401</v>
      </c>
      <c r="AS159" s="419">
        <v>15.182532821721599</v>
      </c>
      <c r="AT159" s="417">
        <v>71966.724144332402</v>
      </c>
      <c r="AU159" s="419">
        <v>18400.250713909601</v>
      </c>
      <c r="AV159" s="419">
        <v>840.27831939278406</v>
      </c>
      <c r="AW159" s="420">
        <v>4.0155812591408999</v>
      </c>
      <c r="AX159" s="419">
        <v>7.2677109913659903</v>
      </c>
      <c r="AY159" s="419">
        <v>4.0155812591408999</v>
      </c>
      <c r="AZ159" s="417">
        <v>192.502784337425</v>
      </c>
      <c r="BA159" s="419">
        <v>68.004393494582999</v>
      </c>
      <c r="BB159" s="419">
        <v>14.1121662781952</v>
      </c>
      <c r="BC159" s="420">
        <v>2.41166257381296</v>
      </c>
      <c r="BD159" s="419">
        <v>11.245058527250199</v>
      </c>
      <c r="BE159" s="419">
        <v>2.41166257381296</v>
      </c>
      <c r="BF159" s="420">
        <v>128.657257343071</v>
      </c>
      <c r="BG159" s="419">
        <v>232.17191099122701</v>
      </c>
      <c r="BH159" s="419">
        <v>128.657257343071</v>
      </c>
      <c r="BI159" s="417">
        <v>296.74687848183203</v>
      </c>
      <c r="BJ159" s="419">
        <v>493.36662507062903</v>
      </c>
      <c r="BK159" s="419">
        <v>3.93140988296692</v>
      </c>
      <c r="BL159" s="417">
        <v>9067.4602700459309</v>
      </c>
      <c r="BM159" s="419">
        <v>11820.754288412099</v>
      </c>
      <c r="BN159" s="419">
        <v>20.546875921163501</v>
      </c>
      <c r="BO159" s="417">
        <v>8605.0076417396504</v>
      </c>
      <c r="BP159" s="419">
        <v>10413.138064045999</v>
      </c>
      <c r="BQ159" s="419">
        <v>49.470578717831501</v>
      </c>
      <c r="BR159" s="417">
        <v>0.54990012735888305</v>
      </c>
      <c r="BS159" s="419">
        <v>0.93352519373516696</v>
      </c>
      <c r="BT159" s="419">
        <v>9.1114456778897096E-2</v>
      </c>
      <c r="BU159" s="420">
        <v>45.1315021466852</v>
      </c>
      <c r="BV159" s="419">
        <v>35.658072126137903</v>
      </c>
      <c r="BW159" s="419">
        <v>45.1315021466852</v>
      </c>
      <c r="BX159" s="420">
        <v>2.0057456724473202</v>
      </c>
      <c r="BY159" s="419">
        <v>4.4907330692562102</v>
      </c>
      <c r="BZ159" s="419">
        <v>2.0057456724473202</v>
      </c>
      <c r="CA159" s="417">
        <v>8.4554927422521295</v>
      </c>
      <c r="CB159" s="419">
        <v>10.4099078655581</v>
      </c>
      <c r="CC159" s="419">
        <v>3.80439297603546</v>
      </c>
      <c r="CD159" s="417">
        <v>57.897456092337698</v>
      </c>
      <c r="CE159" s="419">
        <v>24.081347922485001</v>
      </c>
      <c r="CF159" s="419">
        <v>0.378862721131279</v>
      </c>
      <c r="CG159" s="420">
        <v>0.76917767662820002</v>
      </c>
      <c r="CH159" s="419">
        <v>8.1656229168888395</v>
      </c>
      <c r="CI159" s="419">
        <v>0.76917767662820002</v>
      </c>
      <c r="CJ159" s="420">
        <v>2.8524471211212599</v>
      </c>
      <c r="CK159" s="419">
        <v>8.7773981303529602</v>
      </c>
      <c r="CL159" s="419">
        <v>2.8524471211212599</v>
      </c>
      <c r="CM159" s="417">
        <v>0.63910435384923603</v>
      </c>
      <c r="CN159" s="419">
        <v>2.0586393480684402</v>
      </c>
      <c r="CO159" s="419">
        <v>0.387316440095055</v>
      </c>
      <c r="CP159" s="417">
        <v>1588.77216257386</v>
      </c>
      <c r="CQ159" s="419">
        <v>681.90375651073703</v>
      </c>
      <c r="CR159" s="419">
        <v>0.441902615559152</v>
      </c>
      <c r="CS159" s="417">
        <v>0.200997662181954</v>
      </c>
      <c r="CT159" s="419">
        <v>0.40980759243768899</v>
      </c>
      <c r="CU159" s="419">
        <v>0.148243797154128</v>
      </c>
      <c r="CV159" s="420">
        <v>0.20322572247391199</v>
      </c>
      <c r="CW159" s="419">
        <v>0.60785907379039295</v>
      </c>
      <c r="CX159" s="419">
        <v>0.20322572247391199</v>
      </c>
      <c r="CY159" s="420">
        <v>5.1503318021987599E-2</v>
      </c>
      <c r="CZ159" s="419">
        <v>7.3352866544547401E-4</v>
      </c>
      <c r="DA159" s="419">
        <v>5.1503318021987599E-2</v>
      </c>
      <c r="DB159" s="420">
        <v>0.29545836252879498</v>
      </c>
      <c r="DC159" s="419">
        <v>1.71403837995786E-2</v>
      </c>
      <c r="DD159" s="419">
        <v>0.29545836252879498</v>
      </c>
      <c r="DE159" s="420">
        <v>0.31418714285667598</v>
      </c>
      <c r="DF159" s="419">
        <v>0.51284944164609403</v>
      </c>
      <c r="DG159" s="419">
        <v>0.31418714285667598</v>
      </c>
      <c r="DH159" s="420">
        <v>0.195870381361573</v>
      </c>
      <c r="DI159" s="419">
        <v>0.80610005332138501</v>
      </c>
      <c r="DJ159" s="419">
        <v>0.195870381361573</v>
      </c>
      <c r="DK159" s="417">
        <v>455.25791305368801</v>
      </c>
      <c r="DL159" s="419">
        <v>143.08513944610499</v>
      </c>
      <c r="DM159" s="419">
        <v>0</v>
      </c>
      <c r="DN159" s="417">
        <v>3.6489366824231002</v>
      </c>
      <c r="DO159" s="419">
        <v>2.2217064976765899</v>
      </c>
      <c r="DP159" s="419">
        <v>0</v>
      </c>
      <c r="DQ159" s="417">
        <v>4.9376827953164701</v>
      </c>
      <c r="DR159" s="419">
        <v>2.9492257191625</v>
      </c>
      <c r="DS159" s="419">
        <v>7.3483921039899702E-2</v>
      </c>
      <c r="DT159" s="417">
        <v>0.546072860051659</v>
      </c>
      <c r="DU159" s="419">
        <v>0.95170113087462205</v>
      </c>
      <c r="DV159" s="419">
        <v>0</v>
      </c>
      <c r="DW159" s="417">
        <v>2.20537832364692</v>
      </c>
      <c r="DX159" s="419">
        <v>2.5410672779266701</v>
      </c>
      <c r="DY159" s="419">
        <v>0.195092274958863</v>
      </c>
      <c r="DZ159" s="417">
        <v>0.14213399890806899</v>
      </c>
      <c r="EA159" s="419">
        <v>0.98170065328982203</v>
      </c>
      <c r="EB159" s="419">
        <v>0</v>
      </c>
      <c r="EC159" s="417">
        <v>2.5690808907495102</v>
      </c>
      <c r="ED159" s="419">
        <v>2.3584961639947899</v>
      </c>
      <c r="EE159" s="419">
        <v>0.10513224800660401</v>
      </c>
      <c r="EF159" s="417">
        <v>0.28114367130763102</v>
      </c>
      <c r="EG159" s="419">
        <v>1.2101089341710201</v>
      </c>
      <c r="EH159" s="419">
        <v>0</v>
      </c>
      <c r="EI159" s="417">
        <v>2.6434466179271698E-2</v>
      </c>
      <c r="EJ159" s="419">
        <v>0.15860679707563</v>
      </c>
      <c r="EK159" s="419">
        <v>0</v>
      </c>
      <c r="EL159" s="420">
        <v>0.79747023495130798</v>
      </c>
      <c r="EM159" s="419">
        <v>0</v>
      </c>
      <c r="EN159" s="419">
        <v>0.79747023495130798</v>
      </c>
      <c r="EO159" s="420">
        <v>0</v>
      </c>
      <c r="EP159" s="419">
        <v>7.5124124582045301E-4</v>
      </c>
      <c r="EQ159" s="419">
        <v>0</v>
      </c>
      <c r="ER159" s="420">
        <v>0.127299206159559</v>
      </c>
      <c r="ES159" s="419">
        <v>2.1543029948384398E-3</v>
      </c>
      <c r="ET159" s="419">
        <v>0.127299206159559</v>
      </c>
      <c r="EU159" s="420">
        <v>0</v>
      </c>
      <c r="EV159" s="419">
        <v>2.29641799577603E-3</v>
      </c>
      <c r="EW159" s="419">
        <v>0</v>
      </c>
      <c r="EX159" s="420">
        <v>0</v>
      </c>
      <c r="EY159" s="419">
        <v>0</v>
      </c>
      <c r="EZ159" s="419">
        <v>0</v>
      </c>
      <c r="FA159" s="420">
        <v>0.34</v>
      </c>
      <c r="FB159" s="419">
        <v>0</v>
      </c>
      <c r="FC159" s="419">
        <v>0.33625119955373101</v>
      </c>
      <c r="FD159" s="420">
        <v>0.14496744871626599</v>
      </c>
      <c r="FE159" s="419">
        <v>1.0329445419268401E-2</v>
      </c>
      <c r="FF159" s="419">
        <v>0.14496744871626599</v>
      </c>
      <c r="FG159" s="417">
        <v>1.5720316198497899</v>
      </c>
      <c r="FH159" s="419">
        <v>2.1581915924067698</v>
      </c>
      <c r="FI159" s="419">
        <v>0.129757663952526</v>
      </c>
      <c r="FJ159" s="420">
        <v>0.14071006502611799</v>
      </c>
      <c r="FK159" s="419">
        <v>0.32939887113140098</v>
      </c>
      <c r="FL159" s="419">
        <v>0.14071006502611799</v>
      </c>
      <c r="FM159" s="420">
        <v>4.60973834874834E-2</v>
      </c>
      <c r="FN159" s="419">
        <v>0.212464694874689</v>
      </c>
      <c r="FO159" s="419">
        <v>4.60973834874834E-2</v>
      </c>
      <c r="FP159" s="420">
        <v>0.29619157330524298</v>
      </c>
      <c r="FQ159" s="419">
        <v>0</v>
      </c>
      <c r="FR159" s="419">
        <v>0.29619157330524298</v>
      </c>
    </row>
    <row r="160" spans="2:174">
      <c r="B160" s="73" t="s">
        <v>17</v>
      </c>
      <c r="C160" s="73" t="s">
        <v>51</v>
      </c>
      <c r="D160" s="143" t="s">
        <v>413</v>
      </c>
      <c r="E160" s="143">
        <v>50.4</v>
      </c>
      <c r="F160" s="73">
        <v>11.3</v>
      </c>
      <c r="G160" s="397" t="s">
        <v>322</v>
      </c>
      <c r="H160" s="73" t="s">
        <v>13</v>
      </c>
      <c r="I160" s="416" t="s">
        <v>1198</v>
      </c>
      <c r="J160" s="416">
        <v>1</v>
      </c>
      <c r="K160" s="416" t="s">
        <v>1163</v>
      </c>
      <c r="L160" s="416" t="s">
        <v>1161</v>
      </c>
      <c r="M160" s="416" t="s">
        <v>12</v>
      </c>
      <c r="N160" s="73">
        <v>23.99</v>
      </c>
      <c r="P160" s="417">
        <v>7.0620241405975204</v>
      </c>
      <c r="Q160" s="418">
        <v>24.574435036991201</v>
      </c>
      <c r="R160" s="418">
        <v>1.0064202611863</v>
      </c>
      <c r="S160" s="417">
        <v>20.612645863091998</v>
      </c>
      <c r="T160" s="418">
        <v>67.849170376928598</v>
      </c>
      <c r="U160" s="418">
        <v>15.619939201703501</v>
      </c>
      <c r="V160" s="417">
        <v>39646.081508290597</v>
      </c>
      <c r="W160" s="418">
        <v>6870.7776570517799</v>
      </c>
      <c r="X160" s="418">
        <v>6.1382329672583298</v>
      </c>
      <c r="Y160" s="417">
        <v>2564.0882930699299</v>
      </c>
      <c r="Z160" s="418">
        <v>11689.1470968171</v>
      </c>
      <c r="AA160" s="418">
        <v>18.329360048559899</v>
      </c>
      <c r="AB160" s="417">
        <v>159704.32850562601</v>
      </c>
      <c r="AC160" s="419">
        <v>12747.283181139401</v>
      </c>
      <c r="AD160" s="419">
        <v>17.031862533798499</v>
      </c>
      <c r="AE160" s="417">
        <v>247122.09281823601</v>
      </c>
      <c r="AF160" s="419">
        <v>16086.8840231002</v>
      </c>
      <c r="AG160" s="419">
        <v>5530.6600371275299</v>
      </c>
      <c r="AH160" s="420">
        <v>74.308689877766895</v>
      </c>
      <c r="AI160" s="419">
        <v>102.51189504015601</v>
      </c>
      <c r="AJ160" s="419">
        <v>74.308689877766895</v>
      </c>
      <c r="AK160" s="420">
        <v>877.47818327561902</v>
      </c>
      <c r="AL160" s="419">
        <v>1309.6299143999199</v>
      </c>
      <c r="AM160" s="419">
        <v>877.47818327561902</v>
      </c>
      <c r="AN160" s="420">
        <v>1333.9383857251601</v>
      </c>
      <c r="AO160" s="419">
        <v>2249.5446766331602</v>
      </c>
      <c r="AP160" s="419">
        <v>1333.9383857251601</v>
      </c>
      <c r="AQ160" s="417">
        <v>659.83775926356896</v>
      </c>
      <c r="AR160" s="419">
        <v>453.04116185397902</v>
      </c>
      <c r="AS160" s="419">
        <v>15.182532821721599</v>
      </c>
      <c r="AT160" s="417">
        <v>73672.170703329801</v>
      </c>
      <c r="AU160" s="419">
        <v>16195.2194538077</v>
      </c>
      <c r="AV160" s="419">
        <v>840.27831939278406</v>
      </c>
      <c r="AW160" s="420">
        <v>4.0155812591408999</v>
      </c>
      <c r="AX160" s="419">
        <v>6.93142031945961</v>
      </c>
      <c r="AY160" s="419">
        <v>4.0155812591408999</v>
      </c>
      <c r="AZ160" s="417">
        <v>212.827265398348</v>
      </c>
      <c r="BA160" s="419">
        <v>111.69748462438901</v>
      </c>
      <c r="BB160" s="419">
        <v>14.1121662781952</v>
      </c>
      <c r="BC160" s="420">
        <v>2.41166257381296</v>
      </c>
      <c r="BD160" s="419">
        <v>7.8531371967838899</v>
      </c>
      <c r="BE160" s="419">
        <v>2.41166257381296</v>
      </c>
      <c r="BF160" s="420">
        <v>128.657257343071</v>
      </c>
      <c r="BG160" s="419">
        <v>175.38695663720301</v>
      </c>
      <c r="BH160" s="419">
        <v>128.657257343071</v>
      </c>
      <c r="BI160" s="417">
        <v>98.645821338001696</v>
      </c>
      <c r="BJ160" s="419">
        <v>255.20316783569899</v>
      </c>
      <c r="BK160" s="419">
        <v>3.93140988296692</v>
      </c>
      <c r="BL160" s="417">
        <v>6563.9801148311999</v>
      </c>
      <c r="BM160" s="419">
        <v>23081.625505630102</v>
      </c>
      <c r="BN160" s="419">
        <v>20.546875921163501</v>
      </c>
      <c r="BO160" s="417">
        <v>6524.4869262344</v>
      </c>
      <c r="BP160" s="419">
        <v>23204.729209115099</v>
      </c>
      <c r="BQ160" s="419">
        <v>49.470578717831501</v>
      </c>
      <c r="BR160" s="417">
        <v>0.49082058814766899</v>
      </c>
      <c r="BS160" s="419">
        <v>1.54093745234263</v>
      </c>
      <c r="BT160" s="419">
        <v>9.1114456778897096E-2</v>
      </c>
      <c r="BU160" s="420">
        <v>45.1315021466852</v>
      </c>
      <c r="BV160" s="419">
        <v>25.8581201752203</v>
      </c>
      <c r="BW160" s="419">
        <v>45.1315021466852</v>
      </c>
      <c r="BX160" s="420">
        <v>2.0057456724473202</v>
      </c>
      <c r="BY160" s="419">
        <v>3.7179618603606599</v>
      </c>
      <c r="BZ160" s="419">
        <v>2.0057456724473202</v>
      </c>
      <c r="CA160" s="417">
        <v>6.0609184180213997</v>
      </c>
      <c r="CB160" s="419">
        <v>11.513994855619501</v>
      </c>
      <c r="CC160" s="419">
        <v>3.80439297603546</v>
      </c>
      <c r="CD160" s="417">
        <v>65.670682744637801</v>
      </c>
      <c r="CE160" s="419">
        <v>28.680915433932601</v>
      </c>
      <c r="CF160" s="419">
        <v>0.378862721131279</v>
      </c>
      <c r="CG160" s="417">
        <v>1.3020961858658899</v>
      </c>
      <c r="CH160" s="419">
        <v>6.5970450529141802</v>
      </c>
      <c r="CI160" s="419">
        <v>0.76917767662820002</v>
      </c>
      <c r="CJ160" s="420">
        <v>2.8524471211212599</v>
      </c>
      <c r="CK160" s="419">
        <v>4.2757661647336596</v>
      </c>
      <c r="CL160" s="419">
        <v>2.8524471211212599</v>
      </c>
      <c r="CM160" s="417">
        <v>0.28439272123135201</v>
      </c>
      <c r="CN160" s="419">
        <v>0.953112945924522</v>
      </c>
      <c r="CO160" s="419">
        <v>0.387316440095055</v>
      </c>
      <c r="CP160" s="417">
        <v>1584.2817803661001</v>
      </c>
      <c r="CQ160" s="419">
        <v>509.11347069360397</v>
      </c>
      <c r="CR160" s="419">
        <v>0.441902615559152</v>
      </c>
      <c r="CS160" s="417">
        <v>0.189706326696785</v>
      </c>
      <c r="CT160" s="419">
        <v>0.46559967627265603</v>
      </c>
      <c r="CU160" s="419">
        <v>0.148243797154128</v>
      </c>
      <c r="CV160" s="420">
        <v>0.20322572247391199</v>
      </c>
      <c r="CW160" s="419">
        <v>0.54342844553806302</v>
      </c>
      <c r="CX160" s="419">
        <v>0.20322572247391199</v>
      </c>
      <c r="CY160" s="420">
        <v>5.1503318021987599E-2</v>
      </c>
      <c r="CZ160" s="419">
        <v>9.2173111188530805E-4</v>
      </c>
      <c r="DA160" s="419">
        <v>5.1503318021987599E-2</v>
      </c>
      <c r="DB160" s="420">
        <v>0.29545836252879498</v>
      </c>
      <c r="DC160" s="419">
        <v>2.1923103057075299E-2</v>
      </c>
      <c r="DD160" s="419">
        <v>0.29545836252879498</v>
      </c>
      <c r="DE160" s="420">
        <v>0.31418714285667598</v>
      </c>
      <c r="DF160" s="419">
        <v>0.74277108762628097</v>
      </c>
      <c r="DG160" s="419">
        <v>0.31418714285667598</v>
      </c>
      <c r="DH160" s="420">
        <v>0.195870381361573</v>
      </c>
      <c r="DI160" s="419">
        <v>0.44724207921687298</v>
      </c>
      <c r="DJ160" s="419">
        <v>0.195870381361573</v>
      </c>
      <c r="DK160" s="417">
        <v>550.06960756921296</v>
      </c>
      <c r="DL160" s="419">
        <v>251.104957653615</v>
      </c>
      <c r="DM160" s="419">
        <v>0</v>
      </c>
      <c r="DN160" s="417">
        <v>3.42613904427246</v>
      </c>
      <c r="DO160" s="419">
        <v>2.3514502756804099</v>
      </c>
      <c r="DP160" s="419">
        <v>0</v>
      </c>
      <c r="DQ160" s="417">
        <v>5.2948023584475896</v>
      </c>
      <c r="DR160" s="419">
        <v>2.6927985887649202</v>
      </c>
      <c r="DS160" s="419">
        <v>7.3483921039899702E-2</v>
      </c>
      <c r="DT160" s="417">
        <v>0.46662280151833002</v>
      </c>
      <c r="DU160" s="419">
        <v>0.52194132779677704</v>
      </c>
      <c r="DV160" s="419">
        <v>0</v>
      </c>
      <c r="DW160" s="417">
        <v>1.8323968650029701</v>
      </c>
      <c r="DX160" s="419">
        <v>2.95718310898648</v>
      </c>
      <c r="DY160" s="419">
        <v>0.195092274958863</v>
      </c>
      <c r="DZ160" s="417">
        <v>2.9735771848735E-2</v>
      </c>
      <c r="EA160" s="419">
        <v>0.492908328868634</v>
      </c>
      <c r="EB160" s="419">
        <v>0</v>
      </c>
      <c r="EC160" s="417">
        <v>2.54548094925961</v>
      </c>
      <c r="ED160" s="419">
        <v>1.9819030422727899</v>
      </c>
      <c r="EE160" s="419">
        <v>0.10513224800660401</v>
      </c>
      <c r="EF160" s="417">
        <v>0.153908133893849</v>
      </c>
      <c r="EG160" s="419">
        <v>0.90796011936765297</v>
      </c>
      <c r="EH160" s="419">
        <v>0</v>
      </c>
      <c r="EI160" s="417">
        <v>0</v>
      </c>
      <c r="EJ160" s="419">
        <v>0</v>
      </c>
      <c r="EK160" s="419">
        <v>0</v>
      </c>
      <c r="EL160" s="420">
        <v>0.79747023495130798</v>
      </c>
      <c r="EM160" s="419">
        <v>0.13727696471107501</v>
      </c>
      <c r="EN160" s="419">
        <v>0.79747023495130798</v>
      </c>
      <c r="EO160" s="420">
        <v>0</v>
      </c>
      <c r="EP160" s="419">
        <v>9.5012478245114402E-4</v>
      </c>
      <c r="EQ160" s="419">
        <v>0</v>
      </c>
      <c r="ER160" s="420">
        <v>0.127299206159559</v>
      </c>
      <c r="ES160" s="419">
        <v>2.7325198633681301E-3</v>
      </c>
      <c r="ET160" s="419">
        <v>0.127299206159559</v>
      </c>
      <c r="EU160" s="420">
        <v>0</v>
      </c>
      <c r="EV160" s="419">
        <v>2.90836087439074E-3</v>
      </c>
      <c r="EW160" s="419">
        <v>0</v>
      </c>
      <c r="EX160" s="420">
        <v>0</v>
      </c>
      <c r="EY160" s="419">
        <v>0</v>
      </c>
      <c r="EZ160" s="419">
        <v>0</v>
      </c>
      <c r="FA160" s="420">
        <v>0.34</v>
      </c>
      <c r="FB160" s="419">
        <v>0</v>
      </c>
      <c r="FC160" s="419">
        <v>0.33625119955373101</v>
      </c>
      <c r="FD160" s="420">
        <v>0.14496744871626599</v>
      </c>
      <c r="FE160" s="419">
        <v>1.29950461195178E-2</v>
      </c>
      <c r="FF160" s="419">
        <v>0.14496744871626599</v>
      </c>
      <c r="FG160" s="417">
        <v>1.32820921856726</v>
      </c>
      <c r="FH160" s="419">
        <v>1.8694325229530999</v>
      </c>
      <c r="FI160" s="419">
        <v>0.129757663952526</v>
      </c>
      <c r="FJ160" s="420">
        <v>0.14071006502611799</v>
      </c>
      <c r="FK160" s="419">
        <v>0.19778135858951901</v>
      </c>
      <c r="FL160" s="419">
        <v>0.14071006502611799</v>
      </c>
      <c r="FM160" s="420">
        <v>4.60973834874834E-2</v>
      </c>
      <c r="FN160" s="419">
        <v>2.6817073771199101E-3</v>
      </c>
      <c r="FO160" s="419">
        <v>4.60973834874834E-2</v>
      </c>
      <c r="FP160" s="420">
        <v>0.29619157330524298</v>
      </c>
      <c r="FQ160" s="419">
        <v>0</v>
      </c>
      <c r="FR160" s="419">
        <v>0.29619157330524298</v>
      </c>
    </row>
    <row r="161" spans="2:174">
      <c r="B161" s="73" t="s">
        <v>17</v>
      </c>
      <c r="C161" s="73" t="s">
        <v>51</v>
      </c>
      <c r="D161" s="143" t="s">
        <v>413</v>
      </c>
      <c r="E161" s="143">
        <v>50.4</v>
      </c>
      <c r="F161" s="73">
        <v>11.3</v>
      </c>
      <c r="G161" s="397" t="s">
        <v>322</v>
      </c>
      <c r="H161" s="73" t="s">
        <v>13</v>
      </c>
      <c r="I161" s="416" t="s">
        <v>1199</v>
      </c>
      <c r="J161" s="416">
        <v>2</v>
      </c>
      <c r="K161" s="416" t="s">
        <v>1163</v>
      </c>
      <c r="L161" s="416" t="s">
        <v>1160</v>
      </c>
      <c r="M161" s="416" t="s">
        <v>12</v>
      </c>
      <c r="N161" s="73">
        <v>23.99</v>
      </c>
      <c r="P161" s="420">
        <v>1.21636699082508</v>
      </c>
      <c r="Q161" s="418">
        <v>2.05604011512977</v>
      </c>
      <c r="R161" s="418">
        <v>1.21636699082508</v>
      </c>
      <c r="S161" s="420">
        <v>15.0968950494417</v>
      </c>
      <c r="T161" s="418">
        <v>41.321356847753997</v>
      </c>
      <c r="U161" s="418">
        <v>15.0968950494417</v>
      </c>
      <c r="V161" s="417">
        <v>40961.360005791001</v>
      </c>
      <c r="W161" s="418">
        <v>8202.8673570656392</v>
      </c>
      <c r="X161" s="418">
        <v>8.08523657152171</v>
      </c>
      <c r="Y161" s="417">
        <v>234.49264260407799</v>
      </c>
      <c r="Z161" s="418">
        <v>220.614784693026</v>
      </c>
      <c r="AA161" s="418">
        <v>22.4995410450002</v>
      </c>
      <c r="AB161" s="417">
        <v>156492.56593542799</v>
      </c>
      <c r="AC161" s="419">
        <v>11211.390952358901</v>
      </c>
      <c r="AD161" s="419">
        <v>24.7528165735533</v>
      </c>
      <c r="AE161" s="417">
        <v>254477.800976698</v>
      </c>
      <c r="AF161" s="419">
        <v>10325.6421156039</v>
      </c>
      <c r="AG161" s="419">
        <v>4239.90681678908</v>
      </c>
      <c r="AH161" s="420">
        <v>69.469127311988501</v>
      </c>
      <c r="AI161" s="419">
        <v>121.94950851588101</v>
      </c>
      <c r="AJ161" s="419">
        <v>69.469127311988501</v>
      </c>
      <c r="AK161" s="420">
        <v>716.967077114875</v>
      </c>
      <c r="AL161" s="419">
        <v>2094.0595051688701</v>
      </c>
      <c r="AM161" s="419">
        <v>716.967077114875</v>
      </c>
      <c r="AN161" s="420">
        <v>1096.02141259366</v>
      </c>
      <c r="AO161" s="419">
        <v>1701.0773927349701</v>
      </c>
      <c r="AP161" s="419">
        <v>1096.02141259366</v>
      </c>
      <c r="AQ161" s="417">
        <v>293.93346080305002</v>
      </c>
      <c r="AR161" s="419">
        <v>61.367049609842802</v>
      </c>
      <c r="AS161" s="419">
        <v>16.478671682962499</v>
      </c>
      <c r="AT161" s="417">
        <v>73366.6385497765</v>
      </c>
      <c r="AU161" s="419">
        <v>17915.184245232002</v>
      </c>
      <c r="AV161" s="419">
        <v>1047.71482654691</v>
      </c>
      <c r="AW161" s="420">
        <v>3.9572495707894602</v>
      </c>
      <c r="AX161" s="419">
        <v>10.314404665309</v>
      </c>
      <c r="AY161" s="419">
        <v>3.9572495707894602</v>
      </c>
      <c r="AZ161" s="417">
        <v>260.949404636027</v>
      </c>
      <c r="BA161" s="419">
        <v>115.839333297058</v>
      </c>
      <c r="BB161" s="419">
        <v>16.367951976939299</v>
      </c>
      <c r="BC161" s="420">
        <v>2.41166257381296</v>
      </c>
      <c r="BD161" s="419">
        <v>11.504178075188699</v>
      </c>
      <c r="BE161" s="419">
        <v>2.41166257381296</v>
      </c>
      <c r="BF161" s="420">
        <v>104.98102595484499</v>
      </c>
      <c r="BG161" s="419">
        <v>157.230253773832</v>
      </c>
      <c r="BH161" s="419">
        <v>104.98102595484499</v>
      </c>
      <c r="BI161" s="417">
        <v>5.7501710422195096</v>
      </c>
      <c r="BJ161" s="419">
        <v>8.2662827572729807</v>
      </c>
      <c r="BK161" s="419">
        <v>3.9676423382465398</v>
      </c>
      <c r="BL161" s="417">
        <v>1183.4237826731801</v>
      </c>
      <c r="BM161" s="419">
        <v>446.45743817316099</v>
      </c>
      <c r="BN161" s="419">
        <v>25.853426825427</v>
      </c>
      <c r="BO161" s="417">
        <v>1165.4031840325199</v>
      </c>
      <c r="BP161" s="419">
        <v>330.67690764791098</v>
      </c>
      <c r="BQ161" s="419">
        <v>45.993564165107998</v>
      </c>
      <c r="BR161" s="417">
        <v>0.14474210282776301</v>
      </c>
      <c r="BS161" s="419">
        <v>0.70076120949851095</v>
      </c>
      <c r="BT161" s="419">
        <v>0.13759804011558299</v>
      </c>
      <c r="BU161" s="420">
        <v>13.810181352845101</v>
      </c>
      <c r="BV161" s="419">
        <v>36.6152744083371</v>
      </c>
      <c r="BW161" s="419">
        <v>13.810181352845101</v>
      </c>
      <c r="BX161" s="417">
        <v>1.2637349860384299</v>
      </c>
      <c r="BY161" s="419">
        <v>4.0713836370053</v>
      </c>
      <c r="BZ161" s="419">
        <v>0.320338928190189</v>
      </c>
      <c r="CA161" s="417">
        <v>5.6620174391229297</v>
      </c>
      <c r="CB161" s="419">
        <v>11.6533161294264</v>
      </c>
      <c r="CC161" s="419">
        <v>4.45046957050101</v>
      </c>
      <c r="CD161" s="417">
        <v>51.689559995923197</v>
      </c>
      <c r="CE161" s="419">
        <v>29.737800030175801</v>
      </c>
      <c r="CF161" s="419">
        <v>0.45784175961276802</v>
      </c>
      <c r="CG161" s="420">
        <v>2.9187259372783898</v>
      </c>
      <c r="CH161" s="419">
        <v>6.3272505756549204</v>
      </c>
      <c r="CI161" s="419">
        <v>2.9187259372783898</v>
      </c>
      <c r="CJ161" s="420">
        <v>1.8501657119359201</v>
      </c>
      <c r="CK161" s="419">
        <v>5.6575145017158599</v>
      </c>
      <c r="CL161" s="419">
        <v>1.8501657119359201</v>
      </c>
      <c r="CM161" s="420">
        <v>0.482897862975954</v>
      </c>
      <c r="CN161" s="419">
        <v>0.81870344481486101</v>
      </c>
      <c r="CO161" s="419">
        <v>0.482897862975954</v>
      </c>
      <c r="CP161" s="417">
        <v>1749.0152125381201</v>
      </c>
      <c r="CQ161" s="419">
        <v>435.20773137091697</v>
      </c>
      <c r="CR161" s="419">
        <v>0.49002352738149402</v>
      </c>
      <c r="CS161" s="417">
        <v>0.289649924429348</v>
      </c>
      <c r="CT161" s="419">
        <v>0.74011649371681199</v>
      </c>
      <c r="CU161" s="419">
        <v>0.21160600117573999</v>
      </c>
      <c r="CV161" s="420">
        <v>0.33985890339430402</v>
      </c>
      <c r="CW161" s="419">
        <v>1.0327145019344499</v>
      </c>
      <c r="CX161" s="419">
        <v>0.33985890339430402</v>
      </c>
      <c r="CY161" s="417">
        <v>2.4973070755303299E-2</v>
      </c>
      <c r="CZ161" s="419">
        <v>0.204002590642407</v>
      </c>
      <c r="DA161" s="419">
        <v>0</v>
      </c>
      <c r="DB161" s="420">
        <v>0.200872850962002</v>
      </c>
      <c r="DC161" s="419">
        <v>9.24636312814754E-3</v>
      </c>
      <c r="DD161" s="419">
        <v>0.200872850962002</v>
      </c>
      <c r="DE161" s="420">
        <v>0.37237713260684202</v>
      </c>
      <c r="DF161" s="419">
        <v>0.64679627500930703</v>
      </c>
      <c r="DG161" s="419">
        <v>0.37237713260684202</v>
      </c>
      <c r="DH161" s="420">
        <v>0.17747052332105501</v>
      </c>
      <c r="DI161" s="419">
        <v>0.471952282308646</v>
      </c>
      <c r="DJ161" s="419">
        <v>0.17747052332105501</v>
      </c>
      <c r="DK161" s="417">
        <v>327.97440923958902</v>
      </c>
      <c r="DL161" s="419">
        <v>92.487771881801194</v>
      </c>
      <c r="DM161" s="419">
        <v>0.29251823236383101</v>
      </c>
      <c r="DN161" s="417">
        <v>2.9774902883253902</v>
      </c>
      <c r="DO161" s="419">
        <v>1.8684593343742499</v>
      </c>
      <c r="DP161" s="419">
        <v>7.5897708432125302E-2</v>
      </c>
      <c r="DQ161" s="417">
        <v>4.7978134878800098</v>
      </c>
      <c r="DR161" s="419">
        <v>1.54615380257822</v>
      </c>
      <c r="DS161" s="419">
        <v>3.3452182085073202E-2</v>
      </c>
      <c r="DT161" s="417">
        <v>0.52418148166127998</v>
      </c>
      <c r="DU161" s="419">
        <v>0.58438739156568298</v>
      </c>
      <c r="DV161" s="419">
        <v>2.7971328895958901E-2</v>
      </c>
      <c r="DW161" s="417">
        <v>1.3848552489274399</v>
      </c>
      <c r="DX161" s="419">
        <v>2.1976242173321099</v>
      </c>
      <c r="DY161" s="419">
        <v>0.159287141043047</v>
      </c>
      <c r="DZ161" s="417">
        <v>0.16002683034436599</v>
      </c>
      <c r="EA161" s="419">
        <v>0.90524845526632203</v>
      </c>
      <c r="EB161" s="419">
        <v>0</v>
      </c>
      <c r="EC161" s="417">
        <v>2.5123788821834201</v>
      </c>
      <c r="ED161" s="419">
        <v>1.2221677350506599</v>
      </c>
      <c r="EE161" s="419">
        <v>8.1179102540707607E-2</v>
      </c>
      <c r="EF161" s="417">
        <v>0</v>
      </c>
      <c r="EG161" s="419">
        <v>0</v>
      </c>
      <c r="EH161" s="419">
        <v>0</v>
      </c>
      <c r="EI161" s="420">
        <v>4.5625906355181101E-2</v>
      </c>
      <c r="EJ161" s="419">
        <v>2.1124600361365799E-3</v>
      </c>
      <c r="EK161" s="419">
        <v>4.5625906355181101E-2</v>
      </c>
      <c r="EL161" s="420">
        <v>0.13062727647875799</v>
      </c>
      <c r="EM161" s="419">
        <v>2.9907544759468401E-3</v>
      </c>
      <c r="EN161" s="419">
        <v>0.13062727647875799</v>
      </c>
      <c r="EO161" s="420">
        <v>7.2784703723485902E-2</v>
      </c>
      <c r="EP161" s="419">
        <v>0</v>
      </c>
      <c r="EQ161" s="419">
        <v>7.2784703723485902E-2</v>
      </c>
      <c r="ER161" s="420">
        <v>0.100327073713446</v>
      </c>
      <c r="ES161" s="419">
        <v>4.6391296333091201E-3</v>
      </c>
      <c r="ET161" s="419">
        <v>0.100327073713446</v>
      </c>
      <c r="EU161" s="417">
        <v>6.9811829028233199E-2</v>
      </c>
      <c r="EV161" s="419">
        <v>0.25853706315678598</v>
      </c>
      <c r="EW161" s="419">
        <v>0</v>
      </c>
      <c r="EX161" s="420">
        <v>0.160984618394689</v>
      </c>
      <c r="EY161" s="419">
        <v>7.4437875192669804E-3</v>
      </c>
      <c r="EZ161" s="419">
        <v>0.160984618394689</v>
      </c>
      <c r="FA161" s="420">
        <v>0.34</v>
      </c>
      <c r="FB161" s="419">
        <v>0</v>
      </c>
      <c r="FC161" s="419">
        <v>0.33625119955373101</v>
      </c>
      <c r="FD161" s="420">
        <v>0</v>
      </c>
      <c r="FE161" s="419">
        <v>3.7107117917948599E-3</v>
      </c>
      <c r="FF161" s="419">
        <v>0</v>
      </c>
      <c r="FG161" s="417">
        <v>1.0917776129694099</v>
      </c>
      <c r="FH161" s="419">
        <v>1.9805411920481599</v>
      </c>
      <c r="FI161" s="419">
        <v>0.26482579106069198</v>
      </c>
      <c r="FJ161" s="420">
        <v>8.3170715162260503E-2</v>
      </c>
      <c r="FK161" s="419">
        <v>0.32514545595814398</v>
      </c>
      <c r="FL161" s="419">
        <v>8.3170715162260503E-2</v>
      </c>
      <c r="FM161" s="420">
        <v>9.8206042848456701E-2</v>
      </c>
      <c r="FN161" s="419">
        <v>1.1352169829300499E-3</v>
      </c>
      <c r="FO161" s="419">
        <v>9.8206042848456701E-2</v>
      </c>
      <c r="FP161" s="420">
        <v>0.29619157330524298</v>
      </c>
      <c r="FQ161" s="419">
        <v>0</v>
      </c>
      <c r="FR161" s="419">
        <v>0.29619157330524298</v>
      </c>
    </row>
    <row r="162" spans="2:174">
      <c r="B162" s="73" t="s">
        <v>17</v>
      </c>
      <c r="C162" s="73" t="s">
        <v>51</v>
      </c>
      <c r="D162" s="143" t="s">
        <v>413</v>
      </c>
      <c r="E162" s="143">
        <v>50.4</v>
      </c>
      <c r="F162" s="73">
        <v>11.3</v>
      </c>
      <c r="G162" s="397" t="s">
        <v>322</v>
      </c>
      <c r="H162" s="73" t="s">
        <v>13</v>
      </c>
      <c r="I162" s="416" t="s">
        <v>1199</v>
      </c>
      <c r="J162" s="416">
        <v>2</v>
      </c>
      <c r="K162" s="416" t="s">
        <v>1163</v>
      </c>
      <c r="L162" s="416" t="s">
        <v>1177</v>
      </c>
      <c r="M162" s="416" t="s">
        <v>12</v>
      </c>
      <c r="N162" s="73">
        <v>23.99</v>
      </c>
      <c r="P162" s="417">
        <v>9.7544330893864295</v>
      </c>
      <c r="Q162" s="418">
        <v>25.031670861507301</v>
      </c>
      <c r="R162" s="418">
        <v>1.21636699082508</v>
      </c>
      <c r="S162" s="417">
        <v>15.178507429718399</v>
      </c>
      <c r="T162" s="418">
        <v>39.473759684109901</v>
      </c>
      <c r="U162" s="418">
        <v>15.0968950494417</v>
      </c>
      <c r="V162" s="417">
        <v>38870.8224011399</v>
      </c>
      <c r="W162" s="418">
        <v>6508.5008843854403</v>
      </c>
      <c r="X162" s="418">
        <v>8.08523657152171</v>
      </c>
      <c r="Y162" s="417">
        <v>3640.4180620053298</v>
      </c>
      <c r="Z162" s="418">
        <v>9402.6980287893803</v>
      </c>
      <c r="AA162" s="418">
        <v>22.4995410450002</v>
      </c>
      <c r="AB162" s="417">
        <v>158310.13645091999</v>
      </c>
      <c r="AC162" s="419">
        <v>10477.8160248616</v>
      </c>
      <c r="AD162" s="419">
        <v>24.7528165735533</v>
      </c>
      <c r="AE162" s="417">
        <v>247551.571838915</v>
      </c>
      <c r="AF162" s="419">
        <v>13675.8021993395</v>
      </c>
      <c r="AG162" s="419">
        <v>4239.90681678908</v>
      </c>
      <c r="AH162" s="420">
        <v>69.469127311988501</v>
      </c>
      <c r="AI162" s="419">
        <v>116.369976660033</v>
      </c>
      <c r="AJ162" s="419">
        <v>69.469127311988501</v>
      </c>
      <c r="AK162" s="420">
        <v>716.967077114875</v>
      </c>
      <c r="AL162" s="419">
        <v>1236.0243149661001</v>
      </c>
      <c r="AM162" s="419">
        <v>716.967077114875</v>
      </c>
      <c r="AN162" s="420">
        <v>1096.02141259366</v>
      </c>
      <c r="AO162" s="419">
        <v>1715.77980290199</v>
      </c>
      <c r="AP162" s="419">
        <v>1096.02141259366</v>
      </c>
      <c r="AQ162" s="417">
        <v>543.08054680355701</v>
      </c>
      <c r="AR162" s="419">
        <v>267.99051047838202</v>
      </c>
      <c r="AS162" s="419">
        <v>16.478671682962499</v>
      </c>
      <c r="AT162" s="417">
        <v>73395.955625944203</v>
      </c>
      <c r="AU162" s="419">
        <v>17360.077625023001</v>
      </c>
      <c r="AV162" s="419">
        <v>1047.71482654691</v>
      </c>
      <c r="AW162" s="420">
        <v>3.9572495707894602</v>
      </c>
      <c r="AX162" s="419">
        <v>6.8821813019213298</v>
      </c>
      <c r="AY162" s="419">
        <v>3.9572495707894602</v>
      </c>
      <c r="AZ162" s="417">
        <v>326.48762332107998</v>
      </c>
      <c r="BA162" s="419">
        <v>170.140767868246</v>
      </c>
      <c r="BB162" s="419">
        <v>16.367951976939299</v>
      </c>
      <c r="BC162" s="420">
        <v>2.41166257381296</v>
      </c>
      <c r="BD162" s="419">
        <v>8.9135086612337897</v>
      </c>
      <c r="BE162" s="419">
        <v>2.41166257381296</v>
      </c>
      <c r="BF162" s="420">
        <v>104.98102595484499</v>
      </c>
      <c r="BG162" s="419">
        <v>186.10045102870799</v>
      </c>
      <c r="BH162" s="419">
        <v>104.98102595484499</v>
      </c>
      <c r="BI162" s="417">
        <v>139.82733909490599</v>
      </c>
      <c r="BJ162" s="419">
        <v>309.575125598505</v>
      </c>
      <c r="BK162" s="419">
        <v>3.9676423382465398</v>
      </c>
      <c r="BL162" s="417">
        <v>6357.1035385096002</v>
      </c>
      <c r="BM162" s="419">
        <v>12021.820144723501</v>
      </c>
      <c r="BN162" s="419">
        <v>25.853426825427</v>
      </c>
      <c r="BO162" s="417">
        <v>6609.6894169247498</v>
      </c>
      <c r="BP162" s="419">
        <v>13022.2217510923</v>
      </c>
      <c r="BQ162" s="419">
        <v>45.993564165107998</v>
      </c>
      <c r="BR162" s="417">
        <v>0.55414133047869096</v>
      </c>
      <c r="BS162" s="419">
        <v>1.07259927469247</v>
      </c>
      <c r="BT162" s="419">
        <v>0.13759804011558299</v>
      </c>
      <c r="BU162" s="420">
        <v>13.810181352845101</v>
      </c>
      <c r="BV162" s="419">
        <v>23.783403890469199</v>
      </c>
      <c r="BW162" s="419">
        <v>13.810181352845101</v>
      </c>
      <c r="BX162" s="417">
        <v>0.39501017183720799</v>
      </c>
      <c r="BY162" s="419">
        <v>3.0476964712067298</v>
      </c>
      <c r="BZ162" s="419">
        <v>0.320338928190189</v>
      </c>
      <c r="CA162" s="417">
        <v>8.8045143856119594</v>
      </c>
      <c r="CB162" s="419">
        <v>12.484187585965399</v>
      </c>
      <c r="CC162" s="419">
        <v>4.45046957050101</v>
      </c>
      <c r="CD162" s="417">
        <v>58.993434465637201</v>
      </c>
      <c r="CE162" s="419">
        <v>27.424862697664</v>
      </c>
      <c r="CF162" s="419">
        <v>0.45784175961276802</v>
      </c>
      <c r="CG162" s="420">
        <v>2.9187259372783898</v>
      </c>
      <c r="CH162" s="419">
        <v>5.9270741364813997</v>
      </c>
      <c r="CI162" s="419">
        <v>2.9187259372783898</v>
      </c>
      <c r="CJ162" s="420">
        <v>1.8501657119359201</v>
      </c>
      <c r="CK162" s="419">
        <v>4.7735139941084297</v>
      </c>
      <c r="CL162" s="419">
        <v>1.8501657119359201</v>
      </c>
      <c r="CM162" s="420">
        <v>0.482897862975954</v>
      </c>
      <c r="CN162" s="419">
        <v>0.81043163095722504</v>
      </c>
      <c r="CO162" s="419">
        <v>0.482897862975954</v>
      </c>
      <c r="CP162" s="417">
        <v>1483.1443742880101</v>
      </c>
      <c r="CQ162" s="419">
        <v>522.02470899220305</v>
      </c>
      <c r="CR162" s="419">
        <v>0.49002352738149402</v>
      </c>
      <c r="CS162" s="417">
        <v>0.185465700734606</v>
      </c>
      <c r="CT162" s="419">
        <v>0.514330348248623</v>
      </c>
      <c r="CU162" s="419">
        <v>0.21160600117573999</v>
      </c>
      <c r="CV162" s="420">
        <v>0.33985890339430402</v>
      </c>
      <c r="CW162" s="419">
        <v>0.53899268382258703</v>
      </c>
      <c r="CX162" s="419">
        <v>0.33985890339430402</v>
      </c>
      <c r="CY162" s="420">
        <v>0</v>
      </c>
      <c r="CZ162" s="419">
        <v>2.5147376926275299E-3</v>
      </c>
      <c r="DA162" s="419">
        <v>0</v>
      </c>
      <c r="DB162" s="417">
        <v>4.2928599276530401E-2</v>
      </c>
      <c r="DC162" s="419">
        <v>0.64840042910182705</v>
      </c>
      <c r="DD162" s="419">
        <v>0.200872850962002</v>
      </c>
      <c r="DE162" s="420">
        <v>0.37237713260684202</v>
      </c>
      <c r="DF162" s="419">
        <v>0.70005112862005203</v>
      </c>
      <c r="DG162" s="419">
        <v>0.37237713260684202</v>
      </c>
      <c r="DH162" s="420">
        <v>0.17747052332105501</v>
      </c>
      <c r="DI162" s="419">
        <v>0.273524923001214</v>
      </c>
      <c r="DJ162" s="419">
        <v>0.17747052332105501</v>
      </c>
      <c r="DK162" s="417">
        <v>493.31019743348702</v>
      </c>
      <c r="DL162" s="419">
        <v>226.29712314375399</v>
      </c>
      <c r="DM162" s="419">
        <v>0.29251823236383101</v>
      </c>
      <c r="DN162" s="417">
        <v>3.2653317795649102</v>
      </c>
      <c r="DO162" s="419">
        <v>1.99583427371046</v>
      </c>
      <c r="DP162" s="419">
        <v>7.5897708432125302E-2</v>
      </c>
      <c r="DQ162" s="417">
        <v>5.2608028119605699</v>
      </c>
      <c r="DR162" s="419">
        <v>2.83413991343954</v>
      </c>
      <c r="DS162" s="419">
        <v>3.3452182085073202E-2</v>
      </c>
      <c r="DT162" s="417">
        <v>0.583432068784703</v>
      </c>
      <c r="DU162" s="419">
        <v>0.65022142917789005</v>
      </c>
      <c r="DV162" s="419">
        <v>2.7971328895958901E-2</v>
      </c>
      <c r="DW162" s="417">
        <v>1.9052212208756301</v>
      </c>
      <c r="DX162" s="419">
        <v>3.0483947631178601</v>
      </c>
      <c r="DY162" s="419">
        <v>0.159287141043047</v>
      </c>
      <c r="DZ162" s="417">
        <v>0.16665185443903699</v>
      </c>
      <c r="EA162" s="419">
        <v>0.85423630703987397</v>
      </c>
      <c r="EB162" s="419">
        <v>0</v>
      </c>
      <c r="EC162" s="417">
        <v>2.5303082125299499</v>
      </c>
      <c r="ED162" s="419">
        <v>2.10018487321405</v>
      </c>
      <c r="EE162" s="419">
        <v>8.1179102540707607E-2</v>
      </c>
      <c r="EF162" s="417">
        <v>0.161868397034238</v>
      </c>
      <c r="EG162" s="419">
        <v>0.87859495461689197</v>
      </c>
      <c r="EH162" s="419">
        <v>0</v>
      </c>
      <c r="EI162" s="420">
        <v>4.5625906355181101E-2</v>
      </c>
      <c r="EJ162" s="419">
        <v>0.108133846405379</v>
      </c>
      <c r="EK162" s="419">
        <v>4.5625906355181101E-2</v>
      </c>
      <c r="EL162" s="420">
        <v>0.13062727647875799</v>
      </c>
      <c r="EM162" s="419">
        <v>0.47541421484600599</v>
      </c>
      <c r="EN162" s="419">
        <v>0.13062727647875799</v>
      </c>
      <c r="EO162" s="420">
        <v>7.2784703723485902E-2</v>
      </c>
      <c r="EP162" s="419">
        <v>2.78600874099314E-2</v>
      </c>
      <c r="EQ162" s="419">
        <v>7.2784703723485902E-2</v>
      </c>
      <c r="ER162" s="420">
        <v>0.100327073713446</v>
      </c>
      <c r="ES162" s="419">
        <v>5.00691303943465E-3</v>
      </c>
      <c r="ET162" s="419">
        <v>0.100327073713446</v>
      </c>
      <c r="EU162" s="420">
        <v>0</v>
      </c>
      <c r="EV162" s="419">
        <v>0</v>
      </c>
      <c r="EW162" s="419">
        <v>0</v>
      </c>
      <c r="EX162" s="420">
        <v>0.16</v>
      </c>
      <c r="EY162" s="419">
        <v>8.0894375118312194E-3</v>
      </c>
      <c r="EZ162" s="419">
        <v>0.160984618394689</v>
      </c>
      <c r="FA162" s="420">
        <v>0.34</v>
      </c>
      <c r="FB162" s="419">
        <v>0</v>
      </c>
      <c r="FC162" s="419">
        <v>0.33625119955373101</v>
      </c>
      <c r="FD162" s="420">
        <v>0</v>
      </c>
      <c r="FE162" s="419">
        <v>3.9904418513288797E-3</v>
      </c>
      <c r="FF162" s="419">
        <v>0</v>
      </c>
      <c r="FG162" s="417">
        <v>1.19323771110534</v>
      </c>
      <c r="FH162" s="419">
        <v>1.7662294323251899</v>
      </c>
      <c r="FI162" s="419">
        <v>0.26482579106069198</v>
      </c>
      <c r="FJ162" s="420">
        <v>8.3170715162260503E-2</v>
      </c>
      <c r="FK162" s="419">
        <v>6.8795358840650897E-2</v>
      </c>
      <c r="FL162" s="419">
        <v>8.3170715162260503E-2</v>
      </c>
      <c r="FM162" s="420">
        <v>9.8206042848456701E-2</v>
      </c>
      <c r="FN162" s="419">
        <v>1.1873289974874499E-3</v>
      </c>
      <c r="FO162" s="419">
        <v>9.8206042848456701E-2</v>
      </c>
      <c r="FP162" s="420">
        <v>0.29619157330524298</v>
      </c>
      <c r="FQ162" s="419">
        <v>0</v>
      </c>
      <c r="FR162" s="419">
        <v>0.29619157330524298</v>
      </c>
    </row>
    <row r="163" spans="2:174">
      <c r="B163" s="73" t="s">
        <v>17</v>
      </c>
      <c r="C163" s="73" t="s">
        <v>51</v>
      </c>
      <c r="D163" s="143" t="s">
        <v>413</v>
      </c>
      <c r="E163" s="143">
        <v>50.4</v>
      </c>
      <c r="F163" s="73">
        <v>11.3</v>
      </c>
      <c r="G163" s="397" t="s">
        <v>322</v>
      </c>
      <c r="H163" s="73" t="s">
        <v>13</v>
      </c>
      <c r="I163" s="416" t="s">
        <v>1200</v>
      </c>
      <c r="J163" s="416">
        <v>3</v>
      </c>
      <c r="K163" s="416" t="s">
        <v>1159</v>
      </c>
      <c r="L163" s="416" t="s">
        <v>1160</v>
      </c>
      <c r="M163" s="416" t="s">
        <v>12</v>
      </c>
      <c r="N163" s="73">
        <v>23.99</v>
      </c>
      <c r="P163" s="420">
        <v>1.08408028110592</v>
      </c>
      <c r="Q163" s="418">
        <v>7.09068367065262</v>
      </c>
      <c r="R163" s="418">
        <v>1.08408028110592</v>
      </c>
      <c r="S163" s="420">
        <v>20.696761539360299</v>
      </c>
      <c r="T163" s="418">
        <v>20.717955525772801</v>
      </c>
      <c r="U163" s="418">
        <v>20.696761539360299</v>
      </c>
      <c r="V163" s="417">
        <v>37517.553361569902</v>
      </c>
      <c r="W163" s="418">
        <v>1439.76113992507</v>
      </c>
      <c r="X163" s="418">
        <v>7.1438044607520901</v>
      </c>
      <c r="Y163" s="417">
        <v>2966.1140844092602</v>
      </c>
      <c r="Z163" s="418">
        <v>11032.7321258417</v>
      </c>
      <c r="AA163" s="418">
        <v>18.983112294579701</v>
      </c>
      <c r="AB163" s="417">
        <v>154910.29006879899</v>
      </c>
      <c r="AC163" s="419">
        <v>4615.2663002276904</v>
      </c>
      <c r="AD163" s="419">
        <v>19.6358819510784</v>
      </c>
      <c r="AE163" s="417">
        <v>252364.25243979201</v>
      </c>
      <c r="AF163" s="419">
        <v>12053.3196194255</v>
      </c>
      <c r="AG163" s="419">
        <v>15709.354918909001</v>
      </c>
      <c r="AH163" s="420">
        <v>67.609326486133099</v>
      </c>
      <c r="AI163" s="419">
        <v>145.98531954966401</v>
      </c>
      <c r="AJ163" s="419">
        <v>67.609326486133099</v>
      </c>
      <c r="AK163" s="420">
        <v>1077.04851233368</v>
      </c>
      <c r="AL163" s="419">
        <v>746.80334185804702</v>
      </c>
      <c r="AM163" s="419">
        <v>1077.04851233368</v>
      </c>
      <c r="AN163" s="420">
        <v>1420.8053849314001</v>
      </c>
      <c r="AO163" s="419">
        <v>2007.0203239265099</v>
      </c>
      <c r="AP163" s="419">
        <v>1420.8053849314001</v>
      </c>
      <c r="AQ163" s="417">
        <v>902.04230392830596</v>
      </c>
      <c r="AR163" s="419">
        <v>2978.1224569679398</v>
      </c>
      <c r="AS163" s="419">
        <v>13.2661311682942</v>
      </c>
      <c r="AT163" s="417">
        <v>76814.826303534501</v>
      </c>
      <c r="AU163" s="419">
        <v>16922.368523843001</v>
      </c>
      <c r="AV163" s="419">
        <v>1034.31064697384</v>
      </c>
      <c r="AW163" s="420">
        <v>4.6393191265173002</v>
      </c>
      <c r="AX163" s="419">
        <v>9.0142608470644507</v>
      </c>
      <c r="AY163" s="419">
        <v>4.6393191265173002</v>
      </c>
      <c r="AZ163" s="417">
        <v>392.27276732895302</v>
      </c>
      <c r="BA163" s="419">
        <v>479.07050709012702</v>
      </c>
      <c r="BB163" s="419">
        <v>18.484153045113001</v>
      </c>
      <c r="BC163" s="417">
        <v>9.3996631521424092</v>
      </c>
      <c r="BD163" s="419">
        <v>43.035544103615401</v>
      </c>
      <c r="BE163" s="419">
        <v>4.0138280663089203</v>
      </c>
      <c r="BF163" s="420">
        <v>137.70724256940301</v>
      </c>
      <c r="BG163" s="419">
        <v>143.98682458859699</v>
      </c>
      <c r="BH163" s="419">
        <v>137.70724256940301</v>
      </c>
      <c r="BI163" s="417">
        <v>34.279433282493898</v>
      </c>
      <c r="BJ163" s="419">
        <v>85.838012035379606</v>
      </c>
      <c r="BK163" s="419">
        <v>4.2528536831923303</v>
      </c>
      <c r="BL163" s="417">
        <v>3420.5470085570801</v>
      </c>
      <c r="BM163" s="419">
        <v>6276.3452866125499</v>
      </c>
      <c r="BN163" s="419">
        <v>28.140892064014999</v>
      </c>
      <c r="BO163" s="417">
        <v>3413.78444591277</v>
      </c>
      <c r="BP163" s="419">
        <v>6267.3779919468197</v>
      </c>
      <c r="BQ163" s="419">
        <v>51.474860738917002</v>
      </c>
      <c r="BR163" s="417">
        <v>0.55949194233293897</v>
      </c>
      <c r="BS163" s="419">
        <v>1.3134995558084399</v>
      </c>
      <c r="BT163" s="419">
        <v>0.134734783690836</v>
      </c>
      <c r="BU163" s="420">
        <v>14.501573653828</v>
      </c>
      <c r="BV163" s="419">
        <v>34.477157591252301</v>
      </c>
      <c r="BW163" s="419">
        <v>14.501573653828</v>
      </c>
      <c r="BX163" s="420">
        <v>50.053359698680197</v>
      </c>
      <c r="BY163" s="419">
        <v>6.5408668683087603</v>
      </c>
      <c r="BZ163" s="419">
        <v>50.053359698680197</v>
      </c>
      <c r="CA163" s="417">
        <v>9.4386969243342094</v>
      </c>
      <c r="CB163" s="419">
        <v>13.130696873214999</v>
      </c>
      <c r="CC163" s="419">
        <v>5.2225911599038497</v>
      </c>
      <c r="CD163" s="417">
        <v>58.257571217712197</v>
      </c>
      <c r="CE163" s="419">
        <v>25.964086293962801</v>
      </c>
      <c r="CF163" s="419">
        <v>0.43540517158520697</v>
      </c>
      <c r="CG163" s="420">
        <v>3.72022152534749</v>
      </c>
      <c r="CH163" s="419">
        <v>4.54587811570351</v>
      </c>
      <c r="CI163" s="419">
        <v>3.72022152534749</v>
      </c>
      <c r="CJ163" s="420">
        <v>1.4013724775610501</v>
      </c>
      <c r="CK163" s="419">
        <v>6.2908769497410502</v>
      </c>
      <c r="CL163" s="419">
        <v>1.4013724775610501</v>
      </c>
      <c r="CM163" s="420">
        <v>0.43987023621149302</v>
      </c>
      <c r="CN163" s="419">
        <v>0.64590068852360505</v>
      </c>
      <c r="CO163" s="419">
        <v>0.43987023621149302</v>
      </c>
      <c r="CP163" s="417">
        <v>1827.4405497350999</v>
      </c>
      <c r="CQ163" s="419">
        <v>906.77468651164997</v>
      </c>
      <c r="CR163" s="419">
        <v>0.59878484770331197</v>
      </c>
      <c r="CS163" s="417">
        <v>0.34863143962010901</v>
      </c>
      <c r="CT163" s="419">
        <v>0.79915514693872503</v>
      </c>
      <c r="CU163" s="419">
        <v>0.168634696304448</v>
      </c>
      <c r="CV163" s="417">
        <v>0.31764042618896199</v>
      </c>
      <c r="CW163" s="419">
        <v>1.4941969310491401</v>
      </c>
      <c r="CX163" s="419">
        <v>0.30173920655898601</v>
      </c>
      <c r="CY163" s="420">
        <v>3.3284195045972097E-2</v>
      </c>
      <c r="CZ163" s="419">
        <v>0</v>
      </c>
      <c r="DA163" s="419">
        <v>3.3284195045972097E-2</v>
      </c>
      <c r="DB163" s="420">
        <v>0.42960258590019701</v>
      </c>
      <c r="DC163" s="419">
        <v>4.2061466032535999E-3</v>
      </c>
      <c r="DD163" s="419">
        <v>0.42960258590019701</v>
      </c>
      <c r="DE163" s="417">
        <v>0.62618856453729499</v>
      </c>
      <c r="DF163" s="419">
        <v>1.71500886323778</v>
      </c>
      <c r="DG163" s="419">
        <v>0.34173710360249299</v>
      </c>
      <c r="DH163" s="420">
        <v>0.17969622590950099</v>
      </c>
      <c r="DI163" s="419">
        <v>0.38362591347307201</v>
      </c>
      <c r="DJ163" s="419">
        <v>0.17969622590950099</v>
      </c>
      <c r="DK163" s="417">
        <v>436.01012301388897</v>
      </c>
      <c r="DL163" s="419">
        <v>217.594068601912</v>
      </c>
      <c r="DM163" s="419">
        <v>0</v>
      </c>
      <c r="DN163" s="417">
        <v>3.99765941095961</v>
      </c>
      <c r="DO163" s="419">
        <v>4.0502133190385496</v>
      </c>
      <c r="DP163" s="419">
        <v>0</v>
      </c>
      <c r="DQ163" s="417">
        <v>6.4985064293408596</v>
      </c>
      <c r="DR163" s="419">
        <v>4.1532249792698197</v>
      </c>
      <c r="DS163" s="419">
        <v>0</v>
      </c>
      <c r="DT163" s="417">
        <v>0.61574763456063397</v>
      </c>
      <c r="DU163" s="419">
        <v>0.55184458223590804</v>
      </c>
      <c r="DV163" s="419">
        <v>0</v>
      </c>
      <c r="DW163" s="417">
        <v>2.1199107921815599</v>
      </c>
      <c r="DX163" s="419">
        <v>3.73928329237213</v>
      </c>
      <c r="DY163" s="419">
        <v>0.16837913660916501</v>
      </c>
      <c r="DZ163" s="417">
        <v>0.41939032606743298</v>
      </c>
      <c r="EA163" s="419">
        <v>2.0545846038493401</v>
      </c>
      <c r="EB163" s="419">
        <v>0.203996908624173</v>
      </c>
      <c r="EC163" s="417">
        <v>3.16359340590347</v>
      </c>
      <c r="ED163" s="419">
        <v>3.2553733858484</v>
      </c>
      <c r="EE163" s="419">
        <v>8.3527021342749294E-2</v>
      </c>
      <c r="EF163" s="420">
        <v>0.21530842602437</v>
      </c>
      <c r="EG163" s="419">
        <v>0</v>
      </c>
      <c r="EH163" s="419">
        <v>0.21530842602437</v>
      </c>
      <c r="EI163" s="420">
        <v>3.2494116105482203E-2</v>
      </c>
      <c r="EJ163" s="419">
        <v>1.27793150211453E-3</v>
      </c>
      <c r="EK163" s="419">
        <v>3.2494116105482203E-2</v>
      </c>
      <c r="EL163" s="420">
        <v>0.13062727647875799</v>
      </c>
      <c r="EM163" s="419">
        <v>2.7150185975472799E-3</v>
      </c>
      <c r="EN163" s="419">
        <v>0.13361199722051301</v>
      </c>
      <c r="EO163" s="420">
        <v>3.0799369292214301E-2</v>
      </c>
      <c r="EP163" s="419">
        <v>0.198513317060002</v>
      </c>
      <c r="EQ163" s="419">
        <v>3.0799369292214301E-2</v>
      </c>
      <c r="ER163" s="420">
        <v>0.103220516121763</v>
      </c>
      <c r="ES163" s="419">
        <v>2.1050745136827098E-3</v>
      </c>
      <c r="ET163" s="419">
        <v>0.103220516121763</v>
      </c>
      <c r="EU163" s="420">
        <v>3.6815164340807803E-2</v>
      </c>
      <c r="EV163" s="419">
        <v>7.4810153841688804E-4</v>
      </c>
      <c r="EW163" s="419">
        <v>3.6815164340807803E-2</v>
      </c>
      <c r="EX163" s="420">
        <v>0.23704906667295</v>
      </c>
      <c r="EY163" s="419">
        <v>3.3796000241554198E-3</v>
      </c>
      <c r="EZ163" s="419">
        <v>0.23704906667295</v>
      </c>
      <c r="FA163" s="420">
        <v>0.34</v>
      </c>
      <c r="FB163" s="419">
        <v>0</v>
      </c>
      <c r="FC163" s="419">
        <v>0.33625119955373101</v>
      </c>
      <c r="FD163" s="420">
        <v>0.308967052605709</v>
      </c>
      <c r="FE163" s="419">
        <v>0</v>
      </c>
      <c r="FF163" s="419">
        <v>0.308967052605709</v>
      </c>
      <c r="FG163" s="417">
        <v>0.83614735646843696</v>
      </c>
      <c r="FH163" s="419">
        <v>1.24880341099855</v>
      </c>
      <c r="FI163" s="419">
        <v>0.108879769358904</v>
      </c>
      <c r="FJ163" s="420">
        <v>0.14367747012527499</v>
      </c>
      <c r="FK163" s="419">
        <v>0.38649316491556701</v>
      </c>
      <c r="FL163" s="419">
        <v>0.14367747012527499</v>
      </c>
      <c r="FM163" s="420">
        <v>8.6524716192319898E-2</v>
      </c>
      <c r="FN163" s="419">
        <v>2.0616866315848201E-3</v>
      </c>
      <c r="FO163" s="419">
        <v>8.6524716192319898E-2</v>
      </c>
      <c r="FP163" s="420">
        <v>0.110282469619551</v>
      </c>
      <c r="FQ163" s="419">
        <v>0.31319785262545502</v>
      </c>
      <c r="FR163" s="419">
        <v>0.110282469619551</v>
      </c>
    </row>
    <row r="164" spans="2:174">
      <c r="B164" s="73" t="s">
        <v>17</v>
      </c>
      <c r="C164" s="73" t="s">
        <v>51</v>
      </c>
      <c r="D164" s="143" t="s">
        <v>413</v>
      </c>
      <c r="E164" s="143">
        <v>50.4</v>
      </c>
      <c r="F164" s="73">
        <v>11.3</v>
      </c>
      <c r="G164" s="397" t="s">
        <v>322</v>
      </c>
      <c r="H164" s="73" t="s">
        <v>13</v>
      </c>
      <c r="I164" s="416" t="s">
        <v>1200</v>
      </c>
      <c r="J164" s="416">
        <v>3</v>
      </c>
      <c r="K164" s="416" t="s">
        <v>1159</v>
      </c>
      <c r="L164" s="416" t="s">
        <v>1161</v>
      </c>
      <c r="M164" s="421" t="s">
        <v>32</v>
      </c>
      <c r="N164" s="73">
        <v>23.99</v>
      </c>
      <c r="P164" s="417">
        <v>4.1047392304075201</v>
      </c>
      <c r="Q164" s="418">
        <v>11.9644884520352</v>
      </c>
      <c r="R164" s="418">
        <v>1.08408028110592</v>
      </c>
      <c r="S164" s="420">
        <v>20.696761539360299</v>
      </c>
      <c r="T164" s="418">
        <v>39.2234207034356</v>
      </c>
      <c r="U164" s="418">
        <v>20.696761539360299</v>
      </c>
      <c r="V164" s="417">
        <v>39176.968108533001</v>
      </c>
      <c r="W164" s="418">
        <v>6232.1434190993596</v>
      </c>
      <c r="X164" s="418">
        <v>7.1438044607520901</v>
      </c>
      <c r="Y164" s="417">
        <v>1772.89484366639</v>
      </c>
      <c r="Z164" s="418">
        <v>4739.1667403555703</v>
      </c>
      <c r="AA164" s="418">
        <v>18.983112294579701</v>
      </c>
      <c r="AB164" s="417">
        <v>159149.91577898501</v>
      </c>
      <c r="AC164" s="419">
        <v>9605.3591466075704</v>
      </c>
      <c r="AD164" s="419">
        <v>19.6358819510784</v>
      </c>
      <c r="AE164" s="417">
        <v>247388.87931041399</v>
      </c>
      <c r="AF164" s="419">
        <v>13466.8621465088</v>
      </c>
      <c r="AG164" s="419">
        <v>15709.354918909001</v>
      </c>
      <c r="AH164" s="420">
        <v>67.609326486133099</v>
      </c>
      <c r="AI164" s="419">
        <v>126.857136651375</v>
      </c>
      <c r="AJ164" s="419">
        <v>67.609326486133099</v>
      </c>
      <c r="AK164" s="420">
        <v>1077.04851233368</v>
      </c>
      <c r="AL164" s="419">
        <v>1148.6220043761</v>
      </c>
      <c r="AM164" s="419">
        <v>1077.04851233368</v>
      </c>
      <c r="AN164" s="420">
        <v>1420.8053849314001</v>
      </c>
      <c r="AO164" s="419">
        <v>1917.8427985625999</v>
      </c>
      <c r="AP164" s="419">
        <v>1420.8053849314001</v>
      </c>
      <c r="AQ164" s="417">
        <v>477.75364086489299</v>
      </c>
      <c r="AR164" s="419">
        <v>254.220484062921</v>
      </c>
      <c r="AS164" s="419">
        <v>13.2661311682942</v>
      </c>
      <c r="AT164" s="417">
        <v>75171.136585453802</v>
      </c>
      <c r="AU164" s="419">
        <v>15664.990024222299</v>
      </c>
      <c r="AV164" s="419">
        <v>1034.31064697384</v>
      </c>
      <c r="AW164" s="420">
        <v>4.6393191265173002</v>
      </c>
      <c r="AX164" s="419">
        <v>6.93098934305082</v>
      </c>
      <c r="AY164" s="419">
        <v>4.6393191265173002</v>
      </c>
      <c r="AZ164" s="417">
        <v>430.79569128309799</v>
      </c>
      <c r="BA164" s="419">
        <v>1048.6300353269501</v>
      </c>
      <c r="BB164" s="419">
        <v>18.484153045113001</v>
      </c>
      <c r="BC164" s="420">
        <v>4.01</v>
      </c>
      <c r="BD164" s="419">
        <v>9.5399062703068207</v>
      </c>
      <c r="BE164" s="419">
        <v>4.0138280663089203</v>
      </c>
      <c r="BF164" s="420">
        <v>137.70724256940301</v>
      </c>
      <c r="BG164" s="419">
        <v>206.660315238973</v>
      </c>
      <c r="BH164" s="419">
        <v>137.70724256940301</v>
      </c>
      <c r="BI164" s="417">
        <v>89.195432137873794</v>
      </c>
      <c r="BJ164" s="419">
        <v>193.509580308913</v>
      </c>
      <c r="BK164" s="419">
        <v>4.2528536831923303</v>
      </c>
      <c r="BL164" s="417">
        <v>4891.3461671162704</v>
      </c>
      <c r="BM164" s="419">
        <v>9219.5281990603798</v>
      </c>
      <c r="BN164" s="419">
        <v>28.140892064014999</v>
      </c>
      <c r="BO164" s="417">
        <v>4906.6229685546496</v>
      </c>
      <c r="BP164" s="419">
        <v>9248.6083333436309</v>
      </c>
      <c r="BQ164" s="419">
        <v>51.474860738917002</v>
      </c>
      <c r="BR164" s="417">
        <v>0.72042113243885098</v>
      </c>
      <c r="BS164" s="419">
        <v>1.53905204672243</v>
      </c>
      <c r="BT164" s="419">
        <v>0.134734783690836</v>
      </c>
      <c r="BU164" s="420">
        <v>14.501573653828</v>
      </c>
      <c r="BV164" s="419">
        <v>26.6238203314266</v>
      </c>
      <c r="BW164" s="419">
        <v>14.501573653828</v>
      </c>
      <c r="BX164" s="420">
        <v>50.053359698680197</v>
      </c>
      <c r="BY164" s="419">
        <v>3.3980789308431301</v>
      </c>
      <c r="BZ164" s="419">
        <v>50.053359698680197</v>
      </c>
      <c r="CA164" s="417">
        <v>6.7196835278237597</v>
      </c>
      <c r="CB164" s="419">
        <v>11.837249014575001</v>
      </c>
      <c r="CC164" s="419">
        <v>5.2225911599038497</v>
      </c>
      <c r="CD164" s="417">
        <v>61.226084032470602</v>
      </c>
      <c r="CE164" s="419">
        <v>20.0998581618435</v>
      </c>
      <c r="CF164" s="419">
        <v>0.43540517158520697</v>
      </c>
      <c r="CG164" s="420">
        <v>3.72022152534749</v>
      </c>
      <c r="CH164" s="419">
        <v>6.7773559514248296</v>
      </c>
      <c r="CI164" s="419">
        <v>3.72022152534749</v>
      </c>
      <c r="CJ164" s="420">
        <v>1.4013724775610501</v>
      </c>
      <c r="CK164" s="419">
        <v>4.9637018972770299</v>
      </c>
      <c r="CL164" s="419">
        <v>1.4013724775610501</v>
      </c>
      <c r="CM164" s="420">
        <v>0.43987023621149302</v>
      </c>
      <c r="CN164" s="419">
        <v>0.75225423158579097</v>
      </c>
      <c r="CO164" s="419">
        <v>0.43987023621149302</v>
      </c>
      <c r="CP164" s="417">
        <v>1507.8628164413201</v>
      </c>
      <c r="CQ164" s="419">
        <v>475.47844437856901</v>
      </c>
      <c r="CR164" s="419">
        <v>0.59878484770331197</v>
      </c>
      <c r="CS164" s="417">
        <v>0.1776135213408</v>
      </c>
      <c r="CT164" s="419">
        <v>0.53092314717092504</v>
      </c>
      <c r="CU164" s="419">
        <v>0.168634696304448</v>
      </c>
      <c r="CV164" s="420">
        <v>0.3</v>
      </c>
      <c r="CW164" s="419">
        <v>1.1821192293674501</v>
      </c>
      <c r="CX164" s="419">
        <v>0.30173920655898601</v>
      </c>
      <c r="CY164" s="417">
        <v>8.0736442549137102E-2</v>
      </c>
      <c r="CZ164" s="419">
        <v>0.51248749731434196</v>
      </c>
      <c r="DA164" s="419">
        <v>3.3284195045972097E-2</v>
      </c>
      <c r="DB164" s="420">
        <v>0.42960258590019701</v>
      </c>
      <c r="DC164" s="419">
        <v>0.92995734835950905</v>
      </c>
      <c r="DD164" s="419">
        <v>0.42960258590019701</v>
      </c>
      <c r="DE164" s="420">
        <v>0.34173710360249299</v>
      </c>
      <c r="DF164" s="419">
        <v>0.61198738629747795</v>
      </c>
      <c r="DG164" s="419">
        <v>0.34173710360249299</v>
      </c>
      <c r="DH164" s="420">
        <v>0.17969622590950099</v>
      </c>
      <c r="DI164" s="419">
        <v>0.33992631435274501</v>
      </c>
      <c r="DJ164" s="419">
        <v>0.17969622590950099</v>
      </c>
      <c r="DK164" s="417">
        <v>518.369344717937</v>
      </c>
      <c r="DL164" s="419">
        <v>185.09929142451</v>
      </c>
      <c r="DM164" s="419">
        <v>0</v>
      </c>
      <c r="DN164" s="417">
        <v>3.32877842416804</v>
      </c>
      <c r="DO164" s="419">
        <v>1.99475932618012</v>
      </c>
      <c r="DP164" s="419">
        <v>0</v>
      </c>
      <c r="DQ164" s="417">
        <v>5.1954841412584196</v>
      </c>
      <c r="DR164" s="419">
        <v>2.59597385634927</v>
      </c>
      <c r="DS164" s="419">
        <v>0</v>
      </c>
      <c r="DT164" s="417">
        <v>0.49055937673308903</v>
      </c>
      <c r="DU164" s="419">
        <v>0.59167761575692801</v>
      </c>
      <c r="DV164" s="419">
        <v>0</v>
      </c>
      <c r="DW164" s="417">
        <v>1.8504317401055901</v>
      </c>
      <c r="DX164" s="419">
        <v>3.1441485368919699</v>
      </c>
      <c r="DY164" s="419">
        <v>0.16837913660916501</v>
      </c>
      <c r="DZ164" s="417">
        <v>0.26039526340652902</v>
      </c>
      <c r="EA164" s="419">
        <v>1.0927181337783101</v>
      </c>
      <c r="EB164" s="419">
        <v>0.203996908624173</v>
      </c>
      <c r="EC164" s="417">
        <v>2.6357506894781002</v>
      </c>
      <c r="ED164" s="419">
        <v>2.2954949668359199</v>
      </c>
      <c r="EE164" s="419">
        <v>8.3527021342749294E-2</v>
      </c>
      <c r="EF164" s="420">
        <v>0.21530842602437</v>
      </c>
      <c r="EG164" s="419">
        <v>0.61422107600078002</v>
      </c>
      <c r="EH164" s="419">
        <v>0.21530842602437</v>
      </c>
      <c r="EI164" s="420">
        <v>3.2494116105482203E-2</v>
      </c>
      <c r="EJ164" s="419">
        <v>1.44298718899625E-3</v>
      </c>
      <c r="EK164" s="419">
        <v>3.2494116105482203E-2</v>
      </c>
      <c r="EL164" s="420">
        <v>0.13062727647875799</v>
      </c>
      <c r="EM164" s="419">
        <v>0.37855084693595797</v>
      </c>
      <c r="EN164" s="419">
        <v>0.13361199722051301</v>
      </c>
      <c r="EO164" s="420">
        <v>3.0799369292214301E-2</v>
      </c>
      <c r="EP164" s="419">
        <v>1.6465949869603901E-3</v>
      </c>
      <c r="EQ164" s="419">
        <v>3.0799369292214301E-2</v>
      </c>
      <c r="ER164" s="420">
        <v>0.103220516121763</v>
      </c>
      <c r="ES164" s="419">
        <v>2.3740927773291702E-3</v>
      </c>
      <c r="ET164" s="419">
        <v>0.103220516121763</v>
      </c>
      <c r="EU164" s="420">
        <v>0.04</v>
      </c>
      <c r="EV164" s="419">
        <v>8.3192265723254597E-4</v>
      </c>
      <c r="EW164" s="419">
        <v>3.6815164340807803E-2</v>
      </c>
      <c r="EX164" s="420">
        <v>0.24</v>
      </c>
      <c r="EY164" s="419">
        <v>3.8134003306465598E-3</v>
      </c>
      <c r="EZ164" s="419">
        <v>0.23704906667295</v>
      </c>
      <c r="FA164" s="420">
        <v>0.34</v>
      </c>
      <c r="FB164" s="419">
        <v>0</v>
      </c>
      <c r="FC164" s="419">
        <v>0.33625119955373101</v>
      </c>
      <c r="FD164" s="420">
        <v>0.308967052605709</v>
      </c>
      <c r="FE164" s="419">
        <v>0</v>
      </c>
      <c r="FF164" s="419">
        <v>0.308967052605709</v>
      </c>
      <c r="FG164" s="417">
        <v>1.2074263922827799</v>
      </c>
      <c r="FH164" s="419">
        <v>1.9981707644570299</v>
      </c>
      <c r="FI164" s="419">
        <v>0.108879769358904</v>
      </c>
      <c r="FJ164" s="420">
        <v>0.14367747012527499</v>
      </c>
      <c r="FK164" s="419">
        <v>0.20901689840195101</v>
      </c>
      <c r="FL164" s="419">
        <v>0.14367747012527499</v>
      </c>
      <c r="FM164" s="420">
        <v>8.6524716192319898E-2</v>
      </c>
      <c r="FN164" s="419">
        <v>2.3180182428686599E-3</v>
      </c>
      <c r="FO164" s="419">
        <v>8.6524716192319898E-2</v>
      </c>
      <c r="FP164" s="420">
        <v>0.110282469619551</v>
      </c>
      <c r="FQ164" s="419">
        <v>2.2767503800077199E-3</v>
      </c>
      <c r="FR164" s="419">
        <v>0.110282469619551</v>
      </c>
    </row>
    <row r="165" spans="2:174">
      <c r="B165" s="73" t="s">
        <v>17</v>
      </c>
      <c r="C165" s="73" t="s">
        <v>51</v>
      </c>
      <c r="D165" s="143" t="s">
        <v>413</v>
      </c>
      <c r="E165" s="143">
        <v>50.4</v>
      </c>
      <c r="F165" s="73">
        <v>11.3</v>
      </c>
      <c r="G165" s="397" t="s">
        <v>322</v>
      </c>
      <c r="H165" s="73" t="s">
        <v>13</v>
      </c>
      <c r="I165" s="416" t="s">
        <v>1200</v>
      </c>
      <c r="J165" s="416">
        <v>3</v>
      </c>
      <c r="K165" s="416" t="s">
        <v>1159</v>
      </c>
      <c r="L165" s="416" t="s">
        <v>1161</v>
      </c>
      <c r="M165" s="421" t="s">
        <v>32</v>
      </c>
      <c r="N165" s="73">
        <v>23.99</v>
      </c>
      <c r="P165" s="420">
        <v>1.08408028110592</v>
      </c>
      <c r="Q165" s="418">
        <v>1.77929121263968</v>
      </c>
      <c r="R165" s="418">
        <v>1.08408028110592</v>
      </c>
      <c r="S165" s="420">
        <v>20.696761539360299</v>
      </c>
      <c r="T165" s="418">
        <v>26.2394585371182</v>
      </c>
      <c r="U165" s="418">
        <v>20.696761539360299</v>
      </c>
      <c r="V165" s="417">
        <v>41008.4859237399</v>
      </c>
      <c r="W165" s="418">
        <v>6912.6528320753196</v>
      </c>
      <c r="X165" s="418">
        <v>7.1438044607520901</v>
      </c>
      <c r="Y165" s="417">
        <v>167.34516484258299</v>
      </c>
      <c r="Z165" s="418">
        <v>232.99838508584199</v>
      </c>
      <c r="AA165" s="418">
        <v>18.983112294579701</v>
      </c>
      <c r="AB165" s="417">
        <v>161993.55966562399</v>
      </c>
      <c r="AC165" s="419">
        <v>12460.4084654447</v>
      </c>
      <c r="AD165" s="419">
        <v>19.6358819510784</v>
      </c>
      <c r="AE165" s="417">
        <v>244131.02246939999</v>
      </c>
      <c r="AF165" s="419">
        <v>15835.6743935452</v>
      </c>
      <c r="AG165" s="419">
        <v>15709.354918909001</v>
      </c>
      <c r="AH165" s="420">
        <v>67.609326486133099</v>
      </c>
      <c r="AI165" s="419">
        <v>112.11687186337301</v>
      </c>
      <c r="AJ165" s="419">
        <v>67.609326486133099</v>
      </c>
      <c r="AK165" s="420">
        <v>1077.04851233368</v>
      </c>
      <c r="AL165" s="419">
        <v>1430.3760744751801</v>
      </c>
      <c r="AM165" s="419">
        <v>1077.04851233368</v>
      </c>
      <c r="AN165" s="420">
        <v>1420.8053849314001</v>
      </c>
      <c r="AO165" s="419">
        <v>1907.25712769285</v>
      </c>
      <c r="AP165" s="419">
        <v>1420.8053849314001</v>
      </c>
      <c r="AQ165" s="417">
        <v>893.18998160165995</v>
      </c>
      <c r="AR165" s="419">
        <v>995.44715940897595</v>
      </c>
      <c r="AS165" s="419">
        <v>13.2661311682942</v>
      </c>
      <c r="AT165" s="417">
        <v>80964.335935379306</v>
      </c>
      <c r="AU165" s="419">
        <v>20074.6230889121</v>
      </c>
      <c r="AV165" s="419">
        <v>1034.31064697384</v>
      </c>
      <c r="AW165" s="420">
        <v>4.6393191265173002</v>
      </c>
      <c r="AX165" s="419">
        <v>8.0114177380506195</v>
      </c>
      <c r="AY165" s="419">
        <v>4.6393191265173002</v>
      </c>
      <c r="AZ165" s="417">
        <v>237.229961591121</v>
      </c>
      <c r="BA165" s="419">
        <v>209.28051903257801</v>
      </c>
      <c r="BB165" s="419">
        <v>18.484153045113001</v>
      </c>
      <c r="BC165" s="420">
        <v>4.01</v>
      </c>
      <c r="BD165" s="419">
        <v>7.9569255568545803</v>
      </c>
      <c r="BE165" s="419">
        <v>4.0138280663089203</v>
      </c>
      <c r="BF165" s="420">
        <v>137.70724256940301</v>
      </c>
      <c r="BG165" s="419">
        <v>207.00691948085799</v>
      </c>
      <c r="BH165" s="419">
        <v>137.70724256940301</v>
      </c>
      <c r="BI165" s="417">
        <v>40.704594264935501</v>
      </c>
      <c r="BJ165" s="419">
        <v>70.467189407998902</v>
      </c>
      <c r="BK165" s="419">
        <v>4.2528536831923303</v>
      </c>
      <c r="BL165" s="417">
        <v>1740.0036348746301</v>
      </c>
      <c r="BM165" s="419">
        <v>1756.7264126462301</v>
      </c>
      <c r="BN165" s="419">
        <v>28.140892064014999</v>
      </c>
      <c r="BO165" s="417">
        <v>2045.59556338948</v>
      </c>
      <c r="BP165" s="419">
        <v>2648.0567768300498</v>
      </c>
      <c r="BQ165" s="419">
        <v>51.474860738917002</v>
      </c>
      <c r="BR165" s="417">
        <v>0.62898481277562202</v>
      </c>
      <c r="BS165" s="419">
        <v>1.3305110102484401</v>
      </c>
      <c r="BT165" s="419">
        <v>0.134734783690836</v>
      </c>
      <c r="BU165" s="420">
        <v>14.501573653828</v>
      </c>
      <c r="BV165" s="419">
        <v>30.2433081333171</v>
      </c>
      <c r="BW165" s="419">
        <v>14.501573653828</v>
      </c>
      <c r="BX165" s="420">
        <v>50.053359698680197</v>
      </c>
      <c r="BY165" s="419">
        <v>3.7981345536949198</v>
      </c>
      <c r="BZ165" s="419">
        <v>50.053359698680197</v>
      </c>
      <c r="CA165" s="417">
        <v>5.7602851871843601</v>
      </c>
      <c r="CB165" s="419">
        <v>6.8353433699229704</v>
      </c>
      <c r="CC165" s="419">
        <v>5.2225911599038497</v>
      </c>
      <c r="CD165" s="417">
        <v>65.895266414528095</v>
      </c>
      <c r="CE165" s="419">
        <v>27.387328646473101</v>
      </c>
      <c r="CF165" s="419">
        <v>0.43540517158520697</v>
      </c>
      <c r="CG165" s="420">
        <v>3.72022152534749</v>
      </c>
      <c r="CH165" s="419">
        <v>7.3359135537480897</v>
      </c>
      <c r="CI165" s="419">
        <v>3.72022152534749</v>
      </c>
      <c r="CJ165" s="420">
        <v>1.4013724775610501</v>
      </c>
      <c r="CK165" s="419">
        <v>5.4249037482777904</v>
      </c>
      <c r="CL165" s="419">
        <v>1.4013724775610501</v>
      </c>
      <c r="CM165" s="420">
        <v>0.43987023621149302</v>
      </c>
      <c r="CN165" s="419">
        <v>1.7385592724147501</v>
      </c>
      <c r="CO165" s="419">
        <v>0.43987023621149302</v>
      </c>
      <c r="CP165" s="417">
        <v>1530.5054087788899</v>
      </c>
      <c r="CQ165" s="419">
        <v>504.06417104692201</v>
      </c>
      <c r="CR165" s="419">
        <v>0.59878484770331197</v>
      </c>
      <c r="CS165" s="417">
        <v>0.28669686069424699</v>
      </c>
      <c r="CT165" s="419">
        <v>0.60167315692787804</v>
      </c>
      <c r="CU165" s="419">
        <v>0.168634696304448</v>
      </c>
      <c r="CV165" s="420">
        <v>0.3</v>
      </c>
      <c r="CW165" s="419">
        <v>0.26209579956714502</v>
      </c>
      <c r="CX165" s="419">
        <v>0.30173920655898601</v>
      </c>
      <c r="CY165" s="420">
        <v>0.03</v>
      </c>
      <c r="CZ165" s="419">
        <v>0.118454916108716</v>
      </c>
      <c r="DA165" s="419">
        <v>3.3284195045972097E-2</v>
      </c>
      <c r="DB165" s="420">
        <v>0.42960258590019701</v>
      </c>
      <c r="DC165" s="419">
        <v>0.557939737250292</v>
      </c>
      <c r="DD165" s="419">
        <v>0.42960258590019701</v>
      </c>
      <c r="DE165" s="420">
        <v>0.34173710360249299</v>
      </c>
      <c r="DF165" s="419">
        <v>0.90448356065567703</v>
      </c>
      <c r="DG165" s="419">
        <v>0.34173710360249299</v>
      </c>
      <c r="DH165" s="420">
        <v>0.17969622590950099</v>
      </c>
      <c r="DI165" s="419">
        <v>0.57476467867943304</v>
      </c>
      <c r="DJ165" s="419">
        <v>0.17969622590950099</v>
      </c>
      <c r="DK165" s="417">
        <v>537.53080031445302</v>
      </c>
      <c r="DL165" s="419">
        <v>243.30671697676701</v>
      </c>
      <c r="DM165" s="419">
        <v>0</v>
      </c>
      <c r="DN165" s="417">
        <v>3.6693375573077902</v>
      </c>
      <c r="DO165" s="419">
        <v>1.81949550681285</v>
      </c>
      <c r="DP165" s="419">
        <v>0</v>
      </c>
      <c r="DQ165" s="417">
        <v>5.9155191639947002</v>
      </c>
      <c r="DR165" s="419">
        <v>2.6563485139335499</v>
      </c>
      <c r="DS165" s="419">
        <v>0</v>
      </c>
      <c r="DT165" s="417">
        <v>0.66649497444037797</v>
      </c>
      <c r="DU165" s="419">
        <v>0.66541389948340102</v>
      </c>
      <c r="DV165" s="419">
        <v>0</v>
      </c>
      <c r="DW165" s="417">
        <v>1.6129649572100599</v>
      </c>
      <c r="DX165" s="419">
        <v>2.2354031619175698</v>
      </c>
      <c r="DY165" s="419">
        <v>0.16837913660916501</v>
      </c>
      <c r="DZ165" s="417">
        <v>0.30307032050258498</v>
      </c>
      <c r="EA165" s="419">
        <v>1.2124359145780701</v>
      </c>
      <c r="EB165" s="419">
        <v>0.203996908624173</v>
      </c>
      <c r="EC165" s="417">
        <v>1.84952342015795</v>
      </c>
      <c r="ED165" s="419">
        <v>1.5337055603918901</v>
      </c>
      <c r="EE165" s="419">
        <v>8.3527021342749294E-2</v>
      </c>
      <c r="EF165" s="420">
        <v>0.21530842602437</v>
      </c>
      <c r="EG165" s="419">
        <v>0.94735375632433705</v>
      </c>
      <c r="EH165" s="419">
        <v>0.21530842602437</v>
      </c>
      <c r="EI165" s="420">
        <v>3.2494116105482203E-2</v>
      </c>
      <c r="EJ165" s="419">
        <v>9.1689912599229401E-2</v>
      </c>
      <c r="EK165" s="419">
        <v>3.2494116105482203E-2</v>
      </c>
      <c r="EL165" s="420">
        <v>0.13062727647875799</v>
      </c>
      <c r="EM165" s="419">
        <v>0.42030530295617302</v>
      </c>
      <c r="EN165" s="419">
        <v>0.13361199722051301</v>
      </c>
      <c r="EO165" s="420">
        <v>3.0799369292214301E-2</v>
      </c>
      <c r="EP165" s="419">
        <v>1.94358386899018E-3</v>
      </c>
      <c r="EQ165" s="419">
        <v>3.0799369292214301E-2</v>
      </c>
      <c r="ER165" s="420">
        <v>0.103220516121763</v>
      </c>
      <c r="ES165" s="419">
        <v>2.7879101920154099E-3</v>
      </c>
      <c r="ET165" s="419">
        <v>0.103220516121763</v>
      </c>
      <c r="EU165" s="420">
        <v>0.04</v>
      </c>
      <c r="EV165" s="419">
        <v>9.9080159377387396E-4</v>
      </c>
      <c r="EW165" s="419">
        <v>3.6815164340807803E-2</v>
      </c>
      <c r="EX165" s="420">
        <v>0.24</v>
      </c>
      <c r="EY165" s="419">
        <v>4.4768128005149002E-3</v>
      </c>
      <c r="EZ165" s="419">
        <v>0.23704906667295</v>
      </c>
      <c r="FA165" s="420">
        <v>0.34</v>
      </c>
      <c r="FB165" s="419">
        <v>0</v>
      </c>
      <c r="FC165" s="419">
        <v>0.33625119955373101</v>
      </c>
      <c r="FD165" s="420">
        <v>0.308967052605709</v>
      </c>
      <c r="FE165" s="419">
        <v>0</v>
      </c>
      <c r="FF165" s="419">
        <v>0.308967052605709</v>
      </c>
      <c r="FG165" s="417">
        <v>1.57614421922213</v>
      </c>
      <c r="FH165" s="419">
        <v>1.9587987409304599</v>
      </c>
      <c r="FI165" s="419">
        <v>0.108879769358904</v>
      </c>
      <c r="FJ165" s="420">
        <v>0.14367747012527499</v>
      </c>
      <c r="FK165" s="419">
        <v>3.3707746488829599E-3</v>
      </c>
      <c r="FL165" s="419">
        <v>0.14367747012527499</v>
      </c>
      <c r="FM165" s="420">
        <v>8.6524716192319898E-2</v>
      </c>
      <c r="FN165" s="419">
        <v>2.7310326728163699E-3</v>
      </c>
      <c r="FO165" s="419">
        <v>8.6524716192319898E-2</v>
      </c>
      <c r="FP165" s="420">
        <v>0.110282469619551</v>
      </c>
      <c r="FQ165" s="419">
        <v>2.6710192285913899E-3</v>
      </c>
      <c r="FR165" s="419">
        <v>0.110282469619551</v>
      </c>
    </row>
    <row r="166" spans="2:174">
      <c r="B166" s="73" t="s">
        <v>17</v>
      </c>
      <c r="C166" s="73" t="s">
        <v>51</v>
      </c>
      <c r="D166" s="143" t="s">
        <v>413</v>
      </c>
      <c r="E166" s="143">
        <v>50.4</v>
      </c>
      <c r="F166" s="73">
        <v>11.3</v>
      </c>
      <c r="G166" s="397" t="s">
        <v>322</v>
      </c>
      <c r="H166" s="73" t="s">
        <v>13</v>
      </c>
      <c r="I166" s="416" t="s">
        <v>1200</v>
      </c>
      <c r="J166" s="416">
        <v>3</v>
      </c>
      <c r="K166" s="416" t="s">
        <v>1159</v>
      </c>
      <c r="L166" s="416" t="s">
        <v>1161</v>
      </c>
      <c r="M166" s="421" t="s">
        <v>32</v>
      </c>
      <c r="N166" s="73">
        <v>23.99</v>
      </c>
      <c r="P166" s="420">
        <v>1.08408028110592</v>
      </c>
      <c r="Q166" s="418">
        <v>5.2950464569413702</v>
      </c>
      <c r="R166" s="418">
        <v>1.08408028110592</v>
      </c>
      <c r="S166" s="420">
        <v>20.696761539360299</v>
      </c>
      <c r="T166" s="418">
        <v>33.273299045593298</v>
      </c>
      <c r="U166" s="418">
        <v>20.696761539360299</v>
      </c>
      <c r="V166" s="417">
        <v>41669.8650690828</v>
      </c>
      <c r="W166" s="418">
        <v>5461.6349575906297</v>
      </c>
      <c r="X166" s="418">
        <v>7.1438044607520901</v>
      </c>
      <c r="Y166" s="417">
        <v>690.44138637631897</v>
      </c>
      <c r="Z166" s="418">
        <v>1900.3433120043201</v>
      </c>
      <c r="AA166" s="418">
        <v>18.983112294579701</v>
      </c>
      <c r="AB166" s="417">
        <v>164625.09929434201</v>
      </c>
      <c r="AC166" s="419">
        <v>10044.9648375467</v>
      </c>
      <c r="AD166" s="419">
        <v>19.6358819510784</v>
      </c>
      <c r="AE166" s="417">
        <v>242796.19267879901</v>
      </c>
      <c r="AF166" s="419">
        <v>16219.1986405033</v>
      </c>
      <c r="AG166" s="419">
        <v>15709.354918909001</v>
      </c>
      <c r="AH166" s="420">
        <v>67.609326486133099</v>
      </c>
      <c r="AI166" s="419">
        <v>142.11474607032901</v>
      </c>
      <c r="AJ166" s="419">
        <v>67.609326486133099</v>
      </c>
      <c r="AK166" s="420">
        <v>1077.04851233368</v>
      </c>
      <c r="AL166" s="419">
        <v>885.50996718311205</v>
      </c>
      <c r="AM166" s="419">
        <v>1077.04851233368</v>
      </c>
      <c r="AN166" s="420">
        <v>1420.8053849314001</v>
      </c>
      <c r="AO166" s="419">
        <v>1891.97036366468</v>
      </c>
      <c r="AP166" s="419">
        <v>1420.8053849314001</v>
      </c>
      <c r="AQ166" s="417">
        <v>549.09921384837003</v>
      </c>
      <c r="AR166" s="419">
        <v>96.291887421823702</v>
      </c>
      <c r="AS166" s="419">
        <v>13.2661311682942</v>
      </c>
      <c r="AT166" s="417">
        <v>76758.009949828207</v>
      </c>
      <c r="AU166" s="419">
        <v>21553.880812158299</v>
      </c>
      <c r="AV166" s="419">
        <v>1034.31064697384</v>
      </c>
      <c r="AW166" s="420">
        <v>4.6393191265173002</v>
      </c>
      <c r="AX166" s="419">
        <v>9.0597945098578307</v>
      </c>
      <c r="AY166" s="419">
        <v>4.6393191265173002</v>
      </c>
      <c r="AZ166" s="417">
        <v>1042.5825026078601</v>
      </c>
      <c r="BA166" s="419">
        <v>1889.6623768541201</v>
      </c>
      <c r="BB166" s="419">
        <v>18.484153045113001</v>
      </c>
      <c r="BC166" s="420">
        <v>4.01</v>
      </c>
      <c r="BD166" s="419">
        <v>9.7147393303329093</v>
      </c>
      <c r="BE166" s="419">
        <v>4.0138280663089203</v>
      </c>
      <c r="BF166" s="420">
        <v>137.70724256940301</v>
      </c>
      <c r="BG166" s="419">
        <v>223.03770264489199</v>
      </c>
      <c r="BH166" s="419">
        <v>137.70724256940301</v>
      </c>
      <c r="BI166" s="417">
        <v>54.851209158428603</v>
      </c>
      <c r="BJ166" s="419">
        <v>97.800850110206497</v>
      </c>
      <c r="BK166" s="419">
        <v>4.2528536831923303</v>
      </c>
      <c r="BL166" s="417">
        <v>3508.8753449094602</v>
      </c>
      <c r="BM166" s="419">
        <v>3802.1413848510201</v>
      </c>
      <c r="BN166" s="419">
        <v>28.140892064014999</v>
      </c>
      <c r="BO166" s="417">
        <v>3728.7539215838901</v>
      </c>
      <c r="BP166" s="419">
        <v>4190.1749649999401</v>
      </c>
      <c r="BQ166" s="419">
        <v>51.474860738917002</v>
      </c>
      <c r="BR166" s="417">
        <v>0.38257474654372903</v>
      </c>
      <c r="BS166" s="419">
        <v>0.70208092133820499</v>
      </c>
      <c r="BT166" s="419">
        <v>0.134734783690836</v>
      </c>
      <c r="BU166" s="420">
        <v>14.501573653828</v>
      </c>
      <c r="BV166" s="419">
        <v>20.7840942292659</v>
      </c>
      <c r="BW166" s="419">
        <v>14.501573653828</v>
      </c>
      <c r="BX166" s="420">
        <v>50.053359698680197</v>
      </c>
      <c r="BY166" s="419">
        <v>2.96464565594622</v>
      </c>
      <c r="BZ166" s="419">
        <v>50.053359698680197</v>
      </c>
      <c r="CA166" s="417">
        <v>6.9772037329627397</v>
      </c>
      <c r="CB166" s="419">
        <v>8.2927525451999191</v>
      </c>
      <c r="CC166" s="419">
        <v>5.2225911599038497</v>
      </c>
      <c r="CD166" s="417">
        <v>67.177508807464406</v>
      </c>
      <c r="CE166" s="419">
        <v>48.395009165621403</v>
      </c>
      <c r="CF166" s="419">
        <v>0.43540517158520697</v>
      </c>
      <c r="CG166" s="420">
        <v>3.72022152534749</v>
      </c>
      <c r="CH166" s="419">
        <v>7.8303006770024304</v>
      </c>
      <c r="CI166" s="419">
        <v>3.72022152534749</v>
      </c>
      <c r="CJ166" s="420">
        <v>1.4013724775610501</v>
      </c>
      <c r="CK166" s="419">
        <v>6.3313064022792798</v>
      </c>
      <c r="CL166" s="419">
        <v>1.4013724775610501</v>
      </c>
      <c r="CM166" s="420">
        <v>0.43987023621149302</v>
      </c>
      <c r="CN166" s="419">
        <v>1.83922283385533</v>
      </c>
      <c r="CO166" s="419">
        <v>0.43987023621149302</v>
      </c>
      <c r="CP166" s="417">
        <v>1566.6728297242901</v>
      </c>
      <c r="CQ166" s="419">
        <v>847.14477091246499</v>
      </c>
      <c r="CR166" s="419">
        <v>0.59878484770331197</v>
      </c>
      <c r="CS166" s="417">
        <v>0.31177686210752098</v>
      </c>
      <c r="CT166" s="419">
        <v>0.76101471784633401</v>
      </c>
      <c r="CU166" s="419">
        <v>0.168634696304448</v>
      </c>
      <c r="CV166" s="417">
        <v>0.68640409834944205</v>
      </c>
      <c r="CW166" s="419">
        <v>1.8342462152255301</v>
      </c>
      <c r="CX166" s="419">
        <v>0.30173920655898601</v>
      </c>
      <c r="CY166" s="417">
        <v>0.230970917497337</v>
      </c>
      <c r="CZ166" s="419">
        <v>0.71995163972336396</v>
      </c>
      <c r="DA166" s="419">
        <v>3.3284195045972097E-2</v>
      </c>
      <c r="DB166" s="420">
        <v>0.42960258590019701</v>
      </c>
      <c r="DC166" s="419">
        <v>1.1256938814341499</v>
      </c>
      <c r="DD166" s="419">
        <v>0.42960258590019701</v>
      </c>
      <c r="DE166" s="420">
        <v>0.34173710360249299</v>
      </c>
      <c r="DF166" s="419">
        <v>0.61952382923935401</v>
      </c>
      <c r="DG166" s="419">
        <v>0.34173710360249299</v>
      </c>
      <c r="DH166" s="420">
        <v>0.17969622590950099</v>
      </c>
      <c r="DI166" s="419">
        <v>1.83773786048065E-2</v>
      </c>
      <c r="DJ166" s="419">
        <v>0.17969622590950099</v>
      </c>
      <c r="DK166" s="417">
        <v>598.60887287430501</v>
      </c>
      <c r="DL166" s="419">
        <v>366.65225308695898</v>
      </c>
      <c r="DM166" s="419">
        <v>0</v>
      </c>
      <c r="DN166" s="417">
        <v>3.5552378212786699</v>
      </c>
      <c r="DO166" s="419">
        <v>1.84615566943462</v>
      </c>
      <c r="DP166" s="419">
        <v>0</v>
      </c>
      <c r="DQ166" s="417">
        <v>7.4694816889115199</v>
      </c>
      <c r="DR166" s="419">
        <v>3.8265362050252598</v>
      </c>
      <c r="DS166" s="419">
        <v>0</v>
      </c>
      <c r="DT166" s="417">
        <v>0.66417971861252001</v>
      </c>
      <c r="DU166" s="419">
        <v>0.54093901281502799</v>
      </c>
      <c r="DV166" s="419">
        <v>0</v>
      </c>
      <c r="DW166" s="417">
        <v>2.6560630806691199</v>
      </c>
      <c r="DX166" s="419">
        <v>2.7020659994116998</v>
      </c>
      <c r="DY166" s="419">
        <v>0.16837913660916501</v>
      </c>
      <c r="DZ166" s="417">
        <v>0.61353663233233002</v>
      </c>
      <c r="EA166" s="419">
        <v>2.8044863332764098</v>
      </c>
      <c r="EB166" s="419">
        <v>0.203996908624173</v>
      </c>
      <c r="EC166" s="417">
        <v>2.9586691357861699</v>
      </c>
      <c r="ED166" s="419">
        <v>2.4655570072488802</v>
      </c>
      <c r="EE166" s="419">
        <v>8.3527021342749294E-2</v>
      </c>
      <c r="EF166" s="420">
        <v>0.21530842602437</v>
      </c>
      <c r="EG166" s="419">
        <v>1.1334768405466</v>
      </c>
      <c r="EH166" s="419">
        <v>0.21530842602437</v>
      </c>
      <c r="EI166" s="420">
        <v>3.2494116105482203E-2</v>
      </c>
      <c r="EJ166" s="419">
        <v>0.13080610893483399</v>
      </c>
      <c r="EK166" s="419">
        <v>3.2494116105482203E-2</v>
      </c>
      <c r="EL166" s="420">
        <v>0.13062727647875799</v>
      </c>
      <c r="EM166" s="419">
        <v>5.5847248997450503E-3</v>
      </c>
      <c r="EN166" s="419">
        <v>0.13361199722051301</v>
      </c>
      <c r="EO166" s="420">
        <v>3.0799369292214301E-2</v>
      </c>
      <c r="EP166" s="419">
        <v>0.15023989717546399</v>
      </c>
      <c r="EQ166" s="419">
        <v>3.0799369292214301E-2</v>
      </c>
      <c r="ER166" s="420">
        <v>0.103220516121763</v>
      </c>
      <c r="ES166" s="419">
        <v>4.3294787751136897E-3</v>
      </c>
      <c r="ET166" s="419">
        <v>0.103220516121763</v>
      </c>
      <c r="EU166" s="420">
        <v>0.04</v>
      </c>
      <c r="EV166" s="419">
        <v>1.53867403771297E-3</v>
      </c>
      <c r="EW166" s="419">
        <v>3.6815164340807803E-2</v>
      </c>
      <c r="EX166" s="420">
        <v>0.24</v>
      </c>
      <c r="EY166" s="419">
        <v>0.670692109966464</v>
      </c>
      <c r="EZ166" s="419">
        <v>0.23704906667295</v>
      </c>
      <c r="FA166" s="420">
        <v>0.34</v>
      </c>
      <c r="FB166" s="419">
        <v>0.21815383813915301</v>
      </c>
      <c r="FC166" s="419">
        <v>0.33625119955373101</v>
      </c>
      <c r="FD166" s="420">
        <v>0.308967052605709</v>
      </c>
      <c r="FE166" s="419">
        <v>0</v>
      </c>
      <c r="FF166" s="419">
        <v>0.308967052605709</v>
      </c>
      <c r="FG166" s="417">
        <v>1.2591533214038799</v>
      </c>
      <c r="FH166" s="419">
        <v>1.8457361722741199</v>
      </c>
      <c r="FI166" s="419">
        <v>0.108879769358904</v>
      </c>
      <c r="FJ166" s="420">
        <v>0.14367747012527499</v>
      </c>
      <c r="FK166" s="419">
        <v>0.31120741026919901</v>
      </c>
      <c r="FL166" s="419">
        <v>0.14367747012527499</v>
      </c>
      <c r="FM166" s="420">
        <v>8.6524716192319898E-2</v>
      </c>
      <c r="FN166" s="419">
        <v>0.35073746090263003</v>
      </c>
      <c r="FO166" s="419">
        <v>8.6524716192319898E-2</v>
      </c>
      <c r="FP166" s="420">
        <v>0.110282469619551</v>
      </c>
      <c r="FQ166" s="419">
        <v>4.1480564409070797E-3</v>
      </c>
      <c r="FR166" s="419">
        <v>0.110282469619551</v>
      </c>
    </row>
    <row r="167" spans="2:174">
      <c r="B167" s="73" t="s">
        <v>17</v>
      </c>
      <c r="C167" s="73" t="s">
        <v>51</v>
      </c>
      <c r="D167" s="143" t="s">
        <v>413</v>
      </c>
      <c r="E167" s="143">
        <v>50.4</v>
      </c>
      <c r="F167" s="73">
        <v>11.3</v>
      </c>
      <c r="G167" s="397" t="s">
        <v>322</v>
      </c>
      <c r="H167" s="73" t="s">
        <v>13</v>
      </c>
      <c r="I167" s="416" t="s">
        <v>1201</v>
      </c>
      <c r="J167" s="416">
        <v>4</v>
      </c>
      <c r="K167" s="416" t="s">
        <v>1163</v>
      </c>
      <c r="L167" s="416" t="s">
        <v>1161</v>
      </c>
      <c r="M167" s="416" t="s">
        <v>12</v>
      </c>
      <c r="N167" s="73">
        <v>23.99</v>
      </c>
      <c r="P167" s="417">
        <v>1.0761132025467</v>
      </c>
      <c r="Q167" s="418">
        <v>3.0666483827264499</v>
      </c>
      <c r="R167" s="418">
        <v>0.96617695525077396</v>
      </c>
      <c r="S167" s="420">
        <v>15.9497966797193</v>
      </c>
      <c r="T167" s="418">
        <v>30.889040631684001</v>
      </c>
      <c r="U167" s="418">
        <v>15.9497966797193</v>
      </c>
      <c r="V167" s="417">
        <v>38524.006813737396</v>
      </c>
      <c r="W167" s="418">
        <v>5187.9001476760805</v>
      </c>
      <c r="X167" s="418">
        <v>6.1704168802678101</v>
      </c>
      <c r="Y167" s="417">
        <v>673.44121021072999</v>
      </c>
      <c r="Z167" s="418">
        <v>1277.05153955183</v>
      </c>
      <c r="AA167" s="418">
        <v>14.0484297183569</v>
      </c>
      <c r="AB167" s="417">
        <v>155434.11347222401</v>
      </c>
      <c r="AC167" s="419">
        <v>8582.9397291126606</v>
      </c>
      <c r="AD167" s="419">
        <v>18.067058087894502</v>
      </c>
      <c r="AE167" s="417">
        <v>259015.798505591</v>
      </c>
      <c r="AF167" s="419">
        <v>10367.7026203431</v>
      </c>
      <c r="AG167" s="419">
        <v>2788.2818921724001</v>
      </c>
      <c r="AH167" s="417">
        <v>99.661674616141099</v>
      </c>
      <c r="AI167" s="419">
        <v>147.90927499420201</v>
      </c>
      <c r="AJ167" s="419">
        <v>51.1889088676093</v>
      </c>
      <c r="AK167" s="420">
        <v>438.99459642344499</v>
      </c>
      <c r="AL167" s="419">
        <v>1001.99661866483</v>
      </c>
      <c r="AM167" s="419">
        <v>438.99459642344499</v>
      </c>
      <c r="AN167" s="420">
        <v>829.68317561833601</v>
      </c>
      <c r="AO167" s="419">
        <v>1658.4071603167899</v>
      </c>
      <c r="AP167" s="419">
        <v>829.68317561833601</v>
      </c>
      <c r="AQ167" s="417">
        <v>491.48397087241801</v>
      </c>
      <c r="AR167" s="419">
        <v>158.41438963170199</v>
      </c>
      <c r="AS167" s="419">
        <v>10.4550976526592</v>
      </c>
      <c r="AT167" s="417">
        <v>69264.343276879299</v>
      </c>
      <c r="AU167" s="419">
        <v>20050.642342562998</v>
      </c>
      <c r="AV167" s="419">
        <v>676.19581327687001</v>
      </c>
      <c r="AW167" s="420">
        <v>2.9592827085023199</v>
      </c>
      <c r="AX167" s="419">
        <v>6.6778224885465303</v>
      </c>
      <c r="AY167" s="419">
        <v>2.9592827085023199</v>
      </c>
      <c r="AZ167" s="417">
        <v>215.68184780857499</v>
      </c>
      <c r="BA167" s="419">
        <v>89.469159993352704</v>
      </c>
      <c r="BB167" s="419">
        <v>11.3307717300971</v>
      </c>
      <c r="BC167" s="420">
        <v>4.1231786476038899</v>
      </c>
      <c r="BD167" s="419">
        <v>8.5526582413904606</v>
      </c>
      <c r="BE167" s="419">
        <v>4.1231786476038899</v>
      </c>
      <c r="BF167" s="420">
        <v>89.114392496053696</v>
      </c>
      <c r="BG167" s="419">
        <v>131.533149737088</v>
      </c>
      <c r="BH167" s="419">
        <v>89.114392496053696</v>
      </c>
      <c r="BI167" s="417">
        <v>43.727582828449499</v>
      </c>
      <c r="BJ167" s="419">
        <v>82.887560620098</v>
      </c>
      <c r="BK167" s="419">
        <v>3.1545939542695001</v>
      </c>
      <c r="BL167" s="417">
        <v>1472.79013575717</v>
      </c>
      <c r="BM167" s="419">
        <v>1344.4124626389601</v>
      </c>
      <c r="BN167" s="419">
        <v>20.3012457265636</v>
      </c>
      <c r="BO167" s="417">
        <v>1561.23882733805</v>
      </c>
      <c r="BP167" s="419">
        <v>1198.8489738276401</v>
      </c>
      <c r="BQ167" s="419">
        <v>33.546818785941703</v>
      </c>
      <c r="BR167" s="417">
        <v>0.41854075323828599</v>
      </c>
      <c r="BS167" s="419">
        <v>0.922404198482904</v>
      </c>
      <c r="BT167" s="419">
        <v>0.106202447024327</v>
      </c>
      <c r="BU167" s="420">
        <v>17.893216167610898</v>
      </c>
      <c r="BV167" s="419">
        <v>29.3182299767623</v>
      </c>
      <c r="BW167" s="419">
        <v>17.893216167610898</v>
      </c>
      <c r="BX167" s="420">
        <v>1.3378710445725099</v>
      </c>
      <c r="BY167" s="419">
        <v>3.22821858663161</v>
      </c>
      <c r="BZ167" s="419">
        <v>1.3378710445725099</v>
      </c>
      <c r="CA167" s="420">
        <v>4.1878744128236498</v>
      </c>
      <c r="CB167" s="419">
        <v>10.4859745057647</v>
      </c>
      <c r="CC167" s="419">
        <v>4.1878744128236498</v>
      </c>
      <c r="CD167" s="417">
        <v>56.703453335365701</v>
      </c>
      <c r="CE167" s="419">
        <v>17.521462933640201</v>
      </c>
      <c r="CF167" s="419">
        <v>0.27028272012084098</v>
      </c>
      <c r="CG167" s="420">
        <v>2.9017213946645999</v>
      </c>
      <c r="CH167" s="419">
        <v>5.0969167751707003</v>
      </c>
      <c r="CI167" s="419">
        <v>2.9017213946645999</v>
      </c>
      <c r="CJ167" s="420">
        <v>2.4168221479780199</v>
      </c>
      <c r="CK167" s="419">
        <v>6.7681315234100703</v>
      </c>
      <c r="CL167" s="419">
        <v>2.4168221479780199</v>
      </c>
      <c r="CM167" s="420">
        <v>0.33215720235051999</v>
      </c>
      <c r="CN167" s="419">
        <v>0.90938729532185203</v>
      </c>
      <c r="CO167" s="419">
        <v>0.33215720235051999</v>
      </c>
      <c r="CP167" s="417">
        <v>1336.89971125018</v>
      </c>
      <c r="CQ167" s="419">
        <v>424.28492235015</v>
      </c>
      <c r="CR167" s="419">
        <v>0.39619021184988801</v>
      </c>
      <c r="CS167" s="417">
        <v>0.36717724045437999</v>
      </c>
      <c r="CT167" s="419">
        <v>0.57113307062754903</v>
      </c>
      <c r="CU167" s="419">
        <v>0.16591954846145199</v>
      </c>
      <c r="CV167" s="420">
        <v>0.20536895740211999</v>
      </c>
      <c r="CW167" s="419">
        <v>0.87995553193423504</v>
      </c>
      <c r="CX167" s="419">
        <v>0.20536895740211999</v>
      </c>
      <c r="CY167" s="422">
        <v>0</v>
      </c>
      <c r="CZ167" s="419">
        <v>6.9834229125038505E-4</v>
      </c>
      <c r="DA167" s="419">
        <v>0</v>
      </c>
      <c r="DB167" s="420">
        <v>0.39072250283544102</v>
      </c>
      <c r="DC167" s="419">
        <v>1.5692182713865702E-2</v>
      </c>
      <c r="DD167" s="419">
        <v>0.39072250283544102</v>
      </c>
      <c r="DE167" s="420">
        <v>0.16774779499352799</v>
      </c>
      <c r="DF167" s="419">
        <v>0.64809173834736</v>
      </c>
      <c r="DG167" s="419">
        <v>0.16774779499352799</v>
      </c>
      <c r="DH167" s="420">
        <v>8.0565573211004202E-2</v>
      </c>
      <c r="DI167" s="419">
        <v>0.34672532626233299</v>
      </c>
      <c r="DJ167" s="419">
        <v>8.0565573211004202E-2</v>
      </c>
      <c r="DK167" s="417">
        <v>477.71204121680898</v>
      </c>
      <c r="DL167" s="419">
        <v>145.723050011894</v>
      </c>
      <c r="DM167" s="419">
        <v>0</v>
      </c>
      <c r="DN167" s="417">
        <v>3.1013377449828199</v>
      </c>
      <c r="DO167" s="419">
        <v>1.6082416071083601</v>
      </c>
      <c r="DP167" s="419">
        <v>4.0531329419804502E-2</v>
      </c>
      <c r="DQ167" s="417">
        <v>5.2872552581274199</v>
      </c>
      <c r="DR167" s="419">
        <v>3.0845997033508401</v>
      </c>
      <c r="DS167" s="419">
        <v>3.5338122763565898E-2</v>
      </c>
      <c r="DT167" s="417">
        <v>0.54031979455722301</v>
      </c>
      <c r="DU167" s="419">
        <v>0.57688920547032196</v>
      </c>
      <c r="DV167" s="419">
        <v>1.99141226325464E-2</v>
      </c>
      <c r="DW167" s="417">
        <v>3.06599542380396</v>
      </c>
      <c r="DX167" s="419">
        <v>4.2695658962492704</v>
      </c>
      <c r="DY167" s="419">
        <v>0</v>
      </c>
      <c r="DZ167" s="417">
        <v>0.50930821330189402</v>
      </c>
      <c r="EA167" s="419">
        <v>1.4830348752261</v>
      </c>
      <c r="EB167" s="419">
        <v>0.15305931683884799</v>
      </c>
      <c r="EC167" s="417">
        <v>2.20954539996118</v>
      </c>
      <c r="ED167" s="419">
        <v>1.8280197713648101</v>
      </c>
      <c r="EE167" s="419">
        <v>4.2098764070727997E-2</v>
      </c>
      <c r="EF167" s="417">
        <v>0.27488478873035199</v>
      </c>
      <c r="EG167" s="419">
        <v>1.1805408234365899</v>
      </c>
      <c r="EH167" s="419">
        <v>0.21231580324559299</v>
      </c>
      <c r="EI167" s="420">
        <v>2.33853844348169E-2</v>
      </c>
      <c r="EJ167" s="419">
        <v>0.115994181213665</v>
      </c>
      <c r="EK167" s="419">
        <v>2.33853844348169E-2</v>
      </c>
      <c r="EL167" s="417">
        <v>0.107705888477168</v>
      </c>
      <c r="EM167" s="419">
        <v>0.61926500629693804</v>
      </c>
      <c r="EN167" s="419">
        <v>9.7036168805095802E-2</v>
      </c>
      <c r="EO167" s="420">
        <v>3.6797986392104499E-2</v>
      </c>
      <c r="EP167" s="419">
        <v>7.0708778966365002E-4</v>
      </c>
      <c r="EQ167" s="419">
        <v>3.6797986392104499E-2</v>
      </c>
      <c r="ER167" s="420">
        <v>0</v>
      </c>
      <c r="ES167" s="419">
        <v>1.9590394490127802E-3</v>
      </c>
      <c r="ET167" s="419">
        <v>0</v>
      </c>
      <c r="EU167" s="420">
        <v>3.7517193456272899E-2</v>
      </c>
      <c r="EV167" s="419">
        <v>6.9625860424071795E-4</v>
      </c>
      <c r="EW167" s="419">
        <v>3.7517193456272899E-2</v>
      </c>
      <c r="EX167" s="420">
        <v>0.29218896795855698</v>
      </c>
      <c r="EY167" s="419">
        <v>6.2933880077645603E-3</v>
      </c>
      <c r="EZ167" s="419">
        <v>0.29218896795855698</v>
      </c>
      <c r="FA167" s="420">
        <v>2.9116072514458899E-2</v>
      </c>
      <c r="FB167" s="419">
        <v>2.2750052256333099E-3</v>
      </c>
      <c r="FC167" s="419">
        <v>2.9116072514458899E-2</v>
      </c>
      <c r="FD167" s="420">
        <v>0.29161950166268502</v>
      </c>
      <c r="FE167" s="419">
        <v>6.2815419612272001E-3</v>
      </c>
      <c r="FF167" s="419">
        <v>0.29161950166268502</v>
      </c>
      <c r="FG167" s="417">
        <v>1.2056332488046</v>
      </c>
      <c r="FH167" s="419">
        <v>1.7125130492796301</v>
      </c>
      <c r="FI167" s="419">
        <v>0.15411732645008999</v>
      </c>
      <c r="FJ167" s="420">
        <v>0.107605512814916</v>
      </c>
      <c r="FK167" s="419">
        <v>6.9529725692306201E-3</v>
      </c>
      <c r="FL167" s="419">
        <v>0.107605512814916</v>
      </c>
      <c r="FM167" s="420">
        <v>3.7019209193351103E-2</v>
      </c>
      <c r="FN167" s="419">
        <v>2.8423752661719298E-3</v>
      </c>
      <c r="FO167" s="419">
        <v>3.7019209193351103E-2</v>
      </c>
      <c r="FP167" s="420">
        <v>3.6037336964218201E-2</v>
      </c>
      <c r="FQ167" s="419">
        <v>2.8158398240441499E-3</v>
      </c>
      <c r="FR167" s="419">
        <v>3.6037336964218201E-2</v>
      </c>
    </row>
    <row r="168" spans="2:174">
      <c r="B168" s="73" t="s">
        <v>17</v>
      </c>
      <c r="C168" s="73" t="s">
        <v>51</v>
      </c>
      <c r="D168" s="143" t="s">
        <v>413</v>
      </c>
      <c r="E168" s="143">
        <v>50.4</v>
      </c>
      <c r="F168" s="73">
        <v>11.3</v>
      </c>
      <c r="G168" s="397" t="s">
        <v>322</v>
      </c>
      <c r="H168" s="73" t="s">
        <v>13</v>
      </c>
      <c r="I168" s="416" t="s">
        <v>1201</v>
      </c>
      <c r="J168" s="416">
        <v>4</v>
      </c>
      <c r="K168" s="416" t="s">
        <v>1163</v>
      </c>
      <c r="L168" s="416" t="s">
        <v>1160</v>
      </c>
      <c r="M168" s="416" t="s">
        <v>12</v>
      </c>
      <c r="N168" s="73">
        <v>23.99</v>
      </c>
      <c r="P168" s="417">
        <v>3.4506836314558398</v>
      </c>
      <c r="Q168" s="418">
        <v>11.145992011053099</v>
      </c>
      <c r="R168" s="418">
        <v>0.96617695525077396</v>
      </c>
      <c r="S168" s="420">
        <v>15.9497966797193</v>
      </c>
      <c r="T168" s="418">
        <v>41.735644222838097</v>
      </c>
      <c r="U168" s="418">
        <v>15.9497966797193</v>
      </c>
      <c r="V168" s="417">
        <v>39440.6400595167</v>
      </c>
      <c r="W168" s="418">
        <v>6920.2543314949098</v>
      </c>
      <c r="X168" s="418">
        <v>6.1704168802678101</v>
      </c>
      <c r="Y168" s="417">
        <v>2218.6383862594598</v>
      </c>
      <c r="Z168" s="418">
        <v>7301.6189122040396</v>
      </c>
      <c r="AA168" s="418">
        <v>14.0484297183569</v>
      </c>
      <c r="AB168" s="417">
        <v>157531.789599729</v>
      </c>
      <c r="AC168" s="419">
        <v>10663.040785283099</v>
      </c>
      <c r="AD168" s="419">
        <v>18.067058087894502</v>
      </c>
      <c r="AE168" s="417">
        <v>249483.81205538599</v>
      </c>
      <c r="AF168" s="419">
        <v>13391.872058609901</v>
      </c>
      <c r="AG168" s="419">
        <v>2788.2818921724001</v>
      </c>
      <c r="AH168" s="420">
        <v>51.1889088676093</v>
      </c>
      <c r="AI168" s="419">
        <v>113.532880111811</v>
      </c>
      <c r="AJ168" s="419">
        <v>51.1889088676093</v>
      </c>
      <c r="AK168" s="420">
        <v>438.99459642344499</v>
      </c>
      <c r="AL168" s="419">
        <v>1177.85491197339</v>
      </c>
      <c r="AM168" s="419">
        <v>438.99459642344499</v>
      </c>
      <c r="AN168" s="420">
        <v>829.68317561833601</v>
      </c>
      <c r="AO168" s="419">
        <v>1872.9886504129399</v>
      </c>
      <c r="AP168" s="419">
        <v>829.68317561833601</v>
      </c>
      <c r="AQ168" s="417">
        <v>432.04331931522501</v>
      </c>
      <c r="AR168" s="419">
        <v>210.253551034135</v>
      </c>
      <c r="AS168" s="419">
        <v>10.4550976526592</v>
      </c>
      <c r="AT168" s="417">
        <v>73754.136942112105</v>
      </c>
      <c r="AU168" s="419">
        <v>16796.815583753702</v>
      </c>
      <c r="AV168" s="419">
        <v>676.19581327687001</v>
      </c>
      <c r="AW168" s="420">
        <v>2.9592827085023199</v>
      </c>
      <c r="AX168" s="419">
        <v>7.1397214556651702</v>
      </c>
      <c r="AY168" s="419">
        <v>2.9592827085023199</v>
      </c>
      <c r="AZ168" s="417">
        <v>277.56802170368002</v>
      </c>
      <c r="BA168" s="419">
        <v>145.86713474109101</v>
      </c>
      <c r="BB168" s="419">
        <v>11.3307717300971</v>
      </c>
      <c r="BC168" s="420">
        <v>0</v>
      </c>
      <c r="BD168" s="419">
        <v>8.3288311008718008</v>
      </c>
      <c r="BE168" s="419">
        <v>4.1231786476038899</v>
      </c>
      <c r="BF168" s="420">
        <v>89.114392496053696</v>
      </c>
      <c r="BG168" s="419">
        <v>191.42148740310901</v>
      </c>
      <c r="BH168" s="419">
        <v>89.114392496053696</v>
      </c>
      <c r="BI168" s="417">
        <v>72.453316848491198</v>
      </c>
      <c r="BJ168" s="419">
        <v>222.71219827550399</v>
      </c>
      <c r="BK168" s="419">
        <v>3.1545939542695001</v>
      </c>
      <c r="BL168" s="417">
        <v>4544.8556847833897</v>
      </c>
      <c r="BM168" s="419">
        <v>11730.3290300635</v>
      </c>
      <c r="BN168" s="419">
        <v>20.3012457265636</v>
      </c>
      <c r="BO168" s="417">
        <v>4716.9660303830597</v>
      </c>
      <c r="BP168" s="419">
        <v>12082.340441664801</v>
      </c>
      <c r="BQ168" s="419">
        <v>33.546818785941703</v>
      </c>
      <c r="BR168" s="417">
        <v>0.99096060005018305</v>
      </c>
      <c r="BS168" s="419">
        <v>3.3665847617761</v>
      </c>
      <c r="BT168" s="419">
        <v>0.106202447024327</v>
      </c>
      <c r="BU168" s="420">
        <v>17.893216167610898</v>
      </c>
      <c r="BV168" s="419">
        <v>27.947451608447601</v>
      </c>
      <c r="BW168" s="419">
        <v>17.893216167610898</v>
      </c>
      <c r="BX168" s="420">
        <v>1.3378710445725099</v>
      </c>
      <c r="BY168" s="419">
        <v>3.31566626508546</v>
      </c>
      <c r="BZ168" s="419">
        <v>1.3378710445725099</v>
      </c>
      <c r="CA168" s="417">
        <v>4.5841532761074602</v>
      </c>
      <c r="CB168" s="419">
        <v>11.8500474753939</v>
      </c>
      <c r="CC168" s="419">
        <v>4.1878744128236498</v>
      </c>
      <c r="CD168" s="417">
        <v>53.558313138606799</v>
      </c>
      <c r="CE168" s="419">
        <v>24.972273349119199</v>
      </c>
      <c r="CF168" s="419">
        <v>0.27028272012084098</v>
      </c>
      <c r="CG168" s="420">
        <v>2.9017213946645999</v>
      </c>
      <c r="CH168" s="419">
        <v>7.1666056589790603</v>
      </c>
      <c r="CI168" s="419">
        <v>2.9017213946645999</v>
      </c>
      <c r="CJ168" s="420">
        <v>2.4168221479780199</v>
      </c>
      <c r="CK168" s="419">
        <v>4.6594072616412898</v>
      </c>
      <c r="CL168" s="419">
        <v>2.4168221479780199</v>
      </c>
      <c r="CM168" s="420">
        <v>0.33215720235051999</v>
      </c>
      <c r="CN168" s="419">
        <v>0.71349338010748997</v>
      </c>
      <c r="CO168" s="419">
        <v>0.33215720235051999</v>
      </c>
      <c r="CP168" s="417">
        <v>1585.63671828016</v>
      </c>
      <c r="CQ168" s="419">
        <v>586.37825334265494</v>
      </c>
      <c r="CR168" s="419">
        <v>0.39619021184988801</v>
      </c>
      <c r="CS168" s="417">
        <v>0.23582205770872</v>
      </c>
      <c r="CT168" s="419">
        <v>0.502066331342084</v>
      </c>
      <c r="CU168" s="419">
        <v>0.16591954846145199</v>
      </c>
      <c r="CV168" s="420">
        <v>0.20536895740211999</v>
      </c>
      <c r="CW168" s="419">
        <v>0.58761904760871497</v>
      </c>
      <c r="CX168" s="419">
        <v>0.20536895740211999</v>
      </c>
      <c r="CY168" s="420">
        <v>0</v>
      </c>
      <c r="CZ168" s="419">
        <v>5.8562818281469697E-2</v>
      </c>
      <c r="DA168" s="419">
        <v>0</v>
      </c>
      <c r="DB168" s="420">
        <v>0.39072250283544102</v>
      </c>
      <c r="DC168" s="419">
        <v>0.87829324380746099</v>
      </c>
      <c r="DD168" s="419">
        <v>0.39072250283544102</v>
      </c>
      <c r="DE168" s="420">
        <v>0.16774779499352799</v>
      </c>
      <c r="DF168" s="419">
        <v>0.64922885304367295</v>
      </c>
      <c r="DG168" s="419">
        <v>0.16774779499352799</v>
      </c>
      <c r="DH168" s="420">
        <v>8.0565573211004202E-2</v>
      </c>
      <c r="DI168" s="419">
        <v>0.34212227667655698</v>
      </c>
      <c r="DJ168" s="419">
        <v>8.0565573211004202E-2</v>
      </c>
      <c r="DK168" s="417">
        <v>391.93136209253299</v>
      </c>
      <c r="DL168" s="419">
        <v>233.906920722986</v>
      </c>
      <c r="DM168" s="419">
        <v>0</v>
      </c>
      <c r="DN168" s="417">
        <v>3.4389657471787398</v>
      </c>
      <c r="DO168" s="419">
        <v>2.24565225286922</v>
      </c>
      <c r="DP168" s="419">
        <v>4.0531329419804502E-2</v>
      </c>
      <c r="DQ168" s="417">
        <v>5.2781411448607702</v>
      </c>
      <c r="DR168" s="419">
        <v>2.8505117465279199</v>
      </c>
      <c r="DS168" s="419">
        <v>3.5338122763565898E-2</v>
      </c>
      <c r="DT168" s="417">
        <v>0.50451849414842198</v>
      </c>
      <c r="DU168" s="419">
        <v>0.60428382307766204</v>
      </c>
      <c r="DV168" s="419">
        <v>1.99141226325464E-2</v>
      </c>
      <c r="DW168" s="417">
        <v>1.73295092468176</v>
      </c>
      <c r="DX168" s="419">
        <v>2.8145955076020299</v>
      </c>
      <c r="DY168" s="419">
        <v>0</v>
      </c>
      <c r="DZ168" s="417">
        <v>0.24026994994242501</v>
      </c>
      <c r="EA168" s="419">
        <v>1.0783978647793599</v>
      </c>
      <c r="EB168" s="419">
        <v>0.15305931683884799</v>
      </c>
      <c r="EC168" s="417">
        <v>2.5818492413032499</v>
      </c>
      <c r="ED168" s="419">
        <v>2.1262670635599701</v>
      </c>
      <c r="EE168" s="419">
        <v>4.2098764070727997E-2</v>
      </c>
      <c r="EF168" s="417">
        <v>0.170663283992874</v>
      </c>
      <c r="EG168" s="419">
        <v>1.00032776498165</v>
      </c>
      <c r="EH168" s="419">
        <v>0.21231580324559299</v>
      </c>
      <c r="EI168" s="420">
        <v>2.33853844348169E-2</v>
      </c>
      <c r="EJ168" s="419">
        <v>3.7335132625279703E-2</v>
      </c>
      <c r="EK168" s="419">
        <v>2.33853844348169E-2</v>
      </c>
      <c r="EL168" s="420">
        <v>0.1</v>
      </c>
      <c r="EM168" s="419">
        <v>0.43876146878796601</v>
      </c>
      <c r="EN168" s="419">
        <v>9.7036168805095802E-2</v>
      </c>
      <c r="EO168" s="420">
        <v>3.6797986392104499E-2</v>
      </c>
      <c r="EP168" s="419">
        <v>8.8855261747921698E-4</v>
      </c>
      <c r="EQ168" s="419">
        <v>3.6797986392104499E-2</v>
      </c>
      <c r="ER168" s="420">
        <v>0</v>
      </c>
      <c r="ES168" s="419">
        <v>2.5669376790081202E-3</v>
      </c>
      <c r="ET168" s="419">
        <v>0</v>
      </c>
      <c r="EU168" s="420">
        <v>0.04</v>
      </c>
      <c r="EV168" s="419">
        <v>9.0650312803725605E-4</v>
      </c>
      <c r="EW168" s="419">
        <v>3.7517193456272899E-2</v>
      </c>
      <c r="EX168" s="420">
        <v>0.28999999999999998</v>
      </c>
      <c r="EY168" s="419">
        <v>7.9415248604923494E-3</v>
      </c>
      <c r="EZ168" s="419">
        <v>0.29218896795855698</v>
      </c>
      <c r="FA168" s="420">
        <v>0.03</v>
      </c>
      <c r="FB168" s="419">
        <v>2.9787861043764101E-3</v>
      </c>
      <c r="FC168" s="419">
        <v>2.9116072514458899E-2</v>
      </c>
      <c r="FD168" s="420">
        <v>0.29161950166268502</v>
      </c>
      <c r="FE168" s="419">
        <v>8.2174656900004302E-3</v>
      </c>
      <c r="FF168" s="419">
        <v>0.29161950166268502</v>
      </c>
      <c r="FG168" s="417">
        <v>1.1318414357792399</v>
      </c>
      <c r="FH168" s="419">
        <v>1.95491251435269</v>
      </c>
      <c r="FI168" s="419">
        <v>0.15411732645008999</v>
      </c>
      <c r="FJ168" s="420">
        <v>0.107605512814916</v>
      </c>
      <c r="FK168" s="419">
        <v>9.0026110394864304E-3</v>
      </c>
      <c r="FL168" s="419">
        <v>0.107605512814916</v>
      </c>
      <c r="FM168" s="420">
        <v>3.7019209193351103E-2</v>
      </c>
      <c r="FN168" s="419">
        <v>3.6979290870940399E-3</v>
      </c>
      <c r="FO168" s="419">
        <v>3.7019209193351103E-2</v>
      </c>
      <c r="FP168" s="420">
        <v>3.6037336964218201E-2</v>
      </c>
      <c r="FQ168" s="419">
        <v>3.66696731505861E-3</v>
      </c>
      <c r="FR168" s="419">
        <v>3.6037336964218201E-2</v>
      </c>
    </row>
    <row r="169" spans="2:174">
      <c r="B169" s="73" t="s">
        <v>17</v>
      </c>
      <c r="C169" s="73" t="s">
        <v>51</v>
      </c>
      <c r="D169" s="143" t="s">
        <v>413</v>
      </c>
      <c r="E169" s="143">
        <v>50.4</v>
      </c>
      <c r="F169" s="73">
        <v>11.3</v>
      </c>
      <c r="G169" s="397" t="s">
        <v>322</v>
      </c>
      <c r="H169" s="73" t="s">
        <v>13</v>
      </c>
      <c r="I169" s="416" t="s">
        <v>1202</v>
      </c>
      <c r="J169" s="416">
        <v>5</v>
      </c>
      <c r="K169" s="416" t="s">
        <v>1163</v>
      </c>
      <c r="L169" s="416" t="s">
        <v>1160</v>
      </c>
      <c r="M169" s="421" t="s">
        <v>32</v>
      </c>
      <c r="N169" s="73">
        <v>23.99</v>
      </c>
      <c r="P169" s="417">
        <v>0.68811748624619895</v>
      </c>
      <c r="Q169" s="418">
        <v>0.93732571255722597</v>
      </c>
      <c r="R169" s="418">
        <v>0.51543225708344897</v>
      </c>
      <c r="S169" s="417">
        <v>12.5819911140548</v>
      </c>
      <c r="T169" s="418">
        <v>28.749825793971102</v>
      </c>
      <c r="U169" s="418">
        <v>6.8561991721020199</v>
      </c>
      <c r="V169" s="417">
        <v>44815.144915472403</v>
      </c>
      <c r="W169" s="418">
        <v>21592.693333133699</v>
      </c>
      <c r="X169" s="418">
        <v>3.5921308200181499</v>
      </c>
      <c r="Y169" s="417">
        <v>468.781415170184</v>
      </c>
      <c r="Z169" s="418">
        <v>199.75384229110301</v>
      </c>
      <c r="AA169" s="418">
        <v>6.7421600039055303</v>
      </c>
      <c r="AB169" s="417">
        <v>164547.65118875299</v>
      </c>
      <c r="AC169" s="419">
        <v>17335.689049549099</v>
      </c>
      <c r="AD169" s="419">
        <v>11.1950557902684</v>
      </c>
      <c r="AE169" s="417">
        <v>238770.65163394099</v>
      </c>
      <c r="AF169" s="419">
        <v>14527.2521732552</v>
      </c>
      <c r="AG169" s="419">
        <v>1618.9459553581801</v>
      </c>
      <c r="AH169" s="417">
        <v>47.373485031513297</v>
      </c>
      <c r="AI169" s="419">
        <v>39.711335301303301</v>
      </c>
      <c r="AJ169" s="419">
        <v>25.9774038288394</v>
      </c>
      <c r="AK169" s="417">
        <v>1146.8694476518699</v>
      </c>
      <c r="AL169" s="419">
        <v>485.58428449031197</v>
      </c>
      <c r="AM169" s="419">
        <v>297.95923744483201</v>
      </c>
      <c r="AN169" s="420">
        <v>420.08068732372499</v>
      </c>
      <c r="AO169" s="419">
        <v>451.74619907258199</v>
      </c>
      <c r="AP169" s="419">
        <v>420.08068732372499</v>
      </c>
      <c r="AQ169" s="417">
        <v>993.38515539252103</v>
      </c>
      <c r="AR169" s="419">
        <v>104.379469307099</v>
      </c>
      <c r="AS169" s="419">
        <v>6.2433075833849996</v>
      </c>
      <c r="AT169" s="417">
        <v>81845.621137753697</v>
      </c>
      <c r="AU169" s="419">
        <v>10066.8207654506</v>
      </c>
      <c r="AV169" s="419">
        <v>380.48630490659002</v>
      </c>
      <c r="AW169" s="417">
        <v>1.7493116113224301</v>
      </c>
      <c r="AX169" s="419">
        <v>2.37776845963579</v>
      </c>
      <c r="AY169" s="419">
        <v>1.48107122745716</v>
      </c>
      <c r="AZ169" s="417">
        <v>279.63978351757999</v>
      </c>
      <c r="BA169" s="419">
        <v>49.048744586513003</v>
      </c>
      <c r="BB169" s="419">
        <v>6.6039430138180002</v>
      </c>
      <c r="BC169" s="420">
        <v>1.7972763443280899</v>
      </c>
      <c r="BD169" s="419">
        <v>3.0668575312356499</v>
      </c>
      <c r="BE169" s="419">
        <v>1.7972763443280899</v>
      </c>
      <c r="BF169" s="420">
        <v>44.160338928013402</v>
      </c>
      <c r="BG169" s="419">
        <v>74.737229338409506</v>
      </c>
      <c r="BH169" s="419">
        <v>44.160338928013402</v>
      </c>
      <c r="BI169" s="417">
        <v>43.619329759215198</v>
      </c>
      <c r="BJ169" s="419">
        <v>59.626310409355099</v>
      </c>
      <c r="BK169" s="419">
        <v>1.70244440577927</v>
      </c>
      <c r="BL169" s="417">
        <v>1825.48979411593</v>
      </c>
      <c r="BM169" s="419">
        <v>325.934718190507</v>
      </c>
      <c r="BN169" s="419">
        <v>9.3542521968032606</v>
      </c>
      <c r="BO169" s="417">
        <v>1924.0905347784999</v>
      </c>
      <c r="BP169" s="419">
        <v>438.52557188438101</v>
      </c>
      <c r="BQ169" s="419">
        <v>16.6814321990962</v>
      </c>
      <c r="BR169" s="417">
        <v>0.29521711354742403</v>
      </c>
      <c r="BS169" s="419">
        <v>0.79457175374251598</v>
      </c>
      <c r="BT169" s="419">
        <v>4.0608168622492398E-2</v>
      </c>
      <c r="BU169" s="420">
        <v>5.5653474397010596</v>
      </c>
      <c r="BV169" s="419">
        <v>13.7635181843368</v>
      </c>
      <c r="BW169" s="419">
        <v>5.5653474397010596</v>
      </c>
      <c r="BX169" s="420">
        <v>0.86397772180320498</v>
      </c>
      <c r="BY169" s="419">
        <v>2.1232487506809901</v>
      </c>
      <c r="BZ169" s="419">
        <v>0.86397772180320498</v>
      </c>
      <c r="CA169" s="417">
        <v>2.8977815420053101</v>
      </c>
      <c r="CB169" s="419">
        <v>6.5139804162633697</v>
      </c>
      <c r="CC169" s="419">
        <v>1.9190221680909201</v>
      </c>
      <c r="CD169" s="417">
        <v>62.021643610190701</v>
      </c>
      <c r="CE169" s="419">
        <v>13.0779670878108</v>
      </c>
      <c r="CF169" s="419">
        <v>0.16899283721383501</v>
      </c>
      <c r="CG169" s="417">
        <v>1.5889422946049201</v>
      </c>
      <c r="CH169" s="419">
        <v>1.8492197446518299</v>
      </c>
      <c r="CI169" s="419">
        <v>1.4902095198911101</v>
      </c>
      <c r="CJ169" s="420">
        <v>1.0309187912764199</v>
      </c>
      <c r="CK169" s="419">
        <v>0.59955156234448803</v>
      </c>
      <c r="CL169" s="419">
        <v>1.0309187912764199</v>
      </c>
      <c r="CM169" s="420">
        <v>0.17187480066844199</v>
      </c>
      <c r="CN169" s="419">
        <v>0.61551172850707503</v>
      </c>
      <c r="CO169" s="419">
        <v>0.17187480066844199</v>
      </c>
      <c r="CP169" s="417">
        <v>1569.2082642407499</v>
      </c>
      <c r="CQ169" s="419">
        <v>401.27055259235499</v>
      </c>
      <c r="CR169" s="419">
        <v>0.22892772305902301</v>
      </c>
      <c r="CS169" s="417">
        <v>0.22351349504390799</v>
      </c>
      <c r="CT169" s="419">
        <v>0.40010567677605702</v>
      </c>
      <c r="CU169" s="419">
        <v>8.8794160251083706E-2</v>
      </c>
      <c r="CV169" s="420">
        <v>8.7469899737131998E-2</v>
      </c>
      <c r="CW169" s="419">
        <v>0.35100612749028598</v>
      </c>
      <c r="CX169" s="419">
        <v>8.7469899737131998E-2</v>
      </c>
      <c r="CY169" s="420">
        <v>1.3542971311732399E-2</v>
      </c>
      <c r="CZ169" s="419">
        <v>0</v>
      </c>
      <c r="DA169" s="419">
        <v>1.3542971311732399E-2</v>
      </c>
      <c r="DB169" s="420">
        <v>0.155772842637626</v>
      </c>
      <c r="DC169" s="419">
        <v>6.4192491538878601E-3</v>
      </c>
      <c r="DD169" s="419">
        <v>0.155772842637626</v>
      </c>
      <c r="DE169" s="420">
        <v>0.15059865853951199</v>
      </c>
      <c r="DF169" s="419">
        <v>0.26102708144664899</v>
      </c>
      <c r="DG169" s="419">
        <v>0.15059865853951199</v>
      </c>
      <c r="DH169" s="417">
        <v>8.7786753485115096E-2</v>
      </c>
      <c r="DI169" s="419">
        <v>0.330495259729508</v>
      </c>
      <c r="DJ169" s="419">
        <v>5.30207318217275E-2</v>
      </c>
      <c r="DK169" s="417">
        <v>556.772791721668</v>
      </c>
      <c r="DL169" s="419">
        <v>92.200173888018696</v>
      </c>
      <c r="DM169" s="419">
        <v>0</v>
      </c>
      <c r="DN169" s="417">
        <v>3.8744024135438702</v>
      </c>
      <c r="DO169" s="419">
        <v>1.9391903175726699</v>
      </c>
      <c r="DP169" s="419">
        <v>0</v>
      </c>
      <c r="DQ169" s="417">
        <v>6.2870102336273304</v>
      </c>
      <c r="DR169" s="419">
        <v>1.3665871578801401</v>
      </c>
      <c r="DS169" s="419">
        <v>1.8734817291356901E-2</v>
      </c>
      <c r="DT169" s="417">
        <v>0.78541291523808998</v>
      </c>
      <c r="DU169" s="419">
        <v>0.467056716358276</v>
      </c>
      <c r="DV169" s="419">
        <v>1.0915533034907301E-2</v>
      </c>
      <c r="DW169" s="417">
        <v>2.3754033392153602</v>
      </c>
      <c r="DX169" s="419">
        <v>1.33870709874229</v>
      </c>
      <c r="DY169" s="419">
        <v>0</v>
      </c>
      <c r="DZ169" s="417">
        <v>0.21060955523647201</v>
      </c>
      <c r="EA169" s="419">
        <v>0.60768416707645201</v>
      </c>
      <c r="EB169" s="419">
        <v>7.6425487126818806E-2</v>
      </c>
      <c r="EC169" s="417">
        <v>2.76259039672513</v>
      </c>
      <c r="ED169" s="419">
        <v>0.90165074247000798</v>
      </c>
      <c r="EE169" s="419">
        <v>2.2615352062304798E-2</v>
      </c>
      <c r="EF169" s="417">
        <v>0.20764732492742299</v>
      </c>
      <c r="EG169" s="419">
        <v>0.62598805975162897</v>
      </c>
      <c r="EH169" s="419">
        <v>0.13708362560030801</v>
      </c>
      <c r="EI169" s="417">
        <v>3.30140611371086E-2</v>
      </c>
      <c r="EJ169" s="419">
        <v>0.13902201837554601</v>
      </c>
      <c r="EK169" s="419">
        <v>0</v>
      </c>
      <c r="EL169" s="420">
        <v>5.1221970868993098E-2</v>
      </c>
      <c r="EM169" s="419">
        <v>0.31432557576624398</v>
      </c>
      <c r="EN169" s="419">
        <v>5.1221970868993098E-2</v>
      </c>
      <c r="EO169" s="420">
        <v>1.93812385880179E-2</v>
      </c>
      <c r="EP169" s="419">
        <v>4.4566163207566999E-4</v>
      </c>
      <c r="EQ169" s="419">
        <v>1.93812385880179E-2</v>
      </c>
      <c r="ER169" s="417">
        <v>3.5315291743368199E-2</v>
      </c>
      <c r="ES169" s="419">
        <v>0.19977345817053599</v>
      </c>
      <c r="ET169" s="419">
        <v>0</v>
      </c>
      <c r="EU169" s="420">
        <v>0</v>
      </c>
      <c r="EV169" s="419">
        <v>4.54479200162773E-4</v>
      </c>
      <c r="EW169" s="419">
        <v>0</v>
      </c>
      <c r="EX169" s="420">
        <v>0.108620215217271</v>
      </c>
      <c r="EY169" s="419">
        <v>4.1101645662498E-3</v>
      </c>
      <c r="EZ169" s="419">
        <v>0.108620215217271</v>
      </c>
      <c r="FA169" s="420">
        <v>2.1536115235372199E-2</v>
      </c>
      <c r="FB169" s="419">
        <v>7.7481941800802007E-2</v>
      </c>
      <c r="FC169" s="419">
        <v>2.1536115235372199E-2</v>
      </c>
      <c r="FD169" s="420">
        <v>0.14978833081545101</v>
      </c>
      <c r="FE169" s="419">
        <v>4.1050056200649396E-3</v>
      </c>
      <c r="FF169" s="419">
        <v>0.14978833081545101</v>
      </c>
      <c r="FG169" s="417">
        <v>0.85992892650536101</v>
      </c>
      <c r="FH169" s="419">
        <v>0.97919535805274205</v>
      </c>
      <c r="FI169" s="419">
        <v>0.112673550711698</v>
      </c>
      <c r="FJ169" s="420">
        <v>4.2124455919022898E-2</v>
      </c>
      <c r="FK169" s="419">
        <v>1.51419686812563E-3</v>
      </c>
      <c r="FL169" s="419">
        <v>4.2124455919022898E-2</v>
      </c>
      <c r="FM169" s="420">
        <v>0</v>
      </c>
      <c r="FN169" s="419">
        <v>3.1341045732934298E-4</v>
      </c>
      <c r="FO169" s="419">
        <v>0</v>
      </c>
      <c r="FP169" s="420">
        <v>1.8990161458621601E-2</v>
      </c>
      <c r="FQ169" s="419">
        <v>3.06408423391344E-4</v>
      </c>
      <c r="FR169" s="419">
        <v>1.8990161458621601E-2</v>
      </c>
    </row>
    <row r="170" spans="2:174">
      <c r="B170" s="73" t="s">
        <v>17</v>
      </c>
      <c r="C170" s="73" t="s">
        <v>51</v>
      </c>
      <c r="D170" s="143" t="s">
        <v>413</v>
      </c>
      <c r="E170" s="143">
        <v>50.4</v>
      </c>
      <c r="F170" s="73">
        <v>11.3</v>
      </c>
      <c r="G170" s="397" t="s">
        <v>322</v>
      </c>
      <c r="H170" s="73" t="s">
        <v>13</v>
      </c>
      <c r="I170" s="416" t="s">
        <v>1202</v>
      </c>
      <c r="J170" s="416">
        <v>5</v>
      </c>
      <c r="K170" s="416" t="s">
        <v>1163</v>
      </c>
      <c r="L170" s="416" t="s">
        <v>1161</v>
      </c>
      <c r="M170" s="421" t="s">
        <v>32</v>
      </c>
      <c r="N170" s="73">
        <v>23.99</v>
      </c>
      <c r="P170" s="417">
        <v>6.7270711787863</v>
      </c>
      <c r="Q170" s="418">
        <v>3.90119530703338</v>
      </c>
      <c r="R170" s="418">
        <v>0.51543225708344897</v>
      </c>
      <c r="S170" s="417">
        <v>13.5855341671612</v>
      </c>
      <c r="T170" s="418">
        <v>23.572811579225998</v>
      </c>
      <c r="U170" s="418">
        <v>6.8561991721020199</v>
      </c>
      <c r="V170" s="417">
        <v>41933.653269508897</v>
      </c>
      <c r="W170" s="418">
        <v>2211.7684114376698</v>
      </c>
      <c r="X170" s="418">
        <v>3.5921308200181499</v>
      </c>
      <c r="Y170" s="417">
        <v>3921.2198000091198</v>
      </c>
      <c r="Z170" s="418">
        <v>1930.4387612319499</v>
      </c>
      <c r="AA170" s="418">
        <v>6.7421600039055303</v>
      </c>
      <c r="AB170" s="417">
        <v>160448.27294388399</v>
      </c>
      <c r="AC170" s="419">
        <v>4454.9107204846896</v>
      </c>
      <c r="AD170" s="419">
        <v>11.1950557902684</v>
      </c>
      <c r="AE170" s="417">
        <v>241670.65224038</v>
      </c>
      <c r="AF170" s="419">
        <v>4568.7975684830199</v>
      </c>
      <c r="AG170" s="419">
        <v>1618.9459553581801</v>
      </c>
      <c r="AH170" s="417">
        <v>35.3544901369551</v>
      </c>
      <c r="AI170" s="419">
        <v>27.8433168442651</v>
      </c>
      <c r="AJ170" s="419">
        <v>25.9774038288394</v>
      </c>
      <c r="AK170" s="417">
        <v>924.824397012227</v>
      </c>
      <c r="AL170" s="419">
        <v>604.29976243501801</v>
      </c>
      <c r="AM170" s="419">
        <v>297.95923744483201</v>
      </c>
      <c r="AN170" s="420">
        <v>420.08068732372499</v>
      </c>
      <c r="AO170" s="419">
        <v>767.38723536386601</v>
      </c>
      <c r="AP170" s="419">
        <v>420.08068732372499</v>
      </c>
      <c r="AQ170" s="417">
        <v>944.85191861147803</v>
      </c>
      <c r="AR170" s="419">
        <v>182.04244178044601</v>
      </c>
      <c r="AS170" s="419">
        <v>6.2433075833849996</v>
      </c>
      <c r="AT170" s="417">
        <v>76664.928207057194</v>
      </c>
      <c r="AU170" s="419">
        <v>9054.8864280105099</v>
      </c>
      <c r="AV170" s="419">
        <v>380.48630490659002</v>
      </c>
      <c r="AW170" s="417">
        <v>2.69352548942389</v>
      </c>
      <c r="AX170" s="419">
        <v>2.9113445873286099</v>
      </c>
      <c r="AY170" s="419">
        <v>1.48107122745716</v>
      </c>
      <c r="AZ170" s="417">
        <v>404.929128989633</v>
      </c>
      <c r="BA170" s="419">
        <v>383.59923108496099</v>
      </c>
      <c r="BB170" s="419">
        <v>6.6039430138180002</v>
      </c>
      <c r="BC170" s="420">
        <v>1.7972763443280899</v>
      </c>
      <c r="BD170" s="419">
        <v>3.5038029803642901</v>
      </c>
      <c r="BE170" s="419">
        <v>1.7972763443280899</v>
      </c>
      <c r="BF170" s="420">
        <v>44.160338928013402</v>
      </c>
      <c r="BG170" s="419">
        <v>59.103818375776299</v>
      </c>
      <c r="BH170" s="419">
        <v>44.160338928013402</v>
      </c>
      <c r="BI170" s="417">
        <v>146.608832261467</v>
      </c>
      <c r="BJ170" s="419">
        <v>82.515954462199304</v>
      </c>
      <c r="BK170" s="419">
        <v>1.70244440577927</v>
      </c>
      <c r="BL170" s="417">
        <v>7144.7407789960198</v>
      </c>
      <c r="BM170" s="419">
        <v>3949.8421952460199</v>
      </c>
      <c r="BN170" s="419">
        <v>9.3542521968032606</v>
      </c>
      <c r="BO170" s="417">
        <v>7261.8015038229096</v>
      </c>
      <c r="BP170" s="419">
        <v>3100.0961516564298</v>
      </c>
      <c r="BQ170" s="419">
        <v>16.6814321990962</v>
      </c>
      <c r="BR170" s="417">
        <v>0.31868873421919702</v>
      </c>
      <c r="BS170" s="419">
        <v>0.389378206026678</v>
      </c>
      <c r="BT170" s="419">
        <v>4.0608168622492398E-2</v>
      </c>
      <c r="BU170" s="420">
        <v>5.5653474397010596</v>
      </c>
      <c r="BV170" s="419">
        <v>11.520915085977499</v>
      </c>
      <c r="BW170" s="419">
        <v>5.5653474397010596</v>
      </c>
      <c r="BX170" s="420">
        <v>0.86397772180320498</v>
      </c>
      <c r="BY170" s="419">
        <v>1.2345648962851501</v>
      </c>
      <c r="BZ170" s="419">
        <v>0.86397772180320498</v>
      </c>
      <c r="CA170" s="417">
        <v>4.6226047397177199</v>
      </c>
      <c r="CB170" s="419">
        <v>4.94618604671287</v>
      </c>
      <c r="CC170" s="419">
        <v>1.9190221680909201</v>
      </c>
      <c r="CD170" s="417">
        <v>63.268607566097501</v>
      </c>
      <c r="CE170" s="419">
        <v>13.4747283031158</v>
      </c>
      <c r="CF170" s="419">
        <v>0.16899283721383501</v>
      </c>
      <c r="CG170" s="420">
        <v>1.4902095198911101</v>
      </c>
      <c r="CH170" s="419">
        <v>3.10313243747669</v>
      </c>
      <c r="CI170" s="419">
        <v>1.4902095198911101</v>
      </c>
      <c r="CJ170" s="420">
        <v>1.0309187912764199</v>
      </c>
      <c r="CK170" s="419">
        <v>1.5869282391613599</v>
      </c>
      <c r="CL170" s="419">
        <v>1.0309187912764199</v>
      </c>
      <c r="CM170" s="420">
        <v>0.17187480066844199</v>
      </c>
      <c r="CN170" s="419">
        <v>0.36114805207012601</v>
      </c>
      <c r="CO170" s="419">
        <v>0.17187480066844199</v>
      </c>
      <c r="CP170" s="417">
        <v>1508.91608543807</v>
      </c>
      <c r="CQ170" s="419">
        <v>282.87624570855201</v>
      </c>
      <c r="CR170" s="419">
        <v>0.22892772305902301</v>
      </c>
      <c r="CS170" s="417">
        <v>0.21386596387582199</v>
      </c>
      <c r="CT170" s="419">
        <v>0.36458932166403002</v>
      </c>
      <c r="CU170" s="419">
        <v>8.8794160251083706E-2</v>
      </c>
      <c r="CV170" s="417">
        <v>0.26291300200685003</v>
      </c>
      <c r="CW170" s="419">
        <v>0.44614067328894003</v>
      </c>
      <c r="CX170" s="419">
        <v>8.7469899737131998E-2</v>
      </c>
      <c r="CY170" s="417">
        <v>6.1359354249664801E-2</v>
      </c>
      <c r="CZ170" s="419">
        <v>0.15523013492919699</v>
      </c>
      <c r="DA170" s="419">
        <v>1.3542971311732399E-2</v>
      </c>
      <c r="DB170" s="420">
        <v>0.155772842637626</v>
      </c>
      <c r="DC170" s="419">
        <v>6.8169980507464898E-3</v>
      </c>
      <c r="DD170" s="419">
        <v>0.155772842637626</v>
      </c>
      <c r="DE170" s="420">
        <v>0.15059865853951199</v>
      </c>
      <c r="DF170" s="419">
        <v>0.38390374713343201</v>
      </c>
      <c r="DG170" s="419">
        <v>0.15059865853951199</v>
      </c>
      <c r="DH170" s="420">
        <v>5.30207318217275E-2</v>
      </c>
      <c r="DI170" s="419">
        <v>0.25278936948904102</v>
      </c>
      <c r="DJ170" s="419">
        <v>5.30207318217275E-2</v>
      </c>
      <c r="DK170" s="417">
        <v>558.69752526397895</v>
      </c>
      <c r="DL170" s="419">
        <v>82.506977874303203</v>
      </c>
      <c r="DM170" s="419">
        <v>0</v>
      </c>
      <c r="DN170" s="417">
        <v>3.7844211445482601</v>
      </c>
      <c r="DO170" s="419">
        <v>1.4043215793010999</v>
      </c>
      <c r="DP170" s="419">
        <v>0</v>
      </c>
      <c r="DQ170" s="417">
        <v>6.4795193576094796</v>
      </c>
      <c r="DR170" s="419">
        <v>1.64610813567553</v>
      </c>
      <c r="DS170" s="419">
        <v>1.8734817291356901E-2</v>
      </c>
      <c r="DT170" s="417">
        <v>0.60788546466080695</v>
      </c>
      <c r="DU170" s="419">
        <v>0.36143282110286801</v>
      </c>
      <c r="DV170" s="419">
        <v>1.0915533034907301E-2</v>
      </c>
      <c r="DW170" s="417">
        <v>2.3578447747929001</v>
      </c>
      <c r="DX170" s="419">
        <v>1.99261773979083</v>
      </c>
      <c r="DY170" s="419">
        <v>0</v>
      </c>
      <c r="DZ170" s="417">
        <v>0.30660029724346499</v>
      </c>
      <c r="EA170" s="419">
        <v>0.99614728294515198</v>
      </c>
      <c r="EB170" s="419">
        <v>7.6425487126818806E-2</v>
      </c>
      <c r="EC170" s="417">
        <v>2.35849873674427</v>
      </c>
      <c r="ED170" s="419">
        <v>0.87018260529325098</v>
      </c>
      <c r="EE170" s="419">
        <v>2.2615352062304798E-2</v>
      </c>
      <c r="EF170" s="417">
        <v>0.228167380492177</v>
      </c>
      <c r="EG170" s="419">
        <v>0.69424735524999504</v>
      </c>
      <c r="EH170" s="419">
        <v>0.13708362560030801</v>
      </c>
      <c r="EI170" s="417">
        <v>2.2155742403075499E-2</v>
      </c>
      <c r="EJ170" s="419">
        <v>7.4994110723051205E-2</v>
      </c>
      <c r="EK170" s="419">
        <v>0</v>
      </c>
      <c r="EL170" s="420">
        <v>5.1221970868993098E-2</v>
      </c>
      <c r="EM170" s="419">
        <v>8.9564640534183404E-4</v>
      </c>
      <c r="EN170" s="419">
        <v>5.1221970868993098E-2</v>
      </c>
      <c r="EO170" s="420">
        <v>1.93812385880179E-2</v>
      </c>
      <c r="EP170" s="419">
        <v>4.7249696786846299E-4</v>
      </c>
      <c r="EQ170" s="419">
        <v>1.93812385880179E-2</v>
      </c>
      <c r="ER170" s="420">
        <v>0</v>
      </c>
      <c r="ES170" s="419">
        <v>0</v>
      </c>
      <c r="ET170" s="419">
        <v>0</v>
      </c>
      <c r="EU170" s="420">
        <v>0</v>
      </c>
      <c r="EV170" s="419">
        <v>4.7541773560588502E-4</v>
      </c>
      <c r="EW170" s="419">
        <v>0</v>
      </c>
      <c r="EX170" s="420">
        <v>0.11</v>
      </c>
      <c r="EY170" s="419">
        <v>4.4452375508765799E-3</v>
      </c>
      <c r="EZ170" s="419">
        <v>0.108620215217271</v>
      </c>
      <c r="FA170" s="420">
        <v>0.02</v>
      </c>
      <c r="FB170" s="419">
        <v>1.9167464232814699E-4</v>
      </c>
      <c r="FC170" s="419">
        <v>2.1536115235372199E-2</v>
      </c>
      <c r="FD170" s="420">
        <v>0.14978833081545101</v>
      </c>
      <c r="FE170" s="419">
        <v>0.284988201536575</v>
      </c>
      <c r="FF170" s="419">
        <v>0.14978833081545101</v>
      </c>
      <c r="FG170" s="417">
        <v>1.1233717612032501</v>
      </c>
      <c r="FH170" s="419">
        <v>0.99853396405930295</v>
      </c>
      <c r="FI170" s="419">
        <v>0.112673550711698</v>
      </c>
      <c r="FJ170" s="420">
        <v>4.2124455919022898E-2</v>
      </c>
      <c r="FK170" s="419">
        <v>1.1722261893975299E-3</v>
      </c>
      <c r="FL170" s="419">
        <v>4.2124455919022898E-2</v>
      </c>
      <c r="FM170" s="420">
        <v>0</v>
      </c>
      <c r="FN170" s="419">
        <v>2.4263014895659101E-4</v>
      </c>
      <c r="FO170" s="419">
        <v>0</v>
      </c>
      <c r="FP170" s="420">
        <v>1.8990161458621601E-2</v>
      </c>
      <c r="FQ170" s="419">
        <v>2.3721036879110601E-4</v>
      </c>
      <c r="FR170" s="419">
        <v>1.8990161458621601E-2</v>
      </c>
    </row>
    <row r="171" spans="2:174">
      <c r="B171" s="73" t="s">
        <v>17</v>
      </c>
      <c r="C171" s="73" t="s">
        <v>51</v>
      </c>
      <c r="D171" s="143" t="s">
        <v>413</v>
      </c>
      <c r="E171" s="143">
        <v>50.4</v>
      </c>
      <c r="F171" s="73">
        <v>11.3</v>
      </c>
      <c r="G171" s="397" t="s">
        <v>322</v>
      </c>
      <c r="H171" s="73" t="s">
        <v>13</v>
      </c>
      <c r="I171" s="416" t="s">
        <v>1202</v>
      </c>
      <c r="J171" s="416">
        <v>5</v>
      </c>
      <c r="K171" s="416" t="s">
        <v>1163</v>
      </c>
      <c r="L171" s="416" t="s">
        <v>1161</v>
      </c>
      <c r="M171" s="421" t="s">
        <v>32</v>
      </c>
      <c r="N171" s="73">
        <v>23.99</v>
      </c>
      <c r="P171" s="417">
        <v>2.9743680697786301</v>
      </c>
      <c r="Q171" s="418">
        <v>5.32478198857957</v>
      </c>
      <c r="R171" s="418">
        <v>0.51543225708344897</v>
      </c>
      <c r="S171" s="417">
        <v>9.5858554850428899</v>
      </c>
      <c r="T171" s="418">
        <v>17.1747190116917</v>
      </c>
      <c r="U171" s="418">
        <v>6.8561991721020199</v>
      </c>
      <c r="V171" s="417">
        <v>42262.1048926398</v>
      </c>
      <c r="W171" s="418">
        <v>9777.7927897483296</v>
      </c>
      <c r="X171" s="418">
        <v>3.5921308200181499</v>
      </c>
      <c r="Y171" s="417">
        <v>1676.4367343609299</v>
      </c>
      <c r="Z171" s="418">
        <v>3394.5688347133801</v>
      </c>
      <c r="AA171" s="418">
        <v>6.7421600039055303</v>
      </c>
      <c r="AB171" s="417">
        <v>158825.77990671201</v>
      </c>
      <c r="AC171" s="419">
        <v>16407.409419376701</v>
      </c>
      <c r="AD171" s="419">
        <v>11.1950557902684</v>
      </c>
      <c r="AE171" s="417">
        <v>246783.27438686401</v>
      </c>
      <c r="AF171" s="419">
        <v>23219.039643239401</v>
      </c>
      <c r="AG171" s="419">
        <v>1618.9459553581801</v>
      </c>
      <c r="AH171" s="417">
        <v>32.556893021012499</v>
      </c>
      <c r="AI171" s="419">
        <v>39.488655778946402</v>
      </c>
      <c r="AJ171" s="419">
        <v>25.9774038288394</v>
      </c>
      <c r="AK171" s="417">
        <v>986.35623314717998</v>
      </c>
      <c r="AL171" s="419">
        <v>540.58167723773204</v>
      </c>
      <c r="AM171" s="419">
        <v>297.95923744483201</v>
      </c>
      <c r="AN171" s="420">
        <v>420.08068732372499</v>
      </c>
      <c r="AO171" s="419">
        <v>610.63196783793603</v>
      </c>
      <c r="AP171" s="419">
        <v>420.08068732372499</v>
      </c>
      <c r="AQ171" s="417">
        <v>1059.99394733175</v>
      </c>
      <c r="AR171" s="419">
        <v>772.38469760103897</v>
      </c>
      <c r="AS171" s="419">
        <v>6.2433075833849996</v>
      </c>
      <c r="AT171" s="417">
        <v>76874.1563000233</v>
      </c>
      <c r="AU171" s="419">
        <v>11388.663639314</v>
      </c>
      <c r="AV171" s="419">
        <v>380.48630490659002</v>
      </c>
      <c r="AW171" s="417">
        <v>2.3300354538202801</v>
      </c>
      <c r="AX171" s="419">
        <v>2.8017536851749401</v>
      </c>
      <c r="AY171" s="419">
        <v>1.48107122745716</v>
      </c>
      <c r="AZ171" s="417">
        <v>447.78143497205798</v>
      </c>
      <c r="BA171" s="419">
        <v>480.974604705518</v>
      </c>
      <c r="BB171" s="419">
        <v>6.6039430138180002</v>
      </c>
      <c r="BC171" s="420">
        <v>1.7972763443280899</v>
      </c>
      <c r="BD171" s="419">
        <v>3.5217041098992201</v>
      </c>
      <c r="BE171" s="419">
        <v>1.7972763443280899</v>
      </c>
      <c r="BF171" s="420">
        <v>44.160338928013402</v>
      </c>
      <c r="BG171" s="419">
        <v>65.528114408713805</v>
      </c>
      <c r="BH171" s="419">
        <v>44.160338928013402</v>
      </c>
      <c r="BI171" s="417">
        <v>93.910182007638895</v>
      </c>
      <c r="BJ171" s="419">
        <v>126.714910747812</v>
      </c>
      <c r="BK171" s="419">
        <v>1.70244440577927</v>
      </c>
      <c r="BL171" s="417">
        <v>3609.82015837985</v>
      </c>
      <c r="BM171" s="419">
        <v>4349.2725291650204</v>
      </c>
      <c r="BN171" s="419">
        <v>9.3542521968032606</v>
      </c>
      <c r="BO171" s="417">
        <v>3708.1261623044102</v>
      </c>
      <c r="BP171" s="419">
        <v>4568.4895788266404</v>
      </c>
      <c r="BQ171" s="419">
        <v>16.6814321990962</v>
      </c>
      <c r="BR171" s="417">
        <v>0.44813653352344401</v>
      </c>
      <c r="BS171" s="419">
        <v>0.81872663287394398</v>
      </c>
      <c r="BT171" s="419">
        <v>4.0608168622492398E-2</v>
      </c>
      <c r="BU171" s="420">
        <v>5.5653474397010596</v>
      </c>
      <c r="BV171" s="419">
        <v>10.425753829412701</v>
      </c>
      <c r="BW171" s="419">
        <v>5.5653474397010596</v>
      </c>
      <c r="BX171" s="420">
        <v>0.86397772180320498</v>
      </c>
      <c r="BY171" s="419">
        <v>1.5446366476442099</v>
      </c>
      <c r="BZ171" s="419">
        <v>0.86397772180320498</v>
      </c>
      <c r="CA171" s="417">
        <v>3.76696792546552</v>
      </c>
      <c r="CB171" s="419">
        <v>6.0853556763349701</v>
      </c>
      <c r="CC171" s="419">
        <v>1.9190221680909201</v>
      </c>
      <c r="CD171" s="417">
        <v>67.738003819193693</v>
      </c>
      <c r="CE171" s="419">
        <v>20.540082417453799</v>
      </c>
      <c r="CF171" s="419">
        <v>0.16899283721383501</v>
      </c>
      <c r="CG171" s="420">
        <v>1.4902095198911101</v>
      </c>
      <c r="CH171" s="419">
        <v>2.4464527968026499</v>
      </c>
      <c r="CI171" s="419">
        <v>1.4902095198911101</v>
      </c>
      <c r="CJ171" s="420">
        <v>1.0309187912764199</v>
      </c>
      <c r="CK171" s="419">
        <v>1.5982385545400599</v>
      </c>
      <c r="CL171" s="419">
        <v>1.0309187912764199</v>
      </c>
      <c r="CM171" s="417">
        <v>0.26887608776515398</v>
      </c>
      <c r="CN171" s="419">
        <v>0.62881256190463997</v>
      </c>
      <c r="CO171" s="419">
        <v>0.17187480066844199</v>
      </c>
      <c r="CP171" s="417">
        <v>1480.0699379812399</v>
      </c>
      <c r="CQ171" s="419">
        <v>285.25309937630402</v>
      </c>
      <c r="CR171" s="419">
        <v>0.22892772305902301</v>
      </c>
      <c r="CS171" s="417">
        <v>0.25018574596062199</v>
      </c>
      <c r="CT171" s="419">
        <v>0.34277075191567502</v>
      </c>
      <c r="CU171" s="419">
        <v>8.8794160251083706E-2</v>
      </c>
      <c r="CV171" s="417">
        <v>0.193234465739163</v>
      </c>
      <c r="CW171" s="419">
        <v>0.46255249637384599</v>
      </c>
      <c r="CX171" s="419">
        <v>8.7469899737131998E-2</v>
      </c>
      <c r="CY171" s="417">
        <v>4.7767077752332202E-2</v>
      </c>
      <c r="CZ171" s="419">
        <v>0.14074596324123601</v>
      </c>
      <c r="DA171" s="419">
        <v>1.3542971311732399E-2</v>
      </c>
      <c r="DB171" s="420">
        <v>0.155772842637626</v>
      </c>
      <c r="DC171" s="419">
        <v>0.16819469207974699</v>
      </c>
      <c r="DD171" s="419">
        <v>0.155772842637626</v>
      </c>
      <c r="DE171" s="420">
        <v>0.15059865853951199</v>
      </c>
      <c r="DF171" s="419">
        <v>0.34267593677554198</v>
      </c>
      <c r="DG171" s="419">
        <v>0.15059865853951199</v>
      </c>
      <c r="DH171" s="420">
        <v>5.30207318217275E-2</v>
      </c>
      <c r="DI171" s="419">
        <v>0.13226888434727099</v>
      </c>
      <c r="DJ171" s="419">
        <v>5.30207318217275E-2</v>
      </c>
      <c r="DK171" s="417">
        <v>599.19372682883704</v>
      </c>
      <c r="DL171" s="419">
        <v>148.304456075953</v>
      </c>
      <c r="DM171" s="419">
        <v>0</v>
      </c>
      <c r="DN171" s="417">
        <v>3.3447297738999602</v>
      </c>
      <c r="DO171" s="419">
        <v>1.3133712082264</v>
      </c>
      <c r="DP171" s="419">
        <v>0</v>
      </c>
      <c r="DQ171" s="417">
        <v>5.7780935866230898</v>
      </c>
      <c r="DR171" s="419">
        <v>1.92426770491567</v>
      </c>
      <c r="DS171" s="419">
        <v>1.8734817291356901E-2</v>
      </c>
      <c r="DT171" s="417">
        <v>0.61964229259063297</v>
      </c>
      <c r="DU171" s="419">
        <v>0.42153251327406299</v>
      </c>
      <c r="DV171" s="419">
        <v>1.0915533034907301E-2</v>
      </c>
      <c r="DW171" s="417">
        <v>2.4003294380967901</v>
      </c>
      <c r="DX171" s="419">
        <v>2.1064917493320201</v>
      </c>
      <c r="DY171" s="419">
        <v>0</v>
      </c>
      <c r="DZ171" s="417">
        <v>0.35426786321801601</v>
      </c>
      <c r="EA171" s="419">
        <v>0.81053754760127505</v>
      </c>
      <c r="EB171" s="419">
        <v>7.6425487126818806E-2</v>
      </c>
      <c r="EC171" s="417">
        <v>2.7168938582217299</v>
      </c>
      <c r="ED171" s="419">
        <v>1.27880815328247</v>
      </c>
      <c r="EE171" s="419">
        <v>2.2615352062304798E-2</v>
      </c>
      <c r="EF171" s="417">
        <v>0.16779538466198299</v>
      </c>
      <c r="EG171" s="419">
        <v>0.54129921465943698</v>
      </c>
      <c r="EH171" s="419">
        <v>0.13708362560030801</v>
      </c>
      <c r="EI171" s="417">
        <v>1.09731519374099E-2</v>
      </c>
      <c r="EJ171" s="419">
        <v>5.5742998819311003E-2</v>
      </c>
      <c r="EK171" s="419">
        <v>0</v>
      </c>
      <c r="EL171" s="420">
        <v>5.1221970868993098E-2</v>
      </c>
      <c r="EM171" s="419">
        <v>0.22567888978850001</v>
      </c>
      <c r="EN171" s="419">
        <v>5.1221970868993098E-2</v>
      </c>
      <c r="EO171" s="420">
        <v>1.93812385880179E-2</v>
      </c>
      <c r="EP171" s="419">
        <v>5.6880963864747898E-2</v>
      </c>
      <c r="EQ171" s="419">
        <v>1.93812385880179E-2</v>
      </c>
      <c r="ER171" s="417">
        <v>1.51512199220744E-2</v>
      </c>
      <c r="ES171" s="419">
        <v>0.115487660421455</v>
      </c>
      <c r="ET171" s="419">
        <v>0</v>
      </c>
      <c r="EU171" s="420">
        <v>0</v>
      </c>
      <c r="EV171" s="419">
        <v>4.6675698470865801E-4</v>
      </c>
      <c r="EW171" s="419">
        <v>0</v>
      </c>
      <c r="EX171" s="420">
        <v>0.11</v>
      </c>
      <c r="EY171" s="419">
        <v>4.2415992777961702E-3</v>
      </c>
      <c r="EZ171" s="419">
        <v>0.108620215217271</v>
      </c>
      <c r="FA171" s="420">
        <v>0.02</v>
      </c>
      <c r="FB171" s="419">
        <v>2.5432671404401497E-4</v>
      </c>
      <c r="FC171" s="419">
        <v>2.1536115235372199E-2</v>
      </c>
      <c r="FD171" s="420">
        <v>0.14978833081545101</v>
      </c>
      <c r="FE171" s="419">
        <v>0.13504436778198201</v>
      </c>
      <c r="FF171" s="419">
        <v>0.14978833081545101</v>
      </c>
      <c r="FG171" s="417">
        <v>1.0624622634793399</v>
      </c>
      <c r="FH171" s="419">
        <v>1.2339963700091101</v>
      </c>
      <c r="FI171" s="419">
        <v>0.112673550711698</v>
      </c>
      <c r="FJ171" s="420">
        <v>4.2124455919022898E-2</v>
      </c>
      <c r="FK171" s="419">
        <v>6.2765755502304899E-2</v>
      </c>
      <c r="FL171" s="419">
        <v>4.2124455919022898E-2</v>
      </c>
      <c r="FM171" s="420">
        <v>0</v>
      </c>
      <c r="FN171" s="419">
        <v>3.2076433792231802E-4</v>
      </c>
      <c r="FO171" s="419">
        <v>0</v>
      </c>
      <c r="FP171" s="420">
        <v>1.8990161458621601E-2</v>
      </c>
      <c r="FQ171" s="419">
        <v>3.1203858732153499E-4</v>
      </c>
      <c r="FR171" s="419">
        <v>1.8990161458621601E-2</v>
      </c>
    </row>
    <row r="172" spans="2:174">
      <c r="B172" s="73" t="s">
        <v>17</v>
      </c>
      <c r="C172" s="73" t="s">
        <v>51</v>
      </c>
      <c r="D172" s="143" t="s">
        <v>413</v>
      </c>
      <c r="E172" s="143">
        <v>50.4</v>
      </c>
      <c r="F172" s="73">
        <v>11.3</v>
      </c>
      <c r="G172" s="397" t="s">
        <v>322</v>
      </c>
      <c r="H172" s="73" t="s">
        <v>13</v>
      </c>
      <c r="I172" s="416" t="s">
        <v>1202</v>
      </c>
      <c r="J172" s="416">
        <v>5</v>
      </c>
      <c r="K172" s="416" t="s">
        <v>1163</v>
      </c>
      <c r="L172" s="416" t="s">
        <v>1161</v>
      </c>
      <c r="M172" s="421" t="s">
        <v>32</v>
      </c>
      <c r="N172" s="73">
        <v>23.99</v>
      </c>
      <c r="P172" s="417">
        <v>8.5434325684627108</v>
      </c>
      <c r="Q172" s="418">
        <v>12.560096543925299</v>
      </c>
      <c r="R172" s="418">
        <v>0.51543225708344897</v>
      </c>
      <c r="S172" s="417">
        <v>14.5127865927084</v>
      </c>
      <c r="T172" s="418">
        <v>18.767835754207798</v>
      </c>
      <c r="U172" s="418">
        <v>6.8561991721020199</v>
      </c>
      <c r="V172" s="417">
        <v>41882.602190390302</v>
      </c>
      <c r="W172" s="418">
        <v>14744.8078170999</v>
      </c>
      <c r="X172" s="418">
        <v>3.5921308200181499</v>
      </c>
      <c r="Y172" s="417">
        <v>1565.1700152416399</v>
      </c>
      <c r="Z172" s="418">
        <v>2149.7217868923999</v>
      </c>
      <c r="AA172" s="418">
        <v>6.7421600039055303</v>
      </c>
      <c r="AB172" s="417">
        <v>159003.06899885001</v>
      </c>
      <c r="AC172" s="419">
        <v>16270.8327622793</v>
      </c>
      <c r="AD172" s="419">
        <v>11.1950557902684</v>
      </c>
      <c r="AE172" s="417">
        <v>246677.83961712499</v>
      </c>
      <c r="AF172" s="419">
        <v>21244.835151482399</v>
      </c>
      <c r="AG172" s="419">
        <v>1618.9459553581801</v>
      </c>
      <c r="AH172" s="417">
        <v>42.011197356245603</v>
      </c>
      <c r="AI172" s="419">
        <v>51.559300653509098</v>
      </c>
      <c r="AJ172" s="419">
        <v>25.9774038288394</v>
      </c>
      <c r="AK172" s="417">
        <v>985.29274327323196</v>
      </c>
      <c r="AL172" s="419">
        <v>652.11604647431705</v>
      </c>
      <c r="AM172" s="419">
        <v>297.95923744483201</v>
      </c>
      <c r="AN172" s="420">
        <v>420.08068732372499</v>
      </c>
      <c r="AO172" s="419">
        <v>762.84886260566702</v>
      </c>
      <c r="AP172" s="419">
        <v>420.08068732372499</v>
      </c>
      <c r="AQ172" s="417">
        <v>755.444499815977</v>
      </c>
      <c r="AR172" s="419">
        <v>251.88017938241501</v>
      </c>
      <c r="AS172" s="419">
        <v>6.2433075833849996</v>
      </c>
      <c r="AT172" s="417">
        <v>76412.557455058894</v>
      </c>
      <c r="AU172" s="419">
        <v>11647.7288533672</v>
      </c>
      <c r="AV172" s="419">
        <v>380.48630490659002</v>
      </c>
      <c r="AW172" s="417">
        <v>2.01708078892888</v>
      </c>
      <c r="AX172" s="419">
        <v>2.8376951700765498</v>
      </c>
      <c r="AY172" s="419">
        <v>1.48107122745716</v>
      </c>
      <c r="AZ172" s="417">
        <v>391.77887522513498</v>
      </c>
      <c r="BA172" s="419">
        <v>438.66441648293198</v>
      </c>
      <c r="BB172" s="419">
        <v>6.6039430138180002</v>
      </c>
      <c r="BC172" s="420">
        <v>1.7972763443280899</v>
      </c>
      <c r="BD172" s="419">
        <v>2.5411632519002199</v>
      </c>
      <c r="BE172" s="419">
        <v>1.7972763443280899</v>
      </c>
      <c r="BF172" s="420">
        <v>44.160338928013402</v>
      </c>
      <c r="BG172" s="419">
        <v>53.6806327052428</v>
      </c>
      <c r="BH172" s="419">
        <v>44.160338928013402</v>
      </c>
      <c r="BI172" s="417">
        <v>158.349211192648</v>
      </c>
      <c r="BJ172" s="419">
        <v>198.08777152623</v>
      </c>
      <c r="BK172" s="419">
        <v>1.70244440577927</v>
      </c>
      <c r="BL172" s="417">
        <v>3985.68986953271</v>
      </c>
      <c r="BM172" s="419">
        <v>3667.2748788816998</v>
      </c>
      <c r="BN172" s="419">
        <v>9.3542521968032606</v>
      </c>
      <c r="BO172" s="417">
        <v>3786.3855387948201</v>
      </c>
      <c r="BP172" s="419">
        <v>3271.2965462064299</v>
      </c>
      <c r="BQ172" s="419">
        <v>16.6814321990962</v>
      </c>
      <c r="BR172" s="417">
        <v>0.19070453014698099</v>
      </c>
      <c r="BS172" s="419">
        <v>0.40371822214143199</v>
      </c>
      <c r="BT172" s="419">
        <v>4.0608168622492398E-2</v>
      </c>
      <c r="BU172" s="420">
        <v>5.5653474397010596</v>
      </c>
      <c r="BV172" s="419">
        <v>9.1615999324449096</v>
      </c>
      <c r="BW172" s="419">
        <v>5.5653474397010596</v>
      </c>
      <c r="BX172" s="417">
        <v>0.89415075492116802</v>
      </c>
      <c r="BY172" s="419">
        <v>1.9212877847240899</v>
      </c>
      <c r="BZ172" s="419">
        <v>0.86397772180320498</v>
      </c>
      <c r="CA172" s="417">
        <v>2.4225126564626001</v>
      </c>
      <c r="CB172" s="419">
        <v>5.6301765352425202</v>
      </c>
      <c r="CC172" s="419">
        <v>1.9190221680909201</v>
      </c>
      <c r="CD172" s="417">
        <v>62.960493283775001</v>
      </c>
      <c r="CE172" s="419">
        <v>19.857425330123998</v>
      </c>
      <c r="CF172" s="419">
        <v>0.16899283721383501</v>
      </c>
      <c r="CG172" s="420">
        <v>1.4902095198911101</v>
      </c>
      <c r="CH172" s="419">
        <v>2.8738622894636499</v>
      </c>
      <c r="CI172" s="419">
        <v>1.4902095198911101</v>
      </c>
      <c r="CJ172" s="420">
        <v>1.0309187912764199</v>
      </c>
      <c r="CK172" s="419">
        <v>1.50845673378826</v>
      </c>
      <c r="CL172" s="419">
        <v>1.0309187912764199</v>
      </c>
      <c r="CM172" s="420">
        <v>0.17</v>
      </c>
      <c r="CN172" s="419">
        <v>0.41416776541139</v>
      </c>
      <c r="CO172" s="419">
        <v>0.17187480066844199</v>
      </c>
      <c r="CP172" s="417">
        <v>1491.5042293270201</v>
      </c>
      <c r="CQ172" s="419">
        <v>470.76265712716901</v>
      </c>
      <c r="CR172" s="419">
        <v>0.22892772305902301</v>
      </c>
      <c r="CS172" s="417">
        <v>0.243330495443351</v>
      </c>
      <c r="CT172" s="419">
        <v>0.261505468808296</v>
      </c>
      <c r="CU172" s="419">
        <v>8.8794160251083706E-2</v>
      </c>
      <c r="CV172" s="417">
        <v>0.217739418901715</v>
      </c>
      <c r="CW172" s="419">
        <v>0.47821136337982201</v>
      </c>
      <c r="CX172" s="419">
        <v>8.7469899737131998E-2</v>
      </c>
      <c r="CY172" s="417">
        <v>4.4165444896889998E-2</v>
      </c>
      <c r="CZ172" s="419">
        <v>0.138128945557218</v>
      </c>
      <c r="DA172" s="419">
        <v>1.3542971311732399E-2</v>
      </c>
      <c r="DB172" s="420">
        <v>0.155772842637626</v>
      </c>
      <c r="DC172" s="419">
        <v>0.32218710413190699</v>
      </c>
      <c r="DD172" s="419">
        <v>0.155772842637626</v>
      </c>
      <c r="DE172" s="420">
        <v>0.15059865853951199</v>
      </c>
      <c r="DF172" s="419">
        <v>0.119202267334797</v>
      </c>
      <c r="DG172" s="419">
        <v>0.15059865853951199</v>
      </c>
      <c r="DH172" s="420">
        <v>5.30207318217275E-2</v>
      </c>
      <c r="DI172" s="419">
        <v>0.12470102570243401</v>
      </c>
      <c r="DJ172" s="419">
        <v>5.30207318217275E-2</v>
      </c>
      <c r="DK172" s="417">
        <v>548.18284314681603</v>
      </c>
      <c r="DL172" s="419">
        <v>192.07341983400599</v>
      </c>
      <c r="DM172" s="419">
        <v>0</v>
      </c>
      <c r="DN172" s="417">
        <v>3.3192614402546599</v>
      </c>
      <c r="DO172" s="419">
        <v>1.46656562642775</v>
      </c>
      <c r="DP172" s="419">
        <v>0</v>
      </c>
      <c r="DQ172" s="417">
        <v>5.7827314833930998</v>
      </c>
      <c r="DR172" s="419">
        <v>2.0209482837834898</v>
      </c>
      <c r="DS172" s="419">
        <v>1.8734817291356901E-2</v>
      </c>
      <c r="DT172" s="417">
        <v>0.54382735108652702</v>
      </c>
      <c r="DU172" s="419">
        <v>0.41749883585326703</v>
      </c>
      <c r="DV172" s="419">
        <v>1.0915533034907301E-2</v>
      </c>
      <c r="DW172" s="417">
        <v>2.3413379436761299</v>
      </c>
      <c r="DX172" s="419">
        <v>2.0171925248153402</v>
      </c>
      <c r="DY172" s="419">
        <v>0</v>
      </c>
      <c r="DZ172" s="417">
        <v>0.29381510192395699</v>
      </c>
      <c r="EA172" s="419">
        <v>0.74293459654905503</v>
      </c>
      <c r="EB172" s="419">
        <v>7.6425487126818806E-2</v>
      </c>
      <c r="EC172" s="417">
        <v>2.3600602698510502</v>
      </c>
      <c r="ED172" s="419">
        <v>1.2458908293895301</v>
      </c>
      <c r="EE172" s="419">
        <v>2.2615352062304798E-2</v>
      </c>
      <c r="EF172" s="417">
        <v>0.17853454508699901</v>
      </c>
      <c r="EG172" s="419">
        <v>0.54898956001330201</v>
      </c>
      <c r="EH172" s="419">
        <v>0.13708362560030801</v>
      </c>
      <c r="EI172" s="417">
        <v>1.6329765579644499E-2</v>
      </c>
      <c r="EJ172" s="419">
        <v>6.73448303375421E-2</v>
      </c>
      <c r="EK172" s="419">
        <v>0</v>
      </c>
      <c r="EL172" s="420">
        <v>5.1221970868993098E-2</v>
      </c>
      <c r="EM172" s="419">
        <v>0.18801799665973001</v>
      </c>
      <c r="EN172" s="419">
        <v>5.1221970868993098E-2</v>
      </c>
      <c r="EO172" s="420">
        <v>1.93812385880179E-2</v>
      </c>
      <c r="EP172" s="419">
        <v>4.58623732596442E-2</v>
      </c>
      <c r="EQ172" s="419">
        <v>1.93812385880179E-2</v>
      </c>
      <c r="ER172" s="417">
        <v>1.2124803528452801E-2</v>
      </c>
      <c r="ES172" s="419">
        <v>0.107055756397455</v>
      </c>
      <c r="ET172" s="419">
        <v>0</v>
      </c>
      <c r="EU172" s="420">
        <v>0</v>
      </c>
      <c r="EV172" s="419">
        <v>5.6114057506830505E-4</v>
      </c>
      <c r="EW172" s="419">
        <v>0</v>
      </c>
      <c r="EX172" s="420">
        <v>0.11</v>
      </c>
      <c r="EY172" s="419">
        <v>5.0410370960389103E-3</v>
      </c>
      <c r="EZ172" s="419">
        <v>0.108620215217271</v>
      </c>
      <c r="FA172" s="420">
        <v>0.02</v>
      </c>
      <c r="FB172" s="419">
        <v>3.0938670472157101E-4</v>
      </c>
      <c r="FC172" s="419">
        <v>2.1536115235372199E-2</v>
      </c>
      <c r="FD172" s="420">
        <v>0.14978833081545101</v>
      </c>
      <c r="FE172" s="419">
        <v>3.55504806095279E-3</v>
      </c>
      <c r="FF172" s="419">
        <v>0.14978833081545101</v>
      </c>
      <c r="FG172" s="417">
        <v>1.2124505915236099</v>
      </c>
      <c r="FH172" s="419">
        <v>1.24312810917962</v>
      </c>
      <c r="FI172" s="419">
        <v>0.112673550711698</v>
      </c>
      <c r="FJ172" s="420">
        <v>4.2124455919022898E-2</v>
      </c>
      <c r="FK172" s="419">
        <v>1.8987466392212E-3</v>
      </c>
      <c r="FL172" s="419">
        <v>4.2124455919022898E-2</v>
      </c>
      <c r="FM172" s="420">
        <v>0</v>
      </c>
      <c r="FN172" s="419">
        <v>3.90389832488932E-4</v>
      </c>
      <c r="FO172" s="419">
        <v>0</v>
      </c>
      <c r="FP172" s="420">
        <v>1.8990161458621601E-2</v>
      </c>
      <c r="FQ172" s="419">
        <v>2.6525527792364102E-4</v>
      </c>
      <c r="FR172" s="419">
        <v>1.8990161458621601E-2</v>
      </c>
    </row>
    <row r="173" spans="2:174">
      <c r="B173" s="73" t="s">
        <v>17</v>
      </c>
      <c r="C173" s="73" t="s">
        <v>51</v>
      </c>
      <c r="D173" s="143" t="s">
        <v>413</v>
      </c>
      <c r="E173" s="143">
        <v>50.4</v>
      </c>
      <c r="F173" s="73">
        <v>11.3</v>
      </c>
      <c r="G173" s="397" t="s">
        <v>322</v>
      </c>
      <c r="H173" s="73" t="s">
        <v>13</v>
      </c>
      <c r="I173" s="416" t="s">
        <v>1202</v>
      </c>
      <c r="J173" s="416">
        <v>5</v>
      </c>
      <c r="K173" s="416" t="s">
        <v>1163</v>
      </c>
      <c r="L173" s="416" t="s">
        <v>1161</v>
      </c>
      <c r="M173" s="416" t="s">
        <v>12</v>
      </c>
      <c r="N173" s="73">
        <v>23.99</v>
      </c>
      <c r="P173" s="417">
        <v>0.53927153410207695</v>
      </c>
      <c r="Q173" s="418">
        <v>1.4258170892005799</v>
      </c>
      <c r="R173" s="418">
        <v>0.51543225708344897</v>
      </c>
      <c r="S173" s="417">
        <v>6.8092569749852201</v>
      </c>
      <c r="T173" s="418">
        <v>13.2001430461771</v>
      </c>
      <c r="U173" s="418">
        <v>6.8561991721020199</v>
      </c>
      <c r="V173" s="417">
        <v>42712.374123383299</v>
      </c>
      <c r="W173" s="418">
        <v>4593.9584579047696</v>
      </c>
      <c r="X173" s="418">
        <v>3.5921308200181499</v>
      </c>
      <c r="Y173" s="417">
        <v>128.968050831905</v>
      </c>
      <c r="Z173" s="418">
        <v>217.29576725968101</v>
      </c>
      <c r="AA173" s="418">
        <v>6.7421600039055303</v>
      </c>
      <c r="AB173" s="417">
        <v>159158.11624840001</v>
      </c>
      <c r="AC173" s="419">
        <v>13128.159014757101</v>
      </c>
      <c r="AD173" s="419">
        <v>11.1950557902684</v>
      </c>
      <c r="AE173" s="417">
        <v>245690.46224373899</v>
      </c>
      <c r="AF173" s="419">
        <v>9373.1351077992604</v>
      </c>
      <c r="AG173" s="419">
        <v>1618.9459553581801</v>
      </c>
      <c r="AH173" s="417">
        <v>41.231070223418101</v>
      </c>
      <c r="AI173" s="419">
        <v>67.950086310475299</v>
      </c>
      <c r="AJ173" s="419">
        <v>25.9774038288394</v>
      </c>
      <c r="AK173" s="417">
        <v>1142.42670805225</v>
      </c>
      <c r="AL173" s="419">
        <v>403.932231514872</v>
      </c>
      <c r="AM173" s="419">
        <v>297.95923744483201</v>
      </c>
      <c r="AN173" s="420">
        <v>420.08068732372499</v>
      </c>
      <c r="AO173" s="419">
        <v>703.83720834144299</v>
      </c>
      <c r="AP173" s="419">
        <v>420.08068732372499</v>
      </c>
      <c r="AQ173" s="417">
        <v>615.04870801932896</v>
      </c>
      <c r="AR173" s="419">
        <v>193.431280557496</v>
      </c>
      <c r="AS173" s="419">
        <v>6.2433075833849996</v>
      </c>
      <c r="AT173" s="417">
        <v>77756.207166641296</v>
      </c>
      <c r="AU173" s="419">
        <v>17726.149590061501</v>
      </c>
      <c r="AV173" s="419">
        <v>380.48630490659002</v>
      </c>
      <c r="AW173" s="417">
        <v>2.0853869242682399</v>
      </c>
      <c r="AX173" s="419">
        <v>2.7561649331955902</v>
      </c>
      <c r="AY173" s="419">
        <v>1.48107122745716</v>
      </c>
      <c r="AZ173" s="417">
        <v>538.76174401804099</v>
      </c>
      <c r="BA173" s="419">
        <v>629.59896082402997</v>
      </c>
      <c r="BB173" s="419">
        <v>6.6039430138180002</v>
      </c>
      <c r="BC173" s="420">
        <v>1.7972763443280899</v>
      </c>
      <c r="BD173" s="419">
        <v>3.4175439303803099</v>
      </c>
      <c r="BE173" s="419">
        <v>1.7972763443280899</v>
      </c>
      <c r="BF173" s="420">
        <v>44.160338928013402</v>
      </c>
      <c r="BG173" s="419">
        <v>66.6347014620968</v>
      </c>
      <c r="BH173" s="419">
        <v>44.160338928013402</v>
      </c>
      <c r="BI173" s="417">
        <v>15.5797415966082</v>
      </c>
      <c r="BJ173" s="419">
        <v>21.830832577467699</v>
      </c>
      <c r="BK173" s="419">
        <v>1.70244440577927</v>
      </c>
      <c r="BL173" s="417">
        <v>1616.03979871562</v>
      </c>
      <c r="BM173" s="419">
        <v>1334.65258649523</v>
      </c>
      <c r="BN173" s="419">
        <v>9.3542521968032606</v>
      </c>
      <c r="BO173" s="417">
        <v>1515.5571843339601</v>
      </c>
      <c r="BP173" s="419">
        <v>1010.46135111202</v>
      </c>
      <c r="BQ173" s="419">
        <v>16.6814321990962</v>
      </c>
      <c r="BR173" s="417">
        <v>0.31328585106372803</v>
      </c>
      <c r="BS173" s="419">
        <v>0.57356128794114503</v>
      </c>
      <c r="BT173" s="419">
        <v>4.0608168622492398E-2</v>
      </c>
      <c r="BU173" s="420">
        <v>5.5653474397010596</v>
      </c>
      <c r="BV173" s="419">
        <v>11.8483447442851</v>
      </c>
      <c r="BW173" s="419">
        <v>5.5653474397010596</v>
      </c>
      <c r="BX173" s="420">
        <v>0.86397772180320498</v>
      </c>
      <c r="BY173" s="419">
        <v>1.2311506114984601</v>
      </c>
      <c r="BZ173" s="419">
        <v>0.86397772180320498</v>
      </c>
      <c r="CA173" s="417">
        <v>2.4495432461357201</v>
      </c>
      <c r="CB173" s="419">
        <v>3.9300620686471999</v>
      </c>
      <c r="CC173" s="419">
        <v>1.9190221680909201</v>
      </c>
      <c r="CD173" s="417">
        <v>60.155694243440799</v>
      </c>
      <c r="CE173" s="419">
        <v>18.309223525904802</v>
      </c>
      <c r="CF173" s="419">
        <v>0.16899283721383501</v>
      </c>
      <c r="CG173" s="420">
        <v>1.4902095198911101</v>
      </c>
      <c r="CH173" s="419">
        <v>2.1279690114205598</v>
      </c>
      <c r="CI173" s="419">
        <v>1.4902095198911101</v>
      </c>
      <c r="CJ173" s="420">
        <v>1.0309187912764199</v>
      </c>
      <c r="CK173" s="419">
        <v>1.9697777073492899</v>
      </c>
      <c r="CL173" s="419">
        <v>1.0309187912764199</v>
      </c>
      <c r="CM173" s="420">
        <v>0.17</v>
      </c>
      <c r="CN173" s="419">
        <v>0.382025127648012</v>
      </c>
      <c r="CO173" s="419">
        <v>0.17187480066844199</v>
      </c>
      <c r="CP173" s="417">
        <v>1642.1600263472901</v>
      </c>
      <c r="CQ173" s="419">
        <v>467.15246882665502</v>
      </c>
      <c r="CR173" s="419">
        <v>0.22892772305902301</v>
      </c>
      <c r="CS173" s="417">
        <v>0.24930209957529401</v>
      </c>
      <c r="CT173" s="419">
        <v>0.28085332574808403</v>
      </c>
      <c r="CU173" s="419">
        <v>8.8794160251083706E-2</v>
      </c>
      <c r="CV173" s="417">
        <v>0.31029694763232502</v>
      </c>
      <c r="CW173" s="419">
        <v>0.72743557459102304</v>
      </c>
      <c r="CX173" s="419">
        <v>8.7469899737131998E-2</v>
      </c>
      <c r="CY173" s="417">
        <v>6.5307986556400494E-2</v>
      </c>
      <c r="CZ173" s="419">
        <v>0.14226618059513199</v>
      </c>
      <c r="DA173" s="419">
        <v>1.3542971311732399E-2</v>
      </c>
      <c r="DB173" s="420">
        <v>0.155772842637626</v>
      </c>
      <c r="DC173" s="419">
        <v>0.285121655286383</v>
      </c>
      <c r="DD173" s="419">
        <v>0.155772842637626</v>
      </c>
      <c r="DE173" s="420">
        <v>0.15059865853951199</v>
      </c>
      <c r="DF173" s="419">
        <v>0.21511101870511501</v>
      </c>
      <c r="DG173" s="419">
        <v>0.15059865853951199</v>
      </c>
      <c r="DH173" s="420">
        <v>5.30207318217275E-2</v>
      </c>
      <c r="DI173" s="419">
        <v>0.117951572149609</v>
      </c>
      <c r="DJ173" s="419">
        <v>5.30207318217275E-2</v>
      </c>
      <c r="DK173" s="417">
        <v>504.985868910448</v>
      </c>
      <c r="DL173" s="419">
        <v>183.44651778379301</v>
      </c>
      <c r="DM173" s="419">
        <v>0</v>
      </c>
      <c r="DN173" s="417">
        <v>3.51684654331171</v>
      </c>
      <c r="DO173" s="419">
        <v>1.2875019308082001</v>
      </c>
      <c r="DP173" s="419">
        <v>0</v>
      </c>
      <c r="DQ173" s="417">
        <v>5.80475305543359</v>
      </c>
      <c r="DR173" s="419">
        <v>2.3511873812422799</v>
      </c>
      <c r="DS173" s="419">
        <v>1.8734817291356901E-2</v>
      </c>
      <c r="DT173" s="417">
        <v>0.64705423906613901</v>
      </c>
      <c r="DU173" s="419">
        <v>0.43289302460506002</v>
      </c>
      <c r="DV173" s="419">
        <v>1.0915533034907301E-2</v>
      </c>
      <c r="DW173" s="417">
        <v>2.4272579894837998</v>
      </c>
      <c r="DX173" s="419">
        <v>2.30113532193907</v>
      </c>
      <c r="DY173" s="419">
        <v>0</v>
      </c>
      <c r="DZ173" s="417">
        <v>0.130249328346972</v>
      </c>
      <c r="EA173" s="419">
        <v>0.43055904068511902</v>
      </c>
      <c r="EB173" s="419">
        <v>7.6425487126818806E-2</v>
      </c>
      <c r="EC173" s="417">
        <v>2.8029302863184702</v>
      </c>
      <c r="ED173" s="419">
        <v>1.2282955663195301</v>
      </c>
      <c r="EE173" s="419">
        <v>2.2615352062304798E-2</v>
      </c>
      <c r="EF173" s="417">
        <v>8.6476897022360597E-2</v>
      </c>
      <c r="EG173" s="419">
        <v>0.41350115622071798</v>
      </c>
      <c r="EH173" s="419">
        <v>0.13708362560030801</v>
      </c>
      <c r="EI173" s="417">
        <v>1.9093725682262998E-2</v>
      </c>
      <c r="EJ173" s="419">
        <v>6.4276242009754E-2</v>
      </c>
      <c r="EK173" s="419">
        <v>0</v>
      </c>
      <c r="EL173" s="417">
        <v>0.13063007047242201</v>
      </c>
      <c r="EM173" s="419">
        <v>0.46292930543405197</v>
      </c>
      <c r="EN173" s="419">
        <v>5.1221970868993098E-2</v>
      </c>
      <c r="EO173" s="420">
        <v>1.93812385880179E-2</v>
      </c>
      <c r="EP173" s="419">
        <v>5.5486385367768502E-2</v>
      </c>
      <c r="EQ173" s="419">
        <v>1.93812385880179E-2</v>
      </c>
      <c r="ER173" s="420">
        <v>0</v>
      </c>
      <c r="ES173" s="419">
        <v>0</v>
      </c>
      <c r="ET173" s="419">
        <v>0</v>
      </c>
      <c r="EU173" s="420">
        <v>0</v>
      </c>
      <c r="EV173" s="419">
        <v>5.3033253341691101E-4</v>
      </c>
      <c r="EW173" s="419">
        <v>0</v>
      </c>
      <c r="EX173" s="420">
        <v>0.11</v>
      </c>
      <c r="EY173" s="419">
        <v>4.7971310335835999E-3</v>
      </c>
      <c r="EZ173" s="419">
        <v>0.108620215217271</v>
      </c>
      <c r="FA173" s="420">
        <v>0.02</v>
      </c>
      <c r="FB173" s="419">
        <v>2.8895564824108399E-4</v>
      </c>
      <c r="FC173" s="419">
        <v>2.1536115235372199E-2</v>
      </c>
      <c r="FD173" s="420">
        <v>0.14978833081545101</v>
      </c>
      <c r="FE173" s="419">
        <v>4.7923318840439296E-3</v>
      </c>
      <c r="FF173" s="419">
        <v>0.14978833081545101</v>
      </c>
      <c r="FG173" s="417">
        <v>1.07976725753072</v>
      </c>
      <c r="FH173" s="419">
        <v>0.79832290288094998</v>
      </c>
      <c r="FI173" s="419">
        <v>0.112673550711698</v>
      </c>
      <c r="FJ173" s="420">
        <v>4.2124455919022898E-2</v>
      </c>
      <c r="FK173" s="419">
        <v>1.7675289943871601E-3</v>
      </c>
      <c r="FL173" s="419">
        <v>4.2124455919022898E-2</v>
      </c>
      <c r="FM173" s="420">
        <v>0</v>
      </c>
      <c r="FN173" s="419">
        <v>8.0839826456493305E-2</v>
      </c>
      <c r="FO173" s="419">
        <v>0</v>
      </c>
      <c r="FP173" s="420">
        <v>1.8990161458621601E-2</v>
      </c>
      <c r="FQ173" s="419">
        <v>3.57583121452155E-4</v>
      </c>
      <c r="FR173" s="419">
        <v>1.8990161458621601E-2</v>
      </c>
    </row>
    <row r="174" spans="2:174">
      <c r="B174" s="73" t="s">
        <v>17</v>
      </c>
      <c r="C174" s="73" t="s">
        <v>51</v>
      </c>
      <c r="D174" s="143" t="s">
        <v>413</v>
      </c>
      <c r="E174" s="143">
        <v>50.4</v>
      </c>
      <c r="F174" s="73">
        <v>11.3</v>
      </c>
      <c r="G174" s="397" t="s">
        <v>322</v>
      </c>
      <c r="H174" s="73" t="s">
        <v>13</v>
      </c>
      <c r="I174" s="416" t="s">
        <v>1203</v>
      </c>
      <c r="J174" s="416">
        <v>6</v>
      </c>
      <c r="K174" s="416" t="s">
        <v>1159</v>
      </c>
      <c r="L174" s="416" t="s">
        <v>1160</v>
      </c>
      <c r="M174" s="416" t="s">
        <v>12</v>
      </c>
      <c r="N174" s="73">
        <v>23.99</v>
      </c>
      <c r="P174" s="417">
        <v>3.3344787516222998</v>
      </c>
      <c r="Q174" s="418">
        <v>7.86567529729796</v>
      </c>
      <c r="R174" s="418">
        <v>0.22972413742720199</v>
      </c>
      <c r="S174" s="417">
        <v>15.587170162297801</v>
      </c>
      <c r="T174" s="418">
        <v>32.804818938771497</v>
      </c>
      <c r="U174" s="418">
        <v>2.23177468597504</v>
      </c>
      <c r="V174" s="417">
        <v>42765.683304148799</v>
      </c>
      <c r="W174" s="418">
        <v>10379.224004510001</v>
      </c>
      <c r="X174" s="418">
        <v>1.3688746359070401</v>
      </c>
      <c r="Y174" s="417">
        <v>2334.3945029176898</v>
      </c>
      <c r="Z174" s="418">
        <v>8299.2010009942805</v>
      </c>
      <c r="AA174" s="418">
        <v>3.3505292529511399</v>
      </c>
      <c r="AB174" s="417">
        <v>163645.197104033</v>
      </c>
      <c r="AC174" s="419">
        <v>14766.033705698501</v>
      </c>
      <c r="AD174" s="419">
        <v>4.5235848682467097</v>
      </c>
      <c r="AE174" s="417">
        <v>238711.39070920699</v>
      </c>
      <c r="AF174" s="419">
        <v>15715.1244980872</v>
      </c>
      <c r="AG174" s="419">
        <v>708.88015338334901</v>
      </c>
      <c r="AH174" s="417">
        <v>55.249169248158601</v>
      </c>
      <c r="AI174" s="419">
        <v>79.004472065201497</v>
      </c>
      <c r="AJ174" s="419">
        <v>5.6913951582431199</v>
      </c>
      <c r="AK174" s="417">
        <v>1071.8490636046299</v>
      </c>
      <c r="AL174" s="419">
        <v>598.24506781706395</v>
      </c>
      <c r="AM174" s="419">
        <v>202.84622105643501</v>
      </c>
      <c r="AN174" s="420">
        <v>162.00689053865401</v>
      </c>
      <c r="AO174" s="419">
        <v>792.78873186517001</v>
      </c>
      <c r="AP174" s="419">
        <v>162.00689053865401</v>
      </c>
      <c r="AQ174" s="417">
        <v>1088.7107882631101</v>
      </c>
      <c r="AR174" s="419">
        <v>448.37713157337799</v>
      </c>
      <c r="AS174" s="419">
        <v>2.5489127522552102</v>
      </c>
      <c r="AT174" s="417">
        <v>78285.850657060204</v>
      </c>
      <c r="AU174" s="419">
        <v>11820.564678295899</v>
      </c>
      <c r="AV174" s="419">
        <v>132.55403669333401</v>
      </c>
      <c r="AW174" s="417">
        <v>2.3622612746187599</v>
      </c>
      <c r="AX174" s="419">
        <v>3.3457316973970199</v>
      </c>
      <c r="AY174" s="419">
        <v>1.0943857827460199</v>
      </c>
      <c r="AZ174" s="417">
        <v>497.46614321404297</v>
      </c>
      <c r="BA174" s="419">
        <v>575.51938393348098</v>
      </c>
      <c r="BB174" s="419">
        <v>3.3462800175896299</v>
      </c>
      <c r="BC174" s="420">
        <v>0.50091832438859996</v>
      </c>
      <c r="BD174" s="419">
        <v>3.1535690413771</v>
      </c>
      <c r="BE174" s="419">
        <v>0.50091832438859996</v>
      </c>
      <c r="BF174" s="420">
        <v>19.6868025049802</v>
      </c>
      <c r="BG174" s="419">
        <v>74.008215043792305</v>
      </c>
      <c r="BH174" s="419">
        <v>19.6868025049802</v>
      </c>
      <c r="BI174" s="417">
        <v>53.2674166139346</v>
      </c>
      <c r="BJ174" s="419">
        <v>91.881633150758105</v>
      </c>
      <c r="BK174" s="419">
        <v>0.57531528466080994</v>
      </c>
      <c r="BL174" s="417">
        <v>4632.0040761412802</v>
      </c>
      <c r="BM174" s="419">
        <v>9761.8124084630508</v>
      </c>
      <c r="BN174" s="419">
        <v>3.7116648029059598</v>
      </c>
      <c r="BO174" s="417">
        <v>4093.7330185313799</v>
      </c>
      <c r="BP174" s="419">
        <v>8252.1050432296906</v>
      </c>
      <c r="BQ174" s="419">
        <v>8.8921395253751001</v>
      </c>
      <c r="BR174" s="417">
        <v>0.665264648430131</v>
      </c>
      <c r="BS174" s="419">
        <v>1.36715799401757</v>
      </c>
      <c r="BT174" s="419">
        <v>3.5718129700792502E-2</v>
      </c>
      <c r="BU174" s="420">
        <v>4.6207419354879002</v>
      </c>
      <c r="BV174" s="419">
        <v>11.527762658009999</v>
      </c>
      <c r="BW174" s="419">
        <v>4.6207419354879002</v>
      </c>
      <c r="BX174" s="420">
        <v>2.0097360500744301</v>
      </c>
      <c r="BY174" s="419">
        <v>1.6453010125163601</v>
      </c>
      <c r="BZ174" s="419">
        <v>2.0097360500744301</v>
      </c>
      <c r="CA174" s="417">
        <v>5.4419420637628599</v>
      </c>
      <c r="CB174" s="419">
        <v>6.4635564580872797</v>
      </c>
      <c r="CC174" s="419">
        <v>0.755781555569355</v>
      </c>
      <c r="CD174" s="417">
        <v>64.690562792620199</v>
      </c>
      <c r="CE174" s="419">
        <v>13.7637844225252</v>
      </c>
      <c r="CF174" s="419">
        <v>7.7188690516968098E-2</v>
      </c>
      <c r="CG174" s="417">
        <v>1.16295369216761</v>
      </c>
      <c r="CH174" s="419">
        <v>2.6805826293336601</v>
      </c>
      <c r="CI174" s="419">
        <v>0.42451395628024902</v>
      </c>
      <c r="CJ174" s="420">
        <v>0.31742668615274</v>
      </c>
      <c r="CK174" s="419">
        <v>2.0573198792065699</v>
      </c>
      <c r="CL174" s="419">
        <v>0.31742668615274</v>
      </c>
      <c r="CM174" s="417">
        <v>0.110465736037968</v>
      </c>
      <c r="CN174" s="419">
        <v>0.43876685238014201</v>
      </c>
      <c r="CO174" s="419">
        <v>2.6395470803231701E-2</v>
      </c>
      <c r="CP174" s="417">
        <v>1444.18095630055</v>
      </c>
      <c r="CQ174" s="419">
        <v>318.49880534937199</v>
      </c>
      <c r="CR174" s="419">
        <v>8.25933334171738E-2</v>
      </c>
      <c r="CS174" s="417">
        <v>0.28944106577947898</v>
      </c>
      <c r="CT174" s="419">
        <v>0.31991838181437399</v>
      </c>
      <c r="CU174" s="419">
        <v>1.92492037302552E-2</v>
      </c>
      <c r="CV174" s="417">
        <v>0.26327539060552002</v>
      </c>
      <c r="CW174" s="419">
        <v>0.53655308605350105</v>
      </c>
      <c r="CX174" s="419">
        <v>2.76975761396973E-2</v>
      </c>
      <c r="CY174" s="417">
        <v>5.76340241936662E-2</v>
      </c>
      <c r="CZ174" s="419">
        <v>0.16890008930407799</v>
      </c>
      <c r="DA174" s="419">
        <v>6.2718472083884997E-3</v>
      </c>
      <c r="DB174" s="420">
        <v>7.4574693456832403E-2</v>
      </c>
      <c r="DC174" s="419">
        <v>0.35685432179203302</v>
      </c>
      <c r="DD174" s="419">
        <v>7.4574693456832403E-2</v>
      </c>
      <c r="DE174" s="417">
        <v>8.4105398243560794E-2</v>
      </c>
      <c r="DF174" s="419">
        <v>0.35625209440899402</v>
      </c>
      <c r="DG174" s="419">
        <v>1.1560042628883599E-2</v>
      </c>
      <c r="DH174" s="420">
        <v>0</v>
      </c>
      <c r="DI174" s="419">
        <v>0.103185968398186</v>
      </c>
      <c r="DJ174" s="419">
        <v>0</v>
      </c>
      <c r="DK174" s="417">
        <v>571.55329315263702</v>
      </c>
      <c r="DL174" s="419">
        <v>124.82865502515099</v>
      </c>
      <c r="DM174" s="419">
        <v>0</v>
      </c>
      <c r="DN174" s="417">
        <v>3.4570255098590099</v>
      </c>
      <c r="DO174" s="419">
        <v>1.3699873429306799</v>
      </c>
      <c r="DP174" s="419">
        <v>0</v>
      </c>
      <c r="DQ174" s="417">
        <v>5.8561174649878698</v>
      </c>
      <c r="DR174" s="419">
        <v>2.1560757901511902</v>
      </c>
      <c r="DS174" s="419">
        <v>0</v>
      </c>
      <c r="DT174" s="417">
        <v>0.66000309788933897</v>
      </c>
      <c r="DU174" s="419">
        <v>0.49093533837940001</v>
      </c>
      <c r="DV174" s="419">
        <v>0</v>
      </c>
      <c r="DW174" s="417">
        <v>2.5293403146263702</v>
      </c>
      <c r="DX174" s="419">
        <v>2.3799235299857702</v>
      </c>
      <c r="DY174" s="419">
        <v>0</v>
      </c>
      <c r="DZ174" s="417">
        <v>0.25149762257921698</v>
      </c>
      <c r="EA174" s="419">
        <v>0.69016612713332204</v>
      </c>
      <c r="EB174" s="419">
        <v>0</v>
      </c>
      <c r="EC174" s="417">
        <v>2.8421988943083099</v>
      </c>
      <c r="ED174" s="419">
        <v>1.40023424831517</v>
      </c>
      <c r="EE174" s="419">
        <v>0</v>
      </c>
      <c r="EF174" s="417">
        <v>0.18497136796376501</v>
      </c>
      <c r="EG174" s="419">
        <v>0.61643715912513197</v>
      </c>
      <c r="EH174" s="419">
        <v>0</v>
      </c>
      <c r="EI174" s="417">
        <v>2.37900905407138E-2</v>
      </c>
      <c r="EJ174" s="419">
        <v>9.2929910125517406E-2</v>
      </c>
      <c r="EK174" s="419">
        <v>2.79648824129647E-3</v>
      </c>
      <c r="EL174" s="417">
        <v>5.3589146349436699E-2</v>
      </c>
      <c r="EM174" s="419">
        <v>0.26421108086788803</v>
      </c>
      <c r="EN174" s="419">
        <v>1.18510140589521E-2</v>
      </c>
      <c r="EO174" s="420">
        <v>0</v>
      </c>
      <c r="EP174" s="419">
        <v>1.6566725076494499E-2</v>
      </c>
      <c r="EQ174" s="419">
        <v>0</v>
      </c>
      <c r="ER174" s="420">
        <v>8.9274948435626895E-3</v>
      </c>
      <c r="ES174" s="419">
        <v>8.60161725601022E-4</v>
      </c>
      <c r="ET174" s="419">
        <v>8.9274948435626895E-3</v>
      </c>
      <c r="EU174" s="420">
        <v>3.2630396132463202E-3</v>
      </c>
      <c r="EV174" s="419">
        <v>0</v>
      </c>
      <c r="EW174" s="419">
        <v>3.2630396132463202E-3</v>
      </c>
      <c r="EX174" s="420">
        <v>0</v>
      </c>
      <c r="EY174" s="419">
        <v>4.0462207007130402E-3</v>
      </c>
      <c r="EZ174" s="419">
        <v>0</v>
      </c>
      <c r="FA174" s="420">
        <v>3.7606957545117301E-3</v>
      </c>
      <c r="FB174" s="419">
        <v>6.7164406253764596E-4</v>
      </c>
      <c r="FC174" s="419">
        <v>3.7606957545117301E-3</v>
      </c>
      <c r="FD174" s="420">
        <v>6.0909493233244197E-2</v>
      </c>
      <c r="FE174" s="419">
        <v>0.18205506392036699</v>
      </c>
      <c r="FF174" s="419">
        <v>6.0909493233244197E-2</v>
      </c>
      <c r="FG174" s="417">
        <v>1.1508207248289699</v>
      </c>
      <c r="FH174" s="419">
        <v>1.1372216191253499</v>
      </c>
      <c r="FI174" s="419">
        <v>3.7263923917575999E-2</v>
      </c>
      <c r="FJ174" s="420">
        <v>2.4339636661405501E-2</v>
      </c>
      <c r="FK174" s="419">
        <v>2.0146455497628201E-3</v>
      </c>
      <c r="FL174" s="419">
        <v>2.4339636661405501E-2</v>
      </c>
      <c r="FM174" s="420">
        <v>4.2720274316063603E-3</v>
      </c>
      <c r="FN174" s="419">
        <v>0</v>
      </c>
      <c r="FO174" s="419">
        <v>4.2720274316063603E-3</v>
      </c>
      <c r="FP174" s="420">
        <v>4.0616041779666196E-3</v>
      </c>
      <c r="FQ174" s="419">
        <v>4.1275881710724498E-4</v>
      </c>
      <c r="FR174" s="419">
        <v>4.0616041779666196E-3</v>
      </c>
    </row>
    <row r="175" spans="2:174">
      <c r="B175" s="73" t="s">
        <v>17</v>
      </c>
      <c r="C175" s="73" t="s">
        <v>51</v>
      </c>
      <c r="D175" s="143" t="s">
        <v>413</v>
      </c>
      <c r="E175" s="143">
        <v>50.4</v>
      </c>
      <c r="F175" s="73">
        <v>11.3</v>
      </c>
      <c r="G175" s="397" t="s">
        <v>322</v>
      </c>
      <c r="H175" s="73" t="s">
        <v>13</v>
      </c>
      <c r="I175" s="416" t="s">
        <v>1203</v>
      </c>
      <c r="J175" s="416">
        <v>6</v>
      </c>
      <c r="K175" s="416" t="s">
        <v>1159</v>
      </c>
      <c r="L175" s="416" t="s">
        <v>1161</v>
      </c>
      <c r="M175" s="421" t="s">
        <v>32</v>
      </c>
      <c r="N175" s="73">
        <v>23.99</v>
      </c>
      <c r="P175" s="417">
        <v>5.2621949010701696</v>
      </c>
      <c r="Q175" s="418">
        <v>8.8256115203598995</v>
      </c>
      <c r="R175" s="418">
        <v>0.22972413742720199</v>
      </c>
      <c r="S175" s="417">
        <v>9.9932140618068193</v>
      </c>
      <c r="T175" s="418">
        <v>20.118407827560102</v>
      </c>
      <c r="U175" s="418">
        <v>2.23177468597504</v>
      </c>
      <c r="V175" s="417">
        <v>44496.203981815597</v>
      </c>
      <c r="W175" s="418">
        <v>26320.060248476599</v>
      </c>
      <c r="X175" s="418">
        <v>1.3688746359070401</v>
      </c>
      <c r="Y175" s="417">
        <v>1804.56465736256</v>
      </c>
      <c r="Z175" s="418">
        <v>3122.6503895089199</v>
      </c>
      <c r="AA175" s="418">
        <v>3.3505292529511399</v>
      </c>
      <c r="AB175" s="417">
        <v>162230.04165269501</v>
      </c>
      <c r="AC175" s="419">
        <v>20921.118312075301</v>
      </c>
      <c r="AD175" s="419">
        <v>4.5235848682467097</v>
      </c>
      <c r="AE175" s="417">
        <v>239275.80631992201</v>
      </c>
      <c r="AF175" s="419">
        <v>24471.969118775902</v>
      </c>
      <c r="AG175" s="419">
        <v>708.88015338334901</v>
      </c>
      <c r="AH175" s="417">
        <v>35.045647310343</v>
      </c>
      <c r="AI175" s="419">
        <v>56.631279514859003</v>
      </c>
      <c r="AJ175" s="419">
        <v>5.6913951582431199</v>
      </c>
      <c r="AK175" s="417">
        <v>1139.8026590740899</v>
      </c>
      <c r="AL175" s="419">
        <v>632.46993661979695</v>
      </c>
      <c r="AM175" s="419">
        <v>202.84622105643501</v>
      </c>
      <c r="AN175" s="420">
        <v>162.00689053865401</v>
      </c>
      <c r="AO175" s="419">
        <v>708.13638563456595</v>
      </c>
      <c r="AP175" s="419">
        <v>162.00689053865401</v>
      </c>
      <c r="AQ175" s="417">
        <v>935.64973355526797</v>
      </c>
      <c r="AR175" s="419">
        <v>242.648341327932</v>
      </c>
      <c r="AS175" s="419">
        <v>2.5489127522552102</v>
      </c>
      <c r="AT175" s="417">
        <v>78416.894322872598</v>
      </c>
      <c r="AU175" s="419">
        <v>10953.7740071958</v>
      </c>
      <c r="AV175" s="419">
        <v>132.55403669333401</v>
      </c>
      <c r="AW175" s="417">
        <v>2.0313570302798301</v>
      </c>
      <c r="AX175" s="419">
        <v>2.86346913739209</v>
      </c>
      <c r="AY175" s="419">
        <v>1.0943857827460199</v>
      </c>
      <c r="AZ175" s="417">
        <v>465.39849646328298</v>
      </c>
      <c r="BA175" s="419">
        <v>567.74906872674603</v>
      </c>
      <c r="BB175" s="419">
        <v>3.3462800175896299</v>
      </c>
      <c r="BC175" s="420">
        <v>0.50091832438859996</v>
      </c>
      <c r="BD175" s="419">
        <v>3.1594459844935798</v>
      </c>
      <c r="BE175" s="419">
        <v>0.50091832438859996</v>
      </c>
      <c r="BF175" s="420">
        <v>19.6868025049802</v>
      </c>
      <c r="BG175" s="419">
        <v>65.211819624543594</v>
      </c>
      <c r="BH175" s="419">
        <v>19.6868025049802</v>
      </c>
      <c r="BI175" s="417">
        <v>99.660332674373194</v>
      </c>
      <c r="BJ175" s="419">
        <v>174.13982849404201</v>
      </c>
      <c r="BK175" s="419">
        <v>0.57531528466080994</v>
      </c>
      <c r="BL175" s="417">
        <v>3675.84931328229</v>
      </c>
      <c r="BM175" s="419">
        <v>3317.9909290289502</v>
      </c>
      <c r="BN175" s="419">
        <v>3.7116648029059598</v>
      </c>
      <c r="BO175" s="417">
        <v>3811.3559784716699</v>
      </c>
      <c r="BP175" s="419">
        <v>3979.3294172240298</v>
      </c>
      <c r="BQ175" s="419">
        <v>8.8921395253751001</v>
      </c>
      <c r="BR175" s="417">
        <v>0.31022482806992102</v>
      </c>
      <c r="BS175" s="419">
        <v>0.48640895509836402</v>
      </c>
      <c r="BT175" s="419">
        <v>3.5718129700792502E-2</v>
      </c>
      <c r="BU175" s="420">
        <v>4.6207419354879002</v>
      </c>
      <c r="BV175" s="419">
        <v>10.5141255195611</v>
      </c>
      <c r="BW175" s="419">
        <v>4.6207419354879002</v>
      </c>
      <c r="BX175" s="420">
        <v>2.0097360500744301</v>
      </c>
      <c r="BY175" s="419">
        <v>1.3209581152590799</v>
      </c>
      <c r="BZ175" s="419">
        <v>2.0097360500744301</v>
      </c>
      <c r="CA175" s="417">
        <v>5.6271630161844302</v>
      </c>
      <c r="CB175" s="419">
        <v>8.9380939083114708</v>
      </c>
      <c r="CC175" s="419">
        <v>0.755781555569355</v>
      </c>
      <c r="CD175" s="417">
        <v>64.068681776163601</v>
      </c>
      <c r="CE175" s="419">
        <v>17.546832391439601</v>
      </c>
      <c r="CF175" s="419">
        <v>7.7188690516968098E-2</v>
      </c>
      <c r="CG175" s="417">
        <v>0.87461798406289404</v>
      </c>
      <c r="CH175" s="419">
        <v>2.8468429219827001</v>
      </c>
      <c r="CI175" s="419">
        <v>0.42451395628024902</v>
      </c>
      <c r="CJ175" s="420">
        <v>0.31742668615274</v>
      </c>
      <c r="CK175" s="419">
        <v>1.36629444718563</v>
      </c>
      <c r="CL175" s="419">
        <v>0.31742668615274</v>
      </c>
      <c r="CM175" s="417">
        <v>0.175483332546125</v>
      </c>
      <c r="CN175" s="419">
        <v>0.47671424139599</v>
      </c>
      <c r="CO175" s="419">
        <v>2.6395470803231701E-2</v>
      </c>
      <c r="CP175" s="417">
        <v>1401.47598752727</v>
      </c>
      <c r="CQ175" s="419">
        <v>290.95794325589702</v>
      </c>
      <c r="CR175" s="419">
        <v>8.25933334171738E-2</v>
      </c>
      <c r="CS175" s="417">
        <v>0.26078665200196699</v>
      </c>
      <c r="CT175" s="419">
        <v>0.345655936758962</v>
      </c>
      <c r="CU175" s="419">
        <v>1.92492037302552E-2</v>
      </c>
      <c r="CV175" s="417">
        <v>0.19904041641376699</v>
      </c>
      <c r="CW175" s="419">
        <v>0.468828191023904</v>
      </c>
      <c r="CX175" s="419">
        <v>2.76975761396973E-2</v>
      </c>
      <c r="CY175" s="417">
        <v>2.2386109584232199E-2</v>
      </c>
      <c r="CZ175" s="419">
        <v>8.2897541150562401E-2</v>
      </c>
      <c r="DA175" s="419">
        <v>6.2718472083884997E-3</v>
      </c>
      <c r="DB175" s="420">
        <v>7.4574693456832403E-2</v>
      </c>
      <c r="DC175" s="419">
        <v>0.35701663742746798</v>
      </c>
      <c r="DD175" s="419">
        <v>7.4574693456832403E-2</v>
      </c>
      <c r="DE175" s="417">
        <v>4.1085608020270302E-2</v>
      </c>
      <c r="DF175" s="419">
        <v>0.34067313172756503</v>
      </c>
      <c r="DG175" s="419">
        <v>1.1560042628883599E-2</v>
      </c>
      <c r="DH175" s="417">
        <v>2.345460779907E-2</v>
      </c>
      <c r="DI175" s="419">
        <v>0.142586250619157</v>
      </c>
      <c r="DJ175" s="419">
        <v>0</v>
      </c>
      <c r="DK175" s="417">
        <v>583.15500463664296</v>
      </c>
      <c r="DL175" s="419">
        <v>153.28292047944601</v>
      </c>
      <c r="DM175" s="419">
        <v>0</v>
      </c>
      <c r="DN175" s="417">
        <v>3.0852678384198202</v>
      </c>
      <c r="DO175" s="419">
        <v>1.1173264270448999</v>
      </c>
      <c r="DP175" s="419">
        <v>0</v>
      </c>
      <c r="DQ175" s="417">
        <v>5.5112443291315198</v>
      </c>
      <c r="DR175" s="419">
        <v>1.53666299128869</v>
      </c>
      <c r="DS175" s="419">
        <v>0</v>
      </c>
      <c r="DT175" s="417">
        <v>0.56049505443274705</v>
      </c>
      <c r="DU175" s="419">
        <v>0.42694070636794501</v>
      </c>
      <c r="DV175" s="419">
        <v>0</v>
      </c>
      <c r="DW175" s="417">
        <v>2.2705326975197702</v>
      </c>
      <c r="DX175" s="419">
        <v>2.24249955974041</v>
      </c>
      <c r="DY175" s="419">
        <v>0</v>
      </c>
      <c r="DZ175" s="417">
        <v>0.18347796942963401</v>
      </c>
      <c r="EA175" s="419">
        <v>0.60853811436786998</v>
      </c>
      <c r="EB175" s="419">
        <v>0</v>
      </c>
      <c r="EC175" s="417">
        <v>2.9226693157945598</v>
      </c>
      <c r="ED175" s="419">
        <v>1.32332393305941</v>
      </c>
      <c r="EE175" s="419">
        <v>0</v>
      </c>
      <c r="EF175" s="417">
        <v>0.18044550271214899</v>
      </c>
      <c r="EG175" s="419">
        <v>0.63475028842374104</v>
      </c>
      <c r="EH175" s="419">
        <v>0</v>
      </c>
      <c r="EI175" s="417">
        <v>1.18669955987139E-2</v>
      </c>
      <c r="EJ175" s="419">
        <v>5.5416054539558501E-2</v>
      </c>
      <c r="EK175" s="419">
        <v>2.79648824129647E-3</v>
      </c>
      <c r="EL175" s="417">
        <v>8.7891283844902204E-2</v>
      </c>
      <c r="EM175" s="419">
        <v>0.35079233585119501</v>
      </c>
      <c r="EN175" s="419">
        <v>1.18510140589521E-2</v>
      </c>
      <c r="EO175" s="420">
        <v>0</v>
      </c>
      <c r="EP175" s="419">
        <v>4.8792761087552101E-2</v>
      </c>
      <c r="EQ175" s="419">
        <v>0</v>
      </c>
      <c r="ER175" s="417">
        <v>3.4843895507225303E-2</v>
      </c>
      <c r="ES175" s="419">
        <v>0.18214526958336</v>
      </c>
      <c r="ET175" s="419">
        <v>8.9274948435626895E-3</v>
      </c>
      <c r="EU175" s="420">
        <v>0</v>
      </c>
      <c r="EV175" s="419">
        <v>0</v>
      </c>
      <c r="EW175" s="419">
        <v>3.2630396132463202E-3</v>
      </c>
      <c r="EX175" s="420">
        <v>0</v>
      </c>
      <c r="EY175" s="419">
        <v>2.99878489861917E-3</v>
      </c>
      <c r="EZ175" s="419">
        <v>0</v>
      </c>
      <c r="FA175" s="420">
        <v>0</v>
      </c>
      <c r="FB175" s="419">
        <v>4.8239582998998499E-4</v>
      </c>
      <c r="FC175" s="419">
        <v>3.7606957545117301E-3</v>
      </c>
      <c r="FD175" s="420">
        <v>6.0909493233244197E-2</v>
      </c>
      <c r="FE175" s="419">
        <v>6.0511432240387799E-3</v>
      </c>
      <c r="FF175" s="419">
        <v>6.0909493233244197E-2</v>
      </c>
      <c r="FG175" s="417">
        <v>1.0091403921215301</v>
      </c>
      <c r="FH175" s="419">
        <v>1.25764605846692</v>
      </c>
      <c r="FI175" s="419">
        <v>3.7263923917575999E-2</v>
      </c>
      <c r="FJ175" s="420">
        <v>2.4339636661405501E-2</v>
      </c>
      <c r="FK175" s="419">
        <v>7.4412908031613698E-2</v>
      </c>
      <c r="FL175" s="419">
        <v>2.4339636661405501E-2</v>
      </c>
      <c r="FM175" s="420">
        <v>4.2720274316063603E-3</v>
      </c>
      <c r="FN175" s="419">
        <v>0</v>
      </c>
      <c r="FO175" s="419">
        <v>4.2720274316063603E-3</v>
      </c>
      <c r="FP175" s="420">
        <v>4.0616041779666196E-3</v>
      </c>
      <c r="FQ175" s="419">
        <v>2.9787069247817299E-4</v>
      </c>
      <c r="FR175" s="419">
        <v>4.0616041779666196E-3</v>
      </c>
    </row>
    <row r="176" spans="2:174">
      <c r="B176" s="73" t="s">
        <v>17</v>
      </c>
      <c r="C176" s="73" t="s">
        <v>51</v>
      </c>
      <c r="D176" s="143" t="s">
        <v>413</v>
      </c>
      <c r="E176" s="143">
        <v>50.4</v>
      </c>
      <c r="F176" s="73">
        <v>11.3</v>
      </c>
      <c r="G176" s="397" t="s">
        <v>322</v>
      </c>
      <c r="H176" s="73" t="s">
        <v>13</v>
      </c>
      <c r="I176" s="416" t="s">
        <v>1203</v>
      </c>
      <c r="J176" s="416">
        <v>6</v>
      </c>
      <c r="K176" s="416" t="s">
        <v>1159</v>
      </c>
      <c r="L176" s="416" t="s">
        <v>1161</v>
      </c>
      <c r="M176" s="421" t="s">
        <v>32</v>
      </c>
      <c r="N176" s="73">
        <v>23.99</v>
      </c>
      <c r="P176" s="417">
        <v>1.8713282794417001</v>
      </c>
      <c r="Q176" s="418">
        <v>4.8251337433517003</v>
      </c>
      <c r="R176" s="418">
        <v>0.22972413742720199</v>
      </c>
      <c r="S176" s="417">
        <v>13.877255394832501</v>
      </c>
      <c r="T176" s="418">
        <v>12.218455689673601</v>
      </c>
      <c r="U176" s="418">
        <v>2.23177468597504</v>
      </c>
      <c r="V176" s="417">
        <v>39265.977311154304</v>
      </c>
      <c r="W176" s="418">
        <v>7386.1412793190802</v>
      </c>
      <c r="X176" s="418">
        <v>1.3688746359070401</v>
      </c>
      <c r="Y176" s="417">
        <v>252.73910490678099</v>
      </c>
      <c r="Z176" s="418">
        <v>193.35460529780201</v>
      </c>
      <c r="AA176" s="418">
        <v>3.3505292529511399</v>
      </c>
      <c r="AB176" s="417">
        <v>156741.08811350499</v>
      </c>
      <c r="AC176" s="419">
        <v>24382.528760905701</v>
      </c>
      <c r="AD176" s="419">
        <v>4.5235848682467097</v>
      </c>
      <c r="AE176" s="417">
        <v>252130.36947611001</v>
      </c>
      <c r="AF176" s="419">
        <v>32725.6941262119</v>
      </c>
      <c r="AG176" s="419">
        <v>708.88015338334901</v>
      </c>
      <c r="AH176" s="417">
        <v>37.2102579865211</v>
      </c>
      <c r="AI176" s="419">
        <v>32.617946549295503</v>
      </c>
      <c r="AJ176" s="419">
        <v>5.6913951582431199</v>
      </c>
      <c r="AK176" s="417">
        <v>1208.1085510058001</v>
      </c>
      <c r="AL176" s="419">
        <v>695.06262691766597</v>
      </c>
      <c r="AM176" s="419">
        <v>202.84622105643501</v>
      </c>
      <c r="AN176" s="420">
        <v>162.00689053865401</v>
      </c>
      <c r="AO176" s="419">
        <v>558.50284560700402</v>
      </c>
      <c r="AP176" s="419">
        <v>162.00689053865401</v>
      </c>
      <c r="AQ176" s="417">
        <v>1428.45691682859</v>
      </c>
      <c r="AR176" s="419">
        <v>526.57653081128603</v>
      </c>
      <c r="AS176" s="419">
        <v>2.5489127522552102</v>
      </c>
      <c r="AT176" s="417">
        <v>76825.999245445695</v>
      </c>
      <c r="AU176" s="419">
        <v>12803.853179420999</v>
      </c>
      <c r="AV176" s="419">
        <v>132.55403669333401</v>
      </c>
      <c r="AW176" s="417">
        <v>1.45699303716775</v>
      </c>
      <c r="AX176" s="419">
        <v>2.7997660378716098</v>
      </c>
      <c r="AY176" s="419">
        <v>1.0943857827460199</v>
      </c>
      <c r="AZ176" s="417">
        <v>665.14490505489596</v>
      </c>
      <c r="BA176" s="419">
        <v>713.68602548059403</v>
      </c>
      <c r="BB176" s="419">
        <v>3.3462800175896299</v>
      </c>
      <c r="BC176" s="420">
        <v>0.50091832438859996</v>
      </c>
      <c r="BD176" s="419">
        <v>4.17065146116727</v>
      </c>
      <c r="BE176" s="419">
        <v>0.50091832438859996</v>
      </c>
      <c r="BF176" s="420">
        <v>19.6868025049802</v>
      </c>
      <c r="BG176" s="419">
        <v>48.409955163405002</v>
      </c>
      <c r="BH176" s="419">
        <v>19.6868025049802</v>
      </c>
      <c r="BI176" s="417">
        <v>57.804145452113097</v>
      </c>
      <c r="BJ176" s="419">
        <v>31.3509849722853</v>
      </c>
      <c r="BK176" s="419">
        <v>0.57531528466080994</v>
      </c>
      <c r="BL176" s="417">
        <v>2787.1940417482701</v>
      </c>
      <c r="BM176" s="419">
        <v>1695.7893978489301</v>
      </c>
      <c r="BN176" s="419">
        <v>3.7116648029059598</v>
      </c>
      <c r="BO176" s="417">
        <v>2743.5834809842499</v>
      </c>
      <c r="BP176" s="419">
        <v>1458.6711054631401</v>
      </c>
      <c r="BQ176" s="419">
        <v>8.8921395253751001</v>
      </c>
      <c r="BR176" s="417">
        <v>0.62548178653959297</v>
      </c>
      <c r="BS176" s="419">
        <v>2.03643123426466</v>
      </c>
      <c r="BT176" s="419">
        <v>3.5718129700792502E-2</v>
      </c>
      <c r="BU176" s="420">
        <v>4.6207419354879002</v>
      </c>
      <c r="BV176" s="419">
        <v>11.239255482368799</v>
      </c>
      <c r="BW176" s="419">
        <v>4.6207419354879002</v>
      </c>
      <c r="BX176" s="420">
        <v>2.0097360500744301</v>
      </c>
      <c r="BY176" s="419">
        <v>2.55211746558453</v>
      </c>
      <c r="BZ176" s="419">
        <v>2.0097360500744301</v>
      </c>
      <c r="CA176" s="417">
        <v>5.6038569905754896</v>
      </c>
      <c r="CB176" s="419">
        <v>7.99968240381593</v>
      </c>
      <c r="CC176" s="419">
        <v>0.755781555569355</v>
      </c>
      <c r="CD176" s="417">
        <v>67.380933228284704</v>
      </c>
      <c r="CE176" s="419">
        <v>24.1516113909586</v>
      </c>
      <c r="CF176" s="419">
        <v>7.7188690516968098E-2</v>
      </c>
      <c r="CG176" s="417">
        <v>0.83475259031343596</v>
      </c>
      <c r="CH176" s="419">
        <v>3.1949033318966298</v>
      </c>
      <c r="CI176" s="419">
        <v>0.42451395628024902</v>
      </c>
      <c r="CJ176" s="420">
        <v>0.31742668615274</v>
      </c>
      <c r="CK176" s="419">
        <v>1.53272789181087</v>
      </c>
      <c r="CL176" s="419">
        <v>0.31742668615274</v>
      </c>
      <c r="CM176" s="417">
        <v>1.21292615294626</v>
      </c>
      <c r="CN176" s="419">
        <v>0.73692294285327897</v>
      </c>
      <c r="CO176" s="419">
        <v>2.6395470803231701E-2</v>
      </c>
      <c r="CP176" s="417">
        <v>1415.1151538972699</v>
      </c>
      <c r="CQ176" s="419">
        <v>396.76536519705098</v>
      </c>
      <c r="CR176" s="419">
        <v>8.25933334171738E-2</v>
      </c>
      <c r="CS176" s="417">
        <v>0.30077918117354602</v>
      </c>
      <c r="CT176" s="419">
        <v>0.29922331342862901</v>
      </c>
      <c r="CU176" s="419">
        <v>1.92492037302552E-2</v>
      </c>
      <c r="CV176" s="417">
        <v>0.67033681373676501</v>
      </c>
      <c r="CW176" s="419">
        <v>1.0245645223431099</v>
      </c>
      <c r="CX176" s="419">
        <v>2.76975761396973E-2</v>
      </c>
      <c r="CY176" s="417">
        <v>7.7771673108785994E-2</v>
      </c>
      <c r="CZ176" s="419">
        <v>0.23377936714276801</v>
      </c>
      <c r="DA176" s="419">
        <v>6.2718472083884997E-3</v>
      </c>
      <c r="DB176" s="420">
        <v>7.4574693456832403E-2</v>
      </c>
      <c r="DC176" s="419">
        <v>6.7424234648659001E-3</v>
      </c>
      <c r="DD176" s="419">
        <v>7.4574693456832403E-2</v>
      </c>
      <c r="DE176" s="417">
        <v>0.21019023898271599</v>
      </c>
      <c r="DF176" s="419">
        <v>0.57166950391281002</v>
      </c>
      <c r="DG176" s="419">
        <v>1.1560042628883599E-2</v>
      </c>
      <c r="DH176" s="417">
        <v>3.0908263408488401E-2</v>
      </c>
      <c r="DI176" s="419">
        <v>0.16628471617118201</v>
      </c>
      <c r="DJ176" s="419">
        <v>0</v>
      </c>
      <c r="DK176" s="417">
        <v>575.53006068226796</v>
      </c>
      <c r="DL176" s="419">
        <v>165.97437894072101</v>
      </c>
      <c r="DM176" s="419">
        <v>0</v>
      </c>
      <c r="DN176" s="417">
        <v>3.0975489632363198</v>
      </c>
      <c r="DO176" s="419">
        <v>1.4733275307428999</v>
      </c>
      <c r="DP176" s="419">
        <v>0</v>
      </c>
      <c r="DQ176" s="417">
        <v>5.33585338557263</v>
      </c>
      <c r="DR176" s="419">
        <v>1.95462284215314</v>
      </c>
      <c r="DS176" s="419">
        <v>0</v>
      </c>
      <c r="DT176" s="417">
        <v>0.70817381035101401</v>
      </c>
      <c r="DU176" s="419">
        <v>0.59440176342849205</v>
      </c>
      <c r="DV176" s="419">
        <v>0</v>
      </c>
      <c r="DW176" s="417">
        <v>2.86263211086106</v>
      </c>
      <c r="DX176" s="419">
        <v>3.0581896841446499</v>
      </c>
      <c r="DY176" s="419">
        <v>0</v>
      </c>
      <c r="DZ176" s="417">
        <v>0.456894483844068</v>
      </c>
      <c r="EA176" s="419">
        <v>1.3917551796915599</v>
      </c>
      <c r="EB176" s="419">
        <v>0</v>
      </c>
      <c r="EC176" s="417">
        <v>2.41867830607463</v>
      </c>
      <c r="ED176" s="419">
        <v>0.47944636411282898</v>
      </c>
      <c r="EE176" s="419">
        <v>0</v>
      </c>
      <c r="EF176" s="417">
        <v>0.150606437949524</v>
      </c>
      <c r="EG176" s="419">
        <v>0.52463473646174197</v>
      </c>
      <c r="EH176" s="419">
        <v>0</v>
      </c>
      <c r="EI176" s="417">
        <v>3.1917122631719697E-2</v>
      </c>
      <c r="EJ176" s="419">
        <v>7.5884307530780903E-2</v>
      </c>
      <c r="EK176" s="419">
        <v>2.79648824129647E-3</v>
      </c>
      <c r="EL176" s="417">
        <v>6.4373854834457706E-2</v>
      </c>
      <c r="EM176" s="419">
        <v>0.414943282218104</v>
      </c>
      <c r="EN176" s="419">
        <v>1.18510140589521E-2</v>
      </c>
      <c r="EO176" s="420">
        <v>0</v>
      </c>
      <c r="EP176" s="419">
        <v>0.11392780618647801</v>
      </c>
      <c r="EQ176" s="419">
        <v>0</v>
      </c>
      <c r="ER176" s="420">
        <v>8.9274948435626895E-3</v>
      </c>
      <c r="ES176" s="419">
        <v>8.3601793811717497E-4</v>
      </c>
      <c r="ET176" s="419">
        <v>8.9274948435626895E-3</v>
      </c>
      <c r="EU176" s="420">
        <v>0</v>
      </c>
      <c r="EV176" s="419">
        <v>0</v>
      </c>
      <c r="EW176" s="419">
        <v>3.2630396132463202E-3</v>
      </c>
      <c r="EX176" s="420">
        <v>0</v>
      </c>
      <c r="EY176" s="419">
        <v>4.0346141896964796E-3</v>
      </c>
      <c r="EZ176" s="419">
        <v>0</v>
      </c>
      <c r="FA176" s="420">
        <v>0</v>
      </c>
      <c r="FB176" s="419">
        <v>6.2458819779138003E-2</v>
      </c>
      <c r="FC176" s="419">
        <v>3.7606957545117301E-3</v>
      </c>
      <c r="FD176" s="420">
        <v>6.0909493233244197E-2</v>
      </c>
      <c r="FE176" s="419">
        <v>0.333676904117504</v>
      </c>
      <c r="FF176" s="419">
        <v>6.0909493233244197E-2</v>
      </c>
      <c r="FG176" s="417">
        <v>0.94815612931918203</v>
      </c>
      <c r="FH176" s="419">
        <v>1.0140309204983899</v>
      </c>
      <c r="FI176" s="419">
        <v>3.7263923917575999E-2</v>
      </c>
      <c r="FJ176" s="420">
        <v>2.4339636661405501E-2</v>
      </c>
      <c r="FK176" s="419">
        <v>0.126238907160898</v>
      </c>
      <c r="FL176" s="419">
        <v>2.4339636661405501E-2</v>
      </c>
      <c r="FM176" s="420">
        <v>4.2720274316063603E-3</v>
      </c>
      <c r="FN176" s="419">
        <v>0</v>
      </c>
      <c r="FO176" s="419">
        <v>4.2720274316063603E-3</v>
      </c>
      <c r="FP176" s="420">
        <v>4.0616041779666196E-3</v>
      </c>
      <c r="FQ176" s="419">
        <v>4.0088408193163802E-4</v>
      </c>
      <c r="FR176" s="419">
        <v>4.0616041779666196E-3</v>
      </c>
    </row>
    <row r="177" spans="2:174">
      <c r="B177" s="73" t="s">
        <v>17</v>
      </c>
      <c r="C177" s="73" t="s">
        <v>51</v>
      </c>
      <c r="D177" s="143" t="s">
        <v>413</v>
      </c>
      <c r="E177" s="143">
        <v>50.4</v>
      </c>
      <c r="F177" s="73">
        <v>11.3</v>
      </c>
      <c r="G177" s="397" t="s">
        <v>322</v>
      </c>
      <c r="H177" s="73" t="s">
        <v>13</v>
      </c>
      <c r="I177" s="416" t="s">
        <v>1203</v>
      </c>
      <c r="J177" s="416">
        <v>6</v>
      </c>
      <c r="K177" s="416" t="s">
        <v>1159</v>
      </c>
      <c r="L177" s="416" t="s">
        <v>1161</v>
      </c>
      <c r="M177" s="421" t="s">
        <v>32</v>
      </c>
      <c r="N177" s="73">
        <v>23.99</v>
      </c>
      <c r="P177" s="417">
        <v>3.41466871578048</v>
      </c>
      <c r="Q177" s="418">
        <v>2.3150523363424602</v>
      </c>
      <c r="R177" s="418">
        <v>0.22972413742720199</v>
      </c>
      <c r="S177" s="417">
        <v>5.6859369043994104</v>
      </c>
      <c r="T177" s="418">
        <v>11.537055473146699</v>
      </c>
      <c r="U177" s="418">
        <v>2.23177468597504</v>
      </c>
      <c r="V177" s="417">
        <v>40127.636637554002</v>
      </c>
      <c r="W177" s="418">
        <v>6352.9726446755403</v>
      </c>
      <c r="X177" s="418">
        <v>1.3688746359070401</v>
      </c>
      <c r="Y177" s="417">
        <v>1163.8316697252501</v>
      </c>
      <c r="Z177" s="418">
        <v>341.655780824788</v>
      </c>
      <c r="AA177" s="418">
        <v>3.3505292529511399</v>
      </c>
      <c r="AB177" s="417">
        <v>161771.86257340101</v>
      </c>
      <c r="AC177" s="419">
        <v>19045.190983345801</v>
      </c>
      <c r="AD177" s="419">
        <v>4.5235848682467097</v>
      </c>
      <c r="AE177" s="417">
        <v>245676.721042716</v>
      </c>
      <c r="AF177" s="419">
        <v>26814.719305013099</v>
      </c>
      <c r="AG177" s="419">
        <v>708.88015338334901</v>
      </c>
      <c r="AH177" s="417">
        <v>42.861419780999597</v>
      </c>
      <c r="AI177" s="419">
        <v>32.3026703967193</v>
      </c>
      <c r="AJ177" s="419">
        <v>5.6913951582431199</v>
      </c>
      <c r="AK177" s="417">
        <v>948.59425141505199</v>
      </c>
      <c r="AL177" s="419">
        <v>533.74205981306397</v>
      </c>
      <c r="AM177" s="419">
        <v>202.84622105643501</v>
      </c>
      <c r="AN177" s="417">
        <v>181.68565363340099</v>
      </c>
      <c r="AO177" s="419">
        <v>559.25430058164295</v>
      </c>
      <c r="AP177" s="419">
        <v>162.00689053865401</v>
      </c>
      <c r="AQ177" s="417">
        <v>926.71649886342095</v>
      </c>
      <c r="AR177" s="419">
        <v>588.05774234860201</v>
      </c>
      <c r="AS177" s="419">
        <v>2.5489127522552102</v>
      </c>
      <c r="AT177" s="417">
        <v>77102.751912824795</v>
      </c>
      <c r="AU177" s="419">
        <v>14732.0278964139</v>
      </c>
      <c r="AV177" s="419">
        <v>132.55403669333401</v>
      </c>
      <c r="AW177" s="417">
        <v>2.0839538931422501</v>
      </c>
      <c r="AX177" s="419">
        <v>4.1192153066841897</v>
      </c>
      <c r="AY177" s="419">
        <v>1.0943857827460199</v>
      </c>
      <c r="AZ177" s="417">
        <v>419.62033677726401</v>
      </c>
      <c r="BA177" s="419">
        <v>477.09455315771299</v>
      </c>
      <c r="BB177" s="419">
        <v>3.3462800175896299</v>
      </c>
      <c r="BC177" s="417">
        <v>0.583194742733396</v>
      </c>
      <c r="BD177" s="419">
        <v>4.9789059619104803</v>
      </c>
      <c r="BE177" s="419">
        <v>0.50091832438859996</v>
      </c>
      <c r="BF177" s="420">
        <v>19.6868025049802</v>
      </c>
      <c r="BG177" s="419">
        <v>55.870804675202898</v>
      </c>
      <c r="BH177" s="419">
        <v>19.6868025049802</v>
      </c>
      <c r="BI177" s="417">
        <v>58.590160486361903</v>
      </c>
      <c r="BJ177" s="419">
        <v>19.2627178986891</v>
      </c>
      <c r="BK177" s="419">
        <v>0.57531528466080994</v>
      </c>
      <c r="BL177" s="417">
        <v>3112.14905534732</v>
      </c>
      <c r="BM177" s="419">
        <v>668.47279455975399</v>
      </c>
      <c r="BN177" s="419">
        <v>3.7116648029059598</v>
      </c>
      <c r="BO177" s="417">
        <v>3698.6018083253398</v>
      </c>
      <c r="BP177" s="419">
        <v>2951.7652481018499</v>
      </c>
      <c r="BQ177" s="419">
        <v>8.8921395253751001</v>
      </c>
      <c r="BR177" s="417">
        <v>0.29259407420917899</v>
      </c>
      <c r="BS177" s="419">
        <v>0.52656405510331905</v>
      </c>
      <c r="BT177" s="419">
        <v>3.5718129700792502E-2</v>
      </c>
      <c r="BU177" s="420">
        <v>4.6207419354879002</v>
      </c>
      <c r="BV177" s="419">
        <v>9.9519481038085704</v>
      </c>
      <c r="BW177" s="419">
        <v>4.6207419354879002</v>
      </c>
      <c r="BX177" s="420">
        <v>2.0097360500744301</v>
      </c>
      <c r="BY177" s="419">
        <v>1.5782706979912899</v>
      </c>
      <c r="BZ177" s="419">
        <v>2.0097360500744301</v>
      </c>
      <c r="CA177" s="417">
        <v>5.3901073346438499</v>
      </c>
      <c r="CB177" s="419">
        <v>7.3876868535780602</v>
      </c>
      <c r="CC177" s="419">
        <v>0.755781555569355</v>
      </c>
      <c r="CD177" s="417">
        <v>64.197532827870802</v>
      </c>
      <c r="CE177" s="419">
        <v>14.2728947593033</v>
      </c>
      <c r="CF177" s="419">
        <v>7.7188690516968098E-2</v>
      </c>
      <c r="CG177" s="417">
        <v>0.68325958565704203</v>
      </c>
      <c r="CH177" s="419">
        <v>2.24303821138558</v>
      </c>
      <c r="CI177" s="419">
        <v>0.42451395628024902</v>
      </c>
      <c r="CJ177" s="420">
        <v>0.31742668615274</v>
      </c>
      <c r="CK177" s="419">
        <v>2.1621427222094498</v>
      </c>
      <c r="CL177" s="419">
        <v>0.31742668615274</v>
      </c>
      <c r="CM177" s="417">
        <v>0.81165911180600303</v>
      </c>
      <c r="CN177" s="419">
        <v>1.3956374663647599</v>
      </c>
      <c r="CO177" s="419">
        <v>2.6395470803231701E-2</v>
      </c>
      <c r="CP177" s="417">
        <v>1387.9717859780501</v>
      </c>
      <c r="CQ177" s="419">
        <v>296.60554345708198</v>
      </c>
      <c r="CR177" s="419">
        <v>8.25933334171738E-2</v>
      </c>
      <c r="CS177" s="417">
        <v>0.28116544972943203</v>
      </c>
      <c r="CT177" s="419">
        <v>0.46528084818022802</v>
      </c>
      <c r="CU177" s="419">
        <v>1.92492037302552E-2</v>
      </c>
      <c r="CV177" s="417">
        <v>0.21342483145784899</v>
      </c>
      <c r="CW177" s="419">
        <v>0.48483301357835201</v>
      </c>
      <c r="CX177" s="419">
        <v>2.76975761396973E-2</v>
      </c>
      <c r="CY177" s="417">
        <v>2.8381258119963899E-2</v>
      </c>
      <c r="CZ177" s="419">
        <v>8.1968288006561196E-2</v>
      </c>
      <c r="DA177" s="419">
        <v>6.2718472083884997E-3</v>
      </c>
      <c r="DB177" s="420">
        <v>7.4574693456832403E-2</v>
      </c>
      <c r="DC177" s="419">
        <v>5.1933127989362299E-3</v>
      </c>
      <c r="DD177" s="419">
        <v>7.4574693456832403E-2</v>
      </c>
      <c r="DE177" s="417">
        <v>0.17402706059863701</v>
      </c>
      <c r="DF177" s="419">
        <v>0.41707955955797299</v>
      </c>
      <c r="DG177" s="419">
        <v>1.1560042628883599E-2</v>
      </c>
      <c r="DH177" s="420">
        <v>0</v>
      </c>
      <c r="DI177" s="419">
        <v>1.83008037489867E-3</v>
      </c>
      <c r="DJ177" s="419">
        <v>0</v>
      </c>
      <c r="DK177" s="417">
        <v>591.34475432985505</v>
      </c>
      <c r="DL177" s="419">
        <v>147.73367533812799</v>
      </c>
      <c r="DM177" s="419">
        <v>0</v>
      </c>
      <c r="DN177" s="417">
        <v>3.1195689027476998</v>
      </c>
      <c r="DO177" s="419">
        <v>0.83096286084064597</v>
      </c>
      <c r="DP177" s="419">
        <v>0</v>
      </c>
      <c r="DQ177" s="417">
        <v>6.0540799583842304</v>
      </c>
      <c r="DR177" s="419">
        <v>1.0414757360912901</v>
      </c>
      <c r="DS177" s="419">
        <v>0</v>
      </c>
      <c r="DT177" s="417">
        <v>0.63565449709854405</v>
      </c>
      <c r="DU177" s="419">
        <v>0.27835938987473402</v>
      </c>
      <c r="DV177" s="419">
        <v>0</v>
      </c>
      <c r="DW177" s="417">
        <v>2.6113064040037499</v>
      </c>
      <c r="DX177" s="419">
        <v>2.06582991552441</v>
      </c>
      <c r="DY177" s="419">
        <v>0</v>
      </c>
      <c r="DZ177" s="417">
        <v>0.28314714870027402</v>
      </c>
      <c r="EA177" s="419">
        <v>0.95545293263576703</v>
      </c>
      <c r="EB177" s="419">
        <v>0</v>
      </c>
      <c r="EC177" s="417">
        <v>3.16043692236723</v>
      </c>
      <c r="ED177" s="419">
        <v>1.1106957780622799</v>
      </c>
      <c r="EE177" s="419">
        <v>0</v>
      </c>
      <c r="EF177" s="417">
        <v>0.10876955813441801</v>
      </c>
      <c r="EG177" s="419">
        <v>0.48226118699897902</v>
      </c>
      <c r="EH177" s="419">
        <v>0</v>
      </c>
      <c r="EI177" s="417">
        <v>9.1218704066556595E-3</v>
      </c>
      <c r="EJ177" s="419">
        <v>5.1601091373208799E-2</v>
      </c>
      <c r="EK177" s="419">
        <v>2.79648824129647E-3</v>
      </c>
      <c r="EL177" s="417">
        <v>-4.6820474035489399E-3</v>
      </c>
      <c r="EM177" s="419">
        <v>8.3142804698007396E-4</v>
      </c>
      <c r="EN177" s="419">
        <v>1.18510140589521E-2</v>
      </c>
      <c r="EO177" s="420">
        <v>0</v>
      </c>
      <c r="EP177" s="419">
        <v>4.4879794712243399E-4</v>
      </c>
      <c r="EQ177" s="419">
        <v>0</v>
      </c>
      <c r="ER177" s="417">
        <v>2.6436661692652699E-2</v>
      </c>
      <c r="ES177" s="419">
        <v>0.170092218416173</v>
      </c>
      <c r="ET177" s="419">
        <v>8.9274948435626895E-3</v>
      </c>
      <c r="EU177" s="417">
        <v>1.2382958486215101E-2</v>
      </c>
      <c r="EV177" s="419">
        <v>7.0048591334033503E-2</v>
      </c>
      <c r="EW177" s="419">
        <v>3.2630396132463202E-3</v>
      </c>
      <c r="EX177" s="420">
        <v>0</v>
      </c>
      <c r="EY177" s="419">
        <v>0.27373428109370601</v>
      </c>
      <c r="EZ177" s="419">
        <v>0</v>
      </c>
      <c r="FA177" s="420">
        <v>0</v>
      </c>
      <c r="FB177" s="419">
        <v>4.9910681845317603E-4</v>
      </c>
      <c r="FC177" s="419">
        <v>3.7606957545117301E-3</v>
      </c>
      <c r="FD177" s="420">
        <v>6.0909493233244197E-2</v>
      </c>
      <c r="FE177" s="419">
        <v>6.2133073284672798E-3</v>
      </c>
      <c r="FF177" s="419">
        <v>6.0909493233244197E-2</v>
      </c>
      <c r="FG177" s="417">
        <v>0.83520054543658595</v>
      </c>
      <c r="FH177" s="419">
        <v>0.408110532231379</v>
      </c>
      <c r="FI177" s="419">
        <v>3.7263923917575999E-2</v>
      </c>
      <c r="FJ177" s="420">
        <v>2.4339636661405501E-2</v>
      </c>
      <c r="FK177" s="419">
        <v>1.5272881340319801E-3</v>
      </c>
      <c r="FL177" s="419">
        <v>2.4339636661405501E-2</v>
      </c>
      <c r="FM177" s="420">
        <v>4.2720274316063603E-3</v>
      </c>
      <c r="FN177" s="419">
        <v>0</v>
      </c>
      <c r="FO177" s="419">
        <v>4.2720274316063603E-3</v>
      </c>
      <c r="FP177" s="420">
        <v>4.0616041779666196E-3</v>
      </c>
      <c r="FQ177" s="419">
        <v>3.0878046453922402E-4</v>
      </c>
      <c r="FR177" s="419">
        <v>4.0616041779666196E-3</v>
      </c>
    </row>
    <row r="178" spans="2:174">
      <c r="B178" s="73" t="s">
        <v>17</v>
      </c>
      <c r="C178" s="73" t="s">
        <v>51</v>
      </c>
      <c r="D178" s="143" t="s">
        <v>413</v>
      </c>
      <c r="E178" s="143">
        <v>50.4</v>
      </c>
      <c r="F178" s="73">
        <v>11.3</v>
      </c>
      <c r="G178" s="397" t="s">
        <v>322</v>
      </c>
      <c r="H178" s="73" t="s">
        <v>13</v>
      </c>
      <c r="I178" s="416" t="s">
        <v>1204</v>
      </c>
      <c r="J178" s="416">
        <v>7</v>
      </c>
      <c r="K178" s="416" t="s">
        <v>1159</v>
      </c>
      <c r="L178" s="416" t="s">
        <v>1160</v>
      </c>
      <c r="M178" s="421" t="s">
        <v>32</v>
      </c>
      <c r="N178" s="73">
        <v>23.99</v>
      </c>
      <c r="P178" s="417">
        <v>17.628505251959702</v>
      </c>
      <c r="Q178" s="418">
        <v>10.0367429404535</v>
      </c>
      <c r="R178" s="418">
        <v>0.52080344862532402</v>
      </c>
      <c r="S178" s="417">
        <v>20.3791991926633</v>
      </c>
      <c r="T178" s="418">
        <v>20.262329173082499</v>
      </c>
      <c r="U178" s="418">
        <v>8.3881702841174395</v>
      </c>
      <c r="V178" s="417">
        <v>39431.8764617466</v>
      </c>
      <c r="W178" s="418">
        <v>4359.7646354445396</v>
      </c>
      <c r="X178" s="418">
        <v>3.2064533935361998</v>
      </c>
      <c r="Y178" s="417">
        <v>5546.8139943589204</v>
      </c>
      <c r="Z178" s="418">
        <v>4304.4474149890602</v>
      </c>
      <c r="AA178" s="418">
        <v>8.5368284325980497</v>
      </c>
      <c r="AB178" s="417">
        <v>156197.875676925</v>
      </c>
      <c r="AC178" s="419">
        <v>15541.8121466305</v>
      </c>
      <c r="AD178" s="419">
        <v>10.0699218626093</v>
      </c>
      <c r="AE178" s="417">
        <v>248119.188546208</v>
      </c>
      <c r="AF178" s="419">
        <v>19527.3069932654</v>
      </c>
      <c r="AG178" s="419">
        <v>1600.55499749927</v>
      </c>
      <c r="AH178" s="420">
        <v>26.500834015433401</v>
      </c>
      <c r="AI178" s="419">
        <v>45.724300987956802</v>
      </c>
      <c r="AJ178" s="419">
        <v>26.500834015433401</v>
      </c>
      <c r="AK178" s="417">
        <v>643.53366825016496</v>
      </c>
      <c r="AL178" s="419">
        <v>556.71710579381897</v>
      </c>
      <c r="AM178" s="419">
        <v>307.143433638548</v>
      </c>
      <c r="AN178" s="420">
        <v>551.23564541616099</v>
      </c>
      <c r="AO178" s="419">
        <v>1057.17886888113</v>
      </c>
      <c r="AP178" s="419">
        <v>551.23564541616099</v>
      </c>
      <c r="AQ178" s="417">
        <v>723.17834718800998</v>
      </c>
      <c r="AR178" s="419">
        <v>556.58283337252396</v>
      </c>
      <c r="AS178" s="419">
        <v>6.1050670788978696</v>
      </c>
      <c r="AT178" s="417">
        <v>71103.537213253207</v>
      </c>
      <c r="AU178" s="419">
        <v>4223.1466513306996</v>
      </c>
      <c r="AV178" s="419">
        <v>461.70041129353501</v>
      </c>
      <c r="AW178" s="417">
        <v>3.2518238013190501</v>
      </c>
      <c r="AX178" s="419">
        <v>4.5811910693205196</v>
      </c>
      <c r="AY178" s="419">
        <v>1.88901621025236</v>
      </c>
      <c r="AZ178" s="417">
        <v>470.69632472056401</v>
      </c>
      <c r="BA178" s="419">
        <v>731.26544623742097</v>
      </c>
      <c r="BB178" s="419">
        <v>7.8330257605593596</v>
      </c>
      <c r="BC178" s="420">
        <v>2.1122937866142499</v>
      </c>
      <c r="BD178" s="419">
        <v>8.0307927019733398</v>
      </c>
      <c r="BE178" s="419">
        <v>2.1122937866142499</v>
      </c>
      <c r="BF178" s="420">
        <v>56.801911289046302</v>
      </c>
      <c r="BG178" s="419">
        <v>134.274824010022</v>
      </c>
      <c r="BH178" s="419">
        <v>56.801911289046302</v>
      </c>
      <c r="BI178" s="417">
        <v>302.74793535067801</v>
      </c>
      <c r="BJ178" s="419">
        <v>47.583805726736202</v>
      </c>
      <c r="BK178" s="419">
        <v>1.8068203470127699</v>
      </c>
      <c r="BL178" s="417">
        <v>7688.0469057181299</v>
      </c>
      <c r="BM178" s="419">
        <v>1905.0930545553999</v>
      </c>
      <c r="BN178" s="419">
        <v>10.4203572693332</v>
      </c>
      <c r="BO178" s="417">
        <v>9461.6796479975201</v>
      </c>
      <c r="BP178" s="419">
        <v>9476.9267636581008</v>
      </c>
      <c r="BQ178" s="419">
        <v>20.3760702203551</v>
      </c>
      <c r="BR178" s="417">
        <v>1.97600154820274</v>
      </c>
      <c r="BS178" s="419">
        <v>3.0115380006386698</v>
      </c>
      <c r="BT178" s="419">
        <v>7.9832908064155106E-2</v>
      </c>
      <c r="BU178" s="420">
        <v>7.6582984069188704</v>
      </c>
      <c r="BV178" s="419">
        <v>8.9631056752484799</v>
      </c>
      <c r="BW178" s="419">
        <v>7.6582984069188704</v>
      </c>
      <c r="BX178" s="417">
        <v>0.84078106184906898</v>
      </c>
      <c r="BY178" s="419">
        <v>1.158384960365</v>
      </c>
      <c r="BZ178" s="419">
        <v>0.66374439464824597</v>
      </c>
      <c r="CA178" s="417">
        <v>6.5394984513534604</v>
      </c>
      <c r="CB178" s="419">
        <v>10.853739040436</v>
      </c>
      <c r="CC178" s="419">
        <v>2.0039763751033401</v>
      </c>
      <c r="CD178" s="417">
        <v>53.381176836263101</v>
      </c>
      <c r="CE178" s="419">
        <v>9.6385238514499498</v>
      </c>
      <c r="CF178" s="419">
        <v>0.19663356556364101</v>
      </c>
      <c r="CG178" s="420">
        <v>1.63118992116924</v>
      </c>
      <c r="CH178" s="419">
        <v>3.0442598354836301</v>
      </c>
      <c r="CI178" s="419">
        <v>1.63118992116924</v>
      </c>
      <c r="CJ178" s="420">
        <v>1.2228361793759699</v>
      </c>
      <c r="CK178" s="419">
        <v>1.5407843336771501</v>
      </c>
      <c r="CL178" s="419">
        <v>1.2228361793759699</v>
      </c>
      <c r="CM178" s="417">
        <v>0.29866264002078802</v>
      </c>
      <c r="CN178" s="419">
        <v>0.76839592039337901</v>
      </c>
      <c r="CO178" s="419">
        <v>0.152817334488177</v>
      </c>
      <c r="CP178" s="417">
        <v>1616.2900190784401</v>
      </c>
      <c r="CQ178" s="419">
        <v>302.65858660785898</v>
      </c>
      <c r="CR178" s="419">
        <v>0.22558569076017601</v>
      </c>
      <c r="CS178" s="417">
        <v>0.59356837246959604</v>
      </c>
      <c r="CT178" s="419">
        <v>1.5892538410614201</v>
      </c>
      <c r="CU178" s="419">
        <v>6.25227104583716E-2</v>
      </c>
      <c r="CV178" s="417">
        <v>0.64035187050717601</v>
      </c>
      <c r="CW178" s="419">
        <v>1.7973914028029301</v>
      </c>
      <c r="CX178" s="419">
        <v>7.2246083695009997E-2</v>
      </c>
      <c r="CY178" s="417">
        <v>0.29084306127511</v>
      </c>
      <c r="CZ178" s="419">
        <v>0.51119253474435999</v>
      </c>
      <c r="DA178" s="419">
        <v>2.66474951752836E-2</v>
      </c>
      <c r="DB178" s="420">
        <v>0.185384899553522</v>
      </c>
      <c r="DC178" s="419">
        <v>1.1934932662485301E-3</v>
      </c>
      <c r="DD178" s="419">
        <v>0.185384899553522</v>
      </c>
      <c r="DE178" s="417">
        <v>0.28879535699637798</v>
      </c>
      <c r="DF178" s="419">
        <v>1.0879732229180401</v>
      </c>
      <c r="DG178" s="419">
        <v>0.106539597213965</v>
      </c>
      <c r="DH178" s="420">
        <v>0.10484947172742901</v>
      </c>
      <c r="DI178" s="419">
        <v>8.4052810245161197E-4</v>
      </c>
      <c r="DJ178" s="419">
        <v>0.10484947172742901</v>
      </c>
      <c r="DK178" s="417">
        <v>428.08932150297397</v>
      </c>
      <c r="DL178" s="419">
        <v>45.602690064190902</v>
      </c>
      <c r="DM178" s="419">
        <v>0</v>
      </c>
      <c r="DN178" s="417">
        <v>3.3142531600243998</v>
      </c>
      <c r="DO178" s="419">
        <v>1.50925944239487</v>
      </c>
      <c r="DP178" s="419">
        <v>1.8152889047896501E-2</v>
      </c>
      <c r="DQ178" s="417">
        <v>5.2998699955126503</v>
      </c>
      <c r="DR178" s="419">
        <v>1.5524776693049001</v>
      </c>
      <c r="DS178" s="419">
        <v>0</v>
      </c>
      <c r="DT178" s="417">
        <v>0.621276808112041</v>
      </c>
      <c r="DU178" s="419">
        <v>0.48450232436528501</v>
      </c>
      <c r="DV178" s="419">
        <v>1.13239838738556E-2</v>
      </c>
      <c r="DW178" s="417">
        <v>2.3088538574623101</v>
      </c>
      <c r="DX178" s="419">
        <v>1.4597637624520901</v>
      </c>
      <c r="DY178" s="419">
        <v>6.7034206408233293E-2</v>
      </c>
      <c r="DZ178" s="417">
        <v>0.206354910978233</v>
      </c>
      <c r="EA178" s="419">
        <v>0.92284721687649196</v>
      </c>
      <c r="EB178" s="419">
        <v>0</v>
      </c>
      <c r="EC178" s="417">
        <v>2.80741937355962</v>
      </c>
      <c r="ED178" s="419">
        <v>1.79841403955491</v>
      </c>
      <c r="EE178" s="419">
        <v>3.3124882540062101E-2</v>
      </c>
      <c r="EF178" s="417">
        <v>0.10655272302039601</v>
      </c>
      <c r="EG178" s="419">
        <v>0.47651826372262301</v>
      </c>
      <c r="EH178" s="419">
        <v>0</v>
      </c>
      <c r="EI178" s="422">
        <v>1.2643173864522799E-2</v>
      </c>
      <c r="EJ178" s="419">
        <v>4.4826125572978699E-5</v>
      </c>
      <c r="EK178" s="419">
        <v>1.2643173864522799E-2</v>
      </c>
      <c r="EL178" s="417">
        <v>0.13192053851007801</v>
      </c>
      <c r="EM178" s="419">
        <v>0.61259266490514397</v>
      </c>
      <c r="EN178" s="419">
        <v>8.0171590998353207E-2</v>
      </c>
      <c r="EO178" s="420">
        <v>1.32802660983504E-2</v>
      </c>
      <c r="EP178" s="419">
        <v>0</v>
      </c>
      <c r="EQ178" s="419">
        <v>1.32802660983504E-2</v>
      </c>
      <c r="ER178" s="420">
        <v>5.8366104239474297E-2</v>
      </c>
      <c r="ES178" s="419">
        <v>0.23655038016695101</v>
      </c>
      <c r="ET178" s="419">
        <v>5.8366104239474297E-2</v>
      </c>
      <c r="EU178" s="420">
        <v>0</v>
      </c>
      <c r="EV178" s="419">
        <v>5.2524669568876398E-5</v>
      </c>
      <c r="EW178" s="419">
        <v>0</v>
      </c>
      <c r="EX178" s="420">
        <v>0</v>
      </c>
      <c r="EY178" s="419">
        <v>0</v>
      </c>
      <c r="EZ178" s="419">
        <v>0</v>
      </c>
      <c r="FA178" s="420">
        <v>2.2282996310313399E-2</v>
      </c>
      <c r="FB178" s="419">
        <v>5.7272271973878799E-5</v>
      </c>
      <c r="FC178" s="419">
        <v>2.2282996310313399E-2</v>
      </c>
      <c r="FD178" s="420">
        <v>6.6461462162827098E-2</v>
      </c>
      <c r="FE178" s="419">
        <v>4.7554954636462799E-4</v>
      </c>
      <c r="FF178" s="419">
        <v>6.6461462162827098E-2</v>
      </c>
      <c r="FG178" s="417">
        <v>1.55257030135978</v>
      </c>
      <c r="FH178" s="419">
        <v>1.3902501326452199</v>
      </c>
      <c r="FI178" s="419">
        <v>4.3995925197759501E-2</v>
      </c>
      <c r="FJ178" s="420">
        <v>4.7247788974206797E-2</v>
      </c>
      <c r="FK178" s="419">
        <v>0.14061041410515501</v>
      </c>
      <c r="FL178" s="419">
        <v>4.7247788974206797E-2</v>
      </c>
      <c r="FM178" s="420">
        <v>0</v>
      </c>
      <c r="FN178" s="419">
        <v>7.2518914082239994E-5</v>
      </c>
      <c r="FO178" s="419">
        <v>0</v>
      </c>
      <c r="FP178" s="420">
        <v>4.2931160174197298E-2</v>
      </c>
      <c r="FQ178" s="419">
        <v>7.0859335546265693E-5</v>
      </c>
      <c r="FR178" s="419">
        <v>4.2931160174197298E-2</v>
      </c>
    </row>
    <row r="179" spans="2:174">
      <c r="B179" s="73" t="s">
        <v>17</v>
      </c>
      <c r="C179" s="73" t="s">
        <v>51</v>
      </c>
      <c r="D179" s="143" t="s">
        <v>413</v>
      </c>
      <c r="E179" s="143">
        <v>50.4</v>
      </c>
      <c r="F179" s="73">
        <v>11.3</v>
      </c>
      <c r="G179" s="397" t="s">
        <v>322</v>
      </c>
      <c r="H179" s="73" t="s">
        <v>13</v>
      </c>
      <c r="I179" s="416" t="s">
        <v>1204</v>
      </c>
      <c r="J179" s="416">
        <v>7</v>
      </c>
      <c r="K179" s="416" t="s">
        <v>1159</v>
      </c>
      <c r="L179" s="416" t="s">
        <v>1161</v>
      </c>
      <c r="M179" s="421" t="s">
        <v>32</v>
      </c>
      <c r="N179" s="73">
        <v>23.99</v>
      </c>
      <c r="P179" s="417">
        <v>10.913220232866999</v>
      </c>
      <c r="Q179" s="418">
        <v>18.422315744669302</v>
      </c>
      <c r="R179" s="418">
        <v>0.52080344862532402</v>
      </c>
      <c r="S179" s="417">
        <v>14.7776550711481</v>
      </c>
      <c r="T179" s="418">
        <v>21.549807037656201</v>
      </c>
      <c r="U179" s="418">
        <v>8.3881702841174395</v>
      </c>
      <c r="V179" s="417">
        <v>43224.842542498402</v>
      </c>
      <c r="W179" s="418">
        <v>19194.086413668101</v>
      </c>
      <c r="X179" s="418">
        <v>3.2064533935361998</v>
      </c>
      <c r="Y179" s="417">
        <v>2870.1593458962502</v>
      </c>
      <c r="Z179" s="418">
        <v>5016.7893405181703</v>
      </c>
      <c r="AA179" s="418">
        <v>8.5368284325980497</v>
      </c>
      <c r="AB179" s="417">
        <v>155544.66235262199</v>
      </c>
      <c r="AC179" s="419">
        <v>19953.536374419698</v>
      </c>
      <c r="AD179" s="419">
        <v>10.0699218626093</v>
      </c>
      <c r="AE179" s="417">
        <v>246671.011874994</v>
      </c>
      <c r="AF179" s="419">
        <v>25449.2958441622</v>
      </c>
      <c r="AG179" s="419">
        <v>1600.55499749927</v>
      </c>
      <c r="AH179" s="417">
        <v>47.865849917845701</v>
      </c>
      <c r="AI179" s="419">
        <v>47.939467915357</v>
      </c>
      <c r="AJ179" s="419">
        <v>26.500834015433401</v>
      </c>
      <c r="AK179" s="417">
        <v>793.55865708067597</v>
      </c>
      <c r="AL179" s="419">
        <v>604.80484056770501</v>
      </c>
      <c r="AM179" s="419">
        <v>307.143433638548</v>
      </c>
      <c r="AN179" s="420">
        <v>551.23564541616099</v>
      </c>
      <c r="AO179" s="419">
        <v>766.40567753266498</v>
      </c>
      <c r="AP179" s="419">
        <v>551.23564541616099</v>
      </c>
      <c r="AQ179" s="417">
        <v>860.89310566275606</v>
      </c>
      <c r="AR179" s="419">
        <v>722.57671615865797</v>
      </c>
      <c r="AS179" s="419">
        <v>6.1050670788978696</v>
      </c>
      <c r="AT179" s="417">
        <v>73550.957027905795</v>
      </c>
      <c r="AU179" s="419">
        <v>14692.2813400578</v>
      </c>
      <c r="AV179" s="419">
        <v>461.70041129353501</v>
      </c>
      <c r="AW179" s="417">
        <v>2.2101432170119701</v>
      </c>
      <c r="AX179" s="419">
        <v>2.4270078135081099</v>
      </c>
      <c r="AY179" s="419">
        <v>1.88901621025236</v>
      </c>
      <c r="AZ179" s="417">
        <v>418.683125090874</v>
      </c>
      <c r="BA179" s="419">
        <v>554.23622036111306</v>
      </c>
      <c r="BB179" s="419">
        <v>7.8330257605593596</v>
      </c>
      <c r="BC179" s="420">
        <v>2.1122937866142499</v>
      </c>
      <c r="BD179" s="419">
        <v>4.2796710327755001</v>
      </c>
      <c r="BE179" s="419">
        <v>2.1122937866142499</v>
      </c>
      <c r="BF179" s="420">
        <v>56.801911289046302</v>
      </c>
      <c r="BG179" s="419">
        <v>55.844589070788501</v>
      </c>
      <c r="BH179" s="419">
        <v>56.801911289046302</v>
      </c>
      <c r="BI179" s="417">
        <v>230.73531084540201</v>
      </c>
      <c r="BJ179" s="419">
        <v>358.211990267852</v>
      </c>
      <c r="BK179" s="419">
        <v>1.8068203470127699</v>
      </c>
      <c r="BL179" s="417">
        <v>6401.0803981950803</v>
      </c>
      <c r="BM179" s="419">
        <v>9773.1667160262405</v>
      </c>
      <c r="BN179" s="419">
        <v>10.4203572693332</v>
      </c>
      <c r="BO179" s="417">
        <v>6294.4784709532196</v>
      </c>
      <c r="BP179" s="419">
        <v>8866.1272062297594</v>
      </c>
      <c r="BQ179" s="419">
        <v>20.3760702203551</v>
      </c>
      <c r="BR179" s="417">
        <v>0.87765639721699695</v>
      </c>
      <c r="BS179" s="419">
        <v>2.2990806678712801</v>
      </c>
      <c r="BT179" s="419">
        <v>7.9832908064155106E-2</v>
      </c>
      <c r="BU179" s="420">
        <v>7.6582984069188704</v>
      </c>
      <c r="BV179" s="419">
        <v>10.9135949745323</v>
      </c>
      <c r="BW179" s="419">
        <v>7.6582984069188704</v>
      </c>
      <c r="BX179" s="417">
        <v>1.33982194442984</v>
      </c>
      <c r="BY179" s="419">
        <v>2.17266182321511</v>
      </c>
      <c r="BZ179" s="419">
        <v>0.66374439464824597</v>
      </c>
      <c r="CA179" s="417">
        <v>5.5813619561717802</v>
      </c>
      <c r="CB179" s="419">
        <v>12.3580720209878</v>
      </c>
      <c r="CC179" s="419">
        <v>2.0039763751033401</v>
      </c>
      <c r="CD179" s="417">
        <v>65.653059622837901</v>
      </c>
      <c r="CE179" s="419">
        <v>18.630523528877301</v>
      </c>
      <c r="CF179" s="419">
        <v>0.19663356556364101</v>
      </c>
      <c r="CG179" s="420">
        <v>1.63118992116924</v>
      </c>
      <c r="CH179" s="419">
        <v>2.2524046017166102</v>
      </c>
      <c r="CI179" s="419">
        <v>1.63118992116924</v>
      </c>
      <c r="CJ179" s="420">
        <v>1.2228361793759699</v>
      </c>
      <c r="CK179" s="419">
        <v>1.6627281020778599</v>
      </c>
      <c r="CL179" s="419">
        <v>1.2228361793759699</v>
      </c>
      <c r="CM179" s="417">
        <v>0.205714030981517</v>
      </c>
      <c r="CN179" s="419">
        <v>0.59776091076621796</v>
      </c>
      <c r="CO179" s="419">
        <v>0.152817334488177</v>
      </c>
      <c r="CP179" s="417">
        <v>1426.1148230336</v>
      </c>
      <c r="CQ179" s="419">
        <v>351.08398153798697</v>
      </c>
      <c r="CR179" s="419">
        <v>0.22558569076017601</v>
      </c>
      <c r="CS179" s="417">
        <v>0.26083885573728499</v>
      </c>
      <c r="CT179" s="419">
        <v>0.32905526809336699</v>
      </c>
      <c r="CU179" s="419">
        <v>6.25227104583716E-2</v>
      </c>
      <c r="CV179" s="417">
        <v>0.205170554124565</v>
      </c>
      <c r="CW179" s="419">
        <v>0.46849727187971002</v>
      </c>
      <c r="CX179" s="419">
        <v>7.2246083695009997E-2</v>
      </c>
      <c r="CY179" s="417">
        <v>6.3215872400569403E-2</v>
      </c>
      <c r="CZ179" s="419">
        <v>0.234763604017899</v>
      </c>
      <c r="DA179" s="419">
        <v>2.66474951752836E-2</v>
      </c>
      <c r="DB179" s="420">
        <v>0.185384899553522</v>
      </c>
      <c r="DC179" s="419">
        <v>0.28160751758298702</v>
      </c>
      <c r="DD179" s="419">
        <v>0.185384899553522</v>
      </c>
      <c r="DE179" s="420">
        <v>0.106539597213965</v>
      </c>
      <c r="DF179" s="419">
        <v>0.45183486057191502</v>
      </c>
      <c r="DG179" s="419">
        <v>0.106539597213965</v>
      </c>
      <c r="DH179" s="420">
        <v>0.10484947172742901</v>
      </c>
      <c r="DI179" s="419">
        <v>0.136185829944514</v>
      </c>
      <c r="DJ179" s="419">
        <v>0.10484947172742901</v>
      </c>
      <c r="DK179" s="417">
        <v>572.75129356032596</v>
      </c>
      <c r="DL179" s="419">
        <v>145.142994944088</v>
      </c>
      <c r="DM179" s="419">
        <v>0</v>
      </c>
      <c r="DN179" s="417">
        <v>3.4698188740312399</v>
      </c>
      <c r="DO179" s="419">
        <v>1.44561356890092</v>
      </c>
      <c r="DP179" s="419">
        <v>1.8152889047896501E-2</v>
      </c>
      <c r="DQ179" s="417">
        <v>5.8699038992217503</v>
      </c>
      <c r="DR179" s="419">
        <v>2.2467875878969799</v>
      </c>
      <c r="DS179" s="419">
        <v>0</v>
      </c>
      <c r="DT179" s="417">
        <v>0.61857599692658805</v>
      </c>
      <c r="DU179" s="419">
        <v>0.49609861210498302</v>
      </c>
      <c r="DV179" s="419">
        <v>1.13239838738556E-2</v>
      </c>
      <c r="DW179" s="417">
        <v>2.1194086653820601</v>
      </c>
      <c r="DX179" s="419">
        <v>1.61192243994263</v>
      </c>
      <c r="DY179" s="419">
        <v>6.7034206408233293E-2</v>
      </c>
      <c r="DZ179" s="417">
        <v>0.27284261727851999</v>
      </c>
      <c r="EA179" s="419">
        <v>0.64224579295311501</v>
      </c>
      <c r="EB179" s="419">
        <v>0</v>
      </c>
      <c r="EC179" s="417">
        <v>2.6856592539962199</v>
      </c>
      <c r="ED179" s="419">
        <v>1.5104191303408501</v>
      </c>
      <c r="EE179" s="419">
        <v>3.3124882540062101E-2</v>
      </c>
      <c r="EF179" s="417">
        <v>0.17987751030358301</v>
      </c>
      <c r="EG179" s="419">
        <v>0.59533156951878097</v>
      </c>
      <c r="EH179" s="419">
        <v>0</v>
      </c>
      <c r="EI179" s="422">
        <v>1.2643173864522799E-2</v>
      </c>
      <c r="EJ179" s="419">
        <v>6.0886176797329897E-2</v>
      </c>
      <c r="EK179" s="419">
        <v>1.2643173864522799E-2</v>
      </c>
      <c r="EL179" s="417">
        <v>4.2859800440291702E-2</v>
      </c>
      <c r="EM179" s="419">
        <v>0.22154406706077501</v>
      </c>
      <c r="EN179" s="419">
        <v>8.0171590998353207E-2</v>
      </c>
      <c r="EO179" s="420">
        <v>1.32802660983504E-2</v>
      </c>
      <c r="EP179" s="419">
        <v>5.5751434259402301E-2</v>
      </c>
      <c r="EQ179" s="419">
        <v>1.32802660983504E-2</v>
      </c>
      <c r="ER179" s="420">
        <v>5.8366104239474297E-2</v>
      </c>
      <c r="ES179" s="419">
        <v>7.8501841818615905E-4</v>
      </c>
      <c r="ET179" s="419">
        <v>5.8366104239474297E-2</v>
      </c>
      <c r="EU179" s="420">
        <v>0</v>
      </c>
      <c r="EV179" s="419">
        <v>2.73877488683E-4</v>
      </c>
      <c r="EW179" s="419">
        <v>0</v>
      </c>
      <c r="EX179" s="420">
        <v>0</v>
      </c>
      <c r="EY179" s="419">
        <v>9.8587541319742303E-2</v>
      </c>
      <c r="EZ179" s="419">
        <v>0</v>
      </c>
      <c r="FA179" s="420">
        <v>0.02</v>
      </c>
      <c r="FB179" s="419">
        <v>2.9887631565864799E-4</v>
      </c>
      <c r="FC179" s="419">
        <v>2.2282996310313399E-2</v>
      </c>
      <c r="FD179" s="420">
        <v>6.6461462162827098E-2</v>
      </c>
      <c r="FE179" s="419">
        <v>2.4821984687271102E-3</v>
      </c>
      <c r="FF179" s="419">
        <v>6.6461462162827098E-2</v>
      </c>
      <c r="FG179" s="417">
        <v>1.1712251245221801</v>
      </c>
      <c r="FH179" s="419">
        <v>1.1871112960501999</v>
      </c>
      <c r="FI179" s="419">
        <v>4.3995925197759501E-2</v>
      </c>
      <c r="FJ179" s="420">
        <v>4.7247788974206797E-2</v>
      </c>
      <c r="FK179" s="419">
        <v>7.9010948969194597E-2</v>
      </c>
      <c r="FL179" s="419">
        <v>4.7247788974206797E-2</v>
      </c>
      <c r="FM179" s="420">
        <v>0</v>
      </c>
      <c r="FN179" s="419">
        <v>3.7592184963919801E-4</v>
      </c>
      <c r="FO179" s="419">
        <v>0</v>
      </c>
      <c r="FP179" s="420">
        <v>4.2931160174197298E-2</v>
      </c>
      <c r="FQ179" s="419">
        <v>3.6947711082292999E-4</v>
      </c>
      <c r="FR179" s="419">
        <v>4.2931160174197298E-2</v>
      </c>
    </row>
    <row r="180" spans="2:174">
      <c r="B180" s="73" t="s">
        <v>17</v>
      </c>
      <c r="C180" s="73" t="s">
        <v>51</v>
      </c>
      <c r="D180" s="143" t="s">
        <v>413</v>
      </c>
      <c r="E180" s="143">
        <v>50.4</v>
      </c>
      <c r="F180" s="73">
        <v>11.3</v>
      </c>
      <c r="G180" s="397" t="s">
        <v>322</v>
      </c>
      <c r="H180" s="73" t="s">
        <v>13</v>
      </c>
      <c r="I180" s="416" t="s">
        <v>1204</v>
      </c>
      <c r="J180" s="416">
        <v>7</v>
      </c>
      <c r="K180" s="416" t="s">
        <v>1159</v>
      </c>
      <c r="L180" s="416" t="s">
        <v>1161</v>
      </c>
      <c r="M180" s="421" t="s">
        <v>32</v>
      </c>
      <c r="N180" s="73">
        <v>23.99</v>
      </c>
      <c r="P180" s="417">
        <v>8.1895594239326694</v>
      </c>
      <c r="Q180" s="418">
        <v>14.7080244286234</v>
      </c>
      <c r="R180" s="418">
        <v>0.52080344862532402</v>
      </c>
      <c r="S180" s="417">
        <v>16.950800233885499</v>
      </c>
      <c r="T180" s="418">
        <v>22.693144890575201</v>
      </c>
      <c r="U180" s="418">
        <v>8.3881702841174395</v>
      </c>
      <c r="V180" s="417">
        <v>41549.678782339797</v>
      </c>
      <c r="W180" s="418">
        <v>9197.4660719869298</v>
      </c>
      <c r="X180" s="418">
        <v>3.2064533935361998</v>
      </c>
      <c r="Y180" s="417">
        <v>2888.0191723674502</v>
      </c>
      <c r="Z180" s="418">
        <v>6009.5598244002704</v>
      </c>
      <c r="AA180" s="418">
        <v>8.5368284325980497</v>
      </c>
      <c r="AB180" s="417">
        <v>155384.04893856001</v>
      </c>
      <c r="AC180" s="419">
        <v>21043.336300475199</v>
      </c>
      <c r="AD180" s="419">
        <v>10.0699218626093</v>
      </c>
      <c r="AE180" s="417">
        <v>250450.53502288999</v>
      </c>
      <c r="AF180" s="419">
        <v>24495.915589104199</v>
      </c>
      <c r="AG180" s="419">
        <v>1600.55499749927</v>
      </c>
      <c r="AH180" s="417">
        <v>52.961989085461603</v>
      </c>
      <c r="AI180" s="419">
        <v>65.460187253250794</v>
      </c>
      <c r="AJ180" s="419">
        <v>26.500834015433401</v>
      </c>
      <c r="AK180" s="417">
        <v>797.01712299536905</v>
      </c>
      <c r="AL180" s="419">
        <v>517.16238818191096</v>
      </c>
      <c r="AM180" s="419">
        <v>307.143433638548</v>
      </c>
      <c r="AN180" s="420">
        <v>551.23564541616099</v>
      </c>
      <c r="AO180" s="419">
        <v>741.17221227486198</v>
      </c>
      <c r="AP180" s="419">
        <v>551.23564541616099</v>
      </c>
      <c r="AQ180" s="417">
        <v>1481.4025923193601</v>
      </c>
      <c r="AR180" s="419">
        <v>1798.1736148698101</v>
      </c>
      <c r="AS180" s="419">
        <v>6.1050670788978696</v>
      </c>
      <c r="AT180" s="417">
        <v>72494.138838409301</v>
      </c>
      <c r="AU180" s="419">
        <v>15757.838361205801</v>
      </c>
      <c r="AV180" s="419">
        <v>461.70041129353501</v>
      </c>
      <c r="AW180" s="417">
        <v>2.3508134095631399</v>
      </c>
      <c r="AX180" s="419">
        <v>2.7020720608940998</v>
      </c>
      <c r="AY180" s="419">
        <v>1.88901621025236</v>
      </c>
      <c r="AZ180" s="417">
        <v>453.11777404431302</v>
      </c>
      <c r="BA180" s="419">
        <v>605.94698971974606</v>
      </c>
      <c r="BB180" s="419">
        <v>7.8330257605593596</v>
      </c>
      <c r="BC180" s="420">
        <v>2.1122937866142499</v>
      </c>
      <c r="BD180" s="419">
        <v>3.3415651871006902</v>
      </c>
      <c r="BE180" s="419">
        <v>2.1122937866142499</v>
      </c>
      <c r="BF180" s="420">
        <v>56.801911289046302</v>
      </c>
      <c r="BG180" s="419">
        <v>67.602641847664401</v>
      </c>
      <c r="BH180" s="419">
        <v>56.801911289046302</v>
      </c>
      <c r="BI180" s="417">
        <v>146.91257121124499</v>
      </c>
      <c r="BJ180" s="419">
        <v>230.388914314088</v>
      </c>
      <c r="BK180" s="419">
        <v>1.8068203470127699</v>
      </c>
      <c r="BL180" s="417">
        <v>4448.82467112429</v>
      </c>
      <c r="BM180" s="419">
        <v>6982.4045793957603</v>
      </c>
      <c r="BN180" s="419">
        <v>10.4203572693332</v>
      </c>
      <c r="BO180" s="417">
        <v>4412.5586391097004</v>
      </c>
      <c r="BP180" s="419">
        <v>6746.59003249734</v>
      </c>
      <c r="BQ180" s="419">
        <v>20.3760702203551</v>
      </c>
      <c r="BR180" s="417">
        <v>1.06684325563835</v>
      </c>
      <c r="BS180" s="419">
        <v>2.1472008030789298</v>
      </c>
      <c r="BT180" s="419">
        <v>7.9832908064155106E-2</v>
      </c>
      <c r="BU180" s="420">
        <v>7.6582984069188704</v>
      </c>
      <c r="BV180" s="419">
        <v>8.7983646766832706</v>
      </c>
      <c r="BW180" s="419">
        <v>7.6582984069188704</v>
      </c>
      <c r="BX180" s="417">
        <v>1.24416709550297</v>
      </c>
      <c r="BY180" s="419">
        <v>2.5762044495235701</v>
      </c>
      <c r="BZ180" s="419">
        <v>0.66374439464824597</v>
      </c>
      <c r="CA180" s="417">
        <v>4.5530256037132597</v>
      </c>
      <c r="CB180" s="419">
        <v>6.1034703770485699</v>
      </c>
      <c r="CC180" s="419">
        <v>2.0039763751033401</v>
      </c>
      <c r="CD180" s="417">
        <v>62.401694084607598</v>
      </c>
      <c r="CE180" s="419">
        <v>16.795958205598101</v>
      </c>
      <c r="CF180" s="419">
        <v>0.19663356556364101</v>
      </c>
      <c r="CG180" s="420">
        <v>1.63118992116924</v>
      </c>
      <c r="CH180" s="419">
        <v>1.98653442969761</v>
      </c>
      <c r="CI180" s="419">
        <v>1.63118992116924</v>
      </c>
      <c r="CJ180" s="420">
        <v>1.2228361793759699</v>
      </c>
      <c r="CK180" s="419">
        <v>1.48730775209504</v>
      </c>
      <c r="CL180" s="419">
        <v>1.2228361793759699</v>
      </c>
      <c r="CM180" s="417">
        <v>0.636118871056643</v>
      </c>
      <c r="CN180" s="419">
        <v>1.39188672593929</v>
      </c>
      <c r="CO180" s="419">
        <v>0.152817334488177</v>
      </c>
      <c r="CP180" s="417">
        <v>1423.9238460414199</v>
      </c>
      <c r="CQ180" s="419">
        <v>348.71249419837102</v>
      </c>
      <c r="CR180" s="419">
        <v>0.22558569076017601</v>
      </c>
      <c r="CS180" s="417">
        <v>0.25229713254064201</v>
      </c>
      <c r="CT180" s="419">
        <v>0.32648965251435702</v>
      </c>
      <c r="CU180" s="419">
        <v>6.25227104583716E-2</v>
      </c>
      <c r="CV180" s="417">
        <v>0.26108960518000901</v>
      </c>
      <c r="CW180" s="419">
        <v>0.61046356116368905</v>
      </c>
      <c r="CX180" s="419">
        <v>7.2246083695009997E-2</v>
      </c>
      <c r="CY180" s="417">
        <v>6.22219003016804E-2</v>
      </c>
      <c r="CZ180" s="419">
        <v>0.17145796854745199</v>
      </c>
      <c r="DA180" s="419">
        <v>2.66474951752836E-2</v>
      </c>
      <c r="DB180" s="420">
        <v>0.185384899553522</v>
      </c>
      <c r="DC180" s="419">
        <v>0.27046631036879898</v>
      </c>
      <c r="DD180" s="419">
        <v>0.185384899553522</v>
      </c>
      <c r="DE180" s="417">
        <v>0.16513998401326799</v>
      </c>
      <c r="DF180" s="419">
        <v>0.48561362852858903</v>
      </c>
      <c r="DG180" s="419">
        <v>0.106539597213965</v>
      </c>
      <c r="DH180" s="420">
        <v>0.10484947172742901</v>
      </c>
      <c r="DI180" s="419">
        <v>0.17285621758661501</v>
      </c>
      <c r="DJ180" s="419">
        <v>0.10484947172742901</v>
      </c>
      <c r="DK180" s="417">
        <v>553.77664285295498</v>
      </c>
      <c r="DL180" s="419">
        <v>158.26137326021899</v>
      </c>
      <c r="DM180" s="419">
        <v>0</v>
      </c>
      <c r="DN180" s="417">
        <v>3.5189439927524502</v>
      </c>
      <c r="DO180" s="419">
        <v>1.2535320498771301</v>
      </c>
      <c r="DP180" s="419">
        <v>1.8152889047896501E-2</v>
      </c>
      <c r="DQ180" s="417">
        <v>5.8725862203090902</v>
      </c>
      <c r="DR180" s="419">
        <v>2.0166558841281002</v>
      </c>
      <c r="DS180" s="419">
        <v>0</v>
      </c>
      <c r="DT180" s="417">
        <v>0.60948684091491701</v>
      </c>
      <c r="DU180" s="419">
        <v>0.37375673805036602</v>
      </c>
      <c r="DV180" s="419">
        <v>1.13239838738556E-2</v>
      </c>
      <c r="DW180" s="417">
        <v>2.2261258570385101</v>
      </c>
      <c r="DX180" s="419">
        <v>1.68198198359118</v>
      </c>
      <c r="DY180" s="419">
        <v>6.7034206408233293E-2</v>
      </c>
      <c r="DZ180" s="417">
        <v>0.22981523043013399</v>
      </c>
      <c r="EA180" s="419">
        <v>0.65322135893409095</v>
      </c>
      <c r="EB180" s="419">
        <v>0</v>
      </c>
      <c r="EC180" s="417">
        <v>2.7368843611907701</v>
      </c>
      <c r="ED180" s="419">
        <v>1.4457626281367799</v>
      </c>
      <c r="EE180" s="419">
        <v>3.3124882540062101E-2</v>
      </c>
      <c r="EF180" s="417">
        <v>0.20201764525454499</v>
      </c>
      <c r="EG180" s="419">
        <v>0.56225665834071903</v>
      </c>
      <c r="EH180" s="419">
        <v>0</v>
      </c>
      <c r="EI180" s="422">
        <v>1.2643173864522799E-2</v>
      </c>
      <c r="EJ180" s="419">
        <v>5.6798504699549598E-2</v>
      </c>
      <c r="EK180" s="419">
        <v>1.2643173864522799E-2</v>
      </c>
      <c r="EL180" s="417">
        <v>4.3906002307762301E-2</v>
      </c>
      <c r="EM180" s="419">
        <v>0.21606750591732399</v>
      </c>
      <c r="EN180" s="419">
        <v>8.0171590998353207E-2</v>
      </c>
      <c r="EO180" s="420">
        <v>1.32802660983504E-2</v>
      </c>
      <c r="EP180" s="419">
        <v>6.0063818759667598E-2</v>
      </c>
      <c r="EQ180" s="419">
        <v>1.32802660983504E-2</v>
      </c>
      <c r="ER180" s="420">
        <v>5.8366104239474297E-2</v>
      </c>
      <c r="ES180" s="419">
        <v>5.6487223802571004E-4</v>
      </c>
      <c r="ET180" s="419">
        <v>5.8366104239474297E-2</v>
      </c>
      <c r="EU180" s="420">
        <v>0</v>
      </c>
      <c r="EV180" s="419">
        <v>2.0913654788627301E-4</v>
      </c>
      <c r="EW180" s="419">
        <v>0</v>
      </c>
      <c r="EX180" s="420">
        <v>0</v>
      </c>
      <c r="EY180" s="419">
        <v>0</v>
      </c>
      <c r="EZ180" s="419">
        <v>0</v>
      </c>
      <c r="FA180" s="420">
        <v>0.02</v>
      </c>
      <c r="FB180" s="419">
        <v>2.28611119712674E-4</v>
      </c>
      <c r="FC180" s="419">
        <v>2.2282996310313399E-2</v>
      </c>
      <c r="FD180" s="420">
        <v>6.6461462162827098E-2</v>
      </c>
      <c r="FE180" s="419">
        <v>1.8945206856105399E-3</v>
      </c>
      <c r="FF180" s="419">
        <v>6.6461462162827098E-2</v>
      </c>
      <c r="FG180" s="417">
        <v>1.10097756660984</v>
      </c>
      <c r="FH180" s="419">
        <v>1.1438141910201101</v>
      </c>
      <c r="FI180" s="419">
        <v>4.3995925197759501E-2</v>
      </c>
      <c r="FJ180" s="420">
        <v>4.7247788974206797E-2</v>
      </c>
      <c r="FK180" s="419">
        <v>8.86354173509976E-2</v>
      </c>
      <c r="FL180" s="419">
        <v>4.7247788974206797E-2</v>
      </c>
      <c r="FM180" s="420">
        <v>0</v>
      </c>
      <c r="FN180" s="419">
        <v>2.9411969959868901E-4</v>
      </c>
      <c r="FO180" s="419">
        <v>0</v>
      </c>
      <c r="FP180" s="420">
        <v>4.2931160174197298E-2</v>
      </c>
      <c r="FQ180" s="419">
        <v>2.8350437775328602E-4</v>
      </c>
      <c r="FR180" s="419">
        <v>4.2931160174197298E-2</v>
      </c>
    </row>
    <row r="181" spans="2:174">
      <c r="B181" s="73" t="s">
        <v>17</v>
      </c>
      <c r="C181" s="73" t="s">
        <v>51</v>
      </c>
      <c r="D181" s="143" t="s">
        <v>413</v>
      </c>
      <c r="E181" s="143">
        <v>50.4</v>
      </c>
      <c r="F181" s="73">
        <v>11.3</v>
      </c>
      <c r="G181" s="397" t="s">
        <v>322</v>
      </c>
      <c r="H181" s="73" t="s">
        <v>13</v>
      </c>
      <c r="I181" s="416" t="s">
        <v>1204</v>
      </c>
      <c r="J181" s="416">
        <v>7</v>
      </c>
      <c r="K181" s="416" t="s">
        <v>1159</v>
      </c>
      <c r="L181" s="416" t="s">
        <v>1161</v>
      </c>
      <c r="M181" s="421" t="s">
        <v>32</v>
      </c>
      <c r="N181" s="73">
        <v>23.99</v>
      </c>
      <c r="P181" s="417">
        <v>3.1301133230173299</v>
      </c>
      <c r="Q181" s="418">
        <v>6.5553185017118798</v>
      </c>
      <c r="R181" s="418">
        <v>0.52080344862532402</v>
      </c>
      <c r="S181" s="417">
        <v>15.6081380615627</v>
      </c>
      <c r="T181" s="418">
        <v>17.894141879004501</v>
      </c>
      <c r="U181" s="418">
        <v>8.3881702841174395</v>
      </c>
      <c r="V181" s="417">
        <v>41763.292389564303</v>
      </c>
      <c r="W181" s="418">
        <v>7983.5574898979703</v>
      </c>
      <c r="X181" s="418">
        <v>3.2064533935361998</v>
      </c>
      <c r="Y181" s="417">
        <v>968.67797735075897</v>
      </c>
      <c r="Z181" s="418">
        <v>1972.48230616419</v>
      </c>
      <c r="AA181" s="418">
        <v>8.5368284325980497</v>
      </c>
      <c r="AB181" s="417">
        <v>159572.02027443101</v>
      </c>
      <c r="AC181" s="419">
        <v>16900.5060139624</v>
      </c>
      <c r="AD181" s="419">
        <v>10.0699218626093</v>
      </c>
      <c r="AE181" s="417">
        <v>245630.34530311899</v>
      </c>
      <c r="AF181" s="419">
        <v>12729.117204001999</v>
      </c>
      <c r="AG181" s="419">
        <v>1600.55499749927</v>
      </c>
      <c r="AH181" s="417">
        <v>35.093951822579001</v>
      </c>
      <c r="AI181" s="419">
        <v>40.169257084446599</v>
      </c>
      <c r="AJ181" s="419">
        <v>26.500834015433401</v>
      </c>
      <c r="AK181" s="417">
        <v>827.54460195031197</v>
      </c>
      <c r="AL181" s="419">
        <v>431.68341040646499</v>
      </c>
      <c r="AM181" s="419">
        <v>307.143433638548</v>
      </c>
      <c r="AN181" s="420">
        <v>551.23564541616099</v>
      </c>
      <c r="AO181" s="419">
        <v>673.93963571899496</v>
      </c>
      <c r="AP181" s="419">
        <v>551.23564541616099</v>
      </c>
      <c r="AQ181" s="417">
        <v>1053.39452902172</v>
      </c>
      <c r="AR181" s="419">
        <v>971.25805646407298</v>
      </c>
      <c r="AS181" s="419">
        <v>6.1050670788978696</v>
      </c>
      <c r="AT181" s="417">
        <v>75176.911954987605</v>
      </c>
      <c r="AU181" s="419">
        <v>17659.380571707301</v>
      </c>
      <c r="AV181" s="419">
        <v>461.70041129353501</v>
      </c>
      <c r="AW181" s="417">
        <v>2.4305478296471699</v>
      </c>
      <c r="AX181" s="419">
        <v>3.4267721096225099</v>
      </c>
      <c r="AY181" s="419">
        <v>1.88901621025236</v>
      </c>
      <c r="AZ181" s="417">
        <v>386.36274272033103</v>
      </c>
      <c r="BA181" s="419">
        <v>483.32820080825701</v>
      </c>
      <c r="BB181" s="419">
        <v>7.8330257605593596</v>
      </c>
      <c r="BC181" s="420">
        <v>2.1122937866142499</v>
      </c>
      <c r="BD181" s="419">
        <v>3.1571165015165499</v>
      </c>
      <c r="BE181" s="419">
        <v>2.1122937866142499</v>
      </c>
      <c r="BF181" s="420">
        <v>56.801911289046302</v>
      </c>
      <c r="BG181" s="419">
        <v>70.009748227985398</v>
      </c>
      <c r="BH181" s="419">
        <v>56.801911289046302</v>
      </c>
      <c r="BI181" s="417">
        <v>67.907686689453598</v>
      </c>
      <c r="BJ181" s="419">
        <v>73.855209421330699</v>
      </c>
      <c r="BK181" s="419">
        <v>1.8068203470127699</v>
      </c>
      <c r="BL181" s="417">
        <v>3245.3264564830902</v>
      </c>
      <c r="BM181" s="419">
        <v>4817.4577168068699</v>
      </c>
      <c r="BN181" s="419">
        <v>10.4203572693332</v>
      </c>
      <c r="BO181" s="417">
        <v>3195.7722461117301</v>
      </c>
      <c r="BP181" s="419">
        <v>3417.2352363725399</v>
      </c>
      <c r="BQ181" s="419">
        <v>20.3760702203551</v>
      </c>
      <c r="BR181" s="417">
        <v>0.40105062637093802</v>
      </c>
      <c r="BS181" s="419">
        <v>0.71638309109188703</v>
      </c>
      <c r="BT181" s="419">
        <v>7.9832908064155106E-2</v>
      </c>
      <c r="BU181" s="420">
        <v>7.6582984069188704</v>
      </c>
      <c r="BV181" s="419">
        <v>9.9481258479071002</v>
      </c>
      <c r="BW181" s="419">
        <v>7.6582984069188704</v>
      </c>
      <c r="BX181" s="417">
        <v>0.90154758209622698</v>
      </c>
      <c r="BY181" s="419">
        <v>1.4707227424199301</v>
      </c>
      <c r="BZ181" s="419">
        <v>0.66374439464824597</v>
      </c>
      <c r="CA181" s="417">
        <v>3.8719201879680201</v>
      </c>
      <c r="CB181" s="419">
        <v>4.2097545637958902</v>
      </c>
      <c r="CC181" s="419">
        <v>2.0039763751033401</v>
      </c>
      <c r="CD181" s="417">
        <v>62.275756475803298</v>
      </c>
      <c r="CE181" s="419">
        <v>14.7833492251001</v>
      </c>
      <c r="CF181" s="419">
        <v>0.19663356556364101</v>
      </c>
      <c r="CG181" s="420">
        <v>1.63118992116924</v>
      </c>
      <c r="CH181" s="419">
        <v>2.5432049608441401</v>
      </c>
      <c r="CI181" s="419">
        <v>1.63118992116924</v>
      </c>
      <c r="CJ181" s="420">
        <v>1.2228361793759699</v>
      </c>
      <c r="CK181" s="419">
        <v>1.6245030374631499</v>
      </c>
      <c r="CL181" s="419">
        <v>1.2228361793759699</v>
      </c>
      <c r="CM181" s="417">
        <v>0.34654329831813002</v>
      </c>
      <c r="CN181" s="419">
        <v>0.736318867259387</v>
      </c>
      <c r="CO181" s="419">
        <v>0.152817334488177</v>
      </c>
      <c r="CP181" s="417">
        <v>1480.5167369359799</v>
      </c>
      <c r="CQ181" s="419">
        <v>318.67773627533199</v>
      </c>
      <c r="CR181" s="419">
        <v>0.22558569076017601</v>
      </c>
      <c r="CS181" s="417">
        <v>0.21798942837513499</v>
      </c>
      <c r="CT181" s="419">
        <v>0.263012440392632</v>
      </c>
      <c r="CU181" s="419">
        <v>6.25227104583716E-2</v>
      </c>
      <c r="CV181" s="417">
        <v>0.17104296915992601</v>
      </c>
      <c r="CW181" s="419">
        <v>0.49079374346617799</v>
      </c>
      <c r="CX181" s="419">
        <v>7.2246083695009997E-2</v>
      </c>
      <c r="CY181" s="417">
        <v>5.8024796746650703E-2</v>
      </c>
      <c r="CZ181" s="419">
        <v>0.22567061249826401</v>
      </c>
      <c r="DA181" s="419">
        <v>2.66474951752836E-2</v>
      </c>
      <c r="DB181" s="420">
        <v>0.185384899553522</v>
      </c>
      <c r="DC181" s="419">
        <v>4.3454543202682298E-3</v>
      </c>
      <c r="DD181" s="419">
        <v>0.185384899553522</v>
      </c>
      <c r="DE181" s="417">
        <v>0.133958170604844</v>
      </c>
      <c r="DF181" s="419">
        <v>0.44422788484075598</v>
      </c>
      <c r="DG181" s="419">
        <v>0.106539597213965</v>
      </c>
      <c r="DH181" s="420">
        <v>0.10484947172742901</v>
      </c>
      <c r="DI181" s="419">
        <v>8.47957433466138E-2</v>
      </c>
      <c r="DJ181" s="419">
        <v>0.10484947172742901</v>
      </c>
      <c r="DK181" s="417">
        <v>543.25267311248001</v>
      </c>
      <c r="DL181" s="419">
        <v>159.965215500949</v>
      </c>
      <c r="DM181" s="419">
        <v>0</v>
      </c>
      <c r="DN181" s="417">
        <v>3.6566357756230801</v>
      </c>
      <c r="DO181" s="419">
        <v>1.2957998441830401</v>
      </c>
      <c r="DP181" s="419">
        <v>1.8152889047896501E-2</v>
      </c>
      <c r="DQ181" s="417">
        <v>5.5069188101872699</v>
      </c>
      <c r="DR181" s="419">
        <v>1.6674627534503701</v>
      </c>
      <c r="DS181" s="419">
        <v>0</v>
      </c>
      <c r="DT181" s="417">
        <v>0.57536826009643904</v>
      </c>
      <c r="DU181" s="419">
        <v>0.38951121991722598</v>
      </c>
      <c r="DV181" s="419">
        <v>1.13239838738556E-2</v>
      </c>
      <c r="DW181" s="417">
        <v>2.1185883038839202</v>
      </c>
      <c r="DX181" s="419">
        <v>2.3381145621011501</v>
      </c>
      <c r="DY181" s="419">
        <v>6.7034206408233293E-2</v>
      </c>
      <c r="DZ181" s="417">
        <v>0.33334498643854998</v>
      </c>
      <c r="EA181" s="419">
        <v>0.67925772011000096</v>
      </c>
      <c r="EB181" s="419">
        <v>0</v>
      </c>
      <c r="EC181" s="417">
        <v>2.5372796590907698</v>
      </c>
      <c r="ED181" s="419">
        <v>1.1490782098514001</v>
      </c>
      <c r="EE181" s="419">
        <v>3.3124882540062101E-2</v>
      </c>
      <c r="EF181" s="417">
        <v>8.5315064403025206E-2</v>
      </c>
      <c r="EG181" s="419">
        <v>0.36117599310853099</v>
      </c>
      <c r="EH181" s="419">
        <v>0</v>
      </c>
      <c r="EI181" s="422">
        <v>1.2643173864522799E-2</v>
      </c>
      <c r="EJ181" s="419">
        <v>5.53434927346068E-2</v>
      </c>
      <c r="EK181" s="419">
        <v>1.2643173864522799E-2</v>
      </c>
      <c r="EL181" s="417">
        <v>5.1046016181953403E-2</v>
      </c>
      <c r="EM181" s="419">
        <v>0.23406069664812401</v>
      </c>
      <c r="EN181" s="419">
        <v>8.0171590998353207E-2</v>
      </c>
      <c r="EO181" s="420">
        <v>1.32802660983504E-2</v>
      </c>
      <c r="EP181" s="419">
        <v>3.5514285539544603E-2</v>
      </c>
      <c r="EQ181" s="419">
        <v>1.32802660983504E-2</v>
      </c>
      <c r="ER181" s="420">
        <v>5.8366104239474297E-2</v>
      </c>
      <c r="ES181" s="419">
        <v>5.5096555741431603E-4</v>
      </c>
      <c r="ET181" s="419">
        <v>5.8366104239474297E-2</v>
      </c>
      <c r="EU181" s="420">
        <v>0</v>
      </c>
      <c r="EV181" s="419">
        <v>1.9183592075151801E-4</v>
      </c>
      <c r="EW181" s="419">
        <v>0</v>
      </c>
      <c r="EX181" s="420">
        <v>0</v>
      </c>
      <c r="EY181" s="419">
        <v>0</v>
      </c>
      <c r="EZ181" s="419">
        <v>0</v>
      </c>
      <c r="FA181" s="420">
        <v>0.02</v>
      </c>
      <c r="FB181" s="419">
        <v>2.0893741217132899E-4</v>
      </c>
      <c r="FC181" s="419">
        <v>2.2282996310313399E-2</v>
      </c>
      <c r="FD181" s="420">
        <v>6.6461462162827098E-2</v>
      </c>
      <c r="FE181" s="419">
        <v>1.73535964645402E-3</v>
      </c>
      <c r="FF181" s="419">
        <v>6.6461462162827098E-2</v>
      </c>
      <c r="FG181" s="417">
        <v>1.33520654789497</v>
      </c>
      <c r="FH181" s="419">
        <v>1.7922467703387499</v>
      </c>
      <c r="FI181" s="419">
        <v>4.3995925197759501E-2</v>
      </c>
      <c r="FJ181" s="420">
        <v>4.7247788974206797E-2</v>
      </c>
      <c r="FK181" s="419">
        <v>1.59915258675544E-3</v>
      </c>
      <c r="FL181" s="419">
        <v>4.7247788974206797E-2</v>
      </c>
      <c r="FM181" s="420">
        <v>0</v>
      </c>
      <c r="FN181" s="419">
        <v>3.6634824496792E-2</v>
      </c>
      <c r="FO181" s="419">
        <v>0</v>
      </c>
      <c r="FP181" s="420">
        <v>4.2931160174197298E-2</v>
      </c>
      <c r="FQ181" s="419">
        <v>2.6227491118170399E-4</v>
      </c>
      <c r="FR181" s="419">
        <v>4.2931160174197298E-2</v>
      </c>
    </row>
    <row r="182" spans="2:174" ht="15.75" thickBot="1">
      <c r="B182" s="75" t="s">
        <v>17</v>
      </c>
      <c r="C182" s="75" t="s">
        <v>51</v>
      </c>
      <c r="D182" s="146" t="s">
        <v>413</v>
      </c>
      <c r="E182" s="146">
        <v>50.4</v>
      </c>
      <c r="F182" s="75">
        <v>11.3</v>
      </c>
      <c r="G182" s="554" t="s">
        <v>322</v>
      </c>
      <c r="H182" s="75" t="s">
        <v>13</v>
      </c>
      <c r="I182" s="555" t="s">
        <v>1204</v>
      </c>
      <c r="J182" s="555">
        <v>7</v>
      </c>
      <c r="K182" s="555" t="s">
        <v>1159</v>
      </c>
      <c r="L182" s="555" t="s">
        <v>1161</v>
      </c>
      <c r="M182" s="556" t="s">
        <v>32</v>
      </c>
      <c r="N182" s="75">
        <v>23.99</v>
      </c>
      <c r="O182" s="75"/>
      <c r="P182" s="557">
        <v>6.8230026562031103</v>
      </c>
      <c r="Q182" s="558">
        <v>3.5174299609670601</v>
      </c>
      <c r="R182" s="558">
        <v>0.52080344862532402</v>
      </c>
      <c r="S182" s="557">
        <v>14.2721832489076</v>
      </c>
      <c r="T182" s="558">
        <v>12.219675924238</v>
      </c>
      <c r="U182" s="558">
        <v>8.3881702841174395</v>
      </c>
      <c r="V182" s="557">
        <v>40178.685082700198</v>
      </c>
      <c r="W182" s="558">
        <v>11907.0840979395</v>
      </c>
      <c r="X182" s="558">
        <v>3.2064533935361998</v>
      </c>
      <c r="Y182" s="557">
        <v>4293.27739253036</v>
      </c>
      <c r="Z182" s="558">
        <v>2907.7405810822202</v>
      </c>
      <c r="AA182" s="558">
        <v>8.5368284325980497</v>
      </c>
      <c r="AB182" s="557">
        <v>151563.59520438599</v>
      </c>
      <c r="AC182" s="559">
        <v>21641.059870680801</v>
      </c>
      <c r="AD182" s="559">
        <v>10.0699218626093</v>
      </c>
      <c r="AE182" s="557">
        <v>254768.269079099</v>
      </c>
      <c r="AF182" s="559">
        <v>27120.479869124902</v>
      </c>
      <c r="AG182" s="559">
        <v>1600.55499749927</v>
      </c>
      <c r="AH182" s="557">
        <v>45.608974037686302</v>
      </c>
      <c r="AI182" s="559">
        <v>31.379095527668301</v>
      </c>
      <c r="AJ182" s="559">
        <v>26.500834015433401</v>
      </c>
      <c r="AK182" s="557">
        <v>826.11162494497603</v>
      </c>
      <c r="AL182" s="559">
        <v>377.610805188109</v>
      </c>
      <c r="AM182" s="559">
        <v>307.143433638548</v>
      </c>
      <c r="AN182" s="560">
        <v>551.23564541616099</v>
      </c>
      <c r="AO182" s="559">
        <v>481.77452322930998</v>
      </c>
      <c r="AP182" s="559">
        <v>551.23564541616099</v>
      </c>
      <c r="AQ182" s="557">
        <v>990.25791325975001</v>
      </c>
      <c r="AR182" s="559">
        <v>832.44261658647304</v>
      </c>
      <c r="AS182" s="559">
        <v>6.1050670788978696</v>
      </c>
      <c r="AT182" s="557">
        <v>70739.982676710497</v>
      </c>
      <c r="AU182" s="559">
        <v>17234.5024244755</v>
      </c>
      <c r="AV182" s="559">
        <v>461.70041129353501</v>
      </c>
      <c r="AW182" s="557">
        <v>2.9257037878096499</v>
      </c>
      <c r="AX182" s="559">
        <v>2.92463946652023</v>
      </c>
      <c r="AY182" s="559">
        <v>1.88901621025236</v>
      </c>
      <c r="AZ182" s="557">
        <v>271.59507376163799</v>
      </c>
      <c r="BA182" s="559">
        <v>127.535983547239</v>
      </c>
      <c r="BB182" s="559">
        <v>7.8330257605593596</v>
      </c>
      <c r="BC182" s="560">
        <v>2.1122937866142499</v>
      </c>
      <c r="BD182" s="559">
        <v>2.4294302379939001</v>
      </c>
      <c r="BE182" s="559">
        <v>2.1122937866142499</v>
      </c>
      <c r="BF182" s="560">
        <v>56.801911289046302</v>
      </c>
      <c r="BG182" s="559">
        <v>66.374377625373398</v>
      </c>
      <c r="BH182" s="559">
        <v>56.801911289046302</v>
      </c>
      <c r="BI182" s="557">
        <v>121.291643231725</v>
      </c>
      <c r="BJ182" s="559">
        <v>91.791396991080205</v>
      </c>
      <c r="BK182" s="559">
        <v>1.8068203470127699</v>
      </c>
      <c r="BL182" s="557">
        <v>7353.7654149091404</v>
      </c>
      <c r="BM182" s="559">
        <v>4448.26734469655</v>
      </c>
      <c r="BN182" s="559">
        <v>10.4203572693332</v>
      </c>
      <c r="BO182" s="557">
        <v>6400.8036688223401</v>
      </c>
      <c r="BP182" s="559">
        <v>2582.3030459746801</v>
      </c>
      <c r="BQ182" s="559">
        <v>20.3760702203551</v>
      </c>
      <c r="BR182" s="557">
        <v>0.44929154534132099</v>
      </c>
      <c r="BS182" s="559">
        <v>0.54270620445463602</v>
      </c>
      <c r="BT182" s="559">
        <v>7.9832908064155106E-2</v>
      </c>
      <c r="BU182" s="560">
        <v>7.6582984069188704</v>
      </c>
      <c r="BV182" s="559">
        <v>8.0961791451275804</v>
      </c>
      <c r="BW182" s="559">
        <v>7.6582984069188704</v>
      </c>
      <c r="BX182" s="557">
        <v>1.90601987005127</v>
      </c>
      <c r="BY182" s="559">
        <v>2.46881548750323</v>
      </c>
      <c r="BZ182" s="559">
        <v>0.66374439464824597</v>
      </c>
      <c r="CA182" s="557">
        <v>6.7640894095015396</v>
      </c>
      <c r="CB182" s="559">
        <v>10.7230226011001</v>
      </c>
      <c r="CC182" s="559">
        <v>2.0039763751033401</v>
      </c>
      <c r="CD182" s="557">
        <v>55.382749809923403</v>
      </c>
      <c r="CE182" s="559">
        <v>15.851184159546699</v>
      </c>
      <c r="CF182" s="559">
        <v>0.19663356556364101</v>
      </c>
      <c r="CG182" s="560">
        <v>1.63118992116924</v>
      </c>
      <c r="CH182" s="559">
        <v>2.9877049822555501</v>
      </c>
      <c r="CI182" s="559">
        <v>1.63118992116924</v>
      </c>
      <c r="CJ182" s="560">
        <v>1.2228361793759699</v>
      </c>
      <c r="CK182" s="559">
        <v>1.4069764424383699</v>
      </c>
      <c r="CL182" s="559">
        <v>1.2228361793759699</v>
      </c>
      <c r="CM182" s="557">
        <v>0.31435880776328401</v>
      </c>
      <c r="CN182" s="559">
        <v>0.55528504214204999</v>
      </c>
      <c r="CO182" s="559">
        <v>0.152817334488177</v>
      </c>
      <c r="CP182" s="557">
        <v>1465.6837865666701</v>
      </c>
      <c r="CQ182" s="559">
        <v>265.42743820016</v>
      </c>
      <c r="CR182" s="559">
        <v>0.22558569076017601</v>
      </c>
      <c r="CS182" s="557">
        <v>0.243033350606744</v>
      </c>
      <c r="CT182" s="559">
        <v>0.19061950538365899</v>
      </c>
      <c r="CU182" s="559">
        <v>6.25227104583716E-2</v>
      </c>
      <c r="CV182" s="557">
        <v>3.4717846917223898E-2</v>
      </c>
      <c r="CW182" s="559">
        <v>0.15951998227834299</v>
      </c>
      <c r="CX182" s="559">
        <v>7.2246083695009997E-2</v>
      </c>
      <c r="CY182" s="557">
        <v>-2.1490833634504698E-3</v>
      </c>
      <c r="CZ182" s="559">
        <v>3.8088718597123602E-4</v>
      </c>
      <c r="DA182" s="559">
        <v>2.66474951752836E-2</v>
      </c>
      <c r="DB182" s="560">
        <v>0.185384899553522</v>
      </c>
      <c r="DC182" s="559">
        <v>3.51391581315336E-3</v>
      </c>
      <c r="DD182" s="559">
        <v>0.185384899553522</v>
      </c>
      <c r="DE182" s="557">
        <v>0.138368493095125</v>
      </c>
      <c r="DF182" s="559">
        <v>0.39656796554666002</v>
      </c>
      <c r="DG182" s="559">
        <v>0.106539597213965</v>
      </c>
      <c r="DH182" s="560">
        <v>0.10484947172742901</v>
      </c>
      <c r="DI182" s="559">
        <v>3.2093833517388101E-3</v>
      </c>
      <c r="DJ182" s="559">
        <v>0.10484947172742901</v>
      </c>
      <c r="DK182" s="557">
        <v>492.97516889421701</v>
      </c>
      <c r="DL182" s="559">
        <v>230.50280679794199</v>
      </c>
      <c r="DM182" s="559">
        <v>0</v>
      </c>
      <c r="DN182" s="557">
        <v>3.5194028503871202</v>
      </c>
      <c r="DO182" s="559">
        <v>1.1553348049050001</v>
      </c>
      <c r="DP182" s="559">
        <v>1.8152889047896501E-2</v>
      </c>
      <c r="DQ182" s="557">
        <v>5.8085823854385001</v>
      </c>
      <c r="DR182" s="559">
        <v>1.2298754209310201</v>
      </c>
      <c r="DS182" s="559">
        <v>0</v>
      </c>
      <c r="DT182" s="557">
        <v>0.57187455521123098</v>
      </c>
      <c r="DU182" s="559">
        <v>0.32368554994058601</v>
      </c>
      <c r="DV182" s="559">
        <v>1.13239838738556E-2</v>
      </c>
      <c r="DW182" s="557">
        <v>2.53324671325058</v>
      </c>
      <c r="DX182" s="559">
        <v>1.2411103935608501</v>
      </c>
      <c r="DY182" s="559">
        <v>6.7034206408233293E-2</v>
      </c>
      <c r="DZ182" s="557">
        <v>0.60414017553032495</v>
      </c>
      <c r="EA182" s="559">
        <v>1.2285322630298501</v>
      </c>
      <c r="EB182" s="559">
        <v>0</v>
      </c>
      <c r="EC182" s="557">
        <v>2.4585303223592101</v>
      </c>
      <c r="ED182" s="559">
        <v>0.99483017553665998</v>
      </c>
      <c r="EE182" s="559">
        <v>3.3124882540062101E-2</v>
      </c>
      <c r="EF182" s="557">
        <v>0.157628221323728</v>
      </c>
      <c r="EG182" s="559">
        <v>0.59878696007495003</v>
      </c>
      <c r="EH182" s="559">
        <v>0</v>
      </c>
      <c r="EI182" s="557">
        <v>3.1295144998428399E-2</v>
      </c>
      <c r="EJ182" s="559">
        <v>7.78272820019862E-2</v>
      </c>
      <c r="EK182" s="559">
        <v>1.2643173864522799E-2</v>
      </c>
      <c r="EL182" s="557">
        <v>9.6035208501097299E-2</v>
      </c>
      <c r="EM182" s="559">
        <v>0.27782744816564198</v>
      </c>
      <c r="EN182" s="559">
        <v>8.0171590998353207E-2</v>
      </c>
      <c r="EO182" s="557">
        <v>1.8672510775322702E-2</v>
      </c>
      <c r="EP182" s="559">
        <v>8.8218289251360396E-2</v>
      </c>
      <c r="EQ182" s="559">
        <v>1.32802660983504E-2</v>
      </c>
      <c r="ER182" s="560">
        <v>5.8366104239474297E-2</v>
      </c>
      <c r="ES182" s="559">
        <v>5.8086537303560703E-4</v>
      </c>
      <c r="ET182" s="559">
        <v>5.8366104239474297E-2</v>
      </c>
      <c r="EU182" s="560">
        <v>0</v>
      </c>
      <c r="EV182" s="559">
        <v>1.95917682677557E-4</v>
      </c>
      <c r="EW182" s="559">
        <v>0</v>
      </c>
      <c r="EX182" s="560">
        <v>0</v>
      </c>
      <c r="EY182" s="559">
        <v>0</v>
      </c>
      <c r="EZ182" s="559">
        <v>0</v>
      </c>
      <c r="FA182" s="560">
        <v>0.02</v>
      </c>
      <c r="FB182" s="559">
        <v>2.1365063046416299E-4</v>
      </c>
      <c r="FC182" s="559">
        <v>2.2282996310313399E-2</v>
      </c>
      <c r="FD182" s="560">
        <v>6.6461462162827098E-2</v>
      </c>
      <c r="FE182" s="559">
        <v>1.85904503822625E-3</v>
      </c>
      <c r="FF182" s="559">
        <v>6.6461462162827098E-2</v>
      </c>
      <c r="FG182" s="557">
        <v>1.2332046704026201</v>
      </c>
      <c r="FH182" s="559">
        <v>0.98688924563631297</v>
      </c>
      <c r="FI182" s="559">
        <v>4.3995925197759501E-2</v>
      </c>
      <c r="FJ182" s="560">
        <v>4.7247788974206797E-2</v>
      </c>
      <c r="FK182" s="559">
        <v>1.2896839383327E-3</v>
      </c>
      <c r="FL182" s="559">
        <v>4.7247788974206797E-2</v>
      </c>
      <c r="FM182" s="560">
        <v>0</v>
      </c>
      <c r="FN182" s="559">
        <v>2.7053894525622601E-4</v>
      </c>
      <c r="FO182" s="559">
        <v>0</v>
      </c>
      <c r="FP182" s="560">
        <v>4.2931160174197298E-2</v>
      </c>
      <c r="FQ182" s="559">
        <v>2.6432586151412598E-4</v>
      </c>
      <c r="FR182" s="559">
        <v>4.2931160174197298E-2</v>
      </c>
    </row>
  </sheetData>
  <mergeCells count="1">
    <mergeCell ref="B4:Q6"/>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9E9F4-D32F-4B81-85E2-448A17C919EE}">
  <dimension ref="B2:Q37"/>
  <sheetViews>
    <sheetView workbookViewId="0"/>
  </sheetViews>
  <sheetFormatPr baseColWidth="10" defaultRowHeight="15"/>
  <cols>
    <col min="1" max="1" width="2.5703125" style="73" customWidth="1"/>
    <col min="2" max="2" width="21.85546875" style="73" customWidth="1"/>
    <col min="3" max="3" width="12.28515625" style="73" customWidth="1"/>
    <col min="4" max="4" width="12.140625" style="73" customWidth="1"/>
    <col min="5" max="5" width="12" style="73" customWidth="1"/>
    <col min="6" max="16384" width="11.42578125" style="73"/>
  </cols>
  <sheetData>
    <row r="2" spans="2:17" ht="18.75">
      <c r="B2" s="80" t="s">
        <v>2570</v>
      </c>
    </row>
    <row r="3" spans="2:17" ht="15.75" thickBot="1">
      <c r="B3" s="75"/>
      <c r="C3" s="75"/>
      <c r="D3" s="75"/>
      <c r="E3" s="75"/>
      <c r="F3" s="75"/>
      <c r="G3" s="75"/>
      <c r="H3" s="75"/>
      <c r="I3" s="75"/>
      <c r="J3" s="75"/>
      <c r="K3" s="75"/>
      <c r="L3" s="75"/>
      <c r="M3" s="75"/>
      <c r="N3" s="75"/>
      <c r="O3" s="75"/>
      <c r="P3" s="75"/>
    </row>
    <row r="4" spans="2:17" ht="15.75">
      <c r="B4" s="71" t="s">
        <v>1206</v>
      </c>
    </row>
    <row r="5" spans="2:17" ht="15" customHeight="1">
      <c r="B5" s="1054" t="s">
        <v>1295</v>
      </c>
      <c r="C5" s="1054"/>
      <c r="D5" s="1054"/>
      <c r="E5" s="1054"/>
      <c r="F5" s="1054"/>
      <c r="G5" s="1054"/>
      <c r="H5" s="1054"/>
      <c r="I5" s="1054"/>
      <c r="J5" s="1054"/>
      <c r="K5" s="1054"/>
      <c r="L5" s="1054"/>
      <c r="M5" s="1054"/>
      <c r="N5" s="1054"/>
      <c r="O5" s="1054"/>
      <c r="P5" s="1054"/>
      <c r="Q5" s="424"/>
    </row>
    <row r="6" spans="2:17">
      <c r="B6" s="1054"/>
      <c r="C6" s="1054"/>
      <c r="D6" s="1054"/>
      <c r="E6" s="1054"/>
      <c r="F6" s="1054"/>
      <c r="G6" s="1054"/>
      <c r="H6" s="1054"/>
      <c r="I6" s="1054"/>
      <c r="J6" s="1054"/>
      <c r="K6" s="1054"/>
      <c r="L6" s="1054"/>
      <c r="M6" s="1054"/>
      <c r="N6" s="1054"/>
      <c r="O6" s="1054"/>
      <c r="P6" s="1054"/>
      <c r="Q6" s="424"/>
    </row>
    <row r="7" spans="2:17">
      <c r="B7" s="1054"/>
      <c r="C7" s="1054"/>
      <c r="D7" s="1054"/>
      <c r="E7" s="1054"/>
      <c r="F7" s="1054"/>
      <c r="G7" s="1054"/>
      <c r="H7" s="1054"/>
      <c r="I7" s="1054"/>
      <c r="J7" s="1054"/>
      <c r="K7" s="1054"/>
      <c r="L7" s="1054"/>
      <c r="M7" s="1054"/>
      <c r="N7" s="1054"/>
      <c r="O7" s="1054"/>
      <c r="P7" s="1054"/>
      <c r="Q7" s="424"/>
    </row>
    <row r="8" spans="2:17">
      <c r="B8" s="1054"/>
      <c r="C8" s="1054"/>
      <c r="D8" s="1054"/>
      <c r="E8" s="1054"/>
      <c r="F8" s="1054"/>
      <c r="G8" s="1054"/>
      <c r="H8" s="1054"/>
      <c r="I8" s="1054"/>
      <c r="J8" s="1054"/>
      <c r="K8" s="1054"/>
      <c r="L8" s="1054"/>
      <c r="M8" s="1054"/>
      <c r="N8" s="1054"/>
      <c r="O8" s="1054"/>
      <c r="P8" s="1054"/>
      <c r="Q8" s="424"/>
    </row>
    <row r="9" spans="2:17" ht="6" customHeight="1" thickBot="1">
      <c r="B9" s="79"/>
      <c r="C9" s="79"/>
      <c r="D9" s="79"/>
      <c r="E9" s="79"/>
      <c r="F9" s="79"/>
      <c r="G9" s="79"/>
      <c r="H9" s="79"/>
      <c r="I9" s="79"/>
      <c r="J9" s="79"/>
      <c r="K9" s="79"/>
      <c r="L9" s="79"/>
      <c r="M9" s="79"/>
      <c r="N9" s="79"/>
      <c r="O9" s="79"/>
      <c r="P9" s="79"/>
      <c r="Q9" s="424"/>
    </row>
    <row r="10" spans="2:17" ht="15.75">
      <c r="B10" s="71" t="s">
        <v>1207</v>
      </c>
    </row>
    <row r="11" spans="2:17" ht="15" customHeight="1">
      <c r="B11" s="1054" t="s">
        <v>1296</v>
      </c>
      <c r="C11" s="1054"/>
      <c r="D11" s="1054"/>
      <c r="E11" s="1054"/>
      <c r="F11" s="1054"/>
      <c r="G11" s="1054"/>
      <c r="H11" s="1054"/>
      <c r="I11" s="1054"/>
      <c r="J11" s="1054"/>
      <c r="K11" s="1054"/>
      <c r="L11" s="1054"/>
      <c r="M11" s="1054"/>
      <c r="N11" s="1054"/>
      <c r="O11" s="1054"/>
      <c r="P11" s="1054"/>
    </row>
    <row r="12" spans="2:17">
      <c r="B12" s="1054"/>
      <c r="C12" s="1054"/>
      <c r="D12" s="1054"/>
      <c r="E12" s="1054"/>
      <c r="F12" s="1054"/>
      <c r="G12" s="1054"/>
      <c r="H12" s="1054"/>
      <c r="I12" s="1054"/>
      <c r="J12" s="1054"/>
      <c r="K12" s="1054"/>
      <c r="L12" s="1054"/>
      <c r="M12" s="1054"/>
      <c r="N12" s="1054"/>
      <c r="O12" s="1054"/>
      <c r="P12" s="1054"/>
    </row>
    <row r="13" spans="2:17">
      <c r="B13" s="1054"/>
      <c r="C13" s="1054"/>
      <c r="D13" s="1054"/>
      <c r="E13" s="1054"/>
      <c r="F13" s="1054"/>
      <c r="G13" s="1054"/>
      <c r="H13" s="1054"/>
      <c r="I13" s="1054"/>
      <c r="J13" s="1054"/>
      <c r="K13" s="1054"/>
      <c r="L13" s="1054"/>
      <c r="M13" s="1054"/>
      <c r="N13" s="1054"/>
      <c r="O13" s="1054"/>
      <c r="P13" s="1054"/>
    </row>
    <row r="14" spans="2:17">
      <c r="B14" s="1054"/>
      <c r="C14" s="1054"/>
      <c r="D14" s="1054"/>
      <c r="E14" s="1054"/>
      <c r="F14" s="1054"/>
      <c r="G14" s="1054"/>
      <c r="H14" s="1054"/>
      <c r="I14" s="1054"/>
      <c r="J14" s="1054"/>
      <c r="K14" s="1054"/>
      <c r="L14" s="1054"/>
      <c r="M14" s="1054"/>
      <c r="N14" s="1054"/>
      <c r="O14" s="1054"/>
      <c r="P14" s="1054"/>
    </row>
    <row r="15" spans="2:17">
      <c r="B15" s="1054"/>
      <c r="C15" s="1054"/>
      <c r="D15" s="1054"/>
      <c r="E15" s="1054"/>
      <c r="F15" s="1054"/>
      <c r="G15" s="1054"/>
      <c r="H15" s="1054"/>
      <c r="I15" s="1054"/>
      <c r="J15" s="1054"/>
      <c r="K15" s="1054"/>
      <c r="L15" s="1054"/>
      <c r="M15" s="1054"/>
      <c r="N15" s="1054"/>
      <c r="O15" s="1054"/>
      <c r="P15" s="1054"/>
    </row>
    <row r="16" spans="2:17">
      <c r="B16" s="1054"/>
      <c r="C16" s="1054"/>
      <c r="D16" s="1054"/>
      <c r="E16" s="1054"/>
      <c r="F16" s="1054"/>
      <c r="G16" s="1054"/>
      <c r="H16" s="1054"/>
      <c r="I16" s="1054"/>
      <c r="J16" s="1054"/>
      <c r="K16" s="1054"/>
      <c r="L16" s="1054"/>
      <c r="M16" s="1054"/>
      <c r="N16" s="1054"/>
      <c r="O16" s="1054"/>
      <c r="P16" s="1054"/>
    </row>
    <row r="17" spans="2:16">
      <c r="B17" s="1054"/>
      <c r="C17" s="1054"/>
      <c r="D17" s="1054"/>
      <c r="E17" s="1054"/>
      <c r="F17" s="1054"/>
      <c r="G17" s="1054"/>
      <c r="H17" s="1054"/>
      <c r="I17" s="1054"/>
      <c r="J17" s="1054"/>
      <c r="K17" s="1054"/>
      <c r="L17" s="1054"/>
      <c r="M17" s="1054"/>
      <c r="N17" s="1054"/>
      <c r="O17" s="1054"/>
      <c r="P17" s="1054"/>
    </row>
    <row r="18" spans="2:16">
      <c r="B18" s="1054"/>
      <c r="C18" s="1054"/>
      <c r="D18" s="1054"/>
      <c r="E18" s="1054"/>
      <c r="F18" s="1054"/>
      <c r="G18" s="1054"/>
      <c r="H18" s="1054"/>
      <c r="I18" s="1054"/>
      <c r="J18" s="1054"/>
      <c r="K18" s="1054"/>
      <c r="L18" s="1054"/>
      <c r="M18" s="1054"/>
      <c r="N18" s="1054"/>
      <c r="O18" s="1054"/>
      <c r="P18" s="1054"/>
    </row>
    <row r="19" spans="2:16">
      <c r="B19" s="1054"/>
      <c r="C19" s="1054"/>
      <c r="D19" s="1054"/>
      <c r="E19" s="1054"/>
      <c r="F19" s="1054"/>
      <c r="G19" s="1054"/>
      <c r="H19" s="1054"/>
      <c r="I19" s="1054"/>
      <c r="J19" s="1054"/>
      <c r="K19" s="1054"/>
      <c r="L19" s="1054"/>
      <c r="M19" s="1054"/>
      <c r="N19" s="1054"/>
      <c r="O19" s="1054"/>
      <c r="P19" s="1054"/>
    </row>
    <row r="20" spans="2:16">
      <c r="B20" s="1054"/>
      <c r="C20" s="1054"/>
      <c r="D20" s="1054"/>
      <c r="E20" s="1054"/>
      <c r="F20" s="1054"/>
      <c r="G20" s="1054"/>
      <c r="H20" s="1054"/>
      <c r="I20" s="1054"/>
      <c r="J20" s="1054"/>
      <c r="K20" s="1054"/>
      <c r="L20" s="1054"/>
      <c r="M20" s="1054"/>
      <c r="N20" s="1054"/>
      <c r="O20" s="1054"/>
      <c r="P20" s="1054"/>
    </row>
    <row r="21" spans="2:16" ht="12" customHeight="1">
      <c r="B21" s="426"/>
      <c r="C21" s="426"/>
      <c r="D21" s="426"/>
      <c r="E21" s="426"/>
      <c r="F21" s="426"/>
      <c r="G21" s="426"/>
      <c r="H21" s="426"/>
      <c r="I21" s="426"/>
      <c r="J21" s="426"/>
      <c r="L21" s="423"/>
      <c r="M21" s="423"/>
      <c r="N21" s="423"/>
      <c r="O21" s="423"/>
      <c r="P21" s="423"/>
    </row>
    <row r="22" spans="2:16" ht="15.75" customHeight="1">
      <c r="B22" s="1068" t="s">
        <v>1209</v>
      </c>
      <c r="C22" s="1068" t="s">
        <v>14</v>
      </c>
      <c r="D22" s="1070" t="s">
        <v>207</v>
      </c>
      <c r="E22" s="1068"/>
      <c r="F22" s="1068"/>
      <c r="G22" s="1068"/>
      <c r="H22" s="1068"/>
      <c r="I22" s="1068"/>
      <c r="J22" s="1068"/>
      <c r="L22" s="423"/>
      <c r="M22" s="423"/>
      <c r="N22" s="423"/>
      <c r="O22" s="423"/>
      <c r="P22" s="423"/>
    </row>
    <row r="23" spans="2:16">
      <c r="B23" s="1069"/>
      <c r="C23" s="1069"/>
      <c r="D23" s="431" t="s">
        <v>1210</v>
      </c>
      <c r="E23" s="1071" t="s">
        <v>1211</v>
      </c>
      <c r="F23" s="1069"/>
      <c r="G23" s="1069"/>
      <c r="H23" s="1069"/>
      <c r="I23" s="1069"/>
      <c r="J23" s="1069"/>
      <c r="L23" s="423"/>
      <c r="M23" s="423"/>
      <c r="N23" s="423"/>
      <c r="O23" s="423"/>
      <c r="P23" s="423"/>
    </row>
    <row r="24" spans="2:16">
      <c r="B24" s="425" t="s">
        <v>219</v>
      </c>
      <c r="C24" s="429">
        <v>5</v>
      </c>
      <c r="D24" s="521">
        <v>0.01</v>
      </c>
      <c r="E24" s="519">
        <v>1</v>
      </c>
      <c r="F24" s="520">
        <v>5</v>
      </c>
      <c r="G24" s="520">
        <v>8</v>
      </c>
      <c r="H24" s="520">
        <v>10</v>
      </c>
      <c r="I24" s="520">
        <v>15</v>
      </c>
      <c r="J24" s="520">
        <v>19</v>
      </c>
      <c r="L24" s="423"/>
      <c r="M24" s="423"/>
      <c r="N24" s="423"/>
      <c r="O24" s="423"/>
      <c r="P24" s="423"/>
    </row>
    <row r="25" spans="2:16">
      <c r="B25" s="425" t="s">
        <v>920</v>
      </c>
      <c r="C25" s="430">
        <v>8</v>
      </c>
      <c r="D25" s="522">
        <v>0.2</v>
      </c>
      <c r="E25" s="522">
        <v>1.6</v>
      </c>
      <c r="F25" s="525">
        <v>7.8</v>
      </c>
      <c r="G25" s="525">
        <v>12.4</v>
      </c>
      <c r="H25" s="525">
        <v>15.5</v>
      </c>
      <c r="I25" s="525">
        <v>23.3</v>
      </c>
      <c r="J25" s="525">
        <v>31</v>
      </c>
      <c r="L25" s="423"/>
      <c r="M25" s="423"/>
      <c r="N25" s="423"/>
      <c r="O25" s="423"/>
      <c r="P25" s="423"/>
    </row>
    <row r="26" spans="2:16">
      <c r="B26" s="425" t="s">
        <v>976</v>
      </c>
      <c r="C26" s="430">
        <v>4</v>
      </c>
      <c r="D26" s="522">
        <v>0.1</v>
      </c>
      <c r="E26" s="522">
        <v>0.8</v>
      </c>
      <c r="F26" s="525">
        <v>3.9</v>
      </c>
      <c r="G26" s="525">
        <v>6.2</v>
      </c>
      <c r="H26" s="525">
        <v>7.8</v>
      </c>
      <c r="I26" s="525">
        <v>11.6</v>
      </c>
      <c r="J26" s="525">
        <v>15.5</v>
      </c>
      <c r="L26" s="423"/>
      <c r="M26" s="423"/>
      <c r="N26" s="423"/>
      <c r="O26" s="423"/>
      <c r="P26" s="423"/>
    </row>
    <row r="27" spans="2:16">
      <c r="B27" s="425" t="s">
        <v>964</v>
      </c>
      <c r="C27" s="430">
        <v>45</v>
      </c>
      <c r="D27" s="522">
        <v>52.2</v>
      </c>
      <c r="E27" s="522">
        <v>50.8</v>
      </c>
      <c r="F27" s="525">
        <v>43.7</v>
      </c>
      <c r="G27" s="525">
        <v>38.299999999999997</v>
      </c>
      <c r="H27" s="525">
        <v>34.700000000000003</v>
      </c>
      <c r="I27" s="525">
        <v>25.8</v>
      </c>
      <c r="J27" s="525">
        <v>16.8</v>
      </c>
      <c r="L27" s="423"/>
      <c r="M27" s="423"/>
      <c r="N27" s="423"/>
      <c r="O27" s="423"/>
      <c r="P27" s="423"/>
    </row>
    <row r="28" spans="2:16">
      <c r="B28" s="425" t="s">
        <v>956</v>
      </c>
      <c r="C28" s="430">
        <v>18</v>
      </c>
      <c r="D28" s="522">
        <v>20.9</v>
      </c>
      <c r="E28" s="522">
        <v>20.3</v>
      </c>
      <c r="F28" s="525">
        <v>17.5</v>
      </c>
      <c r="G28" s="525">
        <v>15.3</v>
      </c>
      <c r="H28" s="525">
        <v>13.9</v>
      </c>
      <c r="I28" s="525">
        <v>10.3</v>
      </c>
      <c r="J28" s="525">
        <v>6.7</v>
      </c>
      <c r="L28" s="423"/>
      <c r="M28" s="423"/>
      <c r="N28" s="423"/>
      <c r="O28" s="423"/>
      <c r="P28" s="423"/>
    </row>
    <row r="29" spans="2:16">
      <c r="B29" s="425" t="s">
        <v>960</v>
      </c>
      <c r="C29" s="430">
        <v>20</v>
      </c>
      <c r="D29" s="522">
        <v>23.2</v>
      </c>
      <c r="E29" s="522">
        <v>22.6</v>
      </c>
      <c r="F29" s="525">
        <v>19.399999999999999</v>
      </c>
      <c r="G29" s="525">
        <v>17</v>
      </c>
      <c r="H29" s="525">
        <v>15.4</v>
      </c>
      <c r="I29" s="525">
        <v>11.5</v>
      </c>
      <c r="J29" s="525">
        <v>7.5</v>
      </c>
      <c r="L29" s="423"/>
      <c r="M29" s="423"/>
      <c r="N29" s="423"/>
      <c r="O29" s="423"/>
      <c r="P29" s="423"/>
    </row>
    <row r="30" spans="2:16">
      <c r="B30" s="427" t="s">
        <v>1212</v>
      </c>
      <c r="C30" s="428" t="s">
        <v>1213</v>
      </c>
      <c r="D30" s="523">
        <v>3.5</v>
      </c>
      <c r="E30" s="524">
        <v>3</v>
      </c>
      <c r="F30" s="526">
        <v>3</v>
      </c>
      <c r="G30" s="526">
        <v>3</v>
      </c>
      <c r="H30" s="526">
        <v>3</v>
      </c>
      <c r="I30" s="526">
        <v>3</v>
      </c>
      <c r="J30" s="526">
        <v>3</v>
      </c>
      <c r="L30" s="423"/>
      <c r="M30" s="423"/>
      <c r="N30" s="423"/>
      <c r="O30" s="423"/>
      <c r="P30" s="423"/>
    </row>
    <row r="31" spans="2:16" ht="6" customHeight="1" thickBot="1">
      <c r="B31" s="78"/>
      <c r="C31" s="78"/>
      <c r="D31" s="78"/>
      <c r="E31" s="78"/>
      <c r="F31" s="78"/>
      <c r="G31" s="78"/>
      <c r="H31" s="78"/>
      <c r="I31" s="78"/>
      <c r="J31" s="78"/>
      <c r="K31" s="78"/>
      <c r="L31" s="78"/>
      <c r="M31" s="78"/>
      <c r="N31" s="78"/>
      <c r="O31" s="78"/>
      <c r="P31" s="78"/>
    </row>
    <row r="32" spans="2:16" ht="15.75">
      <c r="B32" s="71" t="s">
        <v>1208</v>
      </c>
    </row>
    <row r="33" spans="2:16" ht="15" customHeight="1">
      <c r="B33" s="1067" t="s">
        <v>1326</v>
      </c>
      <c r="C33" s="1067"/>
      <c r="D33" s="1067"/>
      <c r="E33" s="1067"/>
      <c r="F33" s="1067"/>
      <c r="G33" s="1067"/>
      <c r="H33" s="1067"/>
      <c r="I33" s="1067"/>
      <c r="J33" s="1067"/>
      <c r="K33" s="1067"/>
      <c r="L33" s="1067"/>
      <c r="M33" s="1067"/>
      <c r="N33" s="1067"/>
      <c r="O33" s="1067"/>
      <c r="P33" s="1067"/>
    </row>
    <row r="34" spans="2:16">
      <c r="B34" s="1067"/>
      <c r="C34" s="1067"/>
      <c r="D34" s="1067"/>
      <c r="E34" s="1067"/>
      <c r="F34" s="1067"/>
      <c r="G34" s="1067"/>
      <c r="H34" s="1067"/>
      <c r="I34" s="1067"/>
      <c r="J34" s="1067"/>
      <c r="K34" s="1067"/>
      <c r="L34" s="1067"/>
      <c r="M34" s="1067"/>
      <c r="N34" s="1067"/>
      <c r="O34" s="1067"/>
      <c r="P34" s="1067"/>
    </row>
    <row r="35" spans="2:16">
      <c r="B35" s="1067"/>
      <c r="C35" s="1067"/>
      <c r="D35" s="1067"/>
      <c r="E35" s="1067"/>
      <c r="F35" s="1067"/>
      <c r="G35" s="1067"/>
      <c r="H35" s="1067"/>
      <c r="I35" s="1067"/>
      <c r="J35" s="1067"/>
      <c r="K35" s="1067"/>
      <c r="L35" s="1067"/>
      <c r="M35" s="1067"/>
      <c r="N35" s="1067"/>
      <c r="O35" s="1067"/>
      <c r="P35" s="1067"/>
    </row>
    <row r="36" spans="2:16" ht="6" customHeight="1" thickBot="1">
      <c r="B36" s="432"/>
      <c r="C36" s="432"/>
      <c r="D36" s="432"/>
      <c r="E36" s="432"/>
      <c r="F36" s="432"/>
      <c r="G36" s="432"/>
      <c r="H36" s="432"/>
      <c r="I36" s="432"/>
      <c r="J36" s="432"/>
      <c r="K36" s="432"/>
      <c r="L36" s="432"/>
      <c r="M36" s="432"/>
      <c r="N36" s="432"/>
      <c r="O36" s="432"/>
      <c r="P36" s="432"/>
    </row>
    <row r="37" spans="2:16">
      <c r="B37" s="137"/>
      <c r="C37" s="137"/>
      <c r="D37" s="137"/>
      <c r="E37" s="137"/>
      <c r="F37" s="137"/>
      <c r="G37" s="137"/>
      <c r="H37" s="137"/>
      <c r="I37" s="137"/>
      <c r="J37" s="137"/>
      <c r="K37" s="137"/>
      <c r="L37" s="137"/>
      <c r="M37" s="137"/>
      <c r="N37" s="137"/>
      <c r="O37" s="137"/>
      <c r="P37" s="137"/>
    </row>
  </sheetData>
  <mergeCells count="7">
    <mergeCell ref="B5:P8"/>
    <mergeCell ref="B11:P20"/>
    <mergeCell ref="B33:P35"/>
    <mergeCell ref="C22:C23"/>
    <mergeCell ref="D22:J22"/>
    <mergeCell ref="E23:J23"/>
    <mergeCell ref="B22:B23"/>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EE063-7A1B-459F-B4A5-C42661BCF740}">
  <dimension ref="B2:AD244"/>
  <sheetViews>
    <sheetView workbookViewId="0"/>
  </sheetViews>
  <sheetFormatPr baseColWidth="10" defaultColWidth="9.140625" defaultRowHeight="15"/>
  <cols>
    <col min="1" max="1" width="2.5703125" style="73" customWidth="1"/>
    <col min="2" max="2" width="20.5703125" style="73" customWidth="1"/>
    <col min="3" max="3" width="17.7109375" style="73" customWidth="1"/>
    <col min="4" max="4" width="25.5703125" style="73" customWidth="1"/>
    <col min="5" max="8" width="10.7109375" style="73" customWidth="1"/>
    <col min="9" max="9" width="13.5703125" style="73" customWidth="1"/>
    <col min="10" max="10" width="15.42578125" style="73" customWidth="1"/>
    <col min="11" max="11" width="13.85546875" style="73" bestFit="1" customWidth="1"/>
    <col min="12" max="12" width="12" style="73" bestFit="1" customWidth="1"/>
    <col min="13" max="13" width="13.140625" style="73" bestFit="1" customWidth="1"/>
    <col min="14" max="16" width="12" style="73" bestFit="1" customWidth="1"/>
    <col min="17" max="17" width="11" style="73" bestFit="1" customWidth="1"/>
    <col min="18" max="18" width="12" style="73" bestFit="1" customWidth="1"/>
    <col min="19" max="19" width="11" style="73" bestFit="1" customWidth="1"/>
    <col min="20" max="20" width="12" style="73" bestFit="1" customWidth="1"/>
    <col min="21" max="21" width="11" style="73" bestFit="1" customWidth="1"/>
    <col min="22" max="22" width="12" style="73" bestFit="1" customWidth="1"/>
    <col min="23" max="23" width="11" style="73" bestFit="1" customWidth="1"/>
    <col min="24" max="24" width="12.28515625" style="73" bestFit="1" customWidth="1"/>
    <col min="25" max="25" width="8.140625" style="73" customWidth="1"/>
    <col min="26" max="28" width="12.140625" style="73" customWidth="1"/>
    <col min="29" max="16384" width="9.140625" style="73"/>
  </cols>
  <sheetData>
    <row r="2" spans="2:10" ht="18.75">
      <c r="B2" s="80" t="s">
        <v>2569</v>
      </c>
    </row>
    <row r="4" spans="2:10" ht="32.25" customHeight="1">
      <c r="B4" s="433" t="s">
        <v>1214</v>
      </c>
      <c r="C4" s="434" t="s">
        <v>1215</v>
      </c>
      <c r="D4" s="435" t="s">
        <v>1216</v>
      </c>
      <c r="E4" s="1074"/>
      <c r="F4" s="1074"/>
      <c r="G4" s="1075"/>
      <c r="H4" s="1076" t="s">
        <v>1217</v>
      </c>
      <c r="I4" s="1075"/>
      <c r="J4" s="436" t="s">
        <v>1210</v>
      </c>
    </row>
    <row r="5" spans="2:10" ht="15" customHeight="1">
      <c r="B5" s="437">
        <v>5</v>
      </c>
      <c r="C5" s="438"/>
      <c r="D5" s="439" t="s">
        <v>219</v>
      </c>
      <c r="E5" s="16">
        <v>15</v>
      </c>
      <c r="F5" s="16">
        <v>10</v>
      </c>
      <c r="G5" s="16">
        <v>8</v>
      </c>
      <c r="H5" s="440">
        <v>5</v>
      </c>
      <c r="I5" s="15">
        <v>1</v>
      </c>
      <c r="J5" s="441">
        <v>0.01</v>
      </c>
    </row>
    <row r="6" spans="2:10">
      <c r="B6" s="442">
        <v>8</v>
      </c>
      <c r="C6" s="139"/>
      <c r="D6" s="439" t="s">
        <v>920</v>
      </c>
      <c r="E6" s="73">
        <f>3*B6</f>
        <v>24</v>
      </c>
      <c r="F6" s="73">
        <f>2*B6</f>
        <v>16</v>
      </c>
      <c r="G6" s="73">
        <f>1.6*B6</f>
        <v>12.8</v>
      </c>
      <c r="H6" s="443">
        <v>8</v>
      </c>
      <c r="I6" s="73">
        <f>0.2*B6</f>
        <v>1.6</v>
      </c>
      <c r="J6" s="444">
        <f>0.02*B6</f>
        <v>0.16</v>
      </c>
    </row>
    <row r="7" spans="2:10">
      <c r="B7" s="442">
        <v>4</v>
      </c>
      <c r="C7" s="139"/>
      <c r="D7" s="439" t="s">
        <v>976</v>
      </c>
      <c r="E7" s="73">
        <f>3*B7</f>
        <v>12</v>
      </c>
      <c r="F7" s="73">
        <f>2*B7</f>
        <v>8</v>
      </c>
      <c r="G7" s="73">
        <f>1.6*B7</f>
        <v>6.4</v>
      </c>
      <c r="H7" s="443">
        <v>4</v>
      </c>
      <c r="I7" s="73">
        <f>0.2*B7</f>
        <v>0.8</v>
      </c>
      <c r="J7" s="444">
        <f>0.02*B7</f>
        <v>0.08</v>
      </c>
    </row>
    <row r="8" spans="2:10">
      <c r="B8" s="442">
        <v>45</v>
      </c>
      <c r="C8" s="139">
        <f>B8/(B8+B9+B10)</f>
        <v>0.54216867469879515</v>
      </c>
      <c r="D8" s="439" t="s">
        <v>964</v>
      </c>
      <c r="E8" s="207">
        <f t="shared" ref="E8:J8" si="0">$C$8*E13</f>
        <v>26.566265060240962</v>
      </c>
      <c r="F8" s="207">
        <f t="shared" si="0"/>
        <v>35.783132530120483</v>
      </c>
      <c r="G8" s="207">
        <f t="shared" si="0"/>
        <v>39.469879518072283</v>
      </c>
      <c r="H8" s="445">
        <f t="shared" si="0"/>
        <v>45</v>
      </c>
      <c r="I8" s="207">
        <f t="shared" si="0"/>
        <v>52.373493975903607</v>
      </c>
      <c r="J8" s="446">
        <f t="shared" si="0"/>
        <v>54.081325301204814</v>
      </c>
    </row>
    <row r="9" spans="2:10">
      <c r="B9" s="442">
        <v>18</v>
      </c>
      <c r="C9" s="139">
        <f>B9/(B8+B9+B10)</f>
        <v>0.21686746987951808</v>
      </c>
      <c r="D9" s="439" t="s">
        <v>956</v>
      </c>
      <c r="E9" s="207">
        <f t="shared" ref="E9:J9" si="1">$C$9*E13</f>
        <v>10.626506024096386</v>
      </c>
      <c r="F9" s="207">
        <f t="shared" si="1"/>
        <v>14.313253012048193</v>
      </c>
      <c r="G9" s="207">
        <f t="shared" si="1"/>
        <v>15.787951807228916</v>
      </c>
      <c r="H9" s="445">
        <f t="shared" si="1"/>
        <v>18</v>
      </c>
      <c r="I9" s="207">
        <f t="shared" si="1"/>
        <v>20.949397590361446</v>
      </c>
      <c r="J9" s="446">
        <f t="shared" si="1"/>
        <v>21.632530120481928</v>
      </c>
    </row>
    <row r="10" spans="2:10">
      <c r="B10" s="442">
        <v>20</v>
      </c>
      <c r="C10" s="139">
        <f>B10/(B8+B9+B10)</f>
        <v>0.24096385542168675</v>
      </c>
      <c r="D10" s="439" t="s">
        <v>960</v>
      </c>
      <c r="E10" s="207">
        <f t="shared" ref="E10:J10" si="2">$C$10*E13</f>
        <v>11.80722891566265</v>
      </c>
      <c r="F10" s="207">
        <f t="shared" si="2"/>
        <v>15.903614457831326</v>
      </c>
      <c r="G10" s="207">
        <f t="shared" si="2"/>
        <v>17.542168674698793</v>
      </c>
      <c r="H10" s="445">
        <f t="shared" si="2"/>
        <v>20</v>
      </c>
      <c r="I10" s="207">
        <f t="shared" si="2"/>
        <v>23.277108433734938</v>
      </c>
      <c r="J10" s="446">
        <f t="shared" si="2"/>
        <v>24.036144578313252</v>
      </c>
    </row>
    <row r="11" spans="2:10" ht="15.75" thickBot="1">
      <c r="B11" s="447">
        <f>SUM(B5:B10)</f>
        <v>100</v>
      </c>
      <c r="C11" s="448"/>
      <c r="D11" s="449" t="s">
        <v>153</v>
      </c>
      <c r="E11" s="450">
        <f t="shared" ref="E11:F11" si="3">SUM(E5:E10)</f>
        <v>100</v>
      </c>
      <c r="F11" s="450">
        <f t="shared" si="3"/>
        <v>100</v>
      </c>
      <c r="G11" s="450">
        <f>SUM(G5:G10)</f>
        <v>100</v>
      </c>
      <c r="H11" s="451">
        <f>SUM(H5:H10)</f>
        <v>100</v>
      </c>
      <c r="I11" s="450">
        <f>SUM(I5:I10)</f>
        <v>99.999999999999986</v>
      </c>
      <c r="J11" s="452">
        <f>SUM(J5:J10)</f>
        <v>100</v>
      </c>
    </row>
    <row r="12" spans="2:10">
      <c r="B12" s="453"/>
      <c r="D12" s="113" t="s">
        <v>1218</v>
      </c>
      <c r="E12" s="113" t="s">
        <v>1219</v>
      </c>
      <c r="F12" s="113" t="s">
        <v>1220</v>
      </c>
      <c r="G12" s="113" t="s">
        <v>1221</v>
      </c>
      <c r="H12" s="454" t="s">
        <v>32</v>
      </c>
      <c r="I12" s="113" t="s">
        <v>1222</v>
      </c>
      <c r="J12" s="455" t="s">
        <v>1223</v>
      </c>
    </row>
    <row r="13" spans="2:10">
      <c r="B13" s="456"/>
      <c r="C13" s="68"/>
      <c r="D13" s="115" t="s">
        <v>1224</v>
      </c>
      <c r="E13" s="68">
        <f t="shared" ref="E13:J13" si="4">100-(SUM(E5:E7))</f>
        <v>49</v>
      </c>
      <c r="F13" s="68">
        <f t="shared" si="4"/>
        <v>66</v>
      </c>
      <c r="G13" s="68">
        <f t="shared" si="4"/>
        <v>72.8</v>
      </c>
      <c r="H13" s="456">
        <f t="shared" si="4"/>
        <v>83</v>
      </c>
      <c r="I13" s="68">
        <f t="shared" si="4"/>
        <v>96.6</v>
      </c>
      <c r="J13" s="457">
        <f t="shared" si="4"/>
        <v>99.75</v>
      </c>
    </row>
    <row r="15" spans="2:10">
      <c r="B15" s="73" t="s">
        <v>1225</v>
      </c>
    </row>
    <row r="16" spans="2:10">
      <c r="B16" s="73" t="s">
        <v>1327</v>
      </c>
    </row>
    <row r="17" spans="2:30">
      <c r="B17" s="73" t="s">
        <v>1226</v>
      </c>
    </row>
    <row r="19" spans="2:30" ht="16.5">
      <c r="D19" s="458" t="s">
        <v>1227</v>
      </c>
      <c r="E19" s="459"/>
      <c r="F19" s="459"/>
      <c r="G19" s="459"/>
      <c r="H19" s="459"/>
      <c r="I19" s="459"/>
      <c r="J19" s="460"/>
      <c r="K19" s="1077" t="s">
        <v>1228</v>
      </c>
      <c r="L19" s="1078"/>
      <c r="M19" s="1078"/>
      <c r="N19" s="1078"/>
      <c r="O19" s="1078"/>
      <c r="P19" s="1078"/>
      <c r="Q19" s="1078"/>
      <c r="R19" s="1078"/>
      <c r="S19" s="1078"/>
      <c r="T19" s="1078"/>
      <c r="U19" s="1078"/>
      <c r="V19" s="1078"/>
      <c r="W19" s="1078"/>
      <c r="X19" s="1078"/>
      <c r="Y19" s="1079"/>
    </row>
    <row r="20" spans="2:30">
      <c r="D20" s="461" t="s">
        <v>1216</v>
      </c>
      <c r="E20" s="1080"/>
      <c r="F20" s="1080"/>
      <c r="G20" s="1080"/>
      <c r="H20" s="1081" t="s">
        <v>1217</v>
      </c>
      <c r="I20" s="1082"/>
      <c r="J20" s="462" t="s">
        <v>1210</v>
      </c>
      <c r="K20" s="463" t="s">
        <v>232</v>
      </c>
      <c r="L20" s="464" t="s">
        <v>238</v>
      </c>
      <c r="M20" s="464" t="s">
        <v>240</v>
      </c>
      <c r="N20" s="464" t="s">
        <v>244</v>
      </c>
      <c r="O20" s="464" t="s">
        <v>1229</v>
      </c>
      <c r="P20" s="464" t="s">
        <v>1230</v>
      </c>
      <c r="Q20" s="464" t="s">
        <v>1231</v>
      </c>
      <c r="R20" s="464" t="s">
        <v>1232</v>
      </c>
      <c r="S20" s="464" t="s">
        <v>1233</v>
      </c>
      <c r="T20" s="464" t="s">
        <v>1234</v>
      </c>
      <c r="U20" s="464" t="s">
        <v>1235</v>
      </c>
      <c r="V20" s="464" t="s">
        <v>1236</v>
      </c>
      <c r="W20" s="464" t="s">
        <v>1237</v>
      </c>
      <c r="X20" s="464" t="s">
        <v>1238</v>
      </c>
      <c r="Y20" s="465" t="s">
        <v>1239</v>
      </c>
      <c r="Z20" s="466" t="s">
        <v>1240</v>
      </c>
      <c r="AA20" s="466"/>
      <c r="AB20" s="466"/>
      <c r="AC20" s="15"/>
    </row>
    <row r="21" spans="2:30">
      <c r="D21" s="439" t="s">
        <v>219</v>
      </c>
      <c r="E21" s="467">
        <f t="shared" ref="E21:E26" si="5">E5*$E$29/100</f>
        <v>14.55</v>
      </c>
      <c r="F21" s="467">
        <f t="shared" ref="F21:F26" si="6">F5*$F$29/100</f>
        <v>9.6999999999999993</v>
      </c>
      <c r="G21" s="468">
        <f t="shared" ref="G21:G26" si="7">G5*$G$29/100</f>
        <v>7.76</v>
      </c>
      <c r="H21" s="469">
        <f t="shared" ref="H21:H26" si="8">H5*$H$29/100</f>
        <v>4.8499999999999996</v>
      </c>
      <c r="I21" s="467">
        <f t="shared" ref="I21:I26" si="9">I5*$I$29/100</f>
        <v>0.97</v>
      </c>
      <c r="J21" s="470">
        <f t="shared" ref="J21:J26" si="10">J5*$J$29/100</f>
        <v>9.6499999999999989E-3</v>
      </c>
      <c r="K21" s="471">
        <v>3.9</v>
      </c>
      <c r="L21" s="472">
        <v>4.7</v>
      </c>
      <c r="M21" s="472">
        <v>5.4</v>
      </c>
      <c r="N21" s="472">
        <v>6</v>
      </c>
      <c r="O21" s="472">
        <v>6.6</v>
      </c>
      <c r="P21" s="472">
        <v>3.9</v>
      </c>
      <c r="Q21" s="472">
        <v>6.8</v>
      </c>
      <c r="R21" s="472">
        <v>6.1</v>
      </c>
      <c r="S21" s="472">
        <v>5.3</v>
      </c>
      <c r="T21" s="472">
        <v>4.5999999999999996</v>
      </c>
      <c r="U21" s="472">
        <v>4</v>
      </c>
      <c r="V21" s="472">
        <v>3.4</v>
      </c>
      <c r="W21" s="472">
        <v>2.7</v>
      </c>
      <c r="X21" s="472">
        <v>2.2000000000000002</v>
      </c>
      <c r="Y21" s="473">
        <v>2.2000000000000002</v>
      </c>
      <c r="Z21" s="472" t="s">
        <v>1241</v>
      </c>
      <c r="AA21" s="472"/>
      <c r="AB21" s="472"/>
      <c r="AC21" s="472"/>
      <c r="AD21" s="472"/>
    </row>
    <row r="22" spans="2:30">
      <c r="D22" s="439" t="s">
        <v>920</v>
      </c>
      <c r="E22" s="474">
        <f t="shared" si="5"/>
        <v>23.28</v>
      </c>
      <c r="F22" s="474">
        <f t="shared" si="6"/>
        <v>15.52</v>
      </c>
      <c r="G22" s="475">
        <f t="shared" si="7"/>
        <v>12.416000000000002</v>
      </c>
      <c r="H22" s="476">
        <f t="shared" si="8"/>
        <v>7.76</v>
      </c>
      <c r="I22" s="474">
        <f t="shared" si="9"/>
        <v>1.5520000000000003</v>
      </c>
      <c r="J22" s="477">
        <f t="shared" si="10"/>
        <v>0.15439999999999998</v>
      </c>
      <c r="K22" s="443">
        <v>6.0000000000000001E-3</v>
      </c>
      <c r="L22" s="73">
        <v>6.0000000000000001E-3</v>
      </c>
      <c r="M22" s="73">
        <v>6.0000000000000001E-3</v>
      </c>
      <c r="N22" s="73">
        <v>6.0000000000000001E-3</v>
      </c>
      <c r="O22" s="73">
        <v>6.0000000000000001E-3</v>
      </c>
      <c r="P22" s="73">
        <v>6.0000000000000001E-3</v>
      </c>
      <c r="Q22" s="73">
        <v>6.0000000000000001E-3</v>
      </c>
      <c r="R22" s="73">
        <v>6.0000000000000001E-3</v>
      </c>
      <c r="S22" s="73">
        <v>6.0000000000000001E-3</v>
      </c>
      <c r="T22" s="73">
        <v>6.0000000000000001E-3</v>
      </c>
      <c r="U22" s="73">
        <v>6.0000000000000001E-3</v>
      </c>
      <c r="V22" s="73">
        <v>6.0000000000000001E-3</v>
      </c>
      <c r="W22" s="73">
        <v>8.0000000000000002E-3</v>
      </c>
      <c r="X22" s="73">
        <v>8.0000000000000002E-3</v>
      </c>
      <c r="Y22" s="478"/>
      <c r="Z22" s="73" t="s">
        <v>1242</v>
      </c>
    </row>
    <row r="23" spans="2:30">
      <c r="D23" s="439" t="s">
        <v>976</v>
      </c>
      <c r="E23" s="474">
        <f t="shared" si="5"/>
        <v>11.64</v>
      </c>
      <c r="F23" s="474">
        <f t="shared" si="6"/>
        <v>7.76</v>
      </c>
      <c r="G23" s="475">
        <f t="shared" si="7"/>
        <v>6.2080000000000011</v>
      </c>
      <c r="H23" s="476">
        <f t="shared" si="8"/>
        <v>3.88</v>
      </c>
      <c r="I23" s="474">
        <f t="shared" si="9"/>
        <v>0.77600000000000013</v>
      </c>
      <c r="J23" s="477">
        <f t="shared" si="10"/>
        <v>7.7199999999999991E-2</v>
      </c>
      <c r="K23" s="443">
        <v>2.3E-3</v>
      </c>
      <c r="L23" s="73">
        <v>1.9E-3</v>
      </c>
      <c r="M23" s="73">
        <v>1.6000000000000001E-3</v>
      </c>
      <c r="N23" s="73">
        <v>1.1999999999999999E-3</v>
      </c>
      <c r="O23" s="73">
        <v>2.3E-3</v>
      </c>
      <c r="P23" s="73">
        <v>8.9999999999999993E-3</v>
      </c>
      <c r="Q23" s="73">
        <v>6.0000000000000001E-3</v>
      </c>
      <c r="R23" s="73">
        <v>8.9999999999999993E-3</v>
      </c>
      <c r="S23" s="73">
        <v>1.2999999999999999E-2</v>
      </c>
      <c r="T23" s="73">
        <v>2.1999999999999999E-2</v>
      </c>
      <c r="U23" s="73">
        <v>3.1E-2</v>
      </c>
      <c r="V23" s="73">
        <v>4.3999999999999997E-2</v>
      </c>
      <c r="W23" s="73">
        <v>5.7000000000000002E-2</v>
      </c>
      <c r="X23" s="73">
        <v>7.0000000000000007E-2</v>
      </c>
      <c r="Y23" s="478"/>
      <c r="Z23" s="73" t="s">
        <v>1242</v>
      </c>
    </row>
    <row r="24" spans="2:30">
      <c r="D24" s="439" t="s">
        <v>964</v>
      </c>
      <c r="E24" s="474">
        <f t="shared" si="5"/>
        <v>25.769277108433734</v>
      </c>
      <c r="F24" s="474">
        <f t="shared" si="6"/>
        <v>34.709638554216866</v>
      </c>
      <c r="G24" s="475">
        <f t="shared" si="7"/>
        <v>38.285783132530113</v>
      </c>
      <c r="H24" s="476">
        <f t="shared" si="8"/>
        <v>43.65</v>
      </c>
      <c r="I24" s="474">
        <f t="shared" si="9"/>
        <v>50.8022891566265</v>
      </c>
      <c r="J24" s="477">
        <f t="shared" si="10"/>
        <v>52.188478915662643</v>
      </c>
      <c r="K24" s="443">
        <v>0.13</v>
      </c>
      <c r="L24" s="73">
        <v>0.11</v>
      </c>
      <c r="M24" s="73">
        <v>0.1</v>
      </c>
      <c r="N24" s="73">
        <v>0.09</v>
      </c>
      <c r="O24" s="73">
        <v>0.06</v>
      </c>
      <c r="P24" s="73">
        <v>0.75</v>
      </c>
      <c r="Q24" s="73">
        <v>5.1999999999999998E-2</v>
      </c>
      <c r="R24" s="73">
        <v>0.05</v>
      </c>
      <c r="S24" s="73">
        <v>4.8000000000000001E-2</v>
      </c>
      <c r="T24" s="73">
        <v>4.5999999999999999E-2</v>
      </c>
      <c r="U24" s="73">
        <v>4.3999999999999997E-2</v>
      </c>
      <c r="V24" s="73">
        <v>4.2000000000000003E-2</v>
      </c>
      <c r="W24" s="73">
        <v>0.04</v>
      </c>
      <c r="X24" s="73">
        <v>3.7999999999999999E-2</v>
      </c>
      <c r="Y24" s="478">
        <v>2.12</v>
      </c>
      <c r="Z24" s="73" t="s">
        <v>1243</v>
      </c>
    </row>
    <row r="25" spans="2:30">
      <c r="D25" s="439" t="s">
        <v>956</v>
      </c>
      <c r="E25" s="474">
        <f t="shared" si="5"/>
        <v>10.307710843373496</v>
      </c>
      <c r="F25" s="474">
        <f t="shared" si="6"/>
        <v>13.883855421686746</v>
      </c>
      <c r="G25" s="475">
        <f t="shared" si="7"/>
        <v>15.314313253012049</v>
      </c>
      <c r="H25" s="476">
        <f t="shared" si="8"/>
        <v>17.46</v>
      </c>
      <c r="I25" s="474">
        <f t="shared" si="9"/>
        <v>20.320915662650602</v>
      </c>
      <c r="J25" s="477">
        <f t="shared" si="10"/>
        <v>20.875391566265062</v>
      </c>
      <c r="K25" s="443">
        <v>1.2E-2</v>
      </c>
      <c r="L25" s="73">
        <v>8.9999999999999993E-3</v>
      </c>
      <c r="M25" s="73">
        <v>5.0000000000000001E-3</v>
      </c>
      <c r="N25" s="73">
        <v>4.0000000000000001E-3</v>
      </c>
      <c r="O25" s="73">
        <v>3.0000000000000001E-3</v>
      </c>
      <c r="P25" s="73">
        <v>3.0000000000000001E-3</v>
      </c>
      <c r="Q25" s="73">
        <v>4.0000000000000001E-3</v>
      </c>
      <c r="R25" s="73">
        <v>4.0000000000000001E-3</v>
      </c>
      <c r="S25" s="73">
        <v>7.0000000000000001E-3</v>
      </c>
      <c r="T25" s="73">
        <v>7.0000000000000001E-3</v>
      </c>
      <c r="U25" s="73">
        <v>8.0000000000000002E-3</v>
      </c>
      <c r="V25" s="73">
        <v>8.9999999999999993E-3</v>
      </c>
      <c r="W25" s="73">
        <v>1.2999999999999999E-2</v>
      </c>
      <c r="X25" s="73">
        <v>1.7999999999999999E-2</v>
      </c>
      <c r="Y25" s="478">
        <v>0.01</v>
      </c>
      <c r="Z25" s="73" t="s">
        <v>1244</v>
      </c>
    </row>
    <row r="26" spans="2:30">
      <c r="D26" s="439" t="s">
        <v>960</v>
      </c>
      <c r="E26" s="474">
        <f t="shared" si="5"/>
        <v>11.45301204819277</v>
      </c>
      <c r="F26" s="474">
        <f t="shared" si="6"/>
        <v>15.426506024096387</v>
      </c>
      <c r="G26" s="475">
        <f t="shared" si="7"/>
        <v>17.01590361445783</v>
      </c>
      <c r="H26" s="476">
        <f t="shared" si="8"/>
        <v>19.399999999999999</v>
      </c>
      <c r="I26" s="474">
        <f t="shared" si="9"/>
        <v>22.578795180722892</v>
      </c>
      <c r="J26" s="477">
        <f t="shared" si="10"/>
        <v>23.194879518072288</v>
      </c>
      <c r="K26" s="443">
        <v>0.04</v>
      </c>
      <c r="L26" s="73">
        <v>7.4999999999999997E-2</v>
      </c>
      <c r="M26" s="73">
        <v>0.113</v>
      </c>
      <c r="N26" s="73">
        <v>0.15</v>
      </c>
      <c r="O26" s="73">
        <v>0.22</v>
      </c>
      <c r="P26" s="73">
        <v>0.2</v>
      </c>
      <c r="Q26" s="73">
        <v>0.25</v>
      </c>
      <c r="R26" s="73">
        <v>0.25800000000000001</v>
      </c>
      <c r="S26" s="73">
        <v>0.26700000000000002</v>
      </c>
      <c r="T26" s="73">
        <v>0.27500000000000002</v>
      </c>
      <c r="U26" s="73">
        <v>0.28299999999999997</v>
      </c>
      <c r="V26" s="73">
        <v>0.29199999999999998</v>
      </c>
      <c r="W26" s="73">
        <v>0.3</v>
      </c>
      <c r="X26" s="73">
        <v>0.3</v>
      </c>
      <c r="Y26" s="478">
        <v>0.14000000000000001</v>
      </c>
      <c r="Z26" s="73" t="s">
        <v>1245</v>
      </c>
    </row>
    <row r="27" spans="2:30">
      <c r="D27" s="479" t="s">
        <v>1212</v>
      </c>
      <c r="E27" s="480">
        <v>3</v>
      </c>
      <c r="F27" s="480">
        <v>3</v>
      </c>
      <c r="G27" s="480">
        <v>3</v>
      </c>
      <c r="H27" s="481">
        <v>3</v>
      </c>
      <c r="I27" s="480">
        <v>3</v>
      </c>
      <c r="J27" s="482">
        <v>3.5</v>
      </c>
      <c r="K27" s="456">
        <v>1</v>
      </c>
      <c r="L27" s="68">
        <v>1</v>
      </c>
      <c r="M27" s="68">
        <v>1</v>
      </c>
      <c r="N27" s="68">
        <v>1</v>
      </c>
      <c r="O27" s="68">
        <v>1</v>
      </c>
      <c r="P27" s="68">
        <v>1</v>
      </c>
      <c r="Q27" s="68">
        <v>1</v>
      </c>
      <c r="R27" s="68">
        <v>1</v>
      </c>
      <c r="S27" s="68">
        <v>1</v>
      </c>
      <c r="T27" s="68">
        <v>1</v>
      </c>
      <c r="U27" s="68">
        <v>1</v>
      </c>
      <c r="V27" s="68">
        <v>1</v>
      </c>
      <c r="W27" s="68">
        <v>1</v>
      </c>
      <c r="X27" s="68">
        <v>1</v>
      </c>
      <c r="Y27" s="483">
        <v>1</v>
      </c>
    </row>
    <row r="28" spans="2:30" ht="15.75" thickBot="1">
      <c r="D28" s="449" t="s">
        <v>153</v>
      </c>
      <c r="E28" s="484">
        <f t="shared" ref="E28" si="11">SUM(E21:E27)</f>
        <v>100</v>
      </c>
      <c r="F28" s="484">
        <f>SUM(F21:F27)</f>
        <v>99.999999999999986</v>
      </c>
      <c r="G28" s="484">
        <f>SUM(G21:G27)</f>
        <v>99.999999999999986</v>
      </c>
      <c r="H28" s="485">
        <f>SUM(H21:H27)</f>
        <v>100</v>
      </c>
      <c r="I28" s="484">
        <f>SUM(I21:I27)</f>
        <v>100</v>
      </c>
      <c r="J28" s="452">
        <f>SUM(J21:J27)</f>
        <v>99.999999999999986</v>
      </c>
    </row>
    <row r="29" spans="2:30">
      <c r="D29" s="113" t="s">
        <v>1246</v>
      </c>
      <c r="E29" s="118">
        <f t="shared" ref="E29:I29" si="12">100-E27</f>
        <v>97</v>
      </c>
      <c r="F29" s="118">
        <f t="shared" si="12"/>
        <v>97</v>
      </c>
      <c r="G29" s="118">
        <f t="shared" si="12"/>
        <v>97</v>
      </c>
      <c r="H29" s="118">
        <f t="shared" si="12"/>
        <v>97</v>
      </c>
      <c r="I29" s="118">
        <f t="shared" si="12"/>
        <v>97</v>
      </c>
      <c r="J29" s="118">
        <f>100-J27</f>
        <v>96.5</v>
      </c>
      <c r="K29" s="118"/>
    </row>
    <row r="31" spans="2:30" ht="17.25">
      <c r="K31" s="1083" t="s">
        <v>1247</v>
      </c>
      <c r="L31" s="1084"/>
      <c r="M31" s="1084"/>
      <c r="N31" s="1084"/>
      <c r="O31" s="1084"/>
      <c r="P31" s="1084"/>
      <c r="Q31" s="1084"/>
      <c r="R31" s="1084"/>
      <c r="S31" s="1084"/>
      <c r="T31" s="1084"/>
      <c r="U31" s="1084"/>
      <c r="V31" s="1084"/>
      <c r="W31" s="1084"/>
      <c r="X31" s="1084"/>
      <c r="Y31" s="1085"/>
    </row>
    <row r="32" spans="2:30">
      <c r="H32" s="68"/>
      <c r="I32" s="68"/>
      <c r="J32" s="115" t="s">
        <v>1248</v>
      </c>
      <c r="K32" s="463" t="s">
        <v>232</v>
      </c>
      <c r="L32" s="464" t="s">
        <v>238</v>
      </c>
      <c r="M32" s="464" t="s">
        <v>240</v>
      </c>
      <c r="N32" s="464" t="s">
        <v>244</v>
      </c>
      <c r="O32" s="464" t="s">
        <v>1229</v>
      </c>
      <c r="P32" s="464" t="s">
        <v>1230</v>
      </c>
      <c r="Q32" s="464" t="s">
        <v>1231</v>
      </c>
      <c r="R32" s="464" t="s">
        <v>1232</v>
      </c>
      <c r="S32" s="464" t="s">
        <v>1233</v>
      </c>
      <c r="T32" s="464" t="s">
        <v>1234</v>
      </c>
      <c r="U32" s="464" t="s">
        <v>1235</v>
      </c>
      <c r="V32" s="464" t="s">
        <v>1236</v>
      </c>
      <c r="W32" s="464" t="s">
        <v>1237</v>
      </c>
      <c r="X32" s="464" t="s">
        <v>1238</v>
      </c>
      <c r="Y32" s="465" t="s">
        <v>1239</v>
      </c>
    </row>
    <row r="33" spans="2:28">
      <c r="H33" s="68"/>
      <c r="I33" s="193" t="s">
        <v>1210</v>
      </c>
      <c r="J33" s="131">
        <f>J21</f>
        <v>9.6499999999999989E-3</v>
      </c>
      <c r="K33" s="486">
        <f>($J$21*K21+$J$22*K22+$J$23*K23+$J$24*K24+$J$25*K25+$J$26*K26+$J$27*K27)/100</f>
        <v>0.11501541098554217</v>
      </c>
      <c r="L33" s="131">
        <f t="shared" ref="L33:Y33" si="13">($J$21*L21+$J$22*L22+$J$23*L23+$J$24*L24+$J$25*L25+$J$26*L26+$J$27*L27)/100</f>
        <v>0.11214655248674699</v>
      </c>
      <c r="M33" s="131">
        <f t="shared" si="13"/>
        <v>0.11497406154939759</v>
      </c>
      <c r="N33" s="131">
        <f t="shared" si="13"/>
        <v>0.1181861563638554</v>
      </c>
      <c r="O33" s="131">
        <f t="shared" si="13"/>
        <v>0.11861602363614457</v>
      </c>
      <c r="P33" s="131">
        <f t="shared" si="13"/>
        <v>0.47382217465060228</v>
      </c>
      <c r="Q33" s="131">
        <f t="shared" si="13"/>
        <v>0.1216303194939759</v>
      </c>
      <c r="R33" s="131">
        <f t="shared" si="13"/>
        <v>0.12237690627710844</v>
      </c>
      <c r="S33" s="131">
        <f t="shared" si="13"/>
        <v>0.12397282560240963</v>
      </c>
      <c r="T33" s="131">
        <f t="shared" si="13"/>
        <v>0.12472404438554216</v>
      </c>
      <c r="U33" s="131">
        <f t="shared" si="13"/>
        <v>0.12569366708433732</v>
      </c>
      <c r="V33" s="131">
        <f t="shared" si="13"/>
        <v>0.12689832657831324</v>
      </c>
      <c r="W33" s="131">
        <f t="shared" si="13"/>
        <v>0.12849073702409636</v>
      </c>
      <c r="X33" s="131">
        <f t="shared" si="13"/>
        <v>0.12845252302409638</v>
      </c>
      <c r="Y33" s="131">
        <f t="shared" si="13"/>
        <v>1.1761684234939758</v>
      </c>
    </row>
    <row r="34" spans="2:28">
      <c r="H34" s="1086" t="s">
        <v>1211</v>
      </c>
      <c r="I34" s="1068" t="s">
        <v>1217</v>
      </c>
      <c r="J34" s="487">
        <f>I21</f>
        <v>0.97</v>
      </c>
      <c r="K34" s="488">
        <f>($I$21*K21+$I$22*K22+$I$23*K23+$I$24*K24+$I$25*K25+$I$26*K26+$I$27*K27)/100</f>
        <v>0.14545397185542167</v>
      </c>
      <c r="L34" s="330">
        <f t="shared" ref="L34:X34" si="14">($I$21*L21+$I$22*L22+$I$23*L23+$I$24*L24+$I$25*L25+$I$26*L26+$I$27*L27)/100</f>
        <v>0.15034336086746988</v>
      </c>
      <c r="M34" s="330">
        <f t="shared" si="14"/>
        <v>0.15981790949397592</v>
      </c>
      <c r="N34" s="330">
        <f t="shared" si="14"/>
        <v>0.16870552163855421</v>
      </c>
      <c r="O34" s="330">
        <f t="shared" si="14"/>
        <v>0.17489531836144578</v>
      </c>
      <c r="P34" s="330">
        <f t="shared" si="14"/>
        <v>0.49477734650602406</v>
      </c>
      <c r="Q34" s="330">
        <f t="shared" si="14"/>
        <v>0.17977669493975904</v>
      </c>
      <c r="R34" s="330">
        <f t="shared" si="14"/>
        <v>0.17380023277108436</v>
      </c>
      <c r="S34" s="330">
        <f t="shared" si="14"/>
        <v>0.16769694602409635</v>
      </c>
      <c r="T34" s="330">
        <f t="shared" si="14"/>
        <v>0.1617670438554217</v>
      </c>
      <c r="U34" s="330">
        <f t="shared" si="14"/>
        <v>0.15701035084337348</v>
      </c>
      <c r="V34" s="330">
        <f t="shared" si="14"/>
        <v>0.15251048578313253</v>
      </c>
      <c r="W34" s="330">
        <f t="shared" si="14"/>
        <v>0.14745550024096385</v>
      </c>
      <c r="X34" s="330">
        <f t="shared" si="14"/>
        <v>0.14270638024096385</v>
      </c>
      <c r="Y34" s="330">
        <f>($I$21*Y21+$I$22*Y22+$I$23*Y23+$I$24*Y24+$I$25*Y25+$I$26*Y26+$I$27*Y27)/100</f>
        <v>1.161990934939759</v>
      </c>
    </row>
    <row r="35" spans="2:28">
      <c r="H35" s="1087"/>
      <c r="I35" s="1069"/>
      <c r="J35" s="489">
        <f>H21</f>
        <v>4.8499999999999996</v>
      </c>
      <c r="K35" s="486">
        <f>($H$21*K21+$H$22*K22+$H$23*K23+$H$24*K24+$H$25*K25+$H$26*K26+$H$27*K27)/100</f>
        <v>0.28630504000000001</v>
      </c>
      <c r="L35" s="131">
        <f t="shared" ref="L35:Y35" si="15">($H$21*L21+$H$22*L22+$H$23*L23+$H$24*L24+$H$25*L25+$H$26*L26+$H$27*L27)/100</f>
        <v>0.32262571999999989</v>
      </c>
      <c r="M35" s="131">
        <f t="shared" si="15"/>
        <v>0.35887268</v>
      </c>
      <c r="N35" s="131">
        <f t="shared" si="15"/>
        <v>0.39059555999999995</v>
      </c>
      <c r="O35" s="131">
        <f t="shared" si="15"/>
        <v>0.42004863999999997</v>
      </c>
      <c r="P35" s="131">
        <f t="shared" si="15"/>
        <v>0.58666359999999995</v>
      </c>
      <c r="Q35" s="131">
        <f t="shared" si="15"/>
        <v>0.43239479999999991</v>
      </c>
      <c r="R35" s="131">
        <f t="shared" si="15"/>
        <v>0.39924019999999999</v>
      </c>
      <c r="S35" s="131">
        <f t="shared" si="15"/>
        <v>0.36199219999999999</v>
      </c>
      <c r="T35" s="131">
        <f t="shared" si="15"/>
        <v>0.32907039999999993</v>
      </c>
      <c r="U35" s="131">
        <f t="shared" si="15"/>
        <v>0.30117319999999997</v>
      </c>
      <c r="V35" s="131">
        <f t="shared" si="15"/>
        <v>0.27362519999999996</v>
      </c>
      <c r="W35" s="131">
        <f t="shared" si="15"/>
        <v>0.24171219999999999</v>
      </c>
      <c r="X35" s="131">
        <f t="shared" si="15"/>
        <v>0.21796659999999998</v>
      </c>
      <c r="Y35" s="131">
        <f t="shared" si="15"/>
        <v>1.090986</v>
      </c>
    </row>
    <row r="36" spans="2:28">
      <c r="H36" s="1087"/>
      <c r="I36" s="1068" t="s">
        <v>1249</v>
      </c>
      <c r="J36" s="487">
        <f>G21</f>
        <v>7.76</v>
      </c>
      <c r="K36" s="488">
        <f>($G$21*K21+$G$22*K22+$G$23*K23+$G$24*K24+$G$25*K25+$G$26*K26+$G$27*K27)/100</f>
        <v>0.39194334110843376</v>
      </c>
      <c r="L36" s="330">
        <f t="shared" ref="L36:Y36" si="16">($G$21*L21+$G$22*L22+$G$23*L23+$G$24*L24+$G$25*L25+$G$26*L26+$G$27*L27)/100</f>
        <v>0.45183748934939771</v>
      </c>
      <c r="M36" s="330">
        <f t="shared" si="16"/>
        <v>0.50816375787951817</v>
      </c>
      <c r="N36" s="330">
        <f t="shared" si="16"/>
        <v>0.55701308877108435</v>
      </c>
      <c r="O36" s="330">
        <f t="shared" si="16"/>
        <v>0.60391363122891561</v>
      </c>
      <c r="P36" s="330">
        <f t="shared" si="16"/>
        <v>0.65557829012048185</v>
      </c>
      <c r="Q36" s="330">
        <f t="shared" si="16"/>
        <v>0.6218583787951808</v>
      </c>
      <c r="R36" s="330">
        <f t="shared" si="16"/>
        <v>0.56832017542168689</v>
      </c>
      <c r="S36" s="330">
        <f t="shared" si="16"/>
        <v>0.50771364048192769</v>
      </c>
      <c r="T36" s="330">
        <f t="shared" si="16"/>
        <v>0.45454791710843367</v>
      </c>
      <c r="U36" s="330">
        <f t="shared" si="16"/>
        <v>0.40929533686746988</v>
      </c>
      <c r="V36" s="330">
        <f t="shared" si="16"/>
        <v>0.3644612356626506</v>
      </c>
      <c r="W36" s="330">
        <f t="shared" si="16"/>
        <v>0.31240472481927711</v>
      </c>
      <c r="X36" s="330">
        <f t="shared" si="16"/>
        <v>0.27441176481927715</v>
      </c>
      <c r="Y36" s="330">
        <f t="shared" si="16"/>
        <v>1.0377322987951805</v>
      </c>
    </row>
    <row r="37" spans="2:28">
      <c r="H37" s="1087"/>
      <c r="I37" s="1089"/>
      <c r="J37" s="203">
        <f>F21</f>
        <v>9.6999999999999993</v>
      </c>
      <c r="K37" s="490">
        <f>($F$21*K21+$F$22*K22+$F$23*K23+$F$24*K24+$F$25*K25+$F$26*K26+$F$27*K27)/100</f>
        <v>0.46236887518072278</v>
      </c>
      <c r="L37" s="118">
        <f t="shared" ref="L37:Y37" si="17">($F$21*L21+$F$22*L22+$F$23*L23+$F$24*L24+$F$25*L25+$F$26*L26+$F$27*L27)/100</f>
        <v>0.53797866891566259</v>
      </c>
      <c r="M37" s="118">
        <f t="shared" si="17"/>
        <v>0.60769114313253014</v>
      </c>
      <c r="N37" s="118">
        <f t="shared" si="17"/>
        <v>0.66795810795180732</v>
      </c>
      <c r="O37" s="118">
        <f t="shared" si="17"/>
        <v>0.72649029204819271</v>
      </c>
      <c r="P37" s="118">
        <f t="shared" si="17"/>
        <v>0.70152141686746983</v>
      </c>
      <c r="Q37" s="118">
        <f t="shared" si="17"/>
        <v>0.74816743132530106</v>
      </c>
      <c r="R37" s="118">
        <f t="shared" si="17"/>
        <v>0.68104015903614457</v>
      </c>
      <c r="S37" s="118">
        <f t="shared" si="17"/>
        <v>0.60486126746987945</v>
      </c>
      <c r="T37" s="118">
        <f t="shared" si="17"/>
        <v>0.5381995951807228</v>
      </c>
      <c r="U37" s="118">
        <f t="shared" si="17"/>
        <v>0.48137676144578312</v>
      </c>
      <c r="V37" s="118">
        <f t="shared" si="17"/>
        <v>0.42501859277108422</v>
      </c>
      <c r="W37" s="118">
        <f t="shared" si="17"/>
        <v>0.3595330746987952</v>
      </c>
      <c r="X37" s="118">
        <f t="shared" si="17"/>
        <v>0.31204187469879513</v>
      </c>
      <c r="Y37" s="118">
        <f t="shared" si="17"/>
        <v>1.0022298313253011</v>
      </c>
    </row>
    <row r="38" spans="2:28">
      <c r="H38" s="1088"/>
      <c r="I38" s="1069"/>
      <c r="J38" s="489">
        <f>E21</f>
        <v>14.55</v>
      </c>
      <c r="K38" s="486">
        <f>($E$21*K21+$E$22*K22+$E$23*K23+$E$24*K24+$E$25*K25+$E$26*K26+$E$27*K27)/100</f>
        <v>0.63843271036144578</v>
      </c>
      <c r="L38" s="131">
        <f t="shared" ref="L38:Y38" si="18">($E$21*L21+$E$22*L22+$E$23*L23+$E$24*L24+$E$25*L25+$E$26*L26+$E$27*L27)/100</f>
        <v>0.75333161783132541</v>
      </c>
      <c r="M38" s="131">
        <f t="shared" si="18"/>
        <v>0.85650960626506034</v>
      </c>
      <c r="N38" s="131">
        <f t="shared" si="18"/>
        <v>0.94532065590361469</v>
      </c>
      <c r="O38" s="131">
        <f t="shared" si="18"/>
        <v>1.0329319440963856</v>
      </c>
      <c r="P38" s="131">
        <f t="shared" si="18"/>
        <v>0.81637923373493981</v>
      </c>
      <c r="Q38" s="131">
        <f t="shared" si="18"/>
        <v>1.0639400626506024</v>
      </c>
      <c r="R38" s="131">
        <f t="shared" si="18"/>
        <v>0.96284011807228909</v>
      </c>
      <c r="S38" s="131">
        <f t="shared" si="18"/>
        <v>0.84773033493975902</v>
      </c>
      <c r="T38" s="131">
        <f t="shared" si="18"/>
        <v>0.74732879036144584</v>
      </c>
      <c r="U38" s="131">
        <f t="shared" si="18"/>
        <v>0.66158032289156632</v>
      </c>
      <c r="V38" s="131">
        <f t="shared" si="18"/>
        <v>0.57641198554216866</v>
      </c>
      <c r="W38" s="131">
        <f t="shared" si="18"/>
        <v>0.4773539493975904</v>
      </c>
      <c r="X38" s="131">
        <f t="shared" si="18"/>
        <v>0.40611714939759042</v>
      </c>
      <c r="Y38" s="131">
        <f t="shared" si="18"/>
        <v>0.91347366265060248</v>
      </c>
    </row>
    <row r="39" spans="2:28">
      <c r="H39" s="491"/>
      <c r="I39" s="373"/>
      <c r="J39" s="207"/>
      <c r="K39" s="118"/>
      <c r="L39" s="118"/>
      <c r="M39" s="118"/>
      <c r="N39" s="118"/>
      <c r="O39" s="118"/>
      <c r="P39" s="118"/>
      <c r="Q39" s="118"/>
      <c r="R39" s="118"/>
      <c r="S39" s="118"/>
      <c r="T39" s="118"/>
      <c r="U39" s="118"/>
      <c r="V39" s="118"/>
      <c r="W39" s="118"/>
      <c r="X39" s="118"/>
      <c r="Y39" s="118"/>
    </row>
    <row r="41" spans="2:28" ht="17.25" customHeight="1">
      <c r="B41" s="492" t="s">
        <v>1250</v>
      </c>
      <c r="H41" s="68"/>
      <c r="I41" s="68"/>
      <c r="J41" s="483"/>
      <c r="K41" s="1090" t="s">
        <v>1251</v>
      </c>
      <c r="L41" s="1091"/>
      <c r="M41" s="1091"/>
      <c r="N41" s="1091"/>
      <c r="O41" s="1091"/>
      <c r="P41" s="1091"/>
      <c r="Q41" s="1091"/>
      <c r="R41" s="1091"/>
      <c r="S41" s="1091"/>
      <c r="T41" s="1091"/>
      <c r="U41" s="1091"/>
      <c r="V41" s="1091"/>
      <c r="W41" s="1091"/>
      <c r="X41" s="1091"/>
      <c r="Y41" s="1092"/>
    </row>
    <row r="42" spans="2:28" ht="18.75" customHeight="1">
      <c r="H42" s="1093" t="s">
        <v>1252</v>
      </c>
      <c r="I42" s="1093"/>
      <c r="J42" s="1093"/>
      <c r="K42" s="68">
        <v>37.299999999999997</v>
      </c>
      <c r="L42" s="68">
        <v>79.2</v>
      </c>
      <c r="M42" s="68">
        <v>11.2</v>
      </c>
      <c r="N42" s="68">
        <v>47.3</v>
      </c>
      <c r="O42" s="68">
        <v>9.91</v>
      </c>
      <c r="P42" s="68">
        <v>3.01</v>
      </c>
      <c r="Q42" s="68">
        <v>10.5</v>
      </c>
      <c r="R42" s="68">
        <v>1.42</v>
      </c>
      <c r="S42" s="68">
        <v>9.6</v>
      </c>
      <c r="T42" s="68">
        <v>1.97</v>
      </c>
      <c r="U42" s="68">
        <v>5.48</v>
      </c>
      <c r="V42" s="68">
        <v>0.69899999999999995</v>
      </c>
      <c r="W42" s="68">
        <v>5.59</v>
      </c>
      <c r="X42" s="68">
        <v>0.72899999999999998</v>
      </c>
      <c r="Y42" s="68">
        <v>511</v>
      </c>
      <c r="Z42" s="68" t="s">
        <v>14</v>
      </c>
    </row>
    <row r="43" spans="2:28">
      <c r="B43" s="73" t="s">
        <v>1253</v>
      </c>
      <c r="H43" s="68"/>
      <c r="I43" s="68"/>
      <c r="J43" s="493" t="s">
        <v>225</v>
      </c>
      <c r="K43" s="493" t="s">
        <v>232</v>
      </c>
      <c r="L43" s="493" t="s">
        <v>238</v>
      </c>
      <c r="M43" s="493" t="s">
        <v>240</v>
      </c>
      <c r="N43" s="493" t="s">
        <v>244</v>
      </c>
      <c r="O43" s="493" t="s">
        <v>1229</v>
      </c>
      <c r="P43" s="493" t="s">
        <v>1230</v>
      </c>
      <c r="Q43" s="493" t="s">
        <v>1231</v>
      </c>
      <c r="R43" s="493" t="s">
        <v>1232</v>
      </c>
      <c r="S43" s="493" t="s">
        <v>1233</v>
      </c>
      <c r="T43" s="493" t="s">
        <v>1234</v>
      </c>
      <c r="U43" s="493" t="s">
        <v>1235</v>
      </c>
      <c r="V43" s="493" t="s">
        <v>1236</v>
      </c>
      <c r="W43" s="493" t="s">
        <v>1237</v>
      </c>
      <c r="X43" s="493" t="s">
        <v>1238</v>
      </c>
      <c r="Y43" s="493" t="s">
        <v>1239</v>
      </c>
      <c r="Z43" s="494" t="s">
        <v>1254</v>
      </c>
    </row>
    <row r="44" spans="2:28" ht="18.75">
      <c r="B44" s="113" t="s">
        <v>1255</v>
      </c>
      <c r="H44" s="1072" t="s">
        <v>1210</v>
      </c>
      <c r="I44" s="1072"/>
      <c r="J44" s="118">
        <v>1</v>
      </c>
      <c r="K44" s="495">
        <f t="shared" ref="K44:X44" si="19">K42*$J44^(K33-1)</f>
        <v>37.299999999999997</v>
      </c>
      <c r="L44" s="495">
        <f t="shared" si="19"/>
        <v>79.2</v>
      </c>
      <c r="M44" s="495">
        <f t="shared" si="19"/>
        <v>11.2</v>
      </c>
      <c r="N44" s="495">
        <f t="shared" si="19"/>
        <v>47.3</v>
      </c>
      <c r="O44" s="495">
        <f t="shared" si="19"/>
        <v>9.91</v>
      </c>
      <c r="P44" s="495">
        <f t="shared" si="19"/>
        <v>3.01</v>
      </c>
      <c r="Q44" s="495">
        <f t="shared" si="19"/>
        <v>10.5</v>
      </c>
      <c r="R44" s="495">
        <f t="shared" si="19"/>
        <v>1.42</v>
      </c>
      <c r="S44" s="495">
        <f t="shared" si="19"/>
        <v>9.6</v>
      </c>
      <c r="T44" s="495">
        <f t="shared" si="19"/>
        <v>1.97</v>
      </c>
      <c r="U44" s="495">
        <f t="shared" si="19"/>
        <v>5.48</v>
      </c>
      <c r="V44" s="495">
        <f t="shared" si="19"/>
        <v>0.69899999999999995</v>
      </c>
      <c r="W44" s="495">
        <f t="shared" si="19"/>
        <v>5.59</v>
      </c>
      <c r="X44" s="495">
        <f t="shared" si="19"/>
        <v>0.72899999999999998</v>
      </c>
      <c r="Y44" s="207">
        <f>Y42*$J$44^(Y33-1)</f>
        <v>511</v>
      </c>
      <c r="Z44" s="496">
        <f>SUM(K44:X44)</f>
        <v>223.90799999999999</v>
      </c>
      <c r="AA44" s="89">
        <f>(2*P44/0.0563)/(O44/0.148+Q44/0.199)</f>
        <v>0.89311934265673587</v>
      </c>
      <c r="AB44" s="496"/>
    </row>
    <row r="45" spans="2:28" ht="18.75">
      <c r="B45" s="77" t="s">
        <v>1256</v>
      </c>
      <c r="H45" s="1072"/>
      <c r="I45" s="1072"/>
      <c r="J45" s="73">
        <v>0.95</v>
      </c>
      <c r="K45" s="207">
        <f t="shared" ref="K45:Y45" si="20">K44*$J$45^(K33-1)</f>
        <v>39.032206057848867</v>
      </c>
      <c r="L45" s="207">
        <f t="shared" si="20"/>
        <v>82.890232048662028</v>
      </c>
      <c r="M45" s="207">
        <f t="shared" si="20"/>
        <v>11.720151073575597</v>
      </c>
      <c r="N45" s="207">
        <f t="shared" si="20"/>
        <v>49.488555091788612</v>
      </c>
      <c r="O45" s="207">
        <f t="shared" si="20"/>
        <v>10.368303750562211</v>
      </c>
      <c r="P45" s="207">
        <f t="shared" si="20"/>
        <v>3.0923442890370461</v>
      </c>
      <c r="Q45" s="207">
        <f t="shared" si="20"/>
        <v>10.983890855841572</v>
      </c>
      <c r="R45" s="207">
        <f t="shared" si="20"/>
        <v>1.48538359394824</v>
      </c>
      <c r="S45" s="207">
        <f t="shared" si="20"/>
        <v>10.04120792439668</v>
      </c>
      <c r="T45" s="207">
        <f t="shared" si="20"/>
        <v>2.0604601466370953</v>
      </c>
      <c r="U45" s="207">
        <f t="shared" si="20"/>
        <v>5.7313502751506178</v>
      </c>
      <c r="V45" s="207">
        <f t="shared" si="20"/>
        <v>0.73101574857714202</v>
      </c>
      <c r="W45" s="207">
        <f t="shared" si="20"/>
        <v>5.8455568997284182</v>
      </c>
      <c r="X45" s="207">
        <f t="shared" si="20"/>
        <v>0.76232903985606615</v>
      </c>
      <c r="Y45" s="207">
        <f t="shared" si="20"/>
        <v>506.40327164102405</v>
      </c>
      <c r="Z45" s="496">
        <f t="shared" ref="Z45:Z91" si="21">SUM(K45:X45)</f>
        <v>234.23298679561017</v>
      </c>
      <c r="AA45" s="89">
        <f t="shared" ref="AA45:AA91" si="22">(2*P45/0.0563)/(O45/0.148+Q45/0.199)</f>
        <v>0.87705408244886252</v>
      </c>
      <c r="AB45" s="496"/>
    </row>
    <row r="46" spans="2:28" ht="18.75">
      <c r="B46" s="77" t="s">
        <v>1257</v>
      </c>
      <c r="H46" s="1072"/>
      <c r="I46" s="1072"/>
      <c r="J46" s="118">
        <v>0.9</v>
      </c>
      <c r="K46" s="207">
        <f t="shared" ref="K46:Y46" si="23">K45*$J$46^(K33-1)</f>
        <v>42.846738780893538</v>
      </c>
      <c r="L46" s="207">
        <f t="shared" si="23"/>
        <v>91.018421867667186</v>
      </c>
      <c r="M46" s="207">
        <f t="shared" si="23"/>
        <v>12.865592032806925</v>
      </c>
      <c r="N46" s="207">
        <f t="shared" si="23"/>
        <v>54.306818711542945</v>
      </c>
      <c r="O46" s="207">
        <f t="shared" si="23"/>
        <v>11.377258633944566</v>
      </c>
      <c r="P46" s="207">
        <f t="shared" si="23"/>
        <v>3.2686198770261017</v>
      </c>
      <c r="Q46" s="207">
        <f t="shared" si="23"/>
        <v>12.048922227594165</v>
      </c>
      <c r="R46" s="207">
        <f t="shared" si="23"/>
        <v>1.6292827267448469</v>
      </c>
      <c r="S46" s="207">
        <f t="shared" si="23"/>
        <v>11.012115690103977</v>
      </c>
      <c r="T46" s="207">
        <f t="shared" si="23"/>
        <v>2.2595119893202416</v>
      </c>
      <c r="U46" s="207">
        <f t="shared" si="23"/>
        <v>6.2843883554365023</v>
      </c>
      <c r="V46" s="207">
        <f t="shared" si="23"/>
        <v>0.80145229123696005</v>
      </c>
      <c r="W46" s="207">
        <f t="shared" si="23"/>
        <v>6.4077265376168446</v>
      </c>
      <c r="X46" s="207">
        <f t="shared" si="23"/>
        <v>0.83564590513904602</v>
      </c>
      <c r="Y46" s="207">
        <f t="shared" si="23"/>
        <v>497.09051659216635</v>
      </c>
      <c r="Z46" s="496">
        <f t="shared" si="21"/>
        <v>256.96249562707385</v>
      </c>
      <c r="AA46" s="89">
        <f t="shared" si="22"/>
        <v>0.84495544308059389</v>
      </c>
      <c r="AB46" s="496"/>
    </row>
    <row r="47" spans="2:28" ht="18.75">
      <c r="B47" s="77" t="s">
        <v>1258</v>
      </c>
      <c r="H47" s="1072"/>
      <c r="I47" s="1072"/>
      <c r="J47" s="73">
        <v>0.85</v>
      </c>
      <c r="K47" s="207">
        <f t="shared" ref="K47:Y47" si="24">K46*$J$47^(K33-1)</f>
        <v>49.47444543240843</v>
      </c>
      <c r="L47" s="207">
        <f t="shared" si="24"/>
        <v>105.14653156114704</v>
      </c>
      <c r="M47" s="207">
        <f t="shared" si="24"/>
        <v>14.855793615830322</v>
      </c>
      <c r="N47" s="207">
        <f t="shared" si="24"/>
        <v>62.674911734480766</v>
      </c>
      <c r="O47" s="207">
        <f t="shared" si="24"/>
        <v>13.129453781732558</v>
      </c>
      <c r="P47" s="207">
        <f t="shared" si="24"/>
        <v>3.560431326893184</v>
      </c>
      <c r="Q47" s="207">
        <f t="shared" si="24"/>
        <v>13.897749414788324</v>
      </c>
      <c r="R47" s="207">
        <f t="shared" si="24"/>
        <v>1.8790573447451553</v>
      </c>
      <c r="S47" s="207">
        <f t="shared" si="24"/>
        <v>12.697017097193193</v>
      </c>
      <c r="T47" s="207">
        <f t="shared" si="24"/>
        <v>2.6049090666490624</v>
      </c>
      <c r="U47" s="207">
        <f t="shared" si="24"/>
        <v>7.2439008188399612</v>
      </c>
      <c r="V47" s="207">
        <f t="shared" si="24"/>
        <v>0.92363871605381787</v>
      </c>
      <c r="W47" s="207">
        <f t="shared" si="24"/>
        <v>7.3827137377813532</v>
      </c>
      <c r="X47" s="207">
        <f t="shared" si="24"/>
        <v>0.962802139313227</v>
      </c>
      <c r="Y47" s="207">
        <f t="shared" si="24"/>
        <v>483.06027163253498</v>
      </c>
      <c r="Z47" s="496">
        <f t="shared" si="21"/>
        <v>296.43335578785633</v>
      </c>
      <c r="AA47" s="89">
        <f t="shared" si="22"/>
        <v>0.79773142711411915</v>
      </c>
      <c r="AB47" s="496"/>
    </row>
    <row r="48" spans="2:28">
      <c r="B48" s="73" t="s">
        <v>1259</v>
      </c>
      <c r="H48" s="1072"/>
      <c r="I48" s="1072"/>
      <c r="J48" s="118">
        <v>0.8</v>
      </c>
      <c r="K48" s="207">
        <f t="shared" ref="K48:Y48" si="25">K47*$J$48^(K33-1)</f>
        <v>60.276052553106702</v>
      </c>
      <c r="L48" s="207">
        <f t="shared" si="25"/>
        <v>128.18489159910433</v>
      </c>
      <c r="M48" s="207">
        <f t="shared" si="25"/>
        <v>18.099381430080719</v>
      </c>
      <c r="N48" s="207">
        <f t="shared" si="25"/>
        <v>76.304530074241299</v>
      </c>
      <c r="O48" s="207">
        <f t="shared" si="25"/>
        <v>15.983121149012112</v>
      </c>
      <c r="P48" s="207">
        <f t="shared" si="25"/>
        <v>4.0040040996283821</v>
      </c>
      <c r="Q48" s="207">
        <f t="shared" si="25"/>
        <v>16.907028859297103</v>
      </c>
      <c r="R48" s="207">
        <f t="shared" si="25"/>
        <v>2.2855488045899968</v>
      </c>
      <c r="S48" s="207">
        <f t="shared" si="25"/>
        <v>15.438230087438647</v>
      </c>
      <c r="T48" s="207">
        <f t="shared" si="25"/>
        <v>3.1667630695011275</v>
      </c>
      <c r="U48" s="207">
        <f t="shared" si="25"/>
        <v>8.8044358513611964</v>
      </c>
      <c r="V48" s="207">
        <f t="shared" si="25"/>
        <v>1.1223141110842272</v>
      </c>
      <c r="W48" s="207">
        <f t="shared" si="25"/>
        <v>8.967554053451753</v>
      </c>
      <c r="X48" s="207">
        <f t="shared" si="25"/>
        <v>1.1694959547112771</v>
      </c>
      <c r="Y48" s="207">
        <f t="shared" si="25"/>
        <v>464.43916653969382</v>
      </c>
      <c r="Z48" s="496">
        <f t="shared" si="21"/>
        <v>360.71335169660887</v>
      </c>
      <c r="AA48" s="89">
        <f t="shared" si="22"/>
        <v>0.73716093986933373</v>
      </c>
      <c r="AB48" s="496"/>
    </row>
    <row r="49" spans="2:28" ht="18.75">
      <c r="B49" s="77" t="s">
        <v>1260</v>
      </c>
      <c r="H49" s="1072"/>
      <c r="I49" s="1072"/>
      <c r="J49" s="73">
        <v>0.75</v>
      </c>
      <c r="K49" s="207">
        <f t="shared" ref="K49:Y49" si="26">K48*$J$49^(K33-1)</f>
        <v>77.752374212289496</v>
      </c>
      <c r="L49" s="207">
        <f t="shared" si="26"/>
        <v>165.48709353853894</v>
      </c>
      <c r="M49" s="207">
        <f t="shared" si="26"/>
        <v>23.347358670993177</v>
      </c>
      <c r="N49" s="207">
        <f t="shared" si="26"/>
        <v>98.338375483372729</v>
      </c>
      <c r="O49" s="207">
        <f t="shared" si="26"/>
        <v>20.59589133552096</v>
      </c>
      <c r="P49" s="207">
        <f t="shared" si="26"/>
        <v>4.6583756416141933</v>
      </c>
      <c r="Q49" s="207">
        <f t="shared" si="26"/>
        <v>21.767557088461125</v>
      </c>
      <c r="R49" s="207">
        <f t="shared" si="26"/>
        <v>2.9419793496632418</v>
      </c>
      <c r="S49" s="207">
        <f t="shared" si="26"/>
        <v>19.863109541316799</v>
      </c>
      <c r="T49" s="207">
        <f t="shared" si="26"/>
        <v>4.0735349205754252</v>
      </c>
      <c r="U49" s="207">
        <f t="shared" si="26"/>
        <v>11.322341824223148</v>
      </c>
      <c r="V49" s="207">
        <f t="shared" si="26"/>
        <v>1.442775116454929</v>
      </c>
      <c r="W49" s="207">
        <f t="shared" si="26"/>
        <v>11.522833044622537</v>
      </c>
      <c r="X49" s="207">
        <f t="shared" si="26"/>
        <v>1.502757017145977</v>
      </c>
      <c r="Y49" s="207">
        <f t="shared" si="26"/>
        <v>441.48766774962138</v>
      </c>
      <c r="Z49" s="496">
        <f t="shared" si="21"/>
        <v>464.61635678479269</v>
      </c>
      <c r="AA49" s="89">
        <f t="shared" si="22"/>
        <v>0.66580812337839546</v>
      </c>
      <c r="AB49" s="496"/>
    </row>
    <row r="50" spans="2:28">
      <c r="H50" s="1072"/>
      <c r="I50" s="1072"/>
      <c r="J50" s="118">
        <v>0.7</v>
      </c>
      <c r="K50" s="207">
        <f t="shared" ref="K50:Y50" si="27">K49*$J$50^(K33-1)</f>
        <v>106.6103837750035</v>
      </c>
      <c r="L50" s="207">
        <f t="shared" si="27"/>
        <v>227.14039028792399</v>
      </c>
      <c r="M50" s="207">
        <f t="shared" si="27"/>
        <v>32.013267802025005</v>
      </c>
      <c r="N50" s="207">
        <f t="shared" si="27"/>
        <v>134.68453224811321</v>
      </c>
      <c r="O50" s="207">
        <f t="shared" si="27"/>
        <v>28.203869547553076</v>
      </c>
      <c r="P50" s="207">
        <f t="shared" si="27"/>
        <v>5.6200539245130408</v>
      </c>
      <c r="Q50" s="207">
        <f t="shared" si="27"/>
        <v>29.776310000023916</v>
      </c>
      <c r="R50" s="207">
        <f t="shared" si="27"/>
        <v>4.0233253845102945</v>
      </c>
      <c r="S50" s="207">
        <f t="shared" si="27"/>
        <v>27.148482801981572</v>
      </c>
      <c r="T50" s="207">
        <f t="shared" si="27"/>
        <v>5.5661307616244775</v>
      </c>
      <c r="U50" s="207">
        <f t="shared" si="27"/>
        <v>15.465644632550108</v>
      </c>
      <c r="V50" s="207">
        <f t="shared" si="27"/>
        <v>1.9698982932290827</v>
      </c>
      <c r="W50" s="207">
        <f t="shared" si="27"/>
        <v>15.72380909607752</v>
      </c>
      <c r="X50" s="207">
        <f t="shared" si="27"/>
        <v>2.0506577184336745</v>
      </c>
      <c r="Y50" s="207">
        <f t="shared" si="27"/>
        <v>414.60042474207359</v>
      </c>
      <c r="Z50" s="496">
        <f t="shared" si="21"/>
        <v>635.99675627356237</v>
      </c>
      <c r="AA50" s="89">
        <f t="shared" si="22"/>
        <v>0.58685713561196273</v>
      </c>
      <c r="AB50" s="496"/>
    </row>
    <row r="51" spans="2:28" ht="18.75">
      <c r="B51" s="73" t="s">
        <v>1261</v>
      </c>
      <c r="H51" s="1073"/>
      <c r="I51" s="1073"/>
      <c r="J51" s="115">
        <v>0.65</v>
      </c>
      <c r="K51" s="497">
        <f t="shared" ref="K51:Y51" si="28">K50*$J$51^(K33-1)</f>
        <v>156.0875640380668</v>
      </c>
      <c r="L51" s="497">
        <f t="shared" si="28"/>
        <v>332.9660000830051</v>
      </c>
      <c r="M51" s="497">
        <f t="shared" si="28"/>
        <v>46.871250430052463</v>
      </c>
      <c r="N51" s="497">
        <f t="shared" si="28"/>
        <v>196.9215812394531</v>
      </c>
      <c r="O51" s="497">
        <f t="shared" si="28"/>
        <v>41.229101168802302</v>
      </c>
      <c r="P51" s="497">
        <f t="shared" si="28"/>
        <v>7.0498735250627567</v>
      </c>
      <c r="Q51" s="497">
        <f t="shared" si="28"/>
        <v>43.471248402022738</v>
      </c>
      <c r="R51" s="497">
        <f t="shared" si="28"/>
        <v>5.871873841377945</v>
      </c>
      <c r="S51" s="497">
        <f t="shared" si="28"/>
        <v>39.594835912959944</v>
      </c>
      <c r="T51" s="497">
        <f t="shared" si="28"/>
        <v>8.1153236596942726</v>
      </c>
      <c r="U51" s="497">
        <f t="shared" si="28"/>
        <v>22.539229407281244</v>
      </c>
      <c r="V51" s="497">
        <f t="shared" si="28"/>
        <v>2.8693892393520581</v>
      </c>
      <c r="W51" s="497">
        <f t="shared" si="28"/>
        <v>22.887876691651417</v>
      </c>
      <c r="X51" s="497">
        <f t="shared" si="28"/>
        <v>2.9850256614185828</v>
      </c>
      <c r="Y51" s="497">
        <f t="shared" si="28"/>
        <v>384.30053021773864</v>
      </c>
      <c r="Z51" s="498">
        <f t="shared" si="21"/>
        <v>929.46017330020061</v>
      </c>
      <c r="AA51" s="90">
        <f t="shared" si="22"/>
        <v>0.50387871137995011</v>
      </c>
      <c r="AB51" s="496"/>
    </row>
    <row r="52" spans="2:28">
      <c r="B52" s="73" t="s">
        <v>1262</v>
      </c>
      <c r="H52" s="1094" t="s">
        <v>1217</v>
      </c>
      <c r="I52" s="1097">
        <f>J34</f>
        <v>0.97</v>
      </c>
      <c r="J52" s="73">
        <v>0.64</v>
      </c>
      <c r="K52" s="487">
        <f t="shared" ref="K52:Y52" si="29">K51*$J52^(K34-1)</f>
        <v>228.5580048518396</v>
      </c>
      <c r="L52" s="487">
        <f t="shared" si="29"/>
        <v>486.49721771263398</v>
      </c>
      <c r="M52" s="487">
        <f t="shared" si="29"/>
        <v>68.194704903072832</v>
      </c>
      <c r="N52" s="487">
        <f t="shared" si="29"/>
        <v>285.37428200990217</v>
      </c>
      <c r="O52" s="487">
        <f t="shared" si="29"/>
        <v>59.583454340751395</v>
      </c>
      <c r="P52" s="487">
        <f t="shared" si="29"/>
        <v>8.8329056941214414</v>
      </c>
      <c r="Q52" s="487">
        <f t="shared" si="29"/>
        <v>62.687047391169486</v>
      </c>
      <c r="R52" s="487">
        <f t="shared" si="29"/>
        <v>8.4900603326000379</v>
      </c>
      <c r="S52" s="487">
        <f t="shared" si="29"/>
        <v>57.40577006111225</v>
      </c>
      <c r="T52" s="487">
        <f t="shared" si="29"/>
        <v>11.797016277091492</v>
      </c>
      <c r="U52" s="487">
        <f t="shared" si="29"/>
        <v>32.834268072177963</v>
      </c>
      <c r="V52" s="487">
        <f t="shared" si="29"/>
        <v>4.188416916617701</v>
      </c>
      <c r="W52" s="487">
        <f t="shared" si="29"/>
        <v>33.484645247168615</v>
      </c>
      <c r="X52" s="487">
        <f t="shared" si="29"/>
        <v>4.3763166769440183</v>
      </c>
      <c r="Y52" s="495">
        <f t="shared" si="29"/>
        <v>357.49823042475441</v>
      </c>
      <c r="Z52" s="496">
        <f t="shared" si="21"/>
        <v>1352.3041104872027</v>
      </c>
      <c r="AA52" s="89">
        <f t="shared" si="22"/>
        <v>0.43726230573870989</v>
      </c>
      <c r="AB52" s="496"/>
    </row>
    <row r="53" spans="2:28">
      <c r="H53" s="1095"/>
      <c r="I53" s="1097"/>
      <c r="J53" s="73">
        <v>0.63</v>
      </c>
      <c r="K53" s="203">
        <f t="shared" ref="K53:Y53" si="30">K52*$J53^(K34-1)</f>
        <v>339.21041075631547</v>
      </c>
      <c r="L53" s="203">
        <f t="shared" si="30"/>
        <v>720.39716529020302</v>
      </c>
      <c r="M53" s="203">
        <f t="shared" si="30"/>
        <v>100.54052091770264</v>
      </c>
      <c r="N53" s="203">
        <f t="shared" si="30"/>
        <v>419.00762391741989</v>
      </c>
      <c r="O53" s="203">
        <f t="shared" si="30"/>
        <v>87.23499285213461</v>
      </c>
      <c r="P53" s="203">
        <f t="shared" si="30"/>
        <v>11.155301012668408</v>
      </c>
      <c r="Q53" s="203">
        <f t="shared" si="30"/>
        <v>91.572141867560646</v>
      </c>
      <c r="R53" s="203">
        <f t="shared" si="30"/>
        <v>12.436425363057426</v>
      </c>
      <c r="S53" s="203">
        <f t="shared" si="30"/>
        <v>84.326683574350369</v>
      </c>
      <c r="T53" s="203">
        <f t="shared" si="30"/>
        <v>17.376869638672876</v>
      </c>
      <c r="U53" s="203">
        <f t="shared" si="30"/>
        <v>48.470910683952191</v>
      </c>
      <c r="V53" s="203">
        <f t="shared" si="30"/>
        <v>6.1959326064378466</v>
      </c>
      <c r="W53" s="203">
        <f t="shared" si="30"/>
        <v>49.649721077355316</v>
      </c>
      <c r="X53" s="203">
        <f t="shared" si="30"/>
        <v>6.5032853058054725</v>
      </c>
      <c r="Y53" s="207">
        <f t="shared" si="30"/>
        <v>331.71788250617755</v>
      </c>
      <c r="Z53" s="496">
        <f t="shared" si="21"/>
        <v>1994.0779848636364</v>
      </c>
      <c r="AA53" s="89">
        <f t="shared" si="22"/>
        <v>0.37755862155616937</v>
      </c>
      <c r="AB53" s="496"/>
    </row>
    <row r="54" spans="2:28">
      <c r="H54" s="1095"/>
      <c r="I54" s="1097"/>
      <c r="J54" s="73">
        <v>0.62</v>
      </c>
      <c r="K54" s="203">
        <f t="shared" ref="K54:Y54" si="31">K53*$J54^(K34-1)</f>
        <v>510.36399689394813</v>
      </c>
      <c r="L54" s="203">
        <f t="shared" si="31"/>
        <v>1081.3537099870894</v>
      </c>
      <c r="M54" s="203">
        <f t="shared" si="31"/>
        <v>150.2345828282732</v>
      </c>
      <c r="N54" s="203">
        <f t="shared" si="31"/>
        <v>623.45565322333312</v>
      </c>
      <c r="O54" s="203">
        <f t="shared" si="31"/>
        <v>129.41640117926397</v>
      </c>
      <c r="P54" s="203">
        <f t="shared" si="31"/>
        <v>14.20266080786439</v>
      </c>
      <c r="Q54" s="203">
        <f t="shared" si="31"/>
        <v>135.53409088557376</v>
      </c>
      <c r="R54" s="203">
        <f t="shared" si="31"/>
        <v>18.459566825915825</v>
      </c>
      <c r="S54" s="203">
        <f t="shared" si="31"/>
        <v>125.53304153560903</v>
      </c>
      <c r="T54" s="203">
        <f t="shared" si="31"/>
        <v>25.941535030504859</v>
      </c>
      <c r="U54" s="203">
        <f t="shared" si="31"/>
        <v>72.525851477877168</v>
      </c>
      <c r="V54" s="203">
        <f t="shared" si="31"/>
        <v>9.290788024620209</v>
      </c>
      <c r="W54" s="203">
        <f t="shared" si="31"/>
        <v>74.629775687679867</v>
      </c>
      <c r="X54" s="203">
        <f t="shared" si="31"/>
        <v>9.7974732719626356</v>
      </c>
      <c r="Y54" s="207">
        <f t="shared" si="31"/>
        <v>306.99989017659863</v>
      </c>
      <c r="Z54" s="496">
        <f t="shared" si="21"/>
        <v>2980.7391276595154</v>
      </c>
      <c r="AA54" s="89">
        <f t="shared" si="22"/>
        <v>0.32435323657326942</v>
      </c>
      <c r="AB54" s="496"/>
    </row>
    <row r="55" spans="2:28">
      <c r="H55" s="1095"/>
      <c r="I55" s="1097"/>
      <c r="J55" s="118">
        <v>0.61</v>
      </c>
      <c r="K55" s="203">
        <f t="shared" ref="K55:Y55" si="32">K54*$J55^(K34-1)</f>
        <v>778.6200210988917</v>
      </c>
      <c r="L55" s="203">
        <f t="shared" si="32"/>
        <v>1645.7494002528799</v>
      </c>
      <c r="M55" s="203">
        <f t="shared" si="32"/>
        <v>227.57887350124389</v>
      </c>
      <c r="N55" s="203">
        <f t="shared" si="32"/>
        <v>940.28539421025891</v>
      </c>
      <c r="O55" s="203">
        <f t="shared" si="32"/>
        <v>194.58738282466672</v>
      </c>
      <c r="P55" s="203">
        <f t="shared" si="32"/>
        <v>18.23164876874073</v>
      </c>
      <c r="Q55" s="203">
        <f t="shared" si="32"/>
        <v>203.29468256504612</v>
      </c>
      <c r="R55" s="203">
        <f t="shared" si="32"/>
        <v>27.770387892804642</v>
      </c>
      <c r="S55" s="203">
        <f t="shared" si="32"/>
        <v>189.42124439985764</v>
      </c>
      <c r="T55" s="203">
        <f t="shared" si="32"/>
        <v>39.259004046523877</v>
      </c>
      <c r="U55" s="203">
        <f t="shared" si="32"/>
        <v>110.01643385535678</v>
      </c>
      <c r="V55" s="203">
        <f t="shared" si="32"/>
        <v>14.124831163325297</v>
      </c>
      <c r="W55" s="203">
        <f t="shared" si="32"/>
        <v>113.74387109480689</v>
      </c>
      <c r="X55" s="203">
        <f t="shared" si="32"/>
        <v>14.967506319070992</v>
      </c>
      <c r="Y55" s="207">
        <f t="shared" si="32"/>
        <v>283.3763482222343</v>
      </c>
      <c r="Z55" s="496">
        <f t="shared" si="21"/>
        <v>4517.6506819934739</v>
      </c>
      <c r="AA55" s="89">
        <f t="shared" si="22"/>
        <v>0.27720918163285518</v>
      </c>
      <c r="AB55" s="496"/>
    </row>
    <row r="56" spans="2:28">
      <c r="H56" s="1095"/>
      <c r="I56" s="1097"/>
      <c r="J56" s="118">
        <v>0.6</v>
      </c>
      <c r="K56" s="203">
        <f t="shared" ref="K56:Y56" si="33">K55*$J$56^(K34-1)</f>
        <v>1204.7738559948382</v>
      </c>
      <c r="L56" s="203">
        <f t="shared" si="33"/>
        <v>2540.1476915405101</v>
      </c>
      <c r="M56" s="203">
        <f t="shared" si="33"/>
        <v>349.56286455622961</v>
      </c>
      <c r="N56" s="203">
        <f t="shared" si="33"/>
        <v>1437.7432280609348</v>
      </c>
      <c r="O56" s="203">
        <f t="shared" si="33"/>
        <v>296.59451744571516</v>
      </c>
      <c r="P56" s="203">
        <f t="shared" si="33"/>
        <v>23.599834618597981</v>
      </c>
      <c r="Q56" s="203">
        <f t="shared" si="33"/>
        <v>309.09468259278651</v>
      </c>
      <c r="R56" s="203">
        <f t="shared" si="33"/>
        <v>42.351942199658666</v>
      </c>
      <c r="S56" s="203">
        <f t="shared" si="33"/>
        <v>289.78378270288414</v>
      </c>
      <c r="T56" s="203">
        <f t="shared" si="33"/>
        <v>60.242115037687675</v>
      </c>
      <c r="U56" s="203">
        <f t="shared" si="33"/>
        <v>169.22860051723276</v>
      </c>
      <c r="V56" s="203">
        <f t="shared" si="33"/>
        <v>21.776985119482728</v>
      </c>
      <c r="W56" s="203">
        <f t="shared" si="33"/>
        <v>175.81824310085844</v>
      </c>
      <c r="X56" s="203">
        <f t="shared" si="33"/>
        <v>23.192040874731809</v>
      </c>
      <c r="Y56" s="207">
        <f t="shared" si="33"/>
        <v>260.87118623513459</v>
      </c>
      <c r="Z56" s="496">
        <f t="shared" si="21"/>
        <v>6943.9103843621488</v>
      </c>
      <c r="AA56" s="89">
        <f t="shared" si="22"/>
        <v>0.23567600298386585</v>
      </c>
      <c r="AB56" s="496"/>
    </row>
    <row r="57" spans="2:28">
      <c r="H57" s="1095"/>
      <c r="I57" s="1097"/>
      <c r="J57" s="118">
        <v>0.55000000000000004</v>
      </c>
      <c r="K57" s="203">
        <f t="shared" ref="K57:Y57" si="34">K56*$J57^(K34-1)</f>
        <v>2008.0640775085042</v>
      </c>
      <c r="L57" s="203">
        <f t="shared" si="34"/>
        <v>4221.4488665444469</v>
      </c>
      <c r="M57" s="203">
        <f t="shared" si="34"/>
        <v>577.65416349773</v>
      </c>
      <c r="N57" s="203">
        <f t="shared" si="34"/>
        <v>2363.2866043569406</v>
      </c>
      <c r="O57" s="203">
        <f t="shared" si="34"/>
        <v>485.72569600075946</v>
      </c>
      <c r="P57" s="203">
        <f t="shared" si="34"/>
        <v>31.921523501907213</v>
      </c>
      <c r="Q57" s="203">
        <f t="shared" si="34"/>
        <v>504.72185066239234</v>
      </c>
      <c r="R57" s="203">
        <f t="shared" si="34"/>
        <v>69.404178288618468</v>
      </c>
      <c r="S57" s="203">
        <f t="shared" si="34"/>
        <v>476.61861867465149</v>
      </c>
      <c r="T57" s="203">
        <f t="shared" si="34"/>
        <v>99.43442378948663</v>
      </c>
      <c r="U57" s="203">
        <f t="shared" si="34"/>
        <v>280.12078081032888</v>
      </c>
      <c r="V57" s="203">
        <f t="shared" si="34"/>
        <v>36.144119755489008</v>
      </c>
      <c r="W57" s="203">
        <f t="shared" si="34"/>
        <v>292.69566948305931</v>
      </c>
      <c r="X57" s="203">
        <f t="shared" si="34"/>
        <v>38.719021870143536</v>
      </c>
      <c r="Y57" s="207">
        <f t="shared" si="34"/>
        <v>236.79210722269042</v>
      </c>
      <c r="Z57" s="496">
        <f t="shared" si="21"/>
        <v>11485.959594744456</v>
      </c>
      <c r="AA57" s="89">
        <f t="shared" si="22"/>
        <v>0.19490141469061587</v>
      </c>
      <c r="AB57" s="496"/>
    </row>
    <row r="58" spans="2:28">
      <c r="H58" s="1095"/>
      <c r="I58" s="1097"/>
      <c r="J58" s="118">
        <v>0.5</v>
      </c>
      <c r="K58" s="203">
        <f t="shared" ref="K58:Y58" si="35">K57*$J58^(K34-1)</f>
        <v>3630.9607493383905</v>
      </c>
      <c r="L58" s="203">
        <f t="shared" si="35"/>
        <v>7607.3547247379902</v>
      </c>
      <c r="M58" s="203">
        <f t="shared" si="35"/>
        <v>1034.1604361739642</v>
      </c>
      <c r="N58" s="203">
        <f t="shared" si="35"/>
        <v>4204.9512629041637</v>
      </c>
      <c r="O58" s="203">
        <f t="shared" si="35"/>
        <v>860.54252793519265</v>
      </c>
      <c r="P58" s="203">
        <f t="shared" si="35"/>
        <v>45.307571419383713</v>
      </c>
      <c r="Q58" s="203">
        <f t="shared" si="35"/>
        <v>891.17690834993755</v>
      </c>
      <c r="R58" s="203">
        <f t="shared" si="35"/>
        <v>123.05422486941566</v>
      </c>
      <c r="S58" s="203">
        <f t="shared" si="35"/>
        <v>848.63157868102405</v>
      </c>
      <c r="T58" s="203">
        <f t="shared" si="35"/>
        <v>177.77472870366773</v>
      </c>
      <c r="U58" s="203">
        <f t="shared" si="35"/>
        <v>502.47041810183731</v>
      </c>
      <c r="V58" s="203">
        <f t="shared" si="35"/>
        <v>65.036538344780865</v>
      </c>
      <c r="W58" s="203">
        <f t="shared" si="35"/>
        <v>528.51554315888882</v>
      </c>
      <c r="X58" s="203">
        <f t="shared" si="35"/>
        <v>70.14479852619894</v>
      </c>
      <c r="Y58" s="207">
        <f t="shared" si="35"/>
        <v>211.64260183421786</v>
      </c>
      <c r="Z58" s="496">
        <f t="shared" si="21"/>
        <v>20590.082011244838</v>
      </c>
      <c r="AA58" s="89">
        <f t="shared" si="22"/>
        <v>0.15637267168581057</v>
      </c>
      <c r="AB58" s="496"/>
    </row>
    <row r="59" spans="2:28">
      <c r="H59" s="1095"/>
      <c r="I59" s="1098"/>
      <c r="J59" s="131">
        <v>0.45</v>
      </c>
      <c r="K59" s="489">
        <f t="shared" ref="K59:Y59" si="36">K58*$J59^(K34-1)</f>
        <v>7184.0181880657192</v>
      </c>
      <c r="L59" s="489">
        <f t="shared" si="36"/>
        <v>14992.841768652179</v>
      </c>
      <c r="M59" s="489">
        <f t="shared" si="36"/>
        <v>2022.7981795406843</v>
      </c>
      <c r="N59" s="489">
        <f t="shared" si="36"/>
        <v>8166.6414561862284</v>
      </c>
      <c r="O59" s="489">
        <f t="shared" si="36"/>
        <v>1663.0615255935732</v>
      </c>
      <c r="P59" s="489">
        <f t="shared" si="36"/>
        <v>67.822794136062214</v>
      </c>
      <c r="Q59" s="489">
        <f t="shared" si="36"/>
        <v>1715.5647056055857</v>
      </c>
      <c r="R59" s="489">
        <f t="shared" si="36"/>
        <v>238.01935254212893</v>
      </c>
      <c r="S59" s="489">
        <f t="shared" si="36"/>
        <v>1649.4967806301854</v>
      </c>
      <c r="T59" s="489">
        <f t="shared" si="36"/>
        <v>347.18321801491851</v>
      </c>
      <c r="U59" s="489">
        <f t="shared" si="36"/>
        <v>985.02841791866365</v>
      </c>
      <c r="V59" s="489">
        <f t="shared" si="36"/>
        <v>127.95468015140166</v>
      </c>
      <c r="W59" s="489">
        <f t="shared" si="36"/>
        <v>1044.0217058329072</v>
      </c>
      <c r="X59" s="489">
        <f t="shared" si="36"/>
        <v>139.08944414128555</v>
      </c>
      <c r="Y59" s="497">
        <f t="shared" si="36"/>
        <v>185.9630509870741</v>
      </c>
      <c r="Z59" s="498">
        <f t="shared" si="21"/>
        <v>40343.542217011513</v>
      </c>
      <c r="AA59" s="90">
        <f t="shared" si="22"/>
        <v>0.12132924133898072</v>
      </c>
      <c r="AB59" s="496"/>
    </row>
    <row r="60" spans="2:28">
      <c r="H60" s="1095"/>
      <c r="I60" s="1099">
        <f>J35</f>
        <v>4.8499999999999996</v>
      </c>
      <c r="J60" s="73">
        <v>0.64</v>
      </c>
      <c r="K60" s="203">
        <f t="shared" ref="K60:Y60" si="37">K51*$J$60^(K35-1)</f>
        <v>214.63309030293826</v>
      </c>
      <c r="L60" s="203">
        <f t="shared" si="37"/>
        <v>450.49356270853815</v>
      </c>
      <c r="M60" s="203">
        <f t="shared" si="37"/>
        <v>62.39788273833404</v>
      </c>
      <c r="N60" s="203">
        <f t="shared" si="37"/>
        <v>258.46878351800729</v>
      </c>
      <c r="O60" s="203">
        <f t="shared" si="37"/>
        <v>53.408459882483051</v>
      </c>
      <c r="P60" s="203">
        <f t="shared" si="37"/>
        <v>8.4780153315634799</v>
      </c>
      <c r="Q60" s="203">
        <f t="shared" si="37"/>
        <v>56.00352546222792</v>
      </c>
      <c r="R60" s="203">
        <f t="shared" si="37"/>
        <v>7.6774323115216854</v>
      </c>
      <c r="S60" s="203">
        <f t="shared" si="37"/>
        <v>52.637740161599936</v>
      </c>
      <c r="T60" s="203">
        <f t="shared" si="37"/>
        <v>10.948268452322468</v>
      </c>
      <c r="U60" s="203">
        <f t="shared" si="37"/>
        <v>30.788298779877884</v>
      </c>
      <c r="V60" s="203">
        <f t="shared" si="37"/>
        <v>3.9680345774141843</v>
      </c>
      <c r="W60" s="203">
        <f t="shared" si="37"/>
        <v>32.105309886679798</v>
      </c>
      <c r="X60" s="203">
        <f t="shared" si="37"/>
        <v>4.2317675396047605</v>
      </c>
      <c r="Y60" s="207">
        <f t="shared" si="37"/>
        <v>369.00824905290165</v>
      </c>
      <c r="Z60" s="496">
        <f t="shared" si="21"/>
        <v>1246.2401716531128</v>
      </c>
      <c r="AA60" s="89">
        <f t="shared" si="22"/>
        <v>0.46890276821598886</v>
      </c>
      <c r="AB60" s="496"/>
    </row>
    <row r="61" spans="2:28">
      <c r="H61" s="1095"/>
      <c r="I61" s="1097"/>
      <c r="J61" s="73">
        <v>0.63</v>
      </c>
      <c r="K61" s="203">
        <f>K60*J61^(K$35-1)</f>
        <v>298.47387033225328</v>
      </c>
      <c r="L61" s="203">
        <f t="shared" ref="L61:Y61" si="38">L60*$J$61^(L35-1)</f>
        <v>616.04174217559159</v>
      </c>
      <c r="M61" s="203">
        <f t="shared" si="38"/>
        <v>83.910847864357194</v>
      </c>
      <c r="N61" s="203">
        <f t="shared" si="38"/>
        <v>342.52388314690222</v>
      </c>
      <c r="O61" s="203">
        <f t="shared" si="38"/>
        <v>69.820471263426299</v>
      </c>
      <c r="P61" s="203">
        <f t="shared" si="38"/>
        <v>10.262048255577064</v>
      </c>
      <c r="Q61" s="203">
        <f t="shared" si="38"/>
        <v>72.796536089877932</v>
      </c>
      <c r="R61" s="203">
        <f t="shared" si="38"/>
        <v>10.133608633151246</v>
      </c>
      <c r="S61" s="203">
        <f t="shared" si="38"/>
        <v>70.683741593066046</v>
      </c>
      <c r="T61" s="203">
        <f t="shared" si="38"/>
        <v>14.927043646494379</v>
      </c>
      <c r="U61" s="203">
        <f t="shared" si="38"/>
        <v>42.521824839976567</v>
      </c>
      <c r="V61" s="203">
        <f t="shared" si="38"/>
        <v>5.5504656104159213</v>
      </c>
      <c r="W61" s="203">
        <f t="shared" si="38"/>
        <v>45.575818766848236</v>
      </c>
      <c r="X61" s="203">
        <f t="shared" si="38"/>
        <v>6.0735721540524539</v>
      </c>
      <c r="Y61" s="207">
        <f t="shared" si="38"/>
        <v>353.81714517247707</v>
      </c>
      <c r="Z61" s="496">
        <f t="shared" si="21"/>
        <v>1689.2954743719904</v>
      </c>
      <c r="AA61" s="89">
        <f t="shared" si="22"/>
        <v>0.43524487773051179</v>
      </c>
      <c r="AB61" s="496"/>
    </row>
    <row r="62" spans="2:28">
      <c r="H62" s="1095"/>
      <c r="I62" s="1097"/>
      <c r="J62" s="73">
        <v>0.62</v>
      </c>
      <c r="K62" s="203">
        <f t="shared" ref="K62:Y62" si="39">K61*$J62^(K35-1)</f>
        <v>419.83179134449222</v>
      </c>
      <c r="L62" s="203">
        <f t="shared" si="39"/>
        <v>851.60591691046238</v>
      </c>
      <c r="M62" s="203">
        <f t="shared" si="39"/>
        <v>114.00436215763258</v>
      </c>
      <c r="N62" s="203">
        <f t="shared" si="39"/>
        <v>458.36166160489086</v>
      </c>
      <c r="O62" s="203">
        <f t="shared" si="39"/>
        <v>92.12669637968402</v>
      </c>
      <c r="P62" s="203">
        <f t="shared" si="39"/>
        <v>12.503918208832838</v>
      </c>
      <c r="Q62" s="203">
        <f t="shared" si="39"/>
        <v>95.488324100934676</v>
      </c>
      <c r="R62" s="203">
        <f t="shared" si="39"/>
        <v>13.504759505682024</v>
      </c>
      <c r="S62" s="203">
        <f t="shared" si="39"/>
        <v>95.890426869594734</v>
      </c>
      <c r="T62" s="203">
        <f t="shared" si="39"/>
        <v>20.571424371461532</v>
      </c>
      <c r="U62" s="203">
        <f t="shared" si="39"/>
        <v>59.387377205371209</v>
      </c>
      <c r="V62" s="203">
        <f t="shared" si="39"/>
        <v>7.8547227674064786</v>
      </c>
      <c r="W62" s="203">
        <f t="shared" si="39"/>
        <v>65.48793986464517</v>
      </c>
      <c r="X62" s="203">
        <f t="shared" si="39"/>
        <v>8.8267500399031089</v>
      </c>
      <c r="Y62" s="207">
        <f t="shared" si="39"/>
        <v>338.75789399752421</v>
      </c>
      <c r="Z62" s="496">
        <f t="shared" si="21"/>
        <v>2315.4460713309941</v>
      </c>
      <c r="AA62" s="89">
        <f t="shared" si="22"/>
        <v>0.40295878439957833</v>
      </c>
      <c r="AB62" s="496"/>
    </row>
    <row r="63" spans="2:28">
      <c r="H63" s="1095"/>
      <c r="I63" s="1097"/>
      <c r="J63" s="118">
        <v>0.61</v>
      </c>
      <c r="K63" s="203">
        <f t="shared" ref="K63:Y63" si="40">K62*$J63^(K35-1)</f>
        <v>597.42629938264395</v>
      </c>
      <c r="L63" s="203">
        <f t="shared" si="40"/>
        <v>1190.2843368380466</v>
      </c>
      <c r="M63" s="203">
        <f t="shared" si="40"/>
        <v>156.51370660630525</v>
      </c>
      <c r="N63" s="203">
        <f t="shared" si="40"/>
        <v>619.4827773841871</v>
      </c>
      <c r="O63" s="203">
        <f t="shared" si="40"/>
        <v>122.71107252956608</v>
      </c>
      <c r="P63" s="203">
        <f t="shared" si="40"/>
        <v>15.338296099068886</v>
      </c>
      <c r="Q63" s="203">
        <f t="shared" si="40"/>
        <v>126.41487312162354</v>
      </c>
      <c r="R63" s="203">
        <f t="shared" si="40"/>
        <v>18.174064289704617</v>
      </c>
      <c r="S63" s="203">
        <f t="shared" si="40"/>
        <v>131.44270610339697</v>
      </c>
      <c r="T63" s="203">
        <f t="shared" si="40"/>
        <v>28.661105077312275</v>
      </c>
      <c r="U63" s="203">
        <f t="shared" si="40"/>
        <v>83.890234791117805</v>
      </c>
      <c r="V63" s="203">
        <f t="shared" si="40"/>
        <v>11.247651701416764</v>
      </c>
      <c r="W63" s="203">
        <f t="shared" si="40"/>
        <v>95.267133005166116</v>
      </c>
      <c r="X63" s="203">
        <f t="shared" si="40"/>
        <v>12.992121315983397</v>
      </c>
      <c r="Y63" s="207">
        <f t="shared" si="40"/>
        <v>323.8600992482572</v>
      </c>
      <c r="Z63" s="496">
        <f t="shared" si="21"/>
        <v>3209.8463782455397</v>
      </c>
      <c r="AA63" s="89">
        <f t="shared" si="22"/>
        <v>0.3720875008699997</v>
      </c>
      <c r="AB63" s="496"/>
    </row>
    <row r="64" spans="2:28">
      <c r="H64" s="1095"/>
      <c r="I64" s="1097"/>
      <c r="J64" s="118">
        <v>0.6</v>
      </c>
      <c r="K64" s="203">
        <f t="shared" ref="K64:Y64" si="41">K63*$J64^(K35-1)</f>
        <v>860.234133976723</v>
      </c>
      <c r="L64" s="203">
        <f t="shared" si="41"/>
        <v>1682.3848766365966</v>
      </c>
      <c r="M64" s="203">
        <f t="shared" si="41"/>
        <v>217.16291917320186</v>
      </c>
      <c r="N64" s="203">
        <f t="shared" si="41"/>
        <v>845.71658962593528</v>
      </c>
      <c r="O64" s="203">
        <f t="shared" si="41"/>
        <v>165.0232880331406</v>
      </c>
      <c r="P64" s="203">
        <f t="shared" si="41"/>
        <v>18.944156852107358</v>
      </c>
      <c r="Q64" s="203">
        <f t="shared" si="41"/>
        <v>168.9354048835886</v>
      </c>
      <c r="R64" s="203">
        <f t="shared" si="41"/>
        <v>24.701872198962498</v>
      </c>
      <c r="S64" s="203">
        <f t="shared" si="41"/>
        <v>182.0864900128681</v>
      </c>
      <c r="T64" s="203">
        <f t="shared" si="41"/>
        <v>40.377351093093658</v>
      </c>
      <c r="U64" s="203">
        <f t="shared" si="41"/>
        <v>119.87959351370247</v>
      </c>
      <c r="V64" s="203">
        <f t="shared" si="41"/>
        <v>16.30073550022238</v>
      </c>
      <c r="W64" s="203">
        <f t="shared" si="41"/>
        <v>140.33574222005697</v>
      </c>
      <c r="X64" s="203">
        <f t="shared" si="41"/>
        <v>19.371943742643161</v>
      </c>
      <c r="Y64" s="207">
        <f t="shared" si="41"/>
        <v>309.15218071807152</v>
      </c>
      <c r="Z64" s="496">
        <f t="shared" si="21"/>
        <v>4501.4550974628419</v>
      </c>
      <c r="AA64" s="89">
        <f t="shared" si="22"/>
        <v>0.3426634751124068</v>
      </c>
      <c r="AB64" s="496"/>
    </row>
    <row r="65" spans="8:28">
      <c r="H65" s="1095"/>
      <c r="I65" s="1097"/>
      <c r="J65" s="118">
        <v>0.55000000000000004</v>
      </c>
      <c r="K65" s="203">
        <f t="shared" ref="K65:Y65" si="42">K64*$J65^(K35-1)</f>
        <v>1318.0094109266765</v>
      </c>
      <c r="L65" s="203">
        <f t="shared" si="42"/>
        <v>2522.301464119118</v>
      </c>
      <c r="M65" s="203">
        <f t="shared" si="42"/>
        <v>318.60034665667479</v>
      </c>
      <c r="N65" s="203">
        <f t="shared" si="42"/>
        <v>1217.4439606643414</v>
      </c>
      <c r="O65" s="203">
        <f t="shared" si="42"/>
        <v>233.41149881131366</v>
      </c>
      <c r="P65" s="203">
        <f t="shared" si="42"/>
        <v>24.25452825519185</v>
      </c>
      <c r="Q65" s="203">
        <f t="shared" si="42"/>
        <v>237.18770042972315</v>
      </c>
      <c r="R65" s="203">
        <f t="shared" si="42"/>
        <v>35.376065487466064</v>
      </c>
      <c r="S65" s="203">
        <f t="shared" si="42"/>
        <v>266.64187439452633</v>
      </c>
      <c r="T65" s="203">
        <f t="shared" si="42"/>
        <v>60.302619929366863</v>
      </c>
      <c r="U65" s="203">
        <f t="shared" si="42"/>
        <v>182.04836068432908</v>
      </c>
      <c r="V65" s="203">
        <f t="shared" si="42"/>
        <v>25.165247150098253</v>
      </c>
      <c r="W65" s="203">
        <f t="shared" si="42"/>
        <v>220.82492972486577</v>
      </c>
      <c r="X65" s="203">
        <f t="shared" si="42"/>
        <v>30.918488021421933</v>
      </c>
      <c r="Y65" s="207">
        <f t="shared" si="42"/>
        <v>292.78508820971319</v>
      </c>
      <c r="Z65" s="496">
        <f t="shared" si="21"/>
        <v>6692.4864952551134</v>
      </c>
      <c r="AA65" s="89">
        <f t="shared" si="22"/>
        <v>0.31116522221906812</v>
      </c>
      <c r="AB65" s="496"/>
    </row>
    <row r="66" spans="8:28">
      <c r="H66" s="1095"/>
      <c r="I66" s="1097"/>
      <c r="J66" s="118">
        <v>0.5</v>
      </c>
      <c r="K66" s="203">
        <f t="shared" ref="K66:Y66" si="43">K65*$J66^(K35-1)</f>
        <v>2161.5341531406443</v>
      </c>
      <c r="L66" s="203">
        <f t="shared" si="43"/>
        <v>4033.7313323789094</v>
      </c>
      <c r="M66" s="203">
        <f t="shared" si="43"/>
        <v>496.87231408341012</v>
      </c>
      <c r="N66" s="203">
        <f t="shared" si="43"/>
        <v>1857.368156562419</v>
      </c>
      <c r="O66" s="203">
        <f t="shared" si="43"/>
        <v>348.90324026184976</v>
      </c>
      <c r="P66" s="203">
        <f t="shared" si="43"/>
        <v>32.301261733000558</v>
      </c>
      <c r="Q66" s="203">
        <f t="shared" si="43"/>
        <v>351.52673098028419</v>
      </c>
      <c r="R66" s="203">
        <f t="shared" si="43"/>
        <v>53.648335147437642</v>
      </c>
      <c r="S66" s="203">
        <f t="shared" si="43"/>
        <v>414.94242323073286</v>
      </c>
      <c r="T66" s="203">
        <f t="shared" si="43"/>
        <v>96.007711045404008</v>
      </c>
      <c r="U66" s="203">
        <f t="shared" si="43"/>
        <v>295.49803762037334</v>
      </c>
      <c r="V66" s="203">
        <f t="shared" si="43"/>
        <v>41.635310028946556</v>
      </c>
      <c r="W66" s="203">
        <f t="shared" si="43"/>
        <v>373.52138738749829</v>
      </c>
      <c r="X66" s="203">
        <f t="shared" si="43"/>
        <v>53.165972079818602</v>
      </c>
      <c r="Y66" s="207">
        <f t="shared" si="43"/>
        <v>274.89031489467345</v>
      </c>
      <c r="Z66" s="496">
        <f t="shared" si="21"/>
        <v>10610.65636568073</v>
      </c>
      <c r="AA66" s="89">
        <f t="shared" si="22"/>
        <v>0.27824721304223432</v>
      </c>
      <c r="AB66" s="496"/>
    </row>
    <row r="67" spans="8:28">
      <c r="H67" s="1096"/>
      <c r="I67" s="1098"/>
      <c r="J67" s="131">
        <v>0.45</v>
      </c>
      <c r="K67" s="489">
        <f t="shared" ref="K67:Y67" si="44">K66*$J67^(K35-1)</f>
        <v>3821.7527175711493</v>
      </c>
      <c r="L67" s="489">
        <f t="shared" si="44"/>
        <v>6928.0640223279097</v>
      </c>
      <c r="M67" s="489">
        <f t="shared" si="44"/>
        <v>829.0481032218122</v>
      </c>
      <c r="N67" s="489">
        <f t="shared" si="44"/>
        <v>3021.5642219096994</v>
      </c>
      <c r="O67" s="489">
        <f t="shared" si="44"/>
        <v>554.40211323536437</v>
      </c>
      <c r="P67" s="489">
        <f t="shared" si="44"/>
        <v>44.932375325505227</v>
      </c>
      <c r="Q67" s="489">
        <f t="shared" si="44"/>
        <v>553.09118381105009</v>
      </c>
      <c r="R67" s="489">
        <f t="shared" si="44"/>
        <v>86.674676630718423</v>
      </c>
      <c r="S67" s="489">
        <f t="shared" si="44"/>
        <v>690.62287649943437</v>
      </c>
      <c r="T67" s="489">
        <f t="shared" si="44"/>
        <v>164.04995102204495</v>
      </c>
      <c r="U67" s="489">
        <f t="shared" si="44"/>
        <v>516.29627345460131</v>
      </c>
      <c r="V67" s="489">
        <f t="shared" si="44"/>
        <v>74.363443787966389</v>
      </c>
      <c r="W67" s="489">
        <f t="shared" si="44"/>
        <v>684.35302935444156</v>
      </c>
      <c r="X67" s="489">
        <f t="shared" si="44"/>
        <v>99.273459335835653</v>
      </c>
      <c r="Y67" s="497">
        <f t="shared" si="44"/>
        <v>255.6269466248113</v>
      </c>
      <c r="Z67" s="498">
        <f t="shared" si="21"/>
        <v>18068.488447487533</v>
      </c>
      <c r="AA67" s="90">
        <f t="shared" si="22"/>
        <v>0.24461305781020268</v>
      </c>
      <c r="AB67" s="496"/>
    </row>
    <row r="68" spans="8:28">
      <c r="H68" s="1094" t="s">
        <v>1249</v>
      </c>
      <c r="I68" s="1099">
        <f>J36</f>
        <v>7.76</v>
      </c>
      <c r="J68" s="73">
        <v>0.64</v>
      </c>
      <c r="K68" s="203">
        <f t="shared" ref="K68:Y68" si="45">K51*$J$68^(K36-1)</f>
        <v>204.7490334817374</v>
      </c>
      <c r="L68" s="203">
        <f t="shared" si="45"/>
        <v>425.25042962462072</v>
      </c>
      <c r="M68" s="203">
        <f t="shared" si="45"/>
        <v>58.375989215961511</v>
      </c>
      <c r="N68" s="203">
        <f t="shared" si="45"/>
        <v>239.96784371141499</v>
      </c>
      <c r="O68" s="203">
        <f t="shared" si="45"/>
        <v>49.200932864226367</v>
      </c>
      <c r="P68" s="203">
        <f t="shared" si="45"/>
        <v>8.2212366676662558</v>
      </c>
      <c r="Q68" s="203">
        <f t="shared" si="45"/>
        <v>51.462814164396214</v>
      </c>
      <c r="R68" s="203">
        <f t="shared" si="45"/>
        <v>7.1194248628860839</v>
      </c>
      <c r="S68" s="203">
        <f t="shared" si="45"/>
        <v>49.323456381634472</v>
      </c>
      <c r="T68" s="203">
        <f t="shared" si="45"/>
        <v>10.352026669233823</v>
      </c>
      <c r="U68" s="203">
        <f t="shared" si="45"/>
        <v>29.337929260099212</v>
      </c>
      <c r="V68" s="203">
        <f t="shared" si="45"/>
        <v>3.8103915476889649</v>
      </c>
      <c r="W68" s="203">
        <f t="shared" si="45"/>
        <v>31.108225551699363</v>
      </c>
      <c r="X68" s="203">
        <f t="shared" si="45"/>
        <v>4.1264976261375947</v>
      </c>
      <c r="Y68" s="207">
        <f t="shared" si="45"/>
        <v>377.88330799926695</v>
      </c>
      <c r="Z68" s="496">
        <f t="shared" si="21"/>
        <v>1172.406231629403</v>
      </c>
      <c r="AA68" s="89">
        <f t="shared" si="22"/>
        <v>0.49412586205060843</v>
      </c>
      <c r="AB68" s="496"/>
    </row>
    <row r="69" spans="8:28">
      <c r="H69" s="1095"/>
      <c r="I69" s="1097"/>
      <c r="J69" s="73">
        <v>0.63</v>
      </c>
      <c r="K69" s="203">
        <f>K68*J69^(K$36-1)</f>
        <v>271.16533852347595</v>
      </c>
      <c r="L69" s="203">
        <f t="shared" ref="L69:Y69" si="46">L68*$J$69^(L36-1)</f>
        <v>547.82109195267628</v>
      </c>
      <c r="M69" s="203">
        <f t="shared" si="46"/>
        <v>73.269941217825178</v>
      </c>
      <c r="N69" s="203">
        <f t="shared" si="46"/>
        <v>294.4710190516451</v>
      </c>
      <c r="O69" s="203">
        <f t="shared" si="46"/>
        <v>59.08154045696206</v>
      </c>
      <c r="P69" s="203">
        <f t="shared" si="46"/>
        <v>9.6393693557984399</v>
      </c>
      <c r="Q69" s="203">
        <f t="shared" si="46"/>
        <v>61.287403323379259</v>
      </c>
      <c r="R69" s="203">
        <f t="shared" si="46"/>
        <v>8.6909158990681075</v>
      </c>
      <c r="S69" s="203">
        <f t="shared" si="46"/>
        <v>61.920636643833902</v>
      </c>
      <c r="T69" s="203">
        <f t="shared" si="46"/>
        <v>13.319118946963195</v>
      </c>
      <c r="U69" s="203">
        <f t="shared" si="46"/>
        <v>38.544279348748312</v>
      </c>
      <c r="V69" s="203">
        <f t="shared" si="46"/>
        <v>5.1108891822837403</v>
      </c>
      <c r="W69" s="203">
        <f t="shared" si="46"/>
        <v>42.741300191991812</v>
      </c>
      <c r="X69" s="203">
        <f t="shared" si="46"/>
        <v>5.7700255494861885</v>
      </c>
      <c r="Y69" s="207">
        <f t="shared" si="46"/>
        <v>371.3525121287625</v>
      </c>
      <c r="Z69" s="496">
        <f t="shared" si="21"/>
        <v>1492.8328696441374</v>
      </c>
      <c r="AA69" s="89">
        <f t="shared" si="22"/>
        <v>0.48421964264498024</v>
      </c>
      <c r="AB69" s="496"/>
    </row>
    <row r="70" spans="8:28">
      <c r="H70" s="1095"/>
      <c r="I70" s="1097"/>
      <c r="J70" s="73">
        <v>0.62</v>
      </c>
      <c r="K70" s="203">
        <f t="shared" ref="K70:Y70" si="47">K69*$J70^(K36-1)</f>
        <v>362.6367309649757</v>
      </c>
      <c r="L70" s="203">
        <f t="shared" si="47"/>
        <v>711.9374553404075</v>
      </c>
      <c r="M70" s="203">
        <f t="shared" si="47"/>
        <v>92.690480687015864</v>
      </c>
      <c r="N70" s="203">
        <f t="shared" si="47"/>
        <v>363.92368674998698</v>
      </c>
      <c r="O70" s="203">
        <f t="shared" si="47"/>
        <v>71.397438685263921</v>
      </c>
      <c r="P70" s="203">
        <f t="shared" si="47"/>
        <v>11.364581066538982</v>
      </c>
      <c r="Q70" s="203">
        <f t="shared" si="47"/>
        <v>73.430513339695622</v>
      </c>
      <c r="R70" s="203">
        <f t="shared" si="47"/>
        <v>10.682818907097841</v>
      </c>
      <c r="S70" s="203">
        <f t="shared" si="47"/>
        <v>78.349846928364443</v>
      </c>
      <c r="T70" s="203">
        <f t="shared" si="47"/>
        <v>17.28685076512151</v>
      </c>
      <c r="U70" s="203">
        <f t="shared" si="47"/>
        <v>51.120504049112633</v>
      </c>
      <c r="V70" s="203">
        <f t="shared" si="47"/>
        <v>6.9253159777815441</v>
      </c>
      <c r="W70" s="203">
        <f t="shared" si="47"/>
        <v>59.37426174373087</v>
      </c>
      <c r="X70" s="203">
        <f t="shared" si="47"/>
        <v>8.1623626022371116</v>
      </c>
      <c r="Y70" s="207">
        <f t="shared" si="47"/>
        <v>364.71432987568011</v>
      </c>
      <c r="Z70" s="496">
        <f>SUM(K70:X70)</f>
        <v>1919.2828478073307</v>
      </c>
      <c r="AA70" s="89">
        <f t="shared" si="22"/>
        <v>0.47417092171566694</v>
      </c>
      <c r="AB70" s="496"/>
    </row>
    <row r="71" spans="8:28">
      <c r="H71" s="1095"/>
      <c r="I71" s="1097"/>
      <c r="J71" s="118">
        <v>0.61</v>
      </c>
      <c r="K71" s="203">
        <f t="shared" ref="K71:Y71" si="48">K70*$J71^(K36-1)</f>
        <v>489.78266994477343</v>
      </c>
      <c r="L71" s="203">
        <f t="shared" si="48"/>
        <v>933.50356011445172</v>
      </c>
      <c r="M71" s="203">
        <f t="shared" si="48"/>
        <v>118.2000612609236</v>
      </c>
      <c r="N71" s="203">
        <f t="shared" si="48"/>
        <v>453.00854783752834</v>
      </c>
      <c r="O71" s="203">
        <f t="shared" si="48"/>
        <v>86.838149124219342</v>
      </c>
      <c r="P71" s="203">
        <f t="shared" si="48"/>
        <v>13.473812398924427</v>
      </c>
      <c r="Q71" s="203">
        <f t="shared" si="48"/>
        <v>88.522218304859109</v>
      </c>
      <c r="R71" s="203">
        <f t="shared" si="48"/>
        <v>13.223750469302239</v>
      </c>
      <c r="S71" s="203">
        <f t="shared" si="48"/>
        <v>99.934937765766037</v>
      </c>
      <c r="T71" s="203">
        <f t="shared" si="48"/>
        <v>22.636442314975895</v>
      </c>
      <c r="U71" s="203">
        <f t="shared" si="48"/>
        <v>68.45446723843034</v>
      </c>
      <c r="V71" s="203">
        <f t="shared" si="48"/>
        <v>9.4813636719652532</v>
      </c>
      <c r="W71" s="203">
        <f t="shared" si="48"/>
        <v>83.407367426202214</v>
      </c>
      <c r="X71" s="203">
        <f t="shared" si="48"/>
        <v>11.683636317012448</v>
      </c>
      <c r="Y71" s="207">
        <f t="shared" si="48"/>
        <v>357.97510782313282</v>
      </c>
      <c r="Z71" s="496">
        <f t="shared" si="21"/>
        <v>2492.1509841893335</v>
      </c>
      <c r="AA71" s="89">
        <f t="shared" si="22"/>
        <v>0.46399081776571482</v>
      </c>
      <c r="AB71" s="496"/>
    </row>
    <row r="72" spans="8:28">
      <c r="H72" s="1095"/>
      <c r="I72" s="1097"/>
      <c r="J72" s="118">
        <v>0.6</v>
      </c>
      <c r="K72" s="203">
        <f t="shared" ref="K72:Y72" si="49">K71*$J72^(K36-1)</f>
        <v>668.19008006434842</v>
      </c>
      <c r="L72" s="203">
        <f t="shared" si="49"/>
        <v>1235.165481409633</v>
      </c>
      <c r="M72" s="203">
        <f t="shared" si="49"/>
        <v>151.96058506327665</v>
      </c>
      <c r="N72" s="203">
        <f t="shared" si="49"/>
        <v>568.04466997566749</v>
      </c>
      <c r="O72" s="203">
        <f t="shared" si="49"/>
        <v>106.31188630093928</v>
      </c>
      <c r="P72" s="203">
        <f t="shared" si="49"/>
        <v>16.065713646773585</v>
      </c>
      <c r="Q72" s="203">
        <f t="shared" si="49"/>
        <v>107.38473119471975</v>
      </c>
      <c r="R72" s="203">
        <f t="shared" si="49"/>
        <v>16.48626494162119</v>
      </c>
      <c r="S72" s="203">
        <f t="shared" si="49"/>
        <v>128.50808730383568</v>
      </c>
      <c r="T72" s="203">
        <f t="shared" si="49"/>
        <v>29.909973896297291</v>
      </c>
      <c r="U72" s="203">
        <f t="shared" si="49"/>
        <v>92.565443384319622</v>
      </c>
      <c r="V72" s="203">
        <f t="shared" si="49"/>
        <v>13.117899070813397</v>
      </c>
      <c r="W72" s="203">
        <f t="shared" si="49"/>
        <v>118.507699038002</v>
      </c>
      <c r="X72" s="203">
        <f t="shared" si="49"/>
        <v>16.925787056083326</v>
      </c>
      <c r="Y72" s="207">
        <f t="shared" si="49"/>
        <v>351.14134253500515</v>
      </c>
      <c r="Z72" s="496">
        <f t="shared" si="21"/>
        <v>3269.1443023463312</v>
      </c>
      <c r="AA72" s="89">
        <f t="shared" si="22"/>
        <v>0.4536906808919331</v>
      </c>
      <c r="AB72" s="496"/>
    </row>
    <row r="73" spans="8:28">
      <c r="H73" s="1095"/>
      <c r="I73" s="1097"/>
      <c r="J73" s="118">
        <v>0.55000000000000004</v>
      </c>
      <c r="K73" s="203">
        <f t="shared" ref="K73:Y73" si="50">K72*$J73^(K36-1)</f>
        <v>961.11248617927345</v>
      </c>
      <c r="L73" s="203">
        <f t="shared" si="50"/>
        <v>1714.1490649481675</v>
      </c>
      <c r="M73" s="203">
        <f t="shared" si="50"/>
        <v>203.90599570597479</v>
      </c>
      <c r="N73" s="203">
        <f t="shared" si="50"/>
        <v>740.28409622171944</v>
      </c>
      <c r="O73" s="203">
        <f t="shared" si="50"/>
        <v>134.71644799184764</v>
      </c>
      <c r="P73" s="203">
        <f t="shared" si="50"/>
        <v>19.738981877769284</v>
      </c>
      <c r="Q73" s="203">
        <f t="shared" si="50"/>
        <v>134.62391243989276</v>
      </c>
      <c r="R73" s="203">
        <f t="shared" si="50"/>
        <v>21.340395480910864</v>
      </c>
      <c r="S73" s="203">
        <f t="shared" si="50"/>
        <v>172.48302731584963</v>
      </c>
      <c r="T73" s="203">
        <f t="shared" si="50"/>
        <v>41.441526646242238</v>
      </c>
      <c r="U73" s="203">
        <f t="shared" si="50"/>
        <v>131.77039741761257</v>
      </c>
      <c r="V73" s="203">
        <f t="shared" si="50"/>
        <v>19.181115506249437</v>
      </c>
      <c r="W73" s="203">
        <f t="shared" si="50"/>
        <v>178.76066181222293</v>
      </c>
      <c r="X73" s="203">
        <f t="shared" si="50"/>
        <v>26.117923808629417</v>
      </c>
      <c r="Y73" s="207">
        <f t="shared" si="50"/>
        <v>343.30905049869659</v>
      </c>
      <c r="Z73" s="496">
        <f t="shared" si="21"/>
        <v>4499.6260333523614</v>
      </c>
      <c r="AA73" s="89">
        <f t="shared" si="22"/>
        <v>0.44191454473125352</v>
      </c>
      <c r="AB73" s="496"/>
    </row>
    <row r="74" spans="8:28">
      <c r="H74" s="1095"/>
      <c r="I74" s="1097"/>
      <c r="J74" s="118">
        <v>0.5</v>
      </c>
      <c r="K74" s="203">
        <f t="shared" ref="K74:Y74" si="51">K73*$J74^(K36-1)</f>
        <v>1464.9321582642135</v>
      </c>
      <c r="L74" s="203">
        <f t="shared" si="51"/>
        <v>2506.4667301094473</v>
      </c>
      <c r="M74" s="203">
        <f t="shared" si="51"/>
        <v>286.73945662328805</v>
      </c>
      <c r="N74" s="203">
        <f t="shared" si="51"/>
        <v>1006.3539773059126</v>
      </c>
      <c r="O74" s="203">
        <f t="shared" si="51"/>
        <v>177.27786033251584</v>
      </c>
      <c r="P74" s="203">
        <f t="shared" si="51"/>
        <v>25.061439581132777</v>
      </c>
      <c r="Q74" s="203">
        <f t="shared" si="51"/>
        <v>174.966207555323</v>
      </c>
      <c r="R74" s="203">
        <f t="shared" si="51"/>
        <v>28.783992924349832</v>
      </c>
      <c r="S74" s="203">
        <f t="shared" si="51"/>
        <v>242.62711082183188</v>
      </c>
      <c r="T74" s="203">
        <f t="shared" si="51"/>
        <v>60.482980449646512</v>
      </c>
      <c r="U74" s="203">
        <f t="shared" si="51"/>
        <v>198.44386543221438</v>
      </c>
      <c r="V74" s="203">
        <f t="shared" si="51"/>
        <v>29.798204209460842</v>
      </c>
      <c r="W74" s="203">
        <f t="shared" si="51"/>
        <v>287.91133053811041</v>
      </c>
      <c r="X74" s="203">
        <f t="shared" si="51"/>
        <v>43.187938464671966</v>
      </c>
      <c r="Y74" s="207">
        <f t="shared" si="51"/>
        <v>334.4465335310573</v>
      </c>
      <c r="Z74" s="496">
        <f t="shared" si="21"/>
        <v>6533.0332526121201</v>
      </c>
      <c r="AA74" s="89">
        <f t="shared" si="22"/>
        <v>0.42862800988676708</v>
      </c>
      <c r="AB74" s="496"/>
    </row>
    <row r="75" spans="8:28">
      <c r="H75" s="1095"/>
      <c r="I75" s="1098"/>
      <c r="J75" s="131">
        <v>0.45</v>
      </c>
      <c r="K75" s="489">
        <f t="shared" ref="K75:Y75" si="52">K74*$J75^(K36-1)</f>
        <v>2380.5864262251353</v>
      </c>
      <c r="L75" s="489">
        <f t="shared" si="52"/>
        <v>3882.9146408369979</v>
      </c>
      <c r="M75" s="489">
        <f t="shared" si="52"/>
        <v>424.66856236122823</v>
      </c>
      <c r="N75" s="489">
        <f t="shared" si="52"/>
        <v>1433.4187622663401</v>
      </c>
      <c r="O75" s="489">
        <f t="shared" si="52"/>
        <v>243.2272880359418</v>
      </c>
      <c r="P75" s="489">
        <f t="shared" si="52"/>
        <v>32.994925577957702</v>
      </c>
      <c r="Q75" s="489">
        <f t="shared" si="52"/>
        <v>236.64043812122117</v>
      </c>
      <c r="R75" s="489">
        <f t="shared" si="52"/>
        <v>40.630503149489087</v>
      </c>
      <c r="S75" s="489">
        <f t="shared" si="52"/>
        <v>359.46621255811596</v>
      </c>
      <c r="T75" s="489">
        <f t="shared" si="52"/>
        <v>93.495162471682519</v>
      </c>
      <c r="U75" s="489">
        <f t="shared" si="52"/>
        <v>318.04360182687418</v>
      </c>
      <c r="V75" s="489">
        <f t="shared" si="52"/>
        <v>49.497923778989751</v>
      </c>
      <c r="W75" s="489">
        <f t="shared" si="52"/>
        <v>498.54939500750982</v>
      </c>
      <c r="X75" s="489">
        <f t="shared" si="52"/>
        <v>77.088109288014252</v>
      </c>
      <c r="Y75" s="497">
        <f t="shared" si="52"/>
        <v>324.52010654472537</v>
      </c>
      <c r="Z75" s="498">
        <f t="shared" si="21"/>
        <v>10071.221951505499</v>
      </c>
      <c r="AA75" s="90">
        <f t="shared" si="22"/>
        <v>0.41379691782156652</v>
      </c>
      <c r="AB75" s="496"/>
    </row>
    <row r="76" spans="8:28">
      <c r="H76" s="1095"/>
      <c r="I76" s="1099">
        <f>J37</f>
        <v>9.6999999999999993</v>
      </c>
      <c r="J76" s="73">
        <v>0.64</v>
      </c>
      <c r="K76" s="203">
        <f>K51*J76^(K$37-1)</f>
        <v>198.41384877140652</v>
      </c>
      <c r="L76" s="203">
        <f t="shared" ref="L76:Y76" si="53">L51*$J76^(L37-1)</f>
        <v>409.21248489863638</v>
      </c>
      <c r="M76" s="203">
        <f t="shared" si="53"/>
        <v>55.839799807164482</v>
      </c>
      <c r="N76" s="203">
        <f t="shared" si="53"/>
        <v>228.37559011493414</v>
      </c>
      <c r="O76" s="203">
        <f t="shared" si="53"/>
        <v>46.58172054374689</v>
      </c>
      <c r="P76" s="203">
        <f t="shared" si="53"/>
        <v>8.0543862516329217</v>
      </c>
      <c r="Q76" s="203">
        <f t="shared" si="53"/>
        <v>48.642099009874265</v>
      </c>
      <c r="R76" s="203">
        <f t="shared" si="53"/>
        <v>6.7701379919931899</v>
      </c>
      <c r="S76" s="203">
        <f t="shared" si="53"/>
        <v>47.230696160572364</v>
      </c>
      <c r="T76" s="203">
        <f t="shared" si="53"/>
        <v>9.9726829388200819</v>
      </c>
      <c r="U76" s="203">
        <f t="shared" si="53"/>
        <v>28.40917574877065</v>
      </c>
      <c r="V76" s="203">
        <f t="shared" si="53"/>
        <v>3.7087911384655028</v>
      </c>
      <c r="W76" s="203">
        <f t="shared" si="53"/>
        <v>30.460766054908063</v>
      </c>
      <c r="X76" s="203">
        <f t="shared" si="53"/>
        <v>4.0577765753673587</v>
      </c>
      <c r="Y76" s="207">
        <f t="shared" si="53"/>
        <v>383.91828570727796</v>
      </c>
      <c r="Z76" s="496">
        <f t="shared" si="21"/>
        <v>1125.7299560062929</v>
      </c>
      <c r="AA76" s="89">
        <f t="shared" si="22"/>
        <v>0.51169016923041566</v>
      </c>
      <c r="AB76" s="496"/>
    </row>
    <row r="77" spans="8:28">
      <c r="H77" s="1095"/>
      <c r="I77" s="1097"/>
      <c r="J77" s="73">
        <v>0.63</v>
      </c>
      <c r="K77" s="203">
        <f t="shared" ref="K77:Y77" si="54">K76*$J77^(K37-1)</f>
        <v>254.36230251275785</v>
      </c>
      <c r="L77" s="203">
        <f t="shared" si="54"/>
        <v>506.59141046738364</v>
      </c>
      <c r="M77" s="203">
        <f t="shared" si="54"/>
        <v>66.936705330149579</v>
      </c>
      <c r="N77" s="203">
        <f t="shared" si="54"/>
        <v>266.24228148242918</v>
      </c>
      <c r="O77" s="203">
        <f t="shared" si="54"/>
        <v>52.856430781150614</v>
      </c>
      <c r="P77" s="203">
        <f t="shared" si="54"/>
        <v>9.2453850023308615</v>
      </c>
      <c r="Q77" s="203">
        <f t="shared" si="54"/>
        <v>54.644303181952978</v>
      </c>
      <c r="R77" s="203">
        <f t="shared" si="54"/>
        <v>7.8451242666363017</v>
      </c>
      <c r="S77" s="203">
        <f t="shared" si="54"/>
        <v>56.690810737894012</v>
      </c>
      <c r="T77" s="203">
        <f t="shared" si="54"/>
        <v>12.344588775684196</v>
      </c>
      <c r="U77" s="203">
        <f t="shared" si="54"/>
        <v>36.101503371557619</v>
      </c>
      <c r="V77" s="203">
        <f t="shared" si="54"/>
        <v>4.8373535479997578</v>
      </c>
      <c r="W77" s="203">
        <f t="shared" si="54"/>
        <v>40.950250474593865</v>
      </c>
      <c r="X77" s="203">
        <f t="shared" si="54"/>
        <v>5.5761369327211998</v>
      </c>
      <c r="Y77" s="207">
        <f t="shared" si="54"/>
        <v>383.52295329889193</v>
      </c>
      <c r="Z77" s="496">
        <f t="shared" si="21"/>
        <v>1375.2245868652417</v>
      </c>
      <c r="AA77" s="89">
        <f t="shared" si="22"/>
        <v>0.51989226768974339</v>
      </c>
      <c r="AB77" s="496"/>
    </row>
    <row r="78" spans="8:28">
      <c r="H78" s="1095"/>
      <c r="I78" s="1097"/>
      <c r="J78" s="73">
        <v>0.62</v>
      </c>
      <c r="K78" s="203">
        <f t="shared" ref="K78:Y78" si="55">K77*$J78^(K37-1)</f>
        <v>328.90421346920806</v>
      </c>
      <c r="L78" s="203">
        <f t="shared" si="55"/>
        <v>631.79660778496657</v>
      </c>
      <c r="M78" s="203">
        <f t="shared" si="55"/>
        <v>80.744121034710332</v>
      </c>
      <c r="N78" s="203">
        <f t="shared" si="55"/>
        <v>312.04101536665752</v>
      </c>
      <c r="O78" s="203">
        <f t="shared" si="55"/>
        <v>60.239411674879157</v>
      </c>
      <c r="P78" s="203">
        <f t="shared" si="55"/>
        <v>10.663300187637793</v>
      </c>
      <c r="Q78" s="203">
        <f t="shared" si="55"/>
        <v>61.635003697370557</v>
      </c>
      <c r="R78" s="203">
        <f t="shared" si="55"/>
        <v>9.1373138185864846</v>
      </c>
      <c r="S78" s="203">
        <f t="shared" si="55"/>
        <v>68.477319617861653</v>
      </c>
      <c r="T78" s="203">
        <f t="shared" si="55"/>
        <v>15.393955581017185</v>
      </c>
      <c r="U78" s="203">
        <f t="shared" si="55"/>
        <v>46.258951183882246</v>
      </c>
      <c r="V78" s="203">
        <f t="shared" si="55"/>
        <v>6.3676436093933404</v>
      </c>
      <c r="W78" s="203">
        <f t="shared" si="55"/>
        <v>55.618954225021952</v>
      </c>
      <c r="X78" s="203">
        <f t="shared" si="55"/>
        <v>7.7474584226777425</v>
      </c>
      <c r="Y78" s="207">
        <f t="shared" si="55"/>
        <v>383.11435895455924</v>
      </c>
      <c r="Z78" s="496">
        <f>SUM(K78:X78)</f>
        <v>1695.025269673871</v>
      </c>
      <c r="AA78" s="89">
        <f t="shared" si="22"/>
        <v>0.52850310248681998</v>
      </c>
      <c r="AB78" s="496"/>
    </row>
    <row r="79" spans="8:28">
      <c r="H79" s="1095"/>
      <c r="I79" s="1097"/>
      <c r="J79" s="118">
        <v>0.61</v>
      </c>
      <c r="K79" s="203">
        <f t="shared" ref="K79:Y79" si="56">K78*$J79^(K37-1)</f>
        <v>429.02519696844524</v>
      </c>
      <c r="L79" s="203">
        <f t="shared" si="56"/>
        <v>793.88845284778938</v>
      </c>
      <c r="M79" s="203">
        <f t="shared" si="56"/>
        <v>98.022983814620517</v>
      </c>
      <c r="N79" s="203">
        <f t="shared" si="56"/>
        <v>367.69791746288223</v>
      </c>
      <c r="O79" s="203">
        <f t="shared" si="56"/>
        <v>68.95965750111165</v>
      </c>
      <c r="P79" s="203">
        <f t="shared" si="56"/>
        <v>12.358509111300556</v>
      </c>
      <c r="Q79" s="203">
        <f t="shared" si="56"/>
        <v>69.805294784352668</v>
      </c>
      <c r="R79" s="203">
        <f t="shared" si="56"/>
        <v>10.697682460508515</v>
      </c>
      <c r="S79" s="203">
        <f t="shared" si="56"/>
        <v>83.247509464385843</v>
      </c>
      <c r="T79" s="203">
        <f t="shared" si="56"/>
        <v>19.341270469382145</v>
      </c>
      <c r="U79" s="203">
        <f t="shared" si="56"/>
        <v>59.776257094843352</v>
      </c>
      <c r="V79" s="203">
        <f t="shared" si="56"/>
        <v>8.4607741440407676</v>
      </c>
      <c r="W79" s="203">
        <f t="shared" si="56"/>
        <v>76.33293464722253</v>
      </c>
      <c r="X79" s="203">
        <f t="shared" si="56"/>
        <v>10.885373583212706</v>
      </c>
      <c r="Y79" s="207">
        <f t="shared" si="56"/>
        <v>382.69232392133728</v>
      </c>
      <c r="Z79" s="496">
        <f t="shared" si="21"/>
        <v>2108.4998143540984</v>
      </c>
      <c r="AA79" s="89">
        <f t="shared" si="22"/>
        <v>0.53754194830722335</v>
      </c>
      <c r="AB79" s="496"/>
    </row>
    <row r="80" spans="8:28">
      <c r="H80" s="1095"/>
      <c r="I80" s="1097"/>
      <c r="J80" s="118">
        <v>0.6</v>
      </c>
      <c r="K80" s="203">
        <f t="shared" ref="K80:Y80" si="57">K79*$J80^(K37-1)</f>
        <v>564.61913476946268</v>
      </c>
      <c r="L80" s="203">
        <f t="shared" si="57"/>
        <v>1005.2135630093287</v>
      </c>
      <c r="M80" s="203">
        <f t="shared" si="57"/>
        <v>119.77361225209276</v>
      </c>
      <c r="N80" s="203">
        <f t="shared" si="57"/>
        <v>435.66658226568757</v>
      </c>
      <c r="O80" s="203">
        <f t="shared" si="57"/>
        <v>79.299944350580461</v>
      </c>
      <c r="P80" s="203">
        <f t="shared" si="57"/>
        <v>14.394055820254824</v>
      </c>
      <c r="Q80" s="203">
        <f t="shared" si="57"/>
        <v>79.388410361486905</v>
      </c>
      <c r="R80" s="203">
        <f t="shared" si="57"/>
        <v>12.590719377809902</v>
      </c>
      <c r="S80" s="203">
        <f t="shared" si="57"/>
        <v>101.86671077126375</v>
      </c>
      <c r="T80" s="203">
        <f t="shared" si="57"/>
        <v>24.486958237821227</v>
      </c>
      <c r="U80" s="203">
        <f t="shared" si="57"/>
        <v>77.908462738626909</v>
      </c>
      <c r="V80" s="203">
        <f t="shared" si="57"/>
        <v>11.349298227288871</v>
      </c>
      <c r="W80" s="203">
        <f t="shared" si="57"/>
        <v>105.87629756500574</v>
      </c>
      <c r="X80" s="203">
        <f t="shared" si="57"/>
        <v>15.469133532770625</v>
      </c>
      <c r="Y80" s="207">
        <f t="shared" si="57"/>
        <v>382.25666449199463</v>
      </c>
      <c r="Z80" s="496">
        <f t="shared" si="21"/>
        <v>2647.9028832794806</v>
      </c>
      <c r="AA80" s="89">
        <f t="shared" si="22"/>
        <v>0.54702934484600785</v>
      </c>
      <c r="AB80" s="496"/>
    </row>
    <row r="81" spans="3:28">
      <c r="H81" s="1095"/>
      <c r="I81" s="1097"/>
      <c r="J81" s="118">
        <v>0.55000000000000004</v>
      </c>
      <c r="K81" s="203">
        <f t="shared" ref="K81:Y81" si="58">K80*$J81^(K37-1)</f>
        <v>778.65430931074536</v>
      </c>
      <c r="L81" s="203">
        <f t="shared" si="58"/>
        <v>1325.0013340970529</v>
      </c>
      <c r="M81" s="203">
        <f t="shared" si="58"/>
        <v>151.4325250864446</v>
      </c>
      <c r="N81" s="203">
        <f t="shared" si="58"/>
        <v>531.33045851589429</v>
      </c>
      <c r="O81" s="203">
        <f t="shared" si="58"/>
        <v>93.386953410161851</v>
      </c>
      <c r="P81" s="203">
        <f t="shared" si="58"/>
        <v>17.205977835780239</v>
      </c>
      <c r="Q81" s="203">
        <f t="shared" si="58"/>
        <v>92.287363003215788</v>
      </c>
      <c r="R81" s="203">
        <f t="shared" si="58"/>
        <v>15.235770415262014</v>
      </c>
      <c r="S81" s="203">
        <f t="shared" si="58"/>
        <v>129.01049483032176</v>
      </c>
      <c r="T81" s="203">
        <f t="shared" si="58"/>
        <v>32.272711500532978</v>
      </c>
      <c r="U81" s="203">
        <f t="shared" si="58"/>
        <v>106.22789555882748</v>
      </c>
      <c r="V81" s="203">
        <f t="shared" si="58"/>
        <v>16.004998373687027</v>
      </c>
      <c r="W81" s="203">
        <f t="shared" si="58"/>
        <v>155.270108260645</v>
      </c>
      <c r="X81" s="203">
        <f t="shared" si="58"/>
        <v>23.339179588128399</v>
      </c>
      <c r="Y81" s="207">
        <f t="shared" si="58"/>
        <v>381.74742693372519</v>
      </c>
      <c r="Z81" s="496">
        <f t="shared" si="21"/>
        <v>3466.6600797867</v>
      </c>
      <c r="AA81" s="89">
        <f t="shared" si="22"/>
        <v>0.55832438038471421</v>
      </c>
      <c r="AB81" s="496"/>
    </row>
    <row r="82" spans="3:28">
      <c r="H82" s="1095"/>
      <c r="I82" s="1097"/>
      <c r="J82" s="118">
        <v>0.5</v>
      </c>
      <c r="K82" s="203">
        <f t="shared" ref="K82:Y82" si="59">K81*$J82^(K37-1)</f>
        <v>1130.2845380709739</v>
      </c>
      <c r="L82" s="203">
        <f t="shared" si="59"/>
        <v>1825.1501348152992</v>
      </c>
      <c r="M82" s="203">
        <f t="shared" si="59"/>
        <v>198.75400908299608</v>
      </c>
      <c r="N82" s="203">
        <f t="shared" si="59"/>
        <v>668.8354470889152</v>
      </c>
      <c r="O82" s="203">
        <f t="shared" si="59"/>
        <v>112.88099625391546</v>
      </c>
      <c r="P82" s="203">
        <f t="shared" si="59"/>
        <v>21.160716349984764</v>
      </c>
      <c r="Q82" s="203">
        <f t="shared" si="59"/>
        <v>109.88828456662495</v>
      </c>
      <c r="R82" s="203">
        <f t="shared" si="59"/>
        <v>19.005570005884387</v>
      </c>
      <c r="S82" s="203">
        <f t="shared" si="59"/>
        <v>169.65773002037668</v>
      </c>
      <c r="T82" s="203">
        <f t="shared" si="59"/>
        <v>44.447898212909166</v>
      </c>
      <c r="U82" s="203">
        <f t="shared" si="59"/>
        <v>152.18075316958354</v>
      </c>
      <c r="V82" s="203">
        <f t="shared" si="59"/>
        <v>23.84197810848395</v>
      </c>
      <c r="W82" s="203">
        <f t="shared" si="59"/>
        <v>242.04026043381663</v>
      </c>
      <c r="X82" s="203">
        <f t="shared" si="59"/>
        <v>37.599460830198716</v>
      </c>
      <c r="Y82" s="207">
        <f t="shared" si="59"/>
        <v>381.15785335602527</v>
      </c>
      <c r="Z82" s="496">
        <f t="shared" si="21"/>
        <v>4755.7277770099627</v>
      </c>
      <c r="AA82" s="89">
        <f t="shared" si="22"/>
        <v>0.57168305665346097</v>
      </c>
      <c r="AB82" s="496"/>
    </row>
    <row r="83" spans="3:28">
      <c r="H83" s="1095"/>
      <c r="I83" s="1098"/>
      <c r="J83" s="131">
        <v>0.45</v>
      </c>
      <c r="K83" s="489">
        <f t="shared" ref="K83:Y83" si="60">K82*$J83^(K37-1)</f>
        <v>1736.3270572448064</v>
      </c>
      <c r="L83" s="489">
        <f t="shared" si="60"/>
        <v>2639.5008781858924</v>
      </c>
      <c r="M83" s="489">
        <f t="shared" si="60"/>
        <v>271.87151036482328</v>
      </c>
      <c r="N83" s="489">
        <f t="shared" si="60"/>
        <v>871.90115895595954</v>
      </c>
      <c r="O83" s="489">
        <f t="shared" si="60"/>
        <v>140.43345407198046</v>
      </c>
      <c r="P83" s="489">
        <f t="shared" si="60"/>
        <v>26.855856226677865</v>
      </c>
      <c r="Q83" s="489">
        <f t="shared" si="60"/>
        <v>134.36426389876584</v>
      </c>
      <c r="R83" s="489">
        <f t="shared" si="60"/>
        <v>24.518403092219337</v>
      </c>
      <c r="S83" s="489">
        <f t="shared" si="60"/>
        <v>232.59630951023829</v>
      </c>
      <c r="T83" s="489">
        <f t="shared" si="60"/>
        <v>64.268450759759062</v>
      </c>
      <c r="U83" s="489">
        <f t="shared" si="60"/>
        <v>230.25643608993997</v>
      </c>
      <c r="V83" s="489">
        <f t="shared" si="60"/>
        <v>37.734503645440675</v>
      </c>
      <c r="W83" s="489">
        <f t="shared" si="60"/>
        <v>403.63937644857151</v>
      </c>
      <c r="X83" s="489">
        <f t="shared" si="60"/>
        <v>65.126372089164448</v>
      </c>
      <c r="Y83" s="497">
        <f t="shared" si="60"/>
        <v>380.47979135096125</v>
      </c>
      <c r="Z83" s="498">
        <f t="shared" si="21"/>
        <v>6879.394030584238</v>
      </c>
      <c r="AA83" s="90">
        <f t="shared" si="22"/>
        <v>0.58742892353702814</v>
      </c>
      <c r="AB83" s="496"/>
    </row>
    <row r="84" spans="3:28">
      <c r="H84" s="1095"/>
      <c r="I84" s="1099">
        <f>J38</f>
        <v>14.55</v>
      </c>
      <c r="J84" s="73">
        <v>0.64</v>
      </c>
      <c r="K84" s="203">
        <f>K51*J84^(K$38-1)</f>
        <v>183.42025141005774</v>
      </c>
      <c r="L84" s="203">
        <f t="shared" ref="L84:Y84" si="61">L51*$J84^(L38-1)</f>
        <v>371.71420783487912</v>
      </c>
      <c r="M84" s="203">
        <f t="shared" si="61"/>
        <v>49.970978271488953</v>
      </c>
      <c r="N84" s="203">
        <f t="shared" si="61"/>
        <v>201.78610914037432</v>
      </c>
      <c r="O84" s="203">
        <f t="shared" si="61"/>
        <v>40.627583974339657</v>
      </c>
      <c r="P84" s="203">
        <f t="shared" si="61"/>
        <v>7.6519250500729834</v>
      </c>
      <c r="Q84" s="203">
        <f t="shared" si="61"/>
        <v>42.248300916023894</v>
      </c>
      <c r="R84" s="203">
        <f t="shared" si="61"/>
        <v>5.9700648043284454</v>
      </c>
      <c r="S84" s="203">
        <f t="shared" si="61"/>
        <v>42.379073511967825</v>
      </c>
      <c r="T84" s="203">
        <f t="shared" si="61"/>
        <v>9.0840305415726057</v>
      </c>
      <c r="U84" s="203">
        <f t="shared" si="61"/>
        <v>26.213896145896111</v>
      </c>
      <c r="V84" s="203">
        <f t="shared" si="61"/>
        <v>3.4664848403926793</v>
      </c>
      <c r="W84" s="203">
        <f t="shared" si="61"/>
        <v>28.900461385572825</v>
      </c>
      <c r="X84" s="203">
        <f t="shared" si="61"/>
        <v>3.890939325352901</v>
      </c>
      <c r="Y84" s="203">
        <f t="shared" si="61"/>
        <v>399.43077283154321</v>
      </c>
      <c r="Z84" s="496">
        <f t="shared" si="21"/>
        <v>1017.3243071523201</v>
      </c>
      <c r="AA84" s="89">
        <f t="shared" si="22"/>
        <v>0.55837954022719372</v>
      </c>
      <c r="AB84" s="496"/>
    </row>
    <row r="85" spans="3:28">
      <c r="H85" s="1095"/>
      <c r="I85" s="1097"/>
      <c r="J85" s="73">
        <v>0.63</v>
      </c>
      <c r="K85" s="203">
        <f t="shared" ref="K85:Y85" si="62">K84*$J85^(K38-1)</f>
        <v>216.77000022671717</v>
      </c>
      <c r="L85" s="203">
        <f t="shared" si="62"/>
        <v>416.58679857149042</v>
      </c>
      <c r="M85" s="203">
        <f t="shared" si="62"/>
        <v>53.396225094734923</v>
      </c>
      <c r="N85" s="203">
        <f t="shared" si="62"/>
        <v>206.9489338895757</v>
      </c>
      <c r="O85" s="203">
        <f t="shared" si="62"/>
        <v>40.014085043651491</v>
      </c>
      <c r="P85" s="203">
        <f t="shared" si="62"/>
        <v>8.3294427888575324</v>
      </c>
      <c r="Q85" s="203">
        <f t="shared" si="62"/>
        <v>41.018433439670048</v>
      </c>
      <c r="R85" s="203">
        <f t="shared" si="62"/>
        <v>6.0734509281938642</v>
      </c>
      <c r="S85" s="203">
        <f t="shared" si="62"/>
        <v>45.467995180874667</v>
      </c>
      <c r="T85" s="203">
        <f t="shared" si="62"/>
        <v>10.208911801268618</v>
      </c>
      <c r="U85" s="203">
        <f t="shared" si="62"/>
        <v>30.650578863710521</v>
      </c>
      <c r="V85" s="203">
        <f t="shared" si="62"/>
        <v>4.2158606125644269</v>
      </c>
      <c r="W85" s="203">
        <f t="shared" si="62"/>
        <v>36.794139069900048</v>
      </c>
      <c r="X85" s="203">
        <f t="shared" si="62"/>
        <v>5.1194424473431335</v>
      </c>
      <c r="Y85" s="203">
        <f t="shared" si="62"/>
        <v>415.72280403596994</v>
      </c>
      <c r="Z85" s="496">
        <f t="shared" si="21"/>
        <v>1121.5942979585525</v>
      </c>
      <c r="AA85" s="89">
        <f t="shared" si="22"/>
        <v>0.62099110808922531</v>
      </c>
      <c r="AB85" s="496"/>
    </row>
    <row r="86" spans="3:28">
      <c r="H86" s="1095"/>
      <c r="I86" s="1097"/>
      <c r="J86" s="73">
        <v>0.62</v>
      </c>
      <c r="K86" s="203">
        <f t="shared" ref="K86:Y86" si="63">K85*$J86^(K38-1)</f>
        <v>257.66981888475681</v>
      </c>
      <c r="L86" s="203">
        <f t="shared" si="63"/>
        <v>468.72261650873344</v>
      </c>
      <c r="M86" s="203">
        <f t="shared" si="63"/>
        <v>57.187400186085448</v>
      </c>
      <c r="N86" s="203">
        <f t="shared" si="63"/>
        <v>212.4296236516121</v>
      </c>
      <c r="O86" s="203">
        <f t="shared" si="63"/>
        <v>39.389089824519026</v>
      </c>
      <c r="P86" s="203">
        <f t="shared" si="63"/>
        <v>9.093627212896644</v>
      </c>
      <c r="Q86" s="203">
        <f t="shared" si="63"/>
        <v>39.783645974971066</v>
      </c>
      <c r="R86" s="203">
        <f t="shared" si="63"/>
        <v>6.1823021568213461</v>
      </c>
      <c r="S86" s="203">
        <f t="shared" si="63"/>
        <v>48.901057750256271</v>
      </c>
      <c r="T86" s="203">
        <f t="shared" si="63"/>
        <v>11.519565400589411</v>
      </c>
      <c r="U86" s="203">
        <f t="shared" si="63"/>
        <v>36.032750818961269</v>
      </c>
      <c r="V86" s="203">
        <f t="shared" si="63"/>
        <v>5.1621026402738197</v>
      </c>
      <c r="W86" s="203">
        <f t="shared" si="63"/>
        <v>47.237217653798105</v>
      </c>
      <c r="X86" s="203">
        <f t="shared" si="63"/>
        <v>6.8001372804003397</v>
      </c>
      <c r="Y86" s="203">
        <f t="shared" si="63"/>
        <v>433.27879479093559</v>
      </c>
      <c r="Z86" s="496">
        <f>SUM(K86:X86)</f>
        <v>1246.110955944675</v>
      </c>
      <c r="AA86" s="89">
        <f t="shared" si="22"/>
        <v>0.69313307089051635</v>
      </c>
      <c r="AB86" s="496"/>
    </row>
    <row r="87" spans="3:28">
      <c r="H87" s="1095"/>
      <c r="I87" s="1097"/>
      <c r="J87" s="118">
        <v>0.61</v>
      </c>
      <c r="K87" s="203">
        <f t="shared" ref="K87:Y87" si="64">K86*$J87^(K38-1)</f>
        <v>308.09259623156186</v>
      </c>
      <c r="L87" s="203">
        <f t="shared" si="64"/>
        <v>529.50278858522142</v>
      </c>
      <c r="M87" s="203">
        <f t="shared" si="64"/>
        <v>61.390823617068875</v>
      </c>
      <c r="N87" s="203">
        <f t="shared" si="64"/>
        <v>218.24942265132881</v>
      </c>
      <c r="O87" s="203">
        <f t="shared" si="64"/>
        <v>38.753099167353831</v>
      </c>
      <c r="P87" s="203">
        <f t="shared" si="64"/>
        <v>9.9576084897311716</v>
      </c>
      <c r="Q87" s="203">
        <f t="shared" si="64"/>
        <v>38.545932607489</v>
      </c>
      <c r="R87" s="203">
        <f t="shared" si="64"/>
        <v>6.2969079563947972</v>
      </c>
      <c r="S87" s="203">
        <f t="shared" si="64"/>
        <v>52.723715430596307</v>
      </c>
      <c r="T87" s="203">
        <f t="shared" si="64"/>
        <v>13.051999996535859</v>
      </c>
      <c r="U87" s="203">
        <f t="shared" si="64"/>
        <v>42.593764592099319</v>
      </c>
      <c r="V87" s="203">
        <f t="shared" si="64"/>
        <v>6.3644128585037842</v>
      </c>
      <c r="W87" s="203">
        <f t="shared" si="64"/>
        <v>61.161879528180741</v>
      </c>
      <c r="X87" s="203">
        <f t="shared" si="64"/>
        <v>9.1202471993801737</v>
      </c>
      <c r="Y87" s="203">
        <f t="shared" si="64"/>
        <v>452.21197402292154</v>
      </c>
      <c r="Z87" s="496">
        <f t="shared" si="21"/>
        <v>1395.805198911446</v>
      </c>
      <c r="AA87" s="89">
        <f t="shared" si="22"/>
        <v>0.77650967486674893</v>
      </c>
      <c r="AB87" s="496"/>
    </row>
    <row r="88" spans="3:28">
      <c r="H88" s="1095"/>
      <c r="I88" s="1097"/>
      <c r="J88" s="118">
        <v>0.6</v>
      </c>
      <c r="K88" s="203">
        <f t="shared" ref="K88:Y88" si="65">K87*$J88^(K38-1)</f>
        <v>370.59069706299596</v>
      </c>
      <c r="L88" s="203">
        <f t="shared" si="65"/>
        <v>600.60829200866181</v>
      </c>
      <c r="M88" s="203">
        <f t="shared" si="65"/>
        <v>66.059704145314939</v>
      </c>
      <c r="N88" s="203">
        <f t="shared" si="65"/>
        <v>224.43141500513411</v>
      </c>
      <c r="O88" s="203">
        <f t="shared" si="65"/>
        <v>38.106628761040554</v>
      </c>
      <c r="P88" s="203">
        <f t="shared" si="65"/>
        <v>10.936820496899756</v>
      </c>
      <c r="Q88" s="203">
        <f t="shared" si="65"/>
        <v>37.307275547519673</v>
      </c>
      <c r="R88" s="203">
        <f t="shared" si="65"/>
        <v>6.4175789257551132</v>
      </c>
      <c r="S88" s="203">
        <f t="shared" si="65"/>
        <v>56.988449624258031</v>
      </c>
      <c r="T88" s="203">
        <f t="shared" si="65"/>
        <v>14.850184757250233</v>
      </c>
      <c r="U88" s="203">
        <f t="shared" si="65"/>
        <v>50.631874770264695</v>
      </c>
      <c r="V88" s="203">
        <f t="shared" si="65"/>
        <v>7.9018870191584423</v>
      </c>
      <c r="W88" s="203">
        <f t="shared" si="65"/>
        <v>79.878370319200926</v>
      </c>
      <c r="X88" s="203">
        <f t="shared" si="65"/>
        <v>12.352611355562336</v>
      </c>
      <c r="Y88" s="203">
        <f t="shared" si="65"/>
        <v>472.64799235493075</v>
      </c>
      <c r="Z88" s="496">
        <f t="shared" si="21"/>
        <v>1577.0617897990167</v>
      </c>
      <c r="AA88" s="89">
        <f t="shared" si="22"/>
        <v>0.8731734647448558</v>
      </c>
      <c r="AB88" s="496"/>
    </row>
    <row r="89" spans="3:28">
      <c r="H89" s="1095"/>
      <c r="I89" s="1097"/>
      <c r="J89" s="118">
        <v>0.55000000000000004</v>
      </c>
      <c r="K89" s="203">
        <f t="shared" ref="K89:Y89" si="66">K88*$J89^(K38-1)</f>
        <v>460.01381202726714</v>
      </c>
      <c r="L89" s="203">
        <f t="shared" si="66"/>
        <v>696.04230911077889</v>
      </c>
      <c r="M89" s="203">
        <f t="shared" si="66"/>
        <v>71.976725369881933</v>
      </c>
      <c r="N89" s="203">
        <f t="shared" si="66"/>
        <v>231.88915898244431</v>
      </c>
      <c r="O89" s="203">
        <f t="shared" si="66"/>
        <v>37.363725059157254</v>
      </c>
      <c r="P89" s="203">
        <f t="shared" si="66"/>
        <v>12.205789787809625</v>
      </c>
      <c r="Q89" s="203">
        <f t="shared" si="66"/>
        <v>35.908090321111864</v>
      </c>
      <c r="R89" s="203">
        <f t="shared" si="66"/>
        <v>6.5617444152690698</v>
      </c>
      <c r="S89" s="203">
        <f t="shared" si="66"/>
        <v>62.41970738526328</v>
      </c>
      <c r="T89" s="203">
        <f t="shared" si="66"/>
        <v>17.271685854057189</v>
      </c>
      <c r="U89" s="203">
        <f t="shared" si="66"/>
        <v>61.985539185514519</v>
      </c>
      <c r="V89" s="203">
        <f t="shared" si="66"/>
        <v>10.179116120491763</v>
      </c>
      <c r="W89" s="203">
        <f t="shared" si="66"/>
        <v>109.17610864547986</v>
      </c>
      <c r="X89" s="203">
        <f t="shared" si="66"/>
        <v>17.617850635823494</v>
      </c>
      <c r="Y89" s="203">
        <f t="shared" si="66"/>
        <v>497.74084760128534</v>
      </c>
      <c r="Z89" s="496">
        <f t="shared" si="21"/>
        <v>1830.6113629003501</v>
      </c>
      <c r="AA89" s="89">
        <f t="shared" si="22"/>
        <v>1.0016122641533514</v>
      </c>
      <c r="AB89" s="496"/>
    </row>
    <row r="90" spans="3:28">
      <c r="H90" s="1095"/>
      <c r="I90" s="1097"/>
      <c r="J90" s="118">
        <v>0.5</v>
      </c>
      <c r="K90" s="203">
        <f t="shared" ref="K90:Y90" si="67">K89*$J90^(K38-1)</f>
        <v>591.03536955272318</v>
      </c>
      <c r="L90" s="203">
        <f t="shared" si="67"/>
        <v>825.82917406443391</v>
      </c>
      <c r="M90" s="203">
        <f t="shared" si="67"/>
        <v>79.503637065059479</v>
      </c>
      <c r="N90" s="203">
        <f t="shared" si="67"/>
        <v>240.84662682629295</v>
      </c>
      <c r="O90" s="203">
        <f t="shared" si="67"/>
        <v>36.520495784772834</v>
      </c>
      <c r="P90" s="203">
        <f t="shared" si="67"/>
        <v>13.862489959240273</v>
      </c>
      <c r="Q90" s="203">
        <f t="shared" si="67"/>
        <v>34.35139925581592</v>
      </c>
      <c r="R90" s="203">
        <f t="shared" si="67"/>
        <v>6.7329524813003374</v>
      </c>
      <c r="S90" s="203">
        <f t="shared" si="67"/>
        <v>69.368046611280093</v>
      </c>
      <c r="T90" s="203">
        <f t="shared" si="67"/>
        <v>20.577676876504473</v>
      </c>
      <c r="U90" s="203">
        <f t="shared" si="67"/>
        <v>78.372708738641734</v>
      </c>
      <c r="V90" s="203">
        <f t="shared" si="67"/>
        <v>13.652832649263948</v>
      </c>
      <c r="W90" s="203">
        <f t="shared" si="67"/>
        <v>156.8410528795078</v>
      </c>
      <c r="X90" s="203">
        <f t="shared" si="67"/>
        <v>26.590681960995965</v>
      </c>
      <c r="Y90" s="203">
        <f t="shared" si="67"/>
        <v>528.50646713631534</v>
      </c>
      <c r="Z90" s="496">
        <f t="shared" si="21"/>
        <v>2194.085144705833</v>
      </c>
      <c r="AA90" s="89">
        <f t="shared" si="22"/>
        <v>1.1742347250287188</v>
      </c>
      <c r="AB90" s="496"/>
    </row>
    <row r="91" spans="3:28">
      <c r="H91" s="1095"/>
      <c r="I91" s="1098"/>
      <c r="J91" s="131">
        <v>0.45</v>
      </c>
      <c r="K91" s="489">
        <f t="shared" ref="K91:Y91" si="68">K90*$J91^(K38-1)</f>
        <v>788.86099455341798</v>
      </c>
      <c r="L91" s="489">
        <f t="shared" si="68"/>
        <v>1005.6149688413406</v>
      </c>
      <c r="M91" s="489">
        <f t="shared" si="68"/>
        <v>89.155403481183114</v>
      </c>
      <c r="N91" s="489">
        <f t="shared" si="68"/>
        <v>251.59539071728648</v>
      </c>
      <c r="O91" s="489">
        <f t="shared" si="68"/>
        <v>35.572654850639971</v>
      </c>
      <c r="P91" s="489">
        <f t="shared" si="68"/>
        <v>16.051611080943502</v>
      </c>
      <c r="Q91" s="489">
        <f t="shared" si="68"/>
        <v>32.64155340292821</v>
      </c>
      <c r="R91" s="489">
        <f t="shared" si="68"/>
        <v>6.9357292528911056</v>
      </c>
      <c r="S91" s="489">
        <f t="shared" si="68"/>
        <v>78.336593007177669</v>
      </c>
      <c r="T91" s="489">
        <f t="shared" si="68"/>
        <v>25.177903055298852</v>
      </c>
      <c r="U91" s="489">
        <f t="shared" si="68"/>
        <v>102.68915172695424</v>
      </c>
      <c r="V91" s="489">
        <f t="shared" si="68"/>
        <v>19.147751809716386</v>
      </c>
      <c r="W91" s="489">
        <f t="shared" si="68"/>
        <v>238.07119897384015</v>
      </c>
      <c r="X91" s="489">
        <f t="shared" si="68"/>
        <v>42.724856873857583</v>
      </c>
      <c r="Y91" s="489">
        <f t="shared" si="68"/>
        <v>566.31303365268866</v>
      </c>
      <c r="Z91" s="498">
        <f t="shared" si="21"/>
        <v>2732.5757616274764</v>
      </c>
      <c r="AA91" s="90">
        <f t="shared" si="22"/>
        <v>1.4100892654520576</v>
      </c>
      <c r="AB91" s="496"/>
    </row>
    <row r="92" spans="3:28">
      <c r="H92" s="5"/>
      <c r="I92" s="552"/>
      <c r="J92" s="527" t="s">
        <v>1322</v>
      </c>
      <c r="K92" s="5">
        <v>51.08</v>
      </c>
      <c r="L92" s="5">
        <v>118.23</v>
      </c>
      <c r="M92" s="5">
        <v>15.66</v>
      </c>
      <c r="N92" s="5">
        <v>72.12</v>
      </c>
      <c r="O92" s="5">
        <v>16.43</v>
      </c>
      <c r="P92" s="5">
        <v>4.5599999999999996</v>
      </c>
      <c r="Q92" s="5">
        <v>15.81</v>
      </c>
      <c r="R92" s="5">
        <v>2.37</v>
      </c>
      <c r="S92" s="5">
        <v>13.05</v>
      </c>
      <c r="T92" s="5">
        <v>2.48</v>
      </c>
      <c r="U92" s="5">
        <v>6.21</v>
      </c>
      <c r="V92" s="5">
        <v>0.9</v>
      </c>
      <c r="W92" s="5">
        <v>5.44</v>
      </c>
      <c r="X92" s="5">
        <v>0.81</v>
      </c>
      <c r="Y92" s="5">
        <v>359.35</v>
      </c>
      <c r="Z92" s="5" t="s">
        <v>1321</v>
      </c>
    </row>
    <row r="94" spans="3:28" ht="15.75">
      <c r="H94" s="68"/>
      <c r="I94" s="68"/>
      <c r="J94" s="483"/>
      <c r="K94" s="1090" t="s">
        <v>1263</v>
      </c>
      <c r="L94" s="1091"/>
      <c r="M94" s="1091"/>
      <c r="N94" s="1091"/>
      <c r="O94" s="1091"/>
      <c r="P94" s="1091"/>
      <c r="Q94" s="1091"/>
      <c r="R94" s="1091"/>
      <c r="S94" s="1091"/>
      <c r="T94" s="1091"/>
      <c r="U94" s="1091"/>
      <c r="V94" s="1091"/>
      <c r="W94" s="1091"/>
      <c r="X94" s="1091"/>
      <c r="Y94" s="1092"/>
    </row>
    <row r="95" spans="3:28" ht="16.5">
      <c r="C95" s="77" t="s">
        <v>1264</v>
      </c>
      <c r="H95" s="1093" t="s">
        <v>1265</v>
      </c>
      <c r="I95" s="1093"/>
      <c r="J95" s="1093"/>
      <c r="K95" s="68">
        <f t="shared" ref="K95:Z95" si="69">K21</f>
        <v>3.9</v>
      </c>
      <c r="L95" s="68">
        <f t="shared" si="69"/>
        <v>4.7</v>
      </c>
      <c r="M95" s="68">
        <f t="shared" si="69"/>
        <v>5.4</v>
      </c>
      <c r="N95" s="68">
        <f t="shared" si="69"/>
        <v>6</v>
      </c>
      <c r="O95" s="68">
        <f t="shared" si="69"/>
        <v>6.6</v>
      </c>
      <c r="P95" s="68">
        <f t="shared" si="69"/>
        <v>3.9</v>
      </c>
      <c r="Q95" s="68">
        <f t="shared" si="69"/>
        <v>6.8</v>
      </c>
      <c r="R95" s="68">
        <f t="shared" si="69"/>
        <v>6.1</v>
      </c>
      <c r="S95" s="68">
        <f t="shared" si="69"/>
        <v>5.3</v>
      </c>
      <c r="T95" s="68">
        <f t="shared" si="69"/>
        <v>4.5999999999999996</v>
      </c>
      <c r="U95" s="68">
        <f t="shared" si="69"/>
        <v>4</v>
      </c>
      <c r="V95" s="68">
        <f t="shared" si="69"/>
        <v>3.4</v>
      </c>
      <c r="W95" s="68">
        <f t="shared" si="69"/>
        <v>2.7</v>
      </c>
      <c r="X95" s="68">
        <f t="shared" si="69"/>
        <v>2.2000000000000002</v>
      </c>
      <c r="Y95" s="68">
        <f t="shared" si="69"/>
        <v>2.2000000000000002</v>
      </c>
      <c r="Z95" s="68" t="str">
        <f t="shared" si="69"/>
        <v>Charlier et al. (2005); jotunitic, determined at Bjerkreim-Sokndal</v>
      </c>
      <c r="AA95" s="68"/>
    </row>
    <row r="96" spans="3:28" ht="16.5">
      <c r="C96" s="73" t="s">
        <v>1266</v>
      </c>
      <c r="H96" s="68"/>
      <c r="I96" s="68"/>
      <c r="J96" s="493" t="s">
        <v>225</v>
      </c>
      <c r="K96" s="493" t="s">
        <v>232</v>
      </c>
      <c r="L96" s="493" t="s">
        <v>238</v>
      </c>
      <c r="M96" s="493" t="s">
        <v>240</v>
      </c>
      <c r="N96" s="493" t="s">
        <v>244</v>
      </c>
      <c r="O96" s="493" t="s">
        <v>1229</v>
      </c>
      <c r="P96" s="493" t="s">
        <v>1230</v>
      </c>
      <c r="Q96" s="493" t="s">
        <v>1231</v>
      </c>
      <c r="R96" s="493" t="s">
        <v>1232</v>
      </c>
      <c r="S96" s="493" t="s">
        <v>1233</v>
      </c>
      <c r="T96" s="493" t="s">
        <v>1234</v>
      </c>
      <c r="U96" s="493" t="s">
        <v>1235</v>
      </c>
      <c r="V96" s="493" t="s">
        <v>1236</v>
      </c>
      <c r="W96" s="493" t="s">
        <v>1237</v>
      </c>
      <c r="X96" s="493" t="s">
        <v>1238</v>
      </c>
      <c r="Y96" s="493" t="s">
        <v>1239</v>
      </c>
      <c r="Z96" s="494" t="s">
        <v>1254</v>
      </c>
      <c r="AA96" s="68" t="s">
        <v>910</v>
      </c>
    </row>
    <row r="97" spans="8:28">
      <c r="H97" s="1072" t="s">
        <v>1210</v>
      </c>
      <c r="I97" s="1072"/>
      <c r="J97" s="118">
        <v>1</v>
      </c>
      <c r="K97" s="207">
        <f t="shared" ref="K97:Y97" si="70">K44*K95</f>
        <v>145.47</v>
      </c>
      <c r="L97" s="207">
        <f t="shared" si="70"/>
        <v>372.24</v>
      </c>
      <c r="M97" s="207">
        <f t="shared" si="70"/>
        <v>60.48</v>
      </c>
      <c r="N97" s="207">
        <f t="shared" si="70"/>
        <v>283.79999999999995</v>
      </c>
      <c r="O97" s="207">
        <f t="shared" si="70"/>
        <v>65.405999999999992</v>
      </c>
      <c r="P97" s="207">
        <f t="shared" si="70"/>
        <v>11.738999999999999</v>
      </c>
      <c r="Q97" s="207">
        <f t="shared" si="70"/>
        <v>71.399999999999991</v>
      </c>
      <c r="R97" s="207">
        <f t="shared" si="70"/>
        <v>8.661999999999999</v>
      </c>
      <c r="S97" s="207">
        <f t="shared" si="70"/>
        <v>50.879999999999995</v>
      </c>
      <c r="T97" s="207">
        <f t="shared" si="70"/>
        <v>9.0619999999999994</v>
      </c>
      <c r="U97" s="207">
        <f t="shared" si="70"/>
        <v>21.92</v>
      </c>
      <c r="V97" s="207">
        <f t="shared" si="70"/>
        <v>2.3765999999999998</v>
      </c>
      <c r="W97" s="207">
        <f t="shared" si="70"/>
        <v>15.093</v>
      </c>
      <c r="X97" s="207">
        <f t="shared" si="70"/>
        <v>1.6038000000000001</v>
      </c>
      <c r="Y97" s="203">
        <f t="shared" si="70"/>
        <v>1124.2</v>
      </c>
      <c r="Z97" s="496">
        <f>SUM(K97:X97)</f>
        <v>1120.1324000000002</v>
      </c>
      <c r="AA97" s="89">
        <f>(2*P97/0.0563)/(O97/0.148+Q97/0.199)</f>
        <v>0.52079709698858045</v>
      </c>
      <c r="AB97" s="89"/>
    </row>
    <row r="98" spans="8:28">
      <c r="H98" s="1072"/>
      <c r="I98" s="1072"/>
      <c r="J98" s="73">
        <v>0.95</v>
      </c>
      <c r="K98" s="207">
        <f t="shared" ref="K98:Y98" si="71">K45*K95</f>
        <v>152.22560362561057</v>
      </c>
      <c r="L98" s="207">
        <f t="shared" si="71"/>
        <v>389.58409062871152</v>
      </c>
      <c r="M98" s="207">
        <f t="shared" si="71"/>
        <v>63.288815797308224</v>
      </c>
      <c r="N98" s="207">
        <f t="shared" si="71"/>
        <v>296.93133055073167</v>
      </c>
      <c r="O98" s="207">
        <f t="shared" si="71"/>
        <v>68.430804753710589</v>
      </c>
      <c r="P98" s="207">
        <f t="shared" si="71"/>
        <v>12.060142727244479</v>
      </c>
      <c r="Q98" s="207">
        <f t="shared" si="71"/>
        <v>74.690457819722695</v>
      </c>
      <c r="R98" s="207">
        <f t="shared" si="71"/>
        <v>9.0608399230842629</v>
      </c>
      <c r="S98" s="207">
        <f t="shared" si="71"/>
        <v>53.218401999302401</v>
      </c>
      <c r="T98" s="207">
        <f t="shared" si="71"/>
        <v>9.4781166745306376</v>
      </c>
      <c r="U98" s="207">
        <f t="shared" si="71"/>
        <v>22.925401100602471</v>
      </c>
      <c r="V98" s="207">
        <f t="shared" si="71"/>
        <v>2.485453545162283</v>
      </c>
      <c r="W98" s="207">
        <f t="shared" si="71"/>
        <v>15.78300362926673</v>
      </c>
      <c r="X98" s="207">
        <f t="shared" si="71"/>
        <v>1.6771238876833456</v>
      </c>
      <c r="Y98" s="203">
        <f t="shared" si="71"/>
        <v>1114.087197610253</v>
      </c>
      <c r="Z98" s="496">
        <f t="shared" ref="Z98:Z122" si="72">SUM(K98:X98)</f>
        <v>1171.8395866626718</v>
      </c>
      <c r="AA98" s="89">
        <f t="shared" ref="AA98:AA144" si="73">(2*P98/0.0563)/(O98/0.148+Q98/0.199)</f>
        <v>0.5114296810789839</v>
      </c>
      <c r="AB98" s="89"/>
    </row>
    <row r="99" spans="8:28">
      <c r="H99" s="1072"/>
      <c r="I99" s="1072"/>
      <c r="J99" s="118">
        <v>0.9</v>
      </c>
      <c r="K99" s="207">
        <f t="shared" ref="K99:Y99" si="74">K46*K95</f>
        <v>167.10228124548479</v>
      </c>
      <c r="L99" s="207">
        <f t="shared" si="74"/>
        <v>427.78658277803578</v>
      </c>
      <c r="M99" s="207">
        <f t="shared" si="74"/>
        <v>69.474196977157391</v>
      </c>
      <c r="N99" s="207">
        <f t="shared" si="74"/>
        <v>325.84091226925767</v>
      </c>
      <c r="O99" s="207">
        <f t="shared" si="74"/>
        <v>75.08990698403413</v>
      </c>
      <c r="P99" s="207">
        <f t="shared" si="74"/>
        <v>12.747617520401796</v>
      </c>
      <c r="Q99" s="207">
        <f t="shared" si="74"/>
        <v>81.93267114764032</v>
      </c>
      <c r="R99" s="207">
        <f t="shared" si="74"/>
        <v>9.938624633143565</v>
      </c>
      <c r="S99" s="207">
        <f t="shared" si="74"/>
        <v>58.364213157551077</v>
      </c>
      <c r="T99" s="207">
        <f t="shared" si="74"/>
        <v>10.39375515087311</v>
      </c>
      <c r="U99" s="207">
        <f t="shared" si="74"/>
        <v>25.137553421746009</v>
      </c>
      <c r="V99" s="207">
        <f t="shared" si="74"/>
        <v>2.7249377902056642</v>
      </c>
      <c r="W99" s="207">
        <f t="shared" si="74"/>
        <v>17.30086165156548</v>
      </c>
      <c r="X99" s="207">
        <f t="shared" si="74"/>
        <v>1.8384209913059013</v>
      </c>
      <c r="Y99" s="203">
        <f t="shared" si="74"/>
        <v>1093.599136502766</v>
      </c>
      <c r="Z99" s="496">
        <f t="shared" si="72"/>
        <v>1285.6725357184025</v>
      </c>
      <c r="AA99" s="89">
        <f t="shared" si="73"/>
        <v>0.49271340612985698</v>
      </c>
      <c r="AB99" s="89"/>
    </row>
    <row r="100" spans="8:28">
      <c r="H100" s="1072"/>
      <c r="I100" s="1072"/>
      <c r="J100" s="73">
        <v>0.85</v>
      </c>
      <c r="K100" s="207">
        <f t="shared" ref="K100:Y100" si="75">K47*K95</f>
        <v>192.95033718639289</v>
      </c>
      <c r="L100" s="207">
        <f t="shared" si="75"/>
        <v>494.18869833739114</v>
      </c>
      <c r="M100" s="207">
        <f t="shared" si="75"/>
        <v>80.221285525483751</v>
      </c>
      <c r="N100" s="207">
        <f t="shared" si="75"/>
        <v>376.04947040688461</v>
      </c>
      <c r="O100" s="207">
        <f t="shared" si="75"/>
        <v>86.654394959434882</v>
      </c>
      <c r="P100" s="207">
        <f t="shared" si="75"/>
        <v>13.885682174883417</v>
      </c>
      <c r="Q100" s="207">
        <f t="shared" si="75"/>
        <v>94.504696020560601</v>
      </c>
      <c r="R100" s="207">
        <f t="shared" si="75"/>
        <v>11.462249802945447</v>
      </c>
      <c r="S100" s="207">
        <f t="shared" si="75"/>
        <v>67.294190615123924</v>
      </c>
      <c r="T100" s="207">
        <f t="shared" si="75"/>
        <v>11.982581706585686</v>
      </c>
      <c r="U100" s="207">
        <f t="shared" si="75"/>
        <v>28.975603275359845</v>
      </c>
      <c r="V100" s="207">
        <f t="shared" si="75"/>
        <v>3.1403716345829809</v>
      </c>
      <c r="W100" s="207">
        <f t="shared" si="75"/>
        <v>19.933327092009655</v>
      </c>
      <c r="X100" s="207">
        <f t="shared" si="75"/>
        <v>2.1181647064890994</v>
      </c>
      <c r="Y100" s="203">
        <f t="shared" si="75"/>
        <v>1062.7325975915771</v>
      </c>
      <c r="Z100" s="496">
        <f t="shared" si="72"/>
        <v>1483.3610534441282</v>
      </c>
      <c r="AA100" s="89">
        <f t="shared" si="73"/>
        <v>0.46517765046634812</v>
      </c>
      <c r="AB100" s="89"/>
    </row>
    <row r="101" spans="8:28">
      <c r="H101" s="1072"/>
      <c r="I101" s="1072"/>
      <c r="J101" s="118">
        <v>0.8</v>
      </c>
      <c r="K101" s="207">
        <f t="shared" ref="K101:Y101" si="76">K48*K95</f>
        <v>235.07660495711613</v>
      </c>
      <c r="L101" s="207">
        <f t="shared" si="76"/>
        <v>602.46899051579044</v>
      </c>
      <c r="M101" s="207">
        <f t="shared" si="76"/>
        <v>97.736659722435888</v>
      </c>
      <c r="N101" s="207">
        <f t="shared" si="76"/>
        <v>457.82718044544777</v>
      </c>
      <c r="O101" s="207">
        <f t="shared" si="76"/>
        <v>105.48859958347992</v>
      </c>
      <c r="P101" s="207">
        <f t="shared" si="76"/>
        <v>15.61561598855069</v>
      </c>
      <c r="Q101" s="207">
        <f t="shared" si="76"/>
        <v>114.96779624322029</v>
      </c>
      <c r="R101" s="207">
        <f t="shared" si="76"/>
        <v>13.94184770799898</v>
      </c>
      <c r="S101" s="207">
        <f t="shared" si="76"/>
        <v>81.822619463424829</v>
      </c>
      <c r="T101" s="207">
        <f t="shared" si="76"/>
        <v>14.567110119705186</v>
      </c>
      <c r="U101" s="207">
        <f t="shared" si="76"/>
        <v>35.217743405444786</v>
      </c>
      <c r="V101" s="207">
        <f t="shared" si="76"/>
        <v>3.8158679776863722</v>
      </c>
      <c r="W101" s="207">
        <f t="shared" si="76"/>
        <v>24.212395944319734</v>
      </c>
      <c r="X101" s="207">
        <f t="shared" si="76"/>
        <v>2.5728911003648096</v>
      </c>
      <c r="Y101" s="203">
        <f t="shared" si="76"/>
        <v>1021.7661663873265</v>
      </c>
      <c r="Z101" s="496">
        <f t="shared" si="72"/>
        <v>1805.3319231749858</v>
      </c>
      <c r="AA101" s="89">
        <f t="shared" si="73"/>
        <v>0.42985957704144345</v>
      </c>
      <c r="AB101" s="89"/>
    </row>
    <row r="102" spans="8:28">
      <c r="H102" s="1072"/>
      <c r="I102" s="1072"/>
      <c r="J102" s="73">
        <v>0.75</v>
      </c>
      <c r="K102" s="207">
        <f t="shared" ref="K102:Y102" si="77">K49*K95</f>
        <v>303.23425942792903</v>
      </c>
      <c r="L102" s="207">
        <f t="shared" si="77"/>
        <v>777.78933963113309</v>
      </c>
      <c r="M102" s="207">
        <f t="shared" si="77"/>
        <v>126.07573682336317</v>
      </c>
      <c r="N102" s="207">
        <f t="shared" si="77"/>
        <v>590.03025290023641</v>
      </c>
      <c r="O102" s="207">
        <f t="shared" si="77"/>
        <v>135.93288281443833</v>
      </c>
      <c r="P102" s="207">
        <f t="shared" si="77"/>
        <v>18.167665002295355</v>
      </c>
      <c r="Q102" s="207">
        <f t="shared" si="77"/>
        <v>148.01938820153563</v>
      </c>
      <c r="R102" s="207">
        <f t="shared" si="77"/>
        <v>17.946074032945774</v>
      </c>
      <c r="S102" s="207">
        <f t="shared" si="77"/>
        <v>105.27448056897903</v>
      </c>
      <c r="T102" s="207">
        <f t="shared" si="77"/>
        <v>18.738260634646956</v>
      </c>
      <c r="U102" s="207">
        <f t="shared" si="77"/>
        <v>45.289367296892593</v>
      </c>
      <c r="V102" s="207">
        <f t="shared" si="77"/>
        <v>4.9054353959467587</v>
      </c>
      <c r="W102" s="207">
        <f t="shared" si="77"/>
        <v>31.111649220480853</v>
      </c>
      <c r="X102" s="207">
        <f t="shared" si="77"/>
        <v>3.3060654377211498</v>
      </c>
      <c r="Y102" s="203">
        <f t="shared" si="77"/>
        <v>971.27286904916707</v>
      </c>
      <c r="Z102" s="496">
        <f t="shared" si="72"/>
        <v>2325.8208573885445</v>
      </c>
      <c r="AA102" s="89">
        <f t="shared" si="73"/>
        <v>0.38825419488522833</v>
      </c>
      <c r="AB102" s="89"/>
    </row>
    <row r="103" spans="8:28">
      <c r="H103" s="1072"/>
      <c r="I103" s="1072"/>
      <c r="J103" s="118">
        <v>0.7</v>
      </c>
      <c r="K103" s="207">
        <f t="shared" ref="K103:Y103" si="78">K50*K95</f>
        <v>415.78049672251365</v>
      </c>
      <c r="L103" s="207">
        <f t="shared" si="78"/>
        <v>1067.5598343532429</v>
      </c>
      <c r="M103" s="207">
        <f t="shared" si="78"/>
        <v>172.87164613093503</v>
      </c>
      <c r="N103" s="207">
        <f t="shared" si="78"/>
        <v>808.10719348867929</v>
      </c>
      <c r="O103" s="207">
        <f t="shared" si="78"/>
        <v>186.14553901385028</v>
      </c>
      <c r="P103" s="207">
        <f t="shared" si="78"/>
        <v>21.918210305600859</v>
      </c>
      <c r="Q103" s="207">
        <f t="shared" si="78"/>
        <v>202.47890800016262</v>
      </c>
      <c r="R103" s="207">
        <f t="shared" si="78"/>
        <v>24.542284845512796</v>
      </c>
      <c r="S103" s="207">
        <f t="shared" si="78"/>
        <v>143.88695885050234</v>
      </c>
      <c r="T103" s="207">
        <f t="shared" si="78"/>
        <v>25.604201503472595</v>
      </c>
      <c r="U103" s="207">
        <f t="shared" si="78"/>
        <v>61.86257853020043</v>
      </c>
      <c r="V103" s="207">
        <f t="shared" si="78"/>
        <v>6.6976541969788812</v>
      </c>
      <c r="W103" s="207">
        <f t="shared" si="78"/>
        <v>42.454284559409309</v>
      </c>
      <c r="X103" s="207">
        <f t="shared" si="78"/>
        <v>4.5114469805540844</v>
      </c>
      <c r="Y103" s="203">
        <f t="shared" si="78"/>
        <v>912.12093443256197</v>
      </c>
      <c r="Z103" s="496">
        <f t="shared" si="72"/>
        <v>3184.4212374816152</v>
      </c>
      <c r="AA103" s="89">
        <f t="shared" si="73"/>
        <v>0.34221803804381618</v>
      </c>
      <c r="AB103" s="89"/>
    </row>
    <row r="104" spans="8:28">
      <c r="H104" s="1073"/>
      <c r="I104" s="1073"/>
      <c r="J104" s="115">
        <v>0.65</v>
      </c>
      <c r="K104" s="497">
        <f t="shared" ref="K104:Y104" si="79">K51*K95</f>
        <v>608.74149974846057</v>
      </c>
      <c r="L104" s="497">
        <f t="shared" si="79"/>
        <v>1564.9402003901241</v>
      </c>
      <c r="M104" s="497">
        <f t="shared" si="79"/>
        <v>253.1047523222833</v>
      </c>
      <c r="N104" s="497">
        <f t="shared" si="79"/>
        <v>1181.5294874367187</v>
      </c>
      <c r="O104" s="497">
        <f t="shared" si="79"/>
        <v>272.11206771409519</v>
      </c>
      <c r="P104" s="497">
        <f t="shared" si="79"/>
        <v>27.494506747744751</v>
      </c>
      <c r="Q104" s="497">
        <f t="shared" si="79"/>
        <v>295.60448913375461</v>
      </c>
      <c r="R104" s="497">
        <f t="shared" si="79"/>
        <v>35.818430432405464</v>
      </c>
      <c r="S104" s="497">
        <f t="shared" si="79"/>
        <v>209.8526303386877</v>
      </c>
      <c r="T104" s="497">
        <f t="shared" si="79"/>
        <v>37.330488834593652</v>
      </c>
      <c r="U104" s="497">
        <f t="shared" si="79"/>
        <v>90.156917629124976</v>
      </c>
      <c r="V104" s="497">
        <f t="shared" si="79"/>
        <v>9.7559234137969977</v>
      </c>
      <c r="W104" s="497">
        <f t="shared" si="79"/>
        <v>61.797267067458833</v>
      </c>
      <c r="X104" s="497">
        <f t="shared" si="79"/>
        <v>6.5670564551208823</v>
      </c>
      <c r="Y104" s="489">
        <f t="shared" si="79"/>
        <v>845.46116647902511</v>
      </c>
      <c r="Z104" s="498">
        <f t="shared" si="72"/>
        <v>4654.8057176643706</v>
      </c>
      <c r="AA104" s="90">
        <f t="shared" si="73"/>
        <v>0.2938330697192772</v>
      </c>
      <c r="AB104" s="89"/>
    </row>
    <row r="105" spans="8:28">
      <c r="H105" s="1094" t="s">
        <v>1217</v>
      </c>
      <c r="I105" s="1097">
        <f>I52</f>
        <v>0.97</v>
      </c>
      <c r="J105" s="73">
        <v>0.64</v>
      </c>
      <c r="K105" s="207">
        <f t="shared" ref="K105:Y105" si="80">K52*K95</f>
        <v>891.37621892217442</v>
      </c>
      <c r="L105" s="207">
        <f t="shared" si="80"/>
        <v>2286.5369232493799</v>
      </c>
      <c r="M105" s="207">
        <f t="shared" si="80"/>
        <v>368.25140647659333</v>
      </c>
      <c r="N105" s="207">
        <f t="shared" si="80"/>
        <v>1712.2456920594132</v>
      </c>
      <c r="O105" s="207">
        <f t="shared" si="80"/>
        <v>393.25079864895918</v>
      </c>
      <c r="P105" s="207">
        <f t="shared" si="80"/>
        <v>34.448332207073619</v>
      </c>
      <c r="Q105" s="207">
        <f t="shared" si="80"/>
        <v>426.27192225995248</v>
      </c>
      <c r="R105" s="207">
        <f t="shared" si="80"/>
        <v>51.789368028860231</v>
      </c>
      <c r="S105" s="207">
        <f t="shared" si="80"/>
        <v>304.25058132389489</v>
      </c>
      <c r="T105" s="207">
        <f t="shared" si="80"/>
        <v>54.266274874620862</v>
      </c>
      <c r="U105" s="207">
        <f t="shared" si="80"/>
        <v>131.33707228871185</v>
      </c>
      <c r="V105" s="207">
        <f t="shared" si="80"/>
        <v>14.240617516500183</v>
      </c>
      <c r="W105" s="207">
        <f t="shared" si="80"/>
        <v>90.408542167355264</v>
      </c>
      <c r="X105" s="207">
        <f t="shared" si="80"/>
        <v>9.6278966892768416</v>
      </c>
      <c r="Y105" s="207">
        <f t="shared" si="80"/>
        <v>786.49610693445982</v>
      </c>
      <c r="Z105" s="496">
        <f t="shared" si="72"/>
        <v>6768.3016467127663</v>
      </c>
      <c r="AA105" s="89">
        <f t="shared" si="73"/>
        <v>0.25499030693317476</v>
      </c>
      <c r="AB105" s="89"/>
    </row>
    <row r="106" spans="8:28">
      <c r="H106" s="1095"/>
      <c r="I106" s="1097"/>
      <c r="J106" s="73">
        <v>0.63</v>
      </c>
      <c r="K106" s="207">
        <f t="shared" ref="K106:Y106" si="81">K53*K95</f>
        <v>1322.9206019496303</v>
      </c>
      <c r="L106" s="207">
        <f t="shared" si="81"/>
        <v>3385.8666768639541</v>
      </c>
      <c r="M106" s="207">
        <f t="shared" si="81"/>
        <v>542.91881295559426</v>
      </c>
      <c r="N106" s="207">
        <f t="shared" si="81"/>
        <v>2514.0457435045191</v>
      </c>
      <c r="O106" s="207">
        <f t="shared" si="81"/>
        <v>575.75095282408836</v>
      </c>
      <c r="P106" s="207">
        <f t="shared" si="81"/>
        <v>43.505673949406791</v>
      </c>
      <c r="Q106" s="207">
        <f t="shared" si="81"/>
        <v>622.69056469941233</v>
      </c>
      <c r="R106" s="207">
        <f t="shared" si="81"/>
        <v>75.862194714650286</v>
      </c>
      <c r="S106" s="207">
        <f t="shared" si="81"/>
        <v>446.93142294405692</v>
      </c>
      <c r="T106" s="207">
        <f t="shared" si="81"/>
        <v>79.933600337895228</v>
      </c>
      <c r="U106" s="207">
        <f t="shared" si="81"/>
        <v>193.88364273580876</v>
      </c>
      <c r="V106" s="207">
        <f t="shared" si="81"/>
        <v>21.066170861888679</v>
      </c>
      <c r="W106" s="207">
        <f t="shared" si="81"/>
        <v>134.05424690885937</v>
      </c>
      <c r="X106" s="207">
        <f t="shared" si="81"/>
        <v>14.30722767277204</v>
      </c>
      <c r="Y106" s="207">
        <f t="shared" si="81"/>
        <v>729.77934151359068</v>
      </c>
      <c r="Z106" s="496">
        <f t="shared" si="72"/>
        <v>9973.7375329225379</v>
      </c>
      <c r="AA106" s="89">
        <f t="shared" si="73"/>
        <v>0.22017765197195643</v>
      </c>
      <c r="AB106" s="89"/>
    </row>
    <row r="107" spans="8:28">
      <c r="H107" s="1095"/>
      <c r="I107" s="1097"/>
      <c r="J107" s="73">
        <v>0.62</v>
      </c>
      <c r="K107" s="207">
        <f t="shared" ref="K107:Y107" si="82">K54*K95</f>
        <v>1990.4195878863977</v>
      </c>
      <c r="L107" s="207">
        <f t="shared" si="82"/>
        <v>5082.3624369393201</v>
      </c>
      <c r="M107" s="207">
        <f t="shared" si="82"/>
        <v>811.26674727267539</v>
      </c>
      <c r="N107" s="207">
        <f t="shared" si="82"/>
        <v>3740.7339193399985</v>
      </c>
      <c r="O107" s="207">
        <f t="shared" si="82"/>
        <v>854.14824778314221</v>
      </c>
      <c r="P107" s="207">
        <f t="shared" si="82"/>
        <v>55.390377150671121</v>
      </c>
      <c r="Q107" s="207">
        <f t="shared" si="82"/>
        <v>921.63181802190149</v>
      </c>
      <c r="R107" s="207">
        <f t="shared" si="82"/>
        <v>112.60335763808652</v>
      </c>
      <c r="S107" s="207">
        <f t="shared" si="82"/>
        <v>665.32512013872781</v>
      </c>
      <c r="T107" s="207">
        <f t="shared" si="82"/>
        <v>119.33106114032235</v>
      </c>
      <c r="U107" s="207">
        <f t="shared" si="82"/>
        <v>290.10340591150867</v>
      </c>
      <c r="V107" s="207">
        <f t="shared" si="82"/>
        <v>31.588679283708711</v>
      </c>
      <c r="W107" s="207">
        <f t="shared" si="82"/>
        <v>201.50039435673565</v>
      </c>
      <c r="X107" s="207">
        <f t="shared" si="82"/>
        <v>21.5544411983178</v>
      </c>
      <c r="Y107" s="207">
        <f t="shared" si="82"/>
        <v>675.39975838851706</v>
      </c>
      <c r="Z107" s="496">
        <f t="shared" si="72"/>
        <v>14897.959594061513</v>
      </c>
      <c r="AA107" s="89">
        <f t="shared" si="73"/>
        <v>0.18915356933329491</v>
      </c>
      <c r="AB107" s="89"/>
    </row>
    <row r="108" spans="8:28">
      <c r="H108" s="1095"/>
      <c r="I108" s="1097"/>
      <c r="J108" s="118">
        <v>0.61</v>
      </c>
      <c r="K108" s="207">
        <f t="shared" ref="K108:Y108" si="83">K55*K95</f>
        <v>3036.6180822856777</v>
      </c>
      <c r="L108" s="207">
        <f t="shared" si="83"/>
        <v>7735.0221811885358</v>
      </c>
      <c r="M108" s="207">
        <f t="shared" si="83"/>
        <v>1228.925916906717</v>
      </c>
      <c r="N108" s="207">
        <f t="shared" si="83"/>
        <v>5641.7123652615537</v>
      </c>
      <c r="O108" s="207">
        <f t="shared" si="83"/>
        <v>1284.2767266428002</v>
      </c>
      <c r="P108" s="207">
        <f t="shared" si="83"/>
        <v>71.103430198088844</v>
      </c>
      <c r="Q108" s="207">
        <f t="shared" si="83"/>
        <v>1382.4038414423135</v>
      </c>
      <c r="R108" s="207">
        <f t="shared" si="83"/>
        <v>169.39936614610832</v>
      </c>
      <c r="S108" s="207">
        <f t="shared" si="83"/>
        <v>1003.9325953192455</v>
      </c>
      <c r="T108" s="207">
        <f t="shared" si="83"/>
        <v>180.59141861400983</v>
      </c>
      <c r="U108" s="207">
        <f t="shared" si="83"/>
        <v>440.06573542142712</v>
      </c>
      <c r="V108" s="207">
        <f t="shared" si="83"/>
        <v>48.024425955306008</v>
      </c>
      <c r="W108" s="207">
        <f t="shared" si="83"/>
        <v>307.10845195597864</v>
      </c>
      <c r="X108" s="207">
        <f t="shared" si="83"/>
        <v>32.928513901956187</v>
      </c>
      <c r="Y108" s="207">
        <f t="shared" si="83"/>
        <v>623.42796608891547</v>
      </c>
      <c r="Z108" s="496">
        <f t="shared" si="72"/>
        <v>22562.113051239718</v>
      </c>
      <c r="AA108" s="89">
        <f t="shared" si="73"/>
        <v>0.16166337012712781</v>
      </c>
      <c r="AB108" s="89"/>
    </row>
    <row r="109" spans="8:28">
      <c r="H109" s="1095"/>
      <c r="I109" s="1097"/>
      <c r="J109" s="118">
        <v>0.6</v>
      </c>
      <c r="K109" s="207">
        <f t="shared" ref="K109:Y109" si="84">K56*K95</f>
        <v>4698.6180383798692</v>
      </c>
      <c r="L109" s="207">
        <f t="shared" si="84"/>
        <v>11938.694150240397</v>
      </c>
      <c r="M109" s="207">
        <f t="shared" si="84"/>
        <v>1887.6394686036401</v>
      </c>
      <c r="N109" s="207">
        <f t="shared" si="84"/>
        <v>8626.4593683656094</v>
      </c>
      <c r="O109" s="207">
        <f t="shared" si="84"/>
        <v>1957.52381514172</v>
      </c>
      <c r="P109" s="207">
        <f t="shared" si="84"/>
        <v>92.039355012532127</v>
      </c>
      <c r="Q109" s="207">
        <f t="shared" si="84"/>
        <v>2101.8438416309482</v>
      </c>
      <c r="R109" s="207">
        <f t="shared" si="84"/>
        <v>258.34684741791784</v>
      </c>
      <c r="S109" s="207">
        <f t="shared" si="84"/>
        <v>1535.8540483252859</v>
      </c>
      <c r="T109" s="207">
        <f t="shared" si="84"/>
        <v>277.11372917336331</v>
      </c>
      <c r="U109" s="207">
        <f t="shared" si="84"/>
        <v>676.91440206893105</v>
      </c>
      <c r="V109" s="207">
        <f t="shared" si="84"/>
        <v>74.041749406241266</v>
      </c>
      <c r="W109" s="207">
        <f t="shared" si="84"/>
        <v>474.70925637231784</v>
      </c>
      <c r="X109" s="207">
        <f t="shared" si="84"/>
        <v>51.022489924409982</v>
      </c>
      <c r="Y109" s="207">
        <f t="shared" si="84"/>
        <v>573.91660971729618</v>
      </c>
      <c r="Z109" s="496">
        <f t="shared" si="72"/>
        <v>34650.820560063192</v>
      </c>
      <c r="AA109" s="89">
        <f t="shared" si="73"/>
        <v>0.13744449483343915</v>
      </c>
      <c r="AB109" s="89"/>
    </row>
    <row r="110" spans="8:28">
      <c r="H110" s="1095"/>
      <c r="I110" s="1097"/>
      <c r="J110" s="118">
        <v>0.55000000000000004</v>
      </c>
      <c r="K110" s="207">
        <f t="shared" ref="K110:Y110" si="85">K57*K95</f>
        <v>7831.449902283166</v>
      </c>
      <c r="L110" s="207">
        <f t="shared" si="85"/>
        <v>19840.8096727589</v>
      </c>
      <c r="M110" s="207">
        <f t="shared" si="85"/>
        <v>3119.3324828877421</v>
      </c>
      <c r="N110" s="207">
        <f t="shared" si="85"/>
        <v>14179.719626141643</v>
      </c>
      <c r="O110" s="207">
        <f t="shared" si="85"/>
        <v>3205.7895936050122</v>
      </c>
      <c r="P110" s="207">
        <f t="shared" si="85"/>
        <v>124.49394165743813</v>
      </c>
      <c r="Q110" s="207">
        <f t="shared" si="85"/>
        <v>3432.108584504268</v>
      </c>
      <c r="R110" s="207">
        <f t="shared" si="85"/>
        <v>423.3654875605726</v>
      </c>
      <c r="S110" s="207">
        <f t="shared" si="85"/>
        <v>2526.078678975653</v>
      </c>
      <c r="T110" s="207">
        <f t="shared" si="85"/>
        <v>457.39834943163845</v>
      </c>
      <c r="U110" s="207">
        <f t="shared" si="85"/>
        <v>1120.4831232413155</v>
      </c>
      <c r="V110" s="207">
        <f t="shared" si="85"/>
        <v>122.89000716866262</v>
      </c>
      <c r="W110" s="207">
        <f t="shared" si="85"/>
        <v>790.27830760426014</v>
      </c>
      <c r="X110" s="207">
        <f t="shared" si="85"/>
        <v>85.181848114315784</v>
      </c>
      <c r="Y110" s="207">
        <f t="shared" si="85"/>
        <v>520.94263588991896</v>
      </c>
      <c r="Z110" s="496">
        <f t="shared" si="72"/>
        <v>57259.379605934591</v>
      </c>
      <c r="AA110" s="89">
        <f t="shared" si="73"/>
        <v>0.11366749760425152</v>
      </c>
      <c r="AB110" s="89"/>
    </row>
    <row r="111" spans="8:28">
      <c r="H111" s="1095"/>
      <c r="I111" s="1097"/>
      <c r="J111" s="118">
        <v>0.5</v>
      </c>
      <c r="K111" s="207">
        <f t="shared" ref="K111:Y111" si="86">K58*K95</f>
        <v>14160.746922419723</v>
      </c>
      <c r="L111" s="207">
        <f t="shared" si="86"/>
        <v>35754.567206268555</v>
      </c>
      <c r="M111" s="207">
        <f t="shared" si="86"/>
        <v>5584.4663553394066</v>
      </c>
      <c r="N111" s="207">
        <f t="shared" si="86"/>
        <v>25229.707577424982</v>
      </c>
      <c r="O111" s="207">
        <f t="shared" si="86"/>
        <v>5679.5806843722712</v>
      </c>
      <c r="P111" s="207">
        <f t="shared" si="86"/>
        <v>176.69952853559647</v>
      </c>
      <c r="Q111" s="207">
        <f t="shared" si="86"/>
        <v>6060.002976779575</v>
      </c>
      <c r="R111" s="207">
        <f t="shared" si="86"/>
        <v>750.63077170343547</v>
      </c>
      <c r="S111" s="207">
        <f t="shared" si="86"/>
        <v>4497.7473670094278</v>
      </c>
      <c r="T111" s="207">
        <f t="shared" si="86"/>
        <v>817.76375203687155</v>
      </c>
      <c r="U111" s="207">
        <f t="shared" si="86"/>
        <v>2009.8816724073492</v>
      </c>
      <c r="V111" s="207">
        <f t="shared" si="86"/>
        <v>221.12423037225494</v>
      </c>
      <c r="W111" s="207">
        <f t="shared" si="86"/>
        <v>1426.9919665289999</v>
      </c>
      <c r="X111" s="207">
        <f t="shared" si="86"/>
        <v>154.31855675763768</v>
      </c>
      <c r="Y111" s="207">
        <f t="shared" si="86"/>
        <v>465.61372403527935</v>
      </c>
      <c r="Z111" s="496">
        <f t="shared" si="72"/>
        <v>102524.22956795609</v>
      </c>
      <c r="AA111" s="89">
        <f t="shared" si="73"/>
        <v>9.1199607296147137E-2</v>
      </c>
      <c r="AB111" s="89"/>
    </row>
    <row r="112" spans="8:28">
      <c r="H112" s="1095"/>
      <c r="I112" s="1098"/>
      <c r="J112" s="131">
        <v>0.45</v>
      </c>
      <c r="K112" s="497">
        <f t="shared" ref="K112:Y112" si="87">K59*K95</f>
        <v>28017.670933456306</v>
      </c>
      <c r="L112" s="497">
        <f t="shared" si="87"/>
        <v>70466.356312665244</v>
      </c>
      <c r="M112" s="497">
        <f t="shared" si="87"/>
        <v>10923.110169519696</v>
      </c>
      <c r="N112" s="497">
        <f t="shared" si="87"/>
        <v>48999.848737117369</v>
      </c>
      <c r="O112" s="497">
        <f t="shared" si="87"/>
        <v>10976.206068917581</v>
      </c>
      <c r="P112" s="497">
        <f t="shared" si="87"/>
        <v>264.50889713064265</v>
      </c>
      <c r="Q112" s="497">
        <f t="shared" si="87"/>
        <v>11665.839998117983</v>
      </c>
      <c r="R112" s="497">
        <f t="shared" si="87"/>
        <v>1451.9180505069864</v>
      </c>
      <c r="S112" s="497">
        <f t="shared" si="87"/>
        <v>8742.3329373399829</v>
      </c>
      <c r="T112" s="497">
        <f t="shared" si="87"/>
        <v>1597.0428028686251</v>
      </c>
      <c r="U112" s="497">
        <f t="shared" si="87"/>
        <v>3940.1136716746546</v>
      </c>
      <c r="V112" s="497">
        <f t="shared" si="87"/>
        <v>435.04591251476563</v>
      </c>
      <c r="W112" s="497">
        <f t="shared" si="87"/>
        <v>2818.8586057488496</v>
      </c>
      <c r="X112" s="497">
        <f t="shared" si="87"/>
        <v>305.99677711082825</v>
      </c>
      <c r="Y112" s="497">
        <f t="shared" si="87"/>
        <v>409.11871217156306</v>
      </c>
      <c r="Z112" s="498">
        <f t="shared" si="72"/>
        <v>200604.84987468953</v>
      </c>
      <c r="AA112" s="90">
        <f t="shared" si="73"/>
        <v>7.0763618915651666E-2</v>
      </c>
      <c r="AB112" s="89"/>
    </row>
    <row r="113" spans="8:28">
      <c r="H113" s="1095"/>
      <c r="I113" s="1099">
        <f>I60</f>
        <v>4.8499999999999996</v>
      </c>
      <c r="J113" s="73">
        <v>0.64</v>
      </c>
      <c r="K113" s="207">
        <f t="shared" ref="K113:Y113" si="88">K60*K95</f>
        <v>837.06905218145914</v>
      </c>
      <c r="L113" s="207">
        <f t="shared" si="88"/>
        <v>2117.3197447301295</v>
      </c>
      <c r="M113" s="207">
        <f t="shared" si="88"/>
        <v>336.94856678700381</v>
      </c>
      <c r="N113" s="207">
        <f t="shared" si="88"/>
        <v>1550.8127011080437</v>
      </c>
      <c r="O113" s="207">
        <f t="shared" si="88"/>
        <v>352.49583522438809</v>
      </c>
      <c r="P113" s="207">
        <f t="shared" si="88"/>
        <v>33.06425979309757</v>
      </c>
      <c r="Q113" s="207">
        <f t="shared" si="88"/>
        <v>380.82397314314983</v>
      </c>
      <c r="R113" s="207">
        <f t="shared" si="88"/>
        <v>46.832337100282281</v>
      </c>
      <c r="S113" s="207">
        <f t="shared" si="88"/>
        <v>278.98002285647965</v>
      </c>
      <c r="T113" s="207">
        <f t="shared" si="88"/>
        <v>50.362034880683346</v>
      </c>
      <c r="U113" s="207">
        <f t="shared" si="88"/>
        <v>123.15319511951154</v>
      </c>
      <c r="V113" s="207">
        <f t="shared" si="88"/>
        <v>13.491317563208227</v>
      </c>
      <c r="W113" s="207">
        <f t="shared" si="88"/>
        <v>86.684336694035466</v>
      </c>
      <c r="X113" s="207">
        <f t="shared" si="88"/>
        <v>9.3098885871304731</v>
      </c>
      <c r="Y113" s="207">
        <f t="shared" si="88"/>
        <v>811.81814791638374</v>
      </c>
      <c r="Z113" s="496">
        <f t="shared" si="72"/>
        <v>6217.3472657686025</v>
      </c>
      <c r="AA113" s="89">
        <f t="shared" si="73"/>
        <v>0.27344820794534697</v>
      </c>
      <c r="AB113" s="89"/>
    </row>
    <row r="114" spans="8:28">
      <c r="H114" s="1095"/>
      <c r="I114" s="1097"/>
      <c r="J114" s="73">
        <v>0.63</v>
      </c>
      <c r="K114" s="207">
        <f t="shared" ref="K114:Y114" si="89">K61*K95</f>
        <v>1164.0480942957877</v>
      </c>
      <c r="L114" s="207">
        <f t="shared" si="89"/>
        <v>2895.3961882252806</v>
      </c>
      <c r="M114" s="207">
        <f t="shared" si="89"/>
        <v>453.11857846752889</v>
      </c>
      <c r="N114" s="207">
        <f t="shared" si="89"/>
        <v>2055.1432988814131</v>
      </c>
      <c r="O114" s="207">
        <f t="shared" si="89"/>
        <v>460.81511033861352</v>
      </c>
      <c r="P114" s="207">
        <f t="shared" si="89"/>
        <v>40.021988196750549</v>
      </c>
      <c r="Q114" s="207">
        <f t="shared" si="89"/>
        <v>495.01644541116991</v>
      </c>
      <c r="R114" s="207">
        <f t="shared" si="89"/>
        <v>61.815012662222593</v>
      </c>
      <c r="S114" s="207">
        <f t="shared" si="89"/>
        <v>374.62383044325003</v>
      </c>
      <c r="T114" s="207">
        <f t="shared" si="89"/>
        <v>68.664400773874135</v>
      </c>
      <c r="U114" s="207">
        <f t="shared" si="89"/>
        <v>170.08729935990627</v>
      </c>
      <c r="V114" s="207">
        <f t="shared" si="89"/>
        <v>18.871583075414133</v>
      </c>
      <c r="W114" s="207">
        <f t="shared" si="89"/>
        <v>123.05471067049025</v>
      </c>
      <c r="X114" s="207">
        <f t="shared" si="89"/>
        <v>13.3618587389154</v>
      </c>
      <c r="Y114" s="207">
        <f t="shared" si="89"/>
        <v>778.39771937944965</v>
      </c>
      <c r="Z114" s="496">
        <f t="shared" si="72"/>
        <v>8394.0383995406173</v>
      </c>
      <c r="AA114" s="89">
        <f t="shared" si="73"/>
        <v>0.25383072267300827</v>
      </c>
      <c r="AB114" s="89"/>
    </row>
    <row r="115" spans="8:28">
      <c r="H115" s="1095"/>
      <c r="I115" s="1097"/>
      <c r="J115" s="73">
        <v>0.62</v>
      </c>
      <c r="K115" s="207">
        <f t="shared" ref="K115:Y115" si="90">K62*K95</f>
        <v>1637.3439862435196</v>
      </c>
      <c r="L115" s="207">
        <f t="shared" si="90"/>
        <v>4002.5478094791733</v>
      </c>
      <c r="M115" s="207">
        <f t="shared" si="90"/>
        <v>615.62355565121595</v>
      </c>
      <c r="N115" s="207">
        <f t="shared" si="90"/>
        <v>2750.1699696293454</v>
      </c>
      <c r="O115" s="207">
        <f t="shared" si="90"/>
        <v>608.03619610591454</v>
      </c>
      <c r="P115" s="207">
        <f t="shared" si="90"/>
        <v>48.765281014448064</v>
      </c>
      <c r="Q115" s="207">
        <f t="shared" si="90"/>
        <v>649.3206038863558</v>
      </c>
      <c r="R115" s="207">
        <f t="shared" si="90"/>
        <v>82.379032984660341</v>
      </c>
      <c r="S115" s="207">
        <f t="shared" si="90"/>
        <v>508.21926240885205</v>
      </c>
      <c r="T115" s="207">
        <f t="shared" si="90"/>
        <v>94.628552108723042</v>
      </c>
      <c r="U115" s="207">
        <f t="shared" si="90"/>
        <v>237.54950882148484</v>
      </c>
      <c r="V115" s="207">
        <f t="shared" si="90"/>
        <v>26.706057409182026</v>
      </c>
      <c r="W115" s="207">
        <f t="shared" si="90"/>
        <v>176.81743763454196</v>
      </c>
      <c r="X115" s="207">
        <f t="shared" si="90"/>
        <v>19.41885008778684</v>
      </c>
      <c r="Y115" s="207">
        <f t="shared" si="90"/>
        <v>745.26736679455337</v>
      </c>
      <c r="Z115" s="496">
        <f t="shared" si="72"/>
        <v>11457.526103465201</v>
      </c>
      <c r="AA115" s="89">
        <f t="shared" si="73"/>
        <v>0.23501197712803462</v>
      </c>
      <c r="AB115" s="89"/>
    </row>
    <row r="116" spans="8:28">
      <c r="H116" s="1095"/>
      <c r="I116" s="1097"/>
      <c r="J116" s="118">
        <v>0.61</v>
      </c>
      <c r="K116" s="207">
        <f t="shared" ref="K116:Y116" si="91">K63*K95</f>
        <v>2329.9625675923112</v>
      </c>
      <c r="L116" s="207">
        <f t="shared" si="91"/>
        <v>5594.3363831388187</v>
      </c>
      <c r="M116" s="207">
        <f t="shared" si="91"/>
        <v>845.17401567404841</v>
      </c>
      <c r="N116" s="207">
        <f t="shared" si="91"/>
        <v>3716.8966643051226</v>
      </c>
      <c r="O116" s="207">
        <f t="shared" si="91"/>
        <v>809.89307869513607</v>
      </c>
      <c r="P116" s="207">
        <f t="shared" si="91"/>
        <v>59.819354786368656</v>
      </c>
      <c r="Q116" s="207">
        <f t="shared" si="91"/>
        <v>859.62113722704009</v>
      </c>
      <c r="R116" s="207">
        <f t="shared" si="91"/>
        <v>110.86179216719816</v>
      </c>
      <c r="S116" s="207">
        <f t="shared" si="91"/>
        <v>696.64634234800394</v>
      </c>
      <c r="T116" s="207">
        <f t="shared" si="91"/>
        <v>131.84108335563644</v>
      </c>
      <c r="U116" s="207">
        <f t="shared" si="91"/>
        <v>335.56093916447122</v>
      </c>
      <c r="V116" s="207">
        <f t="shared" si="91"/>
        <v>38.242015784816999</v>
      </c>
      <c r="W116" s="207">
        <f t="shared" si="91"/>
        <v>257.22125911394852</v>
      </c>
      <c r="X116" s="207">
        <f t="shared" si="91"/>
        <v>28.582666895163474</v>
      </c>
      <c r="Y116" s="207">
        <f t="shared" si="91"/>
        <v>712.49221834616594</v>
      </c>
      <c r="Z116" s="496">
        <f t="shared" si="72"/>
        <v>15814.659300248088</v>
      </c>
      <c r="AA116" s="89">
        <f t="shared" si="73"/>
        <v>0.21701708607549022</v>
      </c>
      <c r="AB116" s="89"/>
    </row>
    <row r="117" spans="8:28">
      <c r="H117" s="1095"/>
      <c r="I117" s="1097"/>
      <c r="J117" s="118">
        <v>0.6</v>
      </c>
      <c r="K117" s="207">
        <f t="shared" ref="K117:Y117" si="92">K64*K95</f>
        <v>3354.9131225092196</v>
      </c>
      <c r="L117" s="207">
        <f t="shared" si="92"/>
        <v>7907.2089201920044</v>
      </c>
      <c r="M117" s="207">
        <f t="shared" si="92"/>
        <v>1172.67976353529</v>
      </c>
      <c r="N117" s="207">
        <f t="shared" si="92"/>
        <v>5074.2995377556117</v>
      </c>
      <c r="O117" s="207">
        <f t="shared" si="92"/>
        <v>1089.1537010187278</v>
      </c>
      <c r="P117" s="207">
        <f t="shared" si="92"/>
        <v>73.882211723218703</v>
      </c>
      <c r="Q117" s="207">
        <f t="shared" si="92"/>
        <v>1148.7607532084025</v>
      </c>
      <c r="R117" s="207">
        <f t="shared" si="92"/>
        <v>150.68142041367122</v>
      </c>
      <c r="S117" s="207">
        <f t="shared" si="92"/>
        <v>965.05839706820086</v>
      </c>
      <c r="T117" s="207">
        <f t="shared" si="92"/>
        <v>185.7358150282308</v>
      </c>
      <c r="U117" s="207">
        <f t="shared" si="92"/>
        <v>479.5183740548099</v>
      </c>
      <c r="V117" s="207">
        <f t="shared" si="92"/>
        <v>55.422500700756089</v>
      </c>
      <c r="W117" s="207">
        <f t="shared" si="92"/>
        <v>378.90650399415387</v>
      </c>
      <c r="X117" s="207">
        <f t="shared" si="92"/>
        <v>42.61827623381496</v>
      </c>
      <c r="Y117" s="207">
        <f t="shared" si="92"/>
        <v>680.13479757975745</v>
      </c>
      <c r="Z117" s="496">
        <f t="shared" si="72"/>
        <v>22078.839297436112</v>
      </c>
      <c r="AA117" s="89">
        <f t="shared" si="73"/>
        <v>0.19986501243881286</v>
      </c>
      <c r="AB117" s="89"/>
    </row>
    <row r="118" spans="8:28">
      <c r="H118" s="1095"/>
      <c r="I118" s="1097"/>
      <c r="J118" s="118">
        <v>0.55000000000000004</v>
      </c>
      <c r="K118" s="207">
        <f t="shared" ref="K118:Y118" si="93">K65*K95</f>
        <v>5140.2367026140382</v>
      </c>
      <c r="L118" s="207">
        <f t="shared" si="93"/>
        <v>11854.816881359855</v>
      </c>
      <c r="M118" s="207">
        <f t="shared" si="93"/>
        <v>1720.4418719460439</v>
      </c>
      <c r="N118" s="207">
        <f t="shared" si="93"/>
        <v>7304.6637639860483</v>
      </c>
      <c r="O118" s="207">
        <f t="shared" si="93"/>
        <v>1540.5158921546702</v>
      </c>
      <c r="P118" s="207">
        <f t="shared" si="93"/>
        <v>94.592660195248214</v>
      </c>
      <c r="Q118" s="207">
        <f t="shared" si="93"/>
        <v>1612.8763629221173</v>
      </c>
      <c r="R118" s="207">
        <f t="shared" si="93"/>
        <v>215.79399947354298</v>
      </c>
      <c r="S118" s="207">
        <f t="shared" si="93"/>
        <v>1413.2019342909896</v>
      </c>
      <c r="T118" s="207">
        <f t="shared" si="93"/>
        <v>277.39205167508754</v>
      </c>
      <c r="U118" s="207">
        <f t="shared" si="93"/>
        <v>728.19344273731633</v>
      </c>
      <c r="V118" s="207">
        <f t="shared" si="93"/>
        <v>85.561840310334063</v>
      </c>
      <c r="W118" s="207">
        <f t="shared" si="93"/>
        <v>596.22731025713756</v>
      </c>
      <c r="X118" s="207">
        <f t="shared" si="93"/>
        <v>68.020673647128262</v>
      </c>
      <c r="Y118" s="207">
        <f t="shared" si="93"/>
        <v>644.1271940613691</v>
      </c>
      <c r="Z118" s="496">
        <f t="shared" si="72"/>
        <v>32652.535387569562</v>
      </c>
      <c r="AA118" s="89">
        <f t="shared" si="73"/>
        <v>0.18150288415211108</v>
      </c>
      <c r="AB118" s="89"/>
    </row>
    <row r="119" spans="8:28">
      <c r="H119" s="1095"/>
      <c r="I119" s="1097"/>
      <c r="J119" s="118">
        <v>0.5</v>
      </c>
      <c r="K119" s="207">
        <f t="shared" ref="K119:Y119" si="94">K66*K95</f>
        <v>8429.9831972485135</v>
      </c>
      <c r="L119" s="207">
        <f t="shared" si="94"/>
        <v>18958.537262180875</v>
      </c>
      <c r="M119" s="207">
        <f t="shared" si="94"/>
        <v>2683.1104960504149</v>
      </c>
      <c r="N119" s="207">
        <f t="shared" si="94"/>
        <v>11144.208939374514</v>
      </c>
      <c r="O119" s="207">
        <f t="shared" si="94"/>
        <v>2302.7613857282081</v>
      </c>
      <c r="P119" s="207">
        <f t="shared" si="94"/>
        <v>125.97492075870217</v>
      </c>
      <c r="Q119" s="207">
        <f t="shared" si="94"/>
        <v>2390.3817706659324</v>
      </c>
      <c r="R119" s="207">
        <f t="shared" si="94"/>
        <v>327.25484439936957</v>
      </c>
      <c r="S119" s="207">
        <f t="shared" si="94"/>
        <v>2199.1948431228839</v>
      </c>
      <c r="T119" s="207">
        <f t="shared" si="94"/>
        <v>441.63547080885843</v>
      </c>
      <c r="U119" s="207">
        <f t="shared" si="94"/>
        <v>1181.9921504814934</v>
      </c>
      <c r="V119" s="207">
        <f t="shared" si="94"/>
        <v>141.56005409841828</v>
      </c>
      <c r="W119" s="207">
        <f t="shared" si="94"/>
        <v>1008.5077459462454</v>
      </c>
      <c r="X119" s="207">
        <f t="shared" si="94"/>
        <v>116.96513857560093</v>
      </c>
      <c r="Y119" s="207">
        <f t="shared" si="94"/>
        <v>604.75869276828166</v>
      </c>
      <c r="Z119" s="496">
        <f t="shared" si="72"/>
        <v>51452.068219440029</v>
      </c>
      <c r="AA119" s="89">
        <f t="shared" si="73"/>
        <v>0.16231196740903739</v>
      </c>
      <c r="AB119" s="89"/>
    </row>
    <row r="120" spans="8:28">
      <c r="H120" s="1096"/>
      <c r="I120" s="1098"/>
      <c r="J120" s="131">
        <v>0.45</v>
      </c>
      <c r="K120" s="497">
        <f t="shared" ref="K120:Y120" si="95">K67*K95</f>
        <v>14904.835598527483</v>
      </c>
      <c r="L120" s="497">
        <f t="shared" si="95"/>
        <v>32561.900904941176</v>
      </c>
      <c r="M120" s="497">
        <f t="shared" si="95"/>
        <v>4476.8597573977859</v>
      </c>
      <c r="N120" s="497">
        <f t="shared" si="95"/>
        <v>18129.385331458197</v>
      </c>
      <c r="O120" s="497">
        <f t="shared" si="95"/>
        <v>3659.0539473534045</v>
      </c>
      <c r="P120" s="497">
        <f t="shared" si="95"/>
        <v>175.23626376947038</v>
      </c>
      <c r="Q120" s="497">
        <f t="shared" si="95"/>
        <v>3761.0200499151406</v>
      </c>
      <c r="R120" s="497">
        <f t="shared" si="95"/>
        <v>528.71552744738233</v>
      </c>
      <c r="S120" s="497">
        <f t="shared" si="95"/>
        <v>3660.3012454470022</v>
      </c>
      <c r="T120" s="497">
        <f t="shared" si="95"/>
        <v>754.62977470140675</v>
      </c>
      <c r="U120" s="497">
        <f t="shared" si="95"/>
        <v>2065.1850938184052</v>
      </c>
      <c r="V120" s="497">
        <f t="shared" si="95"/>
        <v>252.83570887908573</v>
      </c>
      <c r="W120" s="497">
        <f t="shared" si="95"/>
        <v>1847.7531792569923</v>
      </c>
      <c r="X120" s="497">
        <f t="shared" si="95"/>
        <v>218.40161053883847</v>
      </c>
      <c r="Y120" s="497">
        <f t="shared" si="95"/>
        <v>562.37928257458486</v>
      </c>
      <c r="Z120" s="498">
        <f t="shared" si="72"/>
        <v>86996.113993451756</v>
      </c>
      <c r="AA120" s="90">
        <f t="shared" si="73"/>
        <v>0.14270220919188631</v>
      </c>
      <c r="AB120" s="89"/>
    </row>
    <row r="121" spans="8:28">
      <c r="H121" s="1094" t="s">
        <v>1249</v>
      </c>
      <c r="I121" s="1099">
        <f>I68</f>
        <v>7.76</v>
      </c>
      <c r="J121" s="73">
        <v>0.64</v>
      </c>
      <c r="K121" s="207">
        <f t="shared" ref="K121:Y121" si="96">K68*K95</f>
        <v>798.52123057877589</v>
      </c>
      <c r="L121" s="207">
        <f t="shared" si="96"/>
        <v>1998.6770192357176</v>
      </c>
      <c r="M121" s="207">
        <f t="shared" si="96"/>
        <v>315.23034176619217</v>
      </c>
      <c r="N121" s="207">
        <f t="shared" si="96"/>
        <v>1439.80706226849</v>
      </c>
      <c r="O121" s="207">
        <f t="shared" si="96"/>
        <v>324.72615690389398</v>
      </c>
      <c r="P121" s="207">
        <f t="shared" si="96"/>
        <v>32.062823003898394</v>
      </c>
      <c r="Q121" s="207">
        <f t="shared" si="96"/>
        <v>349.94713631789426</v>
      </c>
      <c r="R121" s="207">
        <f t="shared" si="96"/>
        <v>43.428491663605108</v>
      </c>
      <c r="S121" s="207">
        <f t="shared" si="96"/>
        <v>261.41431882266266</v>
      </c>
      <c r="T121" s="207">
        <f t="shared" si="96"/>
        <v>47.619322678475577</v>
      </c>
      <c r="U121" s="207">
        <f t="shared" si="96"/>
        <v>117.35171704039685</v>
      </c>
      <c r="V121" s="207">
        <f t="shared" si="96"/>
        <v>12.955331262142481</v>
      </c>
      <c r="W121" s="207">
        <f t="shared" si="96"/>
        <v>83.992208989588278</v>
      </c>
      <c r="X121" s="207">
        <f t="shared" si="96"/>
        <v>9.078294777502709</v>
      </c>
      <c r="Y121" s="207">
        <f t="shared" si="96"/>
        <v>831.34327759838732</v>
      </c>
      <c r="Z121" s="496">
        <f t="shared" si="72"/>
        <v>5834.8114553092355</v>
      </c>
      <c r="AA121" s="89">
        <f t="shared" si="73"/>
        <v>0.28816276158362791</v>
      </c>
      <c r="AB121" s="89"/>
    </row>
    <row r="122" spans="8:28">
      <c r="H122" s="1095"/>
      <c r="I122" s="1097"/>
      <c r="J122" s="73">
        <v>0.63</v>
      </c>
      <c r="K122" s="207">
        <f t="shared" ref="K122:Y122" si="97">K69*K95</f>
        <v>1057.5448202415562</v>
      </c>
      <c r="L122" s="207">
        <f t="shared" si="97"/>
        <v>2574.7591321775785</v>
      </c>
      <c r="M122" s="207">
        <f t="shared" si="97"/>
        <v>395.65768257625598</v>
      </c>
      <c r="N122" s="207">
        <f t="shared" si="97"/>
        <v>1766.8261143098707</v>
      </c>
      <c r="O122" s="207">
        <f t="shared" si="97"/>
        <v>389.93816701594955</v>
      </c>
      <c r="P122" s="207">
        <f t="shared" si="97"/>
        <v>37.593540487613915</v>
      </c>
      <c r="Q122" s="207">
        <f t="shared" si="97"/>
        <v>416.75434259897895</v>
      </c>
      <c r="R122" s="207">
        <f t="shared" si="97"/>
        <v>53.01458698431545</v>
      </c>
      <c r="S122" s="207">
        <f t="shared" si="97"/>
        <v>328.17937421231966</v>
      </c>
      <c r="T122" s="207">
        <f t="shared" si="97"/>
        <v>61.267947156030694</v>
      </c>
      <c r="U122" s="207">
        <f t="shared" si="97"/>
        <v>154.17711739499325</v>
      </c>
      <c r="V122" s="207">
        <f t="shared" si="97"/>
        <v>17.377023219764716</v>
      </c>
      <c r="W122" s="207">
        <f t="shared" si="97"/>
        <v>115.4015105183779</v>
      </c>
      <c r="X122" s="207">
        <f t="shared" si="97"/>
        <v>12.694056208869616</v>
      </c>
      <c r="Y122" s="207">
        <f t="shared" si="97"/>
        <v>816.97552668327751</v>
      </c>
      <c r="Z122" s="496">
        <f t="shared" si="72"/>
        <v>7381.1854151024736</v>
      </c>
      <c r="AA122" s="89">
        <f t="shared" si="73"/>
        <v>0.28240290763516779</v>
      </c>
      <c r="AB122" s="89"/>
    </row>
    <row r="123" spans="8:28">
      <c r="H123" s="1095"/>
      <c r="I123" s="1097"/>
      <c r="J123" s="73">
        <v>0.62</v>
      </c>
      <c r="K123" s="207">
        <f t="shared" ref="K123:Y123" si="98">K70*K95</f>
        <v>1414.2832507634052</v>
      </c>
      <c r="L123" s="207">
        <f t="shared" si="98"/>
        <v>3346.1060400999154</v>
      </c>
      <c r="M123" s="207">
        <f t="shared" si="98"/>
        <v>500.52859570988568</v>
      </c>
      <c r="N123" s="207">
        <f t="shared" si="98"/>
        <v>2183.542120499922</v>
      </c>
      <c r="O123" s="207">
        <f t="shared" si="98"/>
        <v>471.22309532274187</v>
      </c>
      <c r="P123" s="207">
        <f t="shared" si="98"/>
        <v>44.321866159502029</v>
      </c>
      <c r="Q123" s="207">
        <f t="shared" si="98"/>
        <v>499.3274907099302</v>
      </c>
      <c r="R123" s="207">
        <f t="shared" si="98"/>
        <v>65.165195333296822</v>
      </c>
      <c r="S123" s="207">
        <f t="shared" si="98"/>
        <v>415.25418872033151</v>
      </c>
      <c r="T123" s="207">
        <f t="shared" si="98"/>
        <v>79.519513519558942</v>
      </c>
      <c r="U123" s="207">
        <f t="shared" si="98"/>
        <v>204.48201619645053</v>
      </c>
      <c r="V123" s="207">
        <f t="shared" si="98"/>
        <v>23.546074324457248</v>
      </c>
      <c r="W123" s="207">
        <f t="shared" si="98"/>
        <v>160.31050670807335</v>
      </c>
      <c r="X123" s="207">
        <f t="shared" si="98"/>
        <v>17.957197724921649</v>
      </c>
      <c r="Y123" s="207">
        <f t="shared" si="98"/>
        <v>802.37152572649632</v>
      </c>
      <c r="Z123" s="496">
        <f>SUM(K123:X123)</f>
        <v>9425.5671517923929</v>
      </c>
      <c r="AA123" s="89">
        <f t="shared" si="73"/>
        <v>0.27655980249005951</v>
      </c>
      <c r="AB123" s="89"/>
    </row>
    <row r="124" spans="8:28">
      <c r="H124" s="1095"/>
      <c r="I124" s="1097"/>
      <c r="J124" s="118">
        <v>0.61</v>
      </c>
      <c r="K124" s="207">
        <f t="shared" ref="K124:Y124" si="99">K71*K95</f>
        <v>1910.1524127846164</v>
      </c>
      <c r="L124" s="207">
        <f t="shared" si="99"/>
        <v>4387.4667325379232</v>
      </c>
      <c r="M124" s="207">
        <f t="shared" si="99"/>
        <v>638.28033080898751</v>
      </c>
      <c r="N124" s="207">
        <f t="shared" si="99"/>
        <v>2718.05128702517</v>
      </c>
      <c r="O124" s="207">
        <f t="shared" si="99"/>
        <v>573.13178421984765</v>
      </c>
      <c r="P124" s="207">
        <f t="shared" si="99"/>
        <v>52.547868355805264</v>
      </c>
      <c r="Q124" s="207">
        <f t="shared" si="99"/>
        <v>601.95108447304187</v>
      </c>
      <c r="R124" s="207">
        <f t="shared" si="99"/>
        <v>80.664877862743651</v>
      </c>
      <c r="S124" s="207">
        <f t="shared" si="99"/>
        <v>529.65517015855994</v>
      </c>
      <c r="T124" s="207">
        <f t="shared" si="99"/>
        <v>104.12763464888911</v>
      </c>
      <c r="U124" s="207">
        <f t="shared" si="99"/>
        <v>273.81786895372136</v>
      </c>
      <c r="V124" s="207">
        <f t="shared" si="99"/>
        <v>32.23663648468186</v>
      </c>
      <c r="W124" s="207">
        <f t="shared" si="99"/>
        <v>225.199892050746</v>
      </c>
      <c r="X124" s="207">
        <f t="shared" si="99"/>
        <v>25.703999897427387</v>
      </c>
      <c r="Y124" s="207">
        <f t="shared" si="99"/>
        <v>787.54523721089231</v>
      </c>
      <c r="Z124" s="496">
        <f t="shared" ref="Z124:Z130" si="100">SUM(K124:X124)</f>
        <v>12152.987580262161</v>
      </c>
      <c r="AA124" s="89">
        <f t="shared" si="73"/>
        <v>0.27063988660227639</v>
      </c>
      <c r="AB124" s="89"/>
    </row>
    <row r="125" spans="8:28">
      <c r="H125" s="1095"/>
      <c r="I125" s="1097"/>
      <c r="J125" s="118">
        <v>0.6</v>
      </c>
      <c r="K125" s="207">
        <f t="shared" ref="K125:Y125" si="101">K72*K95</f>
        <v>2605.9413122509586</v>
      </c>
      <c r="L125" s="207">
        <f t="shared" si="101"/>
        <v>5805.2777626252755</v>
      </c>
      <c r="M125" s="207">
        <f t="shared" si="101"/>
        <v>820.58715934169402</v>
      </c>
      <c r="N125" s="207">
        <f t="shared" si="101"/>
        <v>3408.2680198540047</v>
      </c>
      <c r="O125" s="207">
        <f t="shared" si="101"/>
        <v>701.65844958619925</v>
      </c>
      <c r="P125" s="207">
        <f t="shared" si="101"/>
        <v>62.656283222416981</v>
      </c>
      <c r="Q125" s="207">
        <f t="shared" si="101"/>
        <v>730.21617212409421</v>
      </c>
      <c r="R125" s="207">
        <f t="shared" si="101"/>
        <v>100.56621614388925</v>
      </c>
      <c r="S125" s="207">
        <f t="shared" si="101"/>
        <v>681.09286271032909</v>
      </c>
      <c r="T125" s="207">
        <f t="shared" si="101"/>
        <v>137.58587992296754</v>
      </c>
      <c r="U125" s="207">
        <f t="shared" si="101"/>
        <v>370.26177353727849</v>
      </c>
      <c r="V125" s="207">
        <f t="shared" si="101"/>
        <v>44.600856840765552</v>
      </c>
      <c r="W125" s="207">
        <f t="shared" si="101"/>
        <v>319.97078740260542</v>
      </c>
      <c r="X125" s="207">
        <f t="shared" si="101"/>
        <v>37.23673152338332</v>
      </c>
      <c r="Y125" s="207">
        <f t="shared" si="101"/>
        <v>772.51095357701138</v>
      </c>
      <c r="Z125" s="496">
        <f t="shared" si="100"/>
        <v>15825.920267085863</v>
      </c>
      <c r="AA125" s="89">
        <f t="shared" si="73"/>
        <v>0.26464973570291811</v>
      </c>
      <c r="AB125" s="89"/>
    </row>
    <row r="126" spans="8:28">
      <c r="H126" s="1095"/>
      <c r="I126" s="1097"/>
      <c r="J126" s="118">
        <v>0.55000000000000004</v>
      </c>
      <c r="K126" s="207">
        <f t="shared" ref="K126:Y126" si="102">K73*K95</f>
        <v>3748.3386960991666</v>
      </c>
      <c r="L126" s="207">
        <f t="shared" si="102"/>
        <v>8056.5006052563876</v>
      </c>
      <c r="M126" s="207">
        <f t="shared" si="102"/>
        <v>1101.0923768122639</v>
      </c>
      <c r="N126" s="207">
        <f t="shared" si="102"/>
        <v>4441.7045773303162</v>
      </c>
      <c r="O126" s="207">
        <f t="shared" si="102"/>
        <v>889.12855674619436</v>
      </c>
      <c r="P126" s="207">
        <f t="shared" si="102"/>
        <v>76.98202932330021</v>
      </c>
      <c r="Q126" s="207">
        <f t="shared" si="102"/>
        <v>915.44260459127077</v>
      </c>
      <c r="R126" s="207">
        <f t="shared" si="102"/>
        <v>130.17641243355627</v>
      </c>
      <c r="S126" s="207">
        <f t="shared" si="102"/>
        <v>914.16004477400304</v>
      </c>
      <c r="T126" s="207">
        <f t="shared" si="102"/>
        <v>190.63102257271427</v>
      </c>
      <c r="U126" s="207">
        <f t="shared" si="102"/>
        <v>527.08158967045028</v>
      </c>
      <c r="V126" s="207">
        <f t="shared" si="102"/>
        <v>65.215792721248079</v>
      </c>
      <c r="W126" s="207">
        <f t="shared" si="102"/>
        <v>482.65378689300195</v>
      </c>
      <c r="X126" s="207">
        <f t="shared" si="102"/>
        <v>57.459432378984722</v>
      </c>
      <c r="Y126" s="207">
        <f t="shared" si="102"/>
        <v>755.27991109713253</v>
      </c>
      <c r="Z126" s="496">
        <f t="shared" si="100"/>
        <v>21596.567527602852</v>
      </c>
      <c r="AA126" s="89">
        <f t="shared" si="73"/>
        <v>0.25780065533852053</v>
      </c>
      <c r="AB126" s="89"/>
    </row>
    <row r="127" spans="8:28">
      <c r="H127" s="1095"/>
      <c r="I127" s="1097"/>
      <c r="J127" s="118">
        <v>0.5</v>
      </c>
      <c r="K127" s="207">
        <f t="shared" ref="K127:Y127" si="103">K74*K95</f>
        <v>5713.2354172304322</v>
      </c>
      <c r="L127" s="207">
        <f t="shared" si="103"/>
        <v>11780.393631514404</v>
      </c>
      <c r="M127" s="207">
        <f t="shared" si="103"/>
        <v>1548.3930657657556</v>
      </c>
      <c r="N127" s="207">
        <f t="shared" si="103"/>
        <v>6038.1238638354753</v>
      </c>
      <c r="O127" s="207">
        <f t="shared" si="103"/>
        <v>1170.0338781946045</v>
      </c>
      <c r="P127" s="207">
        <f t="shared" si="103"/>
        <v>97.739614366417825</v>
      </c>
      <c r="Q127" s="207">
        <f t="shared" si="103"/>
        <v>1189.7702113761964</v>
      </c>
      <c r="R127" s="207">
        <f t="shared" si="103"/>
        <v>175.58235683853397</v>
      </c>
      <c r="S127" s="207">
        <f t="shared" si="103"/>
        <v>1285.9236873557088</v>
      </c>
      <c r="T127" s="207">
        <f t="shared" si="103"/>
        <v>278.22171006837391</v>
      </c>
      <c r="U127" s="207">
        <f t="shared" si="103"/>
        <v>793.77546172885752</v>
      </c>
      <c r="V127" s="207">
        <f t="shared" si="103"/>
        <v>101.31389431216687</v>
      </c>
      <c r="W127" s="207">
        <f t="shared" si="103"/>
        <v>777.36059245289812</v>
      </c>
      <c r="X127" s="207">
        <f t="shared" si="103"/>
        <v>95.013464622278335</v>
      </c>
      <c r="Y127" s="207">
        <f t="shared" si="103"/>
        <v>735.78237376832612</v>
      </c>
      <c r="Z127" s="496">
        <f t="shared" si="100"/>
        <v>31044.880849662106</v>
      </c>
      <c r="AA127" s="89">
        <f t="shared" si="73"/>
        <v>0.25007239821516397</v>
      </c>
      <c r="AB127" s="89"/>
    </row>
    <row r="128" spans="8:28">
      <c r="H128" s="1095"/>
      <c r="I128" s="1098"/>
      <c r="J128" s="131">
        <v>0.45</v>
      </c>
      <c r="K128" s="497">
        <f t="shared" ref="K128:Y128" si="104">K75*K95</f>
        <v>9284.2870622780265</v>
      </c>
      <c r="L128" s="497">
        <f t="shared" si="104"/>
        <v>18249.698811933889</v>
      </c>
      <c r="M128" s="497">
        <f t="shared" si="104"/>
        <v>2293.2102367506327</v>
      </c>
      <c r="N128" s="497">
        <f t="shared" si="104"/>
        <v>8600.51257359804</v>
      </c>
      <c r="O128" s="497">
        <f t="shared" si="104"/>
        <v>1605.3001010372159</v>
      </c>
      <c r="P128" s="497">
        <f t="shared" si="104"/>
        <v>128.68020975403502</v>
      </c>
      <c r="Q128" s="497">
        <f t="shared" si="104"/>
        <v>1609.1549792243038</v>
      </c>
      <c r="R128" s="497">
        <f t="shared" si="104"/>
        <v>247.84606921188342</v>
      </c>
      <c r="S128" s="497">
        <f t="shared" si="104"/>
        <v>1905.1709265580146</v>
      </c>
      <c r="T128" s="497">
        <f t="shared" si="104"/>
        <v>430.07774736973954</v>
      </c>
      <c r="U128" s="497">
        <f t="shared" si="104"/>
        <v>1272.1744073074967</v>
      </c>
      <c r="V128" s="497">
        <f t="shared" si="104"/>
        <v>168.29294084856514</v>
      </c>
      <c r="W128" s="497">
        <f t="shared" si="104"/>
        <v>1346.0833665202765</v>
      </c>
      <c r="X128" s="497">
        <f t="shared" si="104"/>
        <v>169.59384043363136</v>
      </c>
      <c r="Y128" s="497">
        <f t="shared" si="104"/>
        <v>713.94423439839591</v>
      </c>
      <c r="Z128" s="498">
        <f t="shared" si="100"/>
        <v>47310.083272825752</v>
      </c>
      <c r="AA128" s="90">
        <f t="shared" si="73"/>
        <v>0.24144480544674832</v>
      </c>
      <c r="AB128" s="89"/>
    </row>
    <row r="129" spans="8:28">
      <c r="H129" s="1095"/>
      <c r="I129" s="1099">
        <f>I76</f>
        <v>9.6999999999999993</v>
      </c>
      <c r="J129" s="73">
        <v>0.64</v>
      </c>
      <c r="K129" s="207">
        <f t="shared" ref="K129:Y129" si="105">K76*K95</f>
        <v>773.81401020848546</v>
      </c>
      <c r="L129" s="207">
        <f t="shared" si="105"/>
        <v>1923.2986790235911</v>
      </c>
      <c r="M129" s="207">
        <f t="shared" si="105"/>
        <v>301.53491895868819</v>
      </c>
      <c r="N129" s="207">
        <f t="shared" si="105"/>
        <v>1370.253540689605</v>
      </c>
      <c r="O129" s="207">
        <f t="shared" si="105"/>
        <v>307.43935558872948</v>
      </c>
      <c r="P129" s="207">
        <f t="shared" si="105"/>
        <v>31.412106381368393</v>
      </c>
      <c r="Q129" s="207">
        <f t="shared" si="105"/>
        <v>330.76627326714498</v>
      </c>
      <c r="R129" s="207">
        <f t="shared" si="105"/>
        <v>41.297841751158458</v>
      </c>
      <c r="S129" s="207">
        <f t="shared" si="105"/>
        <v>250.32268965103353</v>
      </c>
      <c r="T129" s="207">
        <f t="shared" si="105"/>
        <v>45.874341518572372</v>
      </c>
      <c r="U129" s="207">
        <f t="shared" si="105"/>
        <v>113.6367029950826</v>
      </c>
      <c r="V129" s="207">
        <f t="shared" si="105"/>
        <v>12.609889870782709</v>
      </c>
      <c r="W129" s="207">
        <f t="shared" si="105"/>
        <v>82.244068348251773</v>
      </c>
      <c r="X129" s="207">
        <f t="shared" si="105"/>
        <v>8.9271084658081907</v>
      </c>
      <c r="Y129" s="207">
        <f t="shared" si="105"/>
        <v>844.62022855601163</v>
      </c>
      <c r="Z129" s="496">
        <f t="shared" si="100"/>
        <v>5593.4315267183019</v>
      </c>
      <c r="AA129" s="89">
        <f t="shared" si="73"/>
        <v>0.29840951684616451</v>
      </c>
      <c r="AB129" s="89"/>
    </row>
    <row r="130" spans="8:28">
      <c r="H130" s="1095"/>
      <c r="I130" s="1097"/>
      <c r="J130" s="73">
        <v>0.63</v>
      </c>
      <c r="K130" s="207">
        <f t="shared" ref="K130:Y130" si="106">K77*K95</f>
        <v>992.01297979975561</v>
      </c>
      <c r="L130" s="207">
        <f t="shared" si="106"/>
        <v>2380.9796291967032</v>
      </c>
      <c r="M130" s="207">
        <f t="shared" si="106"/>
        <v>361.45820878280773</v>
      </c>
      <c r="N130" s="207">
        <f t="shared" si="106"/>
        <v>1597.453688894575</v>
      </c>
      <c r="O130" s="207">
        <f t="shared" si="106"/>
        <v>348.85244315559402</v>
      </c>
      <c r="P130" s="207">
        <f t="shared" si="106"/>
        <v>36.057001509090362</v>
      </c>
      <c r="Q130" s="207">
        <f t="shared" si="106"/>
        <v>371.58126163728025</v>
      </c>
      <c r="R130" s="207">
        <f t="shared" si="106"/>
        <v>47.855258026481437</v>
      </c>
      <c r="S130" s="207">
        <f t="shared" si="106"/>
        <v>300.46129691083826</v>
      </c>
      <c r="T130" s="207">
        <f t="shared" si="106"/>
        <v>56.785108368147299</v>
      </c>
      <c r="U130" s="207">
        <f t="shared" si="106"/>
        <v>144.40601348623048</v>
      </c>
      <c r="V130" s="207">
        <f t="shared" si="106"/>
        <v>16.447002063199175</v>
      </c>
      <c r="W130" s="207">
        <f t="shared" si="106"/>
        <v>110.56567628140344</v>
      </c>
      <c r="X130" s="207">
        <f t="shared" si="106"/>
        <v>12.267501251986641</v>
      </c>
      <c r="Y130" s="207">
        <f t="shared" si="106"/>
        <v>843.7504972575623</v>
      </c>
      <c r="Z130" s="496">
        <f t="shared" si="100"/>
        <v>6777.1830693640932</v>
      </c>
      <c r="AA130" s="89">
        <f t="shared" si="73"/>
        <v>0.30321518209166004</v>
      </c>
      <c r="AB130" s="89"/>
    </row>
    <row r="131" spans="8:28">
      <c r="H131" s="1095"/>
      <c r="I131" s="1097"/>
      <c r="J131" s="73">
        <v>0.62</v>
      </c>
      <c r="K131" s="207">
        <f t="shared" ref="K131:Y131" si="107">K78*K95</f>
        <v>1282.7264325299113</v>
      </c>
      <c r="L131" s="207">
        <f t="shared" si="107"/>
        <v>2969.4440565893428</v>
      </c>
      <c r="M131" s="207">
        <f t="shared" si="107"/>
        <v>436.01825358743582</v>
      </c>
      <c r="N131" s="207">
        <f t="shared" si="107"/>
        <v>1872.246092199945</v>
      </c>
      <c r="O131" s="207">
        <f t="shared" si="107"/>
        <v>397.58011705420239</v>
      </c>
      <c r="P131" s="207">
        <f t="shared" si="107"/>
        <v>41.586870731787393</v>
      </c>
      <c r="Q131" s="207">
        <f t="shared" si="107"/>
        <v>419.11802514211979</v>
      </c>
      <c r="R131" s="207">
        <f t="shared" si="107"/>
        <v>55.737614293377554</v>
      </c>
      <c r="S131" s="207">
        <f t="shared" si="107"/>
        <v>362.92979397466672</v>
      </c>
      <c r="T131" s="207">
        <f t="shared" si="107"/>
        <v>70.812195672679039</v>
      </c>
      <c r="U131" s="207">
        <f t="shared" si="107"/>
        <v>185.03580473552898</v>
      </c>
      <c r="V131" s="207">
        <f t="shared" si="107"/>
        <v>21.649988271937357</v>
      </c>
      <c r="W131" s="207">
        <f t="shared" si="107"/>
        <v>150.17117640755927</v>
      </c>
      <c r="X131" s="207">
        <f t="shared" si="107"/>
        <v>17.044408529891037</v>
      </c>
      <c r="Y131" s="207">
        <f t="shared" si="107"/>
        <v>842.85158970003033</v>
      </c>
      <c r="Z131" s="496">
        <f>SUM(K131:X131)</f>
        <v>8282.1008297203862</v>
      </c>
      <c r="AA131" s="89">
        <f t="shared" si="73"/>
        <v>0.30826071405164812</v>
      </c>
      <c r="AB131" s="89"/>
    </row>
    <row r="132" spans="8:28">
      <c r="H132" s="1095"/>
      <c r="I132" s="1097"/>
      <c r="J132" s="118">
        <v>0.61</v>
      </c>
      <c r="K132" s="207">
        <f t="shared" ref="K132:Y132" si="108">K79*K95</f>
        <v>1673.1982681769364</v>
      </c>
      <c r="L132" s="207">
        <f t="shared" si="108"/>
        <v>3731.2757283846104</v>
      </c>
      <c r="M132" s="207">
        <f t="shared" si="108"/>
        <v>529.32411259895082</v>
      </c>
      <c r="N132" s="207">
        <f t="shared" si="108"/>
        <v>2206.1875047772933</v>
      </c>
      <c r="O132" s="207">
        <f t="shared" si="108"/>
        <v>455.13373950733688</v>
      </c>
      <c r="P132" s="207">
        <f t="shared" si="108"/>
        <v>48.198185534072167</v>
      </c>
      <c r="Q132" s="207">
        <f t="shared" si="108"/>
        <v>474.67600453359813</v>
      </c>
      <c r="R132" s="207">
        <f t="shared" si="108"/>
        <v>65.255863009101944</v>
      </c>
      <c r="S132" s="207">
        <f t="shared" si="108"/>
        <v>441.21180016124492</v>
      </c>
      <c r="T132" s="207">
        <f t="shared" si="108"/>
        <v>88.969844159157859</v>
      </c>
      <c r="U132" s="207">
        <f t="shared" si="108"/>
        <v>239.10502837937341</v>
      </c>
      <c r="V132" s="207">
        <f t="shared" si="108"/>
        <v>28.766632089738607</v>
      </c>
      <c r="W132" s="207">
        <f t="shared" si="108"/>
        <v>206.09892354750085</v>
      </c>
      <c r="X132" s="207">
        <f t="shared" si="108"/>
        <v>23.947821883067956</v>
      </c>
      <c r="Y132" s="207">
        <f t="shared" si="108"/>
        <v>841.92311262694204</v>
      </c>
      <c r="Z132" s="496">
        <f t="shared" ref="Z132:Z138" si="109">SUM(K132:X132)</f>
        <v>10211.349456741984</v>
      </c>
      <c r="AA132" s="89">
        <f t="shared" si="73"/>
        <v>0.31355745627660198</v>
      </c>
      <c r="AB132" s="89"/>
    </row>
    <row r="133" spans="8:28">
      <c r="H133" s="1095"/>
      <c r="I133" s="1097"/>
      <c r="J133" s="118">
        <v>0.6</v>
      </c>
      <c r="K133" s="207">
        <f t="shared" ref="K133:Y133" si="110">K80*K95</f>
        <v>2202.0146256009043</v>
      </c>
      <c r="L133" s="207">
        <f t="shared" si="110"/>
        <v>4724.5037461438451</v>
      </c>
      <c r="M133" s="207">
        <f t="shared" si="110"/>
        <v>646.77750616130095</v>
      </c>
      <c r="N133" s="207">
        <f t="shared" si="110"/>
        <v>2613.9994935941254</v>
      </c>
      <c r="O133" s="207">
        <f t="shared" si="110"/>
        <v>523.37963271383103</v>
      </c>
      <c r="P133" s="207">
        <f t="shared" si="110"/>
        <v>56.136817698993809</v>
      </c>
      <c r="Q133" s="207">
        <f t="shared" si="110"/>
        <v>539.84119045811099</v>
      </c>
      <c r="R133" s="207">
        <f t="shared" si="110"/>
        <v>76.803388204640399</v>
      </c>
      <c r="S133" s="207">
        <f t="shared" si="110"/>
        <v>539.89356708769787</v>
      </c>
      <c r="T133" s="207">
        <f t="shared" si="110"/>
        <v>112.64000789397764</v>
      </c>
      <c r="U133" s="207">
        <f t="shared" si="110"/>
        <v>311.63385095450764</v>
      </c>
      <c r="V133" s="207">
        <f t="shared" si="110"/>
        <v>38.587613972782165</v>
      </c>
      <c r="W133" s="207">
        <f t="shared" si="110"/>
        <v>285.86600342551554</v>
      </c>
      <c r="X133" s="207">
        <f t="shared" si="110"/>
        <v>34.032093772095379</v>
      </c>
      <c r="Y133" s="207">
        <f t="shared" si="110"/>
        <v>840.96466188238821</v>
      </c>
      <c r="Z133" s="496">
        <f t="shared" si="109"/>
        <v>12706.109537682329</v>
      </c>
      <c r="AA133" s="89">
        <f t="shared" si="73"/>
        <v>0.31911749806838408</v>
      </c>
      <c r="AB133" s="89"/>
    </row>
    <row r="134" spans="8:28">
      <c r="H134" s="1095"/>
      <c r="I134" s="1097"/>
      <c r="J134" s="118">
        <v>0.55000000000000004</v>
      </c>
      <c r="K134" s="207">
        <f t="shared" ref="K134:Y134" si="111">K81*K95</f>
        <v>3036.7518063119069</v>
      </c>
      <c r="L134" s="207">
        <f t="shared" si="111"/>
        <v>6227.506270256149</v>
      </c>
      <c r="M134" s="207">
        <f t="shared" si="111"/>
        <v>817.73563546680089</v>
      </c>
      <c r="N134" s="207">
        <f t="shared" si="111"/>
        <v>3187.9827510953655</v>
      </c>
      <c r="O134" s="207">
        <f t="shared" si="111"/>
        <v>616.35389250706817</v>
      </c>
      <c r="P134" s="207">
        <f t="shared" si="111"/>
        <v>67.103313559542926</v>
      </c>
      <c r="Q134" s="207">
        <f t="shared" si="111"/>
        <v>627.55406842186733</v>
      </c>
      <c r="R134" s="207">
        <f t="shared" si="111"/>
        <v>92.938199533098285</v>
      </c>
      <c r="S134" s="207">
        <f t="shared" si="111"/>
        <v>683.75562260070535</v>
      </c>
      <c r="T134" s="207">
        <f t="shared" si="111"/>
        <v>148.4544729024517</v>
      </c>
      <c r="U134" s="207">
        <f t="shared" si="111"/>
        <v>424.91158223530994</v>
      </c>
      <c r="V134" s="207">
        <f t="shared" si="111"/>
        <v>54.41699447053589</v>
      </c>
      <c r="W134" s="207">
        <f t="shared" si="111"/>
        <v>419.22929230374154</v>
      </c>
      <c r="X134" s="207">
        <f t="shared" si="111"/>
        <v>51.346195093882478</v>
      </c>
      <c r="Y134" s="207">
        <f t="shared" si="111"/>
        <v>839.84433925419546</v>
      </c>
      <c r="Z134" s="496">
        <f t="shared" si="109"/>
        <v>16456.040096758425</v>
      </c>
      <c r="AA134" s="89">
        <f t="shared" si="73"/>
        <v>0.32573748582120798</v>
      </c>
      <c r="AB134" s="89"/>
    </row>
    <row r="135" spans="8:28">
      <c r="H135" s="1095"/>
      <c r="I135" s="1097"/>
      <c r="J135" s="118">
        <v>0.5</v>
      </c>
      <c r="K135" s="207">
        <f t="shared" ref="K135:Y135" si="112">K82*K95</f>
        <v>4408.1096984767983</v>
      </c>
      <c r="L135" s="207">
        <f t="shared" si="112"/>
        <v>8578.2056336319074</v>
      </c>
      <c r="M135" s="207">
        <f t="shared" si="112"/>
        <v>1073.2716490481789</v>
      </c>
      <c r="N135" s="207">
        <f t="shared" si="112"/>
        <v>4013.012682533491</v>
      </c>
      <c r="O135" s="207">
        <f t="shared" si="112"/>
        <v>745.01457527584193</v>
      </c>
      <c r="P135" s="207">
        <f t="shared" si="112"/>
        <v>82.526793764940578</v>
      </c>
      <c r="Q135" s="207">
        <f t="shared" si="112"/>
        <v>747.24033505304965</v>
      </c>
      <c r="R135" s="207">
        <f t="shared" si="112"/>
        <v>115.93397703589476</v>
      </c>
      <c r="S135" s="207">
        <f t="shared" si="112"/>
        <v>899.18596910799636</v>
      </c>
      <c r="T135" s="207">
        <f t="shared" si="112"/>
        <v>204.46033177938216</v>
      </c>
      <c r="U135" s="207">
        <f t="shared" si="112"/>
        <v>608.72301267833416</v>
      </c>
      <c r="V135" s="207">
        <f t="shared" si="112"/>
        <v>81.062725568845423</v>
      </c>
      <c r="W135" s="207">
        <f t="shared" si="112"/>
        <v>653.50870317130489</v>
      </c>
      <c r="X135" s="207">
        <f t="shared" si="112"/>
        <v>82.718813826437184</v>
      </c>
      <c r="Y135" s="207">
        <f t="shared" si="112"/>
        <v>838.54727738325562</v>
      </c>
      <c r="Z135" s="496">
        <f t="shared" si="109"/>
        <v>22292.974900952402</v>
      </c>
      <c r="AA135" s="89">
        <f t="shared" si="73"/>
        <v>0.33356777274442873</v>
      </c>
      <c r="AB135" s="89"/>
    </row>
    <row r="136" spans="8:28">
      <c r="H136" s="1095"/>
      <c r="I136" s="1098"/>
      <c r="J136" s="131">
        <v>0.45</v>
      </c>
      <c r="K136" s="497">
        <f t="shared" ref="K136:Y136" si="113">K83*K95</f>
        <v>6771.6755232547448</v>
      </c>
      <c r="L136" s="497">
        <f t="shared" si="113"/>
        <v>12405.654127473694</v>
      </c>
      <c r="M136" s="497">
        <f t="shared" si="113"/>
        <v>1468.1061559700458</v>
      </c>
      <c r="N136" s="497">
        <f t="shared" si="113"/>
        <v>5231.4069537357573</v>
      </c>
      <c r="O136" s="497">
        <f t="shared" si="113"/>
        <v>926.86079687507106</v>
      </c>
      <c r="P136" s="497">
        <f t="shared" si="113"/>
        <v>104.73783928404367</v>
      </c>
      <c r="Q136" s="497">
        <f t="shared" si="113"/>
        <v>913.67699451160775</v>
      </c>
      <c r="R136" s="497">
        <f t="shared" si="113"/>
        <v>149.56225886253796</v>
      </c>
      <c r="S136" s="497">
        <f t="shared" si="113"/>
        <v>1232.7604404042629</v>
      </c>
      <c r="T136" s="497">
        <f t="shared" si="113"/>
        <v>295.63487349489168</v>
      </c>
      <c r="U136" s="497">
        <f t="shared" si="113"/>
        <v>921.02574435975987</v>
      </c>
      <c r="V136" s="497">
        <f t="shared" si="113"/>
        <v>128.29731239449831</v>
      </c>
      <c r="W136" s="497">
        <f t="shared" si="113"/>
        <v>1089.8263164111431</v>
      </c>
      <c r="X136" s="497">
        <f t="shared" si="113"/>
        <v>143.27801859616179</v>
      </c>
      <c r="Y136" s="497">
        <f t="shared" si="113"/>
        <v>837.05554097211484</v>
      </c>
      <c r="Z136" s="498">
        <f t="shared" si="109"/>
        <v>31782.503355628214</v>
      </c>
      <c r="AA136" s="90">
        <f t="shared" si="73"/>
        <v>0.34279841846667625</v>
      </c>
      <c r="AB136" s="89"/>
    </row>
    <row r="137" spans="8:28">
      <c r="H137" s="1095"/>
      <c r="I137" s="1099">
        <f>I84</f>
        <v>14.55</v>
      </c>
      <c r="J137" s="73">
        <v>0.64</v>
      </c>
      <c r="K137" s="207">
        <f t="shared" ref="K137:Y137" si="114">K84*K95</f>
        <v>715.33898049922516</v>
      </c>
      <c r="L137" s="207">
        <f t="shared" si="114"/>
        <v>1747.0567768239318</v>
      </c>
      <c r="M137" s="207">
        <f t="shared" si="114"/>
        <v>269.84328266604035</v>
      </c>
      <c r="N137" s="207">
        <f t="shared" si="114"/>
        <v>1210.716654842246</v>
      </c>
      <c r="O137" s="207">
        <f t="shared" si="114"/>
        <v>268.14205423064175</v>
      </c>
      <c r="P137" s="207">
        <f t="shared" si="114"/>
        <v>29.842507695284635</v>
      </c>
      <c r="Q137" s="207">
        <f t="shared" si="114"/>
        <v>287.28844622896247</v>
      </c>
      <c r="R137" s="207">
        <f t="shared" si="114"/>
        <v>36.417395306403513</v>
      </c>
      <c r="S137" s="207">
        <f t="shared" si="114"/>
        <v>224.60908961342946</v>
      </c>
      <c r="T137" s="207">
        <f t="shared" si="114"/>
        <v>41.786540491233986</v>
      </c>
      <c r="U137" s="207">
        <f t="shared" si="114"/>
        <v>104.85558458358445</v>
      </c>
      <c r="V137" s="207">
        <f t="shared" si="114"/>
        <v>11.786048457335109</v>
      </c>
      <c r="W137" s="207">
        <f t="shared" si="114"/>
        <v>78.031245741046632</v>
      </c>
      <c r="X137" s="207">
        <f t="shared" si="114"/>
        <v>8.5600665157763824</v>
      </c>
      <c r="Y137" s="207">
        <f t="shared" si="114"/>
        <v>878.74770022939515</v>
      </c>
      <c r="Z137" s="496">
        <f t="shared" si="109"/>
        <v>5034.2746736951403</v>
      </c>
      <c r="AA137" s="89">
        <f t="shared" si="73"/>
        <v>0.32564798693848312</v>
      </c>
      <c r="AB137" s="89"/>
    </row>
    <row r="138" spans="8:28">
      <c r="H138" s="1095"/>
      <c r="I138" s="1097"/>
      <c r="J138" s="73">
        <v>0.63</v>
      </c>
      <c r="K138" s="207">
        <f t="shared" ref="K138:Y138" si="115">K85*K95</f>
        <v>845.4030008841969</v>
      </c>
      <c r="L138" s="207">
        <f t="shared" si="115"/>
        <v>1957.957953286005</v>
      </c>
      <c r="M138" s="207">
        <f t="shared" si="115"/>
        <v>288.33961551156858</v>
      </c>
      <c r="N138" s="207">
        <f t="shared" si="115"/>
        <v>1241.6936033374541</v>
      </c>
      <c r="O138" s="207">
        <f t="shared" si="115"/>
        <v>264.09296128809984</v>
      </c>
      <c r="P138" s="207">
        <f t="shared" si="115"/>
        <v>32.484826876544375</v>
      </c>
      <c r="Q138" s="207">
        <f t="shared" si="115"/>
        <v>278.92534738975633</v>
      </c>
      <c r="R138" s="207">
        <f t="shared" si="115"/>
        <v>37.048050661982572</v>
      </c>
      <c r="S138" s="207">
        <f t="shared" si="115"/>
        <v>240.98037445863574</v>
      </c>
      <c r="T138" s="207">
        <f t="shared" si="115"/>
        <v>46.960994285835639</v>
      </c>
      <c r="U138" s="207">
        <f t="shared" si="115"/>
        <v>122.60231545484208</v>
      </c>
      <c r="V138" s="207">
        <f t="shared" si="115"/>
        <v>14.333926082719051</v>
      </c>
      <c r="W138" s="207">
        <f t="shared" si="115"/>
        <v>99.34417548873013</v>
      </c>
      <c r="X138" s="207">
        <f t="shared" si="115"/>
        <v>11.262773384154894</v>
      </c>
      <c r="Y138" s="207">
        <f t="shared" si="115"/>
        <v>914.5901688791339</v>
      </c>
      <c r="Z138" s="496">
        <f t="shared" si="109"/>
        <v>5481.429918390525</v>
      </c>
      <c r="AA138" s="89">
        <f t="shared" si="73"/>
        <v>0.36220130011429047</v>
      </c>
      <c r="AB138" s="89"/>
    </row>
    <row r="139" spans="8:28">
      <c r="H139" s="1095"/>
      <c r="I139" s="1097"/>
      <c r="J139" s="73">
        <v>0.62</v>
      </c>
      <c r="K139" s="207">
        <f t="shared" ref="K139:Y139" si="116">K86*K95</f>
        <v>1004.9122936505515</v>
      </c>
      <c r="L139" s="207">
        <f t="shared" si="116"/>
        <v>2202.9962975910471</v>
      </c>
      <c r="M139" s="207">
        <f t="shared" si="116"/>
        <v>308.81196100486142</v>
      </c>
      <c r="N139" s="207">
        <f t="shared" si="116"/>
        <v>1274.5777419096726</v>
      </c>
      <c r="O139" s="207">
        <f t="shared" si="116"/>
        <v>259.96799284182555</v>
      </c>
      <c r="P139" s="207">
        <f t="shared" si="116"/>
        <v>35.465146130296908</v>
      </c>
      <c r="Q139" s="207">
        <f t="shared" si="116"/>
        <v>270.52879262980326</v>
      </c>
      <c r="R139" s="207">
        <f t="shared" si="116"/>
        <v>37.712043156610207</v>
      </c>
      <c r="S139" s="207">
        <f t="shared" si="116"/>
        <v>259.17560607635824</v>
      </c>
      <c r="T139" s="207">
        <f t="shared" si="116"/>
        <v>52.990000842711282</v>
      </c>
      <c r="U139" s="207">
        <f t="shared" si="116"/>
        <v>144.13100327584507</v>
      </c>
      <c r="V139" s="207">
        <f t="shared" si="116"/>
        <v>17.551148976930985</v>
      </c>
      <c r="W139" s="207">
        <f t="shared" si="116"/>
        <v>127.54048766525489</v>
      </c>
      <c r="X139" s="207">
        <f t="shared" si="116"/>
        <v>14.960302016880748</v>
      </c>
      <c r="Y139" s="207">
        <f t="shared" si="116"/>
        <v>953.2133485400584</v>
      </c>
      <c r="Z139" s="496">
        <f>SUM(K139:X139)</f>
        <v>6011.3208177686483</v>
      </c>
      <c r="AA139" s="89">
        <f t="shared" si="73"/>
        <v>0.40432301348730193</v>
      </c>
      <c r="AB139" s="89"/>
    </row>
    <row r="140" spans="8:28">
      <c r="H140" s="1095"/>
      <c r="I140" s="1097"/>
      <c r="J140" s="118">
        <v>0.61</v>
      </c>
      <c r="K140" s="207">
        <f t="shared" ref="K140:Y140" si="117">K87*K95</f>
        <v>1201.5611253030911</v>
      </c>
      <c r="L140" s="207">
        <f t="shared" si="117"/>
        <v>2488.6631063505406</v>
      </c>
      <c r="M140" s="207">
        <f t="shared" si="117"/>
        <v>331.51044753217195</v>
      </c>
      <c r="N140" s="207">
        <f t="shared" si="117"/>
        <v>1309.4965359079729</v>
      </c>
      <c r="O140" s="207">
        <f t="shared" si="117"/>
        <v>255.77045450453528</v>
      </c>
      <c r="P140" s="207">
        <f t="shared" si="117"/>
        <v>38.834673109951567</v>
      </c>
      <c r="Q140" s="207">
        <f t="shared" si="117"/>
        <v>262.11234173092521</v>
      </c>
      <c r="R140" s="207">
        <f t="shared" si="117"/>
        <v>38.411138534008259</v>
      </c>
      <c r="S140" s="207">
        <f t="shared" si="117"/>
        <v>279.4356917821604</v>
      </c>
      <c r="T140" s="207">
        <f t="shared" si="117"/>
        <v>60.039199984064943</v>
      </c>
      <c r="U140" s="207">
        <f t="shared" si="117"/>
        <v>170.37505836839728</v>
      </c>
      <c r="V140" s="207">
        <f t="shared" si="117"/>
        <v>21.639003718912864</v>
      </c>
      <c r="W140" s="207">
        <f t="shared" si="117"/>
        <v>165.137074726088</v>
      </c>
      <c r="X140" s="207">
        <f t="shared" si="117"/>
        <v>20.064543838636382</v>
      </c>
      <c r="Y140" s="207">
        <f t="shared" si="117"/>
        <v>994.86634285042749</v>
      </c>
      <c r="Z140" s="496">
        <f t="shared" ref="Z140:Z144" si="118">SUM(K140:X140)</f>
        <v>6643.0503953914567</v>
      </c>
      <c r="AA140" s="89">
        <f t="shared" si="73"/>
        <v>0.45300963266325367</v>
      </c>
      <c r="AB140" s="89"/>
    </row>
    <row r="141" spans="8:28">
      <c r="H141" s="1095"/>
      <c r="I141" s="1097"/>
      <c r="J141" s="118">
        <v>0.6</v>
      </c>
      <c r="K141" s="207">
        <f t="shared" ref="K141:Y141" si="119">K88*K95</f>
        <v>1445.3037185456842</v>
      </c>
      <c r="L141" s="207">
        <f t="shared" si="119"/>
        <v>2822.8589724407107</v>
      </c>
      <c r="M141" s="207">
        <f t="shared" si="119"/>
        <v>356.72240238470067</v>
      </c>
      <c r="N141" s="207">
        <f t="shared" si="119"/>
        <v>1346.5884900308047</v>
      </c>
      <c r="O141" s="207">
        <f t="shared" si="119"/>
        <v>251.50374982286763</v>
      </c>
      <c r="P141" s="207">
        <f t="shared" si="119"/>
        <v>42.65359993790905</v>
      </c>
      <c r="Q141" s="207">
        <f t="shared" si="119"/>
        <v>253.68947372313377</v>
      </c>
      <c r="R141" s="207">
        <f t="shared" si="119"/>
        <v>39.147231447106186</v>
      </c>
      <c r="S141" s="207">
        <f t="shared" si="119"/>
        <v>302.03878300856758</v>
      </c>
      <c r="T141" s="207">
        <f t="shared" si="119"/>
        <v>68.310849883351068</v>
      </c>
      <c r="U141" s="207">
        <f t="shared" si="119"/>
        <v>202.52749908105878</v>
      </c>
      <c r="V141" s="207">
        <f t="shared" si="119"/>
        <v>26.866415865138702</v>
      </c>
      <c r="W141" s="207">
        <f t="shared" si="119"/>
        <v>215.67159986184251</v>
      </c>
      <c r="X141" s="207">
        <f t="shared" si="119"/>
        <v>27.175744982237141</v>
      </c>
      <c r="Y141" s="207">
        <f t="shared" si="119"/>
        <v>1039.8255831808478</v>
      </c>
      <c r="Z141" s="496">
        <f t="shared" si="118"/>
        <v>7401.0585310151146</v>
      </c>
      <c r="AA141" s="89">
        <f t="shared" si="73"/>
        <v>0.50946146179308471</v>
      </c>
      <c r="AB141" s="89"/>
    </row>
    <row r="142" spans="8:28">
      <c r="H142" s="1095"/>
      <c r="I142" s="1097"/>
      <c r="J142" s="118">
        <v>0.55000000000000004</v>
      </c>
      <c r="K142" s="207">
        <f t="shared" ref="K142:Y142" si="120">K89*K95</f>
        <v>1794.0538669063417</v>
      </c>
      <c r="L142" s="207">
        <f t="shared" si="120"/>
        <v>3271.398852820661</v>
      </c>
      <c r="M142" s="207">
        <f t="shared" si="120"/>
        <v>388.67431699736244</v>
      </c>
      <c r="N142" s="207">
        <f t="shared" si="120"/>
        <v>1391.3349538946659</v>
      </c>
      <c r="O142" s="207">
        <f t="shared" si="120"/>
        <v>246.60058539043786</v>
      </c>
      <c r="P142" s="207">
        <f t="shared" si="120"/>
        <v>47.602580172457536</v>
      </c>
      <c r="Q142" s="207">
        <f t="shared" si="120"/>
        <v>244.17501418356068</v>
      </c>
      <c r="R142" s="207">
        <f t="shared" si="120"/>
        <v>40.026640933141323</v>
      </c>
      <c r="S142" s="207">
        <f t="shared" si="120"/>
        <v>330.8244491418954</v>
      </c>
      <c r="T142" s="207">
        <f t="shared" si="120"/>
        <v>79.449754928663069</v>
      </c>
      <c r="U142" s="207">
        <f t="shared" si="120"/>
        <v>247.94215674205807</v>
      </c>
      <c r="V142" s="207">
        <f t="shared" si="120"/>
        <v>34.608994809671991</v>
      </c>
      <c r="W142" s="207">
        <f t="shared" si="120"/>
        <v>294.77549334279564</v>
      </c>
      <c r="X142" s="207">
        <f t="shared" si="120"/>
        <v>38.759271398811691</v>
      </c>
      <c r="Y142" s="207">
        <f t="shared" si="120"/>
        <v>1095.0298647228278</v>
      </c>
      <c r="Z142" s="496">
        <f t="shared" si="118"/>
        <v>8450.2269316625261</v>
      </c>
      <c r="AA142" s="89">
        <f t="shared" si="73"/>
        <v>0.58447924020072772</v>
      </c>
      <c r="AB142" s="89"/>
    </row>
    <row r="143" spans="8:28">
      <c r="H143" s="1095"/>
      <c r="I143" s="1097"/>
      <c r="J143" s="118">
        <v>0.5</v>
      </c>
      <c r="K143" s="207">
        <f t="shared" ref="K143:Y143" si="121">K90*K95</f>
        <v>2305.0379412556204</v>
      </c>
      <c r="L143" s="207">
        <f t="shared" si="121"/>
        <v>3881.3971181028396</v>
      </c>
      <c r="M143" s="207">
        <f t="shared" si="121"/>
        <v>429.31964015132121</v>
      </c>
      <c r="N143" s="207">
        <f t="shared" si="121"/>
        <v>1445.0797609577576</v>
      </c>
      <c r="O143" s="207">
        <f t="shared" si="121"/>
        <v>241.03527217950068</v>
      </c>
      <c r="P143" s="207">
        <f t="shared" si="121"/>
        <v>54.063710841037064</v>
      </c>
      <c r="Q143" s="207">
        <f t="shared" si="121"/>
        <v>233.58951493954825</v>
      </c>
      <c r="R143" s="207">
        <f t="shared" si="121"/>
        <v>41.071010135932056</v>
      </c>
      <c r="S143" s="207">
        <f t="shared" si="121"/>
        <v>367.65064703978447</v>
      </c>
      <c r="T143" s="207">
        <f t="shared" si="121"/>
        <v>94.657313631920573</v>
      </c>
      <c r="U143" s="207">
        <f t="shared" si="121"/>
        <v>313.49083495456694</v>
      </c>
      <c r="V143" s="207">
        <f t="shared" si="121"/>
        <v>46.419631007497422</v>
      </c>
      <c r="W143" s="207">
        <f t="shared" si="121"/>
        <v>423.4708427746711</v>
      </c>
      <c r="X143" s="207">
        <f t="shared" si="121"/>
        <v>58.499500314191131</v>
      </c>
      <c r="Y143" s="207">
        <f t="shared" si="121"/>
        <v>1162.7142276998939</v>
      </c>
      <c r="Z143" s="496">
        <f t="shared" si="118"/>
        <v>9934.7827382861888</v>
      </c>
      <c r="AA143" s="89">
        <f t="shared" si="73"/>
        <v>0.68531803028415972</v>
      </c>
      <c r="AB143" s="89"/>
    </row>
    <row r="144" spans="8:28">
      <c r="H144" s="1095"/>
      <c r="I144" s="1098"/>
      <c r="J144" s="131">
        <v>0.45</v>
      </c>
      <c r="K144" s="497">
        <f t="shared" ref="K144:Y144" si="122">K91*K95</f>
        <v>3076.5578787583299</v>
      </c>
      <c r="L144" s="497">
        <f t="shared" si="122"/>
        <v>4726.3903535543004</v>
      </c>
      <c r="M144" s="497">
        <f t="shared" si="122"/>
        <v>481.43917879838887</v>
      </c>
      <c r="N144" s="497">
        <f t="shared" si="122"/>
        <v>1509.5723443037189</v>
      </c>
      <c r="O144" s="497">
        <f t="shared" si="122"/>
        <v>234.7795220142238</v>
      </c>
      <c r="P144" s="497">
        <f t="shared" si="122"/>
        <v>62.601283215679658</v>
      </c>
      <c r="Q144" s="497">
        <f t="shared" si="122"/>
        <v>221.96256313991182</v>
      </c>
      <c r="R144" s="497">
        <f t="shared" si="122"/>
        <v>42.307948442635741</v>
      </c>
      <c r="S144" s="497">
        <f t="shared" si="122"/>
        <v>415.18394293804164</v>
      </c>
      <c r="T144" s="497">
        <f t="shared" si="122"/>
        <v>115.81835405437471</v>
      </c>
      <c r="U144" s="497">
        <f t="shared" si="122"/>
        <v>410.75660690781694</v>
      </c>
      <c r="V144" s="497">
        <f t="shared" si="122"/>
        <v>65.102356153035714</v>
      </c>
      <c r="W144" s="497">
        <f t="shared" si="122"/>
        <v>642.79223722936842</v>
      </c>
      <c r="X144" s="497">
        <f t="shared" si="122"/>
        <v>93.994685122486686</v>
      </c>
      <c r="Y144" s="497">
        <f t="shared" si="122"/>
        <v>1245.8886740359151</v>
      </c>
      <c r="Z144" s="498">
        <f t="shared" si="118"/>
        <v>12099.259254632314</v>
      </c>
      <c r="AA144" s="90">
        <f t="shared" si="73"/>
        <v>0.82311709880221484</v>
      </c>
      <c r="AB144" s="89"/>
    </row>
    <row r="147" spans="8:28" ht="15.75">
      <c r="H147" s="68"/>
      <c r="I147" s="68"/>
      <c r="J147" s="483"/>
      <c r="K147" s="1090" t="s">
        <v>1267</v>
      </c>
      <c r="L147" s="1091"/>
      <c r="M147" s="1091"/>
      <c r="N147" s="1091"/>
      <c r="O147" s="1091"/>
      <c r="P147" s="1091"/>
      <c r="Q147" s="1091"/>
      <c r="R147" s="1091"/>
      <c r="S147" s="1091"/>
      <c r="T147" s="1091"/>
      <c r="U147" s="1091"/>
      <c r="V147" s="1091"/>
      <c r="W147" s="1091"/>
      <c r="X147" s="1091"/>
      <c r="Y147" s="1092"/>
    </row>
    <row r="148" spans="8:28">
      <c r="I148" s="73" t="s">
        <v>1268</v>
      </c>
      <c r="J148" s="73" t="s">
        <v>1269</v>
      </c>
      <c r="K148" s="118">
        <v>192.33958510463901</v>
      </c>
      <c r="L148" s="118">
        <v>541.236233518924</v>
      </c>
      <c r="M148" s="118">
        <v>81.923474644015002</v>
      </c>
      <c r="N148" s="118">
        <v>436.389720511066</v>
      </c>
      <c r="O148" s="118">
        <v>100.139160946052</v>
      </c>
      <c r="P148" s="118">
        <v>18.581721826066801</v>
      </c>
      <c r="Q148" s="118">
        <v>100.19969387898701</v>
      </c>
      <c r="R148" s="118">
        <v>11.393555824246935</v>
      </c>
      <c r="S148" s="118">
        <v>53.362164339784186</v>
      </c>
      <c r="T148" s="118">
        <v>9.2964946571098768</v>
      </c>
      <c r="U148" s="118">
        <v>19.583150040908819</v>
      </c>
      <c r="V148" s="118">
        <v>1.9821275715943771</v>
      </c>
      <c r="W148" s="118">
        <v>9.5096713788645797</v>
      </c>
      <c r="X148" s="118">
        <v>1.3433395939612101</v>
      </c>
      <c r="Y148" s="73">
        <v>368.85149587581896</v>
      </c>
    </row>
    <row r="149" spans="8:28">
      <c r="H149" s="68"/>
      <c r="I149" s="68"/>
      <c r="J149" s="68" t="s">
        <v>1270</v>
      </c>
      <c r="K149" s="131">
        <v>1156.4108382907305</v>
      </c>
      <c r="L149" s="131">
        <v>2934.5428212576135</v>
      </c>
      <c r="M149" s="131">
        <v>413.08393756826388</v>
      </c>
      <c r="N149" s="131">
        <v>1888.622949583535</v>
      </c>
      <c r="O149" s="131">
        <v>425.44213274442632</v>
      </c>
      <c r="P149" s="131">
        <v>62.038312480001828</v>
      </c>
      <c r="Q149" s="131">
        <v>413.17756037355792</v>
      </c>
      <c r="R149" s="131">
        <v>52.436598149426302</v>
      </c>
      <c r="S149" s="131">
        <v>287.47474801263854</v>
      </c>
      <c r="T149" s="131">
        <v>51.525130535331414</v>
      </c>
      <c r="U149" s="131">
        <v>128.07447048168299</v>
      </c>
      <c r="V149" s="131">
        <v>14.804928325232236</v>
      </c>
      <c r="W149" s="131">
        <v>70.199502459239199</v>
      </c>
      <c r="X149" s="131">
        <v>9.8520369356023547</v>
      </c>
      <c r="Y149" s="68">
        <v>804.89221857896098</v>
      </c>
      <c r="Z149" s="68"/>
    </row>
    <row r="150" spans="8:28">
      <c r="K150" s="89" t="s">
        <v>232</v>
      </c>
      <c r="L150" s="89" t="s">
        <v>238</v>
      </c>
      <c r="M150" s="89" t="s">
        <v>240</v>
      </c>
      <c r="N150" s="89" t="s">
        <v>244</v>
      </c>
      <c r="O150" s="89" t="s">
        <v>1229</v>
      </c>
      <c r="P150" s="89" t="s">
        <v>1230</v>
      </c>
      <c r="Q150" s="89" t="s">
        <v>1231</v>
      </c>
      <c r="R150" s="89" t="s">
        <v>1232</v>
      </c>
      <c r="S150" s="89" t="s">
        <v>1233</v>
      </c>
      <c r="T150" s="89" t="s">
        <v>1234</v>
      </c>
      <c r="U150" s="89" t="s">
        <v>1235</v>
      </c>
      <c r="V150" s="89" t="s">
        <v>1236</v>
      </c>
      <c r="W150" s="89" t="s">
        <v>1237</v>
      </c>
      <c r="X150" s="89" t="s">
        <v>1238</v>
      </c>
      <c r="Y150" s="113" t="s">
        <v>1239</v>
      </c>
      <c r="Z150" s="113" t="s">
        <v>910</v>
      </c>
    </row>
    <row r="151" spans="8:28">
      <c r="H151" s="1102" t="s">
        <v>1271</v>
      </c>
      <c r="I151" s="1102"/>
      <c r="J151" s="1102"/>
      <c r="K151" s="68">
        <v>0.23699999999999999</v>
      </c>
      <c r="L151" s="68">
        <v>0.61299999999999999</v>
      </c>
      <c r="M151" s="68">
        <v>9.2799999999999994E-2</v>
      </c>
      <c r="N151" s="68">
        <v>0.45700000000000002</v>
      </c>
      <c r="O151" s="68">
        <v>0.14799999999999999</v>
      </c>
      <c r="P151" s="68">
        <v>5.6300000000000003E-2</v>
      </c>
      <c r="Q151" s="68">
        <v>0.19900000000000001</v>
      </c>
      <c r="R151" s="68">
        <v>3.61E-2</v>
      </c>
      <c r="S151" s="68">
        <v>0.246</v>
      </c>
      <c r="T151" s="68">
        <v>5.4600000000000003E-2</v>
      </c>
      <c r="U151" s="68">
        <v>0.16</v>
      </c>
      <c r="V151" s="68">
        <v>2.47E-2</v>
      </c>
      <c r="W151" s="68">
        <v>0.161</v>
      </c>
      <c r="X151" s="68">
        <v>2.46E-2</v>
      </c>
      <c r="Y151" s="68">
        <v>7.25</v>
      </c>
      <c r="Z151" s="68"/>
    </row>
    <row r="152" spans="8:28">
      <c r="H152" s="499"/>
      <c r="I152" s="499" t="s">
        <v>1272</v>
      </c>
      <c r="J152" s="499"/>
    </row>
    <row r="153" spans="8:28">
      <c r="H153" s="1059" t="s">
        <v>1268</v>
      </c>
      <c r="I153" s="1059"/>
      <c r="J153" s="73" t="s">
        <v>1269</v>
      </c>
      <c r="K153" s="118">
        <f>K148/K151</f>
        <v>811.55943082126169</v>
      </c>
      <c r="L153" s="118">
        <f t="shared" ref="L153:W153" si="123">L148/L151</f>
        <v>882.9302341254878</v>
      </c>
      <c r="M153" s="118">
        <f t="shared" si="123"/>
        <v>882.79606297429962</v>
      </c>
      <c r="N153" s="118">
        <f t="shared" si="123"/>
        <v>954.90092015550545</v>
      </c>
      <c r="O153" s="118">
        <f t="shared" si="123"/>
        <v>676.61595233818923</v>
      </c>
      <c r="P153" s="118">
        <f t="shared" si="123"/>
        <v>330.04834504559147</v>
      </c>
      <c r="Q153" s="118">
        <f t="shared" si="123"/>
        <v>503.51604964315078</v>
      </c>
      <c r="R153" s="118">
        <f t="shared" si="123"/>
        <v>315.6109646605799</v>
      </c>
      <c r="S153" s="118">
        <f t="shared" si="123"/>
        <v>216.91936723489508</v>
      </c>
      <c r="T153" s="118">
        <f t="shared" si="123"/>
        <v>170.2654699104373</v>
      </c>
      <c r="U153" s="118">
        <f t="shared" si="123"/>
        <v>122.39468775568012</v>
      </c>
      <c r="V153" s="118">
        <f t="shared" si="123"/>
        <v>80.248079821634704</v>
      </c>
      <c r="W153" s="118">
        <f t="shared" si="123"/>
        <v>59.066281856301735</v>
      </c>
      <c r="X153" s="118">
        <f>X148/X151</f>
        <v>54.60730056752886</v>
      </c>
      <c r="Y153" s="207">
        <f>Y148/Y$151</f>
        <v>50.876068396664685</v>
      </c>
      <c r="Z153" s="118">
        <f t="shared" ref="Z153:Z169" si="124">(2*P153)/(O153+Q153)</f>
        <v>0.55934140332008409</v>
      </c>
    </row>
    <row r="154" spans="8:28">
      <c r="H154" s="1101"/>
      <c r="I154" s="1101"/>
      <c r="J154" s="68" t="s">
        <v>1270</v>
      </c>
      <c r="K154" s="131">
        <f>K149/K151</f>
        <v>4879.3706256992846</v>
      </c>
      <c r="L154" s="131">
        <f t="shared" ref="L154:X154" si="125">L149/L151</f>
        <v>4787.1824164071995</v>
      </c>
      <c r="M154" s="131">
        <f t="shared" si="125"/>
        <v>4451.3355341407751</v>
      </c>
      <c r="N154" s="131">
        <f t="shared" si="125"/>
        <v>4132.6541566379319</v>
      </c>
      <c r="O154" s="131">
        <f t="shared" si="125"/>
        <v>2874.6090050299076</v>
      </c>
      <c r="P154" s="131">
        <f t="shared" si="125"/>
        <v>1101.9238451154854</v>
      </c>
      <c r="Q154" s="131">
        <f t="shared" si="125"/>
        <v>2076.2691476058185</v>
      </c>
      <c r="R154" s="131">
        <f t="shared" si="125"/>
        <v>1452.5373448594544</v>
      </c>
      <c r="S154" s="131">
        <f t="shared" si="125"/>
        <v>1168.596536636742</v>
      </c>
      <c r="T154" s="131">
        <f t="shared" si="125"/>
        <v>943.68370943830428</v>
      </c>
      <c r="U154" s="131">
        <f t="shared" si="125"/>
        <v>800.46544051051865</v>
      </c>
      <c r="V154" s="131">
        <f t="shared" si="125"/>
        <v>599.38981073814716</v>
      </c>
      <c r="W154" s="131">
        <f t="shared" si="125"/>
        <v>436.02175440521239</v>
      </c>
      <c r="X154" s="131">
        <f t="shared" si="125"/>
        <v>400.48930632529897</v>
      </c>
      <c r="Y154" s="497">
        <f>Y149/Y$151</f>
        <v>111.01961635571875</v>
      </c>
      <c r="Z154" s="131">
        <f t="shared" si="124"/>
        <v>0.4451427852365335</v>
      </c>
    </row>
    <row r="155" spans="8:28">
      <c r="H155" s="1100" t="s">
        <v>1273</v>
      </c>
      <c r="I155" s="1068" t="s">
        <v>1217</v>
      </c>
      <c r="J155" s="487">
        <v>0.97</v>
      </c>
      <c r="K155" s="487">
        <f t="shared" ref="K155:Y155" si="126">K105/K151</f>
        <v>3761.0810924986263</v>
      </c>
      <c r="L155" s="487">
        <f t="shared" si="126"/>
        <v>3730.0765468994778</v>
      </c>
      <c r="M155" s="487">
        <f t="shared" si="126"/>
        <v>3968.2263628943251</v>
      </c>
      <c r="N155" s="487">
        <f t="shared" si="126"/>
        <v>3746.7082977230048</v>
      </c>
      <c r="O155" s="487">
        <f t="shared" si="126"/>
        <v>2657.0999908713461</v>
      </c>
      <c r="P155" s="487">
        <f t="shared" si="126"/>
        <v>611.87090953949587</v>
      </c>
      <c r="Q155" s="487">
        <f t="shared" si="126"/>
        <v>2142.0699611052887</v>
      </c>
      <c r="R155" s="487">
        <f t="shared" si="126"/>
        <v>1434.608532655408</v>
      </c>
      <c r="S155" s="487">
        <f t="shared" si="126"/>
        <v>1236.7909809914427</v>
      </c>
      <c r="T155" s="487">
        <f t="shared" si="126"/>
        <v>993.88781821649923</v>
      </c>
      <c r="U155" s="487">
        <f t="shared" si="126"/>
        <v>820.85670180444902</v>
      </c>
      <c r="V155" s="487">
        <f t="shared" si="126"/>
        <v>576.54321929150535</v>
      </c>
      <c r="W155" s="487">
        <f t="shared" si="126"/>
        <v>561.54374016990846</v>
      </c>
      <c r="X155" s="487">
        <f t="shared" si="126"/>
        <v>391.37791419824561</v>
      </c>
      <c r="Y155" s="207">
        <f t="shared" si="126"/>
        <v>108.48222164613239</v>
      </c>
      <c r="Z155" s="118">
        <f t="shared" si="124"/>
        <v>0.25499030693317476</v>
      </c>
      <c r="AA155" s="118"/>
      <c r="AB155" s="118"/>
    </row>
    <row r="156" spans="8:28">
      <c r="H156" s="1059"/>
      <c r="I156" s="1089"/>
      <c r="J156" s="203">
        <v>4.8499999999999996</v>
      </c>
      <c r="K156" s="203">
        <f t="shared" ref="K156:Y156" si="127">K113/K151</f>
        <v>3531.9369290356926</v>
      </c>
      <c r="L156" s="203">
        <f t="shared" si="127"/>
        <v>3454.0289473574708</v>
      </c>
      <c r="M156" s="203">
        <f t="shared" si="127"/>
        <v>3630.9112800323687</v>
      </c>
      <c r="N156" s="203">
        <f t="shared" si="127"/>
        <v>3393.4632409366382</v>
      </c>
      <c r="O156" s="203">
        <f t="shared" si="127"/>
        <v>2381.7286163810008</v>
      </c>
      <c r="P156" s="203">
        <f t="shared" si="127"/>
        <v>587.28703007278091</v>
      </c>
      <c r="Q156" s="203">
        <f t="shared" si="127"/>
        <v>1913.6883072520091</v>
      </c>
      <c r="R156" s="203">
        <f t="shared" si="127"/>
        <v>1297.2946565175148</v>
      </c>
      <c r="S156" s="203">
        <f t="shared" si="127"/>
        <v>1134.0651335629254</v>
      </c>
      <c r="T156" s="203">
        <f t="shared" si="127"/>
        <v>922.38159122130662</v>
      </c>
      <c r="U156" s="203">
        <f t="shared" si="127"/>
        <v>769.70746949694706</v>
      </c>
      <c r="V156" s="203">
        <f t="shared" si="127"/>
        <v>546.20718879385538</v>
      </c>
      <c r="W156" s="203">
        <f t="shared" si="127"/>
        <v>538.41202915549979</v>
      </c>
      <c r="X156" s="203">
        <f t="shared" si="127"/>
        <v>378.45075557440947</v>
      </c>
      <c r="Y156" s="207">
        <f t="shared" si="127"/>
        <v>111.97491695398396</v>
      </c>
      <c r="Z156" s="118">
        <f t="shared" si="124"/>
        <v>0.27344820794534697</v>
      </c>
      <c r="AA156" s="118"/>
      <c r="AB156" s="118"/>
    </row>
    <row r="157" spans="8:28">
      <c r="H157" s="1059"/>
      <c r="I157" s="1089" t="s">
        <v>1249</v>
      </c>
      <c r="J157" s="203">
        <v>7.76</v>
      </c>
      <c r="K157" s="203">
        <f t="shared" ref="K157:Y157" si="128">K121/K151</f>
        <v>3369.2878927374513</v>
      </c>
      <c r="L157" s="203">
        <f t="shared" si="128"/>
        <v>3260.4845338266191</v>
      </c>
      <c r="M157" s="203">
        <f t="shared" si="128"/>
        <v>3396.8786828253469</v>
      </c>
      <c r="N157" s="203">
        <f t="shared" si="128"/>
        <v>3150.5624994934133</v>
      </c>
      <c r="O157" s="203">
        <f t="shared" si="128"/>
        <v>2194.0956547560404</v>
      </c>
      <c r="P157" s="203">
        <f t="shared" si="128"/>
        <v>569.49952049553099</v>
      </c>
      <c r="Q157" s="203">
        <f t="shared" si="128"/>
        <v>1758.5283232054987</v>
      </c>
      <c r="R157" s="203">
        <f t="shared" si="128"/>
        <v>1203.0053092411388</v>
      </c>
      <c r="S157" s="203">
        <f t="shared" si="128"/>
        <v>1062.6598326124499</v>
      </c>
      <c r="T157" s="203">
        <f t="shared" si="128"/>
        <v>872.14876700504715</v>
      </c>
      <c r="U157" s="203">
        <f t="shared" si="128"/>
        <v>733.44823150248033</v>
      </c>
      <c r="V157" s="203">
        <f t="shared" si="128"/>
        <v>524.50733854827865</v>
      </c>
      <c r="W157" s="203">
        <f t="shared" si="128"/>
        <v>521.69073906576568</v>
      </c>
      <c r="X157" s="203">
        <f t="shared" si="128"/>
        <v>369.03637306921581</v>
      </c>
      <c r="Y157" s="207">
        <f t="shared" si="128"/>
        <v>114.66803828943273</v>
      </c>
      <c r="Z157" s="118">
        <f t="shared" si="124"/>
        <v>0.28816276158362791</v>
      </c>
      <c r="AA157" s="118"/>
      <c r="AB157" s="118"/>
    </row>
    <row r="158" spans="8:28">
      <c r="H158" s="1059"/>
      <c r="I158" s="1089"/>
      <c r="J158" s="203">
        <v>9.6999999999999993</v>
      </c>
      <c r="K158" s="203">
        <f t="shared" ref="K158:Y158" si="129">K129/K151</f>
        <v>3265.0380177573229</v>
      </c>
      <c r="L158" s="203">
        <f t="shared" si="129"/>
        <v>3137.5182365800833</v>
      </c>
      <c r="M158" s="203">
        <f t="shared" si="129"/>
        <v>3249.2986956755194</v>
      </c>
      <c r="N158" s="203">
        <f t="shared" si="129"/>
        <v>2998.3666098240806</v>
      </c>
      <c r="O158" s="203">
        <f t="shared" si="129"/>
        <v>2077.2929431670914</v>
      </c>
      <c r="P158" s="203">
        <f t="shared" si="129"/>
        <v>557.94149878096607</v>
      </c>
      <c r="Q158" s="203">
        <f t="shared" si="129"/>
        <v>1662.1420767193215</v>
      </c>
      <c r="R158" s="203">
        <f t="shared" si="129"/>
        <v>1143.9845360431707</v>
      </c>
      <c r="S158" s="203">
        <f t="shared" si="129"/>
        <v>1017.5719091505429</v>
      </c>
      <c r="T158" s="203">
        <f t="shared" si="129"/>
        <v>840.189405102058</v>
      </c>
      <c r="U158" s="203">
        <f t="shared" si="129"/>
        <v>710.22939371926623</v>
      </c>
      <c r="V158" s="203">
        <f t="shared" si="129"/>
        <v>510.52185711670887</v>
      </c>
      <c r="W158" s="203">
        <f t="shared" si="129"/>
        <v>510.8327226599489</v>
      </c>
      <c r="X158" s="203">
        <f t="shared" si="129"/>
        <v>362.89058804098335</v>
      </c>
      <c r="Y158" s="207">
        <f t="shared" si="129"/>
        <v>116.4993418697947</v>
      </c>
      <c r="Z158" s="118">
        <f t="shared" si="124"/>
        <v>0.29840951684616451</v>
      </c>
      <c r="AA158" s="118"/>
      <c r="AB158" s="118"/>
    </row>
    <row r="159" spans="8:28">
      <c r="H159" s="1059"/>
      <c r="I159" s="1089"/>
      <c r="J159" s="203">
        <v>14.55</v>
      </c>
      <c r="K159" s="203">
        <f t="shared" ref="K159:Y159" si="130">K137/K151</f>
        <v>3018.3079345958868</v>
      </c>
      <c r="L159" s="203">
        <f t="shared" si="130"/>
        <v>2850.0110551777029</v>
      </c>
      <c r="M159" s="203">
        <f t="shared" si="130"/>
        <v>2907.7939942461248</v>
      </c>
      <c r="N159" s="203">
        <f t="shared" si="130"/>
        <v>2649.2705795235142</v>
      </c>
      <c r="O159" s="203">
        <f t="shared" si="130"/>
        <v>1811.7706366935254</v>
      </c>
      <c r="P159" s="203">
        <f t="shared" si="130"/>
        <v>530.06230364626344</v>
      </c>
      <c r="Q159" s="203">
        <f t="shared" si="130"/>
        <v>1443.6605338138818</v>
      </c>
      <c r="R159" s="203">
        <f t="shared" si="130"/>
        <v>1008.7921137507898</v>
      </c>
      <c r="S159" s="203">
        <f t="shared" si="130"/>
        <v>913.04507972938802</v>
      </c>
      <c r="T159" s="203">
        <f t="shared" si="130"/>
        <v>765.32125441820483</v>
      </c>
      <c r="U159" s="203">
        <f t="shared" si="130"/>
        <v>655.34740364740276</v>
      </c>
      <c r="V159" s="203">
        <f t="shared" si="130"/>
        <v>477.16795373826352</v>
      </c>
      <c r="W159" s="203">
        <f t="shared" si="130"/>
        <v>484.66612261519646</v>
      </c>
      <c r="X159" s="203">
        <f t="shared" si="130"/>
        <v>347.97018356814561</v>
      </c>
      <c r="Y159" s="207">
        <f t="shared" si="130"/>
        <v>121.20657934198553</v>
      </c>
      <c r="Z159" s="118">
        <f t="shared" si="124"/>
        <v>0.32564798693848312</v>
      </c>
      <c r="AA159" s="118"/>
      <c r="AB159" s="118"/>
    </row>
    <row r="160" spans="8:28">
      <c r="H160" s="1100" t="s">
        <v>1274</v>
      </c>
      <c r="I160" s="1068" t="s">
        <v>1217</v>
      </c>
      <c r="J160" s="487">
        <v>0.97</v>
      </c>
      <c r="K160" s="203">
        <f t="shared" ref="K160:Y160" si="131">K109/K151</f>
        <v>19825.39256700367</v>
      </c>
      <c r="L160" s="203">
        <f t="shared" si="131"/>
        <v>19475.846900881563</v>
      </c>
      <c r="M160" s="203">
        <f t="shared" si="131"/>
        <v>20340.942549608193</v>
      </c>
      <c r="N160" s="203">
        <f t="shared" si="131"/>
        <v>18876.278705395205</v>
      </c>
      <c r="O160" s="203">
        <f t="shared" si="131"/>
        <v>13226.512264471081</v>
      </c>
      <c r="P160" s="203">
        <f t="shared" si="131"/>
        <v>1634.8020428513698</v>
      </c>
      <c r="Q160" s="203">
        <f t="shared" si="131"/>
        <v>10562.029354929387</v>
      </c>
      <c r="R160" s="203">
        <f t="shared" si="131"/>
        <v>7156.4223661473088</v>
      </c>
      <c r="S160" s="203">
        <f t="shared" si="131"/>
        <v>6243.3091395336824</v>
      </c>
      <c r="T160" s="203">
        <f t="shared" si="131"/>
        <v>5075.3430251531736</v>
      </c>
      <c r="U160" s="203">
        <f t="shared" si="131"/>
        <v>4230.7150129308193</v>
      </c>
      <c r="V160" s="203">
        <f t="shared" si="131"/>
        <v>2997.6416763660432</v>
      </c>
      <c r="W160" s="203">
        <f t="shared" si="131"/>
        <v>2948.5046979647068</v>
      </c>
      <c r="X160" s="203">
        <f t="shared" si="131"/>
        <v>2074.0849562768285</v>
      </c>
      <c r="Y160" s="203">
        <f t="shared" si="131"/>
        <v>79.160911685144299</v>
      </c>
      <c r="Z160" s="118">
        <f t="shared" si="124"/>
        <v>0.13744449483343915</v>
      </c>
      <c r="AA160" s="118"/>
      <c r="AB160" s="118"/>
    </row>
    <row r="161" spans="8:28">
      <c r="H161" s="1059"/>
      <c r="I161" s="1089"/>
      <c r="J161" s="203">
        <v>4.8499999999999996</v>
      </c>
      <c r="K161" s="203">
        <f t="shared" ref="K161:Y161" si="132">K117/K151</f>
        <v>14155.75157176886</v>
      </c>
      <c r="L161" s="203">
        <f t="shared" si="132"/>
        <v>12899.198891014688</v>
      </c>
      <c r="M161" s="203">
        <f t="shared" si="132"/>
        <v>12636.635382923385</v>
      </c>
      <c r="N161" s="203">
        <f t="shared" si="132"/>
        <v>11103.500082616218</v>
      </c>
      <c r="O161" s="203">
        <f t="shared" si="132"/>
        <v>7359.1466285049182</v>
      </c>
      <c r="P161" s="203">
        <f t="shared" si="132"/>
        <v>1312.2950572507762</v>
      </c>
      <c r="Q161" s="203">
        <f t="shared" si="132"/>
        <v>5772.6671015497614</v>
      </c>
      <c r="R161" s="203">
        <f t="shared" si="132"/>
        <v>4174.0005654756569</v>
      </c>
      <c r="S161" s="203">
        <f t="shared" si="132"/>
        <v>3923.0016140983776</v>
      </c>
      <c r="T161" s="203">
        <f t="shared" si="132"/>
        <v>3401.7548539969011</v>
      </c>
      <c r="U161" s="203">
        <f t="shared" si="132"/>
        <v>2996.9898378425619</v>
      </c>
      <c r="V161" s="203">
        <f t="shared" si="132"/>
        <v>2243.8259393018661</v>
      </c>
      <c r="W161" s="203">
        <f t="shared" si="132"/>
        <v>2353.4565465475393</v>
      </c>
      <c r="X161" s="203">
        <f t="shared" si="132"/>
        <v>1732.4502534071121</v>
      </c>
      <c r="Y161" s="203">
        <f t="shared" si="132"/>
        <v>93.811696217897577</v>
      </c>
      <c r="Z161" s="118">
        <f t="shared" si="124"/>
        <v>0.19986501243881286</v>
      </c>
      <c r="AA161" s="118"/>
      <c r="AB161" s="118"/>
    </row>
    <row r="162" spans="8:28">
      <c r="H162" s="1059"/>
      <c r="I162" s="1089" t="s">
        <v>1249</v>
      </c>
      <c r="J162" s="203">
        <v>7.76</v>
      </c>
      <c r="K162" s="203">
        <f t="shared" ref="K162:Y162" si="133">K125/K151</f>
        <v>10995.532963084213</v>
      </c>
      <c r="L162" s="203">
        <f t="shared" si="133"/>
        <v>9470.2736747557519</v>
      </c>
      <c r="M162" s="203">
        <f t="shared" si="133"/>
        <v>8842.5340446303235</v>
      </c>
      <c r="N162" s="203">
        <f t="shared" si="133"/>
        <v>7457.9168924595288</v>
      </c>
      <c r="O162" s="203">
        <f t="shared" si="133"/>
        <v>4740.9354701770226</v>
      </c>
      <c r="P162" s="203">
        <f t="shared" si="133"/>
        <v>1112.9002348564295</v>
      </c>
      <c r="Q162" s="203">
        <f t="shared" si="133"/>
        <v>3669.428000623589</v>
      </c>
      <c r="R162" s="203">
        <f t="shared" si="133"/>
        <v>2785.7677602185386</v>
      </c>
      <c r="S162" s="203">
        <f t="shared" si="133"/>
        <v>2768.670173619224</v>
      </c>
      <c r="T162" s="203">
        <f t="shared" si="133"/>
        <v>2519.887910677061</v>
      </c>
      <c r="U162" s="203">
        <f t="shared" si="133"/>
        <v>2314.1360846079906</v>
      </c>
      <c r="V162" s="203">
        <f t="shared" si="133"/>
        <v>1805.7027061038684</v>
      </c>
      <c r="W162" s="203">
        <f t="shared" si="133"/>
        <v>1987.3961950472385</v>
      </c>
      <c r="X162" s="203">
        <f t="shared" si="133"/>
        <v>1513.688273308265</v>
      </c>
      <c r="Y162" s="203">
        <f t="shared" si="133"/>
        <v>106.55323497613951</v>
      </c>
      <c r="Z162" s="118">
        <f t="shared" si="124"/>
        <v>0.26464973570291811</v>
      </c>
      <c r="AA162" s="118"/>
      <c r="AB162" s="118"/>
    </row>
    <row r="163" spans="8:28">
      <c r="H163" s="1059"/>
      <c r="I163" s="1089"/>
      <c r="J163" s="203">
        <v>9.6999999999999993</v>
      </c>
      <c r="K163" s="203">
        <f t="shared" ref="K163:Y163" si="134">K133/K151</f>
        <v>9291.2009519025505</v>
      </c>
      <c r="L163" s="203">
        <f t="shared" si="134"/>
        <v>7707.1839251938745</v>
      </c>
      <c r="M163" s="203">
        <f t="shared" si="134"/>
        <v>6969.5851957036748</v>
      </c>
      <c r="N163" s="203">
        <f t="shared" si="134"/>
        <v>5719.9113645385678</v>
      </c>
      <c r="O163" s="203">
        <f t="shared" si="134"/>
        <v>3536.3488696880477</v>
      </c>
      <c r="P163" s="203">
        <f t="shared" si="134"/>
        <v>997.10155770859342</v>
      </c>
      <c r="Q163" s="203">
        <f t="shared" si="134"/>
        <v>2712.76980129704</v>
      </c>
      <c r="R163" s="203">
        <f t="shared" si="134"/>
        <v>2127.517678798903</v>
      </c>
      <c r="S163" s="203">
        <f t="shared" si="134"/>
        <v>2194.6892971044631</v>
      </c>
      <c r="T163" s="203">
        <f t="shared" si="134"/>
        <v>2063.003807582008</v>
      </c>
      <c r="U163" s="203">
        <f t="shared" si="134"/>
        <v>1947.7115684656726</v>
      </c>
      <c r="V163" s="203">
        <f t="shared" si="134"/>
        <v>1562.2515778454317</v>
      </c>
      <c r="W163" s="203">
        <f t="shared" si="134"/>
        <v>1775.5652386677984</v>
      </c>
      <c r="X163" s="203">
        <f t="shared" si="134"/>
        <v>1383.4184460201373</v>
      </c>
      <c r="Y163" s="203">
        <f t="shared" si="134"/>
        <v>115.99512577688114</v>
      </c>
      <c r="Z163" s="118">
        <f t="shared" si="124"/>
        <v>0.31911749806838408</v>
      </c>
      <c r="AA163" s="118"/>
      <c r="AB163" s="118"/>
    </row>
    <row r="164" spans="8:28">
      <c r="H164" s="1059"/>
      <c r="I164" s="1089"/>
      <c r="J164" s="203">
        <v>14.55</v>
      </c>
      <c r="K164" s="203">
        <f t="shared" ref="K164:Y164" si="135">K141/K151</f>
        <v>6098.3279263530985</v>
      </c>
      <c r="L164" s="203">
        <f t="shared" si="135"/>
        <v>4604.9901671137204</v>
      </c>
      <c r="M164" s="203">
        <f t="shared" si="135"/>
        <v>3843.9914050075504</v>
      </c>
      <c r="N164" s="203">
        <f t="shared" si="135"/>
        <v>2946.5831291702507</v>
      </c>
      <c r="O164" s="203">
        <f t="shared" si="135"/>
        <v>1699.3496609653218</v>
      </c>
      <c r="P164" s="203">
        <f t="shared" si="135"/>
        <v>757.61278752946794</v>
      </c>
      <c r="Q164" s="203">
        <f t="shared" si="135"/>
        <v>1274.821475995647</v>
      </c>
      <c r="R164" s="203">
        <f t="shared" si="135"/>
        <v>1084.4108434101436</v>
      </c>
      <c r="S164" s="203">
        <f t="shared" si="135"/>
        <v>1227.7999309291365</v>
      </c>
      <c r="T164" s="203">
        <f t="shared" si="135"/>
        <v>1251.1144667280414</v>
      </c>
      <c r="U164" s="203">
        <f t="shared" si="135"/>
        <v>1265.7968692566174</v>
      </c>
      <c r="V164" s="203">
        <f t="shared" si="135"/>
        <v>1087.7091443375994</v>
      </c>
      <c r="W164" s="203">
        <f t="shared" si="135"/>
        <v>1339.575154421382</v>
      </c>
      <c r="X164" s="203">
        <f t="shared" si="135"/>
        <v>1104.7050805787455</v>
      </c>
      <c r="Y164" s="203">
        <f t="shared" si="135"/>
        <v>143.42421836977212</v>
      </c>
      <c r="Z164" s="131">
        <f t="shared" si="124"/>
        <v>0.50946146179308471</v>
      </c>
      <c r="AA164" s="118"/>
      <c r="AB164" s="118"/>
    </row>
    <row r="165" spans="8:28">
      <c r="H165" s="1100" t="s">
        <v>1275</v>
      </c>
      <c r="I165" s="1068" t="s">
        <v>1217</v>
      </c>
      <c r="J165" s="487">
        <v>0.97</v>
      </c>
      <c r="K165" s="487">
        <f t="shared" ref="K165:Y165" si="136">K110/K151</f>
        <v>33044.092414696905</v>
      </c>
      <c r="L165" s="487">
        <f t="shared" si="136"/>
        <v>32366.73682342398</v>
      </c>
      <c r="M165" s="487">
        <f t="shared" si="136"/>
        <v>33613.496582842054</v>
      </c>
      <c r="N165" s="487">
        <f t="shared" si="136"/>
        <v>31027.832879959831</v>
      </c>
      <c r="O165" s="487">
        <f t="shared" si="136"/>
        <v>21660.740497331164</v>
      </c>
      <c r="P165" s="487">
        <f t="shared" si="136"/>
        <v>2211.2600649633769</v>
      </c>
      <c r="Q165" s="487">
        <f t="shared" si="136"/>
        <v>17246.776806554109</v>
      </c>
      <c r="R165" s="487">
        <f t="shared" si="136"/>
        <v>11727.575832702842</v>
      </c>
      <c r="S165" s="487">
        <f t="shared" si="136"/>
        <v>10268.612516161191</v>
      </c>
      <c r="T165" s="487">
        <f t="shared" si="136"/>
        <v>8377.2591470996049</v>
      </c>
      <c r="U165" s="487">
        <f t="shared" si="136"/>
        <v>7003.0195202582217</v>
      </c>
      <c r="V165" s="487">
        <f t="shared" si="136"/>
        <v>4975.3039339539519</v>
      </c>
      <c r="W165" s="487">
        <f t="shared" si="136"/>
        <v>4908.5609167966468</v>
      </c>
      <c r="X165" s="487">
        <f t="shared" si="136"/>
        <v>3462.6767526144627</v>
      </c>
      <c r="Y165" s="487">
        <f t="shared" si="136"/>
        <v>71.854156674471582</v>
      </c>
      <c r="Z165" s="118">
        <f t="shared" si="124"/>
        <v>0.11366749760425152</v>
      </c>
      <c r="AA165" s="118"/>
      <c r="AB165" s="118"/>
    </row>
    <row r="166" spans="8:28">
      <c r="H166" s="1059"/>
      <c r="I166" s="1089"/>
      <c r="J166" s="203">
        <v>4.8499999999999996</v>
      </c>
      <c r="K166" s="203">
        <f t="shared" ref="K166:Y166" si="137">K118/K151</f>
        <v>21688.762458287081</v>
      </c>
      <c r="L166" s="203">
        <f t="shared" si="137"/>
        <v>19339.016119673499</v>
      </c>
      <c r="M166" s="203">
        <f t="shared" si="137"/>
        <v>18539.244309763406</v>
      </c>
      <c r="N166" s="203">
        <f t="shared" si="137"/>
        <v>15983.946967146714</v>
      </c>
      <c r="O166" s="203">
        <f t="shared" si="137"/>
        <v>10408.89116320723</v>
      </c>
      <c r="P166" s="203">
        <f t="shared" si="137"/>
        <v>1680.1538222957054</v>
      </c>
      <c r="Q166" s="203">
        <f t="shared" si="137"/>
        <v>8104.9063463422981</v>
      </c>
      <c r="R166" s="203">
        <f t="shared" si="137"/>
        <v>5977.6731156106089</v>
      </c>
      <c r="S166" s="203">
        <f t="shared" si="137"/>
        <v>5744.7233101259744</v>
      </c>
      <c r="T166" s="203">
        <f t="shared" si="137"/>
        <v>5080.4405068697351</v>
      </c>
      <c r="U166" s="203">
        <f t="shared" si="137"/>
        <v>4551.2090171082273</v>
      </c>
      <c r="V166" s="203">
        <f t="shared" si="137"/>
        <v>3464.04211782729</v>
      </c>
      <c r="W166" s="203">
        <f t="shared" si="137"/>
        <v>3703.2752189884318</v>
      </c>
      <c r="X166" s="203">
        <f t="shared" si="137"/>
        <v>2765.0680344361081</v>
      </c>
      <c r="Y166" s="203">
        <f t="shared" si="137"/>
        <v>88.845130215361252</v>
      </c>
      <c r="Z166" s="118">
        <f t="shared" si="124"/>
        <v>0.18150288415211108</v>
      </c>
      <c r="AA166" s="118"/>
      <c r="AB166" s="118"/>
    </row>
    <row r="167" spans="8:28">
      <c r="H167" s="1059"/>
      <c r="I167" s="1089" t="s">
        <v>1249</v>
      </c>
      <c r="J167" s="203">
        <v>7.76</v>
      </c>
      <c r="K167" s="203">
        <f t="shared" ref="K167:Y167" si="138">K126/K151</f>
        <v>15815.775089026019</v>
      </c>
      <c r="L167" s="203">
        <f t="shared" si="138"/>
        <v>13142.741607269802</v>
      </c>
      <c r="M167" s="203">
        <f t="shared" si="138"/>
        <v>11865.219577718361</v>
      </c>
      <c r="N167" s="203">
        <f t="shared" si="138"/>
        <v>9719.2660335455494</v>
      </c>
      <c r="O167" s="203">
        <f t="shared" si="138"/>
        <v>6007.6253834202325</v>
      </c>
      <c r="P167" s="203">
        <f t="shared" si="138"/>
        <v>1367.3539844280676</v>
      </c>
      <c r="Q167" s="203">
        <f t="shared" si="138"/>
        <v>4600.2140934234712</v>
      </c>
      <c r="R167" s="203">
        <f t="shared" si="138"/>
        <v>3605.9948042536362</v>
      </c>
      <c r="S167" s="203">
        <f t="shared" si="138"/>
        <v>3716.0977429837521</v>
      </c>
      <c r="T167" s="203">
        <f t="shared" si="138"/>
        <v>3491.4106698299315</v>
      </c>
      <c r="U167" s="203">
        <f t="shared" si="138"/>
        <v>3294.2599354403142</v>
      </c>
      <c r="V167" s="203">
        <f t="shared" si="138"/>
        <v>2640.3154947873718</v>
      </c>
      <c r="W167" s="203">
        <f t="shared" si="138"/>
        <v>2997.8496080310679</v>
      </c>
      <c r="X167" s="203">
        <f t="shared" si="138"/>
        <v>2335.7492836985657</v>
      </c>
      <c r="Y167" s="203">
        <f t="shared" si="138"/>
        <v>104.17653946167346</v>
      </c>
      <c r="Z167" s="118">
        <f t="shared" si="124"/>
        <v>0.25780065533852053</v>
      </c>
      <c r="AA167" s="118"/>
      <c r="AB167" s="118"/>
    </row>
    <row r="168" spans="8:28">
      <c r="H168" s="1059"/>
      <c r="I168" s="1089"/>
      <c r="J168" s="203">
        <v>9.6999999999999993</v>
      </c>
      <c r="K168" s="203">
        <f t="shared" ref="K168:Y168" si="139">K134/K151</f>
        <v>12813.298760809734</v>
      </c>
      <c r="L168" s="203">
        <f t="shared" si="139"/>
        <v>10159.064062408073</v>
      </c>
      <c r="M168" s="203">
        <f t="shared" si="139"/>
        <v>8811.8064166681143</v>
      </c>
      <c r="N168" s="203">
        <f t="shared" si="139"/>
        <v>6975.8922343443446</v>
      </c>
      <c r="O168" s="203">
        <f t="shared" si="139"/>
        <v>4164.553327750461</v>
      </c>
      <c r="P168" s="203">
        <f t="shared" si="139"/>
        <v>1191.8883403115972</v>
      </c>
      <c r="Q168" s="203">
        <f t="shared" si="139"/>
        <v>3153.5380322706901</v>
      </c>
      <c r="R168" s="203">
        <f t="shared" si="139"/>
        <v>2574.4653610276532</v>
      </c>
      <c r="S168" s="203">
        <f t="shared" si="139"/>
        <v>2779.4944008158755</v>
      </c>
      <c r="T168" s="203">
        <f t="shared" si="139"/>
        <v>2718.9463901547929</v>
      </c>
      <c r="U168" s="203">
        <f t="shared" si="139"/>
        <v>2655.6973889706869</v>
      </c>
      <c r="V168" s="203">
        <f t="shared" si="139"/>
        <v>2203.1171850419387</v>
      </c>
      <c r="W168" s="203">
        <f t="shared" si="139"/>
        <v>2603.9086478493264</v>
      </c>
      <c r="X168" s="203">
        <f t="shared" si="139"/>
        <v>2087.2437030033529</v>
      </c>
      <c r="Y168" s="203">
        <f t="shared" si="139"/>
        <v>115.84059851782007</v>
      </c>
      <c r="Z168" s="118">
        <f t="shared" si="124"/>
        <v>0.32573748582120798</v>
      </c>
      <c r="AA168" s="118"/>
      <c r="AB168" s="118"/>
    </row>
    <row r="169" spans="8:28">
      <c r="H169" s="1101"/>
      <c r="I169" s="1069"/>
      <c r="J169" s="489">
        <v>14.55</v>
      </c>
      <c r="K169" s="489">
        <f t="shared" ref="K169:Y169" si="140">K142/K151</f>
        <v>7569.8475396892054</v>
      </c>
      <c r="L169" s="489">
        <f t="shared" si="140"/>
        <v>5336.7028594138028</v>
      </c>
      <c r="M169" s="489">
        <f t="shared" si="140"/>
        <v>4188.3008297129572</v>
      </c>
      <c r="N169" s="489">
        <f t="shared" si="140"/>
        <v>3044.496616837343</v>
      </c>
      <c r="O169" s="489">
        <f t="shared" si="140"/>
        <v>1666.2201715570127</v>
      </c>
      <c r="P169" s="489">
        <f t="shared" si="140"/>
        <v>845.51652171327771</v>
      </c>
      <c r="Q169" s="489">
        <f t="shared" si="140"/>
        <v>1227.0101215254306</v>
      </c>
      <c r="R169" s="489">
        <f t="shared" si="140"/>
        <v>1108.7712169845242</v>
      </c>
      <c r="S169" s="489">
        <f t="shared" si="140"/>
        <v>1344.814833910144</v>
      </c>
      <c r="T169" s="489">
        <f t="shared" si="140"/>
        <v>1455.1237166421806</v>
      </c>
      <c r="U169" s="489">
        <f t="shared" si="140"/>
        <v>1549.6384796378629</v>
      </c>
      <c r="V169" s="489">
        <f t="shared" si="140"/>
        <v>1401.1738789340886</v>
      </c>
      <c r="W169" s="489">
        <f t="shared" si="140"/>
        <v>1830.9036853589791</v>
      </c>
      <c r="X169" s="489">
        <f t="shared" si="140"/>
        <v>1575.5801381630768</v>
      </c>
      <c r="Y169" s="489">
        <f t="shared" si="140"/>
        <v>151.03860203073486</v>
      </c>
      <c r="Z169" s="131">
        <f t="shared" si="124"/>
        <v>0.58447924020072772</v>
      </c>
      <c r="AA169" s="118"/>
      <c r="AB169" s="118"/>
    </row>
    <row r="170" spans="8:28" ht="15" customHeight="1">
      <c r="H170" s="500"/>
      <c r="J170" s="207"/>
      <c r="AA170" s="118"/>
      <c r="AB170" s="118"/>
    </row>
    <row r="171" spans="8:28">
      <c r="H171" s="500"/>
      <c r="J171" s="207"/>
      <c r="AA171" s="118"/>
      <c r="AB171" s="118"/>
    </row>
    <row r="172" spans="8:28" ht="15.75">
      <c r="H172" s="68"/>
      <c r="I172" s="68"/>
      <c r="J172" s="483"/>
      <c r="K172" s="1090" t="s">
        <v>1276</v>
      </c>
      <c r="L172" s="1091"/>
      <c r="M172" s="1091"/>
      <c r="N172" s="1091"/>
      <c r="O172" s="1091"/>
      <c r="P172" s="1091"/>
      <c r="Q172" s="1091"/>
      <c r="R172" s="1091"/>
      <c r="S172" s="1091"/>
      <c r="T172" s="1091"/>
      <c r="U172" s="1091"/>
      <c r="V172" s="1091"/>
      <c r="W172" s="1091"/>
      <c r="X172" s="1091"/>
      <c r="Y172" s="1092"/>
    </row>
    <row r="173" spans="8:28">
      <c r="H173" s="1036" t="s">
        <v>1277</v>
      </c>
      <c r="I173" s="1036"/>
      <c r="J173" s="73" t="s">
        <v>1278</v>
      </c>
      <c r="K173" s="501">
        <v>113.9240506329114</v>
      </c>
      <c r="L173" s="501">
        <v>91.843393148450247</v>
      </c>
      <c r="M173" s="501">
        <v>84.590517241379317</v>
      </c>
      <c r="N173" s="501">
        <v>71.553610503282286</v>
      </c>
      <c r="O173" s="501">
        <v>47.770270270270274</v>
      </c>
      <c r="P173" s="501">
        <v>37.122557726465359</v>
      </c>
      <c r="Q173" s="501">
        <v>37.437185929648237</v>
      </c>
      <c r="R173" s="501">
        <v>36.288088642659282</v>
      </c>
      <c r="S173" s="501">
        <v>24.59349593495935</v>
      </c>
      <c r="T173" s="501">
        <v>20.512820512820515</v>
      </c>
      <c r="U173" s="501">
        <v>16.5625</v>
      </c>
      <c r="V173" s="501">
        <v>13.117408906882591</v>
      </c>
      <c r="W173" s="501">
        <v>14.720496894409939</v>
      </c>
      <c r="X173" s="501">
        <v>10.772357723577237</v>
      </c>
      <c r="Y173" s="501">
        <v>53.793103448275865</v>
      </c>
    </row>
    <row r="174" spans="8:28">
      <c r="H174" s="1103"/>
      <c r="I174" s="1103"/>
      <c r="J174" s="68" t="s">
        <v>1279</v>
      </c>
      <c r="K174" s="502">
        <v>243.45991561181438</v>
      </c>
      <c r="L174" s="502">
        <v>200.652528548124</v>
      </c>
      <c r="M174" s="502">
        <v>172.41379310344828</v>
      </c>
      <c r="N174" s="502">
        <v>140.48140043763675</v>
      </c>
      <c r="O174" s="502">
        <v>107.43243243243244</v>
      </c>
      <c r="P174" s="502">
        <v>86.500888099467133</v>
      </c>
      <c r="Q174" s="502">
        <v>75.879396984924611</v>
      </c>
      <c r="R174" s="502">
        <v>73.40720221606648</v>
      </c>
      <c r="S174" s="502">
        <v>56.91056910569106</v>
      </c>
      <c r="T174" s="502">
        <v>54.395604395604394</v>
      </c>
      <c r="U174" s="502">
        <v>53.125</v>
      </c>
      <c r="V174" s="502">
        <v>45.344129554655872</v>
      </c>
      <c r="W174" s="502">
        <v>48.944099378881987</v>
      </c>
      <c r="X174" s="502">
        <v>48.780487804878049</v>
      </c>
      <c r="Y174" s="502">
        <v>116.96551724137932</v>
      </c>
    </row>
    <row r="175" spans="8:28">
      <c r="H175" s="1102" t="s">
        <v>1271</v>
      </c>
      <c r="I175" s="1102"/>
      <c r="J175" s="1102"/>
      <c r="K175" s="68">
        <v>0.23699999999999999</v>
      </c>
      <c r="L175" s="68">
        <v>0.61299999999999999</v>
      </c>
      <c r="M175" s="68">
        <v>9.2799999999999994E-2</v>
      </c>
      <c r="N175" s="68">
        <v>0.45700000000000002</v>
      </c>
      <c r="O175" s="68">
        <v>0.14799999999999999</v>
      </c>
      <c r="P175" s="68">
        <v>5.6300000000000003E-2</v>
      </c>
      <c r="Q175" s="68">
        <v>0.19900000000000001</v>
      </c>
      <c r="R175" s="68">
        <v>3.61E-2</v>
      </c>
      <c r="S175" s="68">
        <v>0.246</v>
      </c>
      <c r="T175" s="68">
        <v>5.4600000000000003E-2</v>
      </c>
      <c r="U175" s="68">
        <v>0.16</v>
      </c>
      <c r="V175" s="68">
        <v>2.47E-2</v>
      </c>
      <c r="W175" s="68">
        <v>0.161</v>
      </c>
      <c r="X175" s="68">
        <v>2.46E-2</v>
      </c>
      <c r="Y175" s="68">
        <v>7.25</v>
      </c>
      <c r="AA175" s="73" t="s">
        <v>1280</v>
      </c>
    </row>
    <row r="176" spans="8:28">
      <c r="H176" s="68"/>
      <c r="I176" s="68"/>
      <c r="J176" s="493" t="s">
        <v>225</v>
      </c>
      <c r="K176" s="493" t="s">
        <v>232</v>
      </c>
      <c r="L176" s="493" t="s">
        <v>238</v>
      </c>
      <c r="M176" s="493" t="s">
        <v>240</v>
      </c>
      <c r="N176" s="493" t="s">
        <v>244</v>
      </c>
      <c r="O176" s="493" t="s">
        <v>1229</v>
      </c>
      <c r="P176" s="493" t="s">
        <v>1230</v>
      </c>
      <c r="Q176" s="493" t="s">
        <v>1231</v>
      </c>
      <c r="R176" s="493" t="s">
        <v>1232</v>
      </c>
      <c r="S176" s="493" t="s">
        <v>1233</v>
      </c>
      <c r="T176" s="493" t="s">
        <v>1234</v>
      </c>
      <c r="U176" s="493" t="s">
        <v>1235</v>
      </c>
      <c r="V176" s="493" t="s">
        <v>1236</v>
      </c>
      <c r="W176" s="493" t="s">
        <v>1237</v>
      </c>
      <c r="X176" s="493" t="s">
        <v>1238</v>
      </c>
      <c r="Y176" s="493" t="s">
        <v>1239</v>
      </c>
    </row>
    <row r="177" spans="8:25">
      <c r="H177" s="1072" t="s">
        <v>1210</v>
      </c>
      <c r="I177" s="1072"/>
      <c r="J177" s="118">
        <v>1</v>
      </c>
      <c r="K177" s="207">
        <f t="shared" ref="K177:Y192" si="141">K44/K$175</f>
        <v>157.38396624472574</v>
      </c>
      <c r="L177" s="207">
        <f t="shared" si="141"/>
        <v>129.20065252854812</v>
      </c>
      <c r="M177" s="207">
        <f t="shared" si="141"/>
        <v>120.68965517241379</v>
      </c>
      <c r="N177" s="207">
        <f t="shared" si="141"/>
        <v>103.50109409190371</v>
      </c>
      <c r="O177" s="207">
        <f t="shared" si="141"/>
        <v>66.959459459459467</v>
      </c>
      <c r="P177" s="207">
        <f t="shared" si="141"/>
        <v>53.463587921847243</v>
      </c>
      <c r="Q177" s="207">
        <f t="shared" si="141"/>
        <v>52.763819095477388</v>
      </c>
      <c r="R177" s="207">
        <f t="shared" si="141"/>
        <v>39.335180055401658</v>
      </c>
      <c r="S177" s="207">
        <f t="shared" si="141"/>
        <v>39.024390243902438</v>
      </c>
      <c r="T177" s="207">
        <f t="shared" si="141"/>
        <v>36.08058608058608</v>
      </c>
      <c r="U177" s="207">
        <f t="shared" si="141"/>
        <v>34.25</v>
      </c>
      <c r="V177" s="207">
        <f t="shared" si="141"/>
        <v>28.299595141700404</v>
      </c>
      <c r="W177" s="207">
        <f t="shared" si="141"/>
        <v>34.720496894409933</v>
      </c>
      <c r="X177" s="207">
        <f t="shared" si="141"/>
        <v>29.634146341463413</v>
      </c>
      <c r="Y177" s="207">
        <f t="shared" si="141"/>
        <v>70.482758620689651</v>
      </c>
    </row>
    <row r="178" spans="8:25">
      <c r="H178" s="1072"/>
      <c r="I178" s="1072"/>
      <c r="J178" s="73">
        <v>0.95</v>
      </c>
      <c r="K178" s="207">
        <f t="shared" si="141"/>
        <v>164.69285256476317</v>
      </c>
      <c r="L178" s="207">
        <f t="shared" si="141"/>
        <v>135.22060693093317</v>
      </c>
      <c r="M178" s="207">
        <f t="shared" si="141"/>
        <v>126.29473139628877</v>
      </c>
      <c r="N178" s="207">
        <f t="shared" si="141"/>
        <v>108.29005490544553</v>
      </c>
      <c r="O178" s="207">
        <f t="shared" si="141"/>
        <v>70.056106422717647</v>
      </c>
      <c r="P178" s="207">
        <f t="shared" si="141"/>
        <v>54.926186306164226</v>
      </c>
      <c r="Q178" s="207">
        <f t="shared" si="141"/>
        <v>55.195431436389811</v>
      </c>
      <c r="R178" s="207">
        <f t="shared" si="141"/>
        <v>41.146359943164541</v>
      </c>
      <c r="S178" s="207">
        <f t="shared" si="141"/>
        <v>40.817918391856423</v>
      </c>
      <c r="T178" s="207">
        <f t="shared" si="141"/>
        <v>37.737365323023724</v>
      </c>
      <c r="U178" s="207">
        <f t="shared" si="141"/>
        <v>35.820939219691361</v>
      </c>
      <c r="V178" s="207">
        <f t="shared" si="141"/>
        <v>29.595779294621135</v>
      </c>
      <c r="W178" s="207">
        <f t="shared" si="141"/>
        <v>36.307806830611291</v>
      </c>
      <c r="X178" s="207">
        <f t="shared" si="141"/>
        <v>30.988985360002687</v>
      </c>
      <c r="Y178" s="207">
        <f t="shared" si="141"/>
        <v>69.848727122899874</v>
      </c>
    </row>
    <row r="179" spans="8:25">
      <c r="H179" s="1072"/>
      <c r="I179" s="1072"/>
      <c r="J179" s="118">
        <v>0.9</v>
      </c>
      <c r="K179" s="207">
        <f t="shared" si="141"/>
        <v>180.78792734554236</v>
      </c>
      <c r="L179" s="207">
        <f t="shared" si="141"/>
        <v>148.48029668461206</v>
      </c>
      <c r="M179" s="207">
        <f t="shared" si="141"/>
        <v>138.6378451811091</v>
      </c>
      <c r="N179" s="207">
        <f t="shared" si="141"/>
        <v>118.83330133816837</v>
      </c>
      <c r="O179" s="207">
        <f t="shared" si="141"/>
        <v>76.873369148274094</v>
      </c>
      <c r="P179" s="207">
        <f t="shared" si="141"/>
        <v>58.057191421422765</v>
      </c>
      <c r="Q179" s="207">
        <f t="shared" si="141"/>
        <v>60.547347877357609</v>
      </c>
      <c r="R179" s="207">
        <f t="shared" si="141"/>
        <v>45.132485505397419</v>
      </c>
      <c r="S179" s="207">
        <f t="shared" si="141"/>
        <v>44.764697927251937</v>
      </c>
      <c r="T179" s="207">
        <f t="shared" si="141"/>
        <v>41.38300346740369</v>
      </c>
      <c r="U179" s="207">
        <f t="shared" si="141"/>
        <v>39.277427221478142</v>
      </c>
      <c r="V179" s="207">
        <f t="shared" si="141"/>
        <v>32.447461183682591</v>
      </c>
      <c r="W179" s="207">
        <f t="shared" si="141"/>
        <v>39.799543711905869</v>
      </c>
      <c r="X179" s="207">
        <f t="shared" si="141"/>
        <v>33.969345737359596</v>
      </c>
      <c r="Y179" s="207">
        <f t="shared" si="141"/>
        <v>68.564209185126387</v>
      </c>
    </row>
    <row r="180" spans="8:25">
      <c r="H180" s="1072"/>
      <c r="I180" s="1072"/>
      <c r="J180" s="73">
        <v>0.85</v>
      </c>
      <c r="K180" s="207">
        <f t="shared" si="141"/>
        <v>208.75293431395963</v>
      </c>
      <c r="L180" s="207">
        <f t="shared" si="141"/>
        <v>171.5277839496689</v>
      </c>
      <c r="M180" s="207">
        <f t="shared" si="141"/>
        <v>160.08398292920606</v>
      </c>
      <c r="N180" s="207">
        <f t="shared" si="141"/>
        <v>137.14422699011109</v>
      </c>
      <c r="O180" s="207">
        <f t="shared" si="141"/>
        <v>88.712525552247016</v>
      </c>
      <c r="P180" s="207">
        <f t="shared" si="141"/>
        <v>63.240343284070761</v>
      </c>
      <c r="Q180" s="207">
        <f t="shared" si="141"/>
        <v>69.837936757730262</v>
      </c>
      <c r="R180" s="207">
        <f t="shared" si="141"/>
        <v>52.05144999294059</v>
      </c>
      <c r="S180" s="207">
        <f t="shared" si="141"/>
        <v>51.613890638996722</v>
      </c>
      <c r="T180" s="207">
        <f t="shared" si="141"/>
        <v>47.70895726463484</v>
      </c>
      <c r="U180" s="207">
        <f t="shared" si="141"/>
        <v>45.274380117749757</v>
      </c>
      <c r="V180" s="207">
        <f t="shared" si="141"/>
        <v>37.39428000217886</v>
      </c>
      <c r="W180" s="207">
        <f t="shared" si="141"/>
        <v>45.855364830940083</v>
      </c>
      <c r="X180" s="207">
        <f t="shared" si="141"/>
        <v>39.138298346066136</v>
      </c>
      <c r="Y180" s="207">
        <f t="shared" si="141"/>
        <v>66.629002983797932</v>
      </c>
    </row>
    <row r="181" spans="8:25">
      <c r="H181" s="1072"/>
      <c r="I181" s="1072"/>
      <c r="J181" s="118">
        <v>0.8</v>
      </c>
      <c r="K181" s="207">
        <f t="shared" si="141"/>
        <v>254.32933566711691</v>
      </c>
      <c r="L181" s="207">
        <f t="shared" si="141"/>
        <v>209.11075301648341</v>
      </c>
      <c r="M181" s="207">
        <f t="shared" si="141"/>
        <v>195.03643782414568</v>
      </c>
      <c r="N181" s="207">
        <f t="shared" si="141"/>
        <v>166.96833714275994</v>
      </c>
      <c r="O181" s="207">
        <f t="shared" si="141"/>
        <v>107.99406181764941</v>
      </c>
      <c r="P181" s="207">
        <f t="shared" si="141"/>
        <v>71.119078146152432</v>
      </c>
      <c r="Q181" s="207">
        <f t="shared" si="141"/>
        <v>84.959944016568357</v>
      </c>
      <c r="R181" s="207">
        <f t="shared" si="141"/>
        <v>63.311601235179964</v>
      </c>
      <c r="S181" s="207">
        <f t="shared" si="141"/>
        <v>62.757032875766861</v>
      </c>
      <c r="T181" s="207">
        <f t="shared" si="141"/>
        <v>57.999323617236762</v>
      </c>
      <c r="U181" s="207">
        <f t="shared" si="141"/>
        <v>55.027724071007476</v>
      </c>
      <c r="V181" s="207">
        <f t="shared" si="141"/>
        <v>45.437818262519322</v>
      </c>
      <c r="W181" s="207">
        <f t="shared" si="141"/>
        <v>55.699093499700325</v>
      </c>
      <c r="X181" s="207">
        <f t="shared" si="141"/>
        <v>47.540485963873053</v>
      </c>
      <c r="Y181" s="207">
        <f t="shared" si="141"/>
        <v>64.060574695130185</v>
      </c>
    </row>
    <row r="182" spans="8:25">
      <c r="H182" s="1072"/>
      <c r="I182" s="1072"/>
      <c r="J182" s="73">
        <v>0.75</v>
      </c>
      <c r="K182" s="207">
        <f t="shared" si="141"/>
        <v>328.06908950333121</v>
      </c>
      <c r="L182" s="207">
        <f t="shared" si="141"/>
        <v>269.96263219990038</v>
      </c>
      <c r="M182" s="207">
        <f t="shared" si="141"/>
        <v>251.58791671328856</v>
      </c>
      <c r="N182" s="207">
        <f t="shared" si="141"/>
        <v>215.18244088265368</v>
      </c>
      <c r="O182" s="207">
        <f t="shared" si="141"/>
        <v>139.1614279427092</v>
      </c>
      <c r="P182" s="207">
        <f t="shared" si="141"/>
        <v>82.742018501140194</v>
      </c>
      <c r="Q182" s="207">
        <f t="shared" si="141"/>
        <v>109.38470898724182</v>
      </c>
      <c r="R182" s="207">
        <f t="shared" si="141"/>
        <v>81.495272843857109</v>
      </c>
      <c r="S182" s="207">
        <f t="shared" si="141"/>
        <v>80.74434772893008</v>
      </c>
      <c r="T182" s="207">
        <f t="shared" si="141"/>
        <v>74.606866677205588</v>
      </c>
      <c r="U182" s="207">
        <f t="shared" si="141"/>
        <v>70.764636401394668</v>
      </c>
      <c r="V182" s="207">
        <f t="shared" si="141"/>
        <v>58.411948034612507</v>
      </c>
      <c r="W182" s="207">
        <f t="shared" si="141"/>
        <v>71.570391581506442</v>
      </c>
      <c r="X182" s="207">
        <f t="shared" si="141"/>
        <v>61.087683623820205</v>
      </c>
      <c r="Y182" s="207">
        <f t="shared" si="141"/>
        <v>60.894850724085707</v>
      </c>
    </row>
    <row r="183" spans="8:25">
      <c r="H183" s="1072"/>
      <c r="I183" s="1072"/>
      <c r="J183" s="118">
        <v>0.7</v>
      </c>
      <c r="K183" s="207">
        <f t="shared" si="141"/>
        <v>449.83284293250421</v>
      </c>
      <c r="L183" s="207">
        <f t="shared" si="141"/>
        <v>370.53897273723328</v>
      </c>
      <c r="M183" s="207">
        <f t="shared" si="141"/>
        <v>344.97055821147637</v>
      </c>
      <c r="N183" s="207">
        <f t="shared" si="141"/>
        <v>294.71451257792825</v>
      </c>
      <c r="O183" s="207">
        <f t="shared" si="141"/>
        <v>190.56668613211539</v>
      </c>
      <c r="P183" s="207">
        <f t="shared" si="141"/>
        <v>99.823337913197875</v>
      </c>
      <c r="Q183" s="207">
        <f t="shared" si="141"/>
        <v>149.62969849258249</v>
      </c>
      <c r="R183" s="207">
        <f t="shared" si="141"/>
        <v>111.4494566346342</v>
      </c>
      <c r="S183" s="207">
        <f t="shared" si="141"/>
        <v>110.35968618691696</v>
      </c>
      <c r="T183" s="207">
        <f t="shared" si="141"/>
        <v>101.94378684293915</v>
      </c>
      <c r="U183" s="207">
        <f t="shared" si="141"/>
        <v>96.660278953438166</v>
      </c>
      <c r="V183" s="207">
        <f t="shared" si="141"/>
        <v>79.752967337209824</v>
      </c>
      <c r="W183" s="207">
        <f t="shared" si="141"/>
        <v>97.663410534642978</v>
      </c>
      <c r="X183" s="207">
        <f t="shared" si="141"/>
        <v>83.360069855027419</v>
      </c>
      <c r="Y183" s="207">
        <f t="shared" si="141"/>
        <v>57.186265481665323</v>
      </c>
    </row>
    <row r="184" spans="8:25">
      <c r="H184" s="1073"/>
      <c r="I184" s="1073"/>
      <c r="J184" s="115">
        <v>0.65</v>
      </c>
      <c r="K184" s="497">
        <f t="shared" si="141"/>
        <v>658.59731661631565</v>
      </c>
      <c r="L184" s="497">
        <f t="shared" si="141"/>
        <v>543.17455152203115</v>
      </c>
      <c r="M184" s="497">
        <f t="shared" si="141"/>
        <v>505.07812963418604</v>
      </c>
      <c r="N184" s="497">
        <f t="shared" si="141"/>
        <v>430.90061540361728</v>
      </c>
      <c r="O184" s="497">
        <f t="shared" si="141"/>
        <v>278.57500789731284</v>
      </c>
      <c r="P184" s="497">
        <f t="shared" si="141"/>
        <v>125.21977842029763</v>
      </c>
      <c r="Q184" s="497">
        <f t="shared" si="141"/>
        <v>218.44848443227505</v>
      </c>
      <c r="R184" s="497">
        <f t="shared" si="141"/>
        <v>162.65578507972145</v>
      </c>
      <c r="S184" s="497">
        <f t="shared" si="141"/>
        <v>160.9546175323575</v>
      </c>
      <c r="T184" s="497">
        <f t="shared" si="141"/>
        <v>148.63230145960205</v>
      </c>
      <c r="U184" s="497">
        <f t="shared" si="141"/>
        <v>140.87018379550778</v>
      </c>
      <c r="V184" s="497">
        <f t="shared" si="141"/>
        <v>116.16960483206714</v>
      </c>
      <c r="W184" s="497">
        <f t="shared" si="141"/>
        <v>142.16072479286595</v>
      </c>
      <c r="X184" s="497">
        <f t="shared" si="141"/>
        <v>121.34250656173101</v>
      </c>
      <c r="Y184" s="497">
        <f t="shared" si="141"/>
        <v>53.006969685205327</v>
      </c>
    </row>
    <row r="185" spans="8:25">
      <c r="H185" s="1094" t="s">
        <v>1217</v>
      </c>
      <c r="I185" s="1097">
        <f>I52</f>
        <v>0.97</v>
      </c>
      <c r="J185" s="73">
        <v>0.64</v>
      </c>
      <c r="K185" s="203">
        <f t="shared" si="141"/>
        <v>964.3797673073401</v>
      </c>
      <c r="L185" s="203">
        <f t="shared" si="141"/>
        <v>793.63330785095263</v>
      </c>
      <c r="M185" s="203">
        <f t="shared" si="141"/>
        <v>734.85673386931933</v>
      </c>
      <c r="N185" s="203">
        <f t="shared" si="141"/>
        <v>624.45138295383401</v>
      </c>
      <c r="O185" s="203">
        <f t="shared" si="141"/>
        <v>402.59090770777971</v>
      </c>
      <c r="P185" s="203">
        <f t="shared" si="141"/>
        <v>156.88997680499895</v>
      </c>
      <c r="Q185" s="203">
        <f t="shared" si="141"/>
        <v>315.01028839783658</v>
      </c>
      <c r="R185" s="203">
        <f t="shared" si="141"/>
        <v>235.18172666482099</v>
      </c>
      <c r="S185" s="203">
        <f t="shared" si="141"/>
        <v>233.35678886630996</v>
      </c>
      <c r="T185" s="203">
        <f t="shared" si="141"/>
        <v>216.06256917749985</v>
      </c>
      <c r="U185" s="203">
        <f t="shared" si="141"/>
        <v>205.21417545111225</v>
      </c>
      <c r="V185" s="203">
        <f t="shared" si="141"/>
        <v>169.57153508573688</v>
      </c>
      <c r="W185" s="203">
        <f t="shared" si="141"/>
        <v>207.97916302589201</v>
      </c>
      <c r="X185" s="203">
        <f t="shared" si="141"/>
        <v>177.89905190829342</v>
      </c>
      <c r="Y185" s="207">
        <f t="shared" si="141"/>
        <v>49.310100748241986</v>
      </c>
    </row>
    <row r="186" spans="8:25">
      <c r="H186" s="1095"/>
      <c r="I186" s="1097"/>
      <c r="J186" s="73">
        <v>0.63</v>
      </c>
      <c r="K186" s="203">
        <f t="shared" si="141"/>
        <v>1431.2675559338206</v>
      </c>
      <c r="L186" s="203">
        <f t="shared" si="141"/>
        <v>1175.1992908486184</v>
      </c>
      <c r="M186" s="203">
        <f t="shared" si="141"/>
        <v>1083.410785751106</v>
      </c>
      <c r="N186" s="203">
        <f t="shared" si="141"/>
        <v>916.86569784993412</v>
      </c>
      <c r="O186" s="203">
        <f t="shared" si="141"/>
        <v>589.4256273792879</v>
      </c>
      <c r="P186" s="203">
        <f t="shared" si="141"/>
        <v>198.14033770281364</v>
      </c>
      <c r="Q186" s="203">
        <f t="shared" si="141"/>
        <v>460.16151692241527</v>
      </c>
      <c r="R186" s="203">
        <f t="shared" si="141"/>
        <v>344.49931753621678</v>
      </c>
      <c r="S186" s="203">
        <f t="shared" si="141"/>
        <v>342.79139664370069</v>
      </c>
      <c r="T186" s="203">
        <f t="shared" si="141"/>
        <v>318.25768568997938</v>
      </c>
      <c r="U186" s="203">
        <f t="shared" si="141"/>
        <v>302.94319177470118</v>
      </c>
      <c r="V186" s="203">
        <f t="shared" si="141"/>
        <v>250.84747394485208</v>
      </c>
      <c r="W186" s="203">
        <f t="shared" si="141"/>
        <v>308.38336072891502</v>
      </c>
      <c r="X186" s="203">
        <f t="shared" si="141"/>
        <v>264.3611912929054</v>
      </c>
      <c r="Y186" s="207">
        <f t="shared" si="141"/>
        <v>45.754190690507251</v>
      </c>
    </row>
    <row r="187" spans="8:25">
      <c r="H187" s="1095"/>
      <c r="I187" s="1097"/>
      <c r="J187" s="73">
        <v>0.62</v>
      </c>
      <c r="K187" s="203">
        <f t="shared" si="141"/>
        <v>2153.4345860504141</v>
      </c>
      <c r="L187" s="203">
        <f t="shared" si="141"/>
        <v>1764.035415965888</v>
      </c>
      <c r="M187" s="203">
        <f t="shared" si="141"/>
        <v>1618.9071425460477</v>
      </c>
      <c r="N187" s="203">
        <f t="shared" si="141"/>
        <v>1364.2355650401162</v>
      </c>
      <c r="O187" s="203">
        <f t="shared" si="141"/>
        <v>874.43514310313503</v>
      </c>
      <c r="P187" s="203">
        <f t="shared" si="141"/>
        <v>252.26750990878134</v>
      </c>
      <c r="Q187" s="203">
        <f t="shared" si="141"/>
        <v>681.07583359584805</v>
      </c>
      <c r="R187" s="203">
        <f t="shared" si="141"/>
        <v>511.34534143811152</v>
      </c>
      <c r="S187" s="203">
        <f t="shared" si="141"/>
        <v>510.29691681141884</v>
      </c>
      <c r="T187" s="203">
        <f t="shared" si="141"/>
        <v>475.11968920338569</v>
      </c>
      <c r="U187" s="203">
        <f t="shared" si="141"/>
        <v>453.2865717367323</v>
      </c>
      <c r="V187" s="203">
        <f t="shared" si="141"/>
        <v>376.14526415466435</v>
      </c>
      <c r="W187" s="203">
        <f t="shared" si="141"/>
        <v>463.53897942658301</v>
      </c>
      <c r="X187" s="203">
        <f t="shared" si="141"/>
        <v>398.27127121799333</v>
      </c>
      <c r="Y187" s="207">
        <f t="shared" si="141"/>
        <v>42.344812438151536</v>
      </c>
    </row>
    <row r="188" spans="8:25">
      <c r="H188" s="1095"/>
      <c r="I188" s="1097"/>
      <c r="J188" s="118">
        <v>0.61</v>
      </c>
      <c r="K188" s="203">
        <f t="shared" si="141"/>
        <v>3285.3165447210622</v>
      </c>
      <c r="L188" s="203">
        <f t="shared" si="141"/>
        <v>2684.7461668073083</v>
      </c>
      <c r="M188" s="203">
        <f t="shared" si="141"/>
        <v>2452.3585506599561</v>
      </c>
      <c r="N188" s="203">
        <f t="shared" si="141"/>
        <v>2057.5172739830609</v>
      </c>
      <c r="O188" s="203">
        <f t="shared" si="141"/>
        <v>1314.7796136801805</v>
      </c>
      <c r="P188" s="203">
        <f t="shared" si="141"/>
        <v>323.83035113216215</v>
      </c>
      <c r="Q188" s="203">
        <f t="shared" si="141"/>
        <v>1021.5813194223423</v>
      </c>
      <c r="R188" s="203">
        <f t="shared" si="141"/>
        <v>769.26282251536406</v>
      </c>
      <c r="S188" s="203">
        <f t="shared" si="141"/>
        <v>770.00505853600669</v>
      </c>
      <c r="T188" s="203">
        <f t="shared" si="141"/>
        <v>719.02937814146287</v>
      </c>
      <c r="U188" s="203">
        <f t="shared" si="141"/>
        <v>687.60271159597983</v>
      </c>
      <c r="V188" s="203">
        <f t="shared" si="141"/>
        <v>571.85551268523466</v>
      </c>
      <c r="W188" s="203">
        <f t="shared" si="141"/>
        <v>706.48367139631603</v>
      </c>
      <c r="X188" s="203">
        <f t="shared" si="141"/>
        <v>608.43521622239803</v>
      </c>
      <c r="Y188" s="207">
        <f t="shared" si="141"/>
        <v>39.086392858239215</v>
      </c>
    </row>
    <row r="189" spans="8:25">
      <c r="H189" s="1095"/>
      <c r="I189" s="1097"/>
      <c r="J189" s="118">
        <v>0.6</v>
      </c>
      <c r="K189" s="203">
        <f t="shared" si="141"/>
        <v>5083.4339915394021</v>
      </c>
      <c r="L189" s="203">
        <f t="shared" si="141"/>
        <v>4143.7972129535237</v>
      </c>
      <c r="M189" s="203">
        <f t="shared" si="141"/>
        <v>3766.8412128904056</v>
      </c>
      <c r="N189" s="203">
        <f t="shared" si="141"/>
        <v>3146.0464508992009</v>
      </c>
      <c r="O189" s="203">
        <f t="shared" si="141"/>
        <v>2004.0170097683458</v>
      </c>
      <c r="P189" s="203">
        <f t="shared" si="141"/>
        <v>419.18001098753075</v>
      </c>
      <c r="Q189" s="203">
        <f t="shared" si="141"/>
        <v>1553.2396110190275</v>
      </c>
      <c r="R189" s="203">
        <f t="shared" si="141"/>
        <v>1173.1839944503786</v>
      </c>
      <c r="S189" s="203">
        <f t="shared" si="141"/>
        <v>1177.9828565157893</v>
      </c>
      <c r="T189" s="203">
        <f t="shared" si="141"/>
        <v>1103.33544025069</v>
      </c>
      <c r="U189" s="203">
        <f t="shared" si="141"/>
        <v>1057.6787532327048</v>
      </c>
      <c r="V189" s="203">
        <f t="shared" si="141"/>
        <v>881.65931657824808</v>
      </c>
      <c r="W189" s="203">
        <f t="shared" si="141"/>
        <v>1092.0387770239654</v>
      </c>
      <c r="X189" s="203">
        <f t="shared" si="141"/>
        <v>942.76588921674022</v>
      </c>
      <c r="Y189" s="207">
        <f t="shared" si="141"/>
        <v>35.982232584156492</v>
      </c>
    </row>
    <row r="190" spans="8:25">
      <c r="H190" s="1095"/>
      <c r="I190" s="1097"/>
      <c r="J190" s="118">
        <v>0.55000000000000004</v>
      </c>
      <c r="K190" s="203">
        <f t="shared" si="141"/>
        <v>8472.8442088966422</v>
      </c>
      <c r="L190" s="203">
        <f t="shared" si="141"/>
        <v>6886.5397496646774</v>
      </c>
      <c r="M190" s="203">
        <f t="shared" si="141"/>
        <v>6224.7215894151941</v>
      </c>
      <c r="N190" s="203">
        <f t="shared" si="141"/>
        <v>5171.3054799933052</v>
      </c>
      <c r="O190" s="203">
        <f t="shared" si="141"/>
        <v>3281.9303783835098</v>
      </c>
      <c r="P190" s="203">
        <f t="shared" si="141"/>
        <v>566.98976024701972</v>
      </c>
      <c r="Q190" s="203">
        <f t="shared" si="141"/>
        <v>2536.2907068461927</v>
      </c>
      <c r="R190" s="203">
        <f t="shared" si="141"/>
        <v>1922.5534151971874</v>
      </c>
      <c r="S190" s="203">
        <f t="shared" si="141"/>
        <v>1937.4740596530548</v>
      </c>
      <c r="T190" s="203">
        <f t="shared" si="141"/>
        <v>1821.1432928477404</v>
      </c>
      <c r="U190" s="203">
        <f t="shared" si="141"/>
        <v>1750.7548800645554</v>
      </c>
      <c r="V190" s="203">
        <f t="shared" si="141"/>
        <v>1463.3246864570449</v>
      </c>
      <c r="W190" s="203">
        <f t="shared" si="141"/>
        <v>1817.9855247394987</v>
      </c>
      <c r="X190" s="203">
        <f t="shared" si="141"/>
        <v>1573.9439784611193</v>
      </c>
      <c r="Y190" s="207">
        <f t="shared" si="141"/>
        <v>32.66098030657799</v>
      </c>
    </row>
    <row r="191" spans="8:25">
      <c r="H191" s="1095"/>
      <c r="I191" s="1097"/>
      <c r="J191" s="118">
        <v>0.5</v>
      </c>
      <c r="K191" s="203">
        <f t="shared" si="141"/>
        <v>15320.509490879285</v>
      </c>
      <c r="L191" s="203">
        <f t="shared" si="141"/>
        <v>12410.040333993458</v>
      </c>
      <c r="M191" s="203">
        <f t="shared" si="141"/>
        <v>11143.970217391856</v>
      </c>
      <c r="N191" s="203">
        <f t="shared" si="141"/>
        <v>9201.2062645605329</v>
      </c>
      <c r="O191" s="203">
        <f t="shared" si="141"/>
        <v>5814.4765401026534</v>
      </c>
      <c r="P191" s="203">
        <f t="shared" si="141"/>
        <v>804.7526006995331</v>
      </c>
      <c r="Q191" s="203">
        <f t="shared" si="141"/>
        <v>4478.2759213564696</v>
      </c>
      <c r="R191" s="203">
        <f t="shared" si="141"/>
        <v>3408.7042900115143</v>
      </c>
      <c r="S191" s="203">
        <f t="shared" si="141"/>
        <v>3449.7218645570083</v>
      </c>
      <c r="T191" s="203">
        <f t="shared" si="141"/>
        <v>3255.9474121550866</v>
      </c>
      <c r="U191" s="203">
        <f t="shared" si="141"/>
        <v>3140.440113136483</v>
      </c>
      <c r="V191" s="203">
        <f t="shared" si="141"/>
        <v>2633.0582325822211</v>
      </c>
      <c r="W191" s="203">
        <f t="shared" si="141"/>
        <v>3282.7052370117317</v>
      </c>
      <c r="X191" s="203">
        <f t="shared" si="141"/>
        <v>2851.4145742357291</v>
      </c>
      <c r="Y191" s="207">
        <f t="shared" si="141"/>
        <v>29.192083011616255</v>
      </c>
    </row>
    <row r="192" spans="8:25">
      <c r="H192" s="1095"/>
      <c r="I192" s="1098"/>
      <c r="J192" s="131">
        <v>0.45</v>
      </c>
      <c r="K192" s="489">
        <f t="shared" si="141"/>
        <v>30312.313029813162</v>
      </c>
      <c r="L192" s="489">
        <f t="shared" si="141"/>
        <v>24458.143178877945</v>
      </c>
      <c r="M192" s="489">
        <f t="shared" si="141"/>
        <v>21797.394176084963</v>
      </c>
      <c r="N192" s="489">
        <f t="shared" si="141"/>
        <v>17870.112595593499</v>
      </c>
      <c r="O192" s="489">
        <f t="shared" si="141"/>
        <v>11236.902199956576</v>
      </c>
      <c r="P192" s="489">
        <f t="shared" si="141"/>
        <v>1204.667746644089</v>
      </c>
      <c r="Q192" s="489">
        <f t="shared" si="141"/>
        <v>8620.9281688722895</v>
      </c>
      <c r="R192" s="489">
        <f t="shared" si="141"/>
        <v>6593.3338654329345</v>
      </c>
      <c r="S192" s="489">
        <f t="shared" si="141"/>
        <v>6705.2714659763633</v>
      </c>
      <c r="T192" s="489">
        <f t="shared" si="141"/>
        <v>6358.666996610229</v>
      </c>
      <c r="U192" s="489">
        <f t="shared" si="141"/>
        <v>6156.4276119916476</v>
      </c>
      <c r="V192" s="489">
        <f t="shared" si="141"/>
        <v>5180.3514231336703</v>
      </c>
      <c r="W192" s="489">
        <f t="shared" si="141"/>
        <v>6484.606868527374</v>
      </c>
      <c r="X192" s="489">
        <f t="shared" si="141"/>
        <v>5654.0424447677051</v>
      </c>
      <c r="Y192" s="497">
        <f t="shared" si="141"/>
        <v>25.650075998217115</v>
      </c>
    </row>
    <row r="193" spans="8:25">
      <c r="H193" s="1095"/>
      <c r="I193" s="1099">
        <f>I60</f>
        <v>4.8499999999999996</v>
      </c>
      <c r="J193" s="73">
        <v>0.64</v>
      </c>
      <c r="K193" s="495">
        <f t="shared" ref="K193:Y208" si="142">K60/K$175</f>
        <v>905.6248535988957</v>
      </c>
      <c r="L193" s="495">
        <f t="shared" si="142"/>
        <v>734.89977603350428</v>
      </c>
      <c r="M193" s="495">
        <f t="shared" si="142"/>
        <v>672.39097778377209</v>
      </c>
      <c r="N193" s="495">
        <f t="shared" si="142"/>
        <v>565.57720682277306</v>
      </c>
      <c r="O193" s="495">
        <f t="shared" si="142"/>
        <v>360.86797217893957</v>
      </c>
      <c r="P193" s="495">
        <f t="shared" si="142"/>
        <v>150.58641796737973</v>
      </c>
      <c r="Q193" s="495">
        <f t="shared" si="142"/>
        <v>281.42475106647197</v>
      </c>
      <c r="R193" s="495">
        <f t="shared" si="142"/>
        <v>212.67125516680568</v>
      </c>
      <c r="S193" s="495">
        <f t="shared" si="142"/>
        <v>213.97455350243877</v>
      </c>
      <c r="T193" s="495">
        <f t="shared" si="142"/>
        <v>200.51773722202321</v>
      </c>
      <c r="U193" s="495">
        <f t="shared" si="142"/>
        <v>192.42686737423676</v>
      </c>
      <c r="V193" s="495">
        <f t="shared" si="142"/>
        <v>160.64917317466333</v>
      </c>
      <c r="W193" s="495">
        <f t="shared" si="142"/>
        <v>199.41186265018507</v>
      </c>
      <c r="X193" s="495">
        <f t="shared" si="142"/>
        <v>172.02307071564067</v>
      </c>
      <c r="Y193" s="495">
        <f t="shared" si="142"/>
        <v>50.897689524538158</v>
      </c>
    </row>
    <row r="194" spans="8:25">
      <c r="H194" s="1095"/>
      <c r="I194" s="1097"/>
      <c r="J194" s="73">
        <v>0.63</v>
      </c>
      <c r="K194" s="207">
        <f t="shared" si="142"/>
        <v>1259.3834191234316</v>
      </c>
      <c r="L194" s="207">
        <f t="shared" si="142"/>
        <v>1004.9620590140157</v>
      </c>
      <c r="M194" s="207">
        <f t="shared" si="142"/>
        <v>904.21172267626298</v>
      </c>
      <c r="N194" s="207">
        <f t="shared" si="142"/>
        <v>749.50521476346216</v>
      </c>
      <c r="O194" s="207">
        <f t="shared" si="142"/>
        <v>471.75994096909665</v>
      </c>
      <c r="P194" s="207">
        <f t="shared" si="142"/>
        <v>182.27439175092474</v>
      </c>
      <c r="Q194" s="207">
        <f t="shared" si="142"/>
        <v>365.81173914511521</v>
      </c>
      <c r="R194" s="207">
        <f t="shared" si="142"/>
        <v>280.70938041970209</v>
      </c>
      <c r="S194" s="207">
        <f t="shared" si="142"/>
        <v>287.33228289864246</v>
      </c>
      <c r="T194" s="207">
        <f t="shared" si="142"/>
        <v>273.38907777462231</v>
      </c>
      <c r="U194" s="207">
        <f t="shared" si="142"/>
        <v>265.76140524985351</v>
      </c>
      <c r="V194" s="207">
        <f t="shared" si="142"/>
        <v>224.71520689943003</v>
      </c>
      <c r="W194" s="207">
        <f t="shared" si="142"/>
        <v>283.07961966986483</v>
      </c>
      <c r="X194" s="207">
        <f t="shared" si="142"/>
        <v>246.89317699400218</v>
      </c>
      <c r="Y194" s="207">
        <f t="shared" si="142"/>
        <v>48.802364851376147</v>
      </c>
    </row>
    <row r="195" spans="8:25">
      <c r="H195" s="1095"/>
      <c r="I195" s="1097"/>
      <c r="J195" s="73">
        <v>0.62</v>
      </c>
      <c r="K195" s="207">
        <f t="shared" si="142"/>
        <v>1771.4421575716972</v>
      </c>
      <c r="L195" s="207">
        <f t="shared" si="142"/>
        <v>1389.2429313384378</v>
      </c>
      <c r="M195" s="207">
        <f t="shared" si="142"/>
        <v>1228.4952818710408</v>
      </c>
      <c r="N195" s="207">
        <f t="shared" si="142"/>
        <v>1002.9795658750346</v>
      </c>
      <c r="O195" s="207">
        <f t="shared" si="142"/>
        <v>622.47767824110826</v>
      </c>
      <c r="P195" s="207">
        <f t="shared" si="142"/>
        <v>222.09446196861168</v>
      </c>
      <c r="Q195" s="207">
        <f t="shared" si="142"/>
        <v>479.84082462781242</v>
      </c>
      <c r="R195" s="207">
        <f t="shared" si="142"/>
        <v>374.09306109922505</v>
      </c>
      <c r="S195" s="207">
        <f t="shared" si="142"/>
        <v>389.79848320973468</v>
      </c>
      <c r="T195" s="207">
        <f t="shared" si="142"/>
        <v>376.76601412933206</v>
      </c>
      <c r="U195" s="207">
        <f t="shared" si="142"/>
        <v>371.17110753357002</v>
      </c>
      <c r="V195" s="207">
        <f t="shared" si="142"/>
        <v>318.00497034034328</v>
      </c>
      <c r="W195" s="207">
        <f t="shared" si="142"/>
        <v>406.75739046363458</v>
      </c>
      <c r="X195" s="207">
        <f t="shared" si="142"/>
        <v>358.8109772318337</v>
      </c>
      <c r="Y195" s="207">
        <f t="shared" si="142"/>
        <v>46.725226758279199</v>
      </c>
    </row>
    <row r="196" spans="8:25">
      <c r="H196" s="1095"/>
      <c r="I196" s="1097"/>
      <c r="J196" s="118">
        <v>0.61</v>
      </c>
      <c r="K196" s="207">
        <f t="shared" si="142"/>
        <v>2520.7860733444895</v>
      </c>
      <c r="L196" s="207">
        <f t="shared" si="142"/>
        <v>1941.7362754291134</v>
      </c>
      <c r="M196" s="207">
        <f t="shared" si="142"/>
        <v>1686.5701142920825</v>
      </c>
      <c r="N196" s="207">
        <f t="shared" si="142"/>
        <v>1355.542182459928</v>
      </c>
      <c r="O196" s="207">
        <f t="shared" si="142"/>
        <v>829.12886844301408</v>
      </c>
      <c r="P196" s="207">
        <f t="shared" si="142"/>
        <v>272.43865184847044</v>
      </c>
      <c r="Q196" s="207">
        <f t="shared" si="142"/>
        <v>635.25061870162585</v>
      </c>
      <c r="R196" s="207">
        <f t="shared" si="142"/>
        <v>503.43668392533567</v>
      </c>
      <c r="S196" s="207">
        <f t="shared" si="142"/>
        <v>534.31994350974378</v>
      </c>
      <c r="T196" s="207">
        <f t="shared" si="142"/>
        <v>524.92866441963872</v>
      </c>
      <c r="U196" s="207">
        <f t="shared" si="142"/>
        <v>524.31396744448625</v>
      </c>
      <c r="V196" s="207">
        <f t="shared" si="142"/>
        <v>455.37051422739938</v>
      </c>
      <c r="W196" s="207">
        <f t="shared" si="142"/>
        <v>591.72132301345414</v>
      </c>
      <c r="X196" s="207">
        <f t="shared" si="142"/>
        <v>528.13501284485358</v>
      </c>
      <c r="Y196" s="207">
        <f t="shared" si="142"/>
        <v>44.670358517000992</v>
      </c>
    </row>
    <row r="197" spans="8:25">
      <c r="H197" s="1095"/>
      <c r="I197" s="1097"/>
      <c r="J197" s="118">
        <v>0.6</v>
      </c>
      <c r="K197" s="207">
        <f t="shared" si="142"/>
        <v>3629.6798901971438</v>
      </c>
      <c r="L197" s="207">
        <f t="shared" si="142"/>
        <v>2744.5104023435506</v>
      </c>
      <c r="M197" s="207">
        <f t="shared" si="142"/>
        <v>2340.1176635043307</v>
      </c>
      <c r="N197" s="207">
        <f t="shared" si="142"/>
        <v>1850.5833471027029</v>
      </c>
      <c r="O197" s="207">
        <f t="shared" si="142"/>
        <v>1115.0222164401393</v>
      </c>
      <c r="P197" s="207">
        <f t="shared" si="142"/>
        <v>336.48591211558363</v>
      </c>
      <c r="Q197" s="207">
        <f t="shared" si="142"/>
        <v>848.92163258084724</v>
      </c>
      <c r="R197" s="207">
        <f t="shared" si="142"/>
        <v>684.26238778289462</v>
      </c>
      <c r="S197" s="207">
        <f t="shared" si="142"/>
        <v>740.1889837921467</v>
      </c>
      <c r="T197" s="207">
        <f t="shared" si="142"/>
        <v>739.51192478193514</v>
      </c>
      <c r="U197" s="207">
        <f t="shared" si="142"/>
        <v>749.24745946064047</v>
      </c>
      <c r="V197" s="207">
        <f t="shared" si="142"/>
        <v>659.94880567701944</v>
      </c>
      <c r="W197" s="207">
        <f t="shared" si="142"/>
        <v>871.65057279538485</v>
      </c>
      <c r="X197" s="207">
        <f t="shared" si="142"/>
        <v>787.47738791232359</v>
      </c>
      <c r="Y197" s="207">
        <f t="shared" si="142"/>
        <v>42.641680099044351</v>
      </c>
    </row>
    <row r="198" spans="8:25">
      <c r="H198" s="1095"/>
      <c r="I198" s="1097"/>
      <c r="J198" s="118">
        <v>0.55000000000000004</v>
      </c>
      <c r="K198" s="207">
        <f t="shared" si="142"/>
        <v>5561.2211431505339</v>
      </c>
      <c r="L198" s="207">
        <f t="shared" si="142"/>
        <v>4114.6842807815956</v>
      </c>
      <c r="M198" s="207">
        <f t="shared" si="142"/>
        <v>3433.1933906969266</v>
      </c>
      <c r="N198" s="207">
        <f t="shared" si="142"/>
        <v>2663.9911611911189</v>
      </c>
      <c r="O198" s="207">
        <f t="shared" si="142"/>
        <v>1577.1047216980653</v>
      </c>
      <c r="P198" s="207">
        <f t="shared" si="142"/>
        <v>430.80867238351419</v>
      </c>
      <c r="Q198" s="207">
        <f t="shared" si="142"/>
        <v>1191.8979921091616</v>
      </c>
      <c r="R198" s="207">
        <f t="shared" si="142"/>
        <v>979.94641239518182</v>
      </c>
      <c r="S198" s="207">
        <f t="shared" si="142"/>
        <v>1083.9100585143347</v>
      </c>
      <c r="T198" s="207">
        <f t="shared" si="142"/>
        <v>1104.4435884499426</v>
      </c>
      <c r="U198" s="207">
        <f t="shared" si="142"/>
        <v>1137.8022542770568</v>
      </c>
      <c r="V198" s="207">
        <f t="shared" si="142"/>
        <v>1018.8359170080264</v>
      </c>
      <c r="W198" s="207">
        <f t="shared" si="142"/>
        <v>1371.5834144401599</v>
      </c>
      <c r="X198" s="207">
        <f t="shared" si="142"/>
        <v>1256.8491065618671</v>
      </c>
      <c r="Y198" s="207">
        <f t="shared" si="142"/>
        <v>40.384150097891478</v>
      </c>
    </row>
    <row r="199" spans="8:25">
      <c r="H199" s="1095"/>
      <c r="I199" s="1097"/>
      <c r="J199" s="118">
        <v>0.5</v>
      </c>
      <c r="K199" s="207">
        <f t="shared" si="142"/>
        <v>9120.3972706356308</v>
      </c>
      <c r="L199" s="207">
        <f t="shared" si="142"/>
        <v>6580.3121245985476</v>
      </c>
      <c r="M199" s="207">
        <f t="shared" si="142"/>
        <v>5354.2275224505402</v>
      </c>
      <c r="N199" s="207">
        <f t="shared" si="142"/>
        <v>4064.262924644243</v>
      </c>
      <c r="O199" s="207">
        <f t="shared" si="142"/>
        <v>2357.4543260935798</v>
      </c>
      <c r="P199" s="207">
        <f t="shared" si="142"/>
        <v>573.73466666075592</v>
      </c>
      <c r="Q199" s="207">
        <f t="shared" si="142"/>
        <v>1766.4659848255485</v>
      </c>
      <c r="R199" s="207">
        <f t="shared" si="142"/>
        <v>1486.1034666880232</v>
      </c>
      <c r="S199" s="207">
        <f t="shared" si="142"/>
        <v>1686.7578180111093</v>
      </c>
      <c r="T199" s="207">
        <f t="shared" si="142"/>
        <v>1758.3829861795605</v>
      </c>
      <c r="U199" s="207">
        <f t="shared" si="142"/>
        <v>1846.8627351273333</v>
      </c>
      <c r="V199" s="207">
        <f t="shared" si="142"/>
        <v>1685.6400821435852</v>
      </c>
      <c r="W199" s="207">
        <f t="shared" si="142"/>
        <v>2320.0086173136538</v>
      </c>
      <c r="X199" s="207">
        <f t="shared" si="142"/>
        <v>2161.2183772283984</v>
      </c>
      <c r="Y199" s="207">
        <f t="shared" si="142"/>
        <v>37.915905502713578</v>
      </c>
    </row>
    <row r="200" spans="8:25">
      <c r="H200" s="1096"/>
      <c r="I200" s="1098"/>
      <c r="J200" s="131">
        <v>0.45</v>
      </c>
      <c r="K200" s="497">
        <f t="shared" si="142"/>
        <v>16125.538892705272</v>
      </c>
      <c r="L200" s="497">
        <f t="shared" si="142"/>
        <v>11301.898894499038</v>
      </c>
      <c r="M200" s="497">
        <f t="shared" si="142"/>
        <v>8933.7080088557359</v>
      </c>
      <c r="N200" s="497">
        <f t="shared" si="142"/>
        <v>6611.7379035223175</v>
      </c>
      <c r="O200" s="497">
        <f t="shared" si="142"/>
        <v>3745.9602245632727</v>
      </c>
      <c r="P200" s="497">
        <f t="shared" si="142"/>
        <v>798.08837167860077</v>
      </c>
      <c r="Q200" s="497">
        <f t="shared" si="142"/>
        <v>2779.3526824675882</v>
      </c>
      <c r="R200" s="497">
        <f t="shared" si="142"/>
        <v>2400.9605714880449</v>
      </c>
      <c r="S200" s="497">
        <f t="shared" si="142"/>
        <v>2807.4100670708713</v>
      </c>
      <c r="T200" s="497">
        <f t="shared" si="142"/>
        <v>3004.5778575466106</v>
      </c>
      <c r="U200" s="497">
        <f t="shared" si="142"/>
        <v>3226.8517090912583</v>
      </c>
      <c r="V200" s="497">
        <f t="shared" si="142"/>
        <v>3010.6657404034977</v>
      </c>
      <c r="W200" s="497">
        <f t="shared" si="142"/>
        <v>4250.6399338785186</v>
      </c>
      <c r="X200" s="497">
        <f t="shared" si="142"/>
        <v>4035.5064770664899</v>
      </c>
      <c r="Y200" s="497">
        <f t="shared" si="142"/>
        <v>35.258889189629144</v>
      </c>
    </row>
    <row r="201" spans="8:25">
      <c r="H201" s="1094" t="s">
        <v>1249</v>
      </c>
      <c r="I201" s="1099">
        <f>I68</f>
        <v>7.76</v>
      </c>
      <c r="J201" s="73">
        <v>0.64</v>
      </c>
      <c r="K201" s="207">
        <f t="shared" si="142"/>
        <v>863.91997249678229</v>
      </c>
      <c r="L201" s="207">
        <f t="shared" si="142"/>
        <v>693.72011358013174</v>
      </c>
      <c r="M201" s="207">
        <f t="shared" si="142"/>
        <v>629.05160793061975</v>
      </c>
      <c r="N201" s="207">
        <f t="shared" si="142"/>
        <v>525.09374991556888</v>
      </c>
      <c r="O201" s="207">
        <f t="shared" si="142"/>
        <v>332.4387355690971</v>
      </c>
      <c r="P201" s="207">
        <f t="shared" si="142"/>
        <v>146.02551807577717</v>
      </c>
      <c r="Q201" s="207">
        <f t="shared" si="142"/>
        <v>258.60710635374983</v>
      </c>
      <c r="R201" s="207">
        <f t="shared" si="142"/>
        <v>197.21398512149815</v>
      </c>
      <c r="S201" s="207">
        <f t="shared" si="142"/>
        <v>200.50185520989623</v>
      </c>
      <c r="T201" s="207">
        <f t="shared" si="142"/>
        <v>189.59755804457549</v>
      </c>
      <c r="U201" s="207">
        <f t="shared" si="142"/>
        <v>183.36205787562008</v>
      </c>
      <c r="V201" s="207">
        <f t="shared" si="142"/>
        <v>154.26686427890547</v>
      </c>
      <c r="W201" s="207">
        <f t="shared" si="142"/>
        <v>193.21879224657988</v>
      </c>
      <c r="X201" s="207">
        <f t="shared" si="142"/>
        <v>167.74380594055262</v>
      </c>
      <c r="Y201" s="207">
        <f t="shared" si="142"/>
        <v>52.121835586105789</v>
      </c>
    </row>
    <row r="202" spans="8:25">
      <c r="H202" s="1095"/>
      <c r="I202" s="1097"/>
      <c r="J202" s="73">
        <v>0.63</v>
      </c>
      <c r="K202" s="207">
        <f t="shared" si="142"/>
        <v>1144.1575465125568</v>
      </c>
      <c r="L202" s="207">
        <f t="shared" si="142"/>
        <v>893.67225440893355</v>
      </c>
      <c r="M202" s="207">
        <f t="shared" si="142"/>
        <v>789.54678036449548</v>
      </c>
      <c r="N202" s="207">
        <f t="shared" si="142"/>
        <v>644.35671564911399</v>
      </c>
      <c r="O202" s="207">
        <f t="shared" si="142"/>
        <v>399.19959768217609</v>
      </c>
      <c r="P202" s="207">
        <f t="shared" si="142"/>
        <v>171.21437576906641</v>
      </c>
      <c r="Q202" s="207">
        <f t="shared" si="142"/>
        <v>307.97690112250882</v>
      </c>
      <c r="R202" s="207">
        <f t="shared" si="142"/>
        <v>240.74559277196974</v>
      </c>
      <c r="S202" s="207">
        <f t="shared" si="142"/>
        <v>251.70990505623539</v>
      </c>
      <c r="T202" s="207">
        <f t="shared" si="142"/>
        <v>243.93990745353835</v>
      </c>
      <c r="U202" s="207">
        <f t="shared" si="142"/>
        <v>240.90174592967693</v>
      </c>
      <c r="V202" s="207">
        <f t="shared" si="142"/>
        <v>206.91859037585994</v>
      </c>
      <c r="W202" s="207">
        <f t="shared" si="142"/>
        <v>265.47391423597395</v>
      </c>
      <c r="X202" s="207">
        <f t="shared" si="142"/>
        <v>234.5538841254548</v>
      </c>
      <c r="Y202" s="207">
        <f t="shared" si="142"/>
        <v>51.22103615569138</v>
      </c>
    </row>
    <row r="203" spans="8:25">
      <c r="H203" s="1095"/>
      <c r="I203" s="1097"/>
      <c r="J203" s="73">
        <v>0.62</v>
      </c>
      <c r="K203" s="207">
        <f t="shared" si="142"/>
        <v>1530.1127888817541</v>
      </c>
      <c r="L203" s="207">
        <f t="shared" si="142"/>
        <v>1161.3987852208932</v>
      </c>
      <c r="M203" s="207">
        <f t="shared" si="142"/>
        <v>998.81983498939519</v>
      </c>
      <c r="N203" s="207">
        <f t="shared" si="142"/>
        <v>796.33191849012462</v>
      </c>
      <c r="O203" s="207">
        <f t="shared" si="142"/>
        <v>482.41512625178325</v>
      </c>
      <c r="P203" s="207">
        <f t="shared" si="142"/>
        <v>201.85756778932472</v>
      </c>
      <c r="Q203" s="207">
        <f t="shared" si="142"/>
        <v>368.99755447083226</v>
      </c>
      <c r="R203" s="207">
        <f t="shared" si="142"/>
        <v>295.92296141545268</v>
      </c>
      <c r="S203" s="207">
        <f t="shared" si="142"/>
        <v>318.49531271692865</v>
      </c>
      <c r="T203" s="207">
        <f t="shared" si="142"/>
        <v>316.60898837218883</v>
      </c>
      <c r="U203" s="207">
        <f t="shared" si="142"/>
        <v>319.50315030695396</v>
      </c>
      <c r="V203" s="207">
        <f t="shared" si="142"/>
        <v>280.37716509237021</v>
      </c>
      <c r="W203" s="207">
        <f t="shared" si="142"/>
        <v>368.78423443311095</v>
      </c>
      <c r="X203" s="207">
        <f t="shared" si="142"/>
        <v>331.80335781451674</v>
      </c>
      <c r="Y203" s="207">
        <f t="shared" si="142"/>
        <v>50.305424810438637</v>
      </c>
    </row>
    <row r="204" spans="8:25">
      <c r="H204" s="1095"/>
      <c r="I204" s="1097"/>
      <c r="J204" s="118">
        <v>0.61</v>
      </c>
      <c r="K204" s="207">
        <f t="shared" si="142"/>
        <v>2066.593544070774</v>
      </c>
      <c r="L204" s="207">
        <f t="shared" si="142"/>
        <v>1522.8443068751251</v>
      </c>
      <c r="M204" s="207">
        <f t="shared" si="142"/>
        <v>1273.7075566909873</v>
      </c>
      <c r="N204" s="207">
        <f t="shared" si="142"/>
        <v>991.26596900990876</v>
      </c>
      <c r="O204" s="207">
        <f t="shared" si="142"/>
        <v>586.74425083931988</v>
      </c>
      <c r="P204" s="207">
        <f t="shared" si="142"/>
        <v>239.3217122366683</v>
      </c>
      <c r="Q204" s="207">
        <f t="shared" si="142"/>
        <v>444.83526786361358</v>
      </c>
      <c r="R204" s="207">
        <f t="shared" si="142"/>
        <v>366.30887726598996</v>
      </c>
      <c r="S204" s="207">
        <f t="shared" si="142"/>
        <v>406.23958441368308</v>
      </c>
      <c r="T204" s="207">
        <f t="shared" si="142"/>
        <v>414.58685558563906</v>
      </c>
      <c r="U204" s="207">
        <f t="shared" si="142"/>
        <v>427.84042024018959</v>
      </c>
      <c r="V204" s="207">
        <f t="shared" si="142"/>
        <v>383.86087740750014</v>
      </c>
      <c r="W204" s="207">
        <f t="shared" si="142"/>
        <v>518.05818277144226</v>
      </c>
      <c r="X204" s="207">
        <f t="shared" si="142"/>
        <v>474.94456573221333</v>
      </c>
      <c r="Y204" s="207">
        <f t="shared" si="142"/>
        <v>49.375876941121767</v>
      </c>
    </row>
    <row r="205" spans="8:25">
      <c r="H205" s="1095"/>
      <c r="I205" s="1097"/>
      <c r="J205" s="118">
        <v>0.6</v>
      </c>
      <c r="K205" s="207">
        <f t="shared" si="142"/>
        <v>2819.3674264318502</v>
      </c>
      <c r="L205" s="207">
        <f t="shared" si="142"/>
        <v>2014.9518456927128</v>
      </c>
      <c r="M205" s="207">
        <f t="shared" si="142"/>
        <v>1637.506304561171</v>
      </c>
      <c r="N205" s="207">
        <f t="shared" si="142"/>
        <v>1242.9861487432549</v>
      </c>
      <c r="O205" s="207">
        <f t="shared" si="142"/>
        <v>718.32355608742762</v>
      </c>
      <c r="P205" s="207">
        <f t="shared" si="142"/>
        <v>285.35903457857165</v>
      </c>
      <c r="Q205" s="207">
        <f t="shared" si="142"/>
        <v>539.62176479758659</v>
      </c>
      <c r="R205" s="207">
        <f t="shared" si="142"/>
        <v>456.68323938008837</v>
      </c>
      <c r="S205" s="207">
        <f t="shared" si="142"/>
        <v>522.39059879607998</v>
      </c>
      <c r="T205" s="207">
        <f t="shared" si="142"/>
        <v>547.80171971240463</v>
      </c>
      <c r="U205" s="207">
        <f t="shared" si="142"/>
        <v>578.53402115199765</v>
      </c>
      <c r="V205" s="207">
        <f t="shared" si="142"/>
        <v>531.08903120702018</v>
      </c>
      <c r="W205" s="207">
        <f t="shared" si="142"/>
        <v>736.07266483231058</v>
      </c>
      <c r="X205" s="207">
        <f t="shared" si="142"/>
        <v>688.04012423102949</v>
      </c>
      <c r="Y205" s="207">
        <f t="shared" si="142"/>
        <v>48.433288625517953</v>
      </c>
    </row>
    <row r="206" spans="8:25">
      <c r="H206" s="1095"/>
      <c r="I206" s="1097"/>
      <c r="J206" s="118">
        <v>0.55000000000000004</v>
      </c>
      <c r="K206" s="207">
        <f t="shared" si="142"/>
        <v>4055.3269459041076</v>
      </c>
      <c r="L206" s="207">
        <f t="shared" si="142"/>
        <v>2796.3280015467658</v>
      </c>
      <c r="M206" s="207">
        <f t="shared" si="142"/>
        <v>2197.2628847626597</v>
      </c>
      <c r="N206" s="207">
        <f t="shared" si="142"/>
        <v>1619.8776722575917</v>
      </c>
      <c r="O206" s="207">
        <f t="shared" si="142"/>
        <v>910.24627021518688</v>
      </c>
      <c r="P206" s="207">
        <f t="shared" si="142"/>
        <v>350.60358575078658</v>
      </c>
      <c r="Q206" s="207">
        <f t="shared" si="142"/>
        <v>676.5020725622752</v>
      </c>
      <c r="R206" s="207">
        <f t="shared" si="142"/>
        <v>591.14668922190754</v>
      </c>
      <c r="S206" s="207">
        <f t="shared" si="142"/>
        <v>701.15051754410422</v>
      </c>
      <c r="T206" s="207">
        <f t="shared" si="142"/>
        <v>759.00231952824606</v>
      </c>
      <c r="U206" s="207">
        <f t="shared" si="142"/>
        <v>823.56498386007854</v>
      </c>
      <c r="V206" s="207">
        <f t="shared" si="142"/>
        <v>776.56338081981528</v>
      </c>
      <c r="W206" s="207">
        <f t="shared" si="142"/>
        <v>1110.3146696411361</v>
      </c>
      <c r="X206" s="207">
        <f t="shared" si="142"/>
        <v>1061.7042198629845</v>
      </c>
      <c r="Y206" s="207">
        <f t="shared" si="142"/>
        <v>47.352972482578842</v>
      </c>
    </row>
    <row r="207" spans="8:25">
      <c r="H207" s="1095"/>
      <c r="I207" s="1097"/>
      <c r="J207" s="118">
        <v>0.5</v>
      </c>
      <c r="K207" s="207">
        <f t="shared" si="142"/>
        <v>6181.1483471063866</v>
      </c>
      <c r="L207" s="207">
        <f t="shared" si="142"/>
        <v>4088.8527407984461</v>
      </c>
      <c r="M207" s="207">
        <f t="shared" si="142"/>
        <v>3089.864834302673</v>
      </c>
      <c r="N207" s="207">
        <f t="shared" si="142"/>
        <v>2202.0874776934629</v>
      </c>
      <c r="O207" s="207">
        <f t="shared" si="142"/>
        <v>1197.8233806251071</v>
      </c>
      <c r="P207" s="207">
        <f t="shared" si="142"/>
        <v>445.14102275546674</v>
      </c>
      <c r="Q207" s="207">
        <f t="shared" si="142"/>
        <v>879.22717364483913</v>
      </c>
      <c r="R207" s="207">
        <f t="shared" si="142"/>
        <v>797.34052422021693</v>
      </c>
      <c r="S207" s="207">
        <f t="shared" si="142"/>
        <v>986.28906838143041</v>
      </c>
      <c r="T207" s="207">
        <f t="shared" si="142"/>
        <v>1107.7468946821705</v>
      </c>
      <c r="U207" s="207">
        <f t="shared" si="142"/>
        <v>1240.2741589513398</v>
      </c>
      <c r="V207" s="207">
        <f t="shared" si="142"/>
        <v>1206.4050287231109</v>
      </c>
      <c r="W207" s="207">
        <f t="shared" si="142"/>
        <v>1788.2691337770832</v>
      </c>
      <c r="X207" s="207">
        <f t="shared" si="142"/>
        <v>1755.6072546614621</v>
      </c>
      <c r="Y207" s="207">
        <f t="shared" si="142"/>
        <v>46.130556349111352</v>
      </c>
    </row>
    <row r="208" spans="8:25">
      <c r="H208" s="1095"/>
      <c r="I208" s="1098"/>
      <c r="J208" s="131">
        <v>0.45</v>
      </c>
      <c r="K208" s="497">
        <f t="shared" si="142"/>
        <v>10044.66846508496</v>
      </c>
      <c r="L208" s="497">
        <f t="shared" si="142"/>
        <v>6334.2816326867833</v>
      </c>
      <c r="M208" s="497">
        <f t="shared" si="142"/>
        <v>4576.1698530304766</v>
      </c>
      <c r="N208" s="497">
        <f t="shared" si="142"/>
        <v>3136.5837248716412</v>
      </c>
      <c r="O208" s="497">
        <f t="shared" si="142"/>
        <v>1643.4276218644716</v>
      </c>
      <c r="P208" s="497">
        <f t="shared" si="142"/>
        <v>586.05551648237474</v>
      </c>
      <c r="Q208" s="497">
        <f t="shared" si="142"/>
        <v>1189.1479302573928</v>
      </c>
      <c r="R208" s="497">
        <f t="shared" si="142"/>
        <v>1125.4987022019138</v>
      </c>
      <c r="S208" s="497">
        <f t="shared" si="142"/>
        <v>1461.2447664964063</v>
      </c>
      <c r="T208" s="497">
        <f t="shared" si="142"/>
        <v>1712.3656130344782</v>
      </c>
      <c r="U208" s="497">
        <f t="shared" si="142"/>
        <v>1987.7725114179636</v>
      </c>
      <c r="V208" s="497">
        <f t="shared" si="142"/>
        <v>2003.9645254651721</v>
      </c>
      <c r="W208" s="497">
        <f t="shared" si="142"/>
        <v>3096.5800932143466</v>
      </c>
      <c r="X208" s="497">
        <f t="shared" si="142"/>
        <v>3133.6629791875712</v>
      </c>
      <c r="Y208" s="497">
        <f t="shared" si="142"/>
        <v>44.761394006169013</v>
      </c>
    </row>
    <row r="209" spans="8:25">
      <c r="H209" s="1095"/>
      <c r="I209" s="1099">
        <f>I76</f>
        <v>9.6999999999999993</v>
      </c>
      <c r="J209" s="73">
        <v>0.64</v>
      </c>
      <c r="K209" s="207">
        <f t="shared" ref="K209:Y224" si="143">K76/K$175</f>
        <v>837.18923532239046</v>
      </c>
      <c r="L209" s="207">
        <f t="shared" si="143"/>
        <v>667.5570716127836</v>
      </c>
      <c r="M209" s="207">
        <f t="shared" si="143"/>
        <v>601.72198068065177</v>
      </c>
      <c r="N209" s="207">
        <f t="shared" si="143"/>
        <v>499.72776830401341</v>
      </c>
      <c r="O209" s="207">
        <f t="shared" si="143"/>
        <v>314.74135502531686</v>
      </c>
      <c r="P209" s="207">
        <f t="shared" si="143"/>
        <v>143.0619227643503</v>
      </c>
      <c r="Q209" s="207">
        <f t="shared" si="143"/>
        <v>244.43265834107669</v>
      </c>
      <c r="R209" s="207">
        <f t="shared" si="143"/>
        <v>187.53844853166731</v>
      </c>
      <c r="S209" s="207">
        <f t="shared" si="143"/>
        <v>191.99469983972506</v>
      </c>
      <c r="T209" s="207">
        <f t="shared" si="143"/>
        <v>182.64987067436047</v>
      </c>
      <c r="U209" s="207">
        <f t="shared" si="143"/>
        <v>177.55734842981656</v>
      </c>
      <c r="V209" s="207">
        <f t="shared" si="143"/>
        <v>150.15348738726732</v>
      </c>
      <c r="W209" s="207">
        <f t="shared" si="143"/>
        <v>189.19730468886996</v>
      </c>
      <c r="X209" s="207">
        <f t="shared" si="143"/>
        <v>164.95026729135606</v>
      </c>
      <c r="Y209" s="207">
        <f t="shared" si="143"/>
        <v>52.954246304452134</v>
      </c>
    </row>
    <row r="210" spans="8:25">
      <c r="H210" s="1095"/>
      <c r="I210" s="1097"/>
      <c r="J210" s="73">
        <v>0.63</v>
      </c>
      <c r="K210" s="207">
        <f t="shared" si="143"/>
        <v>1073.2586603913833</v>
      </c>
      <c r="L210" s="207">
        <f t="shared" si="143"/>
        <v>826.41339391090321</v>
      </c>
      <c r="M210" s="207">
        <f t="shared" si="143"/>
        <v>721.30070398868088</v>
      </c>
      <c r="N210" s="207">
        <f t="shared" si="143"/>
        <v>582.58704919568743</v>
      </c>
      <c r="O210" s="207">
        <f t="shared" si="143"/>
        <v>357.13804581858523</v>
      </c>
      <c r="P210" s="207">
        <f t="shared" si="143"/>
        <v>164.21642988154284</v>
      </c>
      <c r="Q210" s="207">
        <f t="shared" si="143"/>
        <v>274.5944883515225</v>
      </c>
      <c r="R210" s="207">
        <f t="shared" si="143"/>
        <v>217.31646167967594</v>
      </c>
      <c r="S210" s="207">
        <f t="shared" si="143"/>
        <v>230.45045015404071</v>
      </c>
      <c r="T210" s="207">
        <f t="shared" si="143"/>
        <v>226.09136951802554</v>
      </c>
      <c r="U210" s="207">
        <f t="shared" si="143"/>
        <v>225.63439607223512</v>
      </c>
      <c r="V210" s="207">
        <f t="shared" si="143"/>
        <v>195.84427319837076</v>
      </c>
      <c r="W210" s="207">
        <f t="shared" si="143"/>
        <v>254.34938182977555</v>
      </c>
      <c r="X210" s="207">
        <f t="shared" si="143"/>
        <v>226.67223303744714</v>
      </c>
      <c r="Y210" s="207">
        <f t="shared" si="143"/>
        <v>52.899717696398888</v>
      </c>
    </row>
    <row r="211" spans="8:25">
      <c r="H211" s="1095"/>
      <c r="I211" s="1097"/>
      <c r="J211" s="73">
        <v>0.62</v>
      </c>
      <c r="K211" s="207">
        <f t="shared" si="143"/>
        <v>1387.7814914312578</v>
      </c>
      <c r="L211" s="207">
        <f t="shared" si="143"/>
        <v>1030.6633079689504</v>
      </c>
      <c r="M211" s="207">
        <f t="shared" si="143"/>
        <v>870.08751114989593</v>
      </c>
      <c r="N211" s="207">
        <f t="shared" si="143"/>
        <v>682.80309708240156</v>
      </c>
      <c r="O211" s="207">
        <f t="shared" si="143"/>
        <v>407.02305185729165</v>
      </c>
      <c r="P211" s="207">
        <f t="shared" si="143"/>
        <v>189.40142429196788</v>
      </c>
      <c r="Q211" s="207">
        <f t="shared" si="143"/>
        <v>309.7236366702038</v>
      </c>
      <c r="R211" s="207">
        <f t="shared" si="143"/>
        <v>253.11118611042895</v>
      </c>
      <c r="S211" s="207">
        <f t="shared" si="143"/>
        <v>278.36308787748641</v>
      </c>
      <c r="T211" s="207">
        <f t="shared" si="143"/>
        <v>281.94057840690812</v>
      </c>
      <c r="U211" s="207">
        <f t="shared" si="143"/>
        <v>289.11844489926403</v>
      </c>
      <c r="V211" s="207">
        <f t="shared" si="143"/>
        <v>257.79933641268588</v>
      </c>
      <c r="W211" s="207">
        <f t="shared" si="143"/>
        <v>345.45934301255869</v>
      </c>
      <c r="X211" s="207">
        <f t="shared" si="143"/>
        <v>314.93733425519281</v>
      </c>
      <c r="Y211" s="207">
        <f t="shared" si="143"/>
        <v>52.843359855801275</v>
      </c>
    </row>
    <row r="212" spans="8:25">
      <c r="H212" s="1095"/>
      <c r="I212" s="1097"/>
      <c r="J212" s="118">
        <v>0.61</v>
      </c>
      <c r="K212" s="207">
        <f t="shared" si="143"/>
        <v>1810.2328986010348</v>
      </c>
      <c r="L212" s="207">
        <f t="shared" si="143"/>
        <v>1295.0871987729029</v>
      </c>
      <c r="M212" s="207">
        <f t="shared" si="143"/>
        <v>1056.2821531747902</v>
      </c>
      <c r="N212" s="207">
        <f t="shared" si="143"/>
        <v>804.59062902162407</v>
      </c>
      <c r="O212" s="207">
        <f t="shared" si="143"/>
        <v>465.94363176426793</v>
      </c>
      <c r="P212" s="207">
        <f t="shared" si="143"/>
        <v>219.51170712789619</v>
      </c>
      <c r="Q212" s="207">
        <f t="shared" si="143"/>
        <v>350.78037580076716</v>
      </c>
      <c r="R212" s="207">
        <f t="shared" si="143"/>
        <v>296.33469419691176</v>
      </c>
      <c r="S212" s="207">
        <f t="shared" si="143"/>
        <v>338.40451001782861</v>
      </c>
      <c r="T212" s="207">
        <f t="shared" si="143"/>
        <v>354.23572288245686</v>
      </c>
      <c r="U212" s="207">
        <f t="shared" si="143"/>
        <v>373.60160684277093</v>
      </c>
      <c r="V212" s="207">
        <f t="shared" si="143"/>
        <v>342.54146332148855</v>
      </c>
      <c r="W212" s="207">
        <f t="shared" si="143"/>
        <v>474.11760650448775</v>
      </c>
      <c r="X212" s="207">
        <f t="shared" si="143"/>
        <v>442.49486110620757</v>
      </c>
      <c r="Y212" s="207">
        <f t="shared" si="143"/>
        <v>52.785148127081001</v>
      </c>
    </row>
    <row r="213" spans="8:25">
      <c r="H213" s="1095"/>
      <c r="I213" s="1097"/>
      <c r="J213" s="118">
        <v>0.6</v>
      </c>
      <c r="K213" s="207">
        <f t="shared" si="143"/>
        <v>2382.3592184365516</v>
      </c>
      <c r="L213" s="207">
        <f t="shared" si="143"/>
        <v>1639.8263670625265</v>
      </c>
      <c r="M213" s="207">
        <f t="shared" si="143"/>
        <v>1290.66392513031</v>
      </c>
      <c r="N213" s="207">
        <f t="shared" si="143"/>
        <v>953.31856075642793</v>
      </c>
      <c r="O213" s="207">
        <f t="shared" si="143"/>
        <v>535.81043480121934</v>
      </c>
      <c r="P213" s="207">
        <f t="shared" si="143"/>
        <v>255.66706607912653</v>
      </c>
      <c r="Q213" s="207">
        <f t="shared" si="143"/>
        <v>398.93673548485879</v>
      </c>
      <c r="R213" s="207">
        <f t="shared" si="143"/>
        <v>348.77338996703332</v>
      </c>
      <c r="S213" s="207">
        <f t="shared" si="143"/>
        <v>414.09232020838925</v>
      </c>
      <c r="T213" s="207">
        <f t="shared" si="143"/>
        <v>448.47908860478435</v>
      </c>
      <c r="U213" s="207">
        <f t="shared" si="143"/>
        <v>486.92789211641815</v>
      </c>
      <c r="V213" s="207">
        <f t="shared" si="143"/>
        <v>459.48575818983284</v>
      </c>
      <c r="W213" s="207">
        <f t="shared" si="143"/>
        <v>657.61675506214749</v>
      </c>
      <c r="X213" s="207">
        <f t="shared" si="143"/>
        <v>628.82656637278967</v>
      </c>
      <c r="Y213" s="207">
        <f t="shared" si="143"/>
        <v>52.725057171309601</v>
      </c>
    </row>
    <row r="214" spans="8:25">
      <c r="H214" s="1095"/>
      <c r="I214" s="1097"/>
      <c r="J214" s="118">
        <v>0.55000000000000004</v>
      </c>
      <c r="K214" s="207">
        <f t="shared" si="143"/>
        <v>3285.4612207204445</v>
      </c>
      <c r="L214" s="207">
        <f t="shared" si="143"/>
        <v>2161.5029920017178</v>
      </c>
      <c r="M214" s="207">
        <f t="shared" si="143"/>
        <v>1631.8160030866877</v>
      </c>
      <c r="N214" s="207">
        <f t="shared" si="143"/>
        <v>1162.6487057240574</v>
      </c>
      <c r="O214" s="207">
        <f t="shared" si="143"/>
        <v>630.99292844703962</v>
      </c>
      <c r="P214" s="207">
        <f t="shared" si="143"/>
        <v>305.61239495169161</v>
      </c>
      <c r="Q214" s="207">
        <f t="shared" si="143"/>
        <v>463.75559298098381</v>
      </c>
      <c r="R214" s="207">
        <f t="shared" si="143"/>
        <v>422.04350180781199</v>
      </c>
      <c r="S214" s="207">
        <f t="shared" si="143"/>
        <v>524.43290581431609</v>
      </c>
      <c r="T214" s="207">
        <f t="shared" si="143"/>
        <v>591.07530220756371</v>
      </c>
      <c r="U214" s="207">
        <f t="shared" si="143"/>
        <v>663.92434724267173</v>
      </c>
      <c r="V214" s="207">
        <f t="shared" si="143"/>
        <v>647.97564265939377</v>
      </c>
      <c r="W214" s="207">
        <f t="shared" si="143"/>
        <v>964.41061031456525</v>
      </c>
      <c r="X214" s="207">
        <f t="shared" si="143"/>
        <v>948.7471377287967</v>
      </c>
      <c r="Y214" s="207">
        <f t="shared" si="143"/>
        <v>52.654817508100024</v>
      </c>
    </row>
    <row r="215" spans="8:25">
      <c r="H215" s="1095"/>
      <c r="I215" s="1097"/>
      <c r="J215" s="118">
        <v>0.5</v>
      </c>
      <c r="K215" s="207">
        <f t="shared" si="143"/>
        <v>4769.1330720294263</v>
      </c>
      <c r="L215" s="207">
        <f t="shared" si="143"/>
        <v>2977.406418948286</v>
      </c>
      <c r="M215" s="207">
        <f t="shared" si="143"/>
        <v>2141.7457875322852</v>
      </c>
      <c r="N215" s="207">
        <f t="shared" si="143"/>
        <v>1463.53489516174</v>
      </c>
      <c r="O215" s="207">
        <f t="shared" si="143"/>
        <v>762.70943414807743</v>
      </c>
      <c r="P215" s="207">
        <f t="shared" si="143"/>
        <v>375.85641829457836</v>
      </c>
      <c r="Q215" s="207">
        <f t="shared" si="143"/>
        <v>552.20243500816548</v>
      </c>
      <c r="R215" s="207">
        <f t="shared" si="143"/>
        <v>526.47008326549553</v>
      </c>
      <c r="S215" s="207">
        <f t="shared" si="143"/>
        <v>689.66556918852314</v>
      </c>
      <c r="T215" s="207">
        <f t="shared" si="143"/>
        <v>814.06406983350121</v>
      </c>
      <c r="U215" s="207">
        <f t="shared" si="143"/>
        <v>951.12970730989707</v>
      </c>
      <c r="V215" s="207">
        <f t="shared" si="143"/>
        <v>965.26227159854045</v>
      </c>
      <c r="W215" s="207">
        <f t="shared" si="143"/>
        <v>1503.3556548684262</v>
      </c>
      <c r="X215" s="207">
        <f t="shared" si="143"/>
        <v>1528.4333670812487</v>
      </c>
      <c r="Y215" s="207">
        <f t="shared" si="143"/>
        <v>52.573497014624174</v>
      </c>
    </row>
    <row r="216" spans="8:25">
      <c r="H216" s="1095"/>
      <c r="I216" s="1098"/>
      <c r="J216" s="131">
        <v>0.45</v>
      </c>
      <c r="K216" s="497">
        <f t="shared" si="143"/>
        <v>7326.274503142643</v>
      </c>
      <c r="L216" s="497">
        <f t="shared" si="143"/>
        <v>4305.8741895365292</v>
      </c>
      <c r="M216" s="497">
        <f t="shared" si="143"/>
        <v>2929.6498961726647</v>
      </c>
      <c r="N216" s="497">
        <f t="shared" si="143"/>
        <v>1907.8799977154474</v>
      </c>
      <c r="O216" s="497">
        <f t="shared" si="143"/>
        <v>948.87468967554366</v>
      </c>
      <c r="P216" s="497">
        <f t="shared" si="143"/>
        <v>477.01343209019296</v>
      </c>
      <c r="Q216" s="497">
        <f t="shared" si="143"/>
        <v>675.19730602394895</v>
      </c>
      <c r="R216" s="497">
        <f t="shared" si="143"/>
        <v>679.18014105870736</v>
      </c>
      <c r="S216" s="497">
        <f t="shared" si="143"/>
        <v>945.51345329365154</v>
      </c>
      <c r="T216" s="497">
        <f t="shared" si="143"/>
        <v>1177.0778527428399</v>
      </c>
      <c r="U216" s="497">
        <f t="shared" si="143"/>
        <v>1439.1027255621248</v>
      </c>
      <c r="V216" s="497">
        <f t="shared" si="143"/>
        <v>1527.7126981959789</v>
      </c>
      <c r="W216" s="497">
        <f t="shared" si="143"/>
        <v>2507.0768723513756</v>
      </c>
      <c r="X216" s="497">
        <f t="shared" si="143"/>
        <v>2647.4134995595305</v>
      </c>
      <c r="Y216" s="497">
        <f t="shared" si="143"/>
        <v>52.479971220822243</v>
      </c>
    </row>
    <row r="217" spans="8:25">
      <c r="H217" s="1095"/>
      <c r="I217" s="1099">
        <f>I137</f>
        <v>14.55</v>
      </c>
      <c r="J217" s="73">
        <v>0.64</v>
      </c>
      <c r="K217" s="207">
        <f t="shared" si="143"/>
        <v>773.92511143484285</v>
      </c>
      <c r="L217" s="207">
        <f t="shared" si="143"/>
        <v>606.385330888873</v>
      </c>
      <c r="M217" s="207">
        <f t="shared" si="143"/>
        <v>538.48036930483784</v>
      </c>
      <c r="N217" s="207">
        <f t="shared" si="143"/>
        <v>441.54509658725232</v>
      </c>
      <c r="O217" s="207">
        <f t="shared" si="143"/>
        <v>274.51070252932203</v>
      </c>
      <c r="P217" s="207">
        <f t="shared" si="143"/>
        <v>135.91341119134961</v>
      </c>
      <c r="Q217" s="207">
        <f t="shared" si="143"/>
        <v>212.30301967851202</v>
      </c>
      <c r="R217" s="207">
        <f t="shared" si="143"/>
        <v>165.37575635258852</v>
      </c>
      <c r="S217" s="207">
        <f t="shared" si="143"/>
        <v>172.27265655271475</v>
      </c>
      <c r="T217" s="207">
        <f t="shared" si="143"/>
        <v>166.37418574308802</v>
      </c>
      <c r="U217" s="207">
        <f t="shared" si="143"/>
        <v>163.83685091185069</v>
      </c>
      <c r="V217" s="207">
        <f t="shared" si="143"/>
        <v>140.34351580537162</v>
      </c>
      <c r="W217" s="207">
        <f t="shared" si="143"/>
        <v>179.50597133896164</v>
      </c>
      <c r="X217" s="207">
        <f t="shared" si="143"/>
        <v>158.168265258248</v>
      </c>
      <c r="Y217" s="207">
        <f t="shared" si="143"/>
        <v>55.093899700902512</v>
      </c>
    </row>
    <row r="218" spans="8:25">
      <c r="H218" s="1095"/>
      <c r="I218" s="1097"/>
      <c r="J218" s="73">
        <v>0.63</v>
      </c>
      <c r="K218" s="207">
        <f t="shared" si="143"/>
        <v>914.64135116758303</v>
      </c>
      <c r="L218" s="207">
        <f t="shared" si="143"/>
        <v>679.58694709867927</v>
      </c>
      <c r="M218" s="207">
        <f t="shared" si="143"/>
        <v>575.39035662429876</v>
      </c>
      <c r="N218" s="207">
        <f t="shared" si="143"/>
        <v>452.84230610410435</v>
      </c>
      <c r="O218" s="207">
        <f t="shared" si="143"/>
        <v>270.36543948413168</v>
      </c>
      <c r="P218" s="207">
        <f t="shared" si="143"/>
        <v>147.94747404720306</v>
      </c>
      <c r="Q218" s="207">
        <f t="shared" si="143"/>
        <v>206.12278110386958</v>
      </c>
      <c r="R218" s="207">
        <f t="shared" si="143"/>
        <v>168.23963790010706</v>
      </c>
      <c r="S218" s="207">
        <f t="shared" si="143"/>
        <v>184.82924870274255</v>
      </c>
      <c r="T218" s="207">
        <f t="shared" si="143"/>
        <v>186.97640661664136</v>
      </c>
      <c r="U218" s="207">
        <f t="shared" si="143"/>
        <v>191.56611789819075</v>
      </c>
      <c r="V218" s="207">
        <f t="shared" si="143"/>
        <v>170.68261589329663</v>
      </c>
      <c r="W218" s="207">
        <f t="shared" si="143"/>
        <v>228.53502527888227</v>
      </c>
      <c r="X218" s="207">
        <f t="shared" si="143"/>
        <v>208.10741655866397</v>
      </c>
      <c r="Y218" s="207">
        <f t="shared" si="143"/>
        <v>57.341076418754476</v>
      </c>
    </row>
    <row r="219" spans="8:25">
      <c r="H219" s="1095"/>
      <c r="I219" s="1097"/>
      <c r="J219" s="73">
        <v>0.62</v>
      </c>
      <c r="K219" s="207">
        <f t="shared" si="143"/>
        <v>1087.2144256740794</v>
      </c>
      <c r="L219" s="207">
        <f t="shared" si="143"/>
        <v>764.63722105829277</v>
      </c>
      <c r="M219" s="207">
        <f t="shared" si="143"/>
        <v>616.24353648798979</v>
      </c>
      <c r="N219" s="207">
        <f t="shared" si="143"/>
        <v>464.83506269499367</v>
      </c>
      <c r="O219" s="207">
        <f t="shared" si="143"/>
        <v>266.14249881431778</v>
      </c>
      <c r="P219" s="207">
        <f t="shared" si="143"/>
        <v>161.52090964292441</v>
      </c>
      <c r="Q219" s="207">
        <f t="shared" si="143"/>
        <v>199.91781896970383</v>
      </c>
      <c r="R219" s="207">
        <f t="shared" si="143"/>
        <v>171.25490739117302</v>
      </c>
      <c r="S219" s="207">
        <f t="shared" si="143"/>
        <v>198.78478760266776</v>
      </c>
      <c r="T219" s="207">
        <f t="shared" si="143"/>
        <v>210.98105129284633</v>
      </c>
      <c r="U219" s="207">
        <f t="shared" si="143"/>
        <v>225.20469261850792</v>
      </c>
      <c r="V219" s="207">
        <f t="shared" si="143"/>
        <v>208.992009727685</v>
      </c>
      <c r="W219" s="207">
        <f t="shared" si="143"/>
        <v>293.39886741489505</v>
      </c>
      <c r="X219" s="207">
        <f t="shared" si="143"/>
        <v>276.4283447317211</v>
      </c>
      <c r="Y219" s="207">
        <f t="shared" si="143"/>
        <v>59.762592384956633</v>
      </c>
    </row>
    <row r="220" spans="8:25">
      <c r="H220" s="1095"/>
      <c r="I220" s="1097"/>
      <c r="J220" s="118">
        <v>0.61</v>
      </c>
      <c r="K220" s="207">
        <f t="shared" si="143"/>
        <v>1299.9687604707251</v>
      </c>
      <c r="L220" s="207">
        <f t="shared" si="143"/>
        <v>863.78921465778376</v>
      </c>
      <c r="M220" s="207">
        <f t="shared" si="143"/>
        <v>661.53904759772502</v>
      </c>
      <c r="N220" s="207">
        <f t="shared" si="143"/>
        <v>477.56985262872826</v>
      </c>
      <c r="O220" s="207">
        <f t="shared" si="143"/>
        <v>261.84526464428268</v>
      </c>
      <c r="P220" s="207">
        <f t="shared" si="143"/>
        <v>176.86693587444353</v>
      </c>
      <c r="Q220" s="207">
        <f t="shared" si="143"/>
        <v>193.69815380647736</v>
      </c>
      <c r="R220" s="207">
        <f t="shared" si="143"/>
        <v>174.42958327963427</v>
      </c>
      <c r="S220" s="207">
        <f t="shared" si="143"/>
        <v>214.32404646583865</v>
      </c>
      <c r="T220" s="207">
        <f t="shared" si="143"/>
        <v>239.04761898417323</v>
      </c>
      <c r="U220" s="207">
        <f t="shared" si="143"/>
        <v>266.21102870062072</v>
      </c>
      <c r="V220" s="207">
        <f t="shared" si="143"/>
        <v>257.66853678152972</v>
      </c>
      <c r="W220" s="207">
        <f t="shared" si="143"/>
        <v>379.88745048559463</v>
      </c>
      <c r="X220" s="207">
        <f t="shared" si="143"/>
        <v>370.74175607236475</v>
      </c>
      <c r="Y220" s="207">
        <f t="shared" si="143"/>
        <v>62.374065382471933</v>
      </c>
    </row>
    <row r="221" spans="8:25">
      <c r="H221" s="1095"/>
      <c r="I221" s="1097"/>
      <c r="J221" s="118">
        <v>0.6</v>
      </c>
      <c r="K221" s="207">
        <f t="shared" si="143"/>
        <v>1563.6738272700252</v>
      </c>
      <c r="L221" s="207">
        <f t="shared" si="143"/>
        <v>979.78514193908939</v>
      </c>
      <c r="M221" s="207">
        <f t="shared" si="143"/>
        <v>711.85026018658345</v>
      </c>
      <c r="N221" s="207">
        <f t="shared" si="143"/>
        <v>491.09718819504178</v>
      </c>
      <c r="O221" s="207">
        <f t="shared" si="143"/>
        <v>257.47722135838211</v>
      </c>
      <c r="P221" s="207">
        <f t="shared" si="143"/>
        <v>194.25968911011998</v>
      </c>
      <c r="Q221" s="207">
        <f t="shared" si="143"/>
        <v>187.47374646994808</v>
      </c>
      <c r="R221" s="207">
        <f t="shared" si="143"/>
        <v>177.77226941149897</v>
      </c>
      <c r="S221" s="207">
        <f t="shared" si="143"/>
        <v>231.66036432625216</v>
      </c>
      <c r="T221" s="207">
        <f t="shared" si="143"/>
        <v>271.98140581044379</v>
      </c>
      <c r="U221" s="207">
        <f t="shared" si="143"/>
        <v>316.44921731415434</v>
      </c>
      <c r="V221" s="207">
        <f t="shared" si="143"/>
        <v>319.91445421694101</v>
      </c>
      <c r="W221" s="207">
        <f t="shared" si="143"/>
        <v>496.13894608199331</v>
      </c>
      <c r="X221" s="207">
        <f t="shared" si="143"/>
        <v>502.13867299033888</v>
      </c>
      <c r="Y221" s="207">
        <f t="shared" si="143"/>
        <v>65.192826531714587</v>
      </c>
    </row>
    <row r="222" spans="8:25">
      <c r="H222" s="1095"/>
      <c r="I222" s="1097"/>
      <c r="J222" s="118">
        <v>0.55000000000000004</v>
      </c>
      <c r="K222" s="207">
        <f t="shared" si="143"/>
        <v>1940.986548638258</v>
      </c>
      <c r="L222" s="207">
        <f t="shared" si="143"/>
        <v>1135.4686934922984</v>
      </c>
      <c r="M222" s="207">
        <f t="shared" si="143"/>
        <v>775.61126476165884</v>
      </c>
      <c r="N222" s="207">
        <f t="shared" si="143"/>
        <v>507.41610280622388</v>
      </c>
      <c r="O222" s="207">
        <f t="shared" si="143"/>
        <v>252.45760175106253</v>
      </c>
      <c r="P222" s="207">
        <f t="shared" si="143"/>
        <v>216.79910813160967</v>
      </c>
      <c r="Q222" s="207">
        <f t="shared" si="143"/>
        <v>180.44266493021036</v>
      </c>
      <c r="R222" s="207">
        <f t="shared" si="143"/>
        <v>181.76577327615152</v>
      </c>
      <c r="S222" s="207">
        <f t="shared" si="143"/>
        <v>253.73864790757432</v>
      </c>
      <c r="T222" s="207">
        <f t="shared" si="143"/>
        <v>316.33124274830016</v>
      </c>
      <c r="U222" s="207">
        <f t="shared" si="143"/>
        <v>387.40961990946573</v>
      </c>
      <c r="V222" s="207">
        <f t="shared" si="143"/>
        <v>412.10996439237908</v>
      </c>
      <c r="W222" s="207">
        <f t="shared" si="143"/>
        <v>678.11247605888104</v>
      </c>
      <c r="X222" s="207">
        <f t="shared" si="143"/>
        <v>716.17279007412571</v>
      </c>
      <c r="Y222" s="207">
        <f t="shared" si="143"/>
        <v>68.653910013970389</v>
      </c>
    </row>
    <row r="223" spans="8:25">
      <c r="H223" s="1095"/>
      <c r="I223" s="1097"/>
      <c r="J223" s="118">
        <v>0.5</v>
      </c>
      <c r="K223" s="207">
        <f t="shared" si="143"/>
        <v>2493.8201246950348</v>
      </c>
      <c r="L223" s="207">
        <f t="shared" si="143"/>
        <v>1347.1927798767274</v>
      </c>
      <c r="M223" s="207">
        <f t="shared" si="143"/>
        <v>856.7202269941755</v>
      </c>
      <c r="N223" s="207">
        <f t="shared" si="143"/>
        <v>527.01668889779637</v>
      </c>
      <c r="O223" s="207">
        <f t="shared" si="143"/>
        <v>246.76010665387051</v>
      </c>
      <c r="P223" s="207">
        <f t="shared" si="143"/>
        <v>246.22539892078638</v>
      </c>
      <c r="Q223" s="207">
        <f t="shared" si="143"/>
        <v>172.62009676289406</v>
      </c>
      <c r="R223" s="207">
        <f t="shared" si="143"/>
        <v>186.50837898338884</v>
      </c>
      <c r="S223" s="207">
        <f t="shared" si="143"/>
        <v>281.98392931414674</v>
      </c>
      <c r="T223" s="207">
        <f t="shared" si="143"/>
        <v>376.88052887370827</v>
      </c>
      <c r="U223" s="207">
        <f t="shared" si="143"/>
        <v>489.82942961651082</v>
      </c>
      <c r="V223" s="207">
        <f t="shared" si="143"/>
        <v>552.74626110380359</v>
      </c>
      <c r="W223" s="207">
        <f t="shared" si="143"/>
        <v>974.16803030750179</v>
      </c>
      <c r="X223" s="207">
        <f t="shared" si="143"/>
        <v>1080.9220309347954</v>
      </c>
      <c r="Y223" s="207">
        <f t="shared" si="143"/>
        <v>72.897443742940041</v>
      </c>
    </row>
    <row r="224" spans="8:25">
      <c r="H224" s="1095"/>
      <c r="I224" s="1098"/>
      <c r="J224" s="131">
        <v>0.45</v>
      </c>
      <c r="K224" s="497">
        <f t="shared" si="143"/>
        <v>3328.5274031789791</v>
      </c>
      <c r="L224" s="497">
        <f t="shared" si="143"/>
        <v>1640.4811889744544</v>
      </c>
      <c r="M224" s="497">
        <f t="shared" si="143"/>
        <v>960.7263306161974</v>
      </c>
      <c r="N224" s="497">
        <f t="shared" si="143"/>
        <v>550.53695999406227</v>
      </c>
      <c r="O224" s="497">
        <f t="shared" si="143"/>
        <v>240.35577601783766</v>
      </c>
      <c r="P224" s="497">
        <f t="shared" si="143"/>
        <v>285.10854495459148</v>
      </c>
      <c r="Q224" s="497">
        <f t="shared" si="143"/>
        <v>164.02790654737794</v>
      </c>
      <c r="R224" s="497">
        <f t="shared" si="143"/>
        <v>192.12546406900569</v>
      </c>
      <c r="S224" s="497">
        <f t="shared" si="143"/>
        <v>318.44143498852713</v>
      </c>
      <c r="T224" s="497">
        <f t="shared" si="143"/>
        <v>461.13375559155406</v>
      </c>
      <c r="U224" s="497">
        <f t="shared" si="143"/>
        <v>641.80719829346401</v>
      </c>
      <c r="V224" s="497">
        <f t="shared" si="143"/>
        <v>775.21262387515731</v>
      </c>
      <c r="W224" s="497">
        <f t="shared" si="143"/>
        <v>1478.7030992163984</v>
      </c>
      <c r="X224" s="497">
        <f t="shared" si="143"/>
        <v>1736.7827997503082</v>
      </c>
      <c r="Y224" s="497">
        <f t="shared" si="143"/>
        <v>78.112142572784649</v>
      </c>
    </row>
    <row r="225" spans="9:25" ht="15" customHeight="1">
      <c r="I225" s="1104" t="s">
        <v>1320</v>
      </c>
      <c r="J225" s="246" t="s">
        <v>315</v>
      </c>
      <c r="K225" s="330">
        <v>980.84030057502025</v>
      </c>
      <c r="L225" s="330">
        <v>841.65453334024301</v>
      </c>
      <c r="M225" s="330">
        <v>749.84044270886454</v>
      </c>
      <c r="N225" s="330">
        <v>659.54119794789256</v>
      </c>
      <c r="O225" s="330">
        <v>420.81629672046643</v>
      </c>
      <c r="P225" s="330">
        <v>258.71715842466404</v>
      </c>
      <c r="Q225" s="330">
        <v>286.64992109687944</v>
      </c>
      <c r="R225" s="330">
        <v>220.46243049738496</v>
      </c>
      <c r="S225" s="330">
        <v>204.48115931982738</v>
      </c>
      <c r="T225" s="330">
        <v>191.38232350261219</v>
      </c>
      <c r="U225" s="330">
        <v>188.19192674914595</v>
      </c>
      <c r="V225" s="330">
        <v>155.14797507251998</v>
      </c>
      <c r="W225" s="330">
        <v>152.07699696204872</v>
      </c>
      <c r="X225" s="330">
        <v>164.60151623434453</v>
      </c>
      <c r="Y225" s="330">
        <v>30.055865531670534</v>
      </c>
    </row>
    <row r="226" spans="9:25">
      <c r="I226" s="1105"/>
      <c r="J226" s="73" t="s">
        <v>315</v>
      </c>
      <c r="K226" s="118">
        <v>717.21991823542146</v>
      </c>
      <c r="L226" s="118">
        <v>639.46795859220435</v>
      </c>
      <c r="M226" s="118">
        <v>536.42714285001591</v>
      </c>
      <c r="N226" s="118">
        <v>477.09706591903711</v>
      </c>
      <c r="O226" s="118">
        <v>292.77662594696977</v>
      </c>
      <c r="P226" s="118">
        <v>223.84543508903769</v>
      </c>
      <c r="Q226" s="118">
        <v>207.45398764040792</v>
      </c>
      <c r="R226" s="118">
        <v>154.19377889287497</v>
      </c>
      <c r="S226" s="118">
        <v>140.81089927519557</v>
      </c>
      <c r="T226" s="118">
        <v>123.70491957318045</v>
      </c>
      <c r="U226" s="118">
        <v>109.63263732812499</v>
      </c>
      <c r="V226" s="118">
        <v>81.084195903786622</v>
      </c>
      <c r="W226" s="118">
        <v>78.639405072463745</v>
      </c>
      <c r="X226" s="118">
        <v>82.214494327420539</v>
      </c>
      <c r="Y226" s="118">
        <v>41.405244956112853</v>
      </c>
    </row>
    <row r="227" spans="9:25">
      <c r="I227" s="1105"/>
      <c r="J227" s="73" t="s">
        <v>315</v>
      </c>
      <c r="K227" s="118">
        <v>526.35393844712598</v>
      </c>
      <c r="L227" s="118">
        <v>450.75098784769779</v>
      </c>
      <c r="M227" s="118">
        <v>369.57574014150549</v>
      </c>
      <c r="N227" s="118">
        <v>314.35788414423052</v>
      </c>
      <c r="O227" s="118">
        <v>193.80996933556182</v>
      </c>
      <c r="P227" s="118">
        <v>142.34943367156293</v>
      </c>
      <c r="Q227" s="118">
        <v>137.98081417544904</v>
      </c>
      <c r="R227" s="118">
        <v>101.83475031544243</v>
      </c>
      <c r="S227" s="118">
        <v>93.762252772287511</v>
      </c>
      <c r="T227" s="118">
        <v>86.992718051768236</v>
      </c>
      <c r="U227" s="118">
        <v>84.664340858523332</v>
      </c>
      <c r="V227" s="118">
        <v>68.859165626283968</v>
      </c>
      <c r="W227" s="118">
        <v>67.94857501871131</v>
      </c>
      <c r="X227" s="118">
        <v>73.872683502805785</v>
      </c>
      <c r="Y227" s="118">
        <v>31.760779174929855</v>
      </c>
    </row>
    <row r="228" spans="9:25">
      <c r="I228" s="1105"/>
      <c r="J228" s="73" t="s">
        <v>315</v>
      </c>
      <c r="K228" s="118">
        <v>1131.0524195593587</v>
      </c>
      <c r="L228" s="118">
        <v>909.53407937751797</v>
      </c>
      <c r="M228" s="118">
        <v>722.10194554584109</v>
      </c>
      <c r="N228" s="118">
        <v>605.83852639440124</v>
      </c>
      <c r="O228" s="118">
        <v>349.40458091738128</v>
      </c>
      <c r="P228" s="118">
        <v>171.07160865770715</v>
      </c>
      <c r="Q228" s="118">
        <v>226.74573380224331</v>
      </c>
      <c r="R228" s="118">
        <v>172.87856849728473</v>
      </c>
      <c r="S228" s="118">
        <v>154.19454611924621</v>
      </c>
      <c r="T228" s="118">
        <v>138.52210753085762</v>
      </c>
      <c r="U228" s="118">
        <v>131.89945825717936</v>
      </c>
      <c r="V228" s="118">
        <v>106.65949243153057</v>
      </c>
      <c r="W228" s="118">
        <v>105.36595330163949</v>
      </c>
      <c r="X228" s="118">
        <v>110.85785788658927</v>
      </c>
      <c r="Y228" s="118">
        <v>27.536785375136532</v>
      </c>
    </row>
    <row r="229" spans="9:25">
      <c r="I229" s="1105"/>
      <c r="J229" s="73" t="s">
        <v>322</v>
      </c>
      <c r="K229" s="118">
        <v>840.04254916230343</v>
      </c>
      <c r="L229" s="118">
        <v>693.28188021245649</v>
      </c>
      <c r="M229" s="118">
        <v>572.90386923646213</v>
      </c>
      <c r="N229" s="118">
        <v>501.00018807138133</v>
      </c>
      <c r="O229" s="118">
        <v>295.25353095118788</v>
      </c>
      <c r="P229" s="118">
        <v>216.43011305580808</v>
      </c>
      <c r="Q229" s="118">
        <v>200.44445641280913</v>
      </c>
      <c r="R229" s="118">
        <v>147.57016070211998</v>
      </c>
      <c r="S229" s="118">
        <v>126.18680095746102</v>
      </c>
      <c r="T229" s="118">
        <v>111.77071096058019</v>
      </c>
      <c r="U229" s="118">
        <v>100.89243912646674</v>
      </c>
      <c r="V229" s="118">
        <v>82.316167332941163</v>
      </c>
      <c r="W229" s="118">
        <v>82.209138504317096</v>
      </c>
      <c r="X229" s="118">
        <v>85.013537147752857</v>
      </c>
      <c r="Y229" s="118">
        <v>32.079991040094399</v>
      </c>
    </row>
    <row r="230" spans="9:25">
      <c r="I230" s="1105"/>
      <c r="J230" s="73" t="s">
        <v>322</v>
      </c>
      <c r="K230" s="118">
        <v>480.68562668705727</v>
      </c>
      <c r="L230" s="118">
        <v>422.04028604991748</v>
      </c>
      <c r="M230" s="118">
        <v>369.59830488871449</v>
      </c>
      <c r="N230" s="118">
        <v>340.0275376325107</v>
      </c>
      <c r="O230" s="118">
        <v>230.8208351577577</v>
      </c>
      <c r="P230" s="118">
        <v>221.89649972105914</v>
      </c>
      <c r="Q230" s="118">
        <v>168.3545137157399</v>
      </c>
      <c r="R230" s="118">
        <v>120.31542224513518</v>
      </c>
      <c r="S230" s="118">
        <v>103.70067836933869</v>
      </c>
      <c r="T230" s="118">
        <v>91.058433735448347</v>
      </c>
      <c r="U230" s="118">
        <v>82.239408479165277</v>
      </c>
      <c r="V230" s="118">
        <v>68.612364481761418</v>
      </c>
      <c r="W230" s="118">
        <v>74.106085316410756</v>
      </c>
      <c r="X230" s="118">
        <v>82.261656236031172</v>
      </c>
      <c r="Y230" s="118">
        <v>38.080526605925847</v>
      </c>
    </row>
    <row r="231" spans="9:25">
      <c r="I231" s="1105"/>
      <c r="J231" s="73" t="s">
        <v>322</v>
      </c>
      <c r="K231" s="118">
        <v>547.86741438411411</v>
      </c>
      <c r="L231" s="118">
        <v>450.65410271061387</v>
      </c>
      <c r="M231" s="118">
        <v>367.38693681273719</v>
      </c>
      <c r="N231" s="118">
        <v>326.75774655032666</v>
      </c>
      <c r="O231" s="118">
        <v>204.20133204418582</v>
      </c>
      <c r="P231" s="118">
        <v>190.24415458068623</v>
      </c>
      <c r="Q231" s="118">
        <v>142.66244581170815</v>
      </c>
      <c r="R231" s="118">
        <v>106.11141448067255</v>
      </c>
      <c r="S231" s="118">
        <v>98.323202660317264</v>
      </c>
      <c r="T231" s="118">
        <v>88.989568514661727</v>
      </c>
      <c r="U231" s="118">
        <v>85.21575646089525</v>
      </c>
      <c r="V231" s="118">
        <v>72.942724456292169</v>
      </c>
      <c r="W231" s="118">
        <v>79.498913421272889</v>
      </c>
      <c r="X231" s="118">
        <v>83.775396938752039</v>
      </c>
      <c r="Y231" s="118">
        <v>36.914217112499898</v>
      </c>
    </row>
    <row r="232" spans="9:25">
      <c r="I232" s="1105"/>
      <c r="J232" s="73" t="s">
        <v>322</v>
      </c>
      <c r="K232" s="118">
        <v>509.97440822784813</v>
      </c>
      <c r="L232" s="118">
        <v>447.78996971642772</v>
      </c>
      <c r="M232" s="118">
        <v>374.46843919620051</v>
      </c>
      <c r="N232" s="118">
        <v>331.13584302516415</v>
      </c>
      <c r="O232" s="118">
        <v>206.35439199426702</v>
      </c>
      <c r="P232" s="118">
        <v>247.26210378239284</v>
      </c>
      <c r="Q232" s="118">
        <v>147.13339467558379</v>
      </c>
      <c r="R232" s="118">
        <v>107.80529470732483</v>
      </c>
      <c r="S232" s="118">
        <v>97.082386811627543</v>
      </c>
      <c r="T232" s="118">
        <v>86.137408295508862</v>
      </c>
      <c r="U232" s="118">
        <v>78.945424031249999</v>
      </c>
      <c r="V232" s="118">
        <v>63.127327408311508</v>
      </c>
      <c r="W232" s="118">
        <v>62.839724787209562</v>
      </c>
      <c r="X232" s="118">
        <v>63.541206490206939</v>
      </c>
      <c r="Y232" s="118">
        <v>48.462989622257048</v>
      </c>
    </row>
    <row r="233" spans="9:25">
      <c r="I233" s="1105"/>
      <c r="J233" s="73" t="s">
        <v>322</v>
      </c>
      <c r="K233" s="118">
        <v>404.50106904508078</v>
      </c>
      <c r="L233" s="118">
        <v>340.22023163842925</v>
      </c>
      <c r="M233" s="118">
        <v>285.28427430407339</v>
      </c>
      <c r="N233" s="118">
        <v>263.85253901354895</v>
      </c>
      <c r="O233" s="118">
        <v>170.46297478014071</v>
      </c>
      <c r="P233" s="118">
        <v>188.4773635504954</v>
      </c>
      <c r="Q233" s="118">
        <v>121.71630960206822</v>
      </c>
      <c r="R233" s="118">
        <v>90.505732437686774</v>
      </c>
      <c r="S233" s="118">
        <v>82.962698419869511</v>
      </c>
      <c r="T233" s="118">
        <v>74.70123838661641</v>
      </c>
      <c r="U233" s="118">
        <v>70.640150499492364</v>
      </c>
      <c r="V233" s="118">
        <v>59.559852094917623</v>
      </c>
      <c r="W233" s="118">
        <v>63.008099277919939</v>
      </c>
      <c r="X233" s="118">
        <v>65.247836044968892</v>
      </c>
      <c r="Y233" s="118">
        <v>39.170991744618789</v>
      </c>
    </row>
    <row r="234" spans="9:25">
      <c r="I234" s="1105"/>
      <c r="J234" s="73" t="s">
        <v>322</v>
      </c>
      <c r="K234" s="118">
        <v>532.64849120567862</v>
      </c>
      <c r="L234" s="118">
        <v>453.93233356452856</v>
      </c>
      <c r="M234" s="118">
        <v>381.25664757424772</v>
      </c>
      <c r="N234" s="118">
        <v>327.88659774316949</v>
      </c>
      <c r="O234" s="118">
        <v>201.91056312894423</v>
      </c>
      <c r="P234" s="118">
        <v>207.92120851028866</v>
      </c>
      <c r="Q234" s="118">
        <v>139.29371071567485</v>
      </c>
      <c r="R234" s="118">
        <v>103.44195405789466</v>
      </c>
      <c r="S234" s="118">
        <v>93.060820360923088</v>
      </c>
      <c r="T234" s="118">
        <v>84.277632197626801</v>
      </c>
      <c r="U234" s="118">
        <v>77.249632455231918</v>
      </c>
      <c r="V234" s="118">
        <v>64.173630555588062</v>
      </c>
      <c r="W234" s="118">
        <v>64.279867041819173</v>
      </c>
      <c r="X234" s="118">
        <v>68.919679958853507</v>
      </c>
      <c r="Y234" s="118">
        <v>45.891984222487416</v>
      </c>
    </row>
    <row r="235" spans="9:25">
      <c r="I235" s="1105"/>
      <c r="J235" s="73" t="s">
        <v>322</v>
      </c>
      <c r="K235" s="118">
        <v>347.43604812476377</v>
      </c>
      <c r="L235" s="118">
        <v>295.27155073982527</v>
      </c>
      <c r="M235" s="118">
        <v>249.68598256772637</v>
      </c>
      <c r="N235" s="118">
        <v>233.55236265812854</v>
      </c>
      <c r="O235" s="118">
        <v>150.32942519386037</v>
      </c>
      <c r="P235" s="118">
        <v>181.64791834049342</v>
      </c>
      <c r="Q235" s="118">
        <v>107.33200180872116</v>
      </c>
      <c r="R235" s="118">
        <v>79.150673117369564</v>
      </c>
      <c r="S235" s="118">
        <v>72.87884182906069</v>
      </c>
      <c r="T235" s="118">
        <v>65.962887577652083</v>
      </c>
      <c r="U235" s="118">
        <v>60.848388633640191</v>
      </c>
      <c r="V235" s="118">
        <v>50.421421909627462</v>
      </c>
      <c r="W235" s="118">
        <v>51.596575636600321</v>
      </c>
      <c r="X235" s="118">
        <v>54.027195455326208</v>
      </c>
      <c r="Y235" s="118">
        <v>39.517950068606794</v>
      </c>
    </row>
    <row r="236" spans="9:25">
      <c r="I236" s="1105"/>
      <c r="J236" s="73" t="s">
        <v>322</v>
      </c>
      <c r="K236" s="118">
        <v>355.50627264287107</v>
      </c>
      <c r="L236" s="118">
        <v>311.18566424555127</v>
      </c>
      <c r="M236" s="118">
        <v>286.57771012987365</v>
      </c>
      <c r="N236" s="118">
        <v>267.9412361249851</v>
      </c>
      <c r="O236" s="118">
        <v>179.67194461551301</v>
      </c>
      <c r="P236" s="118">
        <v>261.33225851435247</v>
      </c>
      <c r="Q236" s="118">
        <v>130.27687116628692</v>
      </c>
      <c r="R236" s="118">
        <v>96.358825054570474</v>
      </c>
      <c r="S236" s="118">
        <v>82.993756123484914</v>
      </c>
      <c r="T236" s="118">
        <v>73.772000662143085</v>
      </c>
      <c r="U236" s="118">
        <v>66.808507771440205</v>
      </c>
      <c r="V236" s="118">
        <v>52.352441186833794</v>
      </c>
      <c r="W236" s="118">
        <v>51.297556697975892</v>
      </c>
      <c r="X236" s="118">
        <v>54.323482295867414</v>
      </c>
      <c r="Y236" s="118">
        <v>48.676592375908918</v>
      </c>
    </row>
    <row r="237" spans="9:25">
      <c r="I237" s="1105"/>
      <c r="J237" s="73" t="s">
        <v>322</v>
      </c>
      <c r="K237" s="118">
        <v>244.47950129926056</v>
      </c>
      <c r="L237" s="118">
        <v>218.85238387184373</v>
      </c>
      <c r="M237" s="118">
        <v>192.93280126114044</v>
      </c>
      <c r="N237" s="118">
        <v>189.68792775750353</v>
      </c>
      <c r="O237" s="118">
        <v>128.59302257188565</v>
      </c>
      <c r="P237" s="118">
        <v>194.71088451847436</v>
      </c>
      <c r="Q237" s="118">
        <v>95.06449780931051</v>
      </c>
      <c r="R237" s="118">
        <v>67.983294908559856</v>
      </c>
      <c r="S237" s="118">
        <v>60.334445438348737</v>
      </c>
      <c r="T237" s="118">
        <v>52.671637139756555</v>
      </c>
      <c r="U237" s="118">
        <v>48.542063956720106</v>
      </c>
      <c r="V237" s="118">
        <v>38.426596422164707</v>
      </c>
      <c r="W237" s="118">
        <v>39.927155599279956</v>
      </c>
      <c r="X237" s="118">
        <v>41.289527102816116</v>
      </c>
      <c r="Y237" s="118">
        <v>38.280172034948073</v>
      </c>
    </row>
    <row r="238" spans="9:25">
      <c r="I238" s="1105"/>
      <c r="J238" s="73" t="s">
        <v>322</v>
      </c>
      <c r="K238" s="118">
        <v>243.885908203729</v>
      </c>
      <c r="L238" s="118">
        <v>218.05919748051244</v>
      </c>
      <c r="M238" s="118">
        <v>196.16599361610108</v>
      </c>
      <c r="N238" s="118">
        <v>188.67290323244086</v>
      </c>
      <c r="O238" s="118">
        <v>132.23558410498916</v>
      </c>
      <c r="P238" s="118">
        <v>197.42074509601258</v>
      </c>
      <c r="Q238" s="118">
        <v>100.43204881950037</v>
      </c>
      <c r="R238" s="118">
        <v>70.879892108014275</v>
      </c>
      <c r="S238" s="118">
        <v>60.899463050815747</v>
      </c>
      <c r="T238" s="118">
        <v>53.198261702074255</v>
      </c>
      <c r="U238" s="118">
        <v>47.70036550158386</v>
      </c>
      <c r="V238" s="118">
        <v>39.711755017832949</v>
      </c>
      <c r="W238" s="118">
        <v>40.103437600092455</v>
      </c>
      <c r="X238" s="118">
        <v>42.144268795246532</v>
      </c>
      <c r="Y238" s="118">
        <v>39.009802895774634</v>
      </c>
    </row>
    <row r="239" spans="9:25">
      <c r="I239" s="1105"/>
      <c r="J239" s="68" t="s">
        <v>322</v>
      </c>
      <c r="K239" s="118">
        <v>274.74970757614199</v>
      </c>
      <c r="L239" s="118">
        <v>242.70393993734584</v>
      </c>
      <c r="M239" s="118">
        <v>210.84306956238621</v>
      </c>
      <c r="N239" s="118">
        <v>202.7209619513917</v>
      </c>
      <c r="O239" s="118">
        <v>135.6145226638896</v>
      </c>
      <c r="P239" s="118">
        <v>177.70039077514843</v>
      </c>
      <c r="Q239" s="118">
        <v>99.999358106749696</v>
      </c>
      <c r="R239" s="118">
        <v>72.578851168706336</v>
      </c>
      <c r="S239" s="118">
        <v>65.074151026520056</v>
      </c>
      <c r="T239" s="118">
        <v>57.599909562104187</v>
      </c>
      <c r="U239" s="118">
        <v>52.312860729420017</v>
      </c>
      <c r="V239" s="118">
        <v>40.405863205604589</v>
      </c>
      <c r="W239" s="118">
        <v>40.520048854641473</v>
      </c>
      <c r="X239" s="118">
        <v>40.285839910764963</v>
      </c>
      <c r="Y239" s="118">
        <v>30.603926170554615</v>
      </c>
    </row>
    <row r="240" spans="9:25">
      <c r="I240" s="1105"/>
      <c r="J240" s="41" t="s">
        <v>1281</v>
      </c>
      <c r="K240" s="118">
        <f>MIN(K225:K228)</f>
        <v>526.35393844712598</v>
      </c>
      <c r="L240" s="118">
        <f t="shared" ref="L240:Y240" si="144">MIN(L225:L228)</f>
        <v>450.75098784769779</v>
      </c>
      <c r="M240" s="118">
        <f t="shared" si="144"/>
        <v>369.57574014150549</v>
      </c>
      <c r="N240" s="118">
        <f t="shared" si="144"/>
        <v>314.35788414423052</v>
      </c>
      <c r="O240" s="118">
        <f t="shared" si="144"/>
        <v>193.80996933556182</v>
      </c>
      <c r="P240" s="118">
        <f t="shared" si="144"/>
        <v>142.34943367156293</v>
      </c>
      <c r="Q240" s="118">
        <f t="shared" si="144"/>
        <v>137.98081417544904</v>
      </c>
      <c r="R240" s="118">
        <f t="shared" si="144"/>
        <v>101.83475031544243</v>
      </c>
      <c r="S240" s="118">
        <f t="shared" si="144"/>
        <v>93.762252772287511</v>
      </c>
      <c r="T240" s="118">
        <f t="shared" si="144"/>
        <v>86.992718051768236</v>
      </c>
      <c r="U240" s="118">
        <f t="shared" si="144"/>
        <v>84.664340858523332</v>
      </c>
      <c r="V240" s="118">
        <f t="shared" si="144"/>
        <v>68.859165626283968</v>
      </c>
      <c r="W240" s="118">
        <f t="shared" si="144"/>
        <v>67.94857501871131</v>
      </c>
      <c r="X240" s="118">
        <f t="shared" si="144"/>
        <v>73.872683502805785</v>
      </c>
      <c r="Y240" s="118">
        <f t="shared" si="144"/>
        <v>27.536785375136532</v>
      </c>
    </row>
    <row r="241" spans="9:26">
      <c r="I241" s="1105"/>
      <c r="J241" s="41" t="s">
        <v>1282</v>
      </c>
      <c r="K241" s="118">
        <f>MAX(K225:K228)</f>
        <v>1131.0524195593587</v>
      </c>
      <c r="L241" s="118">
        <f t="shared" ref="L241:Y241" si="145">MAX(L225:L228)</f>
        <v>909.53407937751797</v>
      </c>
      <c r="M241" s="118">
        <f t="shared" si="145"/>
        <v>749.84044270886454</v>
      </c>
      <c r="N241" s="118">
        <f t="shared" si="145"/>
        <v>659.54119794789256</v>
      </c>
      <c r="O241" s="118">
        <f t="shared" si="145"/>
        <v>420.81629672046643</v>
      </c>
      <c r="P241" s="118">
        <f t="shared" si="145"/>
        <v>258.71715842466404</v>
      </c>
      <c r="Q241" s="118">
        <f t="shared" si="145"/>
        <v>286.64992109687944</v>
      </c>
      <c r="R241" s="118">
        <f t="shared" si="145"/>
        <v>220.46243049738496</v>
      </c>
      <c r="S241" s="118">
        <f t="shared" si="145"/>
        <v>204.48115931982738</v>
      </c>
      <c r="T241" s="118">
        <f t="shared" si="145"/>
        <v>191.38232350261219</v>
      </c>
      <c r="U241" s="118">
        <f t="shared" si="145"/>
        <v>188.19192674914595</v>
      </c>
      <c r="V241" s="118">
        <f t="shared" si="145"/>
        <v>155.14797507251998</v>
      </c>
      <c r="W241" s="118">
        <f t="shared" si="145"/>
        <v>152.07699696204872</v>
      </c>
      <c r="X241" s="118">
        <f t="shared" si="145"/>
        <v>164.60151623434453</v>
      </c>
      <c r="Y241" s="118">
        <f t="shared" si="145"/>
        <v>41.405244956112853</v>
      </c>
    </row>
    <row r="242" spans="9:26">
      <c r="I242" s="1105"/>
      <c r="J242" s="41" t="s">
        <v>1283</v>
      </c>
      <c r="K242" s="118">
        <f>MIN(K229:K239)</f>
        <v>243.885908203729</v>
      </c>
      <c r="L242" s="118">
        <f t="shared" ref="L242:Y242" si="146">MIN(L229:L239)</f>
        <v>218.05919748051244</v>
      </c>
      <c r="M242" s="118">
        <f t="shared" si="146"/>
        <v>192.93280126114044</v>
      </c>
      <c r="N242" s="118">
        <f t="shared" si="146"/>
        <v>188.67290323244086</v>
      </c>
      <c r="O242" s="118">
        <f t="shared" si="146"/>
        <v>128.59302257188565</v>
      </c>
      <c r="P242" s="118">
        <f t="shared" si="146"/>
        <v>177.70039077514843</v>
      </c>
      <c r="Q242" s="118">
        <f t="shared" si="146"/>
        <v>95.06449780931051</v>
      </c>
      <c r="R242" s="118">
        <f t="shared" si="146"/>
        <v>67.983294908559856</v>
      </c>
      <c r="S242" s="118">
        <f t="shared" si="146"/>
        <v>60.334445438348737</v>
      </c>
      <c r="T242" s="118">
        <f t="shared" si="146"/>
        <v>52.671637139756555</v>
      </c>
      <c r="U242" s="118">
        <f t="shared" si="146"/>
        <v>47.70036550158386</v>
      </c>
      <c r="V242" s="118">
        <f t="shared" si="146"/>
        <v>38.426596422164707</v>
      </c>
      <c r="W242" s="118">
        <f t="shared" si="146"/>
        <v>39.927155599279956</v>
      </c>
      <c r="X242" s="118">
        <f t="shared" si="146"/>
        <v>40.285839910764963</v>
      </c>
      <c r="Y242" s="118">
        <f t="shared" si="146"/>
        <v>30.603926170554615</v>
      </c>
    </row>
    <row r="243" spans="9:26">
      <c r="I243" s="1106"/>
      <c r="J243" s="503" t="s">
        <v>1284</v>
      </c>
      <c r="K243" s="131">
        <f>MAX(K229:K239)</f>
        <v>840.04254916230343</v>
      </c>
      <c r="L243" s="131">
        <f t="shared" ref="L243:Y243" si="147">MAX(L229:L239)</f>
        <v>693.28188021245649</v>
      </c>
      <c r="M243" s="131">
        <f t="shared" si="147"/>
        <v>572.90386923646213</v>
      </c>
      <c r="N243" s="131">
        <f t="shared" si="147"/>
        <v>501.00018807138133</v>
      </c>
      <c r="O243" s="131">
        <f t="shared" si="147"/>
        <v>295.25353095118788</v>
      </c>
      <c r="P243" s="131">
        <f t="shared" si="147"/>
        <v>261.33225851435247</v>
      </c>
      <c r="Q243" s="131">
        <f t="shared" si="147"/>
        <v>200.44445641280913</v>
      </c>
      <c r="R243" s="131">
        <f t="shared" si="147"/>
        <v>147.57016070211998</v>
      </c>
      <c r="S243" s="131">
        <f t="shared" si="147"/>
        <v>126.18680095746102</v>
      </c>
      <c r="T243" s="131">
        <f t="shared" si="147"/>
        <v>111.77071096058019</v>
      </c>
      <c r="U243" s="131">
        <f t="shared" si="147"/>
        <v>100.89243912646674</v>
      </c>
      <c r="V243" s="131">
        <f t="shared" si="147"/>
        <v>82.316167332941163</v>
      </c>
      <c r="W243" s="131">
        <f t="shared" si="147"/>
        <v>82.209138504317096</v>
      </c>
      <c r="X243" s="131">
        <f t="shared" si="147"/>
        <v>85.013537147752857</v>
      </c>
      <c r="Y243" s="131">
        <f t="shared" si="147"/>
        <v>48.676592375908918</v>
      </c>
    </row>
    <row r="244" spans="9:26">
      <c r="J244" s="527" t="s">
        <v>1322</v>
      </c>
      <c r="K244" s="211">
        <f>K92/K175</f>
        <v>215.52742616033757</v>
      </c>
      <c r="L244" s="211">
        <f t="shared" ref="L244:Y244" si="148">L92/L175</f>
        <v>192.87112561174553</v>
      </c>
      <c r="M244" s="211">
        <f t="shared" si="148"/>
        <v>168.75</v>
      </c>
      <c r="N244" s="211">
        <f t="shared" si="148"/>
        <v>157.81181619256017</v>
      </c>
      <c r="O244" s="211">
        <f t="shared" si="148"/>
        <v>111.01351351351352</v>
      </c>
      <c r="P244" s="211">
        <f t="shared" si="148"/>
        <v>80.994671403197145</v>
      </c>
      <c r="Q244" s="211">
        <f t="shared" si="148"/>
        <v>79.447236180904525</v>
      </c>
      <c r="R244" s="211">
        <f t="shared" si="148"/>
        <v>65.65096952908587</v>
      </c>
      <c r="S244" s="211">
        <f t="shared" si="148"/>
        <v>53.048780487804883</v>
      </c>
      <c r="T244" s="211">
        <f t="shared" si="148"/>
        <v>45.421245421245416</v>
      </c>
      <c r="U244" s="211">
        <f t="shared" si="148"/>
        <v>38.8125</v>
      </c>
      <c r="V244" s="211">
        <f t="shared" si="148"/>
        <v>36.437246963562757</v>
      </c>
      <c r="W244" s="211">
        <f t="shared" si="148"/>
        <v>33.788819875776397</v>
      </c>
      <c r="X244" s="211">
        <f t="shared" si="148"/>
        <v>32.926829268292686</v>
      </c>
      <c r="Y244" s="211">
        <f t="shared" si="148"/>
        <v>49.565517241379311</v>
      </c>
      <c r="Z244" s="5" t="s">
        <v>1321</v>
      </c>
    </row>
  </sheetData>
  <mergeCells count="53">
    <mergeCell ref="K172:Y172"/>
    <mergeCell ref="H173:I174"/>
    <mergeCell ref="I225:I243"/>
    <mergeCell ref="H177:I184"/>
    <mergeCell ref="H185:H200"/>
    <mergeCell ref="I185:I192"/>
    <mergeCell ref="I193:I200"/>
    <mergeCell ref="H201:H224"/>
    <mergeCell ref="I201:I208"/>
    <mergeCell ref="I209:I216"/>
    <mergeCell ref="I217:I224"/>
    <mergeCell ref="H175:J175"/>
    <mergeCell ref="H155:H159"/>
    <mergeCell ref="I155:I156"/>
    <mergeCell ref="I157:I159"/>
    <mergeCell ref="H160:H164"/>
    <mergeCell ref="I160:I161"/>
    <mergeCell ref="I162:I164"/>
    <mergeCell ref="H165:H169"/>
    <mergeCell ref="I165:I166"/>
    <mergeCell ref="I167:I169"/>
    <mergeCell ref="H151:J151"/>
    <mergeCell ref="K94:Y94"/>
    <mergeCell ref="H95:J95"/>
    <mergeCell ref="H97:I104"/>
    <mergeCell ref="H105:H120"/>
    <mergeCell ref="I105:I112"/>
    <mergeCell ref="I113:I120"/>
    <mergeCell ref="H121:H144"/>
    <mergeCell ref="I121:I128"/>
    <mergeCell ref="I129:I136"/>
    <mergeCell ref="I137:I144"/>
    <mergeCell ref="K147:Y147"/>
    <mergeCell ref="H153:I154"/>
    <mergeCell ref="H52:H67"/>
    <mergeCell ref="I52:I59"/>
    <mergeCell ref="I60:I67"/>
    <mergeCell ref="H68:H91"/>
    <mergeCell ref="I68:I75"/>
    <mergeCell ref="I76:I83"/>
    <mergeCell ref="I84:I91"/>
    <mergeCell ref="H44:I51"/>
    <mergeCell ref="E4:G4"/>
    <mergeCell ref="H4:I4"/>
    <mergeCell ref="K19:Y19"/>
    <mergeCell ref="E20:G20"/>
    <mergeCell ref="H20:I20"/>
    <mergeCell ref="K31:Y31"/>
    <mergeCell ref="H34:H38"/>
    <mergeCell ref="I34:I35"/>
    <mergeCell ref="I36:I38"/>
    <mergeCell ref="K41:Y41"/>
    <mergeCell ref="H42:J42"/>
  </mergeCells>
  <pageMargins left="0.7" right="0.7" top="0.75" bottom="0.75" header="0.3" footer="0.3"/>
  <pageSetup orientation="portrait" horizontalDpi="1200" verticalDpi="1200" r:id="rId1"/>
  <ignoredErrors>
    <ignoredError sqref="K240" formulaRange="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B54AD-DDA0-418F-A316-513E6BAED325}">
  <dimension ref="B1:AA60"/>
  <sheetViews>
    <sheetView workbookViewId="0"/>
  </sheetViews>
  <sheetFormatPr baseColWidth="10" defaultRowHeight="15"/>
  <cols>
    <col min="1" max="1" width="2.5703125" style="72" customWidth="1"/>
    <col min="2" max="2" width="20.42578125" style="72" customWidth="1"/>
    <col min="3" max="3" width="10.5703125" style="72" bestFit="1" customWidth="1"/>
    <col min="4" max="4" width="7.42578125" style="72" bestFit="1" customWidth="1"/>
    <col min="5" max="5" width="11" style="72" bestFit="1" customWidth="1"/>
    <col min="6" max="6" width="10.140625" style="72" bestFit="1" customWidth="1"/>
    <col min="7" max="7" width="11.140625" style="72" bestFit="1" customWidth="1"/>
    <col min="8" max="22" width="9.140625" style="72" customWidth="1"/>
    <col min="23" max="16384" width="11.42578125" style="72"/>
  </cols>
  <sheetData>
    <row r="1" spans="2:27">
      <c r="B1" s="73"/>
      <c r="C1" s="73"/>
      <c r="D1" s="73"/>
      <c r="F1" s="73"/>
      <c r="G1" s="73"/>
      <c r="W1" s="73"/>
    </row>
    <row r="2" spans="2:27" ht="18.75">
      <c r="B2" s="80" t="s">
        <v>2568</v>
      </c>
      <c r="C2" s="73"/>
      <c r="D2" s="73"/>
      <c r="E2" s="77"/>
      <c r="F2" s="73"/>
      <c r="G2" s="73"/>
      <c r="W2" s="73"/>
    </row>
    <row r="3" spans="2:27">
      <c r="B3" s="73"/>
      <c r="C3" s="73"/>
      <c r="D3" s="73"/>
      <c r="E3" s="77"/>
      <c r="F3" s="73"/>
      <c r="G3" s="73"/>
      <c r="W3" s="73"/>
    </row>
    <row r="4" spans="2:27" ht="16.5">
      <c r="B4" s="77" t="s">
        <v>1285</v>
      </c>
      <c r="C4" s="73" t="s">
        <v>1286</v>
      </c>
      <c r="D4" s="77"/>
      <c r="F4" s="73"/>
      <c r="G4" s="73"/>
      <c r="W4" s="73"/>
    </row>
    <row r="5" spans="2:27">
      <c r="B5" s="73" t="s">
        <v>1287</v>
      </c>
      <c r="C5" s="73"/>
      <c r="D5" s="77"/>
      <c r="F5" s="73"/>
      <c r="G5" s="73"/>
      <c r="W5" s="73"/>
    </row>
    <row r="6" spans="2:27" ht="16.5">
      <c r="B6" s="77" t="s">
        <v>1288</v>
      </c>
      <c r="C6" s="73"/>
      <c r="D6" s="77"/>
      <c r="F6" s="73"/>
      <c r="G6" s="73"/>
      <c r="W6" s="73"/>
    </row>
    <row r="7" spans="2:27" ht="16.5">
      <c r="B7" s="77" t="s">
        <v>1289</v>
      </c>
      <c r="C7" s="73"/>
      <c r="D7" s="77"/>
      <c r="F7" s="73"/>
      <c r="G7" s="73"/>
      <c r="W7" s="73"/>
    </row>
    <row r="8" spans="2:27" ht="16.5">
      <c r="B8" s="73"/>
      <c r="C8" s="73"/>
      <c r="D8" s="73"/>
      <c r="F8" s="73"/>
      <c r="G8" s="504"/>
      <c r="H8" s="1077" t="s">
        <v>1228</v>
      </c>
      <c r="I8" s="1078"/>
      <c r="J8" s="1078"/>
      <c r="K8" s="1078"/>
      <c r="L8" s="1078"/>
      <c r="M8" s="1078"/>
      <c r="N8" s="1078"/>
      <c r="O8" s="1078"/>
      <c r="P8" s="1078"/>
      <c r="Q8" s="1078"/>
      <c r="R8" s="1078"/>
      <c r="S8" s="1078"/>
      <c r="T8" s="1078"/>
      <c r="U8" s="1078"/>
      <c r="V8" s="1079"/>
      <c r="W8" s="466" t="s">
        <v>1240</v>
      </c>
    </row>
    <row r="9" spans="2:27">
      <c r="B9" s="1107" t="s">
        <v>1290</v>
      </c>
      <c r="C9" s="1107"/>
      <c r="D9" s="1107"/>
      <c r="E9" s="1107"/>
      <c r="F9" s="1107"/>
      <c r="G9" s="1108"/>
      <c r="H9" s="463" t="s">
        <v>232</v>
      </c>
      <c r="I9" s="464" t="s">
        <v>238</v>
      </c>
      <c r="J9" s="464" t="s">
        <v>240</v>
      </c>
      <c r="K9" s="464" t="s">
        <v>244</v>
      </c>
      <c r="L9" s="464" t="s">
        <v>1229</v>
      </c>
      <c r="M9" s="464" t="s">
        <v>1230</v>
      </c>
      <c r="N9" s="464" t="s">
        <v>1231</v>
      </c>
      <c r="O9" s="464" t="s">
        <v>1232</v>
      </c>
      <c r="P9" s="464" t="s">
        <v>1233</v>
      </c>
      <c r="Q9" s="464" t="s">
        <v>1234</v>
      </c>
      <c r="R9" s="464" t="s">
        <v>1235</v>
      </c>
      <c r="S9" s="464" t="s">
        <v>1236</v>
      </c>
      <c r="T9" s="464" t="s">
        <v>1237</v>
      </c>
      <c r="U9" s="464" t="s">
        <v>1238</v>
      </c>
      <c r="V9" s="465" t="s">
        <v>1239</v>
      </c>
      <c r="W9" s="466"/>
    </row>
    <row r="10" spans="2:27" s="110" customFormat="1" ht="18">
      <c r="B10" s="350" t="s">
        <v>1291</v>
      </c>
      <c r="C10" s="351" t="s">
        <v>144</v>
      </c>
      <c r="D10" s="351" t="s">
        <v>283</v>
      </c>
      <c r="E10" s="351" t="s">
        <v>284</v>
      </c>
      <c r="F10" s="505" t="s">
        <v>143</v>
      </c>
      <c r="G10" s="352" t="s">
        <v>285</v>
      </c>
      <c r="H10" s="506">
        <v>3.9</v>
      </c>
      <c r="I10" s="507">
        <v>4.7</v>
      </c>
      <c r="J10" s="507">
        <v>5.4</v>
      </c>
      <c r="K10" s="507">
        <v>6</v>
      </c>
      <c r="L10" s="507">
        <v>6.6</v>
      </c>
      <c r="M10" s="507">
        <v>3.9</v>
      </c>
      <c r="N10" s="507">
        <v>6.8</v>
      </c>
      <c r="O10" s="507">
        <v>6.1</v>
      </c>
      <c r="P10" s="507">
        <v>5.3</v>
      </c>
      <c r="Q10" s="507">
        <v>4.5999999999999996</v>
      </c>
      <c r="R10" s="507">
        <v>4</v>
      </c>
      <c r="S10" s="507">
        <v>3.4</v>
      </c>
      <c r="T10" s="507">
        <v>2.7</v>
      </c>
      <c r="U10" s="507">
        <v>2.2000000000000002</v>
      </c>
      <c r="V10" s="508">
        <v>2.2000000000000002</v>
      </c>
      <c r="W10" s="509" t="s">
        <v>1241</v>
      </c>
      <c r="X10" s="510"/>
      <c r="Y10" s="510"/>
      <c r="Z10" s="510"/>
      <c r="AA10" s="510"/>
    </row>
    <row r="11" spans="2:27">
      <c r="B11" s="73" t="s">
        <v>51</v>
      </c>
      <c r="C11" s="73" t="s">
        <v>117</v>
      </c>
      <c r="D11" s="73">
        <v>1.3</v>
      </c>
      <c r="E11" s="73">
        <v>34.299999999999997</v>
      </c>
      <c r="F11" s="73">
        <v>240</v>
      </c>
      <c r="G11" s="173" t="s">
        <v>315</v>
      </c>
      <c r="H11" s="490">
        <v>906.59068982149108</v>
      </c>
      <c r="I11" s="118">
        <v>2424.8908760065742</v>
      </c>
      <c r="J11" s="118">
        <v>375.76004265026614</v>
      </c>
      <c r="K11" s="118">
        <v>1808.4619647731215</v>
      </c>
      <c r="L11" s="118">
        <v>411.05335863655154</v>
      </c>
      <c r="M11" s="118">
        <v>56.806526475303485</v>
      </c>
      <c r="N11" s="118">
        <v>387.89467322829722</v>
      </c>
      <c r="O11" s="118">
        <v>48.548031819829134</v>
      </c>
      <c r="P11" s="118">
        <v>266.60253552119093</v>
      </c>
      <c r="Q11" s="118">
        <v>48.06758437091608</v>
      </c>
      <c r="R11" s="118">
        <v>120.44283311945341</v>
      </c>
      <c r="S11" s="118">
        <v>13.029326946590228</v>
      </c>
      <c r="T11" s="118">
        <v>66.107870579402586</v>
      </c>
      <c r="U11" s="118">
        <v>8.9082340586027264</v>
      </c>
      <c r="V11" s="118">
        <v>479.39105523014507</v>
      </c>
      <c r="W11" s="73"/>
    </row>
    <row r="12" spans="2:27">
      <c r="B12" s="73" t="s">
        <v>51</v>
      </c>
      <c r="C12" s="143" t="s">
        <v>104</v>
      </c>
      <c r="D12" s="73">
        <v>0.1</v>
      </c>
      <c r="E12" s="73">
        <v>38.6</v>
      </c>
      <c r="F12" s="73">
        <v>134</v>
      </c>
      <c r="G12" s="173" t="s">
        <v>315</v>
      </c>
      <c r="H12" s="490">
        <v>662.92637042499996</v>
      </c>
      <c r="I12" s="118">
        <v>1842.3711355</v>
      </c>
      <c r="J12" s="118">
        <v>268.81436982499997</v>
      </c>
      <c r="K12" s="118">
        <v>1308.2001547499999</v>
      </c>
      <c r="L12" s="118">
        <v>285.98420822500003</v>
      </c>
      <c r="M12" s="118">
        <v>49.149742182500006</v>
      </c>
      <c r="N12" s="118">
        <v>280.72673607500002</v>
      </c>
      <c r="O12" s="118">
        <v>33.955012050000001</v>
      </c>
      <c r="P12" s="118">
        <v>183.589250475</v>
      </c>
      <c r="Q12" s="118">
        <v>31.0697276</v>
      </c>
      <c r="R12" s="118">
        <v>70.164887889999989</v>
      </c>
      <c r="S12" s="118">
        <v>6.8094507719999999</v>
      </c>
      <c r="T12" s="118">
        <v>34.184549384999997</v>
      </c>
      <c r="U12" s="118">
        <v>4.4494484329999997</v>
      </c>
      <c r="V12" s="89">
        <v>660.41365704999998</v>
      </c>
      <c r="W12" s="73"/>
    </row>
    <row r="13" spans="2:27">
      <c r="B13" s="143" t="s">
        <v>51</v>
      </c>
      <c r="C13" s="143" t="s">
        <v>388</v>
      </c>
      <c r="D13" s="143">
        <v>0.9</v>
      </c>
      <c r="E13" s="143">
        <v>43.3</v>
      </c>
      <c r="F13" s="73">
        <v>73.7</v>
      </c>
      <c r="G13" s="173" t="s">
        <v>315</v>
      </c>
      <c r="H13" s="490">
        <v>486.50894530667847</v>
      </c>
      <c r="I13" s="118">
        <v>1298.6586710880022</v>
      </c>
      <c r="J13" s="118">
        <v>185.20179489971125</v>
      </c>
      <c r="K13" s="118">
        <v>861.96931832348025</v>
      </c>
      <c r="L13" s="118">
        <v>189.31357804697674</v>
      </c>
      <c r="M13" s="118">
        <v>31.255665151265077</v>
      </c>
      <c r="N13" s="118">
        <v>186.71563774221764</v>
      </c>
      <c r="O13" s="118">
        <v>22.425030366963579</v>
      </c>
      <c r="P13" s="118">
        <v>122.24722516450845</v>
      </c>
      <c r="Q13" s="118">
        <v>21.849091065882106</v>
      </c>
      <c r="R13" s="118">
        <v>54.185178149454934</v>
      </c>
      <c r="S13" s="118">
        <v>5.7827927292953278</v>
      </c>
      <c r="T13" s="118">
        <v>29.53724556063381</v>
      </c>
      <c r="U13" s="118">
        <v>3.9979896311718499</v>
      </c>
      <c r="V13" s="118">
        <v>506.58442784013124</v>
      </c>
      <c r="W13" s="73"/>
    </row>
    <row r="14" spans="2:27">
      <c r="B14" s="143" t="s">
        <v>51</v>
      </c>
      <c r="C14" s="143" t="s">
        <v>406</v>
      </c>
      <c r="D14" s="143">
        <v>0.14000000000000001</v>
      </c>
      <c r="E14" s="143">
        <v>49.5</v>
      </c>
      <c r="F14" s="73">
        <v>17.3</v>
      </c>
      <c r="G14" s="173" t="s">
        <v>315</v>
      </c>
      <c r="H14" s="490">
        <v>1045.4317513987151</v>
      </c>
      <c r="I14" s="118">
        <v>2620.4586360945668</v>
      </c>
      <c r="J14" s="118">
        <v>361.85972695193192</v>
      </c>
      <c r="K14" s="118">
        <v>1661.2092393734483</v>
      </c>
      <c r="L14" s="118">
        <v>341.29839464009797</v>
      </c>
      <c r="M14" s="118">
        <v>37.562193112972757</v>
      </c>
      <c r="N14" s="118">
        <v>306.83232698119565</v>
      </c>
      <c r="O14" s="118">
        <v>38.069589568787066</v>
      </c>
      <c r="P14" s="118">
        <v>201.0388492302732</v>
      </c>
      <c r="Q14" s="118">
        <v>34.791212527450199</v>
      </c>
      <c r="R14" s="118">
        <v>84.415653284594796</v>
      </c>
      <c r="S14" s="118">
        <v>8.9572641743999366</v>
      </c>
      <c r="T14" s="118">
        <v>45.802579900222689</v>
      </c>
      <c r="U14" s="118">
        <v>5.9996272688222119</v>
      </c>
      <c r="V14" s="118">
        <v>439.21172673342772</v>
      </c>
      <c r="W14" s="73"/>
    </row>
    <row r="15" spans="2:27">
      <c r="B15" s="73" t="s">
        <v>51</v>
      </c>
      <c r="C15" s="73" t="s">
        <v>116</v>
      </c>
      <c r="D15" s="73">
        <v>6.7</v>
      </c>
      <c r="E15" s="73">
        <v>35.299999999999997</v>
      </c>
      <c r="F15" s="73">
        <v>206</v>
      </c>
      <c r="G15" s="173" t="s">
        <v>322</v>
      </c>
      <c r="H15" s="490">
        <v>776.45132819071705</v>
      </c>
      <c r="I15" s="118">
        <v>1997.4144250801085</v>
      </c>
      <c r="J15" s="118">
        <v>287.09358695177593</v>
      </c>
      <c r="K15" s="118">
        <v>1373.7425156917277</v>
      </c>
      <c r="L15" s="118">
        <v>288.4036490331203</v>
      </c>
      <c r="M15" s="118">
        <v>47.52155992366378</v>
      </c>
      <c r="N15" s="118">
        <v>271.24143841781336</v>
      </c>
      <c r="O15" s="118">
        <v>32.49642508821384</v>
      </c>
      <c r="P15" s="118">
        <v>164.52235108833767</v>
      </c>
      <c r="Q15" s="118">
        <v>28.072331764859321</v>
      </c>
      <c r="R15" s="118">
        <v>64.571161040938719</v>
      </c>
      <c r="S15" s="118">
        <v>6.9129117326203984</v>
      </c>
      <c r="T15" s="118">
        <v>35.736312507826646</v>
      </c>
      <c r="U15" s="118">
        <v>4.6009326304363851</v>
      </c>
      <c r="V15" s="118">
        <v>511.67585708950566</v>
      </c>
      <c r="W15" s="73"/>
    </row>
    <row r="16" spans="2:27">
      <c r="B16" s="143" t="s">
        <v>51</v>
      </c>
      <c r="C16" s="143" t="s">
        <v>109</v>
      </c>
      <c r="D16" s="143">
        <v>7.6</v>
      </c>
      <c r="E16" s="143">
        <v>43</v>
      </c>
      <c r="F16" s="143">
        <v>150</v>
      </c>
      <c r="G16" s="41" t="s">
        <v>322</v>
      </c>
      <c r="H16" s="490">
        <v>444.297724746847</v>
      </c>
      <c r="I16" s="118">
        <v>1215.9402681384174</v>
      </c>
      <c r="J16" s="118">
        <v>185.21310254583258</v>
      </c>
      <c r="K16" s="118">
        <v>932.35550818834429</v>
      </c>
      <c r="L16" s="118">
        <v>225.46579178209768</v>
      </c>
      <c r="M16" s="118">
        <v>48.721814443752955</v>
      </c>
      <c r="N16" s="118">
        <v>227.81732796013924</v>
      </c>
      <c r="O16" s="118">
        <v>26.494659132601214</v>
      </c>
      <c r="P16" s="118">
        <v>135.20494445794378</v>
      </c>
      <c r="Q16" s="118">
        <v>22.87023621699521</v>
      </c>
      <c r="R16" s="118">
        <v>52.633221426665777</v>
      </c>
      <c r="S16" s="118">
        <v>5.7620663691783234</v>
      </c>
      <c r="T16" s="118">
        <v>32.213915287043761</v>
      </c>
      <c r="U16" s="118">
        <v>4.4520008354940073</v>
      </c>
      <c r="V16" s="118">
        <v>607.38439936451732</v>
      </c>
      <c r="W16" s="73"/>
    </row>
    <row r="17" spans="2:23">
      <c r="B17" s="143" t="s">
        <v>51</v>
      </c>
      <c r="C17" s="73" t="s">
        <v>105</v>
      </c>
      <c r="D17" s="73">
        <v>19.399999999999999</v>
      </c>
      <c r="E17" s="143">
        <v>45</v>
      </c>
      <c r="F17" s="73">
        <v>138</v>
      </c>
      <c r="G17" s="41" t="s">
        <v>322</v>
      </c>
      <c r="H17" s="490">
        <v>506.3938511152366</v>
      </c>
      <c r="I17" s="118">
        <v>1298.3795353195496</v>
      </c>
      <c r="J17" s="118">
        <v>184.10494177559886</v>
      </c>
      <c r="K17" s="118">
        <v>895.9697410409957</v>
      </c>
      <c r="L17" s="118">
        <v>199.46386114076068</v>
      </c>
      <c r="M17" s="118">
        <v>41.771909021281274</v>
      </c>
      <c r="N17" s="118">
        <v>193.05082167240349</v>
      </c>
      <c r="O17" s="118">
        <v>23.366794582788902</v>
      </c>
      <c r="P17" s="118">
        <v>128.19379162852164</v>
      </c>
      <c r="Q17" s="118">
        <v>22.350620028142437</v>
      </c>
      <c r="R17" s="118">
        <v>54.538084134972962</v>
      </c>
      <c r="S17" s="118">
        <v>6.1257299998394155</v>
      </c>
      <c r="T17" s="118">
        <v>34.55817766422733</v>
      </c>
      <c r="U17" s="118">
        <v>4.5339244823252614</v>
      </c>
      <c r="V17" s="118">
        <v>588.78176294437344</v>
      </c>
      <c r="W17" s="73"/>
    </row>
    <row r="18" spans="2:23">
      <c r="B18" s="73" t="s">
        <v>51</v>
      </c>
      <c r="C18" s="143" t="s">
        <v>100</v>
      </c>
      <c r="D18" s="73">
        <v>24.2</v>
      </c>
      <c r="E18" s="73">
        <v>41.4</v>
      </c>
      <c r="F18" s="73">
        <v>111</v>
      </c>
      <c r="G18" s="173" t="s">
        <v>322</v>
      </c>
      <c r="H18" s="490">
        <v>471.36934552499997</v>
      </c>
      <c r="I18" s="118">
        <v>1290.12768175</v>
      </c>
      <c r="J18" s="118">
        <v>187.65362425000001</v>
      </c>
      <c r="K18" s="118">
        <v>907.97448157500003</v>
      </c>
      <c r="L18" s="118">
        <v>201.56697009999999</v>
      </c>
      <c r="M18" s="118">
        <v>54.2913401275</v>
      </c>
      <c r="N18" s="118">
        <v>199.100909675</v>
      </c>
      <c r="O18" s="118">
        <v>23.7398039475</v>
      </c>
      <c r="P18" s="118">
        <v>126.57601592499999</v>
      </c>
      <c r="Q18" s="118">
        <v>21.634271467500003</v>
      </c>
      <c r="R18" s="118">
        <v>50.52507138</v>
      </c>
      <c r="S18" s="118">
        <v>5.3014329557500002</v>
      </c>
      <c r="T18" s="118">
        <v>27.316428365</v>
      </c>
      <c r="U18" s="118">
        <v>3.4388500952499998</v>
      </c>
      <c r="V18" s="89">
        <v>772.98468447499999</v>
      </c>
      <c r="W18" s="73"/>
    </row>
    <row r="19" spans="2:23">
      <c r="B19" s="143" t="s">
        <v>51</v>
      </c>
      <c r="C19" s="73" t="s">
        <v>88</v>
      </c>
      <c r="D19" s="73">
        <v>17.7</v>
      </c>
      <c r="E19" s="143">
        <v>47</v>
      </c>
      <c r="F19" s="73">
        <v>87</v>
      </c>
      <c r="G19" s="41" t="s">
        <v>322</v>
      </c>
      <c r="H19" s="490">
        <v>373.88033811836812</v>
      </c>
      <c r="I19" s="118">
        <v>980.20850937347848</v>
      </c>
      <c r="J19" s="118">
        <v>142.96165553925726</v>
      </c>
      <c r="K19" s="118">
        <v>723.48366197515134</v>
      </c>
      <c r="L19" s="118">
        <v>166.50823376524141</v>
      </c>
      <c r="M19" s="118">
        <v>41.383974714782276</v>
      </c>
      <c r="N19" s="118">
        <v>164.70651015351874</v>
      </c>
      <c r="O19" s="118">
        <v>19.930267340103004</v>
      </c>
      <c r="P19" s="118">
        <v>108.16676619982586</v>
      </c>
      <c r="Q19" s="118">
        <v>18.761963033182578</v>
      </c>
      <c r="R19" s="118">
        <v>45.20969631967511</v>
      </c>
      <c r="S19" s="118">
        <v>5.0018363789311824</v>
      </c>
      <c r="T19" s="118">
        <v>27.389620756111803</v>
      </c>
      <c r="U19" s="118">
        <v>3.5312128867537167</v>
      </c>
      <c r="V19" s="118">
        <v>624.77731832666973</v>
      </c>
      <c r="W19" s="73"/>
    </row>
    <row r="20" spans="2:23">
      <c r="B20" s="143" t="s">
        <v>51</v>
      </c>
      <c r="C20" s="143" t="s">
        <v>86</v>
      </c>
      <c r="D20" s="143">
        <v>16.399999999999999</v>
      </c>
      <c r="E20" s="143">
        <v>42.9</v>
      </c>
      <c r="F20" s="73">
        <v>78.099999999999994</v>
      </c>
      <c r="G20" s="173" t="s">
        <v>322</v>
      </c>
      <c r="H20" s="490">
        <v>492.32700042140874</v>
      </c>
      <c r="I20" s="118">
        <v>1307.8244462327632</v>
      </c>
      <c r="J20" s="118">
        <v>191.05533123240701</v>
      </c>
      <c r="K20" s="118">
        <v>899.06505101177072</v>
      </c>
      <c r="L20" s="118">
        <v>197.22623806435271</v>
      </c>
      <c r="M20" s="118">
        <v>45.653259752604086</v>
      </c>
      <c r="N20" s="118">
        <v>188.4922493404512</v>
      </c>
      <c r="O20" s="118">
        <v>22.778952703088983</v>
      </c>
      <c r="P20" s="118">
        <v>121.33269758657151</v>
      </c>
      <c r="Q20" s="118">
        <v>21.167170102755946</v>
      </c>
      <c r="R20" s="118">
        <v>49.439764771348429</v>
      </c>
      <c r="S20" s="118">
        <v>5.3893014940582855</v>
      </c>
      <c r="T20" s="118">
        <v>27.9424582030788</v>
      </c>
      <c r="U20" s="118">
        <v>3.7299330793731524</v>
      </c>
      <c r="V20" s="118">
        <v>731.97714834867429</v>
      </c>
      <c r="W20" s="73"/>
    </row>
    <row r="21" spans="2:23">
      <c r="B21" s="143" t="s">
        <v>51</v>
      </c>
      <c r="C21" s="73" t="s">
        <v>75</v>
      </c>
      <c r="D21" s="73">
        <v>21.8</v>
      </c>
      <c r="E21" s="143">
        <v>49</v>
      </c>
      <c r="F21" s="73">
        <v>30</v>
      </c>
      <c r="G21" s="41" t="s">
        <v>322</v>
      </c>
      <c r="H21" s="490">
        <v>321.13513928171915</v>
      </c>
      <c r="I21" s="118">
        <v>850.7068648365107</v>
      </c>
      <c r="J21" s="118">
        <v>125.12263958433904</v>
      </c>
      <c r="K21" s="118">
        <v>640.40057840858856</v>
      </c>
      <c r="L21" s="118">
        <v>146.8417825293628</v>
      </c>
      <c r="M21" s="118">
        <v>39.884433430022142</v>
      </c>
      <c r="N21" s="118">
        <v>145.24166484756148</v>
      </c>
      <c r="O21" s="118">
        <v>17.429769727175948</v>
      </c>
      <c r="P21" s="118">
        <v>95.019433976729317</v>
      </c>
      <c r="Q21" s="118">
        <v>16.567238844003096</v>
      </c>
      <c r="R21" s="118">
        <v>38.942968725529724</v>
      </c>
      <c r="S21" s="118">
        <v>4.2343910119705139</v>
      </c>
      <c r="T21" s="118">
        <v>22.429031429230164</v>
      </c>
      <c r="U21" s="118">
        <v>2.9239518180422546</v>
      </c>
      <c r="V21" s="118">
        <v>630.31130359427834</v>
      </c>
      <c r="W21" s="73"/>
    </row>
    <row r="22" spans="2:23">
      <c r="B22" s="143" t="s">
        <v>51</v>
      </c>
      <c r="C22" s="143" t="s">
        <v>413</v>
      </c>
      <c r="D22" s="143">
        <v>23.99</v>
      </c>
      <c r="E22" s="143">
        <v>50.4</v>
      </c>
      <c r="F22" s="73">
        <v>11.3</v>
      </c>
      <c r="G22" s="397" t="s">
        <v>322</v>
      </c>
      <c r="H22" s="490">
        <v>328.59444780380574</v>
      </c>
      <c r="I22" s="118">
        <v>896.55701725785764</v>
      </c>
      <c r="J22" s="118">
        <v>143.60982210028229</v>
      </c>
      <c r="K22" s="118">
        <v>734.69486945470919</v>
      </c>
      <c r="L22" s="118">
        <v>175.50355550043309</v>
      </c>
      <c r="M22" s="118">
        <v>57.380724001996377</v>
      </c>
      <c r="N22" s="118">
        <v>176.29066206221947</v>
      </c>
      <c r="O22" s="118">
        <v>21.219176865266963</v>
      </c>
      <c r="P22" s="118">
        <v>108.20725923379963</v>
      </c>
      <c r="Q22" s="118">
        <v>18.528575686303856</v>
      </c>
      <c r="R22" s="118">
        <v>42.757444973721732</v>
      </c>
      <c r="S22" s="118">
        <v>4.3965580108703017</v>
      </c>
      <c r="T22" s="118">
        <v>22.299047896610123</v>
      </c>
      <c r="U22" s="118">
        <v>2.9399868618523448</v>
      </c>
      <c r="V22" s="118">
        <v>776.39164839574732</v>
      </c>
      <c r="W22" s="73"/>
    </row>
    <row r="23" spans="2:23">
      <c r="B23" s="143" t="s">
        <v>51</v>
      </c>
      <c r="C23" s="73" t="s">
        <v>60</v>
      </c>
      <c r="D23" s="73">
        <v>32</v>
      </c>
      <c r="E23" s="174">
        <v>49</v>
      </c>
      <c r="F23" s="73">
        <v>0</v>
      </c>
      <c r="G23" s="156" t="s">
        <v>322</v>
      </c>
      <c r="H23" s="490">
        <v>225.97240305090654</v>
      </c>
      <c r="I23" s="118">
        <v>630.53560317316897</v>
      </c>
      <c r="J23" s="118">
        <v>96.682485367982693</v>
      </c>
      <c r="K23" s="118">
        <v>520.12429791107468</v>
      </c>
      <c r="L23" s="118">
        <v>125.60966444821788</v>
      </c>
      <c r="M23" s="118">
        <v>42.752668913721415</v>
      </c>
      <c r="N23" s="118">
        <v>128.64127843555897</v>
      </c>
      <c r="O23" s="118">
        <v>14.970601371813965</v>
      </c>
      <c r="P23" s="118">
        <v>78.664049962519073</v>
      </c>
      <c r="Q23" s="118">
        <v>13.229008384021256</v>
      </c>
      <c r="R23" s="118">
        <v>31.066920932300867</v>
      </c>
      <c r="S23" s="118">
        <v>3.2270655675333919</v>
      </c>
      <c r="T23" s="118">
        <v>17.356334539006998</v>
      </c>
      <c r="U23" s="118">
        <v>2.2345892068044084</v>
      </c>
      <c r="V23" s="118">
        <v>610.56874395742182</v>
      </c>
      <c r="W23" s="73"/>
    </row>
    <row r="24" spans="2:23">
      <c r="B24" s="143" t="s">
        <v>51</v>
      </c>
      <c r="C24" s="143" t="s">
        <v>58</v>
      </c>
      <c r="D24" s="143">
        <v>32.200000000000003</v>
      </c>
      <c r="E24" s="143">
        <v>50.2</v>
      </c>
      <c r="F24" s="143">
        <v>0</v>
      </c>
      <c r="G24" s="156" t="s">
        <v>322</v>
      </c>
      <c r="H24" s="490">
        <v>225.4237449527067</v>
      </c>
      <c r="I24" s="118">
        <v>628.25035386110437</v>
      </c>
      <c r="J24" s="118">
        <v>98.302702720900569</v>
      </c>
      <c r="K24" s="118">
        <v>517.34110066335279</v>
      </c>
      <c r="L24" s="118">
        <v>129.16771855375342</v>
      </c>
      <c r="M24" s="118">
        <v>43.347673000731483</v>
      </c>
      <c r="N24" s="118">
        <v>135.9046484625479</v>
      </c>
      <c r="O24" s="118">
        <v>15.608461041105825</v>
      </c>
      <c r="P24" s="118">
        <v>79.400719925653561</v>
      </c>
      <c r="Q24" s="118">
        <v>13.361275409092968</v>
      </c>
      <c r="R24" s="118">
        <v>30.528233921013673</v>
      </c>
      <c r="S24" s="118">
        <v>3.334993186397611</v>
      </c>
      <c r="T24" s="118">
        <v>17.432964324760192</v>
      </c>
      <c r="U24" s="118">
        <v>2.2808478271987425</v>
      </c>
      <c r="V24" s="118">
        <v>622.20635618760548</v>
      </c>
      <c r="W24" s="73"/>
    </row>
    <row r="25" spans="2:23">
      <c r="B25" s="351" t="s">
        <v>51</v>
      </c>
      <c r="C25" s="351" t="s">
        <v>57</v>
      </c>
      <c r="D25" s="351">
        <v>36.200000000000003</v>
      </c>
      <c r="E25" s="511">
        <v>55.65</v>
      </c>
      <c r="F25" s="351">
        <v>0</v>
      </c>
      <c r="G25" s="512" t="s">
        <v>322</v>
      </c>
      <c r="H25" s="486">
        <v>253.95115471262829</v>
      </c>
      <c r="I25" s="131">
        <v>699.25432135348717</v>
      </c>
      <c r="J25" s="131">
        <v>105.65767901910297</v>
      </c>
      <c r="K25" s="131">
        <v>555.86087767071604</v>
      </c>
      <c r="L25" s="131">
        <v>132.46826573808735</v>
      </c>
      <c r="M25" s="131">
        <v>39.017674802499343</v>
      </c>
      <c r="N25" s="131">
        <v>135.31913139005368</v>
      </c>
      <c r="O25" s="131">
        <v>15.98258881586082</v>
      </c>
      <c r="P25" s="131">
        <v>84.843678108376849</v>
      </c>
      <c r="Q25" s="131">
        <v>14.466793285618088</v>
      </c>
      <c r="R25" s="131">
        <v>33.480230866828812</v>
      </c>
      <c r="S25" s="131">
        <v>3.3932843920066729</v>
      </c>
      <c r="T25" s="131">
        <v>17.614065237112651</v>
      </c>
      <c r="U25" s="131">
        <v>2.1802696559706001</v>
      </c>
      <c r="V25" s="131">
        <v>488.13262242034614</v>
      </c>
      <c r="W25" s="73"/>
    </row>
    <row r="26" spans="2:23">
      <c r="B26" s="1109" t="s">
        <v>1292</v>
      </c>
      <c r="C26" s="1109"/>
      <c r="D26" s="1109"/>
      <c r="E26" s="1109"/>
      <c r="F26" s="1109"/>
      <c r="G26" s="1109"/>
      <c r="H26" s="490"/>
      <c r="I26" s="118"/>
      <c r="J26" s="118"/>
      <c r="K26" s="118"/>
      <c r="L26" s="118"/>
      <c r="M26" s="118"/>
      <c r="N26" s="118"/>
      <c r="O26" s="118"/>
      <c r="P26" s="118"/>
      <c r="Q26" s="118"/>
      <c r="R26" s="118"/>
      <c r="S26" s="118"/>
      <c r="T26" s="118"/>
      <c r="U26" s="118"/>
      <c r="V26" s="118"/>
      <c r="W26" s="73"/>
    </row>
    <row r="27" spans="2:23">
      <c r="B27" s="73" t="s">
        <v>51</v>
      </c>
      <c r="C27" s="73" t="s">
        <v>117</v>
      </c>
      <c r="D27" s="73">
        <v>1.3</v>
      </c>
      <c r="E27" s="73">
        <v>34.299999999999997</v>
      </c>
      <c r="F27" s="73">
        <v>240</v>
      </c>
      <c r="G27" s="173" t="s">
        <v>315</v>
      </c>
      <c r="H27" s="490">
        <f t="shared" ref="H27:V41" si="0">H11/H$10</f>
        <v>232.45915123627978</v>
      </c>
      <c r="I27" s="118">
        <f t="shared" si="0"/>
        <v>515.93422893756895</v>
      </c>
      <c r="J27" s="118">
        <f t="shared" si="0"/>
        <v>69.58519308338262</v>
      </c>
      <c r="K27" s="118">
        <f t="shared" si="0"/>
        <v>301.4103274621869</v>
      </c>
      <c r="L27" s="118">
        <f t="shared" si="0"/>
        <v>62.280811914629027</v>
      </c>
      <c r="M27" s="118">
        <f t="shared" si="0"/>
        <v>14.565776019308586</v>
      </c>
      <c r="N27" s="118">
        <f t="shared" si="0"/>
        <v>57.043334298279007</v>
      </c>
      <c r="O27" s="118">
        <f t="shared" si="0"/>
        <v>7.9586937409555967</v>
      </c>
      <c r="P27" s="118">
        <f t="shared" si="0"/>
        <v>50.302365192677534</v>
      </c>
      <c r="Q27" s="118">
        <f t="shared" si="0"/>
        <v>10.449474863242626</v>
      </c>
      <c r="R27" s="118">
        <f t="shared" si="0"/>
        <v>30.110708279863353</v>
      </c>
      <c r="S27" s="118">
        <f t="shared" si="0"/>
        <v>3.8321549842912437</v>
      </c>
      <c r="T27" s="118">
        <f t="shared" si="0"/>
        <v>24.484396510889844</v>
      </c>
      <c r="U27" s="118">
        <f t="shared" si="0"/>
        <v>4.0491972993648755</v>
      </c>
      <c r="V27" s="118">
        <f t="shared" si="0"/>
        <v>217.90502510461138</v>
      </c>
      <c r="W27" s="73"/>
    </row>
    <row r="28" spans="2:23">
      <c r="B28" s="73" t="s">
        <v>51</v>
      </c>
      <c r="C28" s="143" t="s">
        <v>104</v>
      </c>
      <c r="D28" s="73">
        <v>0.1</v>
      </c>
      <c r="E28" s="73">
        <v>38.6</v>
      </c>
      <c r="F28" s="73">
        <v>134</v>
      </c>
      <c r="G28" s="173" t="s">
        <v>315</v>
      </c>
      <c r="H28" s="490">
        <f t="shared" si="0"/>
        <v>169.98112062179487</v>
      </c>
      <c r="I28" s="118">
        <f t="shared" si="0"/>
        <v>391.99385861702126</v>
      </c>
      <c r="J28" s="118">
        <f t="shared" si="0"/>
        <v>49.780438856481474</v>
      </c>
      <c r="K28" s="118">
        <f t="shared" si="0"/>
        <v>218.03335912499998</v>
      </c>
      <c r="L28" s="118">
        <f t="shared" si="0"/>
        <v>43.330940640151525</v>
      </c>
      <c r="M28" s="118">
        <f t="shared" si="0"/>
        <v>12.602497995512822</v>
      </c>
      <c r="N28" s="118">
        <f t="shared" si="0"/>
        <v>41.28334354044118</v>
      </c>
      <c r="O28" s="118">
        <f t="shared" si="0"/>
        <v>5.566395418032787</v>
      </c>
      <c r="P28" s="118">
        <f t="shared" si="0"/>
        <v>34.639481221698112</v>
      </c>
      <c r="Q28" s="118">
        <f t="shared" si="0"/>
        <v>6.7542886086956528</v>
      </c>
      <c r="R28" s="118">
        <f t="shared" si="0"/>
        <v>17.541221972499997</v>
      </c>
      <c r="S28" s="118">
        <f t="shared" si="0"/>
        <v>2.0027796388235295</v>
      </c>
      <c r="T28" s="118">
        <f t="shared" si="0"/>
        <v>12.660944216666664</v>
      </c>
      <c r="U28" s="118">
        <f t="shared" si="0"/>
        <v>2.0224765604545452</v>
      </c>
      <c r="V28" s="118">
        <f t="shared" si="0"/>
        <v>300.18802593181817</v>
      </c>
      <c r="W28" s="73"/>
    </row>
    <row r="29" spans="2:23">
      <c r="B29" s="143" t="s">
        <v>51</v>
      </c>
      <c r="C29" s="143" t="s">
        <v>388</v>
      </c>
      <c r="D29" s="143">
        <v>0.9</v>
      </c>
      <c r="E29" s="143">
        <v>43.3</v>
      </c>
      <c r="F29" s="73">
        <v>73.7</v>
      </c>
      <c r="G29" s="173" t="s">
        <v>315</v>
      </c>
      <c r="H29" s="490">
        <f t="shared" si="0"/>
        <v>124.74588341196885</v>
      </c>
      <c r="I29" s="118">
        <f t="shared" si="0"/>
        <v>276.31035555063875</v>
      </c>
      <c r="J29" s="118">
        <f t="shared" si="0"/>
        <v>34.296628685131708</v>
      </c>
      <c r="K29" s="118">
        <f t="shared" si="0"/>
        <v>143.66155305391337</v>
      </c>
      <c r="L29" s="118">
        <f t="shared" si="0"/>
        <v>28.683875461663146</v>
      </c>
      <c r="M29" s="118">
        <f t="shared" si="0"/>
        <v>8.0142731157089937</v>
      </c>
      <c r="N29" s="118">
        <f t="shared" si="0"/>
        <v>27.458182020914361</v>
      </c>
      <c r="O29" s="118">
        <f t="shared" si="0"/>
        <v>3.6762344863874721</v>
      </c>
      <c r="P29" s="118">
        <f t="shared" si="0"/>
        <v>23.065514181982728</v>
      </c>
      <c r="Q29" s="118">
        <f t="shared" si="0"/>
        <v>4.7498024056265455</v>
      </c>
      <c r="R29" s="118">
        <f t="shared" si="0"/>
        <v>13.546294537363734</v>
      </c>
      <c r="S29" s="118">
        <f t="shared" si="0"/>
        <v>1.700821390969214</v>
      </c>
      <c r="T29" s="118">
        <f t="shared" si="0"/>
        <v>10.939720578012521</v>
      </c>
      <c r="U29" s="118">
        <f t="shared" si="0"/>
        <v>1.8172680141690225</v>
      </c>
      <c r="V29" s="118">
        <f t="shared" si="0"/>
        <v>230.26564901824145</v>
      </c>
      <c r="W29" s="73"/>
    </row>
    <row r="30" spans="2:23">
      <c r="B30" s="143" t="s">
        <v>51</v>
      </c>
      <c r="C30" s="143" t="s">
        <v>406</v>
      </c>
      <c r="D30" s="143">
        <v>0.14000000000000001</v>
      </c>
      <c r="E30" s="143">
        <v>49.5</v>
      </c>
      <c r="F30" s="73">
        <v>17.3</v>
      </c>
      <c r="G30" s="173" t="s">
        <v>315</v>
      </c>
      <c r="H30" s="490">
        <f t="shared" si="0"/>
        <v>268.05942343556796</v>
      </c>
      <c r="I30" s="118">
        <f t="shared" si="0"/>
        <v>557.54439065841848</v>
      </c>
      <c r="J30" s="118">
        <f t="shared" si="0"/>
        <v>67.011060546654051</v>
      </c>
      <c r="K30" s="118">
        <f t="shared" si="0"/>
        <v>276.86820656224137</v>
      </c>
      <c r="L30" s="118">
        <f t="shared" si="0"/>
        <v>51.711877975772424</v>
      </c>
      <c r="M30" s="118">
        <f t="shared" si="0"/>
        <v>9.6313315674289122</v>
      </c>
      <c r="N30" s="118">
        <f t="shared" si="0"/>
        <v>45.122401026646422</v>
      </c>
      <c r="O30" s="118">
        <f t="shared" si="0"/>
        <v>6.2409163227519784</v>
      </c>
      <c r="P30" s="118">
        <f t="shared" si="0"/>
        <v>37.931858345334568</v>
      </c>
      <c r="Q30" s="118">
        <f t="shared" si="0"/>
        <v>7.563307071184826</v>
      </c>
      <c r="R30" s="118">
        <f t="shared" si="0"/>
        <v>21.103913321148699</v>
      </c>
      <c r="S30" s="118">
        <f t="shared" si="0"/>
        <v>2.6344894630588049</v>
      </c>
      <c r="T30" s="118">
        <f t="shared" si="0"/>
        <v>16.963918481563958</v>
      </c>
      <c r="U30" s="118">
        <f t="shared" si="0"/>
        <v>2.7271033040100963</v>
      </c>
      <c r="V30" s="118">
        <f t="shared" si="0"/>
        <v>199.64169396973986</v>
      </c>
      <c r="W30" s="73"/>
    </row>
    <row r="31" spans="2:23">
      <c r="B31" s="73" t="s">
        <v>51</v>
      </c>
      <c r="C31" s="73" t="s">
        <v>116</v>
      </c>
      <c r="D31" s="73">
        <v>6.7</v>
      </c>
      <c r="E31" s="73">
        <v>35.299999999999997</v>
      </c>
      <c r="F31" s="73">
        <v>206</v>
      </c>
      <c r="G31" s="173" t="s">
        <v>322</v>
      </c>
      <c r="H31" s="490">
        <f t="shared" si="0"/>
        <v>199.0900841514659</v>
      </c>
      <c r="I31" s="118">
        <f t="shared" si="0"/>
        <v>424.98179257023583</v>
      </c>
      <c r="J31" s="118">
        <f t="shared" si="0"/>
        <v>53.165479065143685</v>
      </c>
      <c r="K31" s="118">
        <f t="shared" si="0"/>
        <v>228.95708594862128</v>
      </c>
      <c r="L31" s="118">
        <f t="shared" si="0"/>
        <v>43.697522580775804</v>
      </c>
      <c r="M31" s="118">
        <f t="shared" si="0"/>
        <v>12.185015365041995</v>
      </c>
      <c r="N31" s="118">
        <f t="shared" si="0"/>
        <v>39.888446826149021</v>
      </c>
      <c r="O31" s="118">
        <f t="shared" si="0"/>
        <v>5.3272828013465316</v>
      </c>
      <c r="P31" s="118">
        <f t="shared" si="0"/>
        <v>31.041953035535411</v>
      </c>
      <c r="Q31" s="118">
        <f t="shared" si="0"/>
        <v>6.1026808184476788</v>
      </c>
      <c r="R31" s="118">
        <f t="shared" si="0"/>
        <v>16.14279026023468</v>
      </c>
      <c r="S31" s="118">
        <f t="shared" si="0"/>
        <v>2.0332093331236467</v>
      </c>
      <c r="T31" s="118">
        <f t="shared" si="0"/>
        <v>13.235671299195053</v>
      </c>
      <c r="U31" s="118">
        <f t="shared" si="0"/>
        <v>2.0913330138347201</v>
      </c>
      <c r="V31" s="118">
        <f t="shared" si="0"/>
        <v>232.57993504068438</v>
      </c>
      <c r="W31" s="73"/>
    </row>
    <row r="32" spans="2:23">
      <c r="B32" s="143" t="s">
        <v>51</v>
      </c>
      <c r="C32" s="143" t="s">
        <v>109</v>
      </c>
      <c r="D32" s="143">
        <v>7.6</v>
      </c>
      <c r="E32" s="143">
        <v>43</v>
      </c>
      <c r="F32" s="143">
        <v>150</v>
      </c>
      <c r="G32" s="41" t="s">
        <v>322</v>
      </c>
      <c r="H32" s="490">
        <f t="shared" si="0"/>
        <v>113.92249352483256</v>
      </c>
      <c r="I32" s="118">
        <f t="shared" si="0"/>
        <v>258.71069534859942</v>
      </c>
      <c r="J32" s="118">
        <f t="shared" si="0"/>
        <v>34.298722693672701</v>
      </c>
      <c r="K32" s="118">
        <f t="shared" si="0"/>
        <v>155.39258469805739</v>
      </c>
      <c r="L32" s="118">
        <f t="shared" si="0"/>
        <v>34.161483603348138</v>
      </c>
      <c r="M32" s="118">
        <f t="shared" si="0"/>
        <v>12.49277293429563</v>
      </c>
      <c r="N32" s="118">
        <f t="shared" si="0"/>
        <v>33.502548229432243</v>
      </c>
      <c r="O32" s="118">
        <f t="shared" si="0"/>
        <v>4.34338674304938</v>
      </c>
      <c r="P32" s="118">
        <f t="shared" si="0"/>
        <v>25.510366878857319</v>
      </c>
      <c r="Q32" s="118">
        <f t="shared" si="0"/>
        <v>4.9717904819554803</v>
      </c>
      <c r="R32" s="118">
        <f t="shared" si="0"/>
        <v>13.158305356666444</v>
      </c>
      <c r="S32" s="118">
        <f t="shared" si="0"/>
        <v>1.6947254026995069</v>
      </c>
      <c r="T32" s="118">
        <f t="shared" si="0"/>
        <v>11.931079735942133</v>
      </c>
      <c r="U32" s="118">
        <f t="shared" si="0"/>
        <v>2.0236367434063669</v>
      </c>
      <c r="V32" s="118">
        <f t="shared" si="0"/>
        <v>276.08381789296237</v>
      </c>
      <c r="W32" s="73"/>
    </row>
    <row r="33" spans="2:23">
      <c r="B33" s="143" t="s">
        <v>51</v>
      </c>
      <c r="C33" s="73" t="s">
        <v>105</v>
      </c>
      <c r="D33" s="73">
        <v>19.399999999999999</v>
      </c>
      <c r="E33" s="143">
        <v>45</v>
      </c>
      <c r="F33" s="73">
        <v>138</v>
      </c>
      <c r="G33" s="41" t="s">
        <v>322</v>
      </c>
      <c r="H33" s="490">
        <f t="shared" si="0"/>
        <v>129.84457720903504</v>
      </c>
      <c r="I33" s="118">
        <f t="shared" si="0"/>
        <v>276.25096496160631</v>
      </c>
      <c r="J33" s="118">
        <f t="shared" si="0"/>
        <v>34.093507736222008</v>
      </c>
      <c r="K33" s="118">
        <f t="shared" si="0"/>
        <v>149.32829017349928</v>
      </c>
      <c r="L33" s="118">
        <f t="shared" si="0"/>
        <v>30.221797142539501</v>
      </c>
      <c r="M33" s="118">
        <f t="shared" si="0"/>
        <v>10.710745902892635</v>
      </c>
      <c r="N33" s="118">
        <f t="shared" si="0"/>
        <v>28.389826716529925</v>
      </c>
      <c r="O33" s="118">
        <f t="shared" si="0"/>
        <v>3.8306220627522793</v>
      </c>
      <c r="P33" s="118">
        <f t="shared" si="0"/>
        <v>24.187507854438046</v>
      </c>
      <c r="Q33" s="118">
        <f t="shared" si="0"/>
        <v>4.8588304409005305</v>
      </c>
      <c r="R33" s="118">
        <f t="shared" si="0"/>
        <v>13.634521033743241</v>
      </c>
      <c r="S33" s="118">
        <f t="shared" si="0"/>
        <v>1.8016852940704164</v>
      </c>
      <c r="T33" s="118">
        <f t="shared" si="0"/>
        <v>12.799325060824936</v>
      </c>
      <c r="U33" s="118">
        <f t="shared" si="0"/>
        <v>2.0608747646933003</v>
      </c>
      <c r="V33" s="118">
        <f t="shared" si="0"/>
        <v>267.62807406562428</v>
      </c>
      <c r="W33" s="73"/>
    </row>
    <row r="34" spans="2:23">
      <c r="B34" s="73" t="s">
        <v>51</v>
      </c>
      <c r="C34" s="143" t="s">
        <v>100</v>
      </c>
      <c r="D34" s="73">
        <v>24.2</v>
      </c>
      <c r="E34" s="73">
        <v>41.4</v>
      </c>
      <c r="F34" s="73">
        <v>111</v>
      </c>
      <c r="G34" s="173" t="s">
        <v>322</v>
      </c>
      <c r="H34" s="490">
        <f t="shared" si="0"/>
        <v>120.86393475</v>
      </c>
      <c r="I34" s="118">
        <f t="shared" si="0"/>
        <v>274.49525143617018</v>
      </c>
      <c r="J34" s="118">
        <f t="shared" si="0"/>
        <v>34.750671157407403</v>
      </c>
      <c r="K34" s="118">
        <f t="shared" si="0"/>
        <v>151.32908026250001</v>
      </c>
      <c r="L34" s="118">
        <f t="shared" si="0"/>
        <v>30.540450015151517</v>
      </c>
      <c r="M34" s="118">
        <f t="shared" si="0"/>
        <v>13.920856442948718</v>
      </c>
      <c r="N34" s="118">
        <f t="shared" si="0"/>
        <v>29.279545540441177</v>
      </c>
      <c r="O34" s="118">
        <f t="shared" si="0"/>
        <v>3.8917711389344265</v>
      </c>
      <c r="P34" s="118">
        <f t="shared" si="0"/>
        <v>23.882267155660376</v>
      </c>
      <c r="Q34" s="118">
        <f t="shared" si="0"/>
        <v>4.703102492934784</v>
      </c>
      <c r="R34" s="118">
        <f t="shared" si="0"/>
        <v>12.631267845</v>
      </c>
      <c r="S34" s="118">
        <f t="shared" si="0"/>
        <v>1.5592449869852942</v>
      </c>
      <c r="T34" s="118">
        <f t="shared" si="0"/>
        <v>10.11719569074074</v>
      </c>
      <c r="U34" s="118">
        <f t="shared" si="0"/>
        <v>1.5631136796590908</v>
      </c>
      <c r="V34" s="118">
        <f t="shared" si="0"/>
        <v>351.35667476136359</v>
      </c>
      <c r="W34" s="73"/>
    </row>
    <row r="35" spans="2:23">
      <c r="B35" s="143" t="s">
        <v>51</v>
      </c>
      <c r="C35" s="73" t="s">
        <v>88</v>
      </c>
      <c r="D35" s="73">
        <v>17.7</v>
      </c>
      <c r="E35" s="143">
        <v>47</v>
      </c>
      <c r="F35" s="73">
        <v>87</v>
      </c>
      <c r="G35" s="41" t="s">
        <v>322</v>
      </c>
      <c r="H35" s="490">
        <f t="shared" si="0"/>
        <v>95.86675336368414</v>
      </c>
      <c r="I35" s="118">
        <f t="shared" si="0"/>
        <v>208.55500199435713</v>
      </c>
      <c r="J35" s="118">
        <f t="shared" si="0"/>
        <v>26.47438065541801</v>
      </c>
      <c r="K35" s="118">
        <f t="shared" si="0"/>
        <v>120.58061032919188</v>
      </c>
      <c r="L35" s="118">
        <f t="shared" si="0"/>
        <v>25.228520267460823</v>
      </c>
      <c r="M35" s="118">
        <f t="shared" si="0"/>
        <v>10.611275567892891</v>
      </c>
      <c r="N35" s="118">
        <f t="shared" si="0"/>
        <v>24.221545610811578</v>
      </c>
      <c r="O35" s="118">
        <f t="shared" si="0"/>
        <v>3.2672569410004928</v>
      </c>
      <c r="P35" s="118">
        <f t="shared" si="0"/>
        <v>20.408823811287899</v>
      </c>
      <c r="Q35" s="118">
        <f t="shared" si="0"/>
        <v>4.0786876159092564</v>
      </c>
      <c r="R35" s="118">
        <f t="shared" si="0"/>
        <v>11.302424079918778</v>
      </c>
      <c r="S35" s="118">
        <f t="shared" si="0"/>
        <v>1.4711283467444654</v>
      </c>
      <c r="T35" s="118">
        <f t="shared" si="0"/>
        <v>10.144303983745111</v>
      </c>
      <c r="U35" s="118">
        <f t="shared" si="0"/>
        <v>1.6050967667062348</v>
      </c>
      <c r="V35" s="118">
        <f t="shared" si="0"/>
        <v>283.9896901484862</v>
      </c>
      <c r="W35" s="73"/>
    </row>
    <row r="36" spans="2:23">
      <c r="B36" s="143" t="s">
        <v>51</v>
      </c>
      <c r="C36" s="143" t="s">
        <v>86</v>
      </c>
      <c r="D36" s="143">
        <v>16.399999999999999</v>
      </c>
      <c r="E36" s="143">
        <v>42.9</v>
      </c>
      <c r="F36" s="73">
        <v>78.099999999999994</v>
      </c>
      <c r="G36" s="173" t="s">
        <v>322</v>
      </c>
      <c r="H36" s="490">
        <f t="shared" si="0"/>
        <v>126.23769241574584</v>
      </c>
      <c r="I36" s="118">
        <f t="shared" si="0"/>
        <v>278.26052047505601</v>
      </c>
      <c r="J36" s="118">
        <f t="shared" si="0"/>
        <v>35.380616894890188</v>
      </c>
      <c r="K36" s="118">
        <f t="shared" si="0"/>
        <v>149.84417516862845</v>
      </c>
      <c r="L36" s="118">
        <f t="shared" si="0"/>
        <v>29.882763343083745</v>
      </c>
      <c r="M36" s="118">
        <f t="shared" si="0"/>
        <v>11.705964039129253</v>
      </c>
      <c r="N36" s="118">
        <f t="shared" si="0"/>
        <v>27.719448432419295</v>
      </c>
      <c r="O36" s="118">
        <f t="shared" si="0"/>
        <v>3.7342545414899972</v>
      </c>
      <c r="P36" s="118">
        <f t="shared" si="0"/>
        <v>22.892961808787078</v>
      </c>
      <c r="Q36" s="118">
        <f t="shared" si="0"/>
        <v>4.6015587179904234</v>
      </c>
      <c r="R36" s="118">
        <f t="shared" si="0"/>
        <v>12.359941192837107</v>
      </c>
      <c r="S36" s="118">
        <f t="shared" si="0"/>
        <v>1.5850886747230253</v>
      </c>
      <c r="T36" s="118">
        <f t="shared" si="0"/>
        <v>10.349058593732888</v>
      </c>
      <c r="U36" s="118">
        <f t="shared" si="0"/>
        <v>1.6954241269877963</v>
      </c>
      <c r="V36" s="118">
        <f t="shared" si="0"/>
        <v>332.71688561303375</v>
      </c>
      <c r="W36" s="73"/>
    </row>
    <row r="37" spans="2:23">
      <c r="B37" s="143" t="s">
        <v>51</v>
      </c>
      <c r="C37" s="73" t="s">
        <v>75</v>
      </c>
      <c r="D37" s="73">
        <v>21.8</v>
      </c>
      <c r="E37" s="143">
        <v>49</v>
      </c>
      <c r="F37" s="73">
        <v>30</v>
      </c>
      <c r="G37" s="41" t="s">
        <v>322</v>
      </c>
      <c r="H37" s="490">
        <f t="shared" si="0"/>
        <v>82.342343405569011</v>
      </c>
      <c r="I37" s="118">
        <f t="shared" si="0"/>
        <v>181.0014606035129</v>
      </c>
      <c r="J37" s="118">
        <f t="shared" si="0"/>
        <v>23.170859182285007</v>
      </c>
      <c r="K37" s="118">
        <f t="shared" si="0"/>
        <v>106.73342973476475</v>
      </c>
      <c r="L37" s="118">
        <f t="shared" si="0"/>
        <v>22.248754928691334</v>
      </c>
      <c r="M37" s="118">
        <f t="shared" si="0"/>
        <v>10.22677780256978</v>
      </c>
      <c r="N37" s="118">
        <f t="shared" si="0"/>
        <v>21.359068359935513</v>
      </c>
      <c r="O37" s="118">
        <f t="shared" si="0"/>
        <v>2.857339299537041</v>
      </c>
      <c r="P37" s="118">
        <f t="shared" si="0"/>
        <v>17.928195089948929</v>
      </c>
      <c r="Q37" s="118">
        <f t="shared" si="0"/>
        <v>3.601573661739804</v>
      </c>
      <c r="R37" s="118">
        <f t="shared" si="0"/>
        <v>9.735742181382431</v>
      </c>
      <c r="S37" s="118">
        <f t="shared" si="0"/>
        <v>1.2454091211677982</v>
      </c>
      <c r="T37" s="118">
        <f t="shared" si="0"/>
        <v>8.3070486774926522</v>
      </c>
      <c r="U37" s="118">
        <f t="shared" si="0"/>
        <v>1.3290690082010248</v>
      </c>
      <c r="V37" s="118">
        <f t="shared" si="0"/>
        <v>286.50513799739923</v>
      </c>
      <c r="W37" s="73"/>
    </row>
    <row r="38" spans="2:23">
      <c r="B38" s="143" t="s">
        <v>51</v>
      </c>
      <c r="C38" s="143" t="s">
        <v>413</v>
      </c>
      <c r="D38" s="143">
        <v>23.99</v>
      </c>
      <c r="E38" s="143">
        <v>50.4</v>
      </c>
      <c r="F38" s="73">
        <v>11.3</v>
      </c>
      <c r="G38" s="397" t="s">
        <v>322</v>
      </c>
      <c r="H38" s="490">
        <f t="shared" si="0"/>
        <v>84.254986616360441</v>
      </c>
      <c r="I38" s="118">
        <f t="shared" si="0"/>
        <v>190.75681218252291</v>
      </c>
      <c r="J38" s="118">
        <f t="shared" si="0"/>
        <v>26.594411500052274</v>
      </c>
      <c r="K38" s="118">
        <f t="shared" si="0"/>
        <v>122.4491449091182</v>
      </c>
      <c r="L38" s="118">
        <f t="shared" si="0"/>
        <v>26.591447803095924</v>
      </c>
      <c r="M38" s="118">
        <f t="shared" si="0"/>
        <v>14.713006154358046</v>
      </c>
      <c r="N38" s="118">
        <f t="shared" si="0"/>
        <v>25.925097362091098</v>
      </c>
      <c r="O38" s="118">
        <f t="shared" si="0"/>
        <v>3.478553584469994</v>
      </c>
      <c r="P38" s="118">
        <f t="shared" si="0"/>
        <v>20.416464006377289</v>
      </c>
      <c r="Q38" s="118">
        <f t="shared" si="0"/>
        <v>4.0279512361530125</v>
      </c>
      <c r="R38" s="118">
        <f t="shared" si="0"/>
        <v>10.689361243430433</v>
      </c>
      <c r="S38" s="118">
        <f t="shared" si="0"/>
        <v>1.2931052973147947</v>
      </c>
      <c r="T38" s="118">
        <f t="shared" si="0"/>
        <v>8.2589066283741186</v>
      </c>
      <c r="U38" s="118">
        <f t="shared" si="0"/>
        <v>1.3363576644783384</v>
      </c>
      <c r="V38" s="118">
        <f t="shared" si="0"/>
        <v>352.90529472533967</v>
      </c>
      <c r="W38" s="73"/>
    </row>
    <row r="39" spans="2:23">
      <c r="B39" s="143" t="s">
        <v>51</v>
      </c>
      <c r="C39" s="73" t="s">
        <v>60</v>
      </c>
      <c r="D39" s="73">
        <v>32</v>
      </c>
      <c r="E39" s="174">
        <v>49</v>
      </c>
      <c r="F39" s="73">
        <v>0</v>
      </c>
      <c r="G39" s="156" t="s">
        <v>322</v>
      </c>
      <c r="H39" s="490">
        <f t="shared" si="0"/>
        <v>57.941641807924753</v>
      </c>
      <c r="I39" s="118">
        <f t="shared" si="0"/>
        <v>134.15651131344021</v>
      </c>
      <c r="J39" s="118">
        <f t="shared" si="0"/>
        <v>17.90416395703383</v>
      </c>
      <c r="K39" s="118">
        <f t="shared" si="0"/>
        <v>86.687382985179113</v>
      </c>
      <c r="L39" s="118">
        <f t="shared" si="0"/>
        <v>19.031767340639075</v>
      </c>
      <c r="M39" s="118">
        <f t="shared" si="0"/>
        <v>10.962222798390107</v>
      </c>
      <c r="N39" s="118">
        <f t="shared" si="0"/>
        <v>18.917835064052792</v>
      </c>
      <c r="O39" s="118">
        <f t="shared" si="0"/>
        <v>2.4541969461990107</v>
      </c>
      <c r="P39" s="118">
        <f t="shared" si="0"/>
        <v>14.842273577833788</v>
      </c>
      <c r="Q39" s="118">
        <f t="shared" si="0"/>
        <v>2.8758713878307081</v>
      </c>
      <c r="R39" s="118">
        <f t="shared" si="0"/>
        <v>7.7667302330752168</v>
      </c>
      <c r="S39" s="118">
        <f t="shared" si="0"/>
        <v>0.94913693162746826</v>
      </c>
      <c r="T39" s="118">
        <f t="shared" si="0"/>
        <v>6.4282720514840728</v>
      </c>
      <c r="U39" s="118">
        <f t="shared" si="0"/>
        <v>1.0157223667292765</v>
      </c>
      <c r="V39" s="118">
        <f t="shared" si="0"/>
        <v>277.53124725337352</v>
      </c>
      <c r="W39" s="73"/>
    </row>
    <row r="40" spans="2:23">
      <c r="B40" s="143" t="s">
        <v>51</v>
      </c>
      <c r="C40" s="143" t="s">
        <v>58</v>
      </c>
      <c r="D40" s="143">
        <v>32.200000000000003</v>
      </c>
      <c r="E40" s="143">
        <v>50.2</v>
      </c>
      <c r="F40" s="143">
        <v>0</v>
      </c>
      <c r="G40" s="156" t="s">
        <v>322</v>
      </c>
      <c r="H40" s="490">
        <f t="shared" si="0"/>
        <v>57.800960244283772</v>
      </c>
      <c r="I40" s="118">
        <f t="shared" si="0"/>
        <v>133.67028805555412</v>
      </c>
      <c r="J40" s="118">
        <f t="shared" si="0"/>
        <v>18.204204207574179</v>
      </c>
      <c r="K40" s="118">
        <f t="shared" si="0"/>
        <v>86.22351677722547</v>
      </c>
      <c r="L40" s="118">
        <f t="shared" si="0"/>
        <v>19.570866447538396</v>
      </c>
      <c r="M40" s="118">
        <f t="shared" si="0"/>
        <v>11.114787948905509</v>
      </c>
      <c r="N40" s="118">
        <f t="shared" si="0"/>
        <v>19.985977715080573</v>
      </c>
      <c r="O40" s="118">
        <f t="shared" si="0"/>
        <v>2.5587641050993155</v>
      </c>
      <c r="P40" s="118">
        <f t="shared" si="0"/>
        <v>14.981267910500673</v>
      </c>
      <c r="Q40" s="118">
        <f t="shared" si="0"/>
        <v>2.9046250889332543</v>
      </c>
      <c r="R40" s="118">
        <f t="shared" si="0"/>
        <v>7.6320584802534182</v>
      </c>
      <c r="S40" s="118">
        <f t="shared" si="0"/>
        <v>0.98088034894047382</v>
      </c>
      <c r="T40" s="118">
        <f t="shared" si="0"/>
        <v>6.4566534536148854</v>
      </c>
      <c r="U40" s="118">
        <f t="shared" si="0"/>
        <v>1.0367490123630647</v>
      </c>
      <c r="V40" s="118">
        <f t="shared" si="0"/>
        <v>282.8210709943661</v>
      </c>
      <c r="W40" s="73"/>
    </row>
    <row r="41" spans="2:23">
      <c r="B41" s="351" t="s">
        <v>51</v>
      </c>
      <c r="C41" s="351" t="s">
        <v>57</v>
      </c>
      <c r="D41" s="351">
        <v>36.200000000000003</v>
      </c>
      <c r="E41" s="511">
        <v>55.65</v>
      </c>
      <c r="F41" s="351">
        <v>0</v>
      </c>
      <c r="G41" s="512" t="s">
        <v>322</v>
      </c>
      <c r="H41" s="486">
        <f t="shared" si="0"/>
        <v>65.11568069554572</v>
      </c>
      <c r="I41" s="131">
        <f t="shared" si="0"/>
        <v>148.777515181593</v>
      </c>
      <c r="J41" s="131">
        <f t="shared" si="0"/>
        <v>19.566236855389437</v>
      </c>
      <c r="K41" s="131">
        <f t="shared" si="0"/>
        <v>92.643479611786006</v>
      </c>
      <c r="L41" s="131">
        <f t="shared" si="0"/>
        <v>20.07094935425566</v>
      </c>
      <c r="M41" s="131">
        <f t="shared" si="0"/>
        <v>10.004532000640857</v>
      </c>
      <c r="N41" s="131">
        <f t="shared" si="0"/>
        <v>19.899872263243189</v>
      </c>
      <c r="O41" s="131">
        <f t="shared" si="0"/>
        <v>2.6200965271902987</v>
      </c>
      <c r="P41" s="131">
        <f t="shared" si="0"/>
        <v>16.008241152523933</v>
      </c>
      <c r="Q41" s="131">
        <f t="shared" si="0"/>
        <v>3.1449550620908888</v>
      </c>
      <c r="R41" s="131">
        <f t="shared" si="0"/>
        <v>8.370057716707203</v>
      </c>
      <c r="S41" s="131">
        <f t="shared" si="0"/>
        <v>0.99802482117843327</v>
      </c>
      <c r="T41" s="131">
        <f t="shared" si="0"/>
        <v>6.5237278655972775</v>
      </c>
      <c r="U41" s="131">
        <f t="shared" si="0"/>
        <v>0.99103166180481816</v>
      </c>
      <c r="V41" s="131">
        <f t="shared" si="0"/>
        <v>221.87846473652095</v>
      </c>
      <c r="W41" s="73"/>
    </row>
    <row r="42" spans="2:23">
      <c r="B42" s="143"/>
      <c r="C42" s="143"/>
      <c r="D42" s="143"/>
      <c r="E42" s="174"/>
      <c r="F42" s="143"/>
      <c r="G42" s="156"/>
      <c r="H42" s="513"/>
      <c r="I42" s="513"/>
      <c r="J42" s="513"/>
      <c r="K42" s="513"/>
      <c r="L42" s="513"/>
      <c r="M42" s="513"/>
      <c r="N42" s="513"/>
      <c r="O42" s="513"/>
      <c r="P42" s="513"/>
      <c r="Q42" s="513"/>
      <c r="R42" s="513"/>
      <c r="S42" s="513"/>
      <c r="T42" s="513"/>
      <c r="U42" s="513"/>
      <c r="V42" s="513"/>
      <c r="W42" s="73"/>
    </row>
    <row r="43" spans="2:23">
      <c r="F43" s="514"/>
      <c r="H43" s="89" t="s">
        <v>232</v>
      </c>
      <c r="I43" s="89" t="s">
        <v>238</v>
      </c>
      <c r="J43" s="89" t="s">
        <v>240</v>
      </c>
      <c r="K43" s="89" t="s">
        <v>244</v>
      </c>
      <c r="L43" s="89" t="s">
        <v>1229</v>
      </c>
      <c r="M43" s="89" t="s">
        <v>1230</v>
      </c>
      <c r="N43" s="89" t="s">
        <v>1231</v>
      </c>
      <c r="O43" s="89" t="s">
        <v>1232</v>
      </c>
      <c r="P43" s="89" t="s">
        <v>1233</v>
      </c>
      <c r="Q43" s="89" t="s">
        <v>1234</v>
      </c>
      <c r="R43" s="89" t="s">
        <v>1235</v>
      </c>
      <c r="S43" s="89" t="s">
        <v>1236</v>
      </c>
      <c r="T43" s="89" t="s">
        <v>1237</v>
      </c>
      <c r="U43" s="89" t="s">
        <v>1238</v>
      </c>
      <c r="V43" s="113" t="s">
        <v>1239</v>
      </c>
    </row>
    <row r="44" spans="2:23">
      <c r="B44" s="515" t="s">
        <v>1293</v>
      </c>
      <c r="C44" s="516"/>
      <c r="D44" s="516"/>
      <c r="E44" s="517"/>
      <c r="F44" s="123"/>
      <c r="G44" s="123" t="s">
        <v>1271</v>
      </c>
      <c r="H44" s="68">
        <v>0.23699999999999999</v>
      </c>
      <c r="I44" s="68">
        <v>0.61299999999999999</v>
      </c>
      <c r="J44" s="68">
        <v>9.2799999999999994E-2</v>
      </c>
      <c r="K44" s="68">
        <v>0.45700000000000002</v>
      </c>
      <c r="L44" s="68">
        <v>0.14799999999999999</v>
      </c>
      <c r="M44" s="68">
        <v>5.6300000000000003E-2</v>
      </c>
      <c r="N44" s="68">
        <v>0.19900000000000001</v>
      </c>
      <c r="O44" s="68">
        <v>3.61E-2</v>
      </c>
      <c r="P44" s="68">
        <v>0.246</v>
      </c>
      <c r="Q44" s="68">
        <v>5.4600000000000003E-2</v>
      </c>
      <c r="R44" s="68">
        <v>0.16</v>
      </c>
      <c r="S44" s="68">
        <v>2.47E-2</v>
      </c>
      <c r="T44" s="68">
        <v>0.161</v>
      </c>
      <c r="U44" s="68">
        <v>2.46E-2</v>
      </c>
      <c r="V44" s="68">
        <v>7.25</v>
      </c>
      <c r="W44" s="73" t="s">
        <v>1294</v>
      </c>
    </row>
    <row r="45" spans="2:23">
      <c r="B45" s="73" t="s">
        <v>51</v>
      </c>
      <c r="C45" s="73" t="s">
        <v>117</v>
      </c>
      <c r="D45" s="73">
        <v>1.3</v>
      </c>
      <c r="E45" s="73">
        <v>34.299999999999997</v>
      </c>
      <c r="F45" s="73">
        <v>240</v>
      </c>
      <c r="G45" s="173" t="s">
        <v>315</v>
      </c>
      <c r="H45" s="118">
        <f>H27/H$44</f>
        <v>980.84030057502025</v>
      </c>
      <c r="I45" s="118">
        <f t="shared" ref="I45:V45" si="1">I27/I$44</f>
        <v>841.65453334024301</v>
      </c>
      <c r="J45" s="118">
        <f t="shared" si="1"/>
        <v>749.84044270886454</v>
      </c>
      <c r="K45" s="118">
        <f t="shared" si="1"/>
        <v>659.54119794789256</v>
      </c>
      <c r="L45" s="118">
        <f t="shared" si="1"/>
        <v>420.81629672046643</v>
      </c>
      <c r="M45" s="118">
        <f t="shared" si="1"/>
        <v>258.71715842466404</v>
      </c>
      <c r="N45" s="118">
        <f t="shared" si="1"/>
        <v>286.64992109687944</v>
      </c>
      <c r="O45" s="118">
        <f t="shared" si="1"/>
        <v>220.46243049738496</v>
      </c>
      <c r="P45" s="118">
        <f t="shared" si="1"/>
        <v>204.48115931982738</v>
      </c>
      <c r="Q45" s="118">
        <f t="shared" si="1"/>
        <v>191.38232350261219</v>
      </c>
      <c r="R45" s="118">
        <f t="shared" si="1"/>
        <v>188.19192674914595</v>
      </c>
      <c r="S45" s="118">
        <f t="shared" si="1"/>
        <v>155.14797507251998</v>
      </c>
      <c r="T45" s="118">
        <f t="shared" si="1"/>
        <v>152.07699696204872</v>
      </c>
      <c r="U45" s="118">
        <f t="shared" si="1"/>
        <v>164.60151623434453</v>
      </c>
      <c r="V45" s="118">
        <f t="shared" si="1"/>
        <v>30.055865531670534</v>
      </c>
    </row>
    <row r="46" spans="2:23">
      <c r="B46" s="73" t="s">
        <v>51</v>
      </c>
      <c r="C46" s="143" t="s">
        <v>104</v>
      </c>
      <c r="D46" s="73">
        <v>0.1</v>
      </c>
      <c r="E46" s="73">
        <v>38.6</v>
      </c>
      <c r="F46" s="73">
        <v>134</v>
      </c>
      <c r="G46" s="173" t="s">
        <v>315</v>
      </c>
      <c r="H46" s="118">
        <f t="shared" ref="H46:V59" si="2">H28/H$44</f>
        <v>717.21991823542146</v>
      </c>
      <c r="I46" s="118">
        <f t="shared" si="2"/>
        <v>639.46795859220435</v>
      </c>
      <c r="J46" s="118">
        <f t="shared" si="2"/>
        <v>536.42714285001591</v>
      </c>
      <c r="K46" s="118">
        <f t="shared" si="2"/>
        <v>477.09706591903711</v>
      </c>
      <c r="L46" s="118">
        <f t="shared" si="2"/>
        <v>292.77662594696977</v>
      </c>
      <c r="M46" s="118">
        <f t="shared" si="2"/>
        <v>223.84543508903769</v>
      </c>
      <c r="N46" s="118">
        <f t="shared" si="2"/>
        <v>207.45398764040792</v>
      </c>
      <c r="O46" s="118">
        <f t="shared" si="2"/>
        <v>154.19377889287497</v>
      </c>
      <c r="P46" s="118">
        <f t="shared" si="2"/>
        <v>140.81089927519557</v>
      </c>
      <c r="Q46" s="118">
        <f t="shared" si="2"/>
        <v>123.70491957318045</v>
      </c>
      <c r="R46" s="118">
        <f t="shared" si="2"/>
        <v>109.63263732812499</v>
      </c>
      <c r="S46" s="118">
        <f t="shared" si="2"/>
        <v>81.084195903786622</v>
      </c>
      <c r="T46" s="118">
        <f t="shared" si="2"/>
        <v>78.639405072463745</v>
      </c>
      <c r="U46" s="118">
        <f t="shared" si="2"/>
        <v>82.214494327420539</v>
      </c>
      <c r="V46" s="118">
        <f t="shared" si="2"/>
        <v>41.405244956112853</v>
      </c>
    </row>
    <row r="47" spans="2:23">
      <c r="B47" s="143" t="s">
        <v>51</v>
      </c>
      <c r="C47" s="143" t="s">
        <v>388</v>
      </c>
      <c r="D47" s="143">
        <v>0.9</v>
      </c>
      <c r="E47" s="143">
        <v>43.3</v>
      </c>
      <c r="F47" s="73">
        <v>73.7</v>
      </c>
      <c r="G47" s="173" t="s">
        <v>315</v>
      </c>
      <c r="H47" s="118">
        <f t="shared" si="2"/>
        <v>526.35393844712598</v>
      </c>
      <c r="I47" s="118">
        <f t="shared" si="2"/>
        <v>450.75098784769779</v>
      </c>
      <c r="J47" s="118">
        <f t="shared" si="2"/>
        <v>369.57574014150549</v>
      </c>
      <c r="K47" s="118">
        <f t="shared" si="2"/>
        <v>314.35788414423052</v>
      </c>
      <c r="L47" s="118">
        <f t="shared" si="2"/>
        <v>193.80996933556182</v>
      </c>
      <c r="M47" s="118">
        <f t="shared" si="2"/>
        <v>142.34943367156293</v>
      </c>
      <c r="N47" s="118">
        <f t="shared" si="2"/>
        <v>137.98081417544904</v>
      </c>
      <c r="O47" s="118">
        <f t="shared" si="2"/>
        <v>101.83475031544243</v>
      </c>
      <c r="P47" s="118">
        <f t="shared" si="2"/>
        <v>93.762252772287511</v>
      </c>
      <c r="Q47" s="118">
        <f t="shared" si="2"/>
        <v>86.992718051768236</v>
      </c>
      <c r="R47" s="118">
        <f t="shared" si="2"/>
        <v>84.664340858523332</v>
      </c>
      <c r="S47" s="118">
        <f t="shared" si="2"/>
        <v>68.859165626283968</v>
      </c>
      <c r="T47" s="118">
        <f t="shared" si="2"/>
        <v>67.94857501871131</v>
      </c>
      <c r="U47" s="118">
        <f t="shared" si="2"/>
        <v>73.872683502805785</v>
      </c>
      <c r="V47" s="118">
        <f t="shared" si="2"/>
        <v>31.760779174929855</v>
      </c>
    </row>
    <row r="48" spans="2:23">
      <c r="B48" s="143" t="s">
        <v>51</v>
      </c>
      <c r="C48" s="143" t="s">
        <v>406</v>
      </c>
      <c r="D48" s="143">
        <v>0.14000000000000001</v>
      </c>
      <c r="E48" s="143">
        <v>49.5</v>
      </c>
      <c r="F48" s="73">
        <v>17.3</v>
      </c>
      <c r="G48" s="173" t="s">
        <v>315</v>
      </c>
      <c r="H48" s="118">
        <f t="shared" si="2"/>
        <v>1131.0524195593587</v>
      </c>
      <c r="I48" s="118">
        <f t="shared" si="2"/>
        <v>909.53407937751797</v>
      </c>
      <c r="J48" s="118">
        <f t="shared" si="2"/>
        <v>722.10194554584109</v>
      </c>
      <c r="K48" s="118">
        <f t="shared" si="2"/>
        <v>605.83852639440124</v>
      </c>
      <c r="L48" s="118">
        <f t="shared" si="2"/>
        <v>349.40458091738128</v>
      </c>
      <c r="M48" s="118">
        <f t="shared" si="2"/>
        <v>171.07160865770715</v>
      </c>
      <c r="N48" s="118">
        <f t="shared" si="2"/>
        <v>226.74573380224331</v>
      </c>
      <c r="O48" s="118">
        <f t="shared" si="2"/>
        <v>172.87856849728473</v>
      </c>
      <c r="P48" s="118">
        <f t="shared" si="2"/>
        <v>154.19454611924621</v>
      </c>
      <c r="Q48" s="118">
        <f t="shared" si="2"/>
        <v>138.52210753085762</v>
      </c>
      <c r="R48" s="118">
        <f t="shared" si="2"/>
        <v>131.89945825717936</v>
      </c>
      <c r="S48" s="118">
        <f t="shared" si="2"/>
        <v>106.65949243153057</v>
      </c>
      <c r="T48" s="118">
        <f t="shared" si="2"/>
        <v>105.36595330163949</v>
      </c>
      <c r="U48" s="118">
        <f t="shared" si="2"/>
        <v>110.85785788658927</v>
      </c>
      <c r="V48" s="118">
        <f t="shared" si="2"/>
        <v>27.536785375136532</v>
      </c>
    </row>
    <row r="49" spans="2:22">
      <c r="B49" s="73" t="s">
        <v>51</v>
      </c>
      <c r="C49" s="73" t="s">
        <v>116</v>
      </c>
      <c r="D49" s="73">
        <v>6.7</v>
      </c>
      <c r="E49" s="73">
        <v>35.299999999999997</v>
      </c>
      <c r="F49" s="73">
        <v>206</v>
      </c>
      <c r="G49" s="173" t="s">
        <v>322</v>
      </c>
      <c r="H49" s="118">
        <f t="shared" si="2"/>
        <v>840.04254916230343</v>
      </c>
      <c r="I49" s="118">
        <f t="shared" si="2"/>
        <v>693.28188021245649</v>
      </c>
      <c r="J49" s="118">
        <f t="shared" si="2"/>
        <v>572.90386923646213</v>
      </c>
      <c r="K49" s="118">
        <f t="shared" si="2"/>
        <v>501.00018807138133</v>
      </c>
      <c r="L49" s="118">
        <f t="shared" si="2"/>
        <v>295.25353095118788</v>
      </c>
      <c r="M49" s="118">
        <f t="shared" si="2"/>
        <v>216.43011305580808</v>
      </c>
      <c r="N49" s="118">
        <f t="shared" si="2"/>
        <v>200.44445641280913</v>
      </c>
      <c r="O49" s="118">
        <f t="shared" si="2"/>
        <v>147.57016070211998</v>
      </c>
      <c r="P49" s="118">
        <f t="shared" si="2"/>
        <v>126.18680095746102</v>
      </c>
      <c r="Q49" s="118">
        <f t="shared" si="2"/>
        <v>111.77071096058019</v>
      </c>
      <c r="R49" s="118">
        <f t="shared" si="2"/>
        <v>100.89243912646674</v>
      </c>
      <c r="S49" s="118">
        <f t="shared" si="2"/>
        <v>82.316167332941163</v>
      </c>
      <c r="T49" s="118">
        <f t="shared" si="2"/>
        <v>82.209138504317096</v>
      </c>
      <c r="U49" s="118">
        <f t="shared" si="2"/>
        <v>85.013537147752857</v>
      </c>
      <c r="V49" s="118">
        <f t="shared" si="2"/>
        <v>32.079991040094399</v>
      </c>
    </row>
    <row r="50" spans="2:22">
      <c r="B50" s="143" t="s">
        <v>51</v>
      </c>
      <c r="C50" s="143" t="s">
        <v>109</v>
      </c>
      <c r="D50" s="143">
        <v>7.6</v>
      </c>
      <c r="E50" s="143">
        <v>43</v>
      </c>
      <c r="F50" s="143">
        <v>150</v>
      </c>
      <c r="G50" s="41" t="s">
        <v>322</v>
      </c>
      <c r="H50" s="118">
        <f t="shared" si="2"/>
        <v>480.68562668705727</v>
      </c>
      <c r="I50" s="118">
        <f t="shared" si="2"/>
        <v>422.04028604991748</v>
      </c>
      <c r="J50" s="118">
        <f t="shared" si="2"/>
        <v>369.59830488871449</v>
      </c>
      <c r="K50" s="118">
        <f t="shared" si="2"/>
        <v>340.0275376325107</v>
      </c>
      <c r="L50" s="118">
        <f t="shared" si="2"/>
        <v>230.8208351577577</v>
      </c>
      <c r="M50" s="118">
        <f t="shared" si="2"/>
        <v>221.89649972105914</v>
      </c>
      <c r="N50" s="118">
        <f t="shared" si="2"/>
        <v>168.3545137157399</v>
      </c>
      <c r="O50" s="118">
        <f t="shared" si="2"/>
        <v>120.31542224513518</v>
      </c>
      <c r="P50" s="118">
        <f t="shared" si="2"/>
        <v>103.70067836933869</v>
      </c>
      <c r="Q50" s="118">
        <f t="shared" si="2"/>
        <v>91.058433735448347</v>
      </c>
      <c r="R50" s="118">
        <f t="shared" si="2"/>
        <v>82.239408479165277</v>
      </c>
      <c r="S50" s="118">
        <f t="shared" si="2"/>
        <v>68.612364481761418</v>
      </c>
      <c r="T50" s="118">
        <f t="shared" si="2"/>
        <v>74.106085316410756</v>
      </c>
      <c r="U50" s="118">
        <f t="shared" si="2"/>
        <v>82.261656236031172</v>
      </c>
      <c r="V50" s="118">
        <f t="shared" si="2"/>
        <v>38.080526605925847</v>
      </c>
    </row>
    <row r="51" spans="2:22">
      <c r="B51" s="143" t="s">
        <v>51</v>
      </c>
      <c r="C51" s="73" t="s">
        <v>105</v>
      </c>
      <c r="D51" s="73">
        <v>19.399999999999999</v>
      </c>
      <c r="E51" s="143">
        <v>45</v>
      </c>
      <c r="F51" s="73">
        <v>138</v>
      </c>
      <c r="G51" s="41" t="s">
        <v>322</v>
      </c>
      <c r="H51" s="118">
        <f t="shared" si="2"/>
        <v>547.86741438411411</v>
      </c>
      <c r="I51" s="118">
        <f t="shared" si="2"/>
        <v>450.65410271061387</v>
      </c>
      <c r="J51" s="118">
        <f t="shared" si="2"/>
        <v>367.38693681273719</v>
      </c>
      <c r="K51" s="118">
        <f t="shared" si="2"/>
        <v>326.75774655032666</v>
      </c>
      <c r="L51" s="118">
        <f t="shared" si="2"/>
        <v>204.20133204418582</v>
      </c>
      <c r="M51" s="118">
        <f t="shared" si="2"/>
        <v>190.24415458068623</v>
      </c>
      <c r="N51" s="118">
        <f t="shared" si="2"/>
        <v>142.66244581170815</v>
      </c>
      <c r="O51" s="118">
        <f t="shared" si="2"/>
        <v>106.11141448067255</v>
      </c>
      <c r="P51" s="118">
        <f t="shared" si="2"/>
        <v>98.323202660317264</v>
      </c>
      <c r="Q51" s="118">
        <f t="shared" si="2"/>
        <v>88.989568514661727</v>
      </c>
      <c r="R51" s="118">
        <f t="shared" si="2"/>
        <v>85.21575646089525</v>
      </c>
      <c r="S51" s="118">
        <f t="shared" si="2"/>
        <v>72.942724456292169</v>
      </c>
      <c r="T51" s="118">
        <f t="shared" si="2"/>
        <v>79.498913421272889</v>
      </c>
      <c r="U51" s="118">
        <f t="shared" si="2"/>
        <v>83.775396938752039</v>
      </c>
      <c r="V51" s="118">
        <f t="shared" si="2"/>
        <v>36.914217112499898</v>
      </c>
    </row>
    <row r="52" spans="2:22">
      <c r="B52" s="73" t="s">
        <v>51</v>
      </c>
      <c r="C52" s="143" t="s">
        <v>100</v>
      </c>
      <c r="D52" s="73">
        <v>24.2</v>
      </c>
      <c r="E52" s="73">
        <v>41.4</v>
      </c>
      <c r="F52" s="73">
        <v>111</v>
      </c>
      <c r="G52" s="173" t="s">
        <v>322</v>
      </c>
      <c r="H52" s="118">
        <f t="shared" si="2"/>
        <v>509.97440822784813</v>
      </c>
      <c r="I52" s="118">
        <f t="shared" si="2"/>
        <v>447.78996971642772</v>
      </c>
      <c r="J52" s="118">
        <f t="shared" si="2"/>
        <v>374.46843919620051</v>
      </c>
      <c r="K52" s="118">
        <f t="shared" si="2"/>
        <v>331.13584302516415</v>
      </c>
      <c r="L52" s="118">
        <f t="shared" si="2"/>
        <v>206.35439199426702</v>
      </c>
      <c r="M52" s="118">
        <f t="shared" si="2"/>
        <v>247.26210378239284</v>
      </c>
      <c r="N52" s="118">
        <f t="shared" si="2"/>
        <v>147.13339467558379</v>
      </c>
      <c r="O52" s="118">
        <f t="shared" si="2"/>
        <v>107.80529470732483</v>
      </c>
      <c r="P52" s="118">
        <f t="shared" si="2"/>
        <v>97.082386811627543</v>
      </c>
      <c r="Q52" s="118">
        <f t="shared" si="2"/>
        <v>86.137408295508862</v>
      </c>
      <c r="R52" s="118">
        <f t="shared" si="2"/>
        <v>78.945424031249999</v>
      </c>
      <c r="S52" s="118">
        <f t="shared" si="2"/>
        <v>63.127327408311508</v>
      </c>
      <c r="T52" s="118">
        <f t="shared" si="2"/>
        <v>62.839724787209562</v>
      </c>
      <c r="U52" s="118">
        <f t="shared" si="2"/>
        <v>63.541206490206939</v>
      </c>
      <c r="V52" s="118">
        <f t="shared" si="2"/>
        <v>48.462989622257048</v>
      </c>
    </row>
    <row r="53" spans="2:22">
      <c r="B53" s="143" t="s">
        <v>51</v>
      </c>
      <c r="C53" s="73" t="s">
        <v>88</v>
      </c>
      <c r="D53" s="73">
        <v>17.7</v>
      </c>
      <c r="E53" s="143">
        <v>47</v>
      </c>
      <c r="F53" s="73">
        <v>87</v>
      </c>
      <c r="G53" s="41" t="s">
        <v>322</v>
      </c>
      <c r="H53" s="118">
        <f t="shared" si="2"/>
        <v>404.50106904508078</v>
      </c>
      <c r="I53" s="118">
        <f t="shared" si="2"/>
        <v>340.22023163842925</v>
      </c>
      <c r="J53" s="118">
        <f t="shared" si="2"/>
        <v>285.28427430407339</v>
      </c>
      <c r="K53" s="118">
        <f t="shared" si="2"/>
        <v>263.85253901354895</v>
      </c>
      <c r="L53" s="118">
        <f t="shared" si="2"/>
        <v>170.46297478014071</v>
      </c>
      <c r="M53" s="118">
        <f t="shared" si="2"/>
        <v>188.4773635504954</v>
      </c>
      <c r="N53" s="118">
        <f t="shared" si="2"/>
        <v>121.71630960206822</v>
      </c>
      <c r="O53" s="118">
        <f t="shared" si="2"/>
        <v>90.505732437686774</v>
      </c>
      <c r="P53" s="118">
        <f t="shared" si="2"/>
        <v>82.962698419869511</v>
      </c>
      <c r="Q53" s="118">
        <f t="shared" si="2"/>
        <v>74.70123838661641</v>
      </c>
      <c r="R53" s="118">
        <f t="shared" si="2"/>
        <v>70.640150499492364</v>
      </c>
      <c r="S53" s="118">
        <f t="shared" si="2"/>
        <v>59.559852094917623</v>
      </c>
      <c r="T53" s="118">
        <f t="shared" si="2"/>
        <v>63.008099277919939</v>
      </c>
      <c r="U53" s="118">
        <f t="shared" si="2"/>
        <v>65.247836044968892</v>
      </c>
      <c r="V53" s="118">
        <f t="shared" si="2"/>
        <v>39.170991744618789</v>
      </c>
    </row>
    <row r="54" spans="2:22">
      <c r="B54" s="143" t="s">
        <v>51</v>
      </c>
      <c r="C54" s="143" t="s">
        <v>86</v>
      </c>
      <c r="D54" s="143">
        <v>16.399999999999999</v>
      </c>
      <c r="E54" s="143">
        <v>42.9</v>
      </c>
      <c r="F54" s="73">
        <v>78.099999999999994</v>
      </c>
      <c r="G54" s="173" t="s">
        <v>322</v>
      </c>
      <c r="H54" s="118">
        <f t="shared" si="2"/>
        <v>532.64849120567862</v>
      </c>
      <c r="I54" s="118">
        <f t="shared" si="2"/>
        <v>453.93233356452856</v>
      </c>
      <c r="J54" s="118">
        <f t="shared" si="2"/>
        <v>381.25664757424772</v>
      </c>
      <c r="K54" s="118">
        <f t="shared" si="2"/>
        <v>327.88659774316949</v>
      </c>
      <c r="L54" s="118">
        <f t="shared" si="2"/>
        <v>201.91056312894423</v>
      </c>
      <c r="M54" s="118">
        <f t="shared" si="2"/>
        <v>207.92120851028866</v>
      </c>
      <c r="N54" s="118">
        <f t="shared" si="2"/>
        <v>139.29371071567485</v>
      </c>
      <c r="O54" s="118">
        <f t="shared" si="2"/>
        <v>103.44195405789466</v>
      </c>
      <c r="P54" s="118">
        <f t="shared" si="2"/>
        <v>93.060820360923088</v>
      </c>
      <c r="Q54" s="118">
        <f t="shared" si="2"/>
        <v>84.277632197626801</v>
      </c>
      <c r="R54" s="118">
        <f t="shared" si="2"/>
        <v>77.249632455231918</v>
      </c>
      <c r="S54" s="118">
        <f t="shared" si="2"/>
        <v>64.173630555588062</v>
      </c>
      <c r="T54" s="118">
        <f t="shared" si="2"/>
        <v>64.279867041819173</v>
      </c>
      <c r="U54" s="118">
        <f t="shared" si="2"/>
        <v>68.919679958853507</v>
      </c>
      <c r="V54" s="118">
        <f t="shared" si="2"/>
        <v>45.891984222487416</v>
      </c>
    </row>
    <row r="55" spans="2:22">
      <c r="B55" s="143" t="s">
        <v>51</v>
      </c>
      <c r="C55" s="73" t="s">
        <v>75</v>
      </c>
      <c r="D55" s="73">
        <v>21.8</v>
      </c>
      <c r="E55" s="143">
        <v>49</v>
      </c>
      <c r="F55" s="73">
        <v>30</v>
      </c>
      <c r="G55" s="41" t="s">
        <v>322</v>
      </c>
      <c r="H55" s="118">
        <f t="shared" si="2"/>
        <v>347.43604812476377</v>
      </c>
      <c r="I55" s="118">
        <f t="shared" si="2"/>
        <v>295.27155073982527</v>
      </c>
      <c r="J55" s="118">
        <f t="shared" si="2"/>
        <v>249.68598256772637</v>
      </c>
      <c r="K55" s="118">
        <f t="shared" si="2"/>
        <v>233.55236265812854</v>
      </c>
      <c r="L55" s="118">
        <f t="shared" si="2"/>
        <v>150.32942519386037</v>
      </c>
      <c r="M55" s="118">
        <f>M37/M$44</f>
        <v>181.64791834049342</v>
      </c>
      <c r="N55" s="118">
        <f t="shared" si="2"/>
        <v>107.33200180872116</v>
      </c>
      <c r="O55" s="118">
        <f t="shared" si="2"/>
        <v>79.150673117369564</v>
      </c>
      <c r="P55" s="118">
        <f t="shared" si="2"/>
        <v>72.87884182906069</v>
      </c>
      <c r="Q55" s="118">
        <f t="shared" si="2"/>
        <v>65.962887577652083</v>
      </c>
      <c r="R55" s="118">
        <f t="shared" si="2"/>
        <v>60.848388633640191</v>
      </c>
      <c r="S55" s="118">
        <f t="shared" si="2"/>
        <v>50.421421909627462</v>
      </c>
      <c r="T55" s="118">
        <f t="shared" si="2"/>
        <v>51.596575636600321</v>
      </c>
      <c r="U55" s="118">
        <f t="shared" si="2"/>
        <v>54.027195455326208</v>
      </c>
      <c r="V55" s="118">
        <f t="shared" si="2"/>
        <v>39.517950068606794</v>
      </c>
    </row>
    <row r="56" spans="2:22">
      <c r="B56" s="143" t="s">
        <v>51</v>
      </c>
      <c r="C56" s="143" t="s">
        <v>413</v>
      </c>
      <c r="D56" s="143">
        <v>23.99</v>
      </c>
      <c r="E56" s="143">
        <v>50.4</v>
      </c>
      <c r="F56" s="73">
        <v>11.3</v>
      </c>
      <c r="G56" s="397" t="s">
        <v>322</v>
      </c>
      <c r="H56" s="118">
        <f t="shared" si="2"/>
        <v>355.50627264287107</v>
      </c>
      <c r="I56" s="118">
        <f t="shared" si="2"/>
        <v>311.18566424555127</v>
      </c>
      <c r="J56" s="118">
        <f t="shared" si="2"/>
        <v>286.57771012987365</v>
      </c>
      <c r="K56" s="118">
        <f t="shared" si="2"/>
        <v>267.9412361249851</v>
      </c>
      <c r="L56" s="118">
        <f t="shared" si="2"/>
        <v>179.67194461551301</v>
      </c>
      <c r="M56" s="118">
        <f t="shared" si="2"/>
        <v>261.33225851435247</v>
      </c>
      <c r="N56" s="118">
        <f t="shared" si="2"/>
        <v>130.27687116628692</v>
      </c>
      <c r="O56" s="118">
        <f t="shared" si="2"/>
        <v>96.358825054570474</v>
      </c>
      <c r="P56" s="118">
        <f t="shared" si="2"/>
        <v>82.993756123484914</v>
      </c>
      <c r="Q56" s="118">
        <f t="shared" si="2"/>
        <v>73.772000662143085</v>
      </c>
      <c r="R56" s="118">
        <f t="shared" si="2"/>
        <v>66.808507771440205</v>
      </c>
      <c r="S56" s="118">
        <f t="shared" si="2"/>
        <v>52.352441186833794</v>
      </c>
      <c r="T56" s="118">
        <f t="shared" si="2"/>
        <v>51.297556697975892</v>
      </c>
      <c r="U56" s="118">
        <f t="shared" si="2"/>
        <v>54.323482295867414</v>
      </c>
      <c r="V56" s="118">
        <f t="shared" si="2"/>
        <v>48.676592375908918</v>
      </c>
    </row>
    <row r="57" spans="2:22">
      <c r="B57" s="143" t="s">
        <v>51</v>
      </c>
      <c r="C57" s="73" t="s">
        <v>60</v>
      </c>
      <c r="D57" s="73">
        <v>32</v>
      </c>
      <c r="E57" s="174">
        <v>49</v>
      </c>
      <c r="F57" s="73">
        <v>0</v>
      </c>
      <c r="G57" s="156" t="s">
        <v>322</v>
      </c>
      <c r="H57" s="118">
        <f t="shared" si="2"/>
        <v>244.47950129926056</v>
      </c>
      <c r="I57" s="118">
        <f t="shared" si="2"/>
        <v>218.85238387184373</v>
      </c>
      <c r="J57" s="118">
        <f t="shared" si="2"/>
        <v>192.93280126114044</v>
      </c>
      <c r="K57" s="118">
        <f t="shared" si="2"/>
        <v>189.68792775750353</v>
      </c>
      <c r="L57" s="118">
        <f t="shared" si="2"/>
        <v>128.59302257188565</v>
      </c>
      <c r="M57" s="118">
        <f t="shared" si="2"/>
        <v>194.71088451847436</v>
      </c>
      <c r="N57" s="118">
        <f t="shared" si="2"/>
        <v>95.06449780931051</v>
      </c>
      <c r="O57" s="118">
        <f t="shared" si="2"/>
        <v>67.983294908559856</v>
      </c>
      <c r="P57" s="118">
        <f t="shared" si="2"/>
        <v>60.334445438348737</v>
      </c>
      <c r="Q57" s="118">
        <f t="shared" si="2"/>
        <v>52.671637139756555</v>
      </c>
      <c r="R57" s="118">
        <f t="shared" si="2"/>
        <v>48.542063956720106</v>
      </c>
      <c r="S57" s="118">
        <f t="shared" si="2"/>
        <v>38.426596422164707</v>
      </c>
      <c r="T57" s="118">
        <f t="shared" si="2"/>
        <v>39.927155599279956</v>
      </c>
      <c r="U57" s="118">
        <f t="shared" si="2"/>
        <v>41.289527102816116</v>
      </c>
      <c r="V57" s="118">
        <f t="shared" si="2"/>
        <v>38.280172034948073</v>
      </c>
    </row>
    <row r="58" spans="2:22">
      <c r="B58" s="143" t="s">
        <v>51</v>
      </c>
      <c r="C58" s="143" t="s">
        <v>58</v>
      </c>
      <c r="D58" s="143">
        <v>32.200000000000003</v>
      </c>
      <c r="E58" s="143">
        <v>50.2</v>
      </c>
      <c r="F58" s="143">
        <v>0</v>
      </c>
      <c r="G58" s="156" t="s">
        <v>322</v>
      </c>
      <c r="H58" s="118">
        <f t="shared" si="2"/>
        <v>243.885908203729</v>
      </c>
      <c r="I58" s="118">
        <f t="shared" si="2"/>
        <v>218.05919748051244</v>
      </c>
      <c r="J58" s="118">
        <f t="shared" si="2"/>
        <v>196.16599361610108</v>
      </c>
      <c r="K58" s="118">
        <f t="shared" si="2"/>
        <v>188.67290323244086</v>
      </c>
      <c r="L58" s="118">
        <f t="shared" si="2"/>
        <v>132.23558410498916</v>
      </c>
      <c r="M58" s="118">
        <f t="shared" si="2"/>
        <v>197.42074509601258</v>
      </c>
      <c r="N58" s="118">
        <f t="shared" si="2"/>
        <v>100.43204881950037</v>
      </c>
      <c r="O58" s="118">
        <f t="shared" si="2"/>
        <v>70.879892108014275</v>
      </c>
      <c r="P58" s="118">
        <f t="shared" si="2"/>
        <v>60.899463050815747</v>
      </c>
      <c r="Q58" s="118">
        <f t="shared" si="2"/>
        <v>53.198261702074255</v>
      </c>
      <c r="R58" s="118">
        <f t="shared" si="2"/>
        <v>47.70036550158386</v>
      </c>
      <c r="S58" s="118">
        <f t="shared" si="2"/>
        <v>39.711755017832949</v>
      </c>
      <c r="T58" s="118">
        <f t="shared" si="2"/>
        <v>40.103437600092455</v>
      </c>
      <c r="U58" s="118">
        <f t="shared" si="2"/>
        <v>42.144268795246532</v>
      </c>
      <c r="V58" s="118">
        <f t="shared" si="2"/>
        <v>39.009802895774634</v>
      </c>
    </row>
    <row r="59" spans="2:22">
      <c r="B59" s="351" t="s">
        <v>51</v>
      </c>
      <c r="C59" s="351" t="s">
        <v>57</v>
      </c>
      <c r="D59" s="351">
        <v>36.200000000000003</v>
      </c>
      <c r="E59" s="511">
        <v>55.65</v>
      </c>
      <c r="F59" s="351">
        <v>0</v>
      </c>
      <c r="G59" s="512" t="s">
        <v>322</v>
      </c>
      <c r="H59" s="131">
        <f t="shared" si="2"/>
        <v>274.74970757614227</v>
      </c>
      <c r="I59" s="131">
        <f t="shared" si="2"/>
        <v>242.70393993734584</v>
      </c>
      <c r="J59" s="131">
        <f t="shared" si="2"/>
        <v>210.84306956238621</v>
      </c>
      <c r="K59" s="131">
        <f t="shared" si="2"/>
        <v>202.7209619513917</v>
      </c>
      <c r="L59" s="131">
        <f t="shared" si="2"/>
        <v>135.6145226638896</v>
      </c>
      <c r="M59" s="131">
        <f>M41/M$44</f>
        <v>177.70039077514843</v>
      </c>
      <c r="N59" s="131">
        <f t="shared" si="2"/>
        <v>99.999358106749696</v>
      </c>
      <c r="O59" s="131">
        <f t="shared" si="2"/>
        <v>72.578851168706336</v>
      </c>
      <c r="P59" s="131">
        <f t="shared" si="2"/>
        <v>65.074151026520056</v>
      </c>
      <c r="Q59" s="131">
        <f t="shared" si="2"/>
        <v>57.599909562104187</v>
      </c>
      <c r="R59" s="131">
        <f t="shared" si="2"/>
        <v>52.312860729420017</v>
      </c>
      <c r="S59" s="131">
        <f t="shared" si="2"/>
        <v>40.405863205604589</v>
      </c>
      <c r="T59" s="131">
        <f t="shared" si="2"/>
        <v>40.520048854641473</v>
      </c>
      <c r="U59" s="131">
        <f t="shared" si="2"/>
        <v>40.285839910764963</v>
      </c>
      <c r="V59" s="131">
        <f t="shared" si="2"/>
        <v>30.603926170554615</v>
      </c>
    </row>
    <row r="60" spans="2:22">
      <c r="F60" s="514"/>
      <c r="G60" s="518"/>
    </row>
  </sheetData>
  <mergeCells count="3">
    <mergeCell ref="H8:V8"/>
    <mergeCell ref="B9:G9"/>
    <mergeCell ref="B26:G26"/>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E264A-A96E-47D6-954E-FBD64FA2DC42}">
  <dimension ref="B2:J89"/>
  <sheetViews>
    <sheetView workbookViewId="0"/>
  </sheetViews>
  <sheetFormatPr baseColWidth="10" defaultRowHeight="15"/>
  <cols>
    <col min="1" max="1" width="2.5703125" customWidth="1"/>
    <col min="3" max="3" width="9.7109375" style="529" customWidth="1"/>
    <col min="4" max="4" width="9.7109375" customWidth="1"/>
    <col min="5" max="5" width="10.28515625" style="72" bestFit="1" customWidth="1"/>
    <col min="6" max="6" width="10.42578125" style="72" customWidth="1"/>
    <col min="9" max="9" width="12.7109375" customWidth="1"/>
  </cols>
  <sheetData>
    <row r="2" spans="2:9" ht="23.25">
      <c r="B2" s="80" t="s">
        <v>2567</v>
      </c>
    </row>
    <row r="3" spans="2:9" ht="15.75" thickBot="1"/>
    <row r="4" spans="2:9" s="530" customFormat="1" ht="33.75" customHeight="1" thickBot="1">
      <c r="C4" s="532" t="s">
        <v>1297</v>
      </c>
      <c r="D4" s="532" t="s">
        <v>1298</v>
      </c>
      <c r="E4" s="533" t="s">
        <v>1308</v>
      </c>
      <c r="F4" s="533" t="s">
        <v>1309</v>
      </c>
      <c r="G4" s="532" t="s">
        <v>1248</v>
      </c>
      <c r="H4" s="532" t="s">
        <v>1299</v>
      </c>
      <c r="I4" s="533" t="s">
        <v>1313</v>
      </c>
    </row>
    <row r="5" spans="2:9">
      <c r="C5" s="28">
        <v>32.5</v>
      </c>
      <c r="D5" s="73">
        <v>37.1</v>
      </c>
      <c r="E5" s="73">
        <f>D5-C5</f>
        <v>4.6000000000000014</v>
      </c>
      <c r="F5" s="73">
        <f>H5+H6</f>
        <v>4.5999999999999996</v>
      </c>
      <c r="G5" s="113">
        <v>2</v>
      </c>
      <c r="H5" s="207">
        <v>3</v>
      </c>
      <c r="I5" s="118">
        <v>2.4</v>
      </c>
    </row>
    <row r="6" spans="2:9">
      <c r="C6" s="68"/>
      <c r="D6" s="68"/>
      <c r="E6" s="68"/>
      <c r="F6" s="68"/>
      <c r="G6" s="115">
        <v>2</v>
      </c>
      <c r="H6" s="497">
        <v>1.6</v>
      </c>
      <c r="I6" s="131">
        <v>2.74</v>
      </c>
    </row>
    <row r="7" spans="2:9">
      <c r="C7" s="28">
        <v>37.1</v>
      </c>
      <c r="D7" s="73">
        <v>45.6</v>
      </c>
      <c r="E7" s="73">
        <f>D7-C7</f>
        <v>8.5</v>
      </c>
      <c r="F7" s="73">
        <f>H7+H8</f>
        <v>8.5</v>
      </c>
      <c r="G7" s="113" t="s">
        <v>1300</v>
      </c>
      <c r="H7" s="207">
        <v>4.5</v>
      </c>
      <c r="I7" s="118">
        <v>0.44</v>
      </c>
    </row>
    <row r="8" spans="2:9">
      <c r="C8" s="68"/>
      <c r="D8" s="68"/>
      <c r="E8" s="68"/>
      <c r="F8" s="68"/>
      <c r="G8" s="115" t="s">
        <v>1300</v>
      </c>
      <c r="H8" s="497">
        <v>4</v>
      </c>
      <c r="I8" s="131">
        <v>0.48</v>
      </c>
    </row>
    <row r="9" spans="2:9">
      <c r="C9" s="28">
        <v>45.6</v>
      </c>
      <c r="D9" s="73">
        <v>50</v>
      </c>
      <c r="E9" s="73">
        <f>D9-C9</f>
        <v>4.3999999999999986</v>
      </c>
      <c r="F9" s="73">
        <f>H9+H10</f>
        <v>4.4000000000000004</v>
      </c>
      <c r="G9" s="534" t="s">
        <v>1301</v>
      </c>
      <c r="H9" s="207">
        <v>1.4</v>
      </c>
      <c r="I9" s="118">
        <v>2.56</v>
      </c>
    </row>
    <row r="10" spans="2:9">
      <c r="C10" s="68"/>
      <c r="D10" s="68"/>
      <c r="E10" s="68"/>
      <c r="F10" s="68"/>
      <c r="G10" s="535" t="s">
        <v>1301</v>
      </c>
      <c r="H10" s="497">
        <v>3</v>
      </c>
      <c r="I10" s="131">
        <v>3.41</v>
      </c>
    </row>
    <row r="11" spans="2:9" ht="15.75">
      <c r="C11" s="28">
        <v>50</v>
      </c>
      <c r="D11" s="73">
        <v>53.9</v>
      </c>
      <c r="E11" s="73">
        <f>D11-C11</f>
        <v>3.8999999999999986</v>
      </c>
      <c r="F11" s="73">
        <f>H11+H12+H13</f>
        <v>3.9</v>
      </c>
      <c r="G11" s="231" t="s">
        <v>1213</v>
      </c>
      <c r="H11" s="207">
        <v>1.5</v>
      </c>
      <c r="I11" s="118">
        <v>0.57999999999999996</v>
      </c>
    </row>
    <row r="12" spans="2:9" ht="15.75">
      <c r="C12" s="28"/>
      <c r="D12" s="73"/>
      <c r="E12" s="73"/>
      <c r="F12" s="73"/>
      <c r="G12" s="231" t="s">
        <v>1213</v>
      </c>
      <c r="H12" s="207">
        <v>1</v>
      </c>
      <c r="I12" s="118">
        <v>1.4</v>
      </c>
    </row>
    <row r="13" spans="2:9">
      <c r="C13" s="68"/>
      <c r="D13" s="68"/>
      <c r="E13" s="68"/>
      <c r="F13" s="68"/>
      <c r="G13" s="536" t="s">
        <v>1301</v>
      </c>
      <c r="H13" s="497">
        <v>1.4</v>
      </c>
      <c r="I13" s="131">
        <v>0.51</v>
      </c>
    </row>
    <row r="14" spans="2:9">
      <c r="C14" s="28">
        <v>53.9</v>
      </c>
      <c r="D14" s="73">
        <v>63.2</v>
      </c>
      <c r="E14" s="73">
        <f>D14-C14</f>
        <v>9.3000000000000043</v>
      </c>
      <c r="F14" s="73">
        <f>H14+H15+H16</f>
        <v>9.3000000000000007</v>
      </c>
      <c r="G14" s="398" t="s">
        <v>1302</v>
      </c>
      <c r="H14" s="207">
        <v>3</v>
      </c>
      <c r="I14" s="118">
        <v>3.05</v>
      </c>
    </row>
    <row r="15" spans="2:9">
      <c r="C15" s="28"/>
      <c r="D15" s="73"/>
      <c r="E15" s="73"/>
      <c r="F15" s="73"/>
      <c r="G15" s="398" t="s">
        <v>1302</v>
      </c>
      <c r="H15" s="207">
        <v>3</v>
      </c>
      <c r="I15" s="118">
        <v>3.72</v>
      </c>
    </row>
    <row r="16" spans="2:9">
      <c r="C16" s="68"/>
      <c r="D16" s="68"/>
      <c r="E16" s="68"/>
      <c r="F16" s="68"/>
      <c r="G16" s="536" t="s">
        <v>1302</v>
      </c>
      <c r="H16" s="497">
        <v>3.3</v>
      </c>
      <c r="I16" s="131">
        <v>3</v>
      </c>
    </row>
    <row r="17" spans="3:9">
      <c r="C17" s="68">
        <v>63.2</v>
      </c>
      <c r="D17" s="68">
        <v>64.7</v>
      </c>
      <c r="E17" s="68">
        <f>D17-C17</f>
        <v>1.5</v>
      </c>
      <c r="F17" s="68">
        <f>H17</f>
        <v>1.5</v>
      </c>
      <c r="G17" s="115">
        <v>2</v>
      </c>
      <c r="H17" s="497">
        <v>1.5</v>
      </c>
      <c r="I17" s="131">
        <v>0.74</v>
      </c>
    </row>
    <row r="18" spans="3:9" ht="15.75">
      <c r="C18" s="68">
        <v>64.7</v>
      </c>
      <c r="D18" s="68">
        <v>66</v>
      </c>
      <c r="E18" s="68">
        <f>D18-C18</f>
        <v>1.2999999999999972</v>
      </c>
      <c r="F18" s="68">
        <f>H18</f>
        <v>1.3</v>
      </c>
      <c r="G18" s="531" t="s">
        <v>1213</v>
      </c>
      <c r="H18" s="497">
        <v>1.3</v>
      </c>
      <c r="I18" s="131">
        <v>0.77</v>
      </c>
    </row>
    <row r="19" spans="3:9">
      <c r="C19" s="28">
        <v>66</v>
      </c>
      <c r="D19" s="73">
        <v>78.7</v>
      </c>
      <c r="E19" s="73">
        <f>D19-C19</f>
        <v>12.700000000000003</v>
      </c>
      <c r="F19" s="73">
        <f>H19+H20+H21+H22+H23</f>
        <v>12.7</v>
      </c>
      <c r="G19" s="398" t="s">
        <v>1302</v>
      </c>
      <c r="H19" s="207">
        <v>3</v>
      </c>
      <c r="I19" s="118">
        <v>3.44</v>
      </c>
    </row>
    <row r="20" spans="3:9">
      <c r="C20" s="28"/>
      <c r="D20" s="73"/>
      <c r="E20" s="73"/>
      <c r="F20" s="73"/>
      <c r="G20" s="398" t="s">
        <v>1302</v>
      </c>
      <c r="H20" s="207">
        <v>3</v>
      </c>
      <c r="I20" s="118">
        <v>3.77</v>
      </c>
    </row>
    <row r="21" spans="3:9">
      <c r="C21" s="28"/>
      <c r="D21" s="73"/>
      <c r="E21" s="73"/>
      <c r="F21" s="73"/>
      <c r="G21" s="398" t="s">
        <v>1302</v>
      </c>
      <c r="H21" s="207">
        <v>3</v>
      </c>
      <c r="I21" s="118">
        <v>4.4400000000000004</v>
      </c>
    </row>
    <row r="22" spans="3:9">
      <c r="C22" s="28"/>
      <c r="D22" s="73"/>
      <c r="E22" s="73"/>
      <c r="F22" s="73"/>
      <c r="G22" s="398" t="s">
        <v>1302</v>
      </c>
      <c r="H22" s="207">
        <v>1.7</v>
      </c>
      <c r="I22" s="118">
        <v>4.53</v>
      </c>
    </row>
    <row r="23" spans="3:9">
      <c r="C23" s="68"/>
      <c r="D23" s="68"/>
      <c r="E23" s="68"/>
      <c r="F23" s="68"/>
      <c r="G23" s="536" t="s">
        <v>1302</v>
      </c>
      <c r="H23" s="497">
        <v>2</v>
      </c>
      <c r="I23" s="131">
        <v>3.44</v>
      </c>
    </row>
    <row r="24" spans="3:9">
      <c r="C24" s="68">
        <v>78.7</v>
      </c>
      <c r="D24" s="68">
        <v>79.900000000000006</v>
      </c>
      <c r="E24" s="68">
        <f>D24-C24</f>
        <v>1.2000000000000028</v>
      </c>
      <c r="F24" s="68">
        <f>H24</f>
        <v>1.2</v>
      </c>
      <c r="G24" s="115">
        <v>2</v>
      </c>
      <c r="H24" s="497">
        <v>1.2</v>
      </c>
      <c r="I24" s="131">
        <v>0.41</v>
      </c>
    </row>
    <row r="25" spans="3:9">
      <c r="C25" s="28">
        <v>79.900000000000006</v>
      </c>
      <c r="D25" s="73">
        <v>83.1</v>
      </c>
      <c r="E25" s="73">
        <f>D25-C25</f>
        <v>3.1999999999999886</v>
      </c>
      <c r="F25" s="73">
        <f>H25+H26</f>
        <v>3.2</v>
      </c>
      <c r="G25" s="398" t="s">
        <v>1302</v>
      </c>
      <c r="H25" s="207">
        <v>1.7</v>
      </c>
      <c r="I25" s="118">
        <v>2.68</v>
      </c>
    </row>
    <row r="26" spans="3:9">
      <c r="C26" s="68"/>
      <c r="D26" s="68"/>
      <c r="E26" s="68"/>
      <c r="F26" s="68"/>
      <c r="G26" s="536" t="s">
        <v>1302</v>
      </c>
      <c r="H26" s="497">
        <v>1.5</v>
      </c>
      <c r="I26" s="131">
        <v>4.93</v>
      </c>
    </row>
    <row r="27" spans="3:9" ht="15.75">
      <c r="C27" s="28">
        <v>83.1</v>
      </c>
      <c r="D27" s="73">
        <v>91.75</v>
      </c>
      <c r="E27" s="73">
        <f>D27-C27</f>
        <v>8.6500000000000057</v>
      </c>
      <c r="F27" s="73">
        <f>H27+H28</f>
        <v>8.65</v>
      </c>
      <c r="G27" s="231" t="s">
        <v>1213</v>
      </c>
      <c r="H27" s="207">
        <v>5.65</v>
      </c>
      <c r="I27" s="118">
        <v>0.45</v>
      </c>
    </row>
    <row r="28" spans="3:9" ht="15.75">
      <c r="C28" s="68"/>
      <c r="D28" s="68"/>
      <c r="E28" s="68"/>
      <c r="F28" s="68"/>
      <c r="G28" s="531" t="s">
        <v>1213</v>
      </c>
      <c r="H28" s="497">
        <v>3</v>
      </c>
      <c r="I28" s="131">
        <v>1.93</v>
      </c>
    </row>
    <row r="29" spans="3:9">
      <c r="C29" s="68">
        <v>91.75</v>
      </c>
      <c r="D29" s="68">
        <v>94</v>
      </c>
      <c r="E29" s="68">
        <f>D29-C29</f>
        <v>2.25</v>
      </c>
      <c r="F29" s="68">
        <f>H29</f>
        <v>2.25</v>
      </c>
      <c r="G29" s="536" t="s">
        <v>1302</v>
      </c>
      <c r="H29" s="497">
        <v>2.25</v>
      </c>
      <c r="I29" s="131">
        <v>5.21</v>
      </c>
    </row>
    <row r="30" spans="3:9" ht="15.75">
      <c r="C30" s="68">
        <v>94</v>
      </c>
      <c r="D30" s="68">
        <v>97.2</v>
      </c>
      <c r="E30" s="68">
        <f>D30-C30</f>
        <v>3.2000000000000028</v>
      </c>
      <c r="F30" s="68">
        <f>H30</f>
        <v>3.2</v>
      </c>
      <c r="G30" s="531" t="s">
        <v>1213</v>
      </c>
      <c r="H30" s="497">
        <v>3.2</v>
      </c>
      <c r="I30" s="131">
        <v>0.8</v>
      </c>
    </row>
    <row r="31" spans="3:9">
      <c r="C31" s="28">
        <v>97.2</v>
      </c>
      <c r="D31" s="73">
        <v>101.6</v>
      </c>
      <c r="E31" s="73">
        <f>D31-C31</f>
        <v>4.3999999999999915</v>
      </c>
      <c r="F31" s="73">
        <f>H31+H32</f>
        <v>4.4000000000000004</v>
      </c>
      <c r="G31" s="398" t="s">
        <v>1303</v>
      </c>
      <c r="H31" s="207">
        <v>3</v>
      </c>
      <c r="I31" s="118">
        <v>5.87</v>
      </c>
    </row>
    <row r="32" spans="3:9">
      <c r="C32" s="68"/>
      <c r="D32" s="68"/>
      <c r="E32" s="68"/>
      <c r="F32" s="68"/>
      <c r="G32" s="536" t="s">
        <v>1303</v>
      </c>
      <c r="H32" s="497">
        <v>1.4</v>
      </c>
      <c r="I32" s="131">
        <v>6.41</v>
      </c>
    </row>
    <row r="33" spans="3:9" ht="15.75">
      <c r="C33" s="28">
        <v>101.6</v>
      </c>
      <c r="D33" s="73">
        <v>107.8</v>
      </c>
      <c r="E33" s="73">
        <f>D33-C33</f>
        <v>6.2000000000000028</v>
      </c>
      <c r="F33" s="73">
        <f>H33+H34</f>
        <v>6.2</v>
      </c>
      <c r="G33" s="231" t="s">
        <v>1213</v>
      </c>
      <c r="H33" s="207">
        <v>3</v>
      </c>
      <c r="I33" s="118">
        <v>1.8</v>
      </c>
    </row>
    <row r="34" spans="3:9" ht="15.75">
      <c r="C34" s="68"/>
      <c r="D34" s="68"/>
      <c r="E34" s="68"/>
      <c r="F34" s="68"/>
      <c r="G34" s="531" t="s">
        <v>1213</v>
      </c>
      <c r="H34" s="497">
        <v>3.2</v>
      </c>
      <c r="I34" s="131">
        <v>1.17</v>
      </c>
    </row>
    <row r="35" spans="3:9">
      <c r="C35" s="68">
        <v>107.8</v>
      </c>
      <c r="D35" s="68">
        <v>111.8</v>
      </c>
      <c r="E35" s="68">
        <f>D35-C35</f>
        <v>4</v>
      </c>
      <c r="F35" s="68">
        <f>H35</f>
        <v>4</v>
      </c>
      <c r="G35" s="536" t="s">
        <v>1303</v>
      </c>
      <c r="H35" s="497">
        <v>4</v>
      </c>
      <c r="I35" s="131">
        <v>5.14</v>
      </c>
    </row>
    <row r="36" spans="3:9" ht="15.75">
      <c r="C36" s="28">
        <v>111.8</v>
      </c>
      <c r="D36" s="73">
        <v>117</v>
      </c>
      <c r="E36" s="73">
        <f>D36-C36</f>
        <v>5.2000000000000028</v>
      </c>
      <c r="F36" s="73">
        <f>H36+H37</f>
        <v>5.2</v>
      </c>
      <c r="G36" s="231" t="s">
        <v>1213</v>
      </c>
      <c r="H36" s="207">
        <v>3</v>
      </c>
      <c r="I36" s="118">
        <v>1.75</v>
      </c>
    </row>
    <row r="37" spans="3:9" ht="15.75">
      <c r="C37" s="68"/>
      <c r="D37" s="68"/>
      <c r="E37" s="68"/>
      <c r="F37" s="68"/>
      <c r="G37" s="531" t="s">
        <v>1213</v>
      </c>
      <c r="H37" s="497">
        <v>2.2000000000000002</v>
      </c>
      <c r="I37" s="131">
        <v>1.41</v>
      </c>
    </row>
    <row r="38" spans="3:9">
      <c r="C38" s="68">
        <v>117</v>
      </c>
      <c r="D38" s="68">
        <v>118</v>
      </c>
      <c r="E38" s="68">
        <f>D38-C38</f>
        <v>1</v>
      </c>
      <c r="F38" s="68">
        <f>H38</f>
        <v>1</v>
      </c>
      <c r="G38" s="536" t="s">
        <v>1303</v>
      </c>
      <c r="H38" s="497">
        <v>1</v>
      </c>
      <c r="I38" s="131">
        <v>8.19</v>
      </c>
    </row>
    <row r="39" spans="3:9" ht="15.75">
      <c r="C39" s="68">
        <v>118</v>
      </c>
      <c r="D39" s="68">
        <v>121.2</v>
      </c>
      <c r="E39" s="68">
        <f>D39-C39</f>
        <v>3.2000000000000028</v>
      </c>
      <c r="F39" s="68">
        <f>H39</f>
        <v>3.2</v>
      </c>
      <c r="G39" s="531" t="s">
        <v>1213</v>
      </c>
      <c r="H39" s="497">
        <v>3.2</v>
      </c>
      <c r="I39" s="131">
        <v>1.01</v>
      </c>
    </row>
    <row r="40" spans="3:9" ht="15.75">
      <c r="C40" s="68">
        <v>121.2</v>
      </c>
      <c r="D40" s="68">
        <v>122.8</v>
      </c>
      <c r="E40" s="68">
        <f>D40-C40</f>
        <v>1.5999999999999943</v>
      </c>
      <c r="F40" s="68">
        <f>H40</f>
        <v>1.6</v>
      </c>
      <c r="G40" s="531" t="s">
        <v>1213</v>
      </c>
      <c r="H40" s="497">
        <v>1.6</v>
      </c>
      <c r="I40" s="131">
        <v>0.83</v>
      </c>
    </row>
    <row r="41" spans="3:9">
      <c r="C41" s="28">
        <v>122.8</v>
      </c>
      <c r="D41" s="73">
        <v>131.30000000000001</v>
      </c>
      <c r="E41" s="73">
        <f>D41-C41</f>
        <v>8.5000000000000142</v>
      </c>
      <c r="F41" s="73">
        <f>H41+H42+H43</f>
        <v>8.5</v>
      </c>
      <c r="G41" s="113">
        <v>1</v>
      </c>
      <c r="H41" s="207">
        <v>3</v>
      </c>
      <c r="I41" s="118">
        <v>2.2999999999999998</v>
      </c>
    </row>
    <row r="42" spans="3:9">
      <c r="C42" s="28"/>
      <c r="D42" s="73"/>
      <c r="E42" s="73"/>
      <c r="F42" s="73"/>
      <c r="G42" s="113">
        <v>1</v>
      </c>
      <c r="H42" s="207">
        <v>4.5</v>
      </c>
      <c r="I42" s="118">
        <v>0.6</v>
      </c>
    </row>
    <row r="43" spans="3:9">
      <c r="C43" s="68"/>
      <c r="D43" s="68"/>
      <c r="E43" s="68"/>
      <c r="F43" s="68"/>
      <c r="G43" s="115">
        <v>1</v>
      </c>
      <c r="H43" s="497">
        <v>1</v>
      </c>
      <c r="I43" s="131">
        <v>6.29</v>
      </c>
    </row>
    <row r="44" spans="3:9">
      <c r="C44" s="28">
        <v>131.30000000000001</v>
      </c>
      <c r="D44" s="73">
        <v>146.80000000000001</v>
      </c>
      <c r="E44" s="537">
        <f>D44-C44</f>
        <v>15.5</v>
      </c>
      <c r="F44" s="537">
        <f>H44+H45+H46+H47+H48+H49+H50+H51</f>
        <v>16.7</v>
      </c>
      <c r="G44" s="113">
        <v>1</v>
      </c>
      <c r="H44" s="207">
        <v>5.2</v>
      </c>
      <c r="I44" s="118">
        <v>0.42</v>
      </c>
    </row>
    <row r="45" spans="3:9">
      <c r="C45" s="28"/>
      <c r="D45" s="73"/>
      <c r="E45" s="73"/>
      <c r="F45" s="73"/>
      <c r="G45" s="398" t="s">
        <v>1304</v>
      </c>
      <c r="H45" s="207">
        <v>1.5</v>
      </c>
      <c r="I45" s="118">
        <v>5.41</v>
      </c>
    </row>
    <row r="46" spans="3:9">
      <c r="C46" s="28"/>
      <c r="D46" s="73"/>
      <c r="E46" s="73"/>
      <c r="F46" s="73"/>
      <c r="G46" s="398" t="s">
        <v>1304</v>
      </c>
      <c r="H46" s="207">
        <v>1.3</v>
      </c>
      <c r="I46" s="118">
        <v>1.06</v>
      </c>
    </row>
    <row r="47" spans="3:9">
      <c r="C47" s="28"/>
      <c r="D47" s="73"/>
      <c r="E47" s="73"/>
      <c r="F47" s="73"/>
      <c r="G47" s="398" t="s">
        <v>1304</v>
      </c>
      <c r="H47" s="207">
        <v>1</v>
      </c>
      <c r="I47" s="118">
        <v>4.38</v>
      </c>
    </row>
    <row r="48" spans="3:9">
      <c r="C48" s="28"/>
      <c r="D48" s="73"/>
      <c r="E48" s="73"/>
      <c r="F48" s="73"/>
      <c r="G48" s="113">
        <v>1</v>
      </c>
      <c r="H48" s="207">
        <v>3</v>
      </c>
      <c r="I48" s="118">
        <v>0.99</v>
      </c>
    </row>
    <row r="49" spans="3:9">
      <c r="C49" s="28"/>
      <c r="D49" s="73"/>
      <c r="E49" s="73"/>
      <c r="F49" s="73"/>
      <c r="G49" s="398" t="s">
        <v>1304</v>
      </c>
      <c r="H49" s="207">
        <v>1.5</v>
      </c>
      <c r="I49" s="118">
        <v>3.6</v>
      </c>
    </row>
    <row r="50" spans="3:9">
      <c r="C50" s="68"/>
      <c r="D50" s="68"/>
      <c r="E50" s="68"/>
      <c r="F50" s="68"/>
      <c r="G50" s="536" t="s">
        <v>1304</v>
      </c>
      <c r="H50" s="497">
        <v>2</v>
      </c>
      <c r="I50" s="131">
        <v>4.6399999999999997</v>
      </c>
    </row>
    <row r="51" spans="3:9">
      <c r="C51" s="68">
        <v>146.80000000000001</v>
      </c>
      <c r="D51" s="68">
        <v>148</v>
      </c>
      <c r="E51" s="68">
        <f>D51-C51</f>
        <v>1.1999999999999886</v>
      </c>
      <c r="F51" s="68">
        <f>H51</f>
        <v>1.2</v>
      </c>
      <c r="G51" s="536" t="s">
        <v>1304</v>
      </c>
      <c r="H51" s="497">
        <v>1.2</v>
      </c>
      <c r="I51" s="131">
        <v>9.0500000000000007</v>
      </c>
    </row>
    <row r="52" spans="3:9">
      <c r="C52" s="28">
        <v>148</v>
      </c>
      <c r="D52" s="73">
        <v>151.19999999999999</v>
      </c>
      <c r="E52" s="73">
        <f>D52-C52</f>
        <v>3.1999999999999886</v>
      </c>
      <c r="F52" s="73">
        <f>H52+H53</f>
        <v>3.2</v>
      </c>
      <c r="G52" s="113">
        <v>1</v>
      </c>
      <c r="H52" s="207">
        <v>2</v>
      </c>
      <c r="I52" s="118">
        <v>3.62</v>
      </c>
    </row>
    <row r="53" spans="3:9">
      <c r="C53" s="68"/>
      <c r="D53" s="68"/>
      <c r="E53" s="68"/>
      <c r="F53" s="68"/>
      <c r="G53" s="115">
        <v>1</v>
      </c>
      <c r="H53" s="497">
        <v>1.2</v>
      </c>
      <c r="I53" s="131">
        <v>1.72</v>
      </c>
    </row>
    <row r="54" spans="3:9">
      <c r="C54" s="68">
        <v>151.19999999999999</v>
      </c>
      <c r="D54" s="68">
        <v>160.6</v>
      </c>
      <c r="E54" s="68">
        <f>D54-C54</f>
        <v>9.4000000000000057</v>
      </c>
      <c r="F54" s="68">
        <f>H54</f>
        <v>9.4</v>
      </c>
      <c r="G54" s="536">
        <v>1</v>
      </c>
      <c r="H54" s="497">
        <v>9.4</v>
      </c>
      <c r="I54" s="131">
        <v>0.44</v>
      </c>
    </row>
    <row r="55" spans="3:9" ht="15.75">
      <c r="C55" s="68">
        <v>160.6</v>
      </c>
      <c r="D55" s="68">
        <v>162.80000000000001</v>
      </c>
      <c r="E55" s="68">
        <f>D55-C55</f>
        <v>2.2000000000000171</v>
      </c>
      <c r="F55" s="68">
        <f>H55</f>
        <v>2.2000000000000002</v>
      </c>
      <c r="G55" s="531" t="s">
        <v>1213</v>
      </c>
      <c r="H55" s="497">
        <v>2.2000000000000002</v>
      </c>
      <c r="I55" s="131">
        <v>0.79</v>
      </c>
    </row>
    <row r="56" spans="3:9" ht="15.75">
      <c r="C56" s="68">
        <v>162.80000000000001</v>
      </c>
      <c r="D56" s="68">
        <v>176</v>
      </c>
      <c r="E56" s="68">
        <f>D56-C56</f>
        <v>13.199999999999989</v>
      </c>
      <c r="F56" s="68">
        <f>H56</f>
        <v>13.2</v>
      </c>
      <c r="G56" s="531" t="s">
        <v>1213</v>
      </c>
      <c r="H56" s="497">
        <v>13.2</v>
      </c>
      <c r="I56" s="131">
        <v>0.45</v>
      </c>
    </row>
    <row r="57" spans="3:9">
      <c r="C57" s="28">
        <v>176</v>
      </c>
      <c r="D57" s="73">
        <v>183</v>
      </c>
      <c r="E57" s="73">
        <f>D57-C57</f>
        <v>7</v>
      </c>
      <c r="F57" s="73">
        <f>H57+H58</f>
        <v>7</v>
      </c>
      <c r="G57" s="398" t="s">
        <v>1304</v>
      </c>
      <c r="H57" s="207">
        <v>3</v>
      </c>
      <c r="I57" s="118">
        <v>5.6</v>
      </c>
    </row>
    <row r="58" spans="3:9">
      <c r="C58" s="68"/>
      <c r="D58" s="68"/>
      <c r="E58" s="68"/>
      <c r="F58" s="68"/>
      <c r="G58" s="536" t="s">
        <v>1304</v>
      </c>
      <c r="H58" s="497">
        <v>4</v>
      </c>
      <c r="I58" s="131">
        <v>4.47</v>
      </c>
    </row>
    <row r="59" spans="3:9">
      <c r="C59" s="68">
        <v>183</v>
      </c>
      <c r="D59" s="68">
        <v>185.8</v>
      </c>
      <c r="E59" s="68">
        <f>D59-C59</f>
        <v>2.8000000000000114</v>
      </c>
      <c r="F59" s="68">
        <f>H59</f>
        <v>2.8</v>
      </c>
      <c r="G59" s="536" t="s">
        <v>1305</v>
      </c>
      <c r="H59" s="497">
        <v>2.8</v>
      </c>
      <c r="I59" s="131">
        <v>0.8</v>
      </c>
    </row>
    <row r="60" spans="3:9">
      <c r="C60" s="68">
        <v>185.8</v>
      </c>
      <c r="D60" s="68">
        <v>187.6</v>
      </c>
      <c r="E60" s="68">
        <f>D60-C60</f>
        <v>1.7999999999999829</v>
      </c>
      <c r="F60" s="68">
        <f>H60</f>
        <v>1.8</v>
      </c>
      <c r="G60" s="536" t="s">
        <v>1304</v>
      </c>
      <c r="H60" s="497">
        <v>1.8</v>
      </c>
      <c r="I60" s="131">
        <v>9.25</v>
      </c>
    </row>
    <row r="61" spans="3:9" ht="15.75">
      <c r="C61" s="28">
        <v>187.6</v>
      </c>
      <c r="D61" s="73">
        <v>205.6</v>
      </c>
      <c r="E61" s="73">
        <f>D61-C61</f>
        <v>18</v>
      </c>
      <c r="F61" s="73">
        <f>H61+H62+H63+H64+H65</f>
        <v>18</v>
      </c>
      <c r="G61" s="231" t="s">
        <v>1213</v>
      </c>
      <c r="H61" s="207">
        <v>1.5</v>
      </c>
      <c r="I61" s="118">
        <v>2.27</v>
      </c>
    </row>
    <row r="62" spans="3:9" ht="15.75">
      <c r="C62" s="28"/>
      <c r="D62" s="73"/>
      <c r="E62" s="73"/>
      <c r="F62" s="73"/>
      <c r="G62" s="231" t="s">
        <v>1213</v>
      </c>
      <c r="H62" s="207">
        <v>1</v>
      </c>
      <c r="I62" s="118">
        <v>3.07</v>
      </c>
    </row>
    <row r="63" spans="3:9" ht="15.75">
      <c r="C63" s="28"/>
      <c r="D63" s="73"/>
      <c r="E63" s="73"/>
      <c r="F63" s="73"/>
      <c r="G63" s="231" t="s">
        <v>1213</v>
      </c>
      <c r="H63" s="207">
        <v>1</v>
      </c>
      <c r="I63" s="118">
        <v>3.5</v>
      </c>
    </row>
    <row r="64" spans="3:9" ht="15.75">
      <c r="C64" s="28"/>
      <c r="D64" s="73"/>
      <c r="E64" s="73"/>
      <c r="F64" s="73"/>
      <c r="G64" s="231" t="s">
        <v>1213</v>
      </c>
      <c r="H64" s="207">
        <v>3</v>
      </c>
      <c r="I64" s="118">
        <v>1.22</v>
      </c>
    </row>
    <row r="65" spans="2:9" ht="15.75">
      <c r="C65" s="68"/>
      <c r="D65" s="68"/>
      <c r="E65" s="68"/>
      <c r="F65" s="68"/>
      <c r="G65" s="531" t="s">
        <v>1213</v>
      </c>
      <c r="H65" s="497">
        <v>11.5</v>
      </c>
      <c r="I65" s="131">
        <v>0.62</v>
      </c>
    </row>
    <row r="66" spans="2:9" ht="15.75">
      <c r="C66" s="28">
        <v>205.6</v>
      </c>
      <c r="D66" s="73">
        <v>213.95</v>
      </c>
      <c r="E66" s="73">
        <f>D66-C66</f>
        <v>8.3499999999999943</v>
      </c>
      <c r="F66" s="73">
        <f>H66+H67+H68</f>
        <v>8.35</v>
      </c>
      <c r="G66" s="231" t="s">
        <v>1213</v>
      </c>
      <c r="H66" s="207">
        <v>5.35</v>
      </c>
      <c r="I66" s="118">
        <v>0.69</v>
      </c>
    </row>
    <row r="67" spans="2:9" ht="15.75">
      <c r="C67" s="28"/>
      <c r="D67" s="73"/>
      <c r="E67" s="73"/>
      <c r="F67" s="73"/>
      <c r="G67" s="231" t="s">
        <v>1213</v>
      </c>
      <c r="H67" s="207">
        <v>1.5</v>
      </c>
      <c r="I67" s="118">
        <v>1.76</v>
      </c>
    </row>
    <row r="68" spans="2:9" ht="15.75">
      <c r="C68" s="68"/>
      <c r="D68" s="68"/>
      <c r="E68" s="68"/>
      <c r="F68" s="68"/>
      <c r="G68" s="531" t="s">
        <v>1213</v>
      </c>
      <c r="H68" s="497">
        <v>1.5</v>
      </c>
      <c r="I68" s="131">
        <v>3.46</v>
      </c>
    </row>
    <row r="69" spans="2:9">
      <c r="C69" s="68">
        <v>213.95</v>
      </c>
      <c r="D69" s="68">
        <v>215.2</v>
      </c>
      <c r="E69" s="68">
        <f>D69-C69</f>
        <v>1.25</v>
      </c>
      <c r="F69" s="68">
        <f>H69</f>
        <v>1.25</v>
      </c>
      <c r="G69" s="536" t="s">
        <v>1306</v>
      </c>
      <c r="H69" s="497">
        <v>1.25</v>
      </c>
      <c r="I69" s="131">
        <v>10.199999999999999</v>
      </c>
    </row>
    <row r="70" spans="2:9">
      <c r="C70" s="68">
        <v>215.2</v>
      </c>
      <c r="D70" s="68">
        <v>216</v>
      </c>
      <c r="E70" s="538">
        <f>D70-C70</f>
        <v>0.80000000000001137</v>
      </c>
      <c r="F70" s="538">
        <f>H70</f>
        <v>1.4</v>
      </c>
      <c r="G70" s="536" t="s">
        <v>1307</v>
      </c>
      <c r="H70" s="497">
        <v>1.4</v>
      </c>
      <c r="I70" s="131">
        <v>10.5</v>
      </c>
    </row>
    <row r="71" spans="2:9">
      <c r="C71" s="68">
        <v>216</v>
      </c>
      <c r="D71" s="68">
        <v>218</v>
      </c>
      <c r="E71" s="68">
        <f>D71-C71</f>
        <v>2</v>
      </c>
      <c r="F71" s="68">
        <f>H71</f>
        <v>1.5</v>
      </c>
      <c r="G71" s="536" t="s">
        <v>32</v>
      </c>
      <c r="H71" s="497">
        <v>1.5</v>
      </c>
      <c r="I71" s="131">
        <v>2.56</v>
      </c>
    </row>
    <row r="72" spans="2:9">
      <c r="C72" s="28">
        <v>218</v>
      </c>
      <c r="D72" s="73">
        <v>220</v>
      </c>
      <c r="E72" s="73">
        <f>D72-C72</f>
        <v>2</v>
      </c>
      <c r="F72" s="73">
        <f>H72+H73</f>
        <v>2</v>
      </c>
      <c r="G72" s="398" t="s">
        <v>1307</v>
      </c>
      <c r="H72" s="207">
        <v>1</v>
      </c>
      <c r="I72" s="118">
        <v>10.130000000000001</v>
      </c>
    </row>
    <row r="73" spans="2:9" ht="15.75">
      <c r="C73" s="68"/>
      <c r="D73" s="68"/>
      <c r="E73" s="68"/>
      <c r="F73" s="68"/>
      <c r="G73" s="531" t="s">
        <v>1213</v>
      </c>
      <c r="H73" s="497">
        <v>1</v>
      </c>
      <c r="I73" s="131">
        <v>9.36</v>
      </c>
    </row>
    <row r="74" spans="2:9" ht="15.75">
      <c r="C74" s="28">
        <v>220</v>
      </c>
      <c r="D74" s="73">
        <v>222.5</v>
      </c>
      <c r="E74" s="73">
        <f>D74-C74</f>
        <v>2.5</v>
      </c>
      <c r="F74" s="73">
        <f>H74+H75</f>
        <v>2.4</v>
      </c>
      <c r="G74" s="231" t="s">
        <v>1213</v>
      </c>
      <c r="H74" s="207">
        <v>1</v>
      </c>
      <c r="I74" s="118">
        <v>2.1800000000000002</v>
      </c>
    </row>
    <row r="75" spans="2:9" ht="15.75">
      <c r="C75" s="68"/>
      <c r="D75" s="68"/>
      <c r="E75" s="68"/>
      <c r="F75" s="68"/>
      <c r="G75" s="531" t="s">
        <v>1213</v>
      </c>
      <c r="H75" s="497">
        <v>1.4</v>
      </c>
      <c r="I75" s="131">
        <v>5.21</v>
      </c>
    </row>
    <row r="76" spans="2:9" ht="15.75">
      <c r="C76" s="68">
        <v>222.5</v>
      </c>
      <c r="D76" s="68">
        <v>224.65</v>
      </c>
      <c r="E76" s="68">
        <f>D76-C76</f>
        <v>2.1500000000000057</v>
      </c>
      <c r="F76" s="68">
        <f>H76</f>
        <v>1.8</v>
      </c>
      <c r="G76" s="531" t="s">
        <v>1213</v>
      </c>
      <c r="H76" s="497">
        <v>1.8</v>
      </c>
      <c r="I76" s="131">
        <v>1.61</v>
      </c>
    </row>
    <row r="77" spans="2:9" ht="15.75">
      <c r="C77" s="68">
        <v>224.65</v>
      </c>
      <c r="D77" s="68">
        <v>225.3</v>
      </c>
      <c r="E77" s="538">
        <f>D77-C77</f>
        <v>0.65000000000000568</v>
      </c>
      <c r="F77" s="538">
        <f>H77</f>
        <v>1</v>
      </c>
      <c r="G77" s="531" t="s">
        <v>1213</v>
      </c>
      <c r="H77" s="497">
        <v>1</v>
      </c>
      <c r="I77" s="131">
        <v>4.72</v>
      </c>
    </row>
    <row r="78" spans="2:9" ht="15.75" thickBot="1">
      <c r="B78" s="72"/>
      <c r="C78" s="539"/>
      <c r="D78" s="539"/>
      <c r="E78" s="539"/>
      <c r="F78" s="539"/>
      <c r="G78" s="540" t="s">
        <v>1310</v>
      </c>
      <c r="H78" s="541">
        <f>SUM(H5:H77)</f>
        <v>192.80000000000004</v>
      </c>
      <c r="I78" s="539"/>
    </row>
    <row r="79" spans="2:9" s="72" customFormat="1" ht="8.25" customHeight="1" thickBot="1">
      <c r="C79" s="28"/>
      <c r="D79" s="73"/>
      <c r="E79" s="73"/>
      <c r="F79" s="73"/>
      <c r="G79" s="113"/>
      <c r="H79" s="207"/>
      <c r="I79" s="73"/>
    </row>
    <row r="80" spans="2:9" ht="17.25">
      <c r="B80" s="72"/>
      <c r="C80" s="28"/>
      <c r="D80" s="73"/>
      <c r="E80" s="73"/>
      <c r="F80" s="73"/>
      <c r="G80" s="542"/>
      <c r="H80" s="543" t="s">
        <v>1314</v>
      </c>
      <c r="I80" s="544">
        <f>AVERAGE(I5:I77)</f>
        <v>3.2102739726027392</v>
      </c>
    </row>
    <row r="81" spans="2:10" ht="16.5">
      <c r="B81" s="72"/>
      <c r="C81" s="28"/>
      <c r="D81" s="73"/>
      <c r="E81" s="73"/>
      <c r="F81" s="73"/>
      <c r="G81" s="1110" t="s">
        <v>1319</v>
      </c>
      <c r="H81" s="1111"/>
      <c r="I81" s="545">
        <f>I80*100/41.8</f>
        <v>7.6800812741692326</v>
      </c>
    </row>
    <row r="82" spans="2:10" ht="17.25">
      <c r="B82" s="72"/>
      <c r="C82" s="28"/>
      <c r="D82" s="73"/>
      <c r="E82" s="73"/>
      <c r="F82" s="73"/>
      <c r="G82" s="546"/>
      <c r="H82" s="547" t="s">
        <v>1315</v>
      </c>
      <c r="I82" s="548">
        <f>(H5*I5+H6*I6+H7*I7+H8*I8+H9*I9+H10*I10+H11*I11+H12*I12+H13*I13+H14*I14+H15*I15+H16*I16+H17*I17+H18*I18+H19*I19+H20*I20+H21*I21+H22*I22+H23*I23+H24*I24+H25*I25+H26*I26+H27*I27+H28*I28+H29*I29+H30*I30+H31*I31+H32*I32+H33*I33+H34*I34+H35*I35+H36*I36+H37*I37+H38*I38+H39*I39+H40*I40+H41*I41+H42*I42+H43*I43+H44*I44+H45*I45+H46*I46+H47*I47+H48*I48+H49*I49+H50*I50+H51*I51+H52*I52+H53*I53+H54*I54+H55*I55+H56*I56+H57*I57+H58*I58+H59*I59+H60*I60+H61*I61+H62*I62+H63*I63+H64*I64+H65*I65+H66*I66+H67*I67+H68*I68+H69*I69+H70*I70+H71*I71+H72*I72+H73*I73+H74*I74+H75*I75+H76*I76+H77*I77)/192.8</f>
        <v>2.3956716804979252</v>
      </c>
    </row>
    <row r="83" spans="2:10" ht="17.25" thickBot="1">
      <c r="B83" s="72"/>
      <c r="C83" s="28"/>
      <c r="D83" s="73"/>
      <c r="E83" s="73"/>
      <c r="F83" s="73"/>
      <c r="G83" s="549"/>
      <c r="H83" s="550" t="s">
        <v>1317</v>
      </c>
      <c r="I83" s="551">
        <f>I82*100/41.8</f>
        <v>5.7312719629136968</v>
      </c>
    </row>
    <row r="85" spans="2:10" s="72" customFormat="1" ht="18">
      <c r="B85" s="185" t="s">
        <v>1318</v>
      </c>
      <c r="C85" s="529"/>
    </row>
    <row r="86" spans="2:10" ht="18.75" customHeight="1">
      <c r="B86" s="185" t="s">
        <v>1316</v>
      </c>
      <c r="C86" s="185"/>
      <c r="D86" s="185"/>
      <c r="E86" s="185"/>
      <c r="F86" s="185"/>
      <c r="G86" s="185"/>
      <c r="H86" s="185"/>
      <c r="I86" s="185"/>
      <c r="J86" s="185"/>
    </row>
    <row r="87" spans="2:10" ht="16.5">
      <c r="B87" s="73" t="s">
        <v>1311</v>
      </c>
      <c r="C87" s="185"/>
      <c r="D87" s="185"/>
      <c r="E87" s="185"/>
      <c r="F87" s="185"/>
      <c r="G87" s="185"/>
      <c r="H87" s="185"/>
      <c r="I87" s="185"/>
      <c r="J87" s="185"/>
    </row>
    <row r="88" spans="2:10">
      <c r="B88" s="73" t="s">
        <v>1312</v>
      </c>
    </row>
    <row r="89" spans="2:10">
      <c r="C89" s="528"/>
    </row>
  </sheetData>
  <mergeCells count="1">
    <mergeCell ref="G81:H81"/>
  </mergeCell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1470C-C48E-4A16-9783-455CA5F78BBF}">
  <dimension ref="B2:AP275"/>
  <sheetViews>
    <sheetView zoomScale="80" zoomScaleNormal="80" workbookViewId="0">
      <pane ySplit="5" topLeftCell="A6" activePane="bottomLeft" state="frozen"/>
      <selection pane="bottomLeft"/>
    </sheetView>
  </sheetViews>
  <sheetFormatPr baseColWidth="10" defaultColWidth="9.140625" defaultRowHeight="15"/>
  <cols>
    <col min="1" max="1" width="4.140625" style="73" customWidth="1"/>
    <col min="2" max="2" width="16.5703125" style="73" customWidth="1"/>
    <col min="3" max="3" width="21.5703125" style="73" customWidth="1"/>
    <col min="4" max="4" width="23" style="73" bestFit="1" customWidth="1"/>
    <col min="5" max="5" width="18.85546875" style="73" bestFit="1" customWidth="1"/>
    <col min="6" max="6" width="10.28515625" style="73" bestFit="1" customWidth="1"/>
    <col min="7" max="7" width="12.42578125" style="73" bestFit="1" customWidth="1"/>
    <col min="8" max="8" width="11.7109375" style="73" bestFit="1" customWidth="1"/>
    <col min="9" max="9" width="10.85546875" style="73" bestFit="1" customWidth="1"/>
    <col min="10" max="10" width="10.85546875" style="73" customWidth="1"/>
    <col min="11" max="11" width="18.42578125" style="73" bestFit="1" customWidth="1"/>
    <col min="12" max="12" width="20.140625" style="73" bestFit="1" customWidth="1"/>
    <col min="13" max="13" width="17.42578125" style="113" bestFit="1" customWidth="1"/>
    <col min="14" max="14" width="25.140625" style="113" bestFit="1" customWidth="1"/>
    <col min="15" max="15" width="6" style="73" customWidth="1"/>
    <col min="16" max="18" width="6.140625" style="73" bestFit="1" customWidth="1"/>
    <col min="19" max="19" width="6.5703125" style="73" bestFit="1" customWidth="1"/>
    <col min="20" max="20" width="6.7109375" style="73" bestFit="1" customWidth="1"/>
    <col min="21" max="21" width="6.42578125" style="73" bestFit="1" customWidth="1"/>
    <col min="22" max="23" width="7.140625" style="73" bestFit="1" customWidth="1"/>
    <col min="24" max="24" width="6.140625" style="73" bestFit="1" customWidth="1"/>
    <col min="25" max="25" width="5.7109375" style="73" bestFit="1" customWidth="1"/>
    <col min="26" max="27" width="6.140625" style="73" bestFit="1" customWidth="1"/>
    <col min="28" max="28" width="10" style="73" bestFit="1" customWidth="1"/>
    <col min="29" max="29" width="9.5703125" style="73" bestFit="1" customWidth="1"/>
    <col min="30" max="30" width="8.28515625" style="73" bestFit="1" customWidth="1"/>
    <col min="31" max="31" width="3.28515625" style="73" customWidth="1"/>
    <col min="32" max="32" width="8.28515625" style="73" bestFit="1" customWidth="1"/>
    <col min="33" max="33" width="3.85546875" style="73" customWidth="1"/>
    <col min="34" max="37" width="8.85546875" style="73" customWidth="1"/>
    <col min="38" max="38" width="5" style="73" bestFit="1" customWidth="1"/>
    <col min="39" max="41" width="9.140625" style="73"/>
    <col min="42" max="42" width="11.140625" style="73" customWidth="1"/>
    <col min="43" max="16384" width="9.140625" style="73"/>
  </cols>
  <sheetData>
    <row r="2" spans="2:42" ht="18.75">
      <c r="B2" s="80" t="s">
        <v>2566</v>
      </c>
      <c r="O2" s="118"/>
      <c r="P2" s="118"/>
      <c r="W2" s="118"/>
      <c r="Z2" s="118"/>
      <c r="AA2" s="118"/>
      <c r="AI2" s="137"/>
      <c r="AJ2" s="137"/>
      <c r="AK2" s="137"/>
      <c r="AM2" s="113"/>
    </row>
    <row r="3" spans="2:42" ht="15.75" customHeight="1">
      <c r="N3" s="604"/>
      <c r="O3" s="118"/>
      <c r="P3" s="118"/>
      <c r="W3" s="118"/>
      <c r="Z3" s="118"/>
      <c r="AA3" s="118"/>
      <c r="AH3" s="1058" t="s">
        <v>1824</v>
      </c>
      <c r="AI3" s="1058"/>
      <c r="AJ3" s="1058"/>
      <c r="AK3" s="1058"/>
      <c r="AM3" s="1058" t="s">
        <v>1825</v>
      </c>
      <c r="AN3" s="1058"/>
      <c r="AO3" s="1058"/>
      <c r="AP3" s="1058"/>
    </row>
    <row r="4" spans="2:42">
      <c r="O4" s="139"/>
      <c r="P4" s="139"/>
      <c r="Q4" s="139"/>
      <c r="R4" s="139"/>
      <c r="S4" s="139"/>
      <c r="T4" s="139"/>
      <c r="U4" s="139"/>
      <c r="V4" s="139"/>
      <c r="W4" s="139"/>
      <c r="X4" s="139"/>
      <c r="Z4" s="139"/>
      <c r="AA4" s="139"/>
      <c r="AH4" s="1058"/>
      <c r="AI4" s="1058"/>
      <c r="AJ4" s="1058"/>
      <c r="AK4" s="1058"/>
      <c r="AM4" s="1058"/>
      <c r="AN4" s="1058"/>
      <c r="AO4" s="1058"/>
      <c r="AP4" s="1058"/>
    </row>
    <row r="5" spans="2:42" ht="18" thickBot="1">
      <c r="B5" s="75"/>
      <c r="C5" s="75"/>
      <c r="D5" s="75"/>
      <c r="E5" s="75"/>
      <c r="F5" s="75"/>
      <c r="G5" s="75"/>
      <c r="H5" s="75"/>
      <c r="I5" s="75"/>
      <c r="J5" s="75"/>
      <c r="K5" s="75"/>
      <c r="L5" s="75"/>
      <c r="M5" s="114"/>
      <c r="N5" s="579"/>
      <c r="O5" s="141" t="s">
        <v>268</v>
      </c>
      <c r="P5" s="141" t="s">
        <v>269</v>
      </c>
      <c r="Q5" s="141" t="s">
        <v>270</v>
      </c>
      <c r="R5" s="141" t="s">
        <v>271</v>
      </c>
      <c r="S5" s="141" t="s">
        <v>272</v>
      </c>
      <c r="T5" s="141" t="s">
        <v>273</v>
      </c>
      <c r="U5" s="141" t="s">
        <v>274</v>
      </c>
      <c r="V5" s="141" t="s">
        <v>275</v>
      </c>
      <c r="W5" s="141" t="s">
        <v>256</v>
      </c>
      <c r="X5" s="141" t="s">
        <v>257</v>
      </c>
      <c r="Y5" s="141" t="s">
        <v>276</v>
      </c>
      <c r="Z5" s="141" t="s">
        <v>149</v>
      </c>
      <c r="AA5" s="141" t="s">
        <v>220</v>
      </c>
      <c r="AB5" s="142" t="s">
        <v>277</v>
      </c>
      <c r="AC5" s="142" t="s">
        <v>258</v>
      </c>
      <c r="AD5" s="142" t="s">
        <v>153</v>
      </c>
      <c r="AE5" s="142"/>
      <c r="AF5" s="23" t="s">
        <v>1826</v>
      </c>
      <c r="AG5" s="75"/>
      <c r="AH5" s="114" t="s">
        <v>279</v>
      </c>
      <c r="AI5" s="114" t="s">
        <v>280</v>
      </c>
      <c r="AJ5" s="114" t="s">
        <v>281</v>
      </c>
      <c r="AK5" s="114" t="s">
        <v>282</v>
      </c>
      <c r="AM5" s="114" t="s">
        <v>279</v>
      </c>
      <c r="AN5" s="114" t="s">
        <v>280</v>
      </c>
      <c r="AO5" s="114" t="s">
        <v>281</v>
      </c>
      <c r="AP5" s="114" t="s">
        <v>282</v>
      </c>
    </row>
    <row r="6" spans="2:42">
      <c r="C6" s="143"/>
      <c r="N6" s="571" t="s">
        <v>204</v>
      </c>
      <c r="O6" s="144">
        <v>3.3224212242525995E-2</v>
      </c>
      <c r="P6" s="144">
        <v>2.3104293954283275E-2</v>
      </c>
      <c r="Q6" s="144">
        <v>1.9879209418368939E-2</v>
      </c>
      <c r="R6" s="144">
        <v>7.840989974937343E-2</v>
      </c>
      <c r="S6" s="144">
        <v>5.3712827472013246E-2</v>
      </c>
      <c r="T6" s="144">
        <v>5.4230076151189022E-2</v>
      </c>
      <c r="U6" s="144">
        <v>0.10053011617674194</v>
      </c>
      <c r="V6" s="144">
        <v>9.6575890684469964E-2</v>
      </c>
      <c r="W6" s="144">
        <v>2.0568189530415691E-2</v>
      </c>
      <c r="X6" s="144">
        <v>6.8698533440773563E-2</v>
      </c>
      <c r="Y6" s="68"/>
      <c r="Z6" s="144">
        <v>4.1200000000000001E-2</v>
      </c>
      <c r="AA6" s="144">
        <v>1.17E-2</v>
      </c>
      <c r="AB6" s="145"/>
      <c r="AC6" s="145"/>
      <c r="AD6" s="145"/>
      <c r="AE6" s="145"/>
      <c r="AF6" s="2"/>
      <c r="AH6" s="113"/>
      <c r="AI6" s="113"/>
      <c r="AJ6" s="113"/>
      <c r="AK6" s="113"/>
    </row>
    <row r="7" spans="2:42" s="153" customFormat="1" ht="36.75" thickBot="1">
      <c r="B7" s="148" t="s">
        <v>1827</v>
      </c>
      <c r="C7" s="146" t="s">
        <v>146</v>
      </c>
      <c r="D7" s="147" t="s">
        <v>145</v>
      </c>
      <c r="E7" s="146" t="s">
        <v>144</v>
      </c>
      <c r="F7" s="146" t="s">
        <v>283</v>
      </c>
      <c r="G7" s="146"/>
      <c r="H7" s="146" t="s">
        <v>284</v>
      </c>
      <c r="I7" s="146" t="s">
        <v>143</v>
      </c>
      <c r="J7" s="410" t="s">
        <v>1828</v>
      </c>
      <c r="K7" s="148" t="s">
        <v>1329</v>
      </c>
      <c r="L7" s="149" t="s">
        <v>140</v>
      </c>
      <c r="M7" s="140" t="s">
        <v>286</v>
      </c>
      <c r="N7" s="150" t="s">
        <v>287</v>
      </c>
      <c r="O7" s="151"/>
      <c r="P7" s="151"/>
      <c r="Q7" s="151"/>
      <c r="R7" s="151"/>
      <c r="S7" s="151"/>
      <c r="T7" s="151"/>
      <c r="U7" s="151"/>
      <c r="V7" s="151"/>
      <c r="W7" s="151"/>
      <c r="X7" s="151"/>
      <c r="Y7" s="148"/>
      <c r="Z7" s="151"/>
      <c r="AA7" s="151"/>
      <c r="AB7" s="142"/>
      <c r="AC7" s="142"/>
      <c r="AD7" s="142"/>
      <c r="AE7" s="142"/>
      <c r="AF7" s="74"/>
      <c r="AG7" s="148"/>
      <c r="AH7" s="152"/>
      <c r="AI7" s="152"/>
      <c r="AJ7" s="152"/>
      <c r="AK7" s="152"/>
      <c r="AL7" s="148"/>
      <c r="AM7" s="148"/>
      <c r="AN7" s="148"/>
      <c r="AO7" s="148"/>
      <c r="AP7" s="148"/>
    </row>
    <row r="8" spans="2:42" ht="17.25" customHeight="1">
      <c r="B8" s="73" t="s">
        <v>1829</v>
      </c>
      <c r="C8" s="73" t="s">
        <v>1830</v>
      </c>
      <c r="D8" s="143" t="s">
        <v>1831</v>
      </c>
      <c r="E8" s="143" t="s">
        <v>1832</v>
      </c>
      <c r="F8" s="143">
        <v>0.01</v>
      </c>
      <c r="G8" s="605" t="s">
        <v>1210</v>
      </c>
      <c r="H8" s="143">
        <v>67</v>
      </c>
      <c r="I8" s="143">
        <v>439</v>
      </c>
      <c r="J8" s="143">
        <f>I8+100</f>
        <v>539</v>
      </c>
      <c r="K8" s="73" t="s">
        <v>207</v>
      </c>
      <c r="L8" s="73" t="s">
        <v>99</v>
      </c>
      <c r="M8" s="154" t="s">
        <v>1833</v>
      </c>
      <c r="N8" s="113" t="s">
        <v>297</v>
      </c>
      <c r="O8" s="118">
        <v>40.792000000000002</v>
      </c>
      <c r="P8" s="118">
        <v>0.16600000000000001</v>
      </c>
      <c r="Q8" s="158">
        <v>1.7999999999999999E-2</v>
      </c>
      <c r="R8" s="158">
        <v>0</v>
      </c>
      <c r="S8" s="158">
        <v>0</v>
      </c>
      <c r="T8" s="606">
        <v>0.189</v>
      </c>
      <c r="U8" s="158">
        <v>9.8000000000000004E-2</v>
      </c>
      <c r="V8" s="158">
        <v>5.8000000000000003E-2</v>
      </c>
      <c r="W8" s="118">
        <v>54.475999999999999</v>
      </c>
      <c r="X8" s="158">
        <v>0.04</v>
      </c>
      <c r="Y8" s="118"/>
      <c r="Z8" s="118">
        <v>1.5620000000000001</v>
      </c>
      <c r="AA8" s="118">
        <v>0.22600000000000001</v>
      </c>
      <c r="AB8" s="118">
        <v>97.625</v>
      </c>
      <c r="AC8" s="118">
        <v>0.70899999999999996</v>
      </c>
      <c r="AD8" s="118">
        <v>96.915999999999997</v>
      </c>
      <c r="AE8" s="160"/>
      <c r="AF8" s="118">
        <v>6.9115044247787614</v>
      </c>
      <c r="AH8" s="135">
        <v>0.41465357048048801</v>
      </c>
      <c r="AI8" s="118">
        <v>3.3191364370685858E-2</v>
      </c>
      <c r="AJ8" s="118">
        <v>0.55215506514882573</v>
      </c>
      <c r="AK8" s="118">
        <v>1</v>
      </c>
      <c r="AL8" s="118"/>
      <c r="AM8" s="118">
        <v>0.41465357048048801</v>
      </c>
      <c r="AN8" s="118">
        <v>3.3191364370685858E-2</v>
      </c>
      <c r="AO8" s="118">
        <v>0.55215506514882573</v>
      </c>
      <c r="AP8" s="118">
        <v>0.99999999999999956</v>
      </c>
    </row>
    <row r="9" spans="2:42" ht="17.25" customHeight="1">
      <c r="B9" s="73" t="s">
        <v>1829</v>
      </c>
      <c r="C9" s="73" t="s">
        <v>1830</v>
      </c>
      <c r="D9" s="143" t="s">
        <v>1831</v>
      </c>
      <c r="E9" s="143" t="s">
        <v>1832</v>
      </c>
      <c r="F9" s="143">
        <v>0.01</v>
      </c>
      <c r="G9" s="143" t="s">
        <v>1210</v>
      </c>
      <c r="H9" s="143">
        <v>67</v>
      </c>
      <c r="I9" s="143">
        <v>439</v>
      </c>
      <c r="J9" s="143">
        <f t="shared" ref="J9:J42" si="0">I9+100</f>
        <v>539</v>
      </c>
      <c r="K9" s="73" t="s">
        <v>207</v>
      </c>
      <c r="L9" s="73" t="s">
        <v>99</v>
      </c>
      <c r="M9" s="154" t="s">
        <v>1834</v>
      </c>
      <c r="N9" s="113" t="s">
        <v>292</v>
      </c>
      <c r="O9" s="118">
        <v>40.707999999999998</v>
      </c>
      <c r="P9" s="118">
        <v>0.17599999999999999</v>
      </c>
      <c r="Q9" s="606">
        <v>2.3E-2</v>
      </c>
      <c r="R9" s="158">
        <v>0</v>
      </c>
      <c r="S9" s="158">
        <v>0</v>
      </c>
      <c r="T9" s="158">
        <v>0.106</v>
      </c>
      <c r="U9" s="158">
        <v>0</v>
      </c>
      <c r="V9" s="158">
        <v>0</v>
      </c>
      <c r="W9" s="118">
        <v>54.222999999999999</v>
      </c>
      <c r="X9" s="606">
        <v>0.16700000000000001</v>
      </c>
      <c r="Y9" s="118"/>
      <c r="Z9" s="118">
        <v>1.4379999999999999</v>
      </c>
      <c r="AA9" s="118">
        <v>0.20799999999999999</v>
      </c>
      <c r="AB9" s="118">
        <v>97.049000000000007</v>
      </c>
      <c r="AC9" s="118">
        <v>0.65200000000000002</v>
      </c>
      <c r="AD9" s="118">
        <v>96.396000000000001</v>
      </c>
      <c r="AE9" s="160"/>
      <c r="AF9" s="118">
        <v>6.9134615384615383</v>
      </c>
      <c r="AH9" s="135">
        <v>0.38173612954605785</v>
      </c>
      <c r="AI9" s="118">
        <v>3.0547804376560433E-2</v>
      </c>
      <c r="AJ9" s="118">
        <v>0.58771606607738169</v>
      </c>
      <c r="AK9" s="118">
        <v>1</v>
      </c>
      <c r="AM9" s="118">
        <v>0.38173612954605785</v>
      </c>
      <c r="AN9" s="118">
        <v>3.0547804376560433E-2</v>
      </c>
      <c r="AO9" s="118">
        <v>0.58771606607738169</v>
      </c>
      <c r="AP9" s="118">
        <v>1</v>
      </c>
    </row>
    <row r="10" spans="2:42" ht="17.25" customHeight="1">
      <c r="B10" s="73" t="s">
        <v>1829</v>
      </c>
      <c r="C10" s="73" t="s">
        <v>1830</v>
      </c>
      <c r="D10" s="143" t="s">
        <v>1831</v>
      </c>
      <c r="E10" s="143" t="s">
        <v>1832</v>
      </c>
      <c r="F10" s="143">
        <v>0.01</v>
      </c>
      <c r="G10" s="143" t="s">
        <v>1210</v>
      </c>
      <c r="H10" s="143">
        <v>67</v>
      </c>
      <c r="I10" s="143">
        <v>439</v>
      </c>
      <c r="J10" s="143">
        <f t="shared" si="0"/>
        <v>539</v>
      </c>
      <c r="K10" s="73" t="s">
        <v>207</v>
      </c>
      <c r="L10" s="73" t="s">
        <v>99</v>
      </c>
      <c r="M10" s="154" t="s">
        <v>1835</v>
      </c>
      <c r="N10" s="113" t="s">
        <v>297</v>
      </c>
      <c r="O10" s="118">
        <v>40.98</v>
      </c>
      <c r="P10" s="118">
        <v>0.17599999999999999</v>
      </c>
      <c r="Q10" s="606">
        <v>0.03</v>
      </c>
      <c r="R10" s="158">
        <v>0</v>
      </c>
      <c r="S10" s="158">
        <v>2.4E-2</v>
      </c>
      <c r="T10" s="158">
        <v>0</v>
      </c>
      <c r="U10" s="158">
        <v>0</v>
      </c>
      <c r="V10" s="158">
        <v>0.126</v>
      </c>
      <c r="W10" s="118">
        <v>54.307000000000002</v>
      </c>
      <c r="X10" s="158">
        <v>5.2999999999999999E-2</v>
      </c>
      <c r="Y10" s="118"/>
      <c r="Z10" s="118">
        <v>1.5860000000000001</v>
      </c>
      <c r="AA10" s="118">
        <v>0.22600000000000001</v>
      </c>
      <c r="AB10" s="118">
        <v>97.51</v>
      </c>
      <c r="AC10" s="118">
        <v>0.71899999999999997</v>
      </c>
      <c r="AD10" s="118">
        <v>96.790999999999997</v>
      </c>
      <c r="AE10" s="160"/>
      <c r="AF10" s="118">
        <v>7.0176991150442483</v>
      </c>
      <c r="AH10" s="135">
        <v>0.42102468808070087</v>
      </c>
      <c r="AI10" s="118">
        <v>3.3191364370685858E-2</v>
      </c>
      <c r="AJ10" s="118">
        <v>0.54578394754861326</v>
      </c>
      <c r="AK10" s="118">
        <v>1</v>
      </c>
      <c r="AM10" s="118">
        <v>0.42102468808070087</v>
      </c>
      <c r="AN10" s="118">
        <v>3.3191364370685858E-2</v>
      </c>
      <c r="AO10" s="118">
        <v>0.54578394754861326</v>
      </c>
      <c r="AP10" s="118">
        <v>1</v>
      </c>
    </row>
    <row r="11" spans="2:42" ht="17.25" customHeight="1">
      <c r="B11" s="73" t="s">
        <v>1829</v>
      </c>
      <c r="C11" s="73" t="s">
        <v>1830</v>
      </c>
      <c r="D11" s="143" t="s">
        <v>1831</v>
      </c>
      <c r="E11" s="143" t="s">
        <v>1832</v>
      </c>
      <c r="F11" s="143">
        <v>0.01</v>
      </c>
      <c r="G11" s="143" t="s">
        <v>1210</v>
      </c>
      <c r="H11" s="143">
        <v>67</v>
      </c>
      <c r="I11" s="143">
        <v>439</v>
      </c>
      <c r="J11" s="143">
        <f t="shared" si="0"/>
        <v>539</v>
      </c>
      <c r="K11" s="73" t="s">
        <v>207</v>
      </c>
      <c r="L11" s="73" t="s">
        <v>99</v>
      </c>
      <c r="M11" s="154" t="s">
        <v>1836</v>
      </c>
      <c r="N11" s="113" t="s">
        <v>292</v>
      </c>
      <c r="O11" s="118">
        <v>40.688000000000002</v>
      </c>
      <c r="P11" s="118">
        <v>0.129</v>
      </c>
      <c r="Q11" s="606">
        <v>2.9000000000000001E-2</v>
      </c>
      <c r="R11" s="606">
        <v>0.16300000000000001</v>
      </c>
      <c r="S11" s="158">
        <v>0</v>
      </c>
      <c r="T11" s="158">
        <v>5.2999999999999999E-2</v>
      </c>
      <c r="U11" s="158">
        <v>7.5999999999999998E-2</v>
      </c>
      <c r="V11" s="158">
        <v>5.0000000000000001E-3</v>
      </c>
      <c r="W11" s="118">
        <v>54.456000000000003</v>
      </c>
      <c r="X11" s="606">
        <v>0.17299999999999999</v>
      </c>
      <c r="Y11" s="118"/>
      <c r="Z11" s="118">
        <v>1.377</v>
      </c>
      <c r="AA11" s="118">
        <v>0.14399999999999999</v>
      </c>
      <c r="AB11" s="118">
        <v>97.293000000000006</v>
      </c>
      <c r="AC11" s="118">
        <v>0.61199999999999999</v>
      </c>
      <c r="AD11" s="118">
        <v>96.680999999999997</v>
      </c>
      <c r="AE11" s="160"/>
      <c r="AF11" s="118">
        <v>9.5625</v>
      </c>
      <c r="AH11" s="135">
        <v>0.3655428723121848</v>
      </c>
      <c r="AI11" s="118">
        <v>2.1148479953003375E-2</v>
      </c>
      <c r="AJ11" s="118">
        <v>0.61330864773481186</v>
      </c>
      <c r="AK11" s="118">
        <v>1</v>
      </c>
      <c r="AM11" s="118">
        <v>0.3655428723121848</v>
      </c>
      <c r="AN11" s="118">
        <v>2.1148479953003375E-2</v>
      </c>
      <c r="AO11" s="118">
        <v>0.61330864773481186</v>
      </c>
      <c r="AP11" s="118">
        <v>1</v>
      </c>
    </row>
    <row r="12" spans="2:42" ht="17.25" customHeight="1">
      <c r="B12" s="73" t="s">
        <v>1829</v>
      </c>
      <c r="C12" s="73" t="s">
        <v>1830</v>
      </c>
      <c r="D12" s="143" t="s">
        <v>1831</v>
      </c>
      <c r="E12" s="143" t="s">
        <v>1832</v>
      </c>
      <c r="F12" s="143">
        <v>0.01</v>
      </c>
      <c r="G12" s="143" t="s">
        <v>1210</v>
      </c>
      <c r="H12" s="143">
        <v>67</v>
      </c>
      <c r="I12" s="143">
        <v>439</v>
      </c>
      <c r="J12" s="143">
        <f t="shared" si="0"/>
        <v>539</v>
      </c>
      <c r="K12" s="73" t="s">
        <v>207</v>
      </c>
      <c r="L12" s="73" t="s">
        <v>99</v>
      </c>
      <c r="M12" s="154" t="s">
        <v>1837</v>
      </c>
      <c r="N12" s="113" t="s">
        <v>292</v>
      </c>
      <c r="O12" s="118">
        <v>40.97</v>
      </c>
      <c r="P12" s="118">
        <v>0.115</v>
      </c>
      <c r="Q12" s="606">
        <v>7.8E-2</v>
      </c>
      <c r="R12" s="158">
        <v>3.7999999999999999E-2</v>
      </c>
      <c r="S12" s="158">
        <v>0</v>
      </c>
      <c r="T12" s="606">
        <v>0.13200000000000001</v>
      </c>
      <c r="U12" s="158">
        <v>0</v>
      </c>
      <c r="V12" s="158">
        <v>0</v>
      </c>
      <c r="W12" s="118">
        <v>54.198999999999998</v>
      </c>
      <c r="X12" s="606">
        <v>0.21299999999999999</v>
      </c>
      <c r="Y12" s="118"/>
      <c r="Z12" s="118">
        <v>1.542</v>
      </c>
      <c r="AA12" s="118">
        <v>0.183</v>
      </c>
      <c r="AB12" s="118">
        <v>97.468999999999994</v>
      </c>
      <c r="AC12" s="118">
        <v>0.69099999999999995</v>
      </c>
      <c r="AD12" s="118">
        <v>96.778999999999996</v>
      </c>
      <c r="AE12" s="160"/>
      <c r="AF12" s="118">
        <v>8.4262295081967213</v>
      </c>
      <c r="AH12" s="135">
        <v>0.40934430581364484</v>
      </c>
      <c r="AI12" s="118">
        <v>2.6876193273608458E-2</v>
      </c>
      <c r="AJ12" s="118">
        <v>0.56377950091274676</v>
      </c>
      <c r="AK12" s="118">
        <v>1</v>
      </c>
      <c r="AM12" s="118">
        <v>0.40934430581364484</v>
      </c>
      <c r="AN12" s="118">
        <v>2.6876193273608458E-2</v>
      </c>
      <c r="AO12" s="118">
        <v>0.56377950091274676</v>
      </c>
      <c r="AP12" s="118">
        <v>1</v>
      </c>
    </row>
    <row r="13" spans="2:42" ht="17.25" customHeight="1">
      <c r="B13" s="73" t="s">
        <v>1829</v>
      </c>
      <c r="C13" s="73" t="s">
        <v>1830</v>
      </c>
      <c r="D13" s="143" t="s">
        <v>502</v>
      </c>
      <c r="E13" s="143" t="s">
        <v>1838</v>
      </c>
      <c r="F13" s="143">
        <v>0.01</v>
      </c>
      <c r="G13" s="143" t="s">
        <v>1210</v>
      </c>
      <c r="H13" s="143">
        <v>61.8</v>
      </c>
      <c r="I13" s="143">
        <v>307</v>
      </c>
      <c r="J13" s="143">
        <f t="shared" si="0"/>
        <v>407</v>
      </c>
      <c r="K13" s="73" t="s">
        <v>207</v>
      </c>
      <c r="L13" s="73" t="s">
        <v>99</v>
      </c>
      <c r="M13" s="154" t="s">
        <v>1839</v>
      </c>
      <c r="N13" s="157" t="s">
        <v>292</v>
      </c>
      <c r="O13" s="118">
        <v>41.256</v>
      </c>
      <c r="P13" s="118">
        <v>0.185</v>
      </c>
      <c r="Q13" s="158">
        <v>0</v>
      </c>
      <c r="R13" s="158">
        <v>0</v>
      </c>
      <c r="S13" s="158">
        <v>6.5000000000000002E-2</v>
      </c>
      <c r="T13" s="118">
        <v>0.13100000000000001</v>
      </c>
      <c r="U13" s="158">
        <v>0</v>
      </c>
      <c r="V13" s="158">
        <v>0</v>
      </c>
      <c r="W13" s="118">
        <v>55.831000000000003</v>
      </c>
      <c r="X13" s="606">
        <v>0.16500000000000001</v>
      </c>
      <c r="Y13" s="118"/>
      <c r="Z13" s="118">
        <v>2.8639999999999999</v>
      </c>
      <c r="AA13" s="118">
        <v>0.36499999999999999</v>
      </c>
      <c r="AB13" s="118">
        <v>100.863</v>
      </c>
      <c r="AC13" s="118">
        <v>1.288</v>
      </c>
      <c r="AD13" s="159">
        <v>99.573999999999998</v>
      </c>
      <c r="AE13" s="160"/>
      <c r="AF13" s="118">
        <v>7.8465753424657532</v>
      </c>
      <c r="AH13" s="135">
        <v>0.76028670029200951</v>
      </c>
      <c r="AI13" s="118">
        <v>5.3605522103098838E-2</v>
      </c>
      <c r="AJ13" s="118">
        <v>0.18610777760489167</v>
      </c>
      <c r="AK13" s="118">
        <v>1</v>
      </c>
      <c r="AM13" s="118">
        <v>0.76028670029200951</v>
      </c>
      <c r="AN13" s="118">
        <v>5.3605522103098838E-2</v>
      </c>
      <c r="AO13" s="118">
        <v>0.18610777760489167</v>
      </c>
      <c r="AP13" s="118">
        <v>1</v>
      </c>
    </row>
    <row r="14" spans="2:42" ht="17.25" customHeight="1">
      <c r="B14" s="73" t="s">
        <v>1829</v>
      </c>
      <c r="C14" s="73" t="s">
        <v>1830</v>
      </c>
      <c r="D14" s="143" t="s">
        <v>502</v>
      </c>
      <c r="E14" s="143" t="s">
        <v>1838</v>
      </c>
      <c r="F14" s="143">
        <v>0.01</v>
      </c>
      <c r="G14" s="143" t="s">
        <v>1210</v>
      </c>
      <c r="H14" s="143">
        <v>61.8</v>
      </c>
      <c r="I14" s="143">
        <v>307</v>
      </c>
      <c r="J14" s="143">
        <f t="shared" si="0"/>
        <v>407</v>
      </c>
      <c r="K14" s="73" t="s">
        <v>207</v>
      </c>
      <c r="L14" s="73" t="s">
        <v>99</v>
      </c>
      <c r="M14" s="154" t="s">
        <v>1840</v>
      </c>
      <c r="N14" s="157" t="s">
        <v>297</v>
      </c>
      <c r="O14" s="118">
        <v>41.31</v>
      </c>
      <c r="P14" s="118">
        <v>0.14199999999999999</v>
      </c>
      <c r="Q14" s="606">
        <v>2.3E-2</v>
      </c>
      <c r="R14" s="158">
        <v>0</v>
      </c>
      <c r="S14" s="158">
        <v>0</v>
      </c>
      <c r="T14" s="158">
        <v>0.105</v>
      </c>
      <c r="U14" s="158">
        <v>0</v>
      </c>
      <c r="V14" s="158">
        <v>0</v>
      </c>
      <c r="W14" s="118">
        <v>55.798000000000002</v>
      </c>
      <c r="X14" s="606">
        <v>9.9000000000000005E-2</v>
      </c>
      <c r="Y14" s="118"/>
      <c r="Z14" s="118">
        <v>3.0459999999999998</v>
      </c>
      <c r="AA14" s="118">
        <v>0.28299999999999997</v>
      </c>
      <c r="AB14" s="118">
        <v>100.807</v>
      </c>
      <c r="AC14" s="118">
        <v>1.3460000000000001</v>
      </c>
      <c r="AD14" s="159">
        <v>99.460999999999999</v>
      </c>
      <c r="AE14" s="160"/>
      <c r="AF14" s="118">
        <v>10.763250883392226</v>
      </c>
      <c r="AH14" s="135">
        <v>0.80860100876028662</v>
      </c>
      <c r="AI14" s="118">
        <v>4.1562637685416355E-2</v>
      </c>
      <c r="AJ14" s="118">
        <v>0.14983635355429703</v>
      </c>
      <c r="AK14" s="118">
        <v>1</v>
      </c>
      <c r="AM14" s="118">
        <v>0.80860100876028662</v>
      </c>
      <c r="AN14" s="118">
        <v>4.1562637685416355E-2</v>
      </c>
      <c r="AO14" s="118">
        <v>0.14983635355429703</v>
      </c>
      <c r="AP14" s="118">
        <v>1</v>
      </c>
    </row>
    <row r="15" spans="2:42" ht="17.25" customHeight="1">
      <c r="B15" s="73" t="s">
        <v>1829</v>
      </c>
      <c r="C15" s="73" t="s">
        <v>1830</v>
      </c>
      <c r="D15" s="143" t="s">
        <v>502</v>
      </c>
      <c r="E15" s="143" t="s">
        <v>1838</v>
      </c>
      <c r="F15" s="143">
        <v>0.01</v>
      </c>
      <c r="G15" s="143" t="s">
        <v>1210</v>
      </c>
      <c r="H15" s="143">
        <v>61.8</v>
      </c>
      <c r="I15" s="143">
        <v>307</v>
      </c>
      <c r="J15" s="143">
        <f t="shared" si="0"/>
        <v>407</v>
      </c>
      <c r="K15" s="73" t="s">
        <v>207</v>
      </c>
      <c r="L15" s="73" t="s">
        <v>99</v>
      </c>
      <c r="M15" s="154" t="s">
        <v>1841</v>
      </c>
      <c r="N15" s="157" t="s">
        <v>297</v>
      </c>
      <c r="O15" s="118">
        <v>40.305</v>
      </c>
      <c r="P15" s="118">
        <v>0.13400000000000001</v>
      </c>
      <c r="Q15" s="606">
        <v>2.9000000000000001E-2</v>
      </c>
      <c r="R15" s="606">
        <v>0.13700000000000001</v>
      </c>
      <c r="S15" s="158">
        <v>6.0999999999999999E-2</v>
      </c>
      <c r="T15" s="158">
        <v>4.9000000000000002E-2</v>
      </c>
      <c r="U15" s="158">
        <v>8.1000000000000003E-2</v>
      </c>
      <c r="V15" s="606">
        <v>0.19800000000000001</v>
      </c>
      <c r="W15" s="118">
        <v>55.398000000000003</v>
      </c>
      <c r="X15" s="158">
        <v>0.06</v>
      </c>
      <c r="Y15" s="118"/>
      <c r="Z15" s="118">
        <v>2.7869999999999999</v>
      </c>
      <c r="AA15" s="118">
        <v>0.32400000000000001</v>
      </c>
      <c r="AB15" s="118">
        <v>99.561999999999998</v>
      </c>
      <c r="AC15" s="118">
        <v>1.2470000000000001</v>
      </c>
      <c r="AD15" s="159">
        <v>98.314999999999998</v>
      </c>
      <c r="AE15" s="160"/>
      <c r="AF15" s="118">
        <v>8.6018518518518512</v>
      </c>
      <c r="AH15" s="135">
        <v>0.73984603132466153</v>
      </c>
      <c r="AI15" s="118">
        <v>4.75840798942576E-2</v>
      </c>
      <c r="AJ15" s="118">
        <v>0.21256988878108085</v>
      </c>
      <c r="AK15" s="118">
        <v>1</v>
      </c>
      <c r="AM15" s="118">
        <v>0.73984603132466153</v>
      </c>
      <c r="AN15" s="118">
        <v>4.75840798942576E-2</v>
      </c>
      <c r="AO15" s="118">
        <v>0.21256988878108085</v>
      </c>
      <c r="AP15" s="118">
        <v>1</v>
      </c>
    </row>
    <row r="16" spans="2:42" ht="17.25" customHeight="1">
      <c r="B16" s="73" t="s">
        <v>1829</v>
      </c>
      <c r="C16" s="73" t="s">
        <v>1830</v>
      </c>
      <c r="D16" s="143" t="s">
        <v>502</v>
      </c>
      <c r="E16" s="143" t="s">
        <v>1838</v>
      </c>
      <c r="F16" s="143">
        <v>0.01</v>
      </c>
      <c r="G16" s="143" t="s">
        <v>1210</v>
      </c>
      <c r="H16" s="143">
        <v>61.8</v>
      </c>
      <c r="I16" s="143">
        <v>307</v>
      </c>
      <c r="J16" s="143">
        <f t="shared" si="0"/>
        <v>407</v>
      </c>
      <c r="K16" s="73" t="s">
        <v>207</v>
      </c>
      <c r="L16" s="73" t="s">
        <v>99</v>
      </c>
      <c r="M16" s="154" t="s">
        <v>1842</v>
      </c>
      <c r="N16" s="157" t="s">
        <v>294</v>
      </c>
      <c r="O16" s="118">
        <v>41.365000000000002</v>
      </c>
      <c r="P16" s="118">
        <v>0.14399999999999999</v>
      </c>
      <c r="Q16" s="606">
        <v>3.6999999999999998E-2</v>
      </c>
      <c r="R16" s="158">
        <v>1.2E-2</v>
      </c>
      <c r="S16" s="606">
        <v>0.113</v>
      </c>
      <c r="T16" s="606">
        <v>0.158</v>
      </c>
      <c r="U16" s="158">
        <v>4.2999999999999997E-2</v>
      </c>
      <c r="V16" s="158">
        <v>1.9E-2</v>
      </c>
      <c r="W16" s="118">
        <v>55.787999999999997</v>
      </c>
      <c r="X16" s="606">
        <v>0.13300000000000001</v>
      </c>
      <c r="Y16" s="118"/>
      <c r="Z16" s="118">
        <v>2.798</v>
      </c>
      <c r="AA16" s="118">
        <v>0.29799999999999999</v>
      </c>
      <c r="AB16" s="118">
        <v>100.91</v>
      </c>
      <c r="AC16" s="118">
        <v>1.246</v>
      </c>
      <c r="AD16" s="159">
        <v>99.664000000000001</v>
      </c>
      <c r="AE16" s="160"/>
      <c r="AF16" s="118">
        <v>9.3892617449664435</v>
      </c>
      <c r="AH16" s="135">
        <v>0.74276612689142552</v>
      </c>
      <c r="AI16" s="118">
        <v>4.3765604347187542E-2</v>
      </c>
      <c r="AJ16" s="118">
        <v>0.21346826876138694</v>
      </c>
      <c r="AK16" s="118">
        <v>1</v>
      </c>
      <c r="AM16" s="118">
        <v>0.74276612689142552</v>
      </c>
      <c r="AN16" s="118">
        <v>4.3765604347187542E-2</v>
      </c>
      <c r="AO16" s="118">
        <v>0.21346826876138694</v>
      </c>
      <c r="AP16" s="118">
        <v>1</v>
      </c>
    </row>
    <row r="17" spans="2:42" ht="17.25" customHeight="1">
      <c r="B17" s="73" t="s">
        <v>1829</v>
      </c>
      <c r="C17" s="73" t="s">
        <v>1830</v>
      </c>
      <c r="D17" s="143" t="s">
        <v>502</v>
      </c>
      <c r="E17" s="143" t="s">
        <v>1838</v>
      </c>
      <c r="F17" s="143">
        <v>0.01</v>
      </c>
      <c r="G17" s="143" t="s">
        <v>1210</v>
      </c>
      <c r="H17" s="143">
        <v>61.8</v>
      </c>
      <c r="I17" s="143">
        <v>307</v>
      </c>
      <c r="J17" s="143">
        <f t="shared" si="0"/>
        <v>407</v>
      </c>
      <c r="K17" s="73" t="s">
        <v>207</v>
      </c>
      <c r="L17" s="73" t="s">
        <v>99</v>
      </c>
      <c r="M17" s="154" t="s">
        <v>1843</v>
      </c>
      <c r="N17" s="157" t="s">
        <v>294</v>
      </c>
      <c r="O17" s="118">
        <v>41.353000000000002</v>
      </c>
      <c r="P17" s="118">
        <v>0.14099999999999999</v>
      </c>
      <c r="Q17" s="606">
        <v>3.4000000000000002E-2</v>
      </c>
      <c r="R17" s="158">
        <v>0</v>
      </c>
      <c r="S17" s="158">
        <v>5.7000000000000002E-2</v>
      </c>
      <c r="T17" s="606">
        <v>0.13900000000000001</v>
      </c>
      <c r="U17" s="158">
        <v>6.5000000000000002E-2</v>
      </c>
      <c r="V17" s="606">
        <v>0.193</v>
      </c>
      <c r="W17" s="118">
        <v>55.777999999999999</v>
      </c>
      <c r="X17" s="158">
        <v>1.2999999999999999E-2</v>
      </c>
      <c r="Y17" s="118"/>
      <c r="Z17" s="118">
        <v>2.827</v>
      </c>
      <c r="AA17" s="118">
        <v>0.27600000000000002</v>
      </c>
      <c r="AB17" s="118">
        <v>100.874</v>
      </c>
      <c r="AC17" s="118">
        <v>1.2529999999999999</v>
      </c>
      <c r="AD17" s="159">
        <v>99.622</v>
      </c>
      <c r="AE17" s="160"/>
      <c r="AF17" s="118">
        <v>10.242753623188404</v>
      </c>
      <c r="AH17" s="135">
        <v>0.75046456065834888</v>
      </c>
      <c r="AI17" s="118">
        <v>4.0534586576589808E-2</v>
      </c>
      <c r="AJ17" s="118">
        <v>0.20900085276506131</v>
      </c>
      <c r="AK17" s="118">
        <v>1</v>
      </c>
      <c r="AM17" s="118">
        <v>0.75046456065834888</v>
      </c>
      <c r="AN17" s="118">
        <v>4.0534586576589808E-2</v>
      </c>
      <c r="AO17" s="118">
        <v>0.20900085276506131</v>
      </c>
      <c r="AP17" s="118">
        <v>1</v>
      </c>
    </row>
    <row r="18" spans="2:42" ht="17.25" customHeight="1">
      <c r="B18" s="73" t="s">
        <v>1829</v>
      </c>
      <c r="C18" s="73" t="s">
        <v>1830</v>
      </c>
      <c r="D18" s="143" t="s">
        <v>502</v>
      </c>
      <c r="E18" s="143" t="s">
        <v>1838</v>
      </c>
      <c r="F18" s="143">
        <v>0.01</v>
      </c>
      <c r="G18" s="143" t="s">
        <v>1210</v>
      </c>
      <c r="H18" s="143">
        <v>61.8</v>
      </c>
      <c r="I18" s="143">
        <v>307</v>
      </c>
      <c r="J18" s="143">
        <f t="shared" si="0"/>
        <v>407</v>
      </c>
      <c r="K18" s="73" t="s">
        <v>207</v>
      </c>
      <c r="L18" s="73" t="s">
        <v>99</v>
      </c>
      <c r="M18" s="154" t="s">
        <v>1844</v>
      </c>
      <c r="N18" s="157" t="s">
        <v>294</v>
      </c>
      <c r="O18" s="118">
        <v>41.093000000000004</v>
      </c>
      <c r="P18" s="118">
        <v>7.2999999999999995E-2</v>
      </c>
      <c r="Q18" s="158">
        <v>0</v>
      </c>
      <c r="R18" s="158">
        <v>0</v>
      </c>
      <c r="S18" s="158">
        <v>6.9000000000000006E-2</v>
      </c>
      <c r="T18" s="158">
        <v>0.09</v>
      </c>
      <c r="U18" s="158">
        <v>0.151</v>
      </c>
      <c r="V18" s="158">
        <v>0.111</v>
      </c>
      <c r="W18" s="118">
        <v>55.798000000000002</v>
      </c>
      <c r="X18" s="158">
        <v>0</v>
      </c>
      <c r="Y18" s="118"/>
      <c r="Z18" s="118">
        <v>2.9790000000000001</v>
      </c>
      <c r="AA18" s="118">
        <v>0.19900000000000001</v>
      </c>
      <c r="AB18" s="118">
        <v>100.563</v>
      </c>
      <c r="AC18" s="118">
        <v>1.2989999999999999</v>
      </c>
      <c r="AD18" s="159">
        <v>99.263999999999996</v>
      </c>
      <c r="AE18" s="160"/>
      <c r="AF18" s="118">
        <v>14.969849246231156</v>
      </c>
      <c r="AH18" s="135">
        <v>0.79081497212636054</v>
      </c>
      <c r="AI18" s="118">
        <v>2.9226024379497725E-2</v>
      </c>
      <c r="AJ18" s="118">
        <v>0.17995900349414173</v>
      </c>
      <c r="AK18" s="118">
        <v>1</v>
      </c>
      <c r="AM18" s="118">
        <v>0.79081497212636054</v>
      </c>
      <c r="AN18" s="118">
        <v>2.9226024379497725E-2</v>
      </c>
      <c r="AO18" s="118">
        <v>0.17995900349414173</v>
      </c>
      <c r="AP18" s="118">
        <v>1</v>
      </c>
    </row>
    <row r="19" spans="2:42" ht="17.25" customHeight="1">
      <c r="B19" s="73" t="s">
        <v>1829</v>
      </c>
      <c r="C19" s="73" t="s">
        <v>1830</v>
      </c>
      <c r="D19" s="143" t="s">
        <v>484</v>
      </c>
      <c r="E19" s="143" t="s">
        <v>1845</v>
      </c>
      <c r="F19" s="143">
        <v>0.01</v>
      </c>
      <c r="G19" s="143" t="s">
        <v>1210</v>
      </c>
      <c r="H19" s="143">
        <v>58.6</v>
      </c>
      <c r="I19" s="143">
        <v>263</v>
      </c>
      <c r="J19" s="143">
        <f t="shared" si="0"/>
        <v>363</v>
      </c>
      <c r="K19" s="73" t="s">
        <v>207</v>
      </c>
      <c r="L19" s="73" t="s">
        <v>99</v>
      </c>
      <c r="M19" s="113" t="s">
        <v>1846</v>
      </c>
      <c r="N19" s="157" t="s">
        <v>294</v>
      </c>
      <c r="O19" s="118">
        <v>41.662999999999997</v>
      </c>
      <c r="P19" s="118">
        <v>0.124</v>
      </c>
      <c r="Q19" s="606">
        <v>2.1999999999999999E-2</v>
      </c>
      <c r="R19" s="158">
        <v>0</v>
      </c>
      <c r="S19" s="158">
        <v>0</v>
      </c>
      <c r="T19" s="158">
        <v>2.5999999999999999E-2</v>
      </c>
      <c r="U19" s="158">
        <v>0</v>
      </c>
      <c r="V19" s="158">
        <v>5.7000000000000002E-2</v>
      </c>
      <c r="W19" s="118">
        <v>54.261000000000003</v>
      </c>
      <c r="X19" s="118">
        <v>0.25</v>
      </c>
      <c r="Y19" s="118"/>
      <c r="Z19" s="118">
        <v>1.476</v>
      </c>
      <c r="AA19" s="118">
        <v>0.51800000000000002</v>
      </c>
      <c r="AB19" s="118">
        <v>98.397000000000006</v>
      </c>
      <c r="AC19" s="118">
        <v>0.73799999999999999</v>
      </c>
      <c r="AD19" s="159">
        <v>97.658000000000001</v>
      </c>
      <c r="AE19" s="160"/>
      <c r="AF19" s="118">
        <v>2.8494208494208495</v>
      </c>
      <c r="AH19" s="135">
        <v>0.39182373241306079</v>
      </c>
      <c r="AI19" s="118">
        <v>7.6075782053164925E-2</v>
      </c>
      <c r="AJ19" s="118">
        <v>0.53210048553377431</v>
      </c>
      <c r="AK19" s="118">
        <v>1</v>
      </c>
      <c r="AM19" s="118">
        <v>0.39182373241306079</v>
      </c>
      <c r="AN19" s="118">
        <v>7.6075782053164925E-2</v>
      </c>
      <c r="AO19" s="118">
        <v>0.53210048553377431</v>
      </c>
      <c r="AP19" s="118">
        <v>1</v>
      </c>
    </row>
    <row r="20" spans="2:42" ht="17.25" customHeight="1">
      <c r="B20" s="73" t="s">
        <v>1829</v>
      </c>
      <c r="C20" s="73" t="s">
        <v>1830</v>
      </c>
      <c r="D20" s="143" t="s">
        <v>484</v>
      </c>
      <c r="E20" s="143" t="s">
        <v>1847</v>
      </c>
      <c r="F20" s="143">
        <v>0.01</v>
      </c>
      <c r="G20" s="143" t="s">
        <v>1210</v>
      </c>
      <c r="H20" s="143">
        <v>58.1</v>
      </c>
      <c r="I20" s="73">
        <v>241</v>
      </c>
      <c r="J20" s="143">
        <f t="shared" si="0"/>
        <v>341</v>
      </c>
      <c r="K20" s="73" t="s">
        <v>207</v>
      </c>
      <c r="L20" s="73" t="s">
        <v>99</v>
      </c>
      <c r="M20" s="154" t="s">
        <v>1848</v>
      </c>
      <c r="N20" s="157" t="s">
        <v>294</v>
      </c>
      <c r="O20" s="118">
        <v>40.872</v>
      </c>
      <c r="P20" s="118">
        <v>0.186</v>
      </c>
      <c r="Q20" s="158">
        <v>1.7000000000000001E-2</v>
      </c>
      <c r="R20" s="606">
        <v>0.128</v>
      </c>
      <c r="S20" s="158">
        <v>4.0000000000000001E-3</v>
      </c>
      <c r="T20" s="606">
        <v>0.221</v>
      </c>
      <c r="U20" s="158">
        <v>7.0999999999999994E-2</v>
      </c>
      <c r="V20" s="158">
        <v>3.2000000000000001E-2</v>
      </c>
      <c r="W20" s="118">
        <v>55.05</v>
      </c>
      <c r="X20" s="158">
        <v>3.6999999999999998E-2</v>
      </c>
      <c r="Y20" s="118"/>
      <c r="Z20" s="118">
        <v>1.919</v>
      </c>
      <c r="AA20" s="118">
        <v>0.33900000000000002</v>
      </c>
      <c r="AB20" s="118">
        <v>98.875</v>
      </c>
      <c r="AC20" s="118">
        <v>0.88500000000000001</v>
      </c>
      <c r="AD20" s="159">
        <v>97.991</v>
      </c>
      <c r="AE20" s="160"/>
      <c r="AF20" s="118">
        <v>5.660766961651917</v>
      </c>
      <c r="AH20" s="135">
        <v>0.5094239447836475</v>
      </c>
      <c r="AI20" s="118">
        <v>4.9787046556028787E-2</v>
      </c>
      <c r="AJ20" s="118">
        <v>0.44078900866032372</v>
      </c>
      <c r="AK20" s="118">
        <v>1</v>
      </c>
      <c r="AM20" s="118">
        <v>0.5094239447836475</v>
      </c>
      <c r="AN20" s="118">
        <v>4.9787046556028787E-2</v>
      </c>
      <c r="AO20" s="118">
        <v>0.44078900866032372</v>
      </c>
      <c r="AP20" s="118">
        <v>1</v>
      </c>
    </row>
    <row r="21" spans="2:42" ht="17.25" customHeight="1">
      <c r="B21" s="73" t="s">
        <v>1829</v>
      </c>
      <c r="C21" s="73" t="s">
        <v>1830</v>
      </c>
      <c r="D21" s="143" t="s">
        <v>484</v>
      </c>
      <c r="E21" s="143" t="s">
        <v>1847</v>
      </c>
      <c r="F21" s="143">
        <v>0.01</v>
      </c>
      <c r="G21" s="143" t="s">
        <v>1210</v>
      </c>
      <c r="H21" s="143">
        <v>58.1</v>
      </c>
      <c r="I21" s="73">
        <v>241</v>
      </c>
      <c r="J21" s="143">
        <f t="shared" si="0"/>
        <v>341</v>
      </c>
      <c r="K21" s="73" t="s">
        <v>207</v>
      </c>
      <c r="L21" s="73" t="s">
        <v>99</v>
      </c>
      <c r="M21" s="154" t="s">
        <v>1849</v>
      </c>
      <c r="N21" s="157" t="s">
        <v>292</v>
      </c>
      <c r="O21" s="118">
        <v>41.685000000000002</v>
      </c>
      <c r="P21" s="118">
        <v>0.14599999999999999</v>
      </c>
      <c r="Q21" s="158">
        <v>1.4E-2</v>
      </c>
      <c r="R21" s="158">
        <v>0</v>
      </c>
      <c r="S21" s="158">
        <v>0</v>
      </c>
      <c r="T21" s="158">
        <v>7.6999999999999999E-2</v>
      </c>
      <c r="U21" s="158">
        <v>0</v>
      </c>
      <c r="V21" s="158">
        <v>6.3E-2</v>
      </c>
      <c r="W21" s="118">
        <v>55.938000000000002</v>
      </c>
      <c r="X21" s="158">
        <v>0</v>
      </c>
      <c r="Y21" s="118"/>
      <c r="Z21" s="118">
        <v>1.9239999999999999</v>
      </c>
      <c r="AA21" s="118">
        <v>0.186</v>
      </c>
      <c r="AB21" s="118">
        <v>100.035</v>
      </c>
      <c r="AC21" s="118">
        <v>0.85199999999999998</v>
      </c>
      <c r="AD21" s="159">
        <v>99.182000000000002</v>
      </c>
      <c r="AE21" s="160"/>
      <c r="AF21" s="118">
        <v>10.344086021505376</v>
      </c>
      <c r="AH21" s="135">
        <v>0.51075126095035839</v>
      </c>
      <c r="AI21" s="118">
        <v>2.7316786605962696E-2</v>
      </c>
      <c r="AJ21" s="118">
        <v>0.46193195244367891</v>
      </c>
      <c r="AK21" s="118">
        <v>1</v>
      </c>
      <c r="AM21" s="118">
        <v>0.51075126095035839</v>
      </c>
      <c r="AN21" s="118">
        <v>2.7316786605962696E-2</v>
      </c>
      <c r="AO21" s="118">
        <v>0.46193195244367891</v>
      </c>
      <c r="AP21" s="118">
        <v>1</v>
      </c>
    </row>
    <row r="22" spans="2:42" ht="17.25" customHeight="1">
      <c r="B22" s="73" t="s">
        <v>1829</v>
      </c>
      <c r="C22" s="73" t="s">
        <v>1830</v>
      </c>
      <c r="D22" s="143" t="s">
        <v>484</v>
      </c>
      <c r="E22" s="143" t="s">
        <v>1847</v>
      </c>
      <c r="F22" s="143">
        <v>0.01</v>
      </c>
      <c r="G22" s="143" t="s">
        <v>1210</v>
      </c>
      <c r="H22" s="143">
        <v>58.1</v>
      </c>
      <c r="I22" s="73">
        <v>241</v>
      </c>
      <c r="J22" s="143">
        <f t="shared" si="0"/>
        <v>341</v>
      </c>
      <c r="K22" s="73" t="s">
        <v>207</v>
      </c>
      <c r="L22" s="73" t="s">
        <v>99</v>
      </c>
      <c r="M22" s="154" t="s">
        <v>1850</v>
      </c>
      <c r="N22" s="157" t="s">
        <v>297</v>
      </c>
      <c r="O22" s="118">
        <v>41.546999999999997</v>
      </c>
      <c r="P22" s="118">
        <v>0.13800000000000001</v>
      </c>
      <c r="Q22" s="158">
        <v>4.0000000000000001E-3</v>
      </c>
      <c r="R22" s="158">
        <v>0</v>
      </c>
      <c r="S22" s="158">
        <v>3.4000000000000002E-2</v>
      </c>
      <c r="T22" s="606">
        <v>0.186</v>
      </c>
      <c r="U22" s="158">
        <v>0</v>
      </c>
      <c r="V22" s="158">
        <v>0.122</v>
      </c>
      <c r="W22" s="118">
        <v>55.991</v>
      </c>
      <c r="X22" s="606">
        <v>0.124</v>
      </c>
      <c r="Y22" s="118"/>
      <c r="Z22" s="118">
        <v>1.925</v>
      </c>
      <c r="AA22" s="118">
        <v>0.26</v>
      </c>
      <c r="AB22" s="118">
        <v>100.331</v>
      </c>
      <c r="AC22" s="118">
        <v>0.86899999999999999</v>
      </c>
      <c r="AD22" s="159">
        <v>99.462000000000003</v>
      </c>
      <c r="AE22" s="160"/>
      <c r="AF22" s="118">
        <v>7.4038461538461542</v>
      </c>
      <c r="AH22" s="135">
        <v>0.51101672418370059</v>
      </c>
      <c r="AI22" s="118">
        <v>3.8184755470700542E-2</v>
      </c>
      <c r="AJ22" s="118">
        <v>0.45079852034559886</v>
      </c>
      <c r="AK22" s="118">
        <v>1</v>
      </c>
      <c r="AM22" s="118">
        <v>0.51101672418370059</v>
      </c>
      <c r="AN22" s="118">
        <v>3.8184755470700542E-2</v>
      </c>
      <c r="AO22" s="118">
        <v>0.45079852034559886</v>
      </c>
      <c r="AP22" s="118">
        <v>1</v>
      </c>
    </row>
    <row r="23" spans="2:42" ht="17.25" customHeight="1">
      <c r="B23" s="73" t="s">
        <v>1829</v>
      </c>
      <c r="C23" s="73" t="s">
        <v>1830</v>
      </c>
      <c r="D23" s="143" t="s">
        <v>484</v>
      </c>
      <c r="E23" s="143" t="s">
        <v>1847</v>
      </c>
      <c r="F23" s="143">
        <v>0.01</v>
      </c>
      <c r="G23" s="143" t="s">
        <v>1210</v>
      </c>
      <c r="H23" s="143">
        <v>58.1</v>
      </c>
      <c r="I23" s="73">
        <v>241</v>
      </c>
      <c r="J23" s="143">
        <f t="shared" si="0"/>
        <v>341</v>
      </c>
      <c r="K23" s="73" t="s">
        <v>207</v>
      </c>
      <c r="L23" s="73" t="s">
        <v>99</v>
      </c>
      <c r="M23" s="154" t="s">
        <v>1851</v>
      </c>
      <c r="N23" s="157" t="s">
        <v>294</v>
      </c>
      <c r="O23" s="118">
        <v>41.515000000000001</v>
      </c>
      <c r="P23" s="118">
        <v>8.2000000000000003E-2</v>
      </c>
      <c r="Q23" s="606">
        <v>3.5999999999999997E-2</v>
      </c>
      <c r="R23" s="158">
        <v>2.3E-2</v>
      </c>
      <c r="S23" s="158">
        <v>0</v>
      </c>
      <c r="T23" s="158">
        <v>1.0999999999999999E-2</v>
      </c>
      <c r="U23" s="158">
        <v>0</v>
      </c>
      <c r="V23" s="158">
        <v>4.4999999999999998E-2</v>
      </c>
      <c r="W23" s="118">
        <v>55.774000000000001</v>
      </c>
      <c r="X23" s="606">
        <v>0.11799999999999999</v>
      </c>
      <c r="Y23" s="118"/>
      <c r="Z23" s="118">
        <v>1.7030000000000001</v>
      </c>
      <c r="AA23" s="118">
        <v>0.34499999999999997</v>
      </c>
      <c r="AB23" s="118">
        <v>99.652000000000001</v>
      </c>
      <c r="AC23" s="118">
        <v>0.79500000000000004</v>
      </c>
      <c r="AD23" s="159">
        <v>98.856999999999999</v>
      </c>
      <c r="AE23" s="160"/>
      <c r="AF23" s="118">
        <v>4.936231884057972</v>
      </c>
      <c r="AH23" s="135">
        <v>0.45208388638173613</v>
      </c>
      <c r="AI23" s="118">
        <v>5.0668233220737255E-2</v>
      </c>
      <c r="AJ23" s="118">
        <v>0.4972478803975266</v>
      </c>
      <c r="AK23" s="118">
        <v>1</v>
      </c>
      <c r="AM23" s="118">
        <v>0.45208388638173613</v>
      </c>
      <c r="AN23" s="118">
        <v>5.0668233220737255E-2</v>
      </c>
      <c r="AO23" s="118">
        <v>0.4972478803975266</v>
      </c>
      <c r="AP23" s="118">
        <v>1</v>
      </c>
    </row>
    <row r="24" spans="2:42" ht="17.25" customHeight="1">
      <c r="B24" s="73" t="s">
        <v>1829</v>
      </c>
      <c r="C24" s="73" t="s">
        <v>1830</v>
      </c>
      <c r="D24" s="143" t="s">
        <v>484</v>
      </c>
      <c r="E24" s="143" t="s">
        <v>1847</v>
      </c>
      <c r="F24" s="143">
        <v>0.01</v>
      </c>
      <c r="G24" s="143" t="s">
        <v>1210</v>
      </c>
      <c r="H24" s="143">
        <v>58.1</v>
      </c>
      <c r="I24" s="73">
        <v>241</v>
      </c>
      <c r="J24" s="143">
        <f t="shared" si="0"/>
        <v>341</v>
      </c>
      <c r="K24" s="73" t="s">
        <v>207</v>
      </c>
      <c r="L24" s="73" t="s">
        <v>99</v>
      </c>
      <c r="M24" s="154" t="s">
        <v>1852</v>
      </c>
      <c r="N24" s="157" t="s">
        <v>292</v>
      </c>
      <c r="O24" s="118">
        <v>40.784999999999997</v>
      </c>
      <c r="P24" s="118">
        <v>9.2999999999999999E-2</v>
      </c>
      <c r="Q24" s="606">
        <v>3.4000000000000002E-2</v>
      </c>
      <c r="R24" s="158">
        <v>0</v>
      </c>
      <c r="S24" s="606">
        <v>0.11</v>
      </c>
      <c r="T24" s="158">
        <v>5.2999999999999999E-2</v>
      </c>
      <c r="U24" s="158">
        <v>0</v>
      </c>
      <c r="V24" s="606">
        <v>0.20300000000000001</v>
      </c>
      <c r="W24" s="118">
        <v>55.341999999999999</v>
      </c>
      <c r="X24" s="158">
        <v>1.9E-2</v>
      </c>
      <c r="Y24" s="118"/>
      <c r="Z24" s="118">
        <v>1.754</v>
      </c>
      <c r="AA24" s="118">
        <v>0.311</v>
      </c>
      <c r="AB24" s="118">
        <v>98.701999999999998</v>
      </c>
      <c r="AC24" s="118">
        <v>0.80900000000000005</v>
      </c>
      <c r="AD24" s="159">
        <v>97.893000000000001</v>
      </c>
      <c r="AE24" s="160"/>
      <c r="AF24" s="118">
        <v>5.639871382636656</v>
      </c>
      <c r="AH24" s="135">
        <v>0.46562251128218746</v>
      </c>
      <c r="AI24" s="118">
        <v>4.5674842120722571E-2</v>
      </c>
      <c r="AJ24" s="118">
        <v>0.48870264659708995</v>
      </c>
      <c r="AK24" s="118">
        <v>1</v>
      </c>
      <c r="AM24" s="118">
        <v>0.46562251128218746</v>
      </c>
      <c r="AN24" s="118">
        <v>4.5674842120722571E-2</v>
      </c>
      <c r="AO24" s="118">
        <v>0.48870264659708995</v>
      </c>
      <c r="AP24" s="118">
        <v>1</v>
      </c>
    </row>
    <row r="25" spans="2:42" ht="17.25" customHeight="1">
      <c r="B25" s="73" t="s">
        <v>1829</v>
      </c>
      <c r="C25" s="73" t="s">
        <v>1830</v>
      </c>
      <c r="D25" s="143" t="s">
        <v>484</v>
      </c>
      <c r="E25" s="143" t="s">
        <v>1853</v>
      </c>
      <c r="F25" s="143">
        <v>0.01</v>
      </c>
      <c r="G25" s="143" t="s">
        <v>1210</v>
      </c>
      <c r="H25" s="143">
        <v>59.7</v>
      </c>
      <c r="I25" s="73">
        <v>175</v>
      </c>
      <c r="J25" s="143">
        <f>I25+100</f>
        <v>275</v>
      </c>
      <c r="K25" s="73" t="s">
        <v>207</v>
      </c>
      <c r="L25" s="73" t="s">
        <v>99</v>
      </c>
      <c r="M25" s="113" t="s">
        <v>1854</v>
      </c>
      <c r="N25" s="157" t="s">
        <v>292</v>
      </c>
      <c r="O25" s="118">
        <v>41.024999999999999</v>
      </c>
      <c r="P25" s="118">
        <v>0.1</v>
      </c>
      <c r="Q25" s="606">
        <v>8.0000000000000002E-3</v>
      </c>
      <c r="R25" s="158">
        <v>0</v>
      </c>
      <c r="S25" s="158">
        <v>9.2999999999999999E-2</v>
      </c>
      <c r="T25" s="158">
        <v>5.6000000000000001E-2</v>
      </c>
      <c r="U25" s="158">
        <v>0</v>
      </c>
      <c r="V25" s="158">
        <v>0.13500000000000001</v>
      </c>
      <c r="W25" s="118">
        <v>56.03</v>
      </c>
      <c r="X25" s="118">
        <v>0.23899999999999999</v>
      </c>
      <c r="Y25" s="118"/>
      <c r="Z25" s="118">
        <v>1.5389999999999999</v>
      </c>
      <c r="AA25" s="118">
        <v>0.249</v>
      </c>
      <c r="AB25" s="118">
        <v>99.474000000000004</v>
      </c>
      <c r="AC25" s="118">
        <v>0.70399999999999996</v>
      </c>
      <c r="AD25" s="159">
        <v>98.77</v>
      </c>
      <c r="AE25" s="160"/>
      <c r="AF25" s="118">
        <v>6.1807228915662646</v>
      </c>
      <c r="AH25" s="135">
        <v>0.40854791611361824</v>
      </c>
      <c r="AI25" s="118">
        <v>3.6569246585401671E-2</v>
      </c>
      <c r="AJ25" s="118">
        <v>0.55488283730097998</v>
      </c>
      <c r="AK25" s="118">
        <v>0.99999999999999989</v>
      </c>
      <c r="AM25" s="118">
        <v>0.40854791611361824</v>
      </c>
      <c r="AN25" s="118">
        <v>3.6569246585401671E-2</v>
      </c>
      <c r="AO25" s="118">
        <v>0.55488283730097998</v>
      </c>
      <c r="AP25" s="118">
        <v>0.99999999999999989</v>
      </c>
    </row>
    <row r="26" spans="2:42" ht="17.25" customHeight="1">
      <c r="B26" s="73" t="s">
        <v>1829</v>
      </c>
      <c r="C26" s="73" t="s">
        <v>1830</v>
      </c>
      <c r="D26" s="143" t="s">
        <v>484</v>
      </c>
      <c r="E26" s="143" t="s">
        <v>1853</v>
      </c>
      <c r="F26" s="143">
        <v>0.01</v>
      </c>
      <c r="G26" s="143" t="s">
        <v>1210</v>
      </c>
      <c r="H26" s="143">
        <v>59.7</v>
      </c>
      <c r="I26" s="73">
        <v>175</v>
      </c>
      <c r="J26" s="143">
        <f t="shared" si="0"/>
        <v>275</v>
      </c>
      <c r="K26" s="73" t="s">
        <v>207</v>
      </c>
      <c r="L26" s="73" t="s">
        <v>99</v>
      </c>
      <c r="M26" s="113" t="s">
        <v>1855</v>
      </c>
      <c r="N26" s="157" t="s">
        <v>297</v>
      </c>
      <c r="O26" s="118">
        <v>41.015000000000001</v>
      </c>
      <c r="P26" s="118">
        <v>0.16600000000000001</v>
      </c>
      <c r="Q26" s="606">
        <v>2.4E-2</v>
      </c>
      <c r="R26" s="158">
        <v>0</v>
      </c>
      <c r="S26" s="158">
        <v>4.4999999999999998E-2</v>
      </c>
      <c r="T26" s="606">
        <v>0.17599999999999999</v>
      </c>
      <c r="U26" s="158">
        <v>0</v>
      </c>
      <c r="V26" s="158">
        <v>0.17799999999999999</v>
      </c>
      <c r="W26" s="118">
        <v>55.725000000000001</v>
      </c>
      <c r="X26" s="118">
        <v>0.41099999999999998</v>
      </c>
      <c r="Y26" s="118"/>
      <c r="Z26" s="118">
        <v>1.75</v>
      </c>
      <c r="AA26" s="118">
        <v>0.19400000000000001</v>
      </c>
      <c r="AB26" s="118">
        <v>99.683999999999997</v>
      </c>
      <c r="AC26" s="118">
        <v>0.78100000000000003</v>
      </c>
      <c r="AD26" s="159">
        <v>98.903000000000006</v>
      </c>
      <c r="AE26" s="160"/>
      <c r="AF26" s="118">
        <v>9.0206185567010309</v>
      </c>
      <c r="AH26" s="135">
        <v>0.46456065834881871</v>
      </c>
      <c r="AI26" s="118">
        <v>2.8491702158907329E-2</v>
      </c>
      <c r="AJ26" s="118">
        <v>0.50694763949227406</v>
      </c>
      <c r="AK26" s="118">
        <v>1</v>
      </c>
      <c r="AM26" s="118">
        <v>0.46456065834881871</v>
      </c>
      <c r="AN26" s="118">
        <v>2.8491702158907329E-2</v>
      </c>
      <c r="AO26" s="118">
        <v>0.50694763949227406</v>
      </c>
      <c r="AP26" s="118">
        <v>1</v>
      </c>
    </row>
    <row r="27" spans="2:42" ht="17.25" customHeight="1">
      <c r="B27" s="73" t="s">
        <v>1829</v>
      </c>
      <c r="C27" s="73" t="s">
        <v>1830</v>
      </c>
      <c r="D27" s="143" t="s">
        <v>484</v>
      </c>
      <c r="E27" s="143" t="s">
        <v>1853</v>
      </c>
      <c r="F27" s="143">
        <v>0.01</v>
      </c>
      <c r="G27" s="143" t="s">
        <v>1210</v>
      </c>
      <c r="H27" s="143">
        <v>59.7</v>
      </c>
      <c r="I27" s="73">
        <v>175</v>
      </c>
      <c r="J27" s="143">
        <f t="shared" si="0"/>
        <v>275</v>
      </c>
      <c r="K27" s="73" t="s">
        <v>207</v>
      </c>
      <c r="L27" s="73" t="s">
        <v>99</v>
      </c>
      <c r="M27" s="113" t="s">
        <v>1856</v>
      </c>
      <c r="N27" s="157" t="s">
        <v>294</v>
      </c>
      <c r="O27" s="118">
        <v>40.86</v>
      </c>
      <c r="P27" s="118">
        <v>0.13900000000000001</v>
      </c>
      <c r="Q27" s="606">
        <v>2.5000000000000001E-2</v>
      </c>
      <c r="R27" s="158">
        <v>0</v>
      </c>
      <c r="S27" s="158">
        <v>0.02</v>
      </c>
      <c r="T27" s="158">
        <v>5.2999999999999999E-2</v>
      </c>
      <c r="U27" s="158">
        <v>0</v>
      </c>
      <c r="V27" s="158">
        <v>6.3E-2</v>
      </c>
      <c r="W27" s="118">
        <v>55.378</v>
      </c>
      <c r="X27" s="606">
        <v>0.22500000000000001</v>
      </c>
      <c r="Y27" s="118"/>
      <c r="Z27" s="118">
        <v>1.895</v>
      </c>
      <c r="AA27" s="118">
        <v>0.16700000000000001</v>
      </c>
      <c r="AB27" s="118">
        <v>98.825000000000003</v>
      </c>
      <c r="AC27" s="118">
        <v>0.83499999999999996</v>
      </c>
      <c r="AD27" s="118">
        <v>97.989000000000004</v>
      </c>
      <c r="AE27" s="160"/>
      <c r="AF27" s="118">
        <v>11.347305389221557</v>
      </c>
      <c r="AH27" s="135">
        <v>0.50305282718343514</v>
      </c>
      <c r="AI27" s="118">
        <v>2.4526362167719196E-2</v>
      </c>
      <c r="AJ27" s="118">
        <v>0.47242081064884567</v>
      </c>
      <c r="AK27" s="118">
        <v>1</v>
      </c>
      <c r="AM27" s="118">
        <v>0.50305282718343514</v>
      </c>
      <c r="AN27" s="118">
        <v>2.4526362167719196E-2</v>
      </c>
      <c r="AO27" s="118">
        <v>0.47242081064884567</v>
      </c>
      <c r="AP27" s="118">
        <v>1</v>
      </c>
    </row>
    <row r="28" spans="2:42" ht="17.25" customHeight="1">
      <c r="B28" s="73" t="s">
        <v>1829</v>
      </c>
      <c r="C28" s="73" t="s">
        <v>1830</v>
      </c>
      <c r="D28" s="143" t="s">
        <v>484</v>
      </c>
      <c r="E28" s="143" t="s">
        <v>1853</v>
      </c>
      <c r="F28" s="143">
        <v>0.01</v>
      </c>
      <c r="G28" s="143" t="s">
        <v>1210</v>
      </c>
      <c r="H28" s="143">
        <v>59.7</v>
      </c>
      <c r="I28" s="73">
        <v>175</v>
      </c>
      <c r="J28" s="143">
        <f t="shared" si="0"/>
        <v>275</v>
      </c>
      <c r="K28" s="73" t="s">
        <v>207</v>
      </c>
      <c r="L28" s="73" t="s">
        <v>99</v>
      </c>
      <c r="M28" s="113" t="s">
        <v>1857</v>
      </c>
      <c r="N28" s="157" t="s">
        <v>292</v>
      </c>
      <c r="O28" s="118">
        <v>40.795999999999999</v>
      </c>
      <c r="P28" s="118">
        <v>0.127</v>
      </c>
      <c r="Q28" s="158">
        <v>1E-3</v>
      </c>
      <c r="R28" s="158">
        <v>0</v>
      </c>
      <c r="S28" s="606">
        <v>0.122</v>
      </c>
      <c r="T28" s="158">
        <v>3.7999999999999999E-2</v>
      </c>
      <c r="U28" s="158">
        <v>0</v>
      </c>
      <c r="V28" s="158">
        <v>0</v>
      </c>
      <c r="W28" s="118">
        <v>54.497999999999998</v>
      </c>
      <c r="X28" s="606">
        <v>0.113</v>
      </c>
      <c r="Y28" s="118"/>
      <c r="Z28" s="118">
        <v>1.746</v>
      </c>
      <c r="AA28" s="118">
        <v>0.161</v>
      </c>
      <c r="AB28" s="118">
        <v>97.600999999999999</v>
      </c>
      <c r="AC28" s="118">
        <v>0.77100000000000002</v>
      </c>
      <c r="AD28" s="118">
        <v>96.83</v>
      </c>
      <c r="AE28" s="160"/>
      <c r="AF28" s="118">
        <v>10.844720496894409</v>
      </c>
      <c r="AH28" s="135">
        <v>0.46349880541544997</v>
      </c>
      <c r="AI28" s="118">
        <v>2.3645175503010721E-2</v>
      </c>
      <c r="AJ28" s="118">
        <v>0.51285601908153933</v>
      </c>
      <c r="AK28" s="118">
        <v>1</v>
      </c>
      <c r="AM28" s="118">
        <v>0.46349880541544997</v>
      </c>
      <c r="AN28" s="118">
        <v>2.3645175503010721E-2</v>
      </c>
      <c r="AO28" s="118">
        <v>0.51285601908153933</v>
      </c>
      <c r="AP28" s="118">
        <v>1</v>
      </c>
    </row>
    <row r="29" spans="2:42" ht="17.25" customHeight="1">
      <c r="B29" s="73" t="s">
        <v>1829</v>
      </c>
      <c r="C29" s="73" t="s">
        <v>1830</v>
      </c>
      <c r="D29" s="143" t="s">
        <v>484</v>
      </c>
      <c r="E29" s="143" t="s">
        <v>1853</v>
      </c>
      <c r="F29" s="143">
        <v>0.01</v>
      </c>
      <c r="G29" s="143" t="s">
        <v>1210</v>
      </c>
      <c r="H29" s="143">
        <v>59.7</v>
      </c>
      <c r="I29" s="73">
        <v>175</v>
      </c>
      <c r="J29" s="143">
        <f t="shared" si="0"/>
        <v>275</v>
      </c>
      <c r="K29" s="73" t="s">
        <v>207</v>
      </c>
      <c r="L29" s="73" t="s">
        <v>99</v>
      </c>
      <c r="M29" s="113" t="s">
        <v>1858</v>
      </c>
      <c r="N29" s="157" t="s">
        <v>294</v>
      </c>
      <c r="O29" s="118">
        <v>41.255000000000003</v>
      </c>
      <c r="P29" s="118">
        <v>8.7999999999999995E-2</v>
      </c>
      <c r="Q29" s="606">
        <v>3.5000000000000003E-2</v>
      </c>
      <c r="R29" s="158">
        <v>0</v>
      </c>
      <c r="S29" s="158">
        <v>1.2E-2</v>
      </c>
      <c r="T29" s="158">
        <v>7.4999999999999997E-2</v>
      </c>
      <c r="U29" s="158">
        <v>0</v>
      </c>
      <c r="V29" s="606">
        <v>0.23599999999999999</v>
      </c>
      <c r="W29" s="118">
        <v>54.383000000000003</v>
      </c>
      <c r="X29" s="118">
        <v>0.29199999999999998</v>
      </c>
      <c r="Y29" s="118"/>
      <c r="Z29" s="118">
        <v>2.4769999999999999</v>
      </c>
      <c r="AA29" s="118">
        <v>0.14099999999999999</v>
      </c>
      <c r="AB29" s="118">
        <v>98.994</v>
      </c>
      <c r="AC29" s="118">
        <v>1.075</v>
      </c>
      <c r="AD29" s="118">
        <v>97.918999999999997</v>
      </c>
      <c r="AE29" s="160"/>
      <c r="AF29" s="118">
        <v>17.567375886524822</v>
      </c>
      <c r="AH29" s="135">
        <v>0.65755242898858501</v>
      </c>
      <c r="AI29" s="118">
        <v>2.0707886620649138E-2</v>
      </c>
      <c r="AJ29" s="118">
        <v>0.32173968439076583</v>
      </c>
      <c r="AK29" s="118">
        <v>1</v>
      </c>
      <c r="AM29" s="118">
        <v>0.65755242898858501</v>
      </c>
      <c r="AN29" s="118">
        <v>2.0707886620649138E-2</v>
      </c>
      <c r="AO29" s="118">
        <v>0.32173968439076583</v>
      </c>
      <c r="AP29" s="118">
        <v>1</v>
      </c>
    </row>
    <row r="30" spans="2:42" ht="17.25" customHeight="1">
      <c r="B30" s="73" t="s">
        <v>1829</v>
      </c>
      <c r="C30" s="73" t="s">
        <v>1830</v>
      </c>
      <c r="D30" s="143" t="s">
        <v>484</v>
      </c>
      <c r="E30" s="143" t="s">
        <v>1853</v>
      </c>
      <c r="F30" s="143">
        <v>0.01</v>
      </c>
      <c r="G30" s="143" t="s">
        <v>1210</v>
      </c>
      <c r="H30" s="143">
        <v>59.7</v>
      </c>
      <c r="I30" s="73">
        <v>175</v>
      </c>
      <c r="J30" s="143">
        <f t="shared" si="0"/>
        <v>275</v>
      </c>
      <c r="K30" s="73" t="s">
        <v>207</v>
      </c>
      <c r="L30" s="73" t="s">
        <v>99</v>
      </c>
      <c r="M30" s="113" t="s">
        <v>1859</v>
      </c>
      <c r="N30" s="157" t="s">
        <v>294</v>
      </c>
      <c r="O30" s="118">
        <v>41.280999999999999</v>
      </c>
      <c r="P30" s="118">
        <v>0.19900000000000001</v>
      </c>
      <c r="Q30" s="606">
        <v>3.1E-2</v>
      </c>
      <c r="R30" s="158">
        <v>1.2E-2</v>
      </c>
      <c r="S30" s="158">
        <v>2.8000000000000001E-2</v>
      </c>
      <c r="T30" s="158">
        <v>1.4999999999999999E-2</v>
      </c>
      <c r="U30" s="158">
        <v>0</v>
      </c>
      <c r="V30" s="158">
        <v>6.8000000000000005E-2</v>
      </c>
      <c r="W30" s="118">
        <v>54.226999999999997</v>
      </c>
      <c r="X30" s="118">
        <v>0.29799999999999999</v>
      </c>
      <c r="Y30" s="118"/>
      <c r="Z30" s="118">
        <v>2.552</v>
      </c>
      <c r="AA30" s="118">
        <v>0.14299999999999999</v>
      </c>
      <c r="AB30" s="118">
        <v>98.855000000000004</v>
      </c>
      <c r="AC30" s="118">
        <v>1.107</v>
      </c>
      <c r="AD30" s="118">
        <v>97.748000000000005</v>
      </c>
      <c r="AE30" s="160"/>
      <c r="AF30" s="118">
        <v>17.846153846153847</v>
      </c>
      <c r="AH30" s="135">
        <v>0.67746217148924881</v>
      </c>
      <c r="AI30" s="118">
        <v>2.1001615508885296E-2</v>
      </c>
      <c r="AJ30" s="118">
        <v>0.30153621300186589</v>
      </c>
      <c r="AK30" s="118">
        <v>1</v>
      </c>
      <c r="AM30" s="118">
        <v>0.67746217148924881</v>
      </c>
      <c r="AN30" s="118">
        <v>2.1001615508885296E-2</v>
      </c>
      <c r="AO30" s="118">
        <v>0.30153621300186589</v>
      </c>
      <c r="AP30" s="118">
        <v>1</v>
      </c>
    </row>
    <row r="31" spans="2:42" ht="17.25" customHeight="1">
      <c r="B31" s="73" t="s">
        <v>1829</v>
      </c>
      <c r="C31" s="73" t="s">
        <v>1830</v>
      </c>
      <c r="D31" s="143" t="s">
        <v>484</v>
      </c>
      <c r="E31" s="143" t="s">
        <v>1860</v>
      </c>
      <c r="F31" s="143">
        <v>0.01</v>
      </c>
      <c r="G31" s="143" t="s">
        <v>1210</v>
      </c>
      <c r="H31" s="143">
        <v>43.4</v>
      </c>
      <c r="I31" s="73">
        <v>154</v>
      </c>
      <c r="J31" s="143">
        <f t="shared" si="0"/>
        <v>254</v>
      </c>
      <c r="K31" s="73" t="s">
        <v>207</v>
      </c>
      <c r="L31" s="73" t="s">
        <v>99</v>
      </c>
      <c r="M31" s="154" t="s">
        <v>1861</v>
      </c>
      <c r="N31" s="157" t="s">
        <v>294</v>
      </c>
      <c r="O31" s="118">
        <v>41.835999999999999</v>
      </c>
      <c r="P31" s="118">
        <v>0.161</v>
      </c>
      <c r="Q31" s="158">
        <v>0</v>
      </c>
      <c r="R31" s="158">
        <v>0</v>
      </c>
      <c r="S31" s="158">
        <v>2.3E-2</v>
      </c>
      <c r="T31" s="606">
        <v>0.13</v>
      </c>
      <c r="U31" s="158">
        <v>2.5000000000000001E-2</v>
      </c>
      <c r="V31" s="158">
        <v>0.16700000000000001</v>
      </c>
      <c r="W31" s="118">
        <v>55.463000000000001</v>
      </c>
      <c r="X31" s="606">
        <v>8.6999999999999994E-2</v>
      </c>
      <c r="Y31" s="118"/>
      <c r="Z31" s="118">
        <v>2.407</v>
      </c>
      <c r="AA31" s="118">
        <v>0.32700000000000001</v>
      </c>
      <c r="AB31" s="118">
        <v>100.625</v>
      </c>
      <c r="AC31" s="118">
        <v>1.0880000000000001</v>
      </c>
      <c r="AD31" s="159">
        <v>99.537999999999997</v>
      </c>
      <c r="AE31" s="160"/>
      <c r="AF31" s="118">
        <v>7.3608562691131496</v>
      </c>
      <c r="AH31" s="135">
        <v>0.63897000265463233</v>
      </c>
      <c r="AI31" s="118">
        <v>4.8024673226611837E-2</v>
      </c>
      <c r="AJ31" s="118">
        <v>0.31300532411875581</v>
      </c>
      <c r="AK31" s="118">
        <v>1</v>
      </c>
      <c r="AM31" s="118">
        <v>0.63897000265463233</v>
      </c>
      <c r="AN31" s="118">
        <v>4.8024673226611837E-2</v>
      </c>
      <c r="AO31" s="118">
        <v>0.31300532411875581</v>
      </c>
      <c r="AP31" s="118">
        <v>1</v>
      </c>
    </row>
    <row r="32" spans="2:42" ht="17.25" customHeight="1">
      <c r="B32" s="73" t="s">
        <v>1829</v>
      </c>
      <c r="C32" s="73" t="s">
        <v>1830</v>
      </c>
      <c r="D32" s="143" t="s">
        <v>484</v>
      </c>
      <c r="E32" s="143" t="s">
        <v>1860</v>
      </c>
      <c r="F32" s="143">
        <v>0.01</v>
      </c>
      <c r="G32" s="143" t="s">
        <v>1210</v>
      </c>
      <c r="H32" s="143">
        <v>43.4</v>
      </c>
      <c r="I32" s="73">
        <v>154</v>
      </c>
      <c r="J32" s="143">
        <f t="shared" si="0"/>
        <v>254</v>
      </c>
      <c r="K32" s="73" t="s">
        <v>207</v>
      </c>
      <c r="L32" s="73" t="s">
        <v>99</v>
      </c>
      <c r="M32" s="154" t="s">
        <v>1862</v>
      </c>
      <c r="N32" s="157" t="s">
        <v>294</v>
      </c>
      <c r="O32" s="118">
        <v>41.863999999999997</v>
      </c>
      <c r="P32" s="118">
        <v>0.13500000000000001</v>
      </c>
      <c r="Q32" s="606">
        <v>3.5000000000000003E-2</v>
      </c>
      <c r="R32" s="158">
        <v>0</v>
      </c>
      <c r="S32" s="158">
        <v>0</v>
      </c>
      <c r="T32" s="606">
        <v>0.27</v>
      </c>
      <c r="U32" s="158">
        <v>0</v>
      </c>
      <c r="V32" s="158">
        <v>0.113</v>
      </c>
      <c r="W32" s="118">
        <v>55.508000000000003</v>
      </c>
      <c r="X32" s="606">
        <v>0.155</v>
      </c>
      <c r="Y32" s="118"/>
      <c r="Z32" s="118">
        <v>2.387</v>
      </c>
      <c r="AA32" s="118">
        <v>0.35799999999999998</v>
      </c>
      <c r="AB32" s="118">
        <v>100.824</v>
      </c>
      <c r="AC32" s="118">
        <v>1.0860000000000001</v>
      </c>
      <c r="AD32" s="159">
        <v>99.738</v>
      </c>
      <c r="AE32" s="160"/>
      <c r="AF32" s="118">
        <v>6.6675977653631291</v>
      </c>
      <c r="AH32" s="135">
        <v>0.63366073798778866</v>
      </c>
      <c r="AI32" s="118">
        <v>5.2577470994272284E-2</v>
      </c>
      <c r="AJ32" s="118">
        <v>0.31376179101793905</v>
      </c>
      <c r="AK32" s="118">
        <v>1</v>
      </c>
      <c r="AM32" s="118">
        <v>0.63366073798778866</v>
      </c>
      <c r="AN32" s="118">
        <v>5.2577470994272284E-2</v>
      </c>
      <c r="AO32" s="118">
        <v>0.31376179101793905</v>
      </c>
      <c r="AP32" s="118">
        <v>1</v>
      </c>
    </row>
    <row r="33" spans="2:42" ht="17.25" customHeight="1">
      <c r="B33" s="73" t="s">
        <v>1829</v>
      </c>
      <c r="C33" s="73" t="s">
        <v>1830</v>
      </c>
      <c r="D33" s="143" t="s">
        <v>484</v>
      </c>
      <c r="E33" s="143" t="s">
        <v>1860</v>
      </c>
      <c r="F33" s="143">
        <v>0.01</v>
      </c>
      <c r="G33" s="143" t="s">
        <v>1210</v>
      </c>
      <c r="H33" s="143">
        <v>43.4</v>
      </c>
      <c r="I33" s="73">
        <v>154</v>
      </c>
      <c r="J33" s="143">
        <f t="shared" si="0"/>
        <v>254</v>
      </c>
      <c r="K33" s="73" t="s">
        <v>207</v>
      </c>
      <c r="L33" s="73" t="s">
        <v>99</v>
      </c>
      <c r="M33" s="154" t="s">
        <v>1863</v>
      </c>
      <c r="N33" s="157" t="s">
        <v>292</v>
      </c>
      <c r="O33" s="118">
        <v>40.377000000000002</v>
      </c>
      <c r="P33" s="118">
        <v>0.83099999999999996</v>
      </c>
      <c r="Q33" s="158">
        <v>1.9E-2</v>
      </c>
      <c r="R33" s="158">
        <v>0</v>
      </c>
      <c r="S33" s="158">
        <v>2.3E-2</v>
      </c>
      <c r="T33" s="606">
        <v>0.186</v>
      </c>
      <c r="U33" s="158">
        <v>0</v>
      </c>
      <c r="V33" s="158">
        <v>5.8999999999999997E-2</v>
      </c>
      <c r="W33" s="118">
        <v>54.62</v>
      </c>
      <c r="X33" s="118">
        <v>0.76800000000000002</v>
      </c>
      <c r="Y33" s="118"/>
      <c r="Z33" s="118">
        <v>2.3149999999999999</v>
      </c>
      <c r="AA33" s="118">
        <v>0.245</v>
      </c>
      <c r="AB33" s="118">
        <v>99.441999999999993</v>
      </c>
      <c r="AC33" s="118">
        <v>1.03</v>
      </c>
      <c r="AD33" s="159">
        <v>98.412000000000006</v>
      </c>
      <c r="AE33" s="160"/>
      <c r="AF33" s="118">
        <v>9.4489795918367339</v>
      </c>
      <c r="AH33" s="135">
        <v>0.61454738518715157</v>
      </c>
      <c r="AI33" s="118">
        <v>3.5981788808929355E-2</v>
      </c>
      <c r="AJ33" s="118">
        <v>0.3494708260039191</v>
      </c>
      <c r="AK33" s="118">
        <v>1</v>
      </c>
      <c r="AM33" s="118">
        <v>0.61454738518715157</v>
      </c>
      <c r="AN33" s="118">
        <v>3.5981788808929355E-2</v>
      </c>
      <c r="AO33" s="118">
        <v>0.3494708260039191</v>
      </c>
      <c r="AP33" s="118">
        <v>1</v>
      </c>
    </row>
    <row r="34" spans="2:42" ht="17.25" customHeight="1">
      <c r="B34" s="73" t="s">
        <v>1829</v>
      </c>
      <c r="C34" s="73" t="s">
        <v>1830</v>
      </c>
      <c r="D34" s="143" t="s">
        <v>484</v>
      </c>
      <c r="E34" s="143" t="s">
        <v>1860</v>
      </c>
      <c r="F34" s="143">
        <v>0.01</v>
      </c>
      <c r="G34" s="143" t="s">
        <v>1210</v>
      </c>
      <c r="H34" s="143">
        <v>43.4</v>
      </c>
      <c r="I34" s="73">
        <v>154</v>
      </c>
      <c r="J34" s="143">
        <f t="shared" si="0"/>
        <v>254</v>
      </c>
      <c r="K34" s="73" t="s">
        <v>207</v>
      </c>
      <c r="L34" s="73" t="s">
        <v>99</v>
      </c>
      <c r="M34" s="154" t="s">
        <v>1864</v>
      </c>
      <c r="N34" s="157" t="s">
        <v>292</v>
      </c>
      <c r="O34" s="118">
        <v>41.043999999999997</v>
      </c>
      <c r="P34" s="118">
        <v>0.13800000000000001</v>
      </c>
      <c r="Q34" s="158">
        <v>1.2E-2</v>
      </c>
      <c r="R34" s="158">
        <v>0</v>
      </c>
      <c r="S34" s="158">
        <v>7.5999999999999998E-2</v>
      </c>
      <c r="T34" s="606">
        <v>0.16500000000000001</v>
      </c>
      <c r="U34" s="158">
        <v>0.03</v>
      </c>
      <c r="V34" s="158">
        <v>0</v>
      </c>
      <c r="W34" s="118">
        <v>55.28</v>
      </c>
      <c r="X34" s="158">
        <v>0</v>
      </c>
      <c r="Y34" s="118"/>
      <c r="Z34" s="118">
        <v>2.3530000000000002</v>
      </c>
      <c r="AA34" s="118">
        <v>0.312</v>
      </c>
      <c r="AB34" s="118">
        <v>99.41</v>
      </c>
      <c r="AC34" s="118">
        <v>1.0609999999999999</v>
      </c>
      <c r="AD34" s="159">
        <v>98.347999999999999</v>
      </c>
      <c r="AE34" s="160"/>
      <c r="AF34" s="118">
        <v>7.541666666666667</v>
      </c>
      <c r="AH34" s="135">
        <v>0.62463498805415452</v>
      </c>
      <c r="AI34" s="118">
        <v>4.582170656484065E-2</v>
      </c>
      <c r="AJ34" s="118">
        <v>0.32954330538100485</v>
      </c>
      <c r="AK34" s="118">
        <v>1</v>
      </c>
      <c r="AM34" s="118">
        <v>0.62463498805415452</v>
      </c>
      <c r="AN34" s="118">
        <v>4.582170656484065E-2</v>
      </c>
      <c r="AO34" s="118">
        <v>0.32954330538100485</v>
      </c>
      <c r="AP34" s="118">
        <v>1</v>
      </c>
    </row>
    <row r="35" spans="2:42" ht="17.25" customHeight="1">
      <c r="B35" s="73" t="s">
        <v>1829</v>
      </c>
      <c r="C35" s="73" t="s">
        <v>1830</v>
      </c>
      <c r="D35" s="143" t="s">
        <v>484</v>
      </c>
      <c r="E35" s="143" t="s">
        <v>1860</v>
      </c>
      <c r="F35" s="143">
        <v>0.01</v>
      </c>
      <c r="G35" s="143" t="s">
        <v>1210</v>
      </c>
      <c r="H35" s="143">
        <v>43.4</v>
      </c>
      <c r="I35" s="73">
        <v>154</v>
      </c>
      <c r="J35" s="143">
        <f t="shared" si="0"/>
        <v>254</v>
      </c>
      <c r="K35" s="73" t="s">
        <v>207</v>
      </c>
      <c r="L35" s="73" t="s">
        <v>99</v>
      </c>
      <c r="M35" s="154" t="s">
        <v>1865</v>
      </c>
      <c r="N35" s="157" t="s">
        <v>294</v>
      </c>
      <c r="O35" s="118">
        <v>40.953000000000003</v>
      </c>
      <c r="P35" s="118">
        <v>0.122</v>
      </c>
      <c r="Q35" s="158">
        <v>0</v>
      </c>
      <c r="R35" s="158">
        <v>0</v>
      </c>
      <c r="S35" s="158">
        <v>0</v>
      </c>
      <c r="T35" s="606">
        <v>0.249</v>
      </c>
      <c r="U35" s="158">
        <v>0</v>
      </c>
      <c r="V35" s="158">
        <v>3.5999999999999997E-2</v>
      </c>
      <c r="W35" s="118">
        <v>55.100999999999999</v>
      </c>
      <c r="X35" s="606">
        <v>0.105</v>
      </c>
      <c r="Y35" s="118"/>
      <c r="Z35" s="118">
        <v>2.3069999999999999</v>
      </c>
      <c r="AA35" s="118">
        <v>0.38800000000000001</v>
      </c>
      <c r="AB35" s="118">
        <v>99.262</v>
      </c>
      <c r="AC35" s="118">
        <v>1.0589999999999999</v>
      </c>
      <c r="AD35" s="159">
        <v>98.203999999999994</v>
      </c>
      <c r="AE35" s="160"/>
      <c r="AF35" s="118">
        <v>5.9458762886597931</v>
      </c>
      <c r="AH35" s="135">
        <v>0.61242367932041408</v>
      </c>
      <c r="AI35" s="118">
        <v>5.6983404317814658E-2</v>
      </c>
      <c r="AJ35" s="118">
        <v>0.33059291636177124</v>
      </c>
      <c r="AK35" s="118">
        <v>1</v>
      </c>
      <c r="AM35" s="118">
        <v>0.61242367932041408</v>
      </c>
      <c r="AN35" s="118">
        <v>5.6983404317814658E-2</v>
      </c>
      <c r="AO35" s="118">
        <v>0.33059291636177124</v>
      </c>
      <c r="AP35" s="118">
        <v>1</v>
      </c>
    </row>
    <row r="36" spans="2:42" ht="17.25" customHeight="1">
      <c r="B36" s="73" t="s">
        <v>1829</v>
      </c>
      <c r="C36" s="73" t="s">
        <v>1830</v>
      </c>
      <c r="D36" s="143" t="s">
        <v>484</v>
      </c>
      <c r="E36" s="143" t="s">
        <v>1860</v>
      </c>
      <c r="F36" s="143">
        <v>0.01</v>
      </c>
      <c r="G36" s="143" t="s">
        <v>1210</v>
      </c>
      <c r="H36" s="143">
        <v>43.4</v>
      </c>
      <c r="I36" s="73">
        <v>154</v>
      </c>
      <c r="J36" s="143">
        <f t="shared" si="0"/>
        <v>254</v>
      </c>
      <c r="K36" s="73" t="s">
        <v>207</v>
      </c>
      <c r="L36" s="73" t="s">
        <v>99</v>
      </c>
      <c r="M36" s="154" t="s">
        <v>1866</v>
      </c>
      <c r="N36" s="157" t="s">
        <v>294</v>
      </c>
      <c r="O36" s="118">
        <v>41.88</v>
      </c>
      <c r="P36" s="118">
        <v>0.17599999999999999</v>
      </c>
      <c r="Q36" s="158">
        <v>1.9E-2</v>
      </c>
      <c r="R36" s="158">
        <v>0</v>
      </c>
      <c r="S36" s="606">
        <v>0.114</v>
      </c>
      <c r="T36" s="606">
        <v>0.26700000000000002</v>
      </c>
      <c r="U36" s="158">
        <v>5.0000000000000001E-3</v>
      </c>
      <c r="V36" s="158">
        <v>0.14399999999999999</v>
      </c>
      <c r="W36" s="118">
        <v>55.398000000000003</v>
      </c>
      <c r="X36" s="606">
        <v>0.155</v>
      </c>
      <c r="Y36" s="118"/>
      <c r="Z36" s="118">
        <v>2.4660000000000002</v>
      </c>
      <c r="AA36" s="118">
        <v>0.35899999999999999</v>
      </c>
      <c r="AB36" s="118">
        <v>100.982</v>
      </c>
      <c r="AC36" s="118">
        <v>1.119</v>
      </c>
      <c r="AD36" s="159">
        <v>99.863</v>
      </c>
      <c r="AE36" s="160"/>
      <c r="AF36" s="118">
        <v>6.8690807799442908</v>
      </c>
      <c r="AH36" s="135">
        <v>0.65463233342182114</v>
      </c>
      <c r="AI36" s="118">
        <v>5.2724335438390363E-2</v>
      </c>
      <c r="AJ36" s="118">
        <v>0.29264333113978847</v>
      </c>
      <c r="AK36" s="118">
        <v>1</v>
      </c>
      <c r="AM36" s="118">
        <v>0.65463233342182114</v>
      </c>
      <c r="AN36" s="118">
        <v>5.2724335438390363E-2</v>
      </c>
      <c r="AO36" s="118">
        <v>0.29264333113978847</v>
      </c>
      <c r="AP36" s="118">
        <v>1</v>
      </c>
    </row>
    <row r="37" spans="2:42" ht="17.25" customHeight="1">
      <c r="B37" s="73" t="s">
        <v>1829</v>
      </c>
      <c r="C37" s="73" t="s">
        <v>1830</v>
      </c>
      <c r="D37" s="143" t="s">
        <v>484</v>
      </c>
      <c r="E37" s="143" t="s">
        <v>1867</v>
      </c>
      <c r="F37" s="143">
        <v>0.01</v>
      </c>
      <c r="G37" s="143" t="s">
        <v>1210</v>
      </c>
      <c r="H37" s="143">
        <v>39</v>
      </c>
      <c r="I37" s="73">
        <v>153</v>
      </c>
      <c r="J37" s="143">
        <f t="shared" si="0"/>
        <v>253</v>
      </c>
      <c r="K37" s="73" t="s">
        <v>207</v>
      </c>
      <c r="L37" s="73" t="s">
        <v>99</v>
      </c>
      <c r="M37" s="113" t="s">
        <v>1868</v>
      </c>
      <c r="N37" s="157" t="s">
        <v>292</v>
      </c>
      <c r="O37" s="118">
        <v>40.53</v>
      </c>
      <c r="P37" s="118">
        <v>0.21299999999999999</v>
      </c>
      <c r="Q37" s="158">
        <v>1.0999999999999999E-2</v>
      </c>
      <c r="R37" s="158">
        <v>1.2E-2</v>
      </c>
      <c r="S37" s="158">
        <v>5.2999999999999999E-2</v>
      </c>
      <c r="T37" s="606">
        <v>0.14599999999999999</v>
      </c>
      <c r="U37" s="158">
        <v>0.10299999999999999</v>
      </c>
      <c r="V37" s="158">
        <v>0.154</v>
      </c>
      <c r="W37" s="118">
        <v>54.03</v>
      </c>
      <c r="X37" s="158">
        <v>2.7E-2</v>
      </c>
      <c r="Y37" s="118"/>
      <c r="Z37" s="118">
        <v>2.4249999999999998</v>
      </c>
      <c r="AA37" s="118">
        <v>0.154</v>
      </c>
      <c r="AB37" s="118">
        <v>97.858999999999995</v>
      </c>
      <c r="AC37" s="118">
        <v>1.056</v>
      </c>
      <c r="AD37" s="118">
        <v>96.802000000000007</v>
      </c>
      <c r="AE37" s="160"/>
      <c r="AF37" s="118">
        <v>15.746753246753245</v>
      </c>
      <c r="AH37" s="135">
        <v>0.6437483408547916</v>
      </c>
      <c r="AI37" s="118">
        <v>2.2617124394184167E-2</v>
      </c>
      <c r="AJ37" s="118">
        <v>0.33363453475102423</v>
      </c>
      <c r="AK37" s="118">
        <v>1</v>
      </c>
      <c r="AM37" s="118">
        <v>0.6437483408547916</v>
      </c>
      <c r="AN37" s="118">
        <v>2.2617124394184167E-2</v>
      </c>
      <c r="AO37" s="118">
        <v>0.33363453475102423</v>
      </c>
      <c r="AP37" s="118">
        <v>1</v>
      </c>
    </row>
    <row r="38" spans="2:42" ht="17.25" customHeight="1">
      <c r="B38" s="73" t="s">
        <v>1829</v>
      </c>
      <c r="C38" s="73" t="s">
        <v>1830</v>
      </c>
      <c r="D38" s="143" t="s">
        <v>484</v>
      </c>
      <c r="E38" s="143" t="s">
        <v>1867</v>
      </c>
      <c r="F38" s="143">
        <v>0.01</v>
      </c>
      <c r="G38" s="143" t="s">
        <v>1210</v>
      </c>
      <c r="H38" s="143">
        <v>39</v>
      </c>
      <c r="I38" s="73">
        <v>153</v>
      </c>
      <c r="J38" s="143">
        <f t="shared" si="0"/>
        <v>253</v>
      </c>
      <c r="K38" s="73" t="s">
        <v>207</v>
      </c>
      <c r="L38" s="73" t="s">
        <v>99</v>
      </c>
      <c r="M38" s="113" t="s">
        <v>1869</v>
      </c>
      <c r="N38" s="157" t="s">
        <v>292</v>
      </c>
      <c r="O38" s="118">
        <v>41.271999999999998</v>
      </c>
      <c r="P38" s="118">
        <v>0.104</v>
      </c>
      <c r="Q38" s="158">
        <v>6.0000000000000001E-3</v>
      </c>
      <c r="R38" s="158">
        <v>7.4999999999999997E-2</v>
      </c>
      <c r="S38" s="158">
        <v>8.8999999999999996E-2</v>
      </c>
      <c r="T38" s="606">
        <v>0.255</v>
      </c>
      <c r="U38" s="158">
        <v>8.1000000000000003E-2</v>
      </c>
      <c r="V38" s="158">
        <v>0.11600000000000001</v>
      </c>
      <c r="W38" s="118">
        <v>53.895000000000003</v>
      </c>
      <c r="X38" s="606">
        <v>0.11899999999999999</v>
      </c>
      <c r="Y38" s="118"/>
      <c r="Z38" s="118">
        <v>2.2490000000000001</v>
      </c>
      <c r="AA38" s="118">
        <v>0.30499999999999999</v>
      </c>
      <c r="AB38" s="118">
        <v>98.566999999999993</v>
      </c>
      <c r="AC38" s="118">
        <v>1.016</v>
      </c>
      <c r="AD38" s="159">
        <v>97.551000000000002</v>
      </c>
      <c r="AE38" s="160"/>
      <c r="AF38" s="118">
        <v>7.3737704918032794</v>
      </c>
      <c r="AH38" s="135">
        <v>0.59702681178656758</v>
      </c>
      <c r="AI38" s="118">
        <v>4.4793655456014096E-2</v>
      </c>
      <c r="AJ38" s="118">
        <v>0.35817953275741832</v>
      </c>
      <c r="AK38" s="118">
        <v>1</v>
      </c>
      <c r="AM38" s="118">
        <v>0.59702681178656758</v>
      </c>
      <c r="AN38" s="118">
        <v>4.4793655456014096E-2</v>
      </c>
      <c r="AO38" s="118">
        <v>0.35817953275741832</v>
      </c>
      <c r="AP38" s="118">
        <v>1</v>
      </c>
    </row>
    <row r="39" spans="2:42" ht="17.25" customHeight="1">
      <c r="B39" s="73" t="s">
        <v>1829</v>
      </c>
      <c r="C39" s="73" t="s">
        <v>1830</v>
      </c>
      <c r="D39" s="143" t="s">
        <v>484</v>
      </c>
      <c r="E39" s="143" t="s">
        <v>1867</v>
      </c>
      <c r="F39" s="143">
        <v>0.01</v>
      </c>
      <c r="G39" s="143" t="s">
        <v>1210</v>
      </c>
      <c r="H39" s="143">
        <v>39</v>
      </c>
      <c r="I39" s="73">
        <v>153</v>
      </c>
      <c r="J39" s="143">
        <f t="shared" si="0"/>
        <v>253</v>
      </c>
      <c r="K39" s="73" t="s">
        <v>207</v>
      </c>
      <c r="L39" s="73" t="s">
        <v>99</v>
      </c>
      <c r="M39" s="113" t="s">
        <v>1870</v>
      </c>
      <c r="N39" s="157" t="s">
        <v>294</v>
      </c>
      <c r="O39" s="118">
        <v>40.679000000000002</v>
      </c>
      <c r="P39" s="118">
        <v>0.52300000000000002</v>
      </c>
      <c r="Q39" s="158">
        <v>0</v>
      </c>
      <c r="R39" s="158">
        <v>1.2E-2</v>
      </c>
      <c r="S39" s="158">
        <v>0</v>
      </c>
      <c r="T39" s="158">
        <v>8.5999999999999993E-2</v>
      </c>
      <c r="U39" s="158">
        <v>0</v>
      </c>
      <c r="V39" s="158">
        <v>9.1999999999999998E-2</v>
      </c>
      <c r="W39" s="118">
        <v>53.378999999999998</v>
      </c>
      <c r="X39" s="118">
        <v>0.497</v>
      </c>
      <c r="Y39" s="118"/>
      <c r="Z39" s="118">
        <v>2.367</v>
      </c>
      <c r="AA39" s="118">
        <v>0.32</v>
      </c>
      <c r="AB39" s="118">
        <v>97.954999999999998</v>
      </c>
      <c r="AC39" s="118">
        <v>1.069</v>
      </c>
      <c r="AD39" s="118">
        <v>96.885999999999996</v>
      </c>
      <c r="AE39" s="160"/>
      <c r="AF39" s="118">
        <v>7.3968749999999996</v>
      </c>
      <c r="AH39" s="135">
        <v>0.6283514733209451</v>
      </c>
      <c r="AI39" s="118">
        <v>4.6996622117785283E-2</v>
      </c>
      <c r="AJ39" s="118">
        <v>0.32465190456126963</v>
      </c>
      <c r="AK39" s="118">
        <v>1</v>
      </c>
      <c r="AM39" s="118">
        <v>0.6283514733209451</v>
      </c>
      <c r="AN39" s="118">
        <v>4.6996622117785283E-2</v>
      </c>
      <c r="AO39" s="118">
        <v>0.32465190456126963</v>
      </c>
      <c r="AP39" s="118">
        <v>1</v>
      </c>
    </row>
    <row r="40" spans="2:42" ht="17.25" customHeight="1">
      <c r="B40" s="73" t="s">
        <v>1829</v>
      </c>
      <c r="C40" s="73" t="s">
        <v>1830</v>
      </c>
      <c r="D40" s="143" t="s">
        <v>484</v>
      </c>
      <c r="E40" s="143" t="s">
        <v>1867</v>
      </c>
      <c r="F40" s="143">
        <v>0.01</v>
      </c>
      <c r="G40" s="143" t="s">
        <v>1210</v>
      </c>
      <c r="H40" s="143">
        <v>39</v>
      </c>
      <c r="I40" s="73">
        <v>153</v>
      </c>
      <c r="J40" s="143">
        <f t="shared" si="0"/>
        <v>253</v>
      </c>
      <c r="K40" s="73" t="s">
        <v>207</v>
      </c>
      <c r="L40" s="73" t="s">
        <v>99</v>
      </c>
      <c r="M40" s="113" t="s">
        <v>1871</v>
      </c>
      <c r="N40" s="157" t="s">
        <v>294</v>
      </c>
      <c r="O40" s="118">
        <v>40.908999999999999</v>
      </c>
      <c r="P40" s="118">
        <v>0.153</v>
      </c>
      <c r="Q40" s="606">
        <v>2.4E-2</v>
      </c>
      <c r="R40" s="158">
        <v>0</v>
      </c>
      <c r="S40" s="158">
        <v>0</v>
      </c>
      <c r="T40" s="606">
        <v>0.18</v>
      </c>
      <c r="U40" s="158">
        <v>4.9000000000000002E-2</v>
      </c>
      <c r="V40" s="158">
        <v>0.188</v>
      </c>
      <c r="W40" s="118">
        <v>53.768000000000001</v>
      </c>
      <c r="X40" s="606">
        <v>0.159</v>
      </c>
      <c r="Y40" s="118"/>
      <c r="Z40" s="118">
        <v>2.4089999999999998</v>
      </c>
      <c r="AA40" s="118">
        <v>0.27200000000000002</v>
      </c>
      <c r="AB40" s="118">
        <v>98.111000000000004</v>
      </c>
      <c r="AC40" s="118">
        <v>1.0760000000000001</v>
      </c>
      <c r="AD40" s="159">
        <v>97.034999999999997</v>
      </c>
      <c r="AE40" s="160"/>
      <c r="AF40" s="118">
        <v>8.8566176470588225</v>
      </c>
      <c r="AH40" s="135">
        <v>0.63950092912131662</v>
      </c>
      <c r="AI40" s="118">
        <v>3.9947128800117492E-2</v>
      </c>
      <c r="AJ40" s="118">
        <v>0.32055194207856591</v>
      </c>
      <c r="AK40" s="118">
        <v>1</v>
      </c>
      <c r="AM40" s="118">
        <v>0.63950092912131662</v>
      </c>
      <c r="AN40" s="118">
        <v>3.9947128800117492E-2</v>
      </c>
      <c r="AO40" s="118">
        <v>0.32055194207856591</v>
      </c>
      <c r="AP40" s="118">
        <v>1</v>
      </c>
    </row>
    <row r="41" spans="2:42" ht="17.25" customHeight="1">
      <c r="B41" s="73" t="s">
        <v>1829</v>
      </c>
      <c r="C41" s="73" t="s">
        <v>1830</v>
      </c>
      <c r="D41" s="143" t="s">
        <v>484</v>
      </c>
      <c r="E41" s="143" t="s">
        <v>1867</v>
      </c>
      <c r="F41" s="143">
        <v>0.01</v>
      </c>
      <c r="G41" s="143" t="s">
        <v>1210</v>
      </c>
      <c r="H41" s="143">
        <v>39</v>
      </c>
      <c r="I41" s="73">
        <v>153</v>
      </c>
      <c r="J41" s="143">
        <f>I41+100</f>
        <v>253</v>
      </c>
      <c r="K41" s="73" t="s">
        <v>207</v>
      </c>
      <c r="L41" s="73" t="s">
        <v>99</v>
      </c>
      <c r="M41" s="113" t="s">
        <v>1872</v>
      </c>
      <c r="N41" s="157" t="s">
        <v>294</v>
      </c>
      <c r="O41" s="118">
        <v>40.543999999999997</v>
      </c>
      <c r="P41" s="118">
        <v>0.14199999999999999</v>
      </c>
      <c r="Q41" s="606">
        <v>2.3E-2</v>
      </c>
      <c r="R41" s="158">
        <v>0</v>
      </c>
      <c r="S41" s="158">
        <v>0</v>
      </c>
      <c r="T41" s="158">
        <v>6.4000000000000001E-2</v>
      </c>
      <c r="U41" s="158">
        <v>0</v>
      </c>
      <c r="V41" s="158">
        <v>0.14499999999999999</v>
      </c>
      <c r="W41" s="118">
        <v>53.667000000000002</v>
      </c>
      <c r="X41" s="118">
        <v>0.27200000000000002</v>
      </c>
      <c r="Y41" s="118"/>
      <c r="Z41" s="118">
        <v>2.5129999999999999</v>
      </c>
      <c r="AA41" s="118">
        <v>0.27800000000000002</v>
      </c>
      <c r="AB41" s="118">
        <v>97.647999999999996</v>
      </c>
      <c r="AC41" s="118">
        <v>1.121</v>
      </c>
      <c r="AD41" s="118">
        <v>96.527000000000001</v>
      </c>
      <c r="AE41" s="160"/>
      <c r="AF41" s="118">
        <v>9.0395683453237403</v>
      </c>
      <c r="AH41" s="135">
        <v>0.66710910538890367</v>
      </c>
      <c r="AI41" s="118">
        <v>4.0828315464825966E-2</v>
      </c>
      <c r="AJ41" s="118">
        <v>0.29206257914627037</v>
      </c>
      <c r="AK41" s="118">
        <v>1</v>
      </c>
      <c r="AM41" s="118">
        <v>0.66710910538890367</v>
      </c>
      <c r="AN41" s="118">
        <v>4.0828315464825966E-2</v>
      </c>
      <c r="AO41" s="118">
        <v>0.29206257914627037</v>
      </c>
      <c r="AP41" s="118">
        <v>1</v>
      </c>
    </row>
    <row r="42" spans="2:42" ht="17.25" customHeight="1">
      <c r="B42" s="68" t="s">
        <v>1829</v>
      </c>
      <c r="C42" s="68" t="s">
        <v>1830</v>
      </c>
      <c r="D42" s="351" t="s">
        <v>484</v>
      </c>
      <c r="E42" s="351" t="s">
        <v>1867</v>
      </c>
      <c r="F42" s="351">
        <v>0.01</v>
      </c>
      <c r="G42" s="351" t="s">
        <v>1210</v>
      </c>
      <c r="H42" s="351">
        <v>39</v>
      </c>
      <c r="I42" s="68">
        <v>153</v>
      </c>
      <c r="J42" s="351">
        <f t="shared" si="0"/>
        <v>253</v>
      </c>
      <c r="K42" s="68" t="s">
        <v>207</v>
      </c>
      <c r="L42" s="68" t="s">
        <v>99</v>
      </c>
      <c r="M42" s="115" t="s">
        <v>1873</v>
      </c>
      <c r="N42" s="607" t="s">
        <v>292</v>
      </c>
      <c r="O42" s="131">
        <v>40.933</v>
      </c>
      <c r="P42" s="131">
        <v>0.13400000000000001</v>
      </c>
      <c r="Q42" s="608">
        <v>5.6000000000000001E-2</v>
      </c>
      <c r="R42" s="576">
        <v>1.2E-2</v>
      </c>
      <c r="S42" s="608">
        <v>0.15</v>
      </c>
      <c r="T42" s="576">
        <v>7.4999999999999997E-2</v>
      </c>
      <c r="U42" s="576">
        <v>0</v>
      </c>
      <c r="V42" s="576">
        <v>0</v>
      </c>
      <c r="W42" s="131">
        <v>53.881999999999998</v>
      </c>
      <c r="X42" s="608">
        <v>0.106</v>
      </c>
      <c r="Y42" s="131"/>
      <c r="Z42" s="131">
        <v>2.3650000000000002</v>
      </c>
      <c r="AA42" s="131">
        <v>0.22900000000000001</v>
      </c>
      <c r="AB42" s="131">
        <v>97.941999999999993</v>
      </c>
      <c r="AC42" s="131">
        <v>1.048</v>
      </c>
      <c r="AD42" s="131">
        <v>96.894999999999996</v>
      </c>
      <c r="AE42" s="609"/>
      <c r="AF42" s="131">
        <v>10.327510917030569</v>
      </c>
      <c r="AG42" s="68"/>
      <c r="AH42" s="298">
        <v>0.62782054685426081</v>
      </c>
      <c r="AI42" s="131">
        <v>3.3631957703040095E-2</v>
      </c>
      <c r="AJ42" s="131">
        <v>0.33854749544269908</v>
      </c>
      <c r="AK42" s="131">
        <v>1</v>
      </c>
      <c r="AL42" s="68"/>
      <c r="AM42" s="131">
        <v>0.62782054685426081</v>
      </c>
      <c r="AN42" s="131">
        <v>3.3631957703040095E-2</v>
      </c>
      <c r="AO42" s="131">
        <v>0.33854749544269908</v>
      </c>
      <c r="AP42" s="131">
        <v>1</v>
      </c>
    </row>
    <row r="43" spans="2:42">
      <c r="B43" s="73" t="s">
        <v>1829</v>
      </c>
      <c r="C43" s="143" t="s">
        <v>1874</v>
      </c>
      <c r="D43" s="143" t="s">
        <v>51</v>
      </c>
      <c r="E43" s="143" t="s">
        <v>1875</v>
      </c>
      <c r="F43" s="143">
        <v>4.2</v>
      </c>
      <c r="G43" s="143" t="s">
        <v>1211</v>
      </c>
      <c r="H43" s="143">
        <v>50.7</v>
      </c>
      <c r="I43" s="73">
        <v>-2425</v>
      </c>
      <c r="K43" s="73" t="s">
        <v>207</v>
      </c>
      <c r="L43" s="143" t="s">
        <v>13</v>
      </c>
      <c r="M43" s="113" t="s">
        <v>1876</v>
      </c>
      <c r="N43" s="154" t="s">
        <v>292</v>
      </c>
      <c r="O43" s="118">
        <v>41.781999999999996</v>
      </c>
      <c r="P43" s="118">
        <v>0.13100000000000001</v>
      </c>
      <c r="Q43" s="606">
        <v>3.5000000000000003E-2</v>
      </c>
      <c r="R43" s="158">
        <v>6.8000000000000005E-2</v>
      </c>
      <c r="S43" s="158">
        <v>0</v>
      </c>
      <c r="T43" s="158">
        <v>7.0000000000000001E-3</v>
      </c>
      <c r="U43" s="158">
        <v>0</v>
      </c>
      <c r="V43" s="158">
        <v>0</v>
      </c>
      <c r="W43" s="118">
        <v>55.652000000000001</v>
      </c>
      <c r="X43" s="606">
        <v>0.121</v>
      </c>
      <c r="Z43" s="118">
        <v>3.3439999999999999</v>
      </c>
      <c r="AA43" s="118">
        <v>7.0999999999999994E-2</v>
      </c>
      <c r="AB43" s="118">
        <v>101.211</v>
      </c>
      <c r="AC43" s="118">
        <v>1.4239999999999999</v>
      </c>
      <c r="AD43" s="159">
        <v>99.787000000000006</v>
      </c>
      <c r="AE43" s="182"/>
      <c r="AF43" s="610">
        <v>47.098591549295776</v>
      </c>
      <c r="AH43" s="330">
        <v>0.88770905229625696</v>
      </c>
      <c r="AI43" s="330">
        <v>1.0427375532383609E-2</v>
      </c>
      <c r="AJ43" s="330">
        <v>0.10186357217135943</v>
      </c>
      <c r="AK43" s="330">
        <v>1</v>
      </c>
      <c r="AM43" s="118">
        <v>0.88770905229625696</v>
      </c>
      <c r="AN43" s="118">
        <v>1.0427375532383609E-2</v>
      </c>
      <c r="AO43" s="118">
        <v>0.10186357217135943</v>
      </c>
      <c r="AP43" s="118">
        <v>1</v>
      </c>
    </row>
    <row r="44" spans="2:42">
      <c r="B44" s="73" t="s">
        <v>1829</v>
      </c>
      <c r="C44" s="143" t="s">
        <v>1874</v>
      </c>
      <c r="D44" s="143" t="s">
        <v>51</v>
      </c>
      <c r="E44" s="143" t="s">
        <v>1875</v>
      </c>
      <c r="F44" s="143">
        <v>4.2</v>
      </c>
      <c r="G44" s="143" t="s">
        <v>1211</v>
      </c>
      <c r="H44" s="143">
        <v>50.7</v>
      </c>
      <c r="I44" s="73">
        <v>-2425</v>
      </c>
      <c r="K44" s="73" t="s">
        <v>207</v>
      </c>
      <c r="L44" s="143" t="s">
        <v>13</v>
      </c>
      <c r="M44" s="113" t="s">
        <v>1877</v>
      </c>
      <c r="N44" s="154" t="s">
        <v>297</v>
      </c>
      <c r="O44" s="118">
        <v>42.100999999999999</v>
      </c>
      <c r="P44" s="118">
        <v>9.9000000000000005E-2</v>
      </c>
      <c r="Q44" s="606">
        <v>4.9000000000000002E-2</v>
      </c>
      <c r="R44" s="158">
        <v>0</v>
      </c>
      <c r="S44" s="158">
        <v>0</v>
      </c>
      <c r="T44" s="158">
        <v>7.9000000000000001E-2</v>
      </c>
      <c r="U44" s="158">
        <v>0</v>
      </c>
      <c r="V44" s="158">
        <v>0</v>
      </c>
      <c r="W44" s="118">
        <v>56.45</v>
      </c>
      <c r="X44" s="158">
        <v>4.8000000000000001E-2</v>
      </c>
      <c r="Z44" s="118">
        <v>3.5830000000000002</v>
      </c>
      <c r="AA44" s="118">
        <v>4.7E-2</v>
      </c>
      <c r="AB44" s="118">
        <v>102.45699999999999</v>
      </c>
      <c r="AC44" s="118">
        <v>1.5189999999999999</v>
      </c>
      <c r="AD44" s="159">
        <v>100.938</v>
      </c>
      <c r="AE44" s="182"/>
      <c r="AF44" s="135">
        <v>76.234042553191486</v>
      </c>
      <c r="AH44" s="118">
        <v>0.9511547650650386</v>
      </c>
      <c r="AI44" s="118">
        <v>6.9026288735497135E-3</v>
      </c>
      <c r="AJ44" s="118">
        <v>4.1942606061411689E-2</v>
      </c>
      <c r="AK44" s="118">
        <v>1</v>
      </c>
      <c r="AM44" s="118">
        <v>0.9511547650650386</v>
      </c>
      <c r="AN44" s="118">
        <v>6.9026288735497135E-3</v>
      </c>
      <c r="AO44" s="118">
        <v>4.1942606061411689E-2</v>
      </c>
      <c r="AP44" s="118">
        <v>1</v>
      </c>
    </row>
    <row r="45" spans="2:42">
      <c r="B45" s="73" t="s">
        <v>1829</v>
      </c>
      <c r="C45" s="143" t="s">
        <v>1874</v>
      </c>
      <c r="D45" s="143" t="s">
        <v>51</v>
      </c>
      <c r="E45" s="143" t="s">
        <v>1875</v>
      </c>
      <c r="F45" s="143">
        <v>4.2</v>
      </c>
      <c r="G45" s="143" t="s">
        <v>1211</v>
      </c>
      <c r="H45" s="143">
        <v>50.7</v>
      </c>
      <c r="I45" s="73">
        <v>-2425</v>
      </c>
      <c r="K45" s="73" t="s">
        <v>207</v>
      </c>
      <c r="L45" s="143" t="s">
        <v>13</v>
      </c>
      <c r="M45" s="113" t="s">
        <v>1878</v>
      </c>
      <c r="N45" s="154" t="s">
        <v>294</v>
      </c>
      <c r="O45" s="118">
        <v>42.134</v>
      </c>
      <c r="P45" s="606">
        <v>7.9000000000000001E-2</v>
      </c>
      <c r="Q45" s="606">
        <v>2.9000000000000001E-2</v>
      </c>
      <c r="R45" s="158">
        <v>0</v>
      </c>
      <c r="S45" s="158">
        <v>3.6999999999999998E-2</v>
      </c>
      <c r="T45" s="158">
        <v>6.2E-2</v>
      </c>
      <c r="U45" s="158">
        <v>0</v>
      </c>
      <c r="V45" s="158">
        <v>0.17599999999999999</v>
      </c>
      <c r="W45" s="118">
        <v>55.664000000000001</v>
      </c>
      <c r="X45" s="606">
        <v>0.16300000000000001</v>
      </c>
      <c r="Z45" s="118">
        <v>3.2629999999999999</v>
      </c>
      <c r="AA45" s="606">
        <v>3.4000000000000002E-2</v>
      </c>
      <c r="AB45" s="118">
        <v>101.64100000000001</v>
      </c>
      <c r="AC45" s="118">
        <v>1.3819999999999999</v>
      </c>
      <c r="AD45" s="159">
        <v>100.259</v>
      </c>
      <c r="AE45" s="182"/>
      <c r="AF45" s="135">
        <v>95.970588235294102</v>
      </c>
      <c r="AH45" s="118">
        <v>0.86620653039554019</v>
      </c>
      <c r="AI45" s="118">
        <v>4.9933911000146864E-3</v>
      </c>
      <c r="AJ45" s="118">
        <v>0.12880007850444514</v>
      </c>
      <c r="AK45" s="118">
        <v>1</v>
      </c>
      <c r="AM45" s="118">
        <v>0.86620653039554019</v>
      </c>
      <c r="AN45" s="118">
        <v>4.9933911000146864E-3</v>
      </c>
      <c r="AO45" s="118">
        <v>0.12880007850444514</v>
      </c>
      <c r="AP45" s="118">
        <v>1</v>
      </c>
    </row>
    <row r="46" spans="2:42">
      <c r="B46" s="73" t="s">
        <v>1829</v>
      </c>
      <c r="C46" s="143" t="s">
        <v>1874</v>
      </c>
      <c r="D46" s="143" t="s">
        <v>51</v>
      </c>
      <c r="E46" s="143" t="s">
        <v>1875</v>
      </c>
      <c r="F46" s="143">
        <v>4.2</v>
      </c>
      <c r="G46" s="143" t="s">
        <v>1211</v>
      </c>
      <c r="H46" s="143">
        <v>50.7</v>
      </c>
      <c r="I46" s="73">
        <v>-2425</v>
      </c>
      <c r="K46" s="73" t="s">
        <v>207</v>
      </c>
      <c r="L46" s="143" t="s">
        <v>13</v>
      </c>
      <c r="M46" s="113" t="s">
        <v>1879</v>
      </c>
      <c r="N46" s="154" t="s">
        <v>294</v>
      </c>
      <c r="O46" s="118">
        <v>41.936999999999998</v>
      </c>
      <c r="P46" s="118">
        <v>9.8000000000000004E-2</v>
      </c>
      <c r="Q46" s="606">
        <v>2.1000000000000001E-2</v>
      </c>
      <c r="R46" s="158">
        <v>0</v>
      </c>
      <c r="S46" s="158">
        <v>6.7000000000000004E-2</v>
      </c>
      <c r="T46" s="158">
        <v>5.8000000000000003E-2</v>
      </c>
      <c r="U46" s="158">
        <v>0</v>
      </c>
      <c r="V46" s="158">
        <v>0.13700000000000001</v>
      </c>
      <c r="W46" s="118">
        <v>56.264000000000003</v>
      </c>
      <c r="X46" s="606">
        <v>0.17599999999999999</v>
      </c>
      <c r="Z46" s="118">
        <v>3.2330000000000001</v>
      </c>
      <c r="AA46" s="118">
        <v>4.5999999999999999E-2</v>
      </c>
      <c r="AB46" s="118">
        <v>102.036</v>
      </c>
      <c r="AC46" s="118">
        <v>1.3720000000000001</v>
      </c>
      <c r="AD46" s="159">
        <v>100.66500000000001</v>
      </c>
      <c r="AE46" s="182"/>
      <c r="AF46" s="135">
        <v>70.282608695652172</v>
      </c>
      <c r="AH46" s="118">
        <v>0.85824263339527485</v>
      </c>
      <c r="AI46" s="118">
        <v>6.7557644294316344E-3</v>
      </c>
      <c r="AJ46" s="118">
        <v>0.13500160217529353</v>
      </c>
      <c r="AK46" s="118">
        <v>1</v>
      </c>
      <c r="AM46" s="118">
        <v>0.85824263339527485</v>
      </c>
      <c r="AN46" s="118">
        <v>6.7557644294316344E-3</v>
      </c>
      <c r="AO46" s="118">
        <v>0.13500160217529353</v>
      </c>
      <c r="AP46" s="118">
        <v>1</v>
      </c>
    </row>
    <row r="47" spans="2:42">
      <c r="B47" s="73" t="s">
        <v>1829</v>
      </c>
      <c r="C47" s="143" t="s">
        <v>1874</v>
      </c>
      <c r="D47" s="143" t="s">
        <v>51</v>
      </c>
      <c r="E47" s="143" t="s">
        <v>1875</v>
      </c>
      <c r="F47" s="143">
        <v>4.2</v>
      </c>
      <c r="G47" s="143" t="s">
        <v>1211</v>
      </c>
      <c r="H47" s="143">
        <v>50.7</v>
      </c>
      <c r="I47" s="73">
        <v>-2425</v>
      </c>
      <c r="K47" s="73" t="s">
        <v>207</v>
      </c>
      <c r="L47" s="143" t="s">
        <v>13</v>
      </c>
      <c r="M47" s="113" t="s">
        <v>1880</v>
      </c>
      <c r="N47" s="154" t="s">
        <v>297</v>
      </c>
      <c r="O47" s="118">
        <v>42.201000000000001</v>
      </c>
      <c r="P47" s="606">
        <v>6.7000000000000004E-2</v>
      </c>
      <c r="Q47" s="158">
        <v>8.0000000000000002E-3</v>
      </c>
      <c r="R47" s="158">
        <v>3.4000000000000002E-2</v>
      </c>
      <c r="S47" s="158">
        <v>1.0999999999999999E-2</v>
      </c>
      <c r="T47" s="158">
        <v>8.5999999999999993E-2</v>
      </c>
      <c r="U47" s="158">
        <v>6.4000000000000001E-2</v>
      </c>
      <c r="V47" s="158">
        <v>0</v>
      </c>
      <c r="W47" s="118">
        <v>55.585000000000001</v>
      </c>
      <c r="X47" s="158">
        <v>4.8000000000000001E-2</v>
      </c>
      <c r="Z47" s="118">
        <v>3.4119999999999999</v>
      </c>
      <c r="AA47" s="118">
        <v>5.8999999999999997E-2</v>
      </c>
      <c r="AB47" s="118">
        <v>101.575</v>
      </c>
      <c r="AC47" s="118">
        <v>1.45</v>
      </c>
      <c r="AD47" s="159">
        <v>100.125</v>
      </c>
      <c r="AE47" s="182"/>
      <c r="AF47" s="135">
        <v>57.83050847457627</v>
      </c>
      <c r="AH47" s="118">
        <v>0.90576055216352536</v>
      </c>
      <c r="AI47" s="118">
        <v>8.6650022029666606E-3</v>
      </c>
      <c r="AJ47" s="118">
        <v>8.5574445633507981E-2</v>
      </c>
      <c r="AK47" s="118">
        <v>1</v>
      </c>
      <c r="AM47" s="118">
        <v>0.90576055216352536</v>
      </c>
      <c r="AN47" s="118">
        <v>8.6650022029666606E-3</v>
      </c>
      <c r="AO47" s="118">
        <v>8.5574445633507981E-2</v>
      </c>
      <c r="AP47" s="118">
        <v>1</v>
      </c>
    </row>
    <row r="48" spans="2:42">
      <c r="B48" s="73" t="s">
        <v>1829</v>
      </c>
      <c r="C48" s="143" t="s">
        <v>1874</v>
      </c>
      <c r="D48" s="143" t="s">
        <v>51</v>
      </c>
      <c r="E48" s="143" t="s">
        <v>1875</v>
      </c>
      <c r="F48" s="143">
        <v>4.2</v>
      </c>
      <c r="G48" s="143" t="s">
        <v>1211</v>
      </c>
      <c r="H48" s="143">
        <v>50.7</v>
      </c>
      <c r="I48" s="73">
        <v>-2425</v>
      </c>
      <c r="K48" s="73" t="s">
        <v>207</v>
      </c>
      <c r="L48" s="143" t="s">
        <v>13</v>
      </c>
      <c r="M48" s="113" t="s">
        <v>1881</v>
      </c>
      <c r="N48" s="154" t="s">
        <v>294</v>
      </c>
      <c r="O48" s="118">
        <v>42.460999999999999</v>
      </c>
      <c r="P48" s="606">
        <v>0.08</v>
      </c>
      <c r="Q48" s="606">
        <v>5.8000000000000003E-2</v>
      </c>
      <c r="R48" s="158">
        <v>0</v>
      </c>
      <c r="S48" s="158">
        <v>0</v>
      </c>
      <c r="T48" s="158">
        <v>7.4999999999999997E-2</v>
      </c>
      <c r="U48" s="158">
        <v>0</v>
      </c>
      <c r="V48" s="158">
        <v>0.115</v>
      </c>
      <c r="W48" s="118">
        <v>56.405000000000001</v>
      </c>
      <c r="X48" s="606">
        <v>0.188</v>
      </c>
      <c r="Z48" s="118">
        <v>3.4550000000000001</v>
      </c>
      <c r="AA48" s="118">
        <v>5.3999999999999999E-2</v>
      </c>
      <c r="AB48" s="118">
        <v>102.89</v>
      </c>
      <c r="AC48" s="118">
        <v>1.4670000000000001</v>
      </c>
      <c r="AD48" s="159">
        <v>101.423</v>
      </c>
      <c r="AE48" s="182"/>
      <c r="AF48" s="135">
        <v>63.981481481481481</v>
      </c>
      <c r="AH48" s="118">
        <v>0.91717547119723919</v>
      </c>
      <c r="AI48" s="118">
        <v>7.9306799823762666E-3</v>
      </c>
      <c r="AJ48" s="118">
        <v>7.4893848820384551E-2</v>
      </c>
      <c r="AK48" s="118">
        <v>1</v>
      </c>
      <c r="AM48" s="118">
        <v>0.91717547119723919</v>
      </c>
      <c r="AN48" s="118">
        <v>7.9306799823762666E-3</v>
      </c>
      <c r="AO48" s="118">
        <v>7.4893848820384551E-2</v>
      </c>
      <c r="AP48" s="118">
        <v>1</v>
      </c>
    </row>
    <row r="49" spans="2:42">
      <c r="B49" s="73" t="s">
        <v>1829</v>
      </c>
      <c r="C49" s="143" t="s">
        <v>1874</v>
      </c>
      <c r="D49" s="143" t="s">
        <v>51</v>
      </c>
      <c r="E49" s="143" t="s">
        <v>1882</v>
      </c>
      <c r="F49" s="143">
        <v>3.6</v>
      </c>
      <c r="G49" s="143" t="s">
        <v>1211</v>
      </c>
      <c r="H49" s="143">
        <v>49.3</v>
      </c>
      <c r="I49" s="73">
        <v>-2446</v>
      </c>
      <c r="K49" s="73" t="s">
        <v>207</v>
      </c>
      <c r="L49" s="143" t="s">
        <v>13</v>
      </c>
      <c r="M49" s="113" t="s">
        <v>1883</v>
      </c>
      <c r="N49" s="154" t="s">
        <v>294</v>
      </c>
      <c r="O49" s="118">
        <v>41.884999999999998</v>
      </c>
      <c r="P49" s="606">
        <v>7.4999999999999997E-2</v>
      </c>
      <c r="Q49" s="606">
        <v>5.2999999999999999E-2</v>
      </c>
      <c r="R49" s="158">
        <v>0</v>
      </c>
      <c r="S49" s="158">
        <v>0</v>
      </c>
      <c r="T49" s="158">
        <v>7.9000000000000001E-2</v>
      </c>
      <c r="U49" s="158">
        <v>4.3999999999999997E-2</v>
      </c>
      <c r="V49" s="158">
        <v>0</v>
      </c>
      <c r="W49" s="118">
        <v>55.631999999999998</v>
      </c>
      <c r="X49" s="158">
        <v>4.2000000000000003E-2</v>
      </c>
      <c r="Z49" s="118">
        <v>3.407</v>
      </c>
      <c r="AA49" s="118">
        <v>5.6000000000000001E-2</v>
      </c>
      <c r="AB49" s="118">
        <v>101.273</v>
      </c>
      <c r="AC49" s="118">
        <v>1.4470000000000001</v>
      </c>
      <c r="AD49" s="159">
        <v>99.825999999999993</v>
      </c>
      <c r="AE49" s="182"/>
      <c r="AF49" s="135">
        <v>60.839285714285715</v>
      </c>
      <c r="AH49" s="118">
        <v>0.90443323599681447</v>
      </c>
      <c r="AI49" s="118">
        <v>8.2244088706124249E-3</v>
      </c>
      <c r="AJ49" s="118">
        <v>8.7342355132573102E-2</v>
      </c>
      <c r="AK49" s="118">
        <v>1</v>
      </c>
      <c r="AM49" s="118">
        <v>0.90443323599681447</v>
      </c>
      <c r="AN49" s="118">
        <v>8.2244088706124249E-3</v>
      </c>
      <c r="AO49" s="118">
        <v>8.7342355132573102E-2</v>
      </c>
      <c r="AP49" s="118">
        <v>1</v>
      </c>
    </row>
    <row r="50" spans="2:42">
      <c r="B50" s="73" t="s">
        <v>1829</v>
      </c>
      <c r="C50" s="143" t="s">
        <v>1874</v>
      </c>
      <c r="D50" s="143" t="s">
        <v>51</v>
      </c>
      <c r="E50" s="143" t="s">
        <v>1882</v>
      </c>
      <c r="F50" s="143">
        <v>3.6</v>
      </c>
      <c r="G50" s="143" t="s">
        <v>1211</v>
      </c>
      <c r="H50" s="143">
        <v>49.3</v>
      </c>
      <c r="I50" s="73">
        <v>-2446</v>
      </c>
      <c r="K50" s="73" t="s">
        <v>207</v>
      </c>
      <c r="L50" s="143" t="s">
        <v>13</v>
      </c>
      <c r="M50" s="113" t="s">
        <v>1884</v>
      </c>
      <c r="N50" s="154" t="s">
        <v>294</v>
      </c>
      <c r="O50" s="118">
        <v>42.057000000000002</v>
      </c>
      <c r="P50" s="118">
        <v>0.14199999999999999</v>
      </c>
      <c r="Q50" s="606">
        <v>0.04</v>
      </c>
      <c r="R50" s="158">
        <v>5.7000000000000002E-2</v>
      </c>
      <c r="S50" s="158">
        <v>0</v>
      </c>
      <c r="T50" s="158">
        <v>0.10299999999999999</v>
      </c>
      <c r="U50" s="158">
        <v>0</v>
      </c>
      <c r="V50" s="158">
        <v>0</v>
      </c>
      <c r="W50" s="118">
        <v>55.884</v>
      </c>
      <c r="X50" s="606">
        <v>0.115</v>
      </c>
      <c r="Z50" s="118">
        <v>3.3679999999999999</v>
      </c>
      <c r="AA50" s="118">
        <v>7.2999999999999995E-2</v>
      </c>
      <c r="AB50" s="118">
        <v>101.839</v>
      </c>
      <c r="AC50" s="118">
        <v>1.4350000000000001</v>
      </c>
      <c r="AD50" s="159">
        <v>100.405</v>
      </c>
      <c r="AE50" s="182"/>
      <c r="AF50" s="135">
        <v>46.136986301369866</v>
      </c>
      <c r="AH50" s="118">
        <v>0.89408016989646932</v>
      </c>
      <c r="AI50" s="118">
        <v>1.0721104420619767E-2</v>
      </c>
      <c r="AJ50" s="118">
        <v>9.5198725682910906E-2</v>
      </c>
      <c r="AK50" s="118">
        <v>1</v>
      </c>
      <c r="AM50" s="118">
        <v>0.89408016989646932</v>
      </c>
      <c r="AN50" s="118">
        <v>1.0721104420619767E-2</v>
      </c>
      <c r="AO50" s="118">
        <v>9.5198725682910906E-2</v>
      </c>
      <c r="AP50" s="118">
        <v>1</v>
      </c>
    </row>
    <row r="51" spans="2:42">
      <c r="B51" s="73" t="s">
        <v>1829</v>
      </c>
      <c r="C51" s="143" t="s">
        <v>1874</v>
      </c>
      <c r="D51" s="143" t="s">
        <v>51</v>
      </c>
      <c r="E51" s="143" t="s">
        <v>1882</v>
      </c>
      <c r="F51" s="143">
        <v>3.6</v>
      </c>
      <c r="G51" s="143" t="s">
        <v>1211</v>
      </c>
      <c r="H51" s="143">
        <v>49.3</v>
      </c>
      <c r="I51" s="73">
        <v>-2446</v>
      </c>
      <c r="K51" s="73" t="s">
        <v>207</v>
      </c>
      <c r="L51" s="143" t="s">
        <v>13</v>
      </c>
      <c r="M51" s="113" t="s">
        <v>1885</v>
      </c>
      <c r="N51" s="154" t="s">
        <v>292</v>
      </c>
      <c r="O51" s="118">
        <v>41.841000000000001</v>
      </c>
      <c r="P51" s="606">
        <v>7.0999999999999994E-2</v>
      </c>
      <c r="Q51" s="606">
        <v>3.6999999999999998E-2</v>
      </c>
      <c r="R51" s="606">
        <v>0.08</v>
      </c>
      <c r="S51" s="158">
        <v>2.5999999999999999E-2</v>
      </c>
      <c r="T51" s="158">
        <v>3.1E-2</v>
      </c>
      <c r="U51" s="158">
        <v>1.4999999999999999E-2</v>
      </c>
      <c r="V51" s="158">
        <v>0</v>
      </c>
      <c r="W51" s="118">
        <v>55.933999999999997</v>
      </c>
      <c r="X51" s="158">
        <v>6.0000000000000001E-3</v>
      </c>
      <c r="Z51" s="118">
        <v>3.548</v>
      </c>
      <c r="AA51" s="118">
        <v>4.2000000000000003E-2</v>
      </c>
      <c r="AB51" s="118">
        <v>101.63</v>
      </c>
      <c r="AC51" s="118">
        <v>1.5029999999999999</v>
      </c>
      <c r="AD51" s="159">
        <v>100.127</v>
      </c>
      <c r="AE51" s="182"/>
      <c r="AF51" s="135">
        <v>84.476190476190467</v>
      </c>
      <c r="AH51" s="118">
        <v>0.94186355189806215</v>
      </c>
      <c r="AI51" s="118">
        <v>6.1683066529593187E-3</v>
      </c>
      <c r="AJ51" s="118">
        <v>5.1968141448978537E-2</v>
      </c>
      <c r="AK51" s="118">
        <v>1</v>
      </c>
      <c r="AM51" s="118">
        <v>0.94186355189806215</v>
      </c>
      <c r="AN51" s="118">
        <v>6.1683066529593187E-3</v>
      </c>
      <c r="AO51" s="118">
        <v>5.1968141448978537E-2</v>
      </c>
      <c r="AP51" s="118">
        <v>1</v>
      </c>
    </row>
    <row r="52" spans="2:42">
      <c r="B52" s="73" t="s">
        <v>1829</v>
      </c>
      <c r="C52" s="143" t="s">
        <v>1874</v>
      </c>
      <c r="D52" s="143" t="s">
        <v>51</v>
      </c>
      <c r="E52" s="143" t="s">
        <v>1882</v>
      </c>
      <c r="F52" s="143">
        <v>3.6</v>
      </c>
      <c r="G52" s="143" t="s">
        <v>1211</v>
      </c>
      <c r="H52" s="143">
        <v>49.3</v>
      </c>
      <c r="I52" s="73">
        <v>-2446</v>
      </c>
      <c r="K52" s="73" t="s">
        <v>207</v>
      </c>
      <c r="L52" s="143" t="s">
        <v>13</v>
      </c>
      <c r="M52" s="113" t="s">
        <v>1886</v>
      </c>
      <c r="N52" s="154" t="s">
        <v>292</v>
      </c>
      <c r="O52" s="118">
        <v>41.36</v>
      </c>
      <c r="P52" s="606">
        <v>7.2999999999999995E-2</v>
      </c>
      <c r="Q52" s="158">
        <v>3.0000000000000001E-3</v>
      </c>
      <c r="R52" s="606">
        <v>0.125</v>
      </c>
      <c r="S52" s="158">
        <v>6.7000000000000004E-2</v>
      </c>
      <c r="T52" s="158">
        <v>6.9000000000000006E-2</v>
      </c>
      <c r="U52" s="158">
        <v>0</v>
      </c>
      <c r="V52" s="158">
        <v>0.04</v>
      </c>
      <c r="W52" s="118">
        <v>56.557000000000002</v>
      </c>
      <c r="X52" s="606">
        <v>0.188</v>
      </c>
      <c r="Z52" s="118">
        <v>3.3460000000000001</v>
      </c>
      <c r="AA52" s="118">
        <v>5.1999999999999998E-2</v>
      </c>
      <c r="AB52" s="118">
        <v>101.878</v>
      </c>
      <c r="AC52" s="118">
        <v>1.421</v>
      </c>
      <c r="AD52" s="159">
        <v>100.45699999999999</v>
      </c>
      <c r="AE52" s="182"/>
      <c r="AF52" s="135">
        <v>64.346153846153854</v>
      </c>
      <c r="AH52" s="118">
        <v>0.88823997876294136</v>
      </c>
      <c r="AI52" s="118">
        <v>7.6369510941401084E-3</v>
      </c>
      <c r="AJ52" s="118">
        <v>0.10412307014291852</v>
      </c>
      <c r="AK52" s="118">
        <v>1</v>
      </c>
      <c r="AM52" s="118">
        <v>0.88823997876294136</v>
      </c>
      <c r="AN52" s="118">
        <v>7.6369510941401084E-3</v>
      </c>
      <c r="AO52" s="118">
        <v>0.10412307014291852</v>
      </c>
      <c r="AP52" s="118">
        <v>1</v>
      </c>
    </row>
    <row r="53" spans="2:42">
      <c r="B53" s="73" t="s">
        <v>1829</v>
      </c>
      <c r="C53" s="143" t="s">
        <v>1874</v>
      </c>
      <c r="D53" s="143" t="s">
        <v>51</v>
      </c>
      <c r="E53" s="143" t="s">
        <v>1882</v>
      </c>
      <c r="F53" s="143">
        <v>3.6</v>
      </c>
      <c r="G53" s="143" t="s">
        <v>1211</v>
      </c>
      <c r="H53" s="143">
        <v>49.3</v>
      </c>
      <c r="I53" s="73">
        <v>-2446</v>
      </c>
      <c r="K53" s="73" t="s">
        <v>207</v>
      </c>
      <c r="L53" s="143" t="s">
        <v>13</v>
      </c>
      <c r="M53" s="113" t="s">
        <v>1887</v>
      </c>
      <c r="N53" s="154" t="s">
        <v>297</v>
      </c>
      <c r="O53" s="118">
        <v>42.003999999999998</v>
      </c>
      <c r="P53" s="118">
        <v>0.13300000000000001</v>
      </c>
      <c r="Q53" s="606">
        <v>3.2000000000000001E-2</v>
      </c>
      <c r="R53" s="158">
        <v>0</v>
      </c>
      <c r="S53" s="158">
        <v>7.0000000000000007E-2</v>
      </c>
      <c r="T53" s="158">
        <v>9.6000000000000002E-2</v>
      </c>
      <c r="U53" s="158">
        <v>7.3999999999999996E-2</v>
      </c>
      <c r="V53" s="158">
        <v>0</v>
      </c>
      <c r="W53" s="118">
        <v>56.136000000000003</v>
      </c>
      <c r="X53" s="158">
        <v>6.0999999999999999E-2</v>
      </c>
      <c r="Z53" s="118">
        <v>3.5110000000000001</v>
      </c>
      <c r="AA53" s="118">
        <v>4.9000000000000002E-2</v>
      </c>
      <c r="AB53" s="118">
        <v>102.166</v>
      </c>
      <c r="AC53" s="118">
        <v>1.49</v>
      </c>
      <c r="AD53" s="159">
        <v>100.67700000000001</v>
      </c>
      <c r="AE53" s="182"/>
      <c r="AF53" s="135">
        <v>71.65306122448979</v>
      </c>
      <c r="AH53" s="118">
        <v>0.9320414122644014</v>
      </c>
      <c r="AI53" s="118">
        <v>7.1963577617858718E-3</v>
      </c>
      <c r="AJ53" s="118">
        <v>6.0762229973812726E-2</v>
      </c>
      <c r="AK53" s="118">
        <v>1</v>
      </c>
      <c r="AM53" s="118">
        <v>0.9320414122644014</v>
      </c>
      <c r="AN53" s="118">
        <v>7.1963577617858718E-3</v>
      </c>
      <c r="AO53" s="118">
        <v>6.0762229973812726E-2</v>
      </c>
      <c r="AP53" s="118">
        <v>1</v>
      </c>
    </row>
    <row r="54" spans="2:42">
      <c r="B54" s="73" t="s">
        <v>1829</v>
      </c>
      <c r="C54" s="143" t="s">
        <v>1874</v>
      </c>
      <c r="D54" s="143" t="s">
        <v>51</v>
      </c>
      <c r="E54" s="143" t="s">
        <v>1882</v>
      </c>
      <c r="F54" s="143">
        <v>3.6</v>
      </c>
      <c r="G54" s="143" t="s">
        <v>1211</v>
      </c>
      <c r="H54" s="143">
        <v>49.3</v>
      </c>
      <c r="I54" s="73">
        <v>-2446</v>
      </c>
      <c r="K54" s="73" t="s">
        <v>207</v>
      </c>
      <c r="L54" s="143" t="s">
        <v>13</v>
      </c>
      <c r="M54" s="113" t="s">
        <v>1888</v>
      </c>
      <c r="N54" s="154" t="s">
        <v>294</v>
      </c>
      <c r="O54" s="118">
        <v>42.258000000000003</v>
      </c>
      <c r="P54" s="118">
        <v>8.2000000000000003E-2</v>
      </c>
      <c r="Q54" s="158">
        <v>8.0000000000000002E-3</v>
      </c>
      <c r="R54" s="158">
        <v>0</v>
      </c>
      <c r="S54" s="158">
        <v>0</v>
      </c>
      <c r="T54" s="158">
        <v>4.1000000000000002E-2</v>
      </c>
      <c r="U54" s="158">
        <v>5.0000000000000001E-3</v>
      </c>
      <c r="V54" s="158">
        <v>0</v>
      </c>
      <c r="W54" s="118">
        <v>56.337000000000003</v>
      </c>
      <c r="X54" s="606">
        <v>7.2999999999999995E-2</v>
      </c>
      <c r="Z54" s="118">
        <v>3.359</v>
      </c>
      <c r="AA54" s="118">
        <v>5.8999999999999997E-2</v>
      </c>
      <c r="AB54" s="118">
        <v>102.22199999999999</v>
      </c>
      <c r="AC54" s="118">
        <v>1.4279999999999999</v>
      </c>
      <c r="AD54" s="159">
        <v>100.794</v>
      </c>
      <c r="AE54" s="182"/>
      <c r="AF54" s="135">
        <v>56.932203389830512</v>
      </c>
      <c r="AH54" s="118">
        <v>0.89169100079638974</v>
      </c>
      <c r="AI54" s="118">
        <v>8.6650022029666606E-3</v>
      </c>
      <c r="AJ54" s="118">
        <v>9.9643997000643594E-2</v>
      </c>
      <c r="AK54" s="118">
        <v>1</v>
      </c>
      <c r="AM54" s="118">
        <v>0.89169100079638974</v>
      </c>
      <c r="AN54" s="118">
        <v>8.6650022029666606E-3</v>
      </c>
      <c r="AO54" s="118">
        <v>9.9643997000643594E-2</v>
      </c>
      <c r="AP54" s="118">
        <v>1</v>
      </c>
    </row>
    <row r="55" spans="2:42" ht="17.25" customHeight="1">
      <c r="B55" s="73" t="s">
        <v>1829</v>
      </c>
      <c r="C55" s="143" t="s">
        <v>1874</v>
      </c>
      <c r="D55" s="143" t="s">
        <v>51</v>
      </c>
      <c r="E55" s="143" t="s">
        <v>1889</v>
      </c>
      <c r="F55" s="143">
        <v>3.8</v>
      </c>
      <c r="G55" s="143" t="s">
        <v>1211</v>
      </c>
      <c r="H55" s="143">
        <v>47.1</v>
      </c>
      <c r="I55" s="73">
        <v>-2453</v>
      </c>
      <c r="K55" s="73" t="s">
        <v>207</v>
      </c>
      <c r="L55" s="143" t="s">
        <v>13</v>
      </c>
      <c r="M55" s="154" t="s">
        <v>1890</v>
      </c>
      <c r="N55" s="154" t="s">
        <v>297</v>
      </c>
      <c r="O55" s="118">
        <v>41.368000000000002</v>
      </c>
      <c r="P55" s="606">
        <v>2.8000000000000001E-2</v>
      </c>
      <c r="Q55" s="606">
        <v>2.3E-2</v>
      </c>
      <c r="R55" s="158">
        <v>0</v>
      </c>
      <c r="S55" s="158">
        <v>6.5000000000000002E-2</v>
      </c>
      <c r="T55" s="158">
        <v>0.03</v>
      </c>
      <c r="U55" s="158">
        <v>0</v>
      </c>
      <c r="V55" s="158">
        <v>4.3999999999999997E-2</v>
      </c>
      <c r="W55" s="118">
        <v>56.222000000000001</v>
      </c>
      <c r="X55" s="606">
        <v>0.20599999999999999</v>
      </c>
      <c r="Y55" s="118"/>
      <c r="Z55" s="118">
        <v>3.492</v>
      </c>
      <c r="AA55" s="118">
        <v>5.1999999999999998E-2</v>
      </c>
      <c r="AB55" s="118">
        <v>101.52800000000001</v>
      </c>
      <c r="AC55" s="118">
        <v>1.482</v>
      </c>
      <c r="AD55" s="159">
        <v>100.04600000000001</v>
      </c>
      <c r="AE55" s="160"/>
      <c r="AF55" s="135">
        <v>67.15384615384616</v>
      </c>
      <c r="AH55" s="118">
        <v>0.92699761083089993</v>
      </c>
      <c r="AI55" s="118">
        <v>7.6369510941401084E-3</v>
      </c>
      <c r="AJ55" s="118">
        <v>6.5365438074959953E-2</v>
      </c>
      <c r="AK55" s="118">
        <v>1</v>
      </c>
      <c r="AM55" s="118">
        <v>0.92699761083089993</v>
      </c>
      <c r="AN55" s="118">
        <v>7.6369510941401084E-3</v>
      </c>
      <c r="AO55" s="118">
        <v>6.5365438074959953E-2</v>
      </c>
      <c r="AP55" s="118">
        <v>1</v>
      </c>
    </row>
    <row r="56" spans="2:42" ht="17.25" customHeight="1">
      <c r="B56" s="73" t="s">
        <v>1829</v>
      </c>
      <c r="C56" s="143" t="s">
        <v>1874</v>
      </c>
      <c r="D56" s="143" t="s">
        <v>51</v>
      </c>
      <c r="E56" s="143" t="s">
        <v>1889</v>
      </c>
      <c r="F56" s="143">
        <v>3.8</v>
      </c>
      <c r="G56" s="143" t="s">
        <v>1211</v>
      </c>
      <c r="H56" s="143">
        <v>47.1</v>
      </c>
      <c r="I56" s="73">
        <v>-2453</v>
      </c>
      <c r="K56" s="73" t="s">
        <v>207</v>
      </c>
      <c r="L56" s="143" t="s">
        <v>13</v>
      </c>
      <c r="M56" s="154" t="s">
        <v>1891</v>
      </c>
      <c r="N56" s="154" t="s">
        <v>292</v>
      </c>
      <c r="O56" s="118">
        <v>41.773000000000003</v>
      </c>
      <c r="P56" s="118">
        <v>0.112</v>
      </c>
      <c r="Q56" s="606">
        <v>2.8000000000000001E-2</v>
      </c>
      <c r="R56" s="158">
        <v>6.3E-2</v>
      </c>
      <c r="S56" s="158">
        <v>7.2999999999999995E-2</v>
      </c>
      <c r="T56" s="158">
        <v>0.06</v>
      </c>
      <c r="U56" s="158">
        <v>8.1000000000000003E-2</v>
      </c>
      <c r="V56" s="158">
        <v>8.6999999999999994E-2</v>
      </c>
      <c r="W56" s="118">
        <v>55.274000000000001</v>
      </c>
      <c r="X56" s="606">
        <v>0.126</v>
      </c>
      <c r="Y56" s="118"/>
      <c r="Z56" s="118">
        <v>3.1379999999999999</v>
      </c>
      <c r="AA56" s="118">
        <v>3.7999999999999999E-2</v>
      </c>
      <c r="AB56" s="118">
        <v>100.854</v>
      </c>
      <c r="AC56" s="118">
        <v>1.33</v>
      </c>
      <c r="AD56" s="159">
        <v>99.524000000000001</v>
      </c>
      <c r="AE56" s="160"/>
      <c r="AF56" s="135">
        <v>82.578947368421055</v>
      </c>
      <c r="AH56" s="118">
        <v>0.83302362622776749</v>
      </c>
      <c r="AI56" s="118">
        <v>5.5808488764870021E-3</v>
      </c>
      <c r="AJ56" s="118">
        <v>0.16139552489574552</v>
      </c>
      <c r="AK56" s="118">
        <v>1</v>
      </c>
      <c r="AM56" s="118">
        <v>0.83302362622776749</v>
      </c>
      <c r="AN56" s="118">
        <v>5.5808488764870021E-3</v>
      </c>
      <c r="AO56" s="118">
        <v>0.16139552489574552</v>
      </c>
      <c r="AP56" s="118">
        <v>1</v>
      </c>
    </row>
    <row r="57" spans="2:42" ht="17.25" customHeight="1">
      <c r="B57" s="73" t="s">
        <v>1829</v>
      </c>
      <c r="C57" s="143" t="s">
        <v>1874</v>
      </c>
      <c r="D57" s="143" t="s">
        <v>51</v>
      </c>
      <c r="E57" s="143" t="s">
        <v>1889</v>
      </c>
      <c r="F57" s="143">
        <v>3.8</v>
      </c>
      <c r="G57" s="143" t="s">
        <v>1211</v>
      </c>
      <c r="H57" s="143">
        <v>47.1</v>
      </c>
      <c r="I57" s="73">
        <v>-2453</v>
      </c>
      <c r="K57" s="73" t="s">
        <v>207</v>
      </c>
      <c r="L57" s="143" t="s">
        <v>13</v>
      </c>
      <c r="M57" s="154" t="s">
        <v>1892</v>
      </c>
      <c r="N57" s="154" t="s">
        <v>297</v>
      </c>
      <c r="O57" s="118">
        <v>40.985999999999997</v>
      </c>
      <c r="P57" s="118">
        <v>5.8999999999999997E-2</v>
      </c>
      <c r="Q57" s="606">
        <v>2.1999999999999999E-2</v>
      </c>
      <c r="R57" s="158">
        <v>3.6999999999999998E-2</v>
      </c>
      <c r="S57" s="158">
        <v>0</v>
      </c>
      <c r="T57" s="158">
        <v>9.4E-2</v>
      </c>
      <c r="U57" s="158">
        <v>0.16200000000000001</v>
      </c>
      <c r="V57" s="158">
        <v>0.16</v>
      </c>
      <c r="W57" s="118">
        <v>55.26</v>
      </c>
      <c r="X57" s="118">
        <v>0.23300000000000001</v>
      </c>
      <c r="Y57" s="118"/>
      <c r="Z57" s="118">
        <v>3.3180000000000001</v>
      </c>
      <c r="AA57" s="118">
        <v>5.8000000000000003E-2</v>
      </c>
      <c r="AB57" s="118">
        <v>100.389</v>
      </c>
      <c r="AC57" s="118">
        <v>1.41</v>
      </c>
      <c r="AD57" s="159">
        <v>98.977999999999994</v>
      </c>
      <c r="AE57" s="160"/>
      <c r="AF57" s="135">
        <v>57.206896551724135</v>
      </c>
      <c r="AH57" s="118">
        <v>0.88080700822936031</v>
      </c>
      <c r="AI57" s="118">
        <v>8.5181377588485832E-3</v>
      </c>
      <c r="AJ57" s="118">
        <v>0.11067485401179111</v>
      </c>
      <c r="AK57" s="118">
        <v>1</v>
      </c>
      <c r="AM57" s="118">
        <v>0.88080700822936031</v>
      </c>
      <c r="AN57" s="118">
        <v>8.5181377588485832E-3</v>
      </c>
      <c r="AO57" s="118">
        <v>0.11067485401179111</v>
      </c>
      <c r="AP57" s="118">
        <v>1</v>
      </c>
    </row>
    <row r="58" spans="2:42" ht="17.25" customHeight="1">
      <c r="B58" s="73" t="s">
        <v>1829</v>
      </c>
      <c r="C58" s="143" t="s">
        <v>1874</v>
      </c>
      <c r="D58" s="143" t="s">
        <v>51</v>
      </c>
      <c r="E58" s="143" t="s">
        <v>1889</v>
      </c>
      <c r="F58" s="143">
        <v>3.8</v>
      </c>
      <c r="G58" s="143" t="s">
        <v>1211</v>
      </c>
      <c r="H58" s="143">
        <v>47.1</v>
      </c>
      <c r="I58" s="73">
        <v>-2453</v>
      </c>
      <c r="K58" s="73" t="s">
        <v>207</v>
      </c>
      <c r="L58" s="143" t="s">
        <v>13</v>
      </c>
      <c r="M58" s="154" t="s">
        <v>1893</v>
      </c>
      <c r="N58" s="154" t="s">
        <v>294</v>
      </c>
      <c r="O58" s="118">
        <v>41.298999999999999</v>
      </c>
      <c r="P58" s="118">
        <v>0.13800000000000001</v>
      </c>
      <c r="Q58" s="158">
        <v>7.0000000000000001E-3</v>
      </c>
      <c r="R58" s="158">
        <v>0</v>
      </c>
      <c r="S58" s="158">
        <v>0</v>
      </c>
      <c r="T58" s="158">
        <v>0.06</v>
      </c>
      <c r="U58" s="158">
        <v>1.6E-2</v>
      </c>
      <c r="V58" s="158">
        <v>0</v>
      </c>
      <c r="W58" s="118">
        <v>55.786999999999999</v>
      </c>
      <c r="X58" s="606">
        <v>0.12</v>
      </c>
      <c r="Y58" s="118"/>
      <c r="Z58" s="118">
        <v>3.1709999999999998</v>
      </c>
      <c r="AA58" s="606">
        <v>3.9E-2</v>
      </c>
      <c r="AB58" s="118">
        <v>100.637</v>
      </c>
      <c r="AC58" s="118">
        <v>1.3440000000000001</v>
      </c>
      <c r="AD58" s="159">
        <v>99.293000000000006</v>
      </c>
      <c r="AE58" s="160"/>
      <c r="AF58" s="135">
        <v>81.307692307692307</v>
      </c>
      <c r="AH58" s="118">
        <v>0.84178391292805943</v>
      </c>
      <c r="AI58" s="118">
        <v>5.7277133206050813E-3</v>
      </c>
      <c r="AJ58" s="118">
        <v>0.15248837375133548</v>
      </c>
      <c r="AK58" s="118">
        <v>1</v>
      </c>
      <c r="AM58" s="118">
        <v>0.84178391292805943</v>
      </c>
      <c r="AN58" s="118">
        <v>5.7277133206050813E-3</v>
      </c>
      <c r="AO58" s="118">
        <v>0.15248837375133548</v>
      </c>
      <c r="AP58" s="118">
        <v>1</v>
      </c>
    </row>
    <row r="59" spans="2:42" ht="17.25" customHeight="1">
      <c r="B59" s="73" t="s">
        <v>1829</v>
      </c>
      <c r="C59" s="143" t="s">
        <v>1874</v>
      </c>
      <c r="D59" s="143" t="s">
        <v>51</v>
      </c>
      <c r="E59" s="143" t="s">
        <v>1889</v>
      </c>
      <c r="F59" s="143">
        <v>3.8</v>
      </c>
      <c r="G59" s="143" t="s">
        <v>1211</v>
      </c>
      <c r="H59" s="143">
        <v>47.1</v>
      </c>
      <c r="I59" s="73">
        <v>-2453</v>
      </c>
      <c r="K59" s="73" t="s">
        <v>207</v>
      </c>
      <c r="L59" s="143" t="s">
        <v>13</v>
      </c>
      <c r="M59" s="154" t="s">
        <v>1894</v>
      </c>
      <c r="N59" s="154" t="s">
        <v>294</v>
      </c>
      <c r="O59" s="118">
        <v>41.125999999999998</v>
      </c>
      <c r="P59" s="118">
        <v>8.4000000000000005E-2</v>
      </c>
      <c r="Q59" s="158">
        <v>6.0000000000000001E-3</v>
      </c>
      <c r="R59" s="158">
        <v>7.4999999999999997E-2</v>
      </c>
      <c r="S59" s="158">
        <v>0.02</v>
      </c>
      <c r="T59" s="158">
        <v>0.06</v>
      </c>
      <c r="U59" s="158">
        <v>0.125</v>
      </c>
      <c r="V59" s="158">
        <v>0</v>
      </c>
      <c r="W59" s="118">
        <v>55.598999999999997</v>
      </c>
      <c r="X59" s="606">
        <v>0.113</v>
      </c>
      <c r="Y59" s="118"/>
      <c r="Z59" s="118">
        <v>3.4630000000000001</v>
      </c>
      <c r="AA59" s="118">
        <v>4.1000000000000002E-2</v>
      </c>
      <c r="AB59" s="118">
        <v>100.71299999999999</v>
      </c>
      <c r="AC59" s="118">
        <v>1.4670000000000001</v>
      </c>
      <c r="AD59" s="159">
        <v>99.245999999999995</v>
      </c>
      <c r="AE59" s="160"/>
      <c r="AF59" s="135">
        <v>84.463414634146346</v>
      </c>
      <c r="AH59" s="118">
        <v>0.91929917706397668</v>
      </c>
      <c r="AI59" s="118">
        <v>6.0214422088412396E-3</v>
      </c>
      <c r="AJ59" s="118">
        <v>7.4679380727182082E-2</v>
      </c>
      <c r="AK59" s="118">
        <v>1</v>
      </c>
      <c r="AM59" s="118">
        <v>0.91929917706397668</v>
      </c>
      <c r="AN59" s="118">
        <v>6.0214422088412396E-3</v>
      </c>
      <c r="AO59" s="118">
        <v>7.4679380727182082E-2</v>
      </c>
      <c r="AP59" s="118">
        <v>1</v>
      </c>
    </row>
    <row r="60" spans="2:42" ht="17.25" customHeight="1">
      <c r="B60" s="73" t="s">
        <v>1829</v>
      </c>
      <c r="C60" s="143" t="s">
        <v>1874</v>
      </c>
      <c r="D60" s="143" t="s">
        <v>51</v>
      </c>
      <c r="E60" s="143" t="s">
        <v>1889</v>
      </c>
      <c r="F60" s="143">
        <v>3.8</v>
      </c>
      <c r="G60" s="143" t="s">
        <v>1211</v>
      </c>
      <c r="H60" s="143">
        <v>47.1</v>
      </c>
      <c r="I60" s="73">
        <v>-2453</v>
      </c>
      <c r="K60" s="73" t="s">
        <v>207</v>
      </c>
      <c r="L60" s="143" t="s">
        <v>13</v>
      </c>
      <c r="M60" s="154" t="s">
        <v>1895</v>
      </c>
      <c r="N60" s="154" t="s">
        <v>297</v>
      </c>
      <c r="O60" s="118">
        <v>41.84</v>
      </c>
      <c r="P60" s="118">
        <v>0.155</v>
      </c>
      <c r="Q60" s="606">
        <v>2.3E-2</v>
      </c>
      <c r="R60" s="158">
        <v>0</v>
      </c>
      <c r="S60" s="158">
        <v>1.2E-2</v>
      </c>
      <c r="T60" s="606">
        <v>0.121</v>
      </c>
      <c r="U60" s="158">
        <v>3.3000000000000002E-2</v>
      </c>
      <c r="V60" s="158">
        <v>0</v>
      </c>
      <c r="W60" s="118">
        <v>55.552</v>
      </c>
      <c r="X60" s="606">
        <v>8.6999999999999994E-2</v>
      </c>
      <c r="Y60" s="118"/>
      <c r="Z60" s="118">
        <v>3.2149999999999999</v>
      </c>
      <c r="AA60" s="118">
        <v>6.8000000000000005E-2</v>
      </c>
      <c r="AB60" s="118">
        <v>101.105</v>
      </c>
      <c r="AC60" s="118">
        <v>1.369</v>
      </c>
      <c r="AD60" s="159">
        <v>99.736000000000004</v>
      </c>
      <c r="AE60" s="160"/>
      <c r="AF60" s="135">
        <v>47.279411764705877</v>
      </c>
      <c r="AH60" s="118">
        <v>0.85346429519511546</v>
      </c>
      <c r="AI60" s="118">
        <v>9.9867822000293729E-3</v>
      </c>
      <c r="AJ60" s="118">
        <v>0.13654892260485516</v>
      </c>
      <c r="AK60" s="118">
        <v>1</v>
      </c>
      <c r="AM60" s="118">
        <v>0.85346429519511546</v>
      </c>
      <c r="AN60" s="118">
        <v>9.9867822000293729E-3</v>
      </c>
      <c r="AO60" s="118">
        <v>0.13654892260485516</v>
      </c>
      <c r="AP60" s="118">
        <v>1</v>
      </c>
    </row>
    <row r="61" spans="2:42">
      <c r="B61" s="73" t="s">
        <v>1829</v>
      </c>
      <c r="C61" s="143" t="s">
        <v>1874</v>
      </c>
      <c r="D61" s="143" t="s">
        <v>51</v>
      </c>
      <c r="E61" s="143" t="s">
        <v>1896</v>
      </c>
      <c r="F61" s="143">
        <v>5.8</v>
      </c>
      <c r="G61" s="143" t="s">
        <v>1211</v>
      </c>
      <c r="H61" s="143">
        <v>47.4</v>
      </c>
      <c r="I61" s="73">
        <v>-2470</v>
      </c>
      <c r="K61" s="73" t="s">
        <v>207</v>
      </c>
      <c r="L61" s="143" t="s">
        <v>13</v>
      </c>
      <c r="M61" s="113" t="s">
        <v>1897</v>
      </c>
      <c r="N61" s="154" t="s">
        <v>294</v>
      </c>
      <c r="O61" s="118">
        <v>42.335999999999999</v>
      </c>
      <c r="P61" s="118">
        <v>9.6000000000000002E-2</v>
      </c>
      <c r="Q61" s="606">
        <v>3.5000000000000003E-2</v>
      </c>
      <c r="R61" s="158">
        <v>4.5999999999999999E-2</v>
      </c>
      <c r="S61" s="158">
        <v>3.6999999999999998E-2</v>
      </c>
      <c r="T61" s="158">
        <v>8.2000000000000003E-2</v>
      </c>
      <c r="U61" s="158">
        <v>6.9000000000000006E-2</v>
      </c>
      <c r="V61" s="158">
        <v>0</v>
      </c>
      <c r="W61" s="118">
        <v>55.921999999999997</v>
      </c>
      <c r="X61" s="606">
        <v>0.14499999999999999</v>
      </c>
      <c r="Z61" s="118">
        <v>3.43</v>
      </c>
      <c r="AA61" s="118">
        <v>6.0999999999999999E-2</v>
      </c>
      <c r="AB61" s="118">
        <v>102.259</v>
      </c>
      <c r="AC61" s="118">
        <v>1.458</v>
      </c>
      <c r="AD61" s="159">
        <v>100.801</v>
      </c>
      <c r="AE61" s="182"/>
      <c r="AF61" s="135">
        <v>56.229508196721312</v>
      </c>
      <c r="AH61" s="118">
        <v>0.91053889036368474</v>
      </c>
      <c r="AI61" s="118">
        <v>8.9587310912028189E-3</v>
      </c>
      <c r="AJ61" s="118">
        <v>8.0502378545112441E-2</v>
      </c>
      <c r="AK61" s="118">
        <v>1</v>
      </c>
      <c r="AM61" s="118">
        <v>0.91053889036368474</v>
      </c>
      <c r="AN61" s="118">
        <v>8.9587310912028189E-3</v>
      </c>
      <c r="AO61" s="118">
        <v>8.0502378545112441E-2</v>
      </c>
      <c r="AP61" s="118">
        <v>1</v>
      </c>
    </row>
    <row r="62" spans="2:42">
      <c r="B62" s="73" t="s">
        <v>1829</v>
      </c>
      <c r="C62" s="143" t="s">
        <v>1874</v>
      </c>
      <c r="D62" s="143" t="s">
        <v>51</v>
      </c>
      <c r="E62" s="143" t="s">
        <v>1896</v>
      </c>
      <c r="F62" s="143">
        <v>5.8</v>
      </c>
      <c r="G62" s="143" t="s">
        <v>1211</v>
      </c>
      <c r="H62" s="143">
        <v>47.4</v>
      </c>
      <c r="I62" s="73">
        <v>-2470</v>
      </c>
      <c r="K62" s="73" t="s">
        <v>207</v>
      </c>
      <c r="L62" s="143" t="s">
        <v>13</v>
      </c>
      <c r="M62" s="113" t="s">
        <v>1898</v>
      </c>
      <c r="N62" s="154" t="s">
        <v>294</v>
      </c>
      <c r="O62" s="118">
        <v>41.628999999999998</v>
      </c>
      <c r="P62" s="606">
        <v>7.8E-2</v>
      </c>
      <c r="Q62" s="158">
        <v>1.0999999999999999E-2</v>
      </c>
      <c r="R62" s="158">
        <v>0</v>
      </c>
      <c r="S62" s="606">
        <v>0.17399999999999999</v>
      </c>
      <c r="T62" s="158">
        <v>8.2000000000000003E-2</v>
      </c>
      <c r="U62" s="158">
        <v>5.0000000000000001E-3</v>
      </c>
      <c r="V62" s="158">
        <v>0</v>
      </c>
      <c r="W62" s="118">
        <v>55.857999999999997</v>
      </c>
      <c r="X62" s="606">
        <v>9.0999999999999998E-2</v>
      </c>
      <c r="Z62" s="118">
        <v>3.2519999999999998</v>
      </c>
      <c r="AA62" s="118">
        <v>4.8000000000000001E-2</v>
      </c>
      <c r="AB62" s="118">
        <v>101.227</v>
      </c>
      <c r="AC62" s="118">
        <v>1.38</v>
      </c>
      <c r="AD62" s="159">
        <v>99.846999999999994</v>
      </c>
      <c r="AE62" s="182"/>
      <c r="AF62" s="135">
        <v>67.75</v>
      </c>
      <c r="AH62" s="118">
        <v>0.86328643482877621</v>
      </c>
      <c r="AI62" s="118">
        <v>7.0494933176677927E-3</v>
      </c>
      <c r="AJ62" s="118">
        <v>0.129664071853556</v>
      </c>
      <c r="AK62" s="118">
        <v>1</v>
      </c>
      <c r="AM62" s="118">
        <v>0.86328643482877621</v>
      </c>
      <c r="AN62" s="118">
        <v>7.0494933176677927E-3</v>
      </c>
      <c r="AO62" s="118">
        <v>0.129664071853556</v>
      </c>
      <c r="AP62" s="118">
        <v>1</v>
      </c>
    </row>
    <row r="63" spans="2:42">
      <c r="B63" s="73" t="s">
        <v>1829</v>
      </c>
      <c r="C63" s="143" t="s">
        <v>1874</v>
      </c>
      <c r="D63" s="143" t="s">
        <v>51</v>
      </c>
      <c r="E63" s="143" t="s">
        <v>1896</v>
      </c>
      <c r="F63" s="143">
        <v>5.8</v>
      </c>
      <c r="G63" s="143" t="s">
        <v>1211</v>
      </c>
      <c r="H63" s="143">
        <v>47.4</v>
      </c>
      <c r="I63" s="73">
        <v>-2470</v>
      </c>
      <c r="K63" s="73" t="s">
        <v>207</v>
      </c>
      <c r="L63" s="143" t="s">
        <v>13</v>
      </c>
      <c r="M63" s="113" t="s">
        <v>1899</v>
      </c>
      <c r="N63" s="154" t="s">
        <v>294</v>
      </c>
      <c r="O63" s="118">
        <v>42.384999999999998</v>
      </c>
      <c r="P63" s="118">
        <v>0.108</v>
      </c>
      <c r="Q63" s="606">
        <v>2.5000000000000001E-2</v>
      </c>
      <c r="R63" s="158">
        <v>0</v>
      </c>
      <c r="S63" s="158">
        <v>0</v>
      </c>
      <c r="T63" s="606">
        <v>0.19500000000000001</v>
      </c>
      <c r="U63" s="158">
        <v>0</v>
      </c>
      <c r="V63" s="158">
        <v>3.1E-2</v>
      </c>
      <c r="W63" s="118">
        <v>55.96</v>
      </c>
      <c r="X63" s="606">
        <v>0.16400000000000001</v>
      </c>
      <c r="Z63" s="118">
        <v>3.4039999999999999</v>
      </c>
      <c r="AA63" s="118">
        <v>5.7000000000000002E-2</v>
      </c>
      <c r="AB63" s="118">
        <v>102.32899999999999</v>
      </c>
      <c r="AC63" s="118">
        <v>1.446</v>
      </c>
      <c r="AD63" s="159">
        <v>100.883</v>
      </c>
      <c r="AE63" s="182"/>
      <c r="AF63" s="135">
        <v>59.719298245614034</v>
      </c>
      <c r="AH63" s="118">
        <v>0.90363684629678787</v>
      </c>
      <c r="AI63" s="118">
        <v>8.3712733147305041E-3</v>
      </c>
      <c r="AJ63" s="118">
        <v>8.799188038848163E-2</v>
      </c>
      <c r="AK63" s="118">
        <v>1</v>
      </c>
      <c r="AM63" s="118">
        <v>0.90363684629678787</v>
      </c>
      <c r="AN63" s="118">
        <v>8.3712733147305041E-3</v>
      </c>
      <c r="AO63" s="118">
        <v>8.799188038848163E-2</v>
      </c>
      <c r="AP63" s="118">
        <v>1</v>
      </c>
    </row>
    <row r="64" spans="2:42">
      <c r="B64" s="73" t="s">
        <v>1829</v>
      </c>
      <c r="C64" s="143" t="s">
        <v>1874</v>
      </c>
      <c r="D64" s="143" t="s">
        <v>51</v>
      </c>
      <c r="E64" s="143" t="s">
        <v>1896</v>
      </c>
      <c r="F64" s="143">
        <v>5.8</v>
      </c>
      <c r="G64" s="143" t="s">
        <v>1211</v>
      </c>
      <c r="H64" s="143">
        <v>47.4</v>
      </c>
      <c r="I64" s="73">
        <v>-2470</v>
      </c>
      <c r="K64" s="73" t="s">
        <v>207</v>
      </c>
      <c r="L64" s="143" t="s">
        <v>13</v>
      </c>
      <c r="M64" s="113" t="s">
        <v>1900</v>
      </c>
      <c r="N64" s="154" t="s">
        <v>292</v>
      </c>
      <c r="O64" s="118">
        <v>40.543999999999997</v>
      </c>
      <c r="P64" s="118">
        <v>0.182</v>
      </c>
      <c r="Q64" s="158">
        <v>1.0999999999999999E-2</v>
      </c>
      <c r="R64" s="158">
        <v>0</v>
      </c>
      <c r="S64" s="158">
        <v>3.6999999999999998E-2</v>
      </c>
      <c r="T64" s="158">
        <v>6.2E-2</v>
      </c>
      <c r="U64" s="158">
        <v>0</v>
      </c>
      <c r="V64" s="158">
        <v>0.11</v>
      </c>
      <c r="W64" s="118">
        <v>56.262999999999998</v>
      </c>
      <c r="X64" s="606">
        <v>0.109</v>
      </c>
      <c r="Z64" s="118">
        <v>3.2709999999999999</v>
      </c>
      <c r="AA64" s="606">
        <v>3.9E-2</v>
      </c>
      <c r="AB64" s="118">
        <v>100.628</v>
      </c>
      <c r="AC64" s="118">
        <v>1.3859999999999999</v>
      </c>
      <c r="AD64" s="159">
        <v>99.242000000000004</v>
      </c>
      <c r="AE64" s="182"/>
      <c r="AF64" s="135">
        <v>83.871794871794876</v>
      </c>
      <c r="AH64" s="118">
        <v>0.86833023626227768</v>
      </c>
      <c r="AI64" s="118">
        <v>5.7277133206050813E-3</v>
      </c>
      <c r="AJ64" s="118">
        <v>0.12594205041711723</v>
      </c>
      <c r="AK64" s="118">
        <v>1</v>
      </c>
      <c r="AM64" s="118">
        <v>0.86833023626227768</v>
      </c>
      <c r="AN64" s="118">
        <v>5.7277133206050813E-3</v>
      </c>
      <c r="AO64" s="118">
        <v>0.12594205041711723</v>
      </c>
      <c r="AP64" s="118">
        <v>1</v>
      </c>
    </row>
    <row r="65" spans="2:42">
      <c r="B65" s="73" t="s">
        <v>1829</v>
      </c>
      <c r="C65" s="143" t="s">
        <v>1874</v>
      </c>
      <c r="D65" s="143" t="s">
        <v>51</v>
      </c>
      <c r="E65" s="143" t="s">
        <v>1896</v>
      </c>
      <c r="F65" s="143">
        <v>5.8</v>
      </c>
      <c r="G65" s="143" t="s">
        <v>1211</v>
      </c>
      <c r="H65" s="143">
        <v>47.4</v>
      </c>
      <c r="I65" s="143">
        <v>-2470</v>
      </c>
      <c r="J65" s="143"/>
      <c r="K65" s="73" t="s">
        <v>207</v>
      </c>
      <c r="L65" s="143" t="s">
        <v>13</v>
      </c>
      <c r="M65" s="113" t="s">
        <v>1901</v>
      </c>
      <c r="N65" s="154" t="s">
        <v>292</v>
      </c>
      <c r="O65" s="118">
        <v>41.759</v>
      </c>
      <c r="P65" s="118">
        <v>0.12</v>
      </c>
      <c r="Q65" s="606">
        <v>2.4E-2</v>
      </c>
      <c r="R65" s="606">
        <v>9.0999999999999998E-2</v>
      </c>
      <c r="S65" s="158">
        <v>0</v>
      </c>
      <c r="T65" s="606">
        <v>0.127</v>
      </c>
      <c r="U65" s="158">
        <v>5.0000000000000001E-3</v>
      </c>
      <c r="V65" s="158">
        <v>0.154</v>
      </c>
      <c r="W65" s="118">
        <v>56.073999999999998</v>
      </c>
      <c r="X65" s="158">
        <v>6.0000000000000001E-3</v>
      </c>
      <c r="Z65" s="118">
        <v>3.2210000000000001</v>
      </c>
      <c r="AA65" s="118">
        <v>4.1000000000000002E-2</v>
      </c>
      <c r="AB65" s="118">
        <v>101.624</v>
      </c>
      <c r="AC65" s="118">
        <v>1.3660000000000001</v>
      </c>
      <c r="AD65" s="159">
        <v>100.258</v>
      </c>
      <c r="AE65" s="182"/>
      <c r="AF65" s="135">
        <v>78.560975609756099</v>
      </c>
      <c r="AH65" s="118">
        <v>0.85505707459516866</v>
      </c>
      <c r="AI65" s="118">
        <v>6.0214422088412396E-3</v>
      </c>
      <c r="AJ65" s="118">
        <v>0.1389214831959901</v>
      </c>
      <c r="AK65" s="118">
        <v>1</v>
      </c>
      <c r="AM65" s="118">
        <v>0.85505707459516866</v>
      </c>
      <c r="AN65" s="118">
        <v>6.0214422088412396E-3</v>
      </c>
      <c r="AO65" s="118">
        <v>0.1389214831959901</v>
      </c>
      <c r="AP65" s="118">
        <v>1</v>
      </c>
    </row>
    <row r="66" spans="2:42">
      <c r="B66" s="73" t="s">
        <v>1829</v>
      </c>
      <c r="C66" s="143" t="s">
        <v>1874</v>
      </c>
      <c r="D66" s="143" t="s">
        <v>51</v>
      </c>
      <c r="E66" s="143" t="s">
        <v>1896</v>
      </c>
      <c r="F66" s="143">
        <v>5.8</v>
      </c>
      <c r="G66" s="143" t="s">
        <v>1211</v>
      </c>
      <c r="H66" s="143">
        <v>47.4</v>
      </c>
      <c r="I66" s="73">
        <v>-2470</v>
      </c>
      <c r="K66" s="73" t="s">
        <v>207</v>
      </c>
      <c r="L66" s="143" t="s">
        <v>13</v>
      </c>
      <c r="M66" s="113" t="s">
        <v>1902</v>
      </c>
      <c r="N66" s="154" t="s">
        <v>292</v>
      </c>
      <c r="O66" s="118">
        <v>41.832000000000001</v>
      </c>
      <c r="P66" s="118">
        <v>0.14099999999999999</v>
      </c>
      <c r="Q66" s="158">
        <v>1.2999999999999999E-2</v>
      </c>
      <c r="R66" s="158">
        <v>0</v>
      </c>
      <c r="S66" s="158">
        <v>5.8999999999999997E-2</v>
      </c>
      <c r="T66" s="158">
        <v>7.4999999999999997E-2</v>
      </c>
      <c r="U66" s="158">
        <v>0.01</v>
      </c>
      <c r="V66" s="158">
        <v>7.9000000000000001E-2</v>
      </c>
      <c r="W66" s="118">
        <v>56.179000000000002</v>
      </c>
      <c r="X66" s="158">
        <v>6.7000000000000004E-2</v>
      </c>
      <c r="Z66" s="118">
        <v>3.2879999999999998</v>
      </c>
      <c r="AA66" s="118">
        <v>6.3E-2</v>
      </c>
      <c r="AB66" s="118">
        <v>101.807</v>
      </c>
      <c r="AC66" s="118">
        <v>1.399</v>
      </c>
      <c r="AD66" s="159">
        <v>100.40900000000001</v>
      </c>
      <c r="AE66" s="182"/>
      <c r="AF66" s="135">
        <v>52.19047619047619</v>
      </c>
      <c r="AH66" s="118">
        <v>0.87284311122909475</v>
      </c>
      <c r="AI66" s="118">
        <v>9.2524599794389772E-3</v>
      </c>
      <c r="AJ66" s="118">
        <v>0.11790442879146627</v>
      </c>
      <c r="AK66" s="118">
        <v>1</v>
      </c>
      <c r="AM66" s="118">
        <v>0.87284311122909475</v>
      </c>
      <c r="AN66" s="118">
        <v>9.2524599794389772E-3</v>
      </c>
      <c r="AO66" s="118">
        <v>0.11790442879146627</v>
      </c>
      <c r="AP66" s="118">
        <v>1</v>
      </c>
    </row>
    <row r="67" spans="2:42" ht="17.25" customHeight="1">
      <c r="B67" s="73" t="s">
        <v>1829</v>
      </c>
      <c r="C67" s="143" t="s">
        <v>1874</v>
      </c>
      <c r="D67" s="143" t="s">
        <v>51</v>
      </c>
      <c r="E67" s="143" t="s">
        <v>1903</v>
      </c>
      <c r="F67" s="143">
        <v>5.7</v>
      </c>
      <c r="G67" s="143" t="s">
        <v>1211</v>
      </c>
      <c r="H67" s="143">
        <v>48.6</v>
      </c>
      <c r="I67" s="73">
        <v>-2495</v>
      </c>
      <c r="K67" s="73" t="s">
        <v>207</v>
      </c>
      <c r="L67" s="143" t="s">
        <v>13</v>
      </c>
      <c r="M67" s="154" t="s">
        <v>1904</v>
      </c>
      <c r="N67" s="154" t="s">
        <v>297</v>
      </c>
      <c r="O67" s="118">
        <v>41.148000000000003</v>
      </c>
      <c r="P67" s="118">
        <v>0.107</v>
      </c>
      <c r="Q67" s="606">
        <v>2.1999999999999999E-2</v>
      </c>
      <c r="R67" s="158">
        <v>0</v>
      </c>
      <c r="S67" s="158">
        <v>0</v>
      </c>
      <c r="T67" s="606">
        <v>0.13200000000000001</v>
      </c>
      <c r="U67" s="158">
        <v>0</v>
      </c>
      <c r="V67" s="158">
        <v>0</v>
      </c>
      <c r="W67" s="118">
        <v>55.594999999999999</v>
      </c>
      <c r="X67" s="606">
        <v>0.193</v>
      </c>
      <c r="Y67" s="118"/>
      <c r="Z67" s="118">
        <v>3.302</v>
      </c>
      <c r="AA67" s="118">
        <v>5.8999999999999997E-2</v>
      </c>
      <c r="AB67" s="118">
        <v>100.55800000000001</v>
      </c>
      <c r="AC67" s="118">
        <v>1.4039999999999999</v>
      </c>
      <c r="AD67" s="159">
        <v>99.153999999999996</v>
      </c>
      <c r="AE67" s="160"/>
      <c r="AF67" s="135">
        <v>55.96610169491526</v>
      </c>
      <c r="AH67" s="118">
        <v>0.87655959649588533</v>
      </c>
      <c r="AI67" s="118">
        <v>8.6650022029666606E-3</v>
      </c>
      <c r="AJ67" s="118">
        <v>0.11477540130114801</v>
      </c>
      <c r="AK67" s="118">
        <v>1</v>
      </c>
      <c r="AM67" s="118">
        <v>0.87655959649588533</v>
      </c>
      <c r="AN67" s="118">
        <v>8.6650022029666606E-3</v>
      </c>
      <c r="AO67" s="118">
        <v>0.11477540130114801</v>
      </c>
      <c r="AP67" s="118">
        <v>1</v>
      </c>
    </row>
    <row r="68" spans="2:42" ht="17.25" customHeight="1">
      <c r="B68" s="73" t="s">
        <v>1829</v>
      </c>
      <c r="C68" s="143" t="s">
        <v>1874</v>
      </c>
      <c r="D68" s="143" t="s">
        <v>51</v>
      </c>
      <c r="E68" s="143" t="s">
        <v>1903</v>
      </c>
      <c r="F68" s="143">
        <v>5.7</v>
      </c>
      <c r="G68" s="143" t="s">
        <v>1211</v>
      </c>
      <c r="H68" s="143">
        <v>48.6</v>
      </c>
      <c r="I68" s="73">
        <v>-2495</v>
      </c>
      <c r="K68" s="73" t="s">
        <v>207</v>
      </c>
      <c r="L68" s="143" t="s">
        <v>13</v>
      </c>
      <c r="M68" s="154" t="s">
        <v>1905</v>
      </c>
      <c r="N68" s="154" t="s">
        <v>297</v>
      </c>
      <c r="O68" s="118">
        <v>41.076000000000001</v>
      </c>
      <c r="P68" s="118">
        <v>0.378</v>
      </c>
      <c r="Q68" s="158">
        <v>0</v>
      </c>
      <c r="R68" s="158">
        <v>0</v>
      </c>
      <c r="S68" s="158">
        <v>0</v>
      </c>
      <c r="T68" s="606">
        <v>0.16900000000000001</v>
      </c>
      <c r="U68" s="158">
        <v>0</v>
      </c>
      <c r="V68" s="158">
        <v>9.1999999999999998E-2</v>
      </c>
      <c r="W68" s="118">
        <v>55.201999999999998</v>
      </c>
      <c r="X68" s="118">
        <v>0.28599999999999998</v>
      </c>
      <c r="Y68" s="118"/>
      <c r="Z68" s="118">
        <v>3.367</v>
      </c>
      <c r="AA68" s="118">
        <v>0.06</v>
      </c>
      <c r="AB68" s="118">
        <v>100.63200000000001</v>
      </c>
      <c r="AC68" s="118">
        <v>1.431</v>
      </c>
      <c r="AD68" s="159">
        <v>99.2</v>
      </c>
      <c r="AE68" s="160"/>
      <c r="AF68" s="135">
        <v>56.116666666666667</v>
      </c>
      <c r="AH68" s="118">
        <v>0.89381470666312712</v>
      </c>
      <c r="AI68" s="118">
        <v>8.8118666470847398E-3</v>
      </c>
      <c r="AJ68" s="118">
        <v>9.7373426689788142E-2</v>
      </c>
      <c r="AK68" s="118">
        <v>1</v>
      </c>
      <c r="AM68" s="118">
        <v>0.89381470666312712</v>
      </c>
      <c r="AN68" s="118">
        <v>8.8118666470847398E-3</v>
      </c>
      <c r="AO68" s="118">
        <v>9.7373426689788142E-2</v>
      </c>
      <c r="AP68" s="118">
        <v>1</v>
      </c>
    </row>
    <row r="69" spans="2:42" ht="17.25" customHeight="1">
      <c r="B69" s="73" t="s">
        <v>1829</v>
      </c>
      <c r="C69" s="143" t="s">
        <v>1874</v>
      </c>
      <c r="D69" s="143" t="s">
        <v>51</v>
      </c>
      <c r="E69" s="143" t="s">
        <v>1903</v>
      </c>
      <c r="F69" s="143">
        <v>5.7</v>
      </c>
      <c r="G69" s="143" t="s">
        <v>1211</v>
      </c>
      <c r="H69" s="143">
        <v>48.6</v>
      </c>
      <c r="I69" s="73">
        <v>-2495</v>
      </c>
      <c r="K69" s="73" t="s">
        <v>207</v>
      </c>
      <c r="L69" s="143" t="s">
        <v>13</v>
      </c>
      <c r="M69" s="154" t="s">
        <v>1906</v>
      </c>
      <c r="N69" s="154" t="s">
        <v>292</v>
      </c>
      <c r="O69" s="118">
        <v>40.854999999999997</v>
      </c>
      <c r="P69" s="118">
        <v>0.13300000000000001</v>
      </c>
      <c r="Q69" s="158">
        <v>1.2999999999999999E-2</v>
      </c>
      <c r="R69" s="158">
        <v>3.7999999999999999E-2</v>
      </c>
      <c r="S69" s="158">
        <v>0</v>
      </c>
      <c r="T69" s="606">
        <v>0.18099999999999999</v>
      </c>
      <c r="U69" s="158">
        <v>0</v>
      </c>
      <c r="V69" s="158">
        <v>0</v>
      </c>
      <c r="W69" s="118">
        <v>55.465000000000003</v>
      </c>
      <c r="X69" s="606">
        <v>0.14599999999999999</v>
      </c>
      <c r="Y69" s="118"/>
      <c r="Z69" s="118">
        <v>3.0270000000000001</v>
      </c>
      <c r="AA69" s="118">
        <v>5.2999999999999999E-2</v>
      </c>
      <c r="AB69" s="118">
        <v>99.911000000000001</v>
      </c>
      <c r="AC69" s="118">
        <v>1.2869999999999999</v>
      </c>
      <c r="AD69" s="159">
        <v>98.623999999999995</v>
      </c>
      <c r="AE69" s="160"/>
      <c r="AF69" s="135">
        <v>57.113207547169814</v>
      </c>
      <c r="AH69" s="118">
        <v>0.80355720732678526</v>
      </c>
      <c r="AI69" s="118">
        <v>7.7838155382581875E-3</v>
      </c>
      <c r="AJ69" s="118">
        <v>0.18865897713495655</v>
      </c>
      <c r="AK69" s="118">
        <v>1</v>
      </c>
      <c r="AM69" s="118">
        <v>0.80355720732678526</v>
      </c>
      <c r="AN69" s="118">
        <v>7.7838155382581875E-3</v>
      </c>
      <c r="AO69" s="118">
        <v>0.18865897713495655</v>
      </c>
      <c r="AP69" s="118">
        <v>1</v>
      </c>
    </row>
    <row r="70" spans="2:42" ht="17.25" customHeight="1">
      <c r="B70" s="73" t="s">
        <v>1829</v>
      </c>
      <c r="C70" s="143" t="s">
        <v>1874</v>
      </c>
      <c r="D70" s="143" t="s">
        <v>51</v>
      </c>
      <c r="E70" s="143" t="s">
        <v>1903</v>
      </c>
      <c r="F70" s="143">
        <v>5.7</v>
      </c>
      <c r="G70" s="143" t="s">
        <v>1211</v>
      </c>
      <c r="H70" s="143">
        <v>48.6</v>
      </c>
      <c r="I70" s="73">
        <v>-2495</v>
      </c>
      <c r="K70" s="73" t="s">
        <v>207</v>
      </c>
      <c r="L70" s="143" t="s">
        <v>13</v>
      </c>
      <c r="M70" s="154" t="s">
        <v>1907</v>
      </c>
      <c r="N70" s="154" t="s">
        <v>294</v>
      </c>
      <c r="O70" s="118">
        <v>41.026000000000003</v>
      </c>
      <c r="P70" s="118">
        <v>0.186</v>
      </c>
      <c r="Q70" s="158">
        <v>1E-3</v>
      </c>
      <c r="R70" s="158">
        <v>0</v>
      </c>
      <c r="S70" s="158">
        <v>0</v>
      </c>
      <c r="T70" s="158">
        <v>7.9000000000000001E-2</v>
      </c>
      <c r="U70" s="158">
        <v>5.3999999999999999E-2</v>
      </c>
      <c r="V70" s="158">
        <v>0.15</v>
      </c>
      <c r="W70" s="118">
        <v>55.313000000000002</v>
      </c>
      <c r="X70" s="606">
        <v>0.17299999999999999</v>
      </c>
      <c r="Y70" s="118"/>
      <c r="Z70" s="118">
        <v>2.8340000000000001</v>
      </c>
      <c r="AA70" s="118">
        <v>5.0999999999999997E-2</v>
      </c>
      <c r="AB70" s="118">
        <v>99.867999999999995</v>
      </c>
      <c r="AC70" s="118">
        <v>1.2050000000000001</v>
      </c>
      <c r="AD70" s="159">
        <v>98.662999999999997</v>
      </c>
      <c r="AE70" s="160"/>
      <c r="AF70" s="135">
        <v>55.568627450980394</v>
      </c>
      <c r="AH70" s="118">
        <v>0.75232280329174417</v>
      </c>
      <c r="AI70" s="118">
        <v>7.4900866500220292E-3</v>
      </c>
      <c r="AJ70" s="118">
        <v>0.24018711005823379</v>
      </c>
      <c r="AK70" s="118">
        <v>1</v>
      </c>
      <c r="AM70" s="118">
        <v>0.75232280329174417</v>
      </c>
      <c r="AN70" s="118">
        <v>7.4900866500220292E-3</v>
      </c>
      <c r="AO70" s="118">
        <v>0.24018711005823379</v>
      </c>
      <c r="AP70" s="118">
        <v>1</v>
      </c>
    </row>
    <row r="71" spans="2:42" ht="17.25" customHeight="1">
      <c r="B71" s="73" t="s">
        <v>1829</v>
      </c>
      <c r="C71" s="143" t="s">
        <v>1874</v>
      </c>
      <c r="D71" s="143" t="s">
        <v>51</v>
      </c>
      <c r="E71" s="143" t="s">
        <v>1903</v>
      </c>
      <c r="F71" s="143">
        <v>5.7</v>
      </c>
      <c r="G71" s="143" t="s">
        <v>1211</v>
      </c>
      <c r="H71" s="143">
        <v>48.6</v>
      </c>
      <c r="I71" s="73">
        <v>-2495</v>
      </c>
      <c r="K71" s="73" t="s">
        <v>207</v>
      </c>
      <c r="L71" s="143" t="s">
        <v>13</v>
      </c>
      <c r="M71" s="154" t="s">
        <v>1908</v>
      </c>
      <c r="N71" s="154" t="s">
        <v>297</v>
      </c>
      <c r="O71" s="118">
        <v>40.85</v>
      </c>
      <c r="P71" s="118">
        <v>0.28199999999999997</v>
      </c>
      <c r="Q71" s="606">
        <v>5.8999999999999997E-2</v>
      </c>
      <c r="R71" s="158">
        <v>0</v>
      </c>
      <c r="S71" s="158">
        <v>0</v>
      </c>
      <c r="T71" s="606">
        <v>0.121</v>
      </c>
      <c r="U71" s="158">
        <v>8.1000000000000003E-2</v>
      </c>
      <c r="V71" s="158">
        <v>0</v>
      </c>
      <c r="W71" s="118">
        <v>54.622999999999998</v>
      </c>
      <c r="X71" s="606">
        <v>0.113</v>
      </c>
      <c r="Y71" s="118"/>
      <c r="Z71" s="118">
        <v>3.2879999999999998</v>
      </c>
      <c r="AA71" s="118">
        <v>6.2E-2</v>
      </c>
      <c r="AB71" s="118">
        <v>99.48</v>
      </c>
      <c r="AC71" s="118">
        <v>1.399</v>
      </c>
      <c r="AD71" s="159">
        <v>98.081999999999994</v>
      </c>
      <c r="AE71" s="160"/>
      <c r="AF71" s="135">
        <v>53.032258064516128</v>
      </c>
      <c r="AH71" s="118">
        <v>0.87284311122909475</v>
      </c>
      <c r="AI71" s="118">
        <v>9.105595535320898E-3</v>
      </c>
      <c r="AJ71" s="118">
        <v>0.11805129323558436</v>
      </c>
      <c r="AK71" s="118">
        <v>1</v>
      </c>
      <c r="AM71" s="118">
        <v>0.87284311122909475</v>
      </c>
      <c r="AN71" s="118">
        <v>9.105595535320898E-3</v>
      </c>
      <c r="AO71" s="118">
        <v>0.11805129323558436</v>
      </c>
      <c r="AP71" s="118">
        <v>1</v>
      </c>
    </row>
    <row r="72" spans="2:42" ht="17.25" customHeight="1">
      <c r="B72" s="73" t="s">
        <v>1829</v>
      </c>
      <c r="C72" s="143" t="s">
        <v>1874</v>
      </c>
      <c r="D72" s="143" t="s">
        <v>51</v>
      </c>
      <c r="E72" s="143" t="s">
        <v>1903</v>
      </c>
      <c r="F72" s="143">
        <v>5.7</v>
      </c>
      <c r="G72" s="143" t="s">
        <v>1211</v>
      </c>
      <c r="H72" s="143">
        <v>48.6</v>
      </c>
      <c r="I72" s="73">
        <v>-2495</v>
      </c>
      <c r="K72" s="73" t="s">
        <v>207</v>
      </c>
      <c r="L72" s="143" t="s">
        <v>13</v>
      </c>
      <c r="M72" s="154" t="s">
        <v>1909</v>
      </c>
      <c r="N72" s="154" t="s">
        <v>297</v>
      </c>
      <c r="O72" s="118">
        <v>41.588000000000001</v>
      </c>
      <c r="P72" s="118">
        <v>0.123</v>
      </c>
      <c r="Q72" s="158">
        <v>1.9E-2</v>
      </c>
      <c r="R72" s="158">
        <v>1.2999999999999999E-2</v>
      </c>
      <c r="S72" s="158">
        <v>4.1000000000000002E-2</v>
      </c>
      <c r="T72" s="606">
        <v>0.14699999999999999</v>
      </c>
      <c r="U72" s="158">
        <v>0</v>
      </c>
      <c r="V72" s="158">
        <v>0.16</v>
      </c>
      <c r="W72" s="118">
        <v>55.104999999999997</v>
      </c>
      <c r="X72" s="158">
        <v>0.04</v>
      </c>
      <c r="Y72" s="118"/>
      <c r="Z72" s="118">
        <v>3.117</v>
      </c>
      <c r="AA72" s="118">
        <v>6.2E-2</v>
      </c>
      <c r="AB72" s="118">
        <v>100.414</v>
      </c>
      <c r="AC72" s="118">
        <v>1.3260000000000001</v>
      </c>
      <c r="AD72" s="159">
        <v>99.087999999999994</v>
      </c>
      <c r="AE72" s="160"/>
      <c r="AF72" s="135">
        <v>50.274193548387096</v>
      </c>
      <c r="AH72" s="118">
        <v>0.82744889832758162</v>
      </c>
      <c r="AI72" s="118">
        <v>9.105595535320898E-3</v>
      </c>
      <c r="AJ72" s="118">
        <v>0.16344550613709749</v>
      </c>
      <c r="AK72" s="118">
        <v>1</v>
      </c>
      <c r="AM72" s="118">
        <v>0.82744889832758162</v>
      </c>
      <c r="AN72" s="118">
        <v>9.105595535320898E-3</v>
      </c>
      <c r="AO72" s="118">
        <v>0.16344550613709749</v>
      </c>
      <c r="AP72" s="118">
        <v>1</v>
      </c>
    </row>
    <row r="73" spans="2:42" ht="17.25" customHeight="1">
      <c r="B73" s="73" t="s">
        <v>1829</v>
      </c>
      <c r="C73" s="143" t="s">
        <v>1874</v>
      </c>
      <c r="D73" s="143" t="s">
        <v>51</v>
      </c>
      <c r="E73" s="143" t="s">
        <v>1910</v>
      </c>
      <c r="F73" s="143">
        <v>6.4</v>
      </c>
      <c r="G73" s="143" t="s">
        <v>1211</v>
      </c>
      <c r="H73" s="143">
        <v>48.9</v>
      </c>
      <c r="I73" s="73">
        <v>-2518</v>
      </c>
      <c r="K73" s="73" t="s">
        <v>207</v>
      </c>
      <c r="L73" s="143" t="s">
        <v>13</v>
      </c>
      <c r="M73" s="113" t="s">
        <v>1911</v>
      </c>
      <c r="N73" s="154" t="s">
        <v>292</v>
      </c>
      <c r="O73" s="118">
        <v>41.002000000000002</v>
      </c>
      <c r="P73" s="118">
        <v>0.109</v>
      </c>
      <c r="Q73" s="158">
        <v>0</v>
      </c>
      <c r="R73" s="158">
        <v>0</v>
      </c>
      <c r="S73" s="158">
        <v>0.02</v>
      </c>
      <c r="T73" s="158">
        <v>6.8000000000000005E-2</v>
      </c>
      <c r="U73" s="158">
        <v>0</v>
      </c>
      <c r="V73" s="158">
        <v>0.17899999999999999</v>
      </c>
      <c r="W73" s="118">
        <v>55.179000000000002</v>
      </c>
      <c r="X73" s="158">
        <v>6.7000000000000004E-2</v>
      </c>
      <c r="Y73" s="118"/>
      <c r="Z73" s="118">
        <v>2.8730000000000002</v>
      </c>
      <c r="AA73" s="118">
        <v>4.7E-2</v>
      </c>
      <c r="AB73" s="118">
        <v>99.543000000000006</v>
      </c>
      <c r="AC73" s="118">
        <v>1.22</v>
      </c>
      <c r="AD73" s="159">
        <v>98.322999999999993</v>
      </c>
      <c r="AE73" s="160"/>
      <c r="AF73" s="135">
        <v>61.12765957446809</v>
      </c>
      <c r="AH73" s="118">
        <v>0.76267586939208931</v>
      </c>
      <c r="AI73" s="118">
        <v>6.9026288735497135E-3</v>
      </c>
      <c r="AJ73" s="118">
        <v>0.23042150173436096</v>
      </c>
      <c r="AK73" s="118">
        <v>1</v>
      </c>
      <c r="AM73" s="118">
        <v>0.76267586939208931</v>
      </c>
      <c r="AN73" s="118">
        <v>6.9026288735497135E-3</v>
      </c>
      <c r="AO73" s="118">
        <v>0.23042150173436096</v>
      </c>
      <c r="AP73" s="118">
        <v>1</v>
      </c>
    </row>
    <row r="74" spans="2:42">
      <c r="B74" s="73" t="s">
        <v>1829</v>
      </c>
      <c r="C74" s="143" t="s">
        <v>1874</v>
      </c>
      <c r="D74" s="143" t="s">
        <v>51</v>
      </c>
      <c r="E74" s="143" t="s">
        <v>1910</v>
      </c>
      <c r="F74" s="143">
        <v>6.4</v>
      </c>
      <c r="G74" s="143" t="s">
        <v>1211</v>
      </c>
      <c r="H74" s="143">
        <v>48.9</v>
      </c>
      <c r="I74" s="73">
        <v>-2518</v>
      </c>
      <c r="K74" s="73" t="s">
        <v>207</v>
      </c>
      <c r="L74" s="143" t="s">
        <v>13</v>
      </c>
      <c r="M74" s="113" t="s">
        <v>1912</v>
      </c>
      <c r="N74" s="154" t="s">
        <v>294</v>
      </c>
      <c r="O74" s="118">
        <v>41.152999999999999</v>
      </c>
      <c r="P74" s="118">
        <v>0.12</v>
      </c>
      <c r="Q74" s="158">
        <v>7.0000000000000001E-3</v>
      </c>
      <c r="R74" s="158">
        <v>0</v>
      </c>
      <c r="S74" s="158">
        <v>9.8000000000000004E-2</v>
      </c>
      <c r="T74" s="158">
        <v>3.4000000000000002E-2</v>
      </c>
      <c r="U74" s="158">
        <v>0</v>
      </c>
      <c r="V74" s="158">
        <v>0</v>
      </c>
      <c r="W74" s="118">
        <v>55.118000000000002</v>
      </c>
      <c r="X74" s="606">
        <v>0.186</v>
      </c>
      <c r="Z74" s="118">
        <v>3.323</v>
      </c>
      <c r="AA74" s="118">
        <v>7.3999999999999996E-2</v>
      </c>
      <c r="AB74" s="118">
        <v>100.113</v>
      </c>
      <c r="AC74" s="118">
        <v>1.4159999999999999</v>
      </c>
      <c r="AD74" s="159">
        <v>98.697000000000003</v>
      </c>
      <c r="AE74" s="182"/>
      <c r="AF74" s="135">
        <v>44.905405405405403</v>
      </c>
      <c r="AH74" s="118">
        <v>0.8821343243960712</v>
      </c>
      <c r="AI74" s="118">
        <v>1.0867968864737846E-2</v>
      </c>
      <c r="AJ74" s="118">
        <v>0.10699770673919096</v>
      </c>
      <c r="AK74" s="118">
        <v>1</v>
      </c>
      <c r="AM74" s="118">
        <v>0.8821343243960712</v>
      </c>
      <c r="AN74" s="118">
        <v>1.0867968864737846E-2</v>
      </c>
      <c r="AO74" s="118">
        <v>0.10699770673919096</v>
      </c>
      <c r="AP74" s="118">
        <v>1</v>
      </c>
    </row>
    <row r="75" spans="2:42">
      <c r="B75" s="73" t="s">
        <v>1829</v>
      </c>
      <c r="C75" s="143" t="s">
        <v>1874</v>
      </c>
      <c r="D75" s="143" t="s">
        <v>51</v>
      </c>
      <c r="E75" s="143" t="s">
        <v>1910</v>
      </c>
      <c r="F75" s="143">
        <v>6.4</v>
      </c>
      <c r="G75" s="143" t="s">
        <v>1211</v>
      </c>
      <c r="H75" s="143">
        <v>48.9</v>
      </c>
      <c r="I75" s="73">
        <v>-2518</v>
      </c>
      <c r="K75" s="73" t="s">
        <v>207</v>
      </c>
      <c r="L75" s="143" t="s">
        <v>13</v>
      </c>
      <c r="M75" s="113" t="s">
        <v>1913</v>
      </c>
      <c r="N75" s="154" t="s">
        <v>294</v>
      </c>
      <c r="O75" s="118">
        <v>40.877000000000002</v>
      </c>
      <c r="P75" s="118">
        <v>0.112</v>
      </c>
      <c r="Q75" s="158">
        <v>0.01</v>
      </c>
      <c r="R75" s="158">
        <v>2.5000000000000001E-2</v>
      </c>
      <c r="S75" s="158">
        <v>3.6999999999999998E-2</v>
      </c>
      <c r="T75" s="606">
        <v>0.13200000000000001</v>
      </c>
      <c r="U75" s="158">
        <v>0.16800000000000001</v>
      </c>
      <c r="V75" s="158">
        <v>8.6999999999999994E-2</v>
      </c>
      <c r="W75" s="118">
        <v>54.968000000000004</v>
      </c>
      <c r="X75" s="158">
        <v>0.06</v>
      </c>
      <c r="Z75" s="118">
        <v>3.355</v>
      </c>
      <c r="AA75" s="118">
        <v>6.5000000000000002E-2</v>
      </c>
      <c r="AB75" s="118">
        <v>99.896000000000001</v>
      </c>
      <c r="AC75" s="118">
        <v>1.4279999999999999</v>
      </c>
      <c r="AD75" s="159">
        <v>98.468999999999994</v>
      </c>
      <c r="AE75" s="182"/>
      <c r="AF75" s="135">
        <v>51.615384615384613</v>
      </c>
      <c r="AH75" s="118">
        <v>0.89062914786302094</v>
      </c>
      <c r="AI75" s="118">
        <v>9.5461888676751355E-3</v>
      </c>
      <c r="AJ75" s="118">
        <v>9.982466326930392E-2</v>
      </c>
      <c r="AK75" s="118">
        <v>1</v>
      </c>
      <c r="AM75" s="118">
        <v>0.89062914786302094</v>
      </c>
      <c r="AN75" s="118">
        <v>9.5461888676751355E-3</v>
      </c>
      <c r="AO75" s="118">
        <v>9.982466326930392E-2</v>
      </c>
      <c r="AP75" s="118">
        <v>1</v>
      </c>
    </row>
    <row r="76" spans="2:42">
      <c r="B76" s="73" t="s">
        <v>1829</v>
      </c>
      <c r="C76" s="143" t="s">
        <v>1874</v>
      </c>
      <c r="D76" s="143" t="s">
        <v>51</v>
      </c>
      <c r="E76" s="143" t="s">
        <v>1910</v>
      </c>
      <c r="F76" s="143">
        <v>6.4</v>
      </c>
      <c r="G76" s="143" t="s">
        <v>1211</v>
      </c>
      <c r="H76" s="143">
        <v>48.9</v>
      </c>
      <c r="I76" s="73">
        <v>-2518</v>
      </c>
      <c r="K76" s="73" t="s">
        <v>207</v>
      </c>
      <c r="L76" s="143" t="s">
        <v>13</v>
      </c>
      <c r="M76" s="113" t="s">
        <v>1914</v>
      </c>
      <c r="N76" s="154" t="s">
        <v>297</v>
      </c>
      <c r="O76" s="118">
        <v>40.985999999999997</v>
      </c>
      <c r="P76" s="118">
        <v>0.155</v>
      </c>
      <c r="Q76" s="158">
        <v>5.0000000000000001E-3</v>
      </c>
      <c r="R76" s="158">
        <v>3.7999999999999999E-2</v>
      </c>
      <c r="S76" s="158">
        <v>0</v>
      </c>
      <c r="T76" s="606">
        <v>0.121</v>
      </c>
      <c r="U76" s="158">
        <v>8.1000000000000003E-2</v>
      </c>
      <c r="V76" s="158">
        <v>5.8000000000000003E-2</v>
      </c>
      <c r="W76" s="118">
        <v>55.119</v>
      </c>
      <c r="X76" s="606">
        <v>0.14599999999999999</v>
      </c>
      <c r="Z76" s="118">
        <v>3.1509999999999998</v>
      </c>
      <c r="AA76" s="118">
        <v>5.2999999999999999E-2</v>
      </c>
      <c r="AB76" s="118">
        <v>99.912999999999997</v>
      </c>
      <c r="AC76" s="118">
        <v>1.339</v>
      </c>
      <c r="AD76" s="159">
        <v>98.573999999999998</v>
      </c>
      <c r="AE76" s="182"/>
      <c r="AF76" s="135">
        <v>59.452830188679243</v>
      </c>
      <c r="AH76" s="118">
        <v>0.83647464826121576</v>
      </c>
      <c r="AI76" s="118">
        <v>7.7838155382581875E-3</v>
      </c>
      <c r="AJ76" s="118">
        <v>0.15574153620052605</v>
      </c>
      <c r="AK76" s="118">
        <v>1</v>
      </c>
      <c r="AM76" s="118">
        <v>0.83647464826121576</v>
      </c>
      <c r="AN76" s="118">
        <v>7.7838155382581875E-3</v>
      </c>
      <c r="AO76" s="118">
        <v>0.15574153620052605</v>
      </c>
      <c r="AP76" s="118">
        <v>1</v>
      </c>
    </row>
    <row r="77" spans="2:42">
      <c r="B77" s="73" t="s">
        <v>1829</v>
      </c>
      <c r="C77" s="143" t="s">
        <v>1874</v>
      </c>
      <c r="D77" s="143" t="s">
        <v>51</v>
      </c>
      <c r="E77" s="143" t="s">
        <v>1910</v>
      </c>
      <c r="F77" s="143">
        <v>6.4</v>
      </c>
      <c r="G77" s="143" t="s">
        <v>1211</v>
      </c>
      <c r="H77" s="143">
        <v>48.9</v>
      </c>
      <c r="I77" s="73">
        <v>-2518</v>
      </c>
      <c r="K77" s="73" t="s">
        <v>207</v>
      </c>
      <c r="L77" s="143" t="s">
        <v>13</v>
      </c>
      <c r="M77" s="113" t="s">
        <v>1915</v>
      </c>
      <c r="N77" s="154" t="s">
        <v>297</v>
      </c>
      <c r="O77" s="118">
        <v>41.174999999999997</v>
      </c>
      <c r="P77" s="118">
        <v>0.122</v>
      </c>
      <c r="Q77" s="606">
        <v>2.9000000000000001E-2</v>
      </c>
      <c r="R77" s="158">
        <v>0</v>
      </c>
      <c r="S77" s="158">
        <v>0</v>
      </c>
      <c r="T77" s="158">
        <v>7.4999999999999997E-2</v>
      </c>
      <c r="U77" s="158">
        <v>0.114</v>
      </c>
      <c r="V77" s="158">
        <v>0.121</v>
      </c>
      <c r="W77" s="118">
        <v>55.076000000000001</v>
      </c>
      <c r="X77" s="606">
        <v>0.22</v>
      </c>
      <c r="Z77" s="118">
        <v>3.1320000000000001</v>
      </c>
      <c r="AA77" s="118">
        <v>6.0999999999999999E-2</v>
      </c>
      <c r="AB77" s="118">
        <v>100.124</v>
      </c>
      <c r="AC77" s="118">
        <v>1.3320000000000001</v>
      </c>
      <c r="AD77" s="159">
        <v>98.790999999999997</v>
      </c>
      <c r="AE77" s="182"/>
      <c r="AF77" s="135">
        <v>51.344262295081968</v>
      </c>
      <c r="AH77" s="118">
        <v>0.8314308468277144</v>
      </c>
      <c r="AI77" s="118">
        <v>8.9587310912028189E-3</v>
      </c>
      <c r="AJ77" s="118">
        <v>0.15961042208108278</v>
      </c>
      <c r="AK77" s="118">
        <v>1</v>
      </c>
      <c r="AM77" s="118">
        <v>0.8314308468277144</v>
      </c>
      <c r="AN77" s="118">
        <v>8.9587310912028189E-3</v>
      </c>
      <c r="AO77" s="118">
        <v>0.15961042208108278</v>
      </c>
      <c r="AP77" s="118">
        <v>1</v>
      </c>
    </row>
    <row r="78" spans="2:42">
      <c r="B78" s="73" t="s">
        <v>1829</v>
      </c>
      <c r="C78" s="143" t="s">
        <v>1874</v>
      </c>
      <c r="D78" s="143" t="s">
        <v>51</v>
      </c>
      <c r="E78" s="73" t="s">
        <v>1910</v>
      </c>
      <c r="F78" s="143">
        <v>6.4</v>
      </c>
      <c r="G78" s="143" t="s">
        <v>1211</v>
      </c>
      <c r="H78" s="143">
        <v>48.9</v>
      </c>
      <c r="I78" s="73">
        <v>-2518</v>
      </c>
      <c r="K78" s="73" t="s">
        <v>207</v>
      </c>
      <c r="L78" s="143" t="s">
        <v>13</v>
      </c>
      <c r="M78" s="113" t="s">
        <v>1916</v>
      </c>
      <c r="N78" s="154" t="s">
        <v>292</v>
      </c>
      <c r="O78" s="118">
        <v>40.520000000000003</v>
      </c>
      <c r="P78" s="118">
        <v>0.16500000000000001</v>
      </c>
      <c r="Q78" s="158">
        <v>1.2E-2</v>
      </c>
      <c r="R78" s="158">
        <v>0</v>
      </c>
      <c r="S78" s="158">
        <v>2.4E-2</v>
      </c>
      <c r="T78" s="158">
        <v>0.106</v>
      </c>
      <c r="U78" s="158">
        <v>0</v>
      </c>
      <c r="V78" s="158">
        <v>3.9E-2</v>
      </c>
      <c r="W78" s="118">
        <v>55.003</v>
      </c>
      <c r="X78" s="606">
        <v>0.106</v>
      </c>
      <c r="Z78" s="118">
        <v>2.9750000000000001</v>
      </c>
      <c r="AA78" s="118">
        <v>7.8E-2</v>
      </c>
      <c r="AB78" s="118">
        <v>99.028999999999996</v>
      </c>
      <c r="AC78" s="118">
        <v>1.27</v>
      </c>
      <c r="AD78" s="135">
        <v>97.759</v>
      </c>
      <c r="AE78" s="182"/>
      <c r="AF78" s="135">
        <v>38.141025641025642</v>
      </c>
      <c r="AH78" s="118">
        <v>0.78975311919299185</v>
      </c>
      <c r="AI78" s="118">
        <v>1.1455426641210163E-2</v>
      </c>
      <c r="AJ78" s="118">
        <v>0.19879145416579799</v>
      </c>
      <c r="AK78" s="118">
        <v>1</v>
      </c>
      <c r="AM78" s="118">
        <v>0.78975311919299185</v>
      </c>
      <c r="AN78" s="118">
        <v>1.1455426641210163E-2</v>
      </c>
      <c r="AO78" s="118">
        <v>0.19879145416579799</v>
      </c>
      <c r="AP78" s="118">
        <v>1</v>
      </c>
    </row>
    <row r="79" spans="2:42">
      <c r="B79" s="73" t="s">
        <v>1829</v>
      </c>
      <c r="C79" s="143" t="s">
        <v>1874</v>
      </c>
      <c r="D79" s="143" t="s">
        <v>51</v>
      </c>
      <c r="E79" s="143" t="s">
        <v>1917</v>
      </c>
      <c r="F79" s="143">
        <v>7.5</v>
      </c>
      <c r="G79" s="143" t="s">
        <v>1211</v>
      </c>
      <c r="H79" s="143">
        <v>50.7</v>
      </c>
      <c r="I79" s="73">
        <v>-2529</v>
      </c>
      <c r="K79" s="73" t="s">
        <v>207</v>
      </c>
      <c r="L79" s="143" t="s">
        <v>13</v>
      </c>
      <c r="M79" s="113" t="s">
        <v>1918</v>
      </c>
      <c r="N79" s="154" t="s">
        <v>294</v>
      </c>
      <c r="O79" s="118">
        <v>41.741999999999997</v>
      </c>
      <c r="P79" s="118">
        <v>0.1</v>
      </c>
      <c r="Q79" s="158">
        <v>1.4E-2</v>
      </c>
      <c r="R79" s="158">
        <v>0</v>
      </c>
      <c r="S79" s="158">
        <v>8.8999999999999996E-2</v>
      </c>
      <c r="T79" s="158">
        <v>0.106</v>
      </c>
      <c r="U79" s="158">
        <v>8.8999999999999996E-2</v>
      </c>
      <c r="V79" s="158">
        <v>0.106</v>
      </c>
      <c r="W79" s="118">
        <v>56.607999999999997</v>
      </c>
      <c r="X79" s="158">
        <v>0</v>
      </c>
      <c r="Z79" s="118">
        <v>3.19</v>
      </c>
      <c r="AA79" s="118">
        <v>6.8000000000000005E-2</v>
      </c>
      <c r="AB79" s="118">
        <v>102.111</v>
      </c>
      <c r="AC79" s="118">
        <v>1.359</v>
      </c>
      <c r="AD79" s="159">
        <v>100.753</v>
      </c>
      <c r="AE79" s="182"/>
      <c r="AF79" s="135">
        <v>46.911764705882348</v>
      </c>
      <c r="AH79" s="118">
        <v>0.8468277143615609</v>
      </c>
      <c r="AI79" s="118">
        <v>9.9867822000293729E-3</v>
      </c>
      <c r="AJ79" s="118">
        <v>0.14318550343840972</v>
      </c>
      <c r="AK79" s="118">
        <v>1</v>
      </c>
      <c r="AM79" s="118">
        <v>0.8468277143615609</v>
      </c>
      <c r="AN79" s="118">
        <v>9.9867822000293729E-3</v>
      </c>
      <c r="AO79" s="118">
        <v>0.14318550343840972</v>
      </c>
      <c r="AP79" s="118">
        <v>1</v>
      </c>
    </row>
    <row r="80" spans="2:42">
      <c r="B80" s="73" t="s">
        <v>1829</v>
      </c>
      <c r="C80" s="143" t="s">
        <v>1874</v>
      </c>
      <c r="D80" s="143" t="s">
        <v>51</v>
      </c>
      <c r="E80" s="143" t="s">
        <v>1917</v>
      </c>
      <c r="F80" s="143">
        <v>7.5</v>
      </c>
      <c r="G80" s="143" t="s">
        <v>1211</v>
      </c>
      <c r="H80" s="143">
        <v>50.7</v>
      </c>
      <c r="I80" s="73">
        <v>-2529</v>
      </c>
      <c r="K80" s="73" t="s">
        <v>207</v>
      </c>
      <c r="L80" s="143" t="s">
        <v>13</v>
      </c>
      <c r="M80" s="113" t="s">
        <v>1919</v>
      </c>
      <c r="N80" s="154" t="s">
        <v>294</v>
      </c>
      <c r="O80" s="118">
        <v>42.127000000000002</v>
      </c>
      <c r="P80" s="118">
        <v>0.127</v>
      </c>
      <c r="Q80" s="606">
        <v>4.2000000000000003E-2</v>
      </c>
      <c r="R80" s="606">
        <v>9.0999999999999998E-2</v>
      </c>
      <c r="S80" s="158">
        <v>6.7000000000000004E-2</v>
      </c>
      <c r="T80" s="158">
        <v>4.4999999999999998E-2</v>
      </c>
      <c r="U80" s="158">
        <v>0</v>
      </c>
      <c r="V80" s="158">
        <v>5.2999999999999999E-2</v>
      </c>
      <c r="W80" s="118">
        <v>56.765999999999998</v>
      </c>
      <c r="X80" s="606">
        <v>0.16300000000000001</v>
      </c>
      <c r="Z80" s="118">
        <v>2.9529999999999998</v>
      </c>
      <c r="AA80" s="118">
        <v>7.5999999999999998E-2</v>
      </c>
      <c r="AB80" s="118">
        <v>102.509</v>
      </c>
      <c r="AC80" s="118">
        <v>1.2609999999999999</v>
      </c>
      <c r="AD80" s="159">
        <v>101.249</v>
      </c>
      <c r="AE80" s="182"/>
      <c r="AF80" s="135">
        <v>38.855263157894733</v>
      </c>
      <c r="AH80" s="118">
        <v>0.78391292805946378</v>
      </c>
      <c r="AI80" s="118">
        <v>1.1161697752974004E-2</v>
      </c>
      <c r="AJ80" s="118">
        <v>0.20492537418756221</v>
      </c>
      <c r="AK80" s="118">
        <v>1</v>
      </c>
      <c r="AM80" s="118">
        <v>0.78391292805946378</v>
      </c>
      <c r="AN80" s="118">
        <v>1.1161697752974004E-2</v>
      </c>
      <c r="AO80" s="118">
        <v>0.20492537418756221</v>
      </c>
      <c r="AP80" s="118">
        <v>1</v>
      </c>
    </row>
    <row r="81" spans="2:42">
      <c r="B81" s="73" t="s">
        <v>1829</v>
      </c>
      <c r="C81" s="143" t="s">
        <v>1874</v>
      </c>
      <c r="D81" s="143" t="s">
        <v>51</v>
      </c>
      <c r="E81" s="143" t="s">
        <v>1917</v>
      </c>
      <c r="F81" s="143">
        <v>7.5</v>
      </c>
      <c r="G81" s="143" t="s">
        <v>1211</v>
      </c>
      <c r="H81" s="143">
        <v>50.7</v>
      </c>
      <c r="I81" s="73">
        <v>-2529</v>
      </c>
      <c r="K81" s="73" t="s">
        <v>207</v>
      </c>
      <c r="L81" s="143" t="s">
        <v>13</v>
      </c>
      <c r="M81" s="113" t="s">
        <v>1920</v>
      </c>
      <c r="N81" s="154" t="s">
        <v>292</v>
      </c>
      <c r="O81" s="118">
        <v>41.936999999999998</v>
      </c>
      <c r="P81" s="118">
        <v>0.14599999999999999</v>
      </c>
      <c r="Q81" s="158">
        <v>4.0000000000000001E-3</v>
      </c>
      <c r="R81" s="158">
        <v>0</v>
      </c>
      <c r="S81" s="606">
        <v>0.122</v>
      </c>
      <c r="T81" s="606">
        <v>0.161</v>
      </c>
      <c r="U81" s="158">
        <v>0</v>
      </c>
      <c r="V81" s="158">
        <v>0</v>
      </c>
      <c r="W81" s="118">
        <v>56.527999999999999</v>
      </c>
      <c r="X81" s="606">
        <v>0.16300000000000001</v>
      </c>
      <c r="Z81" s="118">
        <v>3.0720000000000001</v>
      </c>
      <c r="AA81" s="118">
        <v>5.6000000000000001E-2</v>
      </c>
      <c r="AB81" s="118">
        <v>102.18899999999999</v>
      </c>
      <c r="AC81" s="118">
        <v>1.306</v>
      </c>
      <c r="AD81" s="159">
        <v>100.883</v>
      </c>
      <c r="AE81" s="182"/>
      <c r="AF81" s="135">
        <v>54.857142857142854</v>
      </c>
      <c r="AH81" s="118">
        <v>0.81550305282718349</v>
      </c>
      <c r="AI81" s="118">
        <v>8.2244088706124249E-3</v>
      </c>
      <c r="AJ81" s="118">
        <v>0.17627253830220407</v>
      </c>
      <c r="AK81" s="118">
        <v>1</v>
      </c>
      <c r="AM81" s="118">
        <v>0.81550305282718349</v>
      </c>
      <c r="AN81" s="118">
        <v>8.2244088706124249E-3</v>
      </c>
      <c r="AO81" s="118">
        <v>0.17627253830220407</v>
      </c>
      <c r="AP81" s="118">
        <v>1</v>
      </c>
    </row>
    <row r="82" spans="2:42">
      <c r="B82" s="73" t="s">
        <v>1829</v>
      </c>
      <c r="C82" s="143" t="s">
        <v>1874</v>
      </c>
      <c r="D82" s="143" t="s">
        <v>51</v>
      </c>
      <c r="E82" s="143" t="s">
        <v>1917</v>
      </c>
      <c r="F82" s="143">
        <v>7.5</v>
      </c>
      <c r="G82" s="143" t="s">
        <v>1211</v>
      </c>
      <c r="H82" s="143">
        <v>50.7</v>
      </c>
      <c r="I82" s="73">
        <v>-2529</v>
      </c>
      <c r="K82" s="73" t="s">
        <v>207</v>
      </c>
      <c r="L82" s="143" t="s">
        <v>13</v>
      </c>
      <c r="M82" s="113" t="s">
        <v>1921</v>
      </c>
      <c r="N82" s="154" t="s">
        <v>292</v>
      </c>
      <c r="O82" s="118">
        <v>40.898000000000003</v>
      </c>
      <c r="P82" s="118">
        <v>0.19</v>
      </c>
      <c r="Q82" s="158">
        <v>0</v>
      </c>
      <c r="R82" s="158">
        <v>5.7000000000000002E-2</v>
      </c>
      <c r="S82" s="158">
        <v>7.0000000000000007E-2</v>
      </c>
      <c r="T82" s="158">
        <v>7.9000000000000001E-2</v>
      </c>
      <c r="U82" s="158">
        <v>0</v>
      </c>
      <c r="V82" s="158">
        <v>0.185</v>
      </c>
      <c r="W82" s="118">
        <v>56.259</v>
      </c>
      <c r="X82" s="606">
        <v>0.17599999999999999</v>
      </c>
      <c r="Z82" s="118">
        <v>3.2530000000000001</v>
      </c>
      <c r="AA82" s="606">
        <v>0.04</v>
      </c>
      <c r="AB82" s="118">
        <v>101.20699999999999</v>
      </c>
      <c r="AC82" s="118">
        <v>1.379</v>
      </c>
      <c r="AD82" s="159">
        <v>99.828000000000003</v>
      </c>
      <c r="AE82" s="182"/>
      <c r="AF82" s="135">
        <v>81.325000000000003</v>
      </c>
      <c r="AH82" s="118">
        <v>0.86355189806211841</v>
      </c>
      <c r="AI82" s="118">
        <v>5.8745777647231604E-3</v>
      </c>
      <c r="AJ82" s="118">
        <v>0.13057352417315843</v>
      </c>
      <c r="AK82" s="118">
        <v>1</v>
      </c>
      <c r="AM82" s="118">
        <v>0.86355189806211841</v>
      </c>
      <c r="AN82" s="118">
        <v>5.8745777647231604E-3</v>
      </c>
      <c r="AO82" s="118">
        <v>0.13057352417315843</v>
      </c>
      <c r="AP82" s="118">
        <v>1</v>
      </c>
    </row>
    <row r="83" spans="2:42">
      <c r="B83" s="73" t="s">
        <v>1829</v>
      </c>
      <c r="C83" s="143" t="s">
        <v>1874</v>
      </c>
      <c r="D83" s="143" t="s">
        <v>51</v>
      </c>
      <c r="E83" s="143" t="s">
        <v>1917</v>
      </c>
      <c r="F83" s="143">
        <v>7.5</v>
      </c>
      <c r="G83" s="143" t="s">
        <v>1211</v>
      </c>
      <c r="H83" s="143">
        <v>50.7</v>
      </c>
      <c r="I83" s="73">
        <v>-2529</v>
      </c>
      <c r="K83" s="73" t="s">
        <v>207</v>
      </c>
      <c r="L83" s="143" t="s">
        <v>13</v>
      </c>
      <c r="M83" s="113" t="s">
        <v>1922</v>
      </c>
      <c r="N83" s="154" t="s">
        <v>294</v>
      </c>
      <c r="O83" s="118">
        <v>42.110999999999997</v>
      </c>
      <c r="P83" s="118">
        <v>0.127</v>
      </c>
      <c r="Q83" s="158">
        <v>5.0000000000000001E-3</v>
      </c>
      <c r="R83" s="158">
        <v>0</v>
      </c>
      <c r="S83" s="158">
        <v>0.1</v>
      </c>
      <c r="T83" s="158">
        <v>8.8999999999999996E-2</v>
      </c>
      <c r="U83" s="158">
        <v>0</v>
      </c>
      <c r="V83" s="158">
        <v>5.7000000000000002E-2</v>
      </c>
      <c r="W83" s="118">
        <v>55.908999999999999</v>
      </c>
      <c r="X83" s="606">
        <v>0.23</v>
      </c>
      <c r="Z83" s="118">
        <v>3.2970000000000002</v>
      </c>
      <c r="AA83" s="118">
        <v>4.5999999999999999E-2</v>
      </c>
      <c r="AB83" s="118">
        <v>101.971</v>
      </c>
      <c r="AC83" s="118">
        <v>1.399</v>
      </c>
      <c r="AD83" s="159">
        <v>100.572</v>
      </c>
      <c r="AE83" s="182"/>
      <c r="AF83" s="135">
        <v>71.673913043478265</v>
      </c>
      <c r="AH83" s="118">
        <v>0.87523228032917444</v>
      </c>
      <c r="AI83" s="118">
        <v>6.7557644294316344E-3</v>
      </c>
      <c r="AJ83" s="118">
        <v>0.11801195524139392</v>
      </c>
      <c r="AK83" s="118">
        <v>1</v>
      </c>
      <c r="AM83" s="118">
        <v>0.87523228032917444</v>
      </c>
      <c r="AN83" s="118">
        <v>6.7557644294316344E-3</v>
      </c>
      <c r="AO83" s="118">
        <v>0.11801195524139392</v>
      </c>
      <c r="AP83" s="118">
        <v>1</v>
      </c>
    </row>
    <row r="84" spans="2:42">
      <c r="B84" s="73" t="s">
        <v>1829</v>
      </c>
      <c r="C84" s="143" t="s">
        <v>1874</v>
      </c>
      <c r="D84" s="143" t="s">
        <v>51</v>
      </c>
      <c r="E84" s="143" t="s">
        <v>1917</v>
      </c>
      <c r="F84" s="143">
        <v>7.5</v>
      </c>
      <c r="G84" s="143" t="s">
        <v>1211</v>
      </c>
      <c r="H84" s="143">
        <v>50.7</v>
      </c>
      <c r="I84" s="73">
        <v>-2529</v>
      </c>
      <c r="K84" s="73" t="s">
        <v>207</v>
      </c>
      <c r="L84" s="143" t="s">
        <v>13</v>
      </c>
      <c r="M84" s="113" t="s">
        <v>1923</v>
      </c>
      <c r="N84" s="154" t="s">
        <v>297</v>
      </c>
      <c r="O84" s="118">
        <v>42.889000000000003</v>
      </c>
      <c r="P84" s="118">
        <v>0.108</v>
      </c>
      <c r="Q84" s="158">
        <v>8.9999999999999993E-3</v>
      </c>
      <c r="R84" s="158">
        <v>0</v>
      </c>
      <c r="S84" s="606">
        <v>0.14799999999999999</v>
      </c>
      <c r="T84" s="606">
        <v>0.13400000000000001</v>
      </c>
      <c r="U84" s="158">
        <v>0</v>
      </c>
      <c r="V84" s="158">
        <v>2.1999999999999999E-2</v>
      </c>
      <c r="W84" s="118">
        <v>55.875999999999998</v>
      </c>
      <c r="X84" s="606">
        <v>7.9000000000000001E-2</v>
      </c>
      <c r="Z84" s="118">
        <v>3.2530000000000001</v>
      </c>
      <c r="AA84" s="118">
        <v>4.5999999999999999E-2</v>
      </c>
      <c r="AB84" s="118">
        <v>102.563</v>
      </c>
      <c r="AC84" s="118">
        <v>1.38</v>
      </c>
      <c r="AD84" s="159">
        <v>101.182</v>
      </c>
      <c r="AE84" s="182"/>
      <c r="AF84" s="135">
        <v>70.717391304347828</v>
      </c>
      <c r="AH84" s="118">
        <v>0.86355189806211841</v>
      </c>
      <c r="AI84" s="118">
        <v>6.7557644294316344E-3</v>
      </c>
      <c r="AJ84" s="118">
        <v>0.12969233750844997</v>
      </c>
      <c r="AK84" s="118">
        <v>1</v>
      </c>
      <c r="AM84" s="118">
        <v>0.86355189806211841</v>
      </c>
      <c r="AN84" s="118">
        <v>6.7557644294316344E-3</v>
      </c>
      <c r="AO84" s="118">
        <v>0.12969233750844997</v>
      </c>
      <c r="AP84" s="118">
        <v>1</v>
      </c>
    </row>
    <row r="85" spans="2:42" ht="17.25" customHeight="1">
      <c r="B85" s="73" t="s">
        <v>1829</v>
      </c>
      <c r="C85" s="143" t="s">
        <v>1874</v>
      </c>
      <c r="D85" s="143" t="s">
        <v>51</v>
      </c>
      <c r="E85" s="143" t="s">
        <v>1924</v>
      </c>
      <c r="F85" s="143">
        <v>4.7</v>
      </c>
      <c r="G85" s="143" t="s">
        <v>1211</v>
      </c>
      <c r="H85" s="611" t="s">
        <v>32</v>
      </c>
      <c r="I85" s="73">
        <v>-2539</v>
      </c>
      <c r="K85" s="73" t="s">
        <v>207</v>
      </c>
      <c r="L85" s="143" t="s">
        <v>13</v>
      </c>
      <c r="M85" s="113" t="s">
        <v>1925</v>
      </c>
      <c r="N85" s="154" t="s">
        <v>292</v>
      </c>
      <c r="O85" s="118">
        <v>40.677999999999997</v>
      </c>
      <c r="P85" s="118">
        <v>0.14399999999999999</v>
      </c>
      <c r="Q85" s="158">
        <v>1E-3</v>
      </c>
      <c r="R85" s="158">
        <v>0</v>
      </c>
      <c r="S85" s="158">
        <v>6.9000000000000006E-2</v>
      </c>
      <c r="T85" s="606">
        <v>0.121</v>
      </c>
      <c r="U85" s="158">
        <v>0</v>
      </c>
      <c r="V85" s="158">
        <v>5.8000000000000003E-2</v>
      </c>
      <c r="W85" s="118">
        <v>55.825000000000003</v>
      </c>
      <c r="X85" s="606">
        <v>0.16</v>
      </c>
      <c r="Y85" s="118"/>
      <c r="Z85" s="118">
        <v>3.0670000000000002</v>
      </c>
      <c r="AA85" s="118">
        <v>5.1999999999999998E-2</v>
      </c>
      <c r="AB85" s="118">
        <v>100.17400000000001</v>
      </c>
      <c r="AC85" s="118">
        <v>1.3029999999999999</v>
      </c>
      <c r="AD85" s="159">
        <v>98.870999999999995</v>
      </c>
      <c r="AE85" s="160"/>
      <c r="AF85" s="135">
        <v>58.980769230769234</v>
      </c>
      <c r="AH85" s="118">
        <v>0.8141757366604726</v>
      </c>
      <c r="AI85" s="118">
        <v>7.6369510941401084E-3</v>
      </c>
      <c r="AJ85" s="118">
        <v>0.17818731224538728</v>
      </c>
      <c r="AK85" s="118">
        <v>1</v>
      </c>
      <c r="AM85" s="118">
        <v>0.8141757366604726</v>
      </c>
      <c r="AN85" s="118">
        <v>7.6369510941401084E-3</v>
      </c>
      <c r="AO85" s="118">
        <v>0.17818731224538728</v>
      </c>
      <c r="AP85" s="118">
        <v>1</v>
      </c>
    </row>
    <row r="86" spans="2:42" ht="17.25" customHeight="1">
      <c r="B86" s="73" t="s">
        <v>1829</v>
      </c>
      <c r="C86" s="143" t="s">
        <v>1874</v>
      </c>
      <c r="D86" s="143" t="s">
        <v>51</v>
      </c>
      <c r="E86" s="143" t="s">
        <v>1924</v>
      </c>
      <c r="F86" s="143">
        <v>4.7</v>
      </c>
      <c r="G86" s="143" t="s">
        <v>1211</v>
      </c>
      <c r="H86" s="611" t="s">
        <v>32</v>
      </c>
      <c r="I86" s="73">
        <v>-2539</v>
      </c>
      <c r="K86" s="73" t="s">
        <v>207</v>
      </c>
      <c r="L86" s="143" t="s">
        <v>13</v>
      </c>
      <c r="M86" s="113" t="s">
        <v>1926</v>
      </c>
      <c r="N86" s="154" t="s">
        <v>297</v>
      </c>
      <c r="O86" s="118">
        <v>40.935000000000002</v>
      </c>
      <c r="P86" s="118">
        <v>0.158</v>
      </c>
      <c r="Q86" s="158">
        <v>1.6E-2</v>
      </c>
      <c r="R86" s="158">
        <v>0</v>
      </c>
      <c r="S86" s="158">
        <v>2.8000000000000001E-2</v>
      </c>
      <c r="T86" s="606">
        <v>0.121</v>
      </c>
      <c r="U86" s="158">
        <v>0.10299999999999999</v>
      </c>
      <c r="V86" s="158">
        <v>0</v>
      </c>
      <c r="W86" s="118">
        <v>54.643999999999998</v>
      </c>
      <c r="X86" s="606">
        <v>0.14599999999999999</v>
      </c>
      <c r="Y86" s="118"/>
      <c r="Z86" s="118">
        <v>3.2749999999999999</v>
      </c>
      <c r="AA86" s="118">
        <v>5.7000000000000002E-2</v>
      </c>
      <c r="AB86" s="118">
        <v>99.483000000000004</v>
      </c>
      <c r="AC86" s="118">
        <v>1.3919999999999999</v>
      </c>
      <c r="AD86" s="159">
        <v>98.090999999999994</v>
      </c>
      <c r="AE86" s="160"/>
      <c r="AF86" s="135">
        <v>57.456140350877192</v>
      </c>
      <c r="AH86" s="118">
        <v>0.86939208919564637</v>
      </c>
      <c r="AI86" s="118">
        <v>8.3712733147305041E-3</v>
      </c>
      <c r="AJ86" s="118">
        <v>0.12223663748962313</v>
      </c>
      <c r="AK86" s="118">
        <v>1</v>
      </c>
      <c r="AM86" s="118">
        <v>0.86939208919564637</v>
      </c>
      <c r="AN86" s="118">
        <v>8.3712733147305041E-3</v>
      </c>
      <c r="AO86" s="118">
        <v>0.12223663748962313</v>
      </c>
      <c r="AP86" s="118">
        <v>1</v>
      </c>
    </row>
    <row r="87" spans="2:42" ht="17.25" customHeight="1">
      <c r="B87" s="73" t="s">
        <v>1829</v>
      </c>
      <c r="C87" s="143" t="s">
        <v>1874</v>
      </c>
      <c r="D87" s="143" t="s">
        <v>51</v>
      </c>
      <c r="E87" s="143" t="s">
        <v>1924</v>
      </c>
      <c r="F87" s="143">
        <v>4.7</v>
      </c>
      <c r="G87" s="143" t="s">
        <v>1211</v>
      </c>
      <c r="H87" s="611" t="s">
        <v>32</v>
      </c>
      <c r="I87" s="73">
        <v>-2539</v>
      </c>
      <c r="K87" s="73" t="s">
        <v>207</v>
      </c>
      <c r="L87" s="143" t="s">
        <v>13</v>
      </c>
      <c r="M87" s="113" t="s">
        <v>1927</v>
      </c>
      <c r="N87" s="154" t="s">
        <v>292</v>
      </c>
      <c r="O87" s="118">
        <v>41.003</v>
      </c>
      <c r="P87" s="118">
        <v>0.106</v>
      </c>
      <c r="Q87" s="158">
        <v>0</v>
      </c>
      <c r="R87" s="158">
        <v>7.4999999999999997E-2</v>
      </c>
      <c r="S87" s="158">
        <v>0</v>
      </c>
      <c r="T87" s="158">
        <v>7.9000000000000001E-2</v>
      </c>
      <c r="U87" s="158">
        <v>0</v>
      </c>
      <c r="V87" s="158">
        <v>0</v>
      </c>
      <c r="W87" s="118">
        <v>55.154000000000003</v>
      </c>
      <c r="X87" s="606">
        <v>0.17299999999999999</v>
      </c>
      <c r="Y87" s="118"/>
      <c r="Z87" s="118">
        <v>3.0019999999999998</v>
      </c>
      <c r="AA87" s="118">
        <v>7.6999999999999999E-2</v>
      </c>
      <c r="AB87" s="118">
        <v>99.668999999999997</v>
      </c>
      <c r="AC87" s="118">
        <v>1.2809999999999999</v>
      </c>
      <c r="AD87" s="159">
        <v>98.388000000000005</v>
      </c>
      <c r="AE87" s="160"/>
      <c r="AF87" s="135">
        <v>38.987012987012982</v>
      </c>
      <c r="AH87" s="118">
        <v>0.7969206264932307</v>
      </c>
      <c r="AI87" s="118">
        <v>1.1308562197092083E-2</v>
      </c>
      <c r="AJ87" s="118">
        <v>0.19177081130967721</v>
      </c>
      <c r="AK87" s="118">
        <v>1</v>
      </c>
      <c r="AM87" s="118">
        <v>0.7969206264932307</v>
      </c>
      <c r="AN87" s="118">
        <v>1.1308562197092083E-2</v>
      </c>
      <c r="AO87" s="118">
        <v>0.19177081130967721</v>
      </c>
      <c r="AP87" s="118">
        <v>1</v>
      </c>
    </row>
    <row r="88" spans="2:42" ht="17.25" customHeight="1">
      <c r="B88" s="73" t="s">
        <v>1829</v>
      </c>
      <c r="C88" s="143" t="s">
        <v>1874</v>
      </c>
      <c r="D88" s="143" t="s">
        <v>51</v>
      </c>
      <c r="E88" s="143" t="s">
        <v>1924</v>
      </c>
      <c r="F88" s="143">
        <v>4.7</v>
      </c>
      <c r="G88" s="143" t="s">
        <v>1211</v>
      </c>
      <c r="H88" s="611" t="s">
        <v>32</v>
      </c>
      <c r="I88" s="73">
        <v>-2539</v>
      </c>
      <c r="K88" s="73" t="s">
        <v>207</v>
      </c>
      <c r="L88" s="143" t="s">
        <v>13</v>
      </c>
      <c r="M88" s="113" t="s">
        <v>1928</v>
      </c>
      <c r="N88" s="154" t="s">
        <v>294</v>
      </c>
      <c r="O88" s="118">
        <v>40.744</v>
      </c>
      <c r="P88" s="118">
        <v>0.161</v>
      </c>
      <c r="Q88" s="158">
        <v>0</v>
      </c>
      <c r="R88" s="158">
        <v>0</v>
      </c>
      <c r="S88" s="158">
        <v>0.02</v>
      </c>
      <c r="T88" s="158">
        <v>4.1000000000000002E-2</v>
      </c>
      <c r="U88" s="158">
        <v>0</v>
      </c>
      <c r="V88" s="158">
        <v>0.107</v>
      </c>
      <c r="W88" s="118">
        <v>55.045999999999999</v>
      </c>
      <c r="X88" s="606">
        <v>0.126</v>
      </c>
      <c r="Y88" s="118"/>
      <c r="Z88" s="118">
        <v>3.444</v>
      </c>
      <c r="AA88" s="118">
        <v>5.2999999999999999E-2</v>
      </c>
      <c r="AB88" s="118">
        <v>99.742000000000004</v>
      </c>
      <c r="AC88" s="118">
        <v>1.462</v>
      </c>
      <c r="AD88" s="159">
        <v>98.28</v>
      </c>
      <c r="AE88" s="160"/>
      <c r="AF88" s="135">
        <v>64.981132075471706</v>
      </c>
      <c r="AH88" s="118">
        <v>0.91425537563047521</v>
      </c>
      <c r="AI88" s="118">
        <v>7.7838155382581875E-3</v>
      </c>
      <c r="AJ88" s="118">
        <v>7.7960808831266604E-2</v>
      </c>
      <c r="AK88" s="118">
        <v>1</v>
      </c>
      <c r="AM88" s="118">
        <v>0.91425537563047521</v>
      </c>
      <c r="AN88" s="118">
        <v>7.7838155382581875E-3</v>
      </c>
      <c r="AO88" s="118">
        <v>7.7960808831266604E-2</v>
      </c>
      <c r="AP88" s="118">
        <v>1</v>
      </c>
    </row>
    <row r="89" spans="2:42" ht="17.25" customHeight="1">
      <c r="B89" s="73" t="s">
        <v>1829</v>
      </c>
      <c r="C89" s="143" t="s">
        <v>1874</v>
      </c>
      <c r="D89" s="143" t="s">
        <v>51</v>
      </c>
      <c r="E89" s="143" t="s">
        <v>1924</v>
      </c>
      <c r="F89" s="143">
        <v>4.7</v>
      </c>
      <c r="G89" s="143" t="s">
        <v>1211</v>
      </c>
      <c r="H89" s="611" t="s">
        <v>32</v>
      </c>
      <c r="I89" s="73">
        <v>-2539</v>
      </c>
      <c r="K89" s="73" t="s">
        <v>207</v>
      </c>
      <c r="L89" s="143" t="s">
        <v>13</v>
      </c>
      <c r="M89" s="113" t="s">
        <v>1929</v>
      </c>
      <c r="N89" s="154" t="s">
        <v>297</v>
      </c>
      <c r="O89" s="118">
        <v>40.642000000000003</v>
      </c>
      <c r="P89" s="118">
        <v>0.125</v>
      </c>
      <c r="Q89" s="158">
        <v>1.7000000000000001E-2</v>
      </c>
      <c r="R89" s="158">
        <v>0</v>
      </c>
      <c r="S89" s="158">
        <v>8.1000000000000003E-2</v>
      </c>
      <c r="T89" s="158">
        <v>0</v>
      </c>
      <c r="U89" s="158">
        <v>0.125</v>
      </c>
      <c r="V89" s="158">
        <v>0</v>
      </c>
      <c r="W89" s="118">
        <v>54.720999999999997</v>
      </c>
      <c r="X89" s="118">
        <v>0.246</v>
      </c>
      <c r="Y89" s="118"/>
      <c r="Z89" s="118">
        <v>3.5110000000000001</v>
      </c>
      <c r="AA89" s="118">
        <v>5.8000000000000003E-2</v>
      </c>
      <c r="AB89" s="118">
        <v>99.525999999999996</v>
      </c>
      <c r="AC89" s="118">
        <v>1.4910000000000001</v>
      </c>
      <c r="AD89" s="159">
        <v>98.034000000000006</v>
      </c>
      <c r="AE89" s="160"/>
      <c r="AF89" s="135">
        <v>60.53448275862069</v>
      </c>
      <c r="AH89" s="118">
        <v>0.9320414122644014</v>
      </c>
      <c r="AI89" s="118">
        <v>8.5181377588485832E-3</v>
      </c>
      <c r="AJ89" s="118">
        <v>5.9440449976750014E-2</v>
      </c>
      <c r="AK89" s="118">
        <v>1</v>
      </c>
      <c r="AM89" s="118">
        <v>0.9320414122644014</v>
      </c>
      <c r="AN89" s="118">
        <v>8.5181377588485832E-3</v>
      </c>
      <c r="AO89" s="118">
        <v>5.9440449976750014E-2</v>
      </c>
      <c r="AP89" s="118">
        <v>1</v>
      </c>
    </row>
    <row r="90" spans="2:42" ht="17.25" customHeight="1">
      <c r="B90" s="73" t="s">
        <v>1829</v>
      </c>
      <c r="C90" s="143" t="s">
        <v>1874</v>
      </c>
      <c r="D90" s="143" t="s">
        <v>51</v>
      </c>
      <c r="E90" s="143" t="s">
        <v>1924</v>
      </c>
      <c r="F90" s="143">
        <v>4.7</v>
      </c>
      <c r="G90" s="143" t="s">
        <v>1211</v>
      </c>
      <c r="H90" s="611" t="s">
        <v>32</v>
      </c>
      <c r="I90" s="73">
        <v>-2539</v>
      </c>
      <c r="K90" s="73" t="s">
        <v>207</v>
      </c>
      <c r="L90" s="143" t="s">
        <v>13</v>
      </c>
      <c r="M90" s="113" t="s">
        <v>1930</v>
      </c>
      <c r="N90" s="154" t="s">
        <v>297</v>
      </c>
      <c r="O90" s="118">
        <v>40.854999999999997</v>
      </c>
      <c r="P90" s="118">
        <v>0.16500000000000001</v>
      </c>
      <c r="Q90" s="158">
        <v>1.0999999999999999E-2</v>
      </c>
      <c r="R90" s="158">
        <v>6.3E-2</v>
      </c>
      <c r="S90" s="158">
        <v>8.8999999999999996E-2</v>
      </c>
      <c r="T90" s="606">
        <v>0.124</v>
      </c>
      <c r="U90" s="158">
        <v>0</v>
      </c>
      <c r="V90" s="158">
        <v>3.9E-2</v>
      </c>
      <c r="W90" s="118">
        <v>55.44</v>
      </c>
      <c r="X90" s="606">
        <v>0.14599999999999999</v>
      </c>
      <c r="Y90" s="118"/>
      <c r="Z90" s="118">
        <v>3.4119999999999999</v>
      </c>
      <c r="AA90" s="118">
        <v>4.8000000000000001E-2</v>
      </c>
      <c r="AB90" s="118">
        <v>100.392</v>
      </c>
      <c r="AC90" s="118">
        <v>1.4470000000000001</v>
      </c>
      <c r="AD90" s="159">
        <v>98.944999999999993</v>
      </c>
      <c r="AE90" s="160"/>
      <c r="AF90" s="135">
        <v>71.083333333333329</v>
      </c>
      <c r="AH90" s="118">
        <v>0.90576055216352536</v>
      </c>
      <c r="AI90" s="118">
        <v>7.0494933176677927E-3</v>
      </c>
      <c r="AJ90" s="118">
        <v>8.7189954518806845E-2</v>
      </c>
      <c r="AK90" s="118">
        <v>1</v>
      </c>
      <c r="AM90" s="118">
        <v>0.90576055216352536</v>
      </c>
      <c r="AN90" s="118">
        <v>7.0494933176677927E-3</v>
      </c>
      <c r="AO90" s="118">
        <v>8.7189954518806845E-2</v>
      </c>
      <c r="AP90" s="118">
        <v>1</v>
      </c>
    </row>
    <row r="91" spans="2:42">
      <c r="B91" s="73" t="s">
        <v>1829</v>
      </c>
      <c r="C91" s="143" t="s">
        <v>1874</v>
      </c>
      <c r="D91" s="143" t="s">
        <v>51</v>
      </c>
      <c r="E91" s="143" t="s">
        <v>1931</v>
      </c>
      <c r="F91" s="143">
        <v>7.4</v>
      </c>
      <c r="G91" s="143" t="s">
        <v>1211</v>
      </c>
      <c r="H91" s="143">
        <v>50.9</v>
      </c>
      <c r="I91" s="73">
        <v>-2548</v>
      </c>
      <c r="K91" s="73" t="s">
        <v>207</v>
      </c>
      <c r="L91" s="143" t="s">
        <v>13</v>
      </c>
      <c r="M91" s="113" t="s">
        <v>1932</v>
      </c>
      <c r="N91" s="154" t="s">
        <v>294</v>
      </c>
      <c r="O91" s="118">
        <v>41.128999999999998</v>
      </c>
      <c r="P91" s="118">
        <v>0.11700000000000001</v>
      </c>
      <c r="Q91" s="158">
        <v>0</v>
      </c>
      <c r="R91" s="158">
        <v>0</v>
      </c>
      <c r="S91" s="158">
        <v>4.1000000000000002E-2</v>
      </c>
      <c r="T91" s="158">
        <v>5.0999999999999997E-2</v>
      </c>
      <c r="U91" s="158">
        <v>0</v>
      </c>
      <c r="V91" s="158">
        <v>0</v>
      </c>
      <c r="W91" s="118">
        <v>56.31</v>
      </c>
      <c r="X91" s="606">
        <v>0.20599999999999999</v>
      </c>
      <c r="Z91" s="118">
        <v>3.2650000000000001</v>
      </c>
      <c r="AA91" s="118">
        <v>9.2999999999999999E-2</v>
      </c>
      <c r="AB91" s="118">
        <v>101.212</v>
      </c>
      <c r="AC91" s="118">
        <v>1.3959999999999999</v>
      </c>
      <c r="AD91" s="159">
        <v>99.816999999999993</v>
      </c>
      <c r="AE91" s="182"/>
      <c r="AF91" s="135">
        <v>35.107526881720432</v>
      </c>
      <c r="AH91" s="118">
        <v>0.86673745686222459</v>
      </c>
      <c r="AI91" s="118">
        <v>1.3658393302981348E-2</v>
      </c>
      <c r="AJ91" s="118">
        <v>0.11960414983479406</v>
      </c>
      <c r="AK91" s="118">
        <v>1</v>
      </c>
      <c r="AM91" s="118">
        <v>0.86673745686222459</v>
      </c>
      <c r="AN91" s="118">
        <v>1.3658393302981348E-2</v>
      </c>
      <c r="AO91" s="118">
        <v>0.11960414983479406</v>
      </c>
      <c r="AP91" s="118">
        <v>1</v>
      </c>
    </row>
    <row r="92" spans="2:42">
      <c r="B92" s="73" t="s">
        <v>1829</v>
      </c>
      <c r="C92" s="143" t="s">
        <v>1874</v>
      </c>
      <c r="D92" s="143" t="s">
        <v>51</v>
      </c>
      <c r="E92" s="143" t="s">
        <v>1931</v>
      </c>
      <c r="F92" s="143">
        <v>7.4</v>
      </c>
      <c r="G92" s="143" t="s">
        <v>1211</v>
      </c>
      <c r="H92" s="143">
        <v>50.9</v>
      </c>
      <c r="I92" s="73">
        <v>-2548</v>
      </c>
      <c r="K92" s="73" t="s">
        <v>207</v>
      </c>
      <c r="L92" s="143" t="s">
        <v>13</v>
      </c>
      <c r="M92" s="113" t="s">
        <v>1933</v>
      </c>
      <c r="N92" s="154" t="s">
        <v>294</v>
      </c>
      <c r="O92" s="118">
        <v>41.162999999999997</v>
      </c>
      <c r="P92" s="118">
        <v>0.108</v>
      </c>
      <c r="Q92" s="606">
        <v>0.02</v>
      </c>
      <c r="R92" s="158">
        <v>0</v>
      </c>
      <c r="S92" s="606">
        <v>0.111</v>
      </c>
      <c r="T92" s="158">
        <v>2.1000000000000001E-2</v>
      </c>
      <c r="U92" s="158">
        <v>0</v>
      </c>
      <c r="V92" s="158">
        <v>9.2999999999999999E-2</v>
      </c>
      <c r="W92" s="118">
        <v>56.677</v>
      </c>
      <c r="X92" s="606">
        <v>0.218</v>
      </c>
      <c r="Z92" s="118">
        <v>3.34</v>
      </c>
      <c r="AA92" s="118">
        <v>8.5000000000000006E-2</v>
      </c>
      <c r="AB92" s="118">
        <v>101.836</v>
      </c>
      <c r="AC92" s="118">
        <v>1.4259999999999999</v>
      </c>
      <c r="AD92" s="159">
        <v>100.41</v>
      </c>
      <c r="AE92" s="182"/>
      <c r="AF92" s="135">
        <v>39.294117647058819</v>
      </c>
      <c r="AH92" s="118">
        <v>0.88664719936288827</v>
      </c>
      <c r="AI92" s="118">
        <v>1.2483477750036717E-2</v>
      </c>
      <c r="AJ92" s="118">
        <v>0.10086932288707501</v>
      </c>
      <c r="AK92" s="118">
        <v>1</v>
      </c>
      <c r="AM92" s="118">
        <v>0.88664719936288827</v>
      </c>
      <c r="AN92" s="118">
        <v>1.2483477750036717E-2</v>
      </c>
      <c r="AO92" s="118">
        <v>0.10086932288707501</v>
      </c>
      <c r="AP92" s="118">
        <v>1</v>
      </c>
    </row>
    <row r="93" spans="2:42">
      <c r="B93" s="73" t="s">
        <v>1829</v>
      </c>
      <c r="C93" s="143" t="s">
        <v>1874</v>
      </c>
      <c r="D93" s="143" t="s">
        <v>51</v>
      </c>
      <c r="E93" s="143" t="s">
        <v>1931</v>
      </c>
      <c r="F93" s="143">
        <v>7.4</v>
      </c>
      <c r="G93" s="143" t="s">
        <v>1211</v>
      </c>
      <c r="H93" s="143">
        <v>50.9</v>
      </c>
      <c r="I93" s="73">
        <v>-2548</v>
      </c>
      <c r="K93" s="73" t="s">
        <v>207</v>
      </c>
      <c r="L93" s="143" t="s">
        <v>13</v>
      </c>
      <c r="M93" s="113" t="s">
        <v>1934</v>
      </c>
      <c r="N93" s="154" t="s">
        <v>292</v>
      </c>
      <c r="O93" s="118">
        <v>41.686</v>
      </c>
      <c r="P93" s="118">
        <v>8.6999999999999994E-2</v>
      </c>
      <c r="Q93" s="158">
        <v>1E-3</v>
      </c>
      <c r="R93" s="158">
        <v>1.0999999999999999E-2</v>
      </c>
      <c r="S93" s="158">
        <v>0</v>
      </c>
      <c r="T93" s="158">
        <v>0</v>
      </c>
      <c r="U93" s="158">
        <v>0</v>
      </c>
      <c r="V93" s="158">
        <v>5.7000000000000002E-2</v>
      </c>
      <c r="W93" s="118">
        <v>55.975000000000001</v>
      </c>
      <c r="X93" s="158">
        <v>6.7000000000000004E-2</v>
      </c>
      <c r="Z93" s="118">
        <v>3.052</v>
      </c>
      <c r="AA93" s="118">
        <v>7.1999999999999995E-2</v>
      </c>
      <c r="AB93" s="118">
        <v>101.009</v>
      </c>
      <c r="AC93" s="118">
        <v>1.3009999999999999</v>
      </c>
      <c r="AD93" s="159">
        <v>99.706999999999994</v>
      </c>
      <c r="AE93" s="182"/>
      <c r="AF93" s="135">
        <v>42.388888888888893</v>
      </c>
      <c r="AH93" s="118">
        <v>0.81019378816033982</v>
      </c>
      <c r="AI93" s="118">
        <v>1.0574239976501688E-2</v>
      </c>
      <c r="AJ93" s="118">
        <v>0.17923197186315848</v>
      </c>
      <c r="AK93" s="118">
        <v>1</v>
      </c>
      <c r="AM93" s="118">
        <v>0.81019378816033982</v>
      </c>
      <c r="AN93" s="118">
        <v>1.0574239976501688E-2</v>
      </c>
      <c r="AO93" s="118">
        <v>0.17923197186315848</v>
      </c>
      <c r="AP93" s="118">
        <v>1</v>
      </c>
    </row>
    <row r="94" spans="2:42">
      <c r="B94" s="73" t="s">
        <v>1829</v>
      </c>
      <c r="C94" s="143" t="s">
        <v>1874</v>
      </c>
      <c r="D94" s="143" t="s">
        <v>51</v>
      </c>
      <c r="E94" s="143" t="s">
        <v>1931</v>
      </c>
      <c r="F94" s="143">
        <v>7.4</v>
      </c>
      <c r="G94" s="143" t="s">
        <v>1211</v>
      </c>
      <c r="H94" s="143">
        <v>50.9</v>
      </c>
      <c r="I94" s="73">
        <v>-2548</v>
      </c>
      <c r="K94" s="73" t="s">
        <v>207</v>
      </c>
      <c r="L94" s="143" t="s">
        <v>13</v>
      </c>
      <c r="M94" s="113" t="s">
        <v>1935</v>
      </c>
      <c r="N94" s="154" t="s">
        <v>294</v>
      </c>
      <c r="O94" s="118">
        <v>42.052999999999997</v>
      </c>
      <c r="P94" s="118">
        <v>0.14799999999999999</v>
      </c>
      <c r="Q94" s="158">
        <v>1.4999999999999999E-2</v>
      </c>
      <c r="R94" s="158">
        <v>0</v>
      </c>
      <c r="S94" s="158">
        <v>6.7000000000000004E-2</v>
      </c>
      <c r="T94" s="606">
        <v>0.14099999999999999</v>
      </c>
      <c r="U94" s="158">
        <v>1.4999999999999999E-2</v>
      </c>
      <c r="V94" s="158">
        <v>0</v>
      </c>
      <c r="W94" s="118">
        <v>56.197000000000003</v>
      </c>
      <c r="X94" s="606">
        <v>7.9000000000000001E-2</v>
      </c>
      <c r="Z94" s="118">
        <v>3.4319999999999999</v>
      </c>
      <c r="AA94" s="118">
        <v>7.4999999999999997E-2</v>
      </c>
      <c r="AB94" s="118">
        <v>102.22199999999999</v>
      </c>
      <c r="AC94" s="118">
        <v>1.462</v>
      </c>
      <c r="AD94" s="159">
        <v>100.76</v>
      </c>
      <c r="AE94" s="182"/>
      <c r="AF94" s="135">
        <v>45.76</v>
      </c>
      <c r="AH94" s="118">
        <v>0.91106981683036903</v>
      </c>
      <c r="AI94" s="118">
        <v>1.1014833308855925E-2</v>
      </c>
      <c r="AJ94" s="118">
        <v>7.7915349860775043E-2</v>
      </c>
      <c r="AK94" s="118">
        <v>1</v>
      </c>
      <c r="AM94" s="118">
        <v>0.91106981683036903</v>
      </c>
      <c r="AN94" s="118">
        <v>1.1014833308855925E-2</v>
      </c>
      <c r="AO94" s="118">
        <v>7.7915349860775043E-2</v>
      </c>
      <c r="AP94" s="118">
        <v>1</v>
      </c>
    </row>
    <row r="95" spans="2:42">
      <c r="B95" s="73" t="s">
        <v>1829</v>
      </c>
      <c r="C95" s="143" t="s">
        <v>1874</v>
      </c>
      <c r="D95" s="143" t="s">
        <v>51</v>
      </c>
      <c r="E95" s="143" t="s">
        <v>1931</v>
      </c>
      <c r="F95" s="143">
        <v>7.4</v>
      </c>
      <c r="G95" s="143" t="s">
        <v>1211</v>
      </c>
      <c r="H95" s="143">
        <v>50.9</v>
      </c>
      <c r="I95" s="73">
        <v>-2548</v>
      </c>
      <c r="K95" s="73" t="s">
        <v>207</v>
      </c>
      <c r="L95" s="143" t="s">
        <v>13</v>
      </c>
      <c r="M95" s="113" t="s">
        <v>1936</v>
      </c>
      <c r="N95" s="154" t="s">
        <v>292</v>
      </c>
      <c r="O95" s="118">
        <v>40.957000000000001</v>
      </c>
      <c r="P95" s="118">
        <v>0.14799999999999999</v>
      </c>
      <c r="Q95" s="158">
        <v>0</v>
      </c>
      <c r="R95" s="158">
        <v>0</v>
      </c>
      <c r="S95" s="158">
        <v>0</v>
      </c>
      <c r="T95" s="158">
        <v>5.8000000000000003E-2</v>
      </c>
      <c r="U95" s="158">
        <v>0</v>
      </c>
      <c r="V95" s="158">
        <v>8.4000000000000005E-2</v>
      </c>
      <c r="W95" s="118">
        <v>55.686</v>
      </c>
      <c r="X95" s="606">
        <v>0.17</v>
      </c>
      <c r="Z95" s="118">
        <v>3.4049999999999998</v>
      </c>
      <c r="AA95" s="118">
        <v>7.4999999999999997E-2</v>
      </c>
      <c r="AB95" s="118">
        <v>100.583</v>
      </c>
      <c r="AC95" s="118">
        <v>1.4510000000000001</v>
      </c>
      <c r="AD95" s="159">
        <v>99.132000000000005</v>
      </c>
      <c r="AE95" s="182"/>
      <c r="AF95" s="135">
        <v>45.4</v>
      </c>
      <c r="AH95" s="118">
        <v>0.90390230953013007</v>
      </c>
      <c r="AI95" s="118">
        <v>1.1014833308855925E-2</v>
      </c>
      <c r="AJ95" s="118">
        <v>8.5082857161014006E-2</v>
      </c>
      <c r="AK95" s="118">
        <v>1</v>
      </c>
      <c r="AM95" s="118">
        <v>0.90390230953013007</v>
      </c>
      <c r="AN95" s="118">
        <v>1.1014833308855925E-2</v>
      </c>
      <c r="AO95" s="118">
        <v>8.5082857161014006E-2</v>
      </c>
      <c r="AP95" s="118">
        <v>1</v>
      </c>
    </row>
    <row r="96" spans="2:42">
      <c r="B96" s="73" t="s">
        <v>1829</v>
      </c>
      <c r="C96" s="143" t="s">
        <v>1874</v>
      </c>
      <c r="D96" s="143" t="s">
        <v>51</v>
      </c>
      <c r="E96" s="143" t="s">
        <v>1931</v>
      </c>
      <c r="F96" s="143">
        <v>7.4</v>
      </c>
      <c r="G96" s="143" t="s">
        <v>1211</v>
      </c>
      <c r="H96" s="143">
        <v>50.9</v>
      </c>
      <c r="I96" s="73">
        <v>-2548</v>
      </c>
      <c r="K96" s="73" t="s">
        <v>207</v>
      </c>
      <c r="L96" s="143" t="s">
        <v>13</v>
      </c>
      <c r="M96" s="113" t="s">
        <v>1937</v>
      </c>
      <c r="N96" s="154" t="s">
        <v>292</v>
      </c>
      <c r="O96" s="118">
        <v>41.366</v>
      </c>
      <c r="P96" s="118">
        <v>0.93600000000000005</v>
      </c>
      <c r="Q96" s="158">
        <v>0</v>
      </c>
      <c r="R96" s="606">
        <v>0.125</v>
      </c>
      <c r="S96" s="158">
        <v>7.8E-2</v>
      </c>
      <c r="T96" s="158">
        <v>0</v>
      </c>
      <c r="U96" s="158">
        <v>0</v>
      </c>
      <c r="V96" s="606">
        <v>0.19800000000000001</v>
      </c>
      <c r="W96" s="118">
        <v>54.82</v>
      </c>
      <c r="X96" s="118">
        <v>0.48399999999999999</v>
      </c>
      <c r="Z96" s="118">
        <v>3.282</v>
      </c>
      <c r="AA96" s="118">
        <v>8.8999999999999996E-2</v>
      </c>
      <c r="AB96" s="118">
        <v>101.378</v>
      </c>
      <c r="AC96" s="118">
        <v>1.4019999999999999</v>
      </c>
      <c r="AD96" s="159">
        <v>99.975999999999999</v>
      </c>
      <c r="AE96" s="182"/>
      <c r="AF96" s="135">
        <v>36.876404494382022</v>
      </c>
      <c r="AH96" s="118">
        <v>0.87125033182904166</v>
      </c>
      <c r="AI96" s="118">
        <v>1.3070935526509031E-2</v>
      </c>
      <c r="AJ96" s="118">
        <v>0.11567873264444931</v>
      </c>
      <c r="AK96" s="118">
        <v>1</v>
      </c>
      <c r="AM96" s="118">
        <v>0.87125033182904166</v>
      </c>
      <c r="AN96" s="118">
        <v>1.3070935526509031E-2</v>
      </c>
      <c r="AO96" s="118">
        <v>0.11567873264444931</v>
      </c>
      <c r="AP96" s="118">
        <v>1</v>
      </c>
    </row>
    <row r="97" spans="2:42">
      <c r="B97" s="73" t="s">
        <v>1829</v>
      </c>
      <c r="C97" s="143" t="s">
        <v>1874</v>
      </c>
      <c r="D97" s="143" t="s">
        <v>51</v>
      </c>
      <c r="E97" s="143" t="s">
        <v>1938</v>
      </c>
      <c r="F97" s="174">
        <v>6</v>
      </c>
      <c r="G97" s="143" t="s">
        <v>1211</v>
      </c>
      <c r="H97" s="143">
        <v>50.9</v>
      </c>
      <c r="I97" s="73">
        <v>-2575</v>
      </c>
      <c r="K97" s="73" t="s">
        <v>207</v>
      </c>
      <c r="L97" s="143" t="s">
        <v>13</v>
      </c>
      <c r="M97" s="113" t="s">
        <v>1939</v>
      </c>
      <c r="N97" s="154" t="s">
        <v>297</v>
      </c>
      <c r="O97" s="118">
        <v>40.765999999999998</v>
      </c>
      <c r="P97" s="118">
        <v>0.14399999999999999</v>
      </c>
      <c r="Q97" s="606">
        <v>0.02</v>
      </c>
      <c r="R97" s="158">
        <v>2.3E-2</v>
      </c>
      <c r="S97" s="158">
        <v>0</v>
      </c>
      <c r="T97" s="158">
        <v>4.1000000000000002E-2</v>
      </c>
      <c r="U97" s="158">
        <v>0</v>
      </c>
      <c r="V97" s="158">
        <v>0.123</v>
      </c>
      <c r="W97" s="118">
        <v>55.633000000000003</v>
      </c>
      <c r="X97" s="606">
        <v>0.127</v>
      </c>
      <c r="Z97" s="118">
        <v>3.3620000000000001</v>
      </c>
      <c r="AA97" s="118">
        <v>8.8999999999999996E-2</v>
      </c>
      <c r="AB97" s="118">
        <v>100.33</v>
      </c>
      <c r="AC97" s="118">
        <v>1.4359999999999999</v>
      </c>
      <c r="AD97" s="159">
        <v>98.894000000000005</v>
      </c>
      <c r="AE97" s="182"/>
      <c r="AF97" s="135">
        <v>37.77528089887641</v>
      </c>
      <c r="AH97" s="118">
        <v>0.89248739049641634</v>
      </c>
      <c r="AI97" s="118">
        <v>1.3070935526509031E-2</v>
      </c>
      <c r="AJ97" s="118">
        <v>9.4441673977074619E-2</v>
      </c>
      <c r="AK97" s="118">
        <v>1</v>
      </c>
      <c r="AM97" s="118">
        <v>0.89248739049641634</v>
      </c>
      <c r="AN97" s="118">
        <v>1.3070935526509031E-2</v>
      </c>
      <c r="AO97" s="118">
        <v>9.4441673977074619E-2</v>
      </c>
      <c r="AP97" s="118">
        <v>1</v>
      </c>
    </row>
    <row r="98" spans="2:42">
      <c r="B98" s="73" t="s">
        <v>1829</v>
      </c>
      <c r="C98" s="143" t="s">
        <v>1874</v>
      </c>
      <c r="D98" s="143" t="s">
        <v>51</v>
      </c>
      <c r="E98" s="143" t="s">
        <v>1938</v>
      </c>
      <c r="F98" s="174">
        <v>6</v>
      </c>
      <c r="G98" s="143" t="s">
        <v>1211</v>
      </c>
      <c r="H98" s="143">
        <v>50.9</v>
      </c>
      <c r="I98" s="73">
        <v>-2575</v>
      </c>
      <c r="K98" s="73" t="s">
        <v>207</v>
      </c>
      <c r="L98" s="143" t="s">
        <v>13</v>
      </c>
      <c r="M98" s="113" t="s">
        <v>1940</v>
      </c>
      <c r="N98" s="154" t="s">
        <v>292</v>
      </c>
      <c r="O98" s="118">
        <v>41.445</v>
      </c>
      <c r="P98" s="606">
        <v>7.9000000000000001E-2</v>
      </c>
      <c r="Q98" s="158">
        <v>1.4999999999999999E-2</v>
      </c>
      <c r="R98" s="158">
        <v>0</v>
      </c>
      <c r="S98" s="158">
        <v>0</v>
      </c>
      <c r="T98" s="606">
        <v>0.13400000000000001</v>
      </c>
      <c r="U98" s="158">
        <v>9.9000000000000005E-2</v>
      </c>
      <c r="V98" s="158">
        <v>0.128</v>
      </c>
      <c r="W98" s="118">
        <v>55.682000000000002</v>
      </c>
      <c r="X98" s="606">
        <v>0.218</v>
      </c>
      <c r="Z98" s="118">
        <v>3.39</v>
      </c>
      <c r="AA98" s="118">
        <v>9.1999999999999998E-2</v>
      </c>
      <c r="AB98" s="118">
        <v>101.282</v>
      </c>
      <c r="AC98" s="118">
        <v>1.4490000000000001</v>
      </c>
      <c r="AD98" s="159">
        <v>99.834000000000003</v>
      </c>
      <c r="AE98" s="182"/>
      <c r="AF98" s="135">
        <v>36.847826086956523</v>
      </c>
      <c r="AH98" s="118">
        <v>0.8999203610299974</v>
      </c>
      <c r="AI98" s="118">
        <v>1.3511528858863269E-2</v>
      </c>
      <c r="AJ98" s="118">
        <v>8.6568110111139338E-2</v>
      </c>
      <c r="AK98" s="118">
        <v>1</v>
      </c>
      <c r="AM98" s="118">
        <v>0.8999203610299974</v>
      </c>
      <c r="AN98" s="118">
        <v>1.3511528858863269E-2</v>
      </c>
      <c r="AO98" s="118">
        <v>8.6568110111139338E-2</v>
      </c>
      <c r="AP98" s="118">
        <v>1</v>
      </c>
    </row>
    <row r="99" spans="2:42">
      <c r="B99" s="73" t="s">
        <v>1829</v>
      </c>
      <c r="C99" s="143" t="s">
        <v>1874</v>
      </c>
      <c r="D99" s="143" t="s">
        <v>51</v>
      </c>
      <c r="E99" s="143" t="s">
        <v>1938</v>
      </c>
      <c r="F99" s="174">
        <v>6</v>
      </c>
      <c r="G99" s="143" t="s">
        <v>1211</v>
      </c>
      <c r="H99" s="143">
        <v>50.9</v>
      </c>
      <c r="I99" s="73">
        <v>-2575</v>
      </c>
      <c r="K99" s="73" t="s">
        <v>207</v>
      </c>
      <c r="L99" s="143" t="s">
        <v>13</v>
      </c>
      <c r="M99" s="113" t="s">
        <v>1941</v>
      </c>
      <c r="N99" s="154" t="s">
        <v>294</v>
      </c>
      <c r="O99" s="118">
        <v>42.081000000000003</v>
      </c>
      <c r="P99" s="118">
        <v>0.09</v>
      </c>
      <c r="Q99" s="158">
        <v>6.0000000000000001E-3</v>
      </c>
      <c r="R99" s="158">
        <v>0</v>
      </c>
      <c r="S99" s="158">
        <v>0</v>
      </c>
      <c r="T99" s="158">
        <v>7.1999999999999995E-2</v>
      </c>
      <c r="U99" s="158">
        <v>0</v>
      </c>
      <c r="V99" s="158">
        <v>0</v>
      </c>
      <c r="W99" s="118">
        <v>55.423000000000002</v>
      </c>
      <c r="X99" s="118">
        <v>0.23</v>
      </c>
      <c r="Z99" s="118">
        <v>3.4220000000000002</v>
      </c>
      <c r="AA99" s="118">
        <v>8.5000000000000006E-2</v>
      </c>
      <c r="AB99" s="118">
        <v>101.411</v>
      </c>
      <c r="AC99" s="118">
        <v>1.46</v>
      </c>
      <c r="AD99" s="159">
        <v>99.950999999999993</v>
      </c>
      <c r="AE99" s="182"/>
      <c r="AF99" s="135">
        <v>40.258823529411764</v>
      </c>
      <c r="AH99" s="118">
        <v>0.90841518449694725</v>
      </c>
      <c r="AI99" s="118">
        <v>1.2483477750036717E-2</v>
      </c>
      <c r="AJ99" s="118">
        <v>7.9101337753016032E-2</v>
      </c>
      <c r="AK99" s="118">
        <v>1</v>
      </c>
      <c r="AM99" s="118">
        <v>0.90841518449694725</v>
      </c>
      <c r="AN99" s="118">
        <v>1.2483477750036717E-2</v>
      </c>
      <c r="AO99" s="118">
        <v>7.9101337753016032E-2</v>
      </c>
      <c r="AP99" s="118">
        <v>1</v>
      </c>
    </row>
    <row r="100" spans="2:42">
      <c r="B100" s="73" t="s">
        <v>1829</v>
      </c>
      <c r="C100" s="143" t="s">
        <v>1874</v>
      </c>
      <c r="D100" s="143" t="s">
        <v>51</v>
      </c>
      <c r="E100" s="143" t="s">
        <v>1938</v>
      </c>
      <c r="F100" s="174">
        <v>6</v>
      </c>
      <c r="G100" s="143" t="s">
        <v>1211</v>
      </c>
      <c r="H100" s="143">
        <v>50.9</v>
      </c>
      <c r="I100" s="73">
        <v>-2575</v>
      </c>
      <c r="K100" s="73" t="s">
        <v>207</v>
      </c>
      <c r="L100" s="143" t="s">
        <v>13</v>
      </c>
      <c r="M100" s="113" t="s">
        <v>1942</v>
      </c>
      <c r="N100" s="154" t="s">
        <v>292</v>
      </c>
      <c r="O100" s="118">
        <v>41.895000000000003</v>
      </c>
      <c r="P100" s="118">
        <v>0.10199999999999999</v>
      </c>
      <c r="Q100" s="158">
        <v>0.01</v>
      </c>
      <c r="R100" s="158">
        <v>0</v>
      </c>
      <c r="S100" s="158">
        <v>5.5E-2</v>
      </c>
      <c r="T100" s="606">
        <v>0.17499999999999999</v>
      </c>
      <c r="U100" s="158">
        <v>5.8999999999999997E-2</v>
      </c>
      <c r="V100" s="158">
        <v>7.9000000000000001E-2</v>
      </c>
      <c r="W100" s="118">
        <v>55.582999999999998</v>
      </c>
      <c r="X100" s="118">
        <v>0.26600000000000001</v>
      </c>
      <c r="Z100" s="118">
        <v>3.32</v>
      </c>
      <c r="AA100" s="118">
        <v>0.09</v>
      </c>
      <c r="AB100" s="118">
        <v>101.636</v>
      </c>
      <c r="AC100" s="118">
        <v>1.4179999999999999</v>
      </c>
      <c r="AD100" s="159">
        <v>100.218</v>
      </c>
      <c r="AE100" s="182"/>
      <c r="AF100" s="135">
        <v>36.888888888888886</v>
      </c>
      <c r="AH100" s="118">
        <v>0.8813379346960446</v>
      </c>
      <c r="AI100" s="118">
        <v>1.321779997062711E-2</v>
      </c>
      <c r="AJ100" s="118">
        <v>0.10544426533332829</v>
      </c>
      <c r="AK100" s="118">
        <v>1</v>
      </c>
      <c r="AM100" s="118">
        <v>0.8813379346960446</v>
      </c>
      <c r="AN100" s="118">
        <v>1.321779997062711E-2</v>
      </c>
      <c r="AO100" s="118">
        <v>0.10544426533332829</v>
      </c>
      <c r="AP100" s="118">
        <v>1</v>
      </c>
    </row>
    <row r="101" spans="2:42">
      <c r="B101" s="73" t="s">
        <v>1829</v>
      </c>
      <c r="C101" s="143" t="s">
        <v>1874</v>
      </c>
      <c r="D101" s="143" t="s">
        <v>51</v>
      </c>
      <c r="E101" s="143" t="s">
        <v>1938</v>
      </c>
      <c r="F101" s="174">
        <v>6</v>
      </c>
      <c r="G101" s="143" t="s">
        <v>1211</v>
      </c>
      <c r="H101" s="143">
        <v>50.9</v>
      </c>
      <c r="I101" s="73">
        <v>-2575</v>
      </c>
      <c r="K101" s="73" t="s">
        <v>207</v>
      </c>
      <c r="L101" s="143" t="s">
        <v>13</v>
      </c>
      <c r="M101" s="113" t="s">
        <v>1943</v>
      </c>
      <c r="N101" s="154" t="s">
        <v>292</v>
      </c>
      <c r="O101" s="118">
        <v>41.737000000000002</v>
      </c>
      <c r="P101" s="118">
        <v>0.10100000000000001</v>
      </c>
      <c r="Q101" s="606">
        <v>3.2000000000000001E-2</v>
      </c>
      <c r="R101" s="606">
        <v>9.0999999999999998E-2</v>
      </c>
      <c r="S101" s="158">
        <v>1.7999999999999999E-2</v>
      </c>
      <c r="T101" s="606">
        <v>0.113</v>
      </c>
      <c r="U101" s="158">
        <v>0.17799999999999999</v>
      </c>
      <c r="V101" s="158">
        <v>4.3999999999999997E-2</v>
      </c>
      <c r="W101" s="118">
        <v>55.783000000000001</v>
      </c>
      <c r="X101" s="606">
        <v>0.109</v>
      </c>
      <c r="Z101" s="118">
        <v>3.3820000000000001</v>
      </c>
      <c r="AA101" s="118">
        <v>6.0999999999999999E-2</v>
      </c>
      <c r="AB101" s="118">
        <v>101.648</v>
      </c>
      <c r="AC101" s="118">
        <v>1.4379999999999999</v>
      </c>
      <c r="AD101" s="159">
        <v>100.211</v>
      </c>
      <c r="AE101" s="182"/>
      <c r="AF101" s="135">
        <v>55.442622950819676</v>
      </c>
      <c r="AH101" s="118">
        <v>0.8977966551632599</v>
      </c>
      <c r="AI101" s="118">
        <v>8.9587310912028189E-3</v>
      </c>
      <c r="AJ101" s="118">
        <v>9.3244613745537275E-2</v>
      </c>
      <c r="AK101" s="118">
        <v>1</v>
      </c>
      <c r="AM101" s="118">
        <v>0.8977966551632599</v>
      </c>
      <c r="AN101" s="118">
        <v>8.9587310912028189E-3</v>
      </c>
      <c r="AO101" s="118">
        <v>9.3244613745537275E-2</v>
      </c>
      <c r="AP101" s="118">
        <v>1</v>
      </c>
    </row>
    <row r="102" spans="2:42">
      <c r="B102" s="73" t="s">
        <v>1829</v>
      </c>
      <c r="C102" s="143" t="s">
        <v>1874</v>
      </c>
      <c r="D102" s="143" t="s">
        <v>51</v>
      </c>
      <c r="E102" s="143" t="s">
        <v>1938</v>
      </c>
      <c r="F102" s="174">
        <v>6</v>
      </c>
      <c r="G102" s="143" t="s">
        <v>1211</v>
      </c>
      <c r="H102" s="143">
        <v>50.9</v>
      </c>
      <c r="I102" s="73">
        <v>-2575</v>
      </c>
      <c r="K102" s="73" t="s">
        <v>207</v>
      </c>
      <c r="L102" s="143" t="s">
        <v>13</v>
      </c>
      <c r="M102" s="113" t="s">
        <v>1944</v>
      </c>
      <c r="N102" s="154" t="s">
        <v>294</v>
      </c>
      <c r="O102" s="118">
        <v>40.933</v>
      </c>
      <c r="P102" s="606">
        <v>6.7000000000000004E-2</v>
      </c>
      <c r="Q102" s="158">
        <v>6.0000000000000001E-3</v>
      </c>
      <c r="R102" s="158">
        <v>0</v>
      </c>
      <c r="S102" s="158">
        <v>0</v>
      </c>
      <c r="T102" s="158">
        <v>9.6000000000000002E-2</v>
      </c>
      <c r="U102" s="158">
        <v>0</v>
      </c>
      <c r="V102" s="158">
        <v>0</v>
      </c>
      <c r="W102" s="118">
        <v>56.131</v>
      </c>
      <c r="X102" s="606">
        <v>9.0999999999999998E-2</v>
      </c>
      <c r="Z102" s="118">
        <v>3.0779999999999998</v>
      </c>
      <c r="AA102" s="118">
        <v>0.08</v>
      </c>
      <c r="AB102" s="118">
        <v>100.48399999999999</v>
      </c>
      <c r="AC102" s="118">
        <v>1.3140000000000001</v>
      </c>
      <c r="AD102" s="159">
        <v>99.168999999999997</v>
      </c>
      <c r="AE102" s="182"/>
      <c r="AF102" s="135">
        <v>38.474999999999994</v>
      </c>
      <c r="AH102" s="118">
        <v>0.81709583222723647</v>
      </c>
      <c r="AI102" s="118">
        <v>1.1749155529446321E-2</v>
      </c>
      <c r="AJ102" s="118">
        <v>0.17115501224331719</v>
      </c>
      <c r="AK102" s="118">
        <v>1</v>
      </c>
      <c r="AM102" s="118">
        <v>0.81709583222723647</v>
      </c>
      <c r="AN102" s="118">
        <v>1.1749155529446321E-2</v>
      </c>
      <c r="AO102" s="118">
        <v>0.17115501224331719</v>
      </c>
      <c r="AP102" s="118">
        <v>1</v>
      </c>
    </row>
    <row r="103" spans="2:42">
      <c r="B103" s="73" t="s">
        <v>1829</v>
      </c>
      <c r="C103" s="143" t="s">
        <v>1874</v>
      </c>
      <c r="D103" s="143" t="s">
        <v>476</v>
      </c>
      <c r="E103" s="143" t="s">
        <v>1945</v>
      </c>
      <c r="F103" s="143">
        <v>0.01</v>
      </c>
      <c r="G103" s="143" t="s">
        <v>1210</v>
      </c>
      <c r="H103" s="143">
        <v>55</v>
      </c>
      <c r="I103" s="73">
        <v>-2767</v>
      </c>
      <c r="K103" s="73" t="s">
        <v>207</v>
      </c>
      <c r="L103" s="143" t="s">
        <v>13</v>
      </c>
      <c r="M103" s="154" t="s">
        <v>1946</v>
      </c>
      <c r="N103" s="154" t="s">
        <v>297</v>
      </c>
      <c r="O103" s="118">
        <v>42.453000000000003</v>
      </c>
      <c r="P103" s="118">
        <v>0.187</v>
      </c>
      <c r="Q103" s="158">
        <v>0</v>
      </c>
      <c r="R103" s="158">
        <v>0</v>
      </c>
      <c r="S103" s="158">
        <v>0</v>
      </c>
      <c r="T103" s="158">
        <v>3.3000000000000002E-2</v>
      </c>
      <c r="U103" s="158">
        <v>5.0000000000000001E-3</v>
      </c>
      <c r="V103" s="158">
        <v>0.115</v>
      </c>
      <c r="W103" s="118">
        <v>55.713000000000001</v>
      </c>
      <c r="X103" s="118">
        <v>0.23599999999999999</v>
      </c>
      <c r="Z103" s="118">
        <v>3.28</v>
      </c>
      <c r="AA103" s="118">
        <v>0.29699999999999999</v>
      </c>
      <c r="AB103" s="118">
        <v>102.32</v>
      </c>
      <c r="AC103" s="118">
        <v>1.448</v>
      </c>
      <c r="AD103" s="159">
        <v>100.872</v>
      </c>
      <c r="AE103" s="182"/>
      <c r="AF103" s="135">
        <v>11.043771043771043</v>
      </c>
      <c r="AH103" s="118">
        <v>0.87071940536235726</v>
      </c>
      <c r="AI103" s="118">
        <v>4.3618739903069463E-2</v>
      </c>
      <c r="AJ103" s="118">
        <v>8.5661854734573273E-2</v>
      </c>
      <c r="AK103" s="118">
        <v>1</v>
      </c>
      <c r="AM103" s="118">
        <v>0.87071940536235726</v>
      </c>
      <c r="AN103" s="118">
        <v>4.3618739903069463E-2</v>
      </c>
      <c r="AO103" s="118">
        <v>8.5661854734573273E-2</v>
      </c>
      <c r="AP103" s="118">
        <v>1</v>
      </c>
    </row>
    <row r="104" spans="2:42">
      <c r="B104" s="73" t="s">
        <v>1829</v>
      </c>
      <c r="C104" s="143" t="s">
        <v>1874</v>
      </c>
      <c r="D104" s="143" t="s">
        <v>476</v>
      </c>
      <c r="E104" s="143" t="s">
        <v>1945</v>
      </c>
      <c r="F104" s="143">
        <v>0.01</v>
      </c>
      <c r="G104" s="143" t="s">
        <v>1210</v>
      </c>
      <c r="H104" s="143">
        <v>55</v>
      </c>
      <c r="I104" s="73">
        <v>-2767</v>
      </c>
      <c r="K104" s="73" t="s">
        <v>207</v>
      </c>
      <c r="L104" s="143" t="s">
        <v>13</v>
      </c>
      <c r="M104" s="154" t="s">
        <v>1947</v>
      </c>
      <c r="N104" s="154" t="s">
        <v>292</v>
      </c>
      <c r="O104" s="118">
        <v>42.365000000000002</v>
      </c>
      <c r="P104" s="118">
        <v>0.21199999999999999</v>
      </c>
      <c r="Q104" s="606">
        <v>2.1999999999999999E-2</v>
      </c>
      <c r="R104" s="158">
        <v>0</v>
      </c>
      <c r="S104" s="158">
        <v>8.7999999999999995E-2</v>
      </c>
      <c r="T104" s="158">
        <v>0</v>
      </c>
      <c r="U104" s="158">
        <v>0</v>
      </c>
      <c r="V104" s="158">
        <v>0</v>
      </c>
      <c r="W104" s="118">
        <v>55.61</v>
      </c>
      <c r="X104" s="606">
        <v>9.8000000000000004E-2</v>
      </c>
      <c r="Z104" s="118">
        <v>3.3450000000000002</v>
      </c>
      <c r="AA104" s="118">
        <v>0.255</v>
      </c>
      <c r="AB104" s="118">
        <v>101.995</v>
      </c>
      <c r="AC104" s="118">
        <v>1.466</v>
      </c>
      <c r="AD104" s="159">
        <v>100.529</v>
      </c>
      <c r="AE104" s="182"/>
      <c r="AF104" s="135">
        <v>13.117647058823531</v>
      </c>
      <c r="AH104" s="118">
        <v>0.88797451552959927</v>
      </c>
      <c r="AI104" s="118">
        <v>3.7450433250110146E-2</v>
      </c>
      <c r="AJ104" s="118">
        <v>7.4575051220290581E-2</v>
      </c>
      <c r="AK104" s="118">
        <v>1</v>
      </c>
      <c r="AM104" s="118">
        <v>0.88797451552959927</v>
      </c>
      <c r="AN104" s="118">
        <v>3.7450433250110146E-2</v>
      </c>
      <c r="AO104" s="118">
        <v>7.4575051220290581E-2</v>
      </c>
      <c r="AP104" s="118">
        <v>1</v>
      </c>
    </row>
    <row r="105" spans="2:42">
      <c r="B105" s="73" t="s">
        <v>1829</v>
      </c>
      <c r="C105" s="143" t="s">
        <v>1874</v>
      </c>
      <c r="D105" s="143" t="s">
        <v>476</v>
      </c>
      <c r="E105" s="143" t="s">
        <v>1945</v>
      </c>
      <c r="F105" s="143">
        <v>0.01</v>
      </c>
      <c r="G105" s="143" t="s">
        <v>1210</v>
      </c>
      <c r="H105" s="143">
        <v>55</v>
      </c>
      <c r="I105" s="73">
        <v>-2767</v>
      </c>
      <c r="K105" s="73" t="s">
        <v>207</v>
      </c>
      <c r="L105" s="143" t="s">
        <v>13</v>
      </c>
      <c r="M105" s="154" t="s">
        <v>1948</v>
      </c>
      <c r="N105" s="154" t="s">
        <v>294</v>
      </c>
      <c r="O105" s="118">
        <v>42.301000000000002</v>
      </c>
      <c r="P105" s="118">
        <v>0.11899999999999999</v>
      </c>
      <c r="Q105" s="158">
        <v>0.01</v>
      </c>
      <c r="R105" s="606">
        <v>0.14799999999999999</v>
      </c>
      <c r="S105" s="158">
        <v>1.2E-2</v>
      </c>
      <c r="T105" s="158">
        <v>5.8999999999999997E-2</v>
      </c>
      <c r="U105" s="158">
        <v>0</v>
      </c>
      <c r="V105" s="158">
        <v>0.153</v>
      </c>
      <c r="W105" s="118">
        <v>55.776000000000003</v>
      </c>
      <c r="X105" s="606">
        <v>0.151</v>
      </c>
      <c r="Z105" s="118">
        <v>3.2480000000000002</v>
      </c>
      <c r="AA105" s="118">
        <v>0.24</v>
      </c>
      <c r="AB105" s="118">
        <v>102.217</v>
      </c>
      <c r="AC105" s="118">
        <v>1.4219999999999999</v>
      </c>
      <c r="AD105" s="159">
        <v>100.795</v>
      </c>
      <c r="AE105" s="182"/>
      <c r="AF105" s="135">
        <v>13.533333333333335</v>
      </c>
      <c r="AH105" s="118">
        <v>0.86222458189540752</v>
      </c>
      <c r="AI105" s="118">
        <v>3.5247466588338959E-2</v>
      </c>
      <c r="AJ105" s="118">
        <v>0.10252795151625352</v>
      </c>
      <c r="AK105" s="118">
        <v>1</v>
      </c>
      <c r="AM105" s="118">
        <v>0.86222458189540752</v>
      </c>
      <c r="AN105" s="118">
        <v>3.5247466588338959E-2</v>
      </c>
      <c r="AO105" s="118">
        <v>0.10252795151625352</v>
      </c>
      <c r="AP105" s="118">
        <v>1</v>
      </c>
    </row>
    <row r="106" spans="2:42">
      <c r="B106" s="73" t="s">
        <v>1829</v>
      </c>
      <c r="C106" s="143" t="s">
        <v>1874</v>
      </c>
      <c r="D106" s="143" t="s">
        <v>476</v>
      </c>
      <c r="E106" s="143" t="s">
        <v>1945</v>
      </c>
      <c r="F106" s="143">
        <v>0.01</v>
      </c>
      <c r="G106" s="143" t="s">
        <v>1210</v>
      </c>
      <c r="H106" s="143">
        <v>55</v>
      </c>
      <c r="I106" s="73">
        <v>-2767</v>
      </c>
      <c r="K106" s="73" t="s">
        <v>207</v>
      </c>
      <c r="L106" s="143" t="s">
        <v>13</v>
      </c>
      <c r="M106" s="154" t="s">
        <v>1949</v>
      </c>
      <c r="N106" s="154" t="s">
        <v>294</v>
      </c>
      <c r="O106" s="118">
        <v>42.308</v>
      </c>
      <c r="P106" s="606">
        <v>0.06</v>
      </c>
      <c r="Q106" s="158">
        <v>5.0000000000000001E-3</v>
      </c>
      <c r="R106" s="158">
        <v>0</v>
      </c>
      <c r="S106" s="158">
        <v>0</v>
      </c>
      <c r="T106" s="606">
        <v>0.126</v>
      </c>
      <c r="U106" s="158">
        <v>0.107</v>
      </c>
      <c r="V106" s="158">
        <v>0.14799999999999999</v>
      </c>
      <c r="W106" s="118">
        <v>55.956000000000003</v>
      </c>
      <c r="X106" s="606">
        <v>7.1999999999999995E-2</v>
      </c>
      <c r="Z106" s="118">
        <v>3.2650000000000001</v>
      </c>
      <c r="AA106" s="118">
        <v>0.24099999999999999</v>
      </c>
      <c r="AB106" s="118">
        <v>102.289</v>
      </c>
      <c r="AC106" s="118">
        <v>1.429</v>
      </c>
      <c r="AD106" s="159">
        <v>100.86</v>
      </c>
      <c r="AE106" s="182"/>
      <c r="AF106" s="135">
        <v>13.547717842323653</v>
      </c>
      <c r="AH106" s="118">
        <v>0.86673745686222459</v>
      </c>
      <c r="AI106" s="118">
        <v>3.5394331032457038E-2</v>
      </c>
      <c r="AJ106" s="118">
        <v>9.7868212105318375E-2</v>
      </c>
      <c r="AK106" s="118">
        <v>1</v>
      </c>
      <c r="AM106" s="118">
        <v>0.86673745686222459</v>
      </c>
      <c r="AN106" s="118">
        <v>3.5394331032457038E-2</v>
      </c>
      <c r="AO106" s="118">
        <v>9.7868212105318375E-2</v>
      </c>
      <c r="AP106" s="118">
        <v>1</v>
      </c>
    </row>
    <row r="107" spans="2:42">
      <c r="B107" s="73" t="s">
        <v>1829</v>
      </c>
      <c r="C107" s="143" t="s">
        <v>1874</v>
      </c>
      <c r="D107" s="143" t="s">
        <v>476</v>
      </c>
      <c r="E107" s="143" t="s">
        <v>1945</v>
      </c>
      <c r="F107" s="143">
        <v>0.01</v>
      </c>
      <c r="G107" s="143" t="s">
        <v>1210</v>
      </c>
      <c r="H107" s="143">
        <v>55</v>
      </c>
      <c r="I107" s="73">
        <v>-2767</v>
      </c>
      <c r="K107" s="73" t="s">
        <v>207</v>
      </c>
      <c r="L107" s="143" t="s">
        <v>13</v>
      </c>
      <c r="M107" s="154" t="s">
        <v>1950</v>
      </c>
      <c r="N107" s="154" t="s">
        <v>294</v>
      </c>
      <c r="O107" s="118">
        <v>42.384</v>
      </c>
      <c r="P107" s="118">
        <v>0.122</v>
      </c>
      <c r="Q107" s="158">
        <v>4.0000000000000001E-3</v>
      </c>
      <c r="R107" s="606">
        <v>0.13600000000000001</v>
      </c>
      <c r="S107" s="158">
        <v>0.08</v>
      </c>
      <c r="T107" s="158">
        <v>9.7000000000000003E-2</v>
      </c>
      <c r="U107" s="158">
        <v>0</v>
      </c>
      <c r="V107" s="158">
        <v>5.0000000000000001E-3</v>
      </c>
      <c r="W107" s="118">
        <v>55.661999999999999</v>
      </c>
      <c r="X107" s="606">
        <v>7.1999999999999995E-2</v>
      </c>
      <c r="Z107" s="118">
        <v>3.1059999999999999</v>
      </c>
      <c r="AA107" s="118">
        <v>0.28199999999999997</v>
      </c>
      <c r="AB107" s="118">
        <v>101.95</v>
      </c>
      <c r="AC107" s="118">
        <v>1.3720000000000001</v>
      </c>
      <c r="AD107" s="159">
        <v>100.57899999999999</v>
      </c>
      <c r="AE107" s="182"/>
      <c r="AF107" s="135">
        <v>11.01418439716312</v>
      </c>
      <c r="AH107" s="118">
        <v>0.82452880276081764</v>
      </c>
      <c r="AI107" s="118">
        <v>4.1415773241298276E-2</v>
      </c>
      <c r="AJ107" s="118">
        <v>0.13405542399788409</v>
      </c>
      <c r="AK107" s="118">
        <v>1</v>
      </c>
      <c r="AM107" s="118">
        <v>0.82452880276081764</v>
      </c>
      <c r="AN107" s="118">
        <v>4.1415773241298276E-2</v>
      </c>
      <c r="AO107" s="118">
        <v>0.13405542399788409</v>
      </c>
      <c r="AP107" s="118">
        <v>1</v>
      </c>
    </row>
    <row r="108" spans="2:42">
      <c r="B108" s="73" t="s">
        <v>1829</v>
      </c>
      <c r="C108" s="143" t="s">
        <v>1874</v>
      </c>
      <c r="D108" s="143" t="s">
        <v>476</v>
      </c>
      <c r="E108" s="143" t="s">
        <v>1945</v>
      </c>
      <c r="F108" s="143">
        <v>0.01</v>
      </c>
      <c r="G108" s="143" t="s">
        <v>1210</v>
      </c>
      <c r="H108" s="143">
        <v>55</v>
      </c>
      <c r="I108" s="73">
        <v>-2767</v>
      </c>
      <c r="K108" s="73" t="s">
        <v>207</v>
      </c>
      <c r="L108" s="143" t="s">
        <v>13</v>
      </c>
      <c r="M108" s="154" t="s">
        <v>1951</v>
      </c>
      <c r="N108" s="113" t="s">
        <v>297</v>
      </c>
      <c r="O108" s="118">
        <v>41.555999999999997</v>
      </c>
      <c r="P108" s="118">
        <v>0.17</v>
      </c>
      <c r="Q108" s="158">
        <v>7.0000000000000001E-3</v>
      </c>
      <c r="R108" s="158">
        <v>0</v>
      </c>
      <c r="S108" s="158">
        <v>6.8000000000000005E-2</v>
      </c>
      <c r="T108" s="158">
        <v>0</v>
      </c>
      <c r="U108" s="606">
        <v>0.22500000000000001</v>
      </c>
      <c r="V108" s="158">
        <v>0</v>
      </c>
      <c r="W108" s="118">
        <v>54.741999999999997</v>
      </c>
      <c r="X108" s="606">
        <v>9.1999999999999998E-2</v>
      </c>
      <c r="Z108" s="118">
        <v>3.1789999999999998</v>
      </c>
      <c r="AA108" s="118">
        <v>0.27300000000000002</v>
      </c>
      <c r="AB108" s="118">
        <v>100.31100000000001</v>
      </c>
      <c r="AC108" s="118">
        <v>1.4</v>
      </c>
      <c r="AD108" s="159">
        <v>98.911000000000001</v>
      </c>
      <c r="AE108" s="182"/>
      <c r="AF108" s="135">
        <v>11.644688644688642</v>
      </c>
      <c r="AH108" s="118">
        <v>0.84390761879479692</v>
      </c>
      <c r="AI108" s="118">
        <v>4.0093993244235571E-2</v>
      </c>
      <c r="AJ108" s="118">
        <v>0.11599838796096751</v>
      </c>
      <c r="AK108" s="118">
        <v>1</v>
      </c>
      <c r="AM108" s="118">
        <v>0.84390761879479692</v>
      </c>
      <c r="AN108" s="118">
        <v>4.0093993244235571E-2</v>
      </c>
      <c r="AO108" s="118">
        <v>0.11599838796096751</v>
      </c>
      <c r="AP108" s="118">
        <v>1</v>
      </c>
    </row>
    <row r="109" spans="2:42">
      <c r="B109" s="73" t="s">
        <v>1829</v>
      </c>
      <c r="C109" s="143" t="s">
        <v>1874</v>
      </c>
      <c r="D109" s="143" t="s">
        <v>1831</v>
      </c>
      <c r="E109" s="143" t="s">
        <v>1952</v>
      </c>
      <c r="F109" s="143">
        <v>0.01</v>
      </c>
      <c r="G109" s="143" t="s">
        <v>1210</v>
      </c>
      <c r="H109" s="143">
        <v>65.8</v>
      </c>
      <c r="I109" s="73">
        <v>-3844</v>
      </c>
      <c r="K109" s="73" t="s">
        <v>207</v>
      </c>
      <c r="L109" s="143" t="s">
        <v>13</v>
      </c>
      <c r="M109" s="154" t="s">
        <v>1953</v>
      </c>
      <c r="N109" s="157" t="s">
        <v>294</v>
      </c>
      <c r="O109" s="118">
        <v>41.232999999999997</v>
      </c>
      <c r="P109" s="118">
        <v>0.28699999999999998</v>
      </c>
      <c r="Q109" s="118">
        <v>8.7999999999999995E-2</v>
      </c>
      <c r="R109" s="158">
        <v>0</v>
      </c>
      <c r="S109" s="158">
        <v>0</v>
      </c>
      <c r="T109" s="606">
        <v>0.186</v>
      </c>
      <c r="U109" s="158">
        <v>0</v>
      </c>
      <c r="V109" s="158">
        <v>4.0000000000000001E-3</v>
      </c>
      <c r="W109" s="118">
        <v>55.41</v>
      </c>
      <c r="X109" s="606">
        <v>0.13400000000000001</v>
      </c>
      <c r="Z109" s="118">
        <v>2.7130000000000001</v>
      </c>
      <c r="AA109" s="118">
        <v>0.26300000000000001</v>
      </c>
      <c r="AB109" s="118">
        <v>100.31699999999999</v>
      </c>
      <c r="AC109" s="118">
        <v>1.2010000000000001</v>
      </c>
      <c r="AD109" s="159">
        <v>99.114999999999995</v>
      </c>
      <c r="AE109" s="182"/>
      <c r="AF109" s="135">
        <v>10.315589353612166</v>
      </c>
      <c r="AH109" s="118">
        <v>0.72020175205734005</v>
      </c>
      <c r="AI109" s="118">
        <v>3.8625348803054779E-2</v>
      </c>
      <c r="AJ109" s="118">
        <v>0.24117289913960516</v>
      </c>
      <c r="AK109" s="118">
        <v>1</v>
      </c>
      <c r="AM109" s="118">
        <v>0.72020175205734005</v>
      </c>
      <c r="AN109" s="118">
        <v>3.8625348803054779E-2</v>
      </c>
      <c r="AO109" s="118">
        <v>0.24117289913960516</v>
      </c>
      <c r="AP109" s="118">
        <v>1</v>
      </c>
    </row>
    <row r="110" spans="2:42">
      <c r="B110" s="73" t="s">
        <v>1829</v>
      </c>
      <c r="C110" s="143" t="s">
        <v>1874</v>
      </c>
      <c r="D110" s="143" t="s">
        <v>1831</v>
      </c>
      <c r="E110" s="143" t="s">
        <v>1952</v>
      </c>
      <c r="F110" s="143">
        <v>0.01</v>
      </c>
      <c r="G110" s="143" t="s">
        <v>1210</v>
      </c>
      <c r="H110" s="143">
        <v>65.8</v>
      </c>
      <c r="I110" s="73">
        <v>-3844</v>
      </c>
      <c r="K110" s="73" t="s">
        <v>207</v>
      </c>
      <c r="L110" s="143" t="s">
        <v>13</v>
      </c>
      <c r="M110" s="154" t="s">
        <v>1954</v>
      </c>
      <c r="N110" s="157" t="s">
        <v>294</v>
      </c>
      <c r="O110" s="118">
        <v>41.951999999999998</v>
      </c>
      <c r="P110" s="118">
        <v>0.14899999999999999</v>
      </c>
      <c r="Q110" s="118">
        <v>7.1999999999999995E-2</v>
      </c>
      <c r="R110" s="158">
        <v>3.4000000000000002E-2</v>
      </c>
      <c r="S110" s="158">
        <v>0</v>
      </c>
      <c r="T110" s="606">
        <v>0.17899999999999999</v>
      </c>
      <c r="U110" s="158">
        <v>0</v>
      </c>
      <c r="V110" s="158">
        <v>0.13700000000000001</v>
      </c>
      <c r="W110" s="118">
        <v>55.430999999999997</v>
      </c>
      <c r="X110" s="606">
        <v>0.14000000000000001</v>
      </c>
      <c r="Z110" s="118">
        <v>2.5379999999999998</v>
      </c>
      <c r="AA110" s="118">
        <v>0.32200000000000001</v>
      </c>
      <c r="AB110" s="118">
        <v>100.95399999999999</v>
      </c>
      <c r="AC110" s="118">
        <v>1.141</v>
      </c>
      <c r="AD110" s="159">
        <v>99.811999999999998</v>
      </c>
      <c r="AE110" s="182"/>
      <c r="AF110" s="135">
        <v>7.8819875776397508</v>
      </c>
      <c r="AH110" s="118">
        <v>0.67374568622245812</v>
      </c>
      <c r="AI110" s="118">
        <v>4.7290351006021442E-2</v>
      </c>
      <c r="AJ110" s="118">
        <v>0.27896396277152047</v>
      </c>
      <c r="AK110" s="118">
        <v>1</v>
      </c>
      <c r="AM110" s="118">
        <v>0.67374568622245812</v>
      </c>
      <c r="AN110" s="118">
        <v>4.7290351006021442E-2</v>
      </c>
      <c r="AO110" s="118">
        <v>0.27896396277152047</v>
      </c>
      <c r="AP110" s="118">
        <v>1</v>
      </c>
    </row>
    <row r="111" spans="2:42">
      <c r="B111" s="73" t="s">
        <v>1829</v>
      </c>
      <c r="C111" s="143" t="s">
        <v>1874</v>
      </c>
      <c r="D111" s="143" t="s">
        <v>1831</v>
      </c>
      <c r="E111" s="143" t="s">
        <v>1952</v>
      </c>
      <c r="F111" s="143">
        <v>0.01</v>
      </c>
      <c r="G111" s="143" t="s">
        <v>1210</v>
      </c>
      <c r="H111" s="143">
        <v>65.8</v>
      </c>
      <c r="I111" s="73">
        <v>-3844</v>
      </c>
      <c r="K111" s="73" t="s">
        <v>207</v>
      </c>
      <c r="L111" s="143" t="s">
        <v>13</v>
      </c>
      <c r="M111" s="154" t="s">
        <v>1955</v>
      </c>
      <c r="N111" s="157" t="s">
        <v>294</v>
      </c>
      <c r="O111" s="118">
        <v>41.884</v>
      </c>
      <c r="P111" s="118">
        <v>0.13400000000000001</v>
      </c>
      <c r="Q111" s="606">
        <v>2.3E-2</v>
      </c>
      <c r="R111" s="158">
        <v>0</v>
      </c>
      <c r="S111" s="158">
        <v>7.0000000000000001E-3</v>
      </c>
      <c r="T111" s="158">
        <v>8.5999999999999993E-2</v>
      </c>
      <c r="U111" s="158">
        <v>0.114</v>
      </c>
      <c r="V111" s="158">
        <v>8.4000000000000005E-2</v>
      </c>
      <c r="W111" s="118">
        <v>55.457000000000001</v>
      </c>
      <c r="X111" s="606">
        <v>0.13400000000000001</v>
      </c>
      <c r="Z111" s="118">
        <v>2.5299999999999998</v>
      </c>
      <c r="AA111" s="118">
        <v>0.32600000000000001</v>
      </c>
      <c r="AB111" s="118">
        <v>100.779</v>
      </c>
      <c r="AC111" s="118">
        <v>1.139</v>
      </c>
      <c r="AD111" s="159">
        <v>99.64</v>
      </c>
      <c r="AE111" s="182"/>
      <c r="AF111" s="135">
        <v>7.7607361963190176</v>
      </c>
      <c r="AH111" s="118">
        <v>0.67162198035572074</v>
      </c>
      <c r="AI111" s="118">
        <v>4.7877808782493758E-2</v>
      </c>
      <c r="AJ111" s="118">
        <v>0.2805002108617855</v>
      </c>
      <c r="AK111" s="118">
        <v>1</v>
      </c>
      <c r="AM111" s="118">
        <v>0.67162198035572074</v>
      </c>
      <c r="AN111" s="118">
        <v>4.7877808782493758E-2</v>
      </c>
      <c r="AO111" s="118">
        <v>0.2805002108617855</v>
      </c>
      <c r="AP111" s="118">
        <v>1</v>
      </c>
    </row>
    <row r="112" spans="2:42">
      <c r="B112" s="73" t="s">
        <v>1829</v>
      </c>
      <c r="C112" s="143" t="s">
        <v>1874</v>
      </c>
      <c r="D112" s="143" t="s">
        <v>1831</v>
      </c>
      <c r="E112" s="143" t="s">
        <v>1952</v>
      </c>
      <c r="F112" s="143">
        <v>0.01</v>
      </c>
      <c r="G112" s="143" t="s">
        <v>1210</v>
      </c>
      <c r="H112" s="143">
        <v>65.8</v>
      </c>
      <c r="I112" s="73">
        <v>-3844</v>
      </c>
      <c r="K112" s="73" t="s">
        <v>207</v>
      </c>
      <c r="L112" s="143" t="s">
        <v>13</v>
      </c>
      <c r="M112" s="154" t="s">
        <v>1956</v>
      </c>
      <c r="N112" s="157" t="s">
        <v>297</v>
      </c>
      <c r="O112" s="118">
        <v>42.357999999999997</v>
      </c>
      <c r="P112" s="118">
        <v>0.17</v>
      </c>
      <c r="Q112" s="606">
        <v>3.9E-2</v>
      </c>
      <c r="R112" s="158">
        <v>0</v>
      </c>
      <c r="S112" s="158">
        <v>2.5999999999999999E-2</v>
      </c>
      <c r="T112" s="606">
        <v>0.16500000000000001</v>
      </c>
      <c r="U112" s="158">
        <v>0</v>
      </c>
      <c r="V112" s="158">
        <v>0.17699999999999999</v>
      </c>
      <c r="W112" s="118">
        <v>55.218000000000004</v>
      </c>
      <c r="X112" s="606">
        <v>6.0999999999999999E-2</v>
      </c>
      <c r="Z112" s="118">
        <v>2.5</v>
      </c>
      <c r="AA112" s="118">
        <v>0.36599999999999999</v>
      </c>
      <c r="AB112" s="118">
        <v>101.081</v>
      </c>
      <c r="AC112" s="118">
        <v>1.135</v>
      </c>
      <c r="AD112" s="159">
        <v>99.945999999999998</v>
      </c>
      <c r="AE112" s="182"/>
      <c r="AF112" s="135">
        <v>6.8306010928961749</v>
      </c>
      <c r="AH112" s="118">
        <v>0.66365808335545529</v>
      </c>
      <c r="AI112" s="118">
        <v>5.3752386547216917E-2</v>
      </c>
      <c r="AJ112" s="118">
        <v>0.28258953009732779</v>
      </c>
      <c r="AK112" s="118">
        <v>1</v>
      </c>
      <c r="AM112" s="118">
        <v>0.66365808335545529</v>
      </c>
      <c r="AN112" s="118">
        <v>5.3752386547216917E-2</v>
      </c>
      <c r="AO112" s="118">
        <v>0.28258953009732779</v>
      </c>
      <c r="AP112" s="118">
        <v>1</v>
      </c>
    </row>
    <row r="113" spans="2:42">
      <c r="B113" s="73" t="s">
        <v>1829</v>
      </c>
      <c r="C113" s="143" t="s">
        <v>1874</v>
      </c>
      <c r="D113" s="143" t="s">
        <v>1831</v>
      </c>
      <c r="E113" s="143" t="s">
        <v>1952</v>
      </c>
      <c r="F113" s="143">
        <v>0.01</v>
      </c>
      <c r="G113" s="143" t="s">
        <v>1210</v>
      </c>
      <c r="H113" s="143">
        <v>65.8</v>
      </c>
      <c r="I113" s="73">
        <v>-3844</v>
      </c>
      <c r="K113" s="73" t="s">
        <v>207</v>
      </c>
      <c r="L113" s="143" t="s">
        <v>13</v>
      </c>
      <c r="M113" s="154" t="s">
        <v>1957</v>
      </c>
      <c r="N113" s="157" t="s">
        <v>297</v>
      </c>
      <c r="O113" s="118">
        <v>42.228999999999999</v>
      </c>
      <c r="P113" s="118">
        <v>0.17</v>
      </c>
      <c r="Q113" s="606">
        <v>5.7000000000000002E-2</v>
      </c>
      <c r="R113" s="158">
        <v>0</v>
      </c>
      <c r="S113" s="158">
        <v>0</v>
      </c>
      <c r="T113" s="606">
        <v>0.182</v>
      </c>
      <c r="U113" s="158">
        <v>0</v>
      </c>
      <c r="V113" s="158">
        <v>0</v>
      </c>
      <c r="W113" s="118">
        <v>55.676000000000002</v>
      </c>
      <c r="X113" s="606">
        <v>0.158</v>
      </c>
      <c r="Z113" s="118">
        <v>2.367</v>
      </c>
      <c r="AA113" s="118">
        <v>0.39100000000000001</v>
      </c>
      <c r="AB113" s="118">
        <v>101.23099999999999</v>
      </c>
      <c r="AC113" s="118">
        <v>1.085</v>
      </c>
      <c r="AD113" s="159">
        <v>100.146</v>
      </c>
      <c r="AE113" s="182"/>
      <c r="AF113" s="135">
        <v>6.0537084398976981</v>
      </c>
      <c r="AH113" s="118">
        <v>0.6283514733209451</v>
      </c>
      <c r="AI113" s="118">
        <v>5.7423997650168895E-2</v>
      </c>
      <c r="AJ113" s="118">
        <v>0.31422452902888598</v>
      </c>
      <c r="AK113" s="118">
        <v>1</v>
      </c>
      <c r="AM113" s="118">
        <v>0.6283514733209451</v>
      </c>
      <c r="AN113" s="118">
        <v>5.7423997650168895E-2</v>
      </c>
      <c r="AO113" s="118">
        <v>0.31422452902888598</v>
      </c>
      <c r="AP113" s="118">
        <v>1</v>
      </c>
    </row>
    <row r="114" spans="2:42">
      <c r="B114" s="68" t="s">
        <v>1829</v>
      </c>
      <c r="C114" s="351" t="s">
        <v>1874</v>
      </c>
      <c r="D114" s="351" t="s">
        <v>1831</v>
      </c>
      <c r="E114" s="351" t="s">
        <v>1952</v>
      </c>
      <c r="F114" s="351">
        <v>0.01</v>
      </c>
      <c r="G114" s="351" t="s">
        <v>1210</v>
      </c>
      <c r="H114" s="351">
        <v>65.8</v>
      </c>
      <c r="I114" s="68">
        <v>-3844</v>
      </c>
      <c r="J114" s="68"/>
      <c r="K114" s="68" t="s">
        <v>207</v>
      </c>
      <c r="L114" s="351" t="s">
        <v>13</v>
      </c>
      <c r="M114" s="571" t="s">
        <v>1958</v>
      </c>
      <c r="N114" s="571" t="s">
        <v>297</v>
      </c>
      <c r="O114" s="131">
        <v>41.896000000000001</v>
      </c>
      <c r="P114" s="131">
        <v>0.19700000000000001</v>
      </c>
      <c r="Q114" s="608">
        <v>2.3E-2</v>
      </c>
      <c r="R114" s="576">
        <v>2.3E-2</v>
      </c>
      <c r="S114" s="576">
        <v>0.03</v>
      </c>
      <c r="T114" s="576">
        <v>4.4999999999999998E-2</v>
      </c>
      <c r="U114" s="576">
        <v>0</v>
      </c>
      <c r="V114" s="576">
        <v>9.7000000000000003E-2</v>
      </c>
      <c r="W114" s="131">
        <v>55.634999999999998</v>
      </c>
      <c r="X114" s="608">
        <v>0.10299999999999999</v>
      </c>
      <c r="Y114" s="68"/>
      <c r="Z114" s="131">
        <v>2.4540000000000002</v>
      </c>
      <c r="AA114" s="131">
        <v>0.53100000000000003</v>
      </c>
      <c r="AB114" s="131">
        <v>101.032</v>
      </c>
      <c r="AC114" s="131">
        <v>1.153</v>
      </c>
      <c r="AD114" s="612">
        <v>99.879000000000005</v>
      </c>
      <c r="AE114" s="613"/>
      <c r="AF114" s="298">
        <v>4.6214689265536721</v>
      </c>
      <c r="AG114" s="68"/>
      <c r="AH114" s="131">
        <v>0.65144677462171496</v>
      </c>
      <c r="AI114" s="131">
        <v>7.7985019826699961E-2</v>
      </c>
      <c r="AJ114" s="131">
        <v>0.27056820555158506</v>
      </c>
      <c r="AK114" s="131">
        <v>1</v>
      </c>
      <c r="AL114" s="68"/>
      <c r="AM114" s="131">
        <v>0.65144677462171496</v>
      </c>
      <c r="AN114" s="131">
        <v>7.7985019826699961E-2</v>
      </c>
      <c r="AO114" s="131">
        <v>0.27056820555158506</v>
      </c>
      <c r="AP114" s="131">
        <v>1</v>
      </c>
    </row>
    <row r="115" spans="2:42">
      <c r="B115" s="73" t="s">
        <v>1959</v>
      </c>
      <c r="C115" s="143" t="s">
        <v>1960</v>
      </c>
      <c r="D115" s="143" t="s">
        <v>1961</v>
      </c>
      <c r="E115" s="614">
        <v>103.88</v>
      </c>
      <c r="F115" s="143">
        <v>0.28999999999999998</v>
      </c>
      <c r="G115" s="143" t="s">
        <v>1211</v>
      </c>
      <c r="H115" s="143">
        <v>41.5</v>
      </c>
      <c r="I115" s="73">
        <v>103.88</v>
      </c>
      <c r="K115" s="73" t="s">
        <v>207</v>
      </c>
      <c r="L115" s="143" t="s">
        <v>1962</v>
      </c>
      <c r="M115" s="154" t="s">
        <v>1963</v>
      </c>
      <c r="N115" s="154" t="s">
        <v>297</v>
      </c>
      <c r="O115" s="118">
        <v>42.103000000000002</v>
      </c>
      <c r="P115" s="118">
        <v>0.25700000000000001</v>
      </c>
      <c r="Q115" s="118"/>
      <c r="R115" s="158">
        <v>5.6000000000000001E-2</v>
      </c>
      <c r="S115" s="606">
        <v>0.104</v>
      </c>
      <c r="T115" s="606">
        <v>0.32100000000000001</v>
      </c>
      <c r="U115" s="158">
        <v>0</v>
      </c>
      <c r="V115" s="606">
        <v>0.27900000000000003</v>
      </c>
      <c r="W115" s="118">
        <v>54.569000000000003</v>
      </c>
      <c r="X115" s="118">
        <v>0.25600000000000001</v>
      </c>
      <c r="Y115" s="118"/>
      <c r="Z115" s="118">
        <v>2.9980000000000002</v>
      </c>
      <c r="AA115" s="118">
        <v>1.125</v>
      </c>
      <c r="AB115" s="118">
        <v>102.077</v>
      </c>
      <c r="AC115" s="118">
        <v>1.516</v>
      </c>
      <c r="AD115" s="159">
        <v>100.56100000000001</v>
      </c>
      <c r="AE115" s="182"/>
      <c r="AF115" s="135">
        <v>2.6648888888888891</v>
      </c>
      <c r="AH115" s="118">
        <v>0.79585877355986201</v>
      </c>
      <c r="AI115" s="118">
        <v>0.16522249963283889</v>
      </c>
      <c r="AJ115" s="118">
        <v>3.8918726807299103E-2</v>
      </c>
      <c r="AK115" s="118">
        <v>1</v>
      </c>
      <c r="AM115" s="118">
        <v>0.79585877355986201</v>
      </c>
      <c r="AN115" s="118">
        <v>0.16522249963283889</v>
      </c>
      <c r="AO115" s="118">
        <v>3.8918726807299103E-2</v>
      </c>
      <c r="AP115" s="118">
        <v>1</v>
      </c>
    </row>
    <row r="116" spans="2:42">
      <c r="B116" s="73" t="s">
        <v>1959</v>
      </c>
      <c r="C116" s="143" t="s">
        <v>1960</v>
      </c>
      <c r="D116" s="143" t="s">
        <v>1961</v>
      </c>
      <c r="E116" s="614">
        <v>103.88</v>
      </c>
      <c r="F116" s="143">
        <v>0.28999999999999998</v>
      </c>
      <c r="G116" s="143" t="s">
        <v>1211</v>
      </c>
      <c r="H116" s="143">
        <v>41.5</v>
      </c>
      <c r="I116" s="73">
        <v>103.88</v>
      </c>
      <c r="K116" s="73" t="s">
        <v>207</v>
      </c>
      <c r="L116" s="143" t="s">
        <v>1962</v>
      </c>
      <c r="M116" s="154" t="s">
        <v>1964</v>
      </c>
      <c r="N116" s="154" t="s">
        <v>297</v>
      </c>
      <c r="O116" s="118">
        <v>42.295000000000002</v>
      </c>
      <c r="P116" s="118">
        <v>0.19400000000000001</v>
      </c>
      <c r="Q116" s="118"/>
      <c r="R116" s="606">
        <v>7.9000000000000001E-2</v>
      </c>
      <c r="S116" s="606">
        <v>0.104</v>
      </c>
      <c r="T116" s="606">
        <v>0.124</v>
      </c>
      <c r="U116" s="158">
        <v>0</v>
      </c>
      <c r="V116" s="158">
        <v>5.8000000000000003E-2</v>
      </c>
      <c r="W116" s="118">
        <v>54.814999999999998</v>
      </c>
      <c r="X116" s="606">
        <v>0.14099999999999999</v>
      </c>
      <c r="Y116" s="118"/>
      <c r="Z116" s="118">
        <v>3.2349999999999999</v>
      </c>
      <c r="AA116" s="118">
        <v>0.503</v>
      </c>
      <c r="AB116" s="118">
        <v>101.607</v>
      </c>
      <c r="AC116" s="118">
        <v>1.476</v>
      </c>
      <c r="AD116" s="159">
        <v>100.131</v>
      </c>
      <c r="AE116" s="182"/>
      <c r="AF116" s="135">
        <v>6.431411530815109</v>
      </c>
      <c r="AH116" s="118">
        <v>0.85877355986195913</v>
      </c>
      <c r="AI116" s="118">
        <v>7.3872815391393745E-2</v>
      </c>
      <c r="AJ116" s="118">
        <v>6.735362474664712E-2</v>
      </c>
      <c r="AK116" s="118">
        <v>1</v>
      </c>
      <c r="AM116" s="118">
        <v>0.85877355986195913</v>
      </c>
      <c r="AN116" s="118">
        <v>7.3872815391393745E-2</v>
      </c>
      <c r="AO116" s="118">
        <v>6.735362474664712E-2</v>
      </c>
      <c r="AP116" s="118">
        <v>1</v>
      </c>
    </row>
    <row r="117" spans="2:42">
      <c r="B117" s="73" t="s">
        <v>1959</v>
      </c>
      <c r="C117" s="143" t="s">
        <v>1960</v>
      </c>
      <c r="D117" s="143" t="s">
        <v>1961</v>
      </c>
      <c r="E117" s="614">
        <v>103.88</v>
      </c>
      <c r="F117" s="143">
        <v>0.28999999999999998</v>
      </c>
      <c r="G117" s="143" t="s">
        <v>1211</v>
      </c>
      <c r="H117" s="143">
        <v>41.5</v>
      </c>
      <c r="I117" s="73">
        <v>103.88</v>
      </c>
      <c r="K117" s="73" t="s">
        <v>207</v>
      </c>
      <c r="L117" s="143" t="s">
        <v>1962</v>
      </c>
      <c r="M117" s="154" t="s">
        <v>1965</v>
      </c>
      <c r="N117" s="154" t="s">
        <v>294</v>
      </c>
      <c r="O117" s="118">
        <v>42.374000000000002</v>
      </c>
      <c r="P117" s="118">
        <v>0.24399999999999999</v>
      </c>
      <c r="Q117" s="118"/>
      <c r="R117" s="158">
        <v>0</v>
      </c>
      <c r="S117" s="158">
        <v>1.0999999999999999E-2</v>
      </c>
      <c r="T117" s="606">
        <v>0.26300000000000001</v>
      </c>
      <c r="U117" s="158">
        <v>0</v>
      </c>
      <c r="V117" s="158">
        <v>0.13300000000000001</v>
      </c>
      <c r="W117" s="118">
        <v>55.12</v>
      </c>
      <c r="X117" s="606">
        <v>0.189</v>
      </c>
      <c r="Y117" s="118"/>
      <c r="Z117" s="118">
        <v>3.052</v>
      </c>
      <c r="AA117" s="118">
        <v>0.44400000000000001</v>
      </c>
      <c r="AB117" s="118">
        <v>102.003</v>
      </c>
      <c r="AC117" s="118">
        <v>1.385</v>
      </c>
      <c r="AD117" s="159">
        <v>100.61799999999999</v>
      </c>
      <c r="AE117" s="182"/>
      <c r="AF117" s="135">
        <v>6.8738738738738743</v>
      </c>
      <c r="AH117" s="118">
        <v>0.81019378816033982</v>
      </c>
      <c r="AI117" s="118">
        <v>6.5207813188427083E-2</v>
      </c>
      <c r="AJ117" s="118">
        <v>0.12459839865123309</v>
      </c>
      <c r="AK117" s="118">
        <v>1</v>
      </c>
      <c r="AM117" s="118">
        <v>0.81019378816033982</v>
      </c>
      <c r="AN117" s="118">
        <v>6.5207813188427083E-2</v>
      </c>
      <c r="AO117" s="118">
        <v>0.12459839865123309</v>
      </c>
      <c r="AP117" s="118">
        <v>1</v>
      </c>
    </row>
    <row r="118" spans="2:42">
      <c r="B118" s="73" t="s">
        <v>1959</v>
      </c>
      <c r="C118" s="143" t="s">
        <v>1960</v>
      </c>
      <c r="D118" s="143" t="s">
        <v>1961</v>
      </c>
      <c r="E118" s="614">
        <v>103.88</v>
      </c>
      <c r="F118" s="143">
        <v>0.28999999999999998</v>
      </c>
      <c r="G118" s="143" t="s">
        <v>1211</v>
      </c>
      <c r="H118" s="143">
        <v>41.5</v>
      </c>
      <c r="I118" s="73">
        <v>103.88</v>
      </c>
      <c r="K118" s="73" t="s">
        <v>207</v>
      </c>
      <c r="L118" s="143" t="s">
        <v>1962</v>
      </c>
      <c r="M118" s="154" t="s">
        <v>1966</v>
      </c>
      <c r="N118" s="154" t="s">
        <v>297</v>
      </c>
      <c r="O118" s="118">
        <v>41.558</v>
      </c>
      <c r="P118" s="118">
        <v>0.249</v>
      </c>
      <c r="Q118" s="118"/>
      <c r="R118" s="158">
        <v>0</v>
      </c>
      <c r="S118" s="606">
        <v>0.17899999999999999</v>
      </c>
      <c r="T118" s="606">
        <v>0.252</v>
      </c>
      <c r="U118" s="158">
        <v>0.02</v>
      </c>
      <c r="V118" s="158">
        <v>0.13300000000000001</v>
      </c>
      <c r="W118" s="118">
        <v>54.472000000000001</v>
      </c>
      <c r="X118" s="606">
        <v>0.17699999999999999</v>
      </c>
      <c r="Y118" s="118"/>
      <c r="Z118" s="118">
        <v>2.8210000000000002</v>
      </c>
      <c r="AA118" s="118">
        <v>1.349</v>
      </c>
      <c r="AB118" s="118">
        <v>101.229</v>
      </c>
      <c r="AC118" s="118">
        <v>1.492</v>
      </c>
      <c r="AD118" s="159">
        <v>99.736000000000004</v>
      </c>
      <c r="AE118" s="182"/>
      <c r="AF118" s="135">
        <v>2.0911786508524837</v>
      </c>
      <c r="AH118" s="118">
        <v>0.74887178125829579</v>
      </c>
      <c r="AI118" s="118">
        <v>0.19812013511528859</v>
      </c>
      <c r="AJ118" s="118">
        <v>5.3008083626415625E-2</v>
      </c>
      <c r="AK118" s="118">
        <v>1</v>
      </c>
      <c r="AM118" s="118">
        <v>0.74887178125829579</v>
      </c>
      <c r="AN118" s="118">
        <v>0.19812013511528859</v>
      </c>
      <c r="AO118" s="118">
        <v>5.3008083626415625E-2</v>
      </c>
      <c r="AP118" s="118">
        <v>1</v>
      </c>
    </row>
    <row r="119" spans="2:42">
      <c r="B119" s="73" t="s">
        <v>1959</v>
      </c>
      <c r="C119" s="143" t="s">
        <v>1960</v>
      </c>
      <c r="D119" s="143" t="s">
        <v>1961</v>
      </c>
      <c r="E119" s="614">
        <v>103.88</v>
      </c>
      <c r="F119" s="143">
        <v>0.28999999999999998</v>
      </c>
      <c r="G119" s="143" t="s">
        <v>1211</v>
      </c>
      <c r="H119" s="143">
        <v>41.5</v>
      </c>
      <c r="I119" s="73">
        <v>103.88</v>
      </c>
      <c r="K119" s="73" t="s">
        <v>207</v>
      </c>
      <c r="L119" s="143" t="s">
        <v>1962</v>
      </c>
      <c r="M119" s="154" t="s">
        <v>1967</v>
      </c>
      <c r="N119" s="154" t="s">
        <v>294</v>
      </c>
      <c r="O119" s="118">
        <v>42.274999999999999</v>
      </c>
      <c r="P119" s="118">
        <v>0.219</v>
      </c>
      <c r="Q119" s="118"/>
      <c r="R119" s="158">
        <v>4.4999999999999998E-2</v>
      </c>
      <c r="S119" s="606">
        <v>0.127</v>
      </c>
      <c r="T119" s="606">
        <v>0.249</v>
      </c>
      <c r="U119" s="158">
        <v>0.17399999999999999</v>
      </c>
      <c r="V119" s="158">
        <v>0</v>
      </c>
      <c r="W119" s="118">
        <v>54.51</v>
      </c>
      <c r="X119" s="118">
        <v>0.29899999999999999</v>
      </c>
      <c r="Y119" s="118"/>
      <c r="Z119" s="118">
        <v>2.7829999999999999</v>
      </c>
      <c r="AA119" s="118">
        <v>1.379</v>
      </c>
      <c r="AB119" s="118">
        <v>102.108</v>
      </c>
      <c r="AC119" s="118">
        <v>1.4830000000000001</v>
      </c>
      <c r="AD119" s="159">
        <v>100.625</v>
      </c>
      <c r="AE119" s="182"/>
      <c r="AF119" s="135">
        <v>2.0181290790427844</v>
      </c>
      <c r="AH119" s="118">
        <v>0.73878417839129285</v>
      </c>
      <c r="AI119" s="118">
        <v>0.20252606843883095</v>
      </c>
      <c r="AJ119" s="118">
        <v>5.8689753169876208E-2</v>
      </c>
      <c r="AK119" s="118">
        <v>1</v>
      </c>
      <c r="AM119" s="118">
        <v>0.73878417839129285</v>
      </c>
      <c r="AN119" s="118">
        <v>0.20252606843883095</v>
      </c>
      <c r="AO119" s="118">
        <v>5.8689753169876208E-2</v>
      </c>
      <c r="AP119" s="118">
        <v>1</v>
      </c>
    </row>
    <row r="120" spans="2:42">
      <c r="B120" s="73" t="s">
        <v>1959</v>
      </c>
      <c r="C120" s="143" t="s">
        <v>1960</v>
      </c>
      <c r="D120" s="143" t="s">
        <v>1961</v>
      </c>
      <c r="E120" s="614">
        <v>103.88</v>
      </c>
      <c r="F120" s="143">
        <v>0.28999999999999998</v>
      </c>
      <c r="G120" s="143" t="s">
        <v>1211</v>
      </c>
      <c r="H120" s="143">
        <v>41.5</v>
      </c>
      <c r="I120" s="73">
        <v>103.88</v>
      </c>
      <c r="K120" s="73" t="s">
        <v>207</v>
      </c>
      <c r="L120" s="143" t="s">
        <v>1962</v>
      </c>
      <c r="M120" s="154" t="s">
        <v>1968</v>
      </c>
      <c r="N120" s="154" t="s">
        <v>294</v>
      </c>
      <c r="O120" s="118">
        <v>41.66</v>
      </c>
      <c r="P120" s="118">
        <v>0.21</v>
      </c>
      <c r="Q120" s="118"/>
      <c r="R120" s="158">
        <v>0</v>
      </c>
      <c r="S120" s="606">
        <v>0.21199999999999999</v>
      </c>
      <c r="T120" s="606">
        <v>0.28000000000000003</v>
      </c>
      <c r="U120" s="158">
        <v>0</v>
      </c>
      <c r="V120" s="158">
        <v>0.16900000000000001</v>
      </c>
      <c r="W120" s="118">
        <v>54.619</v>
      </c>
      <c r="X120" s="606">
        <v>0.153</v>
      </c>
      <c r="Y120" s="118"/>
      <c r="Z120" s="118">
        <v>2.8290000000000002</v>
      </c>
      <c r="AA120" s="118">
        <v>1.2709999999999999</v>
      </c>
      <c r="AB120" s="118">
        <v>101.443</v>
      </c>
      <c r="AC120" s="118">
        <v>1.478</v>
      </c>
      <c r="AD120" s="159">
        <v>99.963999999999999</v>
      </c>
      <c r="AE120" s="182"/>
      <c r="AF120" s="135">
        <v>2.2258064516129035</v>
      </c>
      <c r="AH120" s="118">
        <v>0.75099548712503328</v>
      </c>
      <c r="AI120" s="118">
        <v>0.1866647084740784</v>
      </c>
      <c r="AJ120" s="118">
        <v>6.2339804400888321E-2</v>
      </c>
      <c r="AK120" s="118">
        <v>1</v>
      </c>
      <c r="AM120" s="118">
        <v>0.75099548712503328</v>
      </c>
      <c r="AN120" s="118">
        <v>0.1866647084740784</v>
      </c>
      <c r="AO120" s="118">
        <v>6.2339804400888321E-2</v>
      </c>
      <c r="AP120" s="118">
        <v>1</v>
      </c>
    </row>
    <row r="121" spans="2:42">
      <c r="B121" s="73" t="s">
        <v>1959</v>
      </c>
      <c r="C121" s="143" t="s">
        <v>1960</v>
      </c>
      <c r="D121" s="143" t="s">
        <v>1961</v>
      </c>
      <c r="E121" s="614">
        <v>103.88</v>
      </c>
      <c r="F121" s="143">
        <v>0.28999999999999998</v>
      </c>
      <c r="G121" s="143" t="s">
        <v>1211</v>
      </c>
      <c r="H121" s="143">
        <v>41.5</v>
      </c>
      <c r="I121" s="73">
        <v>103.88</v>
      </c>
      <c r="K121" s="73" t="s">
        <v>207</v>
      </c>
      <c r="L121" s="143" t="s">
        <v>1962</v>
      </c>
      <c r="M121" s="154" t="s">
        <v>1969</v>
      </c>
      <c r="N121" s="154" t="s">
        <v>294</v>
      </c>
      <c r="O121" s="118">
        <v>41.555999999999997</v>
      </c>
      <c r="P121" s="118">
        <v>0.20399999999999999</v>
      </c>
      <c r="Q121" s="118"/>
      <c r="R121" s="606">
        <v>0.113</v>
      </c>
      <c r="S121" s="606">
        <v>0.20799999999999999</v>
      </c>
      <c r="T121" s="606">
        <v>0.23100000000000001</v>
      </c>
      <c r="U121" s="158">
        <v>0.184</v>
      </c>
      <c r="V121" s="158">
        <v>0.08</v>
      </c>
      <c r="W121" s="118">
        <v>54.476999999999997</v>
      </c>
      <c r="X121" s="118">
        <v>0.24399999999999999</v>
      </c>
      <c r="Y121" s="118"/>
      <c r="Z121" s="118">
        <v>3.077</v>
      </c>
      <c r="AA121" s="118">
        <v>1.204</v>
      </c>
      <c r="AB121" s="118">
        <v>101.57899999999999</v>
      </c>
      <c r="AC121" s="118">
        <v>1.5669999999999999</v>
      </c>
      <c r="AD121" s="159">
        <v>100.011</v>
      </c>
      <c r="AE121" s="182"/>
      <c r="AF121" s="135">
        <v>2.5556478405315617</v>
      </c>
      <c r="AH121" s="118">
        <v>0.81683036899389438</v>
      </c>
      <c r="AI121" s="118">
        <v>0.17682479071816712</v>
      </c>
      <c r="AJ121" s="118">
        <v>6.3448402879384969E-3</v>
      </c>
      <c r="AK121" s="118">
        <v>1</v>
      </c>
      <c r="AM121" s="118">
        <v>0.81683036899389438</v>
      </c>
      <c r="AN121" s="118">
        <v>0.17682479071816712</v>
      </c>
      <c r="AO121" s="118">
        <v>6.3448402879384969E-3</v>
      </c>
      <c r="AP121" s="118">
        <v>1</v>
      </c>
    </row>
    <row r="122" spans="2:42">
      <c r="B122" s="73" t="s">
        <v>1959</v>
      </c>
      <c r="C122" s="143" t="s">
        <v>1960</v>
      </c>
      <c r="D122" s="143" t="s">
        <v>1961</v>
      </c>
      <c r="E122" s="614">
        <v>103.88</v>
      </c>
      <c r="F122" s="143">
        <v>0.28999999999999998</v>
      </c>
      <c r="G122" s="143" t="s">
        <v>1211</v>
      </c>
      <c r="H122" s="143">
        <v>41.5</v>
      </c>
      <c r="I122" s="73">
        <v>103.88</v>
      </c>
      <c r="K122" s="73" t="s">
        <v>207</v>
      </c>
      <c r="L122" s="143" t="s">
        <v>1962</v>
      </c>
      <c r="M122" s="154" t="s">
        <v>1970</v>
      </c>
      <c r="N122" s="154" t="s">
        <v>294</v>
      </c>
      <c r="O122" s="118">
        <v>41.912999999999997</v>
      </c>
      <c r="P122" s="118">
        <v>0.221</v>
      </c>
      <c r="Q122" s="118"/>
      <c r="R122" s="606">
        <v>7.9000000000000001E-2</v>
      </c>
      <c r="S122" s="606">
        <v>0.13400000000000001</v>
      </c>
      <c r="T122" s="606">
        <v>0.221</v>
      </c>
      <c r="U122" s="158">
        <v>0</v>
      </c>
      <c r="V122" s="158">
        <v>3.1E-2</v>
      </c>
      <c r="W122" s="118">
        <v>54.241999999999997</v>
      </c>
      <c r="X122" s="118">
        <v>0.46400000000000002</v>
      </c>
      <c r="Y122" s="118"/>
      <c r="Z122" s="118">
        <v>2.84</v>
      </c>
      <c r="AA122" s="118">
        <v>1.343</v>
      </c>
      <c r="AB122" s="118">
        <v>101.50700000000001</v>
      </c>
      <c r="AC122" s="118">
        <v>1.4990000000000001</v>
      </c>
      <c r="AD122" s="159">
        <v>100.008</v>
      </c>
      <c r="AE122" s="182"/>
      <c r="AF122" s="135">
        <v>2.114668652271035</v>
      </c>
      <c r="AH122" s="118">
        <v>0.75391558269179715</v>
      </c>
      <c r="AI122" s="118">
        <v>0.1972389484505801</v>
      </c>
      <c r="AJ122" s="118">
        <v>4.8845468857622754E-2</v>
      </c>
      <c r="AK122" s="118">
        <v>1</v>
      </c>
      <c r="AM122" s="118">
        <v>0.75391558269179715</v>
      </c>
      <c r="AN122" s="118">
        <v>0.1972389484505801</v>
      </c>
      <c r="AO122" s="118">
        <v>4.8845468857622754E-2</v>
      </c>
      <c r="AP122" s="118">
        <v>1</v>
      </c>
    </row>
    <row r="123" spans="2:42">
      <c r="B123" s="73" t="s">
        <v>1959</v>
      </c>
      <c r="C123" s="143" t="s">
        <v>1960</v>
      </c>
      <c r="D123" s="143" t="s">
        <v>1961</v>
      </c>
      <c r="E123" s="614">
        <v>103.88</v>
      </c>
      <c r="F123" s="143">
        <v>0.28999999999999998</v>
      </c>
      <c r="G123" s="143" t="s">
        <v>1211</v>
      </c>
      <c r="H123" s="143">
        <v>41.5</v>
      </c>
      <c r="I123" s="73">
        <v>103.88</v>
      </c>
      <c r="K123" s="73" t="s">
        <v>207</v>
      </c>
      <c r="L123" s="143" t="s">
        <v>1962</v>
      </c>
      <c r="M123" s="154" t="s">
        <v>1971</v>
      </c>
      <c r="N123" s="154" t="s">
        <v>294</v>
      </c>
      <c r="O123" s="118">
        <v>41.786000000000001</v>
      </c>
      <c r="P123" s="118">
        <v>0.27400000000000002</v>
      </c>
      <c r="Q123" s="118"/>
      <c r="R123" s="158">
        <v>4.4999999999999998E-2</v>
      </c>
      <c r="S123" s="606">
        <v>0.16</v>
      </c>
      <c r="T123" s="606">
        <v>0.311</v>
      </c>
      <c r="U123" s="158">
        <v>0</v>
      </c>
      <c r="V123" s="158">
        <v>3.1E-2</v>
      </c>
      <c r="W123" s="118">
        <v>54.393999999999998</v>
      </c>
      <c r="X123" s="118">
        <v>0.22600000000000001</v>
      </c>
      <c r="Y123" s="118"/>
      <c r="Z123" s="118">
        <v>3.21</v>
      </c>
      <c r="AA123" s="118">
        <v>0.61099999999999999</v>
      </c>
      <c r="AB123" s="118">
        <v>101.07599999999999</v>
      </c>
      <c r="AC123" s="118">
        <v>1.49</v>
      </c>
      <c r="AD123" s="159">
        <v>99.587000000000003</v>
      </c>
      <c r="AE123" s="182"/>
      <c r="AF123" s="135">
        <v>5.2536824877250412</v>
      </c>
      <c r="AH123" s="118">
        <v>0.85213697902840457</v>
      </c>
      <c r="AI123" s="118">
        <v>8.9734175356146278E-2</v>
      </c>
      <c r="AJ123" s="118">
        <v>5.8128845615449148E-2</v>
      </c>
      <c r="AK123" s="118">
        <v>1</v>
      </c>
      <c r="AM123" s="118">
        <v>0.85213697902840457</v>
      </c>
      <c r="AN123" s="118">
        <v>8.9734175356146278E-2</v>
      </c>
      <c r="AO123" s="118">
        <v>5.8128845615449148E-2</v>
      </c>
      <c r="AP123" s="118">
        <v>1</v>
      </c>
    </row>
    <row r="124" spans="2:42">
      <c r="B124" s="73" t="s">
        <v>1959</v>
      </c>
      <c r="C124" s="143" t="s">
        <v>1960</v>
      </c>
      <c r="D124" s="143" t="s">
        <v>1961</v>
      </c>
      <c r="E124" s="614">
        <v>103.88</v>
      </c>
      <c r="F124" s="143">
        <v>0.28999999999999998</v>
      </c>
      <c r="G124" s="143" t="s">
        <v>1211</v>
      </c>
      <c r="H124" s="143">
        <v>41.5</v>
      </c>
      <c r="I124" s="73">
        <v>103.88</v>
      </c>
      <c r="K124" s="73" t="s">
        <v>207</v>
      </c>
      <c r="L124" s="143" t="s">
        <v>1962</v>
      </c>
      <c r="M124" s="154" t="s">
        <v>1972</v>
      </c>
      <c r="N124" s="154" t="s">
        <v>297</v>
      </c>
      <c r="O124" s="118">
        <v>42.143999999999998</v>
      </c>
      <c r="P124" s="118">
        <v>0.311</v>
      </c>
      <c r="Q124" s="118"/>
      <c r="R124" s="158">
        <v>5.6000000000000001E-2</v>
      </c>
      <c r="S124" s="606">
        <v>0.104</v>
      </c>
      <c r="T124" s="606">
        <v>0.318</v>
      </c>
      <c r="U124" s="158">
        <v>0</v>
      </c>
      <c r="V124" s="158">
        <v>0.124</v>
      </c>
      <c r="W124" s="118">
        <v>54.386000000000003</v>
      </c>
      <c r="X124" s="118">
        <v>0.39700000000000002</v>
      </c>
      <c r="Y124" s="118"/>
      <c r="Z124" s="118">
        <v>2.8809999999999998</v>
      </c>
      <c r="AA124" s="118">
        <v>1.3180000000000001</v>
      </c>
      <c r="AB124" s="118">
        <v>102.054</v>
      </c>
      <c r="AC124" s="118">
        <v>1.51</v>
      </c>
      <c r="AD124" s="159">
        <v>100.544</v>
      </c>
      <c r="AE124" s="182"/>
      <c r="AF124" s="135">
        <v>2.1858877086494686</v>
      </c>
      <c r="AH124" s="118">
        <v>0.76479957525882658</v>
      </c>
      <c r="AI124" s="118">
        <v>0.19356733734762815</v>
      </c>
      <c r="AJ124" s="118">
        <v>4.1633087393545265E-2</v>
      </c>
      <c r="AK124" s="118">
        <v>1</v>
      </c>
      <c r="AM124" s="118">
        <v>0.76479957525882658</v>
      </c>
      <c r="AN124" s="118">
        <v>0.19356733734762815</v>
      </c>
      <c r="AO124" s="118">
        <v>4.1633087393545265E-2</v>
      </c>
      <c r="AP124" s="118">
        <v>1</v>
      </c>
    </row>
    <row r="125" spans="2:42">
      <c r="B125" s="73" t="s">
        <v>1959</v>
      </c>
      <c r="C125" s="143" t="s">
        <v>1960</v>
      </c>
      <c r="D125" s="143" t="s">
        <v>1961</v>
      </c>
      <c r="E125" s="614">
        <v>103.88</v>
      </c>
      <c r="F125" s="143">
        <v>0.28999999999999998</v>
      </c>
      <c r="G125" s="143" t="s">
        <v>1211</v>
      </c>
      <c r="H125" s="143">
        <v>41.5</v>
      </c>
      <c r="I125" s="73">
        <v>103.88</v>
      </c>
      <c r="K125" s="73" t="s">
        <v>207</v>
      </c>
      <c r="L125" s="143" t="s">
        <v>1962</v>
      </c>
      <c r="M125" s="154" t="s">
        <v>1973</v>
      </c>
      <c r="N125" s="154" t="s">
        <v>294</v>
      </c>
      <c r="O125" s="118">
        <v>40.591000000000001</v>
      </c>
      <c r="P125" s="118">
        <v>0.26</v>
      </c>
      <c r="Q125" s="118"/>
      <c r="R125" s="606">
        <v>0.124</v>
      </c>
      <c r="S125" s="606">
        <v>0.104</v>
      </c>
      <c r="T125" s="118">
        <v>0.35599999999999998</v>
      </c>
      <c r="U125" s="158">
        <v>0.11899999999999999</v>
      </c>
      <c r="V125" s="158">
        <v>0</v>
      </c>
      <c r="W125" s="118">
        <v>54.164000000000001</v>
      </c>
      <c r="X125" s="118">
        <v>0.26200000000000001</v>
      </c>
      <c r="Y125" s="118"/>
      <c r="Z125" s="118">
        <v>3.0249999999999999</v>
      </c>
      <c r="AA125" s="118">
        <v>1.3420000000000001</v>
      </c>
      <c r="AB125" s="118">
        <v>100.348</v>
      </c>
      <c r="AC125" s="118">
        <v>1.577</v>
      </c>
      <c r="AD125" s="159">
        <v>98.771000000000001</v>
      </c>
      <c r="AE125" s="182"/>
      <c r="AF125" s="135">
        <v>2.2540983606557377</v>
      </c>
      <c r="AH125" s="118">
        <v>0.80302628086010086</v>
      </c>
      <c r="AI125" s="118">
        <v>0.19709208400646205</v>
      </c>
      <c r="AJ125" s="118">
        <v>-1.1836486656291445E-4</v>
      </c>
      <c r="AK125" s="118">
        <v>0.99999999999999989</v>
      </c>
      <c r="AM125" s="118">
        <v>0.80302628086010086</v>
      </c>
      <c r="AN125" s="118">
        <v>0.19709208400646205</v>
      </c>
      <c r="AO125" s="118">
        <v>-1.1836486656291445E-4</v>
      </c>
      <c r="AP125" s="118">
        <v>0.99999999999999989</v>
      </c>
    </row>
    <row r="126" spans="2:42">
      <c r="B126" s="73" t="s">
        <v>1959</v>
      </c>
      <c r="C126" s="143" t="s">
        <v>1960</v>
      </c>
      <c r="D126" s="143" t="s">
        <v>1961</v>
      </c>
      <c r="E126" s="614">
        <v>103.88</v>
      </c>
      <c r="F126" s="143">
        <v>0.28999999999999998</v>
      </c>
      <c r="G126" s="143" t="s">
        <v>1211</v>
      </c>
      <c r="H126" s="143">
        <v>41.5</v>
      </c>
      <c r="I126" s="73">
        <v>103.88</v>
      </c>
      <c r="K126" s="73" t="s">
        <v>207</v>
      </c>
      <c r="L126" s="143" t="s">
        <v>1962</v>
      </c>
      <c r="M126" s="154" t="s">
        <v>1974</v>
      </c>
      <c r="N126" s="154" t="s">
        <v>294</v>
      </c>
      <c r="O126" s="118">
        <v>41.923000000000002</v>
      </c>
      <c r="P126" s="118">
        <v>0.22600000000000001</v>
      </c>
      <c r="Q126" s="118"/>
      <c r="R126" s="158">
        <v>1.0999999999999999E-2</v>
      </c>
      <c r="S126" s="158">
        <v>7.3999999999999996E-2</v>
      </c>
      <c r="T126" s="606">
        <v>0.193</v>
      </c>
      <c r="U126" s="158">
        <v>5.5E-2</v>
      </c>
      <c r="V126" s="158">
        <v>7.0999999999999994E-2</v>
      </c>
      <c r="W126" s="118">
        <v>54.564999999999998</v>
      </c>
      <c r="X126" s="118">
        <v>0.53100000000000003</v>
      </c>
      <c r="Y126" s="118"/>
      <c r="Z126" s="118">
        <v>2.8969999999999998</v>
      </c>
      <c r="AA126" s="118">
        <v>1.105</v>
      </c>
      <c r="AB126" s="118">
        <v>101.709</v>
      </c>
      <c r="AC126" s="118">
        <v>1.4690000000000001</v>
      </c>
      <c r="AD126" s="159">
        <v>100.24</v>
      </c>
      <c r="AE126" s="182"/>
      <c r="AF126" s="135">
        <v>2.6217194570135747</v>
      </c>
      <c r="AH126" s="118">
        <v>0.76904698699230156</v>
      </c>
      <c r="AI126" s="118">
        <v>0.1622852107504773</v>
      </c>
      <c r="AJ126" s="118">
        <v>6.8667802257221133E-2</v>
      </c>
      <c r="AK126" s="118">
        <v>1</v>
      </c>
      <c r="AM126" s="118">
        <v>0.76904698699230156</v>
      </c>
      <c r="AN126" s="118">
        <v>0.1622852107504773</v>
      </c>
      <c r="AO126" s="118">
        <v>6.8667802257221133E-2</v>
      </c>
      <c r="AP126" s="118">
        <v>1</v>
      </c>
    </row>
    <row r="127" spans="2:42">
      <c r="B127" s="73" t="s">
        <v>1959</v>
      </c>
      <c r="C127" s="143" t="s">
        <v>1960</v>
      </c>
      <c r="D127" s="143" t="s">
        <v>1961</v>
      </c>
      <c r="E127" s="614">
        <v>103.88</v>
      </c>
      <c r="F127" s="143">
        <v>0.28999999999999998</v>
      </c>
      <c r="G127" s="143" t="s">
        <v>1211</v>
      </c>
      <c r="H127" s="143">
        <v>41.5</v>
      </c>
      <c r="I127" s="73">
        <v>103.88</v>
      </c>
      <c r="K127" s="73" t="s">
        <v>207</v>
      </c>
      <c r="L127" s="143" t="s">
        <v>1962</v>
      </c>
      <c r="M127" s="154" t="s">
        <v>1975</v>
      </c>
      <c r="N127" s="154" t="s">
        <v>297</v>
      </c>
      <c r="O127" s="118">
        <v>41.688000000000002</v>
      </c>
      <c r="P127" s="118">
        <v>0.23599999999999999</v>
      </c>
      <c r="Q127" s="118"/>
      <c r="R127" s="158">
        <v>0</v>
      </c>
      <c r="S127" s="606">
        <v>0.115</v>
      </c>
      <c r="T127" s="606">
        <v>0.21099999999999999</v>
      </c>
      <c r="U127" s="158">
        <v>7.0000000000000007E-2</v>
      </c>
      <c r="V127" s="158">
        <v>1.2999999999999999E-2</v>
      </c>
      <c r="W127" s="118">
        <v>54.511000000000003</v>
      </c>
      <c r="X127" s="118">
        <v>0.372</v>
      </c>
      <c r="Y127" s="118"/>
      <c r="Z127" s="118">
        <v>2.786</v>
      </c>
      <c r="AA127" s="118">
        <v>1.3819999999999999</v>
      </c>
      <c r="AB127" s="118">
        <v>101.416</v>
      </c>
      <c r="AC127" s="118">
        <v>1.4850000000000001</v>
      </c>
      <c r="AD127" s="159">
        <v>99.930999999999997</v>
      </c>
      <c r="AE127" s="182"/>
      <c r="AF127" s="135">
        <v>2.015918958031838</v>
      </c>
      <c r="AH127" s="118">
        <v>0.73958056809131933</v>
      </c>
      <c r="AI127" s="118">
        <v>0.20296666177118516</v>
      </c>
      <c r="AJ127" s="118">
        <v>5.7452770137495501E-2</v>
      </c>
      <c r="AK127" s="118">
        <v>1</v>
      </c>
      <c r="AM127" s="118">
        <v>0.73958056809131933</v>
      </c>
      <c r="AN127" s="118">
        <v>0.20296666177118516</v>
      </c>
      <c r="AO127" s="118">
        <v>5.7452770137495501E-2</v>
      </c>
      <c r="AP127" s="118">
        <v>1</v>
      </c>
    </row>
    <row r="128" spans="2:42">
      <c r="B128" s="73" t="s">
        <v>1959</v>
      </c>
      <c r="C128" s="143" t="s">
        <v>1960</v>
      </c>
      <c r="D128" s="143" t="s">
        <v>1961</v>
      </c>
      <c r="E128" s="614">
        <v>103.88</v>
      </c>
      <c r="F128" s="143">
        <v>0.28999999999999998</v>
      </c>
      <c r="G128" s="143" t="s">
        <v>1211</v>
      </c>
      <c r="H128" s="143">
        <v>41.5</v>
      </c>
      <c r="I128" s="73">
        <v>103.88</v>
      </c>
      <c r="K128" s="73" t="s">
        <v>207</v>
      </c>
      <c r="L128" s="143" t="s">
        <v>1962</v>
      </c>
      <c r="M128" s="154" t="s">
        <v>1976</v>
      </c>
      <c r="N128" s="154" t="s">
        <v>294</v>
      </c>
      <c r="O128" s="118">
        <v>42.179000000000002</v>
      </c>
      <c r="P128" s="118">
        <v>0.20799999999999999</v>
      </c>
      <c r="Q128" s="118"/>
      <c r="R128" s="158">
        <v>0</v>
      </c>
      <c r="S128" s="606">
        <v>0.127</v>
      </c>
      <c r="T128" s="606">
        <v>0.20699999999999999</v>
      </c>
      <c r="U128" s="158">
        <v>0.03</v>
      </c>
      <c r="V128" s="158">
        <v>0.16</v>
      </c>
      <c r="W128" s="118">
        <v>54.652000000000001</v>
      </c>
      <c r="X128" s="118">
        <v>0.34200000000000003</v>
      </c>
      <c r="Y128" s="118"/>
      <c r="Z128" s="118">
        <v>2.8239999999999998</v>
      </c>
      <c r="AA128" s="118">
        <v>1.278</v>
      </c>
      <c r="AB128" s="118">
        <v>102.062</v>
      </c>
      <c r="AC128" s="118">
        <v>1.478</v>
      </c>
      <c r="AD128" s="159">
        <v>100.584</v>
      </c>
      <c r="AE128" s="182"/>
      <c r="AF128" s="135">
        <v>2.2097026604068857</v>
      </c>
      <c r="AH128" s="118">
        <v>0.74966817095832228</v>
      </c>
      <c r="AI128" s="118">
        <v>0.18769275958290499</v>
      </c>
      <c r="AJ128" s="118">
        <v>6.2639069458772734E-2</v>
      </c>
      <c r="AK128" s="118">
        <v>1</v>
      </c>
      <c r="AM128" s="118">
        <v>0.74966817095832228</v>
      </c>
      <c r="AN128" s="118">
        <v>0.18769275958290499</v>
      </c>
      <c r="AO128" s="118">
        <v>6.2639069458772734E-2</v>
      </c>
      <c r="AP128" s="118">
        <v>1</v>
      </c>
    </row>
    <row r="129" spans="2:42">
      <c r="B129" s="73" t="s">
        <v>1959</v>
      </c>
      <c r="C129" s="143" t="s">
        <v>1960</v>
      </c>
      <c r="D129" s="143" t="s">
        <v>1961</v>
      </c>
      <c r="E129" s="614">
        <v>103.88</v>
      </c>
      <c r="F129" s="143">
        <v>0.28999999999999998</v>
      </c>
      <c r="G129" s="143" t="s">
        <v>1211</v>
      </c>
      <c r="H129" s="143">
        <v>41.5</v>
      </c>
      <c r="I129" s="73">
        <v>103.88</v>
      </c>
      <c r="K129" s="73" t="s">
        <v>207</v>
      </c>
      <c r="L129" s="143" t="s">
        <v>1962</v>
      </c>
      <c r="M129" s="154" t="s">
        <v>1977</v>
      </c>
      <c r="N129" s="154" t="s">
        <v>297</v>
      </c>
      <c r="O129" s="118">
        <v>41.759</v>
      </c>
      <c r="P129" s="118">
        <v>0.21299999999999999</v>
      </c>
      <c r="Q129" s="118"/>
      <c r="R129" s="158">
        <v>3.4000000000000002E-2</v>
      </c>
      <c r="S129" s="606">
        <v>0.108</v>
      </c>
      <c r="T129" s="118">
        <v>0.39400000000000002</v>
      </c>
      <c r="U129" s="158">
        <v>0</v>
      </c>
      <c r="V129" s="158">
        <v>0.129</v>
      </c>
      <c r="W129" s="118">
        <v>54.618000000000002</v>
      </c>
      <c r="X129" s="118">
        <v>0.36599999999999999</v>
      </c>
      <c r="Y129" s="118"/>
      <c r="Z129" s="118">
        <v>3.1909999999999998</v>
      </c>
      <c r="AA129" s="118">
        <v>0.94499999999999995</v>
      </c>
      <c r="AB129" s="118">
        <v>101.756</v>
      </c>
      <c r="AC129" s="118">
        <v>1.5569999999999999</v>
      </c>
      <c r="AD129" s="159">
        <v>100.2</v>
      </c>
      <c r="AE129" s="182"/>
      <c r="AF129" s="135">
        <v>3.3767195767195766</v>
      </c>
      <c r="AH129" s="118">
        <v>0.8470931775949031</v>
      </c>
      <c r="AI129" s="118">
        <v>0.13878689969158467</v>
      </c>
      <c r="AJ129" s="118">
        <v>1.4119922713512228E-2</v>
      </c>
      <c r="AK129" s="118">
        <v>1</v>
      </c>
      <c r="AM129" s="118">
        <v>0.8470931775949031</v>
      </c>
      <c r="AN129" s="118">
        <v>0.13878689969158467</v>
      </c>
      <c r="AO129" s="118">
        <v>1.4119922713512228E-2</v>
      </c>
      <c r="AP129" s="118">
        <v>1</v>
      </c>
    </row>
    <row r="130" spans="2:42">
      <c r="B130" s="73" t="s">
        <v>1959</v>
      </c>
      <c r="C130" s="143" t="s">
        <v>1960</v>
      </c>
      <c r="D130" s="143" t="s">
        <v>1978</v>
      </c>
      <c r="E130" s="614">
        <v>157.07</v>
      </c>
      <c r="F130" s="143">
        <v>6.33</v>
      </c>
      <c r="G130" s="143" t="s">
        <v>1211</v>
      </c>
      <c r="H130" s="174">
        <v>45</v>
      </c>
      <c r="I130" s="73">
        <v>157.07</v>
      </c>
      <c r="K130" s="73" t="s">
        <v>207</v>
      </c>
      <c r="L130" s="143" t="s">
        <v>1962</v>
      </c>
      <c r="M130" s="154" t="s">
        <v>1979</v>
      </c>
      <c r="N130" s="154" t="s">
        <v>297</v>
      </c>
      <c r="O130" s="118">
        <v>42.923000000000002</v>
      </c>
      <c r="P130" s="118">
        <v>0.19800000000000001</v>
      </c>
      <c r="Q130" s="118"/>
      <c r="R130" s="158">
        <v>0</v>
      </c>
      <c r="S130" s="606">
        <v>0.17699999999999999</v>
      </c>
      <c r="T130" s="606">
        <v>0.17899999999999999</v>
      </c>
      <c r="U130" s="158">
        <v>7.0000000000000007E-2</v>
      </c>
      <c r="V130" s="158">
        <v>6.7000000000000004E-2</v>
      </c>
      <c r="W130" s="118">
        <v>54.695</v>
      </c>
      <c r="X130" s="118">
        <v>0.31</v>
      </c>
      <c r="Y130" s="118"/>
      <c r="Z130" s="118">
        <v>3.3450000000000002</v>
      </c>
      <c r="AA130" s="118">
        <v>1.0089999999999999</v>
      </c>
      <c r="AB130" s="118">
        <v>102.97499999999999</v>
      </c>
      <c r="AC130" s="118">
        <v>1.6359999999999999</v>
      </c>
      <c r="AD130" s="159">
        <v>101.339</v>
      </c>
      <c r="AE130" s="182"/>
      <c r="AF130" s="135">
        <v>3.3151635282457885</v>
      </c>
      <c r="AH130" s="118">
        <v>0.88797451552959927</v>
      </c>
      <c r="AI130" s="118">
        <v>0.14818622411514171</v>
      </c>
      <c r="AJ130" s="161">
        <v>-3.616073964474098E-2</v>
      </c>
      <c r="AK130" s="118">
        <v>1</v>
      </c>
      <c r="AM130" s="118">
        <v>0.86989414570722878</v>
      </c>
      <c r="AN130" s="118">
        <v>0.13010585429277122</v>
      </c>
      <c r="AO130" s="73">
        <v>0</v>
      </c>
      <c r="AP130" s="118">
        <v>1</v>
      </c>
    </row>
    <row r="131" spans="2:42">
      <c r="B131" s="73" t="s">
        <v>1959</v>
      </c>
      <c r="C131" s="143" t="s">
        <v>1960</v>
      </c>
      <c r="D131" s="143" t="s">
        <v>1978</v>
      </c>
      <c r="E131" s="614">
        <v>157.07</v>
      </c>
      <c r="F131" s="143">
        <v>6.33</v>
      </c>
      <c r="G131" s="143" t="s">
        <v>1211</v>
      </c>
      <c r="H131" s="174">
        <v>45</v>
      </c>
      <c r="I131" s="73">
        <v>157.07</v>
      </c>
      <c r="K131" s="73" t="s">
        <v>207</v>
      </c>
      <c r="L131" s="143" t="s">
        <v>1962</v>
      </c>
      <c r="M131" s="154" t="s">
        <v>1980</v>
      </c>
      <c r="N131" s="154" t="s">
        <v>294</v>
      </c>
      <c r="O131" s="118">
        <v>42.95</v>
      </c>
      <c r="P131" s="118">
        <v>0.158</v>
      </c>
      <c r="Q131" s="118"/>
      <c r="R131" s="158">
        <v>1.2E-2</v>
      </c>
      <c r="S131" s="158">
        <v>7.6999999999999999E-2</v>
      </c>
      <c r="T131" s="606">
        <v>0.13100000000000001</v>
      </c>
      <c r="U131" s="158">
        <v>7.0000000000000007E-2</v>
      </c>
      <c r="V131" s="158">
        <v>0.12</v>
      </c>
      <c r="W131" s="118">
        <v>54.837000000000003</v>
      </c>
      <c r="X131" s="606">
        <v>0.17199999999999999</v>
      </c>
      <c r="Y131" s="118"/>
      <c r="Z131" s="118">
        <v>3.3980000000000001</v>
      </c>
      <c r="AA131" s="118">
        <v>0.88</v>
      </c>
      <c r="AB131" s="118">
        <v>102.804</v>
      </c>
      <c r="AC131" s="118">
        <v>1.629</v>
      </c>
      <c r="AD131" s="159">
        <v>101.175</v>
      </c>
      <c r="AE131" s="182"/>
      <c r="AF131" s="135">
        <v>3.8613636363636363</v>
      </c>
      <c r="AH131" s="118">
        <v>0.90204406689673489</v>
      </c>
      <c r="AI131" s="118">
        <v>0.12924071082390953</v>
      </c>
      <c r="AJ131" s="161">
        <v>-3.1284777720644419E-2</v>
      </c>
      <c r="AK131" s="118">
        <v>1</v>
      </c>
      <c r="AM131" s="118">
        <v>0.88640167803641268</v>
      </c>
      <c r="AN131" s="118">
        <v>0.11359832196358732</v>
      </c>
      <c r="AO131" s="73">
        <v>0</v>
      </c>
      <c r="AP131" s="118">
        <v>1</v>
      </c>
    </row>
    <row r="132" spans="2:42">
      <c r="B132" s="73" t="s">
        <v>1959</v>
      </c>
      <c r="C132" s="143" t="s">
        <v>1960</v>
      </c>
      <c r="D132" s="143" t="s">
        <v>1978</v>
      </c>
      <c r="E132" s="614">
        <v>157.07</v>
      </c>
      <c r="F132" s="143">
        <v>6.33</v>
      </c>
      <c r="G132" s="143" t="s">
        <v>1211</v>
      </c>
      <c r="H132" s="174">
        <v>45</v>
      </c>
      <c r="I132" s="73">
        <v>157.07</v>
      </c>
      <c r="K132" s="73" t="s">
        <v>207</v>
      </c>
      <c r="L132" s="143" t="s">
        <v>1962</v>
      </c>
      <c r="M132" s="154" t="s">
        <v>1981</v>
      </c>
      <c r="N132" s="154" t="s">
        <v>297</v>
      </c>
      <c r="O132" s="118">
        <v>42.5</v>
      </c>
      <c r="P132" s="118">
        <v>0.20100000000000001</v>
      </c>
      <c r="Q132" s="118"/>
      <c r="R132" s="158">
        <v>0</v>
      </c>
      <c r="S132" s="158">
        <v>4.8000000000000001E-2</v>
      </c>
      <c r="T132" s="606">
        <v>0.24299999999999999</v>
      </c>
      <c r="U132" s="158">
        <v>0</v>
      </c>
      <c r="V132" s="158">
        <v>0.125</v>
      </c>
      <c r="W132" s="118">
        <v>54.753999999999998</v>
      </c>
      <c r="X132" s="118">
        <v>0.376</v>
      </c>
      <c r="Y132" s="118"/>
      <c r="Z132" s="118">
        <v>3.1150000000000002</v>
      </c>
      <c r="AA132" s="118">
        <v>1.054</v>
      </c>
      <c r="AB132" s="118">
        <v>102.417</v>
      </c>
      <c r="AC132" s="118">
        <v>1.5489999999999999</v>
      </c>
      <c r="AD132" s="159">
        <v>100.867</v>
      </c>
      <c r="AE132" s="182"/>
      <c r="AF132" s="135">
        <v>2.9554079696394688</v>
      </c>
      <c r="AH132" s="118">
        <v>0.82691797186089733</v>
      </c>
      <c r="AI132" s="118">
        <v>0.15479512410045529</v>
      </c>
      <c r="AJ132" s="118">
        <v>1.8286904038647384E-2</v>
      </c>
      <c r="AK132" s="118">
        <v>1</v>
      </c>
      <c r="AM132" s="118">
        <v>0.82691797186089733</v>
      </c>
      <c r="AN132" s="118">
        <v>0.15479512410045529</v>
      </c>
      <c r="AO132" s="118">
        <v>1.8286904038647384E-2</v>
      </c>
      <c r="AP132" s="118">
        <v>1</v>
      </c>
    </row>
    <row r="133" spans="2:42">
      <c r="B133" s="73" t="s">
        <v>1959</v>
      </c>
      <c r="C133" s="143" t="s">
        <v>1960</v>
      </c>
      <c r="D133" s="143" t="s">
        <v>1978</v>
      </c>
      <c r="E133" s="614">
        <v>157.07</v>
      </c>
      <c r="F133" s="143">
        <v>6.33</v>
      </c>
      <c r="G133" s="143" t="s">
        <v>1211</v>
      </c>
      <c r="H133" s="174">
        <v>45</v>
      </c>
      <c r="I133" s="73">
        <v>157.07</v>
      </c>
      <c r="K133" s="73" t="s">
        <v>207</v>
      </c>
      <c r="L133" s="143" t="s">
        <v>1962</v>
      </c>
      <c r="M133" s="154" t="s">
        <v>1982</v>
      </c>
      <c r="N133" s="154" t="s">
        <v>294</v>
      </c>
      <c r="O133" s="118">
        <v>42.012999999999998</v>
      </c>
      <c r="P133" s="118">
        <v>0.22</v>
      </c>
      <c r="Q133" s="118"/>
      <c r="R133" s="158">
        <v>0</v>
      </c>
      <c r="S133" s="158">
        <v>9.7000000000000003E-2</v>
      </c>
      <c r="T133" s="606">
        <v>0.28000000000000003</v>
      </c>
      <c r="U133" s="158">
        <v>0</v>
      </c>
      <c r="V133" s="158">
        <v>0</v>
      </c>
      <c r="W133" s="118">
        <v>54.709000000000003</v>
      </c>
      <c r="X133" s="118">
        <v>0.251</v>
      </c>
      <c r="Y133" s="118"/>
      <c r="Z133" s="118">
        <v>2.9910000000000001</v>
      </c>
      <c r="AA133" s="118">
        <v>1.0129999999999999</v>
      </c>
      <c r="AB133" s="118">
        <v>101.611</v>
      </c>
      <c r="AC133" s="118">
        <v>1.488</v>
      </c>
      <c r="AD133" s="159">
        <v>100.123</v>
      </c>
      <c r="AE133" s="182"/>
      <c r="AF133" s="135">
        <v>2.9526159921026656</v>
      </c>
      <c r="AH133" s="118">
        <v>0.79400053092646672</v>
      </c>
      <c r="AI133" s="118">
        <v>0.14877368189161402</v>
      </c>
      <c r="AJ133" s="118">
        <v>5.7225787181919258E-2</v>
      </c>
      <c r="AK133" s="118">
        <v>1</v>
      </c>
      <c r="AM133" s="118">
        <v>0.79400053092646672</v>
      </c>
      <c r="AN133" s="118">
        <v>0.14877368189161402</v>
      </c>
      <c r="AO133" s="118">
        <v>5.7225787181919258E-2</v>
      </c>
      <c r="AP133" s="118">
        <v>1</v>
      </c>
    </row>
    <row r="134" spans="2:42">
      <c r="B134" s="73" t="s">
        <v>1959</v>
      </c>
      <c r="C134" s="143" t="s">
        <v>1960</v>
      </c>
      <c r="D134" s="143" t="s">
        <v>1978</v>
      </c>
      <c r="E134" s="614">
        <v>157.07</v>
      </c>
      <c r="F134" s="143">
        <v>6.33</v>
      </c>
      <c r="G134" s="143" t="s">
        <v>1211</v>
      </c>
      <c r="H134" s="174">
        <v>45</v>
      </c>
      <c r="I134" s="73">
        <v>157.07</v>
      </c>
      <c r="K134" s="73" t="s">
        <v>207</v>
      </c>
      <c r="L134" s="143" t="s">
        <v>1962</v>
      </c>
      <c r="M134" s="154" t="s">
        <v>1983</v>
      </c>
      <c r="N134" s="154" t="s">
        <v>297</v>
      </c>
      <c r="O134" s="118">
        <v>42.969000000000001</v>
      </c>
      <c r="P134" s="118">
        <v>0.16200000000000001</v>
      </c>
      <c r="Q134" s="118"/>
      <c r="R134" s="606">
        <v>0.11</v>
      </c>
      <c r="S134" s="606">
        <v>0.109</v>
      </c>
      <c r="T134" s="606">
        <v>0.14599999999999999</v>
      </c>
      <c r="U134" s="158">
        <v>4.8000000000000001E-2</v>
      </c>
      <c r="V134" s="158">
        <v>0.125</v>
      </c>
      <c r="W134" s="118">
        <v>54.914999999999999</v>
      </c>
      <c r="X134" s="118">
        <v>0.23799999999999999</v>
      </c>
      <c r="Y134" s="118"/>
      <c r="Z134" s="118">
        <v>3.306</v>
      </c>
      <c r="AA134" s="118">
        <v>0.97199999999999998</v>
      </c>
      <c r="AB134" s="118">
        <v>103.099</v>
      </c>
      <c r="AC134" s="118">
        <v>1.611</v>
      </c>
      <c r="AD134" s="159">
        <v>101.48699999999999</v>
      </c>
      <c r="AE134" s="182"/>
      <c r="AF134" s="135">
        <v>3.4012345679012346</v>
      </c>
      <c r="AH134" s="118">
        <v>0.87762144942925413</v>
      </c>
      <c r="AI134" s="118">
        <v>0.14275223968277279</v>
      </c>
      <c r="AJ134" s="161">
        <v>-2.0373689112026916E-2</v>
      </c>
      <c r="AK134" s="118">
        <v>1</v>
      </c>
      <c r="AM134" s="118">
        <v>0.86743460487324064</v>
      </c>
      <c r="AN134" s="118">
        <v>0.13256539512675933</v>
      </c>
      <c r="AO134" s="73">
        <v>0</v>
      </c>
      <c r="AP134" s="118">
        <v>1</v>
      </c>
    </row>
    <row r="135" spans="2:42">
      <c r="B135" s="73" t="s">
        <v>1959</v>
      </c>
      <c r="C135" s="143" t="s">
        <v>1960</v>
      </c>
      <c r="D135" s="143" t="s">
        <v>1978</v>
      </c>
      <c r="E135" s="614">
        <v>157.07</v>
      </c>
      <c r="F135" s="143">
        <v>6.33</v>
      </c>
      <c r="G135" s="143" t="s">
        <v>1211</v>
      </c>
      <c r="H135" s="174">
        <v>45</v>
      </c>
      <c r="I135" s="73">
        <v>157.07</v>
      </c>
      <c r="K135" s="73" t="s">
        <v>207</v>
      </c>
      <c r="L135" s="143" t="s">
        <v>1962</v>
      </c>
      <c r="M135" s="154" t="s">
        <v>1984</v>
      </c>
      <c r="N135" s="154" t="s">
        <v>297</v>
      </c>
      <c r="O135" s="118">
        <v>42.651000000000003</v>
      </c>
      <c r="P135" s="118">
        <v>0.182</v>
      </c>
      <c r="Q135" s="118"/>
      <c r="R135" s="158">
        <v>0</v>
      </c>
      <c r="S135" s="158">
        <v>8.0000000000000002E-3</v>
      </c>
      <c r="T135" s="606">
        <v>0.14199999999999999</v>
      </c>
      <c r="U135" s="158">
        <v>0</v>
      </c>
      <c r="V135" s="158">
        <v>0</v>
      </c>
      <c r="W135" s="118">
        <v>54.831000000000003</v>
      </c>
      <c r="X135" s="606">
        <v>0.159</v>
      </c>
      <c r="Y135" s="118"/>
      <c r="Z135" s="118">
        <v>3.3279999999999998</v>
      </c>
      <c r="AA135" s="118">
        <v>0.79300000000000004</v>
      </c>
      <c r="AB135" s="118">
        <v>102.09399999999999</v>
      </c>
      <c r="AC135" s="118">
        <v>1.58</v>
      </c>
      <c r="AD135" s="159">
        <v>100.514</v>
      </c>
      <c r="AE135" s="182"/>
      <c r="AF135" s="135">
        <v>4.1967213114754092</v>
      </c>
      <c r="AH135" s="118">
        <v>0.88346164056278209</v>
      </c>
      <c r="AI135" s="118">
        <v>0.11646350418563665</v>
      </c>
      <c r="AJ135" s="118">
        <v>7.4855251581254501E-5</v>
      </c>
      <c r="AK135" s="118">
        <v>1</v>
      </c>
      <c r="AM135" s="118">
        <v>0.88346164056278209</v>
      </c>
      <c r="AN135" s="118">
        <v>0.11646350418563665</v>
      </c>
      <c r="AO135" s="118">
        <v>7.4855251581254501E-5</v>
      </c>
      <c r="AP135" s="118">
        <v>1</v>
      </c>
    </row>
    <row r="136" spans="2:42">
      <c r="B136" s="73" t="s">
        <v>1959</v>
      </c>
      <c r="C136" s="143" t="s">
        <v>1960</v>
      </c>
      <c r="D136" s="143" t="s">
        <v>1978</v>
      </c>
      <c r="E136" s="614">
        <v>157.07</v>
      </c>
      <c r="F136" s="143">
        <v>6.33</v>
      </c>
      <c r="G136" s="143" t="s">
        <v>1211</v>
      </c>
      <c r="H136" s="174">
        <v>45</v>
      </c>
      <c r="I136" s="73">
        <v>157.07</v>
      </c>
      <c r="K136" s="73" t="s">
        <v>207</v>
      </c>
      <c r="L136" s="143" t="s">
        <v>1962</v>
      </c>
      <c r="M136" s="154" t="s">
        <v>1985</v>
      </c>
      <c r="N136" s="154" t="s">
        <v>297</v>
      </c>
      <c r="O136" s="118">
        <v>42.682000000000002</v>
      </c>
      <c r="P136" s="118">
        <v>0.16800000000000001</v>
      </c>
      <c r="Q136" s="118"/>
      <c r="R136" s="158">
        <v>2.4E-2</v>
      </c>
      <c r="S136" s="158">
        <v>0</v>
      </c>
      <c r="T136" s="158">
        <v>7.0999999999999994E-2</v>
      </c>
      <c r="U136" s="158">
        <v>0</v>
      </c>
      <c r="V136" s="606">
        <v>0.25900000000000001</v>
      </c>
      <c r="W136" s="118">
        <v>54.741</v>
      </c>
      <c r="X136" s="118">
        <v>0.36299999999999999</v>
      </c>
      <c r="Y136" s="118"/>
      <c r="Z136" s="118">
        <v>3.1339999999999999</v>
      </c>
      <c r="AA136" s="118">
        <v>1.008</v>
      </c>
      <c r="AB136" s="118">
        <v>102.45099999999999</v>
      </c>
      <c r="AC136" s="118">
        <v>1.5469999999999999</v>
      </c>
      <c r="AD136" s="159">
        <v>100.904</v>
      </c>
      <c r="AE136" s="182"/>
      <c r="AF136" s="135">
        <v>3.1091269841269842</v>
      </c>
      <c r="AH136" s="118">
        <v>0.83196177329439869</v>
      </c>
      <c r="AI136" s="118">
        <v>0.14803935967102363</v>
      </c>
      <c r="AJ136" s="118">
        <v>1.9998867034577678E-2</v>
      </c>
      <c r="AK136" s="118">
        <v>1</v>
      </c>
      <c r="AM136" s="118">
        <v>0.83196177329439869</v>
      </c>
      <c r="AN136" s="118">
        <v>0.14803935967102363</v>
      </c>
      <c r="AO136" s="118">
        <v>1.9998867034577678E-2</v>
      </c>
      <c r="AP136" s="118">
        <v>1</v>
      </c>
    </row>
    <row r="137" spans="2:42">
      <c r="B137" s="73" t="s">
        <v>1959</v>
      </c>
      <c r="C137" s="143" t="s">
        <v>1960</v>
      </c>
      <c r="D137" s="143" t="s">
        <v>1978</v>
      </c>
      <c r="E137" s="614">
        <v>157.07</v>
      </c>
      <c r="F137" s="143">
        <v>6.33</v>
      </c>
      <c r="G137" s="143" t="s">
        <v>1211</v>
      </c>
      <c r="H137" s="174">
        <v>45</v>
      </c>
      <c r="I137" s="73">
        <v>157.07</v>
      </c>
      <c r="K137" s="73" t="s">
        <v>207</v>
      </c>
      <c r="L137" s="143" t="s">
        <v>1962</v>
      </c>
      <c r="M137" s="154" t="s">
        <v>1986</v>
      </c>
      <c r="N137" s="154" t="s">
        <v>294</v>
      </c>
      <c r="O137" s="118">
        <v>42.786999999999999</v>
      </c>
      <c r="P137" s="118">
        <v>0.188</v>
      </c>
      <c r="Q137" s="118"/>
      <c r="R137" s="158">
        <v>0</v>
      </c>
      <c r="S137" s="158">
        <v>7.6999999999999999E-2</v>
      </c>
      <c r="T137" s="158">
        <v>6.4000000000000001E-2</v>
      </c>
      <c r="U137" s="158">
        <v>9.1999999999999998E-2</v>
      </c>
      <c r="V137" s="158">
        <v>0</v>
      </c>
      <c r="W137" s="118">
        <v>54.886000000000003</v>
      </c>
      <c r="X137" s="118">
        <v>0.35699999999999998</v>
      </c>
      <c r="Y137" s="118"/>
      <c r="Z137" s="118">
        <v>3.0659999999999998</v>
      </c>
      <c r="AA137" s="118">
        <v>1.06</v>
      </c>
      <c r="AB137" s="118">
        <v>102.58499999999999</v>
      </c>
      <c r="AC137" s="118">
        <v>1.53</v>
      </c>
      <c r="AD137" s="159">
        <v>101.05500000000001</v>
      </c>
      <c r="AE137" s="182"/>
      <c r="AF137" s="135">
        <v>2.8924528301886792</v>
      </c>
      <c r="AH137" s="118">
        <v>0.81391027342713029</v>
      </c>
      <c r="AI137" s="118">
        <v>0.15567631076516375</v>
      </c>
      <c r="AJ137" s="118">
        <v>3.0413415807705957E-2</v>
      </c>
      <c r="AK137" s="118">
        <v>1</v>
      </c>
      <c r="AM137" s="118">
        <v>0.81391027342713029</v>
      </c>
      <c r="AN137" s="118">
        <v>0.15567631076516375</v>
      </c>
      <c r="AO137" s="118">
        <v>3.0413415807705957E-2</v>
      </c>
      <c r="AP137" s="118">
        <v>1</v>
      </c>
    </row>
    <row r="138" spans="2:42">
      <c r="B138" s="73" t="s">
        <v>1959</v>
      </c>
      <c r="C138" s="143" t="s">
        <v>1960</v>
      </c>
      <c r="D138" s="143" t="s">
        <v>1978</v>
      </c>
      <c r="E138" s="614">
        <v>157.07</v>
      </c>
      <c r="F138" s="143">
        <v>6.33</v>
      </c>
      <c r="G138" s="143" t="s">
        <v>1211</v>
      </c>
      <c r="H138" s="174">
        <v>45</v>
      </c>
      <c r="I138" s="73">
        <v>157.07</v>
      </c>
      <c r="K138" s="73" t="s">
        <v>207</v>
      </c>
      <c r="L138" s="143" t="s">
        <v>1962</v>
      </c>
      <c r="M138" s="154" t="s">
        <v>1987</v>
      </c>
      <c r="N138" s="154" t="s">
        <v>297</v>
      </c>
      <c r="O138" s="118">
        <v>42.945</v>
      </c>
      <c r="P138" s="118">
        <v>0.185</v>
      </c>
      <c r="Q138" s="118"/>
      <c r="R138" s="158">
        <v>0</v>
      </c>
      <c r="S138" s="606">
        <v>0.105</v>
      </c>
      <c r="T138" s="606">
        <v>0.20899999999999999</v>
      </c>
      <c r="U138" s="158">
        <v>8.1000000000000003E-2</v>
      </c>
      <c r="V138" s="158">
        <v>6.2E-2</v>
      </c>
      <c r="W138" s="118">
        <v>54.634</v>
      </c>
      <c r="X138" s="606">
        <v>0.185</v>
      </c>
      <c r="Y138" s="118"/>
      <c r="Z138" s="118">
        <v>3.093</v>
      </c>
      <c r="AA138" s="118">
        <v>1.042</v>
      </c>
      <c r="AB138" s="118">
        <v>102.542</v>
      </c>
      <c r="AC138" s="118">
        <v>1.538</v>
      </c>
      <c r="AD138" s="159">
        <v>101.005</v>
      </c>
      <c r="AE138" s="182"/>
      <c r="AF138" s="135">
        <v>2.9683301343570054</v>
      </c>
      <c r="AH138" s="118">
        <v>0.82107778072736926</v>
      </c>
      <c r="AI138" s="118">
        <v>0.15303275077103834</v>
      </c>
      <c r="AJ138" s="118">
        <v>2.5889468501592405E-2</v>
      </c>
      <c r="AK138" s="118">
        <v>1</v>
      </c>
      <c r="AM138" s="118">
        <v>0.82107778072736926</v>
      </c>
      <c r="AN138" s="118">
        <v>0.15303275077103834</v>
      </c>
      <c r="AO138" s="118">
        <v>2.5889468501592405E-2</v>
      </c>
      <c r="AP138" s="118">
        <v>1</v>
      </c>
    </row>
    <row r="139" spans="2:42">
      <c r="B139" s="73" t="s">
        <v>1959</v>
      </c>
      <c r="C139" s="143" t="s">
        <v>1960</v>
      </c>
      <c r="D139" s="143" t="s">
        <v>1978</v>
      </c>
      <c r="E139" s="614">
        <v>157.07</v>
      </c>
      <c r="F139" s="143">
        <v>6.33</v>
      </c>
      <c r="G139" s="143" t="s">
        <v>1211</v>
      </c>
      <c r="H139" s="174">
        <v>45</v>
      </c>
      <c r="I139" s="73">
        <v>157.07</v>
      </c>
      <c r="K139" s="73" t="s">
        <v>207</v>
      </c>
      <c r="L139" s="143" t="s">
        <v>1962</v>
      </c>
      <c r="M139" s="154" t="s">
        <v>1988</v>
      </c>
      <c r="N139" s="154" t="s">
        <v>297</v>
      </c>
      <c r="O139" s="118">
        <v>42.87</v>
      </c>
      <c r="P139" s="118">
        <v>0.192</v>
      </c>
      <c r="Q139" s="118"/>
      <c r="R139" s="606">
        <v>8.5000000000000006E-2</v>
      </c>
      <c r="S139" s="158">
        <v>5.1999999999999998E-2</v>
      </c>
      <c r="T139" s="606">
        <v>0.16800000000000001</v>
      </c>
      <c r="U139" s="158">
        <v>0.113</v>
      </c>
      <c r="V139" s="158">
        <v>5.2999999999999999E-2</v>
      </c>
      <c r="W139" s="118">
        <v>54.783999999999999</v>
      </c>
      <c r="X139" s="118">
        <v>0.27700000000000002</v>
      </c>
      <c r="Y139" s="118"/>
      <c r="Z139" s="118">
        <v>3.22</v>
      </c>
      <c r="AA139" s="118">
        <v>0.98199999999999998</v>
      </c>
      <c r="AB139" s="118">
        <v>102.797</v>
      </c>
      <c r="AC139" s="118">
        <v>1.577</v>
      </c>
      <c r="AD139" s="159">
        <v>101.22</v>
      </c>
      <c r="AE139" s="182"/>
      <c r="AF139" s="135">
        <v>3.2790224032586561</v>
      </c>
      <c r="AH139" s="118">
        <v>0.85479161136182646</v>
      </c>
      <c r="AI139" s="118">
        <v>0.14422088412395359</v>
      </c>
      <c r="AJ139" s="118">
        <v>9.8750451421994456E-4</v>
      </c>
      <c r="AK139" s="118">
        <v>1</v>
      </c>
      <c r="AM139" s="118">
        <v>0.85479161136182646</v>
      </c>
      <c r="AN139" s="118">
        <v>0.14422088412395359</v>
      </c>
      <c r="AO139" s="118">
        <v>9.8750451421994456E-4</v>
      </c>
      <c r="AP139" s="118">
        <v>1</v>
      </c>
    </row>
    <row r="140" spans="2:42">
      <c r="B140" s="73" t="s">
        <v>1959</v>
      </c>
      <c r="C140" s="143" t="s">
        <v>1960</v>
      </c>
      <c r="D140" s="143" t="s">
        <v>1978</v>
      </c>
      <c r="E140" s="614">
        <v>157.07</v>
      </c>
      <c r="F140" s="143">
        <v>6.33</v>
      </c>
      <c r="G140" s="143" t="s">
        <v>1211</v>
      </c>
      <c r="H140" s="174">
        <v>45</v>
      </c>
      <c r="I140" s="73">
        <v>157.07</v>
      </c>
      <c r="K140" s="73" t="s">
        <v>207</v>
      </c>
      <c r="L140" s="143" t="s">
        <v>1962</v>
      </c>
      <c r="M140" s="154" t="s">
        <v>1989</v>
      </c>
      <c r="N140" s="154" t="s">
        <v>297</v>
      </c>
      <c r="O140" s="118">
        <v>42.567999999999998</v>
      </c>
      <c r="P140" s="118">
        <v>0.16300000000000001</v>
      </c>
      <c r="Q140" s="118"/>
      <c r="R140" s="606">
        <v>0.11</v>
      </c>
      <c r="S140" s="606">
        <v>0.185</v>
      </c>
      <c r="T140" s="606">
        <v>0.22</v>
      </c>
      <c r="U140" s="158">
        <v>0.156</v>
      </c>
      <c r="V140" s="158">
        <v>0.14399999999999999</v>
      </c>
      <c r="W140" s="118">
        <v>54.74</v>
      </c>
      <c r="X140" s="118">
        <v>0.31</v>
      </c>
      <c r="Y140" s="118"/>
      <c r="Z140" s="118">
        <v>2.9540000000000002</v>
      </c>
      <c r="AA140" s="118">
        <v>1.01</v>
      </c>
      <c r="AB140" s="118">
        <v>102.63500000000001</v>
      </c>
      <c r="AC140" s="118">
        <v>1.472</v>
      </c>
      <c r="AD140" s="159">
        <v>101.164</v>
      </c>
      <c r="AE140" s="182"/>
      <c r="AF140" s="135">
        <v>2.9247524752475247</v>
      </c>
      <c r="AH140" s="118">
        <v>0.78417839129280598</v>
      </c>
      <c r="AI140" s="118">
        <v>0.14833308855925981</v>
      </c>
      <c r="AJ140" s="118">
        <v>6.7488520147934217E-2</v>
      </c>
      <c r="AK140" s="118">
        <v>1</v>
      </c>
      <c r="AM140" s="118">
        <v>0.78417839129280598</v>
      </c>
      <c r="AN140" s="118">
        <v>0.14833308855925981</v>
      </c>
      <c r="AO140" s="118">
        <v>6.7488520147934217E-2</v>
      </c>
      <c r="AP140" s="118">
        <v>1</v>
      </c>
    </row>
    <row r="141" spans="2:42">
      <c r="B141" s="73" t="s">
        <v>1959</v>
      </c>
      <c r="C141" s="143" t="s">
        <v>1960</v>
      </c>
      <c r="D141" s="143" t="s">
        <v>1978</v>
      </c>
      <c r="E141" s="614">
        <v>157.07</v>
      </c>
      <c r="F141" s="143">
        <v>6.33</v>
      </c>
      <c r="G141" s="143" t="s">
        <v>1211</v>
      </c>
      <c r="H141" s="174">
        <v>45</v>
      </c>
      <c r="I141" s="73">
        <v>157.07</v>
      </c>
      <c r="K141" s="73" t="s">
        <v>207</v>
      </c>
      <c r="L141" s="143" t="s">
        <v>1962</v>
      </c>
      <c r="M141" s="154" t="s">
        <v>1990</v>
      </c>
      <c r="N141" s="154" t="s">
        <v>297</v>
      </c>
      <c r="O141" s="118">
        <v>42.533999999999999</v>
      </c>
      <c r="P141" s="118">
        <v>0.16300000000000001</v>
      </c>
      <c r="Q141" s="118"/>
      <c r="R141" s="606">
        <v>8.5000000000000006E-2</v>
      </c>
      <c r="S141" s="158">
        <v>8.8999999999999996E-2</v>
      </c>
      <c r="T141" s="606">
        <v>0.191</v>
      </c>
      <c r="U141" s="158">
        <v>7.0000000000000007E-2</v>
      </c>
      <c r="V141" s="158">
        <v>0</v>
      </c>
      <c r="W141" s="118">
        <v>54.923999999999999</v>
      </c>
      <c r="X141" s="118">
        <v>0.436</v>
      </c>
      <c r="Y141" s="118"/>
      <c r="Z141" s="118">
        <v>3.26</v>
      </c>
      <c r="AA141" s="118">
        <v>0.98599999999999999</v>
      </c>
      <c r="AB141" s="118">
        <v>102.738</v>
      </c>
      <c r="AC141" s="118">
        <v>1.595</v>
      </c>
      <c r="AD141" s="159">
        <v>101.143</v>
      </c>
      <c r="AE141" s="182"/>
      <c r="AF141" s="135">
        <v>3.3062880324543609</v>
      </c>
      <c r="AH141" s="118">
        <v>0.86541014069551359</v>
      </c>
      <c r="AI141" s="118">
        <v>0.14480834190042591</v>
      </c>
      <c r="AJ141" s="161">
        <v>-1.0218482595939493E-2</v>
      </c>
      <c r="AK141" s="118">
        <v>1</v>
      </c>
      <c r="AM141" s="118">
        <v>0.86030089939754384</v>
      </c>
      <c r="AN141" s="118">
        <v>0.13969910060245616</v>
      </c>
      <c r="AO141" s="73">
        <v>0</v>
      </c>
      <c r="AP141" s="118">
        <v>1</v>
      </c>
    </row>
    <row r="142" spans="2:42">
      <c r="B142" s="73" t="s">
        <v>1959</v>
      </c>
      <c r="C142" s="143" t="s">
        <v>1960</v>
      </c>
      <c r="D142" s="143" t="s">
        <v>1978</v>
      </c>
      <c r="E142" s="614">
        <v>157.07</v>
      </c>
      <c r="F142" s="143">
        <v>6.33</v>
      </c>
      <c r="G142" s="143" t="s">
        <v>1211</v>
      </c>
      <c r="H142" s="174">
        <v>45</v>
      </c>
      <c r="I142" s="73">
        <v>157.07</v>
      </c>
      <c r="K142" s="73" t="s">
        <v>207</v>
      </c>
      <c r="L142" s="143" t="s">
        <v>1962</v>
      </c>
      <c r="M142" s="154" t="s">
        <v>1991</v>
      </c>
      <c r="N142" s="154" t="s">
        <v>297</v>
      </c>
      <c r="O142" s="118">
        <v>42.720999999999997</v>
      </c>
      <c r="P142" s="118">
        <v>0.185</v>
      </c>
      <c r="Q142" s="118"/>
      <c r="R142" s="158">
        <v>0</v>
      </c>
      <c r="S142" s="158">
        <v>4.0000000000000001E-3</v>
      </c>
      <c r="T142" s="606">
        <v>0.16800000000000001</v>
      </c>
      <c r="U142" s="158">
        <v>0</v>
      </c>
      <c r="V142" s="158">
        <v>0.13500000000000001</v>
      </c>
      <c r="W142" s="118">
        <v>55.298999999999999</v>
      </c>
      <c r="X142" s="606">
        <v>0.19800000000000001</v>
      </c>
      <c r="Y142" s="118"/>
      <c r="Z142" s="118">
        <v>3.298</v>
      </c>
      <c r="AA142" s="118">
        <v>1.0049999999999999</v>
      </c>
      <c r="AB142" s="118">
        <v>103.014</v>
      </c>
      <c r="AC142" s="118">
        <v>1.6160000000000001</v>
      </c>
      <c r="AD142" s="159">
        <v>101.398</v>
      </c>
      <c r="AE142" s="182"/>
      <c r="AF142" s="135">
        <v>3.2815920398009952</v>
      </c>
      <c r="AH142" s="118">
        <v>0.87549774356251664</v>
      </c>
      <c r="AI142" s="118">
        <v>0.14759876633866939</v>
      </c>
      <c r="AJ142" s="161">
        <v>-2.309650990118603E-2</v>
      </c>
      <c r="AK142" s="118">
        <v>0.99999999999999989</v>
      </c>
      <c r="AM142" s="118">
        <v>0.86394948861192367</v>
      </c>
      <c r="AN142" s="118">
        <v>0.13605051138807639</v>
      </c>
      <c r="AO142" s="73">
        <v>0</v>
      </c>
      <c r="AP142" s="118">
        <v>1</v>
      </c>
    </row>
    <row r="143" spans="2:42">
      <c r="B143" s="73" t="s">
        <v>1959</v>
      </c>
      <c r="C143" s="143" t="s">
        <v>1960</v>
      </c>
      <c r="D143" s="143" t="s">
        <v>1978</v>
      </c>
      <c r="E143" s="614">
        <v>157.07</v>
      </c>
      <c r="F143" s="143">
        <v>6.33</v>
      </c>
      <c r="G143" s="143" t="s">
        <v>1211</v>
      </c>
      <c r="H143" s="174">
        <v>45</v>
      </c>
      <c r="I143" s="73">
        <v>157.07</v>
      </c>
      <c r="K143" s="73" t="s">
        <v>207</v>
      </c>
      <c r="L143" s="143" t="s">
        <v>1962</v>
      </c>
      <c r="M143" s="154" t="s">
        <v>1992</v>
      </c>
      <c r="N143" s="154" t="s">
        <v>294</v>
      </c>
      <c r="O143" s="118">
        <v>42.57</v>
      </c>
      <c r="P143" s="118">
        <v>0.14899999999999999</v>
      </c>
      <c r="Q143" s="118"/>
      <c r="R143" s="158">
        <v>0</v>
      </c>
      <c r="S143" s="606">
        <v>0.11700000000000001</v>
      </c>
      <c r="T143" s="606">
        <v>0.26200000000000001</v>
      </c>
      <c r="U143" s="158">
        <v>1.0999999999999999E-2</v>
      </c>
      <c r="V143" s="606">
        <v>0.20599999999999999</v>
      </c>
      <c r="W143" s="118">
        <v>54.94</v>
      </c>
      <c r="X143" s="606">
        <v>0.20499999999999999</v>
      </c>
      <c r="Y143" s="118"/>
      <c r="Z143" s="118">
        <v>3.141</v>
      </c>
      <c r="AA143" s="118">
        <v>0.746</v>
      </c>
      <c r="AB143" s="118">
        <v>102.396</v>
      </c>
      <c r="AC143" s="118">
        <v>1.4910000000000001</v>
      </c>
      <c r="AD143" s="159">
        <v>100.905</v>
      </c>
      <c r="AE143" s="182"/>
      <c r="AF143" s="135">
        <v>4.2104557640750668</v>
      </c>
      <c r="AH143" s="118">
        <v>0.83382001592779398</v>
      </c>
      <c r="AI143" s="118">
        <v>0.10956087531208694</v>
      </c>
      <c r="AJ143" s="118">
        <v>5.661910876011908E-2</v>
      </c>
      <c r="AK143" s="118">
        <v>1</v>
      </c>
      <c r="AM143" s="118">
        <v>0.83382001592779398</v>
      </c>
      <c r="AN143" s="118">
        <v>0.10956087531208694</v>
      </c>
      <c r="AO143" s="118">
        <v>5.661910876011908E-2</v>
      </c>
      <c r="AP143" s="118">
        <v>1</v>
      </c>
    </row>
    <row r="144" spans="2:42">
      <c r="B144" s="73" t="s">
        <v>1959</v>
      </c>
      <c r="C144" s="143" t="s">
        <v>1960</v>
      </c>
      <c r="D144" s="143" t="s">
        <v>1978</v>
      </c>
      <c r="E144" s="614">
        <v>157.07</v>
      </c>
      <c r="F144" s="143">
        <v>6.33</v>
      </c>
      <c r="G144" s="143" t="s">
        <v>1211</v>
      </c>
      <c r="H144" s="174">
        <v>45</v>
      </c>
      <c r="I144" s="73">
        <v>157.07</v>
      </c>
      <c r="K144" s="73" t="s">
        <v>207</v>
      </c>
      <c r="L144" s="143" t="s">
        <v>1962</v>
      </c>
      <c r="M144" s="154" t="s">
        <v>1993</v>
      </c>
      <c r="N144" s="154" t="s">
        <v>297</v>
      </c>
      <c r="O144" s="118">
        <v>42.341999999999999</v>
      </c>
      <c r="P144" s="118">
        <v>0.184</v>
      </c>
      <c r="Q144" s="118"/>
      <c r="R144" s="158">
        <v>0</v>
      </c>
      <c r="S144" s="158">
        <v>8.8999999999999996E-2</v>
      </c>
      <c r="T144" s="606">
        <v>0.157</v>
      </c>
      <c r="U144" s="158">
        <v>0</v>
      </c>
      <c r="V144" s="158">
        <v>0</v>
      </c>
      <c r="W144" s="118">
        <v>55.16</v>
      </c>
      <c r="X144" s="118">
        <v>0.39</v>
      </c>
      <c r="Y144" s="118"/>
      <c r="Z144" s="118">
        <v>3.2959999999999998</v>
      </c>
      <c r="AA144" s="118">
        <v>1.0349999999999999</v>
      </c>
      <c r="AB144" s="118">
        <v>102.65300000000001</v>
      </c>
      <c r="AC144" s="118">
        <v>1.621</v>
      </c>
      <c r="AD144" s="159">
        <v>101.03100000000001</v>
      </c>
      <c r="AE144" s="182"/>
      <c r="AF144" s="135">
        <v>3.1845410628019324</v>
      </c>
      <c r="AH144" s="118">
        <v>0.87496681709583224</v>
      </c>
      <c r="AI144" s="118">
        <v>0.15200469966221175</v>
      </c>
      <c r="AJ144" s="161">
        <v>-2.697151675804399E-2</v>
      </c>
      <c r="AK144" s="118">
        <v>1</v>
      </c>
      <c r="AM144" s="118">
        <v>0.86148105871681024</v>
      </c>
      <c r="AN144" s="118">
        <v>0.13851894128318976</v>
      </c>
      <c r="AO144" s="73">
        <v>0</v>
      </c>
      <c r="AP144" s="118">
        <v>1</v>
      </c>
    </row>
    <row r="145" spans="2:42">
      <c r="B145" s="73" t="s">
        <v>1959</v>
      </c>
      <c r="C145" s="143" t="s">
        <v>1960</v>
      </c>
      <c r="D145" s="143" t="s">
        <v>1994</v>
      </c>
      <c r="E145" s="614">
        <v>304.72000000000003</v>
      </c>
      <c r="F145" s="143">
        <v>29.78</v>
      </c>
      <c r="G145" s="143" t="s">
        <v>1211</v>
      </c>
      <c r="H145" s="143">
        <v>54.7</v>
      </c>
      <c r="I145" s="73">
        <v>304.72000000000003</v>
      </c>
      <c r="K145" s="73" t="s">
        <v>207</v>
      </c>
      <c r="L145" s="143" t="s">
        <v>1962</v>
      </c>
      <c r="M145" s="154" t="s">
        <v>1995</v>
      </c>
      <c r="N145" s="154" t="s">
        <v>294</v>
      </c>
      <c r="O145" s="118">
        <v>41.805999999999997</v>
      </c>
      <c r="P145" s="118">
        <v>0.16600000000000001</v>
      </c>
      <c r="Q145" s="118"/>
      <c r="R145" s="158">
        <v>0</v>
      </c>
      <c r="S145" s="158">
        <v>6.5000000000000002E-2</v>
      </c>
      <c r="T145" s="606">
        <v>0.23599999999999999</v>
      </c>
      <c r="U145" s="158">
        <v>0</v>
      </c>
      <c r="V145" s="158">
        <v>0</v>
      </c>
      <c r="W145" s="118">
        <v>54.79</v>
      </c>
      <c r="X145" s="118">
        <v>0.30399999999999999</v>
      </c>
      <c r="Y145" s="118"/>
      <c r="Z145" s="118">
        <v>3.3679999999999999</v>
      </c>
      <c r="AA145" s="118">
        <v>0.46600000000000003</v>
      </c>
      <c r="AB145" s="118">
        <v>101.2</v>
      </c>
      <c r="AC145" s="118">
        <v>1.5229999999999999</v>
      </c>
      <c r="AD145" s="159">
        <v>99.676000000000002</v>
      </c>
      <c r="AE145" s="182"/>
      <c r="AF145" s="135">
        <v>7.2274678111587978</v>
      </c>
      <c r="AH145" s="118">
        <v>0.89408016989646932</v>
      </c>
      <c r="AI145" s="118">
        <v>6.8438830959024824E-2</v>
      </c>
      <c r="AJ145" s="118">
        <v>3.7480999144505853E-2</v>
      </c>
      <c r="AK145" s="118">
        <v>1</v>
      </c>
      <c r="AM145" s="118">
        <v>0.89408016989646932</v>
      </c>
      <c r="AN145" s="118">
        <v>6.8438830959024824E-2</v>
      </c>
      <c r="AO145" s="118">
        <v>3.7480999144505853E-2</v>
      </c>
      <c r="AP145" s="118">
        <v>1</v>
      </c>
    </row>
    <row r="146" spans="2:42">
      <c r="B146" s="73" t="s">
        <v>1959</v>
      </c>
      <c r="C146" s="143" t="s">
        <v>1960</v>
      </c>
      <c r="D146" s="143" t="s">
        <v>1994</v>
      </c>
      <c r="E146" s="614">
        <v>304.72000000000003</v>
      </c>
      <c r="F146" s="143">
        <v>29.78</v>
      </c>
      <c r="G146" s="143" t="s">
        <v>1211</v>
      </c>
      <c r="H146" s="143">
        <v>54.7</v>
      </c>
      <c r="I146" s="73">
        <v>304.72000000000003</v>
      </c>
      <c r="K146" s="73" t="s">
        <v>207</v>
      </c>
      <c r="L146" s="143" t="s">
        <v>1962</v>
      </c>
      <c r="M146" s="154" t="s">
        <v>1996</v>
      </c>
      <c r="N146" s="154" t="s">
        <v>297</v>
      </c>
      <c r="O146" s="118">
        <v>41.668999999999997</v>
      </c>
      <c r="P146" s="118">
        <v>0.18</v>
      </c>
      <c r="Q146" s="118"/>
      <c r="R146" s="158">
        <v>0</v>
      </c>
      <c r="S146" s="606">
        <v>0.193</v>
      </c>
      <c r="T146" s="606">
        <v>0.246</v>
      </c>
      <c r="U146" s="158">
        <v>0</v>
      </c>
      <c r="V146" s="158">
        <v>0.158</v>
      </c>
      <c r="W146" s="118">
        <v>54.56</v>
      </c>
      <c r="X146" s="118">
        <v>0.35599999999999998</v>
      </c>
      <c r="Y146" s="118"/>
      <c r="Z146" s="118">
        <v>3.5169999999999999</v>
      </c>
      <c r="AA146" s="118">
        <v>0.496</v>
      </c>
      <c r="AB146" s="118">
        <v>101.376</v>
      </c>
      <c r="AC146" s="118">
        <v>1.593</v>
      </c>
      <c r="AD146" s="159">
        <v>99.783000000000001</v>
      </c>
      <c r="AE146" s="182"/>
      <c r="AF146" s="135">
        <v>7.090725806451613</v>
      </c>
      <c r="AH146" s="118">
        <v>0.93363419166445449</v>
      </c>
      <c r="AI146" s="118">
        <v>7.2844764282567184E-2</v>
      </c>
      <c r="AJ146" s="161">
        <v>-6.4789559470216779E-3</v>
      </c>
      <c r="AK146" s="118">
        <v>1</v>
      </c>
      <c r="AM146" s="118">
        <v>0.93039471369094362</v>
      </c>
      <c r="AN146" s="118">
        <v>6.9605286309056352E-2</v>
      </c>
      <c r="AO146" s="73">
        <v>0</v>
      </c>
      <c r="AP146" s="118">
        <v>1</v>
      </c>
    </row>
    <row r="147" spans="2:42">
      <c r="B147" s="73" t="s">
        <v>1959</v>
      </c>
      <c r="C147" s="143" t="s">
        <v>1960</v>
      </c>
      <c r="D147" s="143" t="s">
        <v>1994</v>
      </c>
      <c r="E147" s="614">
        <v>304.72000000000003</v>
      </c>
      <c r="F147" s="143">
        <v>29.78</v>
      </c>
      <c r="G147" s="143" t="s">
        <v>1211</v>
      </c>
      <c r="H147" s="143">
        <v>54.7</v>
      </c>
      <c r="I147" s="73">
        <v>304.72000000000003</v>
      </c>
      <c r="K147" s="73" t="s">
        <v>207</v>
      </c>
      <c r="L147" s="143" t="s">
        <v>1962</v>
      </c>
      <c r="M147" s="154" t="s">
        <v>1997</v>
      </c>
      <c r="N147" s="154" t="s">
        <v>297</v>
      </c>
      <c r="O147" s="118">
        <v>41.661999999999999</v>
      </c>
      <c r="P147" s="118">
        <v>0.158</v>
      </c>
      <c r="Q147" s="118"/>
      <c r="R147" s="606">
        <v>0.14599999999999999</v>
      </c>
      <c r="S147" s="606">
        <v>0.129</v>
      </c>
      <c r="T147" s="606">
        <v>0.26500000000000001</v>
      </c>
      <c r="U147" s="158">
        <v>0</v>
      </c>
      <c r="V147" s="158">
        <v>6.2E-2</v>
      </c>
      <c r="W147" s="118">
        <v>54.771000000000001</v>
      </c>
      <c r="X147" s="118">
        <v>0.39</v>
      </c>
      <c r="Y147" s="118"/>
      <c r="Z147" s="118">
        <v>3.2989999999999999</v>
      </c>
      <c r="AA147" s="118">
        <v>0.55800000000000005</v>
      </c>
      <c r="AB147" s="118">
        <v>101.441</v>
      </c>
      <c r="AC147" s="118">
        <v>1.5149999999999999</v>
      </c>
      <c r="AD147" s="159">
        <v>99.924999999999997</v>
      </c>
      <c r="AE147" s="182"/>
      <c r="AF147" s="135">
        <v>5.9121863799283148</v>
      </c>
      <c r="AH147" s="118">
        <v>0.87576320679585873</v>
      </c>
      <c r="AI147" s="118">
        <v>8.1950359817888091E-2</v>
      </c>
      <c r="AJ147" s="118">
        <v>4.228643338625318E-2</v>
      </c>
      <c r="AK147" s="118">
        <v>1</v>
      </c>
      <c r="AM147" s="118">
        <v>0.87576320679585873</v>
      </c>
      <c r="AN147" s="118">
        <v>8.1950359817888091E-2</v>
      </c>
      <c r="AO147" s="118">
        <v>4.228643338625318E-2</v>
      </c>
      <c r="AP147" s="118">
        <v>1</v>
      </c>
    </row>
    <row r="148" spans="2:42">
      <c r="B148" s="73" t="s">
        <v>1959</v>
      </c>
      <c r="C148" s="143" t="s">
        <v>1960</v>
      </c>
      <c r="D148" s="143" t="s">
        <v>1994</v>
      </c>
      <c r="E148" s="614">
        <v>304.72000000000003</v>
      </c>
      <c r="F148" s="143">
        <v>29.78</v>
      </c>
      <c r="G148" s="143" t="s">
        <v>1211</v>
      </c>
      <c r="H148" s="143">
        <v>54.7</v>
      </c>
      <c r="I148" s="73">
        <v>304.72000000000003</v>
      </c>
      <c r="K148" s="73" t="s">
        <v>207</v>
      </c>
      <c r="L148" s="143" t="s">
        <v>1962</v>
      </c>
      <c r="M148" s="154" t="s">
        <v>1998</v>
      </c>
      <c r="N148" s="154" t="s">
        <v>294</v>
      </c>
      <c r="O148" s="118">
        <v>41.835000000000001</v>
      </c>
      <c r="P148" s="118">
        <v>0.19600000000000001</v>
      </c>
      <c r="Q148" s="118"/>
      <c r="R148" s="606">
        <v>7.2999999999999995E-2</v>
      </c>
      <c r="S148" s="158">
        <v>5.1999999999999998E-2</v>
      </c>
      <c r="T148" s="606">
        <v>0.29499999999999998</v>
      </c>
      <c r="U148" s="158">
        <v>0.17199999999999999</v>
      </c>
      <c r="V148" s="606">
        <v>0.192</v>
      </c>
      <c r="W148" s="118">
        <v>54.372999999999998</v>
      </c>
      <c r="X148" s="118">
        <v>0.36899999999999999</v>
      </c>
      <c r="Y148" s="118"/>
      <c r="Z148" s="118">
        <v>3.3889999999999998</v>
      </c>
      <c r="AA148" s="118">
        <v>0.56899999999999995</v>
      </c>
      <c r="AB148" s="118">
        <v>101.515</v>
      </c>
      <c r="AC148" s="118">
        <v>1.5549999999999999</v>
      </c>
      <c r="AD148" s="159">
        <v>99.96</v>
      </c>
      <c r="AE148" s="182"/>
      <c r="AF148" s="135">
        <v>5.9560632688927946</v>
      </c>
      <c r="AH148" s="118">
        <v>0.89965489779665508</v>
      </c>
      <c r="AI148" s="118">
        <v>8.3565868703186955E-2</v>
      </c>
      <c r="AJ148" s="118">
        <v>1.6779233500157961E-2</v>
      </c>
      <c r="AK148" s="118">
        <v>1</v>
      </c>
      <c r="AM148" s="118">
        <v>0.89965489779665508</v>
      </c>
      <c r="AN148" s="118">
        <v>8.3565868703186955E-2</v>
      </c>
      <c r="AO148" s="118">
        <v>1.6779233500157961E-2</v>
      </c>
      <c r="AP148" s="118">
        <v>1</v>
      </c>
    </row>
    <row r="149" spans="2:42">
      <c r="B149" s="73" t="s">
        <v>1959</v>
      </c>
      <c r="C149" s="143" t="s">
        <v>1960</v>
      </c>
      <c r="D149" s="143" t="s">
        <v>1994</v>
      </c>
      <c r="E149" s="614">
        <v>304.72000000000003</v>
      </c>
      <c r="F149" s="143">
        <v>29.78</v>
      </c>
      <c r="G149" s="143" t="s">
        <v>1211</v>
      </c>
      <c r="H149" s="143">
        <v>54.7</v>
      </c>
      <c r="I149" s="73">
        <v>304.72000000000003</v>
      </c>
      <c r="K149" s="73" t="s">
        <v>207</v>
      </c>
      <c r="L149" s="143" t="s">
        <v>1962</v>
      </c>
      <c r="M149" s="154" t="s">
        <v>1999</v>
      </c>
      <c r="N149" s="154" t="s">
        <v>294</v>
      </c>
      <c r="O149" s="118">
        <v>41.430999999999997</v>
      </c>
      <c r="P149" s="118">
        <v>3.5999999999999997E-2</v>
      </c>
      <c r="Q149" s="118"/>
      <c r="R149" s="158">
        <v>0</v>
      </c>
      <c r="S149" s="606">
        <v>0.16900000000000001</v>
      </c>
      <c r="T149" s="118">
        <v>0.35499999999999998</v>
      </c>
      <c r="U149" s="158">
        <v>8.1000000000000003E-2</v>
      </c>
      <c r="V149" s="606">
        <v>0.36399999999999999</v>
      </c>
      <c r="W149" s="118">
        <v>53.993000000000002</v>
      </c>
      <c r="X149" s="606">
        <v>0.218</v>
      </c>
      <c r="Y149" s="118"/>
      <c r="Z149" s="118">
        <v>3.359</v>
      </c>
      <c r="AA149" s="118">
        <v>0.40100000000000002</v>
      </c>
      <c r="AB149" s="118">
        <v>100.40600000000001</v>
      </c>
      <c r="AC149" s="118">
        <v>1.5049999999999999</v>
      </c>
      <c r="AD149" s="159">
        <v>98.900999999999996</v>
      </c>
      <c r="AE149" s="182"/>
      <c r="AF149" s="135">
        <v>8.3765586034912705</v>
      </c>
      <c r="AH149" s="118">
        <v>0.89169100079638974</v>
      </c>
      <c r="AI149" s="118">
        <v>5.8892642091349687E-2</v>
      </c>
      <c r="AJ149" s="118">
        <v>4.941635711226057E-2</v>
      </c>
      <c r="AK149" s="118">
        <v>1</v>
      </c>
      <c r="AM149" s="118">
        <v>0.89169100079638974</v>
      </c>
      <c r="AN149" s="118">
        <v>5.8892642091349687E-2</v>
      </c>
      <c r="AO149" s="118">
        <v>4.941635711226057E-2</v>
      </c>
      <c r="AP149" s="118">
        <v>1</v>
      </c>
    </row>
    <row r="150" spans="2:42">
      <c r="B150" s="73" t="s">
        <v>1959</v>
      </c>
      <c r="C150" s="143" t="s">
        <v>1960</v>
      </c>
      <c r="D150" s="143" t="s">
        <v>1994</v>
      </c>
      <c r="E150" s="614">
        <v>304.72000000000003</v>
      </c>
      <c r="F150" s="143">
        <v>29.78</v>
      </c>
      <c r="G150" s="143" t="s">
        <v>1211</v>
      </c>
      <c r="H150" s="143">
        <v>54.7</v>
      </c>
      <c r="I150" s="73">
        <v>304.72000000000003</v>
      </c>
      <c r="K150" s="73" t="s">
        <v>207</v>
      </c>
      <c r="L150" s="143" t="s">
        <v>1962</v>
      </c>
      <c r="M150" s="154" t="s">
        <v>2000</v>
      </c>
      <c r="N150" s="154" t="s">
        <v>294</v>
      </c>
      <c r="O150" s="118">
        <v>41.286000000000001</v>
      </c>
      <c r="P150" s="118">
        <v>0.124</v>
      </c>
      <c r="Q150" s="118"/>
      <c r="R150" s="158">
        <v>4.9000000000000002E-2</v>
      </c>
      <c r="S150" s="158">
        <v>4.8000000000000001E-2</v>
      </c>
      <c r="T150" s="606">
        <v>0.20499999999999999</v>
      </c>
      <c r="U150" s="158">
        <v>6.5000000000000002E-2</v>
      </c>
      <c r="V150" s="606">
        <v>0.216</v>
      </c>
      <c r="W150" s="118">
        <v>54.372</v>
      </c>
      <c r="X150" s="606">
        <v>0.218</v>
      </c>
      <c r="Y150" s="118"/>
      <c r="Z150" s="118">
        <v>3.5270000000000001</v>
      </c>
      <c r="AA150" s="118">
        <v>0.57299999999999995</v>
      </c>
      <c r="AB150" s="118">
        <v>100.682</v>
      </c>
      <c r="AC150" s="118">
        <v>1.6140000000000001</v>
      </c>
      <c r="AD150" s="159">
        <v>99.067999999999998</v>
      </c>
      <c r="AE150" s="182"/>
      <c r="AF150" s="135">
        <v>6.1553228621291458</v>
      </c>
      <c r="AH150" s="118">
        <v>0.93628882399787638</v>
      </c>
      <c r="AI150" s="118">
        <v>8.4153326479659271E-2</v>
      </c>
      <c r="AJ150" s="161">
        <v>-2.0442150477535656E-2</v>
      </c>
      <c r="AK150" s="118">
        <v>1</v>
      </c>
      <c r="AM150" s="118">
        <v>0.92606774875910858</v>
      </c>
      <c r="AN150" s="118">
        <v>7.393225124089145E-2</v>
      </c>
      <c r="AO150" s="73">
        <v>0</v>
      </c>
      <c r="AP150" s="118">
        <v>1</v>
      </c>
    </row>
    <row r="151" spans="2:42">
      <c r="B151" s="73" t="s">
        <v>1959</v>
      </c>
      <c r="C151" s="143" t="s">
        <v>1960</v>
      </c>
      <c r="D151" s="143" t="s">
        <v>1994</v>
      </c>
      <c r="E151" s="614">
        <v>304.72000000000003</v>
      </c>
      <c r="F151" s="143">
        <v>29.78</v>
      </c>
      <c r="G151" s="143" t="s">
        <v>1211</v>
      </c>
      <c r="H151" s="143">
        <v>54.7</v>
      </c>
      <c r="I151" s="73">
        <v>304.72000000000003</v>
      </c>
      <c r="K151" s="73" t="s">
        <v>207</v>
      </c>
      <c r="L151" s="143" t="s">
        <v>1962</v>
      </c>
      <c r="M151" s="154" t="s">
        <v>2001</v>
      </c>
      <c r="N151" s="154" t="s">
        <v>294</v>
      </c>
      <c r="O151" s="118">
        <v>41.841999999999999</v>
      </c>
      <c r="P151" s="118">
        <v>0.1</v>
      </c>
      <c r="Q151" s="118"/>
      <c r="R151" s="158">
        <v>0</v>
      </c>
      <c r="S151" s="606">
        <v>0.23</v>
      </c>
      <c r="T151" s="606">
        <v>0.127</v>
      </c>
      <c r="U151" s="158">
        <v>5.8999999999999997E-2</v>
      </c>
      <c r="V151" s="606">
        <v>0.20200000000000001</v>
      </c>
      <c r="W151" s="118">
        <v>54.701999999999998</v>
      </c>
      <c r="X151" s="118">
        <v>0.33</v>
      </c>
      <c r="Y151" s="118"/>
      <c r="Z151" s="118">
        <v>3.3420000000000001</v>
      </c>
      <c r="AA151" s="118">
        <v>0.54800000000000004</v>
      </c>
      <c r="AB151" s="118">
        <v>101.48</v>
      </c>
      <c r="AC151" s="118">
        <v>1.5309999999999999</v>
      </c>
      <c r="AD151" s="159">
        <v>99.95</v>
      </c>
      <c r="AE151" s="182"/>
      <c r="AF151" s="135">
        <v>6.0985401459854014</v>
      </c>
      <c r="AH151" s="118">
        <v>0.88717812582957267</v>
      </c>
      <c r="AI151" s="118">
        <v>8.04817153767073E-2</v>
      </c>
      <c r="AJ151" s="118">
        <v>3.2340158793720028E-2</v>
      </c>
      <c r="AK151" s="118">
        <v>1</v>
      </c>
      <c r="AM151" s="118">
        <v>0.88717812582957267</v>
      </c>
      <c r="AN151" s="118">
        <v>8.04817153767073E-2</v>
      </c>
      <c r="AO151" s="118">
        <v>3.2340158793720028E-2</v>
      </c>
      <c r="AP151" s="118">
        <v>1</v>
      </c>
    </row>
    <row r="152" spans="2:42">
      <c r="B152" s="73" t="s">
        <v>1959</v>
      </c>
      <c r="C152" s="143" t="s">
        <v>1960</v>
      </c>
      <c r="D152" s="143" t="s">
        <v>1994</v>
      </c>
      <c r="E152" s="614">
        <v>304.72000000000003</v>
      </c>
      <c r="F152" s="143">
        <v>29.78</v>
      </c>
      <c r="G152" s="143" t="s">
        <v>1211</v>
      </c>
      <c r="H152" s="143">
        <v>54.7</v>
      </c>
      <c r="I152" s="73">
        <v>304.72000000000003</v>
      </c>
      <c r="K152" s="73" t="s">
        <v>207</v>
      </c>
      <c r="L152" s="143" t="s">
        <v>1962</v>
      </c>
      <c r="M152" s="154" t="s">
        <v>2002</v>
      </c>
      <c r="N152" s="154" t="s">
        <v>294</v>
      </c>
      <c r="O152" s="118">
        <v>41.646000000000001</v>
      </c>
      <c r="P152" s="118">
        <v>0.14899999999999999</v>
      </c>
      <c r="Q152" s="118"/>
      <c r="R152" s="158">
        <v>0</v>
      </c>
      <c r="S152" s="606">
        <v>0.10100000000000001</v>
      </c>
      <c r="T152" s="606">
        <v>0.23899999999999999</v>
      </c>
      <c r="U152" s="158">
        <v>0</v>
      </c>
      <c r="V152" s="606">
        <v>0.28299999999999997</v>
      </c>
      <c r="W152" s="118">
        <v>54.63</v>
      </c>
      <c r="X152" s="606">
        <v>0.21099999999999999</v>
      </c>
      <c r="Y152" s="118"/>
      <c r="Z152" s="118">
        <v>3.492</v>
      </c>
      <c r="AA152" s="118">
        <v>0.47399999999999998</v>
      </c>
      <c r="AB152" s="118">
        <v>101.226</v>
      </c>
      <c r="AC152" s="118">
        <v>1.577</v>
      </c>
      <c r="AD152" s="159">
        <v>99.649000000000001</v>
      </c>
      <c r="AE152" s="182"/>
      <c r="AF152" s="135">
        <v>7.3670886075949369</v>
      </c>
      <c r="AH152" s="118">
        <v>0.92699761083089993</v>
      </c>
      <c r="AI152" s="118">
        <v>6.9613746511969443E-2</v>
      </c>
      <c r="AJ152" s="118">
        <v>3.388642657130625E-3</v>
      </c>
      <c r="AK152" s="118">
        <v>1</v>
      </c>
      <c r="AM152" s="118">
        <v>0.92699761083089993</v>
      </c>
      <c r="AN152" s="118">
        <v>6.9613746511969443E-2</v>
      </c>
      <c r="AO152" s="118">
        <v>3.388642657130625E-3</v>
      </c>
      <c r="AP152" s="118">
        <v>1</v>
      </c>
    </row>
    <row r="153" spans="2:42">
      <c r="B153" s="73" t="s">
        <v>1959</v>
      </c>
      <c r="C153" s="143" t="s">
        <v>1960</v>
      </c>
      <c r="D153" s="143" t="s">
        <v>1994</v>
      </c>
      <c r="E153" s="614">
        <v>304.72000000000003</v>
      </c>
      <c r="F153" s="143">
        <v>29.78</v>
      </c>
      <c r="G153" s="143" t="s">
        <v>1211</v>
      </c>
      <c r="H153" s="143">
        <v>54.7</v>
      </c>
      <c r="I153" s="73">
        <v>304.72000000000003</v>
      </c>
      <c r="K153" s="73" t="s">
        <v>207</v>
      </c>
      <c r="L153" s="143" t="s">
        <v>1962</v>
      </c>
      <c r="M153" s="154" t="s">
        <v>2003</v>
      </c>
      <c r="N153" s="154" t="s">
        <v>294</v>
      </c>
      <c r="O153" s="118">
        <v>42.015000000000001</v>
      </c>
      <c r="P153" s="118">
        <v>0.14799999999999999</v>
      </c>
      <c r="Q153" s="118"/>
      <c r="R153" s="158">
        <v>6.0999999999999999E-2</v>
      </c>
      <c r="S153" s="606">
        <v>0.121</v>
      </c>
      <c r="T153" s="606">
        <v>0.314</v>
      </c>
      <c r="U153" s="158">
        <v>0</v>
      </c>
      <c r="V153" s="158">
        <v>0.154</v>
      </c>
      <c r="W153" s="118">
        <v>54.613</v>
      </c>
      <c r="X153" s="118">
        <v>0.28999999999999998</v>
      </c>
      <c r="Y153" s="118"/>
      <c r="Z153" s="118">
        <v>3.2879999999999998</v>
      </c>
      <c r="AA153" s="118">
        <v>0.39500000000000002</v>
      </c>
      <c r="AB153" s="118">
        <v>101.452</v>
      </c>
      <c r="AC153" s="118">
        <v>1.474</v>
      </c>
      <c r="AD153" s="159">
        <v>99.977999999999994</v>
      </c>
      <c r="AE153" s="182"/>
      <c r="AF153" s="135">
        <v>8.3240506329113924</v>
      </c>
      <c r="AH153" s="118">
        <v>0.87284311122909475</v>
      </c>
      <c r="AI153" s="118">
        <v>5.8011455426641212E-2</v>
      </c>
      <c r="AJ153" s="118">
        <v>6.914543334426404E-2</v>
      </c>
      <c r="AK153" s="118">
        <v>1</v>
      </c>
      <c r="AM153" s="118">
        <v>0.87284311122909475</v>
      </c>
      <c r="AN153" s="118">
        <v>5.8011455426641212E-2</v>
      </c>
      <c r="AO153" s="118">
        <v>6.914543334426404E-2</v>
      </c>
      <c r="AP153" s="118">
        <v>1</v>
      </c>
    </row>
    <row r="154" spans="2:42">
      <c r="B154" s="73" t="s">
        <v>1959</v>
      </c>
      <c r="C154" s="143" t="s">
        <v>1960</v>
      </c>
      <c r="D154" s="143" t="s">
        <v>1994</v>
      </c>
      <c r="E154" s="614">
        <v>304.72000000000003</v>
      </c>
      <c r="F154" s="143">
        <v>29.78</v>
      </c>
      <c r="G154" s="143" t="s">
        <v>1211</v>
      </c>
      <c r="H154" s="143">
        <v>54.7</v>
      </c>
      <c r="I154" s="73">
        <v>304.72000000000003</v>
      </c>
      <c r="K154" s="73" t="s">
        <v>207</v>
      </c>
      <c r="L154" s="143" t="s">
        <v>1962</v>
      </c>
      <c r="M154" s="154" t="s">
        <v>2004</v>
      </c>
      <c r="N154" s="154" t="s">
        <v>294</v>
      </c>
      <c r="O154" s="118">
        <v>41.918999999999997</v>
      </c>
      <c r="P154" s="118">
        <v>0.158</v>
      </c>
      <c r="Q154" s="118"/>
      <c r="R154" s="158">
        <v>0</v>
      </c>
      <c r="S154" s="606">
        <v>0.14099999999999999</v>
      </c>
      <c r="T154" s="606">
        <v>0.32500000000000001</v>
      </c>
      <c r="U154" s="606">
        <v>0.26900000000000002</v>
      </c>
      <c r="V154" s="606">
        <v>0.192</v>
      </c>
      <c r="W154" s="118">
        <v>54.436</v>
      </c>
      <c r="X154" s="118">
        <v>0.23100000000000001</v>
      </c>
      <c r="Y154" s="118"/>
      <c r="Z154" s="118">
        <v>3.2839999999999998</v>
      </c>
      <c r="AA154" s="118">
        <v>0.59299999999999997</v>
      </c>
      <c r="AB154" s="118">
        <v>101.548</v>
      </c>
      <c r="AC154" s="118">
        <v>1.5169999999999999</v>
      </c>
      <c r="AD154" s="159">
        <v>100.03100000000001</v>
      </c>
      <c r="AE154" s="182"/>
      <c r="AF154" s="135">
        <v>5.5379426644182121</v>
      </c>
      <c r="AH154" s="118">
        <v>0.87178125829572606</v>
      </c>
      <c r="AI154" s="118">
        <v>8.7090615362020854E-2</v>
      </c>
      <c r="AJ154" s="118">
        <v>4.1128126342253088E-2</v>
      </c>
      <c r="AK154" s="118">
        <v>1</v>
      </c>
      <c r="AM154" s="118">
        <v>0.87178125829572606</v>
      </c>
      <c r="AN154" s="118">
        <v>8.7090615362020854E-2</v>
      </c>
      <c r="AO154" s="118">
        <v>4.1128126342253088E-2</v>
      </c>
      <c r="AP154" s="118">
        <v>1</v>
      </c>
    </row>
    <row r="155" spans="2:42">
      <c r="B155" s="73" t="s">
        <v>1959</v>
      </c>
      <c r="C155" s="143" t="s">
        <v>1960</v>
      </c>
      <c r="D155" s="143" t="s">
        <v>1994</v>
      </c>
      <c r="E155" s="614">
        <v>304.72000000000003</v>
      </c>
      <c r="F155" s="143">
        <v>29.78</v>
      </c>
      <c r="G155" s="143" t="s">
        <v>1211</v>
      </c>
      <c r="H155" s="143">
        <v>54.7</v>
      </c>
      <c r="I155" s="73">
        <v>304.72000000000003</v>
      </c>
      <c r="K155" s="73" t="s">
        <v>207</v>
      </c>
      <c r="L155" s="143" t="s">
        <v>1962</v>
      </c>
      <c r="M155" s="154" t="s">
        <v>2005</v>
      </c>
      <c r="N155" s="154" t="s">
        <v>294</v>
      </c>
      <c r="O155" s="118">
        <v>41.780999999999999</v>
      </c>
      <c r="P155" s="118">
        <v>0.155</v>
      </c>
      <c r="Q155" s="118"/>
      <c r="R155" s="158">
        <v>1.2E-2</v>
      </c>
      <c r="S155" s="606">
        <v>0.193</v>
      </c>
      <c r="T155" s="606">
        <v>0.29099999999999998</v>
      </c>
      <c r="U155" s="158">
        <v>0.113</v>
      </c>
      <c r="V155" s="158">
        <v>0.13400000000000001</v>
      </c>
      <c r="W155" s="118">
        <v>54.683999999999997</v>
      </c>
      <c r="X155" s="118">
        <v>0.23100000000000001</v>
      </c>
      <c r="Y155" s="118"/>
      <c r="Z155" s="118">
        <v>3.335</v>
      </c>
      <c r="AA155" s="118">
        <v>0.54900000000000004</v>
      </c>
      <c r="AB155" s="118">
        <v>101.48</v>
      </c>
      <c r="AC155" s="118">
        <v>1.528</v>
      </c>
      <c r="AD155" s="159">
        <v>99.950999999999993</v>
      </c>
      <c r="AE155" s="182"/>
      <c r="AF155" s="135">
        <v>6.0746812386156641</v>
      </c>
      <c r="AH155" s="118">
        <v>0.88531988319617738</v>
      </c>
      <c r="AI155" s="118">
        <v>8.0628579820825386E-2</v>
      </c>
      <c r="AJ155" s="118">
        <v>3.4051536982997233E-2</v>
      </c>
      <c r="AK155" s="118">
        <v>1</v>
      </c>
      <c r="AM155" s="118">
        <v>0.88531988319617738</v>
      </c>
      <c r="AN155" s="118">
        <v>8.0628579820825386E-2</v>
      </c>
      <c r="AO155" s="118">
        <v>3.4051536982997233E-2</v>
      </c>
      <c r="AP155" s="118">
        <v>1</v>
      </c>
    </row>
    <row r="156" spans="2:42">
      <c r="B156" s="73" t="s">
        <v>1959</v>
      </c>
      <c r="C156" s="143" t="s">
        <v>1960</v>
      </c>
      <c r="D156" s="143" t="s">
        <v>1994</v>
      </c>
      <c r="E156" s="614">
        <v>304.72000000000003</v>
      </c>
      <c r="F156" s="143">
        <v>29.78</v>
      </c>
      <c r="G156" s="143" t="s">
        <v>1211</v>
      </c>
      <c r="H156" s="143">
        <v>54.7</v>
      </c>
      <c r="I156" s="73">
        <v>304.72000000000003</v>
      </c>
      <c r="K156" s="73" t="s">
        <v>207</v>
      </c>
      <c r="L156" s="143" t="s">
        <v>1962</v>
      </c>
      <c r="M156" s="154" t="s">
        <v>2006</v>
      </c>
      <c r="N156" s="154" t="s">
        <v>297</v>
      </c>
      <c r="O156" s="118">
        <v>41.753999999999998</v>
      </c>
      <c r="P156" s="118">
        <v>0.17499999999999999</v>
      </c>
      <c r="Q156" s="118"/>
      <c r="R156" s="158">
        <v>0</v>
      </c>
      <c r="S156" s="606">
        <v>0.11700000000000001</v>
      </c>
      <c r="T156" s="606">
        <v>0.17199999999999999</v>
      </c>
      <c r="U156" s="158">
        <v>0</v>
      </c>
      <c r="V156" s="606">
        <v>0.20699999999999999</v>
      </c>
      <c r="W156" s="118">
        <v>54.779000000000003</v>
      </c>
      <c r="X156" s="606">
        <v>0.185</v>
      </c>
      <c r="Y156" s="118"/>
      <c r="Z156" s="118">
        <v>3.45</v>
      </c>
      <c r="AA156" s="118">
        <v>0.505</v>
      </c>
      <c r="AB156" s="118">
        <v>101.343</v>
      </c>
      <c r="AC156" s="118">
        <v>1.5669999999999999</v>
      </c>
      <c r="AD156" s="159">
        <v>99.775999999999996</v>
      </c>
      <c r="AE156" s="182"/>
      <c r="AF156" s="135">
        <v>6.8316831683168315</v>
      </c>
      <c r="AH156" s="118">
        <v>0.9158481550305283</v>
      </c>
      <c r="AI156" s="118">
        <v>7.4166544279629903E-2</v>
      </c>
      <c r="AJ156" s="118">
        <v>9.9853006898417973E-3</v>
      </c>
      <c r="AK156" s="118">
        <v>1</v>
      </c>
      <c r="AM156" s="118">
        <v>0.9158481550305283</v>
      </c>
      <c r="AN156" s="118">
        <v>7.4166544279629903E-2</v>
      </c>
      <c r="AO156" s="118">
        <v>9.9853006898417973E-3</v>
      </c>
      <c r="AP156" s="118">
        <v>1</v>
      </c>
    </row>
    <row r="157" spans="2:42">
      <c r="B157" s="73" t="s">
        <v>1959</v>
      </c>
      <c r="C157" s="143" t="s">
        <v>1960</v>
      </c>
      <c r="D157" s="143" t="s">
        <v>1994</v>
      </c>
      <c r="E157" s="614">
        <v>304.72000000000003</v>
      </c>
      <c r="F157" s="143">
        <v>29.78</v>
      </c>
      <c r="G157" s="143" t="s">
        <v>1211</v>
      </c>
      <c r="H157" s="143">
        <v>54.7</v>
      </c>
      <c r="I157" s="73">
        <v>304.72000000000003</v>
      </c>
      <c r="K157" s="73" t="s">
        <v>207</v>
      </c>
      <c r="L157" s="143" t="s">
        <v>1962</v>
      </c>
      <c r="M157" s="154" t="s">
        <v>2007</v>
      </c>
      <c r="N157" s="154" t="s">
        <v>297</v>
      </c>
      <c r="O157" s="118">
        <v>41.743000000000002</v>
      </c>
      <c r="P157" s="118">
        <v>0.111</v>
      </c>
      <c r="Q157" s="118"/>
      <c r="R157" s="158">
        <v>0</v>
      </c>
      <c r="S157" s="606">
        <v>0.18099999999999999</v>
      </c>
      <c r="T157" s="606">
        <v>0.157</v>
      </c>
      <c r="U157" s="158">
        <v>0</v>
      </c>
      <c r="V157" s="606">
        <v>0.32100000000000001</v>
      </c>
      <c r="W157" s="118">
        <v>54.502000000000002</v>
      </c>
      <c r="X157" s="118">
        <v>0.41599999999999998</v>
      </c>
      <c r="Y157" s="118"/>
      <c r="Z157" s="118">
        <v>3.4769999999999999</v>
      </c>
      <c r="AA157" s="118">
        <v>0.57299999999999995</v>
      </c>
      <c r="AB157" s="118">
        <v>101.48</v>
      </c>
      <c r="AC157" s="118">
        <v>1.593</v>
      </c>
      <c r="AD157" s="159">
        <v>99.887</v>
      </c>
      <c r="AE157" s="182"/>
      <c r="AF157" s="135">
        <v>6.0680628272251314</v>
      </c>
      <c r="AH157" s="118">
        <v>0.92301566233076715</v>
      </c>
      <c r="AI157" s="118">
        <v>8.4153326479659271E-2</v>
      </c>
      <c r="AJ157" s="161">
        <v>-7.1689888104264216E-3</v>
      </c>
      <c r="AK157" s="118">
        <v>1</v>
      </c>
      <c r="AM157" s="118">
        <v>0.9194311679255539</v>
      </c>
      <c r="AN157" s="118">
        <v>8.0568832074446067E-2</v>
      </c>
      <c r="AO157" s="118">
        <v>0</v>
      </c>
      <c r="AP157" s="118">
        <v>1</v>
      </c>
    </row>
    <row r="158" spans="2:42">
      <c r="B158" s="73" t="s">
        <v>1959</v>
      </c>
      <c r="C158" s="143" t="s">
        <v>1960</v>
      </c>
      <c r="D158" s="143" t="s">
        <v>1994</v>
      </c>
      <c r="E158" s="614">
        <v>304.72000000000003</v>
      </c>
      <c r="F158" s="143">
        <v>29.78</v>
      </c>
      <c r="G158" s="143" t="s">
        <v>1211</v>
      </c>
      <c r="H158" s="143">
        <v>54.7</v>
      </c>
      <c r="I158" s="73">
        <v>304.72000000000003</v>
      </c>
      <c r="K158" s="73" t="s">
        <v>207</v>
      </c>
      <c r="L158" s="143" t="s">
        <v>1962</v>
      </c>
      <c r="M158" s="154" t="s">
        <v>2008</v>
      </c>
      <c r="N158" s="154" t="s">
        <v>294</v>
      </c>
      <c r="O158" s="118">
        <v>42.25</v>
      </c>
      <c r="P158" s="118">
        <v>0.13100000000000001</v>
      </c>
      <c r="Q158" s="118"/>
      <c r="R158" s="158">
        <v>0</v>
      </c>
      <c r="S158" s="606">
        <v>0.121</v>
      </c>
      <c r="T158" s="606">
        <v>0.25800000000000001</v>
      </c>
      <c r="U158" s="158">
        <v>5.3999999999999999E-2</v>
      </c>
      <c r="V158" s="606">
        <v>0.187</v>
      </c>
      <c r="W158" s="118">
        <v>54.904000000000003</v>
      </c>
      <c r="X158" s="118">
        <v>0.33700000000000002</v>
      </c>
      <c r="Y158" s="118"/>
      <c r="Z158" s="118">
        <v>3.3170000000000002</v>
      </c>
      <c r="AA158" s="118">
        <v>0.59499999999999997</v>
      </c>
      <c r="AB158" s="118">
        <v>102.15300000000001</v>
      </c>
      <c r="AC158" s="118">
        <v>1.5309999999999999</v>
      </c>
      <c r="AD158" s="159">
        <v>100.622</v>
      </c>
      <c r="AE158" s="182"/>
      <c r="AF158" s="135">
        <v>5.5747899159663872</v>
      </c>
      <c r="AH158" s="118">
        <v>0.88054154499601811</v>
      </c>
      <c r="AI158" s="118">
        <v>8.7384344250257012E-2</v>
      </c>
      <c r="AJ158" s="118">
        <v>3.2074110753724877E-2</v>
      </c>
      <c r="AK158" s="118">
        <v>1</v>
      </c>
      <c r="AM158" s="118">
        <v>0.88054154499601811</v>
      </c>
      <c r="AN158" s="118">
        <v>8.7384344250257012E-2</v>
      </c>
      <c r="AO158" s="118">
        <v>3.2074110753724877E-2</v>
      </c>
      <c r="AP158" s="118">
        <v>1</v>
      </c>
    </row>
    <row r="159" spans="2:42">
      <c r="B159" s="73" t="s">
        <v>1959</v>
      </c>
      <c r="C159" s="143" t="s">
        <v>1960</v>
      </c>
      <c r="D159" s="143" t="s">
        <v>1994</v>
      </c>
      <c r="E159" s="614">
        <v>304.72000000000003</v>
      </c>
      <c r="F159" s="143">
        <v>29.78</v>
      </c>
      <c r="G159" s="143" t="s">
        <v>1211</v>
      </c>
      <c r="H159" s="143">
        <v>54.7</v>
      </c>
      <c r="I159" s="73">
        <v>304.72000000000003</v>
      </c>
      <c r="K159" s="73" t="s">
        <v>207</v>
      </c>
      <c r="L159" s="143" t="s">
        <v>1962</v>
      </c>
      <c r="M159" s="154" t="s">
        <v>2009</v>
      </c>
      <c r="N159" s="154" t="s">
        <v>294</v>
      </c>
      <c r="O159" s="118">
        <v>42.064</v>
      </c>
      <c r="P159" s="118">
        <v>0.18</v>
      </c>
      <c r="Q159" s="118"/>
      <c r="R159" s="158">
        <v>0</v>
      </c>
      <c r="S159" s="158">
        <v>7.2999999999999995E-2</v>
      </c>
      <c r="T159" s="606">
        <v>0.19400000000000001</v>
      </c>
      <c r="U159" s="158">
        <v>5.0000000000000001E-3</v>
      </c>
      <c r="V159" s="158">
        <v>0</v>
      </c>
      <c r="W159" s="118">
        <v>54.68</v>
      </c>
      <c r="X159" s="118">
        <v>0.33</v>
      </c>
      <c r="Y159" s="118"/>
      <c r="Z159" s="118">
        <v>3.4660000000000002</v>
      </c>
      <c r="AA159" s="118">
        <v>0.53800000000000003</v>
      </c>
      <c r="AB159" s="118">
        <v>101.53100000000001</v>
      </c>
      <c r="AC159" s="118">
        <v>1.581</v>
      </c>
      <c r="AD159" s="159">
        <v>99.95</v>
      </c>
      <c r="AE159" s="182"/>
      <c r="AF159" s="135">
        <v>6.4423791821561336</v>
      </c>
      <c r="AH159" s="118">
        <v>0.92009556676400328</v>
      </c>
      <c r="AI159" s="118">
        <v>7.9013070935526508E-2</v>
      </c>
      <c r="AJ159" s="118">
        <v>8.9136230047021092E-4</v>
      </c>
      <c r="AK159" s="118">
        <v>1</v>
      </c>
      <c r="AM159" s="118">
        <v>0.92009556676400328</v>
      </c>
      <c r="AN159" s="118">
        <v>7.9013070935526508E-2</v>
      </c>
      <c r="AO159" s="118">
        <v>8.9136230047021092E-4</v>
      </c>
      <c r="AP159" s="118">
        <v>1</v>
      </c>
    </row>
    <row r="160" spans="2:42">
      <c r="B160" s="73" t="s">
        <v>1959</v>
      </c>
      <c r="C160" s="143" t="s">
        <v>1960</v>
      </c>
      <c r="D160" s="143" t="s">
        <v>1994</v>
      </c>
      <c r="E160" s="614">
        <v>304.72000000000003</v>
      </c>
      <c r="F160" s="143">
        <v>29.78</v>
      </c>
      <c r="G160" s="143" t="s">
        <v>1211</v>
      </c>
      <c r="H160" s="143">
        <v>54.7</v>
      </c>
      <c r="I160" s="73">
        <v>304.72000000000003</v>
      </c>
      <c r="K160" s="73" t="s">
        <v>207</v>
      </c>
      <c r="L160" s="143" t="s">
        <v>1962</v>
      </c>
      <c r="M160" s="154" t="s">
        <v>2010</v>
      </c>
      <c r="N160" s="154" t="s">
        <v>297</v>
      </c>
      <c r="O160" s="118">
        <v>41.264000000000003</v>
      </c>
      <c r="P160" s="118">
        <v>0.155</v>
      </c>
      <c r="Q160" s="118"/>
      <c r="R160" s="158">
        <v>0</v>
      </c>
      <c r="S160" s="606">
        <v>0.153</v>
      </c>
      <c r="T160" s="118">
        <v>0.34399999999999997</v>
      </c>
      <c r="U160" s="158">
        <v>0.129</v>
      </c>
      <c r="V160" s="158">
        <v>0.17299999999999999</v>
      </c>
      <c r="W160" s="118">
        <v>54.381</v>
      </c>
      <c r="X160" s="606">
        <v>0.21099999999999999</v>
      </c>
      <c r="Y160" s="118"/>
      <c r="Z160" s="118">
        <v>3.4580000000000002</v>
      </c>
      <c r="AA160" s="118">
        <v>0.54900000000000004</v>
      </c>
      <c r="AB160" s="118">
        <v>100.816</v>
      </c>
      <c r="AC160" s="118">
        <v>1.58</v>
      </c>
      <c r="AD160" s="159">
        <v>99.236000000000004</v>
      </c>
      <c r="AE160" s="182"/>
      <c r="AF160" s="135">
        <v>6.2987249544626591</v>
      </c>
      <c r="AH160" s="118">
        <v>0.91797186089726579</v>
      </c>
      <c r="AI160" s="118">
        <v>8.0628579820825386E-2</v>
      </c>
      <c r="AJ160" s="118">
        <v>1.3995592819088243E-3</v>
      </c>
      <c r="AK160" s="118">
        <v>1</v>
      </c>
      <c r="AM160" s="118">
        <v>0.91797186089726579</v>
      </c>
      <c r="AN160" s="118">
        <v>8.0628579820825386E-2</v>
      </c>
      <c r="AO160" s="118">
        <v>1.3995592819088243E-3</v>
      </c>
      <c r="AP160" s="118">
        <v>1</v>
      </c>
    </row>
    <row r="161" spans="2:42">
      <c r="B161" s="73" t="s">
        <v>1959</v>
      </c>
      <c r="C161" s="143" t="s">
        <v>1960</v>
      </c>
      <c r="D161" s="143" t="s">
        <v>1994</v>
      </c>
      <c r="E161" s="614">
        <v>304.72000000000003</v>
      </c>
      <c r="F161" s="143">
        <v>29.78</v>
      </c>
      <c r="G161" s="143" t="s">
        <v>1211</v>
      </c>
      <c r="H161" s="143">
        <v>54.7</v>
      </c>
      <c r="I161" s="73">
        <v>304.72000000000003</v>
      </c>
      <c r="K161" s="73" t="s">
        <v>207</v>
      </c>
      <c r="L161" s="143" t="s">
        <v>1962</v>
      </c>
      <c r="M161" s="154" t="s">
        <v>2011</v>
      </c>
      <c r="N161" s="154" t="s">
        <v>294</v>
      </c>
      <c r="O161" s="118">
        <v>41.286999999999999</v>
      </c>
      <c r="P161" s="118">
        <v>0.186</v>
      </c>
      <c r="Q161" s="118"/>
      <c r="R161" s="606">
        <v>0.11</v>
      </c>
      <c r="S161" s="158">
        <v>5.1999999999999998E-2</v>
      </c>
      <c r="T161" s="606">
        <v>0.224</v>
      </c>
      <c r="U161" s="158">
        <v>4.2999999999999997E-2</v>
      </c>
      <c r="V161" s="158">
        <v>8.5999999999999993E-2</v>
      </c>
      <c r="W161" s="118">
        <v>54.674999999999997</v>
      </c>
      <c r="X161" s="118">
        <v>0.35</v>
      </c>
      <c r="Y161" s="118"/>
      <c r="Z161" s="118">
        <v>3.2869999999999999</v>
      </c>
      <c r="AA161" s="118">
        <v>0.58399999999999996</v>
      </c>
      <c r="AB161" s="118">
        <v>100.884</v>
      </c>
      <c r="AC161" s="118">
        <v>1.516</v>
      </c>
      <c r="AD161" s="159">
        <v>99.367999999999995</v>
      </c>
      <c r="AE161" s="182"/>
      <c r="AF161" s="135">
        <v>5.6284246575342465</v>
      </c>
      <c r="AH161" s="118">
        <v>0.87257764799575255</v>
      </c>
      <c r="AI161" s="118">
        <v>8.5768835364958135E-2</v>
      </c>
      <c r="AJ161" s="118">
        <v>4.1653516639289317E-2</v>
      </c>
      <c r="AK161" s="118">
        <v>1</v>
      </c>
      <c r="AM161" s="118">
        <v>0.87257764799575255</v>
      </c>
      <c r="AN161" s="118">
        <v>8.5768835364958135E-2</v>
      </c>
      <c r="AO161" s="118">
        <v>4.1653516639289317E-2</v>
      </c>
      <c r="AP161" s="118">
        <v>1</v>
      </c>
    </row>
    <row r="162" spans="2:42">
      <c r="B162" s="73" t="s">
        <v>1959</v>
      </c>
      <c r="C162" s="143" t="s">
        <v>1960</v>
      </c>
      <c r="D162" s="143" t="s">
        <v>1994</v>
      </c>
      <c r="E162" s="614">
        <v>304.72000000000003</v>
      </c>
      <c r="F162" s="143">
        <v>29.78</v>
      </c>
      <c r="G162" s="143" t="s">
        <v>1211</v>
      </c>
      <c r="H162" s="143">
        <v>54.7</v>
      </c>
      <c r="I162" s="73">
        <v>304.72000000000003</v>
      </c>
      <c r="K162" s="73" t="s">
        <v>207</v>
      </c>
      <c r="L162" s="143" t="s">
        <v>1962</v>
      </c>
      <c r="M162" s="154" t="s">
        <v>2012</v>
      </c>
      <c r="N162" s="154" t="s">
        <v>297</v>
      </c>
      <c r="O162" s="118">
        <v>41.726999999999997</v>
      </c>
      <c r="P162" s="118">
        <v>0.14199999999999999</v>
      </c>
      <c r="Q162" s="118"/>
      <c r="R162" s="158">
        <v>0</v>
      </c>
      <c r="S162" s="158">
        <v>9.2999999999999999E-2</v>
      </c>
      <c r="T162" s="606">
        <v>0.21299999999999999</v>
      </c>
      <c r="U162" s="158">
        <v>4.2999999999999997E-2</v>
      </c>
      <c r="V162" s="158">
        <v>0.154</v>
      </c>
      <c r="W162" s="118">
        <v>54.642000000000003</v>
      </c>
      <c r="X162" s="118">
        <v>0.35599999999999998</v>
      </c>
      <c r="Y162" s="118"/>
      <c r="Z162" s="118">
        <v>3.4980000000000002</v>
      </c>
      <c r="AA162" s="118">
        <v>0.57199999999999995</v>
      </c>
      <c r="AB162" s="118">
        <v>101.43899999999999</v>
      </c>
      <c r="AC162" s="118">
        <v>1.6020000000000001</v>
      </c>
      <c r="AD162" s="159">
        <v>99.837000000000003</v>
      </c>
      <c r="AE162" s="182"/>
      <c r="AF162" s="135">
        <v>6.1153846153846159</v>
      </c>
      <c r="AH162" s="118">
        <v>0.92859039023095313</v>
      </c>
      <c r="AI162" s="118">
        <v>8.4006462035541185E-2</v>
      </c>
      <c r="AJ162" s="161">
        <v>-1.2596852266494318E-2</v>
      </c>
      <c r="AK162" s="118">
        <v>1</v>
      </c>
      <c r="AM162" s="118">
        <v>0.92229196409770597</v>
      </c>
      <c r="AN162" s="118">
        <v>7.7708035902294026E-2</v>
      </c>
      <c r="AO162" s="118">
        <v>0</v>
      </c>
      <c r="AP162" s="118">
        <v>1</v>
      </c>
    </row>
    <row r="163" spans="2:42">
      <c r="B163" s="73" t="s">
        <v>1959</v>
      </c>
      <c r="C163" s="143" t="s">
        <v>1960</v>
      </c>
      <c r="D163" s="143" t="s">
        <v>1994</v>
      </c>
      <c r="E163" s="614">
        <v>304.72000000000003</v>
      </c>
      <c r="F163" s="143">
        <v>29.78</v>
      </c>
      <c r="G163" s="143" t="s">
        <v>1211</v>
      </c>
      <c r="H163" s="143">
        <v>54.7</v>
      </c>
      <c r="I163" s="73">
        <v>304.72000000000003</v>
      </c>
      <c r="K163" s="73" t="s">
        <v>207</v>
      </c>
      <c r="L163" s="143" t="s">
        <v>1962</v>
      </c>
      <c r="M163" s="154" t="s">
        <v>2013</v>
      </c>
      <c r="N163" s="154" t="s">
        <v>297</v>
      </c>
      <c r="O163" s="118">
        <v>41.854999999999997</v>
      </c>
      <c r="P163" s="118">
        <v>0.105</v>
      </c>
      <c r="Q163" s="118"/>
      <c r="R163" s="158">
        <v>0</v>
      </c>
      <c r="S163" s="158">
        <v>3.2000000000000001E-2</v>
      </c>
      <c r="T163" s="118">
        <v>0.378</v>
      </c>
      <c r="U163" s="158">
        <v>0</v>
      </c>
      <c r="V163" s="158">
        <v>1.4E-2</v>
      </c>
      <c r="W163" s="118">
        <v>54.731999999999999</v>
      </c>
      <c r="X163" s="606">
        <v>0.112</v>
      </c>
      <c r="Y163" s="118"/>
      <c r="Z163" s="118">
        <v>3.766</v>
      </c>
      <c r="AA163" s="118">
        <v>0.55400000000000005</v>
      </c>
      <c r="AB163" s="118">
        <v>101.548</v>
      </c>
      <c r="AC163" s="118">
        <v>1.7110000000000001</v>
      </c>
      <c r="AD163" s="159">
        <v>99.837999999999994</v>
      </c>
      <c r="AE163" s="182"/>
      <c r="AF163" s="135">
        <v>6.7978339350180503</v>
      </c>
      <c r="AH163" s="161">
        <v>0.9997345367666578</v>
      </c>
      <c r="AI163" s="118">
        <v>8.1362902041415774E-2</v>
      </c>
      <c r="AJ163" s="161">
        <v>-8.1097438808073574E-2</v>
      </c>
      <c r="AK163" s="118">
        <v>1</v>
      </c>
      <c r="AM163" s="118">
        <v>0.91863709795858428</v>
      </c>
      <c r="AN163" s="118">
        <v>8.1362902041415774E-2</v>
      </c>
      <c r="AO163" s="118">
        <v>0</v>
      </c>
      <c r="AP163" s="118">
        <v>1</v>
      </c>
    </row>
    <row r="164" spans="2:42">
      <c r="B164" s="73" t="s">
        <v>1959</v>
      </c>
      <c r="C164" s="143" t="s">
        <v>1960</v>
      </c>
      <c r="D164" s="143" t="s">
        <v>1994</v>
      </c>
      <c r="E164" s="614">
        <v>304.72000000000003</v>
      </c>
      <c r="F164" s="143">
        <v>29.78</v>
      </c>
      <c r="G164" s="143" t="s">
        <v>1211</v>
      </c>
      <c r="H164" s="143">
        <v>54.7</v>
      </c>
      <c r="I164" s="73">
        <v>304.72000000000003</v>
      </c>
      <c r="K164" s="73" t="s">
        <v>207</v>
      </c>
      <c r="L164" s="143" t="s">
        <v>1962</v>
      </c>
      <c r="M164" s="154" t="s">
        <v>2014</v>
      </c>
      <c r="N164" s="154" t="s">
        <v>294</v>
      </c>
      <c r="O164" s="118">
        <v>42.027000000000001</v>
      </c>
      <c r="P164" s="118">
        <v>7.5999999999999998E-2</v>
      </c>
      <c r="Q164" s="118"/>
      <c r="R164" s="158">
        <v>0</v>
      </c>
      <c r="S164" s="158">
        <v>4.3999999999999997E-2</v>
      </c>
      <c r="T164" s="606">
        <v>0.26500000000000001</v>
      </c>
      <c r="U164" s="158">
        <v>5.0000000000000001E-3</v>
      </c>
      <c r="V164" s="158">
        <v>0.14899999999999999</v>
      </c>
      <c r="W164" s="118">
        <v>54.698</v>
      </c>
      <c r="X164" s="606">
        <v>0.152</v>
      </c>
      <c r="Y164" s="118"/>
      <c r="Z164" s="118">
        <v>3.34</v>
      </c>
      <c r="AA164" s="118">
        <v>0.78500000000000003</v>
      </c>
      <c r="AB164" s="118">
        <v>101.542</v>
      </c>
      <c r="AC164" s="118">
        <v>1.5840000000000001</v>
      </c>
      <c r="AD164" s="159">
        <v>99.957999999999998</v>
      </c>
      <c r="AE164" s="182"/>
      <c r="AF164" s="135">
        <v>4.2547770700636942</v>
      </c>
      <c r="AH164" s="118">
        <v>0.88664719936288827</v>
      </c>
      <c r="AI164" s="118">
        <v>0.11528858863269202</v>
      </c>
      <c r="AJ164" s="118">
        <v>-1.9357879955802931E-3</v>
      </c>
      <c r="AK164" s="118">
        <v>1</v>
      </c>
      <c r="AM164" s="118">
        <v>0.88664719936288827</v>
      </c>
      <c r="AN164" s="118">
        <v>0.11528858863269202</v>
      </c>
      <c r="AO164" s="118">
        <v>-1.9357879955802931E-3</v>
      </c>
      <c r="AP164" s="118">
        <v>1</v>
      </c>
    </row>
    <row r="165" spans="2:42">
      <c r="B165" s="73" t="s">
        <v>1959</v>
      </c>
      <c r="C165" s="143" t="s">
        <v>1960</v>
      </c>
      <c r="D165" s="143" t="s">
        <v>1994</v>
      </c>
      <c r="E165" s="614">
        <v>304.72000000000003</v>
      </c>
      <c r="F165" s="143">
        <v>29.78</v>
      </c>
      <c r="G165" s="143" t="s">
        <v>1211</v>
      </c>
      <c r="H165" s="143">
        <v>54.7</v>
      </c>
      <c r="I165" s="73">
        <v>304.72000000000003</v>
      </c>
      <c r="K165" s="73" t="s">
        <v>207</v>
      </c>
      <c r="L165" s="143" t="s">
        <v>1962</v>
      </c>
      <c r="M165" s="154" t="s">
        <v>2015</v>
      </c>
      <c r="N165" s="154" t="s">
        <v>297</v>
      </c>
      <c r="O165" s="118">
        <v>41.686999999999998</v>
      </c>
      <c r="P165" s="118">
        <v>0.14199999999999999</v>
      </c>
      <c r="Q165" s="118"/>
      <c r="R165" s="158">
        <v>0</v>
      </c>
      <c r="S165" s="606">
        <v>0.14099999999999999</v>
      </c>
      <c r="T165" s="606">
        <v>0.27600000000000002</v>
      </c>
      <c r="U165" s="158">
        <v>6.5000000000000002E-2</v>
      </c>
      <c r="V165" s="158">
        <v>0.14899999999999999</v>
      </c>
      <c r="W165" s="118">
        <v>54.869</v>
      </c>
      <c r="X165" s="606">
        <v>0.152</v>
      </c>
      <c r="Y165" s="118"/>
      <c r="Z165" s="118">
        <v>3.2890000000000001</v>
      </c>
      <c r="AA165" s="118">
        <v>0.61799999999999999</v>
      </c>
      <c r="AB165" s="118">
        <v>101.387</v>
      </c>
      <c r="AC165" s="118">
        <v>1.524</v>
      </c>
      <c r="AD165" s="159">
        <v>99.863</v>
      </c>
      <c r="AE165" s="182"/>
      <c r="AF165" s="135">
        <v>5.3220064724919096</v>
      </c>
      <c r="AH165" s="118">
        <v>0.87310857446243706</v>
      </c>
      <c r="AI165" s="118">
        <v>9.0762226464972826E-2</v>
      </c>
      <c r="AJ165" s="118">
        <v>3.6129199072590115E-2</v>
      </c>
      <c r="AK165" s="118">
        <v>1</v>
      </c>
      <c r="AM165" s="118">
        <v>0.87310857446243706</v>
      </c>
      <c r="AN165" s="118">
        <v>9.0762226464972826E-2</v>
      </c>
      <c r="AO165" s="118">
        <v>3.6129199072590115E-2</v>
      </c>
      <c r="AP165" s="118">
        <v>1</v>
      </c>
    </row>
    <row r="166" spans="2:42">
      <c r="B166" s="73" t="s">
        <v>1959</v>
      </c>
      <c r="C166" s="143" t="s">
        <v>1960</v>
      </c>
      <c r="D166" s="143" t="s">
        <v>2016</v>
      </c>
      <c r="E166" s="614">
        <v>352.1</v>
      </c>
      <c r="F166" s="143">
        <v>0.46</v>
      </c>
      <c r="G166" s="143" t="s">
        <v>1210</v>
      </c>
      <c r="H166" s="143">
        <v>45.7</v>
      </c>
      <c r="I166" s="73">
        <v>352.1</v>
      </c>
      <c r="K166" s="73" t="s">
        <v>207</v>
      </c>
      <c r="L166" s="143" t="s">
        <v>1962</v>
      </c>
      <c r="M166" s="154" t="s">
        <v>2017</v>
      </c>
      <c r="N166" s="154" t="s">
        <v>294</v>
      </c>
      <c r="O166" s="118">
        <v>42.362000000000002</v>
      </c>
      <c r="P166" s="118">
        <v>0.191</v>
      </c>
      <c r="Q166" s="158">
        <v>0</v>
      </c>
      <c r="R166" s="158">
        <v>0</v>
      </c>
      <c r="S166" s="158">
        <v>0</v>
      </c>
      <c r="T166" s="606">
        <v>0.27400000000000002</v>
      </c>
      <c r="U166" s="158">
        <v>0</v>
      </c>
      <c r="V166" s="158">
        <v>0.16900000000000001</v>
      </c>
      <c r="W166" s="118">
        <v>54.765000000000001</v>
      </c>
      <c r="X166" s="606">
        <v>0.16600000000000001</v>
      </c>
      <c r="Y166" s="118"/>
      <c r="Z166" s="118">
        <v>3.8479999999999999</v>
      </c>
      <c r="AA166" s="118">
        <v>0.27</v>
      </c>
      <c r="AB166" s="118">
        <v>102.044</v>
      </c>
      <c r="AC166" s="118">
        <v>1.681</v>
      </c>
      <c r="AD166" s="159">
        <v>100.363</v>
      </c>
      <c r="AE166" s="182"/>
      <c r="AF166" s="135">
        <v>14.25185185185185</v>
      </c>
      <c r="AH166" s="161">
        <v>1.0215025219007168</v>
      </c>
      <c r="AI166" s="118">
        <v>3.9653399911881333E-2</v>
      </c>
      <c r="AJ166" s="161">
        <v>-6.1155921812598109E-2</v>
      </c>
      <c r="AK166" s="118">
        <v>1</v>
      </c>
      <c r="AM166" s="118">
        <v>0.96034660008811867</v>
      </c>
      <c r="AN166" s="118">
        <v>3.9653399911881333E-2</v>
      </c>
      <c r="AO166" s="118">
        <v>0</v>
      </c>
      <c r="AP166" s="118">
        <v>1</v>
      </c>
    </row>
    <row r="167" spans="2:42">
      <c r="B167" s="73" t="s">
        <v>1959</v>
      </c>
      <c r="C167" s="143" t="s">
        <v>1960</v>
      </c>
      <c r="D167" s="143" t="s">
        <v>2016</v>
      </c>
      <c r="E167" s="614">
        <v>352.1</v>
      </c>
      <c r="F167" s="143">
        <v>0.46</v>
      </c>
      <c r="G167" s="143" t="s">
        <v>1210</v>
      </c>
      <c r="H167" s="143">
        <v>45.7</v>
      </c>
      <c r="I167" s="73">
        <v>352.1</v>
      </c>
      <c r="K167" s="73" t="s">
        <v>207</v>
      </c>
      <c r="L167" s="143" t="s">
        <v>1962</v>
      </c>
      <c r="M167" s="154" t="s">
        <v>2018</v>
      </c>
      <c r="N167" s="154" t="s">
        <v>294</v>
      </c>
      <c r="O167" s="118">
        <v>41.945999999999998</v>
      </c>
      <c r="P167" s="118">
        <v>0.154</v>
      </c>
      <c r="Q167" s="606">
        <v>1.7000000000000001E-2</v>
      </c>
      <c r="R167" s="606">
        <v>6.0999999999999999E-2</v>
      </c>
      <c r="S167" s="158">
        <v>6.9000000000000006E-2</v>
      </c>
      <c r="T167" s="606">
        <v>0.21</v>
      </c>
      <c r="U167" s="158">
        <v>0</v>
      </c>
      <c r="V167" s="158">
        <v>0</v>
      </c>
      <c r="W167" s="118">
        <v>55.131</v>
      </c>
      <c r="X167" s="158">
        <v>5.2999999999999999E-2</v>
      </c>
      <c r="Y167" s="118"/>
      <c r="Z167" s="118">
        <v>3.665</v>
      </c>
      <c r="AA167" s="118">
        <v>0.32300000000000001</v>
      </c>
      <c r="AB167" s="118">
        <v>101.629</v>
      </c>
      <c r="AC167" s="118">
        <v>1.6160000000000001</v>
      </c>
      <c r="AD167" s="159">
        <v>100.01300000000001</v>
      </c>
      <c r="AE167" s="182"/>
      <c r="AF167" s="135">
        <v>11.346749226006192</v>
      </c>
      <c r="AH167" s="118">
        <v>0.97292275019909746</v>
      </c>
      <c r="AI167" s="118">
        <v>4.7437215450139521E-2</v>
      </c>
      <c r="AJ167" s="118">
        <v>-2.0359965649236984E-2</v>
      </c>
      <c r="AK167" s="118">
        <v>1</v>
      </c>
      <c r="AM167" s="118">
        <v>0.97292275019909746</v>
      </c>
      <c r="AN167" s="118">
        <v>4.7437215450139521E-2</v>
      </c>
      <c r="AO167" s="118">
        <v>-2.0359965649236984E-2</v>
      </c>
      <c r="AP167" s="118">
        <v>1</v>
      </c>
    </row>
    <row r="168" spans="2:42">
      <c r="B168" s="73" t="s">
        <v>1959</v>
      </c>
      <c r="C168" s="143" t="s">
        <v>1960</v>
      </c>
      <c r="D168" s="143" t="s">
        <v>2016</v>
      </c>
      <c r="E168" s="614">
        <v>352.1</v>
      </c>
      <c r="F168" s="143">
        <v>0.46</v>
      </c>
      <c r="G168" s="143" t="s">
        <v>1210</v>
      </c>
      <c r="H168" s="143">
        <v>45.7</v>
      </c>
      <c r="I168" s="73">
        <v>352.1</v>
      </c>
      <c r="K168" s="73" t="s">
        <v>207</v>
      </c>
      <c r="L168" s="143" t="s">
        <v>1962</v>
      </c>
      <c r="M168" s="154" t="s">
        <v>2019</v>
      </c>
      <c r="N168" s="154" t="s">
        <v>297</v>
      </c>
      <c r="O168" s="118">
        <v>42.691000000000003</v>
      </c>
      <c r="P168" s="118">
        <v>0.223</v>
      </c>
      <c r="Q168" s="158">
        <v>0</v>
      </c>
      <c r="R168" s="158">
        <v>0</v>
      </c>
      <c r="S168" s="606">
        <v>0.17399999999999999</v>
      </c>
      <c r="T168" s="118">
        <v>0.33800000000000002</v>
      </c>
      <c r="U168" s="158">
        <v>5.3999999999999999E-2</v>
      </c>
      <c r="V168" s="606">
        <v>0.46300000000000002</v>
      </c>
      <c r="W168" s="118">
        <v>54.249000000000002</v>
      </c>
      <c r="X168" s="606">
        <v>0.152</v>
      </c>
      <c r="Y168" s="118"/>
      <c r="Z168" s="118">
        <v>3.47</v>
      </c>
      <c r="AA168" s="118">
        <v>0.36499999999999999</v>
      </c>
      <c r="AB168" s="118">
        <v>102.179</v>
      </c>
      <c r="AC168" s="118">
        <v>1.544</v>
      </c>
      <c r="AD168" s="159">
        <v>100.636</v>
      </c>
      <c r="AE168" s="182"/>
      <c r="AF168" s="135">
        <v>9.5068493150684947</v>
      </c>
      <c r="AH168" s="118">
        <v>0.92115741969737197</v>
      </c>
      <c r="AI168" s="118">
        <v>5.3605522103098838E-2</v>
      </c>
      <c r="AJ168" s="118">
        <v>2.5237058199529191E-2</v>
      </c>
      <c r="AK168" s="118">
        <v>1</v>
      </c>
      <c r="AM168" s="118">
        <v>0.92115741969737197</v>
      </c>
      <c r="AN168" s="118">
        <v>5.3605522103098838E-2</v>
      </c>
      <c r="AO168" s="118">
        <v>2.5237058199529191E-2</v>
      </c>
      <c r="AP168" s="118">
        <v>1</v>
      </c>
    </row>
    <row r="169" spans="2:42">
      <c r="B169" s="73" t="s">
        <v>1959</v>
      </c>
      <c r="C169" s="143" t="s">
        <v>1960</v>
      </c>
      <c r="D169" s="143" t="s">
        <v>2016</v>
      </c>
      <c r="E169" s="614">
        <v>352.1</v>
      </c>
      <c r="F169" s="143">
        <v>0.46</v>
      </c>
      <c r="G169" s="143" t="s">
        <v>1210</v>
      </c>
      <c r="H169" s="143">
        <v>45.7</v>
      </c>
      <c r="I169" s="73">
        <v>352.1</v>
      </c>
      <c r="K169" s="73" t="s">
        <v>207</v>
      </c>
      <c r="L169" s="143" t="s">
        <v>1962</v>
      </c>
      <c r="M169" s="154" t="s">
        <v>2020</v>
      </c>
      <c r="N169" s="154" t="s">
        <v>294</v>
      </c>
      <c r="O169" s="118">
        <v>42.335999999999999</v>
      </c>
      <c r="P169" s="118">
        <v>0.20499999999999999</v>
      </c>
      <c r="Q169" s="158">
        <v>5.0000000000000001E-3</v>
      </c>
      <c r="R169" s="158">
        <v>3.6999999999999998E-2</v>
      </c>
      <c r="S169" s="158">
        <v>3.5999999999999997E-2</v>
      </c>
      <c r="T169" s="118">
        <v>0.372</v>
      </c>
      <c r="U169" s="158">
        <v>0</v>
      </c>
      <c r="V169" s="158">
        <v>0.121</v>
      </c>
      <c r="W169" s="118">
        <v>55.042000000000002</v>
      </c>
      <c r="X169" s="158">
        <v>7.0000000000000001E-3</v>
      </c>
      <c r="Y169" s="118"/>
      <c r="Z169" s="118">
        <v>3.5859999999999999</v>
      </c>
      <c r="AA169" s="118">
        <v>0.29799999999999999</v>
      </c>
      <c r="AB169" s="118">
        <v>102.044</v>
      </c>
      <c r="AC169" s="118">
        <v>1.577</v>
      </c>
      <c r="AD169" s="159">
        <v>100.467</v>
      </c>
      <c r="AE169" s="182"/>
      <c r="AF169" s="135">
        <v>12.033557046979865</v>
      </c>
      <c r="AH169" s="118">
        <v>0.95195115476506498</v>
      </c>
      <c r="AI169" s="118">
        <v>4.3765604347187542E-2</v>
      </c>
      <c r="AJ169" s="118">
        <v>4.2832408877474804E-3</v>
      </c>
      <c r="AK169" s="118">
        <v>1</v>
      </c>
      <c r="AM169" s="118">
        <v>0.95195115476506498</v>
      </c>
      <c r="AN169" s="118">
        <v>4.3765604347187542E-2</v>
      </c>
      <c r="AO169" s="118">
        <v>4.2832408877474804E-3</v>
      </c>
      <c r="AP169" s="118">
        <v>1</v>
      </c>
    </row>
    <row r="170" spans="2:42">
      <c r="B170" s="73" t="s">
        <v>1959</v>
      </c>
      <c r="C170" s="143" t="s">
        <v>1960</v>
      </c>
      <c r="D170" s="143" t="s">
        <v>2016</v>
      </c>
      <c r="E170" s="614">
        <v>352.1</v>
      </c>
      <c r="F170" s="143">
        <v>0.46</v>
      </c>
      <c r="G170" s="143" t="s">
        <v>1210</v>
      </c>
      <c r="H170" s="143">
        <v>45.7</v>
      </c>
      <c r="I170" s="73">
        <v>352.1</v>
      </c>
      <c r="K170" s="73" t="s">
        <v>207</v>
      </c>
      <c r="L170" s="143" t="s">
        <v>1962</v>
      </c>
      <c r="M170" s="154" t="s">
        <v>2021</v>
      </c>
      <c r="N170" s="154" t="s">
        <v>297</v>
      </c>
      <c r="O170" s="118">
        <v>41.911000000000001</v>
      </c>
      <c r="P170" s="118">
        <v>0.19600000000000001</v>
      </c>
      <c r="Q170" s="606">
        <v>2.8000000000000001E-2</v>
      </c>
      <c r="R170" s="158">
        <v>0</v>
      </c>
      <c r="S170" s="158">
        <v>5.7000000000000002E-2</v>
      </c>
      <c r="T170" s="606">
        <v>0.17299999999999999</v>
      </c>
      <c r="U170" s="158">
        <v>1.0999999999999999E-2</v>
      </c>
      <c r="V170" s="606">
        <v>0.26100000000000001</v>
      </c>
      <c r="W170" s="118">
        <v>55.033999999999999</v>
      </c>
      <c r="X170" s="606">
        <v>0.126</v>
      </c>
      <c r="Y170" s="118"/>
      <c r="Z170" s="118">
        <v>3.577</v>
      </c>
      <c r="AA170" s="118">
        <v>0.27700000000000002</v>
      </c>
      <c r="AB170" s="118">
        <v>101.65</v>
      </c>
      <c r="AC170" s="118">
        <v>1.569</v>
      </c>
      <c r="AD170" s="159">
        <v>100.08199999999999</v>
      </c>
      <c r="AE170" s="182"/>
      <c r="AF170" s="135">
        <v>12.91335740072202</v>
      </c>
      <c r="AH170" s="118">
        <v>0.9495619856649854</v>
      </c>
      <c r="AI170" s="118">
        <v>4.0681451020707887E-2</v>
      </c>
      <c r="AJ170" s="118">
        <v>9.7565633143067154E-3</v>
      </c>
      <c r="AK170" s="118">
        <v>1</v>
      </c>
      <c r="AM170" s="118">
        <v>0.9495619856649854</v>
      </c>
      <c r="AN170" s="118">
        <v>4.0681451020707887E-2</v>
      </c>
      <c r="AO170" s="118">
        <v>9.7565633143067154E-3</v>
      </c>
      <c r="AP170" s="118">
        <v>1</v>
      </c>
    </row>
    <row r="171" spans="2:42">
      <c r="B171" s="73" t="s">
        <v>1959</v>
      </c>
      <c r="C171" s="143" t="s">
        <v>1960</v>
      </c>
      <c r="D171" s="143" t="s">
        <v>2016</v>
      </c>
      <c r="E171" s="614">
        <v>352.1</v>
      </c>
      <c r="F171" s="143">
        <v>0.46</v>
      </c>
      <c r="G171" s="143" t="s">
        <v>1210</v>
      </c>
      <c r="H171" s="143">
        <v>45.7</v>
      </c>
      <c r="I171" s="73">
        <v>352.1</v>
      </c>
      <c r="K171" s="73" t="s">
        <v>207</v>
      </c>
      <c r="L171" s="143" t="s">
        <v>1962</v>
      </c>
      <c r="M171" s="154" t="s">
        <v>2022</v>
      </c>
      <c r="N171" s="154" t="s">
        <v>294</v>
      </c>
      <c r="O171" s="118">
        <v>42.463999999999999</v>
      </c>
      <c r="P171" s="118">
        <v>0.187</v>
      </c>
      <c r="Q171" s="606">
        <v>1.7000000000000001E-2</v>
      </c>
      <c r="R171" s="158">
        <v>2.4E-2</v>
      </c>
      <c r="S171" s="606">
        <v>0.20599999999999999</v>
      </c>
      <c r="T171" s="118">
        <v>0.34499999999999997</v>
      </c>
      <c r="U171" s="158">
        <v>0</v>
      </c>
      <c r="V171" s="606">
        <v>0.28899999999999998</v>
      </c>
      <c r="W171" s="118">
        <v>54.472000000000001</v>
      </c>
      <c r="X171" s="606">
        <v>0.08</v>
      </c>
      <c r="Y171" s="118"/>
      <c r="Z171" s="118">
        <v>3.5630000000000002</v>
      </c>
      <c r="AA171" s="118">
        <v>0.29899999999999999</v>
      </c>
      <c r="AB171" s="118">
        <v>101.947</v>
      </c>
      <c r="AC171" s="118">
        <v>1.5680000000000001</v>
      </c>
      <c r="AD171" s="159">
        <v>100.38</v>
      </c>
      <c r="AE171" s="182"/>
      <c r="AF171" s="135">
        <v>11.916387959866222</v>
      </c>
      <c r="AH171" s="118">
        <v>0.94584550039819493</v>
      </c>
      <c r="AI171" s="118">
        <v>4.3912468791305621E-2</v>
      </c>
      <c r="AJ171" s="118">
        <v>1.0242030810499451E-2</v>
      </c>
      <c r="AK171" s="118">
        <v>1</v>
      </c>
      <c r="AM171" s="118">
        <v>0.94584550039819493</v>
      </c>
      <c r="AN171" s="118">
        <v>4.3912468791305621E-2</v>
      </c>
      <c r="AO171" s="118">
        <v>1.0242030810499451E-2</v>
      </c>
      <c r="AP171" s="118">
        <v>1</v>
      </c>
    </row>
    <row r="172" spans="2:42">
      <c r="B172" s="73" t="s">
        <v>1959</v>
      </c>
      <c r="C172" s="143" t="s">
        <v>1960</v>
      </c>
      <c r="D172" s="143" t="s">
        <v>2016</v>
      </c>
      <c r="E172" s="614">
        <v>352.1</v>
      </c>
      <c r="F172" s="143">
        <v>0.46</v>
      </c>
      <c r="G172" s="143" t="s">
        <v>1210</v>
      </c>
      <c r="H172" s="143">
        <v>45.7</v>
      </c>
      <c r="I172" s="73">
        <v>352.1</v>
      </c>
      <c r="K172" s="73" t="s">
        <v>207</v>
      </c>
      <c r="L172" s="143" t="s">
        <v>1962</v>
      </c>
      <c r="M172" s="154" t="s">
        <v>2023</v>
      </c>
      <c r="N172" s="154" t="s">
        <v>294</v>
      </c>
      <c r="O172" s="118">
        <v>43.039000000000001</v>
      </c>
      <c r="P172" s="118">
        <v>0.20699999999999999</v>
      </c>
      <c r="Q172" s="158">
        <v>0</v>
      </c>
      <c r="R172" s="606">
        <v>6.0999999999999999E-2</v>
      </c>
      <c r="S172" s="158">
        <v>9.7000000000000003E-2</v>
      </c>
      <c r="T172" s="606">
        <v>0.32700000000000001</v>
      </c>
      <c r="U172" s="158">
        <v>0.13500000000000001</v>
      </c>
      <c r="V172" s="158">
        <v>7.1999999999999995E-2</v>
      </c>
      <c r="W172" s="118">
        <v>54.884</v>
      </c>
      <c r="X172" s="158">
        <v>3.3000000000000002E-2</v>
      </c>
      <c r="Y172" s="118"/>
      <c r="Z172" s="118">
        <v>3.544</v>
      </c>
      <c r="AA172" s="118">
        <v>0.28999999999999998</v>
      </c>
      <c r="AB172" s="118">
        <v>102.68899999999999</v>
      </c>
      <c r="AC172" s="118">
        <v>1.5580000000000001</v>
      </c>
      <c r="AD172" s="159">
        <v>101.131</v>
      </c>
      <c r="AE172" s="182"/>
      <c r="AF172" s="135">
        <v>12.220689655172414</v>
      </c>
      <c r="AH172" s="118">
        <v>0.94080169896469346</v>
      </c>
      <c r="AI172" s="118">
        <v>4.2590688794242909E-2</v>
      </c>
      <c r="AJ172" s="118">
        <v>1.6607612241063635E-2</v>
      </c>
      <c r="AK172" s="118">
        <v>1</v>
      </c>
      <c r="AM172" s="118">
        <v>0.94080169896469346</v>
      </c>
      <c r="AN172" s="118">
        <v>4.2590688794242909E-2</v>
      </c>
      <c r="AO172" s="118">
        <v>1.6607612241063635E-2</v>
      </c>
      <c r="AP172" s="118">
        <v>1</v>
      </c>
    </row>
    <row r="173" spans="2:42">
      <c r="B173" s="73" t="s">
        <v>1959</v>
      </c>
      <c r="C173" s="143" t="s">
        <v>1960</v>
      </c>
      <c r="D173" s="143" t="s">
        <v>2016</v>
      </c>
      <c r="E173" s="614">
        <v>352.1</v>
      </c>
      <c r="F173" s="143">
        <v>0.46</v>
      </c>
      <c r="G173" s="143" t="s">
        <v>1210</v>
      </c>
      <c r="H173" s="143">
        <v>45.7</v>
      </c>
      <c r="I173" s="73">
        <v>352.1</v>
      </c>
      <c r="K173" s="73" t="s">
        <v>207</v>
      </c>
      <c r="L173" s="143" t="s">
        <v>1962</v>
      </c>
      <c r="M173" s="154" t="s">
        <v>2024</v>
      </c>
      <c r="N173" s="154" t="s">
        <v>294</v>
      </c>
      <c r="O173" s="118">
        <v>40.954999999999998</v>
      </c>
      <c r="P173" s="118">
        <v>0.22600000000000001</v>
      </c>
      <c r="Q173" s="158">
        <v>0</v>
      </c>
      <c r="R173" s="158">
        <v>0</v>
      </c>
      <c r="S173" s="606">
        <v>0.223</v>
      </c>
      <c r="T173" s="606">
        <v>0.312</v>
      </c>
      <c r="U173" s="158">
        <v>0</v>
      </c>
      <c r="V173" s="158">
        <v>9.1999999999999998E-2</v>
      </c>
      <c r="W173" s="118">
        <v>55.228999999999999</v>
      </c>
      <c r="X173" s="606">
        <v>0.13900000000000001</v>
      </c>
      <c r="Y173" s="118"/>
      <c r="Z173" s="118">
        <v>3.5830000000000002</v>
      </c>
      <c r="AA173" s="118">
        <v>0.32</v>
      </c>
      <c r="AB173" s="118">
        <v>101.07899999999999</v>
      </c>
      <c r="AC173" s="118">
        <v>1.581</v>
      </c>
      <c r="AD173" s="159">
        <v>99.498000000000005</v>
      </c>
      <c r="AE173" s="182"/>
      <c r="AF173" s="135">
        <v>11.196875</v>
      </c>
      <c r="AH173" s="118">
        <v>0.9511547650650386</v>
      </c>
      <c r="AI173" s="118">
        <v>4.6996622117785283E-2</v>
      </c>
      <c r="AJ173" s="118">
        <v>1.8486128171761179E-3</v>
      </c>
      <c r="AK173" s="118">
        <v>1</v>
      </c>
      <c r="AM173" s="118">
        <v>0.9511547650650386</v>
      </c>
      <c r="AN173" s="118">
        <v>4.6996622117785283E-2</v>
      </c>
      <c r="AO173" s="118">
        <v>1.8486128171761179E-3</v>
      </c>
      <c r="AP173" s="118">
        <v>1</v>
      </c>
    </row>
    <row r="174" spans="2:42">
      <c r="B174" s="73" t="s">
        <v>1959</v>
      </c>
      <c r="C174" s="143" t="s">
        <v>1960</v>
      </c>
      <c r="D174" s="143" t="s">
        <v>2016</v>
      </c>
      <c r="E174" s="614">
        <v>352.1</v>
      </c>
      <c r="F174" s="143">
        <v>0.46</v>
      </c>
      <c r="G174" s="143" t="s">
        <v>1210</v>
      </c>
      <c r="H174" s="143">
        <v>45.7</v>
      </c>
      <c r="I174" s="73">
        <v>352.1</v>
      </c>
      <c r="K174" s="73" t="s">
        <v>207</v>
      </c>
      <c r="L174" s="143" t="s">
        <v>1962</v>
      </c>
      <c r="M174" s="154" t="s">
        <v>2025</v>
      </c>
      <c r="N174" s="154" t="s">
        <v>294</v>
      </c>
      <c r="O174" s="118">
        <v>41.570999999999998</v>
      </c>
      <c r="P174" s="118">
        <v>0.219</v>
      </c>
      <c r="Q174" s="606">
        <v>2.7E-2</v>
      </c>
      <c r="R174" s="158">
        <v>0</v>
      </c>
      <c r="S174" s="158">
        <v>4.9000000000000002E-2</v>
      </c>
      <c r="T174" s="118">
        <v>0.36</v>
      </c>
      <c r="U174" s="158">
        <v>0.10299999999999999</v>
      </c>
      <c r="V174" s="606">
        <v>0.28000000000000003</v>
      </c>
      <c r="W174" s="118">
        <v>55.259</v>
      </c>
      <c r="X174" s="606">
        <v>0.16600000000000001</v>
      </c>
      <c r="Y174" s="118"/>
      <c r="Z174" s="118">
        <v>3.5950000000000002</v>
      </c>
      <c r="AA174" s="118">
        <v>0.307</v>
      </c>
      <c r="AB174" s="118">
        <v>101.935</v>
      </c>
      <c r="AC174" s="118">
        <v>1.583</v>
      </c>
      <c r="AD174" s="159">
        <v>100.352</v>
      </c>
      <c r="AE174" s="182"/>
      <c r="AF174" s="135">
        <v>11.710097719869708</v>
      </c>
      <c r="AH174" s="118">
        <v>0.95434032386514478</v>
      </c>
      <c r="AI174" s="118">
        <v>4.5087384344250254E-2</v>
      </c>
      <c r="AJ174" s="118">
        <v>5.7229179060496599E-4</v>
      </c>
      <c r="AK174" s="118">
        <v>1</v>
      </c>
      <c r="AM174" s="118">
        <v>0.95434032386514478</v>
      </c>
      <c r="AN174" s="118">
        <v>4.5087384344250254E-2</v>
      </c>
      <c r="AO174" s="118">
        <v>5.7229179060496599E-4</v>
      </c>
      <c r="AP174" s="118">
        <v>1</v>
      </c>
    </row>
    <row r="175" spans="2:42">
      <c r="B175" s="73" t="s">
        <v>1959</v>
      </c>
      <c r="C175" s="143" t="s">
        <v>1960</v>
      </c>
      <c r="D175" s="143" t="s">
        <v>2016</v>
      </c>
      <c r="E175" s="614">
        <v>352.1</v>
      </c>
      <c r="F175" s="143">
        <v>0.46</v>
      </c>
      <c r="G175" s="143" t="s">
        <v>1210</v>
      </c>
      <c r="H175" s="143">
        <v>45.7</v>
      </c>
      <c r="I175" s="73">
        <v>352.1</v>
      </c>
      <c r="K175" s="73" t="s">
        <v>207</v>
      </c>
      <c r="L175" s="143" t="s">
        <v>1962</v>
      </c>
      <c r="M175" s="154" t="s">
        <v>2026</v>
      </c>
      <c r="N175" s="154" t="s">
        <v>294</v>
      </c>
      <c r="O175" s="118">
        <v>41.997999999999998</v>
      </c>
      <c r="P175" s="118">
        <v>0.20100000000000001</v>
      </c>
      <c r="Q175" s="158">
        <v>0</v>
      </c>
      <c r="R175" s="158">
        <v>0</v>
      </c>
      <c r="S175" s="606">
        <v>0.17</v>
      </c>
      <c r="T175" s="606">
        <v>0.27</v>
      </c>
      <c r="U175" s="158">
        <v>1.6E-2</v>
      </c>
      <c r="V175" s="606">
        <v>0.22700000000000001</v>
      </c>
      <c r="W175" s="118">
        <v>54.808999999999997</v>
      </c>
      <c r="X175" s="606">
        <v>6.6000000000000003E-2</v>
      </c>
      <c r="Y175" s="118"/>
      <c r="Z175" s="118">
        <v>3.4039999999999999</v>
      </c>
      <c r="AA175" s="118">
        <v>0.33100000000000002</v>
      </c>
      <c r="AB175" s="118">
        <v>101.494</v>
      </c>
      <c r="AC175" s="118">
        <v>1.508</v>
      </c>
      <c r="AD175" s="159">
        <v>99.984999999999999</v>
      </c>
      <c r="AE175" s="182"/>
      <c r="AF175" s="135">
        <v>10.283987915407854</v>
      </c>
      <c r="AH175" s="118">
        <v>0.90363684629678787</v>
      </c>
      <c r="AI175" s="118">
        <v>4.8612131003084154E-2</v>
      </c>
      <c r="AJ175" s="118">
        <v>4.7751022700127981E-2</v>
      </c>
      <c r="AK175" s="118">
        <v>1</v>
      </c>
      <c r="AM175" s="118">
        <v>0.90363684629678787</v>
      </c>
      <c r="AN175" s="118">
        <v>4.8612131003084154E-2</v>
      </c>
      <c r="AO175" s="118">
        <v>4.7751022700127981E-2</v>
      </c>
      <c r="AP175" s="118">
        <v>1</v>
      </c>
    </row>
    <row r="176" spans="2:42">
      <c r="B176" s="73" t="s">
        <v>1959</v>
      </c>
      <c r="C176" s="143" t="s">
        <v>1960</v>
      </c>
      <c r="D176" s="143" t="s">
        <v>2016</v>
      </c>
      <c r="E176" s="614">
        <v>352.1</v>
      </c>
      <c r="F176" s="143">
        <v>0.46</v>
      </c>
      <c r="G176" s="143" t="s">
        <v>1210</v>
      </c>
      <c r="H176" s="143">
        <v>45.7</v>
      </c>
      <c r="I176" s="73">
        <v>352.1</v>
      </c>
      <c r="K176" s="73" t="s">
        <v>207</v>
      </c>
      <c r="L176" s="143" t="s">
        <v>1962</v>
      </c>
      <c r="M176" s="154" t="s">
        <v>2027</v>
      </c>
      <c r="N176" s="154" t="s">
        <v>294</v>
      </c>
      <c r="O176" s="118">
        <v>41.838000000000001</v>
      </c>
      <c r="P176" s="118">
        <v>0.27500000000000002</v>
      </c>
      <c r="Q176" s="158">
        <v>4.0000000000000001E-3</v>
      </c>
      <c r="R176" s="158">
        <v>0</v>
      </c>
      <c r="S176" s="606">
        <v>0.17</v>
      </c>
      <c r="T176" s="118">
        <v>0.33400000000000002</v>
      </c>
      <c r="U176" s="606">
        <v>0.34599999999999997</v>
      </c>
      <c r="V176" s="158">
        <v>0.16900000000000001</v>
      </c>
      <c r="W176" s="118">
        <v>54.74</v>
      </c>
      <c r="X176" s="606">
        <v>0.13900000000000001</v>
      </c>
      <c r="Y176" s="118"/>
      <c r="Z176" s="118">
        <v>3.54</v>
      </c>
      <c r="AA176" s="118">
        <v>0.28899999999999998</v>
      </c>
      <c r="AB176" s="118">
        <v>101.843</v>
      </c>
      <c r="AC176" s="118">
        <v>1.556</v>
      </c>
      <c r="AD176" s="159">
        <v>100.28700000000001</v>
      </c>
      <c r="AE176" s="182"/>
      <c r="AF176" s="135">
        <v>12.249134948096886</v>
      </c>
      <c r="AH176" s="118">
        <v>0.93973984603132465</v>
      </c>
      <c r="AI176" s="118">
        <v>4.244382435012483E-2</v>
      </c>
      <c r="AJ176" s="118">
        <v>1.7816329618550515E-2</v>
      </c>
      <c r="AK176" s="118">
        <v>1</v>
      </c>
      <c r="AM176" s="118">
        <v>0.93973984603132465</v>
      </c>
      <c r="AN176" s="118">
        <v>4.244382435012483E-2</v>
      </c>
      <c r="AO176" s="118">
        <v>1.7816329618550515E-2</v>
      </c>
      <c r="AP176" s="118">
        <v>1</v>
      </c>
    </row>
    <row r="177" spans="2:42">
      <c r="B177" s="73" t="s">
        <v>1959</v>
      </c>
      <c r="C177" s="143" t="s">
        <v>1960</v>
      </c>
      <c r="D177" s="143" t="s">
        <v>2016</v>
      </c>
      <c r="E177" s="614">
        <v>352.1</v>
      </c>
      <c r="F177" s="143">
        <v>0.46</v>
      </c>
      <c r="G177" s="143" t="s">
        <v>1210</v>
      </c>
      <c r="H177" s="143">
        <v>45.7</v>
      </c>
      <c r="I177" s="73">
        <v>352.1</v>
      </c>
      <c r="K177" s="73" t="s">
        <v>207</v>
      </c>
      <c r="L177" s="143" t="s">
        <v>1962</v>
      </c>
      <c r="M177" s="154" t="s">
        <v>2028</v>
      </c>
      <c r="N177" s="154" t="s">
        <v>294</v>
      </c>
      <c r="O177" s="118">
        <v>42.75</v>
      </c>
      <c r="P177" s="118">
        <v>0.157</v>
      </c>
      <c r="Q177" s="158">
        <v>0</v>
      </c>
      <c r="R177" s="158">
        <v>3.6999999999999998E-2</v>
      </c>
      <c r="S177" s="606">
        <v>0.16600000000000001</v>
      </c>
      <c r="T177" s="606">
        <v>0.18</v>
      </c>
      <c r="U177" s="158">
        <v>0</v>
      </c>
      <c r="V177" s="606">
        <v>0.21299999999999999</v>
      </c>
      <c r="W177" s="118">
        <v>55.039000000000001</v>
      </c>
      <c r="X177" s="158">
        <v>0</v>
      </c>
      <c r="Y177" s="118"/>
      <c r="Z177" s="118">
        <v>3.89</v>
      </c>
      <c r="AA177" s="118">
        <v>0.28000000000000003</v>
      </c>
      <c r="AB177" s="118">
        <v>102.71299999999999</v>
      </c>
      <c r="AC177" s="118">
        <v>1.7010000000000001</v>
      </c>
      <c r="AD177" s="159">
        <v>101.011</v>
      </c>
      <c r="AE177" s="182"/>
      <c r="AF177" s="135">
        <v>13.892857142857142</v>
      </c>
      <c r="AH177" s="161">
        <v>1.0326519777010885</v>
      </c>
      <c r="AI177" s="118">
        <v>4.1122044353062125E-2</v>
      </c>
      <c r="AJ177" s="161">
        <v>-7.3774022054150651E-2</v>
      </c>
      <c r="AK177" s="118">
        <v>1</v>
      </c>
      <c r="AM177" s="118">
        <v>0.9588779556469379</v>
      </c>
      <c r="AN177" s="118">
        <v>4.1122044353062125E-2</v>
      </c>
      <c r="AO177" s="118">
        <v>0</v>
      </c>
      <c r="AP177" s="118">
        <v>1</v>
      </c>
    </row>
    <row r="178" spans="2:42">
      <c r="B178" s="73" t="s">
        <v>1959</v>
      </c>
      <c r="C178" s="143" t="s">
        <v>1960</v>
      </c>
      <c r="D178" s="143" t="s">
        <v>2016</v>
      </c>
      <c r="E178" s="614">
        <v>352.1</v>
      </c>
      <c r="F178" s="143">
        <v>0.46</v>
      </c>
      <c r="G178" s="143" t="s">
        <v>1210</v>
      </c>
      <c r="H178" s="143">
        <v>45.7</v>
      </c>
      <c r="I178" s="73">
        <v>352.1</v>
      </c>
      <c r="K178" s="73" t="s">
        <v>207</v>
      </c>
      <c r="L178" s="143" t="s">
        <v>1962</v>
      </c>
      <c r="M178" s="154" t="s">
        <v>2029</v>
      </c>
      <c r="N178" s="154" t="s">
        <v>294</v>
      </c>
      <c r="O178" s="118">
        <v>42.790999999999997</v>
      </c>
      <c r="P178" s="118">
        <v>0.17299999999999999</v>
      </c>
      <c r="Q178" s="158">
        <v>0</v>
      </c>
      <c r="R178" s="158">
        <v>0</v>
      </c>
      <c r="S178" s="606">
        <v>0.113</v>
      </c>
      <c r="T178" s="118">
        <v>0.33100000000000002</v>
      </c>
      <c r="U178" s="158">
        <v>0.13</v>
      </c>
      <c r="V178" s="158">
        <v>0.111</v>
      </c>
      <c r="W178" s="118">
        <v>55.110999999999997</v>
      </c>
      <c r="X178" s="158">
        <v>0.06</v>
      </c>
      <c r="Y178" s="118"/>
      <c r="Z178" s="118">
        <v>3.581</v>
      </c>
      <c r="AA178" s="118">
        <v>0.311</v>
      </c>
      <c r="AB178" s="118">
        <v>102.712</v>
      </c>
      <c r="AC178" s="118">
        <v>1.5780000000000001</v>
      </c>
      <c r="AD178" s="159">
        <v>101.134</v>
      </c>
      <c r="AE178" s="182"/>
      <c r="AF178" s="135">
        <v>11.514469453376206</v>
      </c>
      <c r="AH178" s="118">
        <v>0.95062383859835409</v>
      </c>
      <c r="AI178" s="118">
        <v>4.5674842120722571E-2</v>
      </c>
      <c r="AJ178" s="118">
        <v>3.7013192809233417E-3</v>
      </c>
      <c r="AK178" s="118">
        <v>1</v>
      </c>
      <c r="AM178" s="118">
        <v>0.95062383859835409</v>
      </c>
      <c r="AN178" s="118">
        <v>4.5674842120722571E-2</v>
      </c>
      <c r="AO178" s="118">
        <v>3.7013192809233417E-3</v>
      </c>
      <c r="AP178" s="118">
        <v>1</v>
      </c>
    </row>
    <row r="179" spans="2:42">
      <c r="B179" s="73" t="s">
        <v>1959</v>
      </c>
      <c r="C179" s="143" t="s">
        <v>1960</v>
      </c>
      <c r="D179" s="143" t="s">
        <v>2030</v>
      </c>
      <c r="E179" s="614">
        <v>559.16</v>
      </c>
      <c r="F179" s="143">
        <v>6.35</v>
      </c>
      <c r="G179" s="143" t="s">
        <v>1211</v>
      </c>
      <c r="H179" s="143">
        <v>45.8</v>
      </c>
      <c r="I179" s="73">
        <v>559.16</v>
      </c>
      <c r="K179" s="73" t="s">
        <v>207</v>
      </c>
      <c r="L179" s="143" t="s">
        <v>1962</v>
      </c>
      <c r="M179" s="154" t="s">
        <v>2031</v>
      </c>
      <c r="N179" s="154" t="s">
        <v>297</v>
      </c>
      <c r="O179" s="118">
        <v>42.033999999999999</v>
      </c>
      <c r="P179" s="118">
        <v>0.121</v>
      </c>
      <c r="Q179" s="118"/>
      <c r="R179" s="158">
        <v>0</v>
      </c>
      <c r="S179" s="606">
        <v>0.14099999999999999</v>
      </c>
      <c r="T179" s="606">
        <v>0.161</v>
      </c>
      <c r="U179" s="158">
        <v>0</v>
      </c>
      <c r="V179" s="158">
        <v>0.115</v>
      </c>
      <c r="W179" s="118">
        <v>54.726999999999997</v>
      </c>
      <c r="X179" s="118">
        <v>0.26400000000000001</v>
      </c>
      <c r="Y179" s="118"/>
      <c r="Z179" s="118">
        <v>2.8580000000000001</v>
      </c>
      <c r="AA179" s="118">
        <v>0.78900000000000003</v>
      </c>
      <c r="AB179" s="118">
        <v>101.37</v>
      </c>
      <c r="AC179" s="118">
        <v>1.381</v>
      </c>
      <c r="AD179" s="159">
        <v>99.988</v>
      </c>
      <c r="AE179" s="182"/>
      <c r="AF179" s="135">
        <v>3.6223067173637515</v>
      </c>
      <c r="AH179" s="118">
        <v>0.75869392089195653</v>
      </c>
      <c r="AI179" s="118">
        <v>0.11587604640916434</v>
      </c>
      <c r="AJ179" s="118">
        <v>0.12543003269887915</v>
      </c>
      <c r="AK179" s="118">
        <v>1</v>
      </c>
      <c r="AM179" s="118">
        <v>0.75869392089195653</v>
      </c>
      <c r="AN179" s="118">
        <v>0.11587604640916434</v>
      </c>
      <c r="AO179" s="118">
        <v>0.12543003269887915</v>
      </c>
      <c r="AP179" s="118">
        <v>1</v>
      </c>
    </row>
    <row r="180" spans="2:42">
      <c r="B180" s="73" t="s">
        <v>1959</v>
      </c>
      <c r="C180" s="143" t="s">
        <v>1960</v>
      </c>
      <c r="D180" s="143" t="s">
        <v>2030</v>
      </c>
      <c r="E180" s="614">
        <v>559.16</v>
      </c>
      <c r="F180" s="143">
        <v>6.35</v>
      </c>
      <c r="G180" s="143" t="s">
        <v>1211</v>
      </c>
      <c r="H180" s="143">
        <v>45.8</v>
      </c>
      <c r="I180" s="73">
        <v>559.16</v>
      </c>
      <c r="K180" s="73" t="s">
        <v>207</v>
      </c>
      <c r="L180" s="143" t="s">
        <v>1962</v>
      </c>
      <c r="M180" s="154" t="s">
        <v>2032</v>
      </c>
      <c r="N180" s="154" t="s">
        <v>297</v>
      </c>
      <c r="O180" s="118">
        <v>41.976999999999997</v>
      </c>
      <c r="P180" s="118">
        <v>0.11899999999999999</v>
      </c>
      <c r="Q180" s="118"/>
      <c r="R180" s="158">
        <v>2.4E-2</v>
      </c>
      <c r="S180" s="158">
        <v>9.7000000000000003E-2</v>
      </c>
      <c r="T180" s="606">
        <v>0.161</v>
      </c>
      <c r="U180" s="158">
        <v>0</v>
      </c>
      <c r="V180" s="158">
        <v>0.10100000000000001</v>
      </c>
      <c r="W180" s="118">
        <v>55.058</v>
      </c>
      <c r="X180" s="118">
        <v>0.224</v>
      </c>
      <c r="Y180" s="118"/>
      <c r="Z180" s="118">
        <v>2.972</v>
      </c>
      <c r="AA180" s="118">
        <v>0.749</v>
      </c>
      <c r="AB180" s="118">
        <v>101.599</v>
      </c>
      <c r="AC180" s="118">
        <v>1.42</v>
      </c>
      <c r="AD180" s="159">
        <v>100.179</v>
      </c>
      <c r="AE180" s="182"/>
      <c r="AF180" s="135">
        <v>3.9679572763684914</v>
      </c>
      <c r="AH180" s="118">
        <v>0.78895672949296525</v>
      </c>
      <c r="AI180" s="118">
        <v>0.11000146864444117</v>
      </c>
      <c r="AJ180" s="118">
        <v>0.10104180186259358</v>
      </c>
      <c r="AK180" s="118">
        <v>1</v>
      </c>
      <c r="AM180" s="118">
        <v>0.78895672949296525</v>
      </c>
      <c r="AN180" s="118">
        <v>0.11000146864444117</v>
      </c>
      <c r="AO180" s="118">
        <v>0.10104180186259358</v>
      </c>
      <c r="AP180" s="118">
        <v>1</v>
      </c>
    </row>
    <row r="181" spans="2:42">
      <c r="B181" s="73" t="s">
        <v>1959</v>
      </c>
      <c r="C181" s="143" t="s">
        <v>1960</v>
      </c>
      <c r="D181" s="143" t="s">
        <v>2030</v>
      </c>
      <c r="E181" s="614">
        <v>559.16</v>
      </c>
      <c r="F181" s="143">
        <v>6.35</v>
      </c>
      <c r="G181" s="143" t="s">
        <v>1211</v>
      </c>
      <c r="H181" s="143">
        <v>45.8</v>
      </c>
      <c r="I181" s="73">
        <v>559.16</v>
      </c>
      <c r="K181" s="73" t="s">
        <v>207</v>
      </c>
      <c r="L181" s="143" t="s">
        <v>1962</v>
      </c>
      <c r="M181" s="154" t="s">
        <v>2033</v>
      </c>
      <c r="N181" s="154" t="s">
        <v>294</v>
      </c>
      <c r="O181" s="118">
        <v>41.869</v>
      </c>
      <c r="P181" s="118">
        <v>0.17599999999999999</v>
      </c>
      <c r="Q181" s="118"/>
      <c r="R181" s="606">
        <v>0.17100000000000001</v>
      </c>
      <c r="S181" s="606">
        <v>0.10100000000000001</v>
      </c>
      <c r="T181" s="158">
        <v>5.6000000000000001E-2</v>
      </c>
      <c r="U181" s="158">
        <v>8.5999999999999993E-2</v>
      </c>
      <c r="V181" s="158">
        <v>9.6000000000000002E-2</v>
      </c>
      <c r="W181" s="118">
        <v>54.718000000000004</v>
      </c>
      <c r="X181" s="118">
        <v>0.23799999999999999</v>
      </c>
      <c r="Y181" s="118"/>
      <c r="Z181" s="118">
        <v>3.1070000000000002</v>
      </c>
      <c r="AA181" s="118">
        <v>0.625</v>
      </c>
      <c r="AB181" s="118">
        <v>101.32299999999999</v>
      </c>
      <c r="AC181" s="118">
        <v>1.4490000000000001</v>
      </c>
      <c r="AD181" s="159">
        <v>99.873000000000005</v>
      </c>
      <c r="AE181" s="182"/>
      <c r="AF181" s="135">
        <v>4.9712000000000005</v>
      </c>
      <c r="AH181" s="118">
        <v>0.82479426599415984</v>
      </c>
      <c r="AI181" s="118">
        <v>9.1790277573799386E-2</v>
      </c>
      <c r="AJ181" s="118">
        <v>8.3415456432040777E-2</v>
      </c>
      <c r="AK181" s="118">
        <v>1</v>
      </c>
      <c r="AM181" s="118">
        <v>0.82479426599415984</v>
      </c>
      <c r="AN181" s="118">
        <v>9.1790277573799386E-2</v>
      </c>
      <c r="AO181" s="118">
        <v>8.3415456432040777E-2</v>
      </c>
      <c r="AP181" s="118">
        <v>1</v>
      </c>
    </row>
    <row r="182" spans="2:42">
      <c r="B182" s="73" t="s">
        <v>1959</v>
      </c>
      <c r="C182" s="143" t="s">
        <v>1960</v>
      </c>
      <c r="D182" s="143" t="s">
        <v>2030</v>
      </c>
      <c r="E182" s="614">
        <v>559.16</v>
      </c>
      <c r="F182" s="143">
        <v>6.35</v>
      </c>
      <c r="G182" s="143" t="s">
        <v>1211</v>
      </c>
      <c r="H182" s="143">
        <v>45.8</v>
      </c>
      <c r="I182" s="73">
        <v>559.16</v>
      </c>
      <c r="K182" s="73" t="s">
        <v>207</v>
      </c>
      <c r="L182" s="143" t="s">
        <v>1962</v>
      </c>
      <c r="M182" s="154" t="s">
        <v>2034</v>
      </c>
      <c r="N182" s="154" t="s">
        <v>297</v>
      </c>
      <c r="O182" s="118">
        <v>41.802999999999997</v>
      </c>
      <c r="P182" s="118">
        <v>0.13500000000000001</v>
      </c>
      <c r="Q182" s="118"/>
      <c r="R182" s="158">
        <v>1.2E-2</v>
      </c>
      <c r="S182" s="606">
        <v>0.157</v>
      </c>
      <c r="T182" s="158">
        <v>9.7000000000000003E-2</v>
      </c>
      <c r="U182" s="158">
        <v>0</v>
      </c>
      <c r="V182" s="158">
        <v>6.7000000000000004E-2</v>
      </c>
      <c r="W182" s="118">
        <v>54.856999999999999</v>
      </c>
      <c r="X182" s="118">
        <v>0.27700000000000002</v>
      </c>
      <c r="Y182" s="118"/>
      <c r="Z182" s="118">
        <v>2.8780000000000001</v>
      </c>
      <c r="AA182" s="118">
        <v>0.67</v>
      </c>
      <c r="AB182" s="118">
        <v>101.13200000000001</v>
      </c>
      <c r="AC182" s="118">
        <v>1.363</v>
      </c>
      <c r="AD182" s="159">
        <v>99.769000000000005</v>
      </c>
      <c r="AE182" s="182"/>
      <c r="AF182" s="135">
        <v>4.2955223880597018</v>
      </c>
      <c r="AH182" s="118">
        <v>0.7640031855588002</v>
      </c>
      <c r="AI182" s="118">
        <v>9.8399177559112941E-2</v>
      </c>
      <c r="AJ182" s="118">
        <v>0.13759763688208687</v>
      </c>
      <c r="AK182" s="118">
        <v>1</v>
      </c>
      <c r="AM182" s="118">
        <v>0.7640031855588002</v>
      </c>
      <c r="AN182" s="118">
        <v>9.8399177559112941E-2</v>
      </c>
      <c r="AO182" s="118">
        <v>0.13759763688208687</v>
      </c>
      <c r="AP182" s="118">
        <v>1</v>
      </c>
    </row>
    <row r="183" spans="2:42">
      <c r="B183" s="73" t="s">
        <v>1959</v>
      </c>
      <c r="C183" s="143" t="s">
        <v>1960</v>
      </c>
      <c r="D183" s="143" t="s">
        <v>2030</v>
      </c>
      <c r="E183" s="614">
        <v>559.16</v>
      </c>
      <c r="F183" s="143">
        <v>6.35</v>
      </c>
      <c r="G183" s="143" t="s">
        <v>1211</v>
      </c>
      <c r="H183" s="143">
        <v>45.8</v>
      </c>
      <c r="I183" s="73">
        <v>559.16</v>
      </c>
      <c r="K183" s="73" t="s">
        <v>207</v>
      </c>
      <c r="L183" s="143" t="s">
        <v>1962</v>
      </c>
      <c r="M183" s="154" t="s">
        <v>2035</v>
      </c>
      <c r="N183" s="154" t="s">
        <v>294</v>
      </c>
      <c r="O183" s="118">
        <v>41.921999999999997</v>
      </c>
      <c r="P183" s="118">
        <v>0.151</v>
      </c>
      <c r="Q183" s="118"/>
      <c r="R183" s="158">
        <v>2.4E-2</v>
      </c>
      <c r="S183" s="606">
        <v>0.18099999999999999</v>
      </c>
      <c r="T183" s="606">
        <v>0.16800000000000001</v>
      </c>
      <c r="U183" s="158">
        <v>0</v>
      </c>
      <c r="V183" s="158">
        <v>0.13900000000000001</v>
      </c>
      <c r="W183" s="118">
        <v>54.789000000000001</v>
      </c>
      <c r="X183" s="118">
        <v>0.34300000000000003</v>
      </c>
      <c r="Y183" s="118"/>
      <c r="Z183" s="118">
        <v>2.8069999999999999</v>
      </c>
      <c r="AA183" s="118">
        <v>0.71</v>
      </c>
      <c r="AB183" s="118">
        <v>101.44199999999999</v>
      </c>
      <c r="AC183" s="118">
        <v>1.3420000000000001</v>
      </c>
      <c r="AD183" s="159">
        <v>100.1</v>
      </c>
      <c r="AE183" s="182"/>
      <c r="AF183" s="135">
        <v>3.9535211267605637</v>
      </c>
      <c r="AH183" s="118">
        <v>0.74515529599150521</v>
      </c>
      <c r="AI183" s="118">
        <v>0.10427375532383609</v>
      </c>
      <c r="AJ183" s="118">
        <v>0.1505709486846587</v>
      </c>
      <c r="AK183" s="118">
        <v>1</v>
      </c>
      <c r="AM183" s="118">
        <v>0.74515529599150521</v>
      </c>
      <c r="AN183" s="118">
        <v>0.10427375532383609</v>
      </c>
      <c r="AO183" s="118">
        <v>0.1505709486846587</v>
      </c>
      <c r="AP183" s="118">
        <v>1</v>
      </c>
    </row>
    <row r="184" spans="2:42">
      <c r="B184" s="73" t="s">
        <v>1959</v>
      </c>
      <c r="C184" s="143" t="s">
        <v>1960</v>
      </c>
      <c r="D184" s="143" t="s">
        <v>2030</v>
      </c>
      <c r="E184" s="614">
        <v>559.16</v>
      </c>
      <c r="F184" s="143">
        <v>6.35</v>
      </c>
      <c r="G184" s="143" t="s">
        <v>1211</v>
      </c>
      <c r="H184" s="143">
        <v>45.8</v>
      </c>
      <c r="I184" s="73">
        <v>559.16</v>
      </c>
      <c r="K184" s="73" t="s">
        <v>207</v>
      </c>
      <c r="L184" s="143" t="s">
        <v>1962</v>
      </c>
      <c r="M184" s="154" t="s">
        <v>2036</v>
      </c>
      <c r="N184" s="154" t="s">
        <v>297</v>
      </c>
      <c r="O184" s="118">
        <v>41.301000000000002</v>
      </c>
      <c r="P184" s="118">
        <v>0.20599999999999999</v>
      </c>
      <c r="Q184" s="118"/>
      <c r="R184" s="158">
        <v>0</v>
      </c>
      <c r="S184" s="158">
        <v>9.2999999999999999E-2</v>
      </c>
      <c r="T184" s="606">
        <v>0.26200000000000001</v>
      </c>
      <c r="U184" s="158">
        <v>0</v>
      </c>
      <c r="V184" s="158">
        <v>0.13900000000000001</v>
      </c>
      <c r="W184" s="118">
        <v>54.779000000000003</v>
      </c>
      <c r="X184" s="118">
        <v>0.30399999999999999</v>
      </c>
      <c r="Y184" s="118"/>
      <c r="Z184" s="118">
        <v>2.903</v>
      </c>
      <c r="AA184" s="118">
        <v>0.626</v>
      </c>
      <c r="AB184" s="118">
        <v>100.77800000000001</v>
      </c>
      <c r="AC184" s="118">
        <v>1.3640000000000001</v>
      </c>
      <c r="AD184" s="159">
        <v>99.415000000000006</v>
      </c>
      <c r="AE184" s="182"/>
      <c r="AF184" s="135">
        <v>4.6373801916932909</v>
      </c>
      <c r="AH184" s="118">
        <v>0.77063976639235465</v>
      </c>
      <c r="AI184" s="118">
        <v>9.1937142017917459E-2</v>
      </c>
      <c r="AJ184" s="118">
        <v>0.13742309158972787</v>
      </c>
      <c r="AK184" s="118">
        <v>1</v>
      </c>
      <c r="AM184" s="118">
        <v>0.77063976639235465</v>
      </c>
      <c r="AN184" s="118">
        <v>9.1937142017917459E-2</v>
      </c>
      <c r="AO184" s="118">
        <v>0.13742309158972787</v>
      </c>
      <c r="AP184" s="118">
        <v>1</v>
      </c>
    </row>
    <row r="185" spans="2:42">
      <c r="B185" s="73" t="s">
        <v>1959</v>
      </c>
      <c r="C185" s="143" t="s">
        <v>1960</v>
      </c>
      <c r="D185" s="143" t="s">
        <v>2030</v>
      </c>
      <c r="E185" s="614">
        <v>559.16</v>
      </c>
      <c r="F185" s="143">
        <v>6.35</v>
      </c>
      <c r="G185" s="143" t="s">
        <v>1211</v>
      </c>
      <c r="H185" s="143">
        <v>45.8</v>
      </c>
      <c r="I185" s="73">
        <v>559.16</v>
      </c>
      <c r="K185" s="73" t="s">
        <v>207</v>
      </c>
      <c r="L185" s="143" t="s">
        <v>1962</v>
      </c>
      <c r="M185" s="154" t="s">
        <v>2037</v>
      </c>
      <c r="N185" s="154" t="s">
        <v>294</v>
      </c>
      <c r="O185" s="118">
        <v>41.78</v>
      </c>
      <c r="P185" s="118">
        <v>0.17399999999999999</v>
      </c>
      <c r="Q185" s="118"/>
      <c r="R185" s="158">
        <v>0</v>
      </c>
      <c r="S185" s="158">
        <v>0</v>
      </c>
      <c r="T185" s="606">
        <v>0.14199999999999999</v>
      </c>
      <c r="U185" s="158">
        <v>0</v>
      </c>
      <c r="V185" s="606">
        <v>0.21099999999999999</v>
      </c>
      <c r="W185" s="118">
        <v>55.228000000000002</v>
      </c>
      <c r="X185" s="606">
        <v>0.152</v>
      </c>
      <c r="Y185" s="118"/>
      <c r="Z185" s="118">
        <v>2.7789999999999999</v>
      </c>
      <c r="AA185" s="118">
        <v>0.72199999999999998</v>
      </c>
      <c r="AB185" s="118">
        <v>101.405</v>
      </c>
      <c r="AC185" s="118">
        <v>1.333</v>
      </c>
      <c r="AD185" s="159">
        <v>100.072</v>
      </c>
      <c r="AE185" s="182"/>
      <c r="AF185" s="135">
        <v>3.8490304709141276</v>
      </c>
      <c r="AH185" s="118">
        <v>0.73772232545792404</v>
      </c>
      <c r="AI185" s="118">
        <v>0.10603612865325304</v>
      </c>
      <c r="AJ185" s="118">
        <v>0.15624154588882291</v>
      </c>
      <c r="AK185" s="118">
        <v>1</v>
      </c>
      <c r="AM185" s="118">
        <v>0.73772232545792404</v>
      </c>
      <c r="AN185" s="118">
        <v>0.10603612865325304</v>
      </c>
      <c r="AO185" s="118">
        <v>0.15624154588882291</v>
      </c>
      <c r="AP185" s="118">
        <v>1</v>
      </c>
    </row>
    <row r="186" spans="2:42">
      <c r="B186" s="73" t="s">
        <v>1959</v>
      </c>
      <c r="C186" s="143" t="s">
        <v>1960</v>
      </c>
      <c r="D186" s="143" t="s">
        <v>2030</v>
      </c>
      <c r="E186" s="614">
        <v>559.16</v>
      </c>
      <c r="F186" s="143">
        <v>6.35</v>
      </c>
      <c r="G186" s="143" t="s">
        <v>1211</v>
      </c>
      <c r="H186" s="143">
        <v>45.8</v>
      </c>
      <c r="I186" s="73">
        <v>559.16</v>
      </c>
      <c r="K186" s="73" t="s">
        <v>207</v>
      </c>
      <c r="L186" s="143" t="s">
        <v>1962</v>
      </c>
      <c r="M186" s="154" t="s">
        <v>2038</v>
      </c>
      <c r="N186" s="154" t="s">
        <v>297</v>
      </c>
      <c r="O186" s="118">
        <v>41.813000000000002</v>
      </c>
      <c r="P186" s="118">
        <v>0.28299999999999997</v>
      </c>
      <c r="Q186" s="118"/>
      <c r="R186" s="158">
        <v>3.6999999999999998E-2</v>
      </c>
      <c r="S186" s="158">
        <v>0.02</v>
      </c>
      <c r="T186" s="606">
        <v>0.19800000000000001</v>
      </c>
      <c r="U186" s="158">
        <v>0</v>
      </c>
      <c r="V186" s="606">
        <v>0.192</v>
      </c>
      <c r="W186" s="118">
        <v>54.917999999999999</v>
      </c>
      <c r="X186" s="118">
        <v>0.23799999999999999</v>
      </c>
      <c r="Y186" s="118"/>
      <c r="Z186" s="118">
        <v>2.9430000000000001</v>
      </c>
      <c r="AA186" s="118">
        <v>0.69199999999999995</v>
      </c>
      <c r="AB186" s="118">
        <v>101.479</v>
      </c>
      <c r="AC186" s="118">
        <v>1.3959999999999999</v>
      </c>
      <c r="AD186" s="159">
        <v>100.083</v>
      </c>
      <c r="AE186" s="182"/>
      <c r="AF186" s="135">
        <v>4.252890173410405</v>
      </c>
      <c r="AH186" s="118">
        <v>0.781258295726042</v>
      </c>
      <c r="AI186" s="118">
        <v>0.10163019532971067</v>
      </c>
      <c r="AJ186" s="118">
        <v>0.11711150894424734</v>
      </c>
      <c r="AK186" s="118">
        <v>1</v>
      </c>
      <c r="AM186" s="118">
        <v>0.781258295726042</v>
      </c>
      <c r="AN186" s="118">
        <v>0.10163019532971067</v>
      </c>
      <c r="AO186" s="118">
        <v>0.11711150894424734</v>
      </c>
      <c r="AP186" s="118">
        <v>1</v>
      </c>
    </row>
    <row r="187" spans="2:42">
      <c r="B187" s="73" t="s">
        <v>1959</v>
      </c>
      <c r="C187" s="143" t="s">
        <v>1960</v>
      </c>
      <c r="D187" s="143" t="s">
        <v>2030</v>
      </c>
      <c r="E187" s="614">
        <v>559.16</v>
      </c>
      <c r="F187" s="143">
        <v>6.35</v>
      </c>
      <c r="G187" s="143" t="s">
        <v>1211</v>
      </c>
      <c r="H187" s="143">
        <v>45.8</v>
      </c>
      <c r="I187" s="73">
        <v>559.16</v>
      </c>
      <c r="K187" s="73" t="s">
        <v>207</v>
      </c>
      <c r="L187" s="143" t="s">
        <v>1962</v>
      </c>
      <c r="M187" s="154" t="s">
        <v>2039</v>
      </c>
      <c r="N187" s="154" t="s">
        <v>294</v>
      </c>
      <c r="O187" s="118">
        <v>40.692</v>
      </c>
      <c r="P187" s="118">
        <v>0.157</v>
      </c>
      <c r="Q187" s="118"/>
      <c r="R187" s="158">
        <v>0</v>
      </c>
      <c r="S187" s="158">
        <v>3.5999999999999997E-2</v>
      </c>
      <c r="T187" s="158">
        <v>7.0999999999999994E-2</v>
      </c>
      <c r="U187" s="158">
        <v>3.2000000000000001E-2</v>
      </c>
      <c r="V187" s="158">
        <v>6.7000000000000004E-2</v>
      </c>
      <c r="W187" s="118">
        <v>55.027999999999999</v>
      </c>
      <c r="X187" s="118">
        <v>0.33</v>
      </c>
      <c r="Y187" s="118"/>
      <c r="Z187" s="118">
        <v>3.13</v>
      </c>
      <c r="AA187" s="118">
        <v>0.73099999999999998</v>
      </c>
      <c r="AB187" s="118">
        <v>100.28700000000001</v>
      </c>
      <c r="AC187" s="118">
        <v>1.4830000000000001</v>
      </c>
      <c r="AD187" s="159">
        <v>98.804000000000002</v>
      </c>
      <c r="AE187" s="182"/>
      <c r="AF187" s="135">
        <v>4.2818057455540357</v>
      </c>
      <c r="AH187" s="118">
        <v>0.83089992036103</v>
      </c>
      <c r="AI187" s="118">
        <v>0.10735790865031575</v>
      </c>
      <c r="AJ187" s="118">
        <v>6.1742170988654255E-2</v>
      </c>
      <c r="AK187" s="118">
        <v>1</v>
      </c>
      <c r="AM187" s="118">
        <v>0.83089992036103</v>
      </c>
      <c r="AN187" s="118">
        <v>0.10735790865031575</v>
      </c>
      <c r="AO187" s="118">
        <v>6.1742170988654255E-2</v>
      </c>
      <c r="AP187" s="118">
        <v>1</v>
      </c>
    </row>
    <row r="188" spans="2:42">
      <c r="B188" s="73" t="s">
        <v>1959</v>
      </c>
      <c r="C188" s="143" t="s">
        <v>1960</v>
      </c>
      <c r="D188" s="143" t="s">
        <v>2030</v>
      </c>
      <c r="E188" s="614">
        <v>559.16</v>
      </c>
      <c r="F188" s="143">
        <v>6.35</v>
      </c>
      <c r="G188" s="143" t="s">
        <v>1211</v>
      </c>
      <c r="H188" s="143">
        <v>45.8</v>
      </c>
      <c r="I188" s="73">
        <v>559.16</v>
      </c>
      <c r="K188" s="73" t="s">
        <v>207</v>
      </c>
      <c r="L188" s="143" t="s">
        <v>1962</v>
      </c>
      <c r="M188" s="154" t="s">
        <v>2040</v>
      </c>
      <c r="N188" s="154" t="s">
        <v>294</v>
      </c>
      <c r="O188" s="118">
        <v>41.642000000000003</v>
      </c>
      <c r="P188" s="118">
        <v>0.11</v>
      </c>
      <c r="Q188" s="118"/>
      <c r="R188" s="158">
        <v>4.9000000000000002E-2</v>
      </c>
      <c r="S188" s="158">
        <v>5.1999999999999998E-2</v>
      </c>
      <c r="T188" s="606">
        <v>0.127</v>
      </c>
      <c r="U188" s="158">
        <v>0</v>
      </c>
      <c r="V188" s="158">
        <v>0.16800000000000001</v>
      </c>
      <c r="W188" s="118">
        <v>55.082000000000001</v>
      </c>
      <c r="X188" s="118">
        <v>0.23100000000000001</v>
      </c>
      <c r="Y188" s="118"/>
      <c r="Z188" s="118">
        <v>2.8580000000000001</v>
      </c>
      <c r="AA188" s="118">
        <v>0.69699999999999995</v>
      </c>
      <c r="AB188" s="118">
        <v>101.196</v>
      </c>
      <c r="AC188" s="118">
        <v>1.361</v>
      </c>
      <c r="AD188" s="159">
        <v>99.834999999999994</v>
      </c>
      <c r="AE188" s="182"/>
      <c r="AF188" s="135">
        <v>4.1004304160688667</v>
      </c>
      <c r="AH188" s="118">
        <v>0.75869392089195653</v>
      </c>
      <c r="AI188" s="118">
        <v>0.10236451755030106</v>
      </c>
      <c r="AJ188" s="118">
        <v>0.1389415615577424</v>
      </c>
      <c r="AK188" s="118">
        <v>1</v>
      </c>
      <c r="AM188" s="118">
        <v>0.75869392089195653</v>
      </c>
      <c r="AN188" s="118">
        <v>0.10236451755030106</v>
      </c>
      <c r="AO188" s="118">
        <v>0.1389415615577424</v>
      </c>
      <c r="AP188" s="118">
        <v>1</v>
      </c>
    </row>
    <row r="189" spans="2:42">
      <c r="B189" s="73" t="s">
        <v>1959</v>
      </c>
      <c r="C189" s="143" t="s">
        <v>1960</v>
      </c>
      <c r="D189" s="143" t="s">
        <v>2030</v>
      </c>
      <c r="E189" s="614">
        <v>559.16</v>
      </c>
      <c r="F189" s="143">
        <v>6.35</v>
      </c>
      <c r="G189" s="143" t="s">
        <v>1211</v>
      </c>
      <c r="H189" s="143">
        <v>45.8</v>
      </c>
      <c r="I189" s="73">
        <v>559.16</v>
      </c>
      <c r="K189" s="73" t="s">
        <v>207</v>
      </c>
      <c r="L189" s="143" t="s">
        <v>1962</v>
      </c>
      <c r="M189" s="154" t="s">
        <v>2041</v>
      </c>
      <c r="N189" s="154" t="s">
        <v>297</v>
      </c>
      <c r="O189" s="118">
        <v>41.953000000000003</v>
      </c>
      <c r="P189" s="118">
        <v>0.18</v>
      </c>
      <c r="Q189" s="118"/>
      <c r="R189" s="158">
        <v>0</v>
      </c>
      <c r="S189" s="606">
        <v>0.105</v>
      </c>
      <c r="T189" s="606">
        <v>0.16400000000000001</v>
      </c>
      <c r="U189" s="158">
        <v>0</v>
      </c>
      <c r="V189" s="158">
        <v>0.13400000000000001</v>
      </c>
      <c r="W189" s="118">
        <v>55.22</v>
      </c>
      <c r="X189" s="118">
        <v>0.317</v>
      </c>
      <c r="Y189" s="118"/>
      <c r="Z189" s="118">
        <v>2.9279999999999999</v>
      </c>
      <c r="AA189" s="118">
        <v>0.68400000000000005</v>
      </c>
      <c r="AB189" s="118">
        <v>101.845</v>
      </c>
      <c r="AC189" s="118">
        <v>1.387</v>
      </c>
      <c r="AD189" s="159">
        <v>100.458</v>
      </c>
      <c r="AE189" s="182"/>
      <c r="AF189" s="135">
        <v>4.2807017543859649</v>
      </c>
      <c r="AH189" s="118">
        <v>0.77727634722590921</v>
      </c>
      <c r="AI189" s="118">
        <v>0.10045527977676605</v>
      </c>
      <c r="AJ189" s="118">
        <v>0.12226837299732474</v>
      </c>
      <c r="AK189" s="118">
        <v>1</v>
      </c>
      <c r="AM189" s="118">
        <v>0.77727634722590921</v>
      </c>
      <c r="AN189" s="118">
        <v>0.10045527977676605</v>
      </c>
      <c r="AO189" s="118">
        <v>0.12226837299732474</v>
      </c>
      <c r="AP189" s="118">
        <v>1</v>
      </c>
    </row>
    <row r="190" spans="2:42">
      <c r="B190" s="73" t="s">
        <v>1959</v>
      </c>
      <c r="C190" s="143" t="s">
        <v>1960</v>
      </c>
      <c r="D190" s="143" t="s">
        <v>2030</v>
      </c>
      <c r="E190" s="614">
        <v>559.16</v>
      </c>
      <c r="F190" s="143">
        <v>6.35</v>
      </c>
      <c r="G190" s="143" t="s">
        <v>1211</v>
      </c>
      <c r="H190" s="143">
        <v>45.8</v>
      </c>
      <c r="I190" s="73">
        <v>559.16</v>
      </c>
      <c r="K190" s="73" t="s">
        <v>207</v>
      </c>
      <c r="L190" s="143" t="s">
        <v>1962</v>
      </c>
      <c r="M190" s="154" t="s">
        <v>2042</v>
      </c>
      <c r="N190" s="154" t="s">
        <v>294</v>
      </c>
      <c r="O190" s="118">
        <v>41.448</v>
      </c>
      <c r="P190" s="118">
        <v>0.14699999999999999</v>
      </c>
      <c r="Q190" s="118"/>
      <c r="R190" s="158">
        <v>0</v>
      </c>
      <c r="S190" s="158">
        <v>1.6E-2</v>
      </c>
      <c r="T190" s="158">
        <v>1.4999999999999999E-2</v>
      </c>
      <c r="U190" s="158">
        <v>0</v>
      </c>
      <c r="V190" s="158">
        <v>3.4000000000000002E-2</v>
      </c>
      <c r="W190" s="118">
        <v>55.104999999999997</v>
      </c>
      <c r="X190" s="118">
        <v>0.376</v>
      </c>
      <c r="Y190" s="118"/>
      <c r="Z190" s="118">
        <v>2.8730000000000002</v>
      </c>
      <c r="AA190" s="118">
        <v>0.72599999999999998</v>
      </c>
      <c r="AB190" s="118">
        <v>100.9</v>
      </c>
      <c r="AC190" s="118">
        <v>1.373</v>
      </c>
      <c r="AD190" s="159">
        <v>99.527000000000001</v>
      </c>
      <c r="AE190" s="182"/>
      <c r="AF190" s="135">
        <v>3.9573002754820941</v>
      </c>
      <c r="AH190" s="118">
        <v>0.76267586939208931</v>
      </c>
      <c r="AI190" s="118">
        <v>0.10662358642972536</v>
      </c>
      <c r="AJ190" s="118">
        <v>0.13070054417818533</v>
      </c>
      <c r="AK190" s="118">
        <v>1</v>
      </c>
      <c r="AM190" s="118">
        <v>0.76267586939208931</v>
      </c>
      <c r="AN190" s="118">
        <v>0.10662358642972536</v>
      </c>
      <c r="AO190" s="118">
        <v>0.13070054417818533</v>
      </c>
      <c r="AP190" s="118">
        <v>1</v>
      </c>
    </row>
    <row r="191" spans="2:42">
      <c r="B191" s="73" t="s">
        <v>1959</v>
      </c>
      <c r="C191" s="143" t="s">
        <v>1960</v>
      </c>
      <c r="D191" s="143" t="s">
        <v>2030</v>
      </c>
      <c r="E191" s="614">
        <v>559.16</v>
      </c>
      <c r="F191" s="143">
        <v>6.35</v>
      </c>
      <c r="G191" s="143" t="s">
        <v>1211</v>
      </c>
      <c r="H191" s="143">
        <v>45.8</v>
      </c>
      <c r="I191" s="73">
        <v>559.16</v>
      </c>
      <c r="K191" s="73" t="s">
        <v>207</v>
      </c>
      <c r="L191" s="143" t="s">
        <v>1962</v>
      </c>
      <c r="M191" s="154" t="s">
        <v>2043</v>
      </c>
      <c r="N191" s="154" t="s">
        <v>294</v>
      </c>
      <c r="O191" s="118">
        <v>40.942</v>
      </c>
      <c r="P191" s="118">
        <v>0.17100000000000001</v>
      </c>
      <c r="Q191" s="118"/>
      <c r="R191" s="158">
        <v>3.6999999999999998E-2</v>
      </c>
      <c r="S191" s="158">
        <v>8.1000000000000003E-2</v>
      </c>
      <c r="T191" s="606">
        <v>0.12</v>
      </c>
      <c r="U191" s="158">
        <v>3.7999999999999999E-2</v>
      </c>
      <c r="V191" s="606">
        <v>0.245</v>
      </c>
      <c r="W191" s="118">
        <v>54.991999999999997</v>
      </c>
      <c r="X191" s="606">
        <v>9.9000000000000005E-2</v>
      </c>
      <c r="Y191" s="118"/>
      <c r="Z191" s="118">
        <v>2.7280000000000002</v>
      </c>
      <c r="AA191" s="118">
        <v>0.73499999999999999</v>
      </c>
      <c r="AB191" s="118">
        <v>100.402</v>
      </c>
      <c r="AC191" s="118">
        <v>1.3149999999999999</v>
      </c>
      <c r="AD191" s="159">
        <v>99.087000000000003</v>
      </c>
      <c r="AE191" s="182"/>
      <c r="AF191" s="135">
        <v>3.7115646258503405</v>
      </c>
      <c r="AH191" s="118">
        <v>0.72418370055747283</v>
      </c>
      <c r="AI191" s="118">
        <v>0.10794536642678806</v>
      </c>
      <c r="AJ191" s="118">
        <v>0.1678709330157391</v>
      </c>
      <c r="AK191" s="118">
        <v>1</v>
      </c>
      <c r="AM191" s="118">
        <v>0.72418370055747283</v>
      </c>
      <c r="AN191" s="118">
        <v>0.10794536642678806</v>
      </c>
      <c r="AO191" s="118">
        <v>0.1678709330157391</v>
      </c>
      <c r="AP191" s="118">
        <v>1</v>
      </c>
    </row>
    <row r="192" spans="2:42">
      <c r="B192" s="73" t="s">
        <v>1959</v>
      </c>
      <c r="C192" s="143" t="s">
        <v>1960</v>
      </c>
      <c r="D192" s="143" t="s">
        <v>2030</v>
      </c>
      <c r="E192" s="614">
        <v>559.16</v>
      </c>
      <c r="F192" s="143">
        <v>6.35</v>
      </c>
      <c r="G192" s="143" t="s">
        <v>1211</v>
      </c>
      <c r="H192" s="143">
        <v>45.8</v>
      </c>
      <c r="I192" s="73">
        <v>559.16</v>
      </c>
      <c r="K192" s="73" t="s">
        <v>207</v>
      </c>
      <c r="L192" s="143" t="s">
        <v>1962</v>
      </c>
      <c r="M192" s="154" t="s">
        <v>2044</v>
      </c>
      <c r="N192" s="154" t="s">
        <v>294</v>
      </c>
      <c r="O192" s="118">
        <v>42.076999999999998</v>
      </c>
      <c r="P192" s="118">
        <v>0.187</v>
      </c>
      <c r="Q192" s="118"/>
      <c r="R192" s="158">
        <v>0</v>
      </c>
      <c r="S192" s="158">
        <v>6.4000000000000001E-2</v>
      </c>
      <c r="T192" s="606">
        <v>0.13400000000000001</v>
      </c>
      <c r="U192" s="158">
        <v>8.5999999999999993E-2</v>
      </c>
      <c r="V192" s="606">
        <v>0.307</v>
      </c>
      <c r="W192" s="118">
        <v>55.119</v>
      </c>
      <c r="X192" s="118">
        <v>0.33</v>
      </c>
      <c r="Y192" s="118"/>
      <c r="Z192" s="118">
        <v>2.7770000000000001</v>
      </c>
      <c r="AA192" s="118">
        <v>0.72399999999999998</v>
      </c>
      <c r="AB192" s="118">
        <v>102.033</v>
      </c>
      <c r="AC192" s="118">
        <v>1.3320000000000001</v>
      </c>
      <c r="AD192" s="159">
        <v>100.7</v>
      </c>
      <c r="AE192" s="182"/>
      <c r="AF192" s="135">
        <v>3.8356353591160226</v>
      </c>
      <c r="AH192" s="118">
        <v>0.73719139899123975</v>
      </c>
      <c r="AI192" s="118">
        <v>0.1063298575414892</v>
      </c>
      <c r="AJ192" s="118">
        <v>0.15647874346727103</v>
      </c>
      <c r="AK192" s="118">
        <v>1</v>
      </c>
      <c r="AM192" s="118">
        <v>0.73719139899123975</v>
      </c>
      <c r="AN192" s="118">
        <v>0.1063298575414892</v>
      </c>
      <c r="AO192" s="118">
        <v>0.15647874346727103</v>
      </c>
      <c r="AP192" s="118">
        <v>1</v>
      </c>
    </row>
    <row r="193" spans="2:42">
      <c r="B193" s="73" t="s">
        <v>1959</v>
      </c>
      <c r="C193" s="143" t="s">
        <v>1960</v>
      </c>
      <c r="D193" s="143" t="s">
        <v>2030</v>
      </c>
      <c r="E193" s="614">
        <v>559.16</v>
      </c>
      <c r="F193" s="143">
        <v>6.35</v>
      </c>
      <c r="G193" s="143" t="s">
        <v>1211</v>
      </c>
      <c r="H193" s="143">
        <v>45.8</v>
      </c>
      <c r="I193" s="73">
        <v>559.16</v>
      </c>
      <c r="K193" s="73" t="s">
        <v>207</v>
      </c>
      <c r="L193" s="143" t="s">
        <v>1962</v>
      </c>
      <c r="M193" s="154" t="s">
        <v>2045</v>
      </c>
      <c r="N193" s="154" t="s">
        <v>297</v>
      </c>
      <c r="O193" s="118">
        <v>42.112000000000002</v>
      </c>
      <c r="P193" s="118">
        <v>0.10100000000000001</v>
      </c>
      <c r="Q193" s="118"/>
      <c r="R193" s="158">
        <v>0</v>
      </c>
      <c r="S193" s="158">
        <v>2.8000000000000001E-2</v>
      </c>
      <c r="T193" s="606">
        <v>0.153</v>
      </c>
      <c r="U193" s="158">
        <v>9.7000000000000003E-2</v>
      </c>
      <c r="V193" s="606">
        <v>0.24</v>
      </c>
      <c r="W193" s="118">
        <v>55.031999999999996</v>
      </c>
      <c r="X193" s="118">
        <v>0.23799999999999999</v>
      </c>
      <c r="Y193" s="118"/>
      <c r="Z193" s="118">
        <v>2.956</v>
      </c>
      <c r="AA193" s="118">
        <v>0.64200000000000002</v>
      </c>
      <c r="AB193" s="118">
        <v>101.756</v>
      </c>
      <c r="AC193" s="118">
        <v>1.39</v>
      </c>
      <c r="AD193" s="159">
        <v>100.366</v>
      </c>
      <c r="AE193" s="182"/>
      <c r="AF193" s="135">
        <v>4.6043613707165107</v>
      </c>
      <c r="AH193" s="118">
        <v>0.78470931775949027</v>
      </c>
      <c r="AI193" s="118">
        <v>9.4286973123806725E-2</v>
      </c>
      <c r="AJ193" s="118">
        <v>0.12100370911670301</v>
      </c>
      <c r="AK193" s="118">
        <v>1</v>
      </c>
      <c r="AM193" s="118">
        <v>0.78470931775949027</v>
      </c>
      <c r="AN193" s="118">
        <v>9.4286973123806725E-2</v>
      </c>
      <c r="AO193" s="118">
        <v>0.12100370911670301</v>
      </c>
      <c r="AP193" s="118">
        <v>1</v>
      </c>
    </row>
    <row r="194" spans="2:42">
      <c r="B194" s="73" t="s">
        <v>1959</v>
      </c>
      <c r="C194" s="143" t="s">
        <v>1960</v>
      </c>
      <c r="D194" s="143" t="s">
        <v>2030</v>
      </c>
      <c r="E194" s="614">
        <v>559.16</v>
      </c>
      <c r="F194" s="143">
        <v>6.35</v>
      </c>
      <c r="G194" s="143" t="s">
        <v>1211</v>
      </c>
      <c r="H194" s="143">
        <v>45.8</v>
      </c>
      <c r="I194" s="73">
        <v>559.16</v>
      </c>
      <c r="K194" s="73" t="s">
        <v>207</v>
      </c>
      <c r="L194" s="143" t="s">
        <v>1962</v>
      </c>
      <c r="M194" s="154" t="s">
        <v>2046</v>
      </c>
      <c r="N194" s="154" t="s">
        <v>294</v>
      </c>
      <c r="O194" s="118">
        <v>41.758000000000003</v>
      </c>
      <c r="P194" s="118">
        <v>0.17199999999999999</v>
      </c>
      <c r="Q194" s="118"/>
      <c r="R194" s="158">
        <v>0</v>
      </c>
      <c r="S194" s="158">
        <v>0</v>
      </c>
      <c r="T194" s="158">
        <v>7.0000000000000001E-3</v>
      </c>
      <c r="U194" s="158">
        <v>0.113</v>
      </c>
      <c r="V194" s="158">
        <v>0.125</v>
      </c>
      <c r="W194" s="118">
        <v>55.255000000000003</v>
      </c>
      <c r="X194" s="606">
        <v>0.11899999999999999</v>
      </c>
      <c r="Y194" s="118"/>
      <c r="Z194" s="118">
        <v>3.0129999999999999</v>
      </c>
      <c r="AA194" s="118">
        <v>0.67200000000000004</v>
      </c>
      <c r="AB194" s="118">
        <v>101.348</v>
      </c>
      <c r="AC194" s="118">
        <v>1.42</v>
      </c>
      <c r="AD194" s="159">
        <v>99.927000000000007</v>
      </c>
      <c r="AE194" s="182"/>
      <c r="AF194" s="135">
        <v>4.4836309523809517</v>
      </c>
      <c r="AH194" s="118">
        <v>0.79984072205999468</v>
      </c>
      <c r="AI194" s="118">
        <v>9.8692906447349099E-2</v>
      </c>
      <c r="AJ194" s="118">
        <v>0.10146637149265622</v>
      </c>
      <c r="AK194" s="118">
        <v>1</v>
      </c>
      <c r="AM194" s="118">
        <v>0.79984072205999468</v>
      </c>
      <c r="AN194" s="118">
        <v>9.8692906447349099E-2</v>
      </c>
      <c r="AO194" s="118">
        <v>0.10146637149265622</v>
      </c>
      <c r="AP194" s="118">
        <v>1</v>
      </c>
    </row>
    <row r="195" spans="2:42">
      <c r="B195" s="73" t="s">
        <v>1959</v>
      </c>
      <c r="C195" s="143" t="s">
        <v>1960</v>
      </c>
      <c r="D195" s="143" t="s">
        <v>2030</v>
      </c>
      <c r="E195" s="614">
        <v>559.16</v>
      </c>
      <c r="F195" s="143">
        <v>6.35</v>
      </c>
      <c r="G195" s="143" t="s">
        <v>1211</v>
      </c>
      <c r="H195" s="143">
        <v>45.8</v>
      </c>
      <c r="I195" s="73">
        <v>559.16</v>
      </c>
      <c r="K195" s="73" t="s">
        <v>207</v>
      </c>
      <c r="L195" s="143" t="s">
        <v>1962</v>
      </c>
      <c r="M195" s="154" t="s">
        <v>2047</v>
      </c>
      <c r="N195" s="154" t="s">
        <v>297</v>
      </c>
      <c r="O195" s="118">
        <v>41.024999999999999</v>
      </c>
      <c r="P195" s="118">
        <v>0.13600000000000001</v>
      </c>
      <c r="Q195" s="118"/>
      <c r="R195" s="606">
        <v>7.2999999999999995E-2</v>
      </c>
      <c r="S195" s="158">
        <v>4.8000000000000001E-2</v>
      </c>
      <c r="T195" s="606">
        <v>0.17199999999999999</v>
      </c>
      <c r="U195" s="158">
        <v>0</v>
      </c>
      <c r="V195" s="158">
        <v>0.154</v>
      </c>
      <c r="W195" s="118">
        <v>55.158999999999999</v>
      </c>
      <c r="X195" s="158">
        <v>0.04</v>
      </c>
      <c r="Y195" s="118"/>
      <c r="Z195" s="118">
        <v>3.024</v>
      </c>
      <c r="AA195" s="118">
        <v>0.72399999999999998</v>
      </c>
      <c r="AB195" s="118">
        <v>100.63</v>
      </c>
      <c r="AC195" s="118">
        <v>1.4370000000000001</v>
      </c>
      <c r="AD195" s="159">
        <v>99.194000000000003</v>
      </c>
      <c r="AE195" s="182"/>
      <c r="AF195" s="135">
        <v>4.1767955801104977</v>
      </c>
      <c r="AH195" s="118">
        <v>0.80276081762675877</v>
      </c>
      <c r="AI195" s="118">
        <v>0.1063298575414892</v>
      </c>
      <c r="AJ195" s="118">
        <v>9.0909324831752028E-2</v>
      </c>
      <c r="AK195" s="118">
        <v>1</v>
      </c>
      <c r="AM195" s="118">
        <v>0.80276081762675877</v>
      </c>
      <c r="AN195" s="118">
        <v>0.1063298575414892</v>
      </c>
      <c r="AO195" s="118">
        <v>9.0909324831752028E-2</v>
      </c>
      <c r="AP195" s="118">
        <v>1</v>
      </c>
    </row>
    <row r="196" spans="2:42">
      <c r="B196" s="73" t="s">
        <v>1959</v>
      </c>
      <c r="C196" s="143" t="s">
        <v>1960</v>
      </c>
      <c r="D196" s="143" t="s">
        <v>2030</v>
      </c>
      <c r="E196" s="614">
        <v>559.16</v>
      </c>
      <c r="F196" s="143">
        <v>6.35</v>
      </c>
      <c r="G196" s="143" t="s">
        <v>1211</v>
      </c>
      <c r="H196" s="143">
        <v>45.8</v>
      </c>
      <c r="I196" s="73">
        <v>559.16</v>
      </c>
      <c r="K196" s="73" t="s">
        <v>207</v>
      </c>
      <c r="L196" s="143" t="s">
        <v>1962</v>
      </c>
      <c r="M196" s="154" t="s">
        <v>2048</v>
      </c>
      <c r="N196" s="154" t="s">
        <v>297</v>
      </c>
      <c r="O196" s="118">
        <v>41.591000000000001</v>
      </c>
      <c r="P196" s="118">
        <v>0.154</v>
      </c>
      <c r="Q196" s="118"/>
      <c r="R196" s="158">
        <v>0</v>
      </c>
      <c r="S196" s="158">
        <v>8.1000000000000003E-2</v>
      </c>
      <c r="T196" s="606">
        <v>0.105</v>
      </c>
      <c r="U196" s="158">
        <v>0</v>
      </c>
      <c r="V196" s="158">
        <v>0</v>
      </c>
      <c r="W196" s="118">
        <v>54.792999999999999</v>
      </c>
      <c r="X196" s="606">
        <v>0.21099999999999999</v>
      </c>
      <c r="Y196" s="118"/>
      <c r="Z196" s="118">
        <v>3.117</v>
      </c>
      <c r="AA196" s="118">
        <v>0.72799999999999998</v>
      </c>
      <c r="AB196" s="118">
        <v>100.81699999999999</v>
      </c>
      <c r="AC196" s="118">
        <v>1.4770000000000001</v>
      </c>
      <c r="AD196" s="159">
        <v>99.340999999999994</v>
      </c>
      <c r="AE196" s="182"/>
      <c r="AF196" s="135">
        <v>4.2815934065934069</v>
      </c>
      <c r="AH196" s="118">
        <v>0.82744889832758162</v>
      </c>
      <c r="AI196" s="118">
        <v>0.10691731531796152</v>
      </c>
      <c r="AJ196" s="118">
        <v>6.5633786354456866E-2</v>
      </c>
      <c r="AK196" s="118">
        <v>1</v>
      </c>
      <c r="AM196" s="118">
        <v>0.82744889832758162</v>
      </c>
      <c r="AN196" s="118">
        <v>0.10691731531796152</v>
      </c>
      <c r="AO196" s="118">
        <v>6.5633786354456866E-2</v>
      </c>
      <c r="AP196" s="118">
        <v>1</v>
      </c>
    </row>
    <row r="197" spans="2:42">
      <c r="B197" s="73" t="s">
        <v>1959</v>
      </c>
      <c r="C197" s="143" t="s">
        <v>1960</v>
      </c>
      <c r="D197" s="143" t="s">
        <v>2030</v>
      </c>
      <c r="E197" s="614">
        <v>559.16</v>
      </c>
      <c r="F197" s="143">
        <v>6.35</v>
      </c>
      <c r="G197" s="143" t="s">
        <v>1211</v>
      </c>
      <c r="H197" s="143">
        <v>45.8</v>
      </c>
      <c r="I197" s="73">
        <v>559.16</v>
      </c>
      <c r="K197" s="73" t="s">
        <v>207</v>
      </c>
      <c r="L197" s="143" t="s">
        <v>1962</v>
      </c>
      <c r="M197" s="154" t="s">
        <v>2049</v>
      </c>
      <c r="N197" s="154" t="s">
        <v>297</v>
      </c>
      <c r="O197" s="118">
        <v>41.655999999999999</v>
      </c>
      <c r="P197" s="118">
        <v>0.22600000000000001</v>
      </c>
      <c r="Q197" s="118"/>
      <c r="R197" s="158">
        <v>0</v>
      </c>
      <c r="S197" s="158">
        <v>0.04</v>
      </c>
      <c r="T197" s="158">
        <v>0.06</v>
      </c>
      <c r="U197" s="606">
        <v>0.26900000000000002</v>
      </c>
      <c r="V197" s="158">
        <v>1.4E-2</v>
      </c>
      <c r="W197" s="118">
        <v>54.948</v>
      </c>
      <c r="X197" s="118">
        <v>0.38900000000000001</v>
      </c>
      <c r="Y197" s="118"/>
      <c r="Z197" s="118">
        <v>2.8180000000000001</v>
      </c>
      <c r="AA197" s="118">
        <v>0.76200000000000001</v>
      </c>
      <c r="AB197" s="118">
        <v>101.367</v>
      </c>
      <c r="AC197" s="118">
        <v>1.3580000000000001</v>
      </c>
      <c r="AD197" s="159">
        <v>100.009</v>
      </c>
      <c r="AE197" s="182"/>
      <c r="AF197" s="135">
        <v>3.6981627296587929</v>
      </c>
      <c r="AH197" s="118">
        <v>0.74807539155826919</v>
      </c>
      <c r="AI197" s="118">
        <v>0.11191070641797621</v>
      </c>
      <c r="AJ197" s="118">
        <v>0.14001390202375461</v>
      </c>
      <c r="AK197" s="118">
        <v>1</v>
      </c>
      <c r="AM197" s="118">
        <v>0.74807539155826919</v>
      </c>
      <c r="AN197" s="118">
        <v>0.11191070641797621</v>
      </c>
      <c r="AO197" s="118">
        <v>0.14001390202375461</v>
      </c>
      <c r="AP197" s="118">
        <v>1</v>
      </c>
    </row>
    <row r="198" spans="2:42">
      <c r="B198" s="73" t="s">
        <v>1959</v>
      </c>
      <c r="C198" s="143" t="s">
        <v>1960</v>
      </c>
      <c r="D198" s="143" t="s">
        <v>2030</v>
      </c>
      <c r="E198" s="614">
        <v>559.16</v>
      </c>
      <c r="F198" s="143">
        <v>6.35</v>
      </c>
      <c r="G198" s="143" t="s">
        <v>1211</v>
      </c>
      <c r="H198" s="143">
        <v>45.8</v>
      </c>
      <c r="I198" s="73">
        <v>559.16</v>
      </c>
      <c r="K198" s="73" t="s">
        <v>207</v>
      </c>
      <c r="L198" s="143" t="s">
        <v>1962</v>
      </c>
      <c r="M198" s="154" t="s">
        <v>2050</v>
      </c>
      <c r="N198" s="154" t="s">
        <v>294</v>
      </c>
      <c r="O198" s="118">
        <v>41.591000000000001</v>
      </c>
      <c r="P198" s="118">
        <v>0.14599999999999999</v>
      </c>
      <c r="Q198" s="118"/>
      <c r="R198" s="606">
        <v>8.5000000000000006E-2</v>
      </c>
      <c r="S198" s="158">
        <v>8.1000000000000003E-2</v>
      </c>
      <c r="T198" s="606">
        <v>0.13800000000000001</v>
      </c>
      <c r="U198" s="158">
        <v>0.108</v>
      </c>
      <c r="V198" s="158">
        <v>0</v>
      </c>
      <c r="W198" s="118">
        <v>54.866</v>
      </c>
      <c r="X198" s="118">
        <v>0.28999999999999998</v>
      </c>
      <c r="Y198" s="118"/>
      <c r="Z198" s="118">
        <v>2.8439999999999999</v>
      </c>
      <c r="AA198" s="118">
        <v>0.72099999999999997</v>
      </c>
      <c r="AB198" s="118">
        <v>101.04900000000001</v>
      </c>
      <c r="AC198" s="118">
        <v>1.36</v>
      </c>
      <c r="AD198" s="159">
        <v>99.688000000000002</v>
      </c>
      <c r="AE198" s="182"/>
      <c r="AF198" s="135">
        <v>3.9445214979195562</v>
      </c>
      <c r="AH198" s="118">
        <v>0.75497743562516595</v>
      </c>
      <c r="AI198" s="118">
        <v>0.10588926420913496</v>
      </c>
      <c r="AJ198" s="118">
        <v>0.13913330016569908</v>
      </c>
      <c r="AK198" s="118">
        <v>1</v>
      </c>
      <c r="AM198" s="118">
        <v>0.75497743562516595</v>
      </c>
      <c r="AN198" s="118">
        <v>0.10588926420913496</v>
      </c>
      <c r="AO198" s="118">
        <v>0.13913330016569908</v>
      </c>
      <c r="AP198" s="118">
        <v>1</v>
      </c>
    </row>
    <row r="199" spans="2:42">
      <c r="B199" s="73" t="s">
        <v>1959</v>
      </c>
      <c r="C199" s="143" t="s">
        <v>2051</v>
      </c>
      <c r="D199" s="143" t="s">
        <v>2052</v>
      </c>
      <c r="E199" s="614">
        <v>1048.81</v>
      </c>
      <c r="F199" s="143">
        <v>0.01</v>
      </c>
      <c r="G199" s="143" t="s">
        <v>1210</v>
      </c>
      <c r="H199" s="143">
        <v>55.9</v>
      </c>
      <c r="I199" s="73">
        <v>1048.81</v>
      </c>
      <c r="K199" s="73" t="s">
        <v>207</v>
      </c>
      <c r="L199" s="143" t="s">
        <v>1962</v>
      </c>
      <c r="M199" s="154" t="s">
        <v>2053</v>
      </c>
      <c r="N199" s="154" t="s">
        <v>294</v>
      </c>
      <c r="O199" s="118">
        <v>41.872999999999998</v>
      </c>
      <c r="P199" s="118">
        <v>0.30599999999999999</v>
      </c>
      <c r="Q199" s="118"/>
      <c r="R199" s="158">
        <v>0</v>
      </c>
      <c r="S199" s="606">
        <v>0.22500000000000001</v>
      </c>
      <c r="T199" s="606">
        <v>0.27600000000000002</v>
      </c>
      <c r="U199" s="606">
        <v>0.19900000000000001</v>
      </c>
      <c r="V199" s="606">
        <v>0.187</v>
      </c>
      <c r="W199" s="118">
        <v>54.832999999999998</v>
      </c>
      <c r="X199" s="606">
        <v>0.19800000000000001</v>
      </c>
      <c r="Y199" s="118"/>
      <c r="Z199" s="118">
        <v>3.6659999999999999</v>
      </c>
      <c r="AA199" s="118">
        <v>0.27</v>
      </c>
      <c r="AB199" s="118">
        <v>102.032</v>
      </c>
      <c r="AC199" s="118">
        <v>1.605</v>
      </c>
      <c r="AD199" s="159">
        <v>100.428</v>
      </c>
      <c r="AE199" s="182"/>
      <c r="AF199" s="135">
        <v>13.577777777777776</v>
      </c>
      <c r="AH199" s="118">
        <v>0.97318821343243966</v>
      </c>
      <c r="AI199" s="118">
        <v>3.9653399911881333E-2</v>
      </c>
      <c r="AJ199" s="161">
        <v>-1.2841613344320997E-2</v>
      </c>
      <c r="AK199" s="118">
        <v>1</v>
      </c>
      <c r="AM199" s="118">
        <v>0.96676740676027917</v>
      </c>
      <c r="AN199" s="118">
        <v>3.3232593239720831E-2</v>
      </c>
      <c r="AO199" s="118">
        <v>0</v>
      </c>
      <c r="AP199" s="118">
        <v>1</v>
      </c>
    </row>
    <row r="200" spans="2:42">
      <c r="B200" s="73" t="s">
        <v>1959</v>
      </c>
      <c r="C200" s="143" t="s">
        <v>2051</v>
      </c>
      <c r="D200" s="143" t="s">
        <v>2054</v>
      </c>
      <c r="E200" s="614">
        <v>1070.95</v>
      </c>
      <c r="F200" s="143">
        <v>0.01</v>
      </c>
      <c r="G200" s="143" t="s">
        <v>1210</v>
      </c>
      <c r="H200" s="143">
        <v>57.9</v>
      </c>
      <c r="I200" s="73">
        <v>1070.95</v>
      </c>
      <c r="K200" s="73" t="s">
        <v>207</v>
      </c>
      <c r="L200" s="143" t="s">
        <v>1962</v>
      </c>
      <c r="M200" s="154" t="s">
        <v>2055</v>
      </c>
      <c r="N200" s="154" t="s">
        <v>294</v>
      </c>
      <c r="O200" s="118">
        <v>42.173999999999999</v>
      </c>
      <c r="P200" s="118">
        <v>0.33600000000000002</v>
      </c>
      <c r="Q200" s="606">
        <v>2.4E-2</v>
      </c>
      <c r="R200" s="158">
        <v>3.6999999999999998E-2</v>
      </c>
      <c r="S200" s="606">
        <v>0.24299999999999999</v>
      </c>
      <c r="T200" s="118">
        <v>0.503</v>
      </c>
      <c r="U200" s="158">
        <v>0.108</v>
      </c>
      <c r="V200" s="606">
        <v>0.30399999999999999</v>
      </c>
      <c r="W200" s="118">
        <v>54.238999999999997</v>
      </c>
      <c r="X200" s="606">
        <v>9.2999999999999999E-2</v>
      </c>
      <c r="Y200" s="118"/>
      <c r="Z200" s="118">
        <v>3.206</v>
      </c>
      <c r="AA200" s="118">
        <v>0.745</v>
      </c>
      <c r="AB200" s="118">
        <v>102.011</v>
      </c>
      <c r="AC200" s="118">
        <v>1.518</v>
      </c>
      <c r="AD200" s="159">
        <v>100.492</v>
      </c>
      <c r="AE200" s="182"/>
      <c r="AF200" s="135">
        <v>4.3033557046979869</v>
      </c>
      <c r="AH200" s="118">
        <v>0.85107512609503588</v>
      </c>
      <c r="AI200" s="118">
        <v>0.10941401086796886</v>
      </c>
      <c r="AJ200" s="118">
        <v>3.9510863036995261E-2</v>
      </c>
      <c r="AK200" s="118">
        <v>1</v>
      </c>
      <c r="AM200" s="118">
        <v>0.85107512609503588</v>
      </c>
      <c r="AN200" s="118">
        <v>0.10941401086796886</v>
      </c>
      <c r="AO200" s="118">
        <v>3.9510863036995261E-2</v>
      </c>
      <c r="AP200" s="118">
        <v>1</v>
      </c>
    </row>
    <row r="201" spans="2:42">
      <c r="B201" s="73" t="s">
        <v>1959</v>
      </c>
      <c r="C201" s="143" t="s">
        <v>2051</v>
      </c>
      <c r="D201" s="143" t="s">
        <v>2054</v>
      </c>
      <c r="E201" s="614">
        <v>1070.95</v>
      </c>
      <c r="F201" s="143">
        <v>0.01</v>
      </c>
      <c r="G201" s="143" t="s">
        <v>1210</v>
      </c>
      <c r="H201" s="143">
        <v>57.9</v>
      </c>
      <c r="I201" s="73">
        <v>1070.95</v>
      </c>
      <c r="K201" s="73" t="s">
        <v>207</v>
      </c>
      <c r="L201" s="143" t="s">
        <v>1962</v>
      </c>
      <c r="M201" s="154" t="s">
        <v>2056</v>
      </c>
      <c r="N201" s="154" t="s">
        <v>294</v>
      </c>
      <c r="O201" s="118">
        <v>41.57</v>
      </c>
      <c r="P201" s="118">
        <v>0.22800000000000001</v>
      </c>
      <c r="Q201" s="606">
        <v>4.4999999999999998E-2</v>
      </c>
      <c r="R201" s="606">
        <v>6.0999999999999999E-2</v>
      </c>
      <c r="S201" s="606">
        <v>0.11799999999999999</v>
      </c>
      <c r="T201" s="118">
        <v>0.34200000000000003</v>
      </c>
      <c r="U201" s="158">
        <v>0</v>
      </c>
      <c r="V201" s="158">
        <v>0</v>
      </c>
      <c r="W201" s="118">
        <v>54.918999999999997</v>
      </c>
      <c r="X201" s="118">
        <v>0.35899999999999999</v>
      </c>
      <c r="Y201" s="118"/>
      <c r="Z201" s="118">
        <v>3.0259999999999998</v>
      </c>
      <c r="AA201" s="118">
        <v>0.442</v>
      </c>
      <c r="AB201" s="118">
        <v>101.10899999999999</v>
      </c>
      <c r="AC201" s="118">
        <v>1.3740000000000001</v>
      </c>
      <c r="AD201" s="159">
        <v>99.734999999999999</v>
      </c>
      <c r="AE201" s="182"/>
      <c r="AF201" s="135">
        <v>6.8461538461538458</v>
      </c>
      <c r="AH201" s="118">
        <v>0.80329174409344306</v>
      </c>
      <c r="AI201" s="118">
        <v>6.4914084300190925E-2</v>
      </c>
      <c r="AJ201" s="118">
        <v>0.13179417160636603</v>
      </c>
      <c r="AK201" s="118">
        <v>1</v>
      </c>
      <c r="AM201" s="118">
        <v>0.80329174409344306</v>
      </c>
      <c r="AN201" s="118">
        <v>6.4914084300190925E-2</v>
      </c>
      <c r="AO201" s="118">
        <v>0.13179417160636603</v>
      </c>
      <c r="AP201" s="118">
        <v>1</v>
      </c>
    </row>
    <row r="202" spans="2:42">
      <c r="B202" s="73" t="s">
        <v>1959</v>
      </c>
      <c r="C202" s="143" t="s">
        <v>2051</v>
      </c>
      <c r="D202" s="143" t="s">
        <v>2016</v>
      </c>
      <c r="E202" s="614">
        <v>1382.2</v>
      </c>
      <c r="F202" s="143">
        <v>0.01</v>
      </c>
      <c r="G202" s="143" t="s">
        <v>1210</v>
      </c>
      <c r="H202" s="143">
        <v>55.6</v>
      </c>
      <c r="I202" s="73">
        <v>1382.2</v>
      </c>
      <c r="K202" s="73" t="s">
        <v>207</v>
      </c>
      <c r="L202" s="143" t="s">
        <v>1962</v>
      </c>
      <c r="M202" s="154" t="s">
        <v>2057</v>
      </c>
      <c r="N202" s="154" t="s">
        <v>294</v>
      </c>
      <c r="O202" s="118">
        <v>42.317</v>
      </c>
      <c r="P202" s="118">
        <v>0.309</v>
      </c>
      <c r="Q202" s="158">
        <v>0</v>
      </c>
      <c r="R202" s="606">
        <v>1.0999999999999999E-2</v>
      </c>
      <c r="S202" s="606">
        <v>0.13700000000000001</v>
      </c>
      <c r="T202" s="118">
        <v>0.34799999999999998</v>
      </c>
      <c r="U202" s="158">
        <v>0</v>
      </c>
      <c r="V202" s="158">
        <v>0.13300000000000001</v>
      </c>
      <c r="W202" s="118">
        <v>54.338000000000001</v>
      </c>
      <c r="X202" s="606">
        <v>0.14599999999999999</v>
      </c>
      <c r="Y202" s="118"/>
      <c r="Z202" s="118">
        <v>3.03</v>
      </c>
      <c r="AA202" s="118">
        <v>0.54800000000000004</v>
      </c>
      <c r="AB202" s="118">
        <v>101.31699999999999</v>
      </c>
      <c r="AC202" s="118">
        <v>1.4</v>
      </c>
      <c r="AD202" s="159">
        <v>99.917000000000002</v>
      </c>
      <c r="AE202" s="182"/>
      <c r="AF202" s="135">
        <v>5.5291970802919703</v>
      </c>
      <c r="AH202" s="118">
        <v>0.80435359702681175</v>
      </c>
      <c r="AI202" s="118">
        <v>8.04817153767073E-2</v>
      </c>
      <c r="AJ202" s="118">
        <v>0.11516468759648095</v>
      </c>
      <c r="AK202" s="118">
        <v>1</v>
      </c>
      <c r="AM202" s="118">
        <v>0.80435359702681175</v>
      </c>
      <c r="AN202" s="118">
        <v>8.04817153767073E-2</v>
      </c>
      <c r="AO202" s="118">
        <v>0.11516468759648095</v>
      </c>
      <c r="AP202" s="118">
        <v>1</v>
      </c>
    </row>
    <row r="203" spans="2:42">
      <c r="B203" s="73" t="s">
        <v>1959</v>
      </c>
      <c r="C203" s="143" t="s">
        <v>2051</v>
      </c>
      <c r="D203" s="143" t="s">
        <v>2016</v>
      </c>
      <c r="E203" s="614">
        <v>1382.2</v>
      </c>
      <c r="F203" s="143">
        <v>0.01</v>
      </c>
      <c r="G203" s="143" t="s">
        <v>1210</v>
      </c>
      <c r="H203" s="143">
        <v>55.6</v>
      </c>
      <c r="I203" s="73">
        <v>1382.2</v>
      </c>
      <c r="K203" s="73" t="s">
        <v>207</v>
      </c>
      <c r="L203" s="143" t="s">
        <v>1962</v>
      </c>
      <c r="M203" s="154" t="s">
        <v>2058</v>
      </c>
      <c r="N203" s="154" t="s">
        <v>294</v>
      </c>
      <c r="O203" s="118">
        <v>42.853999999999999</v>
      </c>
      <c r="P203" s="118">
        <v>0.19400000000000001</v>
      </c>
      <c r="Q203" s="158">
        <v>0</v>
      </c>
      <c r="R203" s="158">
        <v>0</v>
      </c>
      <c r="S203" s="606">
        <v>0.112</v>
      </c>
      <c r="T203" s="606">
        <v>0.13800000000000001</v>
      </c>
      <c r="U203" s="158">
        <v>8.4000000000000005E-2</v>
      </c>
      <c r="V203" s="606">
        <v>0.17299999999999999</v>
      </c>
      <c r="W203" s="118">
        <v>55.097999999999999</v>
      </c>
      <c r="X203" s="606">
        <v>6.0999999999999999E-2</v>
      </c>
      <c r="Y203" s="118"/>
      <c r="Z203" s="118">
        <v>3.407</v>
      </c>
      <c r="AA203" s="118">
        <v>0.33300000000000002</v>
      </c>
      <c r="AB203" s="118">
        <v>102.45399999999999</v>
      </c>
      <c r="AC203" s="118">
        <v>1.51</v>
      </c>
      <c r="AD203" s="159">
        <v>100.944</v>
      </c>
      <c r="AE203" s="182"/>
      <c r="AF203" s="135">
        <v>10.231231231231231</v>
      </c>
      <c r="AH203" s="118">
        <v>0.90443323599681447</v>
      </c>
      <c r="AI203" s="118">
        <v>4.8905859891320312E-2</v>
      </c>
      <c r="AJ203" s="118">
        <v>4.6660904111865222E-2</v>
      </c>
      <c r="AK203" s="118">
        <v>1</v>
      </c>
      <c r="AM203" s="118">
        <v>0.90443323599681447</v>
      </c>
      <c r="AN203" s="118">
        <v>4.8905859891320312E-2</v>
      </c>
      <c r="AO203" s="118">
        <v>4.6660904111865222E-2</v>
      </c>
      <c r="AP203" s="118">
        <v>1</v>
      </c>
    </row>
    <row r="204" spans="2:42">
      <c r="B204" s="73" t="s">
        <v>1959</v>
      </c>
      <c r="C204" s="143" t="s">
        <v>2051</v>
      </c>
      <c r="D204" s="143" t="s">
        <v>2016</v>
      </c>
      <c r="E204" s="614">
        <v>1382.2</v>
      </c>
      <c r="F204" s="143">
        <v>0.01</v>
      </c>
      <c r="G204" s="143" t="s">
        <v>1210</v>
      </c>
      <c r="H204" s="143">
        <v>55.6</v>
      </c>
      <c r="I204" s="73">
        <v>1382.2</v>
      </c>
      <c r="K204" s="73" t="s">
        <v>207</v>
      </c>
      <c r="L204" s="143" t="s">
        <v>1962</v>
      </c>
      <c r="M204" s="154" t="s">
        <v>2059</v>
      </c>
      <c r="N204" s="154" t="s">
        <v>294</v>
      </c>
      <c r="O204" s="118">
        <v>42.826999999999998</v>
      </c>
      <c r="P204" s="118">
        <v>0.223</v>
      </c>
      <c r="Q204" s="158">
        <v>0</v>
      </c>
      <c r="R204" s="158">
        <v>0</v>
      </c>
      <c r="S204" s="606">
        <v>0.189</v>
      </c>
      <c r="T204" s="606">
        <v>0.307</v>
      </c>
      <c r="U204" s="158">
        <v>4.4999999999999998E-2</v>
      </c>
      <c r="V204" s="606">
        <v>0.24399999999999999</v>
      </c>
      <c r="W204" s="118">
        <v>54.768000000000001</v>
      </c>
      <c r="X204" s="158">
        <v>0.03</v>
      </c>
      <c r="Y204" s="118"/>
      <c r="Z204" s="118">
        <v>3.282</v>
      </c>
      <c r="AA204" s="118">
        <v>0.49299999999999999</v>
      </c>
      <c r="AB204" s="118">
        <v>102.40900000000001</v>
      </c>
      <c r="AC204" s="118">
        <v>1.4930000000000001</v>
      </c>
      <c r="AD204" s="159">
        <v>100.91500000000001</v>
      </c>
      <c r="AE204" s="182"/>
      <c r="AF204" s="135">
        <v>6.6572008113590266</v>
      </c>
      <c r="AH204" s="118">
        <v>0.87125033182904166</v>
      </c>
      <c r="AI204" s="118">
        <v>7.2404170950212954E-2</v>
      </c>
      <c r="AJ204" s="118">
        <v>5.6345497220745389E-2</v>
      </c>
      <c r="AK204" s="118">
        <v>1</v>
      </c>
      <c r="AM204" s="118">
        <v>0.87125033182904166</v>
      </c>
      <c r="AN204" s="118">
        <v>7.2404170950212954E-2</v>
      </c>
      <c r="AO204" s="118">
        <v>5.6345497220745389E-2</v>
      </c>
      <c r="AP204" s="118">
        <v>1</v>
      </c>
    </row>
    <row r="205" spans="2:42">
      <c r="B205" s="73" t="s">
        <v>1959</v>
      </c>
      <c r="C205" s="143" t="s">
        <v>2051</v>
      </c>
      <c r="D205" s="143" t="s">
        <v>2054</v>
      </c>
      <c r="E205" s="614">
        <v>1483.34</v>
      </c>
      <c r="F205" s="143">
        <v>0.01</v>
      </c>
      <c r="G205" s="143" t="s">
        <v>1210</v>
      </c>
      <c r="H205" s="143">
        <v>60.7</v>
      </c>
      <c r="I205" s="73">
        <v>1483.34</v>
      </c>
      <c r="K205" s="73" t="s">
        <v>207</v>
      </c>
      <c r="L205" s="143" t="s">
        <v>1962</v>
      </c>
      <c r="M205" s="154" t="s">
        <v>2060</v>
      </c>
      <c r="N205" s="154" t="s">
        <v>297</v>
      </c>
      <c r="O205" s="118">
        <v>41.347000000000001</v>
      </c>
      <c r="P205" s="118">
        <v>0.20100000000000001</v>
      </c>
      <c r="Q205" s="158">
        <v>0</v>
      </c>
      <c r="R205" s="158">
        <v>0</v>
      </c>
      <c r="S205" s="158">
        <v>7.6999999999999999E-2</v>
      </c>
      <c r="T205" s="118">
        <v>0.33800000000000002</v>
      </c>
      <c r="U205" s="158">
        <v>0</v>
      </c>
      <c r="V205" s="158">
        <v>9.7000000000000003E-2</v>
      </c>
      <c r="W205" s="118">
        <v>54.753</v>
      </c>
      <c r="X205" s="606">
        <v>0.13300000000000001</v>
      </c>
      <c r="Y205" s="118"/>
      <c r="Z205" s="118">
        <v>2.1240000000000001</v>
      </c>
      <c r="AA205" s="118">
        <v>2.081</v>
      </c>
      <c r="AB205" s="118">
        <v>101.15</v>
      </c>
      <c r="AC205" s="118">
        <v>1.3640000000000001</v>
      </c>
      <c r="AD205" s="159">
        <v>99.786000000000001</v>
      </c>
      <c r="AE205" s="182"/>
      <c r="AF205" s="135">
        <v>1.0206631427198463</v>
      </c>
      <c r="AH205" s="118">
        <v>0.56384390761879488</v>
      </c>
      <c r="AI205" s="118">
        <v>0.30562490820972243</v>
      </c>
      <c r="AJ205" s="118">
        <v>0.13053118417148268</v>
      </c>
      <c r="AK205" s="118">
        <v>1</v>
      </c>
      <c r="AM205" s="118">
        <v>0.56384390761879488</v>
      </c>
      <c r="AN205" s="118">
        <v>0.30562490820972243</v>
      </c>
      <c r="AO205" s="118">
        <v>0.13053118417148268</v>
      </c>
      <c r="AP205" s="118">
        <v>1</v>
      </c>
    </row>
    <row r="206" spans="2:42">
      <c r="B206" s="68" t="s">
        <v>1959</v>
      </c>
      <c r="C206" s="351" t="s">
        <v>2051</v>
      </c>
      <c r="D206" s="351" t="s">
        <v>2052</v>
      </c>
      <c r="E206" s="615">
        <v>1520.33</v>
      </c>
      <c r="F206" s="351">
        <v>0.01</v>
      </c>
      <c r="G206" s="351" t="s">
        <v>1210</v>
      </c>
      <c r="H206" s="351">
        <v>61.9</v>
      </c>
      <c r="I206" s="68">
        <v>1520.33</v>
      </c>
      <c r="J206" s="68"/>
      <c r="K206" s="68" t="s">
        <v>207</v>
      </c>
      <c r="L206" s="351" t="s">
        <v>1962</v>
      </c>
      <c r="M206" s="571" t="s">
        <v>2061</v>
      </c>
      <c r="N206" s="571" t="s">
        <v>292</v>
      </c>
      <c r="O206" s="131">
        <v>42.603000000000002</v>
      </c>
      <c r="P206" s="131">
        <v>0.14000000000000001</v>
      </c>
      <c r="Q206" s="608">
        <v>3.2000000000000001E-2</v>
      </c>
      <c r="R206" s="576">
        <v>0</v>
      </c>
      <c r="S206" s="608">
        <v>0.108</v>
      </c>
      <c r="T206" s="608">
        <v>0.16600000000000001</v>
      </c>
      <c r="U206" s="576">
        <v>0</v>
      </c>
      <c r="V206" s="576">
        <v>6.2E-2</v>
      </c>
      <c r="W206" s="131">
        <v>54.908999999999999</v>
      </c>
      <c r="X206" s="608">
        <v>0.17100000000000001</v>
      </c>
      <c r="Y206" s="131"/>
      <c r="Z206" s="131">
        <v>3.0150000000000001</v>
      </c>
      <c r="AA206" s="131">
        <v>0.80400000000000005</v>
      </c>
      <c r="AB206" s="131">
        <v>102.01</v>
      </c>
      <c r="AC206" s="131">
        <v>1.4510000000000001</v>
      </c>
      <c r="AD206" s="612">
        <v>100.559</v>
      </c>
      <c r="AE206" s="613"/>
      <c r="AF206" s="298">
        <v>3.75</v>
      </c>
      <c r="AG206" s="68"/>
      <c r="AH206" s="131">
        <v>0.80037164852667908</v>
      </c>
      <c r="AI206" s="131">
        <v>0.11807901307093553</v>
      </c>
      <c r="AJ206" s="131">
        <v>8.1549338402385388E-2</v>
      </c>
      <c r="AK206" s="131">
        <v>1</v>
      </c>
      <c r="AL206" s="68"/>
      <c r="AM206" s="131">
        <v>0.80037164852667908</v>
      </c>
      <c r="AN206" s="131">
        <v>0.11807901307093553</v>
      </c>
      <c r="AO206" s="131">
        <v>8.1549338402385388E-2</v>
      </c>
      <c r="AP206" s="131">
        <v>1</v>
      </c>
    </row>
    <row r="207" spans="2:42">
      <c r="B207" s="73" t="s">
        <v>2062</v>
      </c>
      <c r="C207" s="143" t="s">
        <v>2063</v>
      </c>
      <c r="D207" s="143" t="s">
        <v>2064</v>
      </c>
      <c r="E207" s="614" t="s">
        <v>2065</v>
      </c>
      <c r="F207" s="143"/>
      <c r="G207" s="143"/>
      <c r="H207" s="143"/>
      <c r="I207" s="73">
        <v>461</v>
      </c>
      <c r="K207" s="73" t="s">
        <v>207</v>
      </c>
      <c r="L207" s="616" t="s">
        <v>2066</v>
      </c>
      <c r="M207" s="154" t="s">
        <v>2067</v>
      </c>
      <c r="N207" s="154"/>
      <c r="O207" s="118">
        <v>41.283999999999999</v>
      </c>
      <c r="P207" s="118">
        <v>0.26900000000000002</v>
      </c>
      <c r="Q207" s="606">
        <v>5.7000000000000002E-2</v>
      </c>
      <c r="R207" s="158">
        <v>0</v>
      </c>
      <c r="S207" s="606">
        <v>0.188</v>
      </c>
      <c r="T207" s="606">
        <v>0.222</v>
      </c>
      <c r="U207" s="158">
        <v>9.2999999999999999E-2</v>
      </c>
      <c r="V207" s="158">
        <v>0.24099999999999999</v>
      </c>
      <c r="W207" s="118">
        <v>54.621000000000002</v>
      </c>
      <c r="X207" s="606">
        <v>0.28399999999999997</v>
      </c>
      <c r="Y207" s="118"/>
      <c r="Z207" s="118">
        <v>3.1419999999999999</v>
      </c>
      <c r="AA207" s="118">
        <v>0.17499999999999999</v>
      </c>
      <c r="AB207" s="118">
        <v>100.57599999999999</v>
      </c>
      <c r="AC207" s="118">
        <v>1.3620000000000001</v>
      </c>
      <c r="AD207" s="159">
        <v>99.213999999999999</v>
      </c>
      <c r="AE207" s="182"/>
      <c r="AF207" s="135">
        <v>17.954285714285714</v>
      </c>
      <c r="AH207" s="118">
        <v>0.83408547916113618</v>
      </c>
      <c r="AI207" s="118">
        <v>2.5701277720663825E-2</v>
      </c>
      <c r="AJ207" s="118">
        <v>0.14021324311819999</v>
      </c>
      <c r="AK207" s="118">
        <v>1</v>
      </c>
      <c r="AM207" s="118">
        <v>0.83408547916113618</v>
      </c>
      <c r="AN207" s="118">
        <v>2.5701277720663825E-2</v>
      </c>
      <c r="AO207" s="118">
        <v>0.14021324311819999</v>
      </c>
      <c r="AP207" s="118">
        <v>1</v>
      </c>
    </row>
    <row r="208" spans="2:42">
      <c r="B208" s="73" t="s">
        <v>2062</v>
      </c>
      <c r="C208" s="143" t="s">
        <v>2063</v>
      </c>
      <c r="D208" s="143" t="s">
        <v>2064</v>
      </c>
      <c r="E208" s="614" t="s">
        <v>2065</v>
      </c>
      <c r="F208" s="143"/>
      <c r="G208" s="143"/>
      <c r="H208" s="143"/>
      <c r="I208" s="73">
        <v>461</v>
      </c>
      <c r="K208" s="73" t="s">
        <v>207</v>
      </c>
      <c r="L208" s="143" t="s">
        <v>2066</v>
      </c>
      <c r="M208" s="154" t="s">
        <v>2068</v>
      </c>
      <c r="N208" s="154"/>
      <c r="O208" s="118">
        <v>41.817</v>
      </c>
      <c r="P208" s="118">
        <v>0.252</v>
      </c>
      <c r="Q208" s="606">
        <v>3.4000000000000002E-2</v>
      </c>
      <c r="R208" s="158">
        <v>0</v>
      </c>
      <c r="S208" s="606">
        <v>0.14399999999999999</v>
      </c>
      <c r="T208" s="606">
        <v>0.188</v>
      </c>
      <c r="U208" s="158">
        <v>0</v>
      </c>
      <c r="V208" s="158">
        <v>4.3999999999999997E-2</v>
      </c>
      <c r="W208" s="118">
        <v>55.529000000000003</v>
      </c>
      <c r="X208" s="606">
        <v>9.7000000000000003E-2</v>
      </c>
      <c r="Y208" s="118"/>
      <c r="Z208" s="118">
        <v>3.41</v>
      </c>
      <c r="AA208" s="118">
        <v>0.153</v>
      </c>
      <c r="AB208" s="118">
        <v>101.66800000000001</v>
      </c>
      <c r="AC208" s="118">
        <v>1.4710000000000001</v>
      </c>
      <c r="AD208" s="159">
        <v>100.197</v>
      </c>
      <c r="AE208" s="182"/>
      <c r="AF208" s="135">
        <v>22.287581699346408</v>
      </c>
      <c r="AH208" s="118">
        <v>0.90522962569684107</v>
      </c>
      <c r="AI208" s="118">
        <v>2.2470259950066088E-2</v>
      </c>
      <c r="AJ208" s="118">
        <v>7.2300114353092845E-2</v>
      </c>
      <c r="AK208" s="118">
        <v>1</v>
      </c>
      <c r="AM208" s="118">
        <v>0.90522962569684107</v>
      </c>
      <c r="AN208" s="118">
        <v>2.2470259950066088E-2</v>
      </c>
      <c r="AO208" s="118">
        <v>7.2300114353092845E-2</v>
      </c>
      <c r="AP208" s="118">
        <v>1</v>
      </c>
    </row>
    <row r="209" spans="2:42">
      <c r="B209" s="73" t="s">
        <v>2062</v>
      </c>
      <c r="C209" s="143" t="s">
        <v>2063</v>
      </c>
      <c r="D209" s="143" t="s">
        <v>2064</v>
      </c>
      <c r="E209" s="614" t="s">
        <v>2065</v>
      </c>
      <c r="F209" s="143"/>
      <c r="G209" s="143"/>
      <c r="H209" s="143"/>
      <c r="I209" s="73">
        <v>461</v>
      </c>
      <c r="K209" s="73" t="s">
        <v>207</v>
      </c>
      <c r="L209" s="143" t="s">
        <v>2066</v>
      </c>
      <c r="M209" s="154" t="s">
        <v>2069</v>
      </c>
      <c r="N209" s="154"/>
      <c r="O209" s="118">
        <v>41.965000000000003</v>
      </c>
      <c r="P209" s="118">
        <v>0.125</v>
      </c>
      <c r="Q209" s="606">
        <v>8.9999999999999993E-3</v>
      </c>
      <c r="R209" s="158">
        <v>0</v>
      </c>
      <c r="S209" s="606">
        <v>3.3000000000000002E-2</v>
      </c>
      <c r="T209" s="606">
        <v>9.2999999999999999E-2</v>
      </c>
      <c r="U209" s="158">
        <v>5.3999999999999999E-2</v>
      </c>
      <c r="V209" s="158">
        <v>1.7999999999999999E-2</v>
      </c>
      <c r="W209" s="118">
        <v>55.567</v>
      </c>
      <c r="X209" s="606">
        <v>0</v>
      </c>
      <c r="Y209" s="118"/>
      <c r="Z209" s="118">
        <v>3.2559999999999998</v>
      </c>
      <c r="AA209" s="118">
        <v>0.20499999999999999</v>
      </c>
      <c r="AB209" s="118">
        <v>101.325</v>
      </c>
      <c r="AC209" s="118">
        <v>1.4179999999999999</v>
      </c>
      <c r="AD209" s="159">
        <v>99.906999999999996</v>
      </c>
      <c r="AE209" s="182"/>
      <c r="AF209" s="135">
        <v>15.882926829268293</v>
      </c>
      <c r="AH209" s="118">
        <v>0.8643482877621449</v>
      </c>
      <c r="AI209" s="118">
        <v>3.0107211044206196E-2</v>
      </c>
      <c r="AJ209" s="118">
        <v>0.10554450119364892</v>
      </c>
      <c r="AK209" s="118">
        <v>1</v>
      </c>
      <c r="AM209" s="118">
        <v>0.8643482877621449</v>
      </c>
      <c r="AN209" s="118">
        <v>3.0107211044206196E-2</v>
      </c>
      <c r="AO209" s="118">
        <v>0.10554450119364892</v>
      </c>
      <c r="AP209" s="118">
        <v>1</v>
      </c>
    </row>
    <row r="210" spans="2:42">
      <c r="B210" s="73" t="s">
        <v>2062</v>
      </c>
      <c r="C210" s="143" t="s">
        <v>2063</v>
      </c>
      <c r="D210" s="143" t="s">
        <v>2064</v>
      </c>
      <c r="E210" s="614" t="s">
        <v>2065</v>
      </c>
      <c r="F210" s="143"/>
      <c r="G210" s="143"/>
      <c r="H210" s="143"/>
      <c r="I210" s="73">
        <v>461</v>
      </c>
      <c r="K210" s="73" t="s">
        <v>207</v>
      </c>
      <c r="L210" s="143" t="s">
        <v>2066</v>
      </c>
      <c r="M210" s="154" t="s">
        <v>2070</v>
      </c>
      <c r="N210" s="154"/>
      <c r="O210" s="118">
        <v>41.351999999999997</v>
      </c>
      <c r="P210" s="118">
        <v>0.20300000000000001</v>
      </c>
      <c r="Q210" s="606">
        <v>8.0000000000000002E-3</v>
      </c>
      <c r="R210" s="158">
        <v>0</v>
      </c>
      <c r="S210" s="606">
        <v>0</v>
      </c>
      <c r="T210" s="606">
        <v>0.27700000000000002</v>
      </c>
      <c r="U210" s="158">
        <v>9.9000000000000005E-2</v>
      </c>
      <c r="V210" s="158">
        <v>0.20200000000000001</v>
      </c>
      <c r="W210" s="118">
        <v>54.930999999999997</v>
      </c>
      <c r="X210" s="606">
        <v>7.9000000000000001E-2</v>
      </c>
      <c r="Y210" s="118"/>
      <c r="Z210" s="118">
        <v>3.4710000000000001</v>
      </c>
      <c r="AA210" s="118">
        <v>0.21</v>
      </c>
      <c r="AB210" s="118">
        <v>100.831</v>
      </c>
      <c r="AC210" s="118">
        <v>1.5089999999999999</v>
      </c>
      <c r="AD210" s="159">
        <v>99.322000000000003</v>
      </c>
      <c r="AE210" s="182"/>
      <c r="AF210" s="135">
        <v>16.528571428571428</v>
      </c>
      <c r="AH210" s="118">
        <v>0.92142288293071417</v>
      </c>
      <c r="AI210" s="118">
        <v>3.0841533264796592E-2</v>
      </c>
      <c r="AJ210" s="118">
        <v>4.7735583804489237E-2</v>
      </c>
      <c r="AK210" s="118">
        <v>1</v>
      </c>
      <c r="AM210" s="118">
        <v>0.92142288293071417</v>
      </c>
      <c r="AN210" s="118">
        <v>3.0841533264796592E-2</v>
      </c>
      <c r="AO210" s="118">
        <v>4.7735583804489237E-2</v>
      </c>
      <c r="AP210" s="118">
        <v>1</v>
      </c>
    </row>
    <row r="211" spans="2:42">
      <c r="B211" s="73" t="s">
        <v>2062</v>
      </c>
      <c r="C211" s="143" t="s">
        <v>2063</v>
      </c>
      <c r="D211" s="143" t="s">
        <v>2064</v>
      </c>
      <c r="E211" s="614" t="s">
        <v>2065</v>
      </c>
      <c r="F211" s="143"/>
      <c r="G211" s="143"/>
      <c r="H211" s="143"/>
      <c r="I211" s="73">
        <v>461</v>
      </c>
      <c r="K211" s="73" t="s">
        <v>207</v>
      </c>
      <c r="L211" s="143" t="s">
        <v>2066</v>
      </c>
      <c r="M211" s="154" t="s">
        <v>2071</v>
      </c>
      <c r="N211" s="154"/>
      <c r="O211" s="118">
        <v>41.545000000000002</v>
      </c>
      <c r="P211" s="118">
        <v>0.71599999999999997</v>
      </c>
      <c r="Q211" s="606">
        <v>3.2000000000000001E-2</v>
      </c>
      <c r="R211" s="158">
        <v>9.0999999999999998E-2</v>
      </c>
      <c r="S211" s="606">
        <v>1.7999999999999999E-2</v>
      </c>
      <c r="T211" s="606">
        <v>6.5000000000000002E-2</v>
      </c>
      <c r="U211" s="158">
        <v>0.03</v>
      </c>
      <c r="V211" s="158">
        <v>0</v>
      </c>
      <c r="W211" s="118">
        <v>55.110999999999997</v>
      </c>
      <c r="X211" s="606">
        <v>0.34499999999999997</v>
      </c>
      <c r="Y211" s="118"/>
      <c r="Z211" s="118">
        <v>3.6059999999999999</v>
      </c>
      <c r="AA211" s="118">
        <v>0.17100000000000001</v>
      </c>
      <c r="AB211" s="118">
        <v>101.729</v>
      </c>
      <c r="AC211" s="118">
        <v>1.5569999999999999</v>
      </c>
      <c r="AD211" s="159">
        <v>100.172</v>
      </c>
      <c r="AE211" s="182"/>
      <c r="AF211" s="135">
        <v>21.087719298245613</v>
      </c>
      <c r="AH211" s="118">
        <v>0.95726041943190865</v>
      </c>
      <c r="AI211" s="118">
        <v>2.5113819944191512E-2</v>
      </c>
      <c r="AJ211" s="118">
        <v>1.7625760623899839E-2</v>
      </c>
      <c r="AK211" s="118">
        <v>1</v>
      </c>
      <c r="AM211" s="118">
        <v>0.95726041943190865</v>
      </c>
      <c r="AN211" s="118">
        <v>2.5113819944191512E-2</v>
      </c>
      <c r="AO211" s="118">
        <v>1.7625760623899839E-2</v>
      </c>
      <c r="AP211" s="118">
        <v>1</v>
      </c>
    </row>
    <row r="212" spans="2:42">
      <c r="B212" s="73" t="s">
        <v>2062</v>
      </c>
      <c r="C212" s="143" t="s">
        <v>2063</v>
      </c>
      <c r="D212" s="143" t="s">
        <v>2064</v>
      </c>
      <c r="E212" s="614" t="s">
        <v>2065</v>
      </c>
      <c r="F212" s="143"/>
      <c r="G212" s="143"/>
      <c r="H212" s="143"/>
      <c r="I212" s="73">
        <v>461</v>
      </c>
      <c r="K212" s="73" t="s">
        <v>207</v>
      </c>
      <c r="L212" s="143" t="s">
        <v>2066</v>
      </c>
      <c r="M212" s="154" t="s">
        <v>2072</v>
      </c>
      <c r="N212" s="154"/>
      <c r="O212" s="118">
        <v>42.749000000000002</v>
      </c>
      <c r="P212" s="118">
        <v>0.10199999999999999</v>
      </c>
      <c r="Q212" s="606">
        <v>5.0000000000000001E-3</v>
      </c>
      <c r="R212" s="158">
        <v>6.8000000000000005E-2</v>
      </c>
      <c r="S212" s="606">
        <v>0</v>
      </c>
      <c r="T212" s="606">
        <v>0.123</v>
      </c>
      <c r="U212" s="158">
        <v>0.109</v>
      </c>
      <c r="V212" s="158">
        <v>0.13200000000000001</v>
      </c>
      <c r="W212" s="118">
        <v>55.679000000000002</v>
      </c>
      <c r="X212" s="606">
        <v>0.13300000000000001</v>
      </c>
      <c r="Y212" s="118"/>
      <c r="Z212" s="118">
        <v>3.4790000000000001</v>
      </c>
      <c r="AA212" s="118">
        <v>0.16</v>
      </c>
      <c r="AB212" s="118">
        <v>102.739</v>
      </c>
      <c r="AC212" s="118">
        <v>1.5009999999999999</v>
      </c>
      <c r="AD212" s="159">
        <v>101.238</v>
      </c>
      <c r="AE212" s="182"/>
      <c r="AF212" s="135">
        <v>21.743749999999999</v>
      </c>
      <c r="AH212" s="118">
        <v>0.92354658879745155</v>
      </c>
      <c r="AI212" s="118">
        <v>2.3498311058892642E-2</v>
      </c>
      <c r="AJ212" s="118">
        <v>5.2955100143655807E-2</v>
      </c>
      <c r="AK212" s="118">
        <v>1</v>
      </c>
      <c r="AM212" s="118">
        <v>0.92354658879745155</v>
      </c>
      <c r="AN212" s="118">
        <v>2.3498311058892642E-2</v>
      </c>
      <c r="AO212" s="118">
        <v>5.2955100143655807E-2</v>
      </c>
      <c r="AP212" s="118">
        <v>1</v>
      </c>
    </row>
    <row r="213" spans="2:42">
      <c r="B213" s="73" t="s">
        <v>2062</v>
      </c>
      <c r="C213" s="143" t="s">
        <v>2063</v>
      </c>
      <c r="D213" s="143" t="s">
        <v>2064</v>
      </c>
      <c r="E213" s="614" t="s">
        <v>2073</v>
      </c>
      <c r="F213" s="143"/>
      <c r="G213" s="143"/>
      <c r="H213" s="143"/>
      <c r="I213" s="73">
        <v>149</v>
      </c>
      <c r="K213" s="73" t="s">
        <v>207</v>
      </c>
      <c r="L213" s="143" t="s">
        <v>2066</v>
      </c>
      <c r="M213" s="154" t="s">
        <v>2074</v>
      </c>
      <c r="N213" s="154"/>
      <c r="O213" s="118">
        <v>42.341999999999999</v>
      </c>
      <c r="P213" s="118">
        <v>0.1</v>
      </c>
      <c r="Q213" s="606">
        <v>2.5999999999999999E-2</v>
      </c>
      <c r="R213" s="158">
        <v>1.2E-2</v>
      </c>
      <c r="S213" s="606">
        <v>6.4000000000000001E-2</v>
      </c>
      <c r="T213" s="606">
        <v>5.6000000000000001E-2</v>
      </c>
      <c r="U213" s="158">
        <v>2.1000000000000001E-2</v>
      </c>
      <c r="V213" s="158">
        <v>0</v>
      </c>
      <c r="W213" s="118">
        <v>54.786000000000001</v>
      </c>
      <c r="X213" s="606">
        <v>0.158</v>
      </c>
      <c r="Y213" s="118"/>
      <c r="Z213" s="118">
        <v>2.95</v>
      </c>
      <c r="AA213" s="118">
        <v>0.45900000000000002</v>
      </c>
      <c r="AB213" s="118">
        <v>100.974</v>
      </c>
      <c r="AC213" s="118">
        <v>1.3460000000000001</v>
      </c>
      <c r="AD213" s="159">
        <v>99.629000000000005</v>
      </c>
      <c r="AE213" s="182"/>
      <c r="AF213" s="135">
        <v>6.4270152505446623</v>
      </c>
      <c r="AH213" s="118">
        <v>0.78311653835943729</v>
      </c>
      <c r="AI213" s="118">
        <v>6.7410779850198263E-2</v>
      </c>
      <c r="AJ213" s="118">
        <v>0.14947268179036444</v>
      </c>
      <c r="AK213" s="118">
        <v>1</v>
      </c>
      <c r="AM213" s="118">
        <v>0.78311653835943729</v>
      </c>
      <c r="AN213" s="118">
        <v>6.7410779850198263E-2</v>
      </c>
      <c r="AO213" s="118">
        <v>0.14947268179036444</v>
      </c>
      <c r="AP213" s="118">
        <v>1</v>
      </c>
    </row>
    <row r="214" spans="2:42">
      <c r="B214" s="73" t="s">
        <v>2062</v>
      </c>
      <c r="C214" s="143" t="s">
        <v>2063</v>
      </c>
      <c r="D214" s="143" t="s">
        <v>2064</v>
      </c>
      <c r="E214" s="614" t="s">
        <v>2073</v>
      </c>
      <c r="F214" s="143"/>
      <c r="G214" s="143"/>
      <c r="H214" s="143"/>
      <c r="I214" s="73">
        <v>149</v>
      </c>
      <c r="K214" s="73" t="s">
        <v>207</v>
      </c>
      <c r="L214" s="143" t="s">
        <v>2066</v>
      </c>
      <c r="M214" s="154" t="s">
        <v>2075</v>
      </c>
      <c r="N214" s="154"/>
      <c r="O214" s="118">
        <v>42.554000000000002</v>
      </c>
      <c r="P214" s="118">
        <v>0.113</v>
      </c>
      <c r="Q214" s="606">
        <v>1.4E-2</v>
      </c>
      <c r="R214" s="158">
        <v>0</v>
      </c>
      <c r="S214" s="606">
        <v>1.2E-2</v>
      </c>
      <c r="T214" s="606">
        <v>9.7000000000000003E-2</v>
      </c>
      <c r="U214" s="158">
        <v>0</v>
      </c>
      <c r="V214" s="158">
        <v>0</v>
      </c>
      <c r="W214" s="118">
        <v>54.759</v>
      </c>
      <c r="X214" s="606">
        <v>0.02</v>
      </c>
      <c r="Y214" s="118"/>
      <c r="Z214" s="118">
        <v>3.0760000000000001</v>
      </c>
      <c r="AA214" s="118">
        <v>0.40600000000000003</v>
      </c>
      <c r="AB214" s="118">
        <v>101.05</v>
      </c>
      <c r="AC214" s="118">
        <v>1.387</v>
      </c>
      <c r="AD214" s="159">
        <v>99.662999999999997</v>
      </c>
      <c r="AE214" s="182"/>
      <c r="AF214" s="135">
        <v>7.5763546798029555</v>
      </c>
      <c r="AH214" s="118">
        <v>0.81656490576055218</v>
      </c>
      <c r="AI214" s="118">
        <v>5.9626964311940082E-2</v>
      </c>
      <c r="AJ214" s="118">
        <v>0.12380812992750773</v>
      </c>
      <c r="AK214" s="118">
        <v>1</v>
      </c>
      <c r="AM214" s="118">
        <v>0.81656490576055218</v>
      </c>
      <c r="AN214" s="118">
        <v>5.9626964311940082E-2</v>
      </c>
      <c r="AO214" s="118">
        <v>0.12380812992750773</v>
      </c>
      <c r="AP214" s="118">
        <v>1</v>
      </c>
    </row>
    <row r="215" spans="2:42">
      <c r="B215" s="73" t="s">
        <v>2062</v>
      </c>
      <c r="C215" s="143" t="s">
        <v>2063</v>
      </c>
      <c r="D215" s="143" t="s">
        <v>2064</v>
      </c>
      <c r="E215" s="614" t="s">
        <v>2073</v>
      </c>
      <c r="F215" s="143"/>
      <c r="G215" s="143"/>
      <c r="H215" s="143"/>
      <c r="I215" s="73">
        <v>149</v>
      </c>
      <c r="K215" s="73" t="s">
        <v>207</v>
      </c>
      <c r="L215" s="143" t="s">
        <v>2066</v>
      </c>
      <c r="M215" s="154" t="s">
        <v>2076</v>
      </c>
      <c r="N215" s="154"/>
      <c r="O215" s="118">
        <v>41.930999999999997</v>
      </c>
      <c r="P215" s="118">
        <v>9.2999999999999999E-2</v>
      </c>
      <c r="Q215" s="606">
        <v>4.4999999999999998E-2</v>
      </c>
      <c r="R215" s="158">
        <v>0</v>
      </c>
      <c r="S215" s="606">
        <v>0</v>
      </c>
      <c r="T215" s="606">
        <v>4.1000000000000002E-2</v>
      </c>
      <c r="U215" s="158">
        <v>0</v>
      </c>
      <c r="V215" s="158">
        <v>0.20599999999999999</v>
      </c>
      <c r="W215" s="118">
        <v>54.841999999999999</v>
      </c>
      <c r="X215" s="606">
        <v>0</v>
      </c>
      <c r="Y215" s="118"/>
      <c r="Z215" s="118">
        <v>3.12</v>
      </c>
      <c r="AA215" s="118">
        <v>0.38600000000000001</v>
      </c>
      <c r="AB215" s="118">
        <v>100.663</v>
      </c>
      <c r="AC215" s="118">
        <v>1.401</v>
      </c>
      <c r="AD215" s="159">
        <v>99.262</v>
      </c>
      <c r="AE215" s="182"/>
      <c r="AF215" s="135">
        <v>8.0829015544041454</v>
      </c>
      <c r="AH215" s="118">
        <v>0.82824528802760822</v>
      </c>
      <c r="AI215" s="118">
        <v>5.66896754295785E-2</v>
      </c>
      <c r="AJ215" s="118">
        <v>0.11506503654281328</v>
      </c>
      <c r="AK215" s="118">
        <v>1</v>
      </c>
      <c r="AM215" s="118">
        <v>0.82824528802760822</v>
      </c>
      <c r="AN215" s="118">
        <v>5.66896754295785E-2</v>
      </c>
      <c r="AO215" s="118">
        <v>0.11506503654281328</v>
      </c>
      <c r="AP215" s="118">
        <v>1</v>
      </c>
    </row>
    <row r="216" spans="2:42">
      <c r="B216" s="73" t="s">
        <v>2062</v>
      </c>
      <c r="C216" s="143" t="s">
        <v>2063</v>
      </c>
      <c r="D216" s="143" t="s">
        <v>2064</v>
      </c>
      <c r="E216" s="614" t="s">
        <v>2073</v>
      </c>
      <c r="F216" s="143"/>
      <c r="G216" s="143"/>
      <c r="H216" s="143"/>
      <c r="I216" s="73">
        <v>149</v>
      </c>
      <c r="K216" s="73" t="s">
        <v>207</v>
      </c>
      <c r="L216" s="143" t="s">
        <v>2066</v>
      </c>
      <c r="M216" s="154" t="s">
        <v>2077</v>
      </c>
      <c r="N216" s="154"/>
      <c r="O216" s="118">
        <v>41.994999999999997</v>
      </c>
      <c r="P216" s="118">
        <v>0.10199999999999999</v>
      </c>
      <c r="Q216" s="606">
        <v>1.4999999999999999E-2</v>
      </c>
      <c r="R216" s="158">
        <v>0</v>
      </c>
      <c r="S216" s="606">
        <v>0</v>
      </c>
      <c r="T216" s="606">
        <v>0.20100000000000001</v>
      </c>
      <c r="U216" s="158">
        <v>5.0000000000000001E-3</v>
      </c>
      <c r="V216" s="158">
        <v>0</v>
      </c>
      <c r="W216" s="118">
        <v>54.646999999999998</v>
      </c>
      <c r="X216" s="606">
        <v>9.1999999999999998E-2</v>
      </c>
      <c r="Y216" s="118"/>
      <c r="Z216" s="118">
        <v>3.258</v>
      </c>
      <c r="AA216" s="118">
        <v>0.40100000000000002</v>
      </c>
      <c r="AB216" s="118">
        <v>100.717</v>
      </c>
      <c r="AC216" s="118">
        <v>1.462</v>
      </c>
      <c r="AD216" s="159">
        <v>99.254000000000005</v>
      </c>
      <c r="AE216" s="182"/>
      <c r="AF216" s="135">
        <v>8.1246882793017452</v>
      </c>
      <c r="AH216" s="118">
        <v>0.8648792142288293</v>
      </c>
      <c r="AI216" s="118">
        <v>5.8892642091349687E-2</v>
      </c>
      <c r="AJ216" s="118">
        <v>7.6228143679821017E-2</v>
      </c>
      <c r="AK216" s="118">
        <v>1</v>
      </c>
      <c r="AM216" s="118">
        <v>0.8648792142288293</v>
      </c>
      <c r="AN216" s="118">
        <v>5.8892642091349687E-2</v>
      </c>
      <c r="AO216" s="118">
        <v>7.6228143679821017E-2</v>
      </c>
      <c r="AP216" s="118">
        <v>1</v>
      </c>
    </row>
    <row r="217" spans="2:42">
      <c r="B217" s="73" t="s">
        <v>2062</v>
      </c>
      <c r="C217" s="143" t="s">
        <v>2063</v>
      </c>
      <c r="D217" s="143" t="s">
        <v>2064</v>
      </c>
      <c r="E217" s="614" t="s">
        <v>2073</v>
      </c>
      <c r="F217" s="143"/>
      <c r="G217" s="143"/>
      <c r="H217" s="143"/>
      <c r="I217" s="73">
        <v>149</v>
      </c>
      <c r="K217" s="73" t="s">
        <v>207</v>
      </c>
      <c r="L217" s="143" t="s">
        <v>2066</v>
      </c>
      <c r="M217" s="154" t="s">
        <v>2078</v>
      </c>
      <c r="N217" s="154"/>
      <c r="O217" s="118">
        <v>42.438000000000002</v>
      </c>
      <c r="P217" s="118">
        <v>7.0000000000000007E-2</v>
      </c>
      <c r="Q217" s="606">
        <v>5.0000000000000001E-3</v>
      </c>
      <c r="R217" s="158">
        <v>8.5999999999999993E-2</v>
      </c>
      <c r="S217" s="606">
        <v>0</v>
      </c>
      <c r="T217" s="606">
        <v>0.06</v>
      </c>
      <c r="U217" s="158">
        <v>0.123</v>
      </c>
      <c r="V217" s="158">
        <v>0</v>
      </c>
      <c r="W217" s="118">
        <v>55.000999999999998</v>
      </c>
      <c r="X217" s="606">
        <v>5.8999999999999997E-2</v>
      </c>
      <c r="Y217" s="118"/>
      <c r="Z217" s="118">
        <v>3.2069999999999999</v>
      </c>
      <c r="AA217" s="118">
        <v>0.41099999999999998</v>
      </c>
      <c r="AB217" s="118">
        <v>101.462</v>
      </c>
      <c r="AC217" s="118">
        <v>1.4430000000000001</v>
      </c>
      <c r="AD217" s="159">
        <v>100.01900000000001</v>
      </c>
      <c r="AE217" s="182"/>
      <c r="AF217" s="135">
        <v>7.8029197080291972</v>
      </c>
      <c r="AH217" s="118">
        <v>0.85134058932837797</v>
      </c>
      <c r="AI217" s="118">
        <v>6.0361286532530471E-2</v>
      </c>
      <c r="AJ217" s="118">
        <v>8.8298124139091549E-2</v>
      </c>
      <c r="AK217" s="118">
        <v>1</v>
      </c>
      <c r="AM217" s="118">
        <v>0.85134058932837797</v>
      </c>
      <c r="AN217" s="118">
        <v>6.0361286532530471E-2</v>
      </c>
      <c r="AO217" s="118">
        <v>8.8298124139091549E-2</v>
      </c>
      <c r="AP217" s="118">
        <v>1</v>
      </c>
    </row>
    <row r="218" spans="2:42">
      <c r="B218" s="73" t="s">
        <v>2062</v>
      </c>
      <c r="C218" s="143" t="s">
        <v>2079</v>
      </c>
      <c r="D218" s="143" t="s">
        <v>2080</v>
      </c>
      <c r="E218" s="614" t="s">
        <v>2081</v>
      </c>
      <c r="F218" s="143"/>
      <c r="G218" s="143"/>
      <c r="H218" s="143"/>
      <c r="I218" s="73">
        <v>270</v>
      </c>
      <c r="K218" s="73" t="s">
        <v>207</v>
      </c>
      <c r="L218" s="143" t="s">
        <v>2082</v>
      </c>
      <c r="M218" s="154" t="s">
        <v>2083</v>
      </c>
      <c r="N218" s="154"/>
      <c r="O218" s="118">
        <v>42.247</v>
      </c>
      <c r="P218" s="118">
        <v>0.20399999999999999</v>
      </c>
      <c r="Q218" s="606">
        <v>0</v>
      </c>
      <c r="R218" s="158">
        <v>0.13500000000000001</v>
      </c>
      <c r="S218" s="606">
        <v>0.17199999999999999</v>
      </c>
      <c r="T218" s="606">
        <v>0.48899999999999999</v>
      </c>
      <c r="U218" s="158">
        <v>0.30399999999999999</v>
      </c>
      <c r="V218" s="158">
        <v>0.11</v>
      </c>
      <c r="W218" s="118">
        <v>54.92</v>
      </c>
      <c r="X218" s="606">
        <v>0.22900000000000001</v>
      </c>
      <c r="Y218" s="118"/>
      <c r="Z218" s="118">
        <v>3.9689999999999999</v>
      </c>
      <c r="AA218" s="118">
        <v>0.14799999999999999</v>
      </c>
      <c r="AB218" s="118">
        <v>102.929</v>
      </c>
      <c r="AC218" s="118">
        <v>1.7050000000000001</v>
      </c>
      <c r="AD218" s="159">
        <v>101.224</v>
      </c>
      <c r="AE218" s="182"/>
      <c r="AF218" s="135">
        <v>26.817567567567568</v>
      </c>
      <c r="AH218" s="161">
        <v>1.0536235731351207</v>
      </c>
      <c r="AI218" s="118">
        <v>2.1735937729475692E-2</v>
      </c>
      <c r="AJ218" s="161">
        <v>-7.5359510864596357E-2</v>
      </c>
      <c r="AK218" s="118">
        <v>1</v>
      </c>
      <c r="AM218" s="118">
        <v>0.97826406227052431</v>
      </c>
      <c r="AN218" s="118">
        <v>2.1735937729475692E-2</v>
      </c>
      <c r="AO218" s="118">
        <v>0</v>
      </c>
      <c r="AP218" s="118">
        <v>1</v>
      </c>
    </row>
    <row r="219" spans="2:42">
      <c r="B219" s="73" t="s">
        <v>2062</v>
      </c>
      <c r="C219" s="143" t="s">
        <v>2079</v>
      </c>
      <c r="D219" s="143" t="s">
        <v>2080</v>
      </c>
      <c r="E219" s="614" t="s">
        <v>2081</v>
      </c>
      <c r="F219" s="143"/>
      <c r="G219" s="143"/>
      <c r="H219" s="143"/>
      <c r="I219" s="73">
        <v>270</v>
      </c>
      <c r="K219" s="73" t="s">
        <v>207</v>
      </c>
      <c r="L219" s="143" t="s">
        <v>2082</v>
      </c>
      <c r="M219" s="154" t="s">
        <v>2084</v>
      </c>
      <c r="N219" s="154"/>
      <c r="O219" s="118">
        <v>42.273000000000003</v>
      </c>
      <c r="P219" s="118">
        <v>0.19800000000000001</v>
      </c>
      <c r="Q219" s="606">
        <v>3.3000000000000002E-2</v>
      </c>
      <c r="R219" s="158">
        <v>0</v>
      </c>
      <c r="S219" s="606">
        <v>0.2</v>
      </c>
      <c r="T219" s="606">
        <v>0.23799999999999999</v>
      </c>
      <c r="U219" s="158">
        <v>0.28899999999999998</v>
      </c>
      <c r="V219" s="158">
        <v>0.19600000000000001</v>
      </c>
      <c r="W219" s="118">
        <v>55.203000000000003</v>
      </c>
      <c r="X219" s="606">
        <v>0.184</v>
      </c>
      <c r="Y219" s="118"/>
      <c r="Z219" s="118">
        <v>3.9910000000000001</v>
      </c>
      <c r="AA219" s="118">
        <v>0.13900000000000001</v>
      </c>
      <c r="AB219" s="118">
        <v>102.94199999999999</v>
      </c>
      <c r="AC219" s="118">
        <v>1.712</v>
      </c>
      <c r="AD219" s="159">
        <v>101.23</v>
      </c>
      <c r="AE219" s="182"/>
      <c r="AF219" s="135">
        <v>28.712230215827336</v>
      </c>
      <c r="AH219" s="161">
        <v>1.0594637642686489</v>
      </c>
      <c r="AI219" s="118">
        <v>2.0414157732412983E-2</v>
      </c>
      <c r="AJ219" s="161">
        <v>-7.9877922001061835E-2</v>
      </c>
      <c r="AK219" s="118">
        <v>1</v>
      </c>
      <c r="AM219" s="118">
        <v>0.97958584226758705</v>
      </c>
      <c r="AN219" s="118">
        <v>2.0414157732412983E-2</v>
      </c>
      <c r="AO219" s="118">
        <v>0</v>
      </c>
      <c r="AP219" s="118">
        <v>1</v>
      </c>
    </row>
    <row r="220" spans="2:42">
      <c r="B220" s="73" t="s">
        <v>2062</v>
      </c>
      <c r="C220" s="143" t="s">
        <v>2079</v>
      </c>
      <c r="D220" s="143" t="s">
        <v>2080</v>
      </c>
      <c r="E220" s="614" t="s">
        <v>2081</v>
      </c>
      <c r="F220" s="143"/>
      <c r="G220" s="143"/>
      <c r="H220" s="143"/>
      <c r="I220" s="73">
        <v>270</v>
      </c>
      <c r="K220" s="73" t="s">
        <v>207</v>
      </c>
      <c r="L220" s="143" t="s">
        <v>2082</v>
      </c>
      <c r="M220" s="154" t="s">
        <v>2085</v>
      </c>
      <c r="N220" s="154"/>
      <c r="O220" s="118">
        <v>42.078000000000003</v>
      </c>
      <c r="P220" s="118">
        <v>0.188</v>
      </c>
      <c r="Q220" s="606">
        <v>8.0000000000000002E-3</v>
      </c>
      <c r="R220" s="158">
        <v>2.5000000000000001E-2</v>
      </c>
      <c r="S220" s="606">
        <v>0.108</v>
      </c>
      <c r="T220" s="606">
        <v>0.28199999999999997</v>
      </c>
      <c r="U220" s="158">
        <v>6.4000000000000001E-2</v>
      </c>
      <c r="V220" s="158">
        <v>0.377</v>
      </c>
      <c r="W220" s="118">
        <v>55.259</v>
      </c>
      <c r="X220" s="606">
        <v>0.27600000000000002</v>
      </c>
      <c r="Y220" s="118"/>
      <c r="Z220" s="118">
        <v>4.2759999999999998</v>
      </c>
      <c r="AA220" s="118">
        <v>3.4000000000000002E-2</v>
      </c>
      <c r="AB220" s="118">
        <v>102.974</v>
      </c>
      <c r="AC220" s="118">
        <v>1.8080000000000001</v>
      </c>
      <c r="AD220" s="159">
        <v>101.16500000000001</v>
      </c>
      <c r="AE220" s="182"/>
      <c r="AF220" s="135">
        <v>125.76470588235293</v>
      </c>
      <c r="AH220" s="161">
        <v>1.1351207857711707</v>
      </c>
      <c r="AI220" s="118">
        <v>4.9933911000146864E-3</v>
      </c>
      <c r="AJ220" s="161">
        <v>-0.14011417687118538</v>
      </c>
      <c r="AK220" s="118">
        <v>1</v>
      </c>
      <c r="AM220" s="118">
        <v>0.99500660889998538</v>
      </c>
      <c r="AN220" s="118">
        <v>4.9933911000146864E-3</v>
      </c>
      <c r="AO220" s="118">
        <v>0</v>
      </c>
      <c r="AP220" s="118">
        <v>1</v>
      </c>
    </row>
    <row r="221" spans="2:42">
      <c r="B221" s="73" t="s">
        <v>2062</v>
      </c>
      <c r="C221" s="143" t="s">
        <v>2079</v>
      </c>
      <c r="D221" s="143" t="s">
        <v>2080</v>
      </c>
      <c r="E221" s="614" t="s">
        <v>2081</v>
      </c>
      <c r="F221" s="143"/>
      <c r="G221" s="143"/>
      <c r="H221" s="143"/>
      <c r="I221" s="73">
        <v>270</v>
      </c>
      <c r="K221" s="73" t="s">
        <v>207</v>
      </c>
      <c r="L221" s="143" t="s">
        <v>2082</v>
      </c>
      <c r="M221" s="154" t="s">
        <v>2086</v>
      </c>
      <c r="N221" s="154"/>
      <c r="O221" s="118">
        <v>39.588999999999999</v>
      </c>
      <c r="P221" s="118">
        <v>1.75</v>
      </c>
      <c r="Q221" s="606">
        <v>0</v>
      </c>
      <c r="R221" s="158">
        <v>0</v>
      </c>
      <c r="S221" s="606">
        <v>6.8000000000000005E-2</v>
      </c>
      <c r="T221" s="606">
        <v>0.29899999999999999</v>
      </c>
      <c r="U221" s="158">
        <v>0</v>
      </c>
      <c r="V221" s="158">
        <v>0.29499999999999998</v>
      </c>
      <c r="W221" s="118">
        <v>51.078000000000003</v>
      </c>
      <c r="X221" s="606">
        <v>2.903</v>
      </c>
      <c r="Y221" s="118"/>
      <c r="Z221" s="118">
        <v>3.653</v>
      </c>
      <c r="AA221" s="118">
        <v>9.1999999999999998E-2</v>
      </c>
      <c r="AB221" s="118">
        <v>99.725999999999999</v>
      </c>
      <c r="AC221" s="118">
        <v>1.5589999999999999</v>
      </c>
      <c r="AD221" s="159">
        <v>98.167000000000002</v>
      </c>
      <c r="AE221" s="182"/>
      <c r="AF221" s="135">
        <v>39.706521739130437</v>
      </c>
      <c r="AH221" s="118">
        <v>0.96973719139899128</v>
      </c>
      <c r="AI221" s="118">
        <v>1.3511528858863269E-2</v>
      </c>
      <c r="AJ221" s="118">
        <v>1.675127974214545E-2</v>
      </c>
      <c r="AK221" s="118">
        <v>1</v>
      </c>
      <c r="AM221" s="118">
        <v>0.96973719139899128</v>
      </c>
      <c r="AN221" s="118">
        <v>1.3511528858863269E-2</v>
      </c>
      <c r="AO221" s="118">
        <v>1.675127974214545E-2</v>
      </c>
      <c r="AP221" s="118">
        <v>1</v>
      </c>
    </row>
    <row r="222" spans="2:42">
      <c r="B222" s="73" t="s">
        <v>2062</v>
      </c>
      <c r="C222" s="143" t="s">
        <v>2079</v>
      </c>
      <c r="D222" s="143" t="s">
        <v>2080</v>
      </c>
      <c r="E222" s="614" t="s">
        <v>2081</v>
      </c>
      <c r="F222" s="143"/>
      <c r="G222" s="143"/>
      <c r="H222" s="143"/>
      <c r="I222" s="73">
        <v>270</v>
      </c>
      <c r="K222" s="73" t="s">
        <v>207</v>
      </c>
      <c r="L222" s="143" t="s">
        <v>2082</v>
      </c>
      <c r="M222" s="154" t="s">
        <v>2087</v>
      </c>
      <c r="N222" s="154"/>
      <c r="O222" s="118">
        <v>41.972999999999999</v>
      </c>
      <c r="P222" s="118">
        <v>0.34300000000000003</v>
      </c>
      <c r="Q222" s="606">
        <v>1.6E-2</v>
      </c>
      <c r="R222" s="158">
        <v>6.0999999999999999E-2</v>
      </c>
      <c r="S222" s="606">
        <v>0.13200000000000001</v>
      </c>
      <c r="T222" s="606">
        <v>0.4</v>
      </c>
      <c r="U222" s="158">
        <v>0.28799999999999998</v>
      </c>
      <c r="V222" s="158">
        <v>0.41</v>
      </c>
      <c r="W222" s="118">
        <v>54.67</v>
      </c>
      <c r="X222" s="606">
        <v>0.36</v>
      </c>
      <c r="Y222" s="118"/>
      <c r="Z222" s="118">
        <v>4.0780000000000003</v>
      </c>
      <c r="AA222" s="118">
        <v>5.6000000000000001E-2</v>
      </c>
      <c r="AB222" s="118">
        <v>102.789</v>
      </c>
      <c r="AC222" s="118">
        <v>1.73</v>
      </c>
      <c r="AD222" s="159">
        <v>101.059</v>
      </c>
      <c r="AE222" s="182"/>
      <c r="AF222" s="135">
        <v>72.821428571428569</v>
      </c>
      <c r="AH222" s="161">
        <v>1.0825590655694188</v>
      </c>
      <c r="AI222" s="118">
        <v>8.2244088706124249E-3</v>
      </c>
      <c r="AJ222" s="161">
        <v>-9.0783474440031264E-2</v>
      </c>
      <c r="AK222" s="118">
        <v>1</v>
      </c>
      <c r="AM222" s="118">
        <v>0.99177559112938751</v>
      </c>
      <c r="AN222" s="118">
        <v>8.2244088706124249E-3</v>
      </c>
      <c r="AO222" s="118">
        <v>0</v>
      </c>
      <c r="AP222" s="118">
        <v>0.99999999999999989</v>
      </c>
    </row>
    <row r="223" spans="2:42">
      <c r="B223" s="73" t="s">
        <v>2062</v>
      </c>
      <c r="C223" s="143" t="s">
        <v>2079</v>
      </c>
      <c r="D223" s="143" t="s">
        <v>2064</v>
      </c>
      <c r="E223" s="614" t="s">
        <v>2088</v>
      </c>
      <c r="F223" s="143"/>
      <c r="G223" s="143"/>
      <c r="H223" s="143"/>
      <c r="I223" s="73">
        <v>223</v>
      </c>
      <c r="K223" s="73" t="s">
        <v>207</v>
      </c>
      <c r="L223" s="143" t="s">
        <v>2082</v>
      </c>
      <c r="M223" s="154" t="s">
        <v>2089</v>
      </c>
      <c r="N223" s="154"/>
      <c r="O223" s="118">
        <v>41.65</v>
      </c>
      <c r="P223" s="118">
        <v>0.20100000000000001</v>
      </c>
      <c r="Q223" s="606">
        <v>0</v>
      </c>
      <c r="R223" s="158">
        <v>6.8000000000000005E-2</v>
      </c>
      <c r="S223" s="606">
        <v>0</v>
      </c>
      <c r="T223" s="606">
        <v>0.127</v>
      </c>
      <c r="U223" s="158">
        <v>0</v>
      </c>
      <c r="V223" s="158">
        <v>1.2999999999999999E-2</v>
      </c>
      <c r="W223" s="118">
        <v>55.433</v>
      </c>
      <c r="X223" s="606">
        <v>0.16300000000000001</v>
      </c>
      <c r="Y223" s="118"/>
      <c r="Z223" s="118">
        <v>3.7850000000000001</v>
      </c>
      <c r="AA223" s="118">
        <v>9.8000000000000004E-2</v>
      </c>
      <c r="AB223" s="118">
        <v>101.539</v>
      </c>
      <c r="AC223" s="118">
        <v>1.6160000000000001</v>
      </c>
      <c r="AD223" s="159">
        <v>99.923000000000002</v>
      </c>
      <c r="AE223" s="182"/>
      <c r="AF223" s="135">
        <v>38.622448979591837</v>
      </c>
      <c r="AH223" s="161">
        <v>1.0047783382001594</v>
      </c>
      <c r="AI223" s="118">
        <v>1.4392715523571744E-2</v>
      </c>
      <c r="AJ223" s="161">
        <v>-1.9171053723731124E-2</v>
      </c>
      <c r="AK223" s="118">
        <v>1</v>
      </c>
      <c r="AM223" s="118">
        <v>0.98560728447642831</v>
      </c>
      <c r="AN223" s="118">
        <v>1.4392715523571744E-2</v>
      </c>
      <c r="AO223" s="118">
        <v>0</v>
      </c>
      <c r="AP223" s="118">
        <v>1</v>
      </c>
    </row>
    <row r="224" spans="2:42">
      <c r="B224" s="73" t="s">
        <v>2062</v>
      </c>
      <c r="C224" s="143" t="s">
        <v>2063</v>
      </c>
      <c r="D224" s="143" t="s">
        <v>2064</v>
      </c>
      <c r="E224" s="614" t="s">
        <v>2088</v>
      </c>
      <c r="F224" s="143"/>
      <c r="G224" s="143"/>
      <c r="H224" s="143"/>
      <c r="I224" s="73">
        <v>223</v>
      </c>
      <c r="K224" s="73" t="s">
        <v>207</v>
      </c>
      <c r="L224" s="143" t="s">
        <v>2082</v>
      </c>
      <c r="M224" s="154" t="s">
        <v>2090</v>
      </c>
      <c r="N224" s="154"/>
      <c r="O224" s="118">
        <v>41.914000000000001</v>
      </c>
      <c r="P224" s="118">
        <v>0.13900000000000001</v>
      </c>
      <c r="Q224" s="606">
        <v>1.6E-2</v>
      </c>
      <c r="R224" s="158">
        <v>0</v>
      </c>
      <c r="S224" s="606">
        <v>7.3999999999999996E-2</v>
      </c>
      <c r="T224" s="606">
        <v>0.247</v>
      </c>
      <c r="U224" s="158">
        <v>0</v>
      </c>
      <c r="V224" s="158">
        <v>0</v>
      </c>
      <c r="W224" s="118">
        <v>54.863999999999997</v>
      </c>
      <c r="X224" s="606">
        <v>0.41099999999999998</v>
      </c>
      <c r="Y224" s="118"/>
      <c r="Z224" s="118">
        <v>2.964</v>
      </c>
      <c r="AA224" s="118">
        <v>0.69899999999999995</v>
      </c>
      <c r="AB224" s="118">
        <v>101.32899999999999</v>
      </c>
      <c r="AC224" s="118">
        <v>1.4059999999999999</v>
      </c>
      <c r="AD224" s="159">
        <v>99.923000000000002</v>
      </c>
      <c r="AE224" s="182"/>
      <c r="AF224" s="135">
        <v>4.2403433476394854</v>
      </c>
      <c r="AH224" s="118">
        <v>0.78683302362622776</v>
      </c>
      <c r="AI224" s="118">
        <v>0.10265824643853722</v>
      </c>
      <c r="AJ224" s="118">
        <v>0.11050872993523503</v>
      </c>
      <c r="AK224" s="118">
        <v>1</v>
      </c>
      <c r="AM224" s="118">
        <v>0.78683302362622776</v>
      </c>
      <c r="AN224" s="118">
        <v>0.10265824643853722</v>
      </c>
      <c r="AO224" s="118">
        <v>0.11050872993523503</v>
      </c>
      <c r="AP224" s="118">
        <v>1</v>
      </c>
    </row>
    <row r="225" spans="2:42">
      <c r="B225" s="73" t="s">
        <v>2062</v>
      </c>
      <c r="C225" s="143" t="s">
        <v>2079</v>
      </c>
      <c r="D225" s="143" t="s">
        <v>2064</v>
      </c>
      <c r="E225" s="614" t="s">
        <v>2088</v>
      </c>
      <c r="F225" s="143"/>
      <c r="G225" s="143"/>
      <c r="H225" s="143"/>
      <c r="I225" s="73">
        <v>223</v>
      </c>
      <c r="K225" s="73" t="s">
        <v>207</v>
      </c>
      <c r="L225" s="143" t="s">
        <v>2082</v>
      </c>
      <c r="M225" s="154" t="s">
        <v>2091</v>
      </c>
      <c r="N225" s="154"/>
      <c r="O225" s="118">
        <v>41.991999999999997</v>
      </c>
      <c r="P225" s="118">
        <v>0.16</v>
      </c>
      <c r="Q225" s="606">
        <v>2.3E-2</v>
      </c>
      <c r="R225" s="158">
        <v>0</v>
      </c>
      <c r="S225" s="606">
        <v>0.192</v>
      </c>
      <c r="T225" s="606">
        <v>0.154</v>
      </c>
      <c r="U225" s="158">
        <v>6.4000000000000001E-2</v>
      </c>
      <c r="V225" s="158">
        <v>0</v>
      </c>
      <c r="W225" s="118">
        <v>55.01</v>
      </c>
      <c r="X225" s="606">
        <v>0.27800000000000002</v>
      </c>
      <c r="Y225" s="118"/>
      <c r="Z225" s="118">
        <v>3.141</v>
      </c>
      <c r="AA225" s="118">
        <v>0.64</v>
      </c>
      <c r="AB225" s="118">
        <v>101.654</v>
      </c>
      <c r="AC225" s="118">
        <v>1.4670000000000001</v>
      </c>
      <c r="AD225" s="159">
        <v>100.187</v>
      </c>
      <c r="AE225" s="182"/>
      <c r="AF225" s="135">
        <v>4.9078125000000004</v>
      </c>
      <c r="AH225" s="118">
        <v>0.83382001592779398</v>
      </c>
      <c r="AI225" s="118">
        <v>9.3993244235570567E-2</v>
      </c>
      <c r="AJ225" s="118">
        <v>7.2186739836635455E-2</v>
      </c>
      <c r="AK225" s="118">
        <v>1</v>
      </c>
      <c r="AM225" s="118">
        <v>0.83382001592779398</v>
      </c>
      <c r="AN225" s="118">
        <v>9.3993244235570567E-2</v>
      </c>
      <c r="AO225" s="118">
        <v>7.2186739836635455E-2</v>
      </c>
      <c r="AP225" s="118">
        <v>1</v>
      </c>
    </row>
    <row r="226" spans="2:42">
      <c r="B226" s="73" t="s">
        <v>2062</v>
      </c>
      <c r="C226" s="143" t="s">
        <v>2079</v>
      </c>
      <c r="D226" s="143" t="s">
        <v>2064</v>
      </c>
      <c r="E226" s="614" t="s">
        <v>2088</v>
      </c>
      <c r="F226" s="143"/>
      <c r="G226" s="143"/>
      <c r="H226" s="143"/>
      <c r="I226" s="73">
        <v>223</v>
      </c>
      <c r="K226" s="73" t="s">
        <v>207</v>
      </c>
      <c r="L226" s="143" t="s">
        <v>2082</v>
      </c>
      <c r="M226" s="154" t="s">
        <v>2092</v>
      </c>
      <c r="N226" s="154"/>
      <c r="O226" s="118">
        <v>42.11</v>
      </c>
      <c r="P226" s="118">
        <v>0.188</v>
      </c>
      <c r="Q226" s="606">
        <v>0</v>
      </c>
      <c r="R226" s="158">
        <v>0</v>
      </c>
      <c r="S226" s="606">
        <v>7.0000000000000007E-2</v>
      </c>
      <c r="T226" s="606">
        <v>8.8999999999999996E-2</v>
      </c>
      <c r="U226" s="158">
        <v>0.182</v>
      </c>
      <c r="V226" s="158">
        <v>0</v>
      </c>
      <c r="W226" s="118">
        <v>55.098999999999997</v>
      </c>
      <c r="X226" s="606">
        <v>0.36899999999999999</v>
      </c>
      <c r="Y226" s="118"/>
      <c r="Z226" s="118">
        <v>2.976</v>
      </c>
      <c r="AA226" s="118">
        <v>0.68500000000000005</v>
      </c>
      <c r="AB226" s="118">
        <v>101.76900000000001</v>
      </c>
      <c r="AC226" s="118">
        <v>1.4079999999999999</v>
      </c>
      <c r="AD226" s="159">
        <v>100.361</v>
      </c>
      <c r="AE226" s="182"/>
      <c r="AF226" s="135">
        <v>4.3445255474452553</v>
      </c>
      <c r="AH226" s="118">
        <v>0.79001858242633394</v>
      </c>
      <c r="AI226" s="118">
        <v>0.10060214422088413</v>
      </c>
      <c r="AJ226" s="118">
        <v>0.10937927335278193</v>
      </c>
      <c r="AK226" s="118">
        <v>1</v>
      </c>
      <c r="AM226" s="118">
        <v>0.79001858242633394</v>
      </c>
      <c r="AN226" s="118">
        <v>0.10060214422088413</v>
      </c>
      <c r="AO226" s="118">
        <v>0.10937927335278193</v>
      </c>
      <c r="AP226" s="118">
        <v>1</v>
      </c>
    </row>
    <row r="227" spans="2:42">
      <c r="B227" s="73" t="s">
        <v>2062</v>
      </c>
      <c r="C227" s="143" t="s">
        <v>2079</v>
      </c>
      <c r="D227" s="143" t="s">
        <v>2064</v>
      </c>
      <c r="E227" s="614" t="s">
        <v>2088</v>
      </c>
      <c r="F227" s="143"/>
      <c r="G227" s="143"/>
      <c r="H227" s="143"/>
      <c r="I227" s="73">
        <v>223</v>
      </c>
      <c r="K227" s="73" t="s">
        <v>207</v>
      </c>
      <c r="L227" s="143" t="s">
        <v>2082</v>
      </c>
      <c r="M227" s="154" t="s">
        <v>2093</v>
      </c>
      <c r="N227" s="154"/>
      <c r="O227" s="118">
        <v>42.058</v>
      </c>
      <c r="P227" s="118">
        <v>0.18099999999999999</v>
      </c>
      <c r="Q227" s="606">
        <v>5.0000000000000001E-3</v>
      </c>
      <c r="R227" s="158">
        <v>0</v>
      </c>
      <c r="S227" s="606">
        <v>0.122</v>
      </c>
      <c r="T227" s="606">
        <v>0.154</v>
      </c>
      <c r="U227" s="158">
        <v>0.21199999999999999</v>
      </c>
      <c r="V227" s="158">
        <v>9.1999999999999998E-2</v>
      </c>
      <c r="W227" s="118">
        <v>54.962000000000003</v>
      </c>
      <c r="X227" s="606">
        <v>0.224</v>
      </c>
      <c r="Y227" s="118"/>
      <c r="Z227" s="118">
        <v>3.3380000000000001</v>
      </c>
      <c r="AA227" s="118">
        <v>0.50600000000000001</v>
      </c>
      <c r="AB227" s="118">
        <v>101.852</v>
      </c>
      <c r="AC227" s="118">
        <v>1.52</v>
      </c>
      <c r="AD227" s="159">
        <v>100.33199999999999</v>
      </c>
      <c r="AE227" s="182"/>
      <c r="AF227" s="135">
        <v>6.5968379446640313</v>
      </c>
      <c r="AH227" s="118">
        <v>0.88611627289620387</v>
      </c>
      <c r="AI227" s="118">
        <v>7.4313408723747976E-2</v>
      </c>
      <c r="AJ227" s="118">
        <v>3.9570318380048153E-2</v>
      </c>
      <c r="AK227" s="118">
        <v>1</v>
      </c>
      <c r="AM227" s="118">
        <v>0.88611627289620387</v>
      </c>
      <c r="AN227" s="118">
        <v>7.4313408723747976E-2</v>
      </c>
      <c r="AO227" s="118">
        <v>3.9570318380048153E-2</v>
      </c>
      <c r="AP227" s="118">
        <v>1</v>
      </c>
    </row>
    <row r="228" spans="2:42">
      <c r="B228" s="73" t="s">
        <v>2062</v>
      </c>
      <c r="C228" s="143" t="s">
        <v>2079</v>
      </c>
      <c r="D228" s="143" t="s">
        <v>2064</v>
      </c>
      <c r="E228" s="614" t="s">
        <v>2088</v>
      </c>
      <c r="F228" s="143"/>
      <c r="G228" s="143"/>
      <c r="H228" s="143"/>
      <c r="I228" s="73">
        <v>223</v>
      </c>
      <c r="K228" s="73" t="s">
        <v>207</v>
      </c>
      <c r="L228" s="143" t="s">
        <v>2082</v>
      </c>
      <c r="M228" s="154" t="s">
        <v>2094</v>
      </c>
      <c r="N228" s="154"/>
      <c r="O228" s="118">
        <v>41.561999999999998</v>
      </c>
      <c r="P228" s="118">
        <v>0.12</v>
      </c>
      <c r="Q228" s="606">
        <v>0.05</v>
      </c>
      <c r="R228" s="158">
        <v>0</v>
      </c>
      <c r="S228" s="606">
        <v>0.114</v>
      </c>
      <c r="T228" s="606">
        <v>8.8999999999999996E-2</v>
      </c>
      <c r="U228" s="158">
        <v>4.3999999999999997E-2</v>
      </c>
      <c r="V228" s="158">
        <v>0.14499999999999999</v>
      </c>
      <c r="W228" s="118">
        <v>54.771000000000001</v>
      </c>
      <c r="X228" s="606">
        <v>0.57399999999999995</v>
      </c>
      <c r="Y228" s="118"/>
      <c r="Z228" s="118">
        <v>2.6619999999999999</v>
      </c>
      <c r="AA228" s="118">
        <v>0.83299999999999996</v>
      </c>
      <c r="AB228" s="118">
        <v>100.96599999999999</v>
      </c>
      <c r="AC228" s="118">
        <v>1.3089999999999999</v>
      </c>
      <c r="AD228" s="159">
        <v>99.656999999999996</v>
      </c>
      <c r="AE228" s="182"/>
      <c r="AF228" s="135">
        <v>3.1956782713085237</v>
      </c>
      <c r="AH228" s="118">
        <v>0.70666312715688873</v>
      </c>
      <c r="AI228" s="118">
        <v>0.12233808195035981</v>
      </c>
      <c r="AJ228" s="118">
        <v>0.17099879089275147</v>
      </c>
      <c r="AK228" s="118">
        <v>1</v>
      </c>
      <c r="AM228" s="118">
        <v>0.70666312715688873</v>
      </c>
      <c r="AN228" s="118">
        <v>0.12233808195035981</v>
      </c>
      <c r="AO228" s="118">
        <v>0.17099879089275147</v>
      </c>
      <c r="AP228" s="118">
        <v>1</v>
      </c>
    </row>
    <row r="229" spans="2:42">
      <c r="B229" s="73" t="s">
        <v>2062</v>
      </c>
      <c r="C229" s="143" t="s">
        <v>2079</v>
      </c>
      <c r="D229" s="143" t="s">
        <v>2064</v>
      </c>
      <c r="E229" s="614" t="s">
        <v>2095</v>
      </c>
      <c r="F229" s="143"/>
      <c r="G229" s="143"/>
      <c r="H229" s="143"/>
      <c r="I229" s="73">
        <v>111</v>
      </c>
      <c r="K229" s="73" t="s">
        <v>207</v>
      </c>
      <c r="L229" s="143" t="s">
        <v>2082</v>
      </c>
      <c r="M229" s="154" t="s">
        <v>2096</v>
      </c>
      <c r="N229" s="154"/>
      <c r="O229" s="118">
        <v>41.7</v>
      </c>
      <c r="P229" s="118">
        <v>0.182</v>
      </c>
      <c r="Q229" s="606">
        <v>2.7E-2</v>
      </c>
      <c r="R229" s="158">
        <v>0.13500000000000001</v>
      </c>
      <c r="S229" s="606">
        <v>0.33900000000000002</v>
      </c>
      <c r="T229" s="606">
        <v>0.56999999999999995</v>
      </c>
      <c r="U229" s="158">
        <v>0</v>
      </c>
      <c r="V229" s="158">
        <v>0.124</v>
      </c>
      <c r="W229" s="118">
        <v>54.970999999999997</v>
      </c>
      <c r="X229" s="606">
        <v>0.55600000000000005</v>
      </c>
      <c r="Y229" s="118"/>
      <c r="Z229" s="118">
        <v>2.863</v>
      </c>
      <c r="AA229" s="118">
        <v>0.74299999999999999</v>
      </c>
      <c r="AB229" s="118">
        <v>102.21</v>
      </c>
      <c r="AC229" s="118">
        <v>1.373</v>
      </c>
      <c r="AD229" s="159">
        <v>100.837</v>
      </c>
      <c r="AE229" s="182"/>
      <c r="AF229" s="135">
        <v>3.8532974427994615</v>
      </c>
      <c r="AH229" s="118">
        <v>0.76002123705866742</v>
      </c>
      <c r="AI229" s="118">
        <v>0.1091202819797327</v>
      </c>
      <c r="AJ229" s="118">
        <v>0.13085848096159988</v>
      </c>
      <c r="AK229" s="118">
        <v>1</v>
      </c>
      <c r="AM229" s="118">
        <v>0.76002123705866742</v>
      </c>
      <c r="AN229" s="118">
        <v>0.1091202819797327</v>
      </c>
      <c r="AO229" s="118">
        <v>0.13085848096159988</v>
      </c>
      <c r="AP229" s="118">
        <v>1</v>
      </c>
    </row>
    <row r="230" spans="2:42">
      <c r="B230" s="73" t="s">
        <v>2062</v>
      </c>
      <c r="C230" s="143" t="s">
        <v>2063</v>
      </c>
      <c r="D230" s="143" t="s">
        <v>2064</v>
      </c>
      <c r="E230" s="614" t="s">
        <v>2095</v>
      </c>
      <c r="F230" s="143"/>
      <c r="G230" s="143"/>
      <c r="H230" s="143"/>
      <c r="I230" s="73">
        <v>111</v>
      </c>
      <c r="K230" s="73" t="s">
        <v>207</v>
      </c>
      <c r="L230" s="143" t="s">
        <v>2082</v>
      </c>
      <c r="M230" s="154" t="s">
        <v>2097</v>
      </c>
      <c r="N230" s="154"/>
      <c r="O230" s="118">
        <v>40.503999999999998</v>
      </c>
      <c r="P230" s="118">
        <v>0.71499999999999997</v>
      </c>
      <c r="Q230" s="606">
        <v>1.2E-2</v>
      </c>
      <c r="R230" s="158">
        <v>0</v>
      </c>
      <c r="S230" s="606">
        <v>0.622</v>
      </c>
      <c r="T230" s="606">
        <v>0.97899999999999998</v>
      </c>
      <c r="U230" s="158">
        <v>0.14899999999999999</v>
      </c>
      <c r="V230" s="158">
        <v>0.19</v>
      </c>
      <c r="W230" s="118">
        <v>53.466000000000001</v>
      </c>
      <c r="X230" s="606">
        <v>0.24199999999999999</v>
      </c>
      <c r="Y230" s="118"/>
      <c r="Z230" s="118">
        <v>3.0920000000000001</v>
      </c>
      <c r="AA230" s="118">
        <v>0.69899999999999995</v>
      </c>
      <c r="AB230" s="118">
        <v>100.67</v>
      </c>
      <c r="AC230" s="118">
        <v>1.46</v>
      </c>
      <c r="AD230" s="159">
        <v>99.210999999999999</v>
      </c>
      <c r="AE230" s="182"/>
      <c r="AF230" s="135">
        <v>4.4234620886981402</v>
      </c>
      <c r="AH230" s="118">
        <v>0.82081231749402717</v>
      </c>
      <c r="AI230" s="118">
        <v>0.10265824643853722</v>
      </c>
      <c r="AJ230" s="118">
        <v>7.6529436067435619E-2</v>
      </c>
      <c r="AK230" s="118">
        <v>1</v>
      </c>
      <c r="AM230" s="118">
        <v>0.82081231749402717</v>
      </c>
      <c r="AN230" s="118">
        <v>0.10265824643853722</v>
      </c>
      <c r="AO230" s="118">
        <v>7.6529436067435619E-2</v>
      </c>
      <c r="AP230" s="118">
        <v>1</v>
      </c>
    </row>
    <row r="231" spans="2:42">
      <c r="B231" s="73" t="s">
        <v>2062</v>
      </c>
      <c r="C231" s="143" t="s">
        <v>2063</v>
      </c>
      <c r="D231" s="143" t="s">
        <v>2064</v>
      </c>
      <c r="E231" s="614" t="s">
        <v>2095</v>
      </c>
      <c r="F231" s="143"/>
      <c r="G231" s="143"/>
      <c r="H231" s="143"/>
      <c r="I231" s="73">
        <v>111</v>
      </c>
      <c r="K231" s="73" t="s">
        <v>207</v>
      </c>
      <c r="L231" s="143" t="s">
        <v>2082</v>
      </c>
      <c r="M231" s="154" t="s">
        <v>2098</v>
      </c>
      <c r="N231" s="154"/>
      <c r="O231" s="118">
        <v>41.677999999999997</v>
      </c>
      <c r="P231" s="118">
        <v>0.3</v>
      </c>
      <c r="Q231" s="606">
        <v>8.0000000000000002E-3</v>
      </c>
      <c r="R231" s="158">
        <v>8.5999999999999993E-2</v>
      </c>
      <c r="S231" s="606">
        <v>0.32400000000000001</v>
      </c>
      <c r="T231" s="606">
        <v>0.626</v>
      </c>
      <c r="U231" s="158">
        <v>0.128</v>
      </c>
      <c r="V231" s="158">
        <v>0.27200000000000002</v>
      </c>
      <c r="W231" s="118">
        <v>53.814999999999998</v>
      </c>
      <c r="X231" s="606">
        <v>0.223</v>
      </c>
      <c r="Y231" s="118"/>
      <c r="Z231" s="118">
        <v>2.8119999999999998</v>
      </c>
      <c r="AA231" s="118">
        <v>0.73699999999999999</v>
      </c>
      <c r="AB231" s="118">
        <v>101.009</v>
      </c>
      <c r="AC231" s="118">
        <v>1.35</v>
      </c>
      <c r="AD231" s="159">
        <v>99.658000000000001</v>
      </c>
      <c r="AE231" s="182"/>
      <c r="AF231" s="135">
        <v>3.8154681139755766</v>
      </c>
      <c r="AH231" s="118">
        <v>0.7464826121582161</v>
      </c>
      <c r="AI231" s="118">
        <v>0.10823909531502422</v>
      </c>
      <c r="AJ231" s="118">
        <v>0.14527829252675967</v>
      </c>
      <c r="AK231" s="118">
        <v>1</v>
      </c>
      <c r="AM231" s="118">
        <v>0.7464826121582161</v>
      </c>
      <c r="AN231" s="118">
        <v>0.10823909531502422</v>
      </c>
      <c r="AO231" s="118">
        <v>0.14527829252675967</v>
      </c>
      <c r="AP231" s="118">
        <v>1</v>
      </c>
    </row>
    <row r="232" spans="2:42">
      <c r="B232" s="73" t="s">
        <v>2062</v>
      </c>
      <c r="C232" s="143" t="s">
        <v>2063</v>
      </c>
      <c r="D232" s="143" t="s">
        <v>2064</v>
      </c>
      <c r="E232" s="614" t="s">
        <v>2095</v>
      </c>
      <c r="F232" s="143"/>
      <c r="G232" s="143"/>
      <c r="H232" s="143"/>
      <c r="I232" s="73">
        <v>111</v>
      </c>
      <c r="K232" s="73" t="s">
        <v>207</v>
      </c>
      <c r="L232" s="143" t="s">
        <v>2082</v>
      </c>
      <c r="M232" s="154" t="s">
        <v>2099</v>
      </c>
      <c r="N232" s="154"/>
      <c r="O232" s="118">
        <v>41.854999999999997</v>
      </c>
      <c r="P232" s="118">
        <v>0.33</v>
      </c>
      <c r="Q232" s="606">
        <v>3.7999999999999999E-2</v>
      </c>
      <c r="R232" s="158">
        <v>2.5000000000000001E-2</v>
      </c>
      <c r="S232" s="606">
        <v>0.24</v>
      </c>
      <c r="T232" s="606">
        <v>0.59699999999999998</v>
      </c>
      <c r="U232" s="158">
        <v>3.2000000000000001E-2</v>
      </c>
      <c r="V232" s="158">
        <v>0.34799999999999998</v>
      </c>
      <c r="W232" s="118">
        <v>53.984000000000002</v>
      </c>
      <c r="X232" s="606">
        <v>8.5000000000000006E-2</v>
      </c>
      <c r="Y232" s="118"/>
      <c r="Z232" s="118">
        <v>3.4350000000000001</v>
      </c>
      <c r="AA232" s="118">
        <v>0.193</v>
      </c>
      <c r="AB232" s="118">
        <v>101.163</v>
      </c>
      <c r="AC232" s="118">
        <v>1.49</v>
      </c>
      <c r="AD232" s="159">
        <v>99.673000000000002</v>
      </c>
      <c r="AE232" s="182"/>
      <c r="AF232" s="135">
        <v>17.797927461139896</v>
      </c>
      <c r="AH232" s="118">
        <v>0.91186620653039563</v>
      </c>
      <c r="AI232" s="118">
        <v>2.834483771478925E-2</v>
      </c>
      <c r="AJ232" s="118">
        <v>5.9788955754815118E-2</v>
      </c>
      <c r="AK232" s="118">
        <v>1</v>
      </c>
      <c r="AM232" s="118">
        <v>0.91186620653039563</v>
      </c>
      <c r="AN232" s="118">
        <v>2.834483771478925E-2</v>
      </c>
      <c r="AO232" s="118">
        <v>5.9788955754815118E-2</v>
      </c>
      <c r="AP232" s="118">
        <v>1</v>
      </c>
    </row>
    <row r="233" spans="2:42">
      <c r="B233" s="73" t="s">
        <v>2062</v>
      </c>
      <c r="C233" s="143" t="s">
        <v>2079</v>
      </c>
      <c r="D233" s="143" t="s">
        <v>2064</v>
      </c>
      <c r="E233" s="614" t="s">
        <v>2100</v>
      </c>
      <c r="F233" s="143"/>
      <c r="G233" s="143"/>
      <c r="H233" s="143"/>
      <c r="I233" s="73">
        <v>93</v>
      </c>
      <c r="K233" s="73" t="s">
        <v>207</v>
      </c>
      <c r="L233" s="143" t="s">
        <v>2082</v>
      </c>
      <c r="M233" s="154" t="s">
        <v>2101</v>
      </c>
      <c r="N233" s="154"/>
      <c r="O233" s="118">
        <v>41.76</v>
      </c>
      <c r="P233" s="118">
        <v>0.185</v>
      </c>
      <c r="Q233" s="606">
        <v>0</v>
      </c>
      <c r="R233" s="158">
        <v>1.2E-2</v>
      </c>
      <c r="S233" s="606">
        <v>0.38400000000000001</v>
      </c>
      <c r="T233" s="606">
        <v>0.57099999999999995</v>
      </c>
      <c r="U233" s="158">
        <v>0.17100000000000001</v>
      </c>
      <c r="V233" s="158">
        <v>7.5999999999999998E-2</v>
      </c>
      <c r="W233" s="118">
        <v>54.475999999999999</v>
      </c>
      <c r="X233" s="606">
        <v>0.36099999999999999</v>
      </c>
      <c r="Y233" s="118"/>
      <c r="Z233" s="118">
        <v>2.64</v>
      </c>
      <c r="AA233" s="118">
        <v>0.83</v>
      </c>
      <c r="AB233" s="118">
        <v>101.467</v>
      </c>
      <c r="AC233" s="118">
        <v>1.2989999999999999</v>
      </c>
      <c r="AD233" s="159">
        <v>100.16800000000001</v>
      </c>
      <c r="AE233" s="182"/>
      <c r="AF233" s="135">
        <v>3.1807228915662655</v>
      </c>
      <c r="AH233" s="118">
        <v>0.70082293602336077</v>
      </c>
      <c r="AI233" s="118">
        <v>0.12189748861800558</v>
      </c>
      <c r="AJ233" s="118">
        <v>0.17727957535863365</v>
      </c>
      <c r="AK233" s="118">
        <v>1</v>
      </c>
      <c r="AM233" s="118">
        <v>0.70082293602336077</v>
      </c>
      <c r="AN233" s="118">
        <v>0.12189748861800558</v>
      </c>
      <c r="AO233" s="118">
        <v>0.17727957535863365</v>
      </c>
      <c r="AP233" s="118">
        <v>1</v>
      </c>
    </row>
    <row r="234" spans="2:42">
      <c r="B234" s="73" t="s">
        <v>2062</v>
      </c>
      <c r="C234" s="143" t="s">
        <v>2063</v>
      </c>
      <c r="D234" s="143" t="s">
        <v>2064</v>
      </c>
      <c r="E234" s="614" t="s">
        <v>2100</v>
      </c>
      <c r="F234" s="143"/>
      <c r="G234" s="143"/>
      <c r="H234" s="143"/>
      <c r="I234" s="73">
        <v>93</v>
      </c>
      <c r="K234" s="73" t="s">
        <v>207</v>
      </c>
      <c r="L234" s="143" t="s">
        <v>2082</v>
      </c>
      <c r="M234" s="154" t="s">
        <v>2102</v>
      </c>
      <c r="N234" s="154"/>
      <c r="O234" s="118">
        <v>37.972999999999999</v>
      </c>
      <c r="P234" s="118">
        <v>0.53300000000000003</v>
      </c>
      <c r="Q234" s="606">
        <v>3.3000000000000002E-2</v>
      </c>
      <c r="R234" s="158">
        <v>0</v>
      </c>
      <c r="S234" s="606">
        <v>0.28399999999999997</v>
      </c>
      <c r="T234" s="606">
        <v>0.49</v>
      </c>
      <c r="U234" s="158">
        <v>4.8000000000000001E-2</v>
      </c>
      <c r="V234" s="158">
        <v>0</v>
      </c>
      <c r="W234" s="118">
        <v>53.646999999999998</v>
      </c>
      <c r="X234" s="606">
        <v>0.63600000000000001</v>
      </c>
      <c r="Y234" s="118"/>
      <c r="Z234" s="118">
        <v>4.5999999999999996</v>
      </c>
      <c r="AA234" s="118">
        <v>0.55000000000000004</v>
      </c>
      <c r="AB234" s="118">
        <v>98.793000000000006</v>
      </c>
      <c r="AC234" s="118">
        <v>2.0609999999999999</v>
      </c>
      <c r="AD234" s="159">
        <v>96.731999999999999</v>
      </c>
      <c r="AE234" s="182"/>
      <c r="AF234" s="135">
        <v>8.3636363636363615</v>
      </c>
      <c r="AH234" s="161">
        <v>1.2211308733740376</v>
      </c>
      <c r="AI234" s="118">
        <v>8.0775444264943458E-2</v>
      </c>
      <c r="AJ234" s="161">
        <v>-0.30190631763898101</v>
      </c>
      <c r="AK234" s="118">
        <v>1</v>
      </c>
      <c r="AM234" s="118">
        <v>0.91922455573505657</v>
      </c>
      <c r="AN234" s="118">
        <v>8.0775444264943458E-2</v>
      </c>
      <c r="AO234" s="118">
        <v>0</v>
      </c>
      <c r="AP234" s="118">
        <v>1</v>
      </c>
    </row>
    <row r="235" spans="2:42">
      <c r="B235" s="73" t="s">
        <v>2062</v>
      </c>
      <c r="C235" s="143" t="s">
        <v>2063</v>
      </c>
      <c r="D235" s="143" t="s">
        <v>2064</v>
      </c>
      <c r="E235" s="614" t="s">
        <v>2100</v>
      </c>
      <c r="F235" s="143"/>
      <c r="G235" s="143"/>
      <c r="H235" s="143"/>
      <c r="I235" s="73">
        <v>93</v>
      </c>
      <c r="K235" s="73" t="s">
        <v>207</v>
      </c>
      <c r="L235" s="143" t="s">
        <v>2082</v>
      </c>
      <c r="M235" s="154" t="s">
        <v>2103</v>
      </c>
      <c r="N235" s="154"/>
      <c r="O235" s="118">
        <v>41.524999999999999</v>
      </c>
      <c r="P235" s="118">
        <v>0.30499999999999999</v>
      </c>
      <c r="Q235" s="606">
        <v>3.6999999999999998E-2</v>
      </c>
      <c r="R235" s="158">
        <v>0</v>
      </c>
      <c r="S235" s="606">
        <v>0.248</v>
      </c>
      <c r="T235" s="606">
        <v>0.73399999999999999</v>
      </c>
      <c r="U235" s="158">
        <v>0</v>
      </c>
      <c r="V235" s="158">
        <v>0.17599999999999999</v>
      </c>
      <c r="W235" s="118">
        <v>54.591999999999999</v>
      </c>
      <c r="X235" s="606">
        <v>0.35399999999999998</v>
      </c>
      <c r="Y235" s="118"/>
      <c r="Z235" s="118">
        <v>2.7280000000000002</v>
      </c>
      <c r="AA235" s="118">
        <v>0.76700000000000002</v>
      </c>
      <c r="AB235" s="118">
        <v>101.465</v>
      </c>
      <c r="AC235" s="118">
        <v>1.3220000000000001</v>
      </c>
      <c r="AD235" s="159">
        <v>100.14400000000001</v>
      </c>
      <c r="AE235" s="182"/>
      <c r="AF235" s="135">
        <v>3.5567144719687094</v>
      </c>
      <c r="AH235" s="118">
        <v>0.72418370055747283</v>
      </c>
      <c r="AI235" s="118">
        <v>0.1126450286385666</v>
      </c>
      <c r="AJ235" s="118">
        <v>0.16317127080396057</v>
      </c>
      <c r="AK235" s="118">
        <v>1</v>
      </c>
      <c r="AM235" s="118">
        <v>0.72418370055747283</v>
      </c>
      <c r="AN235" s="118">
        <v>0.1126450286385666</v>
      </c>
      <c r="AO235" s="118">
        <v>0.16317127080396057</v>
      </c>
      <c r="AP235" s="118">
        <v>1</v>
      </c>
    </row>
    <row r="236" spans="2:42">
      <c r="B236" s="68" t="s">
        <v>2062</v>
      </c>
      <c r="C236" s="351" t="s">
        <v>2063</v>
      </c>
      <c r="D236" s="351" t="s">
        <v>2064</v>
      </c>
      <c r="E236" s="615" t="s">
        <v>2100</v>
      </c>
      <c r="F236" s="351"/>
      <c r="G236" s="351"/>
      <c r="H236" s="351"/>
      <c r="I236" s="68">
        <v>93</v>
      </c>
      <c r="J236" s="68"/>
      <c r="K236" s="68" t="s">
        <v>207</v>
      </c>
      <c r="L236" s="351" t="s">
        <v>2082</v>
      </c>
      <c r="M236" s="571" t="s">
        <v>2104</v>
      </c>
      <c r="N236" s="571"/>
      <c r="O236" s="131">
        <v>42.987000000000002</v>
      </c>
      <c r="P236" s="131">
        <v>0.21299999999999999</v>
      </c>
      <c r="Q236" s="608">
        <v>0</v>
      </c>
      <c r="R236" s="576">
        <v>6.2E-2</v>
      </c>
      <c r="S236" s="608">
        <v>0.249</v>
      </c>
      <c r="T236" s="608">
        <v>0.26800000000000002</v>
      </c>
      <c r="U236" s="576">
        <v>0</v>
      </c>
      <c r="V236" s="576">
        <v>4.8000000000000001E-2</v>
      </c>
      <c r="W236" s="131">
        <v>55.008000000000003</v>
      </c>
      <c r="X236" s="608">
        <v>0.158</v>
      </c>
      <c r="Y236" s="131"/>
      <c r="Z236" s="131">
        <v>2.754</v>
      </c>
      <c r="AA236" s="131">
        <v>0.73</v>
      </c>
      <c r="AB236" s="131">
        <v>102.474</v>
      </c>
      <c r="AC236" s="131">
        <v>1.3240000000000001</v>
      </c>
      <c r="AD236" s="612">
        <v>101.15</v>
      </c>
      <c r="AE236" s="613"/>
      <c r="AF236" s="298">
        <v>3.7726027397260276</v>
      </c>
      <c r="AG236" s="68"/>
      <c r="AH236" s="131">
        <v>0.73108574462436959</v>
      </c>
      <c r="AI236" s="131">
        <v>0.10721104420619768</v>
      </c>
      <c r="AJ236" s="131">
        <v>0.16170321116943273</v>
      </c>
      <c r="AK236" s="131">
        <v>1</v>
      </c>
      <c r="AL236" s="68"/>
      <c r="AM236" s="131">
        <v>0.73108574462436959</v>
      </c>
      <c r="AN236" s="131">
        <v>0.10721104420619768</v>
      </c>
      <c r="AO236" s="131">
        <v>0.16170321116943273</v>
      </c>
      <c r="AP236" s="131">
        <v>1</v>
      </c>
    </row>
    <row r="238" spans="2:42">
      <c r="B238" s="73" t="s">
        <v>2105</v>
      </c>
    </row>
    <row r="239" spans="2:42">
      <c r="B239" s="73" t="s">
        <v>521</v>
      </c>
    </row>
    <row r="240" spans="2:42">
      <c r="B240" s="73" t="s">
        <v>522</v>
      </c>
    </row>
    <row r="241" spans="2:37" ht="18">
      <c r="B241" s="73" t="s">
        <v>2106</v>
      </c>
    </row>
    <row r="242" spans="2:37" ht="18">
      <c r="B242" s="73" t="s">
        <v>2107</v>
      </c>
    </row>
    <row r="243" spans="2:37" ht="18">
      <c r="B243" s="73" t="s">
        <v>2108</v>
      </c>
      <c r="C243" s="143"/>
      <c r="D243" s="143"/>
      <c r="E243" s="614"/>
      <c r="F243" s="143"/>
      <c r="G243" s="143"/>
      <c r="H243" s="143"/>
      <c r="L243" s="143"/>
      <c r="M243" s="154"/>
      <c r="N243" s="154"/>
      <c r="O243" s="118"/>
      <c r="P243" s="118"/>
      <c r="Q243" s="606"/>
      <c r="R243" s="158"/>
      <c r="S243" s="606"/>
      <c r="T243" s="606"/>
      <c r="U243" s="158"/>
      <c r="V243" s="158"/>
      <c r="W243" s="118"/>
      <c r="X243" s="606"/>
      <c r="Y243" s="118"/>
      <c r="Z243" s="118"/>
      <c r="AA243" s="118"/>
      <c r="AB243" s="118"/>
      <c r="AC243" s="118"/>
      <c r="AD243" s="159"/>
      <c r="AE243" s="182"/>
      <c r="AF243" s="135"/>
      <c r="AH243" s="118"/>
      <c r="AI243" s="118"/>
      <c r="AJ243" s="118"/>
      <c r="AK243" s="118"/>
    </row>
    <row r="244" spans="2:37" ht="18">
      <c r="B244" s="73" t="s">
        <v>2109</v>
      </c>
      <c r="C244" s="143"/>
      <c r="D244" s="143"/>
      <c r="E244" s="614"/>
      <c r="F244" s="143"/>
      <c r="G244" s="143"/>
      <c r="H244" s="143"/>
      <c r="L244" s="143"/>
      <c r="M244" s="154"/>
      <c r="N244" s="154"/>
      <c r="O244" s="118"/>
      <c r="P244" s="118"/>
      <c r="Q244" s="606"/>
      <c r="R244" s="158"/>
      <c r="S244" s="606"/>
      <c r="T244" s="606"/>
      <c r="U244" s="158"/>
      <c r="V244" s="158"/>
      <c r="W244" s="118"/>
      <c r="X244" s="606"/>
      <c r="Y244" s="118"/>
      <c r="Z244" s="118"/>
      <c r="AA244" s="118"/>
      <c r="AB244" s="118"/>
      <c r="AC244" s="118"/>
      <c r="AD244" s="159"/>
      <c r="AE244" s="182"/>
      <c r="AF244" s="135"/>
      <c r="AH244" s="118"/>
      <c r="AI244" s="118"/>
      <c r="AJ244" s="118"/>
      <c r="AK244" s="118"/>
    </row>
    <row r="245" spans="2:37" ht="18.75">
      <c r="B245" s="73" t="s">
        <v>2110</v>
      </c>
      <c r="C245" s="143"/>
      <c r="D245" s="143"/>
      <c r="E245" s="614"/>
      <c r="F245" s="143"/>
      <c r="G245" s="143"/>
      <c r="H245" s="143"/>
      <c r="L245" s="143"/>
      <c r="M245" s="154"/>
      <c r="N245" s="154"/>
      <c r="O245" s="118"/>
      <c r="P245" s="118"/>
      <c r="Q245" s="606"/>
      <c r="R245" s="158"/>
      <c r="S245" s="606"/>
      <c r="T245" s="606"/>
      <c r="U245" s="158"/>
      <c r="V245" s="158"/>
      <c r="W245" s="118"/>
      <c r="X245" s="606"/>
      <c r="Y245" s="118"/>
      <c r="Z245" s="118"/>
      <c r="AA245" s="118"/>
      <c r="AB245" s="118"/>
      <c r="AC245" s="118"/>
      <c r="AD245" s="159"/>
      <c r="AE245" s="182"/>
      <c r="AF245" s="135"/>
      <c r="AH245" s="118"/>
      <c r="AI245" s="118"/>
      <c r="AJ245" s="118"/>
      <c r="AK245" s="118"/>
    </row>
    <row r="246" spans="2:37">
      <c r="B246" s="73" t="s">
        <v>526</v>
      </c>
      <c r="C246" s="143"/>
      <c r="D246" s="143"/>
      <c r="E246" s="614"/>
      <c r="F246" s="143"/>
      <c r="G246" s="143"/>
      <c r="H246" s="143"/>
      <c r="L246" s="143"/>
      <c r="M246" s="154"/>
      <c r="N246" s="154"/>
      <c r="O246" s="118"/>
      <c r="P246" s="118"/>
      <c r="Q246" s="606"/>
      <c r="R246" s="158"/>
      <c r="S246" s="606"/>
      <c r="T246" s="606"/>
      <c r="U246" s="158"/>
      <c r="V246" s="158"/>
      <c r="W246" s="118"/>
      <c r="X246" s="606"/>
      <c r="Y246" s="118"/>
      <c r="Z246" s="118"/>
      <c r="AA246" s="118"/>
      <c r="AB246" s="118"/>
      <c r="AC246" s="118"/>
      <c r="AD246" s="159"/>
      <c r="AE246" s="182"/>
      <c r="AF246" s="135"/>
      <c r="AH246" s="118"/>
      <c r="AI246" s="118"/>
      <c r="AJ246" s="118"/>
      <c r="AK246" s="118"/>
    </row>
    <row r="247" spans="2:37" ht="16.5">
      <c r="B247" s="73" t="s">
        <v>527</v>
      </c>
      <c r="C247" s="143"/>
      <c r="D247" s="143"/>
      <c r="E247" s="614"/>
      <c r="F247" s="143"/>
      <c r="G247" s="143"/>
      <c r="H247" s="143"/>
      <c r="L247" s="143"/>
      <c r="M247" s="154"/>
      <c r="N247" s="154"/>
      <c r="O247" s="118"/>
      <c r="P247" s="118"/>
      <c r="Q247" s="606"/>
      <c r="R247" s="158"/>
      <c r="S247" s="606"/>
      <c r="T247" s="606"/>
      <c r="U247" s="158"/>
      <c r="V247" s="158"/>
      <c r="W247" s="118"/>
      <c r="X247" s="606"/>
      <c r="Y247" s="118"/>
      <c r="Z247" s="118"/>
      <c r="AA247" s="118"/>
      <c r="AB247" s="118"/>
      <c r="AC247" s="118"/>
      <c r="AD247" s="159"/>
      <c r="AE247" s="182"/>
      <c r="AF247" s="135"/>
      <c r="AH247" s="118"/>
      <c r="AI247" s="118"/>
      <c r="AJ247" s="118"/>
      <c r="AK247" s="118"/>
    </row>
    <row r="248" spans="2:37" ht="16.5">
      <c r="B248" s="73" t="s">
        <v>528</v>
      </c>
      <c r="C248" s="143"/>
      <c r="D248" s="143"/>
      <c r="E248" s="614"/>
      <c r="F248" s="143"/>
      <c r="G248" s="143"/>
      <c r="H248" s="143"/>
      <c r="L248" s="143"/>
      <c r="M248" s="154"/>
      <c r="N248" s="154"/>
      <c r="O248" s="118"/>
      <c r="P248" s="118"/>
      <c r="Q248" s="606"/>
      <c r="R248" s="158"/>
      <c r="S248" s="606"/>
      <c r="T248" s="606"/>
      <c r="U248" s="158"/>
      <c r="V248" s="158"/>
      <c r="W248" s="118"/>
      <c r="X248" s="606"/>
      <c r="Y248" s="118"/>
      <c r="Z248" s="118"/>
      <c r="AA248" s="118"/>
      <c r="AB248" s="118"/>
      <c r="AC248" s="118"/>
      <c r="AD248" s="159"/>
      <c r="AE248" s="182"/>
      <c r="AF248" s="135"/>
      <c r="AH248" s="118"/>
      <c r="AI248" s="118"/>
      <c r="AJ248" s="118"/>
      <c r="AK248" s="118"/>
    </row>
    <row r="249" spans="2:37">
      <c r="C249" s="143"/>
      <c r="D249" s="143"/>
      <c r="E249" s="614"/>
      <c r="F249" s="143"/>
      <c r="G249" s="143"/>
      <c r="H249" s="143"/>
      <c r="L249" s="143"/>
      <c r="M249" s="154"/>
      <c r="N249" s="154"/>
      <c r="O249" s="118"/>
      <c r="P249" s="118"/>
      <c r="Q249" s="606"/>
      <c r="R249" s="158"/>
      <c r="S249" s="606"/>
      <c r="T249" s="606"/>
      <c r="U249" s="158"/>
      <c r="V249" s="158"/>
      <c r="W249" s="118"/>
      <c r="X249" s="606"/>
      <c r="Y249" s="118"/>
      <c r="Z249" s="118"/>
      <c r="AA249" s="118"/>
      <c r="AB249" s="118"/>
      <c r="AC249" s="118"/>
      <c r="AD249" s="159"/>
      <c r="AE249" s="182"/>
      <c r="AF249" s="135"/>
      <c r="AH249" s="118"/>
      <c r="AI249" s="118"/>
      <c r="AJ249" s="118"/>
      <c r="AK249" s="118"/>
    </row>
    <row r="250" spans="2:37">
      <c r="C250" s="143"/>
      <c r="D250" s="143"/>
      <c r="E250" s="614"/>
      <c r="F250" s="143"/>
      <c r="G250" s="143"/>
      <c r="H250" s="143"/>
      <c r="L250" s="143"/>
      <c r="M250" s="154"/>
      <c r="N250" s="154"/>
      <c r="O250" s="118"/>
      <c r="P250" s="118"/>
      <c r="Q250" s="606"/>
      <c r="R250" s="158"/>
      <c r="S250" s="606"/>
      <c r="T250" s="606"/>
      <c r="U250" s="158"/>
      <c r="V250" s="158"/>
      <c r="W250" s="118"/>
      <c r="X250" s="606"/>
      <c r="Y250" s="118"/>
      <c r="Z250" s="118"/>
      <c r="AA250" s="118"/>
      <c r="AB250" s="118"/>
      <c r="AC250" s="118"/>
      <c r="AD250" s="159"/>
      <c r="AE250" s="182"/>
      <c r="AF250" s="135"/>
      <c r="AH250" s="118"/>
      <c r="AI250" s="118"/>
      <c r="AJ250" s="118"/>
      <c r="AK250" s="118"/>
    </row>
    <row r="251" spans="2:37">
      <c r="C251" s="143"/>
      <c r="D251" s="143"/>
      <c r="E251" s="614"/>
      <c r="F251" s="143"/>
      <c r="G251" s="143"/>
      <c r="H251" s="143"/>
      <c r="L251" s="143"/>
      <c r="M251" s="154"/>
      <c r="N251" s="154"/>
      <c r="O251" s="118"/>
      <c r="P251" s="118"/>
      <c r="Q251" s="606"/>
      <c r="R251" s="158"/>
      <c r="S251" s="606"/>
      <c r="T251" s="606"/>
      <c r="U251" s="158"/>
      <c r="V251" s="158"/>
      <c r="W251" s="118"/>
      <c r="X251" s="606"/>
      <c r="Y251" s="118"/>
      <c r="Z251" s="118"/>
      <c r="AA251" s="118"/>
      <c r="AB251" s="118"/>
      <c r="AC251" s="118"/>
      <c r="AD251" s="159"/>
      <c r="AE251" s="182"/>
      <c r="AF251" s="135"/>
      <c r="AH251" s="118"/>
      <c r="AI251" s="118"/>
      <c r="AJ251" s="118"/>
      <c r="AK251" s="118"/>
    </row>
    <row r="252" spans="2:37">
      <c r="C252" s="143"/>
      <c r="D252" s="143"/>
      <c r="E252" s="614"/>
      <c r="F252" s="143"/>
      <c r="G252" s="143"/>
      <c r="H252" s="143"/>
      <c r="L252" s="143"/>
      <c r="M252" s="154"/>
      <c r="N252" s="154"/>
      <c r="O252" s="118"/>
      <c r="P252" s="118"/>
      <c r="Q252" s="606"/>
      <c r="R252" s="158"/>
      <c r="S252" s="606"/>
      <c r="T252" s="606"/>
      <c r="U252" s="158"/>
      <c r="V252" s="158"/>
      <c r="W252" s="118"/>
      <c r="X252" s="606"/>
      <c r="Y252" s="118"/>
      <c r="Z252" s="118"/>
      <c r="AA252" s="118"/>
      <c r="AB252" s="118"/>
      <c r="AC252" s="118"/>
      <c r="AD252" s="159"/>
      <c r="AE252" s="182"/>
      <c r="AF252" s="135"/>
      <c r="AH252" s="118"/>
      <c r="AI252" s="118"/>
      <c r="AJ252" s="118"/>
      <c r="AK252" s="118"/>
    </row>
    <row r="253" spans="2:37">
      <c r="C253" s="143"/>
      <c r="D253" s="143"/>
      <c r="E253" s="614"/>
      <c r="F253" s="143"/>
      <c r="G253" s="143"/>
      <c r="H253" s="143"/>
      <c r="L253" s="143"/>
      <c r="M253" s="154"/>
      <c r="N253" s="154"/>
      <c r="O253" s="118"/>
      <c r="P253" s="118"/>
      <c r="Q253" s="606"/>
      <c r="R253" s="158"/>
      <c r="S253" s="606"/>
      <c r="T253" s="606"/>
      <c r="U253" s="158"/>
      <c r="V253" s="158"/>
      <c r="W253" s="118"/>
      <c r="X253" s="606"/>
      <c r="Y253" s="118"/>
      <c r="Z253" s="118"/>
      <c r="AA253" s="118"/>
      <c r="AB253" s="118"/>
      <c r="AC253" s="118"/>
      <c r="AD253" s="159"/>
      <c r="AE253" s="182"/>
      <c r="AF253" s="135"/>
      <c r="AH253" s="118"/>
      <c r="AI253" s="118"/>
      <c r="AJ253" s="118"/>
      <c r="AK253" s="118"/>
    </row>
    <row r="254" spans="2:37">
      <c r="C254" s="143"/>
      <c r="D254" s="143"/>
      <c r="E254" s="614"/>
      <c r="F254" s="143"/>
      <c r="G254" s="143"/>
      <c r="H254" s="143"/>
      <c r="L254" s="143"/>
      <c r="M254" s="154"/>
      <c r="N254" s="154"/>
      <c r="O254" s="118"/>
      <c r="P254" s="118"/>
      <c r="Q254" s="606"/>
      <c r="R254" s="158"/>
      <c r="S254" s="606"/>
      <c r="T254" s="606"/>
      <c r="U254" s="158"/>
      <c r="V254" s="158"/>
      <c r="W254" s="118"/>
      <c r="X254" s="606"/>
      <c r="Y254" s="118"/>
      <c r="Z254" s="118"/>
      <c r="AA254" s="118"/>
      <c r="AB254" s="118"/>
      <c r="AC254" s="118"/>
      <c r="AD254" s="159"/>
      <c r="AE254" s="182"/>
      <c r="AF254" s="135"/>
      <c r="AH254" s="118"/>
      <c r="AI254" s="118"/>
      <c r="AJ254" s="118"/>
      <c r="AK254" s="118"/>
    </row>
    <row r="255" spans="2:37">
      <c r="C255" s="143"/>
      <c r="D255" s="143"/>
      <c r="E255" s="143"/>
      <c r="F255" s="143"/>
      <c r="G255" s="143"/>
      <c r="H255" s="143"/>
      <c r="L255" s="143"/>
      <c r="M255" s="154"/>
      <c r="N255" s="154"/>
      <c r="O255" s="118"/>
      <c r="P255" s="118"/>
      <c r="Q255" s="606"/>
      <c r="R255" s="158"/>
      <c r="S255" s="158"/>
      <c r="T255" s="158"/>
      <c r="U255" s="158"/>
      <c r="V255" s="158"/>
      <c r="W255" s="118"/>
      <c r="X255" s="606"/>
      <c r="Z255" s="118"/>
      <c r="AA255" s="118"/>
      <c r="AB255" s="118"/>
      <c r="AC255" s="118"/>
      <c r="AD255" s="159"/>
      <c r="AE255" s="182"/>
      <c r="AF255" s="135"/>
      <c r="AH255" s="118"/>
      <c r="AI255" s="118"/>
      <c r="AJ255" s="118"/>
      <c r="AK255" s="118"/>
    </row>
    <row r="256" spans="2:37">
      <c r="C256" s="143"/>
      <c r="D256" s="143"/>
      <c r="E256" s="143"/>
      <c r="F256" s="143"/>
      <c r="G256" s="143"/>
      <c r="H256" s="143"/>
      <c r="L256" s="143"/>
      <c r="M256" s="154"/>
      <c r="N256" s="154"/>
      <c r="O256" s="118"/>
      <c r="P256" s="118"/>
      <c r="Q256" s="606"/>
      <c r="R256" s="158"/>
      <c r="S256" s="158"/>
      <c r="T256" s="158"/>
      <c r="U256" s="158"/>
      <c r="V256" s="158"/>
      <c r="W256" s="118"/>
      <c r="X256" s="606"/>
      <c r="Z256" s="118"/>
      <c r="AA256" s="118"/>
      <c r="AB256" s="118"/>
      <c r="AC256" s="118"/>
      <c r="AD256" s="159"/>
      <c r="AE256" s="182"/>
      <c r="AF256" s="135"/>
      <c r="AH256" s="118"/>
      <c r="AI256" s="118"/>
      <c r="AJ256" s="118"/>
      <c r="AK256" s="118"/>
    </row>
    <row r="257" spans="3:38">
      <c r="C257" s="143"/>
      <c r="D257" s="143"/>
      <c r="E257" s="143"/>
      <c r="F257" s="143"/>
      <c r="G257" s="143"/>
      <c r="H257" s="143"/>
      <c r="L257" s="143"/>
      <c r="M257" s="154"/>
      <c r="N257" s="154"/>
      <c r="O257" s="118"/>
      <c r="P257" s="118"/>
      <c r="Q257" s="606"/>
      <c r="R257" s="158"/>
      <c r="S257" s="158"/>
      <c r="T257" s="158"/>
      <c r="U257" s="158"/>
      <c r="V257" s="158"/>
      <c r="W257" s="118"/>
      <c r="X257" s="606"/>
      <c r="Z257" s="118"/>
      <c r="AA257" s="118"/>
      <c r="AB257" s="118"/>
      <c r="AC257" s="118"/>
      <c r="AD257" s="159"/>
      <c r="AE257" s="182"/>
      <c r="AF257" s="135"/>
      <c r="AH257" s="118"/>
      <c r="AI257" s="118"/>
      <c r="AJ257" s="118"/>
      <c r="AK257" s="118"/>
    </row>
    <row r="258" spans="3:38">
      <c r="C258" s="143"/>
      <c r="D258" s="143"/>
      <c r="E258" s="143"/>
      <c r="F258" s="143"/>
      <c r="G258" s="143"/>
      <c r="H258" s="143"/>
      <c r="L258" s="143"/>
      <c r="M258" s="154"/>
      <c r="N258" s="154"/>
      <c r="O258" s="118"/>
      <c r="P258" s="118"/>
      <c r="Q258" s="606"/>
      <c r="R258" s="158"/>
      <c r="S258" s="158"/>
      <c r="T258" s="158"/>
      <c r="U258" s="158"/>
      <c r="V258" s="158"/>
      <c r="W258" s="118"/>
      <c r="X258" s="606"/>
      <c r="Z258" s="118"/>
      <c r="AA258" s="118"/>
      <c r="AB258" s="118"/>
      <c r="AC258" s="118"/>
      <c r="AD258" s="159"/>
      <c r="AE258" s="182"/>
      <c r="AF258" s="135"/>
      <c r="AH258" s="118"/>
      <c r="AI258" s="118"/>
      <c r="AJ258" s="118"/>
      <c r="AK258" s="118"/>
    </row>
    <row r="259" spans="3:38">
      <c r="D259" s="143"/>
      <c r="E259" s="143"/>
      <c r="F259" s="143"/>
      <c r="G259" s="143"/>
      <c r="H259" s="143"/>
      <c r="I259" s="143"/>
      <c r="J259" s="143"/>
      <c r="K259" s="143"/>
      <c r="L259" s="143"/>
      <c r="M259" s="154"/>
      <c r="N259" s="154"/>
      <c r="O259" s="139"/>
      <c r="P259" s="139"/>
      <c r="Q259" s="180"/>
      <c r="R259" s="181"/>
      <c r="S259" s="181"/>
      <c r="T259" s="181"/>
      <c r="U259" s="181"/>
      <c r="V259" s="181"/>
      <c r="W259" s="139"/>
      <c r="X259" s="181"/>
      <c r="AA259" s="118"/>
      <c r="AB259" s="139"/>
      <c r="AC259" s="139"/>
      <c r="AD259" s="182"/>
      <c r="AE259" s="182"/>
      <c r="AF259" s="182"/>
      <c r="AH259" s="118"/>
      <c r="AI259" s="118"/>
      <c r="AJ259" s="118"/>
      <c r="AK259" s="118"/>
    </row>
    <row r="260" spans="3:38">
      <c r="D260" s="143"/>
      <c r="E260" s="143"/>
      <c r="F260" s="143"/>
      <c r="G260" s="143"/>
      <c r="H260" s="143"/>
      <c r="I260" s="143"/>
      <c r="J260" s="143"/>
      <c r="K260" s="143"/>
      <c r="L260" s="143"/>
      <c r="M260" s="154"/>
      <c r="N260" s="154"/>
      <c r="O260" s="139"/>
      <c r="P260" s="139"/>
      <c r="Q260" s="180"/>
      <c r="R260" s="181"/>
      <c r="S260" s="181"/>
      <c r="T260" s="181"/>
      <c r="U260" s="181"/>
      <c r="V260" s="181"/>
      <c r="W260" s="139"/>
      <c r="X260" s="181"/>
      <c r="AA260" s="118"/>
      <c r="AB260" s="139"/>
      <c r="AC260" s="139"/>
      <c r="AD260" s="182"/>
      <c r="AE260" s="182"/>
      <c r="AF260" s="182"/>
      <c r="AH260" s="118"/>
      <c r="AI260" s="118"/>
      <c r="AJ260" s="118"/>
      <c r="AK260" s="118"/>
    </row>
    <row r="261" spans="3:38" ht="18.75">
      <c r="Z261" s="118"/>
      <c r="AA261" s="118"/>
      <c r="AH261" s="183"/>
    </row>
    <row r="262" spans="3:38" ht="18.75">
      <c r="Z262" s="118"/>
      <c r="AA262" s="118"/>
      <c r="AH262" s="183"/>
    </row>
    <row r="263" spans="3:38" ht="18.75">
      <c r="Z263" s="118"/>
      <c r="AA263" s="118"/>
      <c r="AH263" s="183"/>
    </row>
    <row r="264" spans="3:38" ht="18.75">
      <c r="Z264" s="118"/>
      <c r="AA264" s="118"/>
      <c r="AH264" s="183"/>
    </row>
    <row r="265" spans="3:38" ht="18.75">
      <c r="Z265" s="118"/>
      <c r="AA265" s="118"/>
      <c r="AH265" s="183"/>
    </row>
    <row r="266" spans="3:38" ht="18.75">
      <c r="Z266" s="118"/>
      <c r="AA266" s="118"/>
      <c r="AH266" s="183"/>
    </row>
    <row r="267" spans="3:38" ht="18.75">
      <c r="Z267" s="118"/>
      <c r="AA267" s="118"/>
      <c r="AH267" s="183"/>
    </row>
    <row r="268" spans="3:38" ht="18.75">
      <c r="Z268" s="118"/>
      <c r="AA268" s="118"/>
      <c r="AH268" s="183"/>
    </row>
    <row r="269" spans="3:38">
      <c r="Z269" s="118"/>
      <c r="AA269" s="118"/>
    </row>
    <row r="270" spans="3:38">
      <c r="O270" s="139"/>
      <c r="P270" s="139"/>
      <c r="Q270" s="139"/>
      <c r="R270" s="139"/>
      <c r="S270" s="139"/>
      <c r="T270" s="139"/>
      <c r="U270" s="139"/>
      <c r="V270" s="139"/>
      <c r="W270" s="139"/>
      <c r="X270" s="139"/>
      <c r="Y270" s="139"/>
      <c r="Z270" s="118"/>
      <c r="AA270" s="118"/>
      <c r="AB270" s="139"/>
      <c r="AC270" s="139"/>
      <c r="AD270" s="139"/>
      <c r="AE270" s="139"/>
      <c r="AF270" s="139"/>
      <c r="AG270" s="139"/>
      <c r="AH270" s="139"/>
      <c r="AI270" s="139"/>
      <c r="AJ270" s="139"/>
      <c r="AK270" s="139"/>
      <c r="AL270" s="139"/>
    </row>
    <row r="271" spans="3:38">
      <c r="O271" s="139"/>
      <c r="P271" s="139"/>
      <c r="Q271" s="139"/>
      <c r="R271" s="139"/>
      <c r="S271" s="139"/>
      <c r="T271" s="139"/>
      <c r="U271" s="139"/>
      <c r="V271" s="139"/>
      <c r="W271" s="139"/>
      <c r="X271" s="139"/>
      <c r="Y271" s="139"/>
      <c r="Z271" s="118"/>
      <c r="AA271" s="118"/>
      <c r="AB271" s="139"/>
      <c r="AC271" s="139"/>
      <c r="AD271" s="139"/>
      <c r="AE271" s="139"/>
      <c r="AF271" s="139"/>
      <c r="AG271" s="139"/>
      <c r="AH271" s="139"/>
      <c r="AI271" s="139"/>
      <c r="AJ271" s="139"/>
      <c r="AK271" s="139"/>
      <c r="AL271" s="139"/>
    </row>
    <row r="272" spans="3:38">
      <c r="O272" s="139"/>
      <c r="P272" s="139"/>
      <c r="Q272" s="139"/>
      <c r="R272" s="139"/>
      <c r="S272" s="139"/>
      <c r="T272" s="139"/>
      <c r="U272" s="139"/>
      <c r="V272" s="139"/>
      <c r="W272" s="139"/>
      <c r="X272" s="139"/>
      <c r="Y272" s="139"/>
      <c r="Z272" s="139"/>
      <c r="AA272" s="139"/>
      <c r="AB272" s="139"/>
      <c r="AC272" s="139"/>
      <c r="AD272" s="139"/>
      <c r="AE272" s="139"/>
      <c r="AF272" s="139"/>
      <c r="AG272" s="139"/>
      <c r="AH272" s="139"/>
      <c r="AI272" s="139"/>
      <c r="AJ272" s="139"/>
      <c r="AK272" s="139"/>
      <c r="AL272" s="139"/>
    </row>
    <row r="273" spans="15:38">
      <c r="O273" s="139"/>
      <c r="P273" s="139"/>
      <c r="Q273" s="139"/>
      <c r="R273" s="139"/>
      <c r="S273" s="139"/>
      <c r="T273" s="139"/>
      <c r="U273" s="139"/>
      <c r="V273" s="139"/>
      <c r="W273" s="139"/>
      <c r="X273" s="139"/>
      <c r="Y273" s="139"/>
      <c r="Z273" s="139"/>
      <c r="AA273" s="139"/>
      <c r="AB273" s="139"/>
      <c r="AC273" s="139"/>
      <c r="AD273" s="139"/>
      <c r="AE273" s="139"/>
      <c r="AF273" s="139"/>
      <c r="AG273" s="139"/>
      <c r="AH273" s="139"/>
      <c r="AI273" s="139"/>
      <c r="AJ273" s="139"/>
      <c r="AK273" s="139"/>
      <c r="AL273" s="139"/>
    </row>
    <row r="274" spans="15:38">
      <c r="Z274" s="139"/>
      <c r="AA274" s="139"/>
    </row>
    <row r="275" spans="15:38">
      <c r="Z275" s="139"/>
      <c r="AA275" s="139"/>
    </row>
  </sheetData>
  <mergeCells count="2">
    <mergeCell ref="AH3:AK4"/>
    <mergeCell ref="AM3:AP4"/>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I110"/>
  <sheetViews>
    <sheetView workbookViewId="0"/>
  </sheetViews>
  <sheetFormatPr baseColWidth="10" defaultRowHeight="15"/>
  <cols>
    <col min="1" max="1" width="2.5703125" style="1" customWidth="1"/>
    <col min="2" max="2" width="17.5703125" style="1" bestFit="1" customWidth="1"/>
    <col min="3" max="3" width="19.5703125" style="1" customWidth="1"/>
    <col min="4" max="4" width="12.28515625" style="4" bestFit="1" customWidth="1"/>
    <col min="5" max="6" width="11.42578125" style="3"/>
    <col min="7" max="7" width="17.85546875" style="1" bestFit="1" customWidth="1"/>
    <col min="8" max="8" width="19.42578125" style="1" bestFit="1" customWidth="1"/>
    <col min="9" max="9" width="15.85546875" style="2" customWidth="1"/>
    <col min="10" max="16384" width="11.42578125" style="1"/>
  </cols>
  <sheetData>
    <row r="2" spans="2:9" ht="18.75">
      <c r="B2" s="80" t="s">
        <v>2583</v>
      </c>
    </row>
    <row r="3" spans="2:9">
      <c r="B3" s="68"/>
      <c r="C3" s="68"/>
      <c r="D3" s="70"/>
      <c r="E3" s="69"/>
      <c r="F3" s="69"/>
      <c r="G3" s="68"/>
      <c r="H3" s="68"/>
      <c r="I3" s="67"/>
    </row>
    <row r="4" spans="2:9" s="61" customFormat="1" ht="36">
      <c r="B4" s="65" t="s">
        <v>146</v>
      </c>
      <c r="C4" s="66" t="s">
        <v>145</v>
      </c>
      <c r="D4" s="65" t="s">
        <v>144</v>
      </c>
      <c r="E4" s="65" t="s">
        <v>143</v>
      </c>
      <c r="F4" s="64" t="s">
        <v>142</v>
      </c>
      <c r="G4" s="63" t="s">
        <v>141</v>
      </c>
      <c r="H4" s="63" t="s">
        <v>140</v>
      </c>
      <c r="I4" s="62" t="s">
        <v>139</v>
      </c>
    </row>
    <row r="5" spans="2:9">
      <c r="B5" s="1" t="s">
        <v>130</v>
      </c>
      <c r="C5" s="1" t="s">
        <v>121</v>
      </c>
      <c r="D5" s="1" t="s">
        <v>138</v>
      </c>
      <c r="E5" s="59" t="s">
        <v>32</v>
      </c>
      <c r="F5" s="59" t="s">
        <v>32</v>
      </c>
      <c r="G5" s="1" t="s">
        <v>119</v>
      </c>
      <c r="H5" s="30" t="s">
        <v>136</v>
      </c>
    </row>
    <row r="6" spans="2:9">
      <c r="B6" s="1" t="s">
        <v>130</v>
      </c>
      <c r="C6" s="1" t="s">
        <v>121</v>
      </c>
      <c r="D6" s="16" t="s">
        <v>137</v>
      </c>
      <c r="E6" s="59" t="s">
        <v>32</v>
      </c>
      <c r="F6" s="59" t="s">
        <v>32</v>
      </c>
      <c r="G6" s="1" t="s">
        <v>119</v>
      </c>
      <c r="H6" s="30" t="s">
        <v>136</v>
      </c>
      <c r="I6" s="2" t="s">
        <v>12</v>
      </c>
    </row>
    <row r="7" spans="2:9">
      <c r="B7" s="1" t="s">
        <v>130</v>
      </c>
      <c r="C7" s="1" t="s">
        <v>121</v>
      </c>
      <c r="D7" s="1" t="s">
        <v>135</v>
      </c>
      <c r="E7" s="59" t="s">
        <v>32</v>
      </c>
      <c r="F7" s="59" t="s">
        <v>32</v>
      </c>
      <c r="G7" s="1" t="s">
        <v>119</v>
      </c>
      <c r="H7" s="30" t="s">
        <v>123</v>
      </c>
    </row>
    <row r="8" spans="2:9">
      <c r="B8" s="1" t="s">
        <v>130</v>
      </c>
      <c r="C8" s="1" t="s">
        <v>121</v>
      </c>
      <c r="D8" s="16" t="s">
        <v>134</v>
      </c>
      <c r="E8" s="59" t="s">
        <v>32</v>
      </c>
      <c r="F8" s="59" t="s">
        <v>32</v>
      </c>
      <c r="G8" s="1" t="s">
        <v>119</v>
      </c>
      <c r="H8" s="30" t="s">
        <v>123</v>
      </c>
      <c r="I8" s="2" t="s">
        <v>12</v>
      </c>
    </row>
    <row r="9" spans="2:9">
      <c r="B9" s="1" t="s">
        <v>130</v>
      </c>
      <c r="C9" s="1" t="s">
        <v>121</v>
      </c>
      <c r="D9" s="16" t="s">
        <v>133</v>
      </c>
      <c r="E9" s="59" t="s">
        <v>32</v>
      </c>
      <c r="F9" s="59" t="s">
        <v>32</v>
      </c>
      <c r="G9" s="1" t="s">
        <v>119</v>
      </c>
      <c r="H9" s="30" t="s">
        <v>128</v>
      </c>
      <c r="I9" s="2" t="s">
        <v>12</v>
      </c>
    </row>
    <row r="10" spans="2:9">
      <c r="B10" s="28" t="s">
        <v>130</v>
      </c>
      <c r="C10" s="28" t="s">
        <v>132</v>
      </c>
      <c r="D10" s="60" t="s">
        <v>131</v>
      </c>
      <c r="E10" s="59" t="s">
        <v>32</v>
      </c>
      <c r="F10" s="59" t="s">
        <v>32</v>
      </c>
      <c r="G10" s="28" t="s">
        <v>119</v>
      </c>
      <c r="H10" s="30" t="s">
        <v>128</v>
      </c>
      <c r="I10" s="27" t="s">
        <v>12</v>
      </c>
    </row>
    <row r="11" spans="2:9" s="28" customFormat="1">
      <c r="B11" s="28" t="s">
        <v>130</v>
      </c>
      <c r="C11" s="28" t="s">
        <v>127</v>
      </c>
      <c r="D11" s="60" t="s">
        <v>129</v>
      </c>
      <c r="E11" s="59" t="s">
        <v>32</v>
      </c>
      <c r="F11" s="59" t="s">
        <v>32</v>
      </c>
      <c r="G11" s="28" t="s">
        <v>119</v>
      </c>
      <c r="H11" s="30" t="s">
        <v>128</v>
      </c>
      <c r="I11" s="27" t="s">
        <v>12</v>
      </c>
    </row>
    <row r="12" spans="2:9">
      <c r="B12" s="1" t="s">
        <v>122</v>
      </c>
      <c r="C12" s="1" t="s">
        <v>127</v>
      </c>
      <c r="D12" s="16" t="s">
        <v>126</v>
      </c>
      <c r="E12" s="59" t="s">
        <v>32</v>
      </c>
      <c r="F12" s="59" t="s">
        <v>32</v>
      </c>
      <c r="G12" s="1" t="s">
        <v>119</v>
      </c>
      <c r="H12" s="30" t="s">
        <v>123</v>
      </c>
      <c r="I12" s="2" t="s">
        <v>12</v>
      </c>
    </row>
    <row r="13" spans="2:9">
      <c r="B13" s="1" t="s">
        <v>122</v>
      </c>
      <c r="C13" s="1" t="s">
        <v>121</v>
      </c>
      <c r="D13" s="16" t="s">
        <v>125</v>
      </c>
      <c r="E13" s="59" t="s">
        <v>32</v>
      </c>
      <c r="F13" s="59" t="s">
        <v>32</v>
      </c>
      <c r="G13" s="1" t="s">
        <v>119</v>
      </c>
      <c r="H13" s="30" t="s">
        <v>123</v>
      </c>
      <c r="I13" s="2" t="s">
        <v>12</v>
      </c>
    </row>
    <row r="14" spans="2:9">
      <c r="B14" s="1" t="s">
        <v>122</v>
      </c>
      <c r="C14" s="1" t="s">
        <v>121</v>
      </c>
      <c r="D14" s="16" t="s">
        <v>124</v>
      </c>
      <c r="E14" s="59" t="s">
        <v>32</v>
      </c>
      <c r="F14" s="59" t="s">
        <v>32</v>
      </c>
      <c r="G14" s="1" t="s">
        <v>119</v>
      </c>
      <c r="H14" s="30" t="s">
        <v>123</v>
      </c>
      <c r="I14" s="2" t="s">
        <v>12</v>
      </c>
    </row>
    <row r="15" spans="2:9" ht="15.75" thickBot="1">
      <c r="B15" s="57" t="s">
        <v>122</v>
      </c>
      <c r="C15" s="57" t="s">
        <v>121</v>
      </c>
      <c r="D15" s="57" t="s">
        <v>120</v>
      </c>
      <c r="E15" s="58" t="s">
        <v>32</v>
      </c>
      <c r="F15" s="58" t="s">
        <v>32</v>
      </c>
      <c r="G15" s="57" t="s">
        <v>119</v>
      </c>
      <c r="H15" s="57" t="s">
        <v>118</v>
      </c>
      <c r="I15" s="56"/>
    </row>
    <row r="16" spans="2:9" ht="15.75" thickTop="1">
      <c r="B16" s="18" t="s">
        <v>17</v>
      </c>
      <c r="C16" s="42" t="s">
        <v>51</v>
      </c>
      <c r="D16" s="39" t="s">
        <v>117</v>
      </c>
      <c r="E16" s="55">
        <v>240</v>
      </c>
      <c r="F16" s="43" t="s">
        <v>70</v>
      </c>
      <c r="G16" s="1" t="s">
        <v>14</v>
      </c>
      <c r="H16" s="1" t="s">
        <v>99</v>
      </c>
      <c r="I16" s="2" t="s">
        <v>12</v>
      </c>
    </row>
    <row r="17" spans="2:9">
      <c r="B17" s="18" t="s">
        <v>17</v>
      </c>
      <c r="C17" s="42" t="s">
        <v>51</v>
      </c>
      <c r="D17" s="39" t="s">
        <v>116</v>
      </c>
      <c r="E17" s="55">
        <v>206</v>
      </c>
      <c r="F17" s="43" t="s">
        <v>56</v>
      </c>
      <c r="G17" s="1" t="s">
        <v>14</v>
      </c>
      <c r="H17" s="1" t="s">
        <v>99</v>
      </c>
      <c r="I17" s="2" t="s">
        <v>12</v>
      </c>
    </row>
    <row r="18" spans="2:9">
      <c r="B18" s="18" t="s">
        <v>17</v>
      </c>
      <c r="C18" s="42" t="s">
        <v>51</v>
      </c>
      <c r="D18" s="50" t="s">
        <v>115</v>
      </c>
      <c r="E18" s="49">
        <v>192.8</v>
      </c>
      <c r="F18" s="43" t="s">
        <v>56</v>
      </c>
      <c r="G18" s="1" t="s">
        <v>14</v>
      </c>
      <c r="H18" s="30" t="s">
        <v>13</v>
      </c>
    </row>
    <row r="19" spans="2:9">
      <c r="B19" s="18" t="s">
        <v>17</v>
      </c>
      <c r="C19" s="42" t="s">
        <v>51</v>
      </c>
      <c r="D19" s="50" t="s">
        <v>114</v>
      </c>
      <c r="E19" s="49">
        <v>176.5</v>
      </c>
      <c r="F19" s="43" t="s">
        <v>56</v>
      </c>
      <c r="G19" s="1" t="s">
        <v>14</v>
      </c>
      <c r="H19" s="30" t="s">
        <v>13</v>
      </c>
    </row>
    <row r="20" spans="2:9">
      <c r="B20" s="18" t="s">
        <v>17</v>
      </c>
      <c r="C20" s="42" t="s">
        <v>51</v>
      </c>
      <c r="D20" s="18" t="s">
        <v>113</v>
      </c>
      <c r="E20" s="48">
        <v>168.6</v>
      </c>
      <c r="F20" s="43" t="s">
        <v>56</v>
      </c>
      <c r="G20" s="1" t="s">
        <v>14</v>
      </c>
      <c r="H20" s="30" t="s">
        <v>13</v>
      </c>
    </row>
    <row r="21" spans="2:9">
      <c r="B21" s="18" t="s">
        <v>17</v>
      </c>
      <c r="C21" s="42" t="s">
        <v>51</v>
      </c>
      <c r="D21" s="18" t="s">
        <v>112</v>
      </c>
      <c r="E21" s="48">
        <v>162.19999999999999</v>
      </c>
      <c r="F21" s="43" t="s">
        <v>70</v>
      </c>
      <c r="G21" s="1" t="s">
        <v>14</v>
      </c>
      <c r="H21" s="30" t="s">
        <v>13</v>
      </c>
    </row>
    <row r="22" spans="2:9">
      <c r="B22" s="18" t="s">
        <v>17</v>
      </c>
      <c r="C22" s="42" t="s">
        <v>51</v>
      </c>
      <c r="D22" s="18" t="s">
        <v>111</v>
      </c>
      <c r="E22" s="48">
        <v>155.5</v>
      </c>
      <c r="F22" s="43" t="s">
        <v>56</v>
      </c>
      <c r="G22" s="1" t="s">
        <v>14</v>
      </c>
      <c r="H22" s="30" t="s">
        <v>13</v>
      </c>
    </row>
    <row r="23" spans="2:9">
      <c r="B23" s="18" t="s">
        <v>17</v>
      </c>
      <c r="C23" s="42" t="s">
        <v>51</v>
      </c>
      <c r="D23" s="18" t="s">
        <v>110</v>
      </c>
      <c r="E23" s="48">
        <v>150.19999999999999</v>
      </c>
      <c r="F23" s="43" t="s">
        <v>56</v>
      </c>
      <c r="G23" s="1" t="s">
        <v>14</v>
      </c>
      <c r="H23" s="30" t="s">
        <v>13</v>
      </c>
    </row>
    <row r="24" spans="2:9">
      <c r="B24" s="18" t="s">
        <v>17</v>
      </c>
      <c r="C24" s="42" t="s">
        <v>51</v>
      </c>
      <c r="D24" s="45" t="s">
        <v>109</v>
      </c>
      <c r="E24" s="48">
        <v>150</v>
      </c>
      <c r="F24" s="43" t="s">
        <v>56</v>
      </c>
      <c r="G24" s="1" t="s">
        <v>40</v>
      </c>
      <c r="H24" s="30" t="s">
        <v>39</v>
      </c>
      <c r="I24" s="2" t="s">
        <v>12</v>
      </c>
    </row>
    <row r="25" spans="2:9">
      <c r="B25" s="18" t="s">
        <v>17</v>
      </c>
      <c r="C25" s="42" t="s">
        <v>51</v>
      </c>
      <c r="D25" s="50" t="s">
        <v>108</v>
      </c>
      <c r="E25" s="49">
        <v>144</v>
      </c>
      <c r="F25" s="43" t="s">
        <v>56</v>
      </c>
      <c r="G25" s="1" t="s">
        <v>14</v>
      </c>
      <c r="H25" s="30" t="s">
        <v>13</v>
      </c>
    </row>
    <row r="26" spans="2:9">
      <c r="B26" s="18" t="s">
        <v>17</v>
      </c>
      <c r="C26" s="42" t="s">
        <v>51</v>
      </c>
      <c r="D26" s="1" t="s">
        <v>107</v>
      </c>
      <c r="E26" s="3">
        <v>140</v>
      </c>
      <c r="F26" s="40" t="s">
        <v>56</v>
      </c>
      <c r="G26" s="1" t="s">
        <v>40</v>
      </c>
      <c r="H26" s="1" t="s">
        <v>54</v>
      </c>
    </row>
    <row r="27" spans="2:9">
      <c r="B27" s="18" t="s">
        <v>17</v>
      </c>
      <c r="C27" s="42" t="s">
        <v>51</v>
      </c>
      <c r="D27" s="18" t="s">
        <v>106</v>
      </c>
      <c r="E27" s="48">
        <v>138</v>
      </c>
      <c r="F27" s="43" t="s">
        <v>70</v>
      </c>
      <c r="G27" s="1" t="s">
        <v>14</v>
      </c>
      <c r="H27" s="30" t="s">
        <v>13</v>
      </c>
    </row>
    <row r="28" spans="2:9">
      <c r="B28" s="18" t="s">
        <v>17</v>
      </c>
      <c r="C28" s="42" t="s">
        <v>51</v>
      </c>
      <c r="D28" s="47" t="s">
        <v>105</v>
      </c>
      <c r="E28" s="48">
        <v>138</v>
      </c>
      <c r="F28" s="43" t="s">
        <v>56</v>
      </c>
      <c r="G28" s="1" t="s">
        <v>40</v>
      </c>
      <c r="H28" s="30" t="s">
        <v>39</v>
      </c>
      <c r="I28" s="2" t="s">
        <v>12</v>
      </c>
    </row>
    <row r="29" spans="2:9">
      <c r="B29" s="18" t="s">
        <v>17</v>
      </c>
      <c r="C29" s="42" t="s">
        <v>51</v>
      </c>
      <c r="D29" s="45" t="s">
        <v>104</v>
      </c>
      <c r="E29" s="48">
        <v>134</v>
      </c>
      <c r="F29" s="43" t="s">
        <v>70</v>
      </c>
      <c r="G29" s="1" t="s">
        <v>14</v>
      </c>
      <c r="H29" s="28" t="s">
        <v>99</v>
      </c>
      <c r="I29" s="2" t="s">
        <v>12</v>
      </c>
    </row>
    <row r="30" spans="2:9">
      <c r="B30" s="18" t="s">
        <v>17</v>
      </c>
      <c r="C30" s="42" t="s">
        <v>51</v>
      </c>
      <c r="D30" s="50" t="s">
        <v>103</v>
      </c>
      <c r="E30" s="49">
        <v>132.5</v>
      </c>
      <c r="F30" s="43" t="s">
        <v>56</v>
      </c>
      <c r="G30" s="1" t="s">
        <v>14</v>
      </c>
      <c r="H30" s="30" t="s">
        <v>13</v>
      </c>
    </row>
    <row r="31" spans="2:9">
      <c r="B31" s="18" t="s">
        <v>17</v>
      </c>
      <c r="C31" s="42" t="s">
        <v>51</v>
      </c>
      <c r="D31" s="50" t="s">
        <v>102</v>
      </c>
      <c r="E31" s="49">
        <v>126</v>
      </c>
      <c r="F31" s="52" t="s">
        <v>70</v>
      </c>
      <c r="G31" s="1" t="s">
        <v>40</v>
      </c>
      <c r="H31" s="1" t="s">
        <v>39</v>
      </c>
    </row>
    <row r="32" spans="2:9">
      <c r="B32" s="18" t="s">
        <v>17</v>
      </c>
      <c r="C32" s="42" t="s">
        <v>51</v>
      </c>
      <c r="D32" s="18" t="s">
        <v>101</v>
      </c>
      <c r="E32" s="48">
        <v>125.3</v>
      </c>
      <c r="F32" s="43" t="s">
        <v>56</v>
      </c>
      <c r="G32" s="1" t="s">
        <v>14</v>
      </c>
      <c r="H32" s="30" t="s">
        <v>13</v>
      </c>
    </row>
    <row r="33" spans="2:9">
      <c r="B33" s="18" t="s">
        <v>17</v>
      </c>
      <c r="C33" s="42" t="s">
        <v>51</v>
      </c>
      <c r="D33" s="45" t="s">
        <v>100</v>
      </c>
      <c r="E33" s="48">
        <v>111</v>
      </c>
      <c r="F33" s="43" t="s">
        <v>56</v>
      </c>
      <c r="G33" s="1" t="s">
        <v>14</v>
      </c>
      <c r="H33" s="28" t="s">
        <v>99</v>
      </c>
      <c r="I33" s="2" t="s">
        <v>12</v>
      </c>
    </row>
    <row r="34" spans="2:9">
      <c r="B34" s="18" t="s">
        <v>17</v>
      </c>
      <c r="C34" s="42" t="s">
        <v>51</v>
      </c>
      <c r="D34" s="18" t="s">
        <v>98</v>
      </c>
      <c r="E34" s="48">
        <v>115.4</v>
      </c>
      <c r="F34" s="43" t="s">
        <v>70</v>
      </c>
      <c r="G34" s="1" t="s">
        <v>14</v>
      </c>
      <c r="H34" s="30" t="s">
        <v>13</v>
      </c>
    </row>
    <row r="35" spans="2:9">
      <c r="B35" s="18" t="s">
        <v>17</v>
      </c>
      <c r="C35" s="42" t="s">
        <v>51</v>
      </c>
      <c r="D35" s="18" t="s">
        <v>97</v>
      </c>
      <c r="E35" s="48">
        <v>107.8</v>
      </c>
      <c r="F35" s="43" t="s">
        <v>70</v>
      </c>
      <c r="G35" s="1" t="s">
        <v>14</v>
      </c>
      <c r="H35" s="30" t="s">
        <v>13</v>
      </c>
    </row>
    <row r="36" spans="2:9">
      <c r="B36" s="18" t="s">
        <v>17</v>
      </c>
      <c r="C36" s="42" t="s">
        <v>51</v>
      </c>
      <c r="D36" s="18" t="s">
        <v>96</v>
      </c>
      <c r="E36" s="48">
        <v>105</v>
      </c>
      <c r="F36" s="43" t="s">
        <v>70</v>
      </c>
      <c r="G36" s="1" t="s">
        <v>14</v>
      </c>
      <c r="H36" s="30" t="s">
        <v>13</v>
      </c>
    </row>
    <row r="37" spans="2:9">
      <c r="B37" s="18" t="s">
        <v>17</v>
      </c>
      <c r="C37" s="42" t="s">
        <v>51</v>
      </c>
      <c r="D37" s="1" t="s">
        <v>95</v>
      </c>
      <c r="E37" s="40" t="s">
        <v>32</v>
      </c>
      <c r="F37" s="52" t="s">
        <v>70</v>
      </c>
      <c r="G37" s="1" t="s">
        <v>40</v>
      </c>
      <c r="H37" s="1" t="s">
        <v>39</v>
      </c>
    </row>
    <row r="38" spans="2:9">
      <c r="B38" s="18" t="s">
        <v>17</v>
      </c>
      <c r="C38" s="42" t="s">
        <v>51</v>
      </c>
      <c r="D38" s="18" t="s">
        <v>94</v>
      </c>
      <c r="E38" s="48">
        <v>105</v>
      </c>
      <c r="F38" s="53" t="s">
        <v>56</v>
      </c>
      <c r="G38" s="1" t="s">
        <v>40</v>
      </c>
      <c r="H38" s="1" t="s">
        <v>39</v>
      </c>
    </row>
    <row r="39" spans="2:9">
      <c r="B39" s="18" t="s">
        <v>17</v>
      </c>
      <c r="C39" s="42" t="s">
        <v>51</v>
      </c>
      <c r="D39" s="18" t="s">
        <v>93</v>
      </c>
      <c r="E39" s="48">
        <v>99.7</v>
      </c>
      <c r="F39" s="43" t="s">
        <v>70</v>
      </c>
      <c r="G39" s="1" t="s">
        <v>14</v>
      </c>
      <c r="H39" s="30" t="s">
        <v>13</v>
      </c>
    </row>
    <row r="40" spans="2:9">
      <c r="B40" s="18" t="s">
        <v>17</v>
      </c>
      <c r="C40" s="42" t="s">
        <v>51</v>
      </c>
      <c r="D40" s="18" t="s">
        <v>92</v>
      </c>
      <c r="E40" s="48">
        <v>98</v>
      </c>
      <c r="F40" s="53" t="s">
        <v>56</v>
      </c>
      <c r="G40" s="1" t="s">
        <v>40</v>
      </c>
      <c r="H40" s="1" t="s">
        <v>39</v>
      </c>
    </row>
    <row r="41" spans="2:9">
      <c r="B41" s="18" t="s">
        <v>17</v>
      </c>
      <c r="C41" s="42" t="s">
        <v>51</v>
      </c>
      <c r="D41" s="1" t="s">
        <v>91</v>
      </c>
      <c r="E41" s="3">
        <v>97</v>
      </c>
      <c r="F41" s="53" t="s">
        <v>56</v>
      </c>
      <c r="G41" s="1" t="s">
        <v>40</v>
      </c>
      <c r="H41" s="1" t="s">
        <v>54</v>
      </c>
    </row>
    <row r="42" spans="2:9">
      <c r="B42" s="18" t="s">
        <v>17</v>
      </c>
      <c r="C42" s="42" t="s">
        <v>51</v>
      </c>
      <c r="D42" s="18" t="s">
        <v>90</v>
      </c>
      <c r="E42" s="48">
        <v>90.2</v>
      </c>
      <c r="F42" s="43" t="s">
        <v>70</v>
      </c>
      <c r="G42" s="1" t="s">
        <v>14</v>
      </c>
      <c r="H42" s="30" t="s">
        <v>13</v>
      </c>
    </row>
    <row r="43" spans="2:9">
      <c r="B43" s="18" t="s">
        <v>17</v>
      </c>
      <c r="C43" s="42" t="s">
        <v>51</v>
      </c>
      <c r="D43" s="18" t="s">
        <v>89</v>
      </c>
      <c r="E43" s="48">
        <v>87.8</v>
      </c>
      <c r="F43" s="43" t="s">
        <v>70</v>
      </c>
      <c r="G43" s="1" t="s">
        <v>14</v>
      </c>
      <c r="H43" s="30" t="s">
        <v>13</v>
      </c>
    </row>
    <row r="44" spans="2:9">
      <c r="B44" s="18" t="s">
        <v>17</v>
      </c>
      <c r="C44" s="42" t="s">
        <v>51</v>
      </c>
      <c r="D44" s="47" t="s">
        <v>88</v>
      </c>
      <c r="E44" s="48">
        <v>87</v>
      </c>
      <c r="F44" s="43" t="s">
        <v>56</v>
      </c>
      <c r="G44" s="1" t="s">
        <v>40</v>
      </c>
      <c r="H44" s="30" t="s">
        <v>39</v>
      </c>
      <c r="I44" s="2" t="s">
        <v>12</v>
      </c>
    </row>
    <row r="45" spans="2:9">
      <c r="B45" s="18" t="s">
        <v>17</v>
      </c>
      <c r="C45" s="42" t="s">
        <v>51</v>
      </c>
      <c r="D45" s="18" t="s">
        <v>87</v>
      </c>
      <c r="E45" s="48">
        <v>83.7</v>
      </c>
      <c r="F45" s="43" t="s">
        <v>70</v>
      </c>
      <c r="G45" s="1" t="s">
        <v>14</v>
      </c>
      <c r="H45" s="30" t="s">
        <v>13</v>
      </c>
    </row>
    <row r="46" spans="2:9">
      <c r="B46" s="18" t="s">
        <v>17</v>
      </c>
      <c r="C46" s="42" t="s">
        <v>51</v>
      </c>
      <c r="D46" s="54" t="s">
        <v>86</v>
      </c>
      <c r="E46" s="48">
        <v>78.099999999999994</v>
      </c>
      <c r="F46" s="43" t="s">
        <v>56</v>
      </c>
      <c r="G46" s="1" t="s">
        <v>14</v>
      </c>
      <c r="H46" s="30" t="s">
        <v>13</v>
      </c>
      <c r="I46" s="2" t="s">
        <v>12</v>
      </c>
    </row>
    <row r="47" spans="2:9">
      <c r="B47" s="18" t="s">
        <v>17</v>
      </c>
      <c r="C47" s="42" t="s">
        <v>51</v>
      </c>
      <c r="D47" s="19" t="s">
        <v>85</v>
      </c>
      <c r="E47" s="48">
        <v>73.7</v>
      </c>
      <c r="F47" s="43" t="s">
        <v>70</v>
      </c>
      <c r="G47" s="1" t="s">
        <v>14</v>
      </c>
      <c r="H47" s="30" t="s">
        <v>13</v>
      </c>
      <c r="I47" s="2" t="s">
        <v>12</v>
      </c>
    </row>
    <row r="48" spans="2:9">
      <c r="B48" s="18" t="s">
        <v>17</v>
      </c>
      <c r="C48" s="42" t="s">
        <v>51</v>
      </c>
      <c r="D48" s="18" t="s">
        <v>84</v>
      </c>
      <c r="E48" s="48">
        <v>67</v>
      </c>
      <c r="F48" s="53" t="s">
        <v>56</v>
      </c>
      <c r="G48" s="1" t="s">
        <v>40</v>
      </c>
      <c r="H48" s="1" t="s">
        <v>39</v>
      </c>
    </row>
    <row r="49" spans="2:9">
      <c r="B49" s="18" t="s">
        <v>17</v>
      </c>
      <c r="C49" s="42" t="s">
        <v>51</v>
      </c>
      <c r="D49" s="1" t="s">
        <v>83</v>
      </c>
      <c r="E49" s="3">
        <v>60</v>
      </c>
      <c r="F49" s="52" t="s">
        <v>70</v>
      </c>
      <c r="G49" s="1" t="s">
        <v>40</v>
      </c>
      <c r="H49" s="1" t="s">
        <v>39</v>
      </c>
    </row>
    <row r="50" spans="2:9">
      <c r="B50" s="18" t="s">
        <v>17</v>
      </c>
      <c r="C50" s="42" t="s">
        <v>51</v>
      </c>
      <c r="D50" s="18" t="s">
        <v>82</v>
      </c>
      <c r="E50" s="48">
        <v>56.9</v>
      </c>
      <c r="F50" s="43" t="s">
        <v>70</v>
      </c>
      <c r="G50" s="1" t="s">
        <v>14</v>
      </c>
      <c r="H50" s="30" t="s">
        <v>13</v>
      </c>
    </row>
    <row r="51" spans="2:9">
      <c r="B51" s="18" t="s">
        <v>17</v>
      </c>
      <c r="C51" s="42" t="s">
        <v>51</v>
      </c>
      <c r="D51" s="18" t="s">
        <v>81</v>
      </c>
      <c r="E51" s="48">
        <v>52.3</v>
      </c>
      <c r="F51" s="43" t="s">
        <v>70</v>
      </c>
      <c r="G51" s="1" t="s">
        <v>14</v>
      </c>
      <c r="H51" s="30" t="s">
        <v>13</v>
      </c>
    </row>
    <row r="52" spans="2:9">
      <c r="B52" s="18" t="s">
        <v>17</v>
      </c>
      <c r="C52" s="42" t="s">
        <v>51</v>
      </c>
      <c r="D52" s="18" t="s">
        <v>80</v>
      </c>
      <c r="E52" s="48">
        <v>46.3</v>
      </c>
      <c r="F52" s="43" t="s">
        <v>70</v>
      </c>
      <c r="G52" s="1" t="s">
        <v>14</v>
      </c>
      <c r="H52" s="30" t="s">
        <v>13</v>
      </c>
    </row>
    <row r="53" spans="2:9">
      <c r="B53" s="18" t="s">
        <v>17</v>
      </c>
      <c r="C53" s="42" t="s">
        <v>51</v>
      </c>
      <c r="D53" s="1" t="s">
        <v>79</v>
      </c>
      <c r="E53" s="3">
        <v>46</v>
      </c>
      <c r="F53" s="40" t="s">
        <v>70</v>
      </c>
      <c r="G53" s="1" t="s">
        <v>40</v>
      </c>
      <c r="H53" s="1" t="s">
        <v>39</v>
      </c>
    </row>
    <row r="54" spans="2:9">
      <c r="B54" s="18" t="s">
        <v>17</v>
      </c>
      <c r="C54" s="42" t="s">
        <v>51</v>
      </c>
      <c r="D54" s="18" t="s">
        <v>78</v>
      </c>
      <c r="E54" s="48">
        <v>40.6</v>
      </c>
      <c r="F54" s="43" t="s">
        <v>70</v>
      </c>
      <c r="G54" s="1" t="s">
        <v>14</v>
      </c>
      <c r="H54" s="30" t="s">
        <v>13</v>
      </c>
    </row>
    <row r="55" spans="2:9">
      <c r="B55" s="18" t="s">
        <v>17</v>
      </c>
      <c r="C55" s="42" t="s">
        <v>51</v>
      </c>
      <c r="D55" s="18" t="s">
        <v>77</v>
      </c>
      <c r="E55" s="48">
        <v>35.200000000000003</v>
      </c>
      <c r="F55" s="43" t="s">
        <v>56</v>
      </c>
      <c r="G55" s="1" t="s">
        <v>14</v>
      </c>
      <c r="H55" s="30" t="s">
        <v>13</v>
      </c>
    </row>
    <row r="56" spans="2:9">
      <c r="B56" s="18" t="s">
        <v>17</v>
      </c>
      <c r="C56" s="42" t="s">
        <v>51</v>
      </c>
      <c r="D56" s="50" t="s">
        <v>76</v>
      </c>
      <c r="E56" s="49">
        <v>34.1</v>
      </c>
      <c r="F56" s="43" t="s">
        <v>56</v>
      </c>
      <c r="G56" s="1" t="s">
        <v>14</v>
      </c>
      <c r="H56" s="30" t="s">
        <v>13</v>
      </c>
    </row>
    <row r="57" spans="2:9">
      <c r="B57" s="18" t="s">
        <v>17</v>
      </c>
      <c r="C57" s="42" t="s">
        <v>51</v>
      </c>
      <c r="D57" s="47" t="s">
        <v>75</v>
      </c>
      <c r="E57" s="49">
        <v>30</v>
      </c>
      <c r="F57" s="43" t="s">
        <v>56</v>
      </c>
      <c r="G57" s="1" t="s">
        <v>40</v>
      </c>
      <c r="H57" s="30" t="s">
        <v>39</v>
      </c>
      <c r="I57" s="2" t="s">
        <v>12</v>
      </c>
    </row>
    <row r="58" spans="2:9">
      <c r="B58" s="18" t="s">
        <v>17</v>
      </c>
      <c r="C58" s="42" t="s">
        <v>51</v>
      </c>
      <c r="D58" s="18" t="s">
        <v>74</v>
      </c>
      <c r="E58" s="48">
        <v>25.2</v>
      </c>
      <c r="F58" s="43" t="s">
        <v>70</v>
      </c>
      <c r="G58" s="1" t="s">
        <v>14</v>
      </c>
      <c r="H58" s="30" t="s">
        <v>13</v>
      </c>
    </row>
    <row r="59" spans="2:9">
      <c r="B59" s="18" t="s">
        <v>17</v>
      </c>
      <c r="C59" s="42" t="s">
        <v>51</v>
      </c>
      <c r="D59" s="1" t="s">
        <v>73</v>
      </c>
      <c r="E59" s="3">
        <v>24</v>
      </c>
      <c r="F59" s="40" t="s">
        <v>56</v>
      </c>
      <c r="G59" s="1" t="s">
        <v>40</v>
      </c>
      <c r="H59" s="1" t="s">
        <v>39</v>
      </c>
    </row>
    <row r="60" spans="2:9">
      <c r="B60" s="18" t="s">
        <v>17</v>
      </c>
      <c r="C60" s="42" t="s">
        <v>51</v>
      </c>
      <c r="D60" s="51" t="s">
        <v>72</v>
      </c>
      <c r="E60" s="49">
        <v>17.3</v>
      </c>
      <c r="F60" s="43" t="s">
        <v>70</v>
      </c>
      <c r="G60" s="1" t="s">
        <v>14</v>
      </c>
      <c r="H60" s="30" t="s">
        <v>13</v>
      </c>
      <c r="I60" s="2" t="s">
        <v>12</v>
      </c>
    </row>
    <row r="61" spans="2:9">
      <c r="B61" s="18" t="s">
        <v>17</v>
      </c>
      <c r="C61" s="42" t="s">
        <v>51</v>
      </c>
      <c r="D61" s="1" t="s">
        <v>71</v>
      </c>
      <c r="E61" s="3">
        <v>16</v>
      </c>
      <c r="F61" s="52" t="s">
        <v>70</v>
      </c>
      <c r="G61" s="1" t="s">
        <v>40</v>
      </c>
      <c r="H61" s="1" t="s">
        <v>39</v>
      </c>
    </row>
    <row r="62" spans="2:9">
      <c r="B62" s="18" t="s">
        <v>17</v>
      </c>
      <c r="C62" s="42" t="s">
        <v>51</v>
      </c>
      <c r="D62" s="51" t="s">
        <v>69</v>
      </c>
      <c r="E62" s="49">
        <v>11.3</v>
      </c>
      <c r="F62" s="43" t="s">
        <v>56</v>
      </c>
      <c r="G62" s="1" t="s">
        <v>14</v>
      </c>
      <c r="H62" s="30" t="s">
        <v>13</v>
      </c>
      <c r="I62" s="2" t="s">
        <v>12</v>
      </c>
    </row>
    <row r="63" spans="2:9">
      <c r="B63" s="18" t="s">
        <v>17</v>
      </c>
      <c r="C63" s="42" t="s">
        <v>51</v>
      </c>
      <c r="D63" s="1" t="s">
        <v>68</v>
      </c>
      <c r="E63" s="3">
        <v>10</v>
      </c>
      <c r="F63" s="43" t="s">
        <v>56</v>
      </c>
      <c r="G63" s="1" t="s">
        <v>40</v>
      </c>
      <c r="H63" s="1" t="s">
        <v>39</v>
      </c>
    </row>
    <row r="64" spans="2:9">
      <c r="B64" s="18" t="s">
        <v>17</v>
      </c>
      <c r="C64" s="42" t="s">
        <v>51</v>
      </c>
      <c r="D64" s="50" t="s">
        <v>67</v>
      </c>
      <c r="E64" s="49">
        <v>7.3</v>
      </c>
      <c r="F64" s="43" t="s">
        <v>56</v>
      </c>
      <c r="G64" s="1" t="s">
        <v>14</v>
      </c>
      <c r="H64" s="30" t="s">
        <v>13</v>
      </c>
    </row>
    <row r="65" spans="2:9">
      <c r="B65" s="18" t="s">
        <v>17</v>
      </c>
      <c r="C65" s="42" t="s">
        <v>51</v>
      </c>
      <c r="D65" s="50" t="s">
        <v>66</v>
      </c>
      <c r="E65" s="49">
        <v>4.5</v>
      </c>
      <c r="F65" s="43" t="s">
        <v>56</v>
      </c>
      <c r="G65" s="1" t="s">
        <v>14</v>
      </c>
      <c r="H65" s="30" t="s">
        <v>13</v>
      </c>
    </row>
    <row r="66" spans="2:9">
      <c r="B66" s="18" t="s">
        <v>17</v>
      </c>
      <c r="C66" s="42" t="s">
        <v>51</v>
      </c>
      <c r="D66" s="50" t="s">
        <v>65</v>
      </c>
      <c r="E66" s="49">
        <v>2.5</v>
      </c>
      <c r="F66" s="43" t="s">
        <v>56</v>
      </c>
      <c r="G66" s="1" t="s">
        <v>14</v>
      </c>
      <c r="H66" s="30" t="s">
        <v>13</v>
      </c>
    </row>
    <row r="67" spans="2:9">
      <c r="B67" s="18" t="s">
        <v>17</v>
      </c>
      <c r="C67" s="42" t="s">
        <v>51</v>
      </c>
      <c r="D67" s="18" t="s">
        <v>64</v>
      </c>
      <c r="E67" s="48">
        <v>0.9</v>
      </c>
      <c r="F67" s="43" t="s">
        <v>56</v>
      </c>
      <c r="G67" s="1" t="s">
        <v>14</v>
      </c>
      <c r="H67" s="30" t="s">
        <v>13</v>
      </c>
    </row>
    <row r="68" spans="2:9">
      <c r="B68" s="18" t="s">
        <v>17</v>
      </c>
      <c r="C68" s="42" t="s">
        <v>51</v>
      </c>
      <c r="D68" s="18" t="s">
        <v>63</v>
      </c>
      <c r="E68" s="48">
        <v>0</v>
      </c>
      <c r="F68" s="43" t="s">
        <v>56</v>
      </c>
      <c r="G68" s="1" t="s">
        <v>14</v>
      </c>
      <c r="H68" s="30" t="s">
        <v>13</v>
      </c>
    </row>
    <row r="69" spans="2:9">
      <c r="B69" s="18" t="s">
        <v>17</v>
      </c>
      <c r="C69" s="33" t="s">
        <v>62</v>
      </c>
      <c r="D69" s="32" t="s">
        <v>61</v>
      </c>
      <c r="E69" s="34">
        <v>0</v>
      </c>
      <c r="F69" s="43" t="s">
        <v>56</v>
      </c>
      <c r="G69" s="1" t="s">
        <v>14</v>
      </c>
      <c r="H69" s="1" t="s">
        <v>19</v>
      </c>
    </row>
    <row r="70" spans="2:9">
      <c r="B70" s="18" t="s">
        <v>17</v>
      </c>
      <c r="C70" s="42" t="s">
        <v>51</v>
      </c>
      <c r="D70" s="47" t="s">
        <v>60</v>
      </c>
      <c r="E70" s="46">
        <v>0</v>
      </c>
      <c r="F70" s="43" t="s">
        <v>56</v>
      </c>
      <c r="G70" s="1" t="s">
        <v>40</v>
      </c>
      <c r="H70" s="30" t="s">
        <v>59</v>
      </c>
      <c r="I70" s="2" t="s">
        <v>12</v>
      </c>
    </row>
    <row r="71" spans="2:9">
      <c r="B71" s="18" t="s">
        <v>17</v>
      </c>
      <c r="C71" s="42" t="s">
        <v>51</v>
      </c>
      <c r="D71" s="45" t="s">
        <v>58</v>
      </c>
      <c r="E71" s="44">
        <v>0</v>
      </c>
      <c r="F71" s="43" t="s">
        <v>56</v>
      </c>
      <c r="G71" s="1" t="s">
        <v>40</v>
      </c>
      <c r="H71" s="30" t="s">
        <v>49</v>
      </c>
      <c r="I71" s="2" t="s">
        <v>12</v>
      </c>
    </row>
    <row r="72" spans="2:9">
      <c r="B72" s="18" t="s">
        <v>17</v>
      </c>
      <c r="C72" s="42" t="s">
        <v>51</v>
      </c>
      <c r="D72" s="45" t="s">
        <v>57</v>
      </c>
      <c r="E72" s="44">
        <v>0</v>
      </c>
      <c r="F72" s="43" t="s">
        <v>56</v>
      </c>
      <c r="G72" s="1" t="s">
        <v>40</v>
      </c>
      <c r="H72" s="30" t="s">
        <v>54</v>
      </c>
      <c r="I72" s="2" t="s">
        <v>12</v>
      </c>
    </row>
    <row r="73" spans="2:9">
      <c r="B73" s="18" t="s">
        <v>17</v>
      </c>
      <c r="C73" s="42" t="s">
        <v>51</v>
      </c>
      <c r="D73" s="1" t="s">
        <v>55</v>
      </c>
      <c r="E73" s="40" t="s">
        <v>32</v>
      </c>
      <c r="F73" s="41"/>
      <c r="G73" s="1" t="s">
        <v>40</v>
      </c>
      <c r="H73" s="1" t="s">
        <v>54</v>
      </c>
    </row>
    <row r="74" spans="2:9">
      <c r="B74" s="18" t="s">
        <v>17</v>
      </c>
      <c r="C74" s="42" t="s">
        <v>51</v>
      </c>
      <c r="D74" s="1" t="s">
        <v>53</v>
      </c>
      <c r="E74" s="40" t="s">
        <v>32</v>
      </c>
      <c r="F74" s="41"/>
      <c r="G74" s="1" t="s">
        <v>40</v>
      </c>
      <c r="H74" s="1" t="s">
        <v>47</v>
      </c>
    </row>
    <row r="75" spans="2:9">
      <c r="B75" s="18" t="s">
        <v>17</v>
      </c>
      <c r="C75" s="42" t="s">
        <v>51</v>
      </c>
      <c r="D75" s="1" t="s">
        <v>52</v>
      </c>
      <c r="E75" s="40" t="s">
        <v>32</v>
      </c>
      <c r="F75" s="41"/>
      <c r="G75" s="1" t="s">
        <v>40</v>
      </c>
      <c r="H75" s="1" t="s">
        <v>47</v>
      </c>
    </row>
    <row r="76" spans="2:9">
      <c r="B76" s="18" t="s">
        <v>17</v>
      </c>
      <c r="C76" s="42" t="s">
        <v>51</v>
      </c>
      <c r="D76" s="1" t="s">
        <v>50</v>
      </c>
      <c r="E76" s="40" t="s">
        <v>32</v>
      </c>
      <c r="F76" s="41"/>
      <c r="G76" s="1" t="s">
        <v>40</v>
      </c>
      <c r="H76" s="1" t="s">
        <v>49</v>
      </c>
    </row>
    <row r="77" spans="2:9">
      <c r="B77" s="18" t="s">
        <v>17</v>
      </c>
      <c r="C77" s="33" t="s">
        <v>42</v>
      </c>
      <c r="D77" s="1" t="s">
        <v>48</v>
      </c>
      <c r="E77" s="40" t="s">
        <v>32</v>
      </c>
      <c r="F77" s="41"/>
      <c r="G77" s="1" t="s">
        <v>40</v>
      </c>
      <c r="H77" s="1" t="s">
        <v>47</v>
      </c>
    </row>
    <row r="78" spans="2:9">
      <c r="B78" s="18" t="s">
        <v>17</v>
      </c>
      <c r="C78" s="33" t="s">
        <v>42</v>
      </c>
      <c r="D78" s="1" t="s">
        <v>46</v>
      </c>
      <c r="E78" s="40" t="s">
        <v>32</v>
      </c>
      <c r="F78" s="40"/>
      <c r="G78" s="1" t="s">
        <v>40</v>
      </c>
      <c r="H78" s="1" t="s">
        <v>39</v>
      </c>
    </row>
    <row r="79" spans="2:9">
      <c r="B79" s="18" t="s">
        <v>17</v>
      </c>
      <c r="C79" s="33" t="s">
        <v>42</v>
      </c>
      <c r="D79" s="1" t="s">
        <v>45</v>
      </c>
      <c r="E79" s="3">
        <v>-12</v>
      </c>
      <c r="G79" s="1" t="s">
        <v>40</v>
      </c>
      <c r="H79" s="1" t="s">
        <v>39</v>
      </c>
    </row>
    <row r="80" spans="2:9">
      <c r="B80" s="18" t="s">
        <v>17</v>
      </c>
      <c r="C80" s="33" t="s">
        <v>42</v>
      </c>
      <c r="D80" s="1" t="s">
        <v>44</v>
      </c>
      <c r="E80" s="3">
        <v>-15</v>
      </c>
      <c r="G80" s="1" t="s">
        <v>40</v>
      </c>
      <c r="H80" s="1" t="s">
        <v>39</v>
      </c>
    </row>
    <row r="81" spans="2:9">
      <c r="B81" s="18" t="s">
        <v>17</v>
      </c>
      <c r="C81" s="33" t="s">
        <v>42</v>
      </c>
      <c r="D81" s="1" t="s">
        <v>43</v>
      </c>
      <c r="E81" s="3">
        <v>-20</v>
      </c>
      <c r="G81" s="1" t="s">
        <v>40</v>
      </c>
      <c r="H81" s="1" t="s">
        <v>39</v>
      </c>
    </row>
    <row r="82" spans="2:9">
      <c r="B82" s="18" t="s">
        <v>17</v>
      </c>
      <c r="C82" s="33" t="s">
        <v>42</v>
      </c>
      <c r="D82" s="1" t="s">
        <v>41</v>
      </c>
      <c r="E82" s="3">
        <v>-24</v>
      </c>
      <c r="G82" s="1" t="s">
        <v>40</v>
      </c>
      <c r="H82" s="1" t="s">
        <v>39</v>
      </c>
    </row>
    <row r="83" spans="2:9">
      <c r="B83" s="18" t="s">
        <v>17</v>
      </c>
      <c r="C83" s="33" t="s">
        <v>22</v>
      </c>
      <c r="D83" s="39" t="s">
        <v>38</v>
      </c>
      <c r="E83" s="34">
        <v>-46</v>
      </c>
      <c r="F83" s="38" t="s">
        <v>32</v>
      </c>
      <c r="G83" s="1" t="s">
        <v>14</v>
      </c>
      <c r="H83" s="30" t="s">
        <v>19</v>
      </c>
      <c r="I83" s="2" t="s">
        <v>12</v>
      </c>
    </row>
    <row r="84" spans="2:9">
      <c r="B84" s="18" t="s">
        <v>17</v>
      </c>
      <c r="C84" s="33" t="s">
        <v>22</v>
      </c>
      <c r="D84" s="32" t="s">
        <v>37</v>
      </c>
      <c r="E84" s="34">
        <v>-222</v>
      </c>
      <c r="F84" s="34"/>
      <c r="G84" s="1" t="s">
        <v>14</v>
      </c>
      <c r="H84" s="30" t="s">
        <v>19</v>
      </c>
    </row>
    <row r="85" spans="2:9">
      <c r="B85" s="18" t="s">
        <v>17</v>
      </c>
      <c r="C85" s="33" t="s">
        <v>16</v>
      </c>
      <c r="D85" s="39" t="s">
        <v>36</v>
      </c>
      <c r="E85" s="34">
        <v>-423</v>
      </c>
      <c r="F85" s="38" t="s">
        <v>32</v>
      </c>
      <c r="G85" s="1" t="s">
        <v>14</v>
      </c>
      <c r="H85" s="30" t="s">
        <v>19</v>
      </c>
      <c r="I85" s="2" t="s">
        <v>12</v>
      </c>
    </row>
    <row r="86" spans="2:9">
      <c r="B86" s="18" t="s">
        <v>17</v>
      </c>
      <c r="C86" s="36" t="s">
        <v>22</v>
      </c>
      <c r="D86" s="19" t="s">
        <v>35</v>
      </c>
      <c r="E86" s="35">
        <v>-690</v>
      </c>
      <c r="F86" s="38" t="s">
        <v>32</v>
      </c>
      <c r="G86" s="1" t="s">
        <v>14</v>
      </c>
      <c r="H86" s="30" t="s">
        <v>23</v>
      </c>
      <c r="I86" s="2" t="s">
        <v>12</v>
      </c>
    </row>
    <row r="87" spans="2:9">
      <c r="B87" s="18" t="s">
        <v>17</v>
      </c>
      <c r="C87" s="33" t="s">
        <v>22</v>
      </c>
      <c r="D87" s="39" t="s">
        <v>34</v>
      </c>
      <c r="E87" s="34">
        <v>-845</v>
      </c>
      <c r="F87" s="38" t="s">
        <v>32</v>
      </c>
      <c r="G87" s="1" t="s">
        <v>14</v>
      </c>
      <c r="H87" s="30" t="s">
        <v>23</v>
      </c>
      <c r="I87" s="2" t="s">
        <v>12</v>
      </c>
    </row>
    <row r="88" spans="2:9">
      <c r="B88" s="18" t="s">
        <v>17</v>
      </c>
      <c r="C88" s="33" t="s">
        <v>25</v>
      </c>
      <c r="D88" s="39" t="s">
        <v>33</v>
      </c>
      <c r="E88" s="34">
        <v>-1210</v>
      </c>
      <c r="F88" s="38" t="s">
        <v>32</v>
      </c>
      <c r="G88" s="1" t="s">
        <v>14</v>
      </c>
      <c r="H88" s="30" t="s">
        <v>23</v>
      </c>
      <c r="I88" s="37" t="s">
        <v>12</v>
      </c>
    </row>
    <row r="89" spans="2:9">
      <c r="B89" s="18" t="s">
        <v>17</v>
      </c>
      <c r="C89" s="33" t="s">
        <v>25</v>
      </c>
      <c r="D89" s="32" t="s">
        <v>31</v>
      </c>
      <c r="E89" s="34">
        <v>-1240</v>
      </c>
      <c r="F89" s="34"/>
      <c r="G89" s="1" t="s">
        <v>14</v>
      </c>
      <c r="H89" s="30" t="s">
        <v>23</v>
      </c>
    </row>
    <row r="90" spans="2:9">
      <c r="B90" s="18" t="s">
        <v>17</v>
      </c>
      <c r="C90" s="33" t="s">
        <v>16</v>
      </c>
      <c r="D90" s="32" t="s">
        <v>30</v>
      </c>
      <c r="E90" s="34">
        <v>-1389</v>
      </c>
      <c r="F90" s="34"/>
      <c r="G90" s="1" t="s">
        <v>14</v>
      </c>
      <c r="H90" s="30" t="s">
        <v>23</v>
      </c>
    </row>
    <row r="91" spans="2:9">
      <c r="B91" s="18" t="s">
        <v>17</v>
      </c>
      <c r="C91" s="33" t="s">
        <v>16</v>
      </c>
      <c r="D91" s="32" t="s">
        <v>29</v>
      </c>
      <c r="E91" s="34">
        <v>-1414</v>
      </c>
      <c r="F91" s="34"/>
      <c r="G91" s="1" t="s">
        <v>14</v>
      </c>
      <c r="H91" s="30" t="s">
        <v>23</v>
      </c>
    </row>
    <row r="92" spans="2:9">
      <c r="B92" s="18" t="s">
        <v>17</v>
      </c>
      <c r="C92" s="36" t="s">
        <v>25</v>
      </c>
      <c r="D92" s="18" t="s">
        <v>28</v>
      </c>
      <c r="E92" s="35">
        <v>-1448</v>
      </c>
      <c r="F92" s="35"/>
      <c r="G92" s="1" t="s">
        <v>14</v>
      </c>
      <c r="H92" s="30" t="s">
        <v>23</v>
      </c>
    </row>
    <row r="93" spans="2:9">
      <c r="B93" s="18" t="s">
        <v>17</v>
      </c>
      <c r="C93" s="33" t="s">
        <v>25</v>
      </c>
      <c r="D93" s="32" t="s">
        <v>27</v>
      </c>
      <c r="E93" s="34">
        <v>-1511</v>
      </c>
      <c r="F93" s="34"/>
      <c r="G93" s="1" t="s">
        <v>14</v>
      </c>
      <c r="H93" s="30" t="s">
        <v>23</v>
      </c>
    </row>
    <row r="94" spans="2:9">
      <c r="B94" s="18" t="s">
        <v>17</v>
      </c>
      <c r="C94" s="33" t="s">
        <v>25</v>
      </c>
      <c r="D94" s="32" t="s">
        <v>26</v>
      </c>
      <c r="E94" s="34">
        <v>-1749</v>
      </c>
      <c r="F94" s="34"/>
      <c r="G94" s="1" t="s">
        <v>14</v>
      </c>
      <c r="H94" s="30" t="s">
        <v>23</v>
      </c>
    </row>
    <row r="95" spans="2:9">
      <c r="B95" s="18" t="s">
        <v>17</v>
      </c>
      <c r="C95" s="33" t="s">
        <v>25</v>
      </c>
      <c r="D95" s="32" t="s">
        <v>24</v>
      </c>
      <c r="E95" s="34">
        <v>-1795</v>
      </c>
      <c r="F95" s="34"/>
      <c r="G95" s="1" t="s">
        <v>14</v>
      </c>
      <c r="H95" s="30" t="s">
        <v>23</v>
      </c>
      <c r="I95" s="2" t="s">
        <v>12</v>
      </c>
    </row>
    <row r="96" spans="2:9">
      <c r="B96" s="18" t="s">
        <v>17</v>
      </c>
      <c r="C96" s="33" t="s">
        <v>22</v>
      </c>
      <c r="D96" s="32" t="s">
        <v>21</v>
      </c>
      <c r="E96" s="31">
        <v>-1950</v>
      </c>
      <c r="F96" s="31"/>
      <c r="G96" s="1" t="s">
        <v>14</v>
      </c>
      <c r="H96" s="30" t="s">
        <v>19</v>
      </c>
    </row>
    <row r="97" spans="2:9">
      <c r="B97" s="18" t="s">
        <v>17</v>
      </c>
      <c r="C97" s="33" t="s">
        <v>16</v>
      </c>
      <c r="D97" s="32" t="s">
        <v>20</v>
      </c>
      <c r="E97" s="31">
        <v>-2338</v>
      </c>
      <c r="F97" s="31"/>
      <c r="G97" s="1" t="s">
        <v>14</v>
      </c>
      <c r="H97" s="30" t="s">
        <v>19</v>
      </c>
      <c r="I97" s="2" t="s">
        <v>12</v>
      </c>
    </row>
    <row r="98" spans="2:9">
      <c r="B98" s="18" t="s">
        <v>17</v>
      </c>
      <c r="C98" s="18" t="s">
        <v>16</v>
      </c>
      <c r="D98" s="18" t="s">
        <v>18</v>
      </c>
      <c r="E98" s="29">
        <v>-2373</v>
      </c>
      <c r="F98" s="29"/>
      <c r="G98" s="28" t="s">
        <v>14</v>
      </c>
      <c r="H98" s="28" t="s">
        <v>13</v>
      </c>
      <c r="I98" s="27"/>
    </row>
    <row r="99" spans="2:9" ht="15.75" thickBot="1">
      <c r="B99" s="26" t="s">
        <v>17</v>
      </c>
      <c r="C99" s="26" t="s">
        <v>16</v>
      </c>
      <c r="D99" s="26" t="s">
        <v>15</v>
      </c>
      <c r="E99" s="25">
        <v>-2411</v>
      </c>
      <c r="F99" s="25"/>
      <c r="G99" s="9" t="s">
        <v>14</v>
      </c>
      <c r="H99" s="24" t="s">
        <v>13</v>
      </c>
      <c r="I99" s="23" t="s">
        <v>12</v>
      </c>
    </row>
    <row r="100" spans="2:9">
      <c r="C100" s="18"/>
      <c r="D100" s="1024" t="s">
        <v>11</v>
      </c>
      <c r="E100" s="1024"/>
      <c r="F100" s="1024"/>
      <c r="G100" s="1024"/>
      <c r="H100" s="21" t="s">
        <v>10</v>
      </c>
      <c r="I100" s="20" t="s">
        <v>9</v>
      </c>
    </row>
    <row r="101" spans="2:9">
      <c r="B101" s="19"/>
      <c r="C101" s="18"/>
      <c r="D101" s="1025" t="s">
        <v>8</v>
      </c>
      <c r="E101" s="1025"/>
      <c r="F101" s="1025"/>
      <c r="G101" s="1025"/>
      <c r="H101" s="17">
        <f>COUNTA(I5:I15)+COUNTBLANK(I5:I15)</f>
        <v>11</v>
      </c>
      <c r="I101" s="13">
        <f>COUNTA(I5:I15)</f>
        <v>8</v>
      </c>
    </row>
    <row r="102" spans="2:9">
      <c r="B102" s="16"/>
      <c r="D102" s="1026" t="s">
        <v>7</v>
      </c>
      <c r="E102" s="1026"/>
      <c r="F102" s="1026"/>
      <c r="G102" s="1026"/>
      <c r="H102" s="14">
        <f>COUNTA(I16:I99)+COUNTBLANK(I16:I99)</f>
        <v>84</v>
      </c>
      <c r="I102" s="13">
        <f>COUNTA(I16:I99)</f>
        <v>23</v>
      </c>
    </row>
    <row r="103" spans="2:9">
      <c r="D103" s="1022" t="s">
        <v>6</v>
      </c>
      <c r="E103" s="1022"/>
      <c r="F103" s="1022"/>
      <c r="G103" s="1022"/>
      <c r="H103" s="11">
        <f>COUNTA(I16:I76)+COUNTBLANK(I16:I76)</f>
        <v>61</v>
      </c>
      <c r="I103" s="10">
        <f>COUNTA(I16:I76)</f>
        <v>15</v>
      </c>
    </row>
    <row r="104" spans="2:9">
      <c r="D104" s="1022" t="s">
        <v>5</v>
      </c>
      <c r="E104" s="1022"/>
      <c r="F104" s="1022"/>
      <c r="G104" s="1022"/>
      <c r="H104" s="11">
        <f>COUNTA(I77:I99)+COUNTBLANK(I77:I99)</f>
        <v>23</v>
      </c>
      <c r="I104" s="10">
        <f>COUNTA(I77:I99)</f>
        <v>8</v>
      </c>
    </row>
    <row r="105" spans="2:9" ht="15.75" thickBot="1">
      <c r="B105" s="9"/>
      <c r="C105" s="9"/>
      <c r="D105" s="1023" t="s">
        <v>4</v>
      </c>
      <c r="E105" s="1023"/>
      <c r="F105" s="1023"/>
      <c r="G105" s="1023"/>
      <c r="H105" s="7">
        <f>H101+H102</f>
        <v>95</v>
      </c>
      <c r="I105" s="6">
        <f>I101+I102</f>
        <v>31</v>
      </c>
    </row>
    <row r="107" spans="2:9">
      <c r="B107" s="5" t="s">
        <v>3</v>
      </c>
    </row>
    <row r="108" spans="2:9" ht="18">
      <c r="B108" s="1" t="s">
        <v>2</v>
      </c>
    </row>
    <row r="109" spans="2:9" ht="18">
      <c r="B109" s="1" t="s">
        <v>1</v>
      </c>
    </row>
    <row r="110" spans="2:9" ht="18">
      <c r="B110" s="1" t="s">
        <v>0</v>
      </c>
    </row>
  </sheetData>
  <mergeCells count="6">
    <mergeCell ref="D103:G103"/>
    <mergeCell ref="D104:G104"/>
    <mergeCell ref="D105:G105"/>
    <mergeCell ref="D100:G100"/>
    <mergeCell ref="D101:G101"/>
    <mergeCell ref="D102:G102"/>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48BA0-E364-4BA3-8639-3B3E77DA03EB}">
  <dimension ref="B2:GB340"/>
  <sheetViews>
    <sheetView zoomScale="80" zoomScaleNormal="80" workbookViewId="0"/>
  </sheetViews>
  <sheetFormatPr baseColWidth="10" defaultRowHeight="15"/>
  <cols>
    <col min="1" max="1" width="4.140625" style="72" customWidth="1"/>
    <col min="2" max="2" width="13.42578125" style="72" bestFit="1" customWidth="1"/>
    <col min="3" max="3" width="19" style="72" customWidth="1"/>
    <col min="4" max="4" width="20.5703125" style="72" bestFit="1" customWidth="1"/>
    <col min="5" max="5" width="12.85546875" style="72" bestFit="1" customWidth="1"/>
    <col min="6" max="6" width="10.28515625" style="73" bestFit="1" customWidth="1"/>
    <col min="7" max="7" width="12.140625" style="113" bestFit="1" customWidth="1"/>
    <col min="8" max="8" width="11.7109375" style="72" bestFit="1" customWidth="1"/>
    <col min="9" max="9" width="10.28515625" style="72" bestFit="1" customWidth="1"/>
    <col min="10" max="10" width="10.28515625" style="72" customWidth="1"/>
    <col min="11" max="11" width="10.140625" style="72" customWidth="1"/>
    <col min="12" max="12" width="19.140625" style="72" bestFit="1" customWidth="1"/>
    <col min="13" max="13" width="20.5703125" style="72" customWidth="1"/>
    <col min="14" max="14" width="20.140625" style="73" bestFit="1" customWidth="1"/>
    <col min="15" max="15" width="9.85546875" style="73" bestFit="1" customWidth="1"/>
    <col min="16" max="16" width="1.85546875" style="73" customWidth="1"/>
    <col min="17" max="19" width="11.5703125" style="72" bestFit="1" customWidth="1"/>
    <col min="20" max="20" width="4.42578125" style="72" customWidth="1"/>
    <col min="21" max="21" width="9.28515625" style="72" bestFit="1" customWidth="1"/>
    <col min="22" max="23" width="7" style="72" bestFit="1" customWidth="1"/>
    <col min="24" max="24" width="9.28515625" style="72" bestFit="1" customWidth="1"/>
    <col min="25" max="26" width="7" style="72" bestFit="1" customWidth="1"/>
    <col min="27" max="27" width="10.85546875" style="72" bestFit="1" customWidth="1"/>
    <col min="28" max="28" width="8.28515625" style="72" bestFit="1" customWidth="1"/>
    <col min="29" max="29" width="7" style="72" bestFit="1" customWidth="1"/>
    <col min="30" max="30" width="9.5703125" style="72" bestFit="1" customWidth="1"/>
    <col min="31" max="31" width="7.85546875" style="72" bestFit="1" customWidth="1"/>
    <col min="32" max="32" width="6" style="72" bestFit="1" customWidth="1"/>
    <col min="33" max="33" width="9.7109375" style="72" bestFit="1" customWidth="1"/>
    <col min="34" max="34" width="7.85546875" style="72" bestFit="1" customWidth="1"/>
    <col min="35" max="35" width="6.7109375" style="72" bestFit="1" customWidth="1"/>
    <col min="36" max="36" width="12" style="72" bestFit="1" customWidth="1"/>
    <col min="37" max="38" width="8.85546875" style="72" bestFit="1" customWidth="1"/>
    <col min="39" max="39" width="13.140625" style="72" bestFit="1" customWidth="1"/>
    <col min="40" max="40" width="9.85546875" style="72" bestFit="1" customWidth="1"/>
    <col min="41" max="41" width="7.5703125" style="72" bestFit="1" customWidth="1"/>
    <col min="42" max="42" width="10.85546875" style="72" bestFit="1" customWidth="1"/>
    <col min="43" max="43" width="8.5703125" style="72" bestFit="1" customWidth="1"/>
    <col min="44" max="44" width="7.85546875" style="72" bestFit="1" customWidth="1"/>
    <col min="45" max="45" width="11.28515625" style="72" bestFit="1" customWidth="1"/>
    <col min="46" max="46" width="8.85546875" style="72" bestFit="1" customWidth="1"/>
    <col min="47" max="47" width="8.5703125" style="72" bestFit="1" customWidth="1"/>
    <col min="48" max="48" width="10" style="72" bestFit="1" customWidth="1"/>
    <col min="49" max="50" width="7.85546875" style="72" bestFit="1" customWidth="1"/>
    <col min="51" max="51" width="8.140625" style="72" bestFit="1" customWidth="1"/>
    <col min="52" max="53" width="6" style="72" bestFit="1" customWidth="1"/>
    <col min="54" max="54" width="8.5703125" style="72" bestFit="1" customWidth="1"/>
    <col min="55" max="55" width="6.85546875" style="72" bestFit="1" customWidth="1"/>
    <col min="56" max="56" width="6" style="72" bestFit="1" customWidth="1"/>
    <col min="57" max="57" width="8.140625" style="72" bestFit="1" customWidth="1"/>
    <col min="58" max="58" width="6.7109375" style="72" bestFit="1" customWidth="1"/>
    <col min="59" max="59" width="6" style="72" bestFit="1" customWidth="1"/>
    <col min="60" max="60" width="9.28515625" style="72" bestFit="1" customWidth="1"/>
    <col min="61" max="62" width="7" style="72" bestFit="1" customWidth="1"/>
    <col min="63" max="63" width="9.7109375" style="72" bestFit="1" customWidth="1"/>
    <col min="64" max="64" width="7" style="72" bestFit="1" customWidth="1"/>
    <col min="65" max="65" width="6" style="72" bestFit="1" customWidth="1"/>
    <col min="66" max="66" width="10.85546875" style="72" bestFit="1" customWidth="1"/>
    <col min="67" max="67" width="8.140625" style="72" bestFit="1" customWidth="1"/>
    <col min="68" max="68" width="6.7109375" style="72" bestFit="1" customWidth="1"/>
    <col min="69" max="69" width="10.42578125" style="72" bestFit="1" customWidth="1"/>
    <col min="70" max="70" width="8.140625" style="72" bestFit="1" customWidth="1"/>
    <col min="71" max="71" width="7" style="72" bestFit="1" customWidth="1"/>
    <col min="72" max="72" width="8.140625" style="72" bestFit="1" customWidth="1"/>
    <col min="73" max="74" width="6" style="72" bestFit="1" customWidth="1"/>
    <col min="75" max="75" width="8.140625" style="72" bestFit="1" customWidth="1"/>
    <col min="76" max="76" width="6.7109375" style="72" bestFit="1" customWidth="1"/>
    <col min="77" max="77" width="6" style="72" bestFit="1" customWidth="1"/>
    <col min="78" max="78" width="8.140625" style="72" bestFit="1" customWidth="1"/>
    <col min="79" max="79" width="7.28515625" style="72" bestFit="1" customWidth="1"/>
    <col min="80" max="80" width="6" style="72" bestFit="1" customWidth="1"/>
    <col min="81" max="81" width="8.5703125" style="72" bestFit="1" customWidth="1"/>
    <col min="82" max="82" width="7" style="72" bestFit="1" customWidth="1"/>
    <col min="83" max="83" width="6.7109375" style="72" bestFit="1" customWidth="1"/>
    <col min="84" max="84" width="8.140625" style="72" bestFit="1" customWidth="1"/>
    <col min="85" max="86" width="6" style="72" bestFit="1" customWidth="1"/>
    <col min="87" max="87" width="8.140625" style="72" bestFit="1" customWidth="1"/>
    <col min="88" max="88" width="6.7109375" style="72" bestFit="1" customWidth="1"/>
    <col min="89" max="89" width="6" style="72" bestFit="1" customWidth="1"/>
    <col min="90" max="90" width="7.7109375" style="72" bestFit="1" customWidth="1"/>
    <col min="91" max="92" width="6" style="72" bestFit="1" customWidth="1"/>
    <col min="93" max="93" width="9" style="72" bestFit="1" customWidth="1"/>
    <col min="94" max="94" width="7" style="72" bestFit="1" customWidth="1"/>
    <col min="95" max="95" width="6.7109375" style="72" bestFit="1" customWidth="1"/>
    <col min="96" max="96" width="9.7109375" style="72" bestFit="1" customWidth="1"/>
    <col min="97" max="97" width="7.5703125" style="72" bestFit="1" customWidth="1"/>
    <col min="98" max="98" width="6" style="72" bestFit="1" customWidth="1"/>
    <col min="99" max="99" width="9.7109375" style="72" bestFit="1" customWidth="1"/>
    <col min="100" max="100" width="7.85546875" style="72" bestFit="1" customWidth="1"/>
    <col min="101" max="101" width="6" style="72" bestFit="1" customWidth="1"/>
    <col min="102" max="102" width="7.7109375" style="72" bestFit="1" customWidth="1"/>
    <col min="103" max="104" width="6" style="72" bestFit="1" customWidth="1"/>
    <col min="105" max="105" width="8.140625" style="72" bestFit="1" customWidth="1"/>
    <col min="106" max="107" width="6" style="72" bestFit="1" customWidth="1"/>
    <col min="108" max="108" width="8.140625" style="72" bestFit="1" customWidth="1"/>
    <col min="109" max="110" width="6" style="72" bestFit="1" customWidth="1"/>
    <col min="111" max="111" width="8.5703125" style="72" bestFit="1" customWidth="1"/>
    <col min="112" max="112" width="6" style="72" bestFit="1" customWidth="1"/>
    <col min="113" max="113" width="7.5703125" style="72" bestFit="1" customWidth="1"/>
    <col min="114" max="114" width="8.5703125" style="72" bestFit="1" customWidth="1"/>
    <col min="115" max="116" width="6" style="72" bestFit="1" customWidth="1"/>
    <col min="117" max="117" width="9.140625" style="72" bestFit="1" customWidth="1"/>
    <col min="118" max="119" width="6" style="72" bestFit="1" customWidth="1"/>
    <col min="120" max="120" width="9.7109375" style="72" bestFit="1" customWidth="1"/>
    <col min="121" max="121" width="7.5703125" style="72" bestFit="1" customWidth="1"/>
    <col min="122" max="122" width="6" style="72" bestFit="1" customWidth="1"/>
    <col min="123" max="123" width="10.5703125" style="72" bestFit="1" customWidth="1"/>
    <col min="124" max="124" width="7.85546875" style="72" bestFit="1" customWidth="1"/>
    <col min="125" max="125" width="6" style="72" bestFit="1" customWidth="1"/>
    <col min="126" max="126" width="9.7109375" style="72" bestFit="1" customWidth="1"/>
    <col min="127" max="127" width="7" style="72" bestFit="1" customWidth="1"/>
    <col min="128" max="128" width="6" style="72" bestFit="1" customWidth="1"/>
    <col min="129" max="129" width="10.5703125" style="72" bestFit="1" customWidth="1"/>
    <col min="130" max="130" width="7.85546875" style="72" bestFit="1" customWidth="1"/>
    <col min="131" max="131" width="6" style="72" bestFit="1" customWidth="1"/>
    <col min="132" max="132" width="9.7109375" style="72" bestFit="1" customWidth="1"/>
    <col min="133" max="133" width="7" style="72" bestFit="1" customWidth="1"/>
    <col min="134" max="134" width="6" style="72" bestFit="1" customWidth="1"/>
    <col min="135" max="135" width="9" style="72" bestFit="1" customWidth="1"/>
    <col min="136" max="136" width="6.7109375" style="72" bestFit="1" customWidth="1"/>
    <col min="137" max="137" width="6" style="72" bestFit="1" customWidth="1"/>
    <col min="138" max="138" width="9.7109375" style="72" bestFit="1" customWidth="1"/>
    <col min="139" max="139" width="7" style="72" bestFit="1" customWidth="1"/>
    <col min="140" max="140" width="6" style="72" bestFit="1" customWidth="1"/>
    <col min="141" max="141" width="9" style="72" bestFit="1" customWidth="1"/>
    <col min="142" max="142" width="6.42578125" style="72" bestFit="1" customWidth="1"/>
    <col min="143" max="143" width="6" style="72" bestFit="1" customWidth="1"/>
    <col min="144" max="144" width="9.7109375" style="72" bestFit="1" customWidth="1"/>
    <col min="145" max="145" width="7" style="72" bestFit="1" customWidth="1"/>
    <col min="146" max="146" width="6" style="72" bestFit="1" customWidth="1"/>
    <col min="147" max="147" width="9.140625" style="72" bestFit="1" customWidth="1"/>
    <col min="148" max="148" width="6.5703125" style="72" bestFit="1" customWidth="1"/>
    <col min="149" max="149" width="6" style="72" bestFit="1" customWidth="1"/>
    <col min="150" max="150" width="8.5703125" style="72" bestFit="1" customWidth="1"/>
    <col min="151" max="151" width="7" style="72" bestFit="1" customWidth="1"/>
    <col min="152" max="152" width="6" style="72" bestFit="1" customWidth="1"/>
    <col min="153" max="153" width="9.28515625" style="72" bestFit="1" customWidth="1"/>
    <col min="154" max="155" width="6" style="72" bestFit="1" customWidth="1"/>
    <col min="156" max="156" width="9.140625" style="72" bestFit="1" customWidth="1"/>
    <col min="157" max="157" width="6.7109375" style="72" bestFit="1" customWidth="1"/>
    <col min="158" max="158" width="6" style="72" bestFit="1" customWidth="1"/>
    <col min="159" max="159" width="9" style="72" bestFit="1" customWidth="1"/>
    <col min="160" max="161" width="6" style="72" bestFit="1" customWidth="1"/>
    <col min="162" max="162" width="8" style="72" bestFit="1" customWidth="1"/>
    <col min="163" max="163" width="6" style="72" bestFit="1" customWidth="1"/>
    <col min="164" max="164" width="6.5703125" style="72" bestFit="1" customWidth="1"/>
    <col min="165" max="165" width="9.5703125" style="72" bestFit="1" customWidth="1"/>
    <col min="166" max="166" width="6.7109375" style="72" bestFit="1" customWidth="1"/>
    <col min="167" max="167" width="6" style="72" bestFit="1" customWidth="1"/>
    <col min="168" max="168" width="8.5703125" style="72" bestFit="1" customWidth="1"/>
    <col min="169" max="170" width="6" style="72" bestFit="1" customWidth="1"/>
    <col min="171" max="171" width="9.28515625" style="72" bestFit="1" customWidth="1"/>
    <col min="172" max="172" width="7" style="72" bestFit="1" customWidth="1"/>
    <col min="173" max="173" width="6" style="72" bestFit="1" customWidth="1"/>
    <col min="174" max="174" width="8.140625" style="72" bestFit="1" customWidth="1"/>
    <col min="175" max="175" width="6.7109375" style="72" bestFit="1" customWidth="1"/>
    <col min="176" max="176" width="6" style="72" bestFit="1" customWidth="1"/>
    <col min="177" max="177" width="2.7109375" style="72" customWidth="1"/>
    <col min="178" max="178" width="9.28515625" style="73" bestFit="1" customWidth="1"/>
    <col min="179" max="179" width="7.28515625" style="73" bestFit="1" customWidth="1"/>
    <col min="180" max="180" width="7.28515625" style="73" customWidth="1"/>
    <col min="181" max="181" width="5" style="73" bestFit="1" customWidth="1"/>
    <col min="182" max="182" width="6.28515625" style="73" bestFit="1" customWidth="1"/>
    <col min="183" max="16384" width="11.42578125" style="72"/>
  </cols>
  <sheetData>
    <row r="2" spans="2:184" ht="18.75">
      <c r="B2" s="80" t="s">
        <v>2565</v>
      </c>
      <c r="C2" s="80"/>
    </row>
    <row r="3" spans="2:184" ht="19.5" thickBot="1">
      <c r="B3" s="83"/>
      <c r="C3" s="349"/>
      <c r="D3" s="83"/>
      <c r="E3" s="83"/>
      <c r="F3" s="75"/>
      <c r="G3" s="114"/>
      <c r="H3" s="83"/>
      <c r="I3" s="83"/>
      <c r="J3" s="83"/>
      <c r="K3" s="83"/>
      <c r="L3" s="83"/>
      <c r="M3" s="83"/>
      <c r="N3" s="75"/>
      <c r="O3" s="75"/>
      <c r="P3" s="75"/>
      <c r="Q3" s="83"/>
      <c r="R3" s="83"/>
      <c r="S3" s="83"/>
      <c r="T3" s="83"/>
      <c r="U3" s="83"/>
      <c r="V3" s="83"/>
      <c r="W3" s="83"/>
      <c r="X3" s="83"/>
      <c r="Y3" s="83"/>
      <c r="Z3" s="83"/>
      <c r="AA3" s="83"/>
      <c r="AB3" s="83"/>
      <c r="AC3" s="83"/>
      <c r="AD3" s="83"/>
      <c r="AE3" s="83"/>
      <c r="AF3" s="83"/>
      <c r="AG3" s="83"/>
      <c r="AH3" s="83"/>
      <c r="AI3" s="83"/>
      <c r="AJ3" s="83"/>
      <c r="AK3" s="83"/>
      <c r="AL3" s="83"/>
      <c r="AM3" s="83"/>
      <c r="AN3" s="83"/>
      <c r="AO3" s="83"/>
      <c r="AP3" s="83"/>
      <c r="AQ3" s="83"/>
      <c r="AR3" s="83"/>
      <c r="AS3" s="83"/>
      <c r="AT3" s="83"/>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c r="CJ3" s="83"/>
      <c r="CK3" s="83"/>
      <c r="CL3" s="83"/>
      <c r="CM3" s="83"/>
      <c r="CN3" s="83"/>
      <c r="CO3" s="83"/>
      <c r="CP3" s="83"/>
      <c r="CQ3" s="83"/>
      <c r="CR3" s="83"/>
      <c r="CS3" s="83"/>
      <c r="CT3" s="83"/>
      <c r="CU3" s="83"/>
      <c r="CV3" s="83"/>
      <c r="CW3" s="83"/>
      <c r="CX3" s="83"/>
      <c r="CY3" s="83"/>
      <c r="CZ3" s="83"/>
      <c r="DA3" s="83"/>
      <c r="DB3" s="83"/>
      <c r="DC3" s="83"/>
      <c r="DD3" s="83"/>
      <c r="DE3" s="83"/>
      <c r="DF3" s="83"/>
      <c r="DG3" s="83"/>
      <c r="DH3" s="83"/>
      <c r="DI3" s="83"/>
      <c r="DJ3" s="83"/>
      <c r="DK3" s="83"/>
      <c r="DL3" s="83"/>
      <c r="DM3" s="83"/>
      <c r="DN3" s="83"/>
      <c r="DO3" s="83"/>
      <c r="DP3" s="83"/>
      <c r="DQ3" s="83"/>
      <c r="DR3" s="83"/>
      <c r="DS3" s="83"/>
      <c r="DT3" s="83"/>
      <c r="DU3" s="83"/>
      <c r="DV3" s="83"/>
      <c r="DW3" s="83"/>
      <c r="DX3" s="83"/>
      <c r="DY3" s="83"/>
      <c r="DZ3" s="83"/>
      <c r="EA3" s="83"/>
      <c r="EB3" s="83"/>
      <c r="EC3" s="83"/>
      <c r="ED3" s="83"/>
      <c r="EE3" s="83"/>
      <c r="EF3" s="83"/>
      <c r="EG3" s="83"/>
      <c r="EH3" s="83"/>
      <c r="EI3" s="83"/>
      <c r="EJ3" s="83"/>
      <c r="EK3" s="83"/>
      <c r="EL3" s="83"/>
      <c r="EM3" s="83"/>
      <c r="EN3" s="83"/>
      <c r="EO3" s="83"/>
      <c r="EP3" s="83"/>
      <c r="EQ3" s="83"/>
      <c r="ER3" s="83"/>
      <c r="ES3" s="83"/>
      <c r="ET3" s="83"/>
      <c r="EU3" s="83"/>
      <c r="EV3" s="83"/>
      <c r="EW3" s="83"/>
      <c r="EX3" s="83"/>
      <c r="EY3" s="83"/>
      <c r="EZ3" s="83"/>
      <c r="FA3" s="83"/>
      <c r="FB3" s="83"/>
      <c r="FC3" s="83"/>
      <c r="FD3" s="83"/>
      <c r="FE3" s="83"/>
      <c r="FF3" s="83"/>
      <c r="FG3" s="83"/>
      <c r="FH3" s="83"/>
      <c r="FI3" s="83"/>
      <c r="FJ3" s="83"/>
      <c r="FK3" s="83"/>
      <c r="FL3" s="83"/>
      <c r="FM3" s="83"/>
      <c r="FN3" s="83"/>
      <c r="FO3" s="83"/>
      <c r="FP3" s="83"/>
      <c r="FQ3" s="83"/>
      <c r="FR3" s="83"/>
      <c r="FS3" s="83"/>
      <c r="FT3" s="83"/>
      <c r="FU3" s="83"/>
      <c r="FV3" s="75"/>
      <c r="FW3" s="75"/>
      <c r="FX3" s="75"/>
      <c r="FY3" s="75"/>
      <c r="FZ3" s="75"/>
      <c r="GA3" s="83"/>
      <c r="GB3" s="83"/>
    </row>
    <row r="4" spans="2:184" s="359" customFormat="1" ht="36.75" thickBot="1">
      <c r="B4" s="150" t="s">
        <v>1827</v>
      </c>
      <c r="C4" s="146" t="s">
        <v>146</v>
      </c>
      <c r="D4" s="350" t="s">
        <v>145</v>
      </c>
      <c r="E4" s="146" t="s">
        <v>144</v>
      </c>
      <c r="F4" s="150" t="s">
        <v>283</v>
      </c>
      <c r="G4" s="572" t="s">
        <v>2111</v>
      </c>
      <c r="H4" s="351" t="s">
        <v>284</v>
      </c>
      <c r="I4" s="146" t="s">
        <v>143</v>
      </c>
      <c r="J4" s="410" t="s">
        <v>1828</v>
      </c>
      <c r="K4" s="352" t="s">
        <v>2112</v>
      </c>
      <c r="L4" s="149" t="s">
        <v>1329</v>
      </c>
      <c r="M4" s="149" t="s">
        <v>140</v>
      </c>
      <c r="N4" s="140" t="s">
        <v>286</v>
      </c>
      <c r="O4" s="140" t="s">
        <v>539</v>
      </c>
      <c r="P4" s="150"/>
      <c r="Q4" s="353" t="s">
        <v>854</v>
      </c>
      <c r="R4" s="354" t="s">
        <v>855</v>
      </c>
      <c r="S4" s="354" t="s">
        <v>856</v>
      </c>
      <c r="T4" s="355"/>
      <c r="U4" s="76" t="s">
        <v>857</v>
      </c>
      <c r="V4" s="356" t="s">
        <v>739</v>
      </c>
      <c r="W4" s="356" t="s">
        <v>740</v>
      </c>
      <c r="X4" s="76" t="s">
        <v>858</v>
      </c>
      <c r="Y4" s="356" t="s">
        <v>739</v>
      </c>
      <c r="Z4" s="356" t="s">
        <v>740</v>
      </c>
      <c r="AA4" s="76" t="s">
        <v>859</v>
      </c>
      <c r="AB4" s="356" t="s">
        <v>739</v>
      </c>
      <c r="AC4" s="356" t="s">
        <v>740</v>
      </c>
      <c r="AD4" s="76" t="s">
        <v>860</v>
      </c>
      <c r="AE4" s="356" t="s">
        <v>739</v>
      </c>
      <c r="AF4" s="356" t="s">
        <v>740</v>
      </c>
      <c r="AG4" s="76" t="s">
        <v>861</v>
      </c>
      <c r="AH4" s="356" t="s">
        <v>739</v>
      </c>
      <c r="AI4" s="356" t="s">
        <v>740</v>
      </c>
      <c r="AJ4" s="76" t="s">
        <v>862</v>
      </c>
      <c r="AK4" s="356" t="s">
        <v>739</v>
      </c>
      <c r="AL4" s="356" t="s">
        <v>740</v>
      </c>
      <c r="AM4" s="76" t="s">
        <v>863</v>
      </c>
      <c r="AN4" s="356" t="s">
        <v>739</v>
      </c>
      <c r="AO4" s="356" t="s">
        <v>740</v>
      </c>
      <c r="AP4" s="76" t="s">
        <v>864</v>
      </c>
      <c r="AQ4" s="356" t="s">
        <v>739</v>
      </c>
      <c r="AR4" s="356" t="s">
        <v>740</v>
      </c>
      <c r="AS4" s="76" t="s">
        <v>865</v>
      </c>
      <c r="AT4" s="356" t="s">
        <v>739</v>
      </c>
      <c r="AU4" s="356" t="s">
        <v>740</v>
      </c>
      <c r="AV4" s="76" t="s">
        <v>866</v>
      </c>
      <c r="AW4" s="356" t="s">
        <v>739</v>
      </c>
      <c r="AX4" s="356" t="s">
        <v>740</v>
      </c>
      <c r="AY4" s="76" t="s">
        <v>867</v>
      </c>
      <c r="AZ4" s="356" t="s">
        <v>739</v>
      </c>
      <c r="BA4" s="356" t="s">
        <v>740</v>
      </c>
      <c r="BB4" s="76" t="s">
        <v>868</v>
      </c>
      <c r="BC4" s="356" t="s">
        <v>739</v>
      </c>
      <c r="BD4" s="356" t="s">
        <v>740</v>
      </c>
      <c r="BE4" s="76" t="s">
        <v>869</v>
      </c>
      <c r="BF4" s="357" t="s">
        <v>739</v>
      </c>
      <c r="BG4" s="357" t="s">
        <v>740</v>
      </c>
      <c r="BH4" s="76" t="s">
        <v>870</v>
      </c>
      <c r="BI4" s="356" t="s">
        <v>739</v>
      </c>
      <c r="BJ4" s="356" t="s">
        <v>740</v>
      </c>
      <c r="BK4" s="76" t="s">
        <v>871</v>
      </c>
      <c r="BL4" s="356" t="s">
        <v>739</v>
      </c>
      <c r="BM4" s="356" t="s">
        <v>740</v>
      </c>
      <c r="BN4" s="76" t="s">
        <v>872</v>
      </c>
      <c r="BO4" s="356" t="s">
        <v>739</v>
      </c>
      <c r="BP4" s="356" t="s">
        <v>740</v>
      </c>
      <c r="BQ4" s="76" t="s">
        <v>873</v>
      </c>
      <c r="BR4" s="356" t="s">
        <v>739</v>
      </c>
      <c r="BS4" s="356" t="s">
        <v>740</v>
      </c>
      <c r="BT4" s="76" t="s">
        <v>874</v>
      </c>
      <c r="BU4" s="356" t="s">
        <v>739</v>
      </c>
      <c r="BV4" s="356" t="s">
        <v>740</v>
      </c>
      <c r="BW4" s="76" t="s">
        <v>875</v>
      </c>
      <c r="BX4" s="356" t="s">
        <v>739</v>
      </c>
      <c r="BY4" s="356" t="s">
        <v>740</v>
      </c>
      <c r="BZ4" s="76" t="s">
        <v>876</v>
      </c>
      <c r="CA4" s="356" t="s">
        <v>739</v>
      </c>
      <c r="CB4" s="356" t="s">
        <v>740</v>
      </c>
      <c r="CC4" s="76" t="s">
        <v>877</v>
      </c>
      <c r="CD4" s="356" t="s">
        <v>739</v>
      </c>
      <c r="CE4" s="356" t="s">
        <v>740</v>
      </c>
      <c r="CF4" s="76" t="s">
        <v>878</v>
      </c>
      <c r="CG4" s="356" t="s">
        <v>739</v>
      </c>
      <c r="CH4" s="356" t="s">
        <v>740</v>
      </c>
      <c r="CI4" s="76" t="s">
        <v>879</v>
      </c>
      <c r="CJ4" s="356" t="s">
        <v>739</v>
      </c>
      <c r="CK4" s="356" t="s">
        <v>740</v>
      </c>
      <c r="CL4" s="76" t="s">
        <v>880</v>
      </c>
      <c r="CM4" s="356" t="s">
        <v>739</v>
      </c>
      <c r="CN4" s="356" t="s">
        <v>740</v>
      </c>
      <c r="CO4" s="76" t="s">
        <v>881</v>
      </c>
      <c r="CP4" s="356" t="s">
        <v>739</v>
      </c>
      <c r="CQ4" s="356" t="s">
        <v>740</v>
      </c>
      <c r="CR4" s="76" t="s">
        <v>882</v>
      </c>
      <c r="CS4" s="356" t="s">
        <v>739</v>
      </c>
      <c r="CT4" s="356" t="s">
        <v>740</v>
      </c>
      <c r="CU4" s="76" t="s">
        <v>883</v>
      </c>
      <c r="CV4" s="356" t="s">
        <v>739</v>
      </c>
      <c r="CW4" s="356" t="s">
        <v>740</v>
      </c>
      <c r="CX4" s="76" t="s">
        <v>884</v>
      </c>
      <c r="CY4" s="356" t="s">
        <v>739</v>
      </c>
      <c r="CZ4" s="356" t="s">
        <v>740</v>
      </c>
      <c r="DA4" s="76" t="s">
        <v>885</v>
      </c>
      <c r="DB4" s="356" t="s">
        <v>739</v>
      </c>
      <c r="DC4" s="356" t="s">
        <v>740</v>
      </c>
      <c r="DD4" s="76" t="s">
        <v>886</v>
      </c>
      <c r="DE4" s="356" t="s">
        <v>739</v>
      </c>
      <c r="DF4" s="356" t="s">
        <v>740</v>
      </c>
      <c r="DG4" s="76" t="s">
        <v>887</v>
      </c>
      <c r="DH4" s="356" t="s">
        <v>739</v>
      </c>
      <c r="DI4" s="356" t="s">
        <v>740</v>
      </c>
      <c r="DJ4" s="76" t="s">
        <v>888</v>
      </c>
      <c r="DK4" s="356" t="s">
        <v>739</v>
      </c>
      <c r="DL4" s="356" t="s">
        <v>740</v>
      </c>
      <c r="DM4" s="76" t="s">
        <v>889</v>
      </c>
      <c r="DN4" s="356" t="s">
        <v>739</v>
      </c>
      <c r="DO4" s="356" t="s">
        <v>740</v>
      </c>
      <c r="DP4" s="76" t="s">
        <v>890</v>
      </c>
      <c r="DQ4" s="356" t="s">
        <v>739</v>
      </c>
      <c r="DR4" s="356" t="s">
        <v>740</v>
      </c>
      <c r="DS4" s="76" t="s">
        <v>891</v>
      </c>
      <c r="DT4" s="356" t="s">
        <v>739</v>
      </c>
      <c r="DU4" s="356" t="s">
        <v>740</v>
      </c>
      <c r="DV4" s="76" t="s">
        <v>892</v>
      </c>
      <c r="DW4" s="356" t="s">
        <v>739</v>
      </c>
      <c r="DX4" s="356" t="s">
        <v>740</v>
      </c>
      <c r="DY4" s="76" t="s">
        <v>893</v>
      </c>
      <c r="DZ4" s="356" t="s">
        <v>739</v>
      </c>
      <c r="EA4" s="356" t="s">
        <v>740</v>
      </c>
      <c r="EB4" s="76" t="s">
        <v>894</v>
      </c>
      <c r="EC4" s="356" t="s">
        <v>739</v>
      </c>
      <c r="ED4" s="356" t="s">
        <v>740</v>
      </c>
      <c r="EE4" s="76" t="s">
        <v>895</v>
      </c>
      <c r="EF4" s="356" t="s">
        <v>739</v>
      </c>
      <c r="EG4" s="356" t="s">
        <v>740</v>
      </c>
      <c r="EH4" s="76" t="s">
        <v>896</v>
      </c>
      <c r="EI4" s="356" t="s">
        <v>739</v>
      </c>
      <c r="EJ4" s="356" t="s">
        <v>740</v>
      </c>
      <c r="EK4" s="76" t="s">
        <v>897</v>
      </c>
      <c r="EL4" s="356" t="s">
        <v>739</v>
      </c>
      <c r="EM4" s="356" t="s">
        <v>740</v>
      </c>
      <c r="EN4" s="76" t="s">
        <v>898</v>
      </c>
      <c r="EO4" s="356" t="s">
        <v>739</v>
      </c>
      <c r="EP4" s="356" t="s">
        <v>740</v>
      </c>
      <c r="EQ4" s="76" t="s">
        <v>899</v>
      </c>
      <c r="ER4" s="356" t="s">
        <v>739</v>
      </c>
      <c r="ES4" s="356" t="s">
        <v>740</v>
      </c>
      <c r="ET4" s="76" t="s">
        <v>900</v>
      </c>
      <c r="EU4" s="356" t="s">
        <v>739</v>
      </c>
      <c r="EV4" s="356" t="s">
        <v>740</v>
      </c>
      <c r="EW4" s="76" t="s">
        <v>901</v>
      </c>
      <c r="EX4" s="356" t="s">
        <v>739</v>
      </c>
      <c r="EY4" s="356" t="s">
        <v>740</v>
      </c>
      <c r="EZ4" s="76" t="s">
        <v>902</v>
      </c>
      <c r="FA4" s="356" t="s">
        <v>739</v>
      </c>
      <c r="FB4" s="356" t="s">
        <v>740</v>
      </c>
      <c r="FC4" s="76" t="s">
        <v>903</v>
      </c>
      <c r="FD4" s="356" t="s">
        <v>739</v>
      </c>
      <c r="FE4" s="356" t="s">
        <v>740</v>
      </c>
      <c r="FF4" s="76" t="s">
        <v>904</v>
      </c>
      <c r="FG4" s="356" t="s">
        <v>739</v>
      </c>
      <c r="FH4" s="356" t="s">
        <v>740</v>
      </c>
      <c r="FI4" s="76" t="s">
        <v>905</v>
      </c>
      <c r="FJ4" s="356" t="s">
        <v>739</v>
      </c>
      <c r="FK4" s="356" t="s">
        <v>740</v>
      </c>
      <c r="FL4" s="76" t="s">
        <v>906</v>
      </c>
      <c r="FM4" s="356" t="s">
        <v>739</v>
      </c>
      <c r="FN4" s="356" t="s">
        <v>740</v>
      </c>
      <c r="FO4" s="76" t="s">
        <v>907</v>
      </c>
      <c r="FP4" s="356" t="s">
        <v>739</v>
      </c>
      <c r="FQ4" s="356" t="s">
        <v>740</v>
      </c>
      <c r="FR4" s="76" t="s">
        <v>908</v>
      </c>
      <c r="FS4" s="356" t="s">
        <v>739</v>
      </c>
      <c r="FT4" s="356" t="s">
        <v>740</v>
      </c>
      <c r="FU4" s="358"/>
      <c r="FV4" s="150" t="s">
        <v>2113</v>
      </c>
      <c r="FW4" s="150" t="s">
        <v>910</v>
      </c>
      <c r="FX4" s="150" t="s">
        <v>2114</v>
      </c>
      <c r="FY4" s="150" t="s">
        <v>911</v>
      </c>
      <c r="FZ4" s="150" t="s">
        <v>912</v>
      </c>
      <c r="GA4" s="150" t="s">
        <v>2115</v>
      </c>
      <c r="GB4" s="150" t="s">
        <v>2116</v>
      </c>
    </row>
    <row r="5" spans="2:184" s="359" customFormat="1">
      <c r="B5" s="367"/>
      <c r="C5" s="360"/>
      <c r="D5" s="360"/>
      <c r="E5" s="360"/>
      <c r="F5" s="363"/>
      <c r="G5" s="617"/>
      <c r="H5" s="360"/>
      <c r="I5" s="360"/>
      <c r="J5" s="360"/>
      <c r="K5" s="360"/>
      <c r="L5" s="361"/>
      <c r="M5" s="361"/>
      <c r="N5" s="362"/>
      <c r="O5" s="362"/>
      <c r="P5" s="364" t="s">
        <v>1545</v>
      </c>
      <c r="Q5" s="365">
        <v>107.99999999999999</v>
      </c>
      <c r="R5" s="366">
        <v>412</v>
      </c>
      <c r="S5" s="364">
        <v>117</v>
      </c>
      <c r="T5" s="367"/>
      <c r="U5" s="368">
        <v>0.62462710247410358</v>
      </c>
      <c r="V5" s="369"/>
      <c r="W5" s="369"/>
      <c r="X5" s="368">
        <v>1.0527817761343203</v>
      </c>
      <c r="Y5" s="369"/>
      <c r="Z5" s="369"/>
      <c r="AA5" s="368">
        <v>0.80826858648979016</v>
      </c>
      <c r="AB5" s="369"/>
      <c r="AC5" s="369"/>
      <c r="AD5" s="368">
        <v>0.14020074065938234</v>
      </c>
      <c r="AE5" s="369"/>
      <c r="AF5" s="369"/>
      <c r="AG5" s="368">
        <v>0.30821923270912716</v>
      </c>
      <c r="AH5" s="369"/>
      <c r="AI5" s="369"/>
      <c r="AJ5" s="368">
        <v>104.70527706404347</v>
      </c>
      <c r="AK5" s="369"/>
      <c r="AL5" s="369"/>
      <c r="AM5" s="368">
        <v>3.7233867052891298</v>
      </c>
      <c r="AN5" s="369"/>
      <c r="AO5" s="369"/>
      <c r="AP5" s="368">
        <v>20.113645701514582</v>
      </c>
      <c r="AQ5" s="369"/>
      <c r="AR5" s="369"/>
      <c r="AS5" s="368">
        <v>31.066979436715911</v>
      </c>
      <c r="AT5" s="369"/>
      <c r="AU5" s="369"/>
      <c r="AV5" s="368">
        <v>7.088047010226517</v>
      </c>
      <c r="AW5" s="369"/>
      <c r="AX5" s="369"/>
      <c r="AY5" s="368">
        <v>7.2883628066074221E-2</v>
      </c>
      <c r="AZ5" s="369"/>
      <c r="BA5" s="369"/>
      <c r="BB5" s="368">
        <v>0.20061876779974741</v>
      </c>
      <c r="BC5" s="369"/>
      <c r="BD5" s="369"/>
      <c r="BE5" s="368">
        <v>2.8949246654037628E-2</v>
      </c>
      <c r="BF5" s="370"/>
      <c r="BG5" s="370"/>
      <c r="BH5" s="368">
        <v>1.0230619253549678</v>
      </c>
      <c r="BI5" s="369"/>
      <c r="BJ5" s="369"/>
      <c r="BK5" s="368">
        <v>0.18532722585498657</v>
      </c>
      <c r="BL5" s="369"/>
      <c r="BM5" s="369"/>
      <c r="BN5" s="368">
        <v>0.32611889180792392</v>
      </c>
      <c r="BO5" s="369"/>
      <c r="BP5" s="369"/>
      <c r="BQ5" s="368">
        <v>1.2416130321959873</v>
      </c>
      <c r="BR5" s="369"/>
      <c r="BS5" s="369"/>
      <c r="BT5" s="368">
        <v>7.2958043724628534E-3</v>
      </c>
      <c r="BU5" s="369"/>
      <c r="BV5" s="369"/>
      <c r="BW5" s="368">
        <v>0.11390732317451398</v>
      </c>
      <c r="BX5" s="369"/>
      <c r="BY5" s="369"/>
      <c r="BZ5" s="368">
        <v>7.5789988504940634E-2</v>
      </c>
      <c r="CA5" s="369"/>
      <c r="CB5" s="369"/>
      <c r="CC5" s="368">
        <v>0.11288122966299041</v>
      </c>
      <c r="CD5" s="369"/>
      <c r="CE5" s="369"/>
      <c r="CF5" s="368">
        <v>1.7546667730891672E-2</v>
      </c>
      <c r="CG5" s="369"/>
      <c r="CH5" s="369"/>
      <c r="CI5" s="368">
        <v>8.2930641487051301E-2</v>
      </c>
      <c r="CJ5" s="369"/>
      <c r="CK5" s="369"/>
      <c r="CL5" s="368">
        <v>6.0816145374847391E-2</v>
      </c>
      <c r="CM5" s="369"/>
      <c r="CN5" s="369"/>
      <c r="CO5" s="368">
        <v>0.42206687762082956</v>
      </c>
      <c r="CP5" s="369"/>
      <c r="CQ5" s="369"/>
      <c r="CR5" s="368">
        <v>5.3309018966535057E-3</v>
      </c>
      <c r="CS5" s="369"/>
      <c r="CT5" s="369"/>
      <c r="CU5" s="368">
        <v>2.0012729201706061E-3</v>
      </c>
      <c r="CV5" s="369"/>
      <c r="CW5" s="369"/>
      <c r="CX5" s="368">
        <v>1.8687770140764369E-3</v>
      </c>
      <c r="CY5" s="369"/>
      <c r="CZ5" s="369"/>
      <c r="DA5" s="368">
        <v>8.8659449064800529E-4</v>
      </c>
      <c r="DB5" s="369"/>
      <c r="DC5" s="369"/>
      <c r="DD5" s="368">
        <v>4.5229302867246766E-3</v>
      </c>
      <c r="DE5" s="369"/>
      <c r="DF5" s="369"/>
      <c r="DG5" s="368">
        <v>2.5558876039134062E-2</v>
      </c>
      <c r="DH5" s="369"/>
      <c r="DI5" s="369"/>
      <c r="DJ5" s="368">
        <v>1.3300564738582397E-2</v>
      </c>
      <c r="DK5" s="369"/>
      <c r="DL5" s="369"/>
      <c r="DM5" s="368">
        <v>4.7826736085379816E-3</v>
      </c>
      <c r="DN5" s="369"/>
      <c r="DO5" s="369"/>
      <c r="DP5" s="368">
        <v>5.8328788983983803E-4</v>
      </c>
      <c r="DQ5" s="369"/>
      <c r="DR5" s="369"/>
      <c r="DS5" s="368">
        <v>1.0049093091763159E-3</v>
      </c>
      <c r="DT5" s="369"/>
      <c r="DU5" s="369"/>
      <c r="DV5" s="368">
        <v>5.3399938724680576E-4</v>
      </c>
      <c r="DW5" s="369"/>
      <c r="DX5" s="369"/>
      <c r="DY5" s="368">
        <v>2.3129248092365433E-3</v>
      </c>
      <c r="DZ5" s="369"/>
      <c r="EA5" s="369"/>
      <c r="EB5" s="368">
        <v>2.8541246179285616E-3</v>
      </c>
      <c r="EC5" s="369"/>
      <c r="ED5" s="369"/>
      <c r="EE5" s="368">
        <v>1.9994398945291929E-3</v>
      </c>
      <c r="EF5" s="369"/>
      <c r="EG5" s="369"/>
      <c r="EH5" s="368">
        <v>3.4981820794887097E-3</v>
      </c>
      <c r="EI5" s="369"/>
      <c r="EJ5" s="369"/>
      <c r="EK5" s="368">
        <v>2.8415625845310742E-4</v>
      </c>
      <c r="EL5" s="369"/>
      <c r="EM5" s="369"/>
      <c r="EN5" s="368">
        <v>1.2168451156965988E-3</v>
      </c>
      <c r="EO5" s="369"/>
      <c r="EP5" s="369"/>
      <c r="EQ5" s="368">
        <v>1.4565462375875493E-4</v>
      </c>
      <c r="ER5" s="369"/>
      <c r="ES5" s="369"/>
      <c r="ET5" s="368">
        <v>1.2196296799938725E-3</v>
      </c>
      <c r="EU5" s="369"/>
      <c r="EV5" s="369"/>
      <c r="EW5" s="368">
        <v>5.0508619825063777E-4</v>
      </c>
      <c r="EX5" s="369"/>
      <c r="EY5" s="369"/>
      <c r="EZ5" s="368">
        <v>1.0347583121714972E-3</v>
      </c>
      <c r="FA5" s="369"/>
      <c r="FB5" s="369"/>
      <c r="FC5" s="368">
        <v>4.127196641398401E-4</v>
      </c>
      <c r="FD5" s="369"/>
      <c r="FE5" s="369"/>
      <c r="FF5" s="368">
        <v>3.3481061805635814E-3</v>
      </c>
      <c r="FG5" s="369"/>
      <c r="FH5" s="369"/>
      <c r="FI5" s="368">
        <v>5.3933984366766113E-3</v>
      </c>
      <c r="FJ5" s="369"/>
      <c r="FK5" s="369"/>
      <c r="FL5" s="368">
        <v>4.1470890150734621E-3</v>
      </c>
      <c r="FM5" s="369"/>
      <c r="FN5" s="369"/>
      <c r="FO5" s="368">
        <v>6.8591334169048571E-4</v>
      </c>
      <c r="FP5" s="369"/>
      <c r="FQ5" s="369"/>
      <c r="FR5" s="368">
        <v>4.7079850059928932E-4</v>
      </c>
      <c r="FS5" s="369"/>
      <c r="FT5" s="369"/>
      <c r="FU5" s="367"/>
      <c r="FV5" s="363"/>
      <c r="FW5" s="363"/>
      <c r="FX5" s="363"/>
      <c r="FY5" s="363"/>
      <c r="FZ5" s="363"/>
      <c r="GA5" s="367"/>
      <c r="GB5" s="367"/>
    </row>
    <row r="6" spans="2:184" s="73" customFormat="1">
      <c r="B6" s="73" t="s">
        <v>1829</v>
      </c>
      <c r="C6" s="41" t="s">
        <v>1830</v>
      </c>
      <c r="D6" s="73" t="s">
        <v>1831</v>
      </c>
      <c r="E6" s="73" t="s">
        <v>1832</v>
      </c>
      <c r="F6" s="113">
        <v>0.01</v>
      </c>
      <c r="G6" s="113" t="s">
        <v>1210</v>
      </c>
      <c r="H6" s="113">
        <v>67</v>
      </c>
      <c r="I6" s="89">
        <v>439</v>
      </c>
      <c r="J6" s="618">
        <v>539</v>
      </c>
      <c r="K6" s="156" t="s">
        <v>32</v>
      </c>
      <c r="L6" s="73" t="s">
        <v>207</v>
      </c>
      <c r="M6" s="73" t="s">
        <v>99</v>
      </c>
      <c r="N6" s="73" t="s">
        <v>2117</v>
      </c>
      <c r="O6" s="73">
        <v>15</v>
      </c>
      <c r="Q6" s="203">
        <v>775.95965648092613</v>
      </c>
      <c r="R6" s="203">
        <v>15620</v>
      </c>
      <c r="S6" s="203">
        <v>2260</v>
      </c>
      <c r="T6" s="203"/>
      <c r="U6" s="381">
        <v>18.423472690537402</v>
      </c>
      <c r="V6" s="380">
        <v>20.997633675441801</v>
      </c>
      <c r="W6" s="380">
        <v>18.423472690537402</v>
      </c>
      <c r="X6" s="381">
        <v>28.673067700712501</v>
      </c>
      <c r="Y6" s="380">
        <v>62.107999032564003</v>
      </c>
      <c r="Z6" s="380">
        <v>28.673067700712501</v>
      </c>
      <c r="AA6" s="89">
        <v>359.072874957289</v>
      </c>
      <c r="AB6" s="380">
        <v>159.41947904403</v>
      </c>
      <c r="AC6" s="380">
        <v>13.7602269981001</v>
      </c>
      <c r="AD6" s="89">
        <v>467.86753151980798</v>
      </c>
      <c r="AE6" s="380">
        <v>228.92517910433301</v>
      </c>
      <c r="AF6" s="380">
        <v>1.80224574920095</v>
      </c>
      <c r="AG6" s="89">
        <v>424.25734634697898</v>
      </c>
      <c r="AH6" s="380">
        <v>588.65144724529603</v>
      </c>
      <c r="AI6" s="380">
        <v>8.2274818924323192</v>
      </c>
      <c r="AJ6" s="381">
        <v>2740.0647497683999</v>
      </c>
      <c r="AK6" s="380">
        <v>4113.7473032929602</v>
      </c>
      <c r="AL6" s="380">
        <v>2740.0647497683999</v>
      </c>
      <c r="AM6" s="89">
        <v>187877.32710251899</v>
      </c>
      <c r="AN6" s="380">
        <v>26888.019454700501</v>
      </c>
      <c r="AO6" s="380">
        <v>84.6864504009271</v>
      </c>
      <c r="AP6" s="381">
        <v>511.26236374921098</v>
      </c>
      <c r="AQ6" s="380">
        <v>756.69063916691596</v>
      </c>
      <c r="AR6" s="380">
        <v>511.26236374921098</v>
      </c>
      <c r="AS6" s="89">
        <v>1206.8630971749999</v>
      </c>
      <c r="AT6" s="380">
        <v>1178.6976817507</v>
      </c>
      <c r="AU6" s="380">
        <v>570.71288819946699</v>
      </c>
      <c r="AV6" s="89">
        <v>170.89944069574901</v>
      </c>
      <c r="AW6" s="380">
        <v>97.3240422999354</v>
      </c>
      <c r="AX6" s="380">
        <v>88.251989130034801</v>
      </c>
      <c r="AY6" s="381">
        <v>2.2202742153546202</v>
      </c>
      <c r="AZ6" s="380">
        <v>2.1716389760640902</v>
      </c>
      <c r="BA6" s="380">
        <v>2.2202742153546202</v>
      </c>
      <c r="BB6" s="89">
        <v>18.8882045688934</v>
      </c>
      <c r="BC6" s="380">
        <v>18.264092477698298</v>
      </c>
      <c r="BD6" s="380">
        <v>3.1599022268169801</v>
      </c>
      <c r="BE6" s="89">
        <v>19.690045023438302</v>
      </c>
      <c r="BF6" s="382">
        <v>7.4296214161678797</v>
      </c>
      <c r="BG6" s="382">
        <v>0.247955495824875</v>
      </c>
      <c r="BH6" s="381">
        <v>19.417885688349099</v>
      </c>
      <c r="BI6" s="380">
        <v>27.662093531145199</v>
      </c>
      <c r="BJ6" s="380">
        <v>19.417885688349099</v>
      </c>
      <c r="BK6" s="89">
        <v>318.40610390379697</v>
      </c>
      <c r="BL6" s="380">
        <v>51.668262061143302</v>
      </c>
      <c r="BM6" s="380">
        <v>4.2902704534248404</v>
      </c>
      <c r="BN6" s="89">
        <v>796.15005644692906</v>
      </c>
      <c r="BO6" s="380">
        <v>193.455681480159</v>
      </c>
      <c r="BP6" s="380">
        <v>5.6123110595559904</v>
      </c>
      <c r="BQ6" s="89">
        <v>800.42819417971305</v>
      </c>
      <c r="BR6" s="380">
        <v>347.08734041165297</v>
      </c>
      <c r="BS6" s="380">
        <v>50.521144359899097</v>
      </c>
      <c r="BT6" s="381">
        <v>0.160779216205476</v>
      </c>
      <c r="BU6" s="380">
        <v>0</v>
      </c>
      <c r="BV6" s="380">
        <v>0.160779216205476</v>
      </c>
      <c r="BW6" s="381">
        <v>2.35076920549497</v>
      </c>
      <c r="BX6" s="380">
        <v>3.9225108781179299</v>
      </c>
      <c r="BY6" s="380">
        <v>2.35076920549497</v>
      </c>
      <c r="BZ6" s="89">
        <v>10.403481887984301</v>
      </c>
      <c r="CA6" s="380">
        <v>14.670584895953301</v>
      </c>
      <c r="CB6" s="380">
        <v>1.64467724148971</v>
      </c>
      <c r="CC6" s="89">
        <v>21.2655202959135</v>
      </c>
      <c r="CD6" s="380">
        <v>29.355256735651398</v>
      </c>
      <c r="CE6" s="380">
        <v>6.2989265290256196</v>
      </c>
      <c r="CF6" s="89">
        <v>0.61842532697829999</v>
      </c>
      <c r="CG6" s="380">
        <v>1.2368506539566</v>
      </c>
      <c r="CH6" s="380">
        <v>0.51246315805521203</v>
      </c>
      <c r="CI6" s="89">
        <v>15.3176647672411</v>
      </c>
      <c r="CJ6" s="380">
        <v>18.045618860640399</v>
      </c>
      <c r="CK6" s="380">
        <v>2.7757104672105402</v>
      </c>
      <c r="CL6" s="89">
        <v>8.0597553742236894</v>
      </c>
      <c r="CM6" s="380">
        <v>6.3670738081132798</v>
      </c>
      <c r="CN6" s="380">
        <v>1.07928272516593</v>
      </c>
      <c r="CO6" s="89">
        <v>7.2653222964571702</v>
      </c>
      <c r="CP6" s="380">
        <v>10.0958059475734</v>
      </c>
      <c r="CQ6" s="380">
        <v>7.1496713650525399</v>
      </c>
      <c r="CR6" s="89">
        <v>372.42675733681801</v>
      </c>
      <c r="CS6" s="380">
        <v>133.284791225161</v>
      </c>
      <c r="CT6" s="380">
        <v>0.15730705267158801</v>
      </c>
      <c r="CU6" s="89">
        <v>327.29383562008002</v>
      </c>
      <c r="CV6" s="380">
        <v>131.52280919351401</v>
      </c>
      <c r="CW6" s="380">
        <v>8.0061512704498405E-2</v>
      </c>
      <c r="CX6" s="89">
        <v>4.68886283754793</v>
      </c>
      <c r="CY6" s="380">
        <v>4.1042527685957504</v>
      </c>
      <c r="CZ6" s="380">
        <v>0</v>
      </c>
      <c r="DA6" s="381">
        <v>5.5968176631007699E-2</v>
      </c>
      <c r="DB6" s="380">
        <v>0</v>
      </c>
      <c r="DC6" s="380">
        <v>5.5968176631007699E-2</v>
      </c>
      <c r="DD6" s="89">
        <v>0</v>
      </c>
      <c r="DE6" s="380">
        <v>0</v>
      </c>
      <c r="DF6" s="380">
        <v>0</v>
      </c>
      <c r="DG6" s="89">
        <v>1.8912042947771599</v>
      </c>
      <c r="DH6" s="380">
        <v>3.7824085895543198</v>
      </c>
      <c r="DI6" s="380">
        <v>0.72380420286793301</v>
      </c>
      <c r="DJ6" s="381">
        <v>0.46053567380959298</v>
      </c>
      <c r="DK6" s="380">
        <v>0</v>
      </c>
      <c r="DL6" s="380">
        <v>0.46053567380959298</v>
      </c>
      <c r="DM6" s="381">
        <v>0.70520727403657801</v>
      </c>
      <c r="DN6" s="380">
        <v>0</v>
      </c>
      <c r="DO6" s="380">
        <v>0.70520727403657801</v>
      </c>
      <c r="DP6" s="89">
        <v>339.012346264028</v>
      </c>
      <c r="DQ6" s="380">
        <v>66.826487326045594</v>
      </c>
      <c r="DR6" s="380">
        <v>0</v>
      </c>
      <c r="DS6" s="89">
        <v>1023.15186074495</v>
      </c>
      <c r="DT6" s="380">
        <v>186.613315530617</v>
      </c>
      <c r="DU6" s="380">
        <v>0</v>
      </c>
      <c r="DV6" s="89">
        <v>150.72776188662499</v>
      </c>
      <c r="DW6" s="380">
        <v>46.3300708654928</v>
      </c>
      <c r="DX6" s="380">
        <v>0</v>
      </c>
      <c r="DY6" s="89">
        <v>609.347933925745</v>
      </c>
      <c r="DZ6" s="380">
        <v>157.185976045605</v>
      </c>
      <c r="EA6" s="380">
        <v>0</v>
      </c>
      <c r="EB6" s="89">
        <v>137.841456073372</v>
      </c>
      <c r="EC6" s="380">
        <v>48.379566544492398</v>
      </c>
      <c r="ED6" s="380">
        <v>0</v>
      </c>
      <c r="EE6" s="89">
        <v>19.139963955682401</v>
      </c>
      <c r="EF6" s="380">
        <v>6.0802870648984602</v>
      </c>
      <c r="EG6" s="380">
        <v>0</v>
      </c>
      <c r="EH6" s="89">
        <v>125.826243473315</v>
      </c>
      <c r="EI6" s="380">
        <v>29.836404908269099</v>
      </c>
      <c r="EJ6" s="380">
        <v>0</v>
      </c>
      <c r="EK6" s="89">
        <v>12.482517961968799</v>
      </c>
      <c r="EL6" s="380">
        <v>5.0623370319786103</v>
      </c>
      <c r="EM6" s="380">
        <v>0</v>
      </c>
      <c r="EN6" s="89">
        <v>78.075347021940402</v>
      </c>
      <c r="EO6" s="380">
        <v>17.414043693004398</v>
      </c>
      <c r="EP6" s="380">
        <v>0</v>
      </c>
      <c r="EQ6" s="89">
        <v>11.479758080061</v>
      </c>
      <c r="ER6" s="380">
        <v>3.2859612525738102</v>
      </c>
      <c r="ES6" s="380">
        <v>0</v>
      </c>
      <c r="ET6" s="89">
        <v>29.2822023458762</v>
      </c>
      <c r="EU6" s="380">
        <v>11.453200757584799</v>
      </c>
      <c r="EV6" s="380">
        <v>0</v>
      </c>
      <c r="EW6" s="89">
        <v>2.9367294927124399</v>
      </c>
      <c r="EX6" s="380">
        <v>2.0373134537470698</v>
      </c>
      <c r="EY6" s="380">
        <v>0</v>
      </c>
      <c r="EZ6" s="89">
        <v>14.1292588348579</v>
      </c>
      <c r="FA6" s="380">
        <v>7.9374034383232104</v>
      </c>
      <c r="FB6" s="380">
        <v>0</v>
      </c>
      <c r="FC6" s="89">
        <v>2.00230335596767</v>
      </c>
      <c r="FD6" s="380">
        <v>1.7040004419644199</v>
      </c>
      <c r="FE6" s="380">
        <v>0</v>
      </c>
      <c r="FF6" s="381">
        <v>0.20120517942198399</v>
      </c>
      <c r="FG6" s="380">
        <v>0</v>
      </c>
      <c r="FH6" s="380">
        <v>0.20120517942198399</v>
      </c>
      <c r="FI6" s="89">
        <v>20.862837195468298</v>
      </c>
      <c r="FJ6" s="380">
        <v>9.5975850916369705</v>
      </c>
      <c r="FK6" s="380">
        <v>0.227170099100136</v>
      </c>
      <c r="FL6" s="381">
        <v>0.114199292943333</v>
      </c>
      <c r="FM6" s="380">
        <v>0</v>
      </c>
      <c r="FN6" s="380">
        <v>0.114199292943333</v>
      </c>
      <c r="FO6" s="89">
        <v>224.474501630356</v>
      </c>
      <c r="FP6" s="380">
        <v>50.0068115234304</v>
      </c>
      <c r="FQ6" s="380">
        <v>0</v>
      </c>
      <c r="FR6" s="89">
        <v>52.4420821491601</v>
      </c>
      <c r="FS6" s="380">
        <v>16.4665042394771</v>
      </c>
      <c r="FT6" s="380">
        <v>0.155664934006887</v>
      </c>
      <c r="FV6" s="118">
        <v>2857.120502122264</v>
      </c>
      <c r="FW6" s="118">
        <v>0.43483259591654222</v>
      </c>
      <c r="FX6" s="118">
        <v>1.0928175933118005</v>
      </c>
      <c r="FY6" s="118">
        <v>1.1378972556303442</v>
      </c>
      <c r="FZ6" s="207">
        <v>112.10813834044259</v>
      </c>
      <c r="GA6" s="330">
        <v>1.0727981746378028</v>
      </c>
      <c r="GB6" s="330">
        <v>7.2048451227245547</v>
      </c>
    </row>
    <row r="7" spans="2:184" s="73" customFormat="1">
      <c r="B7" s="73" t="s">
        <v>1829</v>
      </c>
      <c r="C7" s="41" t="s">
        <v>1830</v>
      </c>
      <c r="D7" s="73" t="s">
        <v>1831</v>
      </c>
      <c r="E7" s="73" t="s">
        <v>1832</v>
      </c>
      <c r="F7" s="113">
        <v>0.01</v>
      </c>
      <c r="G7" s="113" t="s">
        <v>1210</v>
      </c>
      <c r="H7" s="113">
        <v>67</v>
      </c>
      <c r="I7" s="89">
        <v>439</v>
      </c>
      <c r="J7" s="618">
        <v>539</v>
      </c>
      <c r="K7" s="156" t="s">
        <v>32</v>
      </c>
      <c r="L7" s="73" t="s">
        <v>207</v>
      </c>
      <c r="M7" s="73" t="s">
        <v>99</v>
      </c>
      <c r="N7" s="73" t="s">
        <v>2118</v>
      </c>
      <c r="O7" s="73">
        <v>25</v>
      </c>
      <c r="Q7" s="203">
        <v>822.70421410025904</v>
      </c>
      <c r="R7" s="203">
        <v>14380</v>
      </c>
      <c r="S7" s="203">
        <v>2080</v>
      </c>
      <c r="T7" s="203"/>
      <c r="U7" s="381">
        <v>5.3511871330904723</v>
      </c>
      <c r="V7" s="380">
        <v>11.790445228156344</v>
      </c>
      <c r="W7" s="380">
        <v>5.3511871330904723</v>
      </c>
      <c r="X7" s="381">
        <v>7.6857390437053672</v>
      </c>
      <c r="Y7" s="380">
        <v>20.868368709234236</v>
      </c>
      <c r="Z7" s="380">
        <v>7.6857390437053672</v>
      </c>
      <c r="AA7" s="89">
        <v>135.69627495204389</v>
      </c>
      <c r="AB7" s="380">
        <v>21.342458619356805</v>
      </c>
      <c r="AC7" s="380">
        <v>2.97319708745697</v>
      </c>
      <c r="AD7" s="89">
        <v>524.94822958110683</v>
      </c>
      <c r="AE7" s="380">
        <v>99.71639968653686</v>
      </c>
      <c r="AF7" s="380">
        <v>0.37346117676967827</v>
      </c>
      <c r="AG7" s="381">
        <v>2.3582306127493906</v>
      </c>
      <c r="AH7" s="380">
        <v>35.522693079886899</v>
      </c>
      <c r="AI7" s="380">
        <v>2.3582306127493906</v>
      </c>
      <c r="AJ7" s="89">
        <v>2145.2734343947309</v>
      </c>
      <c r="AK7" s="380">
        <v>1519.7465927983981</v>
      </c>
      <c r="AL7" s="380">
        <v>688.21814946903316</v>
      </c>
      <c r="AM7" s="89">
        <v>198979.31721735725</v>
      </c>
      <c r="AN7" s="380">
        <v>22892.475581333951</v>
      </c>
      <c r="AO7" s="380">
        <v>25.570596212912971</v>
      </c>
      <c r="AP7" s="89">
        <v>349.30423797121637</v>
      </c>
      <c r="AQ7" s="380">
        <v>272.53030326357106</v>
      </c>
      <c r="AR7" s="380">
        <v>159.15794465424821</v>
      </c>
      <c r="AS7" s="89">
        <v>1278.5010034019288</v>
      </c>
      <c r="AT7" s="380">
        <v>546.37637331102633</v>
      </c>
      <c r="AU7" s="380">
        <v>189.23346290037406</v>
      </c>
      <c r="AV7" s="381">
        <v>25.048618783381837</v>
      </c>
      <c r="AW7" s="380">
        <v>53.178595992878407</v>
      </c>
      <c r="AX7" s="380">
        <v>25.048618783381837</v>
      </c>
      <c r="AY7" s="89">
        <v>0.82055641169413396</v>
      </c>
      <c r="AZ7" s="380">
        <v>1.4276612897496361</v>
      </c>
      <c r="BA7" s="380">
        <v>0.63701526150574883</v>
      </c>
      <c r="BB7" s="381">
        <v>1.4238998961678098</v>
      </c>
      <c r="BC7" s="380">
        <v>0</v>
      </c>
      <c r="BD7" s="380">
        <v>1.4238998961678098</v>
      </c>
      <c r="BE7" s="89">
        <v>56.829577341273797</v>
      </c>
      <c r="BF7" s="382">
        <v>12.00287475863672</v>
      </c>
      <c r="BG7" s="382">
        <v>6.6216507023093188E-2</v>
      </c>
      <c r="BH7" s="381">
        <v>3.5712679264790936</v>
      </c>
      <c r="BI7" s="380">
        <v>9.1594810921055494</v>
      </c>
      <c r="BJ7" s="380">
        <v>3.5712679264790936</v>
      </c>
      <c r="BK7" s="89">
        <v>365.24209059710927</v>
      </c>
      <c r="BL7" s="380">
        <v>53.65134817585021</v>
      </c>
      <c r="BM7" s="380">
        <v>1.3509675637011243</v>
      </c>
      <c r="BN7" s="89">
        <v>1109.5528227390307</v>
      </c>
      <c r="BO7" s="380">
        <v>173.37503278391563</v>
      </c>
      <c r="BP7" s="380">
        <v>1.7231894693072407</v>
      </c>
      <c r="BQ7" s="89">
        <v>1034.4074275665305</v>
      </c>
      <c r="BR7" s="380">
        <v>201.23623042057346</v>
      </c>
      <c r="BS7" s="380">
        <v>11.723158203591705</v>
      </c>
      <c r="BT7" s="89">
        <v>0.20474342086217079</v>
      </c>
      <c r="BU7" s="380">
        <v>0.40948684172434147</v>
      </c>
      <c r="BV7" s="380">
        <v>5.2036374255424914E-2</v>
      </c>
      <c r="BW7" s="381">
        <v>0.49245665157888402</v>
      </c>
      <c r="BX7" s="380">
        <v>1.8905294285024341</v>
      </c>
      <c r="BY7" s="380">
        <v>0.49245665157888402</v>
      </c>
      <c r="BZ7" s="381">
        <v>0.53342791524428068</v>
      </c>
      <c r="CA7" s="380">
        <v>1.2104481794108646</v>
      </c>
      <c r="CB7" s="380">
        <v>0.53342791524428068</v>
      </c>
      <c r="CC7" s="89">
        <v>4.8872901220806462</v>
      </c>
      <c r="CD7" s="380">
        <v>4.4768624928939209</v>
      </c>
      <c r="CE7" s="380">
        <v>1.9092857238963454</v>
      </c>
      <c r="CF7" s="89">
        <v>0.60553023493039981</v>
      </c>
      <c r="CG7" s="380">
        <v>0.64450848606857847</v>
      </c>
      <c r="CH7" s="380">
        <v>0.12854652711241824</v>
      </c>
      <c r="CI7" s="89">
        <v>20.733559781131298</v>
      </c>
      <c r="CJ7" s="380">
        <v>7.397661437472923</v>
      </c>
      <c r="CK7" s="380">
        <v>0.43945986831358819</v>
      </c>
      <c r="CL7" s="89">
        <v>7.5697748288759072</v>
      </c>
      <c r="CM7" s="380">
        <v>4.5313597853033949</v>
      </c>
      <c r="CN7" s="380">
        <v>0.28579879079888215</v>
      </c>
      <c r="CO7" s="381">
        <v>2.2416599341714742</v>
      </c>
      <c r="CP7" s="380">
        <v>5.4220115377556555</v>
      </c>
      <c r="CQ7" s="380">
        <v>2.2416599341714742</v>
      </c>
      <c r="CR7" s="89">
        <v>476.89983428238253</v>
      </c>
      <c r="CS7" s="380">
        <v>94.788673665503794</v>
      </c>
      <c r="CT7" s="380">
        <v>3.6258659418160304E-2</v>
      </c>
      <c r="CU7" s="89">
        <v>511.86447126346042</v>
      </c>
      <c r="CV7" s="380">
        <v>88.862035411265367</v>
      </c>
      <c r="CW7" s="380">
        <v>0</v>
      </c>
      <c r="CX7" s="89">
        <v>11.924249058239612</v>
      </c>
      <c r="CY7" s="380">
        <v>3.6368253244097777</v>
      </c>
      <c r="CZ7" s="380">
        <v>0</v>
      </c>
      <c r="DA7" s="381">
        <v>2.2887926990617688E-2</v>
      </c>
      <c r="DB7" s="380">
        <v>0</v>
      </c>
      <c r="DC7" s="380">
        <v>2.2887926990617688E-2</v>
      </c>
      <c r="DD7" s="381">
        <v>0.13499810335575338</v>
      </c>
      <c r="DE7" s="380">
        <v>0</v>
      </c>
      <c r="DF7" s="380">
        <v>0.13499810335575338</v>
      </c>
      <c r="DG7" s="381">
        <v>0.29240036980400569</v>
      </c>
      <c r="DH7" s="380">
        <v>0</v>
      </c>
      <c r="DI7" s="380">
        <v>0.29240036980400569</v>
      </c>
      <c r="DJ7" s="381">
        <v>0.17753083308800918</v>
      </c>
      <c r="DK7" s="380">
        <v>0</v>
      </c>
      <c r="DL7" s="380">
        <v>0.17753083308800918</v>
      </c>
      <c r="DM7" s="381">
        <v>0.20551888128315787</v>
      </c>
      <c r="DN7" s="380">
        <v>0</v>
      </c>
      <c r="DO7" s="380">
        <v>0.20551888128315787</v>
      </c>
      <c r="DP7" s="89">
        <v>290.04453870780617</v>
      </c>
      <c r="DQ7" s="380">
        <v>60.781639705994138</v>
      </c>
      <c r="DR7" s="380">
        <v>0</v>
      </c>
      <c r="DS7" s="89">
        <v>864.42872158171633</v>
      </c>
      <c r="DT7" s="380">
        <v>148.98033872653562</v>
      </c>
      <c r="DU7" s="380">
        <v>0</v>
      </c>
      <c r="DV7" s="89">
        <v>135.83812791514865</v>
      </c>
      <c r="DW7" s="380">
        <v>25.751846945767173</v>
      </c>
      <c r="DX7" s="380">
        <v>2.3882236634916138E-2</v>
      </c>
      <c r="DY7" s="89">
        <v>695.11383971929649</v>
      </c>
      <c r="DZ7" s="380">
        <v>86.145733538913831</v>
      </c>
      <c r="EA7" s="380">
        <v>8.8572868980899888E-2</v>
      </c>
      <c r="EB7" s="89">
        <v>167.1378326822869</v>
      </c>
      <c r="EC7" s="380">
        <v>35.258727875892347</v>
      </c>
      <c r="ED7" s="380">
        <v>0.13896304690906122</v>
      </c>
      <c r="EE7" s="89">
        <v>32.639187039862527</v>
      </c>
      <c r="EF7" s="380">
        <v>7.2618067007356109</v>
      </c>
      <c r="EG7" s="380">
        <v>3.9874178839696163E-2</v>
      </c>
      <c r="EH7" s="89">
        <v>166.11146272622329</v>
      </c>
      <c r="EI7" s="380">
        <v>33.654106464774074</v>
      </c>
      <c r="EJ7" s="380">
        <v>0.10443792232837136</v>
      </c>
      <c r="EK7" s="89">
        <v>19.876244109631443</v>
      </c>
      <c r="EL7" s="380">
        <v>3.760113915828136</v>
      </c>
      <c r="EM7" s="380">
        <v>0</v>
      </c>
      <c r="EN7" s="89">
        <v>106.65204565760445</v>
      </c>
      <c r="EO7" s="380">
        <v>20.35114903423986</v>
      </c>
      <c r="EP7" s="380">
        <v>0</v>
      </c>
      <c r="EQ7" s="89">
        <v>17.798211596506846</v>
      </c>
      <c r="ER7" s="380">
        <v>3.5377095673484482</v>
      </c>
      <c r="ES7" s="380">
        <v>0</v>
      </c>
      <c r="ET7" s="89">
        <v>41.67859590535123</v>
      </c>
      <c r="EU7" s="380">
        <v>7.5586296948825202</v>
      </c>
      <c r="EV7" s="380">
        <v>0</v>
      </c>
      <c r="EW7" s="89">
        <v>4.5470382083734604</v>
      </c>
      <c r="EX7" s="380">
        <v>1.2689814881769235</v>
      </c>
      <c r="EY7" s="380">
        <v>0</v>
      </c>
      <c r="EZ7" s="89">
        <v>21.845353095191953</v>
      </c>
      <c r="FA7" s="380">
        <v>5.9658302164805566</v>
      </c>
      <c r="FB7" s="380">
        <v>0</v>
      </c>
      <c r="FC7" s="89">
        <v>2.5982642430408984</v>
      </c>
      <c r="FD7" s="380">
        <v>0.8581632311650762</v>
      </c>
      <c r="FE7" s="380">
        <v>0</v>
      </c>
      <c r="FF7" s="89">
        <v>0</v>
      </c>
      <c r="FG7" s="380">
        <v>0</v>
      </c>
      <c r="FH7" s="380">
        <v>0</v>
      </c>
      <c r="FI7" s="89">
        <v>4.6322069522481844</v>
      </c>
      <c r="FJ7" s="380">
        <v>2.4465316158082389</v>
      </c>
      <c r="FK7" s="380">
        <v>3.897206811821749E-2</v>
      </c>
      <c r="FL7" s="381">
        <v>2.375632406281817E-2</v>
      </c>
      <c r="FM7" s="380">
        <v>0</v>
      </c>
      <c r="FN7" s="380">
        <v>2.375632406281817E-2</v>
      </c>
      <c r="FO7" s="89">
        <v>88.956728485063834</v>
      </c>
      <c r="FP7" s="380">
        <v>15.964457543211774</v>
      </c>
      <c r="FQ7" s="380">
        <v>0</v>
      </c>
      <c r="FR7" s="89">
        <v>26.531842489219887</v>
      </c>
      <c r="FS7" s="380">
        <v>5.4307493007360383</v>
      </c>
      <c r="FT7" s="380">
        <v>3.197626945726792E-2</v>
      </c>
      <c r="FV7" s="118">
        <v>3038.5303697598019</v>
      </c>
      <c r="FW7" s="118">
        <v>0.59035121572066729</v>
      </c>
      <c r="FX7" s="118">
        <v>1.0493872080109727</v>
      </c>
      <c r="FY7" s="118">
        <v>0.93169161185426108</v>
      </c>
      <c r="FZ7" s="207">
        <v>34.236982910157224</v>
      </c>
      <c r="GA7" s="118">
        <v>0.80459366931626597</v>
      </c>
      <c r="GB7" s="118">
        <v>6.151957596593383</v>
      </c>
    </row>
    <row r="8" spans="2:184" s="73" customFormat="1">
      <c r="B8" s="73" t="s">
        <v>1829</v>
      </c>
      <c r="C8" s="41" t="s">
        <v>1830</v>
      </c>
      <c r="D8" s="73" t="s">
        <v>1831</v>
      </c>
      <c r="E8" s="73" t="s">
        <v>1832</v>
      </c>
      <c r="F8" s="113">
        <v>0.01</v>
      </c>
      <c r="G8" s="113" t="s">
        <v>1210</v>
      </c>
      <c r="H8" s="113">
        <v>67</v>
      </c>
      <c r="I8" s="89">
        <v>439</v>
      </c>
      <c r="J8" s="618">
        <v>539</v>
      </c>
      <c r="K8" s="156" t="s">
        <v>32</v>
      </c>
      <c r="L8" s="73" t="s">
        <v>207</v>
      </c>
      <c r="M8" s="73" t="s">
        <v>99</v>
      </c>
      <c r="N8" s="73" t="s">
        <v>2119</v>
      </c>
      <c r="O8" s="73">
        <v>15</v>
      </c>
      <c r="Q8" s="203">
        <v>822.70421410025904</v>
      </c>
      <c r="R8" s="203">
        <v>15860</v>
      </c>
      <c r="S8" s="203">
        <v>2260</v>
      </c>
      <c r="T8" s="203"/>
      <c r="U8" s="381">
        <v>20.591456249768601</v>
      </c>
      <c r="V8" s="380">
        <v>15.3384957394877</v>
      </c>
      <c r="W8" s="380">
        <v>20.591456249768601</v>
      </c>
      <c r="X8" s="381">
        <v>29.525208221703899</v>
      </c>
      <c r="Y8" s="380">
        <v>50.327146398058296</v>
      </c>
      <c r="Z8" s="380">
        <v>29.525208221703899</v>
      </c>
      <c r="AA8" s="89">
        <v>154.35821773546101</v>
      </c>
      <c r="AB8" s="380">
        <v>45.520788502504303</v>
      </c>
      <c r="AC8" s="380">
        <v>10.0845346482095</v>
      </c>
      <c r="AD8" s="89">
        <v>316.42225547206499</v>
      </c>
      <c r="AE8" s="380">
        <v>138.10031124847799</v>
      </c>
      <c r="AF8" s="380">
        <v>2.2320379089000699</v>
      </c>
      <c r="AG8" s="89">
        <v>85.724032632053493</v>
      </c>
      <c r="AH8" s="380">
        <v>84.185279226560894</v>
      </c>
      <c r="AI8" s="380">
        <v>7.1070546638748997</v>
      </c>
      <c r="AJ8" s="381">
        <v>2672.9675197792499</v>
      </c>
      <c r="AK8" s="380">
        <v>3927.5557662320002</v>
      </c>
      <c r="AL8" s="380">
        <v>2672.9675197792499</v>
      </c>
      <c r="AM8" s="89">
        <v>175049.22428696099</v>
      </c>
      <c r="AN8" s="380">
        <v>24917.463837168201</v>
      </c>
      <c r="AO8" s="380">
        <v>99.979392604080203</v>
      </c>
      <c r="AP8" s="381">
        <v>431.64834276539602</v>
      </c>
      <c r="AQ8" s="380">
        <v>819.28152470272505</v>
      </c>
      <c r="AR8" s="380">
        <v>431.64834276539602</v>
      </c>
      <c r="AS8" s="89">
        <v>1000.36447332404</v>
      </c>
      <c r="AT8" s="380">
        <v>1398.66585370698</v>
      </c>
      <c r="AU8" s="380">
        <v>610.61738434024699</v>
      </c>
      <c r="AV8" s="381">
        <v>81.774298739934906</v>
      </c>
      <c r="AW8" s="380">
        <v>204.00014711222801</v>
      </c>
      <c r="AX8" s="380">
        <v>81.774298739934906</v>
      </c>
      <c r="AY8" s="381">
        <v>2.2362521764180801</v>
      </c>
      <c r="AZ8" s="380">
        <v>3.9037147550787399</v>
      </c>
      <c r="BA8" s="380">
        <v>2.2362521764180801</v>
      </c>
      <c r="BB8" s="381">
        <v>2.73044910085699</v>
      </c>
      <c r="BC8" s="380">
        <v>0</v>
      </c>
      <c r="BD8" s="380">
        <v>2.73044910085699</v>
      </c>
      <c r="BE8" s="89">
        <v>39.924138063357198</v>
      </c>
      <c r="BF8" s="382">
        <v>16.395867215159399</v>
      </c>
      <c r="BG8" s="382">
        <v>0.29788721658289702</v>
      </c>
      <c r="BH8" s="381">
        <v>17.071626549678399</v>
      </c>
      <c r="BI8" s="380">
        <v>26.785026924029701</v>
      </c>
      <c r="BJ8" s="380">
        <v>17.071626549678399</v>
      </c>
      <c r="BK8" s="89">
        <v>292.81448500378798</v>
      </c>
      <c r="BL8" s="380">
        <v>36.205397009329801</v>
      </c>
      <c r="BM8" s="380">
        <v>3.8539233937974502</v>
      </c>
      <c r="BN8" s="89">
        <v>654.83890240209905</v>
      </c>
      <c r="BO8" s="380">
        <v>139.49736556362001</v>
      </c>
      <c r="BP8" s="380">
        <v>6.6850850998202196</v>
      </c>
      <c r="BQ8" s="89">
        <v>668.02630467478502</v>
      </c>
      <c r="BR8" s="380">
        <v>279.01511242026601</v>
      </c>
      <c r="BS8" s="380">
        <v>44.542282976039502</v>
      </c>
      <c r="BT8" s="381">
        <v>0.165796989189959</v>
      </c>
      <c r="BU8" s="380">
        <v>0</v>
      </c>
      <c r="BV8" s="380">
        <v>0.165796989189959</v>
      </c>
      <c r="BW8" s="381">
        <v>1.5852580755121899</v>
      </c>
      <c r="BX8" s="380">
        <v>4.3242552068483997</v>
      </c>
      <c r="BY8" s="380">
        <v>1.5852580755121899</v>
      </c>
      <c r="BZ8" s="381">
        <v>1.67831043750052</v>
      </c>
      <c r="CA8" s="380">
        <v>2.2053049341852602</v>
      </c>
      <c r="CB8" s="380">
        <v>1.67831043750052</v>
      </c>
      <c r="CC8" s="89">
        <v>10.6965305751785</v>
      </c>
      <c r="CD8" s="380">
        <v>10.2068275717939</v>
      </c>
      <c r="CE8" s="380">
        <v>5.0554890632127902</v>
      </c>
      <c r="CF8" s="381">
        <v>0.44035762166651299</v>
      </c>
      <c r="CG8" s="380">
        <v>0.70427997155802402</v>
      </c>
      <c r="CH8" s="380">
        <v>0.44035762166651299</v>
      </c>
      <c r="CI8" s="89">
        <v>13.707340619640799</v>
      </c>
      <c r="CJ8" s="380">
        <v>12.0665265011035</v>
      </c>
      <c r="CK8" s="380">
        <v>2.3769998716584002</v>
      </c>
      <c r="CL8" s="89">
        <v>7.9316887660618898</v>
      </c>
      <c r="CM8" s="380">
        <v>5.8767442656572797</v>
      </c>
      <c r="CN8" s="380">
        <v>0.87495028435397904</v>
      </c>
      <c r="CO8" s="381">
        <v>7.30692637245438</v>
      </c>
      <c r="CP8" s="380">
        <v>10.705755665636399</v>
      </c>
      <c r="CQ8" s="380">
        <v>7.30692637245438</v>
      </c>
      <c r="CR8" s="89">
        <v>384.77782195653799</v>
      </c>
      <c r="CS8" s="380">
        <v>74.266772537916395</v>
      </c>
      <c r="CT8" s="380">
        <v>7.2938817604943695E-2</v>
      </c>
      <c r="CU8" s="89">
        <v>343.30180626839598</v>
      </c>
      <c r="CV8" s="380">
        <v>73.946825312480598</v>
      </c>
      <c r="CW8" s="380">
        <v>0</v>
      </c>
      <c r="CX8" s="89">
        <v>3.6839742893822902</v>
      </c>
      <c r="CY8" s="380">
        <v>2.6239256093903598</v>
      </c>
      <c r="CZ8" s="380">
        <v>0</v>
      </c>
      <c r="DA8" s="381">
        <v>7.8279153522080203E-2</v>
      </c>
      <c r="DB8" s="380">
        <v>0</v>
      </c>
      <c r="DC8" s="380">
        <v>7.8279153522080203E-2</v>
      </c>
      <c r="DD8" s="89">
        <v>0</v>
      </c>
      <c r="DE8" s="380">
        <v>0</v>
      </c>
      <c r="DF8" s="380">
        <v>0</v>
      </c>
      <c r="DG8" s="381">
        <v>1.30208034497976</v>
      </c>
      <c r="DH8" s="380">
        <v>0</v>
      </c>
      <c r="DI8" s="380">
        <v>1.30208034497976</v>
      </c>
      <c r="DJ8" s="381">
        <v>0.54327815077719099</v>
      </c>
      <c r="DK8" s="380">
        <v>0</v>
      </c>
      <c r="DL8" s="380">
        <v>0.54327815077719099</v>
      </c>
      <c r="DM8" s="89">
        <v>0</v>
      </c>
      <c r="DN8" s="380">
        <v>0</v>
      </c>
      <c r="DO8" s="380">
        <v>0</v>
      </c>
      <c r="DP8" s="89">
        <v>237.53500780699801</v>
      </c>
      <c r="DQ8" s="380">
        <v>65.598429748952697</v>
      </c>
      <c r="DR8" s="380">
        <v>7.2510847073706003E-2</v>
      </c>
      <c r="DS8" s="89">
        <v>648.50267656516701</v>
      </c>
      <c r="DT8" s="380">
        <v>151.19834957043901</v>
      </c>
      <c r="DU8" s="380">
        <v>0</v>
      </c>
      <c r="DV8" s="89">
        <v>108.45404474470099</v>
      </c>
      <c r="DW8" s="380">
        <v>38.171574517688597</v>
      </c>
      <c r="DX8" s="380">
        <v>0</v>
      </c>
      <c r="DY8" s="89">
        <v>481.66856707278401</v>
      </c>
      <c r="DZ8" s="380">
        <v>122.37901432023401</v>
      </c>
      <c r="EA8" s="380">
        <v>0</v>
      </c>
      <c r="EB8" s="89">
        <v>106.409002162856</v>
      </c>
      <c r="EC8" s="380">
        <v>21.050176151726902</v>
      </c>
      <c r="ED8" s="380">
        <v>0</v>
      </c>
      <c r="EE8" s="89">
        <v>22.963832846688501</v>
      </c>
      <c r="EF8" s="380">
        <v>5.5935062009584904</v>
      </c>
      <c r="EG8" s="380">
        <v>0</v>
      </c>
      <c r="EH8" s="89">
        <v>111.159377547712</v>
      </c>
      <c r="EI8" s="380">
        <v>27.1379938398916</v>
      </c>
      <c r="EJ8" s="380">
        <v>0.35659536075835602</v>
      </c>
      <c r="EK8" s="89">
        <v>12.7199097485087</v>
      </c>
      <c r="EL8" s="380">
        <v>2.7682115392125999</v>
      </c>
      <c r="EM8" s="380">
        <v>4.9748882523586398E-2</v>
      </c>
      <c r="EN8" s="89">
        <v>56.965884147859903</v>
      </c>
      <c r="EO8" s="380">
        <v>29.527204244158899</v>
      </c>
      <c r="EP8" s="380">
        <v>0</v>
      </c>
      <c r="EQ8" s="89">
        <v>10.5557053678074</v>
      </c>
      <c r="ER8" s="380">
        <v>4.3572027807759603</v>
      </c>
      <c r="ES8" s="380">
        <v>0</v>
      </c>
      <c r="ET8" s="89">
        <v>24.242424305535899</v>
      </c>
      <c r="EU8" s="380">
        <v>13.610228888179901</v>
      </c>
      <c r="EV8" s="380">
        <v>0</v>
      </c>
      <c r="EW8" s="89">
        <v>2.4602319576960299</v>
      </c>
      <c r="EX8" s="380">
        <v>1.09943774618496</v>
      </c>
      <c r="EY8" s="380">
        <v>4.6028000140987298E-2</v>
      </c>
      <c r="EZ8" s="89">
        <v>15.6442015037644</v>
      </c>
      <c r="FA8" s="380">
        <v>4.8741247803382901</v>
      </c>
      <c r="FB8" s="380">
        <v>0.209983483261762</v>
      </c>
      <c r="FC8" s="89">
        <v>1.6124701458076001</v>
      </c>
      <c r="FD8" s="380">
        <v>1.10336458546838</v>
      </c>
      <c r="FE8" s="380">
        <v>0</v>
      </c>
      <c r="FF8" s="89">
        <v>0</v>
      </c>
      <c r="FG8" s="380">
        <v>0</v>
      </c>
      <c r="FH8" s="380">
        <v>0</v>
      </c>
      <c r="FI8" s="89">
        <v>3.2764082349517998</v>
      </c>
      <c r="FJ8" s="380">
        <v>2.20016576188566</v>
      </c>
      <c r="FK8" s="380">
        <v>0.226335250739022</v>
      </c>
      <c r="FL8" s="381">
        <v>0.195663099233812</v>
      </c>
      <c r="FM8" s="380">
        <v>0</v>
      </c>
      <c r="FN8" s="380">
        <v>0.195663099233812</v>
      </c>
      <c r="FO8" s="89">
        <v>50.424837447958801</v>
      </c>
      <c r="FP8" s="380">
        <v>21.8249651172104</v>
      </c>
      <c r="FQ8" s="380">
        <v>9.9753860435290206E-2</v>
      </c>
      <c r="FR8" s="89">
        <v>15.076441740730401</v>
      </c>
      <c r="FS8" s="380">
        <v>6.5161216492545204</v>
      </c>
      <c r="FT8" s="380">
        <v>0</v>
      </c>
      <c r="FV8" s="118">
        <v>2157.9952353207104</v>
      </c>
      <c r="FW8" s="118">
        <v>0.63853015956817682</v>
      </c>
      <c r="FX8" s="118">
        <v>0.97461440132786759</v>
      </c>
      <c r="FY8" s="118">
        <v>1.1208150231977392</v>
      </c>
      <c r="FZ8" s="207">
        <v>31.271795995146128</v>
      </c>
      <c r="GA8" s="118">
        <v>0.9509269876382902</v>
      </c>
      <c r="GB8" s="118">
        <v>5.7486451911905583</v>
      </c>
    </row>
    <row r="9" spans="2:184" s="73" customFormat="1">
      <c r="B9" s="73" t="s">
        <v>1829</v>
      </c>
      <c r="C9" s="41" t="s">
        <v>1830</v>
      </c>
      <c r="D9" s="73" t="s">
        <v>1831</v>
      </c>
      <c r="E9" s="73" t="s">
        <v>1832</v>
      </c>
      <c r="F9" s="113">
        <v>0.01</v>
      </c>
      <c r="G9" s="113" t="s">
        <v>1210</v>
      </c>
      <c r="H9" s="113">
        <v>67</v>
      </c>
      <c r="I9" s="89">
        <v>439</v>
      </c>
      <c r="J9" s="618">
        <v>539</v>
      </c>
      <c r="K9" s="156" t="s">
        <v>32</v>
      </c>
      <c r="L9" s="73" t="s">
        <v>207</v>
      </c>
      <c r="M9" s="73" t="s">
        <v>99</v>
      </c>
      <c r="N9" s="73" t="s">
        <v>2120</v>
      </c>
      <c r="O9" s="73">
        <v>25</v>
      </c>
      <c r="Q9" s="203">
        <v>603.00479328939446</v>
      </c>
      <c r="R9" s="203">
        <v>13770</v>
      </c>
      <c r="S9" s="203">
        <v>1440</v>
      </c>
      <c r="T9" s="203"/>
      <c r="U9" s="381">
        <v>9.2549412859227687</v>
      </c>
      <c r="V9" s="380">
        <v>8.0269770302365639</v>
      </c>
      <c r="W9" s="380">
        <v>9.2549412859227687</v>
      </c>
      <c r="X9" s="381">
        <v>13.524567740296208</v>
      </c>
      <c r="Y9" s="380">
        <v>25.23404121465456</v>
      </c>
      <c r="Z9" s="380">
        <v>13.524567740296208</v>
      </c>
      <c r="AA9" s="89">
        <v>115.57874973474597</v>
      </c>
      <c r="AB9" s="380">
        <v>18.140271439775542</v>
      </c>
      <c r="AC9" s="380">
        <v>5.8460743469480132</v>
      </c>
      <c r="AD9" s="89">
        <v>550.95046294611973</v>
      </c>
      <c r="AE9" s="380">
        <v>99.292290023276394</v>
      </c>
      <c r="AF9" s="380">
        <v>1.180779598250091</v>
      </c>
      <c r="AG9" s="381">
        <v>3.5551160843069436</v>
      </c>
      <c r="AH9" s="380">
        <v>6.3960917340413621</v>
      </c>
      <c r="AI9" s="380">
        <v>3.5551160843069436</v>
      </c>
      <c r="AJ9" s="381">
        <v>1211.1452330308421</v>
      </c>
      <c r="AK9" s="380">
        <v>1496.4397779378305</v>
      </c>
      <c r="AL9" s="380">
        <v>1211.1452330308421</v>
      </c>
      <c r="AM9" s="89">
        <v>205481.41048796882</v>
      </c>
      <c r="AN9" s="380">
        <v>24849.153476704396</v>
      </c>
      <c r="AO9" s="380">
        <v>45.555075537557734</v>
      </c>
      <c r="AP9" s="381">
        <v>268.06244217358312</v>
      </c>
      <c r="AQ9" s="380">
        <v>271.44088723099998</v>
      </c>
      <c r="AR9" s="380">
        <v>268.06244217358312</v>
      </c>
      <c r="AS9" s="89">
        <v>1090.8417668108432</v>
      </c>
      <c r="AT9" s="380">
        <v>584.53927457371117</v>
      </c>
      <c r="AU9" s="380">
        <v>333.76319145894007</v>
      </c>
      <c r="AV9" s="381">
        <v>43.543691231207838</v>
      </c>
      <c r="AW9" s="380">
        <v>36.104404510904139</v>
      </c>
      <c r="AX9" s="380">
        <v>43.543691231207838</v>
      </c>
      <c r="AY9" s="381">
        <v>1.1381851514226915</v>
      </c>
      <c r="AZ9" s="380">
        <v>0.89088443600757206</v>
      </c>
      <c r="BA9" s="380">
        <v>1.1381851514226915</v>
      </c>
      <c r="BB9" s="381">
        <v>1.3931093884174215</v>
      </c>
      <c r="BC9" s="380">
        <v>0</v>
      </c>
      <c r="BD9" s="380">
        <v>1.3931093884174215</v>
      </c>
      <c r="BE9" s="89">
        <v>26.613409901522548</v>
      </c>
      <c r="BF9" s="382">
        <v>3.5275281956061435</v>
      </c>
      <c r="BG9" s="382">
        <v>0.15734763124975049</v>
      </c>
      <c r="BH9" s="381">
        <v>7.1450370099297063</v>
      </c>
      <c r="BI9" s="380">
        <v>10.576058970875797</v>
      </c>
      <c r="BJ9" s="380">
        <v>7.1450370099297063</v>
      </c>
      <c r="BK9" s="89">
        <v>331.3676976520785</v>
      </c>
      <c r="BL9" s="380">
        <v>48.588830140262637</v>
      </c>
      <c r="BM9" s="380">
        <v>2.0617142686228047</v>
      </c>
      <c r="BN9" s="89">
        <v>839.11794949437626</v>
      </c>
      <c r="BO9" s="380">
        <v>125.25318970147049</v>
      </c>
      <c r="BP9" s="380">
        <v>3.0757372181977707</v>
      </c>
      <c r="BQ9" s="89">
        <v>798.60596361420244</v>
      </c>
      <c r="BR9" s="380">
        <v>190.52614578743507</v>
      </c>
      <c r="BS9" s="380">
        <v>21.343019609805044</v>
      </c>
      <c r="BT9" s="89">
        <v>0.38014458525189226</v>
      </c>
      <c r="BU9" s="380">
        <v>0.32527551989585918</v>
      </c>
      <c r="BV9" s="380">
        <v>8.6487265005154662E-2</v>
      </c>
      <c r="BW9" s="381">
        <v>1.1676193309742502</v>
      </c>
      <c r="BX9" s="380">
        <v>4.0643410848138926</v>
      </c>
      <c r="BY9" s="380">
        <v>1.1676193309742502</v>
      </c>
      <c r="BZ9" s="381">
        <v>0.87489300048050378</v>
      </c>
      <c r="CA9" s="380">
        <v>2.2119122797342725</v>
      </c>
      <c r="CB9" s="380">
        <v>0.87489300048050378</v>
      </c>
      <c r="CC9" s="381">
        <v>3.1071969769617538</v>
      </c>
      <c r="CD9" s="380">
        <v>5.0369222000888714</v>
      </c>
      <c r="CE9" s="380">
        <v>3.1071969769617538</v>
      </c>
      <c r="CF9" s="89">
        <v>0.34545128133123693</v>
      </c>
      <c r="CG9" s="380">
        <v>0.65241465461742276</v>
      </c>
      <c r="CH9" s="380">
        <v>0.23295453962814847</v>
      </c>
      <c r="CI9" s="89">
        <v>12.685251121504557</v>
      </c>
      <c r="CJ9" s="380">
        <v>4.0064855801959123</v>
      </c>
      <c r="CK9" s="380">
        <v>0.82047941014433157</v>
      </c>
      <c r="CL9" s="89">
        <v>6.2906158238212262</v>
      </c>
      <c r="CM9" s="380">
        <v>3.5640953696348912</v>
      </c>
      <c r="CN9" s="380">
        <v>0.42579526417695379</v>
      </c>
      <c r="CO9" s="381">
        <v>3.7930551433506192</v>
      </c>
      <c r="CP9" s="380">
        <v>4.5470950336842986</v>
      </c>
      <c r="CQ9" s="380">
        <v>3.7930551433506192</v>
      </c>
      <c r="CR9" s="89">
        <v>526.80813769916347</v>
      </c>
      <c r="CS9" s="380">
        <v>99.888031901383641</v>
      </c>
      <c r="CT9" s="380">
        <v>8.2708957398346869E-2</v>
      </c>
      <c r="CU9" s="89">
        <v>276.66275643076369</v>
      </c>
      <c r="CV9" s="380">
        <v>47.186844176029695</v>
      </c>
      <c r="CW9" s="380">
        <v>0</v>
      </c>
      <c r="CX9" s="89">
        <v>16.087584078236102</v>
      </c>
      <c r="CY9" s="380">
        <v>3.6796930871962381</v>
      </c>
      <c r="CZ9" s="380">
        <v>0</v>
      </c>
      <c r="DA9" s="381">
        <v>4.0008953446806633E-2</v>
      </c>
      <c r="DB9" s="380">
        <v>0</v>
      </c>
      <c r="DC9" s="380">
        <v>4.0008953446806633E-2</v>
      </c>
      <c r="DD9" s="89">
        <v>0</v>
      </c>
      <c r="DE9" s="380">
        <v>0</v>
      </c>
      <c r="DF9" s="380">
        <v>0</v>
      </c>
      <c r="DG9" s="381">
        <v>0.36819524736560644</v>
      </c>
      <c r="DH9" s="380">
        <v>0</v>
      </c>
      <c r="DI9" s="380">
        <v>0.36819524736560644</v>
      </c>
      <c r="DJ9" s="381">
        <v>0.30059646434328263</v>
      </c>
      <c r="DK9" s="380">
        <v>0</v>
      </c>
      <c r="DL9" s="380">
        <v>0.30059646434328263</v>
      </c>
      <c r="DM9" s="89">
        <v>0</v>
      </c>
      <c r="DN9" s="380">
        <v>0</v>
      </c>
      <c r="DO9" s="380">
        <v>0</v>
      </c>
      <c r="DP9" s="89">
        <v>258.55328441355044</v>
      </c>
      <c r="DQ9" s="380">
        <v>35.732720870598712</v>
      </c>
      <c r="DR9" s="380">
        <v>0</v>
      </c>
      <c r="DS9" s="89">
        <v>733.45977079794193</v>
      </c>
      <c r="DT9" s="380">
        <v>161.15264798878059</v>
      </c>
      <c r="DU9" s="380">
        <v>0</v>
      </c>
      <c r="DV9" s="89">
        <v>106.07566280610928</v>
      </c>
      <c r="DW9" s="380">
        <v>23.799888101084409</v>
      </c>
      <c r="DX9" s="380">
        <v>0</v>
      </c>
      <c r="DY9" s="89">
        <v>512.38704269463392</v>
      </c>
      <c r="DZ9" s="380">
        <v>118.57266574080035</v>
      </c>
      <c r="EA9" s="380">
        <v>0.30847285160508864</v>
      </c>
      <c r="EB9" s="89">
        <v>118.27417813816346</v>
      </c>
      <c r="EC9" s="380">
        <v>43.036333149175135</v>
      </c>
      <c r="ED9" s="380">
        <v>0</v>
      </c>
      <c r="EE9" s="89">
        <v>21.315789487297273</v>
      </c>
      <c r="EF9" s="380">
        <v>7.912195961932869</v>
      </c>
      <c r="EG9" s="380">
        <v>0</v>
      </c>
      <c r="EH9" s="89">
        <v>103.88389186131548</v>
      </c>
      <c r="EI9" s="380">
        <v>20.847681200801478</v>
      </c>
      <c r="EJ9" s="380">
        <v>0.25479042761644483</v>
      </c>
      <c r="EK9" s="89">
        <v>11.48790993003241</v>
      </c>
      <c r="EL9" s="380">
        <v>4.7553462218837295</v>
      </c>
      <c r="EM9" s="380">
        <v>0</v>
      </c>
      <c r="EN9" s="89">
        <v>60.475564367178855</v>
      </c>
      <c r="EO9" s="380">
        <v>19.157836931663411</v>
      </c>
      <c r="EP9" s="380">
        <v>0</v>
      </c>
      <c r="EQ9" s="89">
        <v>10.823297281588017</v>
      </c>
      <c r="ER9" s="380">
        <v>3.1994825430508174</v>
      </c>
      <c r="ES9" s="380">
        <v>2.5171355031492378E-2</v>
      </c>
      <c r="ET9" s="89">
        <v>22.449004922210705</v>
      </c>
      <c r="EU9" s="380">
        <v>6.5091329432587592</v>
      </c>
      <c r="EV9" s="380">
        <v>7.4279171025220123E-2</v>
      </c>
      <c r="EW9" s="89">
        <v>2.5179520285841406</v>
      </c>
      <c r="EX9" s="380">
        <v>0.94341963552839714</v>
      </c>
      <c r="EY9" s="380">
        <v>2.3473582043499031E-2</v>
      </c>
      <c r="EZ9" s="89">
        <v>12.38372816585856</v>
      </c>
      <c r="FA9" s="380">
        <v>3.9651513812223613</v>
      </c>
      <c r="FB9" s="380">
        <v>0.10714215745988653</v>
      </c>
      <c r="FC9" s="89">
        <v>1.4292268747699159</v>
      </c>
      <c r="FD9" s="380">
        <v>0.75185827497379842</v>
      </c>
      <c r="FE9" s="380">
        <v>0</v>
      </c>
      <c r="FF9" s="89">
        <v>0</v>
      </c>
      <c r="FG9" s="380">
        <v>0</v>
      </c>
      <c r="FH9" s="380">
        <v>0</v>
      </c>
      <c r="FI9" s="89">
        <v>2.8249014882195396</v>
      </c>
      <c r="FJ9" s="380">
        <v>0.93339070285460102</v>
      </c>
      <c r="FK9" s="380">
        <v>6.7976168457115224E-2</v>
      </c>
      <c r="FL9" s="89">
        <v>7.5520524513274082E-2</v>
      </c>
      <c r="FM9" s="380">
        <v>0.15104104902654841</v>
      </c>
      <c r="FN9" s="380">
        <v>0</v>
      </c>
      <c r="FO9" s="89">
        <v>55.123051411740278</v>
      </c>
      <c r="FP9" s="380">
        <v>12.329823767666863</v>
      </c>
      <c r="FQ9" s="380">
        <v>3.6302835302086008E-2</v>
      </c>
      <c r="FR9" s="89">
        <v>18.391099128161738</v>
      </c>
      <c r="FS9" s="380">
        <v>4.3325288028346662</v>
      </c>
      <c r="FT9" s="380">
        <v>0</v>
      </c>
      <c r="FV9" s="118">
        <v>2228.9720347525517</v>
      </c>
      <c r="FW9" s="118">
        <v>0.57314064784723595</v>
      </c>
      <c r="FX9" s="118">
        <v>1.0711810383747435</v>
      </c>
      <c r="FY9" s="118">
        <v>1.9041527110317791</v>
      </c>
      <c r="FZ9" s="207">
        <v>38.568440311909377</v>
      </c>
      <c r="GA9" s="118">
        <v>0.97301553533363661</v>
      </c>
      <c r="GB9" s="118">
        <v>6.7868710986392493</v>
      </c>
    </row>
    <row r="10" spans="2:184" s="73" customFormat="1">
      <c r="B10" s="73" t="s">
        <v>1829</v>
      </c>
      <c r="C10" s="41" t="s">
        <v>1830</v>
      </c>
      <c r="D10" s="73" t="s">
        <v>1831</v>
      </c>
      <c r="E10" s="73" t="s">
        <v>1832</v>
      </c>
      <c r="F10" s="113">
        <v>0.01</v>
      </c>
      <c r="G10" s="113" t="s">
        <v>1210</v>
      </c>
      <c r="H10" s="113">
        <v>67</v>
      </c>
      <c r="I10" s="89">
        <v>439</v>
      </c>
      <c r="J10" s="618">
        <v>539</v>
      </c>
      <c r="K10" s="156" t="s">
        <v>32</v>
      </c>
      <c r="L10" s="73" t="s">
        <v>207</v>
      </c>
      <c r="M10" s="73" t="s">
        <v>99</v>
      </c>
      <c r="N10" s="73" t="s">
        <v>2121</v>
      </c>
      <c r="O10" s="73">
        <v>15</v>
      </c>
      <c r="Q10" s="203">
        <v>537.56241262232834</v>
      </c>
      <c r="R10" s="203">
        <v>15420</v>
      </c>
      <c r="S10" s="203">
        <v>1830</v>
      </c>
      <c r="T10" s="203"/>
      <c r="U10" s="381">
        <v>19.490682689077502</v>
      </c>
      <c r="V10" s="380">
        <v>30.018844759240242</v>
      </c>
      <c r="W10" s="380">
        <v>19.490682689077502</v>
      </c>
      <c r="X10" s="381">
        <v>38.330253255324607</v>
      </c>
      <c r="Y10" s="380">
        <v>50.863544655016874</v>
      </c>
      <c r="Z10" s="380">
        <v>38.330253255324607</v>
      </c>
      <c r="AA10" s="89">
        <v>135.22916604118163</v>
      </c>
      <c r="AB10" s="380">
        <v>40.189672400476475</v>
      </c>
      <c r="AC10" s="380">
        <v>13.447110106944358</v>
      </c>
      <c r="AD10" s="89">
        <v>537.0251502728612</v>
      </c>
      <c r="AE10" s="380">
        <v>65.807593529969139</v>
      </c>
      <c r="AF10" s="380">
        <v>2.9920521895436001</v>
      </c>
      <c r="AG10" s="89">
        <v>28.180475896609757</v>
      </c>
      <c r="AH10" s="380">
        <v>13.906984398140908</v>
      </c>
      <c r="AI10" s="380">
        <v>9.804331701821253</v>
      </c>
      <c r="AJ10" s="381">
        <v>3378.2759929859253</v>
      </c>
      <c r="AK10" s="380">
        <v>5237.0827626732325</v>
      </c>
      <c r="AL10" s="380">
        <v>3378.2759929859253</v>
      </c>
      <c r="AM10" s="89">
        <v>186946.60699366312</v>
      </c>
      <c r="AN10" s="380">
        <v>20804.324373801886</v>
      </c>
      <c r="AO10" s="380">
        <v>113.72924626071185</v>
      </c>
      <c r="AP10" s="381">
        <v>803.82139012518962</v>
      </c>
      <c r="AQ10" s="380">
        <v>1064.7110733956069</v>
      </c>
      <c r="AR10" s="380">
        <v>803.82139012518962</v>
      </c>
      <c r="AS10" s="381">
        <v>803.02048211589658</v>
      </c>
      <c r="AT10" s="380">
        <v>800.71869819665392</v>
      </c>
      <c r="AU10" s="380">
        <v>803.02048211589658</v>
      </c>
      <c r="AV10" s="381">
        <v>123.17304819009318</v>
      </c>
      <c r="AW10" s="380">
        <v>129.52866876723914</v>
      </c>
      <c r="AX10" s="380">
        <v>123.17304819009318</v>
      </c>
      <c r="AY10" s="381">
        <v>2.5873315190936315</v>
      </c>
      <c r="AZ10" s="380">
        <v>3.3631818116226007</v>
      </c>
      <c r="BA10" s="380">
        <v>2.5873315190936315</v>
      </c>
      <c r="BB10" s="381">
        <v>3.8289592537711474</v>
      </c>
      <c r="BC10" s="380">
        <v>0.68335145477623815</v>
      </c>
      <c r="BD10" s="380">
        <v>3.8289592537711474</v>
      </c>
      <c r="BE10" s="89">
        <v>26.789327801539631</v>
      </c>
      <c r="BF10" s="382">
        <v>6.2429410684169291</v>
      </c>
      <c r="BG10" s="382">
        <v>0.40535862720872229</v>
      </c>
      <c r="BH10" s="381">
        <v>20.464781233264308</v>
      </c>
      <c r="BI10" s="380">
        <v>31.086269744927719</v>
      </c>
      <c r="BJ10" s="380">
        <v>20.464781233264308</v>
      </c>
      <c r="BK10" s="89">
        <v>305.09026553294854</v>
      </c>
      <c r="BL10" s="380">
        <v>74.456347642222369</v>
      </c>
      <c r="BM10" s="380">
        <v>6.3906760133461278</v>
      </c>
      <c r="BN10" s="89">
        <v>814.40401401006818</v>
      </c>
      <c r="BO10" s="380">
        <v>165.35057536032966</v>
      </c>
      <c r="BP10" s="380">
        <v>8.6703426945114188</v>
      </c>
      <c r="BQ10" s="89">
        <v>747.26617359691625</v>
      </c>
      <c r="BR10" s="380">
        <v>216.48193933897969</v>
      </c>
      <c r="BS10" s="380">
        <v>57.019205962014958</v>
      </c>
      <c r="BT10" s="381">
        <v>0.159739287380633</v>
      </c>
      <c r="BU10" s="380">
        <v>0.75678182343543621</v>
      </c>
      <c r="BV10" s="380">
        <v>0.159739287380633</v>
      </c>
      <c r="BW10" s="381">
        <v>2.9432850844035507</v>
      </c>
      <c r="BX10" s="380">
        <v>4.6763990217305045</v>
      </c>
      <c r="BY10" s="380">
        <v>2.9432850844035507</v>
      </c>
      <c r="BZ10" s="381">
        <v>1.8507905155548079</v>
      </c>
      <c r="CA10" s="380">
        <v>3.468551395399897</v>
      </c>
      <c r="CB10" s="380">
        <v>1.8507905155548079</v>
      </c>
      <c r="CC10" s="89">
        <v>7.6212098665028369</v>
      </c>
      <c r="CD10" s="380">
        <v>10.323745453827089</v>
      </c>
      <c r="CE10" s="380">
        <v>7.0656258365490805</v>
      </c>
      <c r="CF10" s="381">
        <v>0.58612374127808053</v>
      </c>
      <c r="CG10" s="380">
        <v>1.2590315134303089</v>
      </c>
      <c r="CH10" s="380">
        <v>0.58612374127808053</v>
      </c>
      <c r="CI10" s="89">
        <v>12.178608719725608</v>
      </c>
      <c r="CJ10" s="380">
        <v>7.8862731143645552</v>
      </c>
      <c r="CK10" s="380">
        <v>2.6278982825449884</v>
      </c>
      <c r="CL10" s="89">
        <v>6.2125458797635753</v>
      </c>
      <c r="CM10" s="380">
        <v>6.263214612083507</v>
      </c>
      <c r="CN10" s="380">
        <v>1.1684828313017779</v>
      </c>
      <c r="CO10" s="381">
        <v>8.2319353276488112</v>
      </c>
      <c r="CP10" s="380">
        <v>13.196033149084393</v>
      </c>
      <c r="CQ10" s="380">
        <v>8.2319353276488112</v>
      </c>
      <c r="CR10" s="89">
        <v>518.53503258697833</v>
      </c>
      <c r="CS10" s="380">
        <v>171.06303486014514</v>
      </c>
      <c r="CT10" s="380">
        <v>9.3519812954855036E-2</v>
      </c>
      <c r="CU10" s="89">
        <v>259.28952233387906</v>
      </c>
      <c r="CV10" s="380">
        <v>103.1011977531262</v>
      </c>
      <c r="CW10" s="380">
        <v>0</v>
      </c>
      <c r="CX10" s="89">
        <v>13.882704556798211</v>
      </c>
      <c r="CY10" s="380">
        <v>7.8187532917382088</v>
      </c>
      <c r="CZ10" s="380">
        <v>0.13561965179764382</v>
      </c>
      <c r="DA10" s="381">
        <v>7.1690042803098944E-2</v>
      </c>
      <c r="DB10" s="380">
        <v>0</v>
      </c>
      <c r="DC10" s="380">
        <v>7.1690042803098944E-2</v>
      </c>
      <c r="DD10" s="381">
        <v>0.42253586125853027</v>
      </c>
      <c r="DE10" s="380">
        <v>0</v>
      </c>
      <c r="DF10" s="380">
        <v>0.42253586125853027</v>
      </c>
      <c r="DG10" s="381">
        <v>1.410489805406107</v>
      </c>
      <c r="DH10" s="380">
        <v>0</v>
      </c>
      <c r="DI10" s="380">
        <v>1.410489805406107</v>
      </c>
      <c r="DJ10" s="381">
        <v>0.63581894611645917</v>
      </c>
      <c r="DK10" s="380">
        <v>0</v>
      </c>
      <c r="DL10" s="380">
        <v>0.63581894611645917</v>
      </c>
      <c r="DM10" s="89">
        <v>0</v>
      </c>
      <c r="DN10" s="380">
        <v>0</v>
      </c>
      <c r="DO10" s="380">
        <v>0</v>
      </c>
      <c r="DP10" s="89">
        <v>233.89616142327247</v>
      </c>
      <c r="DQ10" s="380">
        <v>95.011318831062056</v>
      </c>
      <c r="DR10" s="380">
        <v>0</v>
      </c>
      <c r="DS10" s="89">
        <v>631.56513344363452</v>
      </c>
      <c r="DT10" s="380">
        <v>202.53692536084037</v>
      </c>
      <c r="DU10" s="380">
        <v>0</v>
      </c>
      <c r="DV10" s="89">
        <v>85.359858644065667</v>
      </c>
      <c r="DW10" s="380">
        <v>23.262645338024225</v>
      </c>
      <c r="DX10" s="380">
        <v>0</v>
      </c>
      <c r="DY10" s="89">
        <v>458.52278414525324</v>
      </c>
      <c r="DZ10" s="380">
        <v>112.45097786107962</v>
      </c>
      <c r="EA10" s="380">
        <v>0</v>
      </c>
      <c r="EB10" s="89">
        <v>96.270173279352647</v>
      </c>
      <c r="EC10" s="380">
        <v>33.047197902731888</v>
      </c>
      <c r="ED10" s="380">
        <v>0</v>
      </c>
      <c r="EE10" s="89">
        <v>18.00524577100165</v>
      </c>
      <c r="EF10" s="380">
        <v>7.9309661487836687</v>
      </c>
      <c r="EG10" s="380">
        <v>0</v>
      </c>
      <c r="EH10" s="89">
        <v>96.774350499429303</v>
      </c>
      <c r="EI10" s="380">
        <v>50.038060695746466</v>
      </c>
      <c r="EJ10" s="380">
        <v>0</v>
      </c>
      <c r="EK10" s="89">
        <v>10.698733260083943</v>
      </c>
      <c r="EL10" s="380">
        <v>5.2097891914232264</v>
      </c>
      <c r="EM10" s="380">
        <v>0</v>
      </c>
      <c r="EN10" s="89">
        <v>45.743955582528258</v>
      </c>
      <c r="EO10" s="380">
        <v>14.384131015471675</v>
      </c>
      <c r="EP10" s="380">
        <v>0.61753987281150868</v>
      </c>
      <c r="EQ10" s="89">
        <v>8.5325446403173082</v>
      </c>
      <c r="ER10" s="380">
        <v>2.9439949295702861</v>
      </c>
      <c r="ES10" s="380">
        <v>6.3069858216173502E-2</v>
      </c>
      <c r="ET10" s="89">
        <v>21.307411444182662</v>
      </c>
      <c r="EU10" s="380">
        <v>11.973583161574837</v>
      </c>
      <c r="EV10" s="380">
        <v>0.18607696447901931</v>
      </c>
      <c r="EW10" s="89">
        <v>1.7796171486671482</v>
      </c>
      <c r="EX10" s="380">
        <v>0.68021735887531687</v>
      </c>
      <c r="EY10" s="380">
        <v>0</v>
      </c>
      <c r="EZ10" s="89">
        <v>10.496364035350505</v>
      </c>
      <c r="FA10" s="380">
        <v>6.154126757133846</v>
      </c>
      <c r="FB10" s="380">
        <v>0</v>
      </c>
      <c r="FC10" s="89">
        <v>1.5820249101327559</v>
      </c>
      <c r="FD10" s="380">
        <v>1.3165733370715849</v>
      </c>
      <c r="FE10" s="380">
        <v>0</v>
      </c>
      <c r="FF10" s="89">
        <v>0</v>
      </c>
      <c r="FG10" s="380">
        <v>0</v>
      </c>
      <c r="FH10" s="380">
        <v>0</v>
      </c>
      <c r="FI10" s="89">
        <v>3.5693341946082202</v>
      </c>
      <c r="FJ10" s="380">
        <v>3.2148331372523109</v>
      </c>
      <c r="FK10" s="380">
        <v>0.23882591436752154</v>
      </c>
      <c r="FL10" s="381">
        <v>0.2302910361328574</v>
      </c>
      <c r="FM10" s="380">
        <v>0</v>
      </c>
      <c r="FN10" s="380">
        <v>0.2302910361328574</v>
      </c>
      <c r="FO10" s="89">
        <v>47.568534692104613</v>
      </c>
      <c r="FP10" s="380">
        <v>13.683116750168363</v>
      </c>
      <c r="FQ10" s="380">
        <v>9.0940340676682413E-2</v>
      </c>
      <c r="FR10" s="89">
        <v>15.453843422779457</v>
      </c>
      <c r="FS10" s="380">
        <v>5.7724720024333909</v>
      </c>
      <c r="FT10" s="380">
        <v>0</v>
      </c>
      <c r="FV10" s="118">
        <v>1960.7949718854836</v>
      </c>
      <c r="FW10" s="118">
        <v>0.56265893383972743</v>
      </c>
      <c r="FX10" s="118">
        <v>1.0806835391372629</v>
      </c>
      <c r="FY10" s="118">
        <v>1.9998302589306978</v>
      </c>
      <c r="FZ10" s="207">
        <v>30.068132547996914</v>
      </c>
      <c r="GA10" s="118">
        <v>0.98362606320085311</v>
      </c>
      <c r="GB10" s="118">
        <v>7.4592331229909927</v>
      </c>
    </row>
    <row r="11" spans="2:184" s="73" customFormat="1">
      <c r="B11" s="73" t="s">
        <v>1829</v>
      </c>
      <c r="C11" s="41" t="s">
        <v>1830</v>
      </c>
      <c r="D11" s="73" t="s">
        <v>502</v>
      </c>
      <c r="E11" s="143" t="s">
        <v>1838</v>
      </c>
      <c r="F11" s="113">
        <v>0.01</v>
      </c>
      <c r="G11" s="113" t="s">
        <v>1210</v>
      </c>
      <c r="H11" s="113">
        <v>61.8</v>
      </c>
      <c r="I11" s="89">
        <v>307</v>
      </c>
      <c r="J11" s="618">
        <v>407</v>
      </c>
      <c r="K11" s="156" t="s">
        <v>32</v>
      </c>
      <c r="L11" s="73" t="s">
        <v>207</v>
      </c>
      <c r="M11" s="73" t="s">
        <v>99</v>
      </c>
      <c r="N11" s="73" t="s">
        <v>2122</v>
      </c>
      <c r="O11" s="73">
        <v>25</v>
      </c>
      <c r="Q11" s="203">
        <v>864.77431595765859</v>
      </c>
      <c r="R11" s="203">
        <v>28640</v>
      </c>
      <c r="S11" s="203">
        <v>3650</v>
      </c>
      <c r="T11" s="203"/>
      <c r="U11" s="381">
        <v>11.251011539603951</v>
      </c>
      <c r="V11" s="380">
        <v>11.827510714009826</v>
      </c>
      <c r="W11" s="380">
        <v>11.251011539603951</v>
      </c>
      <c r="X11" s="381">
        <v>16.495342517917905</v>
      </c>
      <c r="Y11" s="380">
        <v>17.526744478177736</v>
      </c>
      <c r="Z11" s="380">
        <v>16.495342517917905</v>
      </c>
      <c r="AA11" s="89">
        <v>160.17176770513814</v>
      </c>
      <c r="AB11" s="380">
        <v>27.864348732296865</v>
      </c>
      <c r="AC11" s="380">
        <v>18.363672697073213</v>
      </c>
      <c r="AD11" s="89">
        <v>127.67612089197391</v>
      </c>
      <c r="AE11" s="380">
        <v>57.814043350451492</v>
      </c>
      <c r="AF11" s="380">
        <v>1.2500912195798719</v>
      </c>
      <c r="AG11" s="89">
        <v>93.214587751240501</v>
      </c>
      <c r="AH11" s="380">
        <v>84.728970961413324</v>
      </c>
      <c r="AI11" s="380">
        <v>4.3326723441924901</v>
      </c>
      <c r="AJ11" s="381">
        <v>4558.956638913256</v>
      </c>
      <c r="AK11" s="380">
        <v>2121.9500241887104</v>
      </c>
      <c r="AL11" s="380">
        <v>4558.956638913256</v>
      </c>
      <c r="AM11" s="89">
        <v>221988.47261507274</v>
      </c>
      <c r="AN11" s="380">
        <v>15756.048312507457</v>
      </c>
      <c r="AO11" s="380">
        <v>46.32338111971282</v>
      </c>
      <c r="AP11" s="381">
        <v>276.39997273510448</v>
      </c>
      <c r="AQ11" s="380">
        <v>302.62109604524267</v>
      </c>
      <c r="AR11" s="380">
        <v>276.39997273510448</v>
      </c>
      <c r="AS11" s="89">
        <v>2108.0722447308231</v>
      </c>
      <c r="AT11" s="380">
        <v>633.775678084275</v>
      </c>
      <c r="AU11" s="380">
        <v>366.4919848545585</v>
      </c>
      <c r="AV11" s="381">
        <v>77.561666539490048</v>
      </c>
      <c r="AW11" s="380">
        <v>82.360930022274587</v>
      </c>
      <c r="AX11" s="380">
        <v>77.561666539490048</v>
      </c>
      <c r="AY11" s="381">
        <v>0.79738895943619781</v>
      </c>
      <c r="AZ11" s="380">
        <v>1.4895496932363186</v>
      </c>
      <c r="BA11" s="380">
        <v>0.79738895943619781</v>
      </c>
      <c r="BB11" s="89">
        <v>6.4958610947936259</v>
      </c>
      <c r="BC11" s="380">
        <v>10.058777573670422</v>
      </c>
      <c r="BD11" s="380">
        <v>3.9410594831339947</v>
      </c>
      <c r="BE11" s="89">
        <v>21.236622024634045</v>
      </c>
      <c r="BF11" s="382">
        <v>4.3532341576610367</v>
      </c>
      <c r="BG11" s="382">
        <v>0.16180126524481361</v>
      </c>
      <c r="BH11" s="381">
        <v>9.7508232979382026</v>
      </c>
      <c r="BI11" s="380">
        <v>10.684062003875274</v>
      </c>
      <c r="BJ11" s="380">
        <v>9.7508232979382026</v>
      </c>
      <c r="BK11" s="89">
        <v>251.16631146450391</v>
      </c>
      <c r="BL11" s="380">
        <v>25.072447558741228</v>
      </c>
      <c r="BM11" s="380">
        <v>2.0343076687976929</v>
      </c>
      <c r="BN11" s="89">
        <v>569.92410041631706</v>
      </c>
      <c r="BO11" s="380">
        <v>63.320216447453568</v>
      </c>
      <c r="BP11" s="380">
        <v>3.6135405840111035</v>
      </c>
      <c r="BQ11" s="89">
        <v>677.86100177367575</v>
      </c>
      <c r="BR11" s="380">
        <v>186.27675254660167</v>
      </c>
      <c r="BS11" s="380">
        <v>24.445028460906585</v>
      </c>
      <c r="BT11" s="381">
        <v>8.6620881104721034E-2</v>
      </c>
      <c r="BU11" s="380">
        <v>0.10346183583351508</v>
      </c>
      <c r="BV11" s="380">
        <v>8.6620881104721034E-2</v>
      </c>
      <c r="BW11" s="381">
        <v>1.1184669315403473</v>
      </c>
      <c r="BX11" s="380">
        <v>1.4275332450283629</v>
      </c>
      <c r="BY11" s="380">
        <v>1.1184669315403473</v>
      </c>
      <c r="BZ11" s="89">
        <v>2.5498156248084953</v>
      </c>
      <c r="CA11" s="380">
        <v>1.8597865000509697</v>
      </c>
      <c r="CB11" s="380">
        <v>0.77543412519472243</v>
      </c>
      <c r="CC11" s="89">
        <v>12.08826637515719</v>
      </c>
      <c r="CD11" s="380">
        <v>11.505624465056524</v>
      </c>
      <c r="CE11" s="380">
        <v>3.0341528569726886</v>
      </c>
      <c r="CF11" s="89">
        <v>0.89296121559575103</v>
      </c>
      <c r="CG11" s="380">
        <v>0.47105236399502931</v>
      </c>
      <c r="CH11" s="380">
        <v>0.19097844718737644</v>
      </c>
      <c r="CI11" s="89">
        <v>24.231276940704745</v>
      </c>
      <c r="CJ11" s="380">
        <v>5.3016268838559499</v>
      </c>
      <c r="CK11" s="380">
        <v>0.9060778574950904</v>
      </c>
      <c r="CL11" s="89">
        <v>8.9134453975432724</v>
      </c>
      <c r="CM11" s="380">
        <v>5.2443245368007512</v>
      </c>
      <c r="CN11" s="380">
        <v>0.77493297960684082</v>
      </c>
      <c r="CO11" s="381">
        <v>5.4329460061784811</v>
      </c>
      <c r="CP11" s="380">
        <v>4.7190504041633741</v>
      </c>
      <c r="CQ11" s="380">
        <v>5.4329460061784811</v>
      </c>
      <c r="CR11" s="89">
        <v>545.66689147232034</v>
      </c>
      <c r="CS11" s="380">
        <v>57.358935725977979</v>
      </c>
      <c r="CT11" s="380">
        <v>3.2134973687364496E-2</v>
      </c>
      <c r="CU11" s="89">
        <v>550.62319775484536</v>
      </c>
      <c r="CV11" s="380">
        <v>75.893973337605459</v>
      </c>
      <c r="CW11" s="380">
        <v>3.5585385797643504E-2</v>
      </c>
      <c r="CX11" s="89">
        <v>8.2364802099706758</v>
      </c>
      <c r="CY11" s="380">
        <v>2.4671771469304571</v>
      </c>
      <c r="CZ11" s="380">
        <v>4.7447014355351487E-2</v>
      </c>
      <c r="DA11" s="89">
        <v>0</v>
      </c>
      <c r="DB11" s="380">
        <v>0</v>
      </c>
      <c r="DC11" s="380">
        <v>0</v>
      </c>
      <c r="DD11" s="381">
        <v>0.14482265444422898</v>
      </c>
      <c r="DE11" s="380">
        <v>0</v>
      </c>
      <c r="DF11" s="380">
        <v>0.14482265444422898</v>
      </c>
      <c r="DG11" s="381">
        <v>0.40874345898555547</v>
      </c>
      <c r="DH11" s="380">
        <v>0</v>
      </c>
      <c r="DI11" s="380">
        <v>0.40874345898555547</v>
      </c>
      <c r="DJ11" s="381">
        <v>0.31419284352779298</v>
      </c>
      <c r="DK11" s="380">
        <v>0</v>
      </c>
      <c r="DL11" s="380">
        <v>0.31419284352779298</v>
      </c>
      <c r="DM11" s="89">
        <v>2.4519635276979885</v>
      </c>
      <c r="DN11" s="380">
        <v>4.4081181545216088</v>
      </c>
      <c r="DO11" s="380">
        <v>0</v>
      </c>
      <c r="DP11" s="89">
        <v>368.9809265129262</v>
      </c>
      <c r="DQ11" s="380">
        <v>51.314242962532965</v>
      </c>
      <c r="DR11" s="380">
        <v>3.3103239895798615E-2</v>
      </c>
      <c r="DS11" s="89">
        <v>1044.0155250018913</v>
      </c>
      <c r="DT11" s="380">
        <v>171.79805854029803</v>
      </c>
      <c r="DU11" s="380">
        <v>0</v>
      </c>
      <c r="DV11" s="89">
        <v>165.68781425834069</v>
      </c>
      <c r="DW11" s="380">
        <v>28.465979980897917</v>
      </c>
      <c r="DX11" s="380">
        <v>0</v>
      </c>
      <c r="DY11" s="89">
        <v>841.46849618083138</v>
      </c>
      <c r="DZ11" s="380">
        <v>147.83998390853858</v>
      </c>
      <c r="EA11" s="380">
        <v>0.13925072448821868</v>
      </c>
      <c r="EB11" s="89">
        <v>205.65095122223886</v>
      </c>
      <c r="EC11" s="380">
        <v>48.767492961885168</v>
      </c>
      <c r="ED11" s="380">
        <v>0.21782668912036246</v>
      </c>
      <c r="EE11" s="89">
        <v>24.075123224643175</v>
      </c>
      <c r="EF11" s="380">
        <v>4.0031358174675153</v>
      </c>
      <c r="EG11" s="380">
        <v>0</v>
      </c>
      <c r="EH11" s="89">
        <v>195.9945825057157</v>
      </c>
      <c r="EI11" s="380">
        <v>42.142566768916652</v>
      </c>
      <c r="EJ11" s="380">
        <v>0</v>
      </c>
      <c r="EK11" s="89">
        <v>24.300698166606828</v>
      </c>
      <c r="EL11" s="380">
        <v>4.7920111730739574</v>
      </c>
      <c r="EM11" s="380">
        <v>0</v>
      </c>
      <c r="EN11" s="89">
        <v>120.87717369720066</v>
      </c>
      <c r="EO11" s="380">
        <v>20.638013540167261</v>
      </c>
      <c r="EP11" s="380">
        <v>0</v>
      </c>
      <c r="EQ11" s="89">
        <v>20.526936935132689</v>
      </c>
      <c r="ER11" s="380">
        <v>3.7542226760823918</v>
      </c>
      <c r="ES11" s="380">
        <v>0</v>
      </c>
      <c r="ET11" s="89">
        <v>45.777646774640381</v>
      </c>
      <c r="EU11" s="380">
        <v>14.730251843388377</v>
      </c>
      <c r="EV11" s="380">
        <v>0</v>
      </c>
      <c r="EW11" s="89">
        <v>4.4278368860175412</v>
      </c>
      <c r="EX11" s="380">
        <v>1.3075645712033677</v>
      </c>
      <c r="EY11" s="380">
        <v>2.1164619315808566E-2</v>
      </c>
      <c r="EZ11" s="89">
        <v>22.161110116554262</v>
      </c>
      <c r="FA11" s="380">
        <v>6.8540539117116115</v>
      </c>
      <c r="FB11" s="380">
        <v>0</v>
      </c>
      <c r="FC11" s="89">
        <v>2.3069068798686385</v>
      </c>
      <c r="FD11" s="380">
        <v>1.3832201359743579</v>
      </c>
      <c r="FE11" s="380">
        <v>0</v>
      </c>
      <c r="FF11" s="381">
        <v>9.173003575186435E-2</v>
      </c>
      <c r="FG11" s="380">
        <v>0</v>
      </c>
      <c r="FH11" s="380">
        <v>9.173003575186435E-2</v>
      </c>
      <c r="FI11" s="89">
        <v>3.2290640984879877</v>
      </c>
      <c r="FJ11" s="380">
        <v>1.5412141661677445</v>
      </c>
      <c r="FK11" s="380">
        <v>0</v>
      </c>
      <c r="FL11" s="381">
        <v>6.2897163866322936E-2</v>
      </c>
      <c r="FM11" s="380">
        <v>0.28644832875711956</v>
      </c>
      <c r="FN11" s="380">
        <v>6.2897163866322936E-2</v>
      </c>
      <c r="FO11" s="89">
        <v>58.849206050044785</v>
      </c>
      <c r="FP11" s="380">
        <v>14.00662899745784</v>
      </c>
      <c r="FQ11" s="380">
        <v>3.2945761736377387E-2</v>
      </c>
      <c r="FR11" s="89">
        <v>11.276612785127941</v>
      </c>
      <c r="FS11" s="380">
        <v>2.9790744982759216</v>
      </c>
      <c r="FT11" s="380">
        <v>2.9279789815017769E-2</v>
      </c>
      <c r="FV11" s="118">
        <v>3594.1868790657668</v>
      </c>
      <c r="FW11" s="118">
        <v>0.36018912192874797</v>
      </c>
      <c r="FX11" s="118">
        <v>1.0191302073216097</v>
      </c>
      <c r="FY11" s="118">
        <v>0.99099873324855503</v>
      </c>
      <c r="FZ11" s="207">
        <v>25.510005004361432</v>
      </c>
      <c r="GA11" s="118">
        <v>0.8455395180748343</v>
      </c>
      <c r="GB11" s="118">
        <v>7.1552589418916206</v>
      </c>
    </row>
    <row r="12" spans="2:184" s="73" customFormat="1">
      <c r="B12" s="73" t="s">
        <v>1829</v>
      </c>
      <c r="C12" s="41" t="s">
        <v>1830</v>
      </c>
      <c r="D12" s="73" t="s">
        <v>502</v>
      </c>
      <c r="E12" s="143" t="s">
        <v>1838</v>
      </c>
      <c r="F12" s="113">
        <v>0.01</v>
      </c>
      <c r="G12" s="113" t="s">
        <v>1210</v>
      </c>
      <c r="H12" s="113">
        <v>61.8</v>
      </c>
      <c r="I12" s="89">
        <v>307</v>
      </c>
      <c r="J12" s="618">
        <v>407</v>
      </c>
      <c r="K12" s="156" t="s">
        <v>32</v>
      </c>
      <c r="L12" s="73" t="s">
        <v>207</v>
      </c>
      <c r="M12" s="73" t="s">
        <v>99</v>
      </c>
      <c r="N12" s="73" t="s">
        <v>2123</v>
      </c>
      <c r="O12" s="73">
        <v>25</v>
      </c>
      <c r="Q12" s="203">
        <v>663.7727181945271</v>
      </c>
      <c r="R12" s="203">
        <v>30460</v>
      </c>
      <c r="S12" s="203">
        <v>2829.9999999999995</v>
      </c>
      <c r="T12" s="203"/>
      <c r="U12" s="381">
        <v>7.6181865552864902</v>
      </c>
      <c r="V12" s="380">
        <v>12.4167177119407</v>
      </c>
      <c r="W12" s="380">
        <v>7.6181865552864902</v>
      </c>
      <c r="X12" s="381">
        <v>8.8017959066238305</v>
      </c>
      <c r="Y12" s="380">
        <v>22.623665678468001</v>
      </c>
      <c r="Z12" s="380">
        <v>8.8017959066238305</v>
      </c>
      <c r="AA12" s="89">
        <v>216.97728303532199</v>
      </c>
      <c r="AB12" s="380">
        <v>69.266789150171903</v>
      </c>
      <c r="AC12" s="380">
        <v>5.5326329711580202</v>
      </c>
      <c r="AD12" s="89">
        <v>133.595685951071</v>
      </c>
      <c r="AE12" s="380">
        <v>92.346356601537906</v>
      </c>
      <c r="AF12" s="380">
        <v>0.66781384942587296</v>
      </c>
      <c r="AG12" s="89">
        <v>247.96808965927599</v>
      </c>
      <c r="AH12" s="380">
        <v>222.29510710632999</v>
      </c>
      <c r="AI12" s="380">
        <v>2.8705486358053198</v>
      </c>
      <c r="AJ12" s="89">
        <v>2501.72071554782</v>
      </c>
      <c r="AK12" s="380">
        <v>2718.03448705447</v>
      </c>
      <c r="AL12" s="380">
        <v>798.34078927496398</v>
      </c>
      <c r="AM12" s="89">
        <v>214436.959986623</v>
      </c>
      <c r="AN12" s="380">
        <v>20631.036851490298</v>
      </c>
      <c r="AO12" s="380">
        <v>29.750918617887201</v>
      </c>
      <c r="AP12" s="89">
        <v>193.44098945883499</v>
      </c>
      <c r="AQ12" s="380">
        <v>380.04784098889002</v>
      </c>
      <c r="AR12" s="380">
        <v>167.955867001965</v>
      </c>
      <c r="AS12" s="89">
        <v>1532.9371533118699</v>
      </c>
      <c r="AT12" s="380">
        <v>718.38362764821704</v>
      </c>
      <c r="AU12" s="380">
        <v>244.750853754378</v>
      </c>
      <c r="AV12" s="381">
        <v>50.774750613420501</v>
      </c>
      <c r="AW12" s="380">
        <v>71.200024746562903</v>
      </c>
      <c r="AX12" s="380">
        <v>50.774750613420501</v>
      </c>
      <c r="AY12" s="89">
        <v>0.53174646979652596</v>
      </c>
      <c r="AZ12" s="380">
        <v>1.47028937479127</v>
      </c>
      <c r="BA12" s="380">
        <v>0.52859486348634299</v>
      </c>
      <c r="BB12" s="89">
        <v>22.423283129190601</v>
      </c>
      <c r="BC12" s="380">
        <v>23.7087624125022</v>
      </c>
      <c r="BD12" s="380">
        <v>1.4971201793768001</v>
      </c>
      <c r="BE12" s="89">
        <v>11.928163880641</v>
      </c>
      <c r="BF12" s="382">
        <v>3.1774614974826201</v>
      </c>
      <c r="BG12" s="382">
        <v>0.120665466475498</v>
      </c>
      <c r="BH12" s="381">
        <v>5.2846928430167797</v>
      </c>
      <c r="BI12" s="380">
        <v>11.988002000424</v>
      </c>
      <c r="BJ12" s="380">
        <v>5.2846928430167797</v>
      </c>
      <c r="BK12" s="89">
        <v>294.182082944699</v>
      </c>
      <c r="BL12" s="380">
        <v>36.005596683365901</v>
      </c>
      <c r="BM12" s="380">
        <v>1.15376438631913</v>
      </c>
      <c r="BN12" s="89">
        <v>547.06214949730804</v>
      </c>
      <c r="BO12" s="380">
        <v>93.5262184324922</v>
      </c>
      <c r="BP12" s="380">
        <v>2.2113420836036002</v>
      </c>
      <c r="BQ12" s="89">
        <v>604.72456322693699</v>
      </c>
      <c r="BR12" s="380">
        <v>133.00908179605401</v>
      </c>
      <c r="BS12" s="380">
        <v>13.707252387746401</v>
      </c>
      <c r="BT12" s="89">
        <v>0.37091780883402597</v>
      </c>
      <c r="BU12" s="380">
        <v>0.31189144723710299</v>
      </c>
      <c r="BV12" s="380">
        <v>6.5562196745265394E-2</v>
      </c>
      <c r="BW12" s="89">
        <v>0.88991362366686</v>
      </c>
      <c r="BX12" s="380">
        <v>1.77982724733372</v>
      </c>
      <c r="BY12" s="380">
        <v>0.75753016175382903</v>
      </c>
      <c r="BZ12" s="89">
        <v>1.0153223641843401</v>
      </c>
      <c r="CA12" s="380">
        <v>1.3253119919583101</v>
      </c>
      <c r="CB12" s="380">
        <v>0.48851782521880999</v>
      </c>
      <c r="CC12" s="89">
        <v>8.2258670190885699</v>
      </c>
      <c r="CD12" s="380">
        <v>6.4127170036610099</v>
      </c>
      <c r="CE12" s="380">
        <v>2.1040108658925698</v>
      </c>
      <c r="CF12" s="89">
        <v>0.78498573863267296</v>
      </c>
      <c r="CG12" s="380">
        <v>0.95207949905937095</v>
      </c>
      <c r="CH12" s="380">
        <v>0.161751411780367</v>
      </c>
      <c r="CI12" s="89">
        <v>22.715308319335701</v>
      </c>
      <c r="CJ12" s="380">
        <v>7.1571503909782201</v>
      </c>
      <c r="CK12" s="380">
        <v>0.69263703605959903</v>
      </c>
      <c r="CL12" s="89">
        <v>10.403895043520899</v>
      </c>
      <c r="CM12" s="380">
        <v>5.05166928505753</v>
      </c>
      <c r="CN12" s="380">
        <v>0.52176366056062695</v>
      </c>
      <c r="CO12" s="381">
        <v>2.9850369302935298</v>
      </c>
      <c r="CP12" s="380">
        <v>6.2710322923906698</v>
      </c>
      <c r="CQ12" s="380">
        <v>2.9850369302935298</v>
      </c>
      <c r="CR12" s="89">
        <v>496.59968410777998</v>
      </c>
      <c r="CS12" s="380">
        <v>104.10138912052599</v>
      </c>
      <c r="CT12" s="380">
        <v>2.0956803051883102E-2</v>
      </c>
      <c r="CU12" s="89">
        <v>592.13076095290103</v>
      </c>
      <c r="CV12" s="380">
        <v>111.12979559974499</v>
      </c>
      <c r="CW12" s="380">
        <v>1.65526778783129E-2</v>
      </c>
      <c r="CX12" s="89">
        <v>14.069239393717901</v>
      </c>
      <c r="CY12" s="380">
        <v>7.4206612918219497</v>
      </c>
      <c r="CZ12" s="380">
        <v>4.3312168049961797E-2</v>
      </c>
      <c r="DA12" s="89">
        <v>0</v>
      </c>
      <c r="DB12" s="380">
        <v>0</v>
      </c>
      <c r="DC12" s="380">
        <v>0</v>
      </c>
      <c r="DD12" s="89">
        <v>0</v>
      </c>
      <c r="DE12" s="380">
        <v>0</v>
      </c>
      <c r="DF12" s="380">
        <v>0</v>
      </c>
      <c r="DG12" s="381">
        <v>0.284518709625384</v>
      </c>
      <c r="DH12" s="380">
        <v>0</v>
      </c>
      <c r="DI12" s="380">
        <v>0.284518709625384</v>
      </c>
      <c r="DJ12" s="381">
        <v>0.164523975112423</v>
      </c>
      <c r="DK12" s="380">
        <v>0</v>
      </c>
      <c r="DL12" s="380">
        <v>0.164523975112423</v>
      </c>
      <c r="DM12" s="89">
        <v>2.42341660314665</v>
      </c>
      <c r="DN12" s="380">
        <v>4.7166650712578404</v>
      </c>
      <c r="DO12" s="380">
        <v>0.29238227197430999</v>
      </c>
      <c r="DP12" s="89">
        <v>317.36133751803402</v>
      </c>
      <c r="DQ12" s="380">
        <v>57.707678593198501</v>
      </c>
      <c r="DR12" s="380">
        <v>0</v>
      </c>
      <c r="DS12" s="89">
        <v>939.70241455953101</v>
      </c>
      <c r="DT12" s="380">
        <v>164.972743837216</v>
      </c>
      <c r="DU12" s="380">
        <v>0</v>
      </c>
      <c r="DV12" s="89">
        <v>146.84604184466801</v>
      </c>
      <c r="DW12" s="380">
        <v>26.837555945853499</v>
      </c>
      <c r="DX12" s="380">
        <v>0</v>
      </c>
      <c r="DY12" s="89">
        <v>753.99609722141702</v>
      </c>
      <c r="DZ12" s="380">
        <v>164.19107519699</v>
      </c>
      <c r="EA12" s="380">
        <v>0.12692772791453499</v>
      </c>
      <c r="EB12" s="89">
        <v>169.577855726107</v>
      </c>
      <c r="EC12" s="380">
        <v>49.962649583191897</v>
      </c>
      <c r="ED12" s="380">
        <v>0.10116533704121</v>
      </c>
      <c r="EE12" s="89">
        <v>13.8877180282506</v>
      </c>
      <c r="EF12" s="380">
        <v>5.4159521904220904</v>
      </c>
      <c r="EG12" s="380">
        <v>2.9074597877351002E-2</v>
      </c>
      <c r="EH12" s="89">
        <v>182.82694742830901</v>
      </c>
      <c r="EI12" s="380">
        <v>60.891496038913701</v>
      </c>
      <c r="EJ12" s="380">
        <v>0.10687104785333799</v>
      </c>
      <c r="EK12" s="89">
        <v>22.8629107786732</v>
      </c>
      <c r="EL12" s="380">
        <v>5.2946699037243397</v>
      </c>
      <c r="EM12" s="380">
        <v>0</v>
      </c>
      <c r="EN12" s="89">
        <v>128.38593748140801</v>
      </c>
      <c r="EO12" s="380">
        <v>30.494938864499101</v>
      </c>
      <c r="EP12" s="380">
        <v>0</v>
      </c>
      <c r="EQ12" s="89">
        <v>21.046490173768099</v>
      </c>
      <c r="ER12" s="380">
        <v>5.0382023835654897</v>
      </c>
      <c r="ES12" s="380">
        <v>0</v>
      </c>
      <c r="ET12" s="89">
        <v>54.493031581229303</v>
      </c>
      <c r="EU12" s="380">
        <v>14.6043466344496</v>
      </c>
      <c r="EV12" s="380">
        <v>0</v>
      </c>
      <c r="EW12" s="89">
        <v>5.8636607955024997</v>
      </c>
      <c r="EX12" s="380">
        <v>1.53281881055191</v>
      </c>
      <c r="EY12" s="380">
        <v>1.9293934563938801E-2</v>
      </c>
      <c r="EZ12" s="89">
        <v>29.0023276740604</v>
      </c>
      <c r="FA12" s="380">
        <v>9.9047095841683497</v>
      </c>
      <c r="FB12" s="380">
        <v>8.6990410775354299E-2</v>
      </c>
      <c r="FC12" s="89">
        <v>4.45207652188979</v>
      </c>
      <c r="FD12" s="380">
        <v>1.64263559557287</v>
      </c>
      <c r="FE12" s="380">
        <v>1.51421736003429E-2</v>
      </c>
      <c r="FF12" s="89">
        <v>0</v>
      </c>
      <c r="FG12" s="380">
        <v>0</v>
      </c>
      <c r="FH12" s="380">
        <v>0</v>
      </c>
      <c r="FI12" s="89">
        <v>3.6923130809752198</v>
      </c>
      <c r="FJ12" s="380">
        <v>1.1156222626796899</v>
      </c>
      <c r="FK12" s="380">
        <v>3.9007100438711799E-2</v>
      </c>
      <c r="FL12" s="89">
        <v>0.241906528896735</v>
      </c>
      <c r="FM12" s="380">
        <v>0.48381305779347</v>
      </c>
      <c r="FN12" s="380">
        <v>0</v>
      </c>
      <c r="FO12" s="89">
        <v>71.174666254202094</v>
      </c>
      <c r="FP12" s="380">
        <v>13.652872206257699</v>
      </c>
      <c r="FQ12" s="380">
        <v>0</v>
      </c>
      <c r="FR12" s="89">
        <v>14.839212769994001</v>
      </c>
      <c r="FS12" s="380">
        <v>2.5242479515994498</v>
      </c>
      <c r="FT12" s="380">
        <v>1.9061468667189899E-2</v>
      </c>
      <c r="FV12" s="118">
        <v>3332.3867904379208</v>
      </c>
      <c r="FW12" s="118">
        <v>0.23896396050211344</v>
      </c>
      <c r="FX12" s="118">
        <v>1.0494419563328012</v>
      </c>
      <c r="FY12" s="118">
        <v>0.83866557330785296</v>
      </c>
      <c r="FZ12" s="207">
        <v>15.986847014927388</v>
      </c>
      <c r="GA12" s="118">
        <v>0.81162006267913978</v>
      </c>
      <c r="GB12" s="118">
        <v>5.1001171591205878</v>
      </c>
    </row>
    <row r="13" spans="2:184" s="73" customFormat="1">
      <c r="B13" s="73" t="s">
        <v>1829</v>
      </c>
      <c r="C13" s="41" t="s">
        <v>1830</v>
      </c>
      <c r="D13" s="73" t="s">
        <v>502</v>
      </c>
      <c r="E13" s="143" t="s">
        <v>1838</v>
      </c>
      <c r="F13" s="113">
        <v>0.01</v>
      </c>
      <c r="G13" s="113" t="s">
        <v>1210</v>
      </c>
      <c r="H13" s="113">
        <v>61.8</v>
      </c>
      <c r="I13" s="89">
        <v>307</v>
      </c>
      <c r="J13" s="618">
        <v>407</v>
      </c>
      <c r="K13" s="156" t="s">
        <v>32</v>
      </c>
      <c r="L13" s="73" t="s">
        <v>207</v>
      </c>
      <c r="M13" s="73" t="s">
        <v>99</v>
      </c>
      <c r="N13" s="73" t="s">
        <v>2124</v>
      </c>
      <c r="O13" s="73">
        <v>15</v>
      </c>
      <c r="Q13" s="203">
        <v>626.37707209906091</v>
      </c>
      <c r="R13" s="203">
        <v>27870</v>
      </c>
      <c r="S13" s="203">
        <v>3240</v>
      </c>
      <c r="T13" s="203"/>
      <c r="U13" s="381">
        <v>17.636375465695199</v>
      </c>
      <c r="V13" s="380">
        <v>31.7386999428753</v>
      </c>
      <c r="W13" s="380">
        <v>17.636375465695199</v>
      </c>
      <c r="X13" s="381">
        <v>25.318572290613901</v>
      </c>
      <c r="Y13" s="380">
        <v>46.1624069704405</v>
      </c>
      <c r="Z13" s="380">
        <v>25.318572290613901</v>
      </c>
      <c r="AA13" s="89">
        <v>252.52423197172601</v>
      </c>
      <c r="AB13" s="380">
        <v>76.208649925019103</v>
      </c>
      <c r="AC13" s="380">
        <v>16.030136977221598</v>
      </c>
      <c r="AD13" s="89">
        <v>128.00637891160599</v>
      </c>
      <c r="AE13" s="380">
        <v>51.4212159329619</v>
      </c>
      <c r="AF13" s="380">
        <v>1.8779330430471901</v>
      </c>
      <c r="AG13" s="381">
        <v>8.11620569029742</v>
      </c>
      <c r="AH13" s="380">
        <v>21.195962649696</v>
      </c>
      <c r="AI13" s="380">
        <v>8.11620569029742</v>
      </c>
      <c r="AJ13" s="381">
        <v>2372.96804286325</v>
      </c>
      <c r="AK13" s="380">
        <v>5822.2300708328703</v>
      </c>
      <c r="AL13" s="380">
        <v>2372.96804286325</v>
      </c>
      <c r="AM13" s="89">
        <v>207179.106311107</v>
      </c>
      <c r="AN13" s="380">
        <v>27346.3916915134</v>
      </c>
      <c r="AO13" s="380">
        <v>74.906686811512699</v>
      </c>
      <c r="AP13" s="381">
        <v>538.13133156669903</v>
      </c>
      <c r="AQ13" s="380">
        <v>1014.41506990638</v>
      </c>
      <c r="AR13" s="380">
        <v>538.13133156669903</v>
      </c>
      <c r="AS13" s="89">
        <v>1147.1279667711401</v>
      </c>
      <c r="AT13" s="380">
        <v>1589.9341873390999</v>
      </c>
      <c r="AU13" s="380">
        <v>709.86062325482396</v>
      </c>
      <c r="AV13" s="89">
        <v>159.86953836495999</v>
      </c>
      <c r="AW13" s="380">
        <v>165.90545196641901</v>
      </c>
      <c r="AX13" s="380">
        <v>102.925555481923</v>
      </c>
      <c r="AY13" s="381">
        <v>1.8287315436456399</v>
      </c>
      <c r="AZ13" s="380">
        <v>3.8403225859326802</v>
      </c>
      <c r="BA13" s="380">
        <v>1.8287315436456399</v>
      </c>
      <c r="BB13" s="381">
        <v>4.9973529771040299</v>
      </c>
      <c r="BC13" s="380">
        <v>0</v>
      </c>
      <c r="BD13" s="380">
        <v>4.9973529771040299</v>
      </c>
      <c r="BE13" s="89">
        <v>23.742934079538401</v>
      </c>
      <c r="BF13" s="382">
        <v>6.2020826869544603</v>
      </c>
      <c r="BG13" s="382">
        <v>0.28625982962457702</v>
      </c>
      <c r="BH13" s="381">
        <v>15.9187027057108</v>
      </c>
      <c r="BI13" s="380">
        <v>26.278809162939201</v>
      </c>
      <c r="BJ13" s="380">
        <v>15.9187027057108</v>
      </c>
      <c r="BK13" s="89">
        <v>158.89840769846899</v>
      </c>
      <c r="BL13" s="380">
        <v>40.129627310329099</v>
      </c>
      <c r="BM13" s="380">
        <v>4.2564688837466402</v>
      </c>
      <c r="BN13" s="89">
        <v>430.20715326023401</v>
      </c>
      <c r="BO13" s="380">
        <v>139.44678305926601</v>
      </c>
      <c r="BP13" s="380">
        <v>4.3513072736468503</v>
      </c>
      <c r="BQ13" s="89">
        <v>545.33537227383295</v>
      </c>
      <c r="BR13" s="380">
        <v>237.98766416905301</v>
      </c>
      <c r="BS13" s="380">
        <v>38.5764464164901</v>
      </c>
      <c r="BT13" s="381">
        <v>0.107436093997357</v>
      </c>
      <c r="BU13" s="380">
        <v>0</v>
      </c>
      <c r="BV13" s="380">
        <v>0.107436093997357</v>
      </c>
      <c r="BW13" s="381">
        <v>1.8643601684728499</v>
      </c>
      <c r="BX13" s="380">
        <v>4.4479992515023596</v>
      </c>
      <c r="BY13" s="380">
        <v>1.8643601684728499</v>
      </c>
      <c r="BZ13" s="89">
        <v>3.1925973204612101</v>
      </c>
      <c r="CA13" s="380">
        <v>3.0470534870322399</v>
      </c>
      <c r="CB13" s="380">
        <v>1.3207186333635601</v>
      </c>
      <c r="CC13" s="381">
        <v>6.3158251373800303</v>
      </c>
      <c r="CD13" s="380">
        <v>10.9558690392209</v>
      </c>
      <c r="CE13" s="380">
        <v>6.3158251373800303</v>
      </c>
      <c r="CF13" s="89">
        <v>0.70110402997471299</v>
      </c>
      <c r="CG13" s="380">
        <v>1.40220805994943</v>
      </c>
      <c r="CH13" s="380">
        <v>0.36787799626664303</v>
      </c>
      <c r="CI13" s="89">
        <v>23.367662393803499</v>
      </c>
      <c r="CJ13" s="380">
        <v>12.8467661653265</v>
      </c>
      <c r="CK13" s="380">
        <v>1.32535818357102</v>
      </c>
      <c r="CL13" s="89">
        <v>9.0468382619551804</v>
      </c>
      <c r="CM13" s="380">
        <v>7.9463850400910498</v>
      </c>
      <c r="CN13" s="380">
        <v>1.1212726708224601</v>
      </c>
      <c r="CO13" s="381">
        <v>8.9443987624102306</v>
      </c>
      <c r="CP13" s="380">
        <v>16.3270360906657</v>
      </c>
      <c r="CQ13" s="380">
        <v>8.9443987624102306</v>
      </c>
      <c r="CR13" s="89">
        <v>381.882711802757</v>
      </c>
      <c r="CS13" s="380">
        <v>141.41015485614599</v>
      </c>
      <c r="CT13" s="380">
        <v>9.4611246381203801E-2</v>
      </c>
      <c r="CU13" s="89">
        <v>480.23114338742602</v>
      </c>
      <c r="CV13" s="380">
        <v>237.434786902968</v>
      </c>
      <c r="CW13" s="380">
        <v>6.15744004669187E-2</v>
      </c>
      <c r="CX13" s="89">
        <v>12.8452292600685</v>
      </c>
      <c r="CY13" s="380">
        <v>3.6217837227050098</v>
      </c>
      <c r="CZ13" s="380">
        <v>8.2066306002342104E-2</v>
      </c>
      <c r="DA13" s="89">
        <v>0</v>
      </c>
      <c r="DB13" s="380">
        <v>0</v>
      </c>
      <c r="DC13" s="380">
        <v>0</v>
      </c>
      <c r="DD13" s="381">
        <v>0.35153339189980098</v>
      </c>
      <c r="DE13" s="380">
        <v>0</v>
      </c>
      <c r="DF13" s="380">
        <v>0.35153339189980098</v>
      </c>
      <c r="DG13" s="381">
        <v>0.95200268833124901</v>
      </c>
      <c r="DH13" s="380">
        <v>0</v>
      </c>
      <c r="DI13" s="380">
        <v>0.95200268833124901</v>
      </c>
      <c r="DJ13" s="381">
        <v>0.51247255176834505</v>
      </c>
      <c r="DK13" s="380">
        <v>0</v>
      </c>
      <c r="DL13" s="380">
        <v>0.51247255176834505</v>
      </c>
      <c r="DM13" s="89">
        <v>0</v>
      </c>
      <c r="DN13" s="380">
        <v>0</v>
      </c>
      <c r="DO13" s="380">
        <v>0</v>
      </c>
      <c r="DP13" s="89">
        <v>427.52405634908098</v>
      </c>
      <c r="DQ13" s="380">
        <v>139.579975916602</v>
      </c>
      <c r="DR13" s="380">
        <v>5.71649318230842E-2</v>
      </c>
      <c r="DS13" s="89">
        <v>1165.9554801762899</v>
      </c>
      <c r="DT13" s="380">
        <v>409.52344113947902</v>
      </c>
      <c r="DU13" s="380">
        <v>0</v>
      </c>
      <c r="DV13" s="89">
        <v>178.788950200453</v>
      </c>
      <c r="DW13" s="380">
        <v>67.980926230559504</v>
      </c>
      <c r="DX13" s="380">
        <v>0</v>
      </c>
      <c r="DY13" s="89">
        <v>789.53016084415003</v>
      </c>
      <c r="DZ13" s="380">
        <v>248.938992409924</v>
      </c>
      <c r="EA13" s="380">
        <v>0</v>
      </c>
      <c r="EB13" s="89">
        <v>172.37777703158</v>
      </c>
      <c r="EC13" s="380">
        <v>53.816510060626598</v>
      </c>
      <c r="ED13" s="380">
        <v>0</v>
      </c>
      <c r="EE13" s="89">
        <v>11.919350205189399</v>
      </c>
      <c r="EF13" s="380">
        <v>6.2642721449450898</v>
      </c>
      <c r="EG13" s="380">
        <v>7.7118285928038294E-2</v>
      </c>
      <c r="EH13" s="89">
        <v>159.04332819592</v>
      </c>
      <c r="EI13" s="380">
        <v>49.230373353027197</v>
      </c>
      <c r="EJ13" s="380">
        <v>0</v>
      </c>
      <c r="EK13" s="89">
        <v>17.458653177408301</v>
      </c>
      <c r="EL13" s="380">
        <v>3.63391639121207</v>
      </c>
      <c r="EM13" s="380">
        <v>5.5567458595188801E-2</v>
      </c>
      <c r="EN13" s="89">
        <v>98.502299364704399</v>
      </c>
      <c r="EO13" s="380">
        <v>36.883277566162597</v>
      </c>
      <c r="EP13" s="380">
        <v>0.14817274030302699</v>
      </c>
      <c r="EQ13" s="89">
        <v>17.803961045967299</v>
      </c>
      <c r="ER13" s="380">
        <v>7.0744192091103999</v>
      </c>
      <c r="ES13" s="380">
        <v>0</v>
      </c>
      <c r="ET13" s="89">
        <v>45.5632439633861</v>
      </c>
      <c r="EU13" s="380">
        <v>23.0781794234621</v>
      </c>
      <c r="EV13" s="380">
        <v>0.116172592310159</v>
      </c>
      <c r="EW13" s="89">
        <v>4.2053497618997602</v>
      </c>
      <c r="EX13" s="380">
        <v>2.3099504187612401</v>
      </c>
      <c r="EY13" s="380">
        <v>3.6527546802573599E-2</v>
      </c>
      <c r="EZ13" s="89">
        <v>25.724262398647198</v>
      </c>
      <c r="FA13" s="380">
        <v>13.3510964856169</v>
      </c>
      <c r="FB13" s="380">
        <v>0</v>
      </c>
      <c r="FC13" s="89">
        <v>2.6903527026709102</v>
      </c>
      <c r="FD13" s="380">
        <v>1.3654338344956001</v>
      </c>
      <c r="FE13" s="380">
        <v>4.0155446505649901E-2</v>
      </c>
      <c r="FF13" s="89">
        <v>0</v>
      </c>
      <c r="FG13" s="380">
        <v>0</v>
      </c>
      <c r="FH13" s="380">
        <v>0</v>
      </c>
      <c r="FI13" s="89">
        <v>2.7270347862033999</v>
      </c>
      <c r="FJ13" s="380">
        <v>1.98431982995412</v>
      </c>
      <c r="FK13" s="380">
        <v>0.14506623621047199</v>
      </c>
      <c r="FL13" s="381">
        <v>6.3906573814232606E-2</v>
      </c>
      <c r="FM13" s="380">
        <v>0</v>
      </c>
      <c r="FN13" s="380">
        <v>6.3906573814232606E-2</v>
      </c>
      <c r="FO13" s="89">
        <v>50.867914093892502</v>
      </c>
      <c r="FP13" s="380">
        <v>25.352172901082699</v>
      </c>
      <c r="FQ13" s="380">
        <v>5.6824970768191201E-2</v>
      </c>
      <c r="FR13" s="89">
        <v>11.840606618127101</v>
      </c>
      <c r="FS13" s="380">
        <v>4.3457560772822399</v>
      </c>
      <c r="FT13" s="380">
        <v>7.0861113333157796E-2</v>
      </c>
      <c r="FV13" s="118">
        <v>3553.7901453601594</v>
      </c>
      <c r="FW13" s="118">
        <v>0.21559999599750165</v>
      </c>
      <c r="FX13" s="118">
        <v>1.0197271317136818</v>
      </c>
      <c r="FY13" s="118">
        <v>0.79520605246268561</v>
      </c>
      <c r="FZ13" s="207">
        <v>18.907526155731254</v>
      </c>
      <c r="GA13" s="118">
        <v>1.0441422900093131</v>
      </c>
      <c r="GB13" s="118">
        <v>5.0020188501733882</v>
      </c>
    </row>
    <row r="14" spans="2:184" s="73" customFormat="1">
      <c r="B14" s="73" t="s">
        <v>1829</v>
      </c>
      <c r="C14" s="41" t="s">
        <v>1830</v>
      </c>
      <c r="D14" s="73" t="s">
        <v>502</v>
      </c>
      <c r="E14" s="143" t="s">
        <v>1838</v>
      </c>
      <c r="F14" s="113">
        <v>0.01</v>
      </c>
      <c r="G14" s="113" t="s">
        <v>1210</v>
      </c>
      <c r="H14" s="113">
        <v>61.8</v>
      </c>
      <c r="I14" s="89">
        <v>307</v>
      </c>
      <c r="J14" s="618">
        <v>407</v>
      </c>
      <c r="K14" s="156" t="s">
        <v>32</v>
      </c>
      <c r="L14" s="73" t="s">
        <v>207</v>
      </c>
      <c r="M14" s="73" t="s">
        <v>99</v>
      </c>
      <c r="N14" s="73" t="s">
        <v>2125</v>
      </c>
      <c r="O14" s="73">
        <v>25</v>
      </c>
      <c r="Q14" s="203">
        <v>673.12162971839371</v>
      </c>
      <c r="R14" s="203">
        <v>27980</v>
      </c>
      <c r="S14" s="203">
        <v>2980</v>
      </c>
      <c r="T14" s="203"/>
      <c r="U14" s="381">
        <v>10.794111501867135</v>
      </c>
      <c r="V14" s="380">
        <v>11.922701251525297</v>
      </c>
      <c r="W14" s="380">
        <v>10.794111501867135</v>
      </c>
      <c r="X14" s="381">
        <v>17.732853615167674</v>
      </c>
      <c r="Y14" s="380">
        <v>20.018056146161154</v>
      </c>
      <c r="Z14" s="380">
        <v>17.732853615167674</v>
      </c>
      <c r="AA14" s="89">
        <v>155.07584176892365</v>
      </c>
      <c r="AB14" s="380">
        <v>33.940626438618558</v>
      </c>
      <c r="AC14" s="380">
        <v>8.4100630672264991</v>
      </c>
      <c r="AD14" s="89">
        <v>112.65856577918093</v>
      </c>
      <c r="AE14" s="380">
        <v>21.253111997430178</v>
      </c>
      <c r="AF14" s="380">
        <v>0.91324731876288223</v>
      </c>
      <c r="AG14" s="89">
        <v>106.92237206793742</v>
      </c>
      <c r="AH14" s="380">
        <v>65.512977390381963</v>
      </c>
      <c r="AI14" s="380">
        <v>3.5166378499006745</v>
      </c>
      <c r="AJ14" s="381">
        <v>1759.050785600303</v>
      </c>
      <c r="AK14" s="380">
        <v>1571.6068590870705</v>
      </c>
      <c r="AL14" s="380">
        <v>1759.050785600303</v>
      </c>
      <c r="AM14" s="89">
        <v>218031.48462761161</v>
      </c>
      <c r="AN14" s="380">
        <v>35196.949625385678</v>
      </c>
      <c r="AO14" s="380">
        <v>42.533309730137631</v>
      </c>
      <c r="AP14" s="89">
        <v>442.16379391478625</v>
      </c>
      <c r="AQ14" s="380">
        <v>218.37561124882751</v>
      </c>
      <c r="AR14" s="380">
        <v>276.31114310075827</v>
      </c>
      <c r="AS14" s="89">
        <v>1494.1358074465836</v>
      </c>
      <c r="AT14" s="380">
        <v>586.53486224297535</v>
      </c>
      <c r="AU14" s="380">
        <v>423.18744759040283</v>
      </c>
      <c r="AV14" s="381">
        <v>65.736547646613701</v>
      </c>
      <c r="AW14" s="380">
        <v>48.259569103319116</v>
      </c>
      <c r="AX14" s="380">
        <v>65.736547646613701</v>
      </c>
      <c r="AY14" s="381">
        <v>0.90303703774116306</v>
      </c>
      <c r="AZ14" s="380">
        <v>1.8654305037706915</v>
      </c>
      <c r="BA14" s="380">
        <v>0.90303703774116306</v>
      </c>
      <c r="BB14" s="381">
        <v>2.4068930901141341</v>
      </c>
      <c r="BC14" s="380">
        <v>0</v>
      </c>
      <c r="BD14" s="380">
        <v>2.4068930901141341</v>
      </c>
      <c r="BE14" s="89">
        <v>26.7362438523555</v>
      </c>
      <c r="BF14" s="382">
        <v>5.9413811715342861</v>
      </c>
      <c r="BG14" s="382">
        <v>0.16621592756837966</v>
      </c>
      <c r="BH14" s="381">
        <v>8.2686098974572211</v>
      </c>
      <c r="BI14" s="380">
        <v>11.213770114431966</v>
      </c>
      <c r="BJ14" s="380">
        <v>8.2686098974572211</v>
      </c>
      <c r="BK14" s="89">
        <v>224.28522049427971</v>
      </c>
      <c r="BL14" s="380">
        <v>22.412496043007678</v>
      </c>
      <c r="BM14" s="380">
        <v>2.5956353591652044</v>
      </c>
      <c r="BN14" s="89">
        <v>490.27224801042547</v>
      </c>
      <c r="BO14" s="380">
        <v>41.826818557501838</v>
      </c>
      <c r="BP14" s="380">
        <v>4.3292846236357603</v>
      </c>
      <c r="BQ14" s="89">
        <v>559.38305046565745</v>
      </c>
      <c r="BR14" s="380">
        <v>108.57715872714078</v>
      </c>
      <c r="BS14" s="380">
        <v>24.990206219891842</v>
      </c>
      <c r="BT14" s="381">
        <v>7.2452290274015854E-2</v>
      </c>
      <c r="BU14" s="380">
        <v>0.19087663287728462</v>
      </c>
      <c r="BV14" s="380">
        <v>7.2452290274015854E-2</v>
      </c>
      <c r="BW14" s="381">
        <v>0.96244505495579558</v>
      </c>
      <c r="BX14" s="380">
        <v>1.9249135942437998</v>
      </c>
      <c r="BY14" s="380">
        <v>0.96244505495579558</v>
      </c>
      <c r="BZ14" s="89">
        <v>2.0135232071996279</v>
      </c>
      <c r="CA14" s="380">
        <v>2.3503856955980451</v>
      </c>
      <c r="CB14" s="380">
        <v>0.93002705609932756</v>
      </c>
      <c r="CC14" s="381">
        <v>3.31275209006232</v>
      </c>
      <c r="CD14" s="380">
        <v>4.4426630190169476</v>
      </c>
      <c r="CE14" s="380">
        <v>3.31275209006232</v>
      </c>
      <c r="CF14" s="89">
        <v>0.65759506255499978</v>
      </c>
      <c r="CG14" s="380">
        <v>0.63223241868647295</v>
      </c>
      <c r="CH14" s="380">
        <v>0.22901381344935071</v>
      </c>
      <c r="CI14" s="89">
        <v>23.506198557464881</v>
      </c>
      <c r="CJ14" s="380">
        <v>8.6945395610271117</v>
      </c>
      <c r="CK14" s="380">
        <v>0.71866089449888271</v>
      </c>
      <c r="CL14" s="89">
        <v>8.6374523714823681</v>
      </c>
      <c r="CM14" s="380">
        <v>4.1165217561664234</v>
      </c>
      <c r="CN14" s="380">
        <v>0.80687832933659187</v>
      </c>
      <c r="CO14" s="381">
        <v>5.5254539580012683</v>
      </c>
      <c r="CP14" s="380">
        <v>5.5384666041822523</v>
      </c>
      <c r="CQ14" s="380">
        <v>5.5254539580012683</v>
      </c>
      <c r="CR14" s="89">
        <v>543.35415018531376</v>
      </c>
      <c r="CS14" s="380">
        <v>115.80908433831787</v>
      </c>
      <c r="CT14" s="380">
        <v>6.7319332739701365E-2</v>
      </c>
      <c r="CU14" s="89">
        <v>484.31206209027198</v>
      </c>
      <c r="CV14" s="380">
        <v>90.124640943691816</v>
      </c>
      <c r="CW14" s="380">
        <v>2.7335605727924546E-2</v>
      </c>
      <c r="CX14" s="89">
        <v>7.1362570864786044</v>
      </c>
      <c r="CY14" s="380">
        <v>1.7967862137941577</v>
      </c>
      <c r="CZ14" s="380">
        <v>7.1506667065933532E-2</v>
      </c>
      <c r="DA14" s="89">
        <v>0</v>
      </c>
      <c r="DB14" s="380">
        <v>0</v>
      </c>
      <c r="DC14" s="380">
        <v>0</v>
      </c>
      <c r="DD14" s="381">
        <v>0.15612789773276065</v>
      </c>
      <c r="DE14" s="380">
        <v>0</v>
      </c>
      <c r="DF14" s="380">
        <v>0.15612789773276065</v>
      </c>
      <c r="DG14" s="381">
        <v>0.66359272808867431</v>
      </c>
      <c r="DH14" s="380">
        <v>0.85969337636678234</v>
      </c>
      <c r="DI14" s="380">
        <v>0.66359272808867431</v>
      </c>
      <c r="DJ14" s="381">
        <v>0.33271002368526315</v>
      </c>
      <c r="DK14" s="380">
        <v>0</v>
      </c>
      <c r="DL14" s="380">
        <v>0.33271002368526315</v>
      </c>
      <c r="DM14" s="89">
        <v>2.3582984184175571</v>
      </c>
      <c r="DN14" s="380">
        <v>4.7165968368351079</v>
      </c>
      <c r="DO14" s="380">
        <v>0</v>
      </c>
      <c r="DP14" s="89">
        <v>359.06374654526775</v>
      </c>
      <c r="DQ14" s="380">
        <v>46.695176204145547</v>
      </c>
      <c r="DR14" s="380">
        <v>3.5531863420705537E-2</v>
      </c>
      <c r="DS14" s="89">
        <v>989.26360690843876</v>
      </c>
      <c r="DT14" s="380">
        <v>149.51857801452263</v>
      </c>
      <c r="DU14" s="380">
        <v>0</v>
      </c>
      <c r="DV14" s="89">
        <v>156.81808397127946</v>
      </c>
      <c r="DW14" s="380">
        <v>10.390973912381218</v>
      </c>
      <c r="DX14" s="380">
        <v>2.8655124727704342E-2</v>
      </c>
      <c r="DY14" s="89">
        <v>795.92375181676448</v>
      </c>
      <c r="DZ14" s="380">
        <v>147.6111320732802</v>
      </c>
      <c r="EA14" s="380">
        <v>0</v>
      </c>
      <c r="EB14" s="89">
        <v>175.66355720601103</v>
      </c>
      <c r="EC14" s="380">
        <v>18.115852314005551</v>
      </c>
      <c r="ED14" s="380">
        <v>0</v>
      </c>
      <c r="EE14" s="89">
        <v>24.187754117216883</v>
      </c>
      <c r="EF14" s="380">
        <v>4.4605124312641538</v>
      </c>
      <c r="EG14" s="380">
        <v>0</v>
      </c>
      <c r="EH14" s="89">
        <v>182.46856330728806</v>
      </c>
      <c r="EI14" s="380">
        <v>26.855114193374742</v>
      </c>
      <c r="EJ14" s="380">
        <v>0.24677363934384619</v>
      </c>
      <c r="EK14" s="89">
        <v>22.53200851994032</v>
      </c>
      <c r="EL14" s="380">
        <v>1.634467728232188</v>
      </c>
      <c r="EM14" s="380">
        <v>0</v>
      </c>
      <c r="EN14" s="89">
        <v>107.4128189455059</v>
      </c>
      <c r="EO14" s="380">
        <v>17.652092287680301</v>
      </c>
      <c r="EP14" s="380">
        <v>0.12901671513704999</v>
      </c>
      <c r="EQ14" s="89">
        <v>18.592103565547507</v>
      </c>
      <c r="ER14" s="380">
        <v>3.1259841310787744</v>
      </c>
      <c r="ES14" s="380">
        <v>0</v>
      </c>
      <c r="ET14" s="89">
        <v>41.991597668355212</v>
      </c>
      <c r="EU14" s="380">
        <v>11.260852332100765</v>
      </c>
      <c r="EV14" s="380">
        <v>0</v>
      </c>
      <c r="EW14" s="89">
        <v>4.5042115850724826</v>
      </c>
      <c r="EX14" s="380">
        <v>1.4631581489784826</v>
      </c>
      <c r="EY14" s="380">
        <v>0</v>
      </c>
      <c r="EZ14" s="89">
        <v>21.888768174161676</v>
      </c>
      <c r="FA14" s="380">
        <v>6.2449701133004023</v>
      </c>
      <c r="FB14" s="380">
        <v>0</v>
      </c>
      <c r="FC14" s="89">
        <v>2.8340959589163659</v>
      </c>
      <c r="FD14" s="380">
        <v>1.4412899633702607</v>
      </c>
      <c r="FE14" s="380">
        <v>0</v>
      </c>
      <c r="FF14" s="89">
        <v>0</v>
      </c>
      <c r="FG14" s="380">
        <v>0</v>
      </c>
      <c r="FH14" s="380">
        <v>0</v>
      </c>
      <c r="FI14" s="89">
        <v>3.2341977297465112</v>
      </c>
      <c r="FJ14" s="380">
        <v>1.695544241672428</v>
      </c>
      <c r="FK14" s="380">
        <v>0.16989960699169343</v>
      </c>
      <c r="FL14" s="89">
        <v>0.25977963438066592</v>
      </c>
      <c r="FM14" s="380">
        <v>0.51955926876133185</v>
      </c>
      <c r="FN14" s="380">
        <v>0.10865274393206767</v>
      </c>
      <c r="FO14" s="89">
        <v>61.080105297699944</v>
      </c>
      <c r="FP14" s="380">
        <v>9.722383224035184</v>
      </c>
      <c r="FQ14" s="380">
        <v>0</v>
      </c>
      <c r="FR14" s="89">
        <v>9.8296116444017549</v>
      </c>
      <c r="FS14" s="380">
        <v>2.853344371600274</v>
      </c>
      <c r="FT14" s="380">
        <v>6.9780464992965197E-2</v>
      </c>
      <c r="FV14" s="118">
        <v>3346.9758586403291</v>
      </c>
      <c r="FW14" s="118">
        <v>0.40841693327773415</v>
      </c>
      <c r="FX14" s="118">
        <v>1.0070912883853405</v>
      </c>
      <c r="FY14" s="118">
        <v>1.1219091835958379</v>
      </c>
      <c r="FZ14" s="207">
        <v>21.551883275347635</v>
      </c>
      <c r="GA14" s="118">
        <v>0.86989722837245931</v>
      </c>
      <c r="GB14" s="118">
        <v>6.7443411565271525</v>
      </c>
    </row>
    <row r="15" spans="2:184" s="73" customFormat="1">
      <c r="B15" s="73" t="s">
        <v>1829</v>
      </c>
      <c r="C15" s="41" t="s">
        <v>1830</v>
      </c>
      <c r="D15" s="73" t="s">
        <v>502</v>
      </c>
      <c r="E15" s="143" t="s">
        <v>1838</v>
      </c>
      <c r="F15" s="113">
        <v>0.01</v>
      </c>
      <c r="G15" s="113" t="s">
        <v>1210</v>
      </c>
      <c r="H15" s="113">
        <v>61.8</v>
      </c>
      <c r="I15" s="89">
        <v>307</v>
      </c>
      <c r="J15" s="618">
        <v>407</v>
      </c>
      <c r="K15" s="156" t="s">
        <v>32</v>
      </c>
      <c r="L15" s="73" t="s">
        <v>207</v>
      </c>
      <c r="M15" s="73" t="s">
        <v>99</v>
      </c>
      <c r="N15" s="73" t="s">
        <v>2126</v>
      </c>
      <c r="O15" s="73">
        <v>15</v>
      </c>
      <c r="Q15" s="203">
        <v>659.09826243259374</v>
      </c>
      <c r="R15" s="203">
        <v>28270</v>
      </c>
      <c r="S15" s="203">
        <v>2760.0000000000005</v>
      </c>
      <c r="T15" s="203"/>
      <c r="U15" s="381">
        <v>22.961153215738637</v>
      </c>
      <c r="V15" s="380">
        <v>39.100344231157983</v>
      </c>
      <c r="W15" s="380">
        <v>22.961153215738637</v>
      </c>
      <c r="X15" s="381">
        <v>36.602551211991525</v>
      </c>
      <c r="Y15" s="380">
        <v>34.617145774342923</v>
      </c>
      <c r="Z15" s="380">
        <v>36.602551211991525</v>
      </c>
      <c r="AA15" s="89">
        <v>98.90591020968057</v>
      </c>
      <c r="AB15" s="380">
        <v>34.469613555559633</v>
      </c>
      <c r="AC15" s="380">
        <v>20.322974973178624</v>
      </c>
      <c r="AD15" s="89">
        <v>64.817041566519322</v>
      </c>
      <c r="AE15" s="380">
        <v>24.665652921779209</v>
      </c>
      <c r="AF15" s="380">
        <v>1.911143554887003</v>
      </c>
      <c r="AG15" s="89">
        <v>31.133378421312969</v>
      </c>
      <c r="AH15" s="380">
        <v>30.020132447461041</v>
      </c>
      <c r="AI15" s="380">
        <v>9.9765864071935635</v>
      </c>
      <c r="AJ15" s="381">
        <v>3646.6027414181995</v>
      </c>
      <c r="AK15" s="380">
        <v>4635.7991998238276</v>
      </c>
      <c r="AL15" s="380">
        <v>3646.6027414181995</v>
      </c>
      <c r="AM15" s="89">
        <v>202142.68396419208</v>
      </c>
      <c r="AN15" s="380">
        <v>34920.968806311605</v>
      </c>
      <c r="AO15" s="380">
        <v>116.55716897553418</v>
      </c>
      <c r="AP15" s="381">
        <v>665.27519199022902</v>
      </c>
      <c r="AQ15" s="380">
        <v>973.80623911910118</v>
      </c>
      <c r="AR15" s="380">
        <v>665.27519199022902</v>
      </c>
      <c r="AS15" s="381">
        <v>981.58157951748069</v>
      </c>
      <c r="AT15" s="380">
        <v>1596.1033345590047</v>
      </c>
      <c r="AU15" s="380">
        <v>981.58157951748069</v>
      </c>
      <c r="AV15" s="381">
        <v>143.21955072642575</v>
      </c>
      <c r="AW15" s="380">
        <v>188.04288299000362</v>
      </c>
      <c r="AX15" s="380">
        <v>143.21955072642575</v>
      </c>
      <c r="AY15" s="381">
        <v>2.9702191436591723</v>
      </c>
      <c r="AZ15" s="380">
        <v>4.1347699438173855</v>
      </c>
      <c r="BA15" s="380">
        <v>2.9702191436591723</v>
      </c>
      <c r="BB15" s="381">
        <v>5.238154811773442</v>
      </c>
      <c r="BC15" s="380">
        <v>0</v>
      </c>
      <c r="BD15" s="380">
        <v>5.238154811773442</v>
      </c>
      <c r="BE15" s="89">
        <v>16.79059220206338</v>
      </c>
      <c r="BF15" s="382">
        <v>4.4640608178773169</v>
      </c>
      <c r="BG15" s="382">
        <v>0.37005495115088016</v>
      </c>
      <c r="BH15" s="381">
        <v>21.384226788682437</v>
      </c>
      <c r="BI15" s="380">
        <v>27.767457018691928</v>
      </c>
      <c r="BJ15" s="380">
        <v>21.384226788682437</v>
      </c>
      <c r="BK15" s="89">
        <v>212.10977818656551</v>
      </c>
      <c r="BL15" s="380">
        <v>34.663959431805559</v>
      </c>
      <c r="BM15" s="380">
        <v>6.3574584462510071</v>
      </c>
      <c r="BN15" s="89">
        <v>402.04863430750964</v>
      </c>
      <c r="BO15" s="380">
        <v>51.412323880458416</v>
      </c>
      <c r="BP15" s="380">
        <v>7.1973902715601215</v>
      </c>
      <c r="BQ15" s="89">
        <v>486.29930771017632</v>
      </c>
      <c r="BR15" s="380">
        <v>144.52087945581681</v>
      </c>
      <c r="BS15" s="380">
        <v>50.808624599944743</v>
      </c>
      <c r="BT15" s="381">
        <v>0.19840513426179548</v>
      </c>
      <c r="BU15" s="380">
        <v>0.29796502008290587</v>
      </c>
      <c r="BV15" s="380">
        <v>0.19840513426179548</v>
      </c>
      <c r="BW15" s="381">
        <v>1.7739039092555482</v>
      </c>
      <c r="BX15" s="380">
        <v>5.4183523222802483</v>
      </c>
      <c r="BY15" s="380">
        <v>1.7739039092555482</v>
      </c>
      <c r="BZ15" s="381">
        <v>2.1410553496589948</v>
      </c>
      <c r="CA15" s="380">
        <v>1.9152913914955889</v>
      </c>
      <c r="CB15" s="380">
        <v>2.1410553496589948</v>
      </c>
      <c r="CC15" s="381">
        <v>8.097366512416448</v>
      </c>
      <c r="CD15" s="380">
        <v>8.6500125670779759</v>
      </c>
      <c r="CE15" s="380">
        <v>8.097366512416448</v>
      </c>
      <c r="CF15" s="89">
        <v>1.048561128614488</v>
      </c>
      <c r="CG15" s="380">
        <v>2.031812745055956</v>
      </c>
      <c r="CH15" s="380">
        <v>0.51571292179636608</v>
      </c>
      <c r="CI15" s="89">
        <v>19.627610975573361</v>
      </c>
      <c r="CJ15" s="380">
        <v>10.894233746697715</v>
      </c>
      <c r="CK15" s="380">
        <v>2.1659509977294018</v>
      </c>
      <c r="CL15" s="89">
        <v>7.9027866270728575</v>
      </c>
      <c r="CM15" s="380">
        <v>5.3273292849928682</v>
      </c>
      <c r="CN15" s="380">
        <v>1.9271670536716572</v>
      </c>
      <c r="CO15" s="381">
        <v>13.25061396977125</v>
      </c>
      <c r="CP15" s="380">
        <v>17.291969095530952</v>
      </c>
      <c r="CQ15" s="380">
        <v>13.25061396977125</v>
      </c>
      <c r="CR15" s="89">
        <v>408.05680070199452</v>
      </c>
      <c r="CS15" s="380">
        <v>147.51274373862293</v>
      </c>
      <c r="CT15" s="380">
        <v>8.3928870395171967E-2</v>
      </c>
      <c r="CU15" s="89">
        <v>403.62062321039218</v>
      </c>
      <c r="CV15" s="380">
        <v>156.8727353258792</v>
      </c>
      <c r="CW15" s="380">
        <v>6.6209282805403821E-2</v>
      </c>
      <c r="CX15" s="89">
        <v>4.9558028343497655</v>
      </c>
      <c r="CY15" s="380">
        <v>3.5705433788789334</v>
      </c>
      <c r="CZ15" s="380">
        <v>0.1235966167623171</v>
      </c>
      <c r="DA15" s="381">
        <v>6.3801942212621351E-2</v>
      </c>
      <c r="DB15" s="380">
        <v>0</v>
      </c>
      <c r="DC15" s="380">
        <v>6.3801942212621351E-2</v>
      </c>
      <c r="DD15" s="89">
        <v>0</v>
      </c>
      <c r="DE15" s="380">
        <v>0</v>
      </c>
      <c r="DF15" s="380">
        <v>0</v>
      </c>
      <c r="DG15" s="381">
        <v>1.1245726860729344</v>
      </c>
      <c r="DH15" s="380">
        <v>2.3109511871780755</v>
      </c>
      <c r="DI15" s="380">
        <v>1.1245726860729344</v>
      </c>
      <c r="DJ15" s="381">
        <v>0.72263266632414136</v>
      </c>
      <c r="DK15" s="380">
        <v>0</v>
      </c>
      <c r="DL15" s="380">
        <v>0.72263266632414136</v>
      </c>
      <c r="DM15" s="89">
        <v>1.5894026061434761</v>
      </c>
      <c r="DN15" s="380">
        <v>3.1788052122869521</v>
      </c>
      <c r="DO15" s="380">
        <v>0</v>
      </c>
      <c r="DP15" s="89">
        <v>348.38190223556296</v>
      </c>
      <c r="DQ15" s="380">
        <v>128.00402319126033</v>
      </c>
      <c r="DR15" s="380">
        <v>0</v>
      </c>
      <c r="DS15" s="89">
        <v>914.61236017726299</v>
      </c>
      <c r="DT15" s="380">
        <v>215.76291109523626</v>
      </c>
      <c r="DU15" s="380">
        <v>8.3472420655583121E-2</v>
      </c>
      <c r="DV15" s="89">
        <v>140.65806969224715</v>
      </c>
      <c r="DW15" s="380">
        <v>37.766205426001065</v>
      </c>
      <c r="DX15" s="380">
        <v>9.7137905661851057E-2</v>
      </c>
      <c r="DY15" s="89">
        <v>672.54155173061531</v>
      </c>
      <c r="DZ15" s="380">
        <v>156.62428846739132</v>
      </c>
      <c r="EA15" s="380">
        <v>0</v>
      </c>
      <c r="EB15" s="89">
        <v>157.75323912485135</v>
      </c>
      <c r="EC15" s="380">
        <v>48.34370808084951</v>
      </c>
      <c r="ED15" s="380">
        <v>0.40350232067317443</v>
      </c>
      <c r="EE15" s="89">
        <v>21.634583823674486</v>
      </c>
      <c r="EF15" s="380">
        <v>8.8829801896145408</v>
      </c>
      <c r="EG15" s="380">
        <v>0</v>
      </c>
      <c r="EH15" s="89">
        <v>153.8112240533674</v>
      </c>
      <c r="EI15" s="380">
        <v>48.111307421006991</v>
      </c>
      <c r="EJ15" s="380">
        <v>0.42609849471048178</v>
      </c>
      <c r="EK15" s="89">
        <v>17.378566407699537</v>
      </c>
      <c r="EL15" s="380">
        <v>7.4222765099129795</v>
      </c>
      <c r="EM15" s="380">
        <v>0</v>
      </c>
      <c r="EN15" s="89">
        <v>85.740126677551274</v>
      </c>
      <c r="EO15" s="380">
        <v>31.436783104264013</v>
      </c>
      <c r="EP15" s="380">
        <v>0.22280521190362074</v>
      </c>
      <c r="EQ15" s="89">
        <v>16.992731792256631</v>
      </c>
      <c r="ER15" s="380">
        <v>7.8473960947424279</v>
      </c>
      <c r="ES15" s="380">
        <v>5.8898006451921142E-2</v>
      </c>
      <c r="ET15" s="89">
        <v>36.170829551622148</v>
      </c>
      <c r="EU15" s="380">
        <v>16.338676422147394</v>
      </c>
      <c r="EV15" s="380">
        <v>0</v>
      </c>
      <c r="EW15" s="89">
        <v>3.0083773703557499</v>
      </c>
      <c r="EX15" s="380">
        <v>2.0740626529712682</v>
      </c>
      <c r="EY15" s="380">
        <v>5.492056601393288E-2</v>
      </c>
      <c r="EZ15" s="89">
        <v>17.352345973237224</v>
      </c>
      <c r="FA15" s="380">
        <v>9.8383120527158852</v>
      </c>
      <c r="FB15" s="380">
        <v>0</v>
      </c>
      <c r="FC15" s="89">
        <v>1.7523474863934518</v>
      </c>
      <c r="FD15" s="380">
        <v>1.1199507102934743</v>
      </c>
      <c r="FE15" s="380">
        <v>0</v>
      </c>
      <c r="FF15" s="89">
        <v>0</v>
      </c>
      <c r="FG15" s="380">
        <v>0</v>
      </c>
      <c r="FH15" s="380">
        <v>0</v>
      </c>
      <c r="FI15" s="89">
        <v>3.2590176518649585</v>
      </c>
      <c r="FJ15" s="380">
        <v>3.5322558812332758</v>
      </c>
      <c r="FK15" s="380">
        <v>0.15590505057339191</v>
      </c>
      <c r="FL15" s="381">
        <v>0.19226954692966469</v>
      </c>
      <c r="FM15" s="380">
        <v>0</v>
      </c>
      <c r="FN15" s="380">
        <v>0.19226954692966469</v>
      </c>
      <c r="FO15" s="89">
        <v>56.081267819256084</v>
      </c>
      <c r="FP15" s="380">
        <v>25.555549439445493</v>
      </c>
      <c r="FQ15" s="380">
        <v>0</v>
      </c>
      <c r="FR15" s="89">
        <v>7.8896891418571631</v>
      </c>
      <c r="FS15" s="380">
        <v>4.632058060273839</v>
      </c>
      <c r="FT15" s="380">
        <v>0</v>
      </c>
      <c r="FV15" s="118">
        <v>2957.0638015415961</v>
      </c>
      <c r="FW15" s="118">
        <v>0.41795612489637124</v>
      </c>
      <c r="FX15" s="118">
        <v>0.99945593168159041</v>
      </c>
      <c r="FY15" s="118">
        <v>1.0109909584310064</v>
      </c>
      <c r="FZ15" s="207">
        <v>32.003508581895638</v>
      </c>
      <c r="GA15" s="118">
        <v>0.99885930258849609</v>
      </c>
      <c r="GB15" s="118">
        <v>7.1713782526936241</v>
      </c>
    </row>
    <row r="16" spans="2:184" s="73" customFormat="1">
      <c r="B16" s="73" t="s">
        <v>1829</v>
      </c>
      <c r="C16" s="41" t="s">
        <v>1830</v>
      </c>
      <c r="D16" s="73" t="s">
        <v>502</v>
      </c>
      <c r="E16" s="143" t="s">
        <v>1838</v>
      </c>
      <c r="F16" s="113">
        <v>0.01</v>
      </c>
      <c r="G16" s="113" t="s">
        <v>1210</v>
      </c>
      <c r="H16" s="113">
        <v>61.8</v>
      </c>
      <c r="I16" s="89">
        <v>307</v>
      </c>
      <c r="J16" s="618">
        <v>407</v>
      </c>
      <c r="K16" s="156" t="s">
        <v>32</v>
      </c>
      <c r="L16" s="73" t="s">
        <v>207</v>
      </c>
      <c r="M16" s="73" t="s">
        <v>99</v>
      </c>
      <c r="N16" s="73" t="s">
        <v>2127</v>
      </c>
      <c r="O16" s="73">
        <v>15</v>
      </c>
      <c r="Q16" s="203">
        <v>341.23527062113016</v>
      </c>
      <c r="R16" s="203">
        <v>29790</v>
      </c>
      <c r="S16" s="203">
        <v>1990</v>
      </c>
      <c r="T16" s="203"/>
      <c r="U16" s="381">
        <v>29.596501781781615</v>
      </c>
      <c r="V16" s="380">
        <v>33.111121243614512</v>
      </c>
      <c r="W16" s="380">
        <v>29.596501781781615</v>
      </c>
      <c r="X16" s="381">
        <v>34.354554020470815</v>
      </c>
      <c r="Y16" s="380">
        <v>56.662312761320038</v>
      </c>
      <c r="Z16" s="380">
        <v>34.354554020470815</v>
      </c>
      <c r="AA16" s="89">
        <v>119.60470396717797</v>
      </c>
      <c r="AB16" s="380">
        <v>84.645775972613038</v>
      </c>
      <c r="AC16" s="380">
        <v>22.398704477938086</v>
      </c>
      <c r="AD16" s="89">
        <v>88.91588301255409</v>
      </c>
      <c r="AE16" s="380">
        <v>50.238934559114668</v>
      </c>
      <c r="AF16" s="380">
        <v>2.3729847977341709</v>
      </c>
      <c r="AG16" s="381">
        <v>9.1796181476009053</v>
      </c>
      <c r="AH16" s="380">
        <v>108.85688358199116</v>
      </c>
      <c r="AI16" s="380">
        <v>9.1796181476009053</v>
      </c>
      <c r="AJ16" s="381">
        <v>2941.9379185367611</v>
      </c>
      <c r="AK16" s="380">
        <v>4025.6577289519387</v>
      </c>
      <c r="AL16" s="380">
        <v>2941.9379185367611</v>
      </c>
      <c r="AM16" s="89">
        <v>197147.5342036229</v>
      </c>
      <c r="AN16" s="380">
        <v>34931.315164822117</v>
      </c>
      <c r="AO16" s="380">
        <v>77.5626381492647</v>
      </c>
      <c r="AP16" s="381">
        <v>694.9844614804374</v>
      </c>
      <c r="AQ16" s="380">
        <v>1059.5180968887953</v>
      </c>
      <c r="AR16" s="380">
        <v>694.9844614804374</v>
      </c>
      <c r="AS16" s="381">
        <v>1065.4188574762227</v>
      </c>
      <c r="AT16" s="380">
        <v>1139.0642706856602</v>
      </c>
      <c r="AU16" s="380">
        <v>1065.4188574762227</v>
      </c>
      <c r="AV16" s="381">
        <v>126.517191398647</v>
      </c>
      <c r="AW16" s="380">
        <v>121.01019045760808</v>
      </c>
      <c r="AX16" s="380">
        <v>126.517191398647</v>
      </c>
      <c r="AY16" s="381">
        <v>2.5121975380658061</v>
      </c>
      <c r="AZ16" s="380">
        <v>3.6660438908050321</v>
      </c>
      <c r="BA16" s="380">
        <v>2.5121975380658061</v>
      </c>
      <c r="BB16" s="381">
        <v>5.9413398658881773</v>
      </c>
      <c r="BC16" s="380">
        <v>0</v>
      </c>
      <c r="BD16" s="380">
        <v>5.9413398658881773</v>
      </c>
      <c r="BE16" s="89">
        <v>18.477909360452433</v>
      </c>
      <c r="BF16" s="382">
        <v>5.8419229167080244</v>
      </c>
      <c r="BG16" s="382">
        <v>0.37861920847279334</v>
      </c>
      <c r="BH16" s="381">
        <v>22.500004756216946</v>
      </c>
      <c r="BI16" s="380">
        <v>26.890859305333301</v>
      </c>
      <c r="BJ16" s="380">
        <v>22.500004756216946</v>
      </c>
      <c r="BK16" s="89">
        <v>205.34700801590168</v>
      </c>
      <c r="BL16" s="380">
        <v>26.592813161524894</v>
      </c>
      <c r="BM16" s="380">
        <v>5.3398682766969428</v>
      </c>
      <c r="BN16" s="89">
        <v>430.56737524683888</v>
      </c>
      <c r="BO16" s="380">
        <v>88.041132657747383</v>
      </c>
      <c r="BP16" s="380">
        <v>7.4151219278890208</v>
      </c>
      <c r="BQ16" s="89">
        <v>521.00437655381506</v>
      </c>
      <c r="BR16" s="380">
        <v>181.90793296405866</v>
      </c>
      <c r="BS16" s="380">
        <v>47.277712657415641</v>
      </c>
      <c r="BT16" s="381">
        <v>0.2148245265375647</v>
      </c>
      <c r="BU16" s="380">
        <v>0</v>
      </c>
      <c r="BV16" s="380">
        <v>0.2148245265375647</v>
      </c>
      <c r="BW16" s="381">
        <v>2.2716602173440856</v>
      </c>
      <c r="BX16" s="380">
        <v>4.1391411322498124</v>
      </c>
      <c r="BY16" s="380">
        <v>2.2716602173440856</v>
      </c>
      <c r="BZ16" s="381">
        <v>1.9492530031172102</v>
      </c>
      <c r="CA16" s="380">
        <v>4.697210179425678</v>
      </c>
      <c r="CB16" s="380">
        <v>1.9492530031172102</v>
      </c>
      <c r="CC16" s="381">
        <v>7.3020108966163839</v>
      </c>
      <c r="CD16" s="380">
        <v>12.983758132632675</v>
      </c>
      <c r="CE16" s="380">
        <v>7.3020108966163839</v>
      </c>
      <c r="CF16" s="381">
        <v>0.49414453233230038</v>
      </c>
      <c r="CG16" s="380">
        <v>0.29787786438589009</v>
      </c>
      <c r="CH16" s="380">
        <v>0.49414453233230038</v>
      </c>
      <c r="CI16" s="89">
        <v>20.857114563080067</v>
      </c>
      <c r="CJ16" s="380">
        <v>12.287957451102525</v>
      </c>
      <c r="CK16" s="380">
        <v>1.7608760620507167</v>
      </c>
      <c r="CL16" s="89">
        <v>5.3903805725524165</v>
      </c>
      <c r="CM16" s="380">
        <v>5.4803349511995005</v>
      </c>
      <c r="CN16" s="380">
        <v>1.5363955874099078</v>
      </c>
      <c r="CO16" s="381">
        <v>12.37928762519552</v>
      </c>
      <c r="CP16" s="380">
        <v>23.517286443510297</v>
      </c>
      <c r="CQ16" s="380">
        <v>12.37928762519552</v>
      </c>
      <c r="CR16" s="89">
        <v>460.61750107522835</v>
      </c>
      <c r="CS16" s="380">
        <v>151.02684765594859</v>
      </c>
      <c r="CT16" s="380">
        <v>8.3485717882044008E-2</v>
      </c>
      <c r="CU16" s="89">
        <v>419.14196162110926</v>
      </c>
      <c r="CV16" s="380">
        <v>139.04222661143376</v>
      </c>
      <c r="CW16" s="380">
        <v>9.2239391253529271E-2</v>
      </c>
      <c r="CX16" s="89">
        <v>6.5970683181650989</v>
      </c>
      <c r="CY16" s="380">
        <v>4.1631109673016589</v>
      </c>
      <c r="CZ16" s="380">
        <v>0.12288209554043392</v>
      </c>
      <c r="DA16" s="89">
        <v>0</v>
      </c>
      <c r="DB16" s="380">
        <v>0</v>
      </c>
      <c r="DC16" s="380">
        <v>0</v>
      </c>
      <c r="DD16" s="89">
        <v>0</v>
      </c>
      <c r="DE16" s="380">
        <v>0</v>
      </c>
      <c r="DF16" s="380">
        <v>0</v>
      </c>
      <c r="DG16" s="381">
        <v>1.18681351901331</v>
      </c>
      <c r="DH16" s="380">
        <v>0.51114504995485044</v>
      </c>
      <c r="DI16" s="380">
        <v>1.18681351901331</v>
      </c>
      <c r="DJ16" s="381">
        <v>0.77722395766815955</v>
      </c>
      <c r="DK16" s="380">
        <v>0</v>
      </c>
      <c r="DL16" s="380">
        <v>0.77722395766815955</v>
      </c>
      <c r="DM16" s="89">
        <v>0</v>
      </c>
      <c r="DN16" s="380">
        <v>0</v>
      </c>
      <c r="DO16" s="380">
        <v>0</v>
      </c>
      <c r="DP16" s="89">
        <v>313.63448494013676</v>
      </c>
      <c r="DQ16" s="380">
        <v>129.80134361963354</v>
      </c>
      <c r="DR16" s="380">
        <v>8.5443771374722199E-2</v>
      </c>
      <c r="DS16" s="89">
        <v>908.25432943217925</v>
      </c>
      <c r="DT16" s="380">
        <v>404.98048748358275</v>
      </c>
      <c r="DU16" s="380">
        <v>0</v>
      </c>
      <c r="DV16" s="89">
        <v>137.39903767260412</v>
      </c>
      <c r="DW16" s="380">
        <v>56.973209480073969</v>
      </c>
      <c r="DX16" s="380">
        <v>0</v>
      </c>
      <c r="DY16" s="89">
        <v>685.27159342080643</v>
      </c>
      <c r="DZ16" s="380">
        <v>242.00803535291058</v>
      </c>
      <c r="EA16" s="380">
        <v>0</v>
      </c>
      <c r="EB16" s="89">
        <v>176.88512655206574</v>
      </c>
      <c r="EC16" s="380">
        <v>89.154321443533632</v>
      </c>
      <c r="ED16" s="380">
        <v>0</v>
      </c>
      <c r="EE16" s="89">
        <v>23.429991536450121</v>
      </c>
      <c r="EF16" s="380">
        <v>10.449797467508018</v>
      </c>
      <c r="EG16" s="380">
        <v>0</v>
      </c>
      <c r="EH16" s="89">
        <v>165.18491321083255</v>
      </c>
      <c r="EI16" s="380">
        <v>83.923848976334341</v>
      </c>
      <c r="EJ16" s="380">
        <v>0.42328518664556336</v>
      </c>
      <c r="EK16" s="89">
        <v>19.180125555361148</v>
      </c>
      <c r="EL16" s="380">
        <v>9.817200648336712</v>
      </c>
      <c r="EM16" s="380">
        <v>5.9209009898882954E-2</v>
      </c>
      <c r="EN16" s="89">
        <v>102.3782515687807</v>
      </c>
      <c r="EO16" s="380">
        <v>57.522336982222697</v>
      </c>
      <c r="EP16" s="380">
        <v>0</v>
      </c>
      <c r="EQ16" s="89">
        <v>16.976707794683268</v>
      </c>
      <c r="ER16" s="380">
        <v>7.4568365702922845</v>
      </c>
      <c r="ES16" s="380">
        <v>5.851195314488946E-2</v>
      </c>
      <c r="ET16" s="89">
        <v>40.451639000929426</v>
      </c>
      <c r="EU16" s="380">
        <v>12.083818021209916</v>
      </c>
      <c r="EV16" s="380">
        <v>0</v>
      </c>
      <c r="EW16" s="89">
        <v>4.6552557612819028</v>
      </c>
      <c r="EX16" s="380">
        <v>2.2853039610724695</v>
      </c>
      <c r="EY16" s="380">
        <v>0</v>
      </c>
      <c r="EZ16" s="89">
        <v>22.055489972315002</v>
      </c>
      <c r="FA16" s="380">
        <v>15.047042465874547</v>
      </c>
      <c r="FB16" s="380">
        <v>0</v>
      </c>
      <c r="FC16" s="89">
        <v>2.5589467722834391</v>
      </c>
      <c r="FD16" s="380">
        <v>1.4530060473964184</v>
      </c>
      <c r="FE16" s="380">
        <v>5.9941017002094733E-2</v>
      </c>
      <c r="FF16" s="89">
        <v>0</v>
      </c>
      <c r="FG16" s="380">
        <v>0</v>
      </c>
      <c r="FH16" s="380">
        <v>0</v>
      </c>
      <c r="FI16" s="89">
        <v>3.8555396527431887</v>
      </c>
      <c r="FJ16" s="380">
        <v>3.2266443662131379</v>
      </c>
      <c r="FK16" s="380">
        <v>0.1549889807310417</v>
      </c>
      <c r="FL16" s="381">
        <v>0.13383743112140359</v>
      </c>
      <c r="FM16" s="380">
        <v>0</v>
      </c>
      <c r="FN16" s="380">
        <v>0.13383743112140359</v>
      </c>
      <c r="FO16" s="89">
        <v>61.464227473099903</v>
      </c>
      <c r="FP16" s="380">
        <v>28.117048332612438</v>
      </c>
      <c r="FQ16" s="380">
        <v>0</v>
      </c>
      <c r="FR16" s="89">
        <v>8.5398840542885832</v>
      </c>
      <c r="FS16" s="380">
        <v>2.8396510376440416</v>
      </c>
      <c r="FT16" s="380">
        <v>0</v>
      </c>
      <c r="FV16" s="118">
        <v>2998.4256570448206</v>
      </c>
      <c r="FW16" s="118">
        <v>0.41097577684296549</v>
      </c>
      <c r="FX16" s="118">
        <v>1.0568356511950772</v>
      </c>
      <c r="FY16" s="118">
        <v>1.0989534412009352</v>
      </c>
      <c r="FZ16" s="207">
        <v>24.019345825725477</v>
      </c>
      <c r="GA16" s="118">
        <v>0.88252889411347057</v>
      </c>
      <c r="GB16" s="118">
        <v>6.0593559984286731</v>
      </c>
    </row>
    <row r="17" spans="2:184" s="73" customFormat="1">
      <c r="B17" s="73" t="s">
        <v>1829</v>
      </c>
      <c r="C17" s="41" t="s">
        <v>1830</v>
      </c>
      <c r="D17" s="73" t="s">
        <v>484</v>
      </c>
      <c r="E17" s="143" t="s">
        <v>1845</v>
      </c>
      <c r="F17" s="113">
        <v>0.01</v>
      </c>
      <c r="G17" s="113" t="s">
        <v>1210</v>
      </c>
      <c r="H17" s="73">
        <v>58.6</v>
      </c>
      <c r="I17" s="89">
        <v>263</v>
      </c>
      <c r="J17" s="618">
        <v>363</v>
      </c>
      <c r="K17" s="156" t="s">
        <v>32</v>
      </c>
      <c r="L17" s="73" t="s">
        <v>207</v>
      </c>
      <c r="M17" s="73" t="s">
        <v>99</v>
      </c>
      <c r="N17" s="73" t="s">
        <v>2128</v>
      </c>
      <c r="O17" s="73">
        <v>15</v>
      </c>
      <c r="Q17" s="203">
        <v>579.57600000000002</v>
      </c>
      <c r="R17" s="73">
        <v>14760</v>
      </c>
      <c r="S17" s="73">
        <v>5180</v>
      </c>
      <c r="T17" s="203"/>
      <c r="U17" s="381">
        <v>0.20614661672380499</v>
      </c>
      <c r="V17" s="380">
        <v>0.85045183640594002</v>
      </c>
      <c r="W17" s="380">
        <v>0.20614661672380499</v>
      </c>
      <c r="X17" s="381">
        <v>4.7435513468329198</v>
      </c>
      <c r="Y17" s="380">
        <v>14.190763614680399</v>
      </c>
      <c r="Z17" s="380">
        <v>4.7435513468329198</v>
      </c>
      <c r="AA17" s="89">
        <v>197.577607135938</v>
      </c>
      <c r="AB17" s="380">
        <v>35.261828513368698</v>
      </c>
      <c r="AC17" s="380">
        <v>1.49178294354985</v>
      </c>
      <c r="AD17" s="89">
        <v>256.74879447322201</v>
      </c>
      <c r="AE17" s="380">
        <v>59.091596153909499</v>
      </c>
      <c r="AF17" s="380">
        <v>2.6528530899511402</v>
      </c>
      <c r="AG17" s="89">
        <v>34.437413765265099</v>
      </c>
      <c r="AH17" s="380">
        <v>74.497699699425397</v>
      </c>
      <c r="AI17" s="380">
        <v>3.6674376910961999</v>
      </c>
      <c r="AJ17" s="381">
        <v>646.960216644453</v>
      </c>
      <c r="AK17" s="380">
        <v>2340.6188661040801</v>
      </c>
      <c r="AL17" s="380">
        <v>646.960216644453</v>
      </c>
      <c r="AM17" s="89">
        <v>191208.162628074</v>
      </c>
      <c r="AN17" s="380">
        <v>10294.8079262956</v>
      </c>
      <c r="AO17" s="380">
        <v>15.846542846922301</v>
      </c>
      <c r="AP17" s="381">
        <v>127.85586009714299</v>
      </c>
      <c r="AQ17" s="380">
        <v>281.96574423106199</v>
      </c>
      <c r="AR17" s="380">
        <v>127.85586009714299</v>
      </c>
      <c r="AS17" s="89">
        <v>3544.2130882423698</v>
      </c>
      <c r="AT17" s="380">
        <v>1438.36842698186</v>
      </c>
      <c r="AU17" s="380">
        <v>275.85979630628498</v>
      </c>
      <c r="AV17" s="89">
        <v>11.7548786084069</v>
      </c>
      <c r="AW17" s="380">
        <v>23.283120308055299</v>
      </c>
      <c r="AX17" s="380">
        <v>3.9893616849233098</v>
      </c>
      <c r="AY17" s="381">
        <v>0.79145431386246001</v>
      </c>
      <c r="AZ17" s="380">
        <v>2.3626768329197501</v>
      </c>
      <c r="BA17" s="380">
        <v>0.79145431386246001</v>
      </c>
      <c r="BB17" s="381">
        <v>2.5096888926908201</v>
      </c>
      <c r="BC17" s="380">
        <v>9.5921301597312798</v>
      </c>
      <c r="BD17" s="380">
        <v>2.5096888926908201</v>
      </c>
      <c r="BE17" s="89">
        <v>23.936625135911601</v>
      </c>
      <c r="BF17" s="382">
        <v>4.3658223938646303</v>
      </c>
      <c r="BG17" s="382">
        <v>0.57039641330604796</v>
      </c>
      <c r="BH17" s="381">
        <v>22.758148326535501</v>
      </c>
      <c r="BI17" s="380">
        <v>73.790651736475894</v>
      </c>
      <c r="BJ17" s="380">
        <v>22.758148326535501</v>
      </c>
      <c r="BK17" s="89">
        <v>429.86374563774399</v>
      </c>
      <c r="BL17" s="380">
        <v>36.361495055011197</v>
      </c>
      <c r="BM17" s="380">
        <v>0.80840999280945003</v>
      </c>
      <c r="BN17" s="89">
        <v>813.83269883779997</v>
      </c>
      <c r="BO17" s="380">
        <v>98.548820115192498</v>
      </c>
      <c r="BP17" s="380">
        <v>5.34674526579286</v>
      </c>
      <c r="BQ17" s="89">
        <v>1028.2568542050001</v>
      </c>
      <c r="BR17" s="380">
        <v>148.90932609828701</v>
      </c>
      <c r="BS17" s="380">
        <v>8.58622000157016</v>
      </c>
      <c r="BT17" s="89">
        <v>0.49113375376304302</v>
      </c>
      <c r="BU17" s="380">
        <v>0.50975606588581002</v>
      </c>
      <c r="BV17" s="380">
        <v>2.9459380698820498E-2</v>
      </c>
      <c r="BW17" s="381">
        <v>3.20698558896011</v>
      </c>
      <c r="BX17" s="380">
        <v>10.4982077837675</v>
      </c>
      <c r="BY17" s="380">
        <v>3.20698558896011</v>
      </c>
      <c r="BZ17" s="89">
        <v>2.5887268122484</v>
      </c>
      <c r="CA17" s="380">
        <v>2.1886284976538701</v>
      </c>
      <c r="CB17" s="380">
        <v>0.27414449781617001</v>
      </c>
      <c r="CC17" s="89">
        <v>7.7436789907137502</v>
      </c>
      <c r="CD17" s="380">
        <v>8.9619823524898496</v>
      </c>
      <c r="CE17" s="380">
        <v>0.86275617448509401</v>
      </c>
      <c r="CF17" s="89">
        <v>0.219792374039018</v>
      </c>
      <c r="CG17" s="380">
        <v>0.32402752042838101</v>
      </c>
      <c r="CH17" s="380">
        <v>6.8424728648659602E-2</v>
      </c>
      <c r="CI17" s="89">
        <v>10.905459484603201</v>
      </c>
      <c r="CJ17" s="380">
        <v>4.3244309497144497</v>
      </c>
      <c r="CK17" s="380">
        <v>0.70537103359443898</v>
      </c>
      <c r="CL17" s="89">
        <v>2.26188452428817</v>
      </c>
      <c r="CM17" s="380">
        <v>2.0245291060183699</v>
      </c>
      <c r="CN17" s="380">
        <v>0.38653947345357098</v>
      </c>
      <c r="CO17" s="381">
        <v>7.3720811385371995E-2</v>
      </c>
      <c r="CP17" s="380">
        <v>0.17034046341652501</v>
      </c>
      <c r="CQ17" s="380">
        <v>7.3720811385371995E-2</v>
      </c>
      <c r="CR17" s="89">
        <v>483.27704431498398</v>
      </c>
      <c r="CS17" s="380">
        <v>48.983351527152202</v>
      </c>
      <c r="CT17" s="380">
        <v>7.9711279776950597E-2</v>
      </c>
      <c r="CU17" s="89">
        <v>410.88286166081002</v>
      </c>
      <c r="CV17" s="380">
        <v>53.962311807990403</v>
      </c>
      <c r="CW17" s="380">
        <v>2.60106046354051E-2</v>
      </c>
      <c r="CX17" s="89">
        <v>5.1403047127637098</v>
      </c>
      <c r="CY17" s="380">
        <v>2.01786010653854</v>
      </c>
      <c r="CZ17" s="380">
        <v>2.6691316513415698E-2</v>
      </c>
      <c r="DA17" s="381">
        <v>1.2864439692934901E-2</v>
      </c>
      <c r="DB17" s="380">
        <v>5.1570914884580099E-2</v>
      </c>
      <c r="DC17" s="380">
        <v>1.2864439692934901E-2</v>
      </c>
      <c r="DD17" s="381">
        <v>7.4397782246335406E-2</v>
      </c>
      <c r="DE17" s="380">
        <v>1.01598803506531E-4</v>
      </c>
      <c r="DF17" s="380">
        <v>7.4397782246335406E-2</v>
      </c>
      <c r="DG17" s="89">
        <v>0.41244226919997301</v>
      </c>
      <c r="DH17" s="380">
        <v>0.71172300284037904</v>
      </c>
      <c r="DI17" s="380">
        <v>8.3917230830612297E-2</v>
      </c>
      <c r="DJ17" s="381">
        <v>3.9230143231642201E-2</v>
      </c>
      <c r="DK17" s="380">
        <v>0.13275754396684</v>
      </c>
      <c r="DL17" s="380">
        <v>3.9230143231642201E-2</v>
      </c>
      <c r="DM17" s="89">
        <v>1.1603126282588401</v>
      </c>
      <c r="DN17" s="380">
        <v>1.6995667343240199</v>
      </c>
      <c r="DO17" s="380">
        <v>5.4656860444769598E-2</v>
      </c>
      <c r="DP17" s="89">
        <v>286.60579232443803</v>
      </c>
      <c r="DQ17" s="380">
        <v>28.0554911364598</v>
      </c>
      <c r="DR17" s="380">
        <v>0</v>
      </c>
      <c r="DS17" s="89">
        <v>789.27024992470501</v>
      </c>
      <c r="DT17" s="380">
        <v>66.951235944038999</v>
      </c>
      <c r="DU17" s="380">
        <v>0</v>
      </c>
      <c r="DV17" s="89">
        <v>127.96575420024701</v>
      </c>
      <c r="DW17" s="380">
        <v>13.6017304554821</v>
      </c>
      <c r="DX17" s="380">
        <v>7.4845001688453698E-3</v>
      </c>
      <c r="DY17" s="89">
        <v>673.39326874110998</v>
      </c>
      <c r="DZ17" s="380">
        <v>77.977186291782203</v>
      </c>
      <c r="EA17" s="380">
        <v>0</v>
      </c>
      <c r="EB17" s="89">
        <v>157.78275939482501</v>
      </c>
      <c r="EC17" s="380">
        <v>27.4077669265141</v>
      </c>
      <c r="ED17" s="380">
        <v>7.42118918929877E-2</v>
      </c>
      <c r="EE17" s="89">
        <v>21.537103486358699</v>
      </c>
      <c r="EF17" s="380">
        <v>3.6895313430937602</v>
      </c>
      <c r="EG17" s="380">
        <v>0</v>
      </c>
      <c r="EH17" s="89">
        <v>157.953393903196</v>
      </c>
      <c r="EI17" s="380">
        <v>24.064757566061299</v>
      </c>
      <c r="EJ17" s="380">
        <v>3.8204542834954398E-2</v>
      </c>
      <c r="EK17" s="89">
        <v>18.437382591750499</v>
      </c>
      <c r="EL17" s="380">
        <v>3.1755984710514298</v>
      </c>
      <c r="EM17" s="380">
        <v>0</v>
      </c>
      <c r="EN17" s="89">
        <v>92.180104344927898</v>
      </c>
      <c r="EO17" s="380">
        <v>12.385635265652899</v>
      </c>
      <c r="EP17" s="380">
        <v>3.4264307095395401E-2</v>
      </c>
      <c r="EQ17" s="89">
        <v>16.145659459895899</v>
      </c>
      <c r="ER17" s="380">
        <v>2.9078418401396098</v>
      </c>
      <c r="ES17" s="380">
        <v>6.3040065081135504E-3</v>
      </c>
      <c r="ET17" s="89">
        <v>36.986850975296797</v>
      </c>
      <c r="EU17" s="380">
        <v>8.0700056376746101</v>
      </c>
      <c r="EV17" s="380">
        <v>0</v>
      </c>
      <c r="EW17" s="89">
        <v>3.8051767475428</v>
      </c>
      <c r="EX17" s="380">
        <v>1.1514256072912901</v>
      </c>
      <c r="EY17" s="380">
        <v>1.1813939769916699</v>
      </c>
      <c r="EZ17" s="89">
        <v>16.681950116694999</v>
      </c>
      <c r="FA17" s="380">
        <v>4.1356186719737202</v>
      </c>
      <c r="FB17" s="380">
        <v>3.03306499303631E-2</v>
      </c>
      <c r="FC17" s="89">
        <v>2.16281615340653</v>
      </c>
      <c r="FD17" s="380">
        <v>1.0287135611437199</v>
      </c>
      <c r="FE17" s="380">
        <v>4.2362710053482598E-2</v>
      </c>
      <c r="FF17" s="89">
        <v>0.148788373239441</v>
      </c>
      <c r="FG17" s="380">
        <v>0.45441173565467402</v>
      </c>
      <c r="FH17" s="380">
        <v>4.2038618949590698E-2</v>
      </c>
      <c r="FI17" s="89">
        <v>8.78179288379315</v>
      </c>
      <c r="FJ17" s="380">
        <v>2.7336098510998701</v>
      </c>
      <c r="FK17" s="380">
        <v>5.0377422025010797E-2</v>
      </c>
      <c r="FL17" s="89">
        <v>0.101595984680104</v>
      </c>
      <c r="FM17" s="380">
        <v>0.207763671100681</v>
      </c>
      <c r="FN17" s="380">
        <v>3.2983535835348098E-2</v>
      </c>
      <c r="FO17" s="89">
        <v>115.16708846448</v>
      </c>
      <c r="FP17" s="380">
        <v>19.163021644761301</v>
      </c>
      <c r="FQ17" s="380">
        <v>0</v>
      </c>
      <c r="FR17" s="89">
        <v>17.3389549990106</v>
      </c>
      <c r="FS17" s="380">
        <v>4.7223724273657899</v>
      </c>
      <c r="FT17" s="380">
        <v>9.5168944451637302E-3</v>
      </c>
      <c r="FV17" s="118">
        <v>2778.9635144486133</v>
      </c>
      <c r="FW17" s="118">
        <v>0.41137168167871002</v>
      </c>
      <c r="FX17" s="118">
        <v>0.99492258709527337</v>
      </c>
      <c r="FY17" s="118">
        <v>1.1761917797241601</v>
      </c>
      <c r="FZ17" s="207">
        <v>53.248672238316146</v>
      </c>
      <c r="GA17" s="118">
        <v>0.82069926878194921</v>
      </c>
      <c r="GB17" s="118">
        <v>7.6604616603321425</v>
      </c>
    </row>
    <row r="18" spans="2:184" s="73" customFormat="1">
      <c r="B18" s="73" t="s">
        <v>1829</v>
      </c>
      <c r="C18" s="41" t="s">
        <v>1830</v>
      </c>
      <c r="D18" s="73" t="s">
        <v>484</v>
      </c>
      <c r="E18" s="143" t="s">
        <v>1847</v>
      </c>
      <c r="F18" s="113">
        <v>0.01</v>
      </c>
      <c r="G18" s="113" t="s">
        <v>1210</v>
      </c>
      <c r="H18" s="73">
        <v>58.1</v>
      </c>
      <c r="I18" s="89">
        <v>241</v>
      </c>
      <c r="J18" s="618">
        <v>341</v>
      </c>
      <c r="K18" s="156" t="s">
        <v>32</v>
      </c>
      <c r="L18" s="73" t="s">
        <v>207</v>
      </c>
      <c r="M18" s="73" t="s">
        <v>99</v>
      </c>
      <c r="N18" s="73" t="s">
        <v>2129</v>
      </c>
      <c r="O18" s="73">
        <v>25</v>
      </c>
      <c r="Q18" s="203">
        <v>869.36399999999992</v>
      </c>
      <c r="R18" s="73">
        <v>19190</v>
      </c>
      <c r="S18" s="73">
        <v>3390.0000000000005</v>
      </c>
      <c r="T18" s="203"/>
      <c r="U18" s="381">
        <v>0.110248231090478</v>
      </c>
      <c r="V18" s="380">
        <v>0.39126726786035998</v>
      </c>
      <c r="W18" s="380">
        <v>0.110248231090478</v>
      </c>
      <c r="X18" s="89">
        <v>8.4990358148668808</v>
      </c>
      <c r="Y18" s="380">
        <v>10.7173365337293</v>
      </c>
      <c r="Z18" s="380">
        <v>2.7016941755303701</v>
      </c>
      <c r="AA18" s="89">
        <v>240.583246975066</v>
      </c>
      <c r="AB18" s="380">
        <v>92.272038418376198</v>
      </c>
      <c r="AC18" s="380">
        <v>0.801033504168709</v>
      </c>
      <c r="AD18" s="89">
        <v>126.18103233866501</v>
      </c>
      <c r="AE18" s="380">
        <v>36.621906458938803</v>
      </c>
      <c r="AF18" s="380">
        <v>1.7560690975072799</v>
      </c>
      <c r="AG18" s="89">
        <v>15.777847254756701</v>
      </c>
      <c r="AH18" s="380">
        <v>77.274247912031598</v>
      </c>
      <c r="AI18" s="380">
        <v>2.6519648349603901</v>
      </c>
      <c r="AJ18" s="381">
        <v>1929.82603192688</v>
      </c>
      <c r="AK18" s="380">
        <v>6076.5304467808</v>
      </c>
      <c r="AL18" s="380">
        <v>1929.82603192688</v>
      </c>
      <c r="AM18" s="89">
        <v>203293.61299208101</v>
      </c>
      <c r="AN18" s="380">
        <v>22936.262441614501</v>
      </c>
      <c r="AO18" s="380">
        <v>8.4290897730165799</v>
      </c>
      <c r="AP18" s="89">
        <v>161.423763091914</v>
      </c>
      <c r="AQ18" s="380">
        <v>212.73230126165399</v>
      </c>
      <c r="AR18" s="380">
        <v>53.983017177881102</v>
      </c>
      <c r="AS18" s="89">
        <v>2725.0130410612601</v>
      </c>
      <c r="AT18" s="380">
        <v>782.99153065657197</v>
      </c>
      <c r="AU18" s="380">
        <v>134.58028822376701</v>
      </c>
      <c r="AV18" s="89">
        <v>12.561027109385901</v>
      </c>
      <c r="AW18" s="380">
        <v>35.587711698925403</v>
      </c>
      <c r="AX18" s="380">
        <v>2.2069663868274998</v>
      </c>
      <c r="AY18" s="89">
        <v>0.48926158423039501</v>
      </c>
      <c r="AZ18" s="380">
        <v>1.3232166179374201</v>
      </c>
      <c r="BA18" s="380">
        <v>0.38775040522995502</v>
      </c>
      <c r="BB18" s="381">
        <v>1.4173435828255201</v>
      </c>
      <c r="BC18" s="380">
        <v>4.8852899164044503</v>
      </c>
      <c r="BD18" s="380">
        <v>1.4173435828255201</v>
      </c>
      <c r="BE18" s="89">
        <v>22.5101042590499</v>
      </c>
      <c r="BF18" s="382">
        <v>3.26559307475021</v>
      </c>
      <c r="BG18" s="382">
        <v>0.35001604906897399</v>
      </c>
      <c r="BH18" s="381">
        <v>12.443358297597999</v>
      </c>
      <c r="BI18" s="380">
        <v>53.994544400188197</v>
      </c>
      <c r="BJ18" s="380">
        <v>12.443358297597999</v>
      </c>
      <c r="BK18" s="89">
        <v>355.54202945345497</v>
      </c>
      <c r="BL18" s="380">
        <v>40.218311196206599</v>
      </c>
      <c r="BM18" s="380">
        <v>0.39175986867742801</v>
      </c>
      <c r="BN18" s="89">
        <v>542.95467826253696</v>
      </c>
      <c r="BO18" s="380">
        <v>66.314968102902995</v>
      </c>
      <c r="BP18" s="380">
        <v>2.2528661017117999</v>
      </c>
      <c r="BQ18" s="89">
        <v>927.87882279855103</v>
      </c>
      <c r="BR18" s="380">
        <v>110.195069288144</v>
      </c>
      <c r="BS18" s="380">
        <v>3.9406521581596099</v>
      </c>
      <c r="BT18" s="89">
        <v>0.30186519189371802</v>
      </c>
      <c r="BU18" s="380">
        <v>0.25844022135337102</v>
      </c>
      <c r="BV18" s="380">
        <v>1.47552504116192E-2</v>
      </c>
      <c r="BW18" s="381">
        <v>0.92820986032742403</v>
      </c>
      <c r="BX18" s="380">
        <v>2.5078631325802498</v>
      </c>
      <c r="BY18" s="380">
        <v>0.92820986032742403</v>
      </c>
      <c r="BZ18" s="89">
        <v>0.97011674134363202</v>
      </c>
      <c r="CA18" s="380">
        <v>2.59529459684539</v>
      </c>
      <c r="CB18" s="380">
        <v>0.125618001201242</v>
      </c>
      <c r="CC18" s="89">
        <v>6.0752296339780498</v>
      </c>
      <c r="CD18" s="380">
        <v>12.582959509333699</v>
      </c>
      <c r="CE18" s="380">
        <v>0.45514586425605702</v>
      </c>
      <c r="CF18" s="89">
        <v>0.174066299690321</v>
      </c>
      <c r="CG18" s="380">
        <v>0.24053481332201701</v>
      </c>
      <c r="CH18" s="380">
        <v>3.4796061483052997E-2</v>
      </c>
      <c r="CI18" s="89">
        <v>14.1678186897629</v>
      </c>
      <c r="CJ18" s="380">
        <v>4.7553405131012099</v>
      </c>
      <c r="CK18" s="380">
        <v>0.33797270483096098</v>
      </c>
      <c r="CL18" s="89">
        <v>3.6574998444112001</v>
      </c>
      <c r="CM18" s="380">
        <v>1.5554251446359599</v>
      </c>
      <c r="CN18" s="380">
        <v>0.20267825769794501</v>
      </c>
      <c r="CO18" s="381">
        <v>4.8817511647202001E-2</v>
      </c>
      <c r="CP18" s="380">
        <v>0.190289161905982</v>
      </c>
      <c r="CQ18" s="380">
        <v>4.8817511647202001E-2</v>
      </c>
      <c r="CR18" s="89">
        <v>418.83519766659703</v>
      </c>
      <c r="CS18" s="380">
        <v>72.695479189742301</v>
      </c>
      <c r="CT18" s="380">
        <v>2.5880969526848201E-2</v>
      </c>
      <c r="CU18" s="89">
        <v>460.16336300945102</v>
      </c>
      <c r="CV18" s="380">
        <v>91.899894007066095</v>
      </c>
      <c r="CW18" s="380">
        <v>1.04702267449054E-2</v>
      </c>
      <c r="CX18" s="89">
        <v>2.3502121685165598</v>
      </c>
      <c r="CY18" s="380">
        <v>1.17366451813456</v>
      </c>
      <c r="CZ18" s="380">
        <v>1.37131914338518E-2</v>
      </c>
      <c r="DA18" s="89">
        <v>6.5917970142372702E-3</v>
      </c>
      <c r="DB18" s="380">
        <v>3.1019709581397801E-2</v>
      </c>
      <c r="DC18" s="380">
        <v>6.4827747778518499E-3</v>
      </c>
      <c r="DD18" s="381">
        <v>4.2146779485102599E-2</v>
      </c>
      <c r="DE18" s="380">
        <v>0.172996676395933</v>
      </c>
      <c r="DF18" s="380">
        <v>4.2146779485102599E-2</v>
      </c>
      <c r="DG18" s="89">
        <v>9.0183772893924499E-2</v>
      </c>
      <c r="DH18" s="380">
        <v>0.24377672966998201</v>
      </c>
      <c r="DI18" s="380">
        <v>3.9247958787851603E-2</v>
      </c>
      <c r="DJ18" s="381">
        <v>1.4187637517573201E-2</v>
      </c>
      <c r="DK18" s="380">
        <v>7.1969198855818997E-2</v>
      </c>
      <c r="DL18" s="380">
        <v>1.4187637517573201E-2</v>
      </c>
      <c r="DM18" s="89">
        <v>1.2487186048957299</v>
      </c>
      <c r="DN18" s="380">
        <v>1.4687082750452101</v>
      </c>
      <c r="DO18" s="380">
        <v>0</v>
      </c>
      <c r="DP18" s="89">
        <v>472.50952627499498</v>
      </c>
      <c r="DQ18" s="380">
        <v>100.718109942569</v>
      </c>
      <c r="DR18" s="380">
        <v>0</v>
      </c>
      <c r="DS18" s="89">
        <v>1278.08618834396</v>
      </c>
      <c r="DT18" s="380">
        <v>285.00299106994697</v>
      </c>
      <c r="DU18" s="380">
        <v>4.5312435489085097E-3</v>
      </c>
      <c r="DV18" s="89">
        <v>186.743923887303</v>
      </c>
      <c r="DW18" s="380">
        <v>39.234916949486902</v>
      </c>
      <c r="DX18" s="380">
        <v>2.63877227606348E-3</v>
      </c>
      <c r="DY18" s="89">
        <v>879.99406135949505</v>
      </c>
      <c r="DZ18" s="380">
        <v>179.75906676250301</v>
      </c>
      <c r="EA18" s="380">
        <v>0</v>
      </c>
      <c r="EB18" s="89">
        <v>185.613638403121</v>
      </c>
      <c r="EC18" s="380">
        <v>40.618789204455403</v>
      </c>
      <c r="ED18" s="380">
        <v>0</v>
      </c>
      <c r="EE18" s="89">
        <v>29.596586222594599</v>
      </c>
      <c r="EF18" s="380">
        <v>5.14983503935757</v>
      </c>
      <c r="EG18" s="380">
        <v>7.5476973980001102E-3</v>
      </c>
      <c r="EH18" s="89">
        <v>176.581238302293</v>
      </c>
      <c r="EI18" s="380">
        <v>33.637273775334698</v>
      </c>
      <c r="EJ18" s="380">
        <v>3.7197439916022701E-2</v>
      </c>
      <c r="EK18" s="89">
        <v>20.9946944283707</v>
      </c>
      <c r="EL18" s="380">
        <v>4.1872120668455803</v>
      </c>
      <c r="EM18" s="380">
        <v>0</v>
      </c>
      <c r="EN18" s="89">
        <v>101.723910442017</v>
      </c>
      <c r="EO18" s="380">
        <v>23.558429729679599</v>
      </c>
      <c r="EP18" s="380">
        <v>1.6601799405867E-2</v>
      </c>
      <c r="EQ18" s="89">
        <v>17.744174459889301</v>
      </c>
      <c r="ER18" s="380">
        <v>4.3625117171407899</v>
      </c>
      <c r="ES18" s="380">
        <v>0</v>
      </c>
      <c r="ET18" s="89">
        <v>40.567533947687302</v>
      </c>
      <c r="EU18" s="380">
        <v>9.1539181378737204</v>
      </c>
      <c r="EV18" s="380">
        <v>0</v>
      </c>
      <c r="EW18" s="89">
        <v>4.1683389827586401</v>
      </c>
      <c r="EX18" s="380">
        <v>0.89451381439932398</v>
      </c>
      <c r="EY18" s="380">
        <v>5.46227210881612E-3</v>
      </c>
      <c r="EZ18" s="89">
        <v>20.196473732195798</v>
      </c>
      <c r="FA18" s="380">
        <v>5.6571205678440704</v>
      </c>
      <c r="FB18" s="380">
        <v>1.49555475210757E-2</v>
      </c>
      <c r="FC18" s="89">
        <v>2.7285704505492299</v>
      </c>
      <c r="FD18" s="380">
        <v>0.90163563029835903</v>
      </c>
      <c r="FE18" s="380">
        <v>3.4663610373208498E-3</v>
      </c>
      <c r="FF18" s="89">
        <v>4.6939210423104998E-2</v>
      </c>
      <c r="FG18" s="380">
        <v>0.30492642753145799</v>
      </c>
      <c r="FH18" s="380">
        <v>0</v>
      </c>
      <c r="FI18" s="89">
        <v>3.6423308135065802</v>
      </c>
      <c r="FJ18" s="380">
        <v>1.8084344705472799</v>
      </c>
      <c r="FK18" s="380">
        <v>2.9360067061638899E-2</v>
      </c>
      <c r="FL18" s="89">
        <v>0.120076984715334</v>
      </c>
      <c r="FM18" s="380">
        <v>0.18106957966579801</v>
      </c>
      <c r="FN18" s="380">
        <v>1.7848913223232201E-2</v>
      </c>
      <c r="FO18" s="89">
        <v>41.625739729220903</v>
      </c>
      <c r="FP18" s="380">
        <v>7.8204732667662498</v>
      </c>
      <c r="FQ18" s="380">
        <v>6.3820330591234896E-3</v>
      </c>
      <c r="FR18" s="89">
        <v>9.7092861281705396</v>
      </c>
      <c r="FS18" s="380">
        <v>2.8434396291681998</v>
      </c>
      <c r="FT18" s="380">
        <v>7.92238011588315E-3</v>
      </c>
      <c r="FV18" s="118">
        <v>3839.4715740545953</v>
      </c>
      <c r="FW18" s="118">
        <v>0.49096140274910782</v>
      </c>
      <c r="FX18" s="118">
        <v>1.0409134369609339</v>
      </c>
      <c r="FY18" s="118">
        <v>0.91018805783978685</v>
      </c>
      <c r="FZ18" s="207">
        <v>15.255512175191269</v>
      </c>
      <c r="GA18" s="118">
        <v>1.035377401024508</v>
      </c>
      <c r="GB18" s="118">
        <v>7.0736213542549526</v>
      </c>
    </row>
    <row r="19" spans="2:184" s="73" customFormat="1">
      <c r="B19" s="73" t="s">
        <v>1829</v>
      </c>
      <c r="C19" s="41" t="s">
        <v>1830</v>
      </c>
      <c r="D19" s="73" t="s">
        <v>484</v>
      </c>
      <c r="E19" s="143" t="s">
        <v>1847</v>
      </c>
      <c r="F19" s="113">
        <v>0.01</v>
      </c>
      <c r="G19" s="113" t="s">
        <v>1210</v>
      </c>
      <c r="H19" s="73">
        <v>58.1</v>
      </c>
      <c r="I19" s="89">
        <v>241</v>
      </c>
      <c r="J19" s="618">
        <v>341</v>
      </c>
      <c r="K19" s="156" t="s">
        <v>32</v>
      </c>
      <c r="L19" s="73" t="s">
        <v>207</v>
      </c>
      <c r="M19" s="73" t="s">
        <v>99</v>
      </c>
      <c r="N19" s="73" t="s">
        <v>2130</v>
      </c>
      <c r="O19" s="73">
        <v>15</v>
      </c>
      <c r="Q19" s="203">
        <v>682.40399999999988</v>
      </c>
      <c r="R19" s="73">
        <v>19240</v>
      </c>
      <c r="S19" s="73">
        <v>1860</v>
      </c>
      <c r="T19" s="203"/>
      <c r="U19" s="381">
        <v>0.25260943834851224</v>
      </c>
      <c r="V19" s="380">
        <v>0.81795146188956536</v>
      </c>
      <c r="W19" s="380">
        <v>0.25260943834851224</v>
      </c>
      <c r="X19" s="381">
        <v>6.7377835730810833</v>
      </c>
      <c r="Y19" s="380">
        <v>26.606860758363798</v>
      </c>
      <c r="Z19" s="380">
        <v>6.7377835730810833</v>
      </c>
      <c r="AA19" s="89">
        <v>153.08217877193385</v>
      </c>
      <c r="AB19" s="380">
        <v>45.041061918445465</v>
      </c>
      <c r="AC19" s="380">
        <v>1.9925684770331493</v>
      </c>
      <c r="AD19" s="89">
        <v>65.552613003899609</v>
      </c>
      <c r="AE19" s="380">
        <v>23.35198218357144</v>
      </c>
      <c r="AF19" s="380">
        <v>3.4738508517002127</v>
      </c>
      <c r="AG19" s="381">
        <v>5.2031247955498197</v>
      </c>
      <c r="AH19" s="380">
        <v>49.736462107719447</v>
      </c>
      <c r="AI19" s="380">
        <v>5.2031247955498197</v>
      </c>
      <c r="AJ19" s="381">
        <v>3514.6866125950178</v>
      </c>
      <c r="AK19" s="380">
        <v>2008.0272711198261</v>
      </c>
      <c r="AL19" s="380">
        <v>3514.6866125950178</v>
      </c>
      <c r="AM19" s="89">
        <v>199286.14919621951</v>
      </c>
      <c r="AN19" s="380">
        <v>23041.763094507052</v>
      </c>
      <c r="AO19" s="380">
        <v>20.529903615596844</v>
      </c>
      <c r="AP19" s="381">
        <v>175.86882471347585</v>
      </c>
      <c r="AQ19" s="380">
        <v>3595.1015365495318</v>
      </c>
      <c r="AR19" s="380">
        <v>175.86882471347585</v>
      </c>
      <c r="AS19" s="89">
        <v>1764.1806828324543</v>
      </c>
      <c r="AT19" s="380">
        <v>1345.7190842479934</v>
      </c>
      <c r="AU19" s="380">
        <v>329.53813264549456</v>
      </c>
      <c r="AV19" s="381">
        <v>5.4009222440703715</v>
      </c>
      <c r="AW19" s="380">
        <v>16.020524000430353</v>
      </c>
      <c r="AX19" s="380">
        <v>5.4009222440703715</v>
      </c>
      <c r="AY19" s="381">
        <v>1.1701482882376935</v>
      </c>
      <c r="AZ19" s="380">
        <v>3.0077035823266982</v>
      </c>
      <c r="BA19" s="380">
        <v>1.1701482882376935</v>
      </c>
      <c r="BB19" s="381">
        <v>3.3522244474221332</v>
      </c>
      <c r="BC19" s="380">
        <v>16.695591672996013</v>
      </c>
      <c r="BD19" s="380">
        <v>3.3522244474221332</v>
      </c>
      <c r="BE19" s="89">
        <v>11.494818533995398</v>
      </c>
      <c r="BF19" s="382">
        <v>3.438198341916697</v>
      </c>
      <c r="BG19" s="382">
        <v>0.76287770179241321</v>
      </c>
      <c r="BH19" s="381">
        <v>25.001822932135898</v>
      </c>
      <c r="BI19" s="380">
        <v>92.779336880533194</v>
      </c>
      <c r="BJ19" s="380">
        <v>25.001822932135898</v>
      </c>
      <c r="BK19" s="89">
        <v>327.75453732655558</v>
      </c>
      <c r="BL19" s="380">
        <v>38.083136669690141</v>
      </c>
      <c r="BM19" s="380">
        <v>1.0492626315207312</v>
      </c>
      <c r="BN19" s="89">
        <v>377.0944716867553</v>
      </c>
      <c r="BO19" s="380">
        <v>62.012801753276776</v>
      </c>
      <c r="BP19" s="380">
        <v>6.2922442649946566</v>
      </c>
      <c r="BQ19" s="89">
        <v>799.40129455591932</v>
      </c>
      <c r="BR19" s="380">
        <v>172.1376611762731</v>
      </c>
      <c r="BS19" s="380">
        <v>8.289671337233937</v>
      </c>
      <c r="BT19" s="89">
        <v>0.2624142134183518</v>
      </c>
      <c r="BU19" s="380">
        <v>0.42298599279412646</v>
      </c>
      <c r="BV19" s="380">
        <v>3.5263244685839419E-2</v>
      </c>
      <c r="BW19" s="381">
        <v>2.3794168122484982</v>
      </c>
      <c r="BX19" s="380">
        <v>6.6767657272559289</v>
      </c>
      <c r="BY19" s="380">
        <v>2.3794168122484982</v>
      </c>
      <c r="BZ19" s="381">
        <v>0.3162038965150068</v>
      </c>
      <c r="CA19" s="380">
        <v>0.83952728384239417</v>
      </c>
      <c r="CB19" s="380">
        <v>0.3162038965150068</v>
      </c>
      <c r="CC19" s="89">
        <v>4.2369198219753468</v>
      </c>
      <c r="CD19" s="380">
        <v>6.8329062032617172</v>
      </c>
      <c r="CE19" s="380">
        <v>1.301653795048261</v>
      </c>
      <c r="CF19" s="381">
        <v>7.9572818278695168E-2</v>
      </c>
      <c r="CG19" s="380">
        <v>0.50567657479890971</v>
      </c>
      <c r="CH19" s="380">
        <v>7.9572818278695168E-2</v>
      </c>
      <c r="CI19" s="89">
        <v>10.975213691635693</v>
      </c>
      <c r="CJ19" s="380">
        <v>5.5461783324934215</v>
      </c>
      <c r="CK19" s="380">
        <v>0.88646716592798203</v>
      </c>
      <c r="CL19" s="381">
        <v>6.841069649517161</v>
      </c>
      <c r="CM19" s="380">
        <v>2.3536487478764143</v>
      </c>
      <c r="CN19" s="380">
        <v>6.841069649517161</v>
      </c>
      <c r="CO19" s="381">
        <v>0.11501503212229147</v>
      </c>
      <c r="CP19" s="380">
        <v>0.34410760829172721</v>
      </c>
      <c r="CQ19" s="380">
        <v>0.11501503212229147</v>
      </c>
      <c r="CR19" s="89">
        <v>411.00653335233397</v>
      </c>
      <c r="CS19" s="380">
        <v>94.902105294188743</v>
      </c>
      <c r="CT19" s="380">
        <v>7.9960832036643059E-2</v>
      </c>
      <c r="CU19" s="89">
        <v>471.52575373418063</v>
      </c>
      <c r="CV19" s="380">
        <v>99.251109884945208</v>
      </c>
      <c r="CW19" s="380">
        <v>3.5606213381867362E-2</v>
      </c>
      <c r="CX19" s="89">
        <v>4.2315882103765938</v>
      </c>
      <c r="CY19" s="380">
        <v>2.1262576280077892</v>
      </c>
      <c r="CZ19" s="380">
        <v>2.8429219810117569E-2</v>
      </c>
      <c r="DA19" s="381">
        <v>8.2878002615554159E-3</v>
      </c>
      <c r="DB19" s="380">
        <v>7.0570262468449468E-2</v>
      </c>
      <c r="DC19" s="380">
        <v>8.2878002615554159E-3</v>
      </c>
      <c r="DD19" s="381">
        <v>0.14735556835310112</v>
      </c>
      <c r="DE19" s="380">
        <v>0.36792984070163143</v>
      </c>
      <c r="DF19" s="380">
        <v>0.14735556835310112</v>
      </c>
      <c r="DG19" s="381">
        <v>100.73205663295465</v>
      </c>
      <c r="DH19" s="380">
        <v>0.28810708374155874</v>
      </c>
      <c r="DI19" s="380">
        <v>100.73205663295465</v>
      </c>
      <c r="DJ19" s="381">
        <v>4.3777621219618014E-2</v>
      </c>
      <c r="DK19" s="380">
        <v>0.25918999169621576</v>
      </c>
      <c r="DL19" s="380">
        <v>4.3777621219618014E-2</v>
      </c>
      <c r="DM19" s="89">
        <v>1.4613207484636519</v>
      </c>
      <c r="DN19" s="380">
        <v>1.954282381435021</v>
      </c>
      <c r="DO19" s="380">
        <v>0.11482415427129856</v>
      </c>
      <c r="DP19" s="89">
        <v>303.92777473346769</v>
      </c>
      <c r="DQ19" s="380">
        <v>67.413482465979854</v>
      </c>
      <c r="DR19" s="380">
        <v>7.740494856164533E-3</v>
      </c>
      <c r="DS19" s="89">
        <v>845.70204024372606</v>
      </c>
      <c r="DT19" s="380">
        <v>188.62658138246707</v>
      </c>
      <c r="DU19" s="380">
        <v>1.6129491242088526E-2</v>
      </c>
      <c r="DV19" s="89">
        <v>139.57310926407405</v>
      </c>
      <c r="DW19" s="380">
        <v>32.869664816070291</v>
      </c>
      <c r="DX19" s="380">
        <v>0</v>
      </c>
      <c r="DY19" s="89">
        <v>726.57127756642956</v>
      </c>
      <c r="DZ19" s="380">
        <v>162.23061396544196</v>
      </c>
      <c r="EA19" s="380">
        <v>3.7876924151584515E-2</v>
      </c>
      <c r="EB19" s="89">
        <v>173.03889028516789</v>
      </c>
      <c r="EC19" s="380">
        <v>43.979112003118821</v>
      </c>
      <c r="ED19" s="380">
        <v>0</v>
      </c>
      <c r="EE19" s="89">
        <v>37.614068604447738</v>
      </c>
      <c r="EF19" s="380">
        <v>9.8925468053149874</v>
      </c>
      <c r="EG19" s="380">
        <v>0</v>
      </c>
      <c r="EH19" s="89">
        <v>178.14010315504606</v>
      </c>
      <c r="EI19" s="380">
        <v>37.6871479143988</v>
      </c>
      <c r="EJ19" s="380">
        <v>0</v>
      </c>
      <c r="EK19" s="89">
        <v>21.671934800541941</v>
      </c>
      <c r="EL19" s="380">
        <v>5.6140307405912804</v>
      </c>
      <c r="EM19" s="380">
        <v>0</v>
      </c>
      <c r="EN19" s="89">
        <v>107.01251193830475</v>
      </c>
      <c r="EO19" s="380">
        <v>24.869562553055076</v>
      </c>
      <c r="EP19" s="380">
        <v>2.9550787504299618E-2</v>
      </c>
      <c r="EQ19" s="89">
        <v>18.477391680087226</v>
      </c>
      <c r="ER19" s="380">
        <v>4.2125256554512269</v>
      </c>
      <c r="ES19" s="380">
        <v>7.7415678336633306E-3</v>
      </c>
      <c r="ET19" s="89">
        <v>42.142695258265505</v>
      </c>
      <c r="EU19" s="380">
        <v>9.948745188214291</v>
      </c>
      <c r="EV19" s="380">
        <v>3.2831705062804618E-2</v>
      </c>
      <c r="EW19" s="89">
        <v>4.3919631688400367</v>
      </c>
      <c r="EX19" s="380">
        <v>1.5555310360204413</v>
      </c>
      <c r="EY19" s="380">
        <v>7.999409436450897E-3</v>
      </c>
      <c r="EZ19" s="89">
        <v>18.033615720336822</v>
      </c>
      <c r="FA19" s="380">
        <v>6.7246458205745272</v>
      </c>
      <c r="FB19" s="380">
        <v>8.30779677033327E-2</v>
      </c>
      <c r="FC19" s="89">
        <v>2.7305045557505196</v>
      </c>
      <c r="FD19" s="380">
        <v>1.2546841069751662</v>
      </c>
      <c r="FE19" s="380">
        <v>8.664104786111404E-3</v>
      </c>
      <c r="FF19" s="381">
        <v>5.1638446416312177E-2</v>
      </c>
      <c r="FG19" s="380">
        <v>0.17653389407967071</v>
      </c>
      <c r="FH19" s="380">
        <v>5.1638446416312177E-2</v>
      </c>
      <c r="FI19" s="89">
        <v>1.2403127203400584</v>
      </c>
      <c r="FJ19" s="380">
        <v>1.2936671318056367</v>
      </c>
      <c r="FK19" s="380">
        <v>7.4116702539340593E-2</v>
      </c>
      <c r="FL19" s="89">
        <v>0.13910491182818027</v>
      </c>
      <c r="FM19" s="380">
        <v>0.29995645005281452</v>
      </c>
      <c r="FN19" s="380">
        <v>3.6686779179335952E-2</v>
      </c>
      <c r="FO19" s="89">
        <v>12.261024175550356</v>
      </c>
      <c r="FP19" s="380">
        <v>3.5067756337513845</v>
      </c>
      <c r="FQ19" s="380">
        <v>1.5959756164275557E-2</v>
      </c>
      <c r="FR19" s="89">
        <v>2.9720389688123841</v>
      </c>
      <c r="FS19" s="380">
        <v>1.7329097379218368</v>
      </c>
      <c r="FT19" s="380">
        <v>0</v>
      </c>
      <c r="FV19" s="118">
        <v>3054.0426273082421</v>
      </c>
      <c r="FW19" s="118">
        <v>0.6472720883945533</v>
      </c>
      <c r="FX19" s="118">
        <v>0.99024100378448776</v>
      </c>
      <c r="FY19" s="118">
        <v>0.87165235429332677</v>
      </c>
      <c r="FZ19" s="207">
        <v>4.4903877379469277</v>
      </c>
      <c r="GA19" s="118">
        <v>0.8066033451971657</v>
      </c>
      <c r="GB19" s="118">
        <v>7.9919303081013124</v>
      </c>
    </row>
    <row r="20" spans="2:184" s="73" customFormat="1">
      <c r="B20" s="73" t="s">
        <v>1829</v>
      </c>
      <c r="C20" s="41" t="s">
        <v>1830</v>
      </c>
      <c r="D20" s="73" t="s">
        <v>484</v>
      </c>
      <c r="E20" s="143" t="s">
        <v>1847</v>
      </c>
      <c r="F20" s="113">
        <v>0.01</v>
      </c>
      <c r="G20" s="113" t="s">
        <v>1210</v>
      </c>
      <c r="H20" s="73">
        <v>58.1</v>
      </c>
      <c r="I20" s="89">
        <v>241</v>
      </c>
      <c r="J20" s="618">
        <v>341</v>
      </c>
      <c r="K20" s="156" t="s">
        <v>32</v>
      </c>
      <c r="L20" s="73" t="s">
        <v>207</v>
      </c>
      <c r="M20" s="73" t="s">
        <v>99</v>
      </c>
      <c r="N20" s="73" t="s">
        <v>2131</v>
      </c>
      <c r="O20" s="73">
        <v>15</v>
      </c>
      <c r="Q20" s="203">
        <v>645.01200000000006</v>
      </c>
      <c r="R20" s="73">
        <v>19250</v>
      </c>
      <c r="S20" s="73">
        <v>2600</v>
      </c>
      <c r="T20" s="203"/>
      <c r="U20" s="381">
        <v>0.52358335027994962</v>
      </c>
      <c r="V20" s="380">
        <v>1.8100065481557572</v>
      </c>
      <c r="W20" s="380">
        <v>0.52358335027994962</v>
      </c>
      <c r="X20" s="381">
        <v>12.467902786089622</v>
      </c>
      <c r="Y20" s="380">
        <v>15.602461567641074</v>
      </c>
      <c r="Z20" s="380">
        <v>12.467902786089622</v>
      </c>
      <c r="AA20" s="89">
        <v>156.854026687204</v>
      </c>
      <c r="AB20" s="380">
        <v>37.90218687714875</v>
      </c>
      <c r="AC20" s="380">
        <v>3.78193276404135</v>
      </c>
      <c r="AD20" s="89">
        <v>133.33207014671834</v>
      </c>
      <c r="AE20" s="380">
        <v>112.80986987805264</v>
      </c>
      <c r="AF20" s="380">
        <v>6.6400684136621031</v>
      </c>
      <c r="AG20" s="89">
        <v>29.118239252668225</v>
      </c>
      <c r="AH20" s="380">
        <v>21.939085251446443</v>
      </c>
      <c r="AI20" s="380">
        <v>9.020873362162142</v>
      </c>
      <c r="AJ20" s="381">
        <v>8249.0644347437446</v>
      </c>
      <c r="AK20" s="380">
        <v>1779.083043541295</v>
      </c>
      <c r="AL20" s="380">
        <v>8249.0644347437446</v>
      </c>
      <c r="AM20" s="89">
        <v>204372.27988526737</v>
      </c>
      <c r="AN20" s="380">
        <v>18573.836970522687</v>
      </c>
      <c r="AO20" s="380">
        <v>32.802007201074552</v>
      </c>
      <c r="AP20" s="381">
        <v>245.62860381503521</v>
      </c>
      <c r="AQ20" s="380">
        <v>586.32414051896092</v>
      </c>
      <c r="AR20" s="380">
        <v>245.62860381503521</v>
      </c>
      <c r="AS20" s="89">
        <v>2248.077297693952</v>
      </c>
      <c r="AT20" s="380">
        <v>1760.6236987069476</v>
      </c>
      <c r="AU20" s="380">
        <v>651.4401311072312</v>
      </c>
      <c r="AV20" s="89">
        <v>16.544143706450381</v>
      </c>
      <c r="AW20" s="380">
        <v>28.140894454143968</v>
      </c>
      <c r="AX20" s="380">
        <v>9.9081573875037012</v>
      </c>
      <c r="AY20" s="381">
        <v>2.0644776187724112</v>
      </c>
      <c r="AZ20" s="380">
        <v>3.7939118922743527</v>
      </c>
      <c r="BA20" s="380">
        <v>2.0644776187724112</v>
      </c>
      <c r="BB20" s="381">
        <v>6.28368006147495</v>
      </c>
      <c r="BC20" s="380">
        <v>17.407170890358106</v>
      </c>
      <c r="BD20" s="380">
        <v>6.28368006147495</v>
      </c>
      <c r="BE20" s="89">
        <v>21.043389730587425</v>
      </c>
      <c r="BF20" s="382">
        <v>5.2645405040501769</v>
      </c>
      <c r="BG20" s="382">
        <v>1.33453068945253</v>
      </c>
      <c r="BH20" s="381">
        <v>52.34513340636952</v>
      </c>
      <c r="BI20" s="380">
        <v>91.102388677520821</v>
      </c>
      <c r="BJ20" s="380">
        <v>52.34513340636952</v>
      </c>
      <c r="BK20" s="89">
        <v>374.26822208335335</v>
      </c>
      <c r="BL20" s="380">
        <v>44.130153327634616</v>
      </c>
      <c r="BM20" s="380">
        <v>1.8326163728388738</v>
      </c>
      <c r="BN20" s="89">
        <v>620.78077548453484</v>
      </c>
      <c r="BO20" s="380">
        <v>375.71739043461582</v>
      </c>
      <c r="BP20" s="380">
        <v>10.697571991373227</v>
      </c>
      <c r="BQ20" s="89">
        <v>940.00080370211333</v>
      </c>
      <c r="BR20" s="380">
        <v>292.39360480634548</v>
      </c>
      <c r="BS20" s="380">
        <v>17.043915735309803</v>
      </c>
      <c r="BT20" s="89">
        <v>0.3183512451386824</v>
      </c>
      <c r="BU20" s="380">
        <v>0.36930225414321299</v>
      </c>
      <c r="BV20" s="380">
        <v>4.4306272512769189E-2</v>
      </c>
      <c r="BW20" s="381">
        <v>4.0290625146756538</v>
      </c>
      <c r="BX20" s="380">
        <v>9.0712566992663124</v>
      </c>
      <c r="BY20" s="380">
        <v>4.0290625146756538</v>
      </c>
      <c r="BZ20" s="381">
        <v>0.49820984547467945</v>
      </c>
      <c r="CA20" s="380">
        <v>4.5485674344575227</v>
      </c>
      <c r="CB20" s="380">
        <v>0.49820984547467945</v>
      </c>
      <c r="CC20" s="89">
        <v>8.578679291858478</v>
      </c>
      <c r="CD20" s="380">
        <v>7.1995298916961055</v>
      </c>
      <c r="CE20" s="380">
        <v>1.9557807763040487</v>
      </c>
      <c r="CF20" s="381">
        <v>0.15672312509581909</v>
      </c>
      <c r="CG20" s="380">
        <v>0.27049727155955661</v>
      </c>
      <c r="CH20" s="380">
        <v>0.15672312509581909</v>
      </c>
      <c r="CI20" s="89">
        <v>9.5069459404327237</v>
      </c>
      <c r="CJ20" s="380">
        <v>7.618811187221028</v>
      </c>
      <c r="CK20" s="380">
        <v>1.463325087441069</v>
      </c>
      <c r="CL20" s="89">
        <v>2.0723226074355359</v>
      </c>
      <c r="CM20" s="380">
        <v>2.3730153080522118</v>
      </c>
      <c r="CN20" s="380">
        <v>0.82800133961316835</v>
      </c>
      <c r="CO20" s="381">
        <v>0.20190127932716331</v>
      </c>
      <c r="CP20" s="380">
        <v>0.42992730734362056</v>
      </c>
      <c r="CQ20" s="380">
        <v>0.20190127932716331</v>
      </c>
      <c r="CR20" s="89">
        <v>431.98987751968139</v>
      </c>
      <c r="CS20" s="380">
        <v>76.829873323987513</v>
      </c>
      <c r="CT20" s="380">
        <v>0.12700351509081692</v>
      </c>
      <c r="CU20" s="89">
        <v>375.29776633527382</v>
      </c>
      <c r="CV20" s="380">
        <v>63.772793934991689</v>
      </c>
      <c r="CW20" s="380">
        <v>4.7373353944597324E-2</v>
      </c>
      <c r="CX20" s="89">
        <v>1.6223456517598167</v>
      </c>
      <c r="CY20" s="380">
        <v>1.1199654968826023</v>
      </c>
      <c r="CZ20" s="380">
        <v>3.588783451690785E-2</v>
      </c>
      <c r="DA20" s="381">
        <v>2.0458667594705715E-2</v>
      </c>
      <c r="DB20" s="380">
        <v>2.2994239298064149E-2</v>
      </c>
      <c r="DC20" s="380">
        <v>2.0458667594705715E-2</v>
      </c>
      <c r="DD20" s="381">
        <v>0.18525552416321078</v>
      </c>
      <c r="DE20" s="380">
        <v>0.62910098227776035</v>
      </c>
      <c r="DF20" s="380">
        <v>0.18525552416321078</v>
      </c>
      <c r="DG20" s="381">
        <v>0.17236598393705069</v>
      </c>
      <c r="DH20" s="380">
        <v>7.206548087044835E-3</v>
      </c>
      <c r="DI20" s="380">
        <v>0.17236598393705069</v>
      </c>
      <c r="DJ20" s="381">
        <v>8.7152159752187444E-2</v>
      </c>
      <c r="DK20" s="380">
        <v>0.14255497869658945</v>
      </c>
      <c r="DL20" s="380">
        <v>8.7152159752187444E-2</v>
      </c>
      <c r="DM20" s="89">
        <v>1.5734329908822329</v>
      </c>
      <c r="DN20" s="380">
        <v>2.6184885629500445</v>
      </c>
      <c r="DO20" s="380">
        <v>0</v>
      </c>
      <c r="DP20" s="89">
        <v>286.46873596047038</v>
      </c>
      <c r="DQ20" s="380">
        <v>59.634166319984551</v>
      </c>
      <c r="DR20" s="380">
        <v>1.3604454339588649E-2</v>
      </c>
      <c r="DS20" s="89">
        <v>790.22784931980857</v>
      </c>
      <c r="DT20" s="380">
        <v>168.0501376491988</v>
      </c>
      <c r="DU20" s="380">
        <v>1.4173396126708138E-2</v>
      </c>
      <c r="DV20" s="89">
        <v>122.96400539168619</v>
      </c>
      <c r="DW20" s="380">
        <v>20.366036194721381</v>
      </c>
      <c r="DX20" s="380">
        <v>0</v>
      </c>
      <c r="DY20" s="89">
        <v>629.82114722164363</v>
      </c>
      <c r="DZ20" s="380">
        <v>98.301684105300183</v>
      </c>
      <c r="EA20" s="380">
        <v>6.6564778484694373E-2</v>
      </c>
      <c r="EB20" s="89">
        <v>140.36876876843976</v>
      </c>
      <c r="EC20" s="380">
        <v>25.599021156820516</v>
      </c>
      <c r="ED20" s="380">
        <v>0</v>
      </c>
      <c r="EE20" s="89">
        <v>34.349695370327488</v>
      </c>
      <c r="EF20" s="380">
        <v>7.9547754575532155</v>
      </c>
      <c r="EG20" s="380">
        <v>3.3149555221693945E-2</v>
      </c>
      <c r="EH20" s="89">
        <v>145.06238713654753</v>
      </c>
      <c r="EI20" s="380">
        <v>28.337836382651343</v>
      </c>
      <c r="EJ20" s="380">
        <v>8.1679071952372617E-2</v>
      </c>
      <c r="EK20" s="89">
        <v>17.587925167070491</v>
      </c>
      <c r="EL20" s="380">
        <v>4.238735666129509</v>
      </c>
      <c r="EM20" s="380">
        <v>0</v>
      </c>
      <c r="EN20" s="89">
        <v>82.801433275686264</v>
      </c>
      <c r="EO20" s="380">
        <v>21.755633495407277</v>
      </c>
      <c r="EP20" s="380">
        <v>0</v>
      </c>
      <c r="EQ20" s="89">
        <v>14.513352342463602</v>
      </c>
      <c r="ER20" s="380">
        <v>3.7667881678979365</v>
      </c>
      <c r="ES20" s="380">
        <v>1.3608193063908963E-2</v>
      </c>
      <c r="ET20" s="89">
        <v>31.748838613348326</v>
      </c>
      <c r="EU20" s="380">
        <v>8.4443188354723002</v>
      </c>
      <c r="EV20" s="380">
        <v>4.1114092121429135E-2</v>
      </c>
      <c r="EW20" s="89">
        <v>3.3806639621458059</v>
      </c>
      <c r="EX20" s="380">
        <v>1.679522441911331</v>
      </c>
      <c r="EY20" s="380">
        <v>0</v>
      </c>
      <c r="EZ20" s="89">
        <v>14.499935487795524</v>
      </c>
      <c r="FA20" s="380">
        <v>5.5153201974678057</v>
      </c>
      <c r="FB20" s="380">
        <v>6.5698539022335731E-2</v>
      </c>
      <c r="FC20" s="89">
        <v>2.1289603360315987</v>
      </c>
      <c r="FD20" s="380">
        <v>1.1950808788548228</v>
      </c>
      <c r="FE20" s="380">
        <v>0</v>
      </c>
      <c r="FF20" s="381">
        <v>0.11037616469796864</v>
      </c>
      <c r="FG20" s="380">
        <v>3.8634154229080152E-4</v>
      </c>
      <c r="FH20" s="380">
        <v>0.11037616469796864</v>
      </c>
      <c r="FI20" s="89">
        <v>0.79619726735280383</v>
      </c>
      <c r="FJ20" s="380">
        <v>1.1075537386104362</v>
      </c>
      <c r="FK20" s="380">
        <v>0.1343965388790489</v>
      </c>
      <c r="FL20" s="381">
        <v>5.5241723813726794E-2</v>
      </c>
      <c r="FM20" s="380">
        <v>0.18007436501681023</v>
      </c>
      <c r="FN20" s="380">
        <v>5.5241723813726794E-2</v>
      </c>
      <c r="FO20" s="89">
        <v>8.84691401519094</v>
      </c>
      <c r="FP20" s="380">
        <v>3.2176342692101705</v>
      </c>
      <c r="FQ20" s="380">
        <v>0</v>
      </c>
      <c r="FR20" s="89">
        <v>2.5549865594919856</v>
      </c>
      <c r="FS20" s="380">
        <v>1.5143277071476164</v>
      </c>
      <c r="FT20" s="380">
        <v>0</v>
      </c>
      <c r="FV20" s="118">
        <v>2662.208176858479</v>
      </c>
      <c r="FW20" s="118">
        <v>0.72746033098004348</v>
      </c>
      <c r="FX20" s="118">
        <v>1.0175466263985824</v>
      </c>
      <c r="FY20" s="118">
        <v>1.1510590157196976</v>
      </c>
      <c r="FZ20" s="207">
        <v>4.1555090836880817</v>
      </c>
      <c r="GA20" s="118">
        <v>0.87705705661767919</v>
      </c>
      <c r="GB20" s="118">
        <v>8.093969238878552</v>
      </c>
    </row>
    <row r="21" spans="2:184" s="73" customFormat="1">
      <c r="B21" s="73" t="s">
        <v>1829</v>
      </c>
      <c r="C21" s="41" t="s">
        <v>1830</v>
      </c>
      <c r="D21" s="73" t="s">
        <v>484</v>
      </c>
      <c r="E21" s="143" t="s">
        <v>1847</v>
      </c>
      <c r="F21" s="113">
        <v>0.01</v>
      </c>
      <c r="G21" s="113" t="s">
        <v>1210</v>
      </c>
      <c r="H21" s="73">
        <v>58.1</v>
      </c>
      <c r="I21" s="89">
        <v>241</v>
      </c>
      <c r="J21" s="618">
        <v>341</v>
      </c>
      <c r="K21" s="156" t="s">
        <v>32</v>
      </c>
      <c r="L21" s="73" t="s">
        <v>207</v>
      </c>
      <c r="M21" s="73" t="s">
        <v>99</v>
      </c>
      <c r="N21" s="73" t="s">
        <v>2132</v>
      </c>
      <c r="O21" s="73">
        <v>25</v>
      </c>
      <c r="Q21" s="203">
        <v>383.26800000000003</v>
      </c>
      <c r="R21" s="73">
        <v>17030</v>
      </c>
      <c r="S21" s="73">
        <v>3449.9999999999995</v>
      </c>
      <c r="T21" s="203"/>
      <c r="U21" s="381">
        <v>0.135947873675451</v>
      </c>
      <c r="V21" s="380">
        <v>0.434453309663273</v>
      </c>
      <c r="W21" s="380">
        <v>0.135947873675451</v>
      </c>
      <c r="X21" s="89">
        <v>9.3268119671805891</v>
      </c>
      <c r="Y21" s="380">
        <v>13.1975295196746</v>
      </c>
      <c r="Z21" s="380">
        <v>2.9761163305788498</v>
      </c>
      <c r="AA21" s="89">
        <v>235.03502218521299</v>
      </c>
      <c r="AB21" s="380">
        <v>159.53224988593999</v>
      </c>
      <c r="AC21" s="380">
        <v>1.06972065745224</v>
      </c>
      <c r="AD21" s="89">
        <v>243.97182416437099</v>
      </c>
      <c r="AE21" s="380">
        <v>68.2514291100333</v>
      </c>
      <c r="AF21" s="380">
        <v>2.1018269233460498</v>
      </c>
      <c r="AG21" s="89">
        <v>157.269601702589</v>
      </c>
      <c r="AH21" s="380">
        <v>161.86156885608901</v>
      </c>
      <c r="AI21" s="380">
        <v>3.1262772027016599</v>
      </c>
      <c r="AJ21" s="381">
        <v>378.85742096693099</v>
      </c>
      <c r="AK21" s="380">
        <v>3611.5255584019301</v>
      </c>
      <c r="AL21" s="380">
        <v>378.85742096693099</v>
      </c>
      <c r="AM21" s="89">
        <v>199497.720234629</v>
      </c>
      <c r="AN21" s="380">
        <v>26940.191506888299</v>
      </c>
      <c r="AO21" s="380">
        <v>9.2769860031566598</v>
      </c>
      <c r="AP21" s="89">
        <v>169.54302563622301</v>
      </c>
      <c r="AQ21" s="380">
        <v>260.956068223736</v>
      </c>
      <c r="AR21" s="380">
        <v>78.009788728292307</v>
      </c>
      <c r="AS21" s="89">
        <v>3293.6444915198999</v>
      </c>
      <c r="AT21" s="380">
        <v>742.823091206654</v>
      </c>
      <c r="AU21" s="380">
        <v>194.48393839322901</v>
      </c>
      <c r="AV21" s="381">
        <v>2.6940127890972199</v>
      </c>
      <c r="AW21" s="380">
        <v>7.7377883833357801</v>
      </c>
      <c r="AX21" s="380">
        <v>2.6940127890972199</v>
      </c>
      <c r="AY21" s="89">
        <v>0.56084508080641204</v>
      </c>
      <c r="AZ21" s="380">
        <v>1.5673359880078701</v>
      </c>
      <c r="BA21" s="380">
        <v>0.47708117095776698</v>
      </c>
      <c r="BB21" s="89">
        <v>1.7099232957006301</v>
      </c>
      <c r="BC21" s="380">
        <v>5.0686960155932201</v>
      </c>
      <c r="BD21" s="380">
        <v>1.6416009637567801</v>
      </c>
      <c r="BE21" s="89">
        <v>17.7491653172677</v>
      </c>
      <c r="BF21" s="382">
        <v>2.6288821603110999</v>
      </c>
      <c r="BG21" s="382">
        <v>0.32018836267374501</v>
      </c>
      <c r="BH21" s="381">
        <v>14.108787980376301</v>
      </c>
      <c r="BI21" s="380">
        <v>38.474964047446498</v>
      </c>
      <c r="BJ21" s="380">
        <v>14.108787980376301</v>
      </c>
      <c r="BK21" s="89">
        <v>419.69981769581801</v>
      </c>
      <c r="BL21" s="380">
        <v>51.902317933976498</v>
      </c>
      <c r="BM21" s="380">
        <v>0.65423431676027</v>
      </c>
      <c r="BN21" s="89">
        <v>823.80961749497897</v>
      </c>
      <c r="BO21" s="380">
        <v>195.71628307483999</v>
      </c>
      <c r="BP21" s="380">
        <v>2.8951421228902001</v>
      </c>
      <c r="BQ21" s="89">
        <v>1129.91032235135</v>
      </c>
      <c r="BR21" s="380">
        <v>210.76495480754301</v>
      </c>
      <c r="BS21" s="380">
        <v>4.1928495188221202</v>
      </c>
      <c r="BT21" s="89">
        <v>0.258330846315038</v>
      </c>
      <c r="BU21" s="380">
        <v>0.296926533180847</v>
      </c>
      <c r="BV21" s="380">
        <v>1.5145248608537601E-2</v>
      </c>
      <c r="BW21" s="381">
        <v>1.45823974153134</v>
      </c>
      <c r="BX21" s="380">
        <v>2.4527292639201899</v>
      </c>
      <c r="BY21" s="380">
        <v>1.45823974153134</v>
      </c>
      <c r="BZ21" s="381">
        <v>0.13500285713371499</v>
      </c>
      <c r="CA21" s="380">
        <v>0.37604883600827599</v>
      </c>
      <c r="CB21" s="380">
        <v>0.13500285713371499</v>
      </c>
      <c r="CC21" s="89">
        <v>3.8244236800230902</v>
      </c>
      <c r="CD21" s="380">
        <v>3.86833203858719</v>
      </c>
      <c r="CE21" s="380">
        <v>0.60374789511749605</v>
      </c>
      <c r="CF21" s="89">
        <v>0.25521509389497699</v>
      </c>
      <c r="CG21" s="380">
        <v>0.27823992069521097</v>
      </c>
      <c r="CH21" s="380">
        <v>4.2108419821562999E-2</v>
      </c>
      <c r="CI21" s="89">
        <v>10.4725774664021</v>
      </c>
      <c r="CJ21" s="380">
        <v>3.5249927596982702</v>
      </c>
      <c r="CK21" s="380">
        <v>0.33849199132646901</v>
      </c>
      <c r="CL21" s="89">
        <v>1.9003789406123099</v>
      </c>
      <c r="CM21" s="380">
        <v>0.95248259907936605</v>
      </c>
      <c r="CN21" s="380">
        <v>0.230297216900957</v>
      </c>
      <c r="CO21" s="381">
        <v>5.36434398793392E-2</v>
      </c>
      <c r="CP21" s="380">
        <v>0.17545670325489099</v>
      </c>
      <c r="CQ21" s="380">
        <v>5.36434398793392E-2</v>
      </c>
      <c r="CR21" s="89">
        <v>511.417134659851</v>
      </c>
      <c r="CS21" s="380">
        <v>108.65318071522201</v>
      </c>
      <c r="CT21" s="380">
        <v>3.4097121709008901E-2</v>
      </c>
      <c r="CU21" s="89">
        <v>401.247990830064</v>
      </c>
      <c r="CV21" s="380">
        <v>80.277208983027705</v>
      </c>
      <c r="CW21" s="380">
        <v>1.6015706207863599E-2</v>
      </c>
      <c r="CX21" s="89">
        <v>13.096021563186</v>
      </c>
      <c r="CY21" s="380">
        <v>3.4652021160261701</v>
      </c>
      <c r="CZ21" s="380">
        <v>2.0540441636780999E-2</v>
      </c>
      <c r="DA21" s="89">
        <v>7.7870582078149297E-3</v>
      </c>
      <c r="DB21" s="380">
        <v>3.5264590208962401E-2</v>
      </c>
      <c r="DC21" s="380">
        <v>0</v>
      </c>
      <c r="DD21" s="89">
        <v>6.0550089070469999E-2</v>
      </c>
      <c r="DE21" s="380">
        <v>0.30584384551725202</v>
      </c>
      <c r="DF21" s="380">
        <v>4.0369663545093297E-2</v>
      </c>
      <c r="DG21" s="89">
        <v>5.4292238998176402E-2</v>
      </c>
      <c r="DH21" s="380">
        <v>0.188580548454509</v>
      </c>
      <c r="DI21" s="380">
        <v>3.5823386601770098E-2</v>
      </c>
      <c r="DJ21" s="381">
        <v>2.4129978730748E-2</v>
      </c>
      <c r="DK21" s="380">
        <v>8.1711807177785395E-2</v>
      </c>
      <c r="DL21" s="380">
        <v>2.4129978730748E-2</v>
      </c>
      <c r="DM21" s="89">
        <v>2.14017546035203</v>
      </c>
      <c r="DN21" s="380">
        <v>1.63481923023798</v>
      </c>
      <c r="DO21" s="380">
        <v>4.5944887130218701E-2</v>
      </c>
      <c r="DP21" s="89">
        <v>298.16719172050398</v>
      </c>
      <c r="DQ21" s="380">
        <v>61.308119394916801</v>
      </c>
      <c r="DR21" s="380">
        <v>0</v>
      </c>
      <c r="DS21" s="89">
        <v>803.63265164681798</v>
      </c>
      <c r="DT21" s="380">
        <v>178.44032727825899</v>
      </c>
      <c r="DU21" s="380">
        <v>7.8472527313047206E-3</v>
      </c>
      <c r="DV21" s="89">
        <v>130.40049332273799</v>
      </c>
      <c r="DW21" s="380">
        <v>31.009553908894201</v>
      </c>
      <c r="DX21" s="380">
        <v>0</v>
      </c>
      <c r="DY21" s="89">
        <v>667.27628465313705</v>
      </c>
      <c r="DZ21" s="380">
        <v>161.94255203160401</v>
      </c>
      <c r="EA21" s="380">
        <v>1.84255412763503E-2</v>
      </c>
      <c r="EB21" s="89">
        <v>155.37446760669101</v>
      </c>
      <c r="EC21" s="380">
        <v>38.944475189093303</v>
      </c>
      <c r="ED21" s="380">
        <v>2.2070458834621099E-2</v>
      </c>
      <c r="EE21" s="89">
        <v>45.910807853881202</v>
      </c>
      <c r="EF21" s="380">
        <v>12.747903322319701</v>
      </c>
      <c r="EG21" s="380">
        <v>6.5381748963642596E-3</v>
      </c>
      <c r="EH21" s="89">
        <v>159.76649738248301</v>
      </c>
      <c r="EI21" s="380">
        <v>48.628539090861302</v>
      </c>
      <c r="EJ21" s="380">
        <v>0</v>
      </c>
      <c r="EK21" s="89">
        <v>18.4513152933859</v>
      </c>
      <c r="EL21" s="380">
        <v>5.54980613064824</v>
      </c>
      <c r="EM21" s="380">
        <v>0</v>
      </c>
      <c r="EN21" s="89">
        <v>91.190394757939103</v>
      </c>
      <c r="EO21" s="380">
        <v>24.143850381258702</v>
      </c>
      <c r="EP21" s="380">
        <v>1.4381323338591901E-2</v>
      </c>
      <c r="EQ21" s="89">
        <v>15.4940311614072</v>
      </c>
      <c r="ER21" s="380">
        <v>3.9131080630058701</v>
      </c>
      <c r="ES21" s="380">
        <v>3.76799809904959E-3</v>
      </c>
      <c r="ET21" s="89">
        <v>34.709203756309499</v>
      </c>
      <c r="EU21" s="380">
        <v>9.7138980757589408</v>
      </c>
      <c r="EV21" s="380">
        <v>1.13849536974904E-2</v>
      </c>
      <c r="EW21" s="89">
        <v>3.6573625728922399</v>
      </c>
      <c r="EX21" s="380">
        <v>1.3470144424720301</v>
      </c>
      <c r="EY21" s="380">
        <v>5.4661974715921402E-3</v>
      </c>
      <c r="EZ21" s="89">
        <v>18.1091795854142</v>
      </c>
      <c r="FA21" s="380">
        <v>5.4730591089144198</v>
      </c>
      <c r="FB21" s="380">
        <v>0</v>
      </c>
      <c r="FC21" s="89">
        <v>2.2575914280982299</v>
      </c>
      <c r="FD21" s="380">
        <v>0.80753864812412501</v>
      </c>
      <c r="FE21" s="380">
        <v>4.2194137180988E-3</v>
      </c>
      <c r="FF21" s="381">
        <v>1.79191612826223E-2</v>
      </c>
      <c r="FG21" s="380">
        <v>2.0644311102462699E-4</v>
      </c>
      <c r="FH21" s="380">
        <v>1.79191612826223E-2</v>
      </c>
      <c r="FI21" s="89">
        <v>0.73483366687826301</v>
      </c>
      <c r="FJ21" s="380">
        <v>0.59509945297792699</v>
      </c>
      <c r="FK21" s="380">
        <v>4.2095649618013598E-2</v>
      </c>
      <c r="FL21" s="89">
        <v>5.8847847389496201E-2</v>
      </c>
      <c r="FM21" s="380">
        <v>0.115239017176943</v>
      </c>
      <c r="FN21" s="380">
        <v>1.40899579472722E-2</v>
      </c>
      <c r="FO21" s="89">
        <v>7.5221279511616697</v>
      </c>
      <c r="FP21" s="380">
        <v>2.1186555843201398</v>
      </c>
      <c r="FQ21" s="380">
        <v>0</v>
      </c>
      <c r="FR21" s="89">
        <v>1.88450286073957</v>
      </c>
      <c r="FS21" s="380">
        <v>0.70354794322446701</v>
      </c>
      <c r="FT21" s="380">
        <v>7.9452227542540499E-3</v>
      </c>
      <c r="FV21" s="118">
        <v>2812.042252824941</v>
      </c>
      <c r="FW21" s="118">
        <v>0.88031374097856585</v>
      </c>
      <c r="FX21" s="118">
        <v>0.98449238960137497</v>
      </c>
      <c r="FY21" s="118">
        <v>1.2745662192647482</v>
      </c>
      <c r="FZ21" s="207">
        <v>3.3319261658865473</v>
      </c>
      <c r="GA21" s="118">
        <v>0.86163239513098944</v>
      </c>
      <c r="GB21" s="118">
        <v>7.1377237932425608</v>
      </c>
    </row>
    <row r="22" spans="2:184" s="73" customFormat="1">
      <c r="B22" s="73" t="s">
        <v>1829</v>
      </c>
      <c r="C22" s="41" t="s">
        <v>1830</v>
      </c>
      <c r="D22" s="73" t="s">
        <v>484</v>
      </c>
      <c r="E22" s="143" t="s">
        <v>1847</v>
      </c>
      <c r="F22" s="113">
        <v>0.01</v>
      </c>
      <c r="G22" s="113" t="s">
        <v>1210</v>
      </c>
      <c r="H22" s="73">
        <v>58.1</v>
      </c>
      <c r="I22" s="89">
        <v>241</v>
      </c>
      <c r="J22" s="618">
        <v>341</v>
      </c>
      <c r="K22" s="156" t="s">
        <v>32</v>
      </c>
      <c r="L22" s="73" t="s">
        <v>207</v>
      </c>
      <c r="M22" s="73" t="s">
        <v>99</v>
      </c>
      <c r="N22" s="73" t="s">
        <v>2133</v>
      </c>
      <c r="O22" s="73">
        <v>15</v>
      </c>
      <c r="Q22" s="203">
        <v>434.68199999999996</v>
      </c>
      <c r="R22" s="73">
        <v>17540</v>
      </c>
      <c r="S22" s="73">
        <v>3110</v>
      </c>
      <c r="T22" s="203"/>
      <c r="U22" s="381">
        <v>0.22507121772928215</v>
      </c>
      <c r="V22" s="380">
        <v>0.67385238223747923</v>
      </c>
      <c r="W22" s="380">
        <v>0.22507121772928215</v>
      </c>
      <c r="X22" s="381">
        <v>6.8062858220425584</v>
      </c>
      <c r="Y22" s="380">
        <v>23.392346609904028</v>
      </c>
      <c r="Z22" s="380">
        <v>6.8062858220425584</v>
      </c>
      <c r="AA22" s="89">
        <v>109.44387330251024</v>
      </c>
      <c r="AB22" s="380">
        <v>31.578296169630711</v>
      </c>
      <c r="AC22" s="380">
        <v>1.946184042101138</v>
      </c>
      <c r="AD22" s="89">
        <v>113.89572008573444</v>
      </c>
      <c r="AE22" s="380">
        <v>40.977971976244959</v>
      </c>
      <c r="AF22" s="380">
        <v>4.3961330906695109</v>
      </c>
      <c r="AG22" s="381">
        <v>5.2553605068958689</v>
      </c>
      <c r="AH22" s="380">
        <v>26.548651037968664</v>
      </c>
      <c r="AI22" s="380">
        <v>5.2553605068958689</v>
      </c>
      <c r="AJ22" s="381">
        <v>2056.9515407026433</v>
      </c>
      <c r="AK22" s="380">
        <v>15171.376204533715</v>
      </c>
      <c r="AL22" s="380">
        <v>2056.9515407026433</v>
      </c>
      <c r="AM22" s="89">
        <v>203159.01550718059</v>
      </c>
      <c r="AN22" s="380">
        <v>29142.56274920316</v>
      </c>
      <c r="AO22" s="380">
        <v>19.909400731011381</v>
      </c>
      <c r="AP22" s="381">
        <v>132.5123752336938</v>
      </c>
      <c r="AQ22" s="380">
        <v>510.79172015145269</v>
      </c>
      <c r="AR22" s="380">
        <v>132.5123752336938</v>
      </c>
      <c r="AS22" s="89">
        <v>2581.1198067109044</v>
      </c>
      <c r="AT22" s="380">
        <v>1481.6250945092943</v>
      </c>
      <c r="AU22" s="380">
        <v>324.85584080905147</v>
      </c>
      <c r="AV22" s="381">
        <v>5.1553543477415671</v>
      </c>
      <c r="AW22" s="380">
        <v>17.859040403469688</v>
      </c>
      <c r="AX22" s="380">
        <v>5.1553543477415671</v>
      </c>
      <c r="AY22" s="89">
        <v>1.7141979906951108</v>
      </c>
      <c r="AZ22" s="380">
        <v>3.2755750981784151</v>
      </c>
      <c r="BA22" s="380">
        <v>0.9825849889650311</v>
      </c>
      <c r="BB22" s="381">
        <v>2.9230078042055845</v>
      </c>
      <c r="BC22" s="380">
        <v>10.018847315832112</v>
      </c>
      <c r="BD22" s="380">
        <v>2.9230078042055845</v>
      </c>
      <c r="BE22" s="89">
        <v>16.973077685616495</v>
      </c>
      <c r="BF22" s="382">
        <v>7.3045981388061891</v>
      </c>
      <c r="BG22" s="382">
        <v>0.73369667097951607</v>
      </c>
      <c r="BH22" s="381">
        <v>29.876523156089455</v>
      </c>
      <c r="BI22" s="380">
        <v>82.118789168400582</v>
      </c>
      <c r="BJ22" s="380">
        <v>29.876523156089455</v>
      </c>
      <c r="BK22" s="89">
        <v>370.15035797046272</v>
      </c>
      <c r="BL22" s="380">
        <v>55.335907516290874</v>
      </c>
      <c r="BM22" s="380">
        <v>1.1304902587694703</v>
      </c>
      <c r="BN22" s="89">
        <v>589.48620962801078</v>
      </c>
      <c r="BO22" s="380">
        <v>113.49565029523373</v>
      </c>
      <c r="BP22" s="380">
        <v>5.6078227770478231</v>
      </c>
      <c r="BQ22" s="89">
        <v>933.28497878618703</v>
      </c>
      <c r="BR22" s="380">
        <v>209.17601489767253</v>
      </c>
      <c r="BS22" s="380">
        <v>9.3537240693175239</v>
      </c>
      <c r="BT22" s="89">
        <v>0.26166413749607492</v>
      </c>
      <c r="BU22" s="380">
        <v>0.4299015666663864</v>
      </c>
      <c r="BV22" s="380">
        <v>3.4212987079827818E-2</v>
      </c>
      <c r="BW22" s="381">
        <v>2.8597954234886251</v>
      </c>
      <c r="BX22" s="380">
        <v>9.4971101406751472</v>
      </c>
      <c r="BY22" s="380">
        <v>2.8597954234886251</v>
      </c>
      <c r="BZ22" s="381">
        <v>0.27669040007644413</v>
      </c>
      <c r="CA22" s="380">
        <v>0.94970076151538751</v>
      </c>
      <c r="CB22" s="380">
        <v>0.27669040007644413</v>
      </c>
      <c r="CC22" s="381">
        <v>1.0816273496109077</v>
      </c>
      <c r="CD22" s="380">
        <v>18.088101277192173</v>
      </c>
      <c r="CE22" s="380">
        <v>1.0816273496109077</v>
      </c>
      <c r="CF22" s="381">
        <v>8.8712481412713207E-2</v>
      </c>
      <c r="CG22" s="380">
        <v>0.40758935104847593</v>
      </c>
      <c r="CH22" s="380">
        <v>8.8712481412713207E-2</v>
      </c>
      <c r="CI22" s="89">
        <v>8.0091656813873531</v>
      </c>
      <c r="CJ22" s="380">
        <v>6.1471437949620302</v>
      </c>
      <c r="CK22" s="380">
        <v>0.7655454655763797</v>
      </c>
      <c r="CL22" s="381">
        <v>0.43697995887979879</v>
      </c>
      <c r="CM22" s="380">
        <v>2.0248817312612899</v>
      </c>
      <c r="CN22" s="380">
        <v>0.43697995887979879</v>
      </c>
      <c r="CO22" s="381">
        <v>9.8402857465381424E-2</v>
      </c>
      <c r="CP22" s="380">
        <v>0.40921470245196884</v>
      </c>
      <c r="CQ22" s="380">
        <v>9.8402857465381424E-2</v>
      </c>
      <c r="CR22" s="89">
        <v>455.11870389599972</v>
      </c>
      <c r="CS22" s="380">
        <v>115.71469389245108</v>
      </c>
      <c r="CT22" s="380">
        <v>7.2798687355780739E-2</v>
      </c>
      <c r="CU22" s="89">
        <v>330.14314498401501</v>
      </c>
      <c r="CV22" s="380">
        <v>86.519168437612848</v>
      </c>
      <c r="CW22" s="380">
        <v>2.3088432205963006E-2</v>
      </c>
      <c r="CX22" s="89">
        <v>3.9480321230058579</v>
      </c>
      <c r="CY22" s="380">
        <v>2.250179832515439</v>
      </c>
      <c r="CZ22" s="380">
        <v>3.5721057530818501E-2</v>
      </c>
      <c r="DA22" s="381">
        <v>0</v>
      </c>
      <c r="DB22" s="380">
        <v>3.6443517382202868E-2</v>
      </c>
      <c r="DC22" s="380">
        <v>0</v>
      </c>
      <c r="DD22" s="381">
        <v>0.11933729733512297</v>
      </c>
      <c r="DE22" s="380">
        <v>0.26704218328917451</v>
      </c>
      <c r="DF22" s="380">
        <v>0.11933729733512297</v>
      </c>
      <c r="DG22" s="381">
        <v>0.10023794576200144</v>
      </c>
      <c r="DH22" s="380">
        <v>0.32141445919641998</v>
      </c>
      <c r="DI22" s="380">
        <v>0.10023794576200144</v>
      </c>
      <c r="DJ22" s="381">
        <v>4.6973030763585784E-2</v>
      </c>
      <c r="DK22" s="380">
        <v>0.16786919522161037</v>
      </c>
      <c r="DL22" s="380">
        <v>4.6973030763585784E-2</v>
      </c>
      <c r="DM22" s="89">
        <v>1.8422418186371901</v>
      </c>
      <c r="DN22" s="380">
        <v>2.3590787225637793</v>
      </c>
      <c r="DO22" s="380">
        <v>6.5266743666064608E-2</v>
      </c>
      <c r="DP22" s="89">
        <v>253.80781012446963</v>
      </c>
      <c r="DQ22" s="380">
        <v>60.055128151822046</v>
      </c>
      <c r="DR22" s="380">
        <v>1.2819183587660777E-2</v>
      </c>
      <c r="DS22" s="89">
        <v>688.25470529730967</v>
      </c>
      <c r="DT22" s="380">
        <v>167.4032178039966</v>
      </c>
      <c r="DU22" s="380">
        <v>0</v>
      </c>
      <c r="DV22" s="89">
        <v>105.90759792201888</v>
      </c>
      <c r="DW22" s="380">
        <v>27.442617882718046</v>
      </c>
      <c r="DX22" s="380">
        <v>6.3984325583667408E-3</v>
      </c>
      <c r="DY22" s="89">
        <v>540.48730315010391</v>
      </c>
      <c r="DZ22" s="380">
        <v>140.05717412557627</v>
      </c>
      <c r="EA22" s="380">
        <v>3.6747155321676377E-2</v>
      </c>
      <c r="EB22" s="89">
        <v>124.63305446713605</v>
      </c>
      <c r="EC22" s="380">
        <v>36.611666538819023</v>
      </c>
      <c r="ED22" s="380">
        <v>4.4021340291338876E-2</v>
      </c>
      <c r="EE22" s="89">
        <v>43.522050502755505</v>
      </c>
      <c r="EF22" s="380">
        <v>11.72690932944306</v>
      </c>
      <c r="EG22" s="380">
        <v>0</v>
      </c>
      <c r="EH22" s="89">
        <v>129.35043699286379</v>
      </c>
      <c r="EI22" s="380">
        <v>38.732420496229558</v>
      </c>
      <c r="EJ22" s="380">
        <v>4.5114063415253466E-2</v>
      </c>
      <c r="EK22" s="89">
        <v>14.733732576963863</v>
      </c>
      <c r="EL22" s="380">
        <v>4.4472909799808722</v>
      </c>
      <c r="EM22" s="380">
        <v>0</v>
      </c>
      <c r="EN22" s="89">
        <v>72.629383031224322</v>
      </c>
      <c r="EO22" s="380">
        <v>19.623089337976605</v>
      </c>
      <c r="EP22" s="380">
        <v>2.8691323649500576E-2</v>
      </c>
      <c r="EQ22" s="89">
        <v>12.677463020284041</v>
      </c>
      <c r="ER22" s="380">
        <v>4.0779971503594314</v>
      </c>
      <c r="ES22" s="380">
        <v>0</v>
      </c>
      <c r="ET22" s="89">
        <v>27.808533213861189</v>
      </c>
      <c r="EU22" s="380">
        <v>8.5961658283778757</v>
      </c>
      <c r="EV22" s="380">
        <v>2.2717088492501071E-2</v>
      </c>
      <c r="EW22" s="89">
        <v>2.8960863799525889</v>
      </c>
      <c r="EX22" s="380">
        <v>1.311761025624073</v>
      </c>
      <c r="EY22" s="380">
        <v>0</v>
      </c>
      <c r="EZ22" s="89">
        <v>14.041177535304518</v>
      </c>
      <c r="FA22" s="380">
        <v>5.3324612465320458</v>
      </c>
      <c r="FB22" s="380">
        <v>3.6302466364127102E-2</v>
      </c>
      <c r="FC22" s="89">
        <v>1.728884464633391</v>
      </c>
      <c r="FD22" s="380">
        <v>0.92871157079724886</v>
      </c>
      <c r="FE22" s="380">
        <v>0</v>
      </c>
      <c r="FF22" s="381">
        <v>0</v>
      </c>
      <c r="FG22" s="380">
        <v>0.32972493029368488</v>
      </c>
      <c r="FH22" s="380">
        <v>0</v>
      </c>
      <c r="FI22" s="89">
        <v>1.5045712844984305</v>
      </c>
      <c r="FJ22" s="380">
        <v>2.3392264190705694</v>
      </c>
      <c r="FK22" s="380">
        <v>9.417309059553014E-2</v>
      </c>
      <c r="FL22" s="89">
        <v>0.10110498197033795</v>
      </c>
      <c r="FM22" s="380">
        <v>0.27645190446283635</v>
      </c>
      <c r="FN22" s="380">
        <v>2.8157328233898892E-2</v>
      </c>
      <c r="FO22" s="89">
        <v>7.2608623522317091</v>
      </c>
      <c r="FP22" s="380">
        <v>2.7330993527038872</v>
      </c>
      <c r="FQ22" s="380">
        <v>1.1074533381327623E-2</v>
      </c>
      <c r="FR22" s="89">
        <v>1.8610324811357641</v>
      </c>
      <c r="FS22" s="380">
        <v>1.1183300619866186</v>
      </c>
      <c r="FT22" s="380">
        <v>1.5872287757891342E-2</v>
      </c>
      <c r="FV22" s="118">
        <v>2335.9027231073073</v>
      </c>
      <c r="FW22" s="118">
        <v>1.0361626803235342</v>
      </c>
      <c r="FX22" s="118">
        <v>1.0150822950261917</v>
      </c>
      <c r="FY22" s="118">
        <v>1.3785496104062249</v>
      </c>
      <c r="FZ22" s="207">
        <v>4.1997383288254433</v>
      </c>
      <c r="GA22" s="118">
        <v>0.90549767568172213</v>
      </c>
      <c r="GB22" s="118">
        <v>7.4531037930303263</v>
      </c>
    </row>
    <row r="23" spans="2:184" s="73" customFormat="1">
      <c r="B23" s="73" t="s">
        <v>1829</v>
      </c>
      <c r="C23" s="41" t="s">
        <v>1830</v>
      </c>
      <c r="D23" s="73" t="s">
        <v>484</v>
      </c>
      <c r="E23" s="143" t="s">
        <v>1853</v>
      </c>
      <c r="F23" s="113">
        <v>0.01</v>
      </c>
      <c r="G23" s="113" t="s">
        <v>1210</v>
      </c>
      <c r="H23" s="113">
        <v>59.7</v>
      </c>
      <c r="I23" s="89">
        <v>175</v>
      </c>
      <c r="J23" s="618">
        <v>275</v>
      </c>
      <c r="K23" s="156" t="s">
        <v>32</v>
      </c>
      <c r="L23" s="73" t="s">
        <v>207</v>
      </c>
      <c r="M23" s="73" t="s">
        <v>99</v>
      </c>
      <c r="N23" s="73" t="s">
        <v>2134</v>
      </c>
      <c r="O23" s="73">
        <v>25</v>
      </c>
      <c r="Q23" s="203">
        <v>467.44557619332903</v>
      </c>
      <c r="R23" s="203">
        <v>15390</v>
      </c>
      <c r="S23" s="203">
        <v>2490</v>
      </c>
      <c r="T23" s="203"/>
      <c r="U23" s="381">
        <v>8.0743808392072935</v>
      </c>
      <c r="V23" s="380">
        <v>13.370175292755766</v>
      </c>
      <c r="W23" s="380">
        <v>8.0743808392072935</v>
      </c>
      <c r="X23" s="381">
        <v>13.616541005703573</v>
      </c>
      <c r="Y23" s="380">
        <v>14.481555188825361</v>
      </c>
      <c r="Z23" s="380">
        <v>13.616541005703573</v>
      </c>
      <c r="AA23" s="89">
        <v>123.55665574706863</v>
      </c>
      <c r="AB23" s="380">
        <v>29.249685701400661</v>
      </c>
      <c r="AC23" s="380">
        <v>5.823477674558772</v>
      </c>
      <c r="AD23" s="89">
        <v>382.33167716218321</v>
      </c>
      <c r="AE23" s="380">
        <v>76.56446888073657</v>
      </c>
      <c r="AF23" s="380">
        <v>0.61116375844035586</v>
      </c>
      <c r="AG23" s="381">
        <v>3.5820030442700146</v>
      </c>
      <c r="AH23" s="380">
        <v>5.6703107482252468</v>
      </c>
      <c r="AI23" s="380">
        <v>3.5820030442700146</v>
      </c>
      <c r="AJ23" s="89">
        <v>2038.700679061991</v>
      </c>
      <c r="AK23" s="380">
        <v>1741.3336319750404</v>
      </c>
      <c r="AL23" s="380">
        <v>954.61518976292029</v>
      </c>
      <c r="AM23" s="89">
        <v>220315.64631159231</v>
      </c>
      <c r="AN23" s="380">
        <v>21590.064769327011</v>
      </c>
      <c r="AO23" s="380">
        <v>31.767469398648917</v>
      </c>
      <c r="AP23" s="381">
        <v>211.82847690496257</v>
      </c>
      <c r="AQ23" s="380">
        <v>344.91304819475812</v>
      </c>
      <c r="AR23" s="380">
        <v>211.82847690496257</v>
      </c>
      <c r="AS23" s="89">
        <v>1651.8454497544326</v>
      </c>
      <c r="AT23" s="380">
        <v>664.84002985581446</v>
      </c>
      <c r="AU23" s="380">
        <v>327.62708316263843</v>
      </c>
      <c r="AV23" s="381">
        <v>42.178794836755053</v>
      </c>
      <c r="AW23" s="380">
        <v>60.456486493616353</v>
      </c>
      <c r="AX23" s="380">
        <v>42.178794836755053</v>
      </c>
      <c r="AY23" s="381">
        <v>0.84413061278071522</v>
      </c>
      <c r="AZ23" s="380">
        <v>1.4667086191924819</v>
      </c>
      <c r="BA23" s="380">
        <v>0.84413061278071522</v>
      </c>
      <c r="BB23" s="381">
        <v>1.4978668917193056</v>
      </c>
      <c r="BC23" s="380">
        <v>0.96648295347167013</v>
      </c>
      <c r="BD23" s="380">
        <v>1.4978668917193056</v>
      </c>
      <c r="BE23" s="89">
        <v>19.216562090522562</v>
      </c>
      <c r="BF23" s="382">
        <v>3.4402719826448602</v>
      </c>
      <c r="BG23" s="382">
        <v>0.12935753067865693</v>
      </c>
      <c r="BH23" s="381">
        <v>5.7590860313741787</v>
      </c>
      <c r="BI23" s="380">
        <v>11.25065013478736</v>
      </c>
      <c r="BJ23" s="380">
        <v>5.7590860313741787</v>
      </c>
      <c r="BK23" s="89">
        <v>347.67255274873997</v>
      </c>
      <c r="BL23" s="380">
        <v>42.116361814315852</v>
      </c>
      <c r="BM23" s="380">
        <v>1.8545305228777429</v>
      </c>
      <c r="BN23" s="89">
        <v>803.52101276193628</v>
      </c>
      <c r="BO23" s="380">
        <v>100.38566428967495</v>
      </c>
      <c r="BP23" s="380">
        <v>2.7345166526370281</v>
      </c>
      <c r="BQ23" s="89">
        <v>805.65272251700208</v>
      </c>
      <c r="BR23" s="380">
        <v>185.14263589934549</v>
      </c>
      <c r="BS23" s="380">
        <v>15.731504061843179</v>
      </c>
      <c r="BT23" s="381">
        <v>5.9897978212894491E-2</v>
      </c>
      <c r="BU23" s="380">
        <v>0.18542962967627355</v>
      </c>
      <c r="BV23" s="380">
        <v>5.9897978212894491E-2</v>
      </c>
      <c r="BW23" s="381">
        <v>0.91350646056092855</v>
      </c>
      <c r="BX23" s="380">
        <v>1.7783240302741747</v>
      </c>
      <c r="BY23" s="380">
        <v>0.91350646056092855</v>
      </c>
      <c r="BZ23" s="381">
        <v>0.70292611345865008</v>
      </c>
      <c r="CA23" s="380">
        <v>1.7615738559616161</v>
      </c>
      <c r="CB23" s="380">
        <v>0.70292611345865008</v>
      </c>
      <c r="CC23" s="89">
        <v>6.4790440159635665</v>
      </c>
      <c r="CD23" s="380">
        <v>6.8634038532370818</v>
      </c>
      <c r="CE23" s="380">
        <v>2.6423223602613404</v>
      </c>
      <c r="CF23" s="89">
        <v>0.48550936982233639</v>
      </c>
      <c r="CG23" s="380">
        <v>0.63079179681259145</v>
      </c>
      <c r="CH23" s="380">
        <v>0.16601243252273054</v>
      </c>
      <c r="CI23" s="89">
        <v>17.986410706770265</v>
      </c>
      <c r="CJ23" s="380">
        <v>7.0976660715902087</v>
      </c>
      <c r="CK23" s="380">
        <v>0.52878484149073968</v>
      </c>
      <c r="CL23" s="89">
        <v>5.3968540212764999</v>
      </c>
      <c r="CM23" s="380">
        <v>3.6723416574511787</v>
      </c>
      <c r="CN23" s="380">
        <v>0.47063993664274967</v>
      </c>
      <c r="CO23" s="381">
        <v>4.2594318833775775</v>
      </c>
      <c r="CP23" s="380">
        <v>5.7462899150878828</v>
      </c>
      <c r="CQ23" s="380">
        <v>4.2594318833775775</v>
      </c>
      <c r="CR23" s="89">
        <v>578.58968944443234</v>
      </c>
      <c r="CS23" s="380">
        <v>127.21820234176835</v>
      </c>
      <c r="CT23" s="380">
        <v>0</v>
      </c>
      <c r="CU23" s="89">
        <v>347.80710739511647</v>
      </c>
      <c r="CV23" s="380">
        <v>72.416162329493858</v>
      </c>
      <c r="CW23" s="380">
        <v>3.1752081590914027E-2</v>
      </c>
      <c r="CX23" s="89">
        <v>3.966515806881576</v>
      </c>
      <c r="CY23" s="380">
        <v>2.2403716119238406</v>
      </c>
      <c r="CZ23" s="380">
        <v>0</v>
      </c>
      <c r="DA23" s="381">
        <v>2.1995862553454048E-2</v>
      </c>
      <c r="DB23" s="380">
        <v>0</v>
      </c>
      <c r="DC23" s="380">
        <v>2.1995862553454048E-2</v>
      </c>
      <c r="DD23" s="89">
        <v>0</v>
      </c>
      <c r="DE23" s="380">
        <v>0</v>
      </c>
      <c r="DF23" s="380">
        <v>0</v>
      </c>
      <c r="DG23" s="381">
        <v>0.45859031793138721</v>
      </c>
      <c r="DH23" s="380">
        <v>0</v>
      </c>
      <c r="DI23" s="380">
        <v>0.45859031793138721</v>
      </c>
      <c r="DJ23" s="381">
        <v>0.18417984423064473</v>
      </c>
      <c r="DK23" s="380">
        <v>0</v>
      </c>
      <c r="DL23" s="380">
        <v>0.18417984423064473</v>
      </c>
      <c r="DM23" s="89">
        <v>0.66643841449838914</v>
      </c>
      <c r="DN23" s="380">
        <v>0.41556123916109622</v>
      </c>
      <c r="DO23" s="380">
        <v>0</v>
      </c>
      <c r="DP23" s="89">
        <v>317.95422113367039</v>
      </c>
      <c r="DQ23" s="380">
        <v>77.634254877486896</v>
      </c>
      <c r="DR23" s="380">
        <v>2.9199030928110357E-2</v>
      </c>
      <c r="DS23" s="89">
        <v>863.3963262329263</v>
      </c>
      <c r="DT23" s="380">
        <v>229.32960522361165</v>
      </c>
      <c r="DU23" s="380">
        <v>0</v>
      </c>
      <c r="DV23" s="89">
        <v>125.31988429353812</v>
      </c>
      <c r="DW23" s="380">
        <v>33.796686395551816</v>
      </c>
      <c r="DX23" s="380">
        <v>0</v>
      </c>
      <c r="DY23" s="89">
        <v>628.00558919115861</v>
      </c>
      <c r="DZ23" s="380">
        <v>152.51079557353327</v>
      </c>
      <c r="EA23" s="380">
        <v>0</v>
      </c>
      <c r="EB23" s="89">
        <v>133.88396169370003</v>
      </c>
      <c r="EC23" s="380">
        <v>42.815441395198853</v>
      </c>
      <c r="ED23" s="380">
        <v>0.13675831753301299</v>
      </c>
      <c r="EE23" s="89">
        <v>35.860098668566202</v>
      </c>
      <c r="EF23" s="380">
        <v>10.336810210529736</v>
      </c>
      <c r="EG23" s="380">
        <v>0</v>
      </c>
      <c r="EH23" s="89">
        <v>128.21782209812361</v>
      </c>
      <c r="EI23" s="380">
        <v>41.15090322861375</v>
      </c>
      <c r="EJ23" s="380">
        <v>0.14423453820506449</v>
      </c>
      <c r="EK23" s="89">
        <v>14.705568219740041</v>
      </c>
      <c r="EL23" s="380">
        <v>4.040213477740644</v>
      </c>
      <c r="EM23" s="380">
        <v>0</v>
      </c>
      <c r="EN23" s="89">
        <v>78.129993727636474</v>
      </c>
      <c r="EO23" s="380">
        <v>22.96179353440947</v>
      </c>
      <c r="EP23" s="380">
        <v>7.552810801476828E-2</v>
      </c>
      <c r="EQ23" s="89">
        <v>12.512812492134337</v>
      </c>
      <c r="ER23" s="380">
        <v>3.1689527255853251</v>
      </c>
      <c r="ES23" s="380">
        <v>0</v>
      </c>
      <c r="ET23" s="89">
        <v>30.013790380481986</v>
      </c>
      <c r="EU23" s="380">
        <v>9.3298114605533691</v>
      </c>
      <c r="EV23" s="380">
        <v>0</v>
      </c>
      <c r="EW23" s="89">
        <v>2.9753256376662027</v>
      </c>
      <c r="EX23" s="380">
        <v>1.3167884071081974</v>
      </c>
      <c r="EY23" s="380">
        <v>0</v>
      </c>
      <c r="EZ23" s="89">
        <v>14.938705486231521</v>
      </c>
      <c r="FA23" s="380">
        <v>6.6404568070427441</v>
      </c>
      <c r="FB23" s="380">
        <v>8.4354166898265817E-2</v>
      </c>
      <c r="FC23" s="89">
        <v>2.1696362111854639</v>
      </c>
      <c r="FD23" s="380">
        <v>0.92434406009893</v>
      </c>
      <c r="FE23" s="380">
        <v>0</v>
      </c>
      <c r="FF23" s="89">
        <v>0</v>
      </c>
      <c r="FG23" s="380">
        <v>0</v>
      </c>
      <c r="FH23" s="380">
        <v>0</v>
      </c>
      <c r="FI23" s="89">
        <v>2.0689916537293103</v>
      </c>
      <c r="FJ23" s="380">
        <v>1.5571035605032493</v>
      </c>
      <c r="FK23" s="380">
        <v>5.3217458841651716E-2</v>
      </c>
      <c r="FL23" s="381">
        <v>3.2652446271899255E-2</v>
      </c>
      <c r="FM23" s="380">
        <v>0.25606927595330903</v>
      </c>
      <c r="FN23" s="380">
        <v>3.2652446271899255E-2</v>
      </c>
      <c r="FO23" s="89">
        <v>9.2391964744605612</v>
      </c>
      <c r="FP23" s="380">
        <v>2.8819461874094969</v>
      </c>
      <c r="FQ23" s="380">
        <v>2.8864465038671006E-2</v>
      </c>
      <c r="FR23" s="89">
        <v>1.8287216491034597</v>
      </c>
      <c r="FS23" s="380">
        <v>1.0095233066489078</v>
      </c>
      <c r="FT23" s="380">
        <v>0</v>
      </c>
      <c r="FV23" s="118">
        <v>2708.4393248835104</v>
      </c>
      <c r="FW23" s="118">
        <v>0.82243336627129493</v>
      </c>
      <c r="FX23" s="118">
        <v>1.0464132870700735</v>
      </c>
      <c r="FY23" s="118">
        <v>1.6635361300628679</v>
      </c>
      <c r="FZ23" s="207">
        <v>4.258408127052955</v>
      </c>
      <c r="GA23" s="118">
        <v>0.97626774339836409</v>
      </c>
      <c r="GB23" s="118">
        <v>6.943976301625618</v>
      </c>
    </row>
    <row r="24" spans="2:184" s="73" customFormat="1">
      <c r="B24" s="73" t="s">
        <v>1829</v>
      </c>
      <c r="C24" s="41" t="s">
        <v>1830</v>
      </c>
      <c r="D24" s="73" t="s">
        <v>484</v>
      </c>
      <c r="E24" s="143" t="s">
        <v>1853</v>
      </c>
      <c r="F24" s="113">
        <v>0.01</v>
      </c>
      <c r="G24" s="113" t="s">
        <v>1210</v>
      </c>
      <c r="H24" s="113">
        <v>59.7</v>
      </c>
      <c r="I24" s="89">
        <v>175</v>
      </c>
      <c r="J24" s="618">
        <v>275</v>
      </c>
      <c r="K24" s="156" t="s">
        <v>32</v>
      </c>
      <c r="L24" s="73" t="s">
        <v>207</v>
      </c>
      <c r="M24" s="73" t="s">
        <v>99</v>
      </c>
      <c r="N24" s="73" t="s">
        <v>2135</v>
      </c>
      <c r="O24" s="73">
        <v>15</v>
      </c>
      <c r="Q24" s="203">
        <v>775.95965648092613</v>
      </c>
      <c r="R24" s="203">
        <v>17500</v>
      </c>
      <c r="S24" s="203">
        <v>1940</v>
      </c>
      <c r="T24" s="203"/>
      <c r="U24" s="381">
        <v>22.497159523711847</v>
      </c>
      <c r="V24" s="380">
        <v>29.822597848615345</v>
      </c>
      <c r="W24" s="380">
        <v>22.497159523711847</v>
      </c>
      <c r="X24" s="381">
        <v>36.007156347942136</v>
      </c>
      <c r="Y24" s="380">
        <v>45.423575850071828</v>
      </c>
      <c r="Z24" s="380">
        <v>36.007156347942136</v>
      </c>
      <c r="AA24" s="89">
        <v>79.55346554591695</v>
      </c>
      <c r="AB24" s="380">
        <v>22.163652049661763</v>
      </c>
      <c r="AC24" s="380">
        <v>15.245396132719673</v>
      </c>
      <c r="AD24" s="89">
        <v>280.58211244151153</v>
      </c>
      <c r="AE24" s="380">
        <v>69.921081093781879</v>
      </c>
      <c r="AF24" s="380">
        <v>2.9978773430131382</v>
      </c>
      <c r="AG24" s="381">
        <v>9.1853943071120749</v>
      </c>
      <c r="AH24" s="380">
        <v>13.331906729909273</v>
      </c>
      <c r="AI24" s="380">
        <v>9.1853943071120749</v>
      </c>
      <c r="AJ24" s="381">
        <v>2436.9881089282176</v>
      </c>
      <c r="AK24" s="380">
        <v>4769.0834725524683</v>
      </c>
      <c r="AL24" s="380">
        <v>2436.9881089282176</v>
      </c>
      <c r="AM24" s="89">
        <v>195903.11776602472</v>
      </c>
      <c r="AN24" s="380">
        <v>17661.123737947102</v>
      </c>
      <c r="AO24" s="380">
        <v>103.89672652157617</v>
      </c>
      <c r="AP24" s="381">
        <v>645.06897118047164</v>
      </c>
      <c r="AQ24" s="380">
        <v>1032.8078538183102</v>
      </c>
      <c r="AR24" s="380">
        <v>645.06897118047164</v>
      </c>
      <c r="AS24" s="89">
        <v>1083.7825887217741</v>
      </c>
      <c r="AT24" s="380">
        <v>1589.8393995203699</v>
      </c>
      <c r="AU24" s="380">
        <v>816.27845010258773</v>
      </c>
      <c r="AV24" s="381">
        <v>101.00660281415026</v>
      </c>
      <c r="AW24" s="380">
        <v>80.313272781539794</v>
      </c>
      <c r="AX24" s="380">
        <v>101.00660281415026</v>
      </c>
      <c r="AY24" s="381">
        <v>2.7160644747105582</v>
      </c>
      <c r="AZ24" s="380">
        <v>3.3107033904371614</v>
      </c>
      <c r="BA24" s="380">
        <v>2.7160644747105582</v>
      </c>
      <c r="BB24" s="381">
        <v>4.757352370715437</v>
      </c>
      <c r="BC24" s="380">
        <v>0</v>
      </c>
      <c r="BD24" s="380">
        <v>4.757352370715437</v>
      </c>
      <c r="BE24" s="89">
        <v>25.913776466839899</v>
      </c>
      <c r="BF24" s="382">
        <v>5.2467618592036187</v>
      </c>
      <c r="BG24" s="382">
        <v>0.33240962154690862</v>
      </c>
      <c r="BH24" s="381">
        <v>19.126448274492823</v>
      </c>
      <c r="BI24" s="380">
        <v>32.01480783400401</v>
      </c>
      <c r="BJ24" s="380">
        <v>19.126448274492823</v>
      </c>
      <c r="BK24" s="89">
        <v>245.78579276981171</v>
      </c>
      <c r="BL24" s="380">
        <v>40.885808896684082</v>
      </c>
      <c r="BM24" s="380">
        <v>4.4806666421102985</v>
      </c>
      <c r="BN24" s="89">
        <v>642.30032327987021</v>
      </c>
      <c r="BO24" s="380">
        <v>222.45868540036705</v>
      </c>
      <c r="BP24" s="380">
        <v>6.9387331499833254</v>
      </c>
      <c r="BQ24" s="89">
        <v>613.1431951281586</v>
      </c>
      <c r="BR24" s="380">
        <v>198.39835175718136</v>
      </c>
      <c r="BS24" s="380">
        <v>46.652414476841265</v>
      </c>
      <c r="BT24" s="89">
        <v>0.57305268972567924</v>
      </c>
      <c r="BU24" s="380">
        <v>1.1461053794513565</v>
      </c>
      <c r="BV24" s="380">
        <v>0.14425468194878704</v>
      </c>
      <c r="BW24" s="381">
        <v>2.1052188762305311</v>
      </c>
      <c r="BX24" s="380">
        <v>4.632527208738237</v>
      </c>
      <c r="BY24" s="380">
        <v>2.1052188762305311</v>
      </c>
      <c r="BZ24" s="89">
        <v>118.34148117972191</v>
      </c>
      <c r="CA24" s="380">
        <v>118.26297441096158</v>
      </c>
      <c r="CB24" s="380">
        <v>2.2589724473300934</v>
      </c>
      <c r="CC24" s="89">
        <v>9.3853723810998684</v>
      </c>
      <c r="CD24" s="380">
        <v>8.0552954749250212</v>
      </c>
      <c r="CE24" s="380">
        <v>6.7420519227476099</v>
      </c>
      <c r="CF24" s="89">
        <v>0.86448844708708739</v>
      </c>
      <c r="CG24" s="380">
        <v>0.53966829042539899</v>
      </c>
      <c r="CH24" s="380">
        <v>0.36028176055796202</v>
      </c>
      <c r="CI24" s="89">
        <v>17.290586459760029</v>
      </c>
      <c r="CJ24" s="380">
        <v>14.010469194521948</v>
      </c>
      <c r="CK24" s="380">
        <v>2.0575269152070659</v>
      </c>
      <c r="CL24" s="89">
        <v>5.6951399081423144</v>
      </c>
      <c r="CM24" s="380">
        <v>4.4730263878689431</v>
      </c>
      <c r="CN24" s="380">
        <v>1.6462461559220554</v>
      </c>
      <c r="CO24" s="381">
        <v>10.235621050867469</v>
      </c>
      <c r="CP24" s="380">
        <v>16.301129414602155</v>
      </c>
      <c r="CQ24" s="380">
        <v>10.235621050867469</v>
      </c>
      <c r="CR24" s="89">
        <v>457.5250419655635</v>
      </c>
      <c r="CS24" s="380">
        <v>86.408124371265203</v>
      </c>
      <c r="CT24" s="380">
        <v>0</v>
      </c>
      <c r="CU24" s="89">
        <v>384.85696150029059</v>
      </c>
      <c r="CV24" s="380">
        <v>58.094524264553421</v>
      </c>
      <c r="CW24" s="380">
        <v>0</v>
      </c>
      <c r="CX24" s="89">
        <v>5.7703606411857038</v>
      </c>
      <c r="CY24" s="380">
        <v>4.1300600692094234</v>
      </c>
      <c r="CZ24" s="380">
        <v>0</v>
      </c>
      <c r="DA24" s="381">
        <v>0.14128917567811503</v>
      </c>
      <c r="DB24" s="380">
        <v>0</v>
      </c>
      <c r="DC24" s="380">
        <v>0.14128917567811503</v>
      </c>
      <c r="DD24" s="89">
        <v>0</v>
      </c>
      <c r="DE24" s="380">
        <v>0</v>
      </c>
      <c r="DF24" s="380">
        <v>0</v>
      </c>
      <c r="DG24" s="381">
        <v>1.103964174126262</v>
      </c>
      <c r="DH24" s="380">
        <v>0.1677941736708197</v>
      </c>
      <c r="DI24" s="380">
        <v>1.103964174126262</v>
      </c>
      <c r="DJ24" s="381">
        <v>0.64556699177682353</v>
      </c>
      <c r="DK24" s="380">
        <v>0</v>
      </c>
      <c r="DL24" s="380">
        <v>0.64556699177682353</v>
      </c>
      <c r="DM24" s="381">
        <v>1.1447098440061114</v>
      </c>
      <c r="DN24" s="380">
        <v>0</v>
      </c>
      <c r="DO24" s="380">
        <v>1.1447098440061114</v>
      </c>
      <c r="DP24" s="89">
        <v>322.8221226684073</v>
      </c>
      <c r="DQ24" s="380">
        <v>79.491836363455846</v>
      </c>
      <c r="DR24" s="380">
        <v>0.11821479956091961</v>
      </c>
      <c r="DS24" s="89">
        <v>904.1289852623122</v>
      </c>
      <c r="DT24" s="380">
        <v>202.25662855090448</v>
      </c>
      <c r="DU24" s="380">
        <v>0</v>
      </c>
      <c r="DV24" s="89">
        <v>136.25110664067492</v>
      </c>
      <c r="DW24" s="380">
        <v>28.889088964814484</v>
      </c>
      <c r="DX24" s="380">
        <v>9.5123965159543342E-2</v>
      </c>
      <c r="DY24" s="89">
        <v>649.93031429592588</v>
      </c>
      <c r="DZ24" s="380">
        <v>132.63076145527714</v>
      </c>
      <c r="EA24" s="380">
        <v>0.49500147920722404</v>
      </c>
      <c r="EB24" s="89">
        <v>153.32873181686767</v>
      </c>
      <c r="EC24" s="380">
        <v>44.332139100499553</v>
      </c>
      <c r="ED24" s="380">
        <v>0</v>
      </c>
      <c r="EE24" s="89">
        <v>41.006863926797358</v>
      </c>
      <c r="EF24" s="380">
        <v>8.8553029470116051</v>
      </c>
      <c r="EG24" s="380">
        <v>0.15895927079628011</v>
      </c>
      <c r="EH24" s="89">
        <v>161.1727132821018</v>
      </c>
      <c r="EI24" s="380">
        <v>55.708053372098938</v>
      </c>
      <c r="EJ24" s="380">
        <v>0</v>
      </c>
      <c r="EK24" s="89">
        <v>16.520605634832414</v>
      </c>
      <c r="EL24" s="380">
        <v>6.4310215457318156</v>
      </c>
      <c r="EM24" s="380">
        <v>0</v>
      </c>
      <c r="EN24" s="89">
        <v>87.121294138866489</v>
      </c>
      <c r="EO24" s="380">
        <v>26.600960309140792</v>
      </c>
      <c r="EP24" s="380">
        <v>0</v>
      </c>
      <c r="EQ24" s="89">
        <v>15.394978419158969</v>
      </c>
      <c r="ER24" s="380">
        <v>5.5618300366671418</v>
      </c>
      <c r="ES24" s="380">
        <v>5.7627698081885455E-2</v>
      </c>
      <c r="ET24" s="89">
        <v>30.120593679202191</v>
      </c>
      <c r="EU24" s="380">
        <v>10.788661332130824</v>
      </c>
      <c r="EV24" s="380">
        <v>0</v>
      </c>
      <c r="EW24" s="89">
        <v>3.1094825765313376</v>
      </c>
      <c r="EX24" s="380">
        <v>1.7279428432029855</v>
      </c>
      <c r="EY24" s="380">
        <v>5.3751032650944698E-2</v>
      </c>
      <c r="EZ24" s="89">
        <v>12.078817228383834</v>
      </c>
      <c r="FA24" s="380">
        <v>7.7010863759834489</v>
      </c>
      <c r="FB24" s="380">
        <v>0.34157803928008168</v>
      </c>
      <c r="FC24" s="89">
        <v>1.5996032514369838</v>
      </c>
      <c r="FD24" s="380">
        <v>1.3159570451425417</v>
      </c>
      <c r="FE24" s="380">
        <v>0</v>
      </c>
      <c r="FF24" s="89">
        <v>0</v>
      </c>
      <c r="FG24" s="380">
        <v>0</v>
      </c>
      <c r="FH24" s="380">
        <v>0</v>
      </c>
      <c r="FI24" s="89">
        <v>1.128986694067734</v>
      </c>
      <c r="FJ24" s="380">
        <v>1.0209398590037948</v>
      </c>
      <c r="FK24" s="380">
        <v>0.1538611771401171</v>
      </c>
      <c r="FL24" s="381">
        <v>9.4357760780516983E-2</v>
      </c>
      <c r="FM24" s="380">
        <v>0</v>
      </c>
      <c r="FN24" s="380">
        <v>9.4357760780516983E-2</v>
      </c>
      <c r="FO24" s="89">
        <v>10.380073112123936</v>
      </c>
      <c r="FP24" s="380">
        <v>3.5052829586593148</v>
      </c>
      <c r="FQ24" s="380">
        <v>0</v>
      </c>
      <c r="FR24" s="89">
        <v>2.7369505218611647</v>
      </c>
      <c r="FS24" s="380">
        <v>1.3307783698630244</v>
      </c>
      <c r="FT24" s="380">
        <v>7.4737776827218716E-2</v>
      </c>
      <c r="FV24" s="118">
        <v>2891.9693786742478</v>
      </c>
      <c r="FW24" s="118">
        <v>0.78916121924593918</v>
      </c>
      <c r="FX24" s="118">
        <v>1.0422239030267513</v>
      </c>
      <c r="FY24" s="118">
        <v>1.1888184123836305</v>
      </c>
      <c r="FZ24" s="207">
        <v>6.4891547968529855</v>
      </c>
      <c r="GA24" s="118">
        <v>0.9577768791617951</v>
      </c>
      <c r="GB24" s="118">
        <v>10.795429038945414</v>
      </c>
    </row>
    <row r="25" spans="2:184" s="73" customFormat="1">
      <c r="B25" s="73" t="s">
        <v>1829</v>
      </c>
      <c r="C25" s="41" t="s">
        <v>1830</v>
      </c>
      <c r="D25" s="73" t="s">
        <v>484</v>
      </c>
      <c r="E25" s="143" t="s">
        <v>1853</v>
      </c>
      <c r="F25" s="113">
        <v>0.01</v>
      </c>
      <c r="G25" s="113" t="s">
        <v>1210</v>
      </c>
      <c r="H25" s="113">
        <v>59.7</v>
      </c>
      <c r="I25" s="89">
        <v>175</v>
      </c>
      <c r="J25" s="618">
        <v>275</v>
      </c>
      <c r="K25" s="156" t="s">
        <v>32</v>
      </c>
      <c r="L25" s="73" t="s">
        <v>207</v>
      </c>
      <c r="M25" s="73" t="s">
        <v>99</v>
      </c>
      <c r="N25" s="73" t="s">
        <v>2136</v>
      </c>
      <c r="O25" s="73">
        <v>15</v>
      </c>
      <c r="Q25" s="203">
        <v>649.74935090872737</v>
      </c>
      <c r="R25" s="203">
        <v>18950</v>
      </c>
      <c r="S25" s="203">
        <v>1670</v>
      </c>
      <c r="T25" s="203"/>
      <c r="U25" s="381">
        <v>16.1554719540962</v>
      </c>
      <c r="V25" s="380">
        <v>33.712752457805003</v>
      </c>
      <c r="W25" s="380">
        <v>16.1554719540962</v>
      </c>
      <c r="X25" s="381">
        <v>23.518492879397201</v>
      </c>
      <c r="Y25" s="380">
        <v>44.8426855512174</v>
      </c>
      <c r="Z25" s="380">
        <v>23.518492879397201</v>
      </c>
      <c r="AA25" s="89">
        <v>94.937326434696402</v>
      </c>
      <c r="AB25" s="380">
        <v>45.883282333042402</v>
      </c>
      <c r="AC25" s="380">
        <v>10.263942425519801</v>
      </c>
      <c r="AD25" s="89">
        <v>204.26099958654501</v>
      </c>
      <c r="AE25" s="380">
        <v>70.330475955376201</v>
      </c>
      <c r="AF25" s="380">
        <v>2.0537885600685799</v>
      </c>
      <c r="AG25" s="381">
        <v>7.4725141446606598</v>
      </c>
      <c r="AH25" s="380">
        <v>10.741135767532599</v>
      </c>
      <c r="AI25" s="380">
        <v>7.4725141446606598</v>
      </c>
      <c r="AJ25" s="381">
        <v>1699.75367990668</v>
      </c>
      <c r="AK25" s="380">
        <v>4252.7257473318105</v>
      </c>
      <c r="AL25" s="380">
        <v>1699.75367990668</v>
      </c>
      <c r="AM25" s="89">
        <v>188512.26711643601</v>
      </c>
      <c r="AN25" s="380">
        <v>37516.270783417203</v>
      </c>
      <c r="AO25" s="380">
        <v>70.243444063813499</v>
      </c>
      <c r="AP25" s="89">
        <v>458.10611948307201</v>
      </c>
      <c r="AQ25" s="380">
        <v>910.31993364859602</v>
      </c>
      <c r="AR25" s="380">
        <v>429.45742360170601</v>
      </c>
      <c r="AS25" s="89">
        <v>796.23010475038404</v>
      </c>
      <c r="AT25" s="380">
        <v>1389.0072420972199</v>
      </c>
      <c r="AU25" s="380">
        <v>668.99864348917902</v>
      </c>
      <c r="AV25" s="381">
        <v>78.528232999802697</v>
      </c>
      <c r="AW25" s="380">
        <v>146.009551827606</v>
      </c>
      <c r="AX25" s="380">
        <v>78.528232999802697</v>
      </c>
      <c r="AY25" s="381">
        <v>1.98551668835328</v>
      </c>
      <c r="AZ25" s="380">
        <v>3.1088499932460101</v>
      </c>
      <c r="BA25" s="380">
        <v>1.98551668835328</v>
      </c>
      <c r="BB25" s="381">
        <v>2.4640772823486601</v>
      </c>
      <c r="BC25" s="380">
        <v>0</v>
      </c>
      <c r="BD25" s="380">
        <v>2.4640772823486601</v>
      </c>
      <c r="BE25" s="89">
        <v>22.631301897872099</v>
      </c>
      <c r="BF25" s="382">
        <v>6.8907800842013103</v>
      </c>
      <c r="BG25" s="382">
        <v>0.238605052307621</v>
      </c>
      <c r="BH25" s="381">
        <v>15.260866112834499</v>
      </c>
      <c r="BI25" s="380">
        <v>29.5838963334892</v>
      </c>
      <c r="BJ25" s="380">
        <v>15.260866112834499</v>
      </c>
      <c r="BK25" s="89">
        <v>220.92809456385601</v>
      </c>
      <c r="BL25" s="380">
        <v>57.051923961269203</v>
      </c>
      <c r="BM25" s="380">
        <v>4.2646284763167701</v>
      </c>
      <c r="BN25" s="89">
        <v>541.006562653326</v>
      </c>
      <c r="BO25" s="380">
        <v>190.509712034812</v>
      </c>
      <c r="BP25" s="380">
        <v>5.6061128548103003</v>
      </c>
      <c r="BQ25" s="89">
        <v>597.80334491404903</v>
      </c>
      <c r="BR25" s="380">
        <v>318.52282430093601</v>
      </c>
      <c r="BS25" s="380">
        <v>36.285337814821098</v>
      </c>
      <c r="BT25" s="381">
        <v>0.119910615364619</v>
      </c>
      <c r="BU25" s="380">
        <v>0</v>
      </c>
      <c r="BV25" s="380">
        <v>0.119910615364619</v>
      </c>
      <c r="BW25" s="381">
        <v>1.7282265962036301</v>
      </c>
      <c r="BX25" s="380">
        <v>4.2325040395544598</v>
      </c>
      <c r="BY25" s="380">
        <v>1.7282265962036301</v>
      </c>
      <c r="BZ25" s="381">
        <v>1.8849683121359999</v>
      </c>
      <c r="CA25" s="380">
        <v>3.2092902004932502</v>
      </c>
      <c r="CB25" s="380">
        <v>1.8849683121359999</v>
      </c>
      <c r="CC25" s="89">
        <v>11.719212289508</v>
      </c>
      <c r="CD25" s="380">
        <v>15.157439563278601</v>
      </c>
      <c r="CE25" s="380">
        <v>6.2198845737510302</v>
      </c>
      <c r="CF25" s="89">
        <v>0.70133782584232196</v>
      </c>
      <c r="CG25" s="380">
        <v>1.4026756516846399</v>
      </c>
      <c r="CH25" s="380">
        <v>0.34408932529101899</v>
      </c>
      <c r="CI25" s="89">
        <v>14.5400023437904</v>
      </c>
      <c r="CJ25" s="380">
        <v>17.4367544633043</v>
      </c>
      <c r="CK25" s="380">
        <v>1.0493700667347301</v>
      </c>
      <c r="CL25" s="89">
        <v>4.6297049661712597</v>
      </c>
      <c r="CM25" s="380">
        <v>4.9187417778404798</v>
      </c>
      <c r="CN25" s="380">
        <v>0.930248833279403</v>
      </c>
      <c r="CO25" s="381">
        <v>7.0142500570768096</v>
      </c>
      <c r="CP25" s="380">
        <v>18.115051199513399</v>
      </c>
      <c r="CQ25" s="380">
        <v>7.0142500570768096</v>
      </c>
      <c r="CR25" s="89">
        <v>464.968377497868</v>
      </c>
      <c r="CS25" s="380">
        <v>180.139474937237</v>
      </c>
      <c r="CT25" s="380">
        <v>8.7877397785581499E-2</v>
      </c>
      <c r="CU25" s="89">
        <v>275.60524436974498</v>
      </c>
      <c r="CV25" s="380">
        <v>103.097010684951</v>
      </c>
      <c r="CW25" s="380">
        <v>4.9230796711605802E-2</v>
      </c>
      <c r="CX25" s="89">
        <v>4.1718870650276498</v>
      </c>
      <c r="CY25" s="380">
        <v>3.1514208809931601</v>
      </c>
      <c r="CZ25" s="380">
        <v>0</v>
      </c>
      <c r="DA25" s="89">
        <v>0</v>
      </c>
      <c r="DB25" s="380">
        <v>0</v>
      </c>
      <c r="DC25" s="380">
        <v>0</v>
      </c>
      <c r="DD25" s="381">
        <v>0.283011731240074</v>
      </c>
      <c r="DE25" s="380">
        <v>0</v>
      </c>
      <c r="DF25" s="380">
        <v>0.283011731240074</v>
      </c>
      <c r="DG25" s="381">
        <v>0.95861296660245898</v>
      </c>
      <c r="DH25" s="380">
        <v>0</v>
      </c>
      <c r="DI25" s="380">
        <v>0.95861296660245898</v>
      </c>
      <c r="DJ25" s="381">
        <v>0.34677786786429199</v>
      </c>
      <c r="DK25" s="380">
        <v>0</v>
      </c>
      <c r="DL25" s="380">
        <v>0.34677786786429199</v>
      </c>
      <c r="DM25" s="89">
        <v>0</v>
      </c>
      <c r="DN25" s="380">
        <v>0</v>
      </c>
      <c r="DO25" s="380">
        <v>0</v>
      </c>
      <c r="DP25" s="89">
        <v>263.104361093801</v>
      </c>
      <c r="DQ25" s="380">
        <v>75.754333350986499</v>
      </c>
      <c r="DR25" s="380">
        <v>6.3318682940141202E-2</v>
      </c>
      <c r="DS25" s="89">
        <v>711.90187389463097</v>
      </c>
      <c r="DT25" s="380">
        <v>305.15551550637099</v>
      </c>
      <c r="DU25" s="380">
        <v>0.12288779702960401</v>
      </c>
      <c r="DV25" s="89">
        <v>105.175029427404</v>
      </c>
      <c r="DW25" s="380">
        <v>34.9266132658706</v>
      </c>
      <c r="DX25" s="380">
        <v>0</v>
      </c>
      <c r="DY25" s="89">
        <v>539.68763252199403</v>
      </c>
      <c r="DZ25" s="380">
        <v>143.7260688673</v>
      </c>
      <c r="EA25" s="380">
        <v>0</v>
      </c>
      <c r="EB25" s="89">
        <v>100.936614986</v>
      </c>
      <c r="EC25" s="380">
        <v>36.744706242851002</v>
      </c>
      <c r="ED25" s="380">
        <v>0</v>
      </c>
      <c r="EE25" s="89">
        <v>32.196505851483501</v>
      </c>
      <c r="EF25" s="380">
        <v>10.9179901620259</v>
      </c>
      <c r="EG25" s="380">
        <v>0</v>
      </c>
      <c r="EH25" s="89">
        <v>101.01985788830901</v>
      </c>
      <c r="EI25" s="380">
        <v>31.5847228060276</v>
      </c>
      <c r="EJ25" s="380">
        <v>0.31256726158372</v>
      </c>
      <c r="EK25" s="89">
        <v>12.1500168191598</v>
      </c>
      <c r="EL25" s="380">
        <v>5.5829930470268003</v>
      </c>
      <c r="EM25" s="380">
        <v>0</v>
      </c>
      <c r="EN25" s="89">
        <v>57.007393554194202</v>
      </c>
      <c r="EO25" s="380">
        <v>23.114446364712801</v>
      </c>
      <c r="EP25" s="380">
        <v>0.163725427145827</v>
      </c>
      <c r="EQ25" s="89">
        <v>9.5637508914067606</v>
      </c>
      <c r="ER25" s="380">
        <v>3.1337795173265901</v>
      </c>
      <c r="ES25" s="380">
        <v>6.0572632213964597E-2</v>
      </c>
      <c r="ET25" s="89">
        <v>23.1866821371962</v>
      </c>
      <c r="EU25" s="380">
        <v>8.2516977067019006</v>
      </c>
      <c r="EV25" s="380">
        <v>0</v>
      </c>
      <c r="EW25" s="89">
        <v>2.3911630353879199</v>
      </c>
      <c r="EX25" s="380">
        <v>1.79874432587805</v>
      </c>
      <c r="EY25" s="380">
        <v>8.9502152312051497E-2</v>
      </c>
      <c r="EZ25" s="89">
        <v>11.575707954685299</v>
      </c>
      <c r="FA25" s="380">
        <v>12.693648796101201</v>
      </c>
      <c r="FB25" s="380">
        <v>0</v>
      </c>
      <c r="FC25" s="89">
        <v>1.42370064565988</v>
      </c>
      <c r="FD25" s="380">
        <v>1.9179774191375201</v>
      </c>
      <c r="FE25" s="380">
        <v>0</v>
      </c>
      <c r="FF25" s="381">
        <v>0.35017401064285902</v>
      </c>
      <c r="FG25" s="380">
        <v>0</v>
      </c>
      <c r="FH25" s="380">
        <v>0.35017401064285902</v>
      </c>
      <c r="FI25" s="89">
        <v>2.2196884017984</v>
      </c>
      <c r="FJ25" s="380">
        <v>2.4752512127823301</v>
      </c>
      <c r="FK25" s="380">
        <v>0.115531952958696</v>
      </c>
      <c r="FL25" s="89">
        <v>0.62243889276328801</v>
      </c>
      <c r="FM25" s="380">
        <v>1.24487778552658</v>
      </c>
      <c r="FN25" s="380">
        <v>0</v>
      </c>
      <c r="FO25" s="89">
        <v>9.9356139234314806</v>
      </c>
      <c r="FP25" s="380">
        <v>3.84590226254846</v>
      </c>
      <c r="FQ25" s="380">
        <v>0</v>
      </c>
      <c r="FR25" s="89">
        <v>3.271278699197</v>
      </c>
      <c r="FS25" s="380">
        <v>2.2528698857763501</v>
      </c>
      <c r="FT25" s="380">
        <v>5.6090124824373498E-2</v>
      </c>
      <c r="FV25" s="118">
        <v>2225.7860762249652</v>
      </c>
      <c r="FW25" s="118">
        <v>0.96142229451506656</v>
      </c>
      <c r="FX25" s="118">
        <v>1.0352953008220198</v>
      </c>
      <c r="FY25" s="118">
        <v>1.6870810225732797</v>
      </c>
      <c r="FZ25" s="207">
        <v>6.978724041265262</v>
      </c>
      <c r="GA25" s="118">
        <v>0.94005537072802547</v>
      </c>
      <c r="GB25" s="118">
        <v>7.0604436539756623</v>
      </c>
    </row>
    <row r="26" spans="2:184" s="73" customFormat="1">
      <c r="B26" s="73" t="s">
        <v>1829</v>
      </c>
      <c r="C26" s="41" t="s">
        <v>1830</v>
      </c>
      <c r="D26" s="73" t="s">
        <v>484</v>
      </c>
      <c r="E26" s="143" t="s">
        <v>1853</v>
      </c>
      <c r="F26" s="113">
        <v>0.01</v>
      </c>
      <c r="G26" s="113" t="s">
        <v>1210</v>
      </c>
      <c r="H26" s="113">
        <v>59.7</v>
      </c>
      <c r="I26" s="89">
        <v>175</v>
      </c>
      <c r="J26" s="618">
        <v>275</v>
      </c>
      <c r="K26" s="156" t="s">
        <v>32</v>
      </c>
      <c r="L26" s="73" t="s">
        <v>207</v>
      </c>
      <c r="M26" s="73" t="s">
        <v>99</v>
      </c>
      <c r="N26" s="73" t="s">
        <v>2137</v>
      </c>
      <c r="O26" s="73">
        <v>25</v>
      </c>
      <c r="Q26" s="203">
        <v>411.35210705012952</v>
      </c>
      <c r="R26" s="203">
        <v>24770</v>
      </c>
      <c r="S26" s="203">
        <v>1409.9999999999998</v>
      </c>
      <c r="T26" s="203"/>
      <c r="U26" s="381">
        <v>7.4632028928193996</v>
      </c>
      <c r="V26" s="380">
        <v>19.2252559720576</v>
      </c>
      <c r="W26" s="380">
        <v>7.4632028928193996</v>
      </c>
      <c r="X26" s="89">
        <v>20.430993182269201</v>
      </c>
      <c r="Y26" s="380">
        <v>38.057233059135598</v>
      </c>
      <c r="Z26" s="380">
        <v>10.3079793455375</v>
      </c>
      <c r="AA26" s="89">
        <v>152.87473076418499</v>
      </c>
      <c r="AB26" s="380">
        <v>32.362017210711301</v>
      </c>
      <c r="AC26" s="380">
        <v>4.18959262619373</v>
      </c>
      <c r="AD26" s="89">
        <v>596.53373679208096</v>
      </c>
      <c r="AE26" s="380">
        <v>139.17466913435999</v>
      </c>
      <c r="AF26" s="380">
        <v>0.77891839779496796</v>
      </c>
      <c r="AG26" s="89">
        <v>30.174391466890398</v>
      </c>
      <c r="AH26" s="380">
        <v>33.517357869396498</v>
      </c>
      <c r="AI26" s="380">
        <v>2.2329507936322002</v>
      </c>
      <c r="AJ26" s="89">
        <v>4021.5727800285799</v>
      </c>
      <c r="AK26" s="380">
        <v>2179.17559370968</v>
      </c>
      <c r="AL26" s="380">
        <v>785.532896188991</v>
      </c>
      <c r="AM26" s="89">
        <v>177147.76957692401</v>
      </c>
      <c r="AN26" s="380">
        <v>20040.8899681857</v>
      </c>
      <c r="AO26" s="380">
        <v>30.309937630356199</v>
      </c>
      <c r="AP26" s="89">
        <v>572.30744105517704</v>
      </c>
      <c r="AQ26" s="380">
        <v>344.80150538607597</v>
      </c>
      <c r="AR26" s="380">
        <v>195.74052658895201</v>
      </c>
      <c r="AS26" s="89">
        <v>4039.4014112334198</v>
      </c>
      <c r="AT26" s="380">
        <v>1341.69348817132</v>
      </c>
      <c r="AU26" s="380">
        <v>324.01701685265101</v>
      </c>
      <c r="AV26" s="381">
        <v>36.576066521781101</v>
      </c>
      <c r="AW26" s="380">
        <v>78.813135318353503</v>
      </c>
      <c r="AX26" s="380">
        <v>36.576066521781101</v>
      </c>
      <c r="AY26" s="89">
        <v>1.9878769068325299</v>
      </c>
      <c r="AZ26" s="380">
        <v>1.75078598861212</v>
      </c>
      <c r="BA26" s="380">
        <v>0.71206248284209905</v>
      </c>
      <c r="BB26" s="89">
        <v>20.806742028506001</v>
      </c>
      <c r="BC26" s="380">
        <v>29.409896841744601</v>
      </c>
      <c r="BD26" s="380">
        <v>1.51780787328117</v>
      </c>
      <c r="BE26" s="89">
        <v>24.499973493581201</v>
      </c>
      <c r="BF26" s="382">
        <v>5.3596213885851496</v>
      </c>
      <c r="BG26" s="382">
        <v>9.4830898956065002E-2</v>
      </c>
      <c r="BH26" s="381">
        <v>5.6591080230293702</v>
      </c>
      <c r="BI26" s="380">
        <v>16.185300657831799</v>
      </c>
      <c r="BJ26" s="380">
        <v>5.6591080230293702</v>
      </c>
      <c r="BK26" s="89">
        <v>358.53963096099602</v>
      </c>
      <c r="BL26" s="380">
        <v>64.059883915006907</v>
      </c>
      <c r="BM26" s="380">
        <v>1.5054463890169301</v>
      </c>
      <c r="BN26" s="89">
        <v>1042.83054959993</v>
      </c>
      <c r="BO26" s="380">
        <v>347.25844770296999</v>
      </c>
      <c r="BP26" s="380">
        <v>2.10789676894515</v>
      </c>
      <c r="BQ26" s="89">
        <v>998.34769053607704</v>
      </c>
      <c r="BR26" s="380">
        <v>421.69474643084101</v>
      </c>
      <c r="BS26" s="380">
        <v>15.780231115408499</v>
      </c>
      <c r="BT26" s="89">
        <v>0.44681428053473199</v>
      </c>
      <c r="BU26" s="380">
        <v>0.435433712083034</v>
      </c>
      <c r="BV26" s="380">
        <v>4.3553757086817899E-2</v>
      </c>
      <c r="BW26" s="381">
        <v>0.67618540211539602</v>
      </c>
      <c r="BX26" s="380">
        <v>2.2786798542650102</v>
      </c>
      <c r="BY26" s="380">
        <v>0.67618540211539602</v>
      </c>
      <c r="BZ26" s="89">
        <v>2.2086533539672</v>
      </c>
      <c r="CA26" s="380">
        <v>2.5415136033186698</v>
      </c>
      <c r="CB26" s="380">
        <v>0.67575783114433297</v>
      </c>
      <c r="CC26" s="89">
        <v>9.2148764265577991</v>
      </c>
      <c r="CD26" s="380">
        <v>11.4799882244338</v>
      </c>
      <c r="CE26" s="380">
        <v>1.9974055915660001</v>
      </c>
      <c r="CF26" s="89">
        <v>1.2423299335220099</v>
      </c>
      <c r="CG26" s="380">
        <v>1.05317524114159</v>
      </c>
      <c r="CH26" s="380">
        <v>0.15102158277582101</v>
      </c>
      <c r="CI26" s="89">
        <v>16.2882792367392</v>
      </c>
      <c r="CJ26" s="380">
        <v>7.5155702553436399</v>
      </c>
      <c r="CK26" s="380">
        <v>0.68768047035443602</v>
      </c>
      <c r="CL26" s="89">
        <v>7.4205839739942201</v>
      </c>
      <c r="CM26" s="380">
        <v>4.3714162050504504</v>
      </c>
      <c r="CN26" s="380">
        <v>0.39118004470035</v>
      </c>
      <c r="CO26" s="381">
        <v>2.9195183014023298</v>
      </c>
      <c r="CP26" s="380">
        <v>6.2198569755112203</v>
      </c>
      <c r="CQ26" s="380">
        <v>2.9195183014023298</v>
      </c>
      <c r="CR26" s="89">
        <v>514.88675713308203</v>
      </c>
      <c r="CS26" s="380">
        <v>135.59424314608299</v>
      </c>
      <c r="CT26" s="380">
        <v>5.6049513032256297E-2</v>
      </c>
      <c r="CU26" s="89">
        <v>368.17964346975299</v>
      </c>
      <c r="CV26" s="380">
        <v>97.609982195965003</v>
      </c>
      <c r="CW26" s="380">
        <v>1.9806461169546902E-2</v>
      </c>
      <c r="CX26" s="89">
        <v>3.17329250210333</v>
      </c>
      <c r="CY26" s="380">
        <v>2.0803219099407402</v>
      </c>
      <c r="CZ26" s="380">
        <v>0</v>
      </c>
      <c r="DA26" s="89">
        <v>0</v>
      </c>
      <c r="DB26" s="380">
        <v>0</v>
      </c>
      <c r="DC26" s="380">
        <v>0</v>
      </c>
      <c r="DD26" s="381">
        <v>0.113964213017892</v>
      </c>
      <c r="DE26" s="380">
        <v>0</v>
      </c>
      <c r="DF26" s="380">
        <v>0.113964213017892</v>
      </c>
      <c r="DG26" s="381">
        <v>0.45676687236182001</v>
      </c>
      <c r="DH26" s="380">
        <v>0</v>
      </c>
      <c r="DI26" s="380">
        <v>0.45676687236182001</v>
      </c>
      <c r="DJ26" s="381">
        <v>0.20623698246136499</v>
      </c>
      <c r="DK26" s="380">
        <v>0</v>
      </c>
      <c r="DL26" s="380">
        <v>0.20623698246136499</v>
      </c>
      <c r="DM26" s="89">
        <v>7.6969288986020299</v>
      </c>
      <c r="DN26" s="380">
        <v>7.5701889077335496</v>
      </c>
      <c r="DO26" s="380">
        <v>0</v>
      </c>
      <c r="DP26" s="89">
        <v>270.42444405547201</v>
      </c>
      <c r="DQ26" s="380">
        <v>57.422067045805797</v>
      </c>
      <c r="DR26" s="380">
        <v>3.5636459137241998E-2</v>
      </c>
      <c r="DS26" s="89">
        <v>801.94740164939606</v>
      </c>
      <c r="DT26" s="380">
        <v>185.27223518467801</v>
      </c>
      <c r="DU26" s="380">
        <v>0</v>
      </c>
      <c r="DV26" s="89">
        <v>121.16532189168301</v>
      </c>
      <c r="DW26" s="380">
        <v>32.677130987185201</v>
      </c>
      <c r="DX26" s="380">
        <v>0</v>
      </c>
      <c r="DY26" s="89">
        <v>659.43666979413797</v>
      </c>
      <c r="DZ26" s="380">
        <v>175.634220518766</v>
      </c>
      <c r="EA26" s="380">
        <v>0</v>
      </c>
      <c r="EB26" s="89">
        <v>147.30733009856701</v>
      </c>
      <c r="EC26" s="380">
        <v>33.841966180314202</v>
      </c>
      <c r="ED26" s="380">
        <v>0</v>
      </c>
      <c r="EE26" s="89">
        <v>36.764450377318902</v>
      </c>
      <c r="EF26" s="380">
        <v>10.792850561405499</v>
      </c>
      <c r="EG26" s="380">
        <v>3.4176711324531997E-2</v>
      </c>
      <c r="EH26" s="89">
        <v>154.290246260571</v>
      </c>
      <c r="EI26" s="380">
        <v>34.648923295365698</v>
      </c>
      <c r="EJ26" s="380">
        <v>0.125487436034002</v>
      </c>
      <c r="EK26" s="89">
        <v>17.137551893854098</v>
      </c>
      <c r="EL26" s="380">
        <v>3.7606869930524498</v>
      </c>
      <c r="EM26" s="380">
        <v>1.7527760838095201E-2</v>
      </c>
      <c r="EN26" s="89">
        <v>79.802331456959905</v>
      </c>
      <c r="EO26" s="380">
        <v>20.199139297917501</v>
      </c>
      <c r="EP26" s="380">
        <v>0</v>
      </c>
      <c r="EQ26" s="89">
        <v>14.2487500356951</v>
      </c>
      <c r="ER26" s="380">
        <v>3.9908292162885499</v>
      </c>
      <c r="ES26" s="380">
        <v>0</v>
      </c>
      <c r="ET26" s="89">
        <v>31.466229761800701</v>
      </c>
      <c r="EU26" s="380">
        <v>9.0703264509452399</v>
      </c>
      <c r="EV26" s="380">
        <v>0</v>
      </c>
      <c r="EW26" s="89">
        <v>2.7633587167131801</v>
      </c>
      <c r="EX26" s="380">
        <v>1.1193502620193101</v>
      </c>
      <c r="EY26" s="380">
        <v>0</v>
      </c>
      <c r="EZ26" s="89">
        <v>14.493202053396599</v>
      </c>
      <c r="FA26" s="380">
        <v>5.2423015474789798</v>
      </c>
      <c r="FB26" s="380">
        <v>0</v>
      </c>
      <c r="FC26" s="89">
        <v>1.53004797368845</v>
      </c>
      <c r="FD26" s="380">
        <v>0.70628872768105</v>
      </c>
      <c r="FE26" s="380">
        <v>1.7732540095804099E-2</v>
      </c>
      <c r="FF26" s="381">
        <v>9.8517227799879398E-2</v>
      </c>
      <c r="FG26" s="380">
        <v>0</v>
      </c>
      <c r="FH26" s="380">
        <v>9.8517227799879398E-2</v>
      </c>
      <c r="FI26" s="89">
        <v>1.7450700210224801</v>
      </c>
      <c r="FJ26" s="380">
        <v>1.58671083896412</v>
      </c>
      <c r="FK26" s="380">
        <v>6.5085763107018302E-2</v>
      </c>
      <c r="FL26" s="381">
        <v>2.8447731536884201E-2</v>
      </c>
      <c r="FM26" s="380">
        <v>0</v>
      </c>
      <c r="FN26" s="380">
        <v>2.8447731536884201E-2</v>
      </c>
      <c r="FO26" s="89">
        <v>8.3124950534102204</v>
      </c>
      <c r="FP26" s="380">
        <v>3.0662390857298498</v>
      </c>
      <c r="FQ26" s="380">
        <v>2.5097398862532001E-2</v>
      </c>
      <c r="FR26" s="89">
        <v>3.1554718179976402</v>
      </c>
      <c r="FS26" s="380">
        <v>1.32480473838986</v>
      </c>
      <c r="FT26" s="380">
        <v>2.2533910102829999E-2</v>
      </c>
      <c r="FV26" s="118">
        <v>2692.2150273999155</v>
      </c>
      <c r="FW26" s="118">
        <v>0.73759425702711878</v>
      </c>
      <c r="FX26" s="118">
        <v>1.0693898734737182</v>
      </c>
      <c r="FY26" s="118">
        <v>1.3984661190954233</v>
      </c>
      <c r="FZ26" s="207">
        <v>5.4328329544932421</v>
      </c>
      <c r="GA26" s="118">
        <v>0.79075274099019266</v>
      </c>
      <c r="GB26" s="118">
        <v>8.6128508190074839</v>
      </c>
    </row>
    <row r="27" spans="2:184" s="73" customFormat="1">
      <c r="B27" s="73" t="s">
        <v>1829</v>
      </c>
      <c r="C27" s="41" t="s">
        <v>1830</v>
      </c>
      <c r="D27" s="73" t="s">
        <v>484</v>
      </c>
      <c r="E27" s="143" t="s">
        <v>1853</v>
      </c>
      <c r="F27" s="113">
        <v>0.01</v>
      </c>
      <c r="G27" s="113" t="s">
        <v>1210</v>
      </c>
      <c r="H27" s="113">
        <v>59.7</v>
      </c>
      <c r="I27" s="89">
        <v>175</v>
      </c>
      <c r="J27" s="618">
        <v>275</v>
      </c>
      <c r="K27" s="156" t="s">
        <v>32</v>
      </c>
      <c r="L27" s="73" t="s">
        <v>207</v>
      </c>
      <c r="M27" s="73" t="s">
        <v>99</v>
      </c>
      <c r="N27" s="73" t="s">
        <v>2138</v>
      </c>
      <c r="O27" s="73">
        <v>25</v>
      </c>
      <c r="Q27" s="203">
        <v>930.21669662472482</v>
      </c>
      <c r="R27" s="203">
        <v>25520</v>
      </c>
      <c r="S27" s="203">
        <v>1429.9999999999998</v>
      </c>
      <c r="T27" s="203"/>
      <c r="U27" s="381">
        <v>8.7344381699458893</v>
      </c>
      <c r="V27" s="380">
        <v>11.211200374972513</v>
      </c>
      <c r="W27" s="380">
        <v>8.7344381699458893</v>
      </c>
      <c r="X27" s="381">
        <v>12.739473362608511</v>
      </c>
      <c r="Y27" s="380">
        <v>15.880047970557007</v>
      </c>
      <c r="Z27" s="380">
        <v>12.739473362608511</v>
      </c>
      <c r="AA27" s="89">
        <v>139.84736283731687</v>
      </c>
      <c r="AB27" s="380">
        <v>33.248550811020969</v>
      </c>
      <c r="AC27" s="380">
        <v>6.0211041019609626</v>
      </c>
      <c r="AD27" s="89">
        <v>570.86943313158872</v>
      </c>
      <c r="AE27" s="380">
        <v>129.93271477878284</v>
      </c>
      <c r="AF27" s="380">
        <v>0.71842449392320529</v>
      </c>
      <c r="AG27" s="381">
        <v>3.9163343101369552</v>
      </c>
      <c r="AH27" s="380">
        <v>17.365740504555411</v>
      </c>
      <c r="AI27" s="380">
        <v>3.9163343101369552</v>
      </c>
      <c r="AJ27" s="381">
        <v>1082.3508253261127</v>
      </c>
      <c r="AK27" s="380">
        <v>1236.6619286554665</v>
      </c>
      <c r="AL27" s="380">
        <v>1082.3508253261127</v>
      </c>
      <c r="AM27" s="89">
        <v>192102.70872200356</v>
      </c>
      <c r="AN27" s="380">
        <v>25133.732327174817</v>
      </c>
      <c r="AO27" s="380">
        <v>41.634400333789728</v>
      </c>
      <c r="AP27" s="381">
        <v>261.81352126949685</v>
      </c>
      <c r="AQ27" s="380">
        <v>325.4845357188189</v>
      </c>
      <c r="AR27" s="380">
        <v>261.81352126949685</v>
      </c>
      <c r="AS27" s="89">
        <v>1819.1125193902426</v>
      </c>
      <c r="AT27" s="380">
        <v>869.04753690721282</v>
      </c>
      <c r="AU27" s="380">
        <v>373.57986211530073</v>
      </c>
      <c r="AV27" s="381">
        <v>38.916307506352631</v>
      </c>
      <c r="AW27" s="380">
        <v>56.933966949369427</v>
      </c>
      <c r="AX27" s="380">
        <v>38.916307506352631</v>
      </c>
      <c r="AY27" s="381">
        <v>0.84897762710188074</v>
      </c>
      <c r="AZ27" s="380">
        <v>1.3228155587047992</v>
      </c>
      <c r="BA27" s="380">
        <v>0.84897762710188074</v>
      </c>
      <c r="BB27" s="89">
        <v>13.230317936242249</v>
      </c>
      <c r="BC27" s="380">
        <v>19.853101802797699</v>
      </c>
      <c r="BD27" s="380">
        <v>2.0024597043554193</v>
      </c>
      <c r="BE27" s="89">
        <v>25.970708827781024</v>
      </c>
      <c r="BF27" s="382">
        <v>4.350319167021369</v>
      </c>
      <c r="BG27" s="382">
        <v>0.12662412324382138</v>
      </c>
      <c r="BH27" s="381">
        <v>7.1971177097736154</v>
      </c>
      <c r="BI27" s="380">
        <v>10.881889795308098</v>
      </c>
      <c r="BJ27" s="380">
        <v>7.1971177097736154</v>
      </c>
      <c r="BK27" s="89">
        <v>336.50212898913935</v>
      </c>
      <c r="BL27" s="380">
        <v>41.686584610817725</v>
      </c>
      <c r="BM27" s="380">
        <v>2.0857838411853833</v>
      </c>
      <c r="BN27" s="89">
        <v>1059.1865015518176</v>
      </c>
      <c r="BO27" s="380">
        <v>277.27288544159768</v>
      </c>
      <c r="BP27" s="380">
        <v>3.0937654387571318</v>
      </c>
      <c r="BQ27" s="89">
        <v>986.6602583237659</v>
      </c>
      <c r="BR27" s="380">
        <v>213.99940644762469</v>
      </c>
      <c r="BS27" s="380">
        <v>21.199146335108207</v>
      </c>
      <c r="BT27" s="381">
        <v>5.482420948042558E-2</v>
      </c>
      <c r="BU27" s="380">
        <v>0.1583931419601928</v>
      </c>
      <c r="BV27" s="380">
        <v>5.482420948042558E-2</v>
      </c>
      <c r="BW27" s="381">
        <v>0.94548477805879971</v>
      </c>
      <c r="BX27" s="380">
        <v>1.9154410948186822</v>
      </c>
      <c r="BY27" s="380">
        <v>0.94548477805879971</v>
      </c>
      <c r="BZ27" s="381">
        <v>0.90427163155322543</v>
      </c>
      <c r="CA27" s="380">
        <v>1.3542511870138301</v>
      </c>
      <c r="CB27" s="380">
        <v>0.90427163155322543</v>
      </c>
      <c r="CC27" s="89">
        <v>9.6029761641387719</v>
      </c>
      <c r="CD27" s="380">
        <v>8.1294307901724547</v>
      </c>
      <c r="CE27" s="380">
        <v>2.5824675881338992</v>
      </c>
      <c r="CF27" s="89">
        <v>1.6075776331829088</v>
      </c>
      <c r="CG27" s="380">
        <v>1.0795747781073382</v>
      </c>
      <c r="CH27" s="380">
        <v>0.20970106589774151</v>
      </c>
      <c r="CI27" s="89">
        <v>18.550077547914476</v>
      </c>
      <c r="CJ27" s="380">
        <v>6.156341997508842</v>
      </c>
      <c r="CK27" s="380">
        <v>0.84913091284312925</v>
      </c>
      <c r="CL27" s="89">
        <v>5.9883372506315284</v>
      </c>
      <c r="CM27" s="380">
        <v>2.4441646585638339</v>
      </c>
      <c r="CN27" s="380">
        <v>0.65673157794594006</v>
      </c>
      <c r="CO27" s="381">
        <v>3.6229043593085875</v>
      </c>
      <c r="CP27" s="380">
        <v>3.7878940248315556</v>
      </c>
      <c r="CQ27" s="380">
        <v>3.6229043593085875</v>
      </c>
      <c r="CR27" s="89">
        <v>544.87023383934718</v>
      </c>
      <c r="CS27" s="380">
        <v>112.96391376611906</v>
      </c>
      <c r="CT27" s="380">
        <v>6.1830067997279498E-2</v>
      </c>
      <c r="CU27" s="89">
        <v>421.87716197198279</v>
      </c>
      <c r="CV27" s="380">
        <v>79.329586592538703</v>
      </c>
      <c r="CW27" s="380">
        <v>0</v>
      </c>
      <c r="CX27" s="89">
        <v>4.3783357696681247</v>
      </c>
      <c r="CY27" s="380">
        <v>1.9015093728498744</v>
      </c>
      <c r="CZ27" s="380">
        <v>4.6442316810698797E-2</v>
      </c>
      <c r="DA27" s="89">
        <v>0</v>
      </c>
      <c r="DB27" s="380">
        <v>0</v>
      </c>
      <c r="DC27" s="380">
        <v>0</v>
      </c>
      <c r="DD27" s="89">
        <v>0</v>
      </c>
      <c r="DE27" s="380">
        <v>0</v>
      </c>
      <c r="DF27" s="380">
        <v>0</v>
      </c>
      <c r="DG27" s="381">
        <v>0.40115661925885243</v>
      </c>
      <c r="DH27" s="380">
        <v>0.10418202071336612</v>
      </c>
      <c r="DI27" s="380">
        <v>0.40115661925885243</v>
      </c>
      <c r="DJ27" s="381">
        <v>0.23353385100816726</v>
      </c>
      <c r="DK27" s="380">
        <v>0</v>
      </c>
      <c r="DL27" s="380">
        <v>0.23353385100816726</v>
      </c>
      <c r="DM27" s="89">
        <v>12.361294981277648</v>
      </c>
      <c r="DN27" s="380">
        <v>6.3611998293851055</v>
      </c>
      <c r="DO27" s="380">
        <v>0</v>
      </c>
      <c r="DP27" s="89">
        <v>281.94788934888601</v>
      </c>
      <c r="DQ27" s="380">
        <v>44.905627163293872</v>
      </c>
      <c r="DR27" s="380">
        <v>0</v>
      </c>
      <c r="DS27" s="89">
        <v>850.65987084882931</v>
      </c>
      <c r="DT27" s="380">
        <v>136.10197411265449</v>
      </c>
      <c r="DU27" s="380">
        <v>0</v>
      </c>
      <c r="DV27" s="89">
        <v>130.84714171298589</v>
      </c>
      <c r="DW27" s="380">
        <v>20.54610176478625</v>
      </c>
      <c r="DX27" s="380">
        <v>0</v>
      </c>
      <c r="DY27" s="89">
        <v>694.76343133627222</v>
      </c>
      <c r="DZ27" s="380">
        <v>136.8866547270807</v>
      </c>
      <c r="EA27" s="380">
        <v>0</v>
      </c>
      <c r="EB27" s="89">
        <v>155.47521122018702</v>
      </c>
      <c r="EC27" s="380">
        <v>34.340349361474196</v>
      </c>
      <c r="ED27" s="380">
        <v>0</v>
      </c>
      <c r="EE27" s="89">
        <v>40.452891746572107</v>
      </c>
      <c r="EF27" s="380">
        <v>5.9932513874857261</v>
      </c>
      <c r="EG27" s="380">
        <v>4.2987803044407483E-2</v>
      </c>
      <c r="EH27" s="89">
        <v>165.24020696436517</v>
      </c>
      <c r="EI27" s="380">
        <v>30.903381602618147</v>
      </c>
      <c r="EJ27" s="380">
        <v>0</v>
      </c>
      <c r="EK27" s="89">
        <v>18.725594361763402</v>
      </c>
      <c r="EL27" s="380">
        <v>3.9627963612826247</v>
      </c>
      <c r="EM27" s="380">
        <v>0</v>
      </c>
      <c r="EN27" s="89">
        <v>90.993146702797659</v>
      </c>
      <c r="EO27" s="380">
        <v>17.702886184123791</v>
      </c>
      <c r="EP27" s="380">
        <v>0</v>
      </c>
      <c r="EQ27" s="89">
        <v>14.681892176350241</v>
      </c>
      <c r="ER27" s="380">
        <v>3.3051148856031953</v>
      </c>
      <c r="ES27" s="380">
        <v>0</v>
      </c>
      <c r="ET27" s="89">
        <v>32.555352270277211</v>
      </c>
      <c r="EU27" s="380">
        <v>7.7438334749043731</v>
      </c>
      <c r="EV27" s="380">
        <v>6.455927374893361E-2</v>
      </c>
      <c r="EW27" s="89">
        <v>3.1544723113732243</v>
      </c>
      <c r="EX27" s="380">
        <v>1.0230439474268511</v>
      </c>
      <c r="EY27" s="380">
        <v>2.0365547338965145E-2</v>
      </c>
      <c r="EZ27" s="89">
        <v>16.736332003806613</v>
      </c>
      <c r="FA27" s="380">
        <v>5.1129766646560482</v>
      </c>
      <c r="FB27" s="380">
        <v>9.2531123964343764E-2</v>
      </c>
      <c r="FC27" s="89">
        <v>1.893620316416623</v>
      </c>
      <c r="FD27" s="380">
        <v>0.92969762708288661</v>
      </c>
      <c r="FE27" s="380">
        <v>0</v>
      </c>
      <c r="FF27" s="89">
        <v>0</v>
      </c>
      <c r="FG27" s="380">
        <v>0</v>
      </c>
      <c r="FH27" s="380">
        <v>0</v>
      </c>
      <c r="FI27" s="89">
        <v>1.8542863558174696</v>
      </c>
      <c r="FJ27" s="380">
        <v>1.1682407865636406</v>
      </c>
      <c r="FK27" s="380">
        <v>5.8476558547609449E-2</v>
      </c>
      <c r="FL27" s="381">
        <v>3.5792183428262805E-2</v>
      </c>
      <c r="FM27" s="380">
        <v>4.4086855145123741E-2</v>
      </c>
      <c r="FN27" s="380">
        <v>3.5792183428262805E-2</v>
      </c>
      <c r="FO27" s="89">
        <v>8.4365078663096185</v>
      </c>
      <c r="FP27" s="380">
        <v>1.9867454775934994</v>
      </c>
      <c r="FQ27" s="380">
        <v>0</v>
      </c>
      <c r="FR27" s="89">
        <v>2.813184917936836</v>
      </c>
      <c r="FS27" s="380">
        <v>1.1587485492638132</v>
      </c>
      <c r="FT27" s="380">
        <v>0</v>
      </c>
      <c r="FV27" s="118">
        <v>2888.5859911127095</v>
      </c>
      <c r="FW27" s="118">
        <v>0.76403714967076208</v>
      </c>
      <c r="FX27" s="118">
        <v>1.0676073107679098</v>
      </c>
      <c r="FY27" s="118">
        <v>1.2915376392797779</v>
      </c>
      <c r="FZ27" s="207">
        <v>4.4552267385229447</v>
      </c>
      <c r="GA27" s="118">
        <v>0.78252775544855857</v>
      </c>
      <c r="GB27" s="118">
        <v>7.9878195878854585</v>
      </c>
    </row>
    <row r="28" spans="2:184" s="73" customFormat="1">
      <c r="B28" s="73" t="s">
        <v>1829</v>
      </c>
      <c r="C28" s="41" t="s">
        <v>1830</v>
      </c>
      <c r="D28" s="73" t="s">
        <v>484</v>
      </c>
      <c r="E28" s="143" t="s">
        <v>1860</v>
      </c>
      <c r="F28" s="113">
        <v>0.01</v>
      </c>
      <c r="G28" s="113" t="s">
        <v>1210</v>
      </c>
      <c r="H28" s="73">
        <v>43.4</v>
      </c>
      <c r="I28" s="89">
        <v>154</v>
      </c>
      <c r="J28" s="618">
        <v>254</v>
      </c>
      <c r="K28" s="156" t="s">
        <v>32</v>
      </c>
      <c r="L28" s="73" t="s">
        <v>207</v>
      </c>
      <c r="M28" s="73" t="s">
        <v>99</v>
      </c>
      <c r="N28" s="73" t="s">
        <v>2139</v>
      </c>
      <c r="O28" s="73">
        <v>25</v>
      </c>
      <c r="Q28" s="203">
        <v>752.51400000000001</v>
      </c>
      <c r="R28" s="73">
        <v>24070</v>
      </c>
      <c r="S28" s="73">
        <v>3270</v>
      </c>
      <c r="T28" s="203"/>
      <c r="U28" s="89">
        <v>0.24515793530237293</v>
      </c>
      <c r="V28" s="380">
        <v>0.39878905104203127</v>
      </c>
      <c r="W28" s="380">
        <v>9.5310641284757969E-2</v>
      </c>
      <c r="X28" s="89">
        <v>5.289185473077092</v>
      </c>
      <c r="Y28" s="380">
        <v>9.4941265692937566</v>
      </c>
      <c r="Z28" s="380">
        <v>2.2445301543537188</v>
      </c>
      <c r="AA28" s="89">
        <v>290.25951386448281</v>
      </c>
      <c r="AB28" s="380">
        <v>39.788587628968955</v>
      </c>
      <c r="AC28" s="380">
        <v>0.78476635924445526</v>
      </c>
      <c r="AD28" s="89">
        <v>187.53589537450719</v>
      </c>
      <c r="AE28" s="380">
        <v>35.160322260514086</v>
      </c>
      <c r="AF28" s="380">
        <v>1.467635874514325</v>
      </c>
      <c r="AG28" s="381">
        <v>1.7980644615973516</v>
      </c>
      <c r="AH28" s="380">
        <v>60.690545733896869</v>
      </c>
      <c r="AI28" s="380">
        <v>1.7980644615973516</v>
      </c>
      <c r="AJ28" s="381">
        <v>340.61957388546944</v>
      </c>
      <c r="AK28" s="380">
        <v>877.79508899836571</v>
      </c>
      <c r="AL28" s="380">
        <v>340.61957388546944</v>
      </c>
      <c r="AM28" s="89">
        <v>193669.90672375762</v>
      </c>
      <c r="AN28" s="380">
        <v>12086.784850554079</v>
      </c>
      <c r="AO28" s="380">
        <v>6.9616559903937452</v>
      </c>
      <c r="AP28" s="381">
        <v>68.328758871055769</v>
      </c>
      <c r="AQ28" s="380">
        <v>150.90503432297544</v>
      </c>
      <c r="AR28" s="380">
        <v>68.328758871055769</v>
      </c>
      <c r="AS28" s="89">
        <v>2465.189718987277</v>
      </c>
      <c r="AT28" s="380">
        <v>506.20584317882879</v>
      </c>
      <c r="AU28" s="380">
        <v>109.77500369052217</v>
      </c>
      <c r="AV28" s="381">
        <v>1.9563950323740056</v>
      </c>
      <c r="AW28" s="380">
        <v>5.8653360469758908</v>
      </c>
      <c r="AX28" s="380">
        <v>1.9563950323740056</v>
      </c>
      <c r="AY28" s="381">
        <v>0.35727589493680001</v>
      </c>
      <c r="AZ28" s="380">
        <v>0.92003394917679793</v>
      </c>
      <c r="BA28" s="380">
        <v>0.35727589493680001</v>
      </c>
      <c r="BB28" s="381">
        <v>1.2969153032902316</v>
      </c>
      <c r="BC28" s="380">
        <v>3.4145112265606699</v>
      </c>
      <c r="BD28" s="380">
        <v>1.2969153032902316</v>
      </c>
      <c r="BE28" s="89">
        <v>1.2631421479107297</v>
      </c>
      <c r="BF28" s="382">
        <v>1.0170798152291569</v>
      </c>
      <c r="BG28" s="382">
        <v>0.29898813722701367</v>
      </c>
      <c r="BH28" s="381">
        <v>12.586358444853524</v>
      </c>
      <c r="BI28" s="380">
        <v>25.199981511679333</v>
      </c>
      <c r="BJ28" s="380">
        <v>12.586358444853524</v>
      </c>
      <c r="BK28" s="89">
        <v>430.18993102870837</v>
      </c>
      <c r="BL28" s="380">
        <v>36.398864871969664</v>
      </c>
      <c r="BM28" s="380">
        <v>0.4185902533373414</v>
      </c>
      <c r="BN28" s="89">
        <v>746.65269530531077</v>
      </c>
      <c r="BO28" s="380">
        <v>105.33352260550905</v>
      </c>
      <c r="BP28" s="380">
        <v>2.0354786116266745</v>
      </c>
      <c r="BQ28" s="89">
        <v>1008.5267501534792</v>
      </c>
      <c r="BR28" s="380">
        <v>126.4464290243366</v>
      </c>
      <c r="BS28" s="380">
        <v>4.3498254035282207</v>
      </c>
      <c r="BT28" s="89">
        <v>0.44478658106516555</v>
      </c>
      <c r="BU28" s="380">
        <v>0.29680222324089556</v>
      </c>
      <c r="BV28" s="380">
        <v>1.3654956012221874E-2</v>
      </c>
      <c r="BW28" s="381">
        <v>1.2574551982008524</v>
      </c>
      <c r="BX28" s="380">
        <v>2.4764952718749766</v>
      </c>
      <c r="BY28" s="380">
        <v>1.2574551982008524</v>
      </c>
      <c r="BZ28" s="381">
        <v>0.122501941625237</v>
      </c>
      <c r="CA28" s="380">
        <v>0.36670828141086037</v>
      </c>
      <c r="CB28" s="380">
        <v>0.122501941625237</v>
      </c>
      <c r="CC28" s="89">
        <v>5.5395308621184878</v>
      </c>
      <c r="CD28" s="380">
        <v>3.0058007285373911</v>
      </c>
      <c r="CE28" s="380">
        <v>0.43459641685192546</v>
      </c>
      <c r="CF28" s="89">
        <v>0.47655407509222869</v>
      </c>
      <c r="CG28" s="380">
        <v>0.33372876572210675</v>
      </c>
      <c r="CH28" s="380">
        <v>3.630902341929404E-2</v>
      </c>
      <c r="CI28" s="89">
        <v>14.785726045205744</v>
      </c>
      <c r="CJ28" s="380">
        <v>4.2807598671790323</v>
      </c>
      <c r="CK28" s="380">
        <v>0.2860000487083082</v>
      </c>
      <c r="CL28" s="89">
        <v>3.0104668968410664</v>
      </c>
      <c r="CM28" s="380">
        <v>1.3792881088251236</v>
      </c>
      <c r="CN28" s="380">
        <v>0.14051679596489663</v>
      </c>
      <c r="CO28" s="381">
        <v>4.5958287503885156E-2</v>
      </c>
      <c r="CP28" s="380">
        <v>0.17830549270624418</v>
      </c>
      <c r="CQ28" s="380">
        <v>4.5958287503885156E-2</v>
      </c>
      <c r="CR28" s="89">
        <v>680.89780635140085</v>
      </c>
      <c r="CS28" s="380">
        <v>77.98064792948044</v>
      </c>
      <c r="CT28" s="380">
        <v>2.5738250661272919E-2</v>
      </c>
      <c r="CU28" s="89">
        <v>599.92450722715228</v>
      </c>
      <c r="CV28" s="380">
        <v>79.681792438588687</v>
      </c>
      <c r="CW28" s="380">
        <v>1.042730318345823E-2</v>
      </c>
      <c r="CX28" s="89">
        <v>5.2334205940134506</v>
      </c>
      <c r="CY28" s="380">
        <v>2.3073826705942913</v>
      </c>
      <c r="CZ28" s="380">
        <v>1.1352177404975143E-2</v>
      </c>
      <c r="DA28" s="89">
        <v>1.4732684176676855E-2</v>
      </c>
      <c r="DB28" s="380">
        <v>4.4930776064496691E-2</v>
      </c>
      <c r="DC28" s="380">
        <v>4.1707142409428211E-3</v>
      </c>
      <c r="DD28" s="381">
        <v>4.2587655819384652E-2</v>
      </c>
      <c r="DE28" s="380">
        <v>0.21612198170979005</v>
      </c>
      <c r="DF28" s="380">
        <v>4.2587655819384652E-2</v>
      </c>
      <c r="DG28" s="89">
        <v>1.1294820866276702</v>
      </c>
      <c r="DH28" s="380">
        <v>0.92619185428588702</v>
      </c>
      <c r="DI28" s="380">
        <v>3.4477841483929073E-2</v>
      </c>
      <c r="DJ28" s="381">
        <v>2.2494170288109541E-2</v>
      </c>
      <c r="DK28" s="380">
        <v>5.9153337443749392E-2</v>
      </c>
      <c r="DL28" s="380">
        <v>2.2494170288109541E-2</v>
      </c>
      <c r="DM28" s="89">
        <v>5.3129791605361474</v>
      </c>
      <c r="DN28" s="380">
        <v>2.7335920842046875</v>
      </c>
      <c r="DO28" s="380">
        <v>0</v>
      </c>
      <c r="DP28" s="89">
        <v>505.49434256028559</v>
      </c>
      <c r="DQ28" s="380">
        <v>62.773810163917027</v>
      </c>
      <c r="DR28" s="380">
        <v>0</v>
      </c>
      <c r="DS28" s="89">
        <v>1316.0374594548762</v>
      </c>
      <c r="DT28" s="380">
        <v>151.10872135329925</v>
      </c>
      <c r="DU28" s="380">
        <v>5.1969941389645074E-3</v>
      </c>
      <c r="DV28" s="89">
        <v>194.27696759463691</v>
      </c>
      <c r="DW28" s="380">
        <v>21.822237365305732</v>
      </c>
      <c r="DX28" s="380">
        <v>6.0200013198071995E-3</v>
      </c>
      <c r="DY28" s="89">
        <v>922.33878795348107</v>
      </c>
      <c r="DZ28" s="380">
        <v>105.30150547683928</v>
      </c>
      <c r="EA28" s="380">
        <v>1.439428848616147E-2</v>
      </c>
      <c r="EB28" s="89">
        <v>206.97456164458112</v>
      </c>
      <c r="EC28" s="380">
        <v>31.810581827366349</v>
      </c>
      <c r="ED28" s="380">
        <v>1.7357749265672448E-2</v>
      </c>
      <c r="EE28" s="89">
        <v>51.337561908206084</v>
      </c>
      <c r="EF28" s="380">
        <v>6.6449625785763224</v>
      </c>
      <c r="EG28" s="380">
        <v>0</v>
      </c>
      <c r="EH28" s="89">
        <v>203.44508696593093</v>
      </c>
      <c r="EI28" s="380">
        <v>27.603558415235586</v>
      </c>
      <c r="EJ28" s="380">
        <v>2.5063383751479103E-2</v>
      </c>
      <c r="EK28" s="89">
        <v>25.667221959203854</v>
      </c>
      <c r="EL28" s="380">
        <v>3.5569895898454087</v>
      </c>
      <c r="EM28" s="380">
        <v>5.8965057153922071E-3</v>
      </c>
      <c r="EN28" s="89">
        <v>133.9285093258172</v>
      </c>
      <c r="EO28" s="380">
        <v>16.382038944688439</v>
      </c>
      <c r="EP28" s="380">
        <v>1.6010349044293739E-2</v>
      </c>
      <c r="EQ28" s="89">
        <v>23.733813649090603</v>
      </c>
      <c r="ER28" s="380">
        <v>3.223051715679655</v>
      </c>
      <c r="ES28" s="380">
        <v>0</v>
      </c>
      <c r="ET28" s="89">
        <v>56.016714522542365</v>
      </c>
      <c r="EU28" s="380">
        <v>8.0945597727896779</v>
      </c>
      <c r="EV28" s="380">
        <v>0</v>
      </c>
      <c r="EW28" s="89">
        <v>6.3039242591187277</v>
      </c>
      <c r="EX28" s="380">
        <v>1.2661849812545927</v>
      </c>
      <c r="EY28" s="380">
        <v>0</v>
      </c>
      <c r="EZ28" s="89">
        <v>32.135828901047134</v>
      </c>
      <c r="FA28" s="380">
        <v>5.434174075323809</v>
      </c>
      <c r="FB28" s="380">
        <v>0</v>
      </c>
      <c r="FC28" s="89">
        <v>4.1495289082978717</v>
      </c>
      <c r="FD28" s="380">
        <v>0.91892928495729331</v>
      </c>
      <c r="FE28" s="380">
        <v>3.2488455818080993E-3</v>
      </c>
      <c r="FF28" s="89">
        <v>3.4231014157158367E-2</v>
      </c>
      <c r="FG28" s="380">
        <v>0.1419595774414564</v>
      </c>
      <c r="FH28" s="380">
        <v>0</v>
      </c>
      <c r="FI28" s="89">
        <v>8.9160776610383721</v>
      </c>
      <c r="FJ28" s="380">
        <v>3.8337046471565661</v>
      </c>
      <c r="FK28" s="380">
        <v>2.1851272672240966E-2</v>
      </c>
      <c r="FL28" s="89">
        <v>6.8882841431949712E-2</v>
      </c>
      <c r="FM28" s="380">
        <v>0.13700109226873955</v>
      </c>
      <c r="FN28" s="380">
        <v>9.8415786210233978E-3</v>
      </c>
      <c r="FO28" s="89">
        <v>13.297638624938715</v>
      </c>
      <c r="FP28" s="380">
        <v>2.3879904736897331</v>
      </c>
      <c r="FQ28" s="380">
        <v>6.0982963114675458E-3</v>
      </c>
      <c r="FR28" s="89">
        <v>3.6697201983150536</v>
      </c>
      <c r="FS28" s="380">
        <v>0.99208270762791617</v>
      </c>
      <c r="FT28" s="380">
        <v>0</v>
      </c>
      <c r="FV28" s="118">
        <v>4225.89517428413</v>
      </c>
      <c r="FW28" s="118">
        <v>0.7533476504791019</v>
      </c>
      <c r="FX28" s="118">
        <v>1.0159404945754948</v>
      </c>
      <c r="FY28" s="118">
        <v>1.1349724809518229</v>
      </c>
      <c r="FZ28" s="207">
        <v>3.2046140462709487</v>
      </c>
      <c r="GA28" s="118">
        <v>1.05680213169866</v>
      </c>
      <c r="GB28" s="118">
        <v>5.121892977970103</v>
      </c>
    </row>
    <row r="29" spans="2:184" s="73" customFormat="1">
      <c r="B29" s="73" t="s">
        <v>1829</v>
      </c>
      <c r="C29" s="41" t="s">
        <v>1830</v>
      </c>
      <c r="D29" s="73" t="s">
        <v>484</v>
      </c>
      <c r="E29" s="143" t="s">
        <v>1860</v>
      </c>
      <c r="F29" s="113">
        <v>0.01</v>
      </c>
      <c r="G29" s="113" t="s">
        <v>1210</v>
      </c>
      <c r="H29" s="73">
        <v>43.4</v>
      </c>
      <c r="I29" s="89">
        <v>154</v>
      </c>
      <c r="J29" s="618">
        <v>254</v>
      </c>
      <c r="K29" s="156" t="s">
        <v>32</v>
      </c>
      <c r="L29" s="73" t="s">
        <v>207</v>
      </c>
      <c r="M29" s="73" t="s">
        <v>99</v>
      </c>
      <c r="N29" s="73" t="s">
        <v>2140</v>
      </c>
      <c r="O29" s="73">
        <v>25</v>
      </c>
      <c r="Q29" s="203">
        <v>630.99</v>
      </c>
      <c r="R29" s="73">
        <v>23870</v>
      </c>
      <c r="S29" s="73">
        <v>3580</v>
      </c>
      <c r="T29" s="203"/>
      <c r="U29" s="89">
        <v>0.17986731333286199</v>
      </c>
      <c r="V29" s="380">
        <v>0.31671488428589301</v>
      </c>
      <c r="W29" s="380">
        <v>0.113009991209539</v>
      </c>
      <c r="X29" s="89">
        <v>6.2652403881544396</v>
      </c>
      <c r="Y29" s="380">
        <v>10.653632816539099</v>
      </c>
      <c r="Z29" s="380">
        <v>2.7356475061594701</v>
      </c>
      <c r="AA29" s="89">
        <v>286.44450509120099</v>
      </c>
      <c r="AB29" s="380">
        <v>37.867687926702096</v>
      </c>
      <c r="AC29" s="380">
        <v>0.73225565278356497</v>
      </c>
      <c r="AD29" s="89">
        <v>116.383580060467</v>
      </c>
      <c r="AE29" s="380">
        <v>22.626485815695201</v>
      </c>
      <c r="AF29" s="380">
        <v>1.5775200329363901</v>
      </c>
      <c r="AG29" s="381">
        <v>2.7318856901114401</v>
      </c>
      <c r="AH29" s="380">
        <v>14.157424122209999</v>
      </c>
      <c r="AI29" s="380">
        <v>2.7318856901114401</v>
      </c>
      <c r="AJ29" s="381">
        <v>491.43468153168499</v>
      </c>
      <c r="AK29" s="380">
        <v>831.56431375615705</v>
      </c>
      <c r="AL29" s="380">
        <v>491.43468153168499</v>
      </c>
      <c r="AM29" s="89">
        <v>191657.629879705</v>
      </c>
      <c r="AN29" s="380">
        <v>14168.151500304401</v>
      </c>
      <c r="AO29" s="380">
        <v>9.0813909111776194</v>
      </c>
      <c r="AP29" s="89">
        <v>75.096527155102095</v>
      </c>
      <c r="AQ29" s="380">
        <v>172.64386184416099</v>
      </c>
      <c r="AR29" s="380">
        <v>70.431849773119893</v>
      </c>
      <c r="AS29" s="89">
        <v>2515.2862845151999</v>
      </c>
      <c r="AT29" s="380">
        <v>566.65429519195595</v>
      </c>
      <c r="AU29" s="380">
        <v>151.50932229111601</v>
      </c>
      <c r="AV29" s="89">
        <v>4.4321515925264503</v>
      </c>
      <c r="AW29" s="380">
        <v>11.6564901157648</v>
      </c>
      <c r="AX29" s="380">
        <v>2.4658829248118899</v>
      </c>
      <c r="AY29" s="89">
        <v>0.53977030253260205</v>
      </c>
      <c r="AZ29" s="380">
        <v>0.95720428380878297</v>
      </c>
      <c r="BA29" s="380">
        <v>0.37382789366838398</v>
      </c>
      <c r="BB29" s="381">
        <v>1.1692094872419501</v>
      </c>
      <c r="BC29" s="380">
        <v>3.14555399512582</v>
      </c>
      <c r="BD29" s="380">
        <v>1.1692094872419501</v>
      </c>
      <c r="BE29" s="89">
        <v>0.86008297500133701</v>
      </c>
      <c r="BF29" s="382">
        <v>0.892674770114807</v>
      </c>
      <c r="BG29" s="382">
        <v>0.38089339469984002</v>
      </c>
      <c r="BH29" s="381">
        <v>16.201694237185102</v>
      </c>
      <c r="BI29" s="380">
        <v>32.157516159214801</v>
      </c>
      <c r="BJ29" s="380">
        <v>16.201694237185102</v>
      </c>
      <c r="BK29" s="89">
        <v>449.58352087046597</v>
      </c>
      <c r="BL29" s="380">
        <v>39.373042081830697</v>
      </c>
      <c r="BM29" s="380">
        <v>0.49588877487441102</v>
      </c>
      <c r="BN29" s="89">
        <v>706.77433376039005</v>
      </c>
      <c r="BO29" s="380">
        <v>69.4413029451093</v>
      </c>
      <c r="BP29" s="380">
        <v>2.8869315635903301</v>
      </c>
      <c r="BQ29" s="89">
        <v>996.15099161742</v>
      </c>
      <c r="BR29" s="380">
        <v>142.70569567043501</v>
      </c>
      <c r="BS29" s="380">
        <v>3.92234269264639</v>
      </c>
      <c r="BT29" s="89">
        <v>0.166434360715428</v>
      </c>
      <c r="BU29" s="380">
        <v>0.13784737094504801</v>
      </c>
      <c r="BV29" s="380">
        <v>1.21459288435493E-2</v>
      </c>
      <c r="BW29" s="381">
        <v>1.2782967760819299</v>
      </c>
      <c r="BX29" s="380">
        <v>3.64830086601533</v>
      </c>
      <c r="BY29" s="380">
        <v>1.2782967760819299</v>
      </c>
      <c r="BZ29" s="381">
        <v>0.14014187844023801</v>
      </c>
      <c r="CA29" s="380">
        <v>0.13759188953111401</v>
      </c>
      <c r="CB29" s="380">
        <v>0.14014187844023801</v>
      </c>
      <c r="CC29" s="89">
        <v>3.1543079872516802</v>
      </c>
      <c r="CD29" s="380">
        <v>2.3697529989768098</v>
      </c>
      <c r="CE29" s="380">
        <v>0.45013355932578902</v>
      </c>
      <c r="CF29" s="89">
        <v>0.30437251812384303</v>
      </c>
      <c r="CG29" s="380">
        <v>0.19402426345643201</v>
      </c>
      <c r="CH29" s="380">
        <v>4.2444008125493697E-2</v>
      </c>
      <c r="CI29" s="89">
        <v>14.936991725574501</v>
      </c>
      <c r="CJ29" s="380">
        <v>4.0365158961564598</v>
      </c>
      <c r="CK29" s="380">
        <v>0.30420190753287102</v>
      </c>
      <c r="CL29" s="89">
        <v>2.9132649115224898</v>
      </c>
      <c r="CM29" s="380">
        <v>1.2454608467153701</v>
      </c>
      <c r="CN29" s="380">
        <v>0.17597620877845399</v>
      </c>
      <c r="CO29" s="89">
        <v>6.6019649323712903E-2</v>
      </c>
      <c r="CP29" s="380">
        <v>0.153768191508353</v>
      </c>
      <c r="CQ29" s="380">
        <v>3.5429701544080303E-2</v>
      </c>
      <c r="CR29" s="89">
        <v>576.37375162037597</v>
      </c>
      <c r="CS29" s="380">
        <v>58.512326057547703</v>
      </c>
      <c r="CT29" s="380">
        <v>2.6767275369167599E-2</v>
      </c>
      <c r="CU29" s="89">
        <v>531.97990949306302</v>
      </c>
      <c r="CV29" s="380">
        <v>57.616263921603903</v>
      </c>
      <c r="CW29" s="380">
        <v>9.3197410786573301E-3</v>
      </c>
      <c r="CX29" s="89">
        <v>4.2075516913877102</v>
      </c>
      <c r="CY29" s="380">
        <v>1.1346477654379601</v>
      </c>
      <c r="CZ29" s="380">
        <v>1.9230994617895399E-2</v>
      </c>
      <c r="DA29" s="89">
        <v>1.3445914047040999E-2</v>
      </c>
      <c r="DB29" s="380">
        <v>3.9425476483198302E-2</v>
      </c>
      <c r="DC29" s="380">
        <v>3.1406182657493201E-3</v>
      </c>
      <c r="DD29" s="89">
        <v>8.1363591078155703E-2</v>
      </c>
      <c r="DE29" s="380">
        <v>0.26922512859164299</v>
      </c>
      <c r="DF29" s="380">
        <v>3.1743397462727703E-2</v>
      </c>
      <c r="DG29" s="89">
        <v>1.0663268428862001</v>
      </c>
      <c r="DH29" s="380">
        <v>0.70871925293137294</v>
      </c>
      <c r="DI29" s="380">
        <v>3.4169726860489497E-2</v>
      </c>
      <c r="DJ29" s="381">
        <v>1.37608138646472E-2</v>
      </c>
      <c r="DK29" s="380">
        <v>5.06980169405465E-2</v>
      </c>
      <c r="DL29" s="380">
        <v>1.37608138646472E-2</v>
      </c>
      <c r="DM29" s="89">
        <v>3.0233067734195198</v>
      </c>
      <c r="DN29" s="380">
        <v>1.61909854640261</v>
      </c>
      <c r="DO29" s="380">
        <v>0</v>
      </c>
      <c r="DP29" s="89">
        <v>506.52217174065299</v>
      </c>
      <c r="DQ29" s="380">
        <v>57.810068837105803</v>
      </c>
      <c r="DR29" s="380">
        <v>0</v>
      </c>
      <c r="DS29" s="89">
        <v>1302.6154133939599</v>
      </c>
      <c r="DT29" s="380">
        <v>134.58823790553501</v>
      </c>
      <c r="DU29" s="380">
        <v>1.6605215305051001E-2</v>
      </c>
      <c r="DV29" s="89">
        <v>189.865806630831</v>
      </c>
      <c r="DW29" s="380">
        <v>23.549802463672599</v>
      </c>
      <c r="DX29" s="380">
        <v>0</v>
      </c>
      <c r="DY29" s="89">
        <v>902.86056303763996</v>
      </c>
      <c r="DZ29" s="380">
        <v>131.079955117087</v>
      </c>
      <c r="EA29" s="380">
        <v>0</v>
      </c>
      <c r="EB29" s="89">
        <v>199.43952848537401</v>
      </c>
      <c r="EC29" s="380">
        <v>32.798774727729899</v>
      </c>
      <c r="ED29" s="380">
        <v>0</v>
      </c>
      <c r="EE29" s="89">
        <v>38.264246173003599</v>
      </c>
      <c r="EF29" s="380">
        <v>4.6446167145420496</v>
      </c>
      <c r="EG29" s="380">
        <v>7.5449871557788104E-3</v>
      </c>
      <c r="EH29" s="89">
        <v>195.366601914829</v>
      </c>
      <c r="EI29" s="380">
        <v>28.824392821156401</v>
      </c>
      <c r="EJ29" s="380">
        <v>2.6451907157216101E-2</v>
      </c>
      <c r="EK29" s="89">
        <v>24.132038518995401</v>
      </c>
      <c r="EL29" s="380">
        <v>3.4050239300199001</v>
      </c>
      <c r="EM29" s="380">
        <v>0</v>
      </c>
      <c r="EN29" s="89">
        <v>119.86428648042499</v>
      </c>
      <c r="EO29" s="380">
        <v>11.726398797357</v>
      </c>
      <c r="EP29" s="380">
        <v>0</v>
      </c>
      <c r="EQ29" s="89">
        <v>21.174019217654799</v>
      </c>
      <c r="ER29" s="380">
        <v>2.1589246335908099</v>
      </c>
      <c r="ES29" s="380">
        <v>5.2937089430825602E-3</v>
      </c>
      <c r="ET29" s="89">
        <v>50.055007191431002</v>
      </c>
      <c r="EU29" s="380">
        <v>6.4112535094403897</v>
      </c>
      <c r="EV29" s="380">
        <v>0</v>
      </c>
      <c r="EW29" s="89">
        <v>5.5353200504438904</v>
      </c>
      <c r="EX29" s="380">
        <v>1.0705113573012499</v>
      </c>
      <c r="EY29" s="380">
        <v>0</v>
      </c>
      <c r="EZ29" s="89">
        <v>26.7176800304571</v>
      </c>
      <c r="FA29" s="380">
        <v>3.39725323423293</v>
      </c>
      <c r="FB29" s="380">
        <v>2.0961001798118099E-2</v>
      </c>
      <c r="FC29" s="89">
        <v>3.5336910478220398</v>
      </c>
      <c r="FD29" s="380">
        <v>0.71833212137029101</v>
      </c>
      <c r="FE29" s="380">
        <v>3.4308407821852598E-3</v>
      </c>
      <c r="FF29" s="89">
        <v>4.5421243408276302E-2</v>
      </c>
      <c r="FG29" s="380">
        <v>0.17753899991619701</v>
      </c>
      <c r="FH29" s="380">
        <v>2.06523966181647E-2</v>
      </c>
      <c r="FI29" s="89">
        <v>10.528154947165399</v>
      </c>
      <c r="FJ29" s="380">
        <v>5.1371641690088996</v>
      </c>
      <c r="FK29" s="380">
        <v>2.3079152581425798E-2</v>
      </c>
      <c r="FL29" s="89">
        <v>3.0508921333440402E-2</v>
      </c>
      <c r="FM29" s="380">
        <v>7.7762825962571697E-2</v>
      </c>
      <c r="FN29" s="380">
        <v>7.4662941035077103E-3</v>
      </c>
      <c r="FO29" s="89">
        <v>8.8488874537685298</v>
      </c>
      <c r="FP29" s="380">
        <v>1.2212200398570601</v>
      </c>
      <c r="FQ29" s="380">
        <v>4.5894502131550597E-3</v>
      </c>
      <c r="FR29" s="89">
        <v>2.7127718256379501</v>
      </c>
      <c r="FS29" s="380">
        <v>0.62572627705899198</v>
      </c>
      <c r="FT29" s="380">
        <v>7.9599870944230405E-3</v>
      </c>
      <c r="FV29" s="118">
        <v>4070.0345841584713</v>
      </c>
      <c r="FW29" s="118">
        <v>0.58356360530467355</v>
      </c>
      <c r="FX29" s="118">
        <v>1.0159630788103768</v>
      </c>
      <c r="FY29" s="118">
        <v>1.0834502230913512</v>
      </c>
      <c r="FZ29" s="207">
        <v>2.5041485896800362</v>
      </c>
      <c r="GA29" s="118">
        <v>1.0817966466366455</v>
      </c>
      <c r="GB29" s="118">
        <v>5.9159484073608759</v>
      </c>
    </row>
    <row r="30" spans="2:184" s="73" customFormat="1">
      <c r="B30" s="73" t="s">
        <v>1829</v>
      </c>
      <c r="C30" s="41" t="s">
        <v>1830</v>
      </c>
      <c r="D30" s="73" t="s">
        <v>484</v>
      </c>
      <c r="E30" s="143" t="s">
        <v>1860</v>
      </c>
      <c r="F30" s="113">
        <v>0.01</v>
      </c>
      <c r="G30" s="113" t="s">
        <v>1210</v>
      </c>
      <c r="H30" s="73">
        <v>43.4</v>
      </c>
      <c r="I30" s="89">
        <v>154</v>
      </c>
      <c r="J30" s="618">
        <v>254</v>
      </c>
      <c r="K30" s="156" t="s">
        <v>32</v>
      </c>
      <c r="L30" s="73" t="s">
        <v>207</v>
      </c>
      <c r="M30" s="73" t="s">
        <v>99</v>
      </c>
      <c r="N30" s="73" t="s">
        <v>2141</v>
      </c>
      <c r="O30" s="73">
        <v>25</v>
      </c>
      <c r="Q30" s="203">
        <v>3884.0939999999996</v>
      </c>
      <c r="R30" s="73">
        <v>23150</v>
      </c>
      <c r="S30" s="73">
        <v>2450</v>
      </c>
      <c r="T30" s="203"/>
      <c r="U30" s="89">
        <v>0.175068257839191</v>
      </c>
      <c r="V30" s="380">
        <v>0.38131582800041602</v>
      </c>
      <c r="W30" s="380">
        <v>9.8377076549999901E-2</v>
      </c>
      <c r="X30" s="89">
        <v>4.61616032823596</v>
      </c>
      <c r="Y30" s="380">
        <v>9.2876095673687598</v>
      </c>
      <c r="Z30" s="380">
        <v>2.0582590609104199</v>
      </c>
      <c r="AA30" s="89">
        <v>255.95922985286001</v>
      </c>
      <c r="AB30" s="380">
        <v>19.368480921396099</v>
      </c>
      <c r="AC30" s="380">
        <v>0.71318048708674797</v>
      </c>
      <c r="AD30" s="89">
        <v>264.26070041204798</v>
      </c>
      <c r="AE30" s="380">
        <v>112.781460272689</v>
      </c>
      <c r="AF30" s="380">
        <v>1.36713265441243</v>
      </c>
      <c r="AG30" s="89">
        <v>13.1269139979974</v>
      </c>
      <c r="AH30" s="380">
        <v>25.752420370725002</v>
      </c>
      <c r="AI30" s="380">
        <v>1.8504756247095</v>
      </c>
      <c r="AJ30" s="381">
        <v>341.99715521140701</v>
      </c>
      <c r="AK30" s="380">
        <v>1114.14734812202</v>
      </c>
      <c r="AL30" s="380">
        <v>341.99715521140701</v>
      </c>
      <c r="AM30" s="89">
        <v>189572.92026536999</v>
      </c>
      <c r="AN30" s="380">
        <v>10323.988690440099</v>
      </c>
      <c r="AO30" s="380">
        <v>7.0305649708355302</v>
      </c>
      <c r="AP30" s="381">
        <v>52.557888756614197</v>
      </c>
      <c r="AQ30" s="380">
        <v>158.97572531393999</v>
      </c>
      <c r="AR30" s="380">
        <v>52.557888756614197</v>
      </c>
      <c r="AS30" s="89">
        <v>1721.5874240569401</v>
      </c>
      <c r="AT30" s="380">
        <v>443.37712642653503</v>
      </c>
      <c r="AU30" s="380">
        <v>106.605813331349</v>
      </c>
      <c r="AV30" s="89">
        <v>12.615802978437801</v>
      </c>
      <c r="AW30" s="380">
        <v>10.5723097880525</v>
      </c>
      <c r="AX30" s="380">
        <v>1.6485421530442701</v>
      </c>
      <c r="AY30" s="89">
        <v>0.81877317898095703</v>
      </c>
      <c r="AZ30" s="380">
        <v>0.900138188495897</v>
      </c>
      <c r="BA30" s="380">
        <v>0.303286316563806</v>
      </c>
      <c r="BB30" s="381">
        <v>1.1060181763914401</v>
      </c>
      <c r="BC30" s="380">
        <v>2.89477039450865</v>
      </c>
      <c r="BD30" s="380">
        <v>1.1060181763914401</v>
      </c>
      <c r="BE30" s="89">
        <v>1.96022344641795</v>
      </c>
      <c r="BF30" s="382">
        <v>1.0065884861711101</v>
      </c>
      <c r="BG30" s="382">
        <v>0.28445394211663499</v>
      </c>
      <c r="BH30" s="381">
        <v>9.3052498328373208</v>
      </c>
      <c r="BI30" s="380">
        <v>31.2311901239425</v>
      </c>
      <c r="BJ30" s="380">
        <v>9.3052498328373208</v>
      </c>
      <c r="BK30" s="89">
        <v>372.12297072303602</v>
      </c>
      <c r="BL30" s="380">
        <v>27.054724911156001</v>
      </c>
      <c r="BM30" s="380">
        <v>0.40679173841097699</v>
      </c>
      <c r="BN30" s="89">
        <v>911.14740867120997</v>
      </c>
      <c r="BO30" s="380">
        <v>443.22956424253999</v>
      </c>
      <c r="BP30" s="380">
        <v>1.75857385827177</v>
      </c>
      <c r="BQ30" s="89">
        <v>1148.23667904791</v>
      </c>
      <c r="BR30" s="380">
        <v>409.20669852404097</v>
      </c>
      <c r="BS30" s="380">
        <v>3.0843393815513598</v>
      </c>
      <c r="BT30" s="89">
        <v>0.457630275695179</v>
      </c>
      <c r="BU30" s="380">
        <v>0.397710510418882</v>
      </c>
      <c r="BV30" s="380">
        <v>1.3664308875291801E-2</v>
      </c>
      <c r="BW30" s="381">
        <v>1.23702106273313</v>
      </c>
      <c r="BX30" s="380">
        <v>3.5413688725948802</v>
      </c>
      <c r="BY30" s="380">
        <v>1.23702106273313</v>
      </c>
      <c r="BZ30" s="381">
        <v>0.104326023281148</v>
      </c>
      <c r="CA30" s="380">
        <v>0.36093670663627198</v>
      </c>
      <c r="CB30" s="380">
        <v>0.104326023281148</v>
      </c>
      <c r="CC30" s="89">
        <v>5.5051974234027501</v>
      </c>
      <c r="CD30" s="380">
        <v>4.0891787956909704</v>
      </c>
      <c r="CE30" s="380">
        <v>0.42434313371638399</v>
      </c>
      <c r="CF30" s="89">
        <v>0.22636383691413201</v>
      </c>
      <c r="CG30" s="380">
        <v>0.246223507714286</v>
      </c>
      <c r="CH30" s="380">
        <v>3.7640190678970301E-2</v>
      </c>
      <c r="CI30" s="89">
        <v>15.8290817676593</v>
      </c>
      <c r="CJ30" s="380">
        <v>4.4468460039617996</v>
      </c>
      <c r="CK30" s="380">
        <v>0.28957238458324802</v>
      </c>
      <c r="CL30" s="89">
        <v>2.8265717476733898</v>
      </c>
      <c r="CM30" s="380">
        <v>1.49279055039124</v>
      </c>
      <c r="CN30" s="380">
        <v>0.184849613729932</v>
      </c>
      <c r="CO30" s="89">
        <v>8.5968148616775694E-2</v>
      </c>
      <c r="CP30" s="380">
        <v>0.154921473973817</v>
      </c>
      <c r="CQ30" s="380">
        <v>3.4617913955001398E-2</v>
      </c>
      <c r="CR30" s="89">
        <v>638.09677750117305</v>
      </c>
      <c r="CS30" s="380">
        <v>47.663285742868197</v>
      </c>
      <c r="CT30" s="380">
        <v>2.3156104174233701E-2</v>
      </c>
      <c r="CU30" s="89">
        <v>553.50140836567505</v>
      </c>
      <c r="CV30" s="380">
        <v>87.819560487347999</v>
      </c>
      <c r="CW30" s="380">
        <v>5.5622935333183299E-3</v>
      </c>
      <c r="CX30" s="89">
        <v>6.1808911696941404</v>
      </c>
      <c r="CY30" s="380">
        <v>2.7801298132168002</v>
      </c>
      <c r="CZ30" s="380">
        <v>9.3970442054562703E-3</v>
      </c>
      <c r="DA30" s="89">
        <v>1.4208393517799499E-2</v>
      </c>
      <c r="DB30" s="380">
        <v>4.5324600228605398E-2</v>
      </c>
      <c r="DC30" s="380">
        <v>3.8309896806041498E-3</v>
      </c>
      <c r="DD30" s="89">
        <v>0.12898978244159601</v>
      </c>
      <c r="DE30" s="380">
        <v>0.38247190514836099</v>
      </c>
      <c r="DF30" s="380">
        <v>0</v>
      </c>
      <c r="DG30" s="89">
        <v>4.1415828163359603</v>
      </c>
      <c r="DH30" s="380">
        <v>2.7856694214347302</v>
      </c>
      <c r="DI30" s="380">
        <v>2.8770527775397799E-2</v>
      </c>
      <c r="DJ30" s="381">
        <v>1.0768091954351499E-2</v>
      </c>
      <c r="DK30" s="380">
        <v>4.9420333742180397E-2</v>
      </c>
      <c r="DL30" s="380">
        <v>1.0768091954351499E-2</v>
      </c>
      <c r="DM30" s="89">
        <v>1.1331017859944801</v>
      </c>
      <c r="DN30" s="380">
        <v>0.97040919064296405</v>
      </c>
      <c r="DO30" s="380">
        <v>3.2819097712062498E-2</v>
      </c>
      <c r="DP30" s="89">
        <v>539.47809866568502</v>
      </c>
      <c r="DQ30" s="380">
        <v>63.465046122784699</v>
      </c>
      <c r="DR30" s="380">
        <v>2.6774413455628999E-3</v>
      </c>
      <c r="DS30" s="89">
        <v>1416.2394464480899</v>
      </c>
      <c r="DT30" s="380">
        <v>176.74702043494801</v>
      </c>
      <c r="DU30" s="380">
        <v>6.0491144194992699E-3</v>
      </c>
      <c r="DV30" s="89">
        <v>209.48311829547799</v>
      </c>
      <c r="DW30" s="380">
        <v>23.909363389938498</v>
      </c>
      <c r="DX30" s="380">
        <v>0</v>
      </c>
      <c r="DY30" s="89">
        <v>1036.1007032990301</v>
      </c>
      <c r="DZ30" s="380">
        <v>147.62754670607299</v>
      </c>
      <c r="EA30" s="380">
        <v>1.3167059168200001E-2</v>
      </c>
      <c r="EB30" s="89">
        <v>230.102035245964</v>
      </c>
      <c r="EC30" s="380">
        <v>35.239884366259503</v>
      </c>
      <c r="ED30" s="380">
        <v>0</v>
      </c>
      <c r="EE30" s="89">
        <v>40.678593150039703</v>
      </c>
      <c r="EF30" s="380">
        <v>5.3902014821981199</v>
      </c>
      <c r="EG30" s="380">
        <v>0</v>
      </c>
      <c r="EH30" s="89">
        <v>221.23758611327699</v>
      </c>
      <c r="EI30" s="380">
        <v>33.473846500738503</v>
      </c>
      <c r="EJ30" s="380">
        <v>1.6341098480711299E-2</v>
      </c>
      <c r="EK30" s="89">
        <v>26.5164690204926</v>
      </c>
      <c r="EL30" s="380">
        <v>3.7163480458614799</v>
      </c>
      <c r="EM30" s="380">
        <v>0</v>
      </c>
      <c r="EN30" s="89">
        <v>130.83064646684701</v>
      </c>
      <c r="EO30" s="380">
        <v>19.326624351708102</v>
      </c>
      <c r="EP30" s="380">
        <v>1.4654414615676299E-2</v>
      </c>
      <c r="EQ30" s="89">
        <v>21.8472142812291</v>
      </c>
      <c r="ER30" s="380">
        <v>3.0696636123951699</v>
      </c>
      <c r="ES30" s="380">
        <v>3.77843123675354E-3</v>
      </c>
      <c r="ET30" s="89">
        <v>49.620711908743097</v>
      </c>
      <c r="EU30" s="380">
        <v>7.4434955933432496</v>
      </c>
      <c r="EV30" s="380">
        <v>8.1538998076735106E-3</v>
      </c>
      <c r="EW30" s="89">
        <v>4.9299366797205204</v>
      </c>
      <c r="EX30" s="380">
        <v>1.0135819391879799</v>
      </c>
      <c r="EY30" s="380">
        <v>2.7529387833417299E-3</v>
      </c>
      <c r="EZ30" s="89">
        <v>21.871766402672002</v>
      </c>
      <c r="FA30" s="380">
        <v>5.3665068376337404</v>
      </c>
      <c r="FB30" s="380">
        <v>1.29538099883137E-2</v>
      </c>
      <c r="FC30" s="89">
        <v>2.6834290880015401</v>
      </c>
      <c r="FD30" s="380">
        <v>0.63469521140885798</v>
      </c>
      <c r="FE30" s="380">
        <v>4.1796445266895701E-3</v>
      </c>
      <c r="FF30" s="381">
        <v>1.2768272964262301E-2</v>
      </c>
      <c r="FG30" s="380">
        <v>7.0415411364281095E-5</v>
      </c>
      <c r="FH30" s="380">
        <v>1.2768272964262301E-2</v>
      </c>
      <c r="FI30" s="89">
        <v>11.1794302882697</v>
      </c>
      <c r="FJ30" s="380">
        <v>5.41301875163132</v>
      </c>
      <c r="FK30" s="380">
        <v>1.8432546691231601E-2</v>
      </c>
      <c r="FL30" s="89">
        <v>2.6925139036637701E-2</v>
      </c>
      <c r="FM30" s="380">
        <v>7.6554401089385299E-2</v>
      </c>
      <c r="FN30" s="380">
        <v>1.00220484843636E-2</v>
      </c>
      <c r="FO30" s="89">
        <v>13.618634540663599</v>
      </c>
      <c r="FP30" s="380">
        <v>2.7928720434774101</v>
      </c>
      <c r="FQ30" s="380">
        <v>0</v>
      </c>
      <c r="FR30" s="89">
        <v>2.86578606173387</v>
      </c>
      <c r="FS30" s="380">
        <v>0.79094536995057096</v>
      </c>
      <c r="FT30" s="380">
        <v>6.9117787193759403E-3</v>
      </c>
      <c r="FV30" s="118">
        <v>4461.4021827470433</v>
      </c>
      <c r="FW30" s="118">
        <v>0.54193542720644772</v>
      </c>
      <c r="FX30" s="118">
        <v>1.0191994206493391</v>
      </c>
      <c r="FY30" s="118">
        <v>1.1528367730540794</v>
      </c>
      <c r="FZ30" s="207">
        <v>5.0750864263776601</v>
      </c>
      <c r="GA30" s="118">
        <v>1.0040138499709512</v>
      </c>
      <c r="GB30" s="118">
        <v>8.1836651686143327</v>
      </c>
    </row>
    <row r="31" spans="2:184" s="73" customFormat="1">
      <c r="B31" s="73" t="s">
        <v>1829</v>
      </c>
      <c r="C31" s="41" t="s">
        <v>1830</v>
      </c>
      <c r="D31" s="73" t="s">
        <v>484</v>
      </c>
      <c r="E31" s="143" t="s">
        <v>1860</v>
      </c>
      <c r="F31" s="113">
        <v>0.01</v>
      </c>
      <c r="G31" s="113" t="s">
        <v>1210</v>
      </c>
      <c r="H31" s="73">
        <v>43.4</v>
      </c>
      <c r="I31" s="89">
        <v>154</v>
      </c>
      <c r="J31" s="618">
        <v>254</v>
      </c>
      <c r="K31" s="156" t="s">
        <v>32</v>
      </c>
      <c r="L31" s="73" t="s">
        <v>207</v>
      </c>
      <c r="M31" s="73" t="s">
        <v>99</v>
      </c>
      <c r="N31" s="73" t="s">
        <v>2142</v>
      </c>
      <c r="O31" s="73">
        <v>25</v>
      </c>
      <c r="Q31" s="203">
        <v>645.01200000000006</v>
      </c>
      <c r="R31" s="73">
        <v>23530.000000000004</v>
      </c>
      <c r="S31" s="73">
        <v>3120</v>
      </c>
      <c r="T31" s="203"/>
      <c r="U31" s="381">
        <v>8.2918645241927852E-2</v>
      </c>
      <c r="V31" s="380">
        <v>0.41896403309842678</v>
      </c>
      <c r="W31" s="380">
        <v>8.2918645241927852E-2</v>
      </c>
      <c r="X31" s="89">
        <v>6.7754313901035284</v>
      </c>
      <c r="Y31" s="380">
        <v>7.6227290589298891</v>
      </c>
      <c r="Z31" s="380">
        <v>1.8449184006423085</v>
      </c>
      <c r="AA31" s="89">
        <v>290.71584967884434</v>
      </c>
      <c r="AB31" s="380">
        <v>28.412324230328462</v>
      </c>
      <c r="AC31" s="380">
        <v>0.55405050359896602</v>
      </c>
      <c r="AD31" s="89">
        <v>229.98343829475829</v>
      </c>
      <c r="AE31" s="380">
        <v>40.689563396517109</v>
      </c>
      <c r="AF31" s="380">
        <v>1.2906926616354761</v>
      </c>
      <c r="AG31" s="381">
        <v>1.4809179195030828</v>
      </c>
      <c r="AH31" s="380">
        <v>5.5585485798227818</v>
      </c>
      <c r="AI31" s="380">
        <v>1.4809179195030828</v>
      </c>
      <c r="AJ31" s="381">
        <v>280.40215238424486</v>
      </c>
      <c r="AK31" s="380">
        <v>738.11057301799667</v>
      </c>
      <c r="AL31" s="380">
        <v>280.40215238424486</v>
      </c>
      <c r="AM31" s="89">
        <v>191963.67689345125</v>
      </c>
      <c r="AN31" s="380">
        <v>11830.954976091933</v>
      </c>
      <c r="AO31" s="380">
        <v>5.4461544762349634</v>
      </c>
      <c r="AP31" s="381">
        <v>46.44246862352152</v>
      </c>
      <c r="AQ31" s="380">
        <v>164.31670738223437</v>
      </c>
      <c r="AR31" s="380">
        <v>46.44246862352152</v>
      </c>
      <c r="AS31" s="89">
        <v>2324.2482320760137</v>
      </c>
      <c r="AT31" s="380">
        <v>535.23981916926664</v>
      </c>
      <c r="AU31" s="380">
        <v>95.023660050224805</v>
      </c>
      <c r="AV31" s="89">
        <v>4.0681810268023968</v>
      </c>
      <c r="AW31" s="380">
        <v>8.1218107388825267</v>
      </c>
      <c r="AX31" s="380">
        <v>1.3748048697724022</v>
      </c>
      <c r="AY31" s="89">
        <v>0.69648540809578718</v>
      </c>
      <c r="AZ31" s="380">
        <v>0.9107150162323846</v>
      </c>
      <c r="BA31" s="380">
        <v>0.32331336918766923</v>
      </c>
      <c r="BB31" s="381">
        <v>0.9201202329256315</v>
      </c>
      <c r="BC31" s="380">
        <v>2.8790414292461444</v>
      </c>
      <c r="BD31" s="380">
        <v>0.9201202329256315</v>
      </c>
      <c r="BE31" s="89">
        <v>1.9251164165720616</v>
      </c>
      <c r="BF31" s="382">
        <v>0.99682445503288453</v>
      </c>
      <c r="BG31" s="382">
        <v>0.24766339885211805</v>
      </c>
      <c r="BH31" s="381">
        <v>9.3654929151209458</v>
      </c>
      <c r="BI31" s="380">
        <v>30.024570714961936</v>
      </c>
      <c r="BJ31" s="380">
        <v>9.3654929151209458</v>
      </c>
      <c r="BK31" s="89">
        <v>412.20360502302725</v>
      </c>
      <c r="BL31" s="380">
        <v>38.467506737246531</v>
      </c>
      <c r="BM31" s="380">
        <v>0.34170685561251601</v>
      </c>
      <c r="BN31" s="89">
        <v>755.93116926435903</v>
      </c>
      <c r="BO31" s="380">
        <v>122.31176969847735</v>
      </c>
      <c r="BP31" s="380">
        <v>1.9981805642469546</v>
      </c>
      <c r="BQ31" s="89">
        <v>1015.3291707426789</v>
      </c>
      <c r="BR31" s="380">
        <v>151.76044982816657</v>
      </c>
      <c r="BS31" s="380">
        <v>2.8546709398157444</v>
      </c>
      <c r="BT31" s="89">
        <v>0.43591001160079629</v>
      </c>
      <c r="BU31" s="380">
        <v>0.30969991955710463</v>
      </c>
      <c r="BV31" s="380">
        <v>1.3380610845548998E-2</v>
      </c>
      <c r="BW31" s="381">
        <v>1.0451198450651293</v>
      </c>
      <c r="BX31" s="380">
        <v>3.2522949104171834</v>
      </c>
      <c r="BY31" s="380">
        <v>1.0451198450651293</v>
      </c>
      <c r="BZ31" s="381">
        <v>0.10381377232699211</v>
      </c>
      <c r="CA31" s="380">
        <v>0.34672288643533716</v>
      </c>
      <c r="CB31" s="380">
        <v>0.10381377232699211</v>
      </c>
      <c r="CC31" s="89">
        <v>4.748910742779298</v>
      </c>
      <c r="CD31" s="380">
        <v>2.9028883996926922</v>
      </c>
      <c r="CE31" s="380">
        <v>0.41911810221320539</v>
      </c>
      <c r="CF31" s="89">
        <v>0.41218336290113783</v>
      </c>
      <c r="CG31" s="380">
        <v>0.35086673589614614</v>
      </c>
      <c r="CH31" s="380">
        <v>2.8465317746109848E-2</v>
      </c>
      <c r="CI31" s="89">
        <v>15.735839654470213</v>
      </c>
      <c r="CJ31" s="380">
        <v>4.6640579456802458</v>
      </c>
      <c r="CK31" s="380">
        <v>0.2671449727972533</v>
      </c>
      <c r="CL31" s="89">
        <v>2.6311927586466419</v>
      </c>
      <c r="CM31" s="380">
        <v>1.2914133497455633</v>
      </c>
      <c r="CN31" s="380">
        <v>0.14126217407590924</v>
      </c>
      <c r="CO31" s="89">
        <v>6.6770058952590708E-2</v>
      </c>
      <c r="CP31" s="380">
        <v>0.16547083598007242</v>
      </c>
      <c r="CQ31" s="380">
        <v>3.2199101118003115E-2</v>
      </c>
      <c r="CR31" s="89">
        <v>676.5601619730827</v>
      </c>
      <c r="CS31" s="380">
        <v>66.467194478319072</v>
      </c>
      <c r="CT31" s="380">
        <v>2.5477848542588916E-2</v>
      </c>
      <c r="CU31" s="89">
        <v>551.6476628784668</v>
      </c>
      <c r="CV31" s="380">
        <v>62.683479584036178</v>
      </c>
      <c r="CW31" s="380">
        <v>1.0995224433885316E-2</v>
      </c>
      <c r="CX31" s="89">
        <v>7.1257345326171384</v>
      </c>
      <c r="CY31" s="380">
        <v>2.4693174291440982</v>
      </c>
      <c r="CZ31" s="380">
        <v>1.009968339814964E-2</v>
      </c>
      <c r="DA31" s="381">
        <v>0</v>
      </c>
      <c r="DB31" s="380">
        <v>2.0546470546562501E-2</v>
      </c>
      <c r="DC31" s="380">
        <v>0</v>
      </c>
      <c r="DD31" s="381">
        <v>2.8162204257266527E-2</v>
      </c>
      <c r="DE31" s="380">
        <v>0.14833102560825828</v>
      </c>
      <c r="DF31" s="380">
        <v>2.8162204257266527E-2</v>
      </c>
      <c r="DG31" s="89">
        <v>3.7199451825334022</v>
      </c>
      <c r="DH31" s="380">
        <v>2.3727478435015823</v>
      </c>
      <c r="DI31" s="380">
        <v>3.2143790887070409E-2</v>
      </c>
      <c r="DJ31" s="381">
        <v>1.2392119410423225E-2</v>
      </c>
      <c r="DK31" s="380">
        <v>5.6984417959697178E-2</v>
      </c>
      <c r="DL31" s="380">
        <v>1.2392119410423225E-2</v>
      </c>
      <c r="DM31" s="89">
        <v>3.9983123387121799</v>
      </c>
      <c r="DN31" s="380">
        <v>2.5003492026336915</v>
      </c>
      <c r="DO31" s="380">
        <v>2.0805600847292507E-2</v>
      </c>
      <c r="DP31" s="89">
        <v>553.56957167587132</v>
      </c>
      <c r="DQ31" s="380">
        <v>60.083777263304121</v>
      </c>
      <c r="DR31" s="380">
        <v>3.3458496198844065E-3</v>
      </c>
      <c r="DS31" s="89">
        <v>1448.3736308891007</v>
      </c>
      <c r="DT31" s="380">
        <v>154.13498082028556</v>
      </c>
      <c r="DU31" s="380">
        <v>2.481943176518541E-3</v>
      </c>
      <c r="DV31" s="89">
        <v>213.12782160338782</v>
      </c>
      <c r="DW31" s="380">
        <v>23.348089518354307</v>
      </c>
      <c r="DX31" s="380">
        <v>2.0280906607134438E-3</v>
      </c>
      <c r="DY31" s="89">
        <v>1053.8899431337777</v>
      </c>
      <c r="DZ31" s="380">
        <v>108.75393028005806</v>
      </c>
      <c r="EA31" s="380">
        <v>1.9989920519108095E-2</v>
      </c>
      <c r="EB31" s="89">
        <v>231.01314939310834</v>
      </c>
      <c r="EC31" s="380">
        <v>27.224760331073373</v>
      </c>
      <c r="ED31" s="380">
        <v>0</v>
      </c>
      <c r="EE31" s="89">
        <v>39.763806629321223</v>
      </c>
      <c r="EF31" s="380">
        <v>5.620897320025473</v>
      </c>
      <c r="EG31" s="380">
        <v>4.1498167068862958E-3</v>
      </c>
      <c r="EH31" s="89">
        <v>221.76000773471043</v>
      </c>
      <c r="EI31" s="380">
        <v>26.812474690004972</v>
      </c>
      <c r="EJ31" s="380">
        <v>1.4542354689583445E-2</v>
      </c>
      <c r="EK31" s="89">
        <v>26.52597325491281</v>
      </c>
      <c r="EL31" s="380">
        <v>3.5763714373492701</v>
      </c>
      <c r="EM31" s="380">
        <v>0</v>
      </c>
      <c r="EN31" s="89">
        <v>131.14616945250378</v>
      </c>
      <c r="EO31" s="380">
        <v>15.807272524428946</v>
      </c>
      <c r="EP31" s="380">
        <v>9.2904088188225636E-3</v>
      </c>
      <c r="EQ31" s="89">
        <v>21.974284590354809</v>
      </c>
      <c r="ER31" s="380">
        <v>3.306235487385468</v>
      </c>
      <c r="ES31" s="380">
        <v>4.792708765737742E-3</v>
      </c>
      <c r="ET31" s="89">
        <v>48.694378447623627</v>
      </c>
      <c r="EU31" s="380">
        <v>7.0195990904585814</v>
      </c>
      <c r="EV31" s="380">
        <v>0</v>
      </c>
      <c r="EW31" s="89">
        <v>4.7939068715450279</v>
      </c>
      <c r="EX31" s="380">
        <v>1.0455480524733467</v>
      </c>
      <c r="EY31" s="380">
        <v>3.4404675674706278E-3</v>
      </c>
      <c r="EZ31" s="89">
        <v>21.755820187598175</v>
      </c>
      <c r="FA31" s="380">
        <v>4.6717908417484324</v>
      </c>
      <c r="FB31" s="380">
        <v>1.6187799713171157E-2</v>
      </c>
      <c r="FC31" s="89">
        <v>2.6380939473460514</v>
      </c>
      <c r="FD31" s="380">
        <v>0.64617045947932494</v>
      </c>
      <c r="FE31" s="380">
        <v>2.6513296072998784E-3</v>
      </c>
      <c r="FF31" s="89">
        <v>2.9517866510198772E-2</v>
      </c>
      <c r="FG31" s="380">
        <v>0.12084395636366214</v>
      </c>
      <c r="FH31" s="380">
        <v>1.5961597133403675E-2</v>
      </c>
      <c r="FI31" s="89">
        <v>12.555755299675869</v>
      </c>
      <c r="FJ31" s="380">
        <v>5.0110258186473748</v>
      </c>
      <c r="FK31" s="380">
        <v>1.6416962838390465E-2</v>
      </c>
      <c r="FL31" s="89">
        <v>3.5451741096525886E-2</v>
      </c>
      <c r="FM31" s="380">
        <v>8.9148397010261143E-2</v>
      </c>
      <c r="FN31" s="380">
        <v>7.0253813794874075E-3</v>
      </c>
      <c r="FO31" s="89">
        <v>11.035503779252666</v>
      </c>
      <c r="FP31" s="380">
        <v>2.0169638579086353</v>
      </c>
      <c r="FQ31" s="380">
        <v>3.5500960385297657E-3</v>
      </c>
      <c r="FR31" s="89">
        <v>2.6316194173781922</v>
      </c>
      <c r="FS31" s="380">
        <v>0.76754659806902925</v>
      </c>
      <c r="FT31" s="380">
        <v>3.6085629845255453E-3</v>
      </c>
      <c r="FV31" s="118">
        <v>4526.9441159116759</v>
      </c>
      <c r="FW31" s="118">
        <v>0.52800943361113861</v>
      </c>
      <c r="FX31" s="118">
        <v>1.020109158438341</v>
      </c>
      <c r="FY31" s="118">
        <v>1.2264352910385397</v>
      </c>
      <c r="FZ31" s="207">
        <v>4.1831352482175594</v>
      </c>
      <c r="GA31" s="118">
        <v>1.0128492337243051</v>
      </c>
      <c r="GB31" s="118">
        <v>8.2467070447079003</v>
      </c>
    </row>
    <row r="32" spans="2:184" s="73" customFormat="1">
      <c r="B32" s="73" t="s">
        <v>1829</v>
      </c>
      <c r="C32" s="41" t="s">
        <v>1830</v>
      </c>
      <c r="D32" s="73" t="s">
        <v>484</v>
      </c>
      <c r="E32" s="143" t="s">
        <v>1860</v>
      </c>
      <c r="F32" s="113">
        <v>0.01</v>
      </c>
      <c r="G32" s="113" t="s">
        <v>1210</v>
      </c>
      <c r="H32" s="73">
        <v>43.4</v>
      </c>
      <c r="I32" s="89">
        <v>154</v>
      </c>
      <c r="J32" s="618">
        <v>254</v>
      </c>
      <c r="K32" s="156" t="s">
        <v>32</v>
      </c>
      <c r="L32" s="73" t="s">
        <v>207</v>
      </c>
      <c r="M32" s="73" t="s">
        <v>99</v>
      </c>
      <c r="N32" s="73" t="s">
        <v>2143</v>
      </c>
      <c r="O32" s="73">
        <v>25</v>
      </c>
      <c r="Q32" s="203">
        <v>570.22799999999995</v>
      </c>
      <c r="R32" s="73">
        <v>23070</v>
      </c>
      <c r="S32" s="73">
        <v>3880</v>
      </c>
      <c r="T32" s="203"/>
      <c r="U32" s="89">
        <v>0.33837252453744382</v>
      </c>
      <c r="V32" s="380">
        <v>0.49397274495711119</v>
      </c>
      <c r="W32" s="380">
        <v>7.9122825610786998E-2</v>
      </c>
      <c r="X32" s="89">
        <v>5.4839117698499429</v>
      </c>
      <c r="Y32" s="380">
        <v>8.6442568506909332</v>
      </c>
      <c r="Z32" s="380">
        <v>1.7282557984181897</v>
      </c>
      <c r="AA32" s="89">
        <v>326.69387852014432</v>
      </c>
      <c r="AB32" s="380">
        <v>48.037013530790986</v>
      </c>
      <c r="AC32" s="380">
        <v>0.53628026384198779</v>
      </c>
      <c r="AD32" s="89">
        <v>160.59447807012236</v>
      </c>
      <c r="AE32" s="380">
        <v>125.71807320269114</v>
      </c>
      <c r="AF32" s="380">
        <v>1.1901973920192339</v>
      </c>
      <c r="AG32" s="89">
        <v>69.532445898450902</v>
      </c>
      <c r="AH32" s="380">
        <v>118.53849521796877</v>
      </c>
      <c r="AI32" s="380">
        <v>1.5700637194563536</v>
      </c>
      <c r="AJ32" s="381">
        <v>269.4421353334165</v>
      </c>
      <c r="AK32" s="380">
        <v>1046.8082153517892</v>
      </c>
      <c r="AL32" s="380">
        <v>269.4421353334165</v>
      </c>
      <c r="AM32" s="89">
        <v>191145.33017069584</v>
      </c>
      <c r="AN32" s="380">
        <v>10871.384040241834</v>
      </c>
      <c r="AO32" s="380">
        <v>5.7932775039879667</v>
      </c>
      <c r="AP32" s="381">
        <v>47.755331574531596</v>
      </c>
      <c r="AQ32" s="380">
        <v>143.03011560677007</v>
      </c>
      <c r="AR32" s="380">
        <v>47.755331574531596</v>
      </c>
      <c r="AS32" s="89">
        <v>2608.4556477519072</v>
      </c>
      <c r="AT32" s="380">
        <v>535.60129613984998</v>
      </c>
      <c r="AU32" s="380">
        <v>95.230404225219075</v>
      </c>
      <c r="AV32" s="89">
        <v>9.662656400704952</v>
      </c>
      <c r="AW32" s="380">
        <v>14.487878562768357</v>
      </c>
      <c r="AX32" s="380">
        <v>1.5189593117835729</v>
      </c>
      <c r="AY32" s="89">
        <v>0.39837816554697375</v>
      </c>
      <c r="AZ32" s="380">
        <v>0.8741847657773788</v>
      </c>
      <c r="BA32" s="380">
        <v>0.24679659358767694</v>
      </c>
      <c r="BB32" s="381">
        <v>0.79178926988718745</v>
      </c>
      <c r="BC32" s="380">
        <v>3.9258556994348153</v>
      </c>
      <c r="BD32" s="380">
        <v>0.79178926988718745</v>
      </c>
      <c r="BE32" s="89">
        <v>1.3705633802599448</v>
      </c>
      <c r="BF32" s="382">
        <v>1.0031624360616875</v>
      </c>
      <c r="BG32" s="382">
        <v>0.25649646129252712</v>
      </c>
      <c r="BH32" s="381">
        <v>9.4456925159765071</v>
      </c>
      <c r="BI32" s="380">
        <v>25.915983920891005</v>
      </c>
      <c r="BJ32" s="380">
        <v>9.4456925159765071</v>
      </c>
      <c r="BK32" s="89">
        <v>467.86277100848901</v>
      </c>
      <c r="BL32" s="380">
        <v>29.515293732522387</v>
      </c>
      <c r="BM32" s="380">
        <v>0.37583465851967607</v>
      </c>
      <c r="BN32" s="89">
        <v>789.12335346902091</v>
      </c>
      <c r="BO32" s="380">
        <v>393.96152407161475</v>
      </c>
      <c r="BP32" s="380">
        <v>1.6196921380315512</v>
      </c>
      <c r="BQ32" s="89">
        <v>1054.586335157592</v>
      </c>
      <c r="BR32" s="380">
        <v>401.09592216621701</v>
      </c>
      <c r="BS32" s="380">
        <v>2.8822488937202912</v>
      </c>
      <c r="BT32" s="89">
        <v>0.33898998141125497</v>
      </c>
      <c r="BU32" s="380">
        <v>0.36264755648636116</v>
      </c>
      <c r="BV32" s="380">
        <v>9.5324127631195646E-3</v>
      </c>
      <c r="BW32" s="381">
        <v>1.010617080117312</v>
      </c>
      <c r="BX32" s="380">
        <v>2.9674478814422027</v>
      </c>
      <c r="BY32" s="380">
        <v>1.010617080117312</v>
      </c>
      <c r="BZ32" s="381">
        <v>9.3089519960309078E-2</v>
      </c>
      <c r="CA32" s="380">
        <v>0.44638990059096784</v>
      </c>
      <c r="CB32" s="380">
        <v>9.3089519960309078E-2</v>
      </c>
      <c r="CC32" s="89">
        <v>6.5538412603914837</v>
      </c>
      <c r="CD32" s="380">
        <v>4.3133024958806905</v>
      </c>
      <c r="CE32" s="380">
        <v>0.33614179414962136</v>
      </c>
      <c r="CF32" s="89">
        <v>0.49851962196361532</v>
      </c>
      <c r="CG32" s="380">
        <v>0.43153107263987184</v>
      </c>
      <c r="CH32" s="380">
        <v>2.3266939849994405E-2</v>
      </c>
      <c r="CI32" s="89">
        <v>13.458094519321632</v>
      </c>
      <c r="CJ32" s="380">
        <v>3.5232066019558861</v>
      </c>
      <c r="CK32" s="380">
        <v>0.27116668556548629</v>
      </c>
      <c r="CL32" s="89">
        <v>2.2543264569134536</v>
      </c>
      <c r="CM32" s="380">
        <v>0.99319788447734791</v>
      </c>
      <c r="CN32" s="380">
        <v>0.1135328163143995</v>
      </c>
      <c r="CO32" s="381">
        <v>2.6292838660076388E-2</v>
      </c>
      <c r="CP32" s="380">
        <v>0.14084750424931425</v>
      </c>
      <c r="CQ32" s="380">
        <v>2.6292838660076388E-2</v>
      </c>
      <c r="CR32" s="89">
        <v>631.28991421900912</v>
      </c>
      <c r="CS32" s="380">
        <v>92.77692916096828</v>
      </c>
      <c r="CT32" s="380">
        <v>2.3261283321310437E-2</v>
      </c>
      <c r="CU32" s="89">
        <v>511.82712545993104</v>
      </c>
      <c r="CV32" s="380">
        <v>44.057904221684936</v>
      </c>
      <c r="CW32" s="380">
        <v>1.0765522831505784E-2</v>
      </c>
      <c r="CX32" s="89">
        <v>5.1946474083049763</v>
      </c>
      <c r="CY32" s="380">
        <v>3.2582298589616263</v>
      </c>
      <c r="CZ32" s="380">
        <v>7.9484183679043828E-3</v>
      </c>
      <c r="DA32" s="89">
        <v>2.1444606066111791E-2</v>
      </c>
      <c r="DB32" s="380">
        <v>6.1026076961555514E-2</v>
      </c>
      <c r="DC32" s="380">
        <v>0</v>
      </c>
      <c r="DD32" s="89">
        <v>2.4712548576576506E-2</v>
      </c>
      <c r="DE32" s="380">
        <v>0.127178451110947</v>
      </c>
      <c r="DF32" s="380">
        <v>0</v>
      </c>
      <c r="DG32" s="89">
        <v>3.0872205176809193</v>
      </c>
      <c r="DH32" s="380">
        <v>1.5126476691711075</v>
      </c>
      <c r="DI32" s="380">
        <v>2.5045476375472182E-2</v>
      </c>
      <c r="DJ32" s="89">
        <v>8.9026955746020642E-3</v>
      </c>
      <c r="DK32" s="380">
        <v>5.2155382527789548E-2</v>
      </c>
      <c r="DL32" s="380">
        <v>6.5297674451369565E-3</v>
      </c>
      <c r="DM32" s="89">
        <v>5.1426160858866341</v>
      </c>
      <c r="DN32" s="380">
        <v>3.3035467552796458</v>
      </c>
      <c r="DO32" s="380">
        <v>2.7672750984333524E-2</v>
      </c>
      <c r="DP32" s="89">
        <v>495.08760968581021</v>
      </c>
      <c r="DQ32" s="380">
        <v>38.347906053361626</v>
      </c>
      <c r="DR32" s="380">
        <v>0</v>
      </c>
      <c r="DS32" s="89">
        <v>1268.3446416851702</v>
      </c>
      <c r="DT32" s="380">
        <v>89.751745080306094</v>
      </c>
      <c r="DU32" s="380">
        <v>3.3016063564768926E-3</v>
      </c>
      <c r="DV32" s="89">
        <v>184.95949529956229</v>
      </c>
      <c r="DW32" s="380">
        <v>17.20907486634707</v>
      </c>
      <c r="DX32" s="380">
        <v>1.921957981521532E-3</v>
      </c>
      <c r="DY32" s="89">
        <v>876.17484991088043</v>
      </c>
      <c r="DZ32" s="380">
        <v>69.309763894354688</v>
      </c>
      <c r="EA32" s="380">
        <v>1.5577904722228295E-2</v>
      </c>
      <c r="EB32" s="89">
        <v>194.06214155631736</v>
      </c>
      <c r="EC32" s="380">
        <v>20.327557388194947</v>
      </c>
      <c r="ED32" s="380">
        <v>1.3387496291414716E-2</v>
      </c>
      <c r="EE32" s="89">
        <v>39.923830092119807</v>
      </c>
      <c r="EF32" s="380">
        <v>3.8302163940700824</v>
      </c>
      <c r="EG32" s="380">
        <v>6.7105907700922727E-3</v>
      </c>
      <c r="EH32" s="89">
        <v>185.77545743330444</v>
      </c>
      <c r="EI32" s="380">
        <v>18.752779620317757</v>
      </c>
      <c r="EJ32" s="380">
        <v>2.3512014042475486E-2</v>
      </c>
      <c r="EK32" s="89">
        <v>23.083763609119821</v>
      </c>
      <c r="EL32" s="380">
        <v>2.5855069861605644</v>
      </c>
      <c r="EM32" s="380">
        <v>0</v>
      </c>
      <c r="EN32" s="89">
        <v>117.75396008782924</v>
      </c>
      <c r="EO32" s="380">
        <v>14.141999719800785</v>
      </c>
      <c r="EP32" s="380">
        <v>0</v>
      </c>
      <c r="EQ32" s="89">
        <v>20.313771590774891</v>
      </c>
      <c r="ER32" s="380">
        <v>2.6960088211941162</v>
      </c>
      <c r="ES32" s="380">
        <v>2.2712961074937217E-3</v>
      </c>
      <c r="ET32" s="89">
        <v>47.736637274204291</v>
      </c>
      <c r="EU32" s="380">
        <v>5.6405886984585702</v>
      </c>
      <c r="EV32" s="380">
        <v>1.173933497261043E-2</v>
      </c>
      <c r="EW32" s="89">
        <v>5.2348568481166726</v>
      </c>
      <c r="EX32" s="380">
        <v>0.91035294638134256</v>
      </c>
      <c r="EY32" s="380">
        <v>0</v>
      </c>
      <c r="EZ32" s="89">
        <v>27.085915025289399</v>
      </c>
      <c r="FA32" s="380">
        <v>4.9390019574834074</v>
      </c>
      <c r="FB32" s="380">
        <v>0</v>
      </c>
      <c r="FC32" s="89">
        <v>3.5578912027833911</v>
      </c>
      <c r="FD32" s="380">
        <v>0.71263366849046905</v>
      </c>
      <c r="FE32" s="380">
        <v>0</v>
      </c>
      <c r="FF32" s="89">
        <v>3.5590305151657647E-2</v>
      </c>
      <c r="FG32" s="380">
        <v>0.13620359826905232</v>
      </c>
      <c r="FH32" s="380">
        <v>1.0780279646961568E-2</v>
      </c>
      <c r="FI32" s="89">
        <v>11.815711138471627</v>
      </c>
      <c r="FJ32" s="380">
        <v>4.7898046671011985</v>
      </c>
      <c r="FK32" s="380">
        <v>2.6962789747832942E-2</v>
      </c>
      <c r="FL32" s="89">
        <v>3.7765448589995448E-2</v>
      </c>
      <c r="FM32" s="380">
        <v>8.1592647394965551E-2</v>
      </c>
      <c r="FN32" s="380">
        <v>7.6376367216887424E-3</v>
      </c>
      <c r="FO32" s="89">
        <v>9.14874621803148</v>
      </c>
      <c r="FP32" s="380">
        <v>1.9417134114022525</v>
      </c>
      <c r="FQ32" s="380">
        <v>4.7264904209313946E-3</v>
      </c>
      <c r="FR32" s="89">
        <v>2.8983385686985064</v>
      </c>
      <c r="FS32" s="380">
        <v>0.93041378521588258</v>
      </c>
      <c r="FT32" s="380">
        <v>4.8044207101796939E-3</v>
      </c>
      <c r="FV32" s="118">
        <v>3953.5222601451492</v>
      </c>
      <c r="FW32" s="118">
        <v>0.63180178324247405</v>
      </c>
      <c r="FX32" s="118">
        <v>1.0137381523846334</v>
      </c>
      <c r="FY32" s="118">
        <v>1.233404567316998</v>
      </c>
      <c r="FZ32" s="207">
        <v>2.5713957219586367</v>
      </c>
      <c r="GA32" s="118">
        <v>1.0895800148974064</v>
      </c>
      <c r="GB32" s="118">
        <v>5.54903708544908</v>
      </c>
    </row>
    <row r="33" spans="2:184" s="73" customFormat="1">
      <c r="B33" s="73" t="s">
        <v>1829</v>
      </c>
      <c r="C33" s="41" t="s">
        <v>1830</v>
      </c>
      <c r="D33" s="73" t="s">
        <v>484</v>
      </c>
      <c r="E33" s="143" t="s">
        <v>1860</v>
      </c>
      <c r="F33" s="113">
        <v>0.01</v>
      </c>
      <c r="G33" s="113" t="s">
        <v>1210</v>
      </c>
      <c r="H33" s="73">
        <v>43.4</v>
      </c>
      <c r="I33" s="89">
        <v>154</v>
      </c>
      <c r="J33" s="618">
        <v>254</v>
      </c>
      <c r="K33" s="156" t="s">
        <v>32</v>
      </c>
      <c r="L33" s="73" t="s">
        <v>207</v>
      </c>
      <c r="M33" s="73" t="s">
        <v>99</v>
      </c>
      <c r="N33" s="73" t="s">
        <v>2144</v>
      </c>
      <c r="O33" s="73">
        <v>25</v>
      </c>
      <c r="Q33" s="203">
        <v>822.62399999999991</v>
      </c>
      <c r="R33" s="73">
        <v>24660.000000000004</v>
      </c>
      <c r="S33" s="73">
        <v>3590</v>
      </c>
      <c r="T33" s="203"/>
      <c r="U33" s="89">
        <v>0.34841054021907542</v>
      </c>
      <c r="V33" s="380">
        <v>0.43006067521879532</v>
      </c>
      <c r="W33" s="380">
        <v>0.12702249346188416</v>
      </c>
      <c r="X33" s="381">
        <v>3.390856792115033</v>
      </c>
      <c r="Y33" s="380">
        <v>8.1742262965549841</v>
      </c>
      <c r="Z33" s="380">
        <v>3.390856792115033</v>
      </c>
      <c r="AA33" s="89">
        <v>351.43857921293096</v>
      </c>
      <c r="AB33" s="380">
        <v>34.924340765765457</v>
      </c>
      <c r="AC33" s="380">
        <v>0.9913080321246901</v>
      </c>
      <c r="AD33" s="89">
        <v>149.03502107661095</v>
      </c>
      <c r="AE33" s="380">
        <v>79.43918108057396</v>
      </c>
      <c r="AF33" s="380">
        <v>2.4745320078231754</v>
      </c>
      <c r="AG33" s="89">
        <v>88.693603484837553</v>
      </c>
      <c r="AH33" s="380">
        <v>219.19080823012854</v>
      </c>
      <c r="AI33" s="380">
        <v>2.9552599180306918</v>
      </c>
      <c r="AJ33" s="381">
        <v>486.70965321654018</v>
      </c>
      <c r="AK33" s="380">
        <v>1870.5667243163161</v>
      </c>
      <c r="AL33" s="380">
        <v>486.70965321654018</v>
      </c>
      <c r="AM33" s="89">
        <v>192141.99414297528</v>
      </c>
      <c r="AN33" s="380">
        <v>9016.9949720671411</v>
      </c>
      <c r="AO33" s="380">
        <v>10.357788397965788</v>
      </c>
      <c r="AP33" s="381">
        <v>92.024058079998539</v>
      </c>
      <c r="AQ33" s="380">
        <v>156.827192834214</v>
      </c>
      <c r="AR33" s="380">
        <v>92.024058079998539</v>
      </c>
      <c r="AS33" s="89">
        <v>2473.5445289013264</v>
      </c>
      <c r="AT33" s="380">
        <v>481.56717884752123</v>
      </c>
      <c r="AU33" s="380">
        <v>164.61220565036473</v>
      </c>
      <c r="AV33" s="89">
        <v>21.341530381079483</v>
      </c>
      <c r="AW33" s="380">
        <v>57.404016833891255</v>
      </c>
      <c r="AX33" s="380">
        <v>2.7895833231271649</v>
      </c>
      <c r="AY33" s="381">
        <v>0.59863819521200246</v>
      </c>
      <c r="AZ33" s="380">
        <v>0.75321448670292768</v>
      </c>
      <c r="BA33" s="380">
        <v>0.59863819521200246</v>
      </c>
      <c r="BB33" s="381">
        <v>2.1074848803620321</v>
      </c>
      <c r="BC33" s="380">
        <v>11.669209424341211</v>
      </c>
      <c r="BD33" s="380">
        <v>2.1074848803620321</v>
      </c>
      <c r="BE33" s="89">
        <v>0.74631573554108011</v>
      </c>
      <c r="BF33" s="382">
        <v>1.0107174765900691</v>
      </c>
      <c r="BG33" s="382">
        <v>0.53250475771034389</v>
      </c>
      <c r="BH33" s="381">
        <v>17.339560047801882</v>
      </c>
      <c r="BI33" s="380">
        <v>28.251407109499816</v>
      </c>
      <c r="BJ33" s="380">
        <v>17.339560047801882</v>
      </c>
      <c r="BK33" s="89">
        <v>445.69428516955975</v>
      </c>
      <c r="BL33" s="380">
        <v>18.867859953144535</v>
      </c>
      <c r="BM33" s="380">
        <v>0.67785942589701687</v>
      </c>
      <c r="BN33" s="89">
        <v>860.42470623992233</v>
      </c>
      <c r="BO33" s="380">
        <v>293.0071478515809</v>
      </c>
      <c r="BP33" s="380">
        <v>3.620554682123903</v>
      </c>
      <c r="BQ33" s="89">
        <v>1113.520188299409</v>
      </c>
      <c r="BR33" s="380">
        <v>294.01695221131678</v>
      </c>
      <c r="BS33" s="380">
        <v>6.1192898354634844</v>
      </c>
      <c r="BT33" s="89">
        <v>1.0474215949168522</v>
      </c>
      <c r="BU33" s="380">
        <v>3.1058941765054473</v>
      </c>
      <c r="BV33" s="380">
        <v>2.6388866006942187E-2</v>
      </c>
      <c r="BW33" s="381">
        <v>2.0648896839702191</v>
      </c>
      <c r="BX33" s="380">
        <v>3.3134596578541964</v>
      </c>
      <c r="BY33" s="380">
        <v>2.0648896839702191</v>
      </c>
      <c r="BZ33" s="89">
        <v>0.41505397573081343</v>
      </c>
      <c r="CA33" s="380">
        <v>0.71315548838555975</v>
      </c>
      <c r="CB33" s="380">
        <v>0.1940891378097396</v>
      </c>
      <c r="CC33" s="89">
        <v>4.7144291315417366</v>
      </c>
      <c r="CD33" s="380">
        <v>3.8977118962934383</v>
      </c>
      <c r="CE33" s="380">
        <v>0.71162282974898905</v>
      </c>
      <c r="CF33" s="89">
        <v>0.30343156925120873</v>
      </c>
      <c r="CG33" s="380">
        <v>0.25874001845176037</v>
      </c>
      <c r="CH33" s="380">
        <v>4.806651263490757E-2</v>
      </c>
      <c r="CI33" s="89">
        <v>16.656724221805618</v>
      </c>
      <c r="CJ33" s="380">
        <v>4.1221172875616396</v>
      </c>
      <c r="CK33" s="380">
        <v>0.49901392872145572</v>
      </c>
      <c r="CL33" s="89">
        <v>2.8112349400199035</v>
      </c>
      <c r="CM33" s="380">
        <v>1.4089821660185016</v>
      </c>
      <c r="CN33" s="380">
        <v>0.25490550630181724</v>
      </c>
      <c r="CO33" s="381">
        <v>5.7818418015906661E-2</v>
      </c>
      <c r="CP33" s="380">
        <v>0.21366135922316579</v>
      </c>
      <c r="CQ33" s="380">
        <v>5.7818418015906661E-2</v>
      </c>
      <c r="CR33" s="89">
        <v>547.27685227231154</v>
      </c>
      <c r="CS33" s="380">
        <v>28.957696389438905</v>
      </c>
      <c r="CT33" s="380">
        <v>5.0606579284702261E-2</v>
      </c>
      <c r="CU33" s="89">
        <v>599.99465649218359</v>
      </c>
      <c r="CV33" s="380">
        <v>40.015450645525775</v>
      </c>
      <c r="CW33" s="380">
        <v>1.426347472470087E-2</v>
      </c>
      <c r="CX33" s="89">
        <v>3.9009183484723442</v>
      </c>
      <c r="CY33" s="380">
        <v>1.4915857365583223</v>
      </c>
      <c r="CZ33" s="380">
        <v>2.18903508146421E-2</v>
      </c>
      <c r="DA33" s="89">
        <v>1.2490757199910309E-2</v>
      </c>
      <c r="DB33" s="380">
        <v>3.863072683552074E-2</v>
      </c>
      <c r="DC33" s="380">
        <v>4.5140674768310808E-3</v>
      </c>
      <c r="DD33" s="381">
        <v>6.2977994514920838E-2</v>
      </c>
      <c r="DE33" s="380">
        <v>0.13942312810557775</v>
      </c>
      <c r="DF33" s="380">
        <v>6.2977994514920838E-2</v>
      </c>
      <c r="DG33" s="89">
        <v>2.0074531090589081</v>
      </c>
      <c r="DH33" s="380">
        <v>2.1033042783467373</v>
      </c>
      <c r="DI33" s="380">
        <v>5.6612284842493164E-2</v>
      </c>
      <c r="DJ33" s="381">
        <v>1.971242500179517E-2</v>
      </c>
      <c r="DK33" s="380">
        <v>3.988957266155687E-2</v>
      </c>
      <c r="DL33" s="380">
        <v>1.971242500179517E-2</v>
      </c>
      <c r="DM33" s="89">
        <v>2.6769830273084319</v>
      </c>
      <c r="DN33" s="380">
        <v>2.191086041556296</v>
      </c>
      <c r="DO33" s="380">
        <v>0</v>
      </c>
      <c r="DP33" s="89">
        <v>576.36467265939132</v>
      </c>
      <c r="DQ33" s="380">
        <v>37.995587300851952</v>
      </c>
      <c r="DR33" s="380">
        <v>6.1909623810372013E-3</v>
      </c>
      <c r="DS33" s="89">
        <v>1500.1162064084938</v>
      </c>
      <c r="DT33" s="380">
        <v>111.51706244028598</v>
      </c>
      <c r="DU33" s="380">
        <v>6.4448150832075975E-3</v>
      </c>
      <c r="DV33" s="89">
        <v>216.14048065217668</v>
      </c>
      <c r="DW33" s="380">
        <v>16.279403489273793</v>
      </c>
      <c r="DX33" s="380">
        <v>0</v>
      </c>
      <c r="DY33" s="89">
        <v>1053.2356624470792</v>
      </c>
      <c r="DZ33" s="380">
        <v>71.703113238935885</v>
      </c>
      <c r="EA33" s="380">
        <v>0</v>
      </c>
      <c r="EB33" s="89">
        <v>232.20827612628452</v>
      </c>
      <c r="EC33" s="380">
        <v>20.023596924679065</v>
      </c>
      <c r="ED33" s="380">
        <v>2.6125381945547595E-2</v>
      </c>
      <c r="EE33" s="89">
        <v>34.630342159248805</v>
      </c>
      <c r="EF33" s="380">
        <v>3.8990371262192123</v>
      </c>
      <c r="EG33" s="380">
        <v>1.0776692868232818E-2</v>
      </c>
      <c r="EH33" s="89">
        <v>222.04655792080069</v>
      </c>
      <c r="EI33" s="380">
        <v>16.545786448933725</v>
      </c>
      <c r="EJ33" s="380">
        <v>3.7751625141190966E-2</v>
      </c>
      <c r="EK33" s="89">
        <v>27.534288880173943</v>
      </c>
      <c r="EL33" s="380">
        <v>2.9316597887393345</v>
      </c>
      <c r="EM33" s="380">
        <v>8.1969458637980754E-3</v>
      </c>
      <c r="EN33" s="89">
        <v>141.53938583191675</v>
      </c>
      <c r="EO33" s="380">
        <v>10.704320195759813</v>
      </c>
      <c r="EP33" s="380">
        <v>1.7181253955011765E-2</v>
      </c>
      <c r="EQ33" s="89">
        <v>24.532990723342103</v>
      </c>
      <c r="ER33" s="380">
        <v>2.7600009374433596</v>
      </c>
      <c r="ES33" s="380">
        <v>6.2253139541727414E-3</v>
      </c>
      <c r="ET33" s="89">
        <v>56.153194216838159</v>
      </c>
      <c r="EU33" s="380">
        <v>5.0991806917211457</v>
      </c>
      <c r="EV33" s="380">
        <v>1.8854769500522287E-2</v>
      </c>
      <c r="EW33" s="89">
        <v>5.8554565436439763</v>
      </c>
      <c r="EX33" s="380">
        <v>0.59210314115101637</v>
      </c>
      <c r="EY33" s="380">
        <v>4.5356350905030526E-3</v>
      </c>
      <c r="EZ33" s="89">
        <v>29.570972427113293</v>
      </c>
      <c r="FA33" s="380">
        <v>4.0028630137843084</v>
      </c>
      <c r="FB33" s="380">
        <v>0</v>
      </c>
      <c r="FC33" s="89">
        <v>3.7597643044941012</v>
      </c>
      <c r="FD33" s="380">
        <v>0.98947433946449526</v>
      </c>
      <c r="FE33" s="380">
        <v>0</v>
      </c>
      <c r="FF33" s="89">
        <v>0.19376277237559503</v>
      </c>
      <c r="FG33" s="380">
        <v>0.81531144928594035</v>
      </c>
      <c r="FH33" s="380">
        <v>0</v>
      </c>
      <c r="FI33" s="89">
        <v>15.704121990420616</v>
      </c>
      <c r="FJ33" s="380">
        <v>12.663686464328016</v>
      </c>
      <c r="FK33" s="380">
        <v>3.7550104649082337E-2</v>
      </c>
      <c r="FL33" s="89">
        <v>2.708486053478798E-2</v>
      </c>
      <c r="FM33" s="380">
        <v>6.6629802809757041E-2</v>
      </c>
      <c r="FN33" s="380">
        <v>1.0716339610998245E-2</v>
      </c>
      <c r="FO33" s="89">
        <v>10.705326391206347</v>
      </c>
      <c r="FP33" s="380">
        <v>1.4389785284766095</v>
      </c>
      <c r="FQ33" s="380">
        <v>0</v>
      </c>
      <c r="FR33" s="89">
        <v>3.4511492942736535</v>
      </c>
      <c r="FS33" s="380">
        <v>0.86802573182647058</v>
      </c>
      <c r="FT33" s="380">
        <v>6.6869412053067803E-3</v>
      </c>
      <c r="FV33" s="118">
        <v>4669.5789446427252</v>
      </c>
      <c r="FW33" s="118">
        <v>0.45821425681611011</v>
      </c>
      <c r="FX33" s="118">
        <v>1.0280034188188529</v>
      </c>
      <c r="FY33" s="118">
        <v>0.91213621046546967</v>
      </c>
      <c r="FZ33" s="207">
        <v>2.8473397596785825</v>
      </c>
      <c r="GA33" s="118">
        <v>1.0552118308317837</v>
      </c>
      <c r="GB33" s="118">
        <v>6.0750693304847916</v>
      </c>
    </row>
    <row r="34" spans="2:184" s="73" customFormat="1">
      <c r="B34" s="73" t="s">
        <v>1829</v>
      </c>
      <c r="C34" s="41" t="s">
        <v>1830</v>
      </c>
      <c r="D34" s="73" t="s">
        <v>484</v>
      </c>
      <c r="E34" s="143" t="s">
        <v>1867</v>
      </c>
      <c r="F34" s="113">
        <v>0.01</v>
      </c>
      <c r="G34" s="113" t="s">
        <v>1210</v>
      </c>
      <c r="H34" s="113">
        <v>39</v>
      </c>
      <c r="I34" s="89">
        <v>153</v>
      </c>
      <c r="J34" s="618">
        <v>253</v>
      </c>
      <c r="K34" s="156" t="s">
        <v>32</v>
      </c>
      <c r="L34" s="73" t="s">
        <v>207</v>
      </c>
      <c r="M34" s="73" t="s">
        <v>99</v>
      </c>
      <c r="N34" s="73" t="s">
        <v>2145</v>
      </c>
      <c r="O34" s="73">
        <v>15</v>
      </c>
      <c r="Q34" s="203">
        <v>995.65907729179071</v>
      </c>
      <c r="R34" s="203">
        <v>24250</v>
      </c>
      <c r="S34" s="203">
        <v>1540</v>
      </c>
      <c r="T34" s="203"/>
      <c r="U34" s="381">
        <v>25.368004801472303</v>
      </c>
      <c r="V34" s="380">
        <v>28.845949593155979</v>
      </c>
      <c r="W34" s="380">
        <v>25.368004801472303</v>
      </c>
      <c r="X34" s="381">
        <v>38.910965821073503</v>
      </c>
      <c r="Y34" s="380">
        <v>40.645536584095865</v>
      </c>
      <c r="Z34" s="380">
        <v>38.910965821073503</v>
      </c>
      <c r="AA34" s="89">
        <v>112.34753613706563</v>
      </c>
      <c r="AB34" s="380">
        <v>49.61390465454307</v>
      </c>
      <c r="AC34" s="380">
        <v>20.43881058386965</v>
      </c>
      <c r="AD34" s="89">
        <v>193.05142117261286</v>
      </c>
      <c r="AE34" s="380">
        <v>79.00934911499499</v>
      </c>
      <c r="AF34" s="380">
        <v>2.3556874377887356</v>
      </c>
      <c r="AG34" s="381">
        <v>9.2601755035995925</v>
      </c>
      <c r="AH34" s="380">
        <v>35.049277861217277</v>
      </c>
      <c r="AI34" s="380">
        <v>9.2601755035995925</v>
      </c>
      <c r="AJ34" s="381">
        <v>2989.9528187281107</v>
      </c>
      <c r="AK34" s="380">
        <v>2483.6537403293437</v>
      </c>
      <c r="AL34" s="380">
        <v>2989.9528187281107</v>
      </c>
      <c r="AM34" s="89">
        <v>190086.12021529188</v>
      </c>
      <c r="AN34" s="380">
        <v>29278.864744271446</v>
      </c>
      <c r="AO34" s="380">
        <v>108.26034220896612</v>
      </c>
      <c r="AP34" s="381">
        <v>660.59299468080462</v>
      </c>
      <c r="AQ34" s="380">
        <v>923.11610227950382</v>
      </c>
      <c r="AR34" s="380">
        <v>660.59299468080462</v>
      </c>
      <c r="AS34" s="381">
        <v>846.21314663640965</v>
      </c>
      <c r="AT34" s="380">
        <v>1354.4864932612802</v>
      </c>
      <c r="AU34" s="380">
        <v>846.21314663640965</v>
      </c>
      <c r="AV34" s="381">
        <v>205.85894295851625</v>
      </c>
      <c r="AW34" s="380">
        <v>132.77585307485145</v>
      </c>
      <c r="AX34" s="380">
        <v>205.85894295851625</v>
      </c>
      <c r="AY34" s="381">
        <v>2.5187973640929431</v>
      </c>
      <c r="AZ34" s="380">
        <v>2.5796686182915689</v>
      </c>
      <c r="BA34" s="380">
        <v>2.5187973640929431</v>
      </c>
      <c r="BB34" s="381">
        <v>5.5873525845660597</v>
      </c>
      <c r="BC34" s="380">
        <v>0.88035749132484642</v>
      </c>
      <c r="BD34" s="380">
        <v>5.5873525845660597</v>
      </c>
      <c r="BE34" s="89">
        <v>1.0131106022418419</v>
      </c>
      <c r="BF34" s="382">
        <v>0.95572358310248617</v>
      </c>
      <c r="BG34" s="382">
        <v>0.29024870075467191</v>
      </c>
      <c r="BH34" s="381">
        <v>21.775414918209464</v>
      </c>
      <c r="BI34" s="380">
        <v>33.964118523954284</v>
      </c>
      <c r="BJ34" s="380">
        <v>21.775414918209464</v>
      </c>
      <c r="BK34" s="89">
        <v>273.85108077298969</v>
      </c>
      <c r="BL34" s="380">
        <v>60.228998505857028</v>
      </c>
      <c r="BM34" s="380">
        <v>4.0334843536064415</v>
      </c>
      <c r="BN34" s="89">
        <v>590.2190229330115</v>
      </c>
      <c r="BO34" s="380">
        <v>181.7972517306336</v>
      </c>
      <c r="BP34" s="380">
        <v>7.7854899946075662</v>
      </c>
      <c r="BQ34" s="89">
        <v>690.7771910329285</v>
      </c>
      <c r="BR34" s="380">
        <v>189.13658615028723</v>
      </c>
      <c r="BS34" s="380">
        <v>53.190613180880639</v>
      </c>
      <c r="BT34" s="381">
        <v>0.21705817400039171</v>
      </c>
      <c r="BU34" s="380">
        <v>0</v>
      </c>
      <c r="BV34" s="380">
        <v>0.21705817400039171</v>
      </c>
      <c r="BW34" s="381">
        <v>2.9642332033688614</v>
      </c>
      <c r="BX34" s="380">
        <v>3.73330153496289</v>
      </c>
      <c r="BY34" s="380">
        <v>2.9642332033688614</v>
      </c>
      <c r="BZ34" s="381">
        <v>2.1573952301597243</v>
      </c>
      <c r="CA34" s="380">
        <v>3.2551218579229926</v>
      </c>
      <c r="CB34" s="380">
        <v>2.1573952301597243</v>
      </c>
      <c r="CC34" s="89">
        <v>14.335494707065971</v>
      </c>
      <c r="CD34" s="380">
        <v>19.677844858510966</v>
      </c>
      <c r="CE34" s="380">
        <v>8.5070463265436054</v>
      </c>
      <c r="CF34" s="89">
        <v>0.95308962749154735</v>
      </c>
      <c r="CG34" s="380">
        <v>1.4698602444891198</v>
      </c>
      <c r="CH34" s="380">
        <v>0.48169807186994512</v>
      </c>
      <c r="CI34" s="89">
        <v>29.625957277902479</v>
      </c>
      <c r="CJ34" s="380">
        <v>14.650231824688097</v>
      </c>
      <c r="CK34" s="380">
        <v>2.0884396385277171</v>
      </c>
      <c r="CL34" s="89">
        <v>7.4862595105164003</v>
      </c>
      <c r="CM34" s="380">
        <v>6.8583006847687455</v>
      </c>
      <c r="CN34" s="380">
        <v>1.6750198693762632</v>
      </c>
      <c r="CO34" s="381">
        <v>10.611638087938296</v>
      </c>
      <c r="CP34" s="380">
        <v>11.657347784387099</v>
      </c>
      <c r="CQ34" s="380">
        <v>10.611638087938296</v>
      </c>
      <c r="CR34" s="89">
        <v>532.66361731074096</v>
      </c>
      <c r="CS34" s="380">
        <v>137.57039283776325</v>
      </c>
      <c r="CT34" s="380">
        <v>7.7914314202252269E-2</v>
      </c>
      <c r="CU34" s="89">
        <v>462.45056566893197</v>
      </c>
      <c r="CV34" s="380">
        <v>121.2952864913285</v>
      </c>
      <c r="CW34" s="380">
        <v>0</v>
      </c>
      <c r="CX34" s="89">
        <v>3.2531505889927463</v>
      </c>
      <c r="CY34" s="380">
        <v>2.2366489358138772</v>
      </c>
      <c r="CZ34" s="380">
        <v>0.1145637837612776</v>
      </c>
      <c r="DA34" s="381">
        <v>5.9275882170743005E-2</v>
      </c>
      <c r="DB34" s="380">
        <v>2.9152492509385033E-2</v>
      </c>
      <c r="DC34" s="380">
        <v>5.9275882170743005E-2</v>
      </c>
      <c r="DD34" s="381">
        <v>0.35130890615184679</v>
      </c>
      <c r="DE34" s="380">
        <v>0</v>
      </c>
      <c r="DF34" s="380">
        <v>0.35130890615184679</v>
      </c>
      <c r="DG34" s="381">
        <v>1.029263590154669</v>
      </c>
      <c r="DH34" s="380">
        <v>0.37679779026853133</v>
      </c>
      <c r="DI34" s="380">
        <v>1.029263590154669</v>
      </c>
      <c r="DJ34" s="381">
        <v>0.80506851495174447</v>
      </c>
      <c r="DK34" s="380">
        <v>0</v>
      </c>
      <c r="DL34" s="380">
        <v>0.80506851495174447</v>
      </c>
      <c r="DM34" s="381">
        <v>0.77061279844743868</v>
      </c>
      <c r="DN34" s="380">
        <v>1.987552402718578</v>
      </c>
      <c r="DO34" s="380">
        <v>0.77061279844743868</v>
      </c>
      <c r="DP34" s="89">
        <v>468.29893006367968</v>
      </c>
      <c r="DQ34" s="380">
        <v>97.584770101187161</v>
      </c>
      <c r="DR34" s="380">
        <v>7.9570454059647688E-2</v>
      </c>
      <c r="DS34" s="89">
        <v>1203.6007902005217</v>
      </c>
      <c r="DT34" s="380">
        <v>241.63915447674128</v>
      </c>
      <c r="DU34" s="380">
        <v>0</v>
      </c>
      <c r="DV34" s="89">
        <v>180.74399034227616</v>
      </c>
      <c r="DW34" s="380">
        <v>44.985432770661113</v>
      </c>
      <c r="DX34" s="380">
        <v>6.4126034479722024E-2</v>
      </c>
      <c r="DY34" s="89">
        <v>922.24692646746757</v>
      </c>
      <c r="DZ34" s="380">
        <v>242.00643674239041</v>
      </c>
      <c r="EA34" s="380">
        <v>0</v>
      </c>
      <c r="EB34" s="89">
        <v>207.0553175587313</v>
      </c>
      <c r="EC34" s="380">
        <v>70.294587855406675</v>
      </c>
      <c r="ED34" s="380">
        <v>0.37320066325806234</v>
      </c>
      <c r="EE34" s="89">
        <v>56.964973468341888</v>
      </c>
      <c r="EF34" s="380">
        <v>15.314514108758395</v>
      </c>
      <c r="EG34" s="380">
        <v>0.10721957297758819</v>
      </c>
      <c r="EH34" s="89">
        <v>204.22530985606122</v>
      </c>
      <c r="EI34" s="380">
        <v>49.296291677082436</v>
      </c>
      <c r="EJ34" s="380">
        <v>0.5519692918856457</v>
      </c>
      <c r="EK34" s="89">
        <v>20.652766787844406</v>
      </c>
      <c r="EL34" s="380">
        <v>6.9370611315811734</v>
      </c>
      <c r="EM34" s="380">
        <v>0</v>
      </c>
      <c r="EN34" s="89">
        <v>102.86308993850329</v>
      </c>
      <c r="EO34" s="380">
        <v>22.486928411222472</v>
      </c>
      <c r="EP34" s="380">
        <v>0</v>
      </c>
      <c r="EQ34" s="89">
        <v>17.305482491444845</v>
      </c>
      <c r="ER34" s="380">
        <v>6.2032593036858774</v>
      </c>
      <c r="ES34" s="380">
        <v>5.4464424385089888E-2</v>
      </c>
      <c r="ET34" s="89">
        <v>39.700387307362369</v>
      </c>
      <c r="EU34" s="380">
        <v>11.554439082277993</v>
      </c>
      <c r="EV34" s="380">
        <v>0</v>
      </c>
      <c r="EW34" s="89">
        <v>4.0436169920773715</v>
      </c>
      <c r="EX34" s="380">
        <v>2.6471531102489219</v>
      </c>
      <c r="EY34" s="380">
        <v>5.0791035216008446E-2</v>
      </c>
      <c r="EZ34" s="89">
        <v>17.931834029844286</v>
      </c>
      <c r="FA34" s="380">
        <v>7.1310773534854164</v>
      </c>
      <c r="FB34" s="380">
        <v>0</v>
      </c>
      <c r="FC34" s="89">
        <v>2.3456604680340369</v>
      </c>
      <c r="FD34" s="380">
        <v>1.6696759986875618</v>
      </c>
      <c r="FE34" s="380">
        <v>5.5774460493489685E-2</v>
      </c>
      <c r="FF34" s="89">
        <v>0</v>
      </c>
      <c r="FG34" s="380">
        <v>0</v>
      </c>
      <c r="FH34" s="380">
        <v>0</v>
      </c>
      <c r="FI34" s="89">
        <v>1.4349236382653614</v>
      </c>
      <c r="FJ34" s="380">
        <v>2.0655105416857378</v>
      </c>
      <c r="FK34" s="380">
        <v>0.14446873072181227</v>
      </c>
      <c r="FL34" s="381">
        <v>0.12464258928131522</v>
      </c>
      <c r="FM34" s="380">
        <v>0</v>
      </c>
      <c r="FN34" s="380">
        <v>0.12464258928131522</v>
      </c>
      <c r="FO34" s="89">
        <v>19.072239449246716</v>
      </c>
      <c r="FP34" s="380">
        <v>5.4184547775084102</v>
      </c>
      <c r="FQ34" s="380">
        <v>0.11058233000073556</v>
      </c>
      <c r="FR34" s="89">
        <v>6.9669336068521366</v>
      </c>
      <c r="FS34" s="380">
        <v>2.9536660913265691</v>
      </c>
      <c r="FT34" s="380">
        <v>0</v>
      </c>
      <c r="FV34" s="118">
        <v>3875.1923251198323</v>
      </c>
      <c r="FW34" s="118">
        <v>0.83438707738464124</v>
      </c>
      <c r="FX34" s="118">
        <v>1.000841626056604</v>
      </c>
      <c r="FY34" s="118">
        <v>1.1518282317164998</v>
      </c>
      <c r="FZ34" s="207">
        <v>8.130861098252506</v>
      </c>
      <c r="GA34" s="118">
        <v>0.97913776854987866</v>
      </c>
      <c r="GB34" s="118">
        <v>9.2142003834693398</v>
      </c>
    </row>
    <row r="35" spans="2:184" s="73" customFormat="1">
      <c r="B35" s="73" t="s">
        <v>1829</v>
      </c>
      <c r="C35" s="41" t="s">
        <v>1830</v>
      </c>
      <c r="D35" s="73" t="s">
        <v>484</v>
      </c>
      <c r="E35" s="143" t="s">
        <v>1867</v>
      </c>
      <c r="F35" s="113">
        <v>0.01</v>
      </c>
      <c r="G35" s="113" t="s">
        <v>1210</v>
      </c>
      <c r="H35" s="113">
        <v>39</v>
      </c>
      <c r="I35" s="89">
        <v>153</v>
      </c>
      <c r="J35" s="618">
        <v>253</v>
      </c>
      <c r="K35" s="156" t="s">
        <v>32</v>
      </c>
      <c r="L35" s="73" t="s">
        <v>207</v>
      </c>
      <c r="M35" s="73" t="s">
        <v>99</v>
      </c>
      <c r="N35" s="73" t="s">
        <v>2146</v>
      </c>
      <c r="O35" s="73">
        <v>25</v>
      </c>
      <c r="Q35" s="203">
        <v>486.14339924106213</v>
      </c>
      <c r="R35" s="203">
        <v>22490</v>
      </c>
      <c r="S35" s="203">
        <v>3050</v>
      </c>
      <c r="T35" s="203"/>
      <c r="U35" s="381">
        <v>6.7662420486179098</v>
      </c>
      <c r="V35" s="380">
        <v>12.004381081216501</v>
      </c>
      <c r="W35" s="380">
        <v>6.7662420486179098</v>
      </c>
      <c r="X35" s="381">
        <v>10.680715614159</v>
      </c>
      <c r="Y35" s="380">
        <v>27.6652313140454</v>
      </c>
      <c r="Z35" s="380">
        <v>10.680715614159</v>
      </c>
      <c r="AA35" s="89">
        <v>178.989849496761</v>
      </c>
      <c r="AB35" s="380">
        <v>18.268913580606799</v>
      </c>
      <c r="AC35" s="380">
        <v>5.5857177909848899</v>
      </c>
      <c r="AD35" s="89">
        <v>258.88306736983401</v>
      </c>
      <c r="AE35" s="380">
        <v>43.317405205193602</v>
      </c>
      <c r="AF35" s="380">
        <v>0.49911364294272897</v>
      </c>
      <c r="AG35" s="89">
        <v>5.7241190461566296</v>
      </c>
      <c r="AH35" s="380">
        <v>5.2742987919108701</v>
      </c>
      <c r="AI35" s="380">
        <v>2.9762641491544999</v>
      </c>
      <c r="AJ35" s="89">
        <v>1618.6276901624401</v>
      </c>
      <c r="AK35" s="380">
        <v>1563.71269033884</v>
      </c>
      <c r="AL35" s="380">
        <v>826.56831350627601</v>
      </c>
      <c r="AM35" s="89">
        <v>208354.885763417</v>
      </c>
      <c r="AN35" s="380">
        <v>25171.092945226501</v>
      </c>
      <c r="AO35" s="380">
        <v>26.4717396207535</v>
      </c>
      <c r="AP35" s="381">
        <v>228.99789765785101</v>
      </c>
      <c r="AQ35" s="380">
        <v>258.593668752621</v>
      </c>
      <c r="AR35" s="380">
        <v>228.99789765785101</v>
      </c>
      <c r="AS35" s="89">
        <v>2026.02826692904</v>
      </c>
      <c r="AT35" s="380">
        <v>614.19299988512705</v>
      </c>
      <c r="AU35" s="380">
        <v>291.68029943444299</v>
      </c>
      <c r="AV35" s="381">
        <v>32.786779398073698</v>
      </c>
      <c r="AW35" s="380">
        <v>47.0363280367472</v>
      </c>
      <c r="AX35" s="380">
        <v>32.786779398073698</v>
      </c>
      <c r="AY35" s="381">
        <v>0.72800120664824897</v>
      </c>
      <c r="AZ35" s="380">
        <v>1.2161551551162999</v>
      </c>
      <c r="BA35" s="380">
        <v>0.72800120664824897</v>
      </c>
      <c r="BB35" s="381">
        <v>1.5910148620640601</v>
      </c>
      <c r="BC35" s="380">
        <v>0</v>
      </c>
      <c r="BD35" s="380">
        <v>1.5910148620640601</v>
      </c>
      <c r="BE35" s="89">
        <v>1.0104492688324</v>
      </c>
      <c r="BF35" s="382">
        <v>0.49575757126662801</v>
      </c>
      <c r="BG35" s="382">
        <v>9.55601777205842E-2</v>
      </c>
      <c r="BH35" s="381">
        <v>5.6590289787400501</v>
      </c>
      <c r="BI35" s="380">
        <v>8.6674793765100997</v>
      </c>
      <c r="BJ35" s="380">
        <v>5.6590289787400501</v>
      </c>
      <c r="BK35" s="89">
        <v>356.245923789806</v>
      </c>
      <c r="BL35" s="380">
        <v>34.903352318398298</v>
      </c>
      <c r="BM35" s="380">
        <v>1.4863898267858899</v>
      </c>
      <c r="BN35" s="89">
        <v>754.40253805923101</v>
      </c>
      <c r="BO35" s="380">
        <v>95.181881471000196</v>
      </c>
      <c r="BP35" s="380">
        <v>2.2556160787536199</v>
      </c>
      <c r="BQ35" s="89">
        <v>767.07366975621505</v>
      </c>
      <c r="BR35" s="380">
        <v>165.118236074614</v>
      </c>
      <c r="BS35" s="380">
        <v>13.767195941769399</v>
      </c>
      <c r="BT35" s="89">
        <v>0.18981463258679299</v>
      </c>
      <c r="BU35" s="380">
        <v>0.37962926517358597</v>
      </c>
      <c r="BV35" s="380">
        <v>6.0782281571042901E-2</v>
      </c>
      <c r="BW35" s="381">
        <v>0.71294700478853701</v>
      </c>
      <c r="BX35" s="380">
        <v>1.7068983620282401</v>
      </c>
      <c r="BY35" s="380">
        <v>0.71294700478853701</v>
      </c>
      <c r="BZ35" s="381">
        <v>0.60289294268760996</v>
      </c>
      <c r="CA35" s="380">
        <v>1.3751719079420299</v>
      </c>
      <c r="CB35" s="380">
        <v>0.60289294268760996</v>
      </c>
      <c r="CC35" s="89">
        <v>12.0595169018739</v>
      </c>
      <c r="CD35" s="380">
        <v>5.93512737651431</v>
      </c>
      <c r="CE35" s="380">
        <v>2.0979467937774499</v>
      </c>
      <c r="CF35" s="89">
        <v>0.53814357635207599</v>
      </c>
      <c r="CG35" s="380">
        <v>0.53772681211364004</v>
      </c>
      <c r="CH35" s="380">
        <v>0.16375856101088099</v>
      </c>
      <c r="CI35" s="89">
        <v>21.665406742709099</v>
      </c>
      <c r="CJ35" s="380">
        <v>5.9734549347462398</v>
      </c>
      <c r="CK35" s="380">
        <v>0.58889952737062701</v>
      </c>
      <c r="CL35" s="89">
        <v>6.42981415637606</v>
      </c>
      <c r="CM35" s="380">
        <v>4.3270531165217996</v>
      </c>
      <c r="CN35" s="380">
        <v>0.56162146979778405</v>
      </c>
      <c r="CO35" s="381">
        <v>3.4112982211776099</v>
      </c>
      <c r="CP35" s="380">
        <v>7.9624634877691101</v>
      </c>
      <c r="CQ35" s="380">
        <v>3.4112982211776099</v>
      </c>
      <c r="CR35" s="89">
        <v>715.73682475005796</v>
      </c>
      <c r="CS35" s="380">
        <v>71.612473897580898</v>
      </c>
      <c r="CT35" s="380">
        <v>3.86123450748658E-2</v>
      </c>
      <c r="CU35" s="89">
        <v>434.42166033958102</v>
      </c>
      <c r="CV35" s="380">
        <v>41.534214833207201</v>
      </c>
      <c r="CW35" s="380">
        <v>0</v>
      </c>
      <c r="CX35" s="89">
        <v>1.3853444137640001</v>
      </c>
      <c r="CY35" s="380">
        <v>0.92861732238518002</v>
      </c>
      <c r="CZ35" s="380">
        <v>3.3383689614274598E-2</v>
      </c>
      <c r="DA35" s="89">
        <v>0</v>
      </c>
      <c r="DB35" s="380">
        <v>0</v>
      </c>
      <c r="DC35" s="380">
        <v>0</v>
      </c>
      <c r="DD35" s="381">
        <v>0.102438770550293</v>
      </c>
      <c r="DE35" s="380">
        <v>0</v>
      </c>
      <c r="DF35" s="380">
        <v>0.102438770550293</v>
      </c>
      <c r="DG35" s="381">
        <v>0.40127722612386302</v>
      </c>
      <c r="DH35" s="380">
        <v>0</v>
      </c>
      <c r="DI35" s="380">
        <v>0.40127722612386302</v>
      </c>
      <c r="DJ35" s="381">
        <v>0.16362307482402699</v>
      </c>
      <c r="DK35" s="380">
        <v>0</v>
      </c>
      <c r="DL35" s="380">
        <v>0.16362307482402699</v>
      </c>
      <c r="DM35" s="89">
        <v>2.22014899596399</v>
      </c>
      <c r="DN35" s="380">
        <v>4.4402979919279701</v>
      </c>
      <c r="DO35" s="380">
        <v>0.224406734598358</v>
      </c>
      <c r="DP35" s="89">
        <v>390.36341954245898</v>
      </c>
      <c r="DQ35" s="380">
        <v>64.9575343225263</v>
      </c>
      <c r="DR35" s="380">
        <v>0</v>
      </c>
      <c r="DS35" s="89">
        <v>998.81734927598995</v>
      </c>
      <c r="DT35" s="380">
        <v>189.14751736582201</v>
      </c>
      <c r="DU35" s="380">
        <v>2.2491011383969799E-2</v>
      </c>
      <c r="DV35" s="89">
        <v>151.97284353921</v>
      </c>
      <c r="DW35" s="380">
        <v>27.540377938172501</v>
      </c>
      <c r="DX35" s="380">
        <v>1.8670604431896901E-2</v>
      </c>
      <c r="DY35" s="89">
        <v>757.13317553385298</v>
      </c>
      <c r="DZ35" s="380">
        <v>122.616376081591</v>
      </c>
      <c r="EA35" s="380">
        <v>0.13623439052794001</v>
      </c>
      <c r="EB35" s="89">
        <v>171.341103218613</v>
      </c>
      <c r="EC35" s="380">
        <v>20.774826570637899</v>
      </c>
      <c r="ED35" s="380">
        <v>0.108658603248432</v>
      </c>
      <c r="EE35" s="89">
        <v>51.871075443983102</v>
      </c>
      <c r="EF35" s="380">
        <v>8.0383906458983301</v>
      </c>
      <c r="EG35" s="380">
        <v>0</v>
      </c>
      <c r="EH35" s="89">
        <v>174.57301682898199</v>
      </c>
      <c r="EI35" s="380">
        <v>32.3621210076385</v>
      </c>
      <c r="EJ35" s="380">
        <v>0.114689613588515</v>
      </c>
      <c r="EK35" s="89">
        <v>19.233651774722201</v>
      </c>
      <c r="EL35" s="380">
        <v>3.8806093676243498</v>
      </c>
      <c r="EM35" s="380">
        <v>1.6037841779977201E-2</v>
      </c>
      <c r="EN35" s="89">
        <v>98.092762331857102</v>
      </c>
      <c r="EO35" s="380">
        <v>18.8528941758087</v>
      </c>
      <c r="EP35" s="380">
        <v>0</v>
      </c>
      <c r="EQ35" s="89">
        <v>17.8810131806767</v>
      </c>
      <c r="ER35" s="380">
        <v>2.6737781460405299</v>
      </c>
      <c r="ES35" s="380">
        <v>0</v>
      </c>
      <c r="ET35" s="89">
        <v>33.986662038588101</v>
      </c>
      <c r="EU35" s="380">
        <v>8.5925766716427496</v>
      </c>
      <c r="EV35" s="380">
        <v>0</v>
      </c>
      <c r="EW35" s="89">
        <v>3.6773540359030701</v>
      </c>
      <c r="EX35" s="380">
        <v>0.84653224727222998</v>
      </c>
      <c r="EY35" s="380">
        <v>0</v>
      </c>
      <c r="EZ35" s="89">
        <v>16.364061099411401</v>
      </c>
      <c r="FA35" s="380">
        <v>6.3777616855013299</v>
      </c>
      <c r="FB35" s="380">
        <v>0</v>
      </c>
      <c r="FC35" s="89">
        <v>2.0878849739761698</v>
      </c>
      <c r="FD35" s="380">
        <v>0.81364350925432105</v>
      </c>
      <c r="FE35" s="380">
        <v>2.2745194902587799E-2</v>
      </c>
      <c r="FF35" s="89">
        <v>0</v>
      </c>
      <c r="FG35" s="380">
        <v>0</v>
      </c>
      <c r="FH35" s="380">
        <v>0</v>
      </c>
      <c r="FI35" s="89">
        <v>1.31546138945283</v>
      </c>
      <c r="FJ35" s="380">
        <v>0.75156283134105495</v>
      </c>
      <c r="FK35" s="380">
        <v>7.1544485165405194E-2</v>
      </c>
      <c r="FL35" s="381">
        <v>2.5907592329106301E-2</v>
      </c>
      <c r="FM35" s="380">
        <v>0</v>
      </c>
      <c r="FN35" s="380">
        <v>2.5907592329106301E-2</v>
      </c>
      <c r="FO35" s="89">
        <v>15.0364276533007</v>
      </c>
      <c r="FP35" s="380">
        <v>4.6156187760889704</v>
      </c>
      <c r="FQ35" s="380">
        <v>0</v>
      </c>
      <c r="FR35" s="89">
        <v>12.200613656070001</v>
      </c>
      <c r="FS35" s="380">
        <v>2.9371163617521998</v>
      </c>
      <c r="FT35" s="380">
        <v>2.8739897765278501E-2</v>
      </c>
      <c r="FV35" s="118">
        <v>3287.5719588777179</v>
      </c>
      <c r="FW35" s="118">
        <v>0.90550459088579627</v>
      </c>
      <c r="FX35" s="118">
        <v>0.99209762383603672</v>
      </c>
      <c r="FY35" s="118">
        <v>1.6475624723467448</v>
      </c>
      <c r="FZ35" s="207">
        <v>7.2017509780078139</v>
      </c>
      <c r="GA35" s="118">
        <v>0.99417924322418216</v>
      </c>
      <c r="GB35" s="118">
        <v>8.6309544445415352</v>
      </c>
    </row>
    <row r="36" spans="2:184" s="73" customFormat="1">
      <c r="B36" s="73" t="s">
        <v>1829</v>
      </c>
      <c r="C36" s="41" t="s">
        <v>1830</v>
      </c>
      <c r="D36" s="73" t="s">
        <v>484</v>
      </c>
      <c r="E36" s="143" t="s">
        <v>1867</v>
      </c>
      <c r="F36" s="113">
        <v>0.01</v>
      </c>
      <c r="G36" s="113" t="s">
        <v>1210</v>
      </c>
      <c r="H36" s="113">
        <v>39</v>
      </c>
      <c r="I36" s="89">
        <v>153</v>
      </c>
      <c r="J36" s="618">
        <v>253</v>
      </c>
      <c r="K36" s="156" t="s">
        <v>32</v>
      </c>
      <c r="L36" s="73" t="s">
        <v>207</v>
      </c>
      <c r="M36" s="73" t="s">
        <v>99</v>
      </c>
      <c r="N36" s="73" t="s">
        <v>2147</v>
      </c>
      <c r="O36" s="73">
        <v>25</v>
      </c>
      <c r="Q36" s="203">
        <v>2444.7403634911107</v>
      </c>
      <c r="R36" s="203">
        <v>23670</v>
      </c>
      <c r="S36" s="203">
        <v>3200</v>
      </c>
      <c r="T36" s="203"/>
      <c r="U36" s="381">
        <v>11.005874044383319</v>
      </c>
      <c r="V36" s="380">
        <v>13.922944219981707</v>
      </c>
      <c r="W36" s="380">
        <v>11.005874044383319</v>
      </c>
      <c r="X36" s="381">
        <v>17.150850871177944</v>
      </c>
      <c r="Y36" s="380">
        <v>13.898194475102908</v>
      </c>
      <c r="Z36" s="380">
        <v>17.150850871177944</v>
      </c>
      <c r="AA36" s="89">
        <v>209.17557876209875</v>
      </c>
      <c r="AB36" s="380">
        <v>29.055527021227235</v>
      </c>
      <c r="AC36" s="380">
        <v>9.740653462271931</v>
      </c>
      <c r="AD36" s="89">
        <v>137.47995236046089</v>
      </c>
      <c r="AE36" s="380">
        <v>41.197098588924568</v>
      </c>
      <c r="AF36" s="380">
        <v>1.1469232963532083</v>
      </c>
      <c r="AG36" s="89">
        <v>130.84730655103024</v>
      </c>
      <c r="AH36" s="380">
        <v>77.742604698906575</v>
      </c>
      <c r="AI36" s="380">
        <v>3.8657592226047588</v>
      </c>
      <c r="AJ36" s="381">
        <v>1358.0304631057961</v>
      </c>
      <c r="AK36" s="380">
        <v>1408.8404148475249</v>
      </c>
      <c r="AL36" s="380">
        <v>1358.0304631057961</v>
      </c>
      <c r="AM36" s="89">
        <v>207202.93112038122</v>
      </c>
      <c r="AN36" s="380">
        <v>34291.401416184242</v>
      </c>
      <c r="AO36" s="380">
        <v>50.945688695078886</v>
      </c>
      <c r="AP36" s="381">
        <v>342.7017665618917</v>
      </c>
      <c r="AQ36" s="380">
        <v>328.90594214947083</v>
      </c>
      <c r="AR36" s="380">
        <v>342.7017665618917</v>
      </c>
      <c r="AS36" s="89">
        <v>1913.2625166436819</v>
      </c>
      <c r="AT36" s="380">
        <v>496.14907095408859</v>
      </c>
      <c r="AU36" s="380">
        <v>429.30887425508587</v>
      </c>
      <c r="AV36" s="381">
        <v>57.808902563896339</v>
      </c>
      <c r="AW36" s="380">
        <v>48.696023348200406</v>
      </c>
      <c r="AX36" s="380">
        <v>57.808902563896339</v>
      </c>
      <c r="AY36" s="381">
        <v>0.98459231181467799</v>
      </c>
      <c r="AZ36" s="380">
        <v>0.66613338513217102</v>
      </c>
      <c r="BA36" s="380">
        <v>0.98459231181467799</v>
      </c>
      <c r="BB36" s="381">
        <v>2.1499189533166634</v>
      </c>
      <c r="BC36" s="380">
        <v>0.92642021847327216</v>
      </c>
      <c r="BD36" s="380">
        <v>2.1499189533166634</v>
      </c>
      <c r="BE36" s="89">
        <v>0.63687088476259635</v>
      </c>
      <c r="BF36" s="382">
        <v>0.59143767530686442</v>
      </c>
      <c r="BG36" s="382">
        <v>0.13516759658978578</v>
      </c>
      <c r="BH36" s="381">
        <v>8.6935951690241211</v>
      </c>
      <c r="BI36" s="380">
        <v>8.0753036121250528</v>
      </c>
      <c r="BJ36" s="380">
        <v>8.6935951690241211</v>
      </c>
      <c r="BK36" s="89">
        <v>348.14995152464866</v>
      </c>
      <c r="BL36" s="380">
        <v>61.324571798718772</v>
      </c>
      <c r="BM36" s="380">
        <v>2.5434285208964336</v>
      </c>
      <c r="BN36" s="89">
        <v>717.5997641881147</v>
      </c>
      <c r="BO36" s="380">
        <v>216.60016060950997</v>
      </c>
      <c r="BP36" s="380">
        <v>3.9203595402094851</v>
      </c>
      <c r="BQ36" s="89">
        <v>749.47276824693449</v>
      </c>
      <c r="BR36" s="380">
        <v>192.39569695007432</v>
      </c>
      <c r="BS36" s="380">
        <v>25.639816549799328</v>
      </c>
      <c r="BT36" s="381">
        <v>0.10922035736201473</v>
      </c>
      <c r="BU36" s="380">
        <v>0.26491989736975946</v>
      </c>
      <c r="BV36" s="380">
        <v>0.10922035736201473</v>
      </c>
      <c r="BW36" s="381">
        <v>0.89434256470064333</v>
      </c>
      <c r="BX36" s="380">
        <v>0.98369466440694986</v>
      </c>
      <c r="BY36" s="380">
        <v>0.89434256470064333</v>
      </c>
      <c r="BZ36" s="381">
        <v>0.99535896967314896</v>
      </c>
      <c r="CA36" s="380">
        <v>0.94114522300555437</v>
      </c>
      <c r="CB36" s="380">
        <v>0.99535896967314896</v>
      </c>
      <c r="CC36" s="381">
        <v>3.0793590904166455</v>
      </c>
      <c r="CD36" s="380">
        <v>6.7095187722081384</v>
      </c>
      <c r="CE36" s="380">
        <v>3.0793590904166455</v>
      </c>
      <c r="CF36" s="89">
        <v>0.79293814227670012</v>
      </c>
      <c r="CG36" s="380">
        <v>0.55692497335343927</v>
      </c>
      <c r="CH36" s="380">
        <v>0.2588988131311763</v>
      </c>
      <c r="CI36" s="89">
        <v>21.489527276255338</v>
      </c>
      <c r="CJ36" s="380">
        <v>7.8101688427641633</v>
      </c>
      <c r="CK36" s="380">
        <v>1.0155704298113799</v>
      </c>
      <c r="CL36" s="89">
        <v>5.9764388943903155</v>
      </c>
      <c r="CM36" s="380">
        <v>4.8585741533557414</v>
      </c>
      <c r="CN36" s="380">
        <v>0.81000369240113734</v>
      </c>
      <c r="CO36" s="381">
        <v>5.0261692687312935</v>
      </c>
      <c r="CP36" s="380">
        <v>5.873498186978841</v>
      </c>
      <c r="CQ36" s="380">
        <v>5.0261692687312935</v>
      </c>
      <c r="CR36" s="89">
        <v>617.69491560140898</v>
      </c>
      <c r="CS36" s="380">
        <v>136.93496066600972</v>
      </c>
      <c r="CT36" s="380">
        <v>6.4546810213750486E-2</v>
      </c>
      <c r="CU36" s="89">
        <v>351.95746770200924</v>
      </c>
      <c r="CV36" s="380">
        <v>63.601790572986872</v>
      </c>
      <c r="CW36" s="380">
        <v>2.9899365324520765E-2</v>
      </c>
      <c r="CX36" s="89">
        <v>3.1967518595129185</v>
      </c>
      <c r="CY36" s="380">
        <v>1.793726410176171</v>
      </c>
      <c r="CZ36" s="380">
        <v>5.5773321009711933E-2</v>
      </c>
      <c r="DA36" s="89">
        <v>0</v>
      </c>
      <c r="DB36" s="380">
        <v>0</v>
      </c>
      <c r="DC36" s="380">
        <v>0</v>
      </c>
      <c r="DD36" s="89">
        <v>0</v>
      </c>
      <c r="DE36" s="380">
        <v>0</v>
      </c>
      <c r="DF36" s="380">
        <v>0</v>
      </c>
      <c r="DG36" s="381">
        <v>0.58492886487334939</v>
      </c>
      <c r="DH36" s="380">
        <v>4.3850690389309215E-2</v>
      </c>
      <c r="DI36" s="380">
        <v>0.58492886487334939</v>
      </c>
      <c r="DJ36" s="381">
        <v>0.24492180091356044</v>
      </c>
      <c r="DK36" s="380">
        <v>0</v>
      </c>
      <c r="DL36" s="380">
        <v>0.24492180091356044</v>
      </c>
      <c r="DM36" s="89">
        <v>3.9893316539300581</v>
      </c>
      <c r="DN36" s="380">
        <v>4.1009813703014641</v>
      </c>
      <c r="DO36" s="380">
        <v>0</v>
      </c>
      <c r="DP36" s="89">
        <v>320.08374520957733</v>
      </c>
      <c r="DQ36" s="380">
        <v>66.393602797427988</v>
      </c>
      <c r="DR36" s="380">
        <v>3.8687295016893587E-2</v>
      </c>
      <c r="DS36" s="89">
        <v>837.96839737859545</v>
      </c>
      <c r="DT36" s="380">
        <v>188.99113264789653</v>
      </c>
      <c r="DU36" s="380">
        <v>0</v>
      </c>
      <c r="DV36" s="89">
        <v>122.79147067739461</v>
      </c>
      <c r="DW36" s="380">
        <v>25.291553470523706</v>
      </c>
      <c r="DX36" s="380">
        <v>4.3665977803771794E-2</v>
      </c>
      <c r="DY36" s="89">
        <v>639.91357523045849</v>
      </c>
      <c r="DZ36" s="380">
        <v>117.232861309851</v>
      </c>
      <c r="EA36" s="380">
        <v>0</v>
      </c>
      <c r="EB36" s="89">
        <v>151.36004462112706</v>
      </c>
      <c r="EC36" s="380">
        <v>34.595706262961713</v>
      </c>
      <c r="ED36" s="380">
        <v>0</v>
      </c>
      <c r="EE36" s="89">
        <v>51.208794864618341</v>
      </c>
      <c r="EF36" s="380">
        <v>13.372679064672313</v>
      </c>
      <c r="EG36" s="380">
        <v>0</v>
      </c>
      <c r="EH36" s="89">
        <v>136.07672324924016</v>
      </c>
      <c r="EI36" s="380">
        <v>29.848160615350789</v>
      </c>
      <c r="EJ36" s="380">
        <v>0</v>
      </c>
      <c r="EK36" s="89">
        <v>15.684493698405264</v>
      </c>
      <c r="EL36" s="380">
        <v>3.5684699656033598</v>
      </c>
      <c r="EM36" s="380">
        <v>2.676501135196863E-2</v>
      </c>
      <c r="EN36" s="89">
        <v>76.229334061615418</v>
      </c>
      <c r="EO36" s="380">
        <v>20.755193741822673</v>
      </c>
      <c r="EP36" s="380">
        <v>0.14033255819429735</v>
      </c>
      <c r="EQ36" s="89">
        <v>12.873330390077367</v>
      </c>
      <c r="ER36" s="380">
        <v>2.0310292110212451</v>
      </c>
      <c r="ES36" s="380">
        <v>0</v>
      </c>
      <c r="ET36" s="89">
        <v>26.237216551724369</v>
      </c>
      <c r="EU36" s="380">
        <v>8.8594880714265702</v>
      </c>
      <c r="EV36" s="380">
        <v>7.8397377816058753E-2</v>
      </c>
      <c r="EW36" s="89">
        <v>2.4997416939417874</v>
      </c>
      <c r="EX36" s="380">
        <v>0.79907135761190939</v>
      </c>
      <c r="EY36" s="380">
        <v>0</v>
      </c>
      <c r="EZ36" s="89">
        <v>13.926046133784119</v>
      </c>
      <c r="FA36" s="380">
        <v>4.3817574968989339</v>
      </c>
      <c r="FB36" s="380">
        <v>0</v>
      </c>
      <c r="FC36" s="89">
        <v>1.5594332857247022</v>
      </c>
      <c r="FD36" s="380">
        <v>0.97682343923835036</v>
      </c>
      <c r="FE36" s="380">
        <v>2.7091672026730362E-2</v>
      </c>
      <c r="FF36" s="381">
        <v>0.10707241788031278</v>
      </c>
      <c r="FG36" s="380">
        <v>0</v>
      </c>
      <c r="FH36" s="380">
        <v>0.10707241788031278</v>
      </c>
      <c r="FI36" s="381">
        <v>9.8516328482079252E-2</v>
      </c>
      <c r="FJ36" s="380">
        <v>0.61621805888442638</v>
      </c>
      <c r="FK36" s="380">
        <v>9.8516328482079252E-2</v>
      </c>
      <c r="FL36" s="89">
        <v>0</v>
      </c>
      <c r="FM36" s="380">
        <v>0</v>
      </c>
      <c r="FN36" s="380">
        <v>0</v>
      </c>
      <c r="FO36" s="89">
        <v>0.6573362803075723</v>
      </c>
      <c r="FP36" s="380">
        <v>0.71944450853239506</v>
      </c>
      <c r="FQ36" s="380">
        <v>0</v>
      </c>
      <c r="FR36" s="89">
        <v>0.3171926526716406</v>
      </c>
      <c r="FS36" s="380">
        <v>0.44462899416506396</v>
      </c>
      <c r="FT36" s="380">
        <v>0</v>
      </c>
      <c r="FV36" s="118">
        <v>2733.5704382244326</v>
      </c>
      <c r="FW36" s="118">
        <v>1.066003007244517</v>
      </c>
      <c r="FX36" s="118">
        <v>1.0225313774110925</v>
      </c>
      <c r="FY36" s="118">
        <v>1.7550271617603264</v>
      </c>
      <c r="FZ36" s="207">
        <v>0.42152254047988591</v>
      </c>
      <c r="GA36" s="118">
        <v>0.96451758607970417</v>
      </c>
      <c r="GB36" s="118">
        <v>7.9054903505755156</v>
      </c>
    </row>
    <row r="37" spans="2:184" s="73" customFormat="1">
      <c r="B37" s="73" t="s">
        <v>1829</v>
      </c>
      <c r="C37" s="41" t="s">
        <v>1830</v>
      </c>
      <c r="D37" s="73" t="s">
        <v>484</v>
      </c>
      <c r="E37" s="143" t="s">
        <v>1867</v>
      </c>
      <c r="F37" s="113">
        <v>0.01</v>
      </c>
      <c r="G37" s="113" t="s">
        <v>1210</v>
      </c>
      <c r="H37" s="113">
        <v>39</v>
      </c>
      <c r="I37" s="89">
        <v>153</v>
      </c>
      <c r="J37" s="618">
        <v>253</v>
      </c>
      <c r="K37" s="156" t="s">
        <v>32</v>
      </c>
      <c r="L37" s="73" t="s">
        <v>207</v>
      </c>
      <c r="M37" s="73" t="s">
        <v>99</v>
      </c>
      <c r="N37" s="73" t="s">
        <v>2148</v>
      </c>
      <c r="O37" s="73">
        <v>15</v>
      </c>
      <c r="Q37" s="203">
        <v>715.19173157579326</v>
      </c>
      <c r="R37" s="203">
        <v>24089.999999999996</v>
      </c>
      <c r="S37" s="203">
        <v>2720</v>
      </c>
      <c r="T37" s="203"/>
      <c r="U37" s="381">
        <v>26.376210768763585</v>
      </c>
      <c r="V37" s="380">
        <v>24.793351379742084</v>
      </c>
      <c r="W37" s="380">
        <v>26.376210768763585</v>
      </c>
      <c r="X37" s="381">
        <v>43.968702959286475</v>
      </c>
      <c r="Y37" s="380">
        <v>59.320945570568625</v>
      </c>
      <c r="Z37" s="380">
        <v>43.968702959286475</v>
      </c>
      <c r="AA37" s="89">
        <v>194.92788860665368</v>
      </c>
      <c r="AB37" s="380">
        <v>43.104598104420461</v>
      </c>
      <c r="AC37" s="380">
        <v>29.152606763205753</v>
      </c>
      <c r="AD37" s="89">
        <v>143.26202679097432</v>
      </c>
      <c r="AE37" s="380">
        <v>83.192970899502058</v>
      </c>
      <c r="AF37" s="380">
        <v>2.921966229503508</v>
      </c>
      <c r="AG37" s="89">
        <v>112.95583407551514</v>
      </c>
      <c r="AH37" s="380">
        <v>101.05011592788786</v>
      </c>
      <c r="AI37" s="380">
        <v>12.70181979404321</v>
      </c>
      <c r="AJ37" s="381">
        <v>3727.5396349207899</v>
      </c>
      <c r="AK37" s="380">
        <v>6727.5215215081989</v>
      </c>
      <c r="AL37" s="380">
        <v>3727.5396349207899</v>
      </c>
      <c r="AM37" s="89">
        <v>188655.8199328343</v>
      </c>
      <c r="AN37" s="380">
        <v>34436.88747490471</v>
      </c>
      <c r="AO37" s="380">
        <v>146.1232985200696</v>
      </c>
      <c r="AP37" s="381">
        <v>888.25954101771049</v>
      </c>
      <c r="AQ37" s="380">
        <v>934.98502719879127</v>
      </c>
      <c r="AR37" s="380">
        <v>888.25954101771049</v>
      </c>
      <c r="AS37" s="381">
        <v>1188.1448648689639</v>
      </c>
      <c r="AT37" s="380">
        <v>2062.9571534889037</v>
      </c>
      <c r="AU37" s="380">
        <v>1188.1448648689639</v>
      </c>
      <c r="AV37" s="381">
        <v>150.21725986622045</v>
      </c>
      <c r="AW37" s="380">
        <v>189.19750262164294</v>
      </c>
      <c r="AX37" s="380">
        <v>150.21725986622045</v>
      </c>
      <c r="AY37" s="381">
        <v>2.7350513386940842</v>
      </c>
      <c r="AZ37" s="380">
        <v>3.0369141823597845</v>
      </c>
      <c r="BA37" s="380">
        <v>2.7350513386940842</v>
      </c>
      <c r="BB37" s="381">
        <v>7.9943239380352447</v>
      </c>
      <c r="BC37" s="380">
        <v>14.721646564829127</v>
      </c>
      <c r="BD37" s="380">
        <v>7.9943239380352447</v>
      </c>
      <c r="BE37" s="89">
        <v>0.97033659715615028</v>
      </c>
      <c r="BF37" s="382">
        <v>0.90611048150106011</v>
      </c>
      <c r="BG37" s="382">
        <v>0.41885129668232973</v>
      </c>
      <c r="BH37" s="381">
        <v>24.835844473694237</v>
      </c>
      <c r="BI37" s="380">
        <v>27.770412188084109</v>
      </c>
      <c r="BJ37" s="380">
        <v>24.835844473694237</v>
      </c>
      <c r="BK37" s="89">
        <v>306.36271769337282</v>
      </c>
      <c r="BL37" s="380">
        <v>70.156120672844096</v>
      </c>
      <c r="BM37" s="380">
        <v>6.6887715976349176</v>
      </c>
      <c r="BN37" s="89">
        <v>770.56047596759709</v>
      </c>
      <c r="BO37" s="380">
        <v>290.1571001569007</v>
      </c>
      <c r="BP37" s="380">
        <v>9.0224785925954656</v>
      </c>
      <c r="BQ37" s="89">
        <v>672.10733753560044</v>
      </c>
      <c r="BR37" s="380">
        <v>307.79186092811671</v>
      </c>
      <c r="BS37" s="380">
        <v>56.499913231545463</v>
      </c>
      <c r="BT37" s="381">
        <v>0.34487300452601793</v>
      </c>
      <c r="BU37" s="380">
        <v>0</v>
      </c>
      <c r="BV37" s="380">
        <v>0.34487300452601793</v>
      </c>
      <c r="BW37" s="381">
        <v>3.6380589776418892</v>
      </c>
      <c r="BX37" s="380">
        <v>1.4010094314477768</v>
      </c>
      <c r="BY37" s="380">
        <v>3.6380589776418892</v>
      </c>
      <c r="BZ37" s="381">
        <v>2.6639458150735282</v>
      </c>
      <c r="CA37" s="380">
        <v>5.983964967281179</v>
      </c>
      <c r="CB37" s="380">
        <v>2.6639458150735282</v>
      </c>
      <c r="CC37" s="89">
        <v>22.483041401048137</v>
      </c>
      <c r="CD37" s="380">
        <v>21.364569059477805</v>
      </c>
      <c r="CE37" s="380">
        <v>10.238294889759715</v>
      </c>
      <c r="CF37" s="89">
        <v>1.0815458721096132</v>
      </c>
      <c r="CG37" s="380">
        <v>1.5961594323523542</v>
      </c>
      <c r="CH37" s="380">
        <v>0.73113331421792127</v>
      </c>
      <c r="CI37" s="89">
        <v>20.872555454162896</v>
      </c>
      <c r="CJ37" s="380">
        <v>11.200721648857934</v>
      </c>
      <c r="CK37" s="380">
        <v>2.6775803873598414</v>
      </c>
      <c r="CL37" s="89">
        <v>5.3692172587444773</v>
      </c>
      <c r="CM37" s="380">
        <v>5.049181023029881</v>
      </c>
      <c r="CN37" s="380">
        <v>2.2974935462593944</v>
      </c>
      <c r="CO37" s="381">
        <v>14.103334935204774</v>
      </c>
      <c r="CP37" s="380">
        <v>19.350825320100196</v>
      </c>
      <c r="CQ37" s="380">
        <v>14.103334935204774</v>
      </c>
      <c r="CR37" s="89">
        <v>544.09031425580906</v>
      </c>
      <c r="CS37" s="380">
        <v>116.96763005650139</v>
      </c>
      <c r="CT37" s="380">
        <v>0.10701443055446574</v>
      </c>
      <c r="CU37" s="89">
        <v>353.86051889623707</v>
      </c>
      <c r="CV37" s="380">
        <v>77.788547429635287</v>
      </c>
      <c r="CW37" s="380">
        <v>8.4222222844131334E-2</v>
      </c>
      <c r="CX37" s="89">
        <v>3.2265446727932958</v>
      </c>
      <c r="CY37" s="380">
        <v>2.3369592919379421</v>
      </c>
      <c r="CZ37" s="380">
        <v>0</v>
      </c>
      <c r="DA37" s="89">
        <v>0</v>
      </c>
      <c r="DB37" s="380">
        <v>0</v>
      </c>
      <c r="DC37" s="380">
        <v>0</v>
      </c>
      <c r="DD37" s="89">
        <v>0</v>
      </c>
      <c r="DE37" s="380">
        <v>0</v>
      </c>
      <c r="DF37" s="380">
        <v>0</v>
      </c>
      <c r="DG37" s="381">
        <v>1.2937303731054139</v>
      </c>
      <c r="DH37" s="380">
        <v>0.84066085733592699</v>
      </c>
      <c r="DI37" s="380">
        <v>1.2937303731054139</v>
      </c>
      <c r="DJ37" s="381">
        <v>0.94985793067653757</v>
      </c>
      <c r="DK37" s="380">
        <v>0</v>
      </c>
      <c r="DL37" s="380">
        <v>0.94985793067653757</v>
      </c>
      <c r="DM37" s="89">
        <v>2.3828694514453104</v>
      </c>
      <c r="DN37" s="380">
        <v>4.7657389028906048</v>
      </c>
      <c r="DO37" s="380">
        <v>0</v>
      </c>
      <c r="DP37" s="89">
        <v>367.66904358548112</v>
      </c>
      <c r="DQ37" s="380">
        <v>60.231830307323733</v>
      </c>
      <c r="DR37" s="380">
        <v>0</v>
      </c>
      <c r="DS37" s="89">
        <v>981.74638512557817</v>
      </c>
      <c r="DT37" s="380">
        <v>183.27678643355404</v>
      </c>
      <c r="DU37" s="380">
        <v>0</v>
      </c>
      <c r="DV37" s="89">
        <v>141.45175889695869</v>
      </c>
      <c r="DW37" s="380">
        <v>27.489727377989446</v>
      </c>
      <c r="DX37" s="380">
        <v>0</v>
      </c>
      <c r="DY37" s="89">
        <v>730.24080627748845</v>
      </c>
      <c r="DZ37" s="380">
        <v>252.16386981850894</v>
      </c>
      <c r="EA37" s="380">
        <v>0.45670359862924592</v>
      </c>
      <c r="EB37" s="89">
        <v>162.07854896055537</v>
      </c>
      <c r="EC37" s="380">
        <v>40.234655267533554</v>
      </c>
      <c r="ED37" s="380">
        <v>0</v>
      </c>
      <c r="EE37" s="89">
        <v>55.333218376888397</v>
      </c>
      <c r="EF37" s="380">
        <v>14.947525543447128</v>
      </c>
      <c r="EG37" s="380">
        <v>0</v>
      </c>
      <c r="EH37" s="89">
        <v>158.43509065289521</v>
      </c>
      <c r="EI37" s="380">
        <v>50.959936146813234</v>
      </c>
      <c r="EJ37" s="380">
        <v>0.53865386908508606</v>
      </c>
      <c r="EK37" s="89">
        <v>17.80017172050486</v>
      </c>
      <c r="EL37" s="380">
        <v>8.5465936973787713</v>
      </c>
      <c r="EM37" s="380">
        <v>0</v>
      </c>
      <c r="EN37" s="89">
        <v>88.189960093995396</v>
      </c>
      <c r="EO37" s="380">
        <v>32.867586002121357</v>
      </c>
      <c r="EP37" s="380">
        <v>0</v>
      </c>
      <c r="EQ37" s="89">
        <v>13.562065510345011</v>
      </c>
      <c r="ER37" s="380">
        <v>5.3499315064447899</v>
      </c>
      <c r="ES37" s="380">
        <v>7.4479098777164202E-2</v>
      </c>
      <c r="ET37" s="89">
        <v>32.946340863224897</v>
      </c>
      <c r="EU37" s="380">
        <v>17.838650648551372</v>
      </c>
      <c r="EV37" s="380">
        <v>0.22058247952586721</v>
      </c>
      <c r="EW37" s="89">
        <v>2.9775344345238</v>
      </c>
      <c r="EX37" s="380">
        <v>1.6591431660786333</v>
      </c>
      <c r="EY37" s="380">
        <v>9.7319962105284749E-2</v>
      </c>
      <c r="EZ37" s="89">
        <v>14.20347190672628</v>
      </c>
      <c r="FA37" s="380">
        <v>11.189134088211016</v>
      </c>
      <c r="FB37" s="380">
        <v>0</v>
      </c>
      <c r="FC37" s="89">
        <v>2.1768673027009635</v>
      </c>
      <c r="FD37" s="380">
        <v>1.9925708199500609</v>
      </c>
      <c r="FE37" s="380">
        <v>7.6223482390256087E-2</v>
      </c>
      <c r="FF37" s="381">
        <v>0.30134861460363593</v>
      </c>
      <c r="FG37" s="380">
        <v>0</v>
      </c>
      <c r="FH37" s="380">
        <v>0.30134861460363593</v>
      </c>
      <c r="FI37" s="89">
        <v>0</v>
      </c>
      <c r="FJ37" s="380">
        <v>0</v>
      </c>
      <c r="FK37" s="380">
        <v>0</v>
      </c>
      <c r="FL37" s="381">
        <v>0.12175935153874161</v>
      </c>
      <c r="FM37" s="380">
        <v>0</v>
      </c>
      <c r="FN37" s="380">
        <v>0.12175935153874161</v>
      </c>
      <c r="FO37" s="89">
        <v>1.0627694816395963</v>
      </c>
      <c r="FP37" s="380">
        <v>1.724478056489414</v>
      </c>
      <c r="FQ37" s="380">
        <v>0</v>
      </c>
      <c r="FR37" s="89">
        <v>0.2660249010752983</v>
      </c>
      <c r="FS37" s="380">
        <v>0.53204980215059772</v>
      </c>
      <c r="FT37" s="380">
        <v>9.6418176226214555E-2</v>
      </c>
      <c r="FV37" s="118">
        <v>3094.9062451870327</v>
      </c>
      <c r="FW37" s="118">
        <v>1.0393249246131362</v>
      </c>
      <c r="FX37" s="118">
        <v>1.041447668550975</v>
      </c>
      <c r="FY37" s="118">
        <v>1.5375841191691502</v>
      </c>
      <c r="FZ37" s="207">
        <v>0.48821050337839039</v>
      </c>
      <c r="GA37" s="118">
        <v>0.97086494769046594</v>
      </c>
      <c r="GB37" s="118">
        <v>9.0246352853769469</v>
      </c>
    </row>
    <row r="38" spans="2:184" s="73" customFormat="1">
      <c r="B38" s="73" t="s">
        <v>1829</v>
      </c>
      <c r="C38" s="41" t="s">
        <v>1830</v>
      </c>
      <c r="D38" s="73" t="s">
        <v>484</v>
      </c>
      <c r="E38" s="143" t="s">
        <v>1867</v>
      </c>
      <c r="F38" s="113">
        <v>0.01</v>
      </c>
      <c r="G38" s="113" t="s">
        <v>1210</v>
      </c>
      <c r="H38" s="113">
        <v>39</v>
      </c>
      <c r="I38" s="89">
        <v>153</v>
      </c>
      <c r="J38" s="618">
        <v>253</v>
      </c>
      <c r="K38" s="156" t="s">
        <v>32</v>
      </c>
      <c r="L38" s="73" t="s">
        <v>207</v>
      </c>
      <c r="M38" s="73" t="s">
        <v>99</v>
      </c>
      <c r="N38" s="73" t="s">
        <v>2149</v>
      </c>
      <c r="O38" s="73">
        <v>15</v>
      </c>
      <c r="Q38" s="203">
        <v>663.7727181945271</v>
      </c>
      <c r="R38" s="203">
        <v>25130</v>
      </c>
      <c r="S38" s="203">
        <v>2780.0000000000005</v>
      </c>
      <c r="T38" s="203"/>
      <c r="U38" s="381">
        <v>25.97368870139935</v>
      </c>
      <c r="V38" s="380">
        <v>26.59708614293579</v>
      </c>
      <c r="W38" s="380">
        <v>25.97368870139935</v>
      </c>
      <c r="X38" s="381">
        <v>34.929990988122341</v>
      </c>
      <c r="Y38" s="380">
        <v>36.280016840112211</v>
      </c>
      <c r="Z38" s="380">
        <v>34.929990988122341</v>
      </c>
      <c r="AA38" s="89">
        <v>183.87302510046479</v>
      </c>
      <c r="AB38" s="380">
        <v>36.063641196668023</v>
      </c>
      <c r="AC38" s="380">
        <v>18.773483566139209</v>
      </c>
      <c r="AD38" s="89">
        <v>152.73625255464552</v>
      </c>
      <c r="AE38" s="380">
        <v>48.449700693453252</v>
      </c>
      <c r="AF38" s="380">
        <v>2.4839765756679979</v>
      </c>
      <c r="AG38" s="89">
        <v>20.238284736749332</v>
      </c>
      <c r="AH38" s="380">
        <v>44.92590026034857</v>
      </c>
      <c r="AI38" s="380">
        <v>9.8170570907775563</v>
      </c>
      <c r="AJ38" s="381">
        <v>2645.5536696060772</v>
      </c>
      <c r="AK38" s="380">
        <v>2410.9584678006672</v>
      </c>
      <c r="AL38" s="380">
        <v>2645.5536696060772</v>
      </c>
      <c r="AM38" s="89">
        <v>190466.37033553593</v>
      </c>
      <c r="AN38" s="380">
        <v>28185.621138880233</v>
      </c>
      <c r="AO38" s="380">
        <v>105.80813048626071</v>
      </c>
      <c r="AP38" s="381">
        <v>647.72418289275686</v>
      </c>
      <c r="AQ38" s="380">
        <v>781.05961347289508</v>
      </c>
      <c r="AR38" s="380">
        <v>647.72418289275686</v>
      </c>
      <c r="AS38" s="381">
        <v>932.26322563879569</v>
      </c>
      <c r="AT38" s="380">
        <v>1225.7049591730522</v>
      </c>
      <c r="AU38" s="380">
        <v>932.26322563879569</v>
      </c>
      <c r="AV38" s="381">
        <v>142.39563575679128</v>
      </c>
      <c r="AW38" s="380">
        <v>201.71199196275225</v>
      </c>
      <c r="AX38" s="380">
        <v>142.39563575679128</v>
      </c>
      <c r="AY38" s="381">
        <v>2.5863109683109982</v>
      </c>
      <c r="AZ38" s="380">
        <v>3.8183890304564567</v>
      </c>
      <c r="BA38" s="380">
        <v>2.5863109683109982</v>
      </c>
      <c r="BB38" s="381">
        <v>5.4282326421980045</v>
      </c>
      <c r="BC38" s="380">
        <v>7.7230191002021229</v>
      </c>
      <c r="BD38" s="380">
        <v>5.4282326421980045</v>
      </c>
      <c r="BE38" s="381">
        <v>0.36257313716676087</v>
      </c>
      <c r="BF38" s="382">
        <v>0.76269720519169049</v>
      </c>
      <c r="BG38" s="382">
        <v>0.36257313716676087</v>
      </c>
      <c r="BH38" s="381">
        <v>19.035828075344039</v>
      </c>
      <c r="BI38" s="380">
        <v>19.691372044922847</v>
      </c>
      <c r="BJ38" s="380">
        <v>19.035828075344039</v>
      </c>
      <c r="BK38" s="89">
        <v>239.32697084210423</v>
      </c>
      <c r="BL38" s="380">
        <v>41.033091009736872</v>
      </c>
      <c r="BM38" s="380">
        <v>4.8198592110457952</v>
      </c>
      <c r="BN38" s="89">
        <v>632.1947882390366</v>
      </c>
      <c r="BO38" s="380">
        <v>269.69108589260082</v>
      </c>
      <c r="BP38" s="380">
        <v>10.417971051890826</v>
      </c>
      <c r="BQ38" s="89">
        <v>710.18471613316819</v>
      </c>
      <c r="BR38" s="380">
        <v>216.68588585680749</v>
      </c>
      <c r="BS38" s="380">
        <v>54.336247810051816</v>
      </c>
      <c r="BT38" s="381">
        <v>0.174682326239744</v>
      </c>
      <c r="BU38" s="380">
        <v>0</v>
      </c>
      <c r="BV38" s="380">
        <v>0.174682326239744</v>
      </c>
      <c r="BW38" s="381">
        <v>2.4444575785474156</v>
      </c>
      <c r="BX38" s="380">
        <v>1.3540629158084638</v>
      </c>
      <c r="BY38" s="380">
        <v>2.4444575785474156</v>
      </c>
      <c r="BZ38" s="381">
        <v>2.1756208350301693</v>
      </c>
      <c r="CA38" s="380">
        <v>2.9381961900070466</v>
      </c>
      <c r="CB38" s="380">
        <v>2.1756208350301693</v>
      </c>
      <c r="CC38" s="381">
        <v>10.201319043617582</v>
      </c>
      <c r="CD38" s="380">
        <v>10.173696481030506</v>
      </c>
      <c r="CE38" s="380">
        <v>10.201319043617582</v>
      </c>
      <c r="CF38" s="381">
        <v>0.52241758304808161</v>
      </c>
      <c r="CG38" s="380">
        <v>0.32796641069645838</v>
      </c>
      <c r="CH38" s="380">
        <v>0.52241758304808161</v>
      </c>
      <c r="CI38" s="89">
        <v>15.149895737219227</v>
      </c>
      <c r="CJ38" s="380">
        <v>11.053141678541824</v>
      </c>
      <c r="CK38" s="380">
        <v>2.5126153114181524</v>
      </c>
      <c r="CL38" s="89">
        <v>5.6544211474761203</v>
      </c>
      <c r="CM38" s="380">
        <v>4.8063064082733824</v>
      </c>
      <c r="CN38" s="380">
        <v>2.0991342865351479</v>
      </c>
      <c r="CO38" s="381">
        <v>12.30567510237355</v>
      </c>
      <c r="CP38" s="380">
        <v>15.667020565105327</v>
      </c>
      <c r="CQ38" s="380">
        <v>12.30567510237355</v>
      </c>
      <c r="CR38" s="89">
        <v>507.17891595305161</v>
      </c>
      <c r="CS38" s="380">
        <v>228.16750404996353</v>
      </c>
      <c r="CT38" s="380">
        <v>0.15471157834557897</v>
      </c>
      <c r="CU38" s="89">
        <v>317.0693909904432</v>
      </c>
      <c r="CV38" s="380">
        <v>166.92697459208892</v>
      </c>
      <c r="CW38" s="380">
        <v>7.1607083450546921E-2</v>
      </c>
      <c r="CX38" s="89">
        <v>0.27964047857284008</v>
      </c>
      <c r="CY38" s="380">
        <v>0.55928095714568016</v>
      </c>
      <c r="CZ38" s="380">
        <v>0</v>
      </c>
      <c r="DA38" s="89">
        <v>0</v>
      </c>
      <c r="DB38" s="380">
        <v>0</v>
      </c>
      <c r="DC38" s="380">
        <v>0</v>
      </c>
      <c r="DD38" s="89">
        <v>0</v>
      </c>
      <c r="DE38" s="380">
        <v>0</v>
      </c>
      <c r="DF38" s="380">
        <v>0</v>
      </c>
      <c r="DG38" s="381">
        <v>1.4597742199880808</v>
      </c>
      <c r="DH38" s="380">
        <v>0</v>
      </c>
      <c r="DI38" s="380">
        <v>1.4597742199880808</v>
      </c>
      <c r="DJ38" s="381">
        <v>0.58322191695297854</v>
      </c>
      <c r="DK38" s="380">
        <v>0</v>
      </c>
      <c r="DL38" s="380">
        <v>0.58322191695297854</v>
      </c>
      <c r="DM38" s="381">
        <v>1.5226735241626788</v>
      </c>
      <c r="DN38" s="380">
        <v>0</v>
      </c>
      <c r="DO38" s="380">
        <v>1.5226735241626788</v>
      </c>
      <c r="DP38" s="89">
        <v>335.99039511123431</v>
      </c>
      <c r="DQ38" s="380">
        <v>81.234101523191867</v>
      </c>
      <c r="DR38" s="380">
        <v>9.2508875655612582E-2</v>
      </c>
      <c r="DS38" s="89">
        <v>894.95433177544646</v>
      </c>
      <c r="DT38" s="380">
        <v>198.35010981731776</v>
      </c>
      <c r="DU38" s="380">
        <v>0</v>
      </c>
      <c r="DV38" s="89">
        <v>133.50437200213116</v>
      </c>
      <c r="DW38" s="380">
        <v>33.005683169810226</v>
      </c>
      <c r="DX38" s="380">
        <v>7.4498254418169818E-2</v>
      </c>
      <c r="DY38" s="89">
        <v>691.14864118184187</v>
      </c>
      <c r="DZ38" s="380">
        <v>238.11970717440855</v>
      </c>
      <c r="EA38" s="380">
        <v>0</v>
      </c>
      <c r="EB38" s="89">
        <v>117.02090737397546</v>
      </c>
      <c r="EC38" s="380">
        <v>64.809622076114337</v>
      </c>
      <c r="ED38" s="380">
        <v>0</v>
      </c>
      <c r="EE38" s="89">
        <v>34.079941173066508</v>
      </c>
      <c r="EF38" s="380">
        <v>10.775843147978424</v>
      </c>
      <c r="EG38" s="380">
        <v>0</v>
      </c>
      <c r="EH38" s="89">
        <v>149.87114687820605</v>
      </c>
      <c r="EI38" s="380">
        <v>44.257806880156174</v>
      </c>
      <c r="EJ38" s="380">
        <v>0</v>
      </c>
      <c r="EK38" s="89">
        <v>14.919100352988783</v>
      </c>
      <c r="EL38" s="380">
        <v>4.3283108669568211</v>
      </c>
      <c r="EM38" s="380">
        <v>0</v>
      </c>
      <c r="EN38" s="89">
        <v>77.278107106468298</v>
      </c>
      <c r="EO38" s="380">
        <v>17.766568266177945</v>
      </c>
      <c r="EP38" s="380">
        <v>0.23942598621511085</v>
      </c>
      <c r="EQ38" s="89">
        <v>11.774424580705631</v>
      </c>
      <c r="ER38" s="380">
        <v>3.5715101506061018</v>
      </c>
      <c r="ES38" s="380">
        <v>0.1265117314659574</v>
      </c>
      <c r="ET38" s="89">
        <v>28.473975223443009</v>
      </c>
      <c r="EU38" s="380">
        <v>11.764564520739157</v>
      </c>
      <c r="EV38" s="380">
        <v>0.18730561881903698</v>
      </c>
      <c r="EW38" s="89">
        <v>2.6658079302520248</v>
      </c>
      <c r="EX38" s="380">
        <v>1.9310899005790618</v>
      </c>
      <c r="EY38" s="380">
        <v>8.2654853780689069E-2</v>
      </c>
      <c r="EZ38" s="89">
        <v>12.406281708520609</v>
      </c>
      <c r="FA38" s="380">
        <v>7.0455447376618459</v>
      </c>
      <c r="FB38" s="380">
        <v>0</v>
      </c>
      <c r="FC38" s="89">
        <v>1.5425060302986899</v>
      </c>
      <c r="FD38" s="380">
        <v>0.7951408963532991</v>
      </c>
      <c r="FE38" s="380">
        <v>0</v>
      </c>
      <c r="FF38" s="89">
        <v>0</v>
      </c>
      <c r="FG38" s="380">
        <v>0</v>
      </c>
      <c r="FH38" s="380">
        <v>0</v>
      </c>
      <c r="FI38" s="89">
        <v>1.9115494974248526</v>
      </c>
      <c r="FJ38" s="380">
        <v>1.6081594511314956</v>
      </c>
      <c r="FK38" s="380">
        <v>0</v>
      </c>
      <c r="FL38" s="381">
        <v>0.10343954034906593</v>
      </c>
      <c r="FM38" s="380">
        <v>0</v>
      </c>
      <c r="FN38" s="380">
        <v>0.10343954034906593</v>
      </c>
      <c r="FO38" s="89">
        <v>17.656199501387071</v>
      </c>
      <c r="FP38" s="380">
        <v>5.0206377472382959</v>
      </c>
      <c r="FQ38" s="380">
        <v>0</v>
      </c>
      <c r="FR38" s="89">
        <v>7.8918909677536391</v>
      </c>
      <c r="FS38" s="380">
        <v>3.1057524697213803</v>
      </c>
      <c r="FT38" s="380">
        <v>8.1915985946891728E-2</v>
      </c>
      <c r="FV38" s="118">
        <v>2798.5186231297957</v>
      </c>
      <c r="FW38" s="118">
        <v>0.7842030285145617</v>
      </c>
      <c r="FX38" s="118">
        <v>1.0222702225603904</v>
      </c>
      <c r="FY38" s="118">
        <v>1.5995833415794416</v>
      </c>
      <c r="FZ38" s="207">
        <v>11.446437909852538</v>
      </c>
      <c r="GA38" s="118">
        <v>0.93739634972022157</v>
      </c>
      <c r="GB38" s="118">
        <v>9.7734791749297916</v>
      </c>
    </row>
    <row r="39" spans="2:184" s="73" customFormat="1">
      <c r="B39" s="68" t="s">
        <v>1829</v>
      </c>
      <c r="C39" s="503" t="s">
        <v>1830</v>
      </c>
      <c r="D39" s="68" t="s">
        <v>484</v>
      </c>
      <c r="E39" s="351" t="s">
        <v>1867</v>
      </c>
      <c r="F39" s="68">
        <v>0.01</v>
      </c>
      <c r="G39" s="115" t="s">
        <v>1210</v>
      </c>
      <c r="H39" s="115">
        <v>39</v>
      </c>
      <c r="I39" s="90">
        <v>153</v>
      </c>
      <c r="J39" s="619">
        <v>253</v>
      </c>
      <c r="K39" s="512" t="s">
        <v>32</v>
      </c>
      <c r="L39" s="68" t="s">
        <v>207</v>
      </c>
      <c r="M39" s="68" t="s">
        <v>99</v>
      </c>
      <c r="N39" s="68" t="s">
        <v>2150</v>
      </c>
      <c r="O39" s="68">
        <v>15</v>
      </c>
      <c r="P39" s="68"/>
      <c r="Q39" s="489">
        <v>626.37707209906091</v>
      </c>
      <c r="R39" s="489">
        <v>23650.000000000004</v>
      </c>
      <c r="S39" s="489">
        <v>2290</v>
      </c>
      <c r="T39" s="489"/>
      <c r="U39" s="620">
        <v>23.043901666893831</v>
      </c>
      <c r="V39" s="599">
        <v>36.72006611532904</v>
      </c>
      <c r="W39" s="599">
        <v>23.043901666893831</v>
      </c>
      <c r="X39" s="620">
        <v>34.899559771728079</v>
      </c>
      <c r="Y39" s="599">
        <v>34.352584347360562</v>
      </c>
      <c r="Z39" s="599">
        <v>34.899559771728079</v>
      </c>
      <c r="AA39" s="90">
        <v>166.8005621433278</v>
      </c>
      <c r="AB39" s="599">
        <v>55.602898144090879</v>
      </c>
      <c r="AC39" s="599">
        <v>16.386914393935019</v>
      </c>
      <c r="AD39" s="90">
        <v>200.42334465350601</v>
      </c>
      <c r="AE39" s="599">
        <v>92.896641737287084</v>
      </c>
      <c r="AF39" s="599">
        <v>2.4971254528676563</v>
      </c>
      <c r="AG39" s="620">
        <v>8.6998620154787467</v>
      </c>
      <c r="AH39" s="599">
        <v>28.981917910219149</v>
      </c>
      <c r="AI39" s="599">
        <v>8.6998620154787467</v>
      </c>
      <c r="AJ39" s="620">
        <v>2456.7974371156806</v>
      </c>
      <c r="AK39" s="599">
        <v>3942.7872536428299</v>
      </c>
      <c r="AL39" s="599">
        <v>2456.7974371156806</v>
      </c>
      <c r="AM39" s="90">
        <v>191247.51936310611</v>
      </c>
      <c r="AN39" s="599">
        <v>25593.890882786865</v>
      </c>
      <c r="AO39" s="599">
        <v>102.96921544393653</v>
      </c>
      <c r="AP39" s="620">
        <v>572.47072750773543</v>
      </c>
      <c r="AQ39" s="599">
        <v>756.90658019280704</v>
      </c>
      <c r="AR39" s="599">
        <v>572.47072750773543</v>
      </c>
      <c r="AS39" s="620">
        <v>896.78363794764221</v>
      </c>
      <c r="AT39" s="599">
        <v>1479.2541457797106</v>
      </c>
      <c r="AU39" s="599">
        <v>896.78363794764221</v>
      </c>
      <c r="AV39" s="620">
        <v>110.72201049950098</v>
      </c>
      <c r="AW39" s="599">
        <v>162.35600854678975</v>
      </c>
      <c r="AX39" s="599">
        <v>110.72201049950098</v>
      </c>
      <c r="AY39" s="620">
        <v>2.2945786670219714</v>
      </c>
      <c r="AZ39" s="599">
        <v>4.3130139026517753</v>
      </c>
      <c r="BA39" s="599">
        <v>2.2945786670219714</v>
      </c>
      <c r="BB39" s="620">
        <v>5.2611427559191126</v>
      </c>
      <c r="BC39" s="599">
        <v>2.5455771089606984</v>
      </c>
      <c r="BD39" s="599">
        <v>5.2611427559191126</v>
      </c>
      <c r="BE39" s="620">
        <v>0.26300151264841148</v>
      </c>
      <c r="BF39" s="600">
        <v>0.8303392301603526</v>
      </c>
      <c r="BG39" s="600">
        <v>0.26300151264841148</v>
      </c>
      <c r="BH39" s="620">
        <v>21.925656495373243</v>
      </c>
      <c r="BI39" s="599">
        <v>27.065711663061006</v>
      </c>
      <c r="BJ39" s="599">
        <v>21.925656495373243</v>
      </c>
      <c r="BK39" s="90">
        <v>292.67945422020239</v>
      </c>
      <c r="BL39" s="599">
        <v>56.124527794879192</v>
      </c>
      <c r="BM39" s="599">
        <v>4.8114609106383499</v>
      </c>
      <c r="BN39" s="90">
        <v>628.98247479102656</v>
      </c>
      <c r="BO39" s="599">
        <v>167.73806845858397</v>
      </c>
      <c r="BP39" s="599">
        <v>8.2046658472283625</v>
      </c>
      <c r="BQ39" s="90">
        <v>629.62881493962379</v>
      </c>
      <c r="BR39" s="599">
        <v>192.68088123976474</v>
      </c>
      <c r="BS39" s="599">
        <v>45.933744610389446</v>
      </c>
      <c r="BT39" s="620">
        <v>0.21071386650746868</v>
      </c>
      <c r="BU39" s="599">
        <v>0</v>
      </c>
      <c r="BV39" s="599">
        <v>0.21071386650746868</v>
      </c>
      <c r="BW39" s="620">
        <v>2.7226309466887786</v>
      </c>
      <c r="BX39" s="599">
        <v>3.9603088268174207</v>
      </c>
      <c r="BY39" s="599">
        <v>2.7226309466887786</v>
      </c>
      <c r="BZ39" s="620">
        <v>2.1310309956026434</v>
      </c>
      <c r="CA39" s="599">
        <v>2.3985874258824365</v>
      </c>
      <c r="CB39" s="599">
        <v>2.1310309956026434</v>
      </c>
      <c r="CC39" s="620">
        <v>7.7437023804906353</v>
      </c>
      <c r="CD39" s="599">
        <v>15.198879479460054</v>
      </c>
      <c r="CE39" s="599">
        <v>7.7437023804906353</v>
      </c>
      <c r="CF39" s="620">
        <v>0.48868339637417241</v>
      </c>
      <c r="CG39" s="599">
        <v>1.3602053646590668</v>
      </c>
      <c r="CH39" s="599">
        <v>0.48868339637417241</v>
      </c>
      <c r="CI39" s="90">
        <v>17.038677909618436</v>
      </c>
      <c r="CJ39" s="599">
        <v>11.269490492785282</v>
      </c>
      <c r="CK39" s="599">
        <v>2.1081457701498874</v>
      </c>
      <c r="CL39" s="90">
        <v>5.590437742875582</v>
      </c>
      <c r="CM39" s="599">
        <v>5.8236082250942687</v>
      </c>
      <c r="CN39" s="599">
        <v>1.526884363931188</v>
      </c>
      <c r="CO39" s="620">
        <v>9.4833157595715569</v>
      </c>
      <c r="CP39" s="599">
        <v>12.716777932115626</v>
      </c>
      <c r="CQ39" s="599">
        <v>9.4833157595715569</v>
      </c>
      <c r="CR39" s="90">
        <v>619.19540257034873</v>
      </c>
      <c r="CS39" s="599">
        <v>177.30119984444616</v>
      </c>
      <c r="CT39" s="599">
        <v>0.1339557381961308</v>
      </c>
      <c r="CU39" s="90">
        <v>342.19216598345764</v>
      </c>
      <c r="CV39" s="599">
        <v>106.33740594582028</v>
      </c>
      <c r="CW39" s="599">
        <v>6.1970328734801725E-2</v>
      </c>
      <c r="CX39" s="620">
        <v>0.11553894197953757</v>
      </c>
      <c r="CY39" s="599">
        <v>1.1332567544277385</v>
      </c>
      <c r="CZ39" s="599">
        <v>0.11553894197953757</v>
      </c>
      <c r="DA39" s="90">
        <v>0</v>
      </c>
      <c r="DB39" s="599">
        <v>0</v>
      </c>
      <c r="DC39" s="599">
        <v>0</v>
      </c>
      <c r="DD39" s="90">
        <v>0</v>
      </c>
      <c r="DE39" s="599">
        <v>0</v>
      </c>
      <c r="DF39" s="599">
        <v>0</v>
      </c>
      <c r="DG39" s="620">
        <v>1.239573472098187</v>
      </c>
      <c r="DH39" s="599">
        <v>0.26683289757688661</v>
      </c>
      <c r="DI39" s="599">
        <v>1.239573472098187</v>
      </c>
      <c r="DJ39" s="620">
        <v>0.60132500902565544</v>
      </c>
      <c r="DK39" s="599">
        <v>0</v>
      </c>
      <c r="DL39" s="599">
        <v>0.60132500902565544</v>
      </c>
      <c r="DM39" s="90">
        <v>0.30256934955422066</v>
      </c>
      <c r="DN39" s="599">
        <v>0.60513869910844043</v>
      </c>
      <c r="DO39" s="599">
        <v>0</v>
      </c>
      <c r="DP39" s="90">
        <v>339.06666152523019</v>
      </c>
      <c r="DQ39" s="599">
        <v>117.37495450619728</v>
      </c>
      <c r="DR39" s="599">
        <v>0.11206222844627245</v>
      </c>
      <c r="DS39" s="90">
        <v>913.51865490239572</v>
      </c>
      <c r="DT39" s="599">
        <v>300.25875563425666</v>
      </c>
      <c r="DU39" s="599">
        <v>0.10875559755031328</v>
      </c>
      <c r="DV39" s="90">
        <v>138.19128677376338</v>
      </c>
      <c r="DW39" s="599">
        <v>43.561145258679005</v>
      </c>
      <c r="DX39" s="599">
        <v>0</v>
      </c>
      <c r="DY39" s="90">
        <v>651.85267439578479</v>
      </c>
      <c r="DZ39" s="599">
        <v>204.49262536813185</v>
      </c>
      <c r="EA39" s="599">
        <v>0</v>
      </c>
      <c r="EB39" s="90">
        <v>140.1974188563596</v>
      </c>
      <c r="EC39" s="599">
        <v>46.501263221064875</v>
      </c>
      <c r="ED39" s="599">
        <v>0</v>
      </c>
      <c r="EE39" s="90">
        <v>38.434421431384372</v>
      </c>
      <c r="EF39" s="599">
        <v>12.363650895973672</v>
      </c>
      <c r="EG39" s="599">
        <v>0.15080596358798601</v>
      </c>
      <c r="EH39" s="90">
        <v>141.43494027798386</v>
      </c>
      <c r="EI39" s="599">
        <v>38.434281883729362</v>
      </c>
      <c r="EJ39" s="599">
        <v>0</v>
      </c>
      <c r="EK39" s="90">
        <v>16.84677535390157</v>
      </c>
      <c r="EL39" s="599">
        <v>5.6259212738961502</v>
      </c>
      <c r="EM39" s="599">
        <v>0</v>
      </c>
      <c r="EN39" s="90">
        <v>81.77235957505664</v>
      </c>
      <c r="EO39" s="599">
        <v>28.894054132589638</v>
      </c>
      <c r="EP39" s="599">
        <v>0</v>
      </c>
      <c r="EQ39" s="90">
        <v>13.616094606437386</v>
      </c>
      <c r="ER39" s="599">
        <v>5.2790862020196876</v>
      </c>
      <c r="ES39" s="599">
        <v>0</v>
      </c>
      <c r="ET39" s="90">
        <v>29.526578170147886</v>
      </c>
      <c r="EU39" s="599">
        <v>8.9195335650777761</v>
      </c>
      <c r="EV39" s="599">
        <v>0.3592563057509689</v>
      </c>
      <c r="EW39" s="90">
        <v>2.5587632068203607</v>
      </c>
      <c r="EX39" s="599">
        <v>1.7856292734541273</v>
      </c>
      <c r="EY39" s="599">
        <v>0</v>
      </c>
      <c r="EZ39" s="90">
        <v>13.84977990609968</v>
      </c>
      <c r="FA39" s="599">
        <v>9.4046096575545857</v>
      </c>
      <c r="FB39" s="599">
        <v>0</v>
      </c>
      <c r="FC39" s="90">
        <v>1.6221204823966686</v>
      </c>
      <c r="FD39" s="599">
        <v>1.1307281340893915</v>
      </c>
      <c r="FE39" s="599">
        <v>0</v>
      </c>
      <c r="FF39" s="90">
        <v>0</v>
      </c>
      <c r="FG39" s="599">
        <v>0</v>
      </c>
      <c r="FH39" s="599">
        <v>0</v>
      </c>
      <c r="FI39" s="90">
        <v>1.6285908982556032</v>
      </c>
      <c r="FJ39" s="599">
        <v>1.8909576007455857</v>
      </c>
      <c r="FK39" s="599">
        <v>0.20400943388953305</v>
      </c>
      <c r="FL39" s="620">
        <v>0.12530749962719348</v>
      </c>
      <c r="FM39" s="599">
        <v>0</v>
      </c>
      <c r="FN39" s="599">
        <v>0.12530749962719348</v>
      </c>
      <c r="FO39" s="90">
        <v>20.559420092554046</v>
      </c>
      <c r="FP39" s="599">
        <v>6.4544387970649479</v>
      </c>
      <c r="FQ39" s="599">
        <v>7.9147743880882471E-2</v>
      </c>
      <c r="FR39" s="90">
        <v>10.009245817964262</v>
      </c>
      <c r="FS39" s="599">
        <v>3.1484052629525312</v>
      </c>
      <c r="FT39" s="599">
        <v>9.9239655204600472E-2</v>
      </c>
      <c r="FU39" s="68"/>
      <c r="FV39" s="131">
        <v>2837.2148209346824</v>
      </c>
      <c r="FW39" s="131">
        <v>0.82348420684664991</v>
      </c>
      <c r="FX39" s="131">
        <v>1.0207870144949578</v>
      </c>
      <c r="FY39" s="131">
        <v>1.8094961373261891</v>
      </c>
      <c r="FZ39" s="497">
        <v>12.674410018038664</v>
      </c>
      <c r="GA39" s="131">
        <v>1.0030059113156164</v>
      </c>
      <c r="GB39" s="131">
        <v>8.262027556812015</v>
      </c>
    </row>
    <row r="40" spans="2:184" s="73" customFormat="1">
      <c r="B40" s="73" t="s">
        <v>1829</v>
      </c>
      <c r="C40" s="73" t="s">
        <v>1874</v>
      </c>
      <c r="D40" s="73" t="s">
        <v>51</v>
      </c>
      <c r="E40" s="143" t="s">
        <v>1875</v>
      </c>
      <c r="F40" s="73">
        <v>4.2</v>
      </c>
      <c r="G40" s="113" t="s">
        <v>1211</v>
      </c>
      <c r="H40" s="73">
        <v>50.7</v>
      </c>
      <c r="I40" s="89">
        <v>-2425</v>
      </c>
      <c r="J40" s="89"/>
      <c r="K40" s="404" t="s">
        <v>32</v>
      </c>
      <c r="L40" s="246" t="s">
        <v>207</v>
      </c>
      <c r="M40" s="246" t="s">
        <v>13</v>
      </c>
      <c r="N40" s="73" t="s">
        <v>2151</v>
      </c>
      <c r="O40" s="73">
        <v>15</v>
      </c>
      <c r="Q40" s="203">
        <v>612.29399999999998</v>
      </c>
      <c r="R40" s="73">
        <v>33440</v>
      </c>
      <c r="S40" s="73">
        <v>709.99999999999989</v>
      </c>
      <c r="U40" s="381">
        <v>0.177551905519053</v>
      </c>
      <c r="V40" s="380">
        <v>0.82355198583223299</v>
      </c>
      <c r="W40" s="380">
        <v>0.177551905519053</v>
      </c>
      <c r="X40" s="381">
        <v>3.8015831150729</v>
      </c>
      <c r="Y40" s="380">
        <v>18.834852267016299</v>
      </c>
      <c r="Z40" s="380">
        <v>3.8015831150729</v>
      </c>
      <c r="AA40" s="89">
        <v>119.098375659325</v>
      </c>
      <c r="AB40" s="380">
        <v>19.103055920753501</v>
      </c>
      <c r="AC40" s="380">
        <v>1.19736956697334</v>
      </c>
      <c r="AD40" s="89">
        <v>867.80427917129305</v>
      </c>
      <c r="AE40" s="380">
        <v>155.39231974762899</v>
      </c>
      <c r="AF40" s="380">
        <v>2.93119561647958</v>
      </c>
      <c r="AG40" s="381">
        <v>3.0399441751998899</v>
      </c>
      <c r="AH40" s="380">
        <v>15.526565079057001</v>
      </c>
      <c r="AI40" s="380">
        <v>3.0399441751998899</v>
      </c>
      <c r="AJ40" s="381">
        <v>1922.61997041687</v>
      </c>
      <c r="AK40" s="380">
        <v>1364.72332240377</v>
      </c>
      <c r="AL40" s="380">
        <v>1922.61997041687</v>
      </c>
      <c r="AM40" s="89">
        <v>198193.82166857101</v>
      </c>
      <c r="AN40" s="380">
        <v>15212.056740366799</v>
      </c>
      <c r="AO40" s="380">
        <v>11.5478511713097</v>
      </c>
      <c r="AP40" s="89">
        <v>243.95087419148899</v>
      </c>
      <c r="AQ40" s="380">
        <v>452.50270915678999</v>
      </c>
      <c r="AR40" s="380">
        <v>99.189114355324193</v>
      </c>
      <c r="AS40" s="89">
        <v>419.45425993124701</v>
      </c>
      <c r="AT40" s="380">
        <v>910.57128896131803</v>
      </c>
      <c r="AU40" s="380">
        <v>220.83686848322401</v>
      </c>
      <c r="AV40" s="381">
        <v>3.29401026147527</v>
      </c>
      <c r="AW40" s="380">
        <v>14.295927930178699</v>
      </c>
      <c r="AX40" s="380">
        <v>3.29401026147527</v>
      </c>
      <c r="AY40" s="89">
        <v>2.0071193188066498</v>
      </c>
      <c r="AZ40" s="380">
        <v>2.9342702699858401</v>
      </c>
      <c r="BA40" s="380">
        <v>0.55284284889245705</v>
      </c>
      <c r="BB40" s="381">
        <v>2.17078248236546</v>
      </c>
      <c r="BC40" s="380">
        <v>9.7775815460200608</v>
      </c>
      <c r="BD40" s="380">
        <v>2.17078248236546</v>
      </c>
      <c r="BE40" s="89">
        <v>17.705197951029199</v>
      </c>
      <c r="BF40" s="382">
        <v>3.5822482784521599</v>
      </c>
      <c r="BG40" s="382">
        <v>0.52200501219459705</v>
      </c>
      <c r="BH40" s="381">
        <v>20.724048915787801</v>
      </c>
      <c r="BI40" s="380">
        <v>69.978423256240603</v>
      </c>
      <c r="BJ40" s="380">
        <v>20.724048915787801</v>
      </c>
      <c r="BK40" s="89">
        <v>304.92933250208</v>
      </c>
      <c r="BL40" s="380">
        <v>26.764065806205998</v>
      </c>
      <c r="BM40" s="380">
        <v>0.72173486591593705</v>
      </c>
      <c r="BN40" s="89">
        <v>1151.8009206450099</v>
      </c>
      <c r="BO40" s="380">
        <v>144.38830382031901</v>
      </c>
      <c r="BP40" s="380">
        <v>3.0898729359352499</v>
      </c>
      <c r="BQ40" s="89">
        <v>1327.8908003141401</v>
      </c>
      <c r="BR40" s="380">
        <v>211.05464983814599</v>
      </c>
      <c r="BS40" s="380">
        <v>6.0883699207893498</v>
      </c>
      <c r="BT40" s="89">
        <v>0.25459237771784798</v>
      </c>
      <c r="BU40" s="380">
        <v>0.38318396636680002</v>
      </c>
      <c r="BV40" s="380">
        <v>2.3571193554190899E-2</v>
      </c>
      <c r="BW40" s="381">
        <v>2.60390517221551</v>
      </c>
      <c r="BX40" s="380">
        <v>12.188111188787101</v>
      </c>
      <c r="BY40" s="380">
        <v>2.60390517221551</v>
      </c>
      <c r="BZ40" s="381">
        <v>0.197509363450209</v>
      </c>
      <c r="CA40" s="380">
        <v>0.84863162973713802</v>
      </c>
      <c r="CB40" s="380">
        <v>0.197509363450209</v>
      </c>
      <c r="CC40" s="89">
        <v>29.1200715076554</v>
      </c>
      <c r="CD40" s="380">
        <v>20.320740510522501</v>
      </c>
      <c r="CE40" s="380">
        <v>0.617863873147104</v>
      </c>
      <c r="CF40" s="89">
        <v>0.582371963395384</v>
      </c>
      <c r="CG40" s="380">
        <v>0.63719242938138299</v>
      </c>
      <c r="CH40" s="380">
        <v>5.0254533408824902E-2</v>
      </c>
      <c r="CI40" s="89">
        <v>5.7607804973134504</v>
      </c>
      <c r="CJ40" s="380">
        <v>4.8692816708412296</v>
      </c>
      <c r="CK40" s="380">
        <v>0.53135602708054497</v>
      </c>
      <c r="CL40" s="89">
        <v>0.96762891145427998</v>
      </c>
      <c r="CM40" s="380">
        <v>1.7375721581325101</v>
      </c>
      <c r="CN40" s="380">
        <v>0.268979012123573</v>
      </c>
      <c r="CO40" s="381">
        <v>6.9954245034702295E-2</v>
      </c>
      <c r="CP40" s="380">
        <v>0.27047927527480498</v>
      </c>
      <c r="CQ40" s="380">
        <v>6.9954245034702295E-2</v>
      </c>
      <c r="CR40" s="89">
        <v>897.60976838543104</v>
      </c>
      <c r="CS40" s="380">
        <v>95.410077989570297</v>
      </c>
      <c r="CT40" s="380">
        <v>4.8053378758138497E-2</v>
      </c>
      <c r="CU40" s="89">
        <v>213.67567221663899</v>
      </c>
      <c r="CV40" s="380">
        <v>34.4660883591852</v>
      </c>
      <c r="CW40" s="380">
        <v>1.7555329904970399E-2</v>
      </c>
      <c r="CX40" s="89">
        <v>5.2756286524076996</v>
      </c>
      <c r="CY40" s="380">
        <v>2.06488682113394</v>
      </c>
      <c r="CZ40" s="380">
        <v>2.9597091548118199E-2</v>
      </c>
      <c r="DA40" s="89">
        <v>9.3126851472851505E-3</v>
      </c>
      <c r="DB40" s="380">
        <v>5.59445675107711E-2</v>
      </c>
      <c r="DC40" s="380">
        <v>5.0265968710919203E-3</v>
      </c>
      <c r="DD40" s="381">
        <v>5.0616385024992799E-2</v>
      </c>
      <c r="DE40" s="380">
        <v>0.234897742583944</v>
      </c>
      <c r="DF40" s="380">
        <v>5.0616385024992799E-2</v>
      </c>
      <c r="DG40" s="89">
        <v>0.17630392881133999</v>
      </c>
      <c r="DH40" s="380">
        <v>0.52452123825979502</v>
      </c>
      <c r="DI40" s="380">
        <v>5.3586683854791303E-2</v>
      </c>
      <c r="DJ40" s="89">
        <v>3.5056021208024903E-2</v>
      </c>
      <c r="DK40" s="380">
        <v>0.20645690146131199</v>
      </c>
      <c r="DL40" s="380">
        <v>3.25489745410815E-2</v>
      </c>
      <c r="DM40" s="89">
        <v>8.4685649693372405</v>
      </c>
      <c r="DN40" s="380">
        <v>5.0236760741728501</v>
      </c>
      <c r="DO40" s="380">
        <v>4.1319045756777403E-2</v>
      </c>
      <c r="DP40" s="89">
        <v>143.65001013463899</v>
      </c>
      <c r="DQ40" s="380">
        <v>23.9801412337521</v>
      </c>
      <c r="DR40" s="380">
        <v>9.5247896188418793E-3</v>
      </c>
      <c r="DS40" s="89">
        <v>412.39541367847301</v>
      </c>
      <c r="DT40" s="380">
        <v>72.373429150661707</v>
      </c>
      <c r="DU40" s="380">
        <v>4.9419268814018301E-3</v>
      </c>
      <c r="DV40" s="89">
        <v>68.736100272860696</v>
      </c>
      <c r="DW40" s="380">
        <v>14.231384966362601</v>
      </c>
      <c r="DX40" s="380">
        <v>4.0432271006473602E-3</v>
      </c>
      <c r="DY40" s="89">
        <v>377.86960523685099</v>
      </c>
      <c r="DZ40" s="380">
        <v>68.353317597575</v>
      </c>
      <c r="EA40" s="380">
        <v>0</v>
      </c>
      <c r="EB40" s="89">
        <v>91.551187333994307</v>
      </c>
      <c r="EC40" s="380">
        <v>19.067664167288399</v>
      </c>
      <c r="ED40" s="380">
        <v>0</v>
      </c>
      <c r="EE40" s="89">
        <v>38.548987234032403</v>
      </c>
      <c r="EF40" s="380">
        <v>8.0735922338192605</v>
      </c>
      <c r="EG40" s="380">
        <v>1.16106602151705E-2</v>
      </c>
      <c r="EH40" s="89">
        <v>95.985423396943204</v>
      </c>
      <c r="EI40" s="380">
        <v>23.3796214242712</v>
      </c>
      <c r="EJ40" s="380">
        <v>4.9305568210243803E-2</v>
      </c>
      <c r="EK40" s="89">
        <v>10.612209962587199</v>
      </c>
      <c r="EL40" s="380">
        <v>2.6696097411450701</v>
      </c>
      <c r="EM40" s="380">
        <v>4.4145876652485396E-3</v>
      </c>
      <c r="EN40" s="89">
        <v>49.030499220825199</v>
      </c>
      <c r="EO40" s="380">
        <v>11.2547357401154</v>
      </c>
      <c r="EP40" s="380">
        <v>0</v>
      </c>
      <c r="EQ40" s="89">
        <v>8.1051238073074305</v>
      </c>
      <c r="ER40" s="380">
        <v>2.19189290471021</v>
      </c>
      <c r="ES40" s="380">
        <v>0</v>
      </c>
      <c r="ET40" s="89">
        <v>17.3241524434128</v>
      </c>
      <c r="EU40" s="380">
        <v>5.0827225084285903</v>
      </c>
      <c r="EV40" s="380">
        <v>0</v>
      </c>
      <c r="EW40" s="89">
        <v>1.7786653152277201</v>
      </c>
      <c r="EX40" s="380">
        <v>0.96251548521194297</v>
      </c>
      <c r="EY40" s="380">
        <v>6.8862528694145497E-3</v>
      </c>
      <c r="EZ40" s="89">
        <v>8.2205170542330404</v>
      </c>
      <c r="FA40" s="380">
        <v>4.0406687266709298</v>
      </c>
      <c r="FB40" s="380">
        <v>2.3079669097923299E-2</v>
      </c>
      <c r="FC40" s="89">
        <v>1.0832603936046401</v>
      </c>
      <c r="FD40" s="380">
        <v>0.63877174299723005</v>
      </c>
      <c r="FE40" s="380">
        <v>7.4906278969461004E-3</v>
      </c>
      <c r="FF40" s="89">
        <v>2.7993245728222E-2</v>
      </c>
      <c r="FG40" s="380">
        <v>0.223296285966535</v>
      </c>
      <c r="FH40" s="380">
        <v>2.2958990171944998E-2</v>
      </c>
      <c r="FI40" s="89">
        <v>0.69657497231932497</v>
      </c>
      <c r="FJ40" s="380">
        <v>0.85532315454345997</v>
      </c>
      <c r="FK40" s="380">
        <v>2.6142082411440799E-2</v>
      </c>
      <c r="FL40" s="381">
        <v>0</v>
      </c>
      <c r="FM40" s="380">
        <v>2.4634732114295299E-5</v>
      </c>
      <c r="FN40" s="380">
        <v>0</v>
      </c>
      <c r="FO40" s="89">
        <v>1.8347329448262699</v>
      </c>
      <c r="FP40" s="380">
        <v>1.01538096328658</v>
      </c>
      <c r="FQ40" s="380">
        <v>7.2158161004895298E-3</v>
      </c>
      <c r="FR40" s="89">
        <v>0.57397359085575494</v>
      </c>
      <c r="FS40" s="380">
        <v>0.54690623599025101</v>
      </c>
      <c r="FT40" s="380">
        <v>7.33711381966572E-3</v>
      </c>
      <c r="FV40" s="118">
        <v>1522.2411868400902</v>
      </c>
      <c r="FW40" s="118">
        <v>1.243871994372663</v>
      </c>
      <c r="FX40" s="118">
        <v>0.99902731620150276</v>
      </c>
      <c r="FY40" s="118">
        <v>4.2008047012266934</v>
      </c>
      <c r="FZ40" s="207">
        <v>1.6937136773929689</v>
      </c>
      <c r="GA40" s="118">
        <v>0.73304655167985633</v>
      </c>
      <c r="GB40" s="118">
        <v>9.4466744689056092</v>
      </c>
    </row>
    <row r="41" spans="2:184" s="73" customFormat="1">
      <c r="B41" s="73" t="s">
        <v>1829</v>
      </c>
      <c r="C41" s="73" t="s">
        <v>1874</v>
      </c>
      <c r="D41" s="73" t="s">
        <v>51</v>
      </c>
      <c r="E41" s="143" t="s">
        <v>1875</v>
      </c>
      <c r="F41" s="73">
        <v>4.2</v>
      </c>
      <c r="G41" s="113" t="s">
        <v>1211</v>
      </c>
      <c r="H41" s="73">
        <v>50.7</v>
      </c>
      <c r="I41" s="89">
        <v>-2425</v>
      </c>
      <c r="J41" s="89"/>
      <c r="K41" s="404" t="s">
        <v>32</v>
      </c>
      <c r="L41" s="73" t="s">
        <v>207</v>
      </c>
      <c r="M41" s="73" t="s">
        <v>13</v>
      </c>
      <c r="N41" s="73" t="s">
        <v>2152</v>
      </c>
      <c r="O41" s="73">
        <v>25</v>
      </c>
      <c r="Q41" s="203">
        <v>462.726</v>
      </c>
      <c r="R41" s="73">
        <v>35830</v>
      </c>
      <c r="S41" s="73">
        <v>470</v>
      </c>
      <c r="U41" s="381">
        <v>8.2954903864359705E-2</v>
      </c>
      <c r="V41" s="380">
        <v>0.20436385120292</v>
      </c>
      <c r="W41" s="380">
        <v>8.2954903864359705E-2</v>
      </c>
      <c r="X41" s="89">
        <v>5.3134834694863997</v>
      </c>
      <c r="Y41" s="380">
        <v>9.6408364484319709</v>
      </c>
      <c r="Z41" s="380">
        <v>1.7658057051166101</v>
      </c>
      <c r="AA41" s="89">
        <v>78.377972677875206</v>
      </c>
      <c r="AB41" s="380">
        <v>12.413949483097699</v>
      </c>
      <c r="AC41" s="380">
        <v>0.63532935895412501</v>
      </c>
      <c r="AD41" s="89">
        <v>732.365442313975</v>
      </c>
      <c r="AE41" s="380">
        <v>115.952935370555</v>
      </c>
      <c r="AF41" s="380">
        <v>1.2488759157437801</v>
      </c>
      <c r="AG41" s="381">
        <v>1.5618305230289</v>
      </c>
      <c r="AH41" s="380">
        <v>8.8507548937283893</v>
      </c>
      <c r="AI41" s="380">
        <v>1.5618305230289</v>
      </c>
      <c r="AJ41" s="381">
        <v>1427.24234047505</v>
      </c>
      <c r="AK41" s="380">
        <v>957.16434496311001</v>
      </c>
      <c r="AL41" s="380">
        <v>1427.24234047505</v>
      </c>
      <c r="AM41" s="89">
        <v>203156.72012996799</v>
      </c>
      <c r="AN41" s="380">
        <v>17235.5622038027</v>
      </c>
      <c r="AO41" s="380">
        <v>6.1687068828554699</v>
      </c>
      <c r="AP41" s="89">
        <v>193.23255607816401</v>
      </c>
      <c r="AQ41" s="380">
        <v>258.41877547994102</v>
      </c>
      <c r="AR41" s="380">
        <v>48.419899903305797</v>
      </c>
      <c r="AS41" s="89">
        <v>406.62033723659101</v>
      </c>
      <c r="AT41" s="380">
        <v>398.32899334625398</v>
      </c>
      <c r="AU41" s="380">
        <v>94.210288756997201</v>
      </c>
      <c r="AV41" s="381">
        <v>1.7879794601026999</v>
      </c>
      <c r="AW41" s="380">
        <v>8.05419374519931</v>
      </c>
      <c r="AX41" s="380">
        <v>1.7879794601026999</v>
      </c>
      <c r="AY41" s="89">
        <v>1.6805346922218301</v>
      </c>
      <c r="AZ41" s="380">
        <v>1.1694227096021199</v>
      </c>
      <c r="BA41" s="380">
        <v>0.329071134022624</v>
      </c>
      <c r="BB41" s="381">
        <v>0.87166856315421404</v>
      </c>
      <c r="BC41" s="380">
        <v>4.3502842948481701</v>
      </c>
      <c r="BD41" s="380">
        <v>0.87166856315421404</v>
      </c>
      <c r="BE41" s="89">
        <v>15.8900661321996</v>
      </c>
      <c r="BF41" s="382">
        <v>3.21722729268958</v>
      </c>
      <c r="BG41" s="382">
        <v>0.22498502527710401</v>
      </c>
      <c r="BH41" s="381">
        <v>10.3905215978504</v>
      </c>
      <c r="BI41" s="380">
        <v>36.685095699861797</v>
      </c>
      <c r="BJ41" s="380">
        <v>10.3905215978504</v>
      </c>
      <c r="BK41" s="89">
        <v>277.021744256033</v>
      </c>
      <c r="BL41" s="380">
        <v>25.116810445653002</v>
      </c>
      <c r="BM41" s="380">
        <v>0.34176724236170802</v>
      </c>
      <c r="BN41" s="89">
        <v>884.101695510215</v>
      </c>
      <c r="BO41" s="380">
        <v>128.60602812443199</v>
      </c>
      <c r="BP41" s="380">
        <v>1.41283562246729</v>
      </c>
      <c r="BQ41" s="89">
        <v>1121.5739631926299</v>
      </c>
      <c r="BR41" s="380">
        <v>166.85747868079099</v>
      </c>
      <c r="BS41" s="380">
        <v>2.95354626578338</v>
      </c>
      <c r="BT41" s="89">
        <v>0.29982862090199802</v>
      </c>
      <c r="BU41" s="380">
        <v>0.41620925722855001</v>
      </c>
      <c r="BV41" s="380">
        <v>1.1966015819304499E-2</v>
      </c>
      <c r="BW41" s="381">
        <v>1.5934314396304601</v>
      </c>
      <c r="BX41" s="380">
        <v>4.8612700095314301</v>
      </c>
      <c r="BY41" s="380">
        <v>1.5934314396304601</v>
      </c>
      <c r="BZ41" s="381">
        <v>0.100214266314941</v>
      </c>
      <c r="CA41" s="380">
        <v>0.46197783424612299</v>
      </c>
      <c r="CB41" s="380">
        <v>0.100214266314941</v>
      </c>
      <c r="CC41" s="89">
        <v>14.137724033172301</v>
      </c>
      <c r="CD41" s="380">
        <v>9.3493352324373298</v>
      </c>
      <c r="CE41" s="380">
        <v>0.33324835181419799</v>
      </c>
      <c r="CF41" s="89">
        <v>0.44079225178342302</v>
      </c>
      <c r="CG41" s="380">
        <v>0.37601195683532401</v>
      </c>
      <c r="CH41" s="380">
        <v>2.98740334087149E-2</v>
      </c>
      <c r="CI41" s="89">
        <v>5.3984191463924196</v>
      </c>
      <c r="CJ41" s="380">
        <v>2.69720028701335</v>
      </c>
      <c r="CK41" s="380">
        <v>0.281835362175545</v>
      </c>
      <c r="CL41" s="89">
        <v>0.95153053612119398</v>
      </c>
      <c r="CM41" s="380">
        <v>0.85284607054303196</v>
      </c>
      <c r="CN41" s="380">
        <v>0.14910486600584799</v>
      </c>
      <c r="CO41" s="381">
        <v>2.8706146173100501E-2</v>
      </c>
      <c r="CP41" s="380">
        <v>0.115170528091743</v>
      </c>
      <c r="CQ41" s="380">
        <v>2.8706146173100501E-2</v>
      </c>
      <c r="CR41" s="89">
        <v>908.57730764145197</v>
      </c>
      <c r="CS41" s="380">
        <v>88.150575321405697</v>
      </c>
      <c r="CT41" s="380">
        <v>2.6186900785121502E-2</v>
      </c>
      <c r="CU41" s="89">
        <v>213.98239210847501</v>
      </c>
      <c r="CV41" s="380">
        <v>25.800188749413799</v>
      </c>
      <c r="CW41" s="380">
        <v>1.1032818510412601E-2</v>
      </c>
      <c r="CX41" s="89">
        <v>2.9000591552990902</v>
      </c>
      <c r="CY41" s="380">
        <v>1.10281281108572</v>
      </c>
      <c r="CZ41" s="380">
        <v>1.2002396428684701E-2</v>
      </c>
      <c r="DA41" s="89">
        <v>3.64930864954288E-3</v>
      </c>
      <c r="DB41" s="380">
        <v>2.2659645483608201E-2</v>
      </c>
      <c r="DC41" s="380">
        <v>0</v>
      </c>
      <c r="DD41" s="381">
        <v>0</v>
      </c>
      <c r="DE41" s="380">
        <v>1.31214185665921E-4</v>
      </c>
      <c r="DF41" s="380">
        <v>0</v>
      </c>
      <c r="DG41" s="89">
        <v>0.10930324496775901</v>
      </c>
      <c r="DH41" s="380">
        <v>0.28131454137814199</v>
      </c>
      <c r="DI41" s="380">
        <v>3.1093673509779499E-2</v>
      </c>
      <c r="DJ41" s="89">
        <v>3.1197477793941698E-2</v>
      </c>
      <c r="DK41" s="380">
        <v>0.157793321499266</v>
      </c>
      <c r="DL41" s="380">
        <v>1.4223951490981501E-2</v>
      </c>
      <c r="DM41" s="89">
        <v>6.9151971285193596</v>
      </c>
      <c r="DN41" s="380">
        <v>2.7502841553039099</v>
      </c>
      <c r="DO41" s="380">
        <v>0</v>
      </c>
      <c r="DP41" s="89">
        <v>135.60984640255501</v>
      </c>
      <c r="DQ41" s="380">
        <v>20.523674114471</v>
      </c>
      <c r="DR41" s="380">
        <v>3.2929654370162402E-3</v>
      </c>
      <c r="DS41" s="89">
        <v>376.76403794554801</v>
      </c>
      <c r="DT41" s="380">
        <v>53.136922354268698</v>
      </c>
      <c r="DU41" s="380">
        <v>2.4338404504917499E-3</v>
      </c>
      <c r="DV41" s="89">
        <v>65.627442555318794</v>
      </c>
      <c r="DW41" s="380">
        <v>10.093151014201201</v>
      </c>
      <c r="DX41" s="380">
        <v>0</v>
      </c>
      <c r="DY41" s="89">
        <v>366.85217126107398</v>
      </c>
      <c r="DZ41" s="380">
        <v>56.065934298995401</v>
      </c>
      <c r="EA41" s="380">
        <v>0</v>
      </c>
      <c r="EB41" s="89">
        <v>90.941335484019703</v>
      </c>
      <c r="EC41" s="380">
        <v>14.626861515354801</v>
      </c>
      <c r="ED41" s="380">
        <v>2.3520795310073801E-2</v>
      </c>
      <c r="EE41" s="89">
        <v>37.642139779769998</v>
      </c>
      <c r="EF41" s="380">
        <v>6.1344061771814404</v>
      </c>
      <c r="EG41" s="380">
        <v>4.0735530743540201E-3</v>
      </c>
      <c r="EH41" s="89">
        <v>95.194094542928497</v>
      </c>
      <c r="EI41" s="380">
        <v>15.756017012039299</v>
      </c>
      <c r="EJ41" s="380">
        <v>3.0867520074057301E-2</v>
      </c>
      <c r="EK41" s="89">
        <v>10.4311956189285</v>
      </c>
      <c r="EL41" s="380">
        <v>1.84107201142182</v>
      </c>
      <c r="EM41" s="380">
        <v>2.17418812314789E-3</v>
      </c>
      <c r="EN41" s="89">
        <v>48.801954037923899</v>
      </c>
      <c r="EO41" s="380">
        <v>10.6141719644712</v>
      </c>
      <c r="EP41" s="380">
        <v>9.0906328932676608E-3</v>
      </c>
      <c r="EQ41" s="89">
        <v>7.9370925574604598</v>
      </c>
      <c r="ER41" s="380">
        <v>1.44554314193167</v>
      </c>
      <c r="ES41" s="380">
        <v>2.36242760011245E-3</v>
      </c>
      <c r="ET41" s="89">
        <v>17.057729854916602</v>
      </c>
      <c r="EU41" s="380">
        <v>3.8221146221159401</v>
      </c>
      <c r="EV41" s="380">
        <v>7.1430675319310898E-3</v>
      </c>
      <c r="EW41" s="89">
        <v>1.6837812768971401</v>
      </c>
      <c r="EX41" s="380">
        <v>0.64616417557422101</v>
      </c>
      <c r="EY41" s="380">
        <v>0</v>
      </c>
      <c r="EZ41" s="89">
        <v>8.0385545414234407</v>
      </c>
      <c r="FA41" s="380">
        <v>2.6547626120238998</v>
      </c>
      <c r="FB41" s="380">
        <v>1.13701278705176E-2</v>
      </c>
      <c r="FC41" s="89">
        <v>1.09003178367691</v>
      </c>
      <c r="FD41" s="380">
        <v>0.46875048644661099</v>
      </c>
      <c r="FE41" s="380">
        <v>0</v>
      </c>
      <c r="FF41" s="89">
        <v>1.91247493480689E-2</v>
      </c>
      <c r="FG41" s="380">
        <v>0.11200124540093501</v>
      </c>
      <c r="FH41" s="380">
        <v>0</v>
      </c>
      <c r="FI41" s="89">
        <v>0.421662784472985</v>
      </c>
      <c r="FJ41" s="380">
        <v>0.53216625420569896</v>
      </c>
      <c r="FK41" s="380">
        <v>1.6383691150832599E-2</v>
      </c>
      <c r="FL41" s="381">
        <v>1.0800401019447899E-2</v>
      </c>
      <c r="FM41" s="380">
        <v>4.0631789607459598E-2</v>
      </c>
      <c r="FN41" s="380">
        <v>1.0800401019447899E-2</v>
      </c>
      <c r="FO41" s="89">
        <v>1.3964867164807699</v>
      </c>
      <c r="FP41" s="380">
        <v>0.53975025744600802</v>
      </c>
      <c r="FQ41" s="380">
        <v>3.5578261626784298E-3</v>
      </c>
      <c r="FR41" s="89">
        <v>0.51573961191392703</v>
      </c>
      <c r="FS41" s="380">
        <v>0.39074689358301301</v>
      </c>
      <c r="FT41" s="380">
        <v>5.0784269993840404E-3</v>
      </c>
      <c r="FV41" s="118">
        <v>1461.6781526520324</v>
      </c>
      <c r="FW41" s="118">
        <v>1.2236099233575715</v>
      </c>
      <c r="FX41" s="118">
        <v>0.96080989510285975</v>
      </c>
      <c r="FY41" s="118">
        <v>4.2460377168830927</v>
      </c>
      <c r="FZ41" s="207">
        <v>1.2811431165521816</v>
      </c>
      <c r="GA41" s="118">
        <v>0.71280048131021023</v>
      </c>
      <c r="GB41" s="118">
        <v>9.5808677230357606</v>
      </c>
    </row>
    <row r="42" spans="2:184" s="73" customFormat="1">
      <c r="B42" s="73" t="s">
        <v>1829</v>
      </c>
      <c r="C42" s="73" t="s">
        <v>1874</v>
      </c>
      <c r="D42" s="73" t="s">
        <v>51</v>
      </c>
      <c r="E42" s="143" t="s">
        <v>1875</v>
      </c>
      <c r="F42" s="73">
        <v>4.2</v>
      </c>
      <c r="G42" s="113" t="s">
        <v>1211</v>
      </c>
      <c r="H42" s="73">
        <v>50.7</v>
      </c>
      <c r="I42" s="89">
        <v>-2425</v>
      </c>
      <c r="J42" s="89"/>
      <c r="K42" s="404" t="s">
        <v>32</v>
      </c>
      <c r="L42" s="73" t="s">
        <v>207</v>
      </c>
      <c r="M42" s="73" t="s">
        <v>13</v>
      </c>
      <c r="N42" s="73" t="s">
        <v>2153</v>
      </c>
      <c r="O42" s="73">
        <v>25</v>
      </c>
      <c r="Q42" s="203">
        <v>369.24600000000004</v>
      </c>
      <c r="R42" s="73">
        <v>32630</v>
      </c>
      <c r="S42" s="73">
        <v>340</v>
      </c>
      <c r="U42" s="381">
        <v>9.2166797716032103E-2</v>
      </c>
      <c r="V42" s="380">
        <v>0.35904262777228702</v>
      </c>
      <c r="W42" s="380">
        <v>9.2166797716032103E-2</v>
      </c>
      <c r="X42" s="89">
        <v>5.0146120018446503</v>
      </c>
      <c r="Y42" s="380">
        <v>7.9894687137487201</v>
      </c>
      <c r="Z42" s="380">
        <v>1.53575108711521</v>
      </c>
      <c r="AA42" s="89">
        <v>98.861760701888997</v>
      </c>
      <c r="AB42" s="380">
        <v>17.513884453736399</v>
      </c>
      <c r="AC42" s="380">
        <v>0.49986335071758797</v>
      </c>
      <c r="AD42" s="89">
        <v>712.09136870719999</v>
      </c>
      <c r="AE42" s="380">
        <v>189.996776178235</v>
      </c>
      <c r="AF42" s="380">
        <v>1.1633254877313901</v>
      </c>
      <c r="AG42" s="381">
        <v>1.25960658107743</v>
      </c>
      <c r="AH42" s="380">
        <v>19.836627780898102</v>
      </c>
      <c r="AI42" s="380">
        <v>1.25960658107743</v>
      </c>
      <c r="AJ42" s="381">
        <v>858.99632090060595</v>
      </c>
      <c r="AK42" s="380">
        <v>3596.9268240000101</v>
      </c>
      <c r="AL42" s="380">
        <v>858.99632090060595</v>
      </c>
      <c r="AM42" s="89">
        <v>198563.202133129</v>
      </c>
      <c r="AN42" s="380">
        <v>13108.482397381</v>
      </c>
      <c r="AO42" s="380">
        <v>5.2193390928159502</v>
      </c>
      <c r="AP42" s="89">
        <v>211.34108104570001</v>
      </c>
      <c r="AQ42" s="380">
        <v>214.33301146607801</v>
      </c>
      <c r="AR42" s="380">
        <v>44.957920061390801</v>
      </c>
      <c r="AS42" s="89">
        <v>505.23841557091902</v>
      </c>
      <c r="AT42" s="380">
        <v>394.13929510868098</v>
      </c>
      <c r="AU42" s="380">
        <v>100.70656638041299</v>
      </c>
      <c r="AV42" s="89">
        <v>3.9037068355877098</v>
      </c>
      <c r="AW42" s="380">
        <v>13.6978742083101</v>
      </c>
      <c r="AX42" s="380">
        <v>1.4892195755713</v>
      </c>
      <c r="AY42" s="89">
        <v>1.63656935871511</v>
      </c>
      <c r="AZ42" s="380">
        <v>1.11131437230037</v>
      </c>
      <c r="BA42" s="380">
        <v>0.26754780344837398</v>
      </c>
      <c r="BB42" s="89">
        <v>1.88096145854094</v>
      </c>
      <c r="BC42" s="380">
        <v>5.0768284758913103</v>
      </c>
      <c r="BD42" s="380">
        <v>0.90013984411088299</v>
      </c>
      <c r="BE42" s="89">
        <v>15.983095806721201</v>
      </c>
      <c r="BF42" s="382">
        <v>2.83887334075435</v>
      </c>
      <c r="BG42" s="382">
        <v>0.23990655450663601</v>
      </c>
      <c r="BH42" s="381">
        <v>8.8135376712196507</v>
      </c>
      <c r="BI42" s="380">
        <v>36.251549221749798</v>
      </c>
      <c r="BJ42" s="380">
        <v>8.8135376712196507</v>
      </c>
      <c r="BK42" s="89">
        <v>288.95057155310502</v>
      </c>
      <c r="BL42" s="380">
        <v>21.485669370128399</v>
      </c>
      <c r="BM42" s="380">
        <v>0.36073746791169597</v>
      </c>
      <c r="BN42" s="89">
        <v>1041.88163990772</v>
      </c>
      <c r="BO42" s="380">
        <v>162.28306081350999</v>
      </c>
      <c r="BP42" s="380">
        <v>1.3877324033490901</v>
      </c>
      <c r="BQ42" s="89">
        <v>1265.6212263970299</v>
      </c>
      <c r="BR42" s="380">
        <v>194.001694225981</v>
      </c>
      <c r="BS42" s="380">
        <v>2.7071104020839698</v>
      </c>
      <c r="BT42" s="89">
        <v>0.85644684772814705</v>
      </c>
      <c r="BU42" s="380">
        <v>1.9139040771347999</v>
      </c>
      <c r="BV42" s="380">
        <v>1.2120299765742601E-2</v>
      </c>
      <c r="BW42" s="381">
        <v>1.2113762666516401</v>
      </c>
      <c r="BX42" s="380">
        <v>5.5488087115613798</v>
      </c>
      <c r="BY42" s="380">
        <v>1.2113762666516401</v>
      </c>
      <c r="BZ42" s="89">
        <v>0.110901134099941</v>
      </c>
      <c r="CA42" s="380">
        <v>0.40937820032267902</v>
      </c>
      <c r="CB42" s="380">
        <v>8.6472627993803702E-2</v>
      </c>
      <c r="CC42" s="89">
        <v>14.8221524783396</v>
      </c>
      <c r="CD42" s="380">
        <v>10.004205552881301</v>
      </c>
      <c r="CE42" s="380">
        <v>0.30516331263304902</v>
      </c>
      <c r="CF42" s="89">
        <v>0.48679684409824198</v>
      </c>
      <c r="CG42" s="380">
        <v>0.484732747023155</v>
      </c>
      <c r="CH42" s="380">
        <v>2.05012099525009E-2</v>
      </c>
      <c r="CI42" s="89">
        <v>5.4766583601408598</v>
      </c>
      <c r="CJ42" s="380">
        <v>2.41276315028473</v>
      </c>
      <c r="CK42" s="380">
        <v>0.22938848426657099</v>
      </c>
      <c r="CL42" s="89">
        <v>0.89845734796820897</v>
      </c>
      <c r="CM42" s="380">
        <v>0.96944503713630703</v>
      </c>
      <c r="CN42" s="380">
        <v>0.129575194621459</v>
      </c>
      <c r="CO42" s="381">
        <v>2.7340584170574202E-2</v>
      </c>
      <c r="CP42" s="380">
        <v>0.11092289762678099</v>
      </c>
      <c r="CQ42" s="380">
        <v>2.7340584170574202E-2</v>
      </c>
      <c r="CR42" s="89">
        <v>848.49019247698698</v>
      </c>
      <c r="CS42" s="380">
        <v>84.967621253320701</v>
      </c>
      <c r="CT42" s="380">
        <v>2.33196383043132E-2</v>
      </c>
      <c r="CU42" s="89">
        <v>205.705070273589</v>
      </c>
      <c r="CV42" s="380">
        <v>19.870661449272699</v>
      </c>
      <c r="CW42" s="380">
        <v>8.2450401125737302E-3</v>
      </c>
      <c r="CX42" s="89">
        <v>2.9406282411156401</v>
      </c>
      <c r="CY42" s="380">
        <v>1.08716985391871</v>
      </c>
      <c r="CZ42" s="380">
        <v>1.22363167880603E-2</v>
      </c>
      <c r="DA42" s="89">
        <v>5.3573568488524299E-3</v>
      </c>
      <c r="DB42" s="380">
        <v>2.65530070301086E-2</v>
      </c>
      <c r="DC42" s="380">
        <v>0</v>
      </c>
      <c r="DD42" s="381">
        <v>2.2902030513497599E-2</v>
      </c>
      <c r="DE42" s="380">
        <v>0.124386613180215</v>
      </c>
      <c r="DF42" s="380">
        <v>2.2902030513497599E-2</v>
      </c>
      <c r="DG42" s="89">
        <v>8.0144425842208794E-2</v>
      </c>
      <c r="DH42" s="380">
        <v>0.29823375256282503</v>
      </c>
      <c r="DI42" s="380">
        <v>1.6544642543288302E-2</v>
      </c>
      <c r="DJ42" s="89">
        <v>1.7104490854868499E-2</v>
      </c>
      <c r="DK42" s="380">
        <v>8.6138398364217494E-2</v>
      </c>
      <c r="DL42" s="380">
        <v>8.7847844697138203E-3</v>
      </c>
      <c r="DM42" s="89">
        <v>6.8131088824570796</v>
      </c>
      <c r="DN42" s="380">
        <v>2.99867662724699</v>
      </c>
      <c r="DO42" s="380">
        <v>1.86183822226937E-2</v>
      </c>
      <c r="DP42" s="89">
        <v>136.93277780623299</v>
      </c>
      <c r="DQ42" s="380">
        <v>12.541587405641099</v>
      </c>
      <c r="DR42" s="380">
        <v>0</v>
      </c>
      <c r="DS42" s="89">
        <v>378.44681425648702</v>
      </c>
      <c r="DT42" s="380">
        <v>36.452255237699497</v>
      </c>
      <c r="DU42" s="380">
        <v>2.2273327758408402E-3</v>
      </c>
      <c r="DV42" s="89">
        <v>64.943476373645694</v>
      </c>
      <c r="DW42" s="380">
        <v>6.21801471962769</v>
      </c>
      <c r="DX42" s="380">
        <v>1.8225350634196399E-3</v>
      </c>
      <c r="DY42" s="89">
        <v>363.00127649551598</v>
      </c>
      <c r="DZ42" s="380">
        <v>36.502204381629099</v>
      </c>
      <c r="EA42" s="380">
        <v>1.0437663889242599E-2</v>
      </c>
      <c r="EB42" s="89">
        <v>90.096405821656006</v>
      </c>
      <c r="EC42" s="380">
        <v>12.370276780937999</v>
      </c>
      <c r="ED42" s="380">
        <v>0</v>
      </c>
      <c r="EE42" s="89">
        <v>36.923017190661596</v>
      </c>
      <c r="EF42" s="380">
        <v>4.4272806753169203</v>
      </c>
      <c r="EG42" s="380">
        <v>6.3615281151398603E-3</v>
      </c>
      <c r="EH42" s="89">
        <v>92.924906932613396</v>
      </c>
      <c r="EI42" s="380">
        <v>12.122135096393601</v>
      </c>
      <c r="EJ42" s="380">
        <v>2.2218908609671999E-2</v>
      </c>
      <c r="EK42" s="89">
        <v>10.284331378365399</v>
      </c>
      <c r="EL42" s="380">
        <v>1.6265531233952299</v>
      </c>
      <c r="EM42" s="380">
        <v>2.7931730086545301E-3</v>
      </c>
      <c r="EN42" s="89">
        <v>47.4764820899439</v>
      </c>
      <c r="EO42" s="380">
        <v>7.7931523922161903</v>
      </c>
      <c r="EP42" s="380">
        <v>8.31857491898365E-3</v>
      </c>
      <c r="EQ42" s="89">
        <v>7.7734467012996999</v>
      </c>
      <c r="ER42" s="380">
        <v>1.3141662724865599</v>
      </c>
      <c r="ES42" s="380">
        <v>3.6900531451959299E-3</v>
      </c>
      <c r="ET42" s="89">
        <v>16.5140062300894</v>
      </c>
      <c r="EU42" s="380">
        <v>3.08146019513886</v>
      </c>
      <c r="EV42" s="380">
        <v>1.27841584909314E-2</v>
      </c>
      <c r="EW42" s="89">
        <v>1.6172076555405099</v>
      </c>
      <c r="EX42" s="380">
        <v>0.47653160250384902</v>
      </c>
      <c r="EY42" s="380">
        <v>0</v>
      </c>
      <c r="EZ42" s="89">
        <v>7.7499651610379603</v>
      </c>
      <c r="FA42" s="380">
        <v>2.0778389692627299</v>
      </c>
      <c r="FB42" s="380">
        <v>0</v>
      </c>
      <c r="FC42" s="89">
        <v>1.0230608656445599</v>
      </c>
      <c r="FD42" s="380">
        <v>0.42029670156451399</v>
      </c>
      <c r="FE42" s="380">
        <v>3.3799459254391798E-3</v>
      </c>
      <c r="FF42" s="89">
        <v>2.10007112099064E-2</v>
      </c>
      <c r="FG42" s="380">
        <v>0.12666016560400201</v>
      </c>
      <c r="FH42" s="380">
        <v>1.7686442970963299E-2</v>
      </c>
      <c r="FI42" s="89">
        <v>0.42059159660920697</v>
      </c>
      <c r="FJ42" s="380">
        <v>0.48194646386174</v>
      </c>
      <c r="FK42" s="380">
        <v>1.63115063640717E-2</v>
      </c>
      <c r="FL42" s="381">
        <v>7.4586236346825202E-3</v>
      </c>
      <c r="FM42" s="380">
        <v>3.8076829124444503E-2</v>
      </c>
      <c r="FN42" s="380">
        <v>7.4586236346825202E-3</v>
      </c>
      <c r="FO42" s="89">
        <v>1.44018665145657</v>
      </c>
      <c r="FP42" s="380">
        <v>0.59473306706146301</v>
      </c>
      <c r="FQ42" s="380">
        <v>4.5757078126362196E-3</v>
      </c>
      <c r="FR42" s="89">
        <v>0.46736825789954001</v>
      </c>
      <c r="FS42" s="380">
        <v>0.34887103184061702</v>
      </c>
      <c r="FT42" s="380">
        <v>4.6527663912469697E-3</v>
      </c>
      <c r="FV42" s="118">
        <v>1445.8888333699852</v>
      </c>
      <c r="FW42" s="118">
        <v>1.2193264996112372</v>
      </c>
      <c r="FX42" s="118">
        <v>0.96645216484120189</v>
      </c>
      <c r="FY42" s="118">
        <v>4.124789881690762</v>
      </c>
      <c r="FZ42" s="207">
        <v>1.4077233328138381</v>
      </c>
      <c r="GA42" s="118">
        <v>0.72738965489957685</v>
      </c>
      <c r="GB42" s="118">
        <v>9.7007471363132058</v>
      </c>
    </row>
    <row r="43" spans="2:184" s="73" customFormat="1">
      <c r="B43" s="73" t="s">
        <v>1829</v>
      </c>
      <c r="C43" s="73" t="s">
        <v>1874</v>
      </c>
      <c r="D43" s="73" t="s">
        <v>51</v>
      </c>
      <c r="E43" s="143" t="s">
        <v>1875</v>
      </c>
      <c r="F43" s="73">
        <v>4.2</v>
      </c>
      <c r="G43" s="113" t="s">
        <v>1211</v>
      </c>
      <c r="H43" s="73">
        <v>50.7</v>
      </c>
      <c r="I43" s="89">
        <v>-2425</v>
      </c>
      <c r="J43" s="89"/>
      <c r="K43" s="404" t="s">
        <v>32</v>
      </c>
      <c r="L43" s="73" t="s">
        <v>207</v>
      </c>
      <c r="M43" s="73" t="s">
        <v>13</v>
      </c>
      <c r="N43" s="73" t="s">
        <v>2154</v>
      </c>
      <c r="O43" s="73">
        <v>25</v>
      </c>
      <c r="Q43" s="203">
        <v>458.05199999999996</v>
      </c>
      <c r="R43" s="73">
        <v>32330</v>
      </c>
      <c r="S43" s="73">
        <v>460</v>
      </c>
      <c r="U43" s="381">
        <v>9.9363981095929088E-2</v>
      </c>
      <c r="V43" s="380">
        <v>0.34652223414658689</v>
      </c>
      <c r="W43" s="380">
        <v>9.9363981095929088E-2</v>
      </c>
      <c r="X43" s="89">
        <v>4.7600683084300774</v>
      </c>
      <c r="Y43" s="380">
        <v>9.3299923503540345</v>
      </c>
      <c r="Z43" s="380">
        <v>2.3560842238921809</v>
      </c>
      <c r="AA43" s="89">
        <v>89.060644298071225</v>
      </c>
      <c r="AB43" s="380">
        <v>15.011203810925883</v>
      </c>
      <c r="AC43" s="380">
        <v>0.64837280242486994</v>
      </c>
      <c r="AD43" s="89">
        <v>692.67260441275687</v>
      </c>
      <c r="AE43" s="380">
        <v>115.40532423911306</v>
      </c>
      <c r="AF43" s="380">
        <v>1.492245919837605</v>
      </c>
      <c r="AG43" s="89">
        <v>33.053382312212449</v>
      </c>
      <c r="AH43" s="380">
        <v>34.82065531849004</v>
      </c>
      <c r="AI43" s="380">
        <v>1.4583340238892297</v>
      </c>
      <c r="AJ43" s="381">
        <v>380.0873321539936</v>
      </c>
      <c r="AK43" s="380">
        <v>1599.2140285071534</v>
      </c>
      <c r="AL43" s="380">
        <v>380.0873321539936</v>
      </c>
      <c r="AM43" s="89">
        <v>200764.39320678145</v>
      </c>
      <c r="AN43" s="380">
        <v>9648.4480643407478</v>
      </c>
      <c r="AO43" s="380">
        <v>6.2398674601454402</v>
      </c>
      <c r="AP43" s="89">
        <v>230.25414313804043</v>
      </c>
      <c r="AQ43" s="380">
        <v>230.32449316392396</v>
      </c>
      <c r="AR43" s="380">
        <v>59.410209004119068</v>
      </c>
      <c r="AS43" s="89">
        <v>438.03306480399993</v>
      </c>
      <c r="AT43" s="380">
        <v>451.81189161906906</v>
      </c>
      <c r="AU43" s="380">
        <v>110.46367663944008</v>
      </c>
      <c r="AV43" s="89">
        <v>14.43324284448113</v>
      </c>
      <c r="AW43" s="380">
        <v>17.781057855470117</v>
      </c>
      <c r="AX43" s="380">
        <v>1.4646286448033949</v>
      </c>
      <c r="AY43" s="89">
        <v>1.602451557289988</v>
      </c>
      <c r="AZ43" s="380">
        <v>1.0625104467545581</v>
      </c>
      <c r="BA43" s="380">
        <v>0.34038142758710832</v>
      </c>
      <c r="BB43" s="89">
        <v>2.0247915498696187</v>
      </c>
      <c r="BC43" s="380">
        <v>4.7263081393083066</v>
      </c>
      <c r="BD43" s="380">
        <v>1.0006126841842418</v>
      </c>
      <c r="BE43" s="89">
        <v>17.718680665924413</v>
      </c>
      <c r="BF43" s="382">
        <v>2.8329183401912599</v>
      </c>
      <c r="BG43" s="382">
        <v>0.32349061047751448</v>
      </c>
      <c r="BH43" s="381">
        <v>10.180125216279889</v>
      </c>
      <c r="BI43" s="380">
        <v>35.718609751281775</v>
      </c>
      <c r="BJ43" s="380">
        <v>10.180125216279889</v>
      </c>
      <c r="BK43" s="89">
        <v>271.65171743540043</v>
      </c>
      <c r="BL43" s="380">
        <v>22.633315689255308</v>
      </c>
      <c r="BM43" s="380">
        <v>0.39283701749432953</v>
      </c>
      <c r="BN43" s="89">
        <v>885.75639671373256</v>
      </c>
      <c r="BO43" s="380">
        <v>122.7770937585189</v>
      </c>
      <c r="BP43" s="380">
        <v>1.9161428450650215</v>
      </c>
      <c r="BQ43" s="89">
        <v>1131.5431731225942</v>
      </c>
      <c r="BR43" s="380">
        <v>148.55446154741614</v>
      </c>
      <c r="BS43" s="380">
        <v>3.028761355917406</v>
      </c>
      <c r="BT43" s="89">
        <v>1.3955918824838971</v>
      </c>
      <c r="BU43" s="380">
        <v>2.6495068412675691</v>
      </c>
      <c r="BV43" s="380">
        <v>1.5583176775104251E-2</v>
      </c>
      <c r="BW43" s="381">
        <v>1.8795879365503207</v>
      </c>
      <c r="BX43" s="380">
        <v>5.0414083308555391</v>
      </c>
      <c r="BY43" s="380">
        <v>1.8795879365503207</v>
      </c>
      <c r="BZ43" s="381">
        <v>0.1006958682762833</v>
      </c>
      <c r="CA43" s="380">
        <v>0.49287484741361709</v>
      </c>
      <c r="CB43" s="380">
        <v>0.1006958682762833</v>
      </c>
      <c r="CC43" s="89">
        <v>16.920338252633588</v>
      </c>
      <c r="CD43" s="380">
        <v>13.146070639176139</v>
      </c>
      <c r="CE43" s="380">
        <v>0.43977413299008633</v>
      </c>
      <c r="CF43" s="89">
        <v>0.52210801817620867</v>
      </c>
      <c r="CG43" s="380">
        <v>0.41621005912395032</v>
      </c>
      <c r="CH43" s="380">
        <v>2.7567884296754191E-2</v>
      </c>
      <c r="CI43" s="89">
        <v>5.8798037370287339</v>
      </c>
      <c r="CJ43" s="380">
        <v>2.879822826973168</v>
      </c>
      <c r="CK43" s="380">
        <v>0.2715102913140614</v>
      </c>
      <c r="CL43" s="89">
        <v>0.98498951946387925</v>
      </c>
      <c r="CM43" s="380">
        <v>0.95011141638428931</v>
      </c>
      <c r="CN43" s="380">
        <v>0.16136308053695569</v>
      </c>
      <c r="CO43" s="381">
        <v>3.88096131721214E-2</v>
      </c>
      <c r="CP43" s="380">
        <v>0.15800368427662309</v>
      </c>
      <c r="CQ43" s="380">
        <v>3.88096131721214E-2</v>
      </c>
      <c r="CR43" s="89">
        <v>902.90601862220285</v>
      </c>
      <c r="CS43" s="380">
        <v>74.556881071106474</v>
      </c>
      <c r="CT43" s="380">
        <v>3.0351342847632183E-2</v>
      </c>
      <c r="CU43" s="89">
        <v>235.90422297129453</v>
      </c>
      <c r="CV43" s="380">
        <v>26.852991776372203</v>
      </c>
      <c r="CW43" s="380">
        <v>8.9885201985695547E-3</v>
      </c>
      <c r="CX43" s="89">
        <v>3.2060773356117478</v>
      </c>
      <c r="CY43" s="380">
        <v>1.1933930057630953</v>
      </c>
      <c r="CZ43" s="380">
        <v>1.3010128204108396E-2</v>
      </c>
      <c r="DA43" s="89">
        <v>1.3642617997499289E-2</v>
      </c>
      <c r="DB43" s="380">
        <v>4.453844967830433E-2</v>
      </c>
      <c r="DC43" s="380">
        <v>6.1481748703287242E-3</v>
      </c>
      <c r="DD43" s="381">
        <v>2.2906204135314343E-2</v>
      </c>
      <c r="DE43" s="380">
        <v>0.14838610123153878</v>
      </c>
      <c r="DF43" s="380">
        <v>2.2906204135314343E-2</v>
      </c>
      <c r="DG43" s="89">
        <v>0.11633417237634144</v>
      </c>
      <c r="DH43" s="380">
        <v>0.41330280071246422</v>
      </c>
      <c r="DI43" s="380">
        <v>3.2194177964047888E-2</v>
      </c>
      <c r="DJ43" s="89">
        <v>2.7374964840002399E-2</v>
      </c>
      <c r="DK43" s="380">
        <v>9.421110158508883E-2</v>
      </c>
      <c r="DL43" s="380">
        <v>1.537548554365894E-2</v>
      </c>
      <c r="DM43" s="89">
        <v>7.7045121724072194</v>
      </c>
      <c r="DN43" s="380">
        <v>3.6506220751897613</v>
      </c>
      <c r="DO43" s="380">
        <v>2.2581938779983091E-2</v>
      </c>
      <c r="DP43" s="89">
        <v>150.36771991118195</v>
      </c>
      <c r="DQ43" s="380">
        <v>16.815100135854365</v>
      </c>
      <c r="DR43" s="380">
        <v>2.6050638972840851E-3</v>
      </c>
      <c r="DS43" s="89">
        <v>421.16536810147619</v>
      </c>
      <c r="DT43" s="380">
        <v>42.071826280399627</v>
      </c>
      <c r="DU43" s="380">
        <v>2.7018356567692046E-3</v>
      </c>
      <c r="DV43" s="89">
        <v>73.277002445881067</v>
      </c>
      <c r="DW43" s="380">
        <v>7.9138795890972196</v>
      </c>
      <c r="DX43" s="380">
        <v>0</v>
      </c>
      <c r="DY43" s="89">
        <v>405.65056642540782</v>
      </c>
      <c r="DZ43" s="380">
        <v>45.679236150557593</v>
      </c>
      <c r="EA43" s="380">
        <v>1.265747565674292E-2</v>
      </c>
      <c r="EB43" s="89">
        <v>100.19197792888689</v>
      </c>
      <c r="EC43" s="380">
        <v>14.259849607644099</v>
      </c>
      <c r="ED43" s="380">
        <v>2.14706078766406E-2</v>
      </c>
      <c r="EE43" s="89">
        <v>42.685017440973283</v>
      </c>
      <c r="EF43" s="380">
        <v>5.5512119412179679</v>
      </c>
      <c r="EG43" s="380">
        <v>4.5224727711274358E-3</v>
      </c>
      <c r="EH43" s="89">
        <v>106.63890658299637</v>
      </c>
      <c r="EI43" s="380">
        <v>16.364544964205056</v>
      </c>
      <c r="EJ43" s="380">
        <v>0</v>
      </c>
      <c r="EK43" s="89">
        <v>11.576646244753377</v>
      </c>
      <c r="EL43" s="380">
        <v>1.9828012089017</v>
      </c>
      <c r="EM43" s="380">
        <v>0</v>
      </c>
      <c r="EN43" s="89">
        <v>54.61000138390488</v>
      </c>
      <c r="EO43" s="380">
        <v>8.2836367889819282</v>
      </c>
      <c r="EP43" s="380">
        <v>0</v>
      </c>
      <c r="EQ43" s="89">
        <v>8.9999582671626648</v>
      </c>
      <c r="ER43" s="380">
        <v>1.1322434783152278</v>
      </c>
      <c r="ES43" s="380">
        <v>2.623903071184438E-3</v>
      </c>
      <c r="ET43" s="89">
        <v>19.270120409372396</v>
      </c>
      <c r="EU43" s="380">
        <v>3.9779638039843208</v>
      </c>
      <c r="EV43" s="380">
        <v>0</v>
      </c>
      <c r="EW43" s="89">
        <v>1.8445941978526774</v>
      </c>
      <c r="EX43" s="380">
        <v>0.50324984063842915</v>
      </c>
      <c r="EY43" s="380">
        <v>2.6841377062179397E-3</v>
      </c>
      <c r="EZ43" s="89">
        <v>9.1324592336263883</v>
      </c>
      <c r="FA43" s="380">
        <v>2.239919068566758</v>
      </c>
      <c r="FB43" s="380">
        <v>0</v>
      </c>
      <c r="FC43" s="89">
        <v>1.2086585419774538</v>
      </c>
      <c r="FD43" s="380">
        <v>0.45685511160081987</v>
      </c>
      <c r="FE43" s="380">
        <v>0</v>
      </c>
      <c r="FF43" s="381">
        <v>1.2585112368274597E-2</v>
      </c>
      <c r="FG43" s="380">
        <v>8.2730799163028126E-2</v>
      </c>
      <c r="FH43" s="380">
        <v>1.2585112368274597E-2</v>
      </c>
      <c r="FI43" s="89">
        <v>0.42508835656884891</v>
      </c>
      <c r="FJ43" s="380">
        <v>0.4784888426581545</v>
      </c>
      <c r="FK43" s="380">
        <v>1.6428908409016715E-2</v>
      </c>
      <c r="FL43" s="381">
        <v>1.0055994600917677E-2</v>
      </c>
      <c r="FM43" s="380">
        <v>1.2162302937086174E-2</v>
      </c>
      <c r="FN43" s="380">
        <v>1.0055994600917677E-2</v>
      </c>
      <c r="FO43" s="89">
        <v>1.72292049528271</v>
      </c>
      <c r="FP43" s="380">
        <v>0.73710134117026549</v>
      </c>
      <c r="FQ43" s="380">
        <v>3.9591909293343695E-3</v>
      </c>
      <c r="FR43" s="89">
        <v>0.60751894958316666</v>
      </c>
      <c r="FS43" s="380">
        <v>0.38091583895947823</v>
      </c>
      <c r="FT43" s="380">
        <v>7.8722555423127224E-3</v>
      </c>
      <c r="FV43" s="118">
        <v>1624.3908025859589</v>
      </c>
      <c r="FW43" s="118">
        <v>1.2502335348097373</v>
      </c>
      <c r="FX43" s="118">
        <v>0.96490822905268814</v>
      </c>
      <c r="FY43" s="118">
        <v>3.8274262632936034</v>
      </c>
      <c r="FZ43" s="207">
        <v>1.4254815859439391</v>
      </c>
      <c r="GA43" s="118">
        <v>0.71477669111323949</v>
      </c>
      <c r="GB43" s="118">
        <v>9.447148471585006</v>
      </c>
    </row>
    <row r="44" spans="2:184" s="73" customFormat="1">
      <c r="B44" s="73" t="s">
        <v>1829</v>
      </c>
      <c r="C44" s="73" t="s">
        <v>1874</v>
      </c>
      <c r="D44" s="73" t="s">
        <v>51</v>
      </c>
      <c r="E44" s="143" t="s">
        <v>1875</v>
      </c>
      <c r="F44" s="73">
        <v>4.2</v>
      </c>
      <c r="G44" s="113" t="s">
        <v>1211</v>
      </c>
      <c r="H44" s="73">
        <v>50.7</v>
      </c>
      <c r="I44" s="89">
        <v>-2425</v>
      </c>
      <c r="J44" s="89"/>
      <c r="K44" s="404" t="s">
        <v>32</v>
      </c>
      <c r="L44" s="73" t="s">
        <v>207</v>
      </c>
      <c r="M44" s="73" t="s">
        <v>13</v>
      </c>
      <c r="N44" s="73" t="s">
        <v>2155</v>
      </c>
      <c r="O44" s="73">
        <v>25</v>
      </c>
      <c r="Q44" s="203">
        <v>373.92</v>
      </c>
      <c r="R44" s="73">
        <v>34550</v>
      </c>
      <c r="S44" s="73">
        <v>540</v>
      </c>
      <c r="U44" s="381">
        <v>8.6364195371652006E-2</v>
      </c>
      <c r="V44" s="380">
        <v>0.33445906928302599</v>
      </c>
      <c r="W44" s="380">
        <v>8.6364195371652006E-2</v>
      </c>
      <c r="X44" s="89">
        <v>4.78078947518412</v>
      </c>
      <c r="Y44" s="380">
        <v>8.4117901253241403</v>
      </c>
      <c r="Z44" s="380">
        <v>2.3228322387403302</v>
      </c>
      <c r="AA44" s="89">
        <v>91.347673296735294</v>
      </c>
      <c r="AB44" s="380">
        <v>8.1711419791162996</v>
      </c>
      <c r="AC44" s="380">
        <v>0.65528206221577401</v>
      </c>
      <c r="AD44" s="89">
        <v>853.90994739826499</v>
      </c>
      <c r="AE44" s="380">
        <v>81.492877274666995</v>
      </c>
      <c r="AF44" s="380">
        <v>1.2054704935926901</v>
      </c>
      <c r="AG44" s="381">
        <v>1.4904005642264599</v>
      </c>
      <c r="AH44" s="380">
        <v>6.0740636397540904</v>
      </c>
      <c r="AI44" s="380">
        <v>1.4904005642264599</v>
      </c>
      <c r="AJ44" s="381">
        <v>161.48811239390099</v>
      </c>
      <c r="AK44" s="380">
        <v>675.41788437536195</v>
      </c>
      <c r="AL44" s="380">
        <v>161.48811239390099</v>
      </c>
      <c r="AM44" s="89">
        <v>201504.84262405999</v>
      </c>
      <c r="AN44" s="380">
        <v>10277.1252631262</v>
      </c>
      <c r="AO44" s="380">
        <v>5.8398230672171501</v>
      </c>
      <c r="AP44" s="89">
        <v>209.698552380309</v>
      </c>
      <c r="AQ44" s="380">
        <v>216.684838931092</v>
      </c>
      <c r="AR44" s="380">
        <v>52.6876810377154</v>
      </c>
      <c r="AS44" s="89">
        <v>489.21579103757</v>
      </c>
      <c r="AT44" s="380">
        <v>392.38167451632103</v>
      </c>
      <c r="AU44" s="380">
        <v>104.96204122942601</v>
      </c>
      <c r="AV44" s="381">
        <v>1.5945237586677901</v>
      </c>
      <c r="AW44" s="380">
        <v>6.1796993398726396</v>
      </c>
      <c r="AX44" s="380">
        <v>1.5945237586677901</v>
      </c>
      <c r="AY44" s="89">
        <v>1.70093800606428</v>
      </c>
      <c r="AZ44" s="380">
        <v>1.1628524657736901</v>
      </c>
      <c r="BA44" s="380">
        <v>0.26165854618802098</v>
      </c>
      <c r="BB44" s="381">
        <v>1.1183131167650799</v>
      </c>
      <c r="BC44" s="380">
        <v>3.7680474361835801</v>
      </c>
      <c r="BD44" s="380">
        <v>1.1183131167650799</v>
      </c>
      <c r="BE44" s="89">
        <v>17.203426437619701</v>
      </c>
      <c r="BF44" s="382">
        <v>2.42298020197497</v>
      </c>
      <c r="BG44" s="382">
        <v>0.24822524282578601</v>
      </c>
      <c r="BH44" s="381">
        <v>9.4900620904881308</v>
      </c>
      <c r="BI44" s="380">
        <v>28.502813152616302</v>
      </c>
      <c r="BJ44" s="380">
        <v>9.4900620904881308</v>
      </c>
      <c r="BK44" s="89">
        <v>289.290316420674</v>
      </c>
      <c r="BL44" s="380">
        <v>14.531113762463001</v>
      </c>
      <c r="BM44" s="380">
        <v>0.330648506932811</v>
      </c>
      <c r="BN44" s="89">
        <v>1032.8098732792701</v>
      </c>
      <c r="BO44" s="380">
        <v>116.172657692556</v>
      </c>
      <c r="BP44" s="380">
        <v>2.0249142509278002</v>
      </c>
      <c r="BQ44" s="89">
        <v>1253.04189830616</v>
      </c>
      <c r="BR44" s="380">
        <v>161.15052681985301</v>
      </c>
      <c r="BS44" s="380">
        <v>2.72238551937801</v>
      </c>
      <c r="BT44" s="89">
        <v>0.225741884560832</v>
      </c>
      <c r="BU44" s="380">
        <v>0.22909179860152101</v>
      </c>
      <c r="BV44" s="380">
        <v>1.0341820028847299E-2</v>
      </c>
      <c r="BW44" s="381">
        <v>1.6128497853850701</v>
      </c>
      <c r="BX44" s="380">
        <v>8.4877656907966692</v>
      </c>
      <c r="BY44" s="380">
        <v>1.6128497853850701</v>
      </c>
      <c r="BZ44" s="89">
        <v>0.115875753159592</v>
      </c>
      <c r="CA44" s="380">
        <v>0.46756544735412803</v>
      </c>
      <c r="CB44" s="380">
        <v>9.5791810880476794E-2</v>
      </c>
      <c r="CC44" s="89">
        <v>15.787343445967601</v>
      </c>
      <c r="CD44" s="380">
        <v>9.5026370052265303</v>
      </c>
      <c r="CE44" s="380">
        <v>0.348159017672866</v>
      </c>
      <c r="CF44" s="89">
        <v>0.49201559352956598</v>
      </c>
      <c r="CG44" s="380">
        <v>0.399231327312152</v>
      </c>
      <c r="CH44" s="380">
        <v>2.6460156628084201E-2</v>
      </c>
      <c r="CI44" s="89">
        <v>4.9984959793027404</v>
      </c>
      <c r="CJ44" s="380">
        <v>2.01701272362182</v>
      </c>
      <c r="CK44" s="380">
        <v>0.22510120519600799</v>
      </c>
      <c r="CL44" s="89">
        <v>0.97987979842513895</v>
      </c>
      <c r="CM44" s="380">
        <v>0.86484536953809299</v>
      </c>
      <c r="CN44" s="380">
        <v>0.114540058626561</v>
      </c>
      <c r="CO44" s="381">
        <v>3.1939579158499397E-2</v>
      </c>
      <c r="CP44" s="380">
        <v>0.103060719698925</v>
      </c>
      <c r="CQ44" s="380">
        <v>3.1939579158499397E-2</v>
      </c>
      <c r="CR44" s="89">
        <v>906.45686117499304</v>
      </c>
      <c r="CS44" s="380">
        <v>84.573566859553196</v>
      </c>
      <c r="CT44" s="380">
        <v>2.88684121046336E-2</v>
      </c>
      <c r="CU44" s="89">
        <v>206.86734928434799</v>
      </c>
      <c r="CV44" s="380">
        <v>22.2179304876109</v>
      </c>
      <c r="CW44" s="380">
        <v>1.1090621247584901E-2</v>
      </c>
      <c r="CX44" s="89">
        <v>3.3979226883339799</v>
      </c>
      <c r="CY44" s="380">
        <v>1.1186435685058</v>
      </c>
      <c r="CZ44" s="380">
        <v>1.8246693094537199E-2</v>
      </c>
      <c r="DA44" s="89">
        <v>4.5861183039482998E-3</v>
      </c>
      <c r="DB44" s="380">
        <v>2.46925862323393E-2</v>
      </c>
      <c r="DC44" s="380">
        <v>0</v>
      </c>
      <c r="DD44" s="381">
        <v>3.4749954605774701E-2</v>
      </c>
      <c r="DE44" s="380">
        <v>2.33931416211175E-4</v>
      </c>
      <c r="DF44" s="380">
        <v>3.4749954605774701E-2</v>
      </c>
      <c r="DG44" s="89">
        <v>9.0283526551885707E-2</v>
      </c>
      <c r="DH44" s="380">
        <v>0.36466312366023701</v>
      </c>
      <c r="DI44" s="380">
        <v>2.8984128035909201E-2</v>
      </c>
      <c r="DJ44" s="89">
        <v>1.95253198773595E-2</v>
      </c>
      <c r="DK44" s="380">
        <v>0.10308093008852499</v>
      </c>
      <c r="DL44" s="380">
        <v>1.81535095105337E-2</v>
      </c>
      <c r="DM44" s="89">
        <v>7.4076565848755402</v>
      </c>
      <c r="DN44" s="380">
        <v>3.4264714592666898</v>
      </c>
      <c r="DO44" s="380">
        <v>3.6825615093176299E-2</v>
      </c>
      <c r="DP44" s="89">
        <v>134.61471062251999</v>
      </c>
      <c r="DQ44" s="380">
        <v>11.1504843299914</v>
      </c>
      <c r="DR44" s="380">
        <v>2.4904149219964001E-3</v>
      </c>
      <c r="DS44" s="89">
        <v>373.84092291798697</v>
      </c>
      <c r="DT44" s="380">
        <v>36.363594058514799</v>
      </c>
      <c r="DU44" s="380">
        <v>4.4065851106730499E-3</v>
      </c>
      <c r="DV44" s="89">
        <v>64.871072967898897</v>
      </c>
      <c r="DW44" s="380">
        <v>6.0069174087538899</v>
      </c>
      <c r="DX44" s="380">
        <v>0</v>
      </c>
      <c r="DY44" s="89">
        <v>354.64627893558003</v>
      </c>
      <c r="DZ44" s="380">
        <v>36.520693168651398</v>
      </c>
      <c r="EA44" s="380">
        <v>1.20943948432722E-2</v>
      </c>
      <c r="EB44" s="89">
        <v>87.962153127407106</v>
      </c>
      <c r="EC44" s="380">
        <v>13.1145854769258</v>
      </c>
      <c r="ED44" s="380">
        <v>1.46153201757482E-2</v>
      </c>
      <c r="EE44" s="89">
        <v>36.750366649599201</v>
      </c>
      <c r="EF44" s="380">
        <v>4.0340087305780399</v>
      </c>
      <c r="EG44" s="380">
        <v>0</v>
      </c>
      <c r="EH44" s="89">
        <v>91.120438839471504</v>
      </c>
      <c r="EI44" s="380">
        <v>11.6883232247074</v>
      </c>
      <c r="EJ44" s="380">
        <v>1.50944781728323E-2</v>
      </c>
      <c r="EK44" s="89">
        <v>10.096777968319801</v>
      </c>
      <c r="EL44" s="380">
        <v>1.55293074703836</v>
      </c>
      <c r="EM44" s="380">
        <v>0</v>
      </c>
      <c r="EN44" s="89">
        <v>46.855587201808198</v>
      </c>
      <c r="EO44" s="380">
        <v>6.5674448616213201</v>
      </c>
      <c r="EP44" s="380">
        <v>0</v>
      </c>
      <c r="EQ44" s="89">
        <v>7.7906270081159699</v>
      </c>
      <c r="ER44" s="380">
        <v>1.21037667933543</v>
      </c>
      <c r="ES44" s="380">
        <v>0</v>
      </c>
      <c r="ET44" s="89">
        <v>16.239127065597302</v>
      </c>
      <c r="EU44" s="380">
        <v>2.9434512989049102</v>
      </c>
      <c r="EV44" s="380">
        <v>1.2938925372288799E-2</v>
      </c>
      <c r="EW44" s="89">
        <v>1.63475253645718</v>
      </c>
      <c r="EX44" s="380">
        <v>0.46327134253440699</v>
      </c>
      <c r="EY44" s="380">
        <v>2.5662538658023501E-3</v>
      </c>
      <c r="EZ44" s="89">
        <v>7.6175276469869404</v>
      </c>
      <c r="FA44" s="380">
        <v>1.8619750132982</v>
      </c>
      <c r="FB44" s="380">
        <v>2.0607961988550801E-2</v>
      </c>
      <c r="FC44" s="89">
        <v>1.02729422974451</v>
      </c>
      <c r="FD44" s="380">
        <v>0.42183653681746602</v>
      </c>
      <c r="FE44" s="380">
        <v>0</v>
      </c>
      <c r="FF44" s="89">
        <v>2.7139371853107299E-2</v>
      </c>
      <c r="FG44" s="380">
        <v>0.127958016854783</v>
      </c>
      <c r="FH44" s="380">
        <v>1.20407873852773E-2</v>
      </c>
      <c r="FI44" s="89">
        <v>0.34287482193596402</v>
      </c>
      <c r="FJ44" s="380">
        <v>0.43741770498590998</v>
      </c>
      <c r="FK44" s="380">
        <v>1.37194323004424E-2</v>
      </c>
      <c r="FL44" s="381">
        <v>7.5747938877575496E-3</v>
      </c>
      <c r="FM44" s="380">
        <v>3.3839008150738703E-2</v>
      </c>
      <c r="FN44" s="380">
        <v>7.5747938877575496E-3</v>
      </c>
      <c r="FO44" s="89">
        <v>1.5209816904903799</v>
      </c>
      <c r="FP44" s="380">
        <v>0.56607147570733796</v>
      </c>
      <c r="FQ44" s="380">
        <v>6.4659965040139598E-3</v>
      </c>
      <c r="FR44" s="89">
        <v>0.52004507566838498</v>
      </c>
      <c r="FS44" s="380">
        <v>0.42761138957387301</v>
      </c>
      <c r="FT44" s="380">
        <v>0</v>
      </c>
      <c r="FV44" s="118">
        <v>1426.5268323467392</v>
      </c>
      <c r="FW44" s="118">
        <v>1.2407159938841439</v>
      </c>
      <c r="FX44" s="118">
        <v>0.96264754129789332</v>
      </c>
      <c r="FY44" s="118">
        <v>4.3818266358168945</v>
      </c>
      <c r="FZ44" s="207">
        <v>1.4805706548830231</v>
      </c>
      <c r="GA44" s="118">
        <v>0.7319222818609713</v>
      </c>
      <c r="GB44" s="118">
        <v>9.6777536574040841</v>
      </c>
    </row>
    <row r="45" spans="2:184" s="73" customFormat="1">
      <c r="B45" s="73" t="s">
        <v>1829</v>
      </c>
      <c r="C45" s="73" t="s">
        <v>1874</v>
      </c>
      <c r="D45" s="73" t="s">
        <v>51</v>
      </c>
      <c r="E45" s="143" t="s">
        <v>1875</v>
      </c>
      <c r="F45" s="73">
        <v>4.2</v>
      </c>
      <c r="G45" s="113" t="s">
        <v>1211</v>
      </c>
      <c r="H45" s="73">
        <v>50.7</v>
      </c>
      <c r="I45" s="89">
        <v>-2425</v>
      </c>
      <c r="J45" s="89"/>
      <c r="K45" s="404" t="s">
        <v>32</v>
      </c>
      <c r="L45" s="73" t="s">
        <v>207</v>
      </c>
      <c r="M45" s="73" t="s">
        <v>13</v>
      </c>
      <c r="N45" s="73" t="s">
        <v>2156</v>
      </c>
      <c r="O45" s="73">
        <v>25</v>
      </c>
      <c r="Q45" s="203">
        <v>313.15799999999996</v>
      </c>
      <c r="R45" s="73">
        <v>34120</v>
      </c>
      <c r="S45" s="73">
        <v>590</v>
      </c>
      <c r="U45" s="381">
        <v>0.13373577979365511</v>
      </c>
      <c r="V45" s="380">
        <v>0.31084685134034917</v>
      </c>
      <c r="W45" s="380">
        <v>0.13373577979365511</v>
      </c>
      <c r="X45" s="381">
        <v>2.6176464120395675</v>
      </c>
      <c r="Y45" s="380">
        <v>10.32138461001208</v>
      </c>
      <c r="Z45" s="380">
        <v>2.6176464120395675</v>
      </c>
      <c r="AA45" s="89">
        <v>86.081969753788911</v>
      </c>
      <c r="AB45" s="380">
        <v>17.781569313418739</v>
      </c>
      <c r="AC45" s="380">
        <v>0.80176750432859423</v>
      </c>
      <c r="AD45" s="89">
        <v>596.49150978112527</v>
      </c>
      <c r="AE45" s="380">
        <v>130.6522562823267</v>
      </c>
      <c r="AF45" s="380">
        <v>1.6416599384314159</v>
      </c>
      <c r="AG45" s="381">
        <v>2.2734810787589534</v>
      </c>
      <c r="AH45" s="380">
        <v>7.8009479725093005</v>
      </c>
      <c r="AI45" s="380">
        <v>2.2734810787589534</v>
      </c>
      <c r="AJ45" s="381">
        <v>1190.3993441267237</v>
      </c>
      <c r="AK45" s="380">
        <v>600.35267365332891</v>
      </c>
      <c r="AL45" s="380">
        <v>1190.3993441267237</v>
      </c>
      <c r="AM45" s="89">
        <v>200945.84735622114</v>
      </c>
      <c r="AN45" s="380">
        <v>16633.27063949795</v>
      </c>
      <c r="AO45" s="380">
        <v>9.1773895528187293</v>
      </c>
      <c r="AP45" s="89">
        <v>170.79199973493579</v>
      </c>
      <c r="AQ45" s="380">
        <v>300.52739150810748</v>
      </c>
      <c r="AR45" s="380">
        <v>69.791764190687431</v>
      </c>
      <c r="AS45" s="89">
        <v>390.12402750302448</v>
      </c>
      <c r="AT45" s="380">
        <v>347.13708077376532</v>
      </c>
      <c r="AU45" s="380">
        <v>140.3605743088373</v>
      </c>
      <c r="AV45" s="381">
        <v>2.1391407314997726</v>
      </c>
      <c r="AW45" s="380">
        <v>5.4278332604529389</v>
      </c>
      <c r="AX45" s="380">
        <v>2.1391407314997726</v>
      </c>
      <c r="AY45" s="89">
        <v>1.1110165156254992</v>
      </c>
      <c r="AZ45" s="380">
        <v>1.1681078538350032</v>
      </c>
      <c r="BA45" s="380">
        <v>0.45120049466324519</v>
      </c>
      <c r="BB45" s="381">
        <v>1.2811618627713997</v>
      </c>
      <c r="BC45" s="380">
        <v>3.7903213077856392</v>
      </c>
      <c r="BD45" s="380">
        <v>1.2811618627713997</v>
      </c>
      <c r="BE45" s="89">
        <v>14.22007818877486</v>
      </c>
      <c r="BF45" s="382">
        <v>2.0817682110254996</v>
      </c>
      <c r="BG45" s="382">
        <v>0.33086582582585172</v>
      </c>
      <c r="BH45" s="381">
        <v>13.784072016490747</v>
      </c>
      <c r="BI45" s="380">
        <v>25.087045865611167</v>
      </c>
      <c r="BJ45" s="380">
        <v>13.784072016490747</v>
      </c>
      <c r="BK45" s="89">
        <v>268.87712373210525</v>
      </c>
      <c r="BL45" s="380">
        <v>23.208644461059436</v>
      </c>
      <c r="BM45" s="380">
        <v>0.53231746383438017</v>
      </c>
      <c r="BN45" s="89">
        <v>749.99894350556167</v>
      </c>
      <c r="BO45" s="380">
        <v>157.12986996274904</v>
      </c>
      <c r="BP45" s="380">
        <v>2.3281927969241245</v>
      </c>
      <c r="BQ45" s="89">
        <v>1011.5640853981838</v>
      </c>
      <c r="BR45" s="380">
        <v>156.75305492495781</v>
      </c>
      <c r="BS45" s="380">
        <v>4.2405758325332314</v>
      </c>
      <c r="BT45" s="89">
        <v>0.19266266817839667</v>
      </c>
      <c r="BU45" s="380">
        <v>0.22396310783482593</v>
      </c>
      <c r="BV45" s="380">
        <v>9.1499520376087835E-3</v>
      </c>
      <c r="BW45" s="381">
        <v>2.0941949675453828</v>
      </c>
      <c r="BX45" s="380">
        <v>7.8787720539606845</v>
      </c>
      <c r="BY45" s="380">
        <v>2.0941949675453828</v>
      </c>
      <c r="BZ45" s="381">
        <v>0.1383022024045911</v>
      </c>
      <c r="CA45" s="380">
        <v>0.35175683880315611</v>
      </c>
      <c r="CB45" s="380">
        <v>0.1383022024045911</v>
      </c>
      <c r="CC45" s="89">
        <v>15.816140664171584</v>
      </c>
      <c r="CD45" s="380">
        <v>8.4271822456873213</v>
      </c>
      <c r="CE45" s="380">
        <v>0.5232906485722667</v>
      </c>
      <c r="CF45" s="89">
        <v>0.36585507935934963</v>
      </c>
      <c r="CG45" s="380">
        <v>0.36938185938215012</v>
      </c>
      <c r="CH45" s="380">
        <v>3.0944261246502638E-2</v>
      </c>
      <c r="CI45" s="89">
        <v>4.4546394461457011</v>
      </c>
      <c r="CJ45" s="380">
        <v>2.2351322412325829</v>
      </c>
      <c r="CK45" s="380">
        <v>0.32593929691821949</v>
      </c>
      <c r="CL45" s="89">
        <v>0.77753406744134046</v>
      </c>
      <c r="CM45" s="380">
        <v>0.62779665512736849</v>
      </c>
      <c r="CN45" s="380">
        <v>0.19064854290373937</v>
      </c>
      <c r="CO45" s="381">
        <v>4.2602037436646062E-2</v>
      </c>
      <c r="CP45" s="380">
        <v>0.11388569065786558</v>
      </c>
      <c r="CQ45" s="380">
        <v>4.2602037436646062E-2</v>
      </c>
      <c r="CR45" s="89">
        <v>827.79341154710596</v>
      </c>
      <c r="CS45" s="380">
        <v>63.772452359203413</v>
      </c>
      <c r="CT45" s="380">
        <v>3.8000333899865679E-2</v>
      </c>
      <c r="CU45" s="89">
        <v>177.49796481539849</v>
      </c>
      <c r="CV45" s="380">
        <v>14.740360417590724</v>
      </c>
      <c r="CW45" s="380">
        <v>1.6527973735586895E-2</v>
      </c>
      <c r="CX45" s="89">
        <v>1.7825296970495661</v>
      </c>
      <c r="CY45" s="380">
        <v>0.72771787166928559</v>
      </c>
      <c r="CZ45" s="380">
        <v>1.8006439100605641E-2</v>
      </c>
      <c r="DA45" s="381">
        <v>4.7457656403150431E-3</v>
      </c>
      <c r="DB45" s="380">
        <v>1.3481811240929534E-6</v>
      </c>
      <c r="DC45" s="380">
        <v>4.7457656403150431E-3</v>
      </c>
      <c r="DD45" s="381">
        <v>3.8996049109863935E-2</v>
      </c>
      <c r="DE45" s="380">
        <v>2.3629899146943533E-4</v>
      </c>
      <c r="DF45" s="380">
        <v>3.8996049109863935E-2</v>
      </c>
      <c r="DG45" s="89">
        <v>0.12037339944674622</v>
      </c>
      <c r="DH45" s="380">
        <v>0.28295600105231705</v>
      </c>
      <c r="DI45" s="380">
        <v>2.6608789624773466E-2</v>
      </c>
      <c r="DJ45" s="381">
        <v>2.617264934920574E-2</v>
      </c>
      <c r="DK45" s="380">
        <v>6.328271062323014E-2</v>
      </c>
      <c r="DL45" s="380">
        <v>2.617264934920574E-2</v>
      </c>
      <c r="DM45" s="89">
        <v>5.6394771347499368</v>
      </c>
      <c r="DN45" s="380">
        <v>2.6420971995299349</v>
      </c>
      <c r="DO45" s="380">
        <v>2.7470296390516152E-2</v>
      </c>
      <c r="DP45" s="89">
        <v>114.40917082959939</v>
      </c>
      <c r="DQ45" s="380">
        <v>11.083165766793449</v>
      </c>
      <c r="DR45" s="380">
        <v>5.4108864173763021E-3</v>
      </c>
      <c r="DS45" s="89">
        <v>319.69294438754355</v>
      </c>
      <c r="DT45" s="380">
        <v>31.919569646483463</v>
      </c>
      <c r="DU45" s="380">
        <v>5.6097290654542669E-3</v>
      </c>
      <c r="DV45" s="89">
        <v>54.855681874130013</v>
      </c>
      <c r="DW45" s="380">
        <v>5.4238942200680773</v>
      </c>
      <c r="DX45" s="380">
        <v>0</v>
      </c>
      <c r="DY45" s="89">
        <v>306.55138870106293</v>
      </c>
      <c r="DZ45" s="380">
        <v>28.813804686473986</v>
      </c>
      <c r="EA45" s="380">
        <v>0</v>
      </c>
      <c r="EB45" s="89">
        <v>75.328251095249499</v>
      </c>
      <c r="EC45" s="380">
        <v>8.9118345092996396</v>
      </c>
      <c r="ED45" s="380">
        <v>3.1742089589995769E-2</v>
      </c>
      <c r="EE45" s="89">
        <v>31.861524220888828</v>
      </c>
      <c r="EF45" s="380">
        <v>4.4571853815183697</v>
      </c>
      <c r="EG45" s="380">
        <v>0</v>
      </c>
      <c r="EH45" s="89">
        <v>79.892430225834289</v>
      </c>
      <c r="EI45" s="380">
        <v>11.082055478956901</v>
      </c>
      <c r="EJ45" s="380">
        <v>0</v>
      </c>
      <c r="EK45" s="89">
        <v>8.8046257998776571</v>
      </c>
      <c r="EL45" s="380">
        <v>1.4507032368731838</v>
      </c>
      <c r="EM45" s="380">
        <v>0</v>
      </c>
      <c r="EN45" s="89">
        <v>41.163193462865202</v>
      </c>
      <c r="EO45" s="380">
        <v>6.9346725454268485</v>
      </c>
      <c r="EP45" s="380">
        <v>1.2274325748109863E-2</v>
      </c>
      <c r="EQ45" s="89">
        <v>6.7583833833260263</v>
      </c>
      <c r="ER45" s="380">
        <v>1.1600433424865588</v>
      </c>
      <c r="ES45" s="380">
        <v>0</v>
      </c>
      <c r="ET45" s="89">
        <v>14.211691218919777</v>
      </c>
      <c r="EU45" s="380">
        <v>2.8020294410691315</v>
      </c>
      <c r="EV45" s="380">
        <v>1.3552472580505704E-2</v>
      </c>
      <c r="EW45" s="89">
        <v>1.3282421179863007</v>
      </c>
      <c r="EX45" s="380">
        <v>0.40990251041262477</v>
      </c>
      <c r="EY45" s="380">
        <v>7.2640472490415097E-3</v>
      </c>
      <c r="EZ45" s="89">
        <v>6.4931911302041838</v>
      </c>
      <c r="FA45" s="380">
        <v>2.0869835980231661</v>
      </c>
      <c r="FB45" s="380">
        <v>0</v>
      </c>
      <c r="FC45" s="89">
        <v>0.86418869890889016</v>
      </c>
      <c r="FD45" s="380">
        <v>0.36969120316769494</v>
      </c>
      <c r="FE45" s="380">
        <v>0</v>
      </c>
      <c r="FF45" s="89">
        <v>3.4405815343519185E-2</v>
      </c>
      <c r="FG45" s="380">
        <v>0.13950347828743739</v>
      </c>
      <c r="FH45" s="380">
        <v>2.1537097155740873E-2</v>
      </c>
      <c r="FI45" s="89">
        <v>0.29839919797846426</v>
      </c>
      <c r="FJ45" s="380">
        <v>0.42800040068572903</v>
      </c>
      <c r="FK45" s="380">
        <v>3.4345568486777965E-2</v>
      </c>
      <c r="FL45" s="381">
        <v>9.6595758495844845E-3</v>
      </c>
      <c r="FM45" s="380">
        <v>4.2245152913849823E-2</v>
      </c>
      <c r="FN45" s="380">
        <v>9.6595758495844845E-3</v>
      </c>
      <c r="FO45" s="89">
        <v>1.0099471551176271</v>
      </c>
      <c r="FP45" s="380">
        <v>0.47861111578437682</v>
      </c>
      <c r="FQ45" s="380">
        <v>0</v>
      </c>
      <c r="FR45" s="89">
        <v>0.38027160886920219</v>
      </c>
      <c r="FS45" s="380">
        <v>0.27534551357055032</v>
      </c>
      <c r="FT45" s="380">
        <v>8.3807421646556433E-3</v>
      </c>
      <c r="FV45" s="118">
        <v>1226.4612974482648</v>
      </c>
      <c r="FW45" s="118">
        <v>1.2431823354645024</v>
      </c>
      <c r="FX45" s="118">
        <v>0.97130667064208009</v>
      </c>
      <c r="FY45" s="118">
        <v>4.6636783267235096</v>
      </c>
      <c r="FZ45" s="207">
        <v>1.1686650801992309</v>
      </c>
      <c r="GA45" s="118">
        <v>0.71965675183456723</v>
      </c>
      <c r="GB45" s="118">
        <v>9.9545181994596525</v>
      </c>
    </row>
    <row r="46" spans="2:184" s="73" customFormat="1">
      <c r="B46" s="73" t="s">
        <v>1829</v>
      </c>
      <c r="C46" s="73" t="s">
        <v>1874</v>
      </c>
      <c r="D46" s="73" t="s">
        <v>51</v>
      </c>
      <c r="E46" s="143" t="s">
        <v>1875</v>
      </c>
      <c r="F46" s="73">
        <v>4.2</v>
      </c>
      <c r="G46" s="113" t="s">
        <v>1211</v>
      </c>
      <c r="H46" s="73">
        <v>50.7</v>
      </c>
      <c r="I46" s="89">
        <v>-2425</v>
      </c>
      <c r="J46" s="89"/>
      <c r="K46" s="404" t="s">
        <v>32</v>
      </c>
      <c r="L46" s="73" t="s">
        <v>2157</v>
      </c>
      <c r="M46" s="73" t="s">
        <v>13</v>
      </c>
      <c r="Q46" s="203"/>
      <c r="U46" s="89"/>
      <c r="V46" s="89"/>
      <c r="W46" s="89"/>
      <c r="X46" s="89"/>
      <c r="Y46" s="89"/>
      <c r="Z46" s="89"/>
      <c r="AA46" s="89"/>
      <c r="AB46" s="89"/>
      <c r="AC46" s="89"/>
      <c r="AD46" s="89"/>
      <c r="AE46" s="89"/>
      <c r="AF46" s="89"/>
      <c r="AG46" s="89"/>
      <c r="AH46" s="89"/>
      <c r="AI46" s="89"/>
      <c r="AJ46" s="89"/>
      <c r="AK46" s="89"/>
      <c r="AL46" s="89"/>
      <c r="AM46" s="89"/>
      <c r="AN46" s="89"/>
      <c r="AO46" s="89"/>
      <c r="AP46" s="89"/>
      <c r="AQ46" s="89"/>
      <c r="AR46" s="89"/>
      <c r="AS46" s="89"/>
      <c r="AT46" s="89"/>
      <c r="AU46" s="89"/>
      <c r="AV46" s="89"/>
      <c r="AW46" s="89"/>
      <c r="AX46" s="89"/>
      <c r="AY46" s="89"/>
      <c r="AZ46" s="89"/>
      <c r="BA46" s="89"/>
      <c r="BB46" s="89"/>
      <c r="BC46" s="89"/>
      <c r="BD46" s="89"/>
      <c r="BE46" s="89"/>
      <c r="BF46" s="89"/>
      <c r="BG46" s="89"/>
      <c r="BH46" s="89"/>
      <c r="BI46" s="89"/>
      <c r="BJ46" s="89"/>
      <c r="BK46" s="89"/>
      <c r="BL46" s="89"/>
      <c r="BM46" s="89"/>
      <c r="BN46" s="89"/>
      <c r="BO46" s="89"/>
      <c r="BP46" s="89"/>
      <c r="BQ46" s="89"/>
      <c r="BR46" s="89"/>
      <c r="BS46" s="89"/>
      <c r="BT46" s="89"/>
      <c r="BU46" s="89"/>
      <c r="BV46" s="89"/>
      <c r="BW46" s="89"/>
      <c r="BX46" s="89"/>
      <c r="BY46" s="89"/>
      <c r="BZ46" s="89"/>
      <c r="CA46" s="89"/>
      <c r="CB46" s="89"/>
      <c r="CC46" s="89"/>
      <c r="CD46" s="89"/>
      <c r="CE46" s="89"/>
      <c r="CF46" s="89"/>
      <c r="CG46" s="89"/>
      <c r="CH46" s="89"/>
      <c r="CI46" s="89"/>
      <c r="CJ46" s="89"/>
      <c r="CK46" s="89"/>
      <c r="CL46" s="89"/>
      <c r="CM46" s="89"/>
      <c r="CN46" s="89"/>
      <c r="CO46" s="89"/>
      <c r="CP46" s="89"/>
      <c r="CQ46" s="89"/>
      <c r="CR46" s="89">
        <v>945.51416840000002</v>
      </c>
      <c r="CS46" s="89"/>
      <c r="CT46" s="89"/>
      <c r="CU46" s="89">
        <v>212.4819272</v>
      </c>
      <c r="CV46" s="89"/>
      <c r="CW46" s="89"/>
      <c r="CX46" s="89"/>
      <c r="CY46" s="89"/>
      <c r="CZ46" s="89"/>
      <c r="DA46" s="89"/>
      <c r="DB46" s="89"/>
      <c r="DC46" s="89"/>
      <c r="DD46" s="89"/>
      <c r="DE46" s="89"/>
      <c r="DF46" s="89"/>
      <c r="DG46" s="89"/>
      <c r="DH46" s="89"/>
      <c r="DI46" s="89"/>
      <c r="DJ46" s="89"/>
      <c r="DK46" s="89"/>
      <c r="DL46" s="89"/>
      <c r="DM46" s="89">
        <v>8.6804273159999994</v>
      </c>
      <c r="DN46" s="89"/>
      <c r="DO46" s="89"/>
      <c r="DP46" s="89">
        <v>133.8853336</v>
      </c>
      <c r="DQ46" s="89"/>
      <c r="DR46" s="89"/>
      <c r="DS46" s="89">
        <v>396.58900920000002</v>
      </c>
      <c r="DT46" s="89"/>
      <c r="DU46" s="89"/>
      <c r="DV46" s="89">
        <v>64.919216890000001</v>
      </c>
      <c r="DW46" s="89"/>
      <c r="DX46" s="89"/>
      <c r="DY46" s="89">
        <v>368.43832889999999</v>
      </c>
      <c r="DZ46" s="89"/>
      <c r="EA46" s="89"/>
      <c r="EB46" s="89">
        <v>87.863408480000004</v>
      </c>
      <c r="EC46" s="89"/>
      <c r="ED46" s="89"/>
      <c r="EE46" s="89">
        <v>36.740754940000002</v>
      </c>
      <c r="EF46" s="89"/>
      <c r="EG46" s="89"/>
      <c r="EH46" s="89">
        <v>96.714984040000004</v>
      </c>
      <c r="EI46" s="89"/>
      <c r="EJ46" s="89"/>
      <c r="EK46" s="89">
        <v>10.08669227</v>
      </c>
      <c r="EL46" s="89"/>
      <c r="EM46" s="89"/>
      <c r="EN46" s="89">
        <v>50.276748580000003</v>
      </c>
      <c r="EO46" s="89"/>
      <c r="EP46" s="89"/>
      <c r="EQ46" s="89">
        <v>8.1051978370000004</v>
      </c>
      <c r="ER46" s="89"/>
      <c r="ES46" s="89"/>
      <c r="ET46" s="89">
        <v>17.114106840000002</v>
      </c>
      <c r="EU46" s="89"/>
      <c r="EV46" s="89"/>
      <c r="EW46" s="89">
        <v>1.674016213</v>
      </c>
      <c r="EX46" s="89"/>
      <c r="EY46" s="89"/>
      <c r="EZ46" s="89">
        <v>8.5834430449999992</v>
      </c>
      <c r="FA46" s="89"/>
      <c r="FB46" s="89"/>
      <c r="FC46" s="89">
        <v>1.0634059119999999</v>
      </c>
      <c r="FD46" s="89"/>
      <c r="FE46" s="89"/>
      <c r="FF46" s="89"/>
      <c r="FG46" s="89"/>
      <c r="FH46" s="89"/>
      <c r="FI46" s="89">
        <v>0.49523951399999999</v>
      </c>
      <c r="FJ46" s="89"/>
      <c r="FK46" s="89"/>
      <c r="FL46" s="89"/>
      <c r="FM46" s="89"/>
      <c r="FN46" s="89"/>
      <c r="FO46" s="89">
        <v>1.5690524969999999</v>
      </c>
      <c r="FP46" s="89"/>
      <c r="FQ46" s="89"/>
      <c r="FR46" s="89">
        <v>0.53467692600000005</v>
      </c>
      <c r="FS46" s="380"/>
      <c r="FT46" s="380"/>
      <c r="FV46" s="118">
        <v>1494.5365739470001</v>
      </c>
      <c r="FW46" s="118">
        <v>1.2088599183851725</v>
      </c>
      <c r="FX46" s="118">
        <v>1.0232908094907547</v>
      </c>
      <c r="FY46" s="118">
        <v>4.4498568930525026</v>
      </c>
      <c r="FZ46" s="207">
        <v>1.4754972483169719</v>
      </c>
      <c r="GA46" s="118">
        <v>0.70070635332870823</v>
      </c>
      <c r="GB46" s="118">
        <v>9.116015067921305</v>
      </c>
    </row>
    <row r="47" spans="2:184" s="73" customFormat="1">
      <c r="B47" s="73" t="s">
        <v>1829</v>
      </c>
      <c r="C47" s="73" t="s">
        <v>1874</v>
      </c>
      <c r="D47" s="73" t="s">
        <v>51</v>
      </c>
      <c r="E47" s="143" t="s">
        <v>1875</v>
      </c>
      <c r="F47" s="73">
        <v>4.2</v>
      </c>
      <c r="G47" s="113" t="s">
        <v>1211</v>
      </c>
      <c r="H47" s="73">
        <v>50.7</v>
      </c>
      <c r="I47" s="89">
        <v>-2425</v>
      </c>
      <c r="J47" s="89"/>
      <c r="K47" s="404" t="s">
        <v>32</v>
      </c>
      <c r="L47" s="73" t="s">
        <v>2157</v>
      </c>
      <c r="M47" s="73" t="s">
        <v>13</v>
      </c>
      <c r="Q47" s="203"/>
      <c r="U47" s="89"/>
      <c r="V47" s="89"/>
      <c r="W47" s="89"/>
      <c r="X47" s="89"/>
      <c r="Y47" s="89"/>
      <c r="Z47" s="89"/>
      <c r="AA47" s="89"/>
      <c r="AB47" s="89"/>
      <c r="AC47" s="89"/>
      <c r="AD47" s="89"/>
      <c r="AE47" s="89"/>
      <c r="AF47" s="89"/>
      <c r="AG47" s="89"/>
      <c r="AH47" s="89"/>
      <c r="AI47" s="89"/>
      <c r="AJ47" s="89"/>
      <c r="AK47" s="89"/>
      <c r="AL47" s="89"/>
      <c r="AM47" s="89"/>
      <c r="AN47" s="89"/>
      <c r="AO47" s="89"/>
      <c r="AP47" s="89"/>
      <c r="AQ47" s="89"/>
      <c r="AR47" s="89"/>
      <c r="AS47" s="89"/>
      <c r="AT47" s="89"/>
      <c r="AU47" s="89"/>
      <c r="AV47" s="89"/>
      <c r="AW47" s="89"/>
      <c r="AX47" s="89"/>
      <c r="AY47" s="89"/>
      <c r="AZ47" s="89"/>
      <c r="BA47" s="89"/>
      <c r="BB47" s="89"/>
      <c r="BC47" s="89"/>
      <c r="BD47" s="89"/>
      <c r="BE47" s="89"/>
      <c r="BF47" s="89"/>
      <c r="BG47" s="89"/>
      <c r="BH47" s="89"/>
      <c r="BI47" s="89"/>
      <c r="BJ47" s="89"/>
      <c r="BK47" s="89"/>
      <c r="BL47" s="89"/>
      <c r="BM47" s="89"/>
      <c r="BN47" s="89"/>
      <c r="BO47" s="89"/>
      <c r="BP47" s="89"/>
      <c r="BQ47" s="89"/>
      <c r="BR47" s="89"/>
      <c r="BS47" s="89"/>
      <c r="BT47" s="89"/>
      <c r="BU47" s="89"/>
      <c r="BV47" s="89"/>
      <c r="BW47" s="89"/>
      <c r="BX47" s="89"/>
      <c r="BY47" s="89"/>
      <c r="BZ47" s="89"/>
      <c r="CA47" s="89"/>
      <c r="CB47" s="89"/>
      <c r="CC47" s="89"/>
      <c r="CD47" s="89"/>
      <c r="CE47" s="89"/>
      <c r="CF47" s="89"/>
      <c r="CG47" s="89"/>
      <c r="CH47" s="89"/>
      <c r="CI47" s="89"/>
      <c r="CJ47" s="89"/>
      <c r="CK47" s="89"/>
      <c r="CL47" s="89"/>
      <c r="CM47" s="89"/>
      <c r="CN47" s="89"/>
      <c r="CO47" s="89"/>
      <c r="CP47" s="89"/>
      <c r="CQ47" s="89"/>
      <c r="CR47" s="89">
        <v>914.98616809999999</v>
      </c>
      <c r="CS47" s="89"/>
      <c r="CT47" s="89"/>
      <c r="CU47" s="89">
        <v>216.3738707</v>
      </c>
      <c r="CV47" s="89"/>
      <c r="CW47" s="89"/>
      <c r="CX47" s="89"/>
      <c r="CY47" s="89"/>
      <c r="CZ47" s="89"/>
      <c r="DA47" s="89"/>
      <c r="DB47" s="89"/>
      <c r="DC47" s="89"/>
      <c r="DD47" s="89"/>
      <c r="DE47" s="89"/>
      <c r="DF47" s="89"/>
      <c r="DG47" s="89"/>
      <c r="DH47" s="89"/>
      <c r="DI47" s="89"/>
      <c r="DJ47" s="89"/>
      <c r="DK47" s="89"/>
      <c r="DL47" s="89"/>
      <c r="DM47" s="89">
        <v>21.99894506</v>
      </c>
      <c r="DN47" s="89"/>
      <c r="DO47" s="89"/>
      <c r="DP47" s="89">
        <v>136.0108046</v>
      </c>
      <c r="DQ47" s="89"/>
      <c r="DR47" s="89"/>
      <c r="DS47" s="89">
        <v>403.34557969999997</v>
      </c>
      <c r="DT47" s="89"/>
      <c r="DU47" s="89"/>
      <c r="DV47" s="89">
        <v>64.784897990000005</v>
      </c>
      <c r="DW47" s="89"/>
      <c r="DX47" s="89"/>
      <c r="DY47" s="89">
        <v>376.63031519999998</v>
      </c>
      <c r="DZ47" s="89"/>
      <c r="EA47" s="89"/>
      <c r="EB47" s="89">
        <v>90.023512289999999</v>
      </c>
      <c r="EC47" s="89"/>
      <c r="ED47" s="89"/>
      <c r="EE47" s="89">
        <v>37.573367140000002</v>
      </c>
      <c r="EF47" s="89"/>
      <c r="EG47" s="89"/>
      <c r="EH47" s="89">
        <v>96.364732189999998</v>
      </c>
      <c r="EI47" s="89"/>
      <c r="EJ47" s="89"/>
      <c r="EK47" s="89">
        <v>10.162909709999999</v>
      </c>
      <c r="EL47" s="89"/>
      <c r="EM47" s="89"/>
      <c r="EN47" s="89">
        <v>51.012084829999999</v>
      </c>
      <c r="EO47" s="89"/>
      <c r="EP47" s="89"/>
      <c r="EQ47" s="89">
        <v>8.1584565550000008</v>
      </c>
      <c r="ER47" s="89"/>
      <c r="ES47" s="89"/>
      <c r="ET47" s="89">
        <v>17.221698010000001</v>
      </c>
      <c r="EU47" s="89"/>
      <c r="EV47" s="89"/>
      <c r="EW47" s="89">
        <v>1.7281108009999999</v>
      </c>
      <c r="EX47" s="89"/>
      <c r="EY47" s="89"/>
      <c r="EZ47" s="89">
        <v>8.6431407759999992</v>
      </c>
      <c r="FA47" s="89"/>
      <c r="FB47" s="89"/>
      <c r="FC47" s="89">
        <v>1.1004597270000001</v>
      </c>
      <c r="FD47" s="89"/>
      <c r="FE47" s="89"/>
      <c r="FF47" s="89"/>
      <c r="FG47" s="89"/>
      <c r="FH47" s="89"/>
      <c r="FI47" s="89">
        <v>0.50655772499999996</v>
      </c>
      <c r="FJ47" s="89"/>
      <c r="FK47" s="89"/>
      <c r="FL47" s="89"/>
      <c r="FM47" s="89"/>
      <c r="FN47" s="89"/>
      <c r="FO47" s="89">
        <v>1.566063706</v>
      </c>
      <c r="FP47" s="89"/>
      <c r="FQ47" s="89"/>
      <c r="FR47" s="89">
        <v>0.55471201400000003</v>
      </c>
      <c r="FS47" s="380"/>
      <c r="FT47" s="380"/>
      <c r="FV47" s="118">
        <v>1519.1339402190001</v>
      </c>
      <c r="FW47" s="118">
        <v>1.2217308954890083</v>
      </c>
      <c r="FX47" s="118">
        <v>1.0345709177128215</v>
      </c>
      <c r="FY47" s="118">
        <v>4.2287276422975228</v>
      </c>
      <c r="FZ47" s="207">
        <v>1.4230995170257601</v>
      </c>
      <c r="GA47" s="118">
        <v>0.69634745090985328</v>
      </c>
      <c r="GB47" s="118">
        <v>9.0202657305044447</v>
      </c>
    </row>
    <row r="48" spans="2:184" s="73" customFormat="1">
      <c r="B48" s="73" t="s">
        <v>1829</v>
      </c>
      <c r="C48" s="73" t="s">
        <v>1874</v>
      </c>
      <c r="D48" s="73" t="s">
        <v>51</v>
      </c>
      <c r="E48" s="143" t="s">
        <v>1875</v>
      </c>
      <c r="F48" s="73">
        <v>4.2</v>
      </c>
      <c r="G48" s="113" t="s">
        <v>1211</v>
      </c>
      <c r="H48" s="73">
        <v>50.7</v>
      </c>
      <c r="I48" s="89">
        <v>-2425</v>
      </c>
      <c r="J48" s="89"/>
      <c r="K48" s="404" t="s">
        <v>32</v>
      </c>
      <c r="L48" s="73" t="s">
        <v>2157</v>
      </c>
      <c r="M48" s="73" t="s">
        <v>13</v>
      </c>
      <c r="Q48" s="203"/>
      <c r="U48" s="89"/>
      <c r="V48" s="89"/>
      <c r="W48" s="89"/>
      <c r="X48" s="89"/>
      <c r="Y48" s="89"/>
      <c r="Z48" s="89"/>
      <c r="AA48" s="89"/>
      <c r="AB48" s="89"/>
      <c r="AC48" s="89"/>
      <c r="AD48" s="89"/>
      <c r="AE48" s="89"/>
      <c r="AF48" s="89"/>
      <c r="AG48" s="89"/>
      <c r="AH48" s="89"/>
      <c r="AI48" s="89"/>
      <c r="AJ48" s="89"/>
      <c r="AK48" s="89"/>
      <c r="AL48" s="89"/>
      <c r="AM48" s="89"/>
      <c r="AN48" s="89"/>
      <c r="AO48" s="89"/>
      <c r="AP48" s="89"/>
      <c r="AQ48" s="89"/>
      <c r="AR48" s="89"/>
      <c r="AS48" s="89"/>
      <c r="AT48" s="89"/>
      <c r="AU48" s="89"/>
      <c r="AV48" s="89"/>
      <c r="AW48" s="89"/>
      <c r="AX48" s="89"/>
      <c r="AY48" s="89"/>
      <c r="AZ48" s="89"/>
      <c r="BA48" s="89"/>
      <c r="BB48" s="89"/>
      <c r="BC48" s="89"/>
      <c r="BD48" s="89"/>
      <c r="BE48" s="89"/>
      <c r="BF48" s="89"/>
      <c r="BG48" s="89"/>
      <c r="BH48" s="89"/>
      <c r="BI48" s="89"/>
      <c r="BJ48" s="89"/>
      <c r="BK48" s="89"/>
      <c r="BL48" s="89"/>
      <c r="BM48" s="89"/>
      <c r="BN48" s="89"/>
      <c r="BO48" s="89"/>
      <c r="BP48" s="89"/>
      <c r="BQ48" s="89"/>
      <c r="BR48" s="89"/>
      <c r="BS48" s="89"/>
      <c r="BT48" s="89"/>
      <c r="BU48" s="89"/>
      <c r="BV48" s="89"/>
      <c r="BW48" s="89"/>
      <c r="BX48" s="89"/>
      <c r="BY48" s="89"/>
      <c r="BZ48" s="89"/>
      <c r="CA48" s="89"/>
      <c r="CB48" s="89"/>
      <c r="CC48" s="89"/>
      <c r="CD48" s="89"/>
      <c r="CE48" s="89"/>
      <c r="CF48" s="89"/>
      <c r="CG48" s="89"/>
      <c r="CH48" s="89"/>
      <c r="CI48" s="89"/>
      <c r="CJ48" s="89"/>
      <c r="CK48" s="89"/>
      <c r="CL48" s="89"/>
      <c r="CM48" s="89"/>
      <c r="CN48" s="89"/>
      <c r="CO48" s="89"/>
      <c r="CP48" s="89"/>
      <c r="CQ48" s="89"/>
      <c r="CR48" s="89">
        <v>929.76597579999998</v>
      </c>
      <c r="CS48" s="89"/>
      <c r="CT48" s="89"/>
      <c r="CU48" s="89">
        <v>212.10715450000001</v>
      </c>
      <c r="CV48" s="89"/>
      <c r="CW48" s="89"/>
      <c r="CX48" s="89"/>
      <c r="CY48" s="89"/>
      <c r="CZ48" s="89"/>
      <c r="DA48" s="89"/>
      <c r="DB48" s="89"/>
      <c r="DC48" s="89"/>
      <c r="DD48" s="89"/>
      <c r="DE48" s="89"/>
      <c r="DF48" s="89"/>
      <c r="DG48" s="89"/>
      <c r="DH48" s="89"/>
      <c r="DI48" s="89"/>
      <c r="DJ48" s="89"/>
      <c r="DK48" s="89"/>
      <c r="DL48" s="89"/>
      <c r="DM48" s="89">
        <v>8.2629415369999997</v>
      </c>
      <c r="DN48" s="89"/>
      <c r="DO48" s="89"/>
      <c r="DP48" s="89">
        <v>135.44307929999999</v>
      </c>
      <c r="DQ48" s="89"/>
      <c r="DR48" s="89"/>
      <c r="DS48" s="89">
        <v>396.01692739999999</v>
      </c>
      <c r="DT48" s="89"/>
      <c r="DU48" s="89"/>
      <c r="DV48" s="89">
        <v>63.951098790000003</v>
      </c>
      <c r="DW48" s="89"/>
      <c r="DX48" s="89"/>
      <c r="DY48" s="89">
        <v>370.70867600000003</v>
      </c>
      <c r="DZ48" s="89"/>
      <c r="EA48" s="89"/>
      <c r="EB48" s="89">
        <v>88.300977160000002</v>
      </c>
      <c r="EC48" s="89"/>
      <c r="ED48" s="89"/>
      <c r="EE48" s="89">
        <v>36.928507860000003</v>
      </c>
      <c r="EF48" s="89"/>
      <c r="EG48" s="89"/>
      <c r="EH48" s="89">
        <v>96.258385779999998</v>
      </c>
      <c r="EI48" s="89"/>
      <c r="EJ48" s="89"/>
      <c r="EK48" s="89">
        <v>9.9276264340000004</v>
      </c>
      <c r="EL48" s="89"/>
      <c r="EM48" s="89"/>
      <c r="EN48" s="89">
        <v>49.878955120000001</v>
      </c>
      <c r="EO48" s="89"/>
      <c r="EP48" s="89"/>
      <c r="EQ48" s="89">
        <v>7.9730227710000001</v>
      </c>
      <c r="ER48" s="89"/>
      <c r="ES48" s="89"/>
      <c r="ET48" s="89">
        <v>17.178470699999998</v>
      </c>
      <c r="EU48" s="89"/>
      <c r="EV48" s="89"/>
      <c r="EW48" s="89">
        <v>1.6597521420000001</v>
      </c>
      <c r="EX48" s="89"/>
      <c r="EY48" s="89"/>
      <c r="EZ48" s="89">
        <v>8.2485585449999999</v>
      </c>
      <c r="FA48" s="89"/>
      <c r="FB48" s="89"/>
      <c r="FC48" s="89">
        <v>1.047626832</v>
      </c>
      <c r="FD48" s="89"/>
      <c r="FE48" s="89"/>
      <c r="FF48" s="89"/>
      <c r="FG48" s="89"/>
      <c r="FH48" s="89"/>
      <c r="FI48" s="89">
        <v>0.50981414999999997</v>
      </c>
      <c r="FJ48" s="89"/>
      <c r="FK48" s="89"/>
      <c r="FL48" s="89"/>
      <c r="FM48" s="89"/>
      <c r="FN48" s="89"/>
      <c r="FO48" s="89">
        <v>1.473925323</v>
      </c>
      <c r="FP48" s="89"/>
      <c r="FQ48" s="89"/>
      <c r="FR48" s="89">
        <v>0.50691434899999999</v>
      </c>
      <c r="FS48" s="380"/>
      <c r="FT48" s="380"/>
      <c r="FV48" s="118">
        <v>1495.6288193339999</v>
      </c>
      <c r="FW48" s="118">
        <v>1.2142928135415334</v>
      </c>
      <c r="FX48" s="118">
        <v>1.0249431210754303</v>
      </c>
      <c r="FY48" s="118">
        <v>4.3834729572971565</v>
      </c>
      <c r="FZ48" s="207">
        <v>1.4069182632389852</v>
      </c>
      <c r="GA48" s="118">
        <v>0.70451772279726432</v>
      </c>
      <c r="GB48" s="118">
        <v>9.4413329390210148</v>
      </c>
    </row>
    <row r="49" spans="2:184" s="73" customFormat="1">
      <c r="B49" s="73" t="s">
        <v>1829</v>
      </c>
      <c r="C49" s="73" t="s">
        <v>1874</v>
      </c>
      <c r="D49" s="73" t="s">
        <v>51</v>
      </c>
      <c r="E49" s="143" t="s">
        <v>1875</v>
      </c>
      <c r="F49" s="73">
        <v>4.2</v>
      </c>
      <c r="G49" s="113" t="s">
        <v>1211</v>
      </c>
      <c r="H49" s="73">
        <v>50.7</v>
      </c>
      <c r="I49" s="89">
        <v>-2425</v>
      </c>
      <c r="J49" s="89"/>
      <c r="K49" s="404" t="s">
        <v>32</v>
      </c>
      <c r="L49" s="73" t="s">
        <v>2157</v>
      </c>
      <c r="M49" s="73" t="s">
        <v>13</v>
      </c>
      <c r="Q49" s="203"/>
      <c r="U49" s="89"/>
      <c r="V49" s="89"/>
      <c r="W49" s="89"/>
      <c r="X49" s="89"/>
      <c r="Y49" s="89"/>
      <c r="Z49" s="89"/>
      <c r="AA49" s="89"/>
      <c r="AB49" s="89"/>
      <c r="AC49" s="89"/>
      <c r="AD49" s="89"/>
      <c r="AE49" s="89"/>
      <c r="AF49" s="89"/>
      <c r="AG49" s="89"/>
      <c r="AH49" s="89"/>
      <c r="AI49" s="89"/>
      <c r="AJ49" s="89"/>
      <c r="AK49" s="89"/>
      <c r="AL49" s="89"/>
      <c r="AM49" s="89"/>
      <c r="AN49" s="89"/>
      <c r="AO49" s="89"/>
      <c r="AP49" s="89"/>
      <c r="AQ49" s="89"/>
      <c r="AR49" s="89"/>
      <c r="AS49" s="89"/>
      <c r="AT49" s="89"/>
      <c r="AU49" s="89"/>
      <c r="AV49" s="89"/>
      <c r="AW49" s="89"/>
      <c r="AX49" s="89"/>
      <c r="AY49" s="89"/>
      <c r="AZ49" s="89"/>
      <c r="BA49" s="89"/>
      <c r="BB49" s="89"/>
      <c r="BC49" s="89"/>
      <c r="BD49" s="89"/>
      <c r="BE49" s="89"/>
      <c r="BF49" s="89"/>
      <c r="BG49" s="89"/>
      <c r="BH49" s="89"/>
      <c r="BI49" s="89"/>
      <c r="BJ49" s="89"/>
      <c r="BK49" s="89"/>
      <c r="BL49" s="89"/>
      <c r="BM49" s="89"/>
      <c r="BN49" s="89"/>
      <c r="BO49" s="89"/>
      <c r="BP49" s="89"/>
      <c r="BQ49" s="89"/>
      <c r="BR49" s="89"/>
      <c r="BS49" s="89"/>
      <c r="BT49" s="89"/>
      <c r="BU49" s="89"/>
      <c r="BV49" s="89"/>
      <c r="BW49" s="89"/>
      <c r="BX49" s="89"/>
      <c r="BY49" s="89"/>
      <c r="BZ49" s="89"/>
      <c r="CA49" s="89"/>
      <c r="CB49" s="89"/>
      <c r="CC49" s="89"/>
      <c r="CD49" s="89"/>
      <c r="CE49" s="89"/>
      <c r="CF49" s="89"/>
      <c r="CG49" s="89"/>
      <c r="CH49" s="89"/>
      <c r="CI49" s="89"/>
      <c r="CJ49" s="89"/>
      <c r="CK49" s="89"/>
      <c r="CL49" s="89"/>
      <c r="CM49" s="89"/>
      <c r="CN49" s="89"/>
      <c r="CO49" s="89"/>
      <c r="CP49" s="89"/>
      <c r="CQ49" s="89"/>
      <c r="CR49" s="89">
        <v>925.84057659999996</v>
      </c>
      <c r="CS49" s="89"/>
      <c r="CT49" s="89"/>
      <c r="CU49" s="89">
        <v>230.95574830000001</v>
      </c>
      <c r="CV49" s="89"/>
      <c r="CW49" s="89"/>
      <c r="CX49" s="89"/>
      <c r="CY49" s="89"/>
      <c r="CZ49" s="89"/>
      <c r="DA49" s="89"/>
      <c r="DB49" s="89"/>
      <c r="DC49" s="89"/>
      <c r="DD49" s="89"/>
      <c r="DE49" s="89"/>
      <c r="DF49" s="89"/>
      <c r="DG49" s="89"/>
      <c r="DH49" s="89"/>
      <c r="DI49" s="89"/>
      <c r="DJ49" s="89"/>
      <c r="DK49" s="89"/>
      <c r="DL49" s="89"/>
      <c r="DM49" s="89">
        <v>9.1987686659999994</v>
      </c>
      <c r="DN49" s="89"/>
      <c r="DO49" s="89"/>
      <c r="DP49" s="89">
        <v>144.95509029999999</v>
      </c>
      <c r="DQ49" s="89"/>
      <c r="DR49" s="89"/>
      <c r="DS49" s="89">
        <v>434.9724233</v>
      </c>
      <c r="DT49" s="89"/>
      <c r="DU49" s="89"/>
      <c r="DV49" s="89">
        <v>70.165741339999997</v>
      </c>
      <c r="DW49" s="89"/>
      <c r="DX49" s="89"/>
      <c r="DY49" s="89">
        <v>403.53146349999997</v>
      </c>
      <c r="DZ49" s="89"/>
      <c r="EA49" s="89"/>
      <c r="EB49" s="89">
        <v>96.707899530000006</v>
      </c>
      <c r="EC49" s="89"/>
      <c r="ED49" s="89"/>
      <c r="EE49" s="89">
        <v>40.658969890000002</v>
      </c>
      <c r="EF49" s="89"/>
      <c r="EG49" s="89"/>
      <c r="EH49" s="89">
        <v>103.11925429999999</v>
      </c>
      <c r="EI49" s="89"/>
      <c r="EJ49" s="89"/>
      <c r="EK49" s="89">
        <v>10.84126994</v>
      </c>
      <c r="EL49" s="89"/>
      <c r="EM49" s="89"/>
      <c r="EN49" s="89">
        <v>54.606989800000001</v>
      </c>
      <c r="EO49" s="89"/>
      <c r="EP49" s="89"/>
      <c r="EQ49" s="89">
        <v>8.6971452490000001</v>
      </c>
      <c r="ER49" s="89"/>
      <c r="ES49" s="89"/>
      <c r="ET49" s="89">
        <v>18.637684109999999</v>
      </c>
      <c r="EU49" s="89"/>
      <c r="EV49" s="89"/>
      <c r="EW49" s="89">
        <v>1.8018618099999999</v>
      </c>
      <c r="EX49" s="89"/>
      <c r="EY49" s="89"/>
      <c r="EZ49" s="89">
        <v>9.3036410939999996</v>
      </c>
      <c r="FA49" s="89"/>
      <c r="FB49" s="89"/>
      <c r="FC49" s="89">
        <v>1.1678374220000001</v>
      </c>
      <c r="FD49" s="89"/>
      <c r="FE49" s="89"/>
      <c r="FF49" s="89"/>
      <c r="FG49" s="89"/>
      <c r="FH49" s="89"/>
      <c r="FI49" s="89">
        <v>0.51198593399999992</v>
      </c>
      <c r="FJ49" s="89"/>
      <c r="FK49" s="89"/>
      <c r="FL49" s="89"/>
      <c r="FM49" s="89"/>
      <c r="FN49" s="89"/>
      <c r="FO49" s="89">
        <v>1.889568192</v>
      </c>
      <c r="FP49" s="89"/>
      <c r="FQ49" s="89"/>
      <c r="FR49" s="89">
        <v>0.58257168000000004</v>
      </c>
      <c r="FS49" s="380"/>
      <c r="FT49" s="380"/>
      <c r="FV49" s="118">
        <v>1630.1230198849998</v>
      </c>
      <c r="FW49" s="118">
        <v>1.2327970335783198</v>
      </c>
      <c r="FX49" s="118">
        <v>1.0376088451779077</v>
      </c>
      <c r="FY49" s="118">
        <v>4.0087358007533949</v>
      </c>
      <c r="FZ49" s="207">
        <v>1.6180062022365986</v>
      </c>
      <c r="GA49" s="118">
        <v>0.69266608275027253</v>
      </c>
      <c r="GB49" s="118">
        <v>8.9672569664549275</v>
      </c>
    </row>
    <row r="50" spans="2:184" s="73" customFormat="1">
      <c r="B50" s="73" t="s">
        <v>1829</v>
      </c>
      <c r="C50" s="73" t="s">
        <v>1874</v>
      </c>
      <c r="D50" s="73" t="s">
        <v>51</v>
      </c>
      <c r="E50" s="143" t="s">
        <v>1875</v>
      </c>
      <c r="F50" s="73">
        <v>4.2</v>
      </c>
      <c r="G50" s="113" t="s">
        <v>1211</v>
      </c>
      <c r="H50" s="73">
        <v>50.7</v>
      </c>
      <c r="I50" s="89">
        <v>-2425</v>
      </c>
      <c r="J50" s="89"/>
      <c r="K50" s="404" t="s">
        <v>32</v>
      </c>
      <c r="L50" s="73" t="s">
        <v>2157</v>
      </c>
      <c r="M50" s="73" t="s">
        <v>13</v>
      </c>
      <c r="Q50" s="203"/>
      <c r="U50" s="89"/>
      <c r="V50" s="89"/>
      <c r="W50" s="89"/>
      <c r="X50" s="89"/>
      <c r="Y50" s="89"/>
      <c r="Z50" s="89"/>
      <c r="AA50" s="89"/>
      <c r="AB50" s="89"/>
      <c r="AC50" s="89"/>
      <c r="AD50" s="89"/>
      <c r="AE50" s="89"/>
      <c r="AF50" s="89"/>
      <c r="AG50" s="89"/>
      <c r="AH50" s="89"/>
      <c r="AI50" s="89"/>
      <c r="AJ50" s="89"/>
      <c r="AK50" s="89"/>
      <c r="AL50" s="89"/>
      <c r="AM50" s="89"/>
      <c r="AN50" s="89"/>
      <c r="AO50" s="89"/>
      <c r="AP50" s="89"/>
      <c r="AQ50" s="89"/>
      <c r="AR50" s="89"/>
      <c r="AS50" s="89"/>
      <c r="AT50" s="89"/>
      <c r="AU50" s="89"/>
      <c r="AV50" s="89"/>
      <c r="AW50" s="89"/>
      <c r="AX50" s="89"/>
      <c r="AY50" s="89"/>
      <c r="AZ50" s="89"/>
      <c r="BA50" s="89"/>
      <c r="BB50" s="89"/>
      <c r="BC50" s="89"/>
      <c r="BD50" s="89"/>
      <c r="BE50" s="89"/>
      <c r="BF50" s="89"/>
      <c r="BG50" s="89"/>
      <c r="BH50" s="89"/>
      <c r="BI50" s="89"/>
      <c r="BJ50" s="89"/>
      <c r="BK50" s="89"/>
      <c r="BL50" s="89"/>
      <c r="BM50" s="89"/>
      <c r="BN50" s="89"/>
      <c r="BO50" s="89"/>
      <c r="BP50" s="89"/>
      <c r="BQ50" s="89"/>
      <c r="BR50" s="89"/>
      <c r="BS50" s="89"/>
      <c r="BT50" s="89"/>
      <c r="BU50" s="89"/>
      <c r="BV50" s="89"/>
      <c r="BW50" s="89"/>
      <c r="BX50" s="89"/>
      <c r="BY50" s="89"/>
      <c r="BZ50" s="89"/>
      <c r="CA50" s="89"/>
      <c r="CB50" s="89"/>
      <c r="CC50" s="89"/>
      <c r="CD50" s="89"/>
      <c r="CE50" s="89"/>
      <c r="CF50" s="89"/>
      <c r="CG50" s="89"/>
      <c r="CH50" s="89"/>
      <c r="CI50" s="89"/>
      <c r="CJ50" s="89"/>
      <c r="CK50" s="89"/>
      <c r="CL50" s="89"/>
      <c r="CM50" s="89"/>
      <c r="CN50" s="89"/>
      <c r="CO50" s="89"/>
      <c r="CP50" s="89"/>
      <c r="CQ50" s="89"/>
      <c r="CR50" s="89">
        <v>888.02418560000001</v>
      </c>
      <c r="CS50" s="89"/>
      <c r="CT50" s="89"/>
      <c r="CU50" s="89">
        <v>212.7879724</v>
      </c>
      <c r="CV50" s="89"/>
      <c r="CW50" s="89"/>
      <c r="CX50" s="89"/>
      <c r="CY50" s="89"/>
      <c r="CZ50" s="89"/>
      <c r="DA50" s="89"/>
      <c r="DB50" s="89"/>
      <c r="DC50" s="89"/>
      <c r="DD50" s="89"/>
      <c r="DE50" s="89"/>
      <c r="DF50" s="89"/>
      <c r="DG50" s="89"/>
      <c r="DH50" s="89"/>
      <c r="DI50" s="89"/>
      <c r="DJ50" s="89"/>
      <c r="DK50" s="89"/>
      <c r="DL50" s="89"/>
      <c r="DM50" s="89">
        <v>7.5335252160000001</v>
      </c>
      <c r="DN50" s="89"/>
      <c r="DO50" s="89"/>
      <c r="DP50" s="89">
        <v>132.65108720000001</v>
      </c>
      <c r="DQ50" s="89"/>
      <c r="DR50" s="89"/>
      <c r="DS50" s="89">
        <v>390.87744759999998</v>
      </c>
      <c r="DT50" s="89"/>
      <c r="DU50" s="89"/>
      <c r="DV50" s="89">
        <v>63.615772530000001</v>
      </c>
      <c r="DW50" s="89"/>
      <c r="DX50" s="89"/>
      <c r="DY50" s="89">
        <v>365.14917259999999</v>
      </c>
      <c r="DZ50" s="89"/>
      <c r="EA50" s="89"/>
      <c r="EB50" s="89">
        <v>87.709810480000002</v>
      </c>
      <c r="EC50" s="89"/>
      <c r="ED50" s="89"/>
      <c r="EE50" s="89">
        <v>36.535288649999998</v>
      </c>
      <c r="EF50" s="89"/>
      <c r="EG50" s="89"/>
      <c r="EH50" s="89">
        <v>95.102968149999995</v>
      </c>
      <c r="EI50" s="89"/>
      <c r="EJ50" s="89"/>
      <c r="EK50" s="89">
        <v>9.8459989560000007</v>
      </c>
      <c r="EL50" s="89"/>
      <c r="EM50" s="89"/>
      <c r="EN50" s="89">
        <v>50.155811739999997</v>
      </c>
      <c r="EO50" s="89"/>
      <c r="EP50" s="89"/>
      <c r="EQ50" s="89">
        <v>8.0937988189999999</v>
      </c>
      <c r="ER50" s="89"/>
      <c r="ES50" s="89"/>
      <c r="ET50" s="89">
        <v>17.371574720000002</v>
      </c>
      <c r="EU50" s="89"/>
      <c r="EV50" s="89"/>
      <c r="EW50" s="89">
        <v>1.7048851220000001</v>
      </c>
      <c r="EX50" s="89"/>
      <c r="EY50" s="89"/>
      <c r="EZ50" s="89">
        <v>8.5757210849999996</v>
      </c>
      <c r="FA50" s="89"/>
      <c r="FB50" s="89"/>
      <c r="FC50" s="89">
        <v>1.0933369070000001</v>
      </c>
      <c r="FD50" s="89"/>
      <c r="FE50" s="89"/>
      <c r="FF50" s="89"/>
      <c r="FG50" s="89"/>
      <c r="FH50" s="89"/>
      <c r="FI50" s="89">
        <v>0.50372874200000006</v>
      </c>
      <c r="FJ50" s="89"/>
      <c r="FK50" s="89"/>
      <c r="FL50" s="89"/>
      <c r="FM50" s="89"/>
      <c r="FN50" s="89"/>
      <c r="FO50" s="89">
        <v>1.7091050679999999</v>
      </c>
      <c r="FP50" s="89"/>
      <c r="FQ50" s="89"/>
      <c r="FR50" s="89">
        <v>0.54334033999999998</v>
      </c>
      <c r="FS50" s="380"/>
      <c r="FT50" s="380"/>
      <c r="FV50" s="118">
        <v>1481.2706469589996</v>
      </c>
      <c r="FW50" s="118">
        <v>1.2123610296898675</v>
      </c>
      <c r="FX50" s="118">
        <v>1.0241478220321587</v>
      </c>
      <c r="FY50" s="118">
        <v>4.1732818616772533</v>
      </c>
      <c r="FZ50" s="207">
        <v>1.563200745403905</v>
      </c>
      <c r="GA50" s="118">
        <v>0.70050033440014525</v>
      </c>
      <c r="GB50" s="118">
        <v>8.9721437544412694</v>
      </c>
    </row>
    <row r="51" spans="2:184" s="73" customFormat="1">
      <c r="B51" s="73" t="s">
        <v>1829</v>
      </c>
      <c r="C51" s="73" t="s">
        <v>1874</v>
      </c>
      <c r="D51" s="73" t="s">
        <v>51</v>
      </c>
      <c r="E51" s="143" t="s">
        <v>1875</v>
      </c>
      <c r="F51" s="73">
        <v>4.2</v>
      </c>
      <c r="G51" s="113" t="s">
        <v>1211</v>
      </c>
      <c r="H51" s="73">
        <v>50.7</v>
      </c>
      <c r="I51" s="89">
        <v>-2425</v>
      </c>
      <c r="J51" s="89"/>
      <c r="K51" s="404" t="s">
        <v>32</v>
      </c>
      <c r="L51" s="73" t="s">
        <v>2157</v>
      </c>
      <c r="M51" s="73" t="s">
        <v>13</v>
      </c>
      <c r="Q51" s="203"/>
      <c r="U51" s="89"/>
      <c r="V51" s="89"/>
      <c r="W51" s="89"/>
      <c r="X51" s="89"/>
      <c r="Y51" s="89"/>
      <c r="Z51" s="89"/>
      <c r="AA51" s="89"/>
      <c r="AB51" s="89"/>
      <c r="AC51" s="89"/>
      <c r="AD51" s="89"/>
      <c r="AE51" s="89"/>
      <c r="AF51" s="89"/>
      <c r="AG51" s="89"/>
      <c r="AH51" s="89"/>
      <c r="AI51" s="89"/>
      <c r="AJ51" s="89"/>
      <c r="AK51" s="89"/>
      <c r="AL51" s="89"/>
      <c r="AM51" s="89"/>
      <c r="AN51" s="89"/>
      <c r="AO51" s="89"/>
      <c r="AP51" s="89"/>
      <c r="AQ51" s="89"/>
      <c r="AR51" s="89"/>
      <c r="AS51" s="89"/>
      <c r="AT51" s="89"/>
      <c r="AU51" s="89"/>
      <c r="AV51" s="89"/>
      <c r="AW51" s="89"/>
      <c r="AX51" s="89"/>
      <c r="AY51" s="89"/>
      <c r="AZ51" s="89"/>
      <c r="BA51" s="89"/>
      <c r="BB51" s="89"/>
      <c r="BC51" s="89"/>
      <c r="BD51" s="89"/>
      <c r="BE51" s="89"/>
      <c r="BF51" s="89"/>
      <c r="BG51" s="89"/>
      <c r="BH51" s="89"/>
      <c r="BI51" s="89"/>
      <c r="BJ51" s="89"/>
      <c r="BK51" s="89"/>
      <c r="BL51" s="89"/>
      <c r="BM51" s="89"/>
      <c r="BN51" s="89"/>
      <c r="BO51" s="89"/>
      <c r="BP51" s="89"/>
      <c r="BQ51" s="89"/>
      <c r="BR51" s="89"/>
      <c r="BS51" s="89"/>
      <c r="BT51" s="89"/>
      <c r="BU51" s="89"/>
      <c r="BV51" s="89"/>
      <c r="BW51" s="89"/>
      <c r="BX51" s="89"/>
      <c r="BY51" s="89"/>
      <c r="BZ51" s="89"/>
      <c r="CA51" s="89"/>
      <c r="CB51" s="89"/>
      <c r="CC51" s="89"/>
      <c r="CD51" s="89"/>
      <c r="CE51" s="89"/>
      <c r="CF51" s="89"/>
      <c r="CG51" s="89"/>
      <c r="CH51" s="89"/>
      <c r="CI51" s="89"/>
      <c r="CJ51" s="89"/>
      <c r="CK51" s="89"/>
      <c r="CL51" s="89"/>
      <c r="CM51" s="89"/>
      <c r="CN51" s="89"/>
      <c r="CO51" s="89"/>
      <c r="CP51" s="89"/>
      <c r="CQ51" s="89"/>
      <c r="CR51" s="89">
        <v>908.70186100000001</v>
      </c>
      <c r="CS51" s="89"/>
      <c r="CT51" s="89"/>
      <c r="CU51" s="89">
        <v>215.31778420000001</v>
      </c>
      <c r="CV51" s="89"/>
      <c r="CW51" s="89"/>
      <c r="CX51" s="89"/>
      <c r="CY51" s="89"/>
      <c r="CZ51" s="89"/>
      <c r="DA51" s="89"/>
      <c r="DB51" s="89"/>
      <c r="DC51" s="89"/>
      <c r="DD51" s="89"/>
      <c r="DE51" s="89"/>
      <c r="DF51" s="89"/>
      <c r="DG51" s="89"/>
      <c r="DH51" s="89"/>
      <c r="DI51" s="89"/>
      <c r="DJ51" s="89"/>
      <c r="DK51" s="89"/>
      <c r="DL51" s="89"/>
      <c r="DM51" s="89">
        <v>6.6264383889999996</v>
      </c>
      <c r="DN51" s="89"/>
      <c r="DO51" s="89"/>
      <c r="DP51" s="89">
        <v>137.1144516</v>
      </c>
      <c r="DQ51" s="89"/>
      <c r="DR51" s="89"/>
      <c r="DS51" s="89">
        <v>403.54345549999999</v>
      </c>
      <c r="DT51" s="89"/>
      <c r="DU51" s="89"/>
      <c r="DV51" s="89">
        <v>65.479156169999996</v>
      </c>
      <c r="DW51" s="89"/>
      <c r="DX51" s="89"/>
      <c r="DY51" s="89">
        <v>377.42781250000002</v>
      </c>
      <c r="DZ51" s="89"/>
      <c r="EA51" s="89"/>
      <c r="EB51" s="89">
        <v>90.463542529999998</v>
      </c>
      <c r="EC51" s="89"/>
      <c r="ED51" s="89"/>
      <c r="EE51" s="89">
        <v>37.679804150000002</v>
      </c>
      <c r="EF51" s="89"/>
      <c r="EG51" s="89"/>
      <c r="EH51" s="89">
        <v>97.316324640000005</v>
      </c>
      <c r="EI51" s="89"/>
      <c r="EJ51" s="89"/>
      <c r="EK51" s="89">
        <v>10.16948667</v>
      </c>
      <c r="EL51" s="89"/>
      <c r="EM51" s="89"/>
      <c r="EN51" s="89">
        <v>51.105578489999999</v>
      </c>
      <c r="EO51" s="89"/>
      <c r="EP51" s="89"/>
      <c r="EQ51" s="89">
        <v>8.1828159899999999</v>
      </c>
      <c r="ER51" s="89"/>
      <c r="ES51" s="89"/>
      <c r="ET51" s="89">
        <v>17.426862809999999</v>
      </c>
      <c r="EU51" s="89"/>
      <c r="EV51" s="89"/>
      <c r="EW51" s="89">
        <v>1.7002003919999999</v>
      </c>
      <c r="EX51" s="89"/>
      <c r="EY51" s="89"/>
      <c r="EZ51" s="89">
        <v>8.3359570660000006</v>
      </c>
      <c r="FA51" s="89"/>
      <c r="FB51" s="89"/>
      <c r="FC51" s="89">
        <v>1.081889324</v>
      </c>
      <c r="FD51" s="89"/>
      <c r="FE51" s="89"/>
      <c r="FF51" s="89"/>
      <c r="FG51" s="89"/>
      <c r="FH51" s="89"/>
      <c r="FI51" s="89">
        <v>0.50345911599999993</v>
      </c>
      <c r="FJ51" s="89"/>
      <c r="FK51" s="89"/>
      <c r="FL51" s="89"/>
      <c r="FM51" s="89"/>
      <c r="FN51" s="89"/>
      <c r="FO51" s="89">
        <v>1.526496292</v>
      </c>
      <c r="FP51" s="89"/>
      <c r="FQ51" s="89"/>
      <c r="FR51" s="89">
        <v>0.49799325700000002</v>
      </c>
      <c r="FS51" s="380"/>
      <c r="FT51" s="380"/>
      <c r="FV51" s="118">
        <v>1522.3451220320003</v>
      </c>
      <c r="FW51" s="118">
        <v>1.2165562267596337</v>
      </c>
      <c r="FX51" s="118">
        <v>1.025294650821732</v>
      </c>
      <c r="FY51" s="118">
        <v>4.2202824275580673</v>
      </c>
      <c r="FZ51" s="207">
        <v>1.4109542058851114</v>
      </c>
      <c r="GA51" s="118">
        <v>0.70051459011688999</v>
      </c>
      <c r="GB51" s="118">
        <v>9.4450231990401736</v>
      </c>
    </row>
    <row r="52" spans="2:184" s="73" customFormat="1">
      <c r="B52" s="73" t="s">
        <v>1829</v>
      </c>
      <c r="C52" s="73" t="s">
        <v>1874</v>
      </c>
      <c r="D52" s="73" t="s">
        <v>51</v>
      </c>
      <c r="E52" s="143" t="s">
        <v>1875</v>
      </c>
      <c r="F52" s="73">
        <v>4.2</v>
      </c>
      <c r="G52" s="113" t="s">
        <v>1211</v>
      </c>
      <c r="H52" s="73">
        <v>50.7</v>
      </c>
      <c r="I52" s="89">
        <v>-2425</v>
      </c>
      <c r="J52" s="89"/>
      <c r="K52" s="404" t="s">
        <v>32</v>
      </c>
      <c r="L52" s="73" t="s">
        <v>2157</v>
      </c>
      <c r="M52" s="73" t="s">
        <v>13</v>
      </c>
      <c r="Q52" s="203"/>
      <c r="U52" s="89"/>
      <c r="V52" s="89"/>
      <c r="W52" s="89"/>
      <c r="X52" s="89"/>
      <c r="Y52" s="89"/>
      <c r="Z52" s="89"/>
      <c r="AA52" s="89"/>
      <c r="AB52" s="89"/>
      <c r="AC52" s="89"/>
      <c r="AD52" s="89"/>
      <c r="AE52" s="89"/>
      <c r="AF52" s="89"/>
      <c r="AG52" s="89"/>
      <c r="AH52" s="89"/>
      <c r="AI52" s="89"/>
      <c r="AJ52" s="89"/>
      <c r="AK52" s="89"/>
      <c r="AL52" s="89"/>
      <c r="AM52" s="89"/>
      <c r="AN52" s="89"/>
      <c r="AO52" s="89"/>
      <c r="AP52" s="89"/>
      <c r="AQ52" s="89"/>
      <c r="AR52" s="89"/>
      <c r="AS52" s="89"/>
      <c r="AT52" s="89"/>
      <c r="AU52" s="89"/>
      <c r="AV52" s="89"/>
      <c r="AW52" s="89"/>
      <c r="AX52" s="89"/>
      <c r="AY52" s="89"/>
      <c r="AZ52" s="89"/>
      <c r="BA52" s="89"/>
      <c r="BB52" s="89"/>
      <c r="BC52" s="89"/>
      <c r="BD52" s="89"/>
      <c r="BE52" s="89"/>
      <c r="BF52" s="89"/>
      <c r="BG52" s="89"/>
      <c r="BH52" s="89"/>
      <c r="BI52" s="89"/>
      <c r="BJ52" s="89"/>
      <c r="BK52" s="89"/>
      <c r="BL52" s="89"/>
      <c r="BM52" s="89"/>
      <c r="BN52" s="89"/>
      <c r="BO52" s="89"/>
      <c r="BP52" s="89"/>
      <c r="BQ52" s="89"/>
      <c r="BR52" s="89"/>
      <c r="BS52" s="89"/>
      <c r="BT52" s="89"/>
      <c r="BU52" s="89"/>
      <c r="BV52" s="89"/>
      <c r="BW52" s="89"/>
      <c r="BX52" s="89"/>
      <c r="BY52" s="89"/>
      <c r="BZ52" s="89"/>
      <c r="CA52" s="89"/>
      <c r="CB52" s="89"/>
      <c r="CC52" s="89"/>
      <c r="CD52" s="89"/>
      <c r="CE52" s="89"/>
      <c r="CF52" s="89"/>
      <c r="CG52" s="89"/>
      <c r="CH52" s="89"/>
      <c r="CI52" s="89"/>
      <c r="CJ52" s="89"/>
      <c r="CK52" s="89"/>
      <c r="CL52" s="89"/>
      <c r="CM52" s="89"/>
      <c r="CN52" s="89"/>
      <c r="CO52" s="89"/>
      <c r="CP52" s="89"/>
      <c r="CQ52" s="89"/>
      <c r="CR52" s="89">
        <v>939.65373309999995</v>
      </c>
      <c r="CS52" s="89"/>
      <c r="CT52" s="89"/>
      <c r="CU52" s="89">
        <v>228.2877531</v>
      </c>
      <c r="CV52" s="89"/>
      <c r="CW52" s="89"/>
      <c r="CX52" s="89"/>
      <c r="CY52" s="89"/>
      <c r="CZ52" s="89"/>
      <c r="DA52" s="89"/>
      <c r="DB52" s="89"/>
      <c r="DC52" s="89"/>
      <c r="DD52" s="89"/>
      <c r="DE52" s="89"/>
      <c r="DF52" s="89"/>
      <c r="DG52" s="89"/>
      <c r="DH52" s="89"/>
      <c r="DI52" s="89"/>
      <c r="DJ52" s="89"/>
      <c r="DK52" s="89"/>
      <c r="DL52" s="89"/>
      <c r="DM52" s="89">
        <v>8.1933610889999997</v>
      </c>
      <c r="DN52" s="89"/>
      <c r="DO52" s="89"/>
      <c r="DP52" s="89">
        <v>141.3417637</v>
      </c>
      <c r="DQ52" s="89"/>
      <c r="DR52" s="89"/>
      <c r="DS52" s="89">
        <v>418.08636739999997</v>
      </c>
      <c r="DT52" s="89"/>
      <c r="DU52" s="89"/>
      <c r="DV52" s="89">
        <v>68.726013089999995</v>
      </c>
      <c r="DW52" s="89"/>
      <c r="DX52" s="89"/>
      <c r="DY52" s="89">
        <v>393.81426149999999</v>
      </c>
      <c r="DZ52" s="89"/>
      <c r="EA52" s="89"/>
      <c r="EB52" s="89">
        <v>94.698789669999996</v>
      </c>
      <c r="EC52" s="89"/>
      <c r="ED52" s="89"/>
      <c r="EE52" s="89">
        <v>39.50795969</v>
      </c>
      <c r="EF52" s="89"/>
      <c r="EG52" s="89"/>
      <c r="EH52" s="89">
        <v>101.7821474</v>
      </c>
      <c r="EI52" s="89"/>
      <c r="EJ52" s="89"/>
      <c r="EK52" s="89">
        <v>10.630413000000001</v>
      </c>
      <c r="EL52" s="89"/>
      <c r="EM52" s="89"/>
      <c r="EN52" s="89">
        <v>53.743964750000004</v>
      </c>
      <c r="EO52" s="89"/>
      <c r="EP52" s="89"/>
      <c r="EQ52" s="89">
        <v>8.6370910240000001</v>
      </c>
      <c r="ER52" s="89"/>
      <c r="ES52" s="89"/>
      <c r="ET52" s="89">
        <v>18.188734490000002</v>
      </c>
      <c r="EU52" s="89"/>
      <c r="EV52" s="89"/>
      <c r="EW52" s="89">
        <v>1.780493581</v>
      </c>
      <c r="EX52" s="89"/>
      <c r="EY52" s="89"/>
      <c r="EZ52" s="89">
        <v>9.0523774100000001</v>
      </c>
      <c r="FA52" s="89"/>
      <c r="FB52" s="89"/>
      <c r="FC52" s="89">
        <v>1.138201639</v>
      </c>
      <c r="FD52" s="89"/>
      <c r="FE52" s="89"/>
      <c r="FF52" s="89"/>
      <c r="FG52" s="89"/>
      <c r="FH52" s="89"/>
      <c r="FI52" s="89">
        <v>0.52078242299999999</v>
      </c>
      <c r="FJ52" s="89"/>
      <c r="FK52" s="89"/>
      <c r="FL52" s="89"/>
      <c r="FM52" s="89"/>
      <c r="FN52" s="89"/>
      <c r="FO52" s="89">
        <v>1.7055837119999999</v>
      </c>
      <c r="FP52" s="89"/>
      <c r="FQ52" s="89"/>
      <c r="FR52" s="89">
        <v>0.58856508200000002</v>
      </c>
      <c r="FS52" s="380"/>
      <c r="FT52" s="380"/>
      <c r="FV52" s="118">
        <v>1589.4163314440002</v>
      </c>
      <c r="FW52" s="118">
        <v>1.2190130547016966</v>
      </c>
      <c r="FX52" s="118">
        <v>1.0202740906154359</v>
      </c>
      <c r="FY52" s="118">
        <v>4.1160934843858685</v>
      </c>
      <c r="FZ52" s="207">
        <v>1.4984899455060439</v>
      </c>
      <c r="GA52" s="118">
        <v>0.69206505527628415</v>
      </c>
      <c r="GB52" s="118">
        <v>9.0966556882979628</v>
      </c>
    </row>
    <row r="53" spans="2:184" s="73" customFormat="1">
      <c r="B53" s="73" t="s">
        <v>1829</v>
      </c>
      <c r="C53" s="73" t="s">
        <v>1874</v>
      </c>
      <c r="D53" s="73" t="s">
        <v>51</v>
      </c>
      <c r="E53" s="143" t="s">
        <v>1882</v>
      </c>
      <c r="F53" s="73">
        <v>3.6</v>
      </c>
      <c r="G53" s="113" t="s">
        <v>1211</v>
      </c>
      <c r="H53" s="73">
        <v>49.3</v>
      </c>
      <c r="I53" s="89">
        <v>-2446</v>
      </c>
      <c r="J53" s="89"/>
      <c r="K53" s="404" t="s">
        <v>32</v>
      </c>
      <c r="L53" s="73" t="s">
        <v>207</v>
      </c>
      <c r="M53" s="73" t="s">
        <v>13</v>
      </c>
      <c r="N53" s="73" t="s">
        <v>2158</v>
      </c>
      <c r="O53" s="73">
        <v>25</v>
      </c>
      <c r="Q53" s="203">
        <v>350.54999999999995</v>
      </c>
      <c r="R53" s="73">
        <v>34070</v>
      </c>
      <c r="S53" s="73">
        <v>560</v>
      </c>
      <c r="U53" s="381">
        <v>8.09937169025991E-2</v>
      </c>
      <c r="V53" s="380">
        <v>0.33116781278743501</v>
      </c>
      <c r="W53" s="380">
        <v>8.09937169025991E-2</v>
      </c>
      <c r="X53" s="89">
        <v>5.2509680052974099</v>
      </c>
      <c r="Y53" s="380">
        <v>8.9212563289669298</v>
      </c>
      <c r="Z53" s="380">
        <v>1.8265028908788401</v>
      </c>
      <c r="AA53" s="89">
        <v>105.91493521840199</v>
      </c>
      <c r="AB53" s="380">
        <v>20.764533978484799</v>
      </c>
      <c r="AC53" s="380">
        <v>0.47129603618803301</v>
      </c>
      <c r="AD53" s="89">
        <v>767.99050033537401</v>
      </c>
      <c r="AE53" s="380">
        <v>244.34759936003701</v>
      </c>
      <c r="AF53" s="380">
        <v>1.0664891753786101</v>
      </c>
      <c r="AG53" s="89">
        <v>29.701423280632898</v>
      </c>
      <c r="AH53" s="380">
        <v>82.925077632876807</v>
      </c>
      <c r="AI53" s="380">
        <v>1.3594778005627799</v>
      </c>
      <c r="AJ53" s="381">
        <v>434.548660048719</v>
      </c>
      <c r="AK53" s="380">
        <v>856.52874777635702</v>
      </c>
      <c r="AL53" s="380">
        <v>434.548660048719</v>
      </c>
      <c r="AM53" s="89">
        <v>201332.29656201499</v>
      </c>
      <c r="AN53" s="380">
        <v>11305.0357441571</v>
      </c>
      <c r="AO53" s="380">
        <v>5.5753045227017903</v>
      </c>
      <c r="AP53" s="89">
        <v>189.95711193310001</v>
      </c>
      <c r="AQ53" s="380">
        <v>241.338017021133</v>
      </c>
      <c r="AR53" s="380">
        <v>48.846262138118298</v>
      </c>
      <c r="AS53" s="89">
        <v>492.59997409225798</v>
      </c>
      <c r="AT53" s="380">
        <v>451.30366583246501</v>
      </c>
      <c r="AU53" s="380">
        <v>79.738127035853395</v>
      </c>
      <c r="AV53" s="89">
        <v>8.9731641836372198</v>
      </c>
      <c r="AW53" s="380">
        <v>24.077208420818</v>
      </c>
      <c r="AX53" s="380">
        <v>1.46518050315528</v>
      </c>
      <c r="AY53" s="89">
        <v>1.6111822762521599</v>
      </c>
      <c r="AZ53" s="380">
        <v>1.1541241496853001</v>
      </c>
      <c r="BA53" s="380">
        <v>0.26124594921878802</v>
      </c>
      <c r="BB53" s="89">
        <v>2.0821641917184901</v>
      </c>
      <c r="BC53" s="380">
        <v>4.93151053803469</v>
      </c>
      <c r="BD53" s="380">
        <v>0.74741528868252505</v>
      </c>
      <c r="BE53" s="89">
        <v>16.295539127124201</v>
      </c>
      <c r="BF53" s="382">
        <v>2.5102780822079098</v>
      </c>
      <c r="BG53" s="382">
        <v>0.214071345085173</v>
      </c>
      <c r="BH53" s="381">
        <v>8.2836692869864805</v>
      </c>
      <c r="BI53" s="380">
        <v>34.368836469278698</v>
      </c>
      <c r="BJ53" s="380">
        <v>8.2836692869864805</v>
      </c>
      <c r="BK53" s="89">
        <v>287.24913041179298</v>
      </c>
      <c r="BL53" s="380">
        <v>33.138947057746101</v>
      </c>
      <c r="BM53" s="380">
        <v>0.28520643208426799</v>
      </c>
      <c r="BN53" s="89">
        <v>1010.92808952438</v>
      </c>
      <c r="BO53" s="380">
        <v>284.75868621035403</v>
      </c>
      <c r="BP53" s="380">
        <v>1.2555255337995801</v>
      </c>
      <c r="BQ53" s="89">
        <v>1230.2028175384601</v>
      </c>
      <c r="BR53" s="380">
        <v>275.61175218011903</v>
      </c>
      <c r="BS53" s="380">
        <v>2.2066560043856698</v>
      </c>
      <c r="BT53" s="89">
        <v>0.23672899808495501</v>
      </c>
      <c r="BU53" s="380">
        <v>0.246439302107991</v>
      </c>
      <c r="BV53" s="380">
        <v>1.06241404200643E-2</v>
      </c>
      <c r="BW53" s="381">
        <v>1.26464906093034</v>
      </c>
      <c r="BX53" s="380">
        <v>5.6502939973602304</v>
      </c>
      <c r="BY53" s="380">
        <v>1.26464906093034</v>
      </c>
      <c r="BZ53" s="381">
        <v>9.1190309724601903E-2</v>
      </c>
      <c r="CA53" s="380">
        <v>0.36966747517936499</v>
      </c>
      <c r="CB53" s="380">
        <v>9.1190309724601903E-2</v>
      </c>
      <c r="CC53" s="89">
        <v>11.4415424799832</v>
      </c>
      <c r="CD53" s="380">
        <v>7.5614779951515896</v>
      </c>
      <c r="CE53" s="380">
        <v>0.26146328411729403</v>
      </c>
      <c r="CF53" s="89">
        <v>0.52413298934817198</v>
      </c>
      <c r="CG53" s="380">
        <v>0.39055034379102199</v>
      </c>
      <c r="CH53" s="380">
        <v>2.1454000925090699E-2</v>
      </c>
      <c r="CI53" s="89">
        <v>6.5474234982226598</v>
      </c>
      <c r="CJ53" s="380">
        <v>2.6535067544404498</v>
      </c>
      <c r="CK53" s="380">
        <v>0.24406523766765001</v>
      </c>
      <c r="CL53" s="89">
        <v>1.02970476911432</v>
      </c>
      <c r="CM53" s="380">
        <v>0.97952617810786002</v>
      </c>
      <c r="CN53" s="380">
        <v>0.117643517194884</v>
      </c>
      <c r="CO53" s="89">
        <v>4.4666912296607499E-2</v>
      </c>
      <c r="CP53" s="380">
        <v>0.15549744920845401</v>
      </c>
      <c r="CQ53" s="380">
        <v>2.6379887854827699E-2</v>
      </c>
      <c r="CR53" s="89">
        <v>829.95441244897904</v>
      </c>
      <c r="CS53" s="380">
        <v>73.666166335127201</v>
      </c>
      <c r="CT53" s="380">
        <v>2.13122104788416E-2</v>
      </c>
      <c r="CU53" s="89">
        <v>246.01061300669599</v>
      </c>
      <c r="CV53" s="380">
        <v>21.2277989356737</v>
      </c>
      <c r="CW53" s="380">
        <v>7.5320701087212404E-3</v>
      </c>
      <c r="CX53" s="89">
        <v>4.27328784668798</v>
      </c>
      <c r="CY53" s="380">
        <v>1.46945260475707</v>
      </c>
      <c r="CZ53" s="380">
        <v>1.2365263621251401E-2</v>
      </c>
      <c r="DA53" s="89">
        <v>7.7441549290947296E-3</v>
      </c>
      <c r="DB53" s="380">
        <v>3.0722892440707101E-2</v>
      </c>
      <c r="DC53" s="380">
        <v>0</v>
      </c>
      <c r="DD53" s="381">
        <v>1.7830812019390602E-2</v>
      </c>
      <c r="DE53" s="380">
        <v>9.8606138922539999E-2</v>
      </c>
      <c r="DF53" s="380">
        <v>1.7830812019390602E-2</v>
      </c>
      <c r="DG53" s="89">
        <v>6.2335005270537203E-2</v>
      </c>
      <c r="DH53" s="380">
        <v>0.20685278515689501</v>
      </c>
      <c r="DI53" s="380">
        <v>3.3802988783747198E-2</v>
      </c>
      <c r="DJ53" s="89">
        <v>1.9113704753683E-2</v>
      </c>
      <c r="DK53" s="380">
        <v>8.8291358883637802E-2</v>
      </c>
      <c r="DL53" s="380">
        <v>1.1329333199656001E-2</v>
      </c>
      <c r="DM53" s="89">
        <v>8.0440960087210396</v>
      </c>
      <c r="DN53" s="380">
        <v>5.1987856481733301</v>
      </c>
      <c r="DO53" s="380">
        <v>2.9718447369727199E-2</v>
      </c>
      <c r="DP53" s="89">
        <v>164.127223312588</v>
      </c>
      <c r="DQ53" s="380">
        <v>13.0431739759634</v>
      </c>
      <c r="DR53" s="380">
        <v>3.4324826071793898E-3</v>
      </c>
      <c r="DS53" s="89">
        <v>454.65562792888301</v>
      </c>
      <c r="DT53" s="380">
        <v>39.818363505036103</v>
      </c>
      <c r="DU53" s="380">
        <v>2.9264601366801599E-3</v>
      </c>
      <c r="DV53" s="89">
        <v>77.998918658829396</v>
      </c>
      <c r="DW53" s="380">
        <v>6.0603195315919098</v>
      </c>
      <c r="DX53" s="380">
        <v>1.7064740340139799E-3</v>
      </c>
      <c r="DY53" s="89">
        <v>431.56950766038301</v>
      </c>
      <c r="DZ53" s="380">
        <v>36.865473199162601</v>
      </c>
      <c r="EA53" s="380">
        <v>1.6647691690467301E-2</v>
      </c>
      <c r="EB53" s="89">
        <v>106.574225068811</v>
      </c>
      <c r="EC53" s="380">
        <v>11.568096593392299</v>
      </c>
      <c r="ED53" s="380">
        <v>1.17912507715214E-2</v>
      </c>
      <c r="EE53" s="89">
        <v>45.1439095175893</v>
      </c>
      <c r="EF53" s="380">
        <v>4.9664603294014196</v>
      </c>
      <c r="EG53" s="380">
        <v>3.4899531246151798E-3</v>
      </c>
      <c r="EH53" s="89">
        <v>109.448587533544</v>
      </c>
      <c r="EI53" s="380">
        <v>12.7225534835797</v>
      </c>
      <c r="EJ53" s="380">
        <v>0</v>
      </c>
      <c r="EK53" s="89">
        <v>11.938588000412601</v>
      </c>
      <c r="EL53" s="380">
        <v>1.62674003339488</v>
      </c>
      <c r="EM53" s="380">
        <v>1.86249451944283E-3</v>
      </c>
      <c r="EN53" s="89">
        <v>56.036797763414903</v>
      </c>
      <c r="EO53" s="380">
        <v>7.8561467000223502</v>
      </c>
      <c r="EP53" s="380">
        <v>7.7820962521603903E-3</v>
      </c>
      <c r="EQ53" s="89">
        <v>9.1785174454157303</v>
      </c>
      <c r="ER53" s="380">
        <v>1.4200116689619999</v>
      </c>
      <c r="ES53" s="380">
        <v>0</v>
      </c>
      <c r="ET53" s="89">
        <v>19.426004914320401</v>
      </c>
      <c r="EU53" s="380">
        <v>3.6136529262909498</v>
      </c>
      <c r="EV53" s="380">
        <v>0</v>
      </c>
      <c r="EW53" s="89">
        <v>1.8948773464992501</v>
      </c>
      <c r="EX53" s="380">
        <v>0.604073117527551</v>
      </c>
      <c r="EY53" s="380">
        <v>2.0733215576577298E-3</v>
      </c>
      <c r="EZ53" s="89">
        <v>9.3947818198150106</v>
      </c>
      <c r="FA53" s="380">
        <v>2.8148390489685799</v>
      </c>
      <c r="FB53" s="380">
        <v>9.7597523266201597E-3</v>
      </c>
      <c r="FC53" s="89">
        <v>1.1772438615206999</v>
      </c>
      <c r="FD53" s="380">
        <v>0.48558133972261502</v>
      </c>
      <c r="FE53" s="380">
        <v>2.2608291676248001E-3</v>
      </c>
      <c r="FF53" s="89">
        <v>1.5870929050412701E-2</v>
      </c>
      <c r="FG53" s="380">
        <v>0.104604046374264</v>
      </c>
      <c r="FH53" s="380">
        <v>1.3683280240900399E-2</v>
      </c>
      <c r="FI53" s="89">
        <v>0.33435399199995502</v>
      </c>
      <c r="FJ53" s="380">
        <v>0.44706258367513202</v>
      </c>
      <c r="FK53" s="380">
        <v>2.4469983822159501E-2</v>
      </c>
      <c r="FL53" s="381">
        <v>8.7157186733669793E-3</v>
      </c>
      <c r="FM53" s="380">
        <v>4.0610276101644999E-2</v>
      </c>
      <c r="FN53" s="380">
        <v>8.7157186733669793E-3</v>
      </c>
      <c r="FO53" s="89">
        <v>1.88254378847305</v>
      </c>
      <c r="FP53" s="380">
        <v>0.73345635761153904</v>
      </c>
      <c r="FQ53" s="380">
        <v>0</v>
      </c>
      <c r="FR53" s="89">
        <v>0.63972527325901296</v>
      </c>
      <c r="FS53" s="380">
        <v>0.39739431841650602</v>
      </c>
      <c r="FT53" s="380">
        <v>4.3832902639395297E-3</v>
      </c>
      <c r="FV53" s="118">
        <v>1726.0021245734918</v>
      </c>
      <c r="FW53" s="118">
        <v>1.2626605359001513</v>
      </c>
      <c r="FX53" s="118">
        <v>0.96761525882057264</v>
      </c>
      <c r="FY53" s="118">
        <v>3.3736528774325238</v>
      </c>
      <c r="FZ53" s="207">
        <v>1.5991111527574939</v>
      </c>
      <c r="GA53" s="118">
        <v>0.73332708220714637</v>
      </c>
      <c r="GB53" s="118">
        <v>9.4253234347596884</v>
      </c>
    </row>
    <row r="54" spans="2:184" s="73" customFormat="1">
      <c r="B54" s="73" t="s">
        <v>1829</v>
      </c>
      <c r="C54" s="73" t="s">
        <v>1874</v>
      </c>
      <c r="D54" s="73" t="s">
        <v>51</v>
      </c>
      <c r="E54" s="143" t="s">
        <v>1882</v>
      </c>
      <c r="F54" s="73">
        <v>3.6</v>
      </c>
      <c r="G54" s="113" t="s">
        <v>1211</v>
      </c>
      <c r="H54" s="73">
        <v>49.3</v>
      </c>
      <c r="I54" s="89">
        <v>-2446</v>
      </c>
      <c r="J54" s="89"/>
      <c r="K54" s="404" t="s">
        <v>32</v>
      </c>
      <c r="L54" s="73" t="s">
        <v>207</v>
      </c>
      <c r="M54" s="73" t="s">
        <v>13</v>
      </c>
      <c r="N54" s="73" t="s">
        <v>2159</v>
      </c>
      <c r="O54" s="73">
        <v>25</v>
      </c>
      <c r="Q54" s="203">
        <v>663.70799999999997</v>
      </c>
      <c r="R54" s="73">
        <v>33680</v>
      </c>
      <c r="S54" s="73">
        <v>730</v>
      </c>
      <c r="U54" s="381">
        <v>0.11229435603344998</v>
      </c>
      <c r="V54" s="380">
        <v>0.38569669380753585</v>
      </c>
      <c r="W54" s="380">
        <v>0.11229435603344998</v>
      </c>
      <c r="X54" s="89">
        <v>6.2772125916758172</v>
      </c>
      <c r="Y54" s="380">
        <v>10.35592323297014</v>
      </c>
      <c r="Z54" s="380">
        <v>2.5413263892216706</v>
      </c>
      <c r="AA54" s="89">
        <v>121.07820805777449</v>
      </c>
      <c r="AB54" s="380">
        <v>14.526284076930782</v>
      </c>
      <c r="AC54" s="380">
        <v>0.72749630998144965</v>
      </c>
      <c r="AD54" s="89">
        <v>797.20242896004174</v>
      </c>
      <c r="AE54" s="380">
        <v>130.42077183974249</v>
      </c>
      <c r="AF54" s="380">
        <v>1.404529239914486</v>
      </c>
      <c r="AG54" s="89">
        <v>108.47241742124945</v>
      </c>
      <c r="AH54" s="380">
        <v>62.427455884431751</v>
      </c>
      <c r="AI54" s="380">
        <v>1.7296495840396602</v>
      </c>
      <c r="AJ54" s="381">
        <v>228.06978385806028</v>
      </c>
      <c r="AK54" s="380">
        <v>682.19625348852401</v>
      </c>
      <c r="AL54" s="380">
        <v>228.06978385806028</v>
      </c>
      <c r="AM54" s="89">
        <v>199897.63191031868</v>
      </c>
      <c r="AN54" s="380">
        <v>13347.107605424455</v>
      </c>
      <c r="AO54" s="380">
        <v>7.3720662563005668</v>
      </c>
      <c r="AP54" s="89">
        <v>255.41864316931301</v>
      </c>
      <c r="AQ54" s="380">
        <v>237.88820901013372</v>
      </c>
      <c r="AR54" s="380">
        <v>57.591730020814772</v>
      </c>
      <c r="AS54" s="89">
        <v>554.84261494354928</v>
      </c>
      <c r="AT54" s="380">
        <v>410.42809642862403</v>
      </c>
      <c r="AU54" s="380">
        <v>118.31216575755148</v>
      </c>
      <c r="AV54" s="89">
        <v>42.85646150140672</v>
      </c>
      <c r="AW54" s="380">
        <v>35.011215768781071</v>
      </c>
      <c r="AX54" s="380">
        <v>2.1660092118104828</v>
      </c>
      <c r="AY54" s="89">
        <v>1.948993279323743</v>
      </c>
      <c r="AZ54" s="380">
        <v>1.4599006112188802</v>
      </c>
      <c r="BA54" s="380">
        <v>0.32603532705691468</v>
      </c>
      <c r="BB54" s="89">
        <v>7.6619399730446434</v>
      </c>
      <c r="BC54" s="380">
        <v>8.380479395614719</v>
      </c>
      <c r="BD54" s="380">
        <v>1.4411042083300092</v>
      </c>
      <c r="BE54" s="89">
        <v>20.144979419477025</v>
      </c>
      <c r="BF54" s="382">
        <v>2.9796269775189361</v>
      </c>
      <c r="BG54" s="382">
        <v>0.31525323952423834</v>
      </c>
      <c r="BH54" s="381">
        <v>12.170951939737535</v>
      </c>
      <c r="BI54" s="380">
        <v>33.443291564935073</v>
      </c>
      <c r="BJ54" s="380">
        <v>12.170951939737535</v>
      </c>
      <c r="BK54" s="89">
        <v>299.90646248577383</v>
      </c>
      <c r="BL54" s="380">
        <v>29.428010750755565</v>
      </c>
      <c r="BM54" s="380">
        <v>0.41623027044122063</v>
      </c>
      <c r="BN54" s="89">
        <v>1065.7260389190369</v>
      </c>
      <c r="BO54" s="380">
        <v>133.84178116360368</v>
      </c>
      <c r="BP54" s="380">
        <v>2.2657284207013388</v>
      </c>
      <c r="BQ54" s="89">
        <v>1276.7348126678769</v>
      </c>
      <c r="BR54" s="380">
        <v>161.74248884696507</v>
      </c>
      <c r="BS54" s="380">
        <v>3.6046412647571167</v>
      </c>
      <c r="BT54" s="89">
        <v>0.39917806282471763</v>
      </c>
      <c r="BU54" s="380">
        <v>0.83961686769887744</v>
      </c>
      <c r="BV54" s="380">
        <v>2.3447619870199238E-2</v>
      </c>
      <c r="BW54" s="381">
        <v>1.908468036618596</v>
      </c>
      <c r="BX54" s="380">
        <v>5.4377476220279028</v>
      </c>
      <c r="BY54" s="380">
        <v>1.908468036618596</v>
      </c>
      <c r="BZ54" s="381">
        <v>0.11547492495780989</v>
      </c>
      <c r="CA54" s="380">
        <v>0.48036277843749797</v>
      </c>
      <c r="CB54" s="380">
        <v>0.11547492495780989</v>
      </c>
      <c r="CC54" s="89">
        <v>13.09053443874504</v>
      </c>
      <c r="CD54" s="380">
        <v>12.091377290876155</v>
      </c>
      <c r="CE54" s="380">
        <v>0.36597514211071347</v>
      </c>
      <c r="CF54" s="89">
        <v>0.7040778152888687</v>
      </c>
      <c r="CG54" s="380">
        <v>0.58170392643869107</v>
      </c>
      <c r="CH54" s="380">
        <v>3.7809700782341762E-2</v>
      </c>
      <c r="CI54" s="89">
        <v>6.8748102866497653</v>
      </c>
      <c r="CJ54" s="380">
        <v>2.9533402788865883</v>
      </c>
      <c r="CK54" s="380">
        <v>0.28624496282476164</v>
      </c>
      <c r="CL54" s="89">
        <v>1.1525109291087114</v>
      </c>
      <c r="CM54" s="380">
        <v>1.0428801933841212</v>
      </c>
      <c r="CN54" s="380">
        <v>0.15618134351337662</v>
      </c>
      <c r="CO54" s="89">
        <v>0.10073269687043354</v>
      </c>
      <c r="CP54" s="380">
        <v>0.19388875405271477</v>
      </c>
      <c r="CQ54" s="380">
        <v>3.7991206670811087E-2</v>
      </c>
      <c r="CR54" s="89">
        <v>814.8439182864139</v>
      </c>
      <c r="CS54" s="380">
        <v>92.353350314290026</v>
      </c>
      <c r="CT54" s="380">
        <v>2.971834055438841E-2</v>
      </c>
      <c r="CU54" s="89">
        <v>259.68862762330281</v>
      </c>
      <c r="CV54" s="380">
        <v>33.60282772700036</v>
      </c>
      <c r="CW54" s="380">
        <v>1.3817941911576519E-2</v>
      </c>
      <c r="CX54" s="89">
        <v>5.0900712431164576</v>
      </c>
      <c r="CY54" s="380">
        <v>1.464031445869286</v>
      </c>
      <c r="CZ54" s="380">
        <v>1.9487646360206803E-2</v>
      </c>
      <c r="DA54" s="89">
        <v>1.7268657475428259E-2</v>
      </c>
      <c r="DB54" s="380">
        <v>4.353273238915624E-2</v>
      </c>
      <c r="DC54" s="380">
        <v>0</v>
      </c>
      <c r="DD54" s="381">
        <v>2.5768196555955518E-2</v>
      </c>
      <c r="DE54" s="380">
        <v>0.15668876711645205</v>
      </c>
      <c r="DF54" s="380">
        <v>2.5768196555955518E-2</v>
      </c>
      <c r="DG54" s="381">
        <v>4.1573075811756233E-2</v>
      </c>
      <c r="DH54" s="380">
        <v>0.69684675377800376</v>
      </c>
      <c r="DI54" s="380">
        <v>4.1573075811756233E-2</v>
      </c>
      <c r="DJ54" s="381">
        <v>1.7983884678917188E-2</v>
      </c>
      <c r="DK54" s="380">
        <v>8.4354213733846745E-2</v>
      </c>
      <c r="DL54" s="380">
        <v>1.7983884678917188E-2</v>
      </c>
      <c r="DM54" s="89">
        <v>10.655241196500223</v>
      </c>
      <c r="DN54" s="380">
        <v>8.0119353885499702</v>
      </c>
      <c r="DO54" s="380">
        <v>0</v>
      </c>
      <c r="DP54" s="89">
        <v>170.87401959614238</v>
      </c>
      <c r="DQ54" s="380">
        <v>19.747460645715957</v>
      </c>
      <c r="DR54" s="380">
        <v>0</v>
      </c>
      <c r="DS54" s="89">
        <v>472.31691574005293</v>
      </c>
      <c r="DT54" s="380">
        <v>52.816189944346625</v>
      </c>
      <c r="DU54" s="380">
        <v>0</v>
      </c>
      <c r="DV54" s="89">
        <v>81.191813754181126</v>
      </c>
      <c r="DW54" s="380">
        <v>9.557740160130427</v>
      </c>
      <c r="DX54" s="380">
        <v>2.4610772901033934E-3</v>
      </c>
      <c r="DY54" s="89">
        <v>451.19501957555298</v>
      </c>
      <c r="DZ54" s="380">
        <v>54.214312987048153</v>
      </c>
      <c r="EA54" s="380">
        <v>1.4066092270712812E-2</v>
      </c>
      <c r="EB54" s="89">
        <v>110.00455711680864</v>
      </c>
      <c r="EC54" s="380">
        <v>13.330031614828345</v>
      </c>
      <c r="ED54" s="380">
        <v>2.3865554284011145E-2</v>
      </c>
      <c r="EE54" s="89">
        <v>47.913274125958928</v>
      </c>
      <c r="EF54" s="380">
        <v>6.1371888483155637</v>
      </c>
      <c r="EG54" s="380">
        <v>5.0329671709233295E-3</v>
      </c>
      <c r="EH54" s="89">
        <v>115.19738033384191</v>
      </c>
      <c r="EI54" s="380">
        <v>17.309649893337021</v>
      </c>
      <c r="EJ54" s="380">
        <v>0</v>
      </c>
      <c r="EK54" s="89">
        <v>12.609240706055171</v>
      </c>
      <c r="EL54" s="380">
        <v>1.978239152933958</v>
      </c>
      <c r="EM54" s="380">
        <v>4.5832129815158076E-3</v>
      </c>
      <c r="EN54" s="89">
        <v>58.913152977041385</v>
      </c>
      <c r="EO54" s="380">
        <v>8.8107500164363692</v>
      </c>
      <c r="EP54" s="380">
        <v>1.1221545211750937E-2</v>
      </c>
      <c r="EQ54" s="89">
        <v>9.727754141202233</v>
      </c>
      <c r="ER54" s="380">
        <v>1.6424995466239538</v>
      </c>
      <c r="ES54" s="380">
        <v>2.9231865788860493E-3</v>
      </c>
      <c r="ET54" s="89">
        <v>20.587984845582419</v>
      </c>
      <c r="EU54" s="380">
        <v>3.8456220934969036</v>
      </c>
      <c r="EV54" s="380">
        <v>1.9633088878484983E-2</v>
      </c>
      <c r="EW54" s="89">
        <v>2.0027343792623857</v>
      </c>
      <c r="EX54" s="380">
        <v>0.58788951267540734</v>
      </c>
      <c r="EY54" s="380">
        <v>5.9814904534372694E-3</v>
      </c>
      <c r="EZ54" s="89">
        <v>9.440297685390588</v>
      </c>
      <c r="FA54" s="380">
        <v>2.524288034164698</v>
      </c>
      <c r="FB54" s="380">
        <v>0</v>
      </c>
      <c r="FC54" s="89">
        <v>1.1781411763759202</v>
      </c>
      <c r="FD54" s="380">
        <v>0.41937125109714113</v>
      </c>
      <c r="FE54" s="380">
        <v>7.8925457144420168E-3</v>
      </c>
      <c r="FF54" s="381">
        <v>0</v>
      </c>
      <c r="FG54" s="380">
        <v>0.1341047476462485</v>
      </c>
      <c r="FH54" s="380">
        <v>0</v>
      </c>
      <c r="FI54" s="89">
        <v>0.3356827768830063</v>
      </c>
      <c r="FJ54" s="380">
        <v>0.3997680202265797</v>
      </c>
      <c r="FK54" s="380">
        <v>2.0396208517480901E-2</v>
      </c>
      <c r="FL54" s="381">
        <v>1.0176111234125883E-2</v>
      </c>
      <c r="FM54" s="380">
        <v>3.3780965585646673E-2</v>
      </c>
      <c r="FN54" s="380">
        <v>1.0176111234125883E-2</v>
      </c>
      <c r="FO54" s="89">
        <v>2.1148536583179642</v>
      </c>
      <c r="FP54" s="380">
        <v>0.75273354199176012</v>
      </c>
      <c r="FQ54" s="380">
        <v>0</v>
      </c>
      <c r="FR54" s="89">
        <v>0.67911115149499779</v>
      </c>
      <c r="FS54" s="380">
        <v>0.38788052620145852</v>
      </c>
      <c r="FT54" s="380">
        <v>0</v>
      </c>
      <c r="FV54" s="118">
        <v>1803.6728619501589</v>
      </c>
      <c r="FW54" s="118">
        <v>1.2873450446642904</v>
      </c>
      <c r="FX54" s="118">
        <v>0.96560067589195187</v>
      </c>
      <c r="FY54" s="118">
        <v>3.1377728233382793</v>
      </c>
      <c r="FZ54" s="207">
        <v>1.7950766009413788</v>
      </c>
      <c r="GA54" s="118">
        <v>0.73026349733755014</v>
      </c>
      <c r="GB54" s="118">
        <v>9.8725584433724229</v>
      </c>
    </row>
    <row r="55" spans="2:184" s="73" customFormat="1">
      <c r="B55" s="73" t="s">
        <v>1829</v>
      </c>
      <c r="C55" s="73" t="s">
        <v>1874</v>
      </c>
      <c r="D55" s="73" t="s">
        <v>51</v>
      </c>
      <c r="E55" s="143" t="s">
        <v>1882</v>
      </c>
      <c r="F55" s="73">
        <v>3.6</v>
      </c>
      <c r="G55" s="113" t="s">
        <v>1211</v>
      </c>
      <c r="H55" s="73">
        <v>49.3</v>
      </c>
      <c r="I55" s="89">
        <v>-2446</v>
      </c>
      <c r="J55" s="89"/>
      <c r="K55" s="404" t="s">
        <v>32</v>
      </c>
      <c r="L55" s="73" t="s">
        <v>207</v>
      </c>
      <c r="M55" s="73" t="s">
        <v>13</v>
      </c>
      <c r="N55" s="73" t="s">
        <v>2160</v>
      </c>
      <c r="O55" s="73">
        <v>25</v>
      </c>
      <c r="Q55" s="203">
        <v>331.85399999999998</v>
      </c>
      <c r="R55" s="73">
        <v>35480</v>
      </c>
      <c r="S55" s="73">
        <v>420</v>
      </c>
      <c r="U55" s="381">
        <v>0.11647951140894322</v>
      </c>
      <c r="V55" s="380">
        <v>0.33691343528006862</v>
      </c>
      <c r="W55" s="380">
        <v>0.11647951140894322</v>
      </c>
      <c r="X55" s="89">
        <v>5.2485544651851157</v>
      </c>
      <c r="Y55" s="380">
        <v>9.7208665691825402</v>
      </c>
      <c r="Z55" s="380">
        <v>1.9414364258158838</v>
      </c>
      <c r="AA55" s="89">
        <v>109.64851281740846</v>
      </c>
      <c r="AB55" s="380">
        <v>26.925546255343839</v>
      </c>
      <c r="AC55" s="380">
        <v>0.65683934044328141</v>
      </c>
      <c r="AD55" s="89">
        <v>725.87590044069941</v>
      </c>
      <c r="AE55" s="380">
        <v>216.95756109417701</v>
      </c>
      <c r="AF55" s="380">
        <v>1.499793494358187</v>
      </c>
      <c r="AG55" s="89">
        <v>28.566113964091443</v>
      </c>
      <c r="AH55" s="380">
        <v>83.743079642456451</v>
      </c>
      <c r="AI55" s="380">
        <v>1.7367265859017977</v>
      </c>
      <c r="AJ55" s="381">
        <v>203.48693782896788</v>
      </c>
      <c r="AK55" s="380">
        <v>792.29279161278214</v>
      </c>
      <c r="AL55" s="380">
        <v>203.48693782896788</v>
      </c>
      <c r="AM55" s="89">
        <v>201217.72848154345</v>
      </c>
      <c r="AN55" s="380">
        <v>12940.470353070445</v>
      </c>
      <c r="AO55" s="380">
        <v>7.8034479365462639</v>
      </c>
      <c r="AP55" s="89">
        <v>195.0547454363458</v>
      </c>
      <c r="AQ55" s="380">
        <v>245.84411353258724</v>
      </c>
      <c r="AR55" s="380">
        <v>79.05460431129265</v>
      </c>
      <c r="AS55" s="89">
        <v>513.59328046610267</v>
      </c>
      <c r="AT55" s="380">
        <v>399.74775810578325</v>
      </c>
      <c r="AU55" s="380">
        <v>108.25450431787512</v>
      </c>
      <c r="AV55" s="381">
        <v>2.3376261296414427</v>
      </c>
      <c r="AW55" s="380">
        <v>26.896167235875076</v>
      </c>
      <c r="AX55" s="380">
        <v>2.3376261296414427</v>
      </c>
      <c r="AY55" s="89">
        <v>1.2922313376031926</v>
      </c>
      <c r="AZ55" s="380">
        <v>1.1925033914161605</v>
      </c>
      <c r="BA55" s="380">
        <v>0.40998533060474213</v>
      </c>
      <c r="BB55" s="381">
        <v>1.1608319237753575</v>
      </c>
      <c r="BC55" s="380">
        <v>5.861390123671522</v>
      </c>
      <c r="BD55" s="380">
        <v>1.1608319237753575</v>
      </c>
      <c r="BE55" s="89">
        <v>15.727433160034536</v>
      </c>
      <c r="BF55" s="382">
        <v>2.8680345539177297</v>
      </c>
      <c r="BG55" s="382">
        <v>0.36112609563920151</v>
      </c>
      <c r="BH55" s="381">
        <v>12.856622001741641</v>
      </c>
      <c r="BI55" s="380">
        <v>34.811485860532109</v>
      </c>
      <c r="BJ55" s="380">
        <v>12.856622001741641</v>
      </c>
      <c r="BK55" s="89">
        <v>307.75116432478688</v>
      </c>
      <c r="BL55" s="380">
        <v>28.305521331886212</v>
      </c>
      <c r="BM55" s="380">
        <v>0.40295183700263804</v>
      </c>
      <c r="BN55" s="89">
        <v>1060.9701246959585</v>
      </c>
      <c r="BO55" s="380">
        <v>305.45430635476765</v>
      </c>
      <c r="BP55" s="380">
        <v>2.0265313744990605</v>
      </c>
      <c r="BQ55" s="89">
        <v>1266.3726523064477</v>
      </c>
      <c r="BR55" s="380">
        <v>282.75673205155317</v>
      </c>
      <c r="BS55" s="380">
        <v>3.5449339522887788</v>
      </c>
      <c r="BT55" s="89">
        <v>0.23064268160401949</v>
      </c>
      <c r="BU55" s="380">
        <v>0.23488568070795676</v>
      </c>
      <c r="BV55" s="380">
        <v>1.5563214711429938E-2</v>
      </c>
      <c r="BW55" s="381">
        <v>2.1507829901805016</v>
      </c>
      <c r="BX55" s="380">
        <v>6.2660772291181868</v>
      </c>
      <c r="BY55" s="380">
        <v>2.1507829901805016</v>
      </c>
      <c r="BZ55" s="381">
        <v>0.1267440433995356</v>
      </c>
      <c r="CA55" s="380">
        <v>0.45328488031514114</v>
      </c>
      <c r="CB55" s="380">
        <v>0.1267440433995356</v>
      </c>
      <c r="CC55" s="89">
        <v>12.346555569555578</v>
      </c>
      <c r="CD55" s="380">
        <v>8.3133342910424872</v>
      </c>
      <c r="CE55" s="380">
        <v>0.4666588732179946</v>
      </c>
      <c r="CF55" s="89">
        <v>0.48878015285681758</v>
      </c>
      <c r="CG55" s="380">
        <v>0.43394349469217758</v>
      </c>
      <c r="CH55" s="380">
        <v>2.4096002393677502E-2</v>
      </c>
      <c r="CI55" s="89">
        <v>6.2367580835860235</v>
      </c>
      <c r="CJ55" s="380">
        <v>2.8459794040574056</v>
      </c>
      <c r="CK55" s="380">
        <v>0.33214430134459888</v>
      </c>
      <c r="CL55" s="89">
        <v>1.0525253375058778</v>
      </c>
      <c r="CM55" s="380">
        <v>0.92810481588945404</v>
      </c>
      <c r="CN55" s="380">
        <v>0.22383988596162263</v>
      </c>
      <c r="CO55" s="381">
        <v>4.434992651431565E-2</v>
      </c>
      <c r="CP55" s="380">
        <v>0.14613165371497958</v>
      </c>
      <c r="CQ55" s="380">
        <v>4.434992651431565E-2</v>
      </c>
      <c r="CR55" s="89">
        <v>850.68003336181198</v>
      </c>
      <c r="CS55" s="380">
        <v>73.019703389248917</v>
      </c>
      <c r="CT55" s="380">
        <v>3.7259350977630959E-2</v>
      </c>
      <c r="CU55" s="89">
        <v>224.3047165237769</v>
      </c>
      <c r="CV55" s="380">
        <v>24.982654194117682</v>
      </c>
      <c r="CW55" s="380">
        <v>1.3342604531357501E-2</v>
      </c>
      <c r="CX55" s="89">
        <v>3.3669079601867407</v>
      </c>
      <c r="CY55" s="380">
        <v>1.4297003692628159</v>
      </c>
      <c r="CZ55" s="380">
        <v>1.8611350825405684E-2</v>
      </c>
      <c r="DA55" s="381">
        <v>4.5511971573632725E-3</v>
      </c>
      <c r="DB55" s="380">
        <v>3.986552803448893E-2</v>
      </c>
      <c r="DC55" s="380">
        <v>4.5511971573632725E-3</v>
      </c>
      <c r="DD55" s="381">
        <v>1.9123574636289629E-2</v>
      </c>
      <c r="DE55" s="380">
        <v>0.11604796689608357</v>
      </c>
      <c r="DF55" s="380">
        <v>1.9123574636289629E-2</v>
      </c>
      <c r="DG55" s="89">
        <v>8.513045140452119E-2</v>
      </c>
      <c r="DH55" s="380">
        <v>0.36154486487572185</v>
      </c>
      <c r="DI55" s="380">
        <v>4.2998024665388476E-2</v>
      </c>
      <c r="DJ55" s="381">
        <v>1.8422914416572657E-2</v>
      </c>
      <c r="DK55" s="380">
        <v>8.1329100074684815E-2</v>
      </c>
      <c r="DL55" s="380">
        <v>1.8422914416572657E-2</v>
      </c>
      <c r="DM55" s="89">
        <v>7.7694670328032487</v>
      </c>
      <c r="DN55" s="380">
        <v>5.2212405382830225</v>
      </c>
      <c r="DO55" s="380">
        <v>2.6087850097643257E-2</v>
      </c>
      <c r="DP55" s="89">
        <v>148.42159889141757</v>
      </c>
      <c r="DQ55" s="380">
        <v>13.618226219726662</v>
      </c>
      <c r="DR55" s="380">
        <v>3.0150114807797244E-3</v>
      </c>
      <c r="DS55" s="89">
        <v>412.50183612913617</v>
      </c>
      <c r="DT55" s="380">
        <v>36.191211376147578</v>
      </c>
      <c r="DU55" s="380">
        <v>6.2470697050600434E-3</v>
      </c>
      <c r="DV55" s="89">
        <v>71.507307347531977</v>
      </c>
      <c r="DW55" s="380">
        <v>7.5151427519922924</v>
      </c>
      <c r="DX55" s="380">
        <v>3.5897020314105002E-3</v>
      </c>
      <c r="DY55" s="89">
        <v>398.76187484633419</v>
      </c>
      <c r="DZ55" s="380">
        <v>41.720779954306565</v>
      </c>
      <c r="EA55" s="380">
        <v>3.2476933281710377E-2</v>
      </c>
      <c r="EB55" s="89">
        <v>97.727220875750916</v>
      </c>
      <c r="EC55" s="380">
        <v>15.917149688934506</v>
      </c>
      <c r="ED55" s="380">
        <v>1.7659134483983978E-2</v>
      </c>
      <c r="EE55" s="89">
        <v>42.693457029836928</v>
      </c>
      <c r="EF55" s="380">
        <v>5.334494627965654</v>
      </c>
      <c r="EG55" s="380">
        <v>7.3405292283573722E-3</v>
      </c>
      <c r="EH55" s="89">
        <v>102.22230775937604</v>
      </c>
      <c r="EI55" s="380">
        <v>14.45844093973211</v>
      </c>
      <c r="EJ55" s="380">
        <v>2.5621334398199785E-2</v>
      </c>
      <c r="EK55" s="89">
        <v>11.194470922116041</v>
      </c>
      <c r="EL55" s="380">
        <v>1.8496085542864156</v>
      </c>
      <c r="EM55" s="380">
        <v>3.917288397446584E-3</v>
      </c>
      <c r="EN55" s="89">
        <v>51.46392131469981</v>
      </c>
      <c r="EO55" s="380">
        <v>6.8666724336392591</v>
      </c>
      <c r="EP55" s="380">
        <v>1.636427706422822E-2</v>
      </c>
      <c r="EQ55" s="89">
        <v>8.6310247873042201</v>
      </c>
      <c r="ER55" s="380">
        <v>1.5027134929557799</v>
      </c>
      <c r="ES55" s="380">
        <v>0</v>
      </c>
      <c r="ET55" s="89">
        <v>17.988428621170375</v>
      </c>
      <c r="EU55" s="380">
        <v>3.6281791865909989</v>
      </c>
      <c r="EV55" s="380">
        <v>1.2883084468349888E-2</v>
      </c>
      <c r="EW55" s="89">
        <v>1.761257879596936</v>
      </c>
      <c r="EX55" s="380">
        <v>0.52021747476068236</v>
      </c>
      <c r="EY55" s="380">
        <v>0</v>
      </c>
      <c r="EZ55" s="89">
        <v>8.0622336419438465</v>
      </c>
      <c r="FA55" s="380">
        <v>2.9425167106405632</v>
      </c>
      <c r="FB55" s="380">
        <v>1.4634384500040913E-2</v>
      </c>
      <c r="FC55" s="89">
        <v>1.0707359244868575</v>
      </c>
      <c r="FD55" s="380">
        <v>0.54066266101422744</v>
      </c>
      <c r="FE55" s="380">
        <v>0</v>
      </c>
      <c r="FF55" s="381">
        <v>1.4635228540244113E-2</v>
      </c>
      <c r="FG55" s="380">
        <v>6.1075524948737303E-2</v>
      </c>
      <c r="FH55" s="380">
        <v>1.4635228540244113E-2</v>
      </c>
      <c r="FI55" s="89">
        <v>0.31739016661660607</v>
      </c>
      <c r="FJ55" s="380">
        <v>0.40824595512472994</v>
      </c>
      <c r="FK55" s="380">
        <v>2.8373433477213758E-2</v>
      </c>
      <c r="FL55" s="381">
        <v>9.2467300149088397E-3</v>
      </c>
      <c r="FM55" s="380">
        <v>2.1707622588040796E-4</v>
      </c>
      <c r="FN55" s="380">
        <v>9.2467300149088397E-3</v>
      </c>
      <c r="FO55" s="89">
        <v>1.3442148929157434</v>
      </c>
      <c r="FP55" s="380">
        <v>0.5650238250050752</v>
      </c>
      <c r="FQ55" s="380">
        <v>0</v>
      </c>
      <c r="FR55" s="89">
        <v>0.46686063899126296</v>
      </c>
      <c r="FS55" s="380">
        <v>0.31700896595493361</v>
      </c>
      <c r="FT55" s="380">
        <v>6.5860835048190533E-3</v>
      </c>
      <c r="FV55" s="118">
        <v>1581.6191340652306</v>
      </c>
      <c r="FW55" s="118">
        <v>1.2918592430928126</v>
      </c>
      <c r="FX55" s="118">
        <v>0.96351798892472973</v>
      </c>
      <c r="FY55" s="118">
        <v>3.7925195980960908</v>
      </c>
      <c r="FZ55" s="207">
        <v>1.255412153617568</v>
      </c>
      <c r="GA55" s="118">
        <v>0.71771385583728775</v>
      </c>
      <c r="GB55" s="118">
        <v>10.258009600034566</v>
      </c>
    </row>
    <row r="56" spans="2:184" s="73" customFormat="1">
      <c r="B56" s="73" t="s">
        <v>1829</v>
      </c>
      <c r="C56" s="73" t="s">
        <v>1874</v>
      </c>
      <c r="D56" s="73" t="s">
        <v>51</v>
      </c>
      <c r="E56" s="143" t="s">
        <v>1882</v>
      </c>
      <c r="F56" s="73">
        <v>3.6</v>
      </c>
      <c r="G56" s="113" t="s">
        <v>1211</v>
      </c>
      <c r="H56" s="73">
        <v>49.3</v>
      </c>
      <c r="I56" s="89">
        <v>-2446</v>
      </c>
      <c r="J56" s="89"/>
      <c r="K56" s="404" t="s">
        <v>32</v>
      </c>
      <c r="L56" s="73" t="s">
        <v>207</v>
      </c>
      <c r="M56" s="73" t="s">
        <v>13</v>
      </c>
      <c r="N56" s="73" t="s">
        <v>2161</v>
      </c>
      <c r="O56" s="73">
        <v>25</v>
      </c>
      <c r="Q56" s="203">
        <v>341.20199999999994</v>
      </c>
      <c r="R56" s="73">
        <v>33460</v>
      </c>
      <c r="S56" s="73">
        <v>520</v>
      </c>
      <c r="U56" s="381">
        <v>0.12469210574806849</v>
      </c>
      <c r="V56" s="380">
        <v>0.32712705008605941</v>
      </c>
      <c r="W56" s="380">
        <v>0.12469210574806849</v>
      </c>
      <c r="X56" s="89">
        <v>5.4358707611050621</v>
      </c>
      <c r="Y56" s="380">
        <v>11.602640629001312</v>
      </c>
      <c r="Z56" s="380">
        <v>2.5228105560587202</v>
      </c>
      <c r="AA56" s="89">
        <v>89.481116179401539</v>
      </c>
      <c r="AB56" s="380">
        <v>11.190672276070561</v>
      </c>
      <c r="AC56" s="380">
        <v>0.74597631148393628</v>
      </c>
      <c r="AD56" s="89">
        <v>528.98349103238479</v>
      </c>
      <c r="AE56" s="380">
        <v>102.14838671651735</v>
      </c>
      <c r="AF56" s="380">
        <v>1.7561377832078267</v>
      </c>
      <c r="AG56" s="381">
        <v>1.9220289712584191</v>
      </c>
      <c r="AH56" s="380">
        <v>6.2259794283618435</v>
      </c>
      <c r="AI56" s="380">
        <v>1.9220289712584191</v>
      </c>
      <c r="AJ56" s="381">
        <v>240.50752976075958</v>
      </c>
      <c r="AK56" s="380">
        <v>682.36808262520549</v>
      </c>
      <c r="AL56" s="380">
        <v>240.50752976075958</v>
      </c>
      <c r="AM56" s="89">
        <v>205836.47762459266</v>
      </c>
      <c r="AN56" s="380">
        <v>11764.363371303634</v>
      </c>
      <c r="AO56" s="380">
        <v>9.221940839162615</v>
      </c>
      <c r="AP56" s="89">
        <v>135.87902732769416</v>
      </c>
      <c r="AQ56" s="380">
        <v>229.29499334260819</v>
      </c>
      <c r="AR56" s="380">
        <v>71.238904289102948</v>
      </c>
      <c r="AS56" s="89">
        <v>454.7827326784959</v>
      </c>
      <c r="AT56" s="380">
        <v>311.4173308821521</v>
      </c>
      <c r="AU56" s="380">
        <v>141.47124590733296</v>
      </c>
      <c r="AV56" s="381">
        <v>1.9220264513745442</v>
      </c>
      <c r="AW56" s="380">
        <v>7.6180068766145936</v>
      </c>
      <c r="AX56" s="380">
        <v>1.9220264513745442</v>
      </c>
      <c r="AY56" s="89">
        <v>1.0121529498072894</v>
      </c>
      <c r="AZ56" s="380">
        <v>1.1712927520876675</v>
      </c>
      <c r="BA56" s="380">
        <v>0.42679665260767163</v>
      </c>
      <c r="BB56" s="381">
        <v>1.1696132951858214</v>
      </c>
      <c r="BC56" s="380">
        <v>3.6165039955929026</v>
      </c>
      <c r="BD56" s="380">
        <v>1.1696132951858214</v>
      </c>
      <c r="BE56" s="89">
        <v>13.583884072763656</v>
      </c>
      <c r="BF56" s="382">
        <v>2.4462859215201989</v>
      </c>
      <c r="BG56" s="382">
        <v>0.34313949009622347</v>
      </c>
      <c r="BH56" s="381">
        <v>11.360324842237942</v>
      </c>
      <c r="BI56" s="380">
        <v>35.693967552056364</v>
      </c>
      <c r="BJ56" s="380">
        <v>11.360324842237942</v>
      </c>
      <c r="BK56" s="89">
        <v>276.17003094438678</v>
      </c>
      <c r="BL56" s="380">
        <v>24.824853890458172</v>
      </c>
      <c r="BM56" s="380">
        <v>0.41851295989253373</v>
      </c>
      <c r="BN56" s="89">
        <v>710.8294486795595</v>
      </c>
      <c r="BO56" s="380">
        <v>98.557981981738834</v>
      </c>
      <c r="BP56" s="380">
        <v>2.36733953473568</v>
      </c>
      <c r="BQ56" s="89">
        <v>964.29490588250076</v>
      </c>
      <c r="BR56" s="380">
        <v>128.23216675368789</v>
      </c>
      <c r="BS56" s="380">
        <v>4.6097155698507741</v>
      </c>
      <c r="BT56" s="89">
        <v>1.193531281052352</v>
      </c>
      <c r="BU56" s="380">
        <v>3.700811947113432</v>
      </c>
      <c r="BV56" s="380">
        <v>1.6269573814904837E-2</v>
      </c>
      <c r="BW56" s="381">
        <v>1.7625163538721531</v>
      </c>
      <c r="BX56" s="380">
        <v>5.220257433947312</v>
      </c>
      <c r="BY56" s="380">
        <v>1.7625163538721531</v>
      </c>
      <c r="BZ56" s="381">
        <v>0.12348548410363504</v>
      </c>
      <c r="CA56" s="380">
        <v>0.4543018642945359</v>
      </c>
      <c r="CB56" s="380">
        <v>0.12348548410363504</v>
      </c>
      <c r="CC56" s="89">
        <v>13.495874647226231</v>
      </c>
      <c r="CD56" s="380">
        <v>12.831885299644481</v>
      </c>
      <c r="CE56" s="380">
        <v>0.44409738974243973</v>
      </c>
      <c r="CF56" s="89">
        <v>0.42664225408281509</v>
      </c>
      <c r="CG56" s="380">
        <v>0.41445952420164578</v>
      </c>
      <c r="CH56" s="380">
        <v>3.0801183046842123E-2</v>
      </c>
      <c r="CI56" s="89">
        <v>6.2917607560583155</v>
      </c>
      <c r="CJ56" s="380">
        <v>3.0093433446096278</v>
      </c>
      <c r="CK56" s="380">
        <v>0.34896032392735382</v>
      </c>
      <c r="CL56" s="89">
        <v>1.0187595939836094</v>
      </c>
      <c r="CM56" s="380">
        <v>1.0449706808846011</v>
      </c>
      <c r="CN56" s="380">
        <v>0.20432045804643809</v>
      </c>
      <c r="CO56" s="381">
        <v>4.2691155280217011E-2</v>
      </c>
      <c r="CP56" s="380">
        <v>0.1309588314361613</v>
      </c>
      <c r="CQ56" s="380">
        <v>4.2691155280217011E-2</v>
      </c>
      <c r="CR56" s="89">
        <v>828.84296844629932</v>
      </c>
      <c r="CS56" s="380">
        <v>76.489489284426512</v>
      </c>
      <c r="CT56" s="380">
        <v>3.4927523430430575E-2</v>
      </c>
      <c r="CU56" s="89">
        <v>244.1627773626214</v>
      </c>
      <c r="CV56" s="380">
        <v>29.192824910530693</v>
      </c>
      <c r="CW56" s="380">
        <v>1.5729913529227577E-2</v>
      </c>
      <c r="CX56" s="89">
        <v>2.7177754824016467</v>
      </c>
      <c r="CY56" s="380">
        <v>1.087927729123622</v>
      </c>
      <c r="CZ56" s="380">
        <v>1.6809814178443711E-2</v>
      </c>
      <c r="DA56" s="381">
        <v>1.0855131720528814E-2</v>
      </c>
      <c r="DB56" s="380">
        <v>2.7686651184165693E-2</v>
      </c>
      <c r="DC56" s="380">
        <v>1.0855131720528814E-2</v>
      </c>
      <c r="DD56" s="381">
        <v>3.3255402841740056E-2</v>
      </c>
      <c r="DE56" s="380">
        <v>0.1517279752526213</v>
      </c>
      <c r="DF56" s="380">
        <v>3.3255402841740056E-2</v>
      </c>
      <c r="DG56" s="381">
        <v>3.2252848182374297E-2</v>
      </c>
      <c r="DH56" s="380">
        <v>0.36194708147286059</v>
      </c>
      <c r="DI56" s="380">
        <v>3.2252848182374297E-2</v>
      </c>
      <c r="DJ56" s="381">
        <v>1.5245902622953986E-2</v>
      </c>
      <c r="DK56" s="380">
        <v>9.1079093631722757E-2</v>
      </c>
      <c r="DL56" s="380">
        <v>1.5245902622953986E-2</v>
      </c>
      <c r="DM56" s="89">
        <v>11.513506814455194</v>
      </c>
      <c r="DN56" s="380">
        <v>33.676119081534864</v>
      </c>
      <c r="DO56" s="380">
        <v>2.6526339310168467E-2</v>
      </c>
      <c r="DP56" s="89">
        <v>165.71013708343062</v>
      </c>
      <c r="DQ56" s="380">
        <v>18.737167420832357</v>
      </c>
      <c r="DR56" s="380">
        <v>3.0664925766492519E-3</v>
      </c>
      <c r="DS56" s="89">
        <v>459.4431344333214</v>
      </c>
      <c r="DT56" s="380">
        <v>52.250752872859188</v>
      </c>
      <c r="DU56" s="380">
        <v>0</v>
      </c>
      <c r="DV56" s="89">
        <v>78.698000965615748</v>
      </c>
      <c r="DW56" s="380">
        <v>9.3339824968386793</v>
      </c>
      <c r="DX56" s="380">
        <v>0</v>
      </c>
      <c r="DY56" s="89">
        <v>439.74590323194133</v>
      </c>
      <c r="DZ56" s="380">
        <v>53.808153878416839</v>
      </c>
      <c r="EA56" s="380">
        <v>0</v>
      </c>
      <c r="EB56" s="89">
        <v>106.17245113559156</v>
      </c>
      <c r="EC56" s="380">
        <v>15.415709604317954</v>
      </c>
      <c r="ED56" s="380">
        <v>0</v>
      </c>
      <c r="EE56" s="89">
        <v>44.484217564911226</v>
      </c>
      <c r="EF56" s="380">
        <v>6.2935480382250049</v>
      </c>
      <c r="EG56" s="380">
        <v>9.0738968587541925E-3</v>
      </c>
      <c r="EH56" s="89">
        <v>110.89540548447489</v>
      </c>
      <c r="EI56" s="380">
        <v>15.721138937094057</v>
      </c>
      <c r="EJ56" s="380">
        <v>4.3758164024858187E-2</v>
      </c>
      <c r="EK56" s="89">
        <v>12.057290767893068</v>
      </c>
      <c r="EL56" s="380">
        <v>2.0642920621860754</v>
      </c>
      <c r="EM56" s="380">
        <v>0</v>
      </c>
      <c r="EN56" s="89">
        <v>56.934370285726509</v>
      </c>
      <c r="EO56" s="380">
        <v>8.9011837762969499</v>
      </c>
      <c r="EP56" s="380">
        <v>1.185336608798007E-2</v>
      </c>
      <c r="EQ56" s="89">
        <v>9.3395771862708479</v>
      </c>
      <c r="ER56" s="380">
        <v>1.4301534741102493</v>
      </c>
      <c r="ES56" s="380">
        <v>0</v>
      </c>
      <c r="ET56" s="89">
        <v>19.723709213415738</v>
      </c>
      <c r="EU56" s="380">
        <v>4.1567223513575211</v>
      </c>
      <c r="EV56" s="380">
        <v>0</v>
      </c>
      <c r="EW56" s="89">
        <v>1.9276780496170911</v>
      </c>
      <c r="EX56" s="380">
        <v>0.61212431137910539</v>
      </c>
      <c r="EY56" s="380">
        <v>4.4379092812729644E-3</v>
      </c>
      <c r="EZ56" s="89">
        <v>9.2090842671038899</v>
      </c>
      <c r="FA56" s="380">
        <v>2.7516459429629525</v>
      </c>
      <c r="FB56" s="380">
        <v>4.4074498281280329E-2</v>
      </c>
      <c r="FC56" s="89">
        <v>1.1704802422129978</v>
      </c>
      <c r="FD56" s="380">
        <v>0.5017650902625812</v>
      </c>
      <c r="FE56" s="380">
        <v>4.8449624193899008E-3</v>
      </c>
      <c r="FF56" s="381">
        <v>1.4896710898479904E-2</v>
      </c>
      <c r="FG56" s="380">
        <v>0.1413673413591284</v>
      </c>
      <c r="FH56" s="380">
        <v>1.4896710898479904E-2</v>
      </c>
      <c r="FI56" s="89">
        <v>0.32491812656037383</v>
      </c>
      <c r="FJ56" s="380">
        <v>0.41984522736194185</v>
      </c>
      <c r="FK56" s="380">
        <v>2.5162003499357922E-2</v>
      </c>
      <c r="FL56" s="381">
        <v>5.5201420570551597E-3</v>
      </c>
      <c r="FM56" s="380">
        <v>2.3832996984139376E-2</v>
      </c>
      <c r="FN56" s="380">
        <v>5.5201420570551597E-3</v>
      </c>
      <c r="FO56" s="89">
        <v>1.8256839148581145</v>
      </c>
      <c r="FP56" s="380">
        <v>0.72918738245680725</v>
      </c>
      <c r="FQ56" s="380">
        <v>1.0441706054709001E-2</v>
      </c>
      <c r="FR56" s="89">
        <v>0.6136779545684089</v>
      </c>
      <c r="FS56" s="380">
        <v>0.38384243435095811</v>
      </c>
      <c r="FT56" s="380">
        <v>4.7770542582749919E-3</v>
      </c>
      <c r="FV56" s="118">
        <v>1741.1255558207736</v>
      </c>
      <c r="FW56" s="118">
        <v>1.23976219328224</v>
      </c>
      <c r="FX56" s="118">
        <v>0.96882257519200676</v>
      </c>
      <c r="FY56" s="118">
        <v>3.3946327830934395</v>
      </c>
      <c r="FZ56" s="207">
        <v>1.5597733725144642</v>
      </c>
      <c r="GA56" s="118">
        <v>0.7266330184713955</v>
      </c>
      <c r="GB56" s="118">
        <v>9.7424885911325028</v>
      </c>
    </row>
    <row r="57" spans="2:184" s="73" customFormat="1">
      <c r="B57" s="73" t="s">
        <v>1829</v>
      </c>
      <c r="C57" s="73" t="s">
        <v>1874</v>
      </c>
      <c r="D57" s="73" t="s">
        <v>51</v>
      </c>
      <c r="E57" s="143" t="s">
        <v>1882</v>
      </c>
      <c r="F57" s="73">
        <v>3.6</v>
      </c>
      <c r="G57" s="113" t="s">
        <v>1211</v>
      </c>
      <c r="H57" s="73">
        <v>49.3</v>
      </c>
      <c r="I57" s="89">
        <v>-2446</v>
      </c>
      <c r="J57" s="89"/>
      <c r="K57" s="404" t="s">
        <v>32</v>
      </c>
      <c r="L57" s="73" t="s">
        <v>207</v>
      </c>
      <c r="M57" s="73" t="s">
        <v>13</v>
      </c>
      <c r="N57" s="73" t="s">
        <v>2162</v>
      </c>
      <c r="O57" s="73">
        <v>25</v>
      </c>
      <c r="Q57" s="203">
        <v>621.64200000000005</v>
      </c>
      <c r="R57" s="73">
        <v>35110</v>
      </c>
      <c r="S57" s="73">
        <v>490</v>
      </c>
      <c r="U57" s="381">
        <v>0.10523546419772301</v>
      </c>
      <c r="V57" s="380">
        <v>0.345146287409069</v>
      </c>
      <c r="W57" s="380">
        <v>0.10523546419772301</v>
      </c>
      <c r="X57" s="89">
        <v>4.4287207099748196</v>
      </c>
      <c r="Y57" s="380">
        <v>9.42794906071199</v>
      </c>
      <c r="Z57" s="380">
        <v>2.24895193290486</v>
      </c>
      <c r="AA57" s="89">
        <v>99.885730338554296</v>
      </c>
      <c r="AB57" s="380">
        <v>12.3545754641426</v>
      </c>
      <c r="AC57" s="380">
        <v>0.68778912210820797</v>
      </c>
      <c r="AD57" s="89">
        <v>662.124252295357</v>
      </c>
      <c r="AE57" s="380">
        <v>103.590641033365</v>
      </c>
      <c r="AF57" s="380">
        <v>1.1964343522204199</v>
      </c>
      <c r="AG57" s="89">
        <v>52.0896075025356</v>
      </c>
      <c r="AH57" s="380">
        <v>68.716321412281999</v>
      </c>
      <c r="AI57" s="380">
        <v>1.70498988260474</v>
      </c>
      <c r="AJ57" s="89">
        <v>276.34480922960398</v>
      </c>
      <c r="AK57" s="380">
        <v>672.76133428868604</v>
      </c>
      <c r="AL57" s="380">
        <v>190.190436782885</v>
      </c>
      <c r="AM57" s="89">
        <v>202197.92603658899</v>
      </c>
      <c r="AN57" s="380">
        <v>10731.282926931701</v>
      </c>
      <c r="AO57" s="380">
        <v>6.5817383351416998</v>
      </c>
      <c r="AP57" s="89">
        <v>229.06911611403299</v>
      </c>
      <c r="AQ57" s="380">
        <v>259.91405171331797</v>
      </c>
      <c r="AR57" s="380">
        <v>65.905923545891497</v>
      </c>
      <c r="AS57" s="89">
        <v>457.43614333092199</v>
      </c>
      <c r="AT57" s="380">
        <v>436.05543695774901</v>
      </c>
      <c r="AU57" s="380">
        <v>101.754569590354</v>
      </c>
      <c r="AV57" s="89">
        <v>20.638541784148099</v>
      </c>
      <c r="AW57" s="380">
        <v>31.2847465508823</v>
      </c>
      <c r="AX57" s="380">
        <v>1.65222312618137</v>
      </c>
      <c r="AY57" s="89">
        <v>1.2767350255357801</v>
      </c>
      <c r="AZ57" s="380">
        <v>1.1830926265398101</v>
      </c>
      <c r="BA57" s="380">
        <v>0.39132249906460198</v>
      </c>
      <c r="BB57" s="89">
        <v>3.6655667949001001</v>
      </c>
      <c r="BC57" s="380">
        <v>5.1514388096291999</v>
      </c>
      <c r="BD57" s="380">
        <v>1.1993448333149499</v>
      </c>
      <c r="BE57" s="89">
        <v>15.497129995790299</v>
      </c>
      <c r="BF57" s="382">
        <v>2.2294203044011698</v>
      </c>
      <c r="BG57" s="382">
        <v>0.26702822853777403</v>
      </c>
      <c r="BH57" s="381">
        <v>10.4094352686409</v>
      </c>
      <c r="BI57" s="380">
        <v>34.257694787382</v>
      </c>
      <c r="BJ57" s="380">
        <v>10.4094352686409</v>
      </c>
      <c r="BK57" s="89">
        <v>309.12759001171099</v>
      </c>
      <c r="BL57" s="380">
        <v>20.028905328077101</v>
      </c>
      <c r="BM57" s="380">
        <v>0.38403885894464801</v>
      </c>
      <c r="BN57" s="89">
        <v>1083.32856828847</v>
      </c>
      <c r="BO57" s="380">
        <v>127.425007175375</v>
      </c>
      <c r="BP57" s="380">
        <v>1.8757660221825101</v>
      </c>
      <c r="BQ57" s="89">
        <v>1284.9590660544</v>
      </c>
      <c r="BR57" s="380">
        <v>148.48292521137799</v>
      </c>
      <c r="BS57" s="380">
        <v>3.41315812565229</v>
      </c>
      <c r="BT57" s="89">
        <v>0.24215968936626001</v>
      </c>
      <c r="BU57" s="380">
        <v>0.56050467845488205</v>
      </c>
      <c r="BV57" s="380">
        <v>1.17829512094609E-2</v>
      </c>
      <c r="BW57" s="381">
        <v>1.77351350590357</v>
      </c>
      <c r="BX57" s="380">
        <v>5.2934530840058596</v>
      </c>
      <c r="BY57" s="380">
        <v>1.77351350590357</v>
      </c>
      <c r="BZ57" s="381">
        <v>0.117481711399296</v>
      </c>
      <c r="CA57" s="380">
        <v>0.39170968738094802</v>
      </c>
      <c r="CB57" s="380">
        <v>0.117481711399296</v>
      </c>
      <c r="CC57" s="89">
        <v>11.6619457824698</v>
      </c>
      <c r="CD57" s="380">
        <v>6.9647023197555296</v>
      </c>
      <c r="CE57" s="380">
        <v>0.310272613282983</v>
      </c>
      <c r="CF57" s="89">
        <v>0.48601016445151002</v>
      </c>
      <c r="CG57" s="380">
        <v>0.38615543227922</v>
      </c>
      <c r="CH57" s="380">
        <v>3.5041513167531103E-2</v>
      </c>
      <c r="CI57" s="89">
        <v>6.4133263135640002</v>
      </c>
      <c r="CJ57" s="380">
        <v>2.9864243362089198</v>
      </c>
      <c r="CK57" s="380">
        <v>0.28063253252550902</v>
      </c>
      <c r="CL57" s="89">
        <v>1.0642925170630699</v>
      </c>
      <c r="CM57" s="380">
        <v>0.77223524318723502</v>
      </c>
      <c r="CN57" s="380">
        <v>0.14748492997028201</v>
      </c>
      <c r="CO57" s="89">
        <v>5.27086408233189E-2</v>
      </c>
      <c r="CP57" s="380">
        <v>0.16537198066043801</v>
      </c>
      <c r="CQ57" s="380">
        <v>3.8815260356497197E-2</v>
      </c>
      <c r="CR57" s="89">
        <v>785.99736657809694</v>
      </c>
      <c r="CS57" s="380">
        <v>50.778489575199401</v>
      </c>
      <c r="CT57" s="380">
        <v>2.9270001709902099E-2</v>
      </c>
      <c r="CU57" s="89">
        <v>240.024954040914</v>
      </c>
      <c r="CV57" s="380">
        <v>13.2402937819295</v>
      </c>
      <c r="CW57" s="380">
        <v>8.5962233551041302E-3</v>
      </c>
      <c r="CX57" s="89">
        <v>2.70743795764094</v>
      </c>
      <c r="CY57" s="380">
        <v>0.83516131861244902</v>
      </c>
      <c r="CZ57" s="380">
        <v>1.4548765857506999E-2</v>
      </c>
      <c r="DA57" s="89">
        <v>1.19269260732552E-2</v>
      </c>
      <c r="DB57" s="380">
        <v>4.7832666094742203E-2</v>
      </c>
      <c r="DC57" s="380">
        <v>2.8159670898378502E-3</v>
      </c>
      <c r="DD57" s="381">
        <v>2.3317778196697302E-2</v>
      </c>
      <c r="DE57" s="380">
        <v>3.3738412876107698E-4</v>
      </c>
      <c r="DF57" s="380">
        <v>2.3317778196697302E-2</v>
      </c>
      <c r="DG57" s="381">
        <v>3.04964417005587E-2</v>
      </c>
      <c r="DH57" s="380">
        <v>0.127171514093399</v>
      </c>
      <c r="DI57" s="380">
        <v>3.04964417005587E-2</v>
      </c>
      <c r="DJ57" s="89">
        <v>1.7068452254421902E-2</v>
      </c>
      <c r="DK57" s="380">
        <v>7.2068163670312005E-2</v>
      </c>
      <c r="DL57" s="380">
        <v>1.0766297317313199E-2</v>
      </c>
      <c r="DM57" s="89">
        <v>7.5245184806248204</v>
      </c>
      <c r="DN57" s="380">
        <v>3.4158847610588401</v>
      </c>
      <c r="DO57" s="380">
        <v>2.2561974925026901E-2</v>
      </c>
      <c r="DP57" s="89">
        <v>157.03700273021499</v>
      </c>
      <c r="DQ57" s="380">
        <v>11.465350116913401</v>
      </c>
      <c r="DR57" s="380">
        <v>2.6088218898417501E-3</v>
      </c>
      <c r="DS57" s="89">
        <v>438.23766158248401</v>
      </c>
      <c r="DT57" s="380">
        <v>26.923848974001999</v>
      </c>
      <c r="DU57" s="380">
        <v>6.00591246444903E-3</v>
      </c>
      <c r="DV57" s="89">
        <v>75.995298897706903</v>
      </c>
      <c r="DW57" s="380">
        <v>6.3937963023693101</v>
      </c>
      <c r="DX57" s="380">
        <v>2.2122735501735702E-3</v>
      </c>
      <c r="DY57" s="89">
        <v>422.08946359469297</v>
      </c>
      <c r="DZ57" s="380">
        <v>34.847649047236096</v>
      </c>
      <c r="EA57" s="380">
        <v>0</v>
      </c>
      <c r="EB57" s="89">
        <v>104.344854020182</v>
      </c>
      <c r="EC57" s="380">
        <v>9.8195274369254602</v>
      </c>
      <c r="ED57" s="380">
        <v>1.52703424201609E-2</v>
      </c>
      <c r="EE57" s="89">
        <v>43.852368508124002</v>
      </c>
      <c r="EF57" s="380">
        <v>4.4711838329637699</v>
      </c>
      <c r="EG57" s="380">
        <v>0</v>
      </c>
      <c r="EH57" s="89">
        <v>107.469564241618</v>
      </c>
      <c r="EI57" s="380">
        <v>10.301509961219701</v>
      </c>
      <c r="EJ57" s="380">
        <v>2.2160992419402701E-2</v>
      </c>
      <c r="EK57" s="89">
        <v>11.671480073885499</v>
      </c>
      <c r="EL57" s="380">
        <v>1.4604968710517601</v>
      </c>
      <c r="EM57" s="380">
        <v>0</v>
      </c>
      <c r="EN57" s="89">
        <v>54.645784564903899</v>
      </c>
      <c r="EO57" s="380">
        <v>6.1537820561196099</v>
      </c>
      <c r="EP57" s="380">
        <v>1.4152787575197501E-2</v>
      </c>
      <c r="EQ57" s="89">
        <v>8.9900573876597196</v>
      </c>
      <c r="ER57" s="380">
        <v>1.35036912673804</v>
      </c>
      <c r="ES57" s="380">
        <v>0</v>
      </c>
      <c r="ET57" s="89">
        <v>18.972624029882699</v>
      </c>
      <c r="EU57" s="380">
        <v>2.76900699167077</v>
      </c>
      <c r="EV57" s="380">
        <v>0</v>
      </c>
      <c r="EW57" s="89">
        <v>1.7923265253379299</v>
      </c>
      <c r="EX57" s="380">
        <v>0.49012389948469998</v>
      </c>
      <c r="EY57" s="380">
        <v>2.6897295282266699E-3</v>
      </c>
      <c r="EZ57" s="89">
        <v>8.5802185386419794</v>
      </c>
      <c r="FA57" s="380">
        <v>2.46600301851459</v>
      </c>
      <c r="FB57" s="380">
        <v>0</v>
      </c>
      <c r="FC57" s="89">
        <v>1.1244494988064899</v>
      </c>
      <c r="FD57" s="380">
        <v>0.41671198678090199</v>
      </c>
      <c r="FE57" s="380">
        <v>0</v>
      </c>
      <c r="FF57" s="381">
        <v>1.2682668176116499E-2</v>
      </c>
      <c r="FG57" s="380">
        <v>7.9730115343940394E-2</v>
      </c>
      <c r="FH57" s="380">
        <v>1.2682668176116499E-2</v>
      </c>
      <c r="FI57" s="89">
        <v>0.30229930639361002</v>
      </c>
      <c r="FJ57" s="380">
        <v>0.32446894881886501</v>
      </c>
      <c r="FK57" s="380">
        <v>2.2721083405926198E-2</v>
      </c>
      <c r="FL57" s="381">
        <v>1.02026745946001E-2</v>
      </c>
      <c r="FM57" s="380">
        <v>1.4533880754811601E-4</v>
      </c>
      <c r="FN57" s="380">
        <v>1.02026745946001E-2</v>
      </c>
      <c r="FO57" s="89">
        <v>1.4078265835613499</v>
      </c>
      <c r="FP57" s="380">
        <v>0.67504643450754698</v>
      </c>
      <c r="FQ57" s="380">
        <v>0</v>
      </c>
      <c r="FR57" s="89">
        <v>0.50569433103691697</v>
      </c>
      <c r="FS57" s="380">
        <v>0.312793969612015</v>
      </c>
      <c r="FT57" s="380">
        <v>4.0682685871927197E-3</v>
      </c>
      <c r="FV57" s="118">
        <v>1677.2578323087537</v>
      </c>
      <c r="FW57" s="118">
        <v>1.2511722375290575</v>
      </c>
      <c r="FX57" s="118">
        <v>0.96509977465683416</v>
      </c>
      <c r="FY57" s="118">
        <v>3.2746485452679974</v>
      </c>
      <c r="FZ57" s="207">
        <v>1.2520140611522717</v>
      </c>
      <c r="GA57" s="118">
        <v>0.717406554766303</v>
      </c>
      <c r="GB57" s="118">
        <v>10.133510878824787</v>
      </c>
    </row>
    <row r="58" spans="2:184" s="73" customFormat="1">
      <c r="B58" s="73" t="s">
        <v>1829</v>
      </c>
      <c r="C58" s="73" t="s">
        <v>1874</v>
      </c>
      <c r="D58" s="73" t="s">
        <v>51</v>
      </c>
      <c r="E58" s="143" t="s">
        <v>1882</v>
      </c>
      <c r="F58" s="73">
        <v>3.6</v>
      </c>
      <c r="G58" s="113" t="s">
        <v>1211</v>
      </c>
      <c r="H58" s="73">
        <v>49.3</v>
      </c>
      <c r="I58" s="89">
        <v>-2446</v>
      </c>
      <c r="J58" s="89"/>
      <c r="K58" s="404" t="s">
        <v>32</v>
      </c>
      <c r="L58" s="73" t="s">
        <v>207</v>
      </c>
      <c r="M58" s="73" t="s">
        <v>13</v>
      </c>
      <c r="N58" s="73" t="s">
        <v>2163</v>
      </c>
      <c r="O58" s="73">
        <v>25</v>
      </c>
      <c r="Q58" s="203">
        <v>383.26800000000003</v>
      </c>
      <c r="R58" s="73">
        <v>33590</v>
      </c>
      <c r="S58" s="73">
        <v>590</v>
      </c>
      <c r="U58" s="381">
        <v>9.7810088715157006E-2</v>
      </c>
      <c r="V58" s="380">
        <v>0.29766189490539302</v>
      </c>
      <c r="W58" s="380">
        <v>9.7810088715157006E-2</v>
      </c>
      <c r="X58" s="89">
        <v>4.1528747751111101</v>
      </c>
      <c r="Y58" s="380">
        <v>10.460625583784299</v>
      </c>
      <c r="Z58" s="380">
        <v>2.0153856759788602</v>
      </c>
      <c r="AA58" s="89">
        <v>103.10300781082501</v>
      </c>
      <c r="AB58" s="380">
        <v>9.8847091393106599</v>
      </c>
      <c r="AC58" s="380">
        <v>0.54703368314307299</v>
      </c>
      <c r="AD58" s="89">
        <v>616.98834459843204</v>
      </c>
      <c r="AE58" s="380">
        <v>78.289757399628101</v>
      </c>
      <c r="AF58" s="380">
        <v>1.06931979658259</v>
      </c>
      <c r="AG58" s="381">
        <v>1.19146259808614</v>
      </c>
      <c r="AH58" s="380">
        <v>10.5298930922197</v>
      </c>
      <c r="AI58" s="380">
        <v>1.19146259808614</v>
      </c>
      <c r="AJ58" s="381">
        <v>210.261016628194</v>
      </c>
      <c r="AK58" s="380">
        <v>1550.9247939929901</v>
      </c>
      <c r="AL58" s="380">
        <v>210.261016628194</v>
      </c>
      <c r="AM58" s="89">
        <v>200055.889508772</v>
      </c>
      <c r="AN58" s="380">
        <v>17301.927765891101</v>
      </c>
      <c r="AO58" s="380">
        <v>6.0584657724825597</v>
      </c>
      <c r="AP58" s="89">
        <v>163.34680351602799</v>
      </c>
      <c r="AQ58" s="380">
        <v>248.43152143166299</v>
      </c>
      <c r="AR58" s="380">
        <v>57.272225911137802</v>
      </c>
      <c r="AS58" s="89">
        <v>594.31938197439695</v>
      </c>
      <c r="AT58" s="380">
        <v>393.93024839580403</v>
      </c>
      <c r="AU58" s="380">
        <v>98.809165640382403</v>
      </c>
      <c r="AV58" s="381">
        <v>1.7171099824878</v>
      </c>
      <c r="AW58" s="380">
        <v>6.1114007805064601</v>
      </c>
      <c r="AX58" s="380">
        <v>1.7171099824878</v>
      </c>
      <c r="AY58" s="89">
        <v>1.17091264538068</v>
      </c>
      <c r="AZ58" s="380">
        <v>1.5147059109291301</v>
      </c>
      <c r="BA58" s="380">
        <v>0.23200789133347399</v>
      </c>
      <c r="BB58" s="89">
        <v>1.07098784025239</v>
      </c>
      <c r="BC58" s="380">
        <v>4.5305213284944399</v>
      </c>
      <c r="BD58" s="380">
        <v>1.0205181993669801</v>
      </c>
      <c r="BE58" s="89">
        <v>14.1066299225728</v>
      </c>
      <c r="BF58" s="382">
        <v>2.4783420879123401</v>
      </c>
      <c r="BG58" s="382">
        <v>0.30108345215113902</v>
      </c>
      <c r="BH58" s="381">
        <v>8.3001645683907306</v>
      </c>
      <c r="BI58" s="380">
        <v>34.151806785597202</v>
      </c>
      <c r="BJ58" s="380">
        <v>8.3001645683907306</v>
      </c>
      <c r="BK58" s="89">
        <v>295.60855418017502</v>
      </c>
      <c r="BL58" s="380">
        <v>32.257543216861897</v>
      </c>
      <c r="BM58" s="380">
        <v>0.37717346390926998</v>
      </c>
      <c r="BN58" s="89">
        <v>885.94864498607001</v>
      </c>
      <c r="BO58" s="380">
        <v>110.94150777119501</v>
      </c>
      <c r="BP58" s="380">
        <v>1.64645601538543</v>
      </c>
      <c r="BQ58" s="89">
        <v>1131.51358234238</v>
      </c>
      <c r="BR58" s="380">
        <v>155.98072264285901</v>
      </c>
      <c r="BS58" s="380">
        <v>3.20318033345047</v>
      </c>
      <c r="BT58" s="89">
        <v>0.24912930968382599</v>
      </c>
      <c r="BU58" s="380">
        <v>0.27789541337949503</v>
      </c>
      <c r="BV58" s="380">
        <v>1.2743663174147799E-2</v>
      </c>
      <c r="BW58" s="381">
        <v>1.1867759718061801</v>
      </c>
      <c r="BX58" s="380">
        <v>4.8213888671366503</v>
      </c>
      <c r="BY58" s="380">
        <v>1.1867759718061801</v>
      </c>
      <c r="BZ58" s="381">
        <v>9.7655795147899294E-2</v>
      </c>
      <c r="CA58" s="380">
        <v>0.48346037268094899</v>
      </c>
      <c r="CB58" s="380">
        <v>9.7655795147899294E-2</v>
      </c>
      <c r="CC58" s="89">
        <v>11.7208252677266</v>
      </c>
      <c r="CD58" s="380">
        <v>7.5582833458426997</v>
      </c>
      <c r="CE58" s="380">
        <v>0.42008543972130602</v>
      </c>
      <c r="CF58" s="89">
        <v>0.45312646458709499</v>
      </c>
      <c r="CG58" s="380">
        <v>0.36672264583619801</v>
      </c>
      <c r="CH58" s="380">
        <v>1.6474468878634199E-2</v>
      </c>
      <c r="CI58" s="89">
        <v>6.0949781075551304</v>
      </c>
      <c r="CJ58" s="380">
        <v>3.07809860237324</v>
      </c>
      <c r="CK58" s="380">
        <v>0.23390212707858499</v>
      </c>
      <c r="CL58" s="89">
        <v>1.13169466757635</v>
      </c>
      <c r="CM58" s="380">
        <v>0.86699361454289503</v>
      </c>
      <c r="CN58" s="380">
        <v>0.12971164743150901</v>
      </c>
      <c r="CO58" s="381">
        <v>3.18871189813692E-2</v>
      </c>
      <c r="CP58" s="380">
        <v>0.167389992776866</v>
      </c>
      <c r="CQ58" s="380">
        <v>3.18871189813692E-2</v>
      </c>
      <c r="CR58" s="89">
        <v>834.67293013496999</v>
      </c>
      <c r="CS58" s="380">
        <v>66.609612608851904</v>
      </c>
      <c r="CT58" s="380">
        <v>2.79505779114411E-2</v>
      </c>
      <c r="CU58" s="89">
        <v>237.727238507549</v>
      </c>
      <c r="CV58" s="380">
        <v>22.138192093628199</v>
      </c>
      <c r="CW58" s="380">
        <v>9.7566443008001696E-3</v>
      </c>
      <c r="CX58" s="89">
        <v>3.0649689062632</v>
      </c>
      <c r="CY58" s="380">
        <v>1.13687435632898</v>
      </c>
      <c r="CZ58" s="380">
        <v>1.4384340491560199E-2</v>
      </c>
      <c r="DA58" s="381">
        <v>0</v>
      </c>
      <c r="DB58" s="380">
        <v>8.7561396928632904E-6</v>
      </c>
      <c r="DC58" s="380">
        <v>0</v>
      </c>
      <c r="DD58" s="89">
        <v>2.4834757628417099E-2</v>
      </c>
      <c r="DE58" s="380">
        <v>0.159023395567991</v>
      </c>
      <c r="DF58" s="380">
        <v>2.0104983562255398E-2</v>
      </c>
      <c r="DG58" s="89">
        <v>0.32450187150835702</v>
      </c>
      <c r="DH58" s="380">
        <v>0.93220377402569399</v>
      </c>
      <c r="DI58" s="380">
        <v>2.9429897616903102E-2</v>
      </c>
      <c r="DJ58" s="89">
        <v>2.5201839066777199E-2</v>
      </c>
      <c r="DK58" s="380">
        <v>8.9189057605975605E-2</v>
      </c>
      <c r="DL58" s="380">
        <v>1.2706643622166801E-2</v>
      </c>
      <c r="DM58" s="89">
        <v>6.8953990084167103</v>
      </c>
      <c r="DN58" s="380">
        <v>3.1123006570747802</v>
      </c>
      <c r="DO58" s="380">
        <v>0</v>
      </c>
      <c r="DP58" s="89">
        <v>160.74007900765901</v>
      </c>
      <c r="DQ58" s="380">
        <v>15.559057304286499</v>
      </c>
      <c r="DR58" s="380">
        <v>2.2457797833603699E-3</v>
      </c>
      <c r="DS58" s="89">
        <v>446.57444295096298</v>
      </c>
      <c r="DT58" s="380">
        <v>39.031302914917703</v>
      </c>
      <c r="DU58" s="380">
        <v>0</v>
      </c>
      <c r="DV58" s="89">
        <v>76.047732969127594</v>
      </c>
      <c r="DW58" s="380">
        <v>6.1570932498719904</v>
      </c>
      <c r="DX58" s="380">
        <v>1.90428399944499E-3</v>
      </c>
      <c r="DY58" s="89">
        <v>424.43242075064597</v>
      </c>
      <c r="DZ58" s="380">
        <v>38.4294747886292</v>
      </c>
      <c r="EA58" s="380">
        <v>0</v>
      </c>
      <c r="EB58" s="89">
        <v>101.193694175397</v>
      </c>
      <c r="EC58" s="380">
        <v>13.483338046540799</v>
      </c>
      <c r="ED58" s="380">
        <v>2.2425495291880301E-2</v>
      </c>
      <c r="EE58" s="89">
        <v>44.044772420213697</v>
      </c>
      <c r="EF58" s="380">
        <v>5.9541467924263403</v>
      </c>
      <c r="EG58" s="380">
        <v>3.8933576977759898E-3</v>
      </c>
      <c r="EH58" s="89">
        <v>107.415761692676</v>
      </c>
      <c r="EI58" s="380">
        <v>15.5523102384167</v>
      </c>
      <c r="EJ58" s="380">
        <v>1.90742384637313E-2</v>
      </c>
      <c r="EK58" s="89">
        <v>11.633639920317799</v>
      </c>
      <c r="EL58" s="380">
        <v>1.2806116708852699</v>
      </c>
      <c r="EM58" s="380">
        <v>2.91649257118194E-3</v>
      </c>
      <c r="EN58" s="89">
        <v>54.151812943922003</v>
      </c>
      <c r="EO58" s="380">
        <v>7.2051584001691902</v>
      </c>
      <c r="EP58" s="380">
        <v>1.21809214117719E-2</v>
      </c>
      <c r="EQ58" s="89">
        <v>8.9746187373790693</v>
      </c>
      <c r="ER58" s="380">
        <v>1.2721837055643299</v>
      </c>
      <c r="ES58" s="380">
        <v>3.8615648148499701E-3</v>
      </c>
      <c r="ET58" s="89">
        <v>18.979553166274801</v>
      </c>
      <c r="EU58" s="380">
        <v>2.7907185747281398</v>
      </c>
      <c r="EV58" s="380">
        <v>6.8346796238538798E-3</v>
      </c>
      <c r="EW58" s="89">
        <v>1.90001983741324</v>
      </c>
      <c r="EX58" s="380">
        <v>0.47277179261105901</v>
      </c>
      <c r="EY58" s="380">
        <v>2.3155380120467202E-3</v>
      </c>
      <c r="EZ58" s="89">
        <v>8.9417775517092295</v>
      </c>
      <c r="FA58" s="380">
        <v>2.7515011722648999</v>
      </c>
      <c r="FB58" s="380">
        <v>0</v>
      </c>
      <c r="FC58" s="89">
        <v>1.1082473592426501</v>
      </c>
      <c r="FD58" s="380">
        <v>0.41970071720044</v>
      </c>
      <c r="FE58" s="380">
        <v>0</v>
      </c>
      <c r="FF58" s="89">
        <v>5.40238119921874E-2</v>
      </c>
      <c r="FG58" s="380">
        <v>0.41689030246175202</v>
      </c>
      <c r="FH58" s="380">
        <v>0</v>
      </c>
      <c r="FI58" s="89">
        <v>0.27755564283006301</v>
      </c>
      <c r="FJ58" s="380">
        <v>0.33545611289793398</v>
      </c>
      <c r="FK58" s="380">
        <v>2.4685572234136699E-2</v>
      </c>
      <c r="FL58" s="381">
        <v>9.8076595901431703E-3</v>
      </c>
      <c r="FM58" s="380">
        <v>3.8202340019166101E-2</v>
      </c>
      <c r="FN58" s="380">
        <v>9.8076595901431703E-3</v>
      </c>
      <c r="FO58" s="89">
        <v>1.8180135785687801</v>
      </c>
      <c r="FP58" s="380">
        <v>0.761213619613611</v>
      </c>
      <c r="FQ58" s="380">
        <v>3.4466358766485198E-3</v>
      </c>
      <c r="FR58" s="89">
        <v>0.62837194720315703</v>
      </c>
      <c r="FS58" s="380">
        <v>0.37183282460954697</v>
      </c>
      <c r="FT58" s="380">
        <v>4.9206048803518499E-3</v>
      </c>
      <c r="FV58" s="118">
        <v>1685.9494157014021</v>
      </c>
      <c r="FW58" s="118">
        <v>1.2788078632554902</v>
      </c>
      <c r="FX58" s="118">
        <v>0.97282835074762131</v>
      </c>
      <c r="FY58" s="118">
        <v>3.5110529839788005</v>
      </c>
      <c r="FZ58" s="207">
        <v>1.6404402531679998</v>
      </c>
      <c r="GA58" s="118">
        <v>0.73027003540918534</v>
      </c>
      <c r="GB58" s="118">
        <v>9.718896349869004</v>
      </c>
    </row>
    <row r="59" spans="2:184" s="73" customFormat="1">
      <c r="B59" s="73" t="s">
        <v>1829</v>
      </c>
      <c r="C59" s="73" t="s">
        <v>1874</v>
      </c>
      <c r="D59" s="73" t="s">
        <v>51</v>
      </c>
      <c r="E59" s="143" t="s">
        <v>1882</v>
      </c>
      <c r="F59" s="73">
        <v>3.6</v>
      </c>
      <c r="G59" s="113" t="s">
        <v>1211</v>
      </c>
      <c r="H59" s="73">
        <v>49.3</v>
      </c>
      <c r="I59" s="89">
        <v>-2446</v>
      </c>
      <c r="J59" s="89"/>
      <c r="K59" s="404" t="s">
        <v>32</v>
      </c>
      <c r="L59" s="73" t="s">
        <v>207</v>
      </c>
      <c r="M59" s="73" t="s">
        <v>13</v>
      </c>
      <c r="N59" s="73" t="s">
        <v>2164</v>
      </c>
      <c r="O59" s="73">
        <v>15</v>
      </c>
      <c r="Q59" s="203"/>
      <c r="U59" s="381">
        <v>0.37143257148585707</v>
      </c>
      <c r="V59" s="380">
        <v>1.4097590373345017</v>
      </c>
      <c r="W59" s="380">
        <v>0.37143257148585707</v>
      </c>
      <c r="X59" s="89">
        <v>6.8385671053296573</v>
      </c>
      <c r="Y59" s="380">
        <v>25.755650620717525</v>
      </c>
      <c r="Z59" s="380">
        <v>5.8351475513875704</v>
      </c>
      <c r="AA59" s="89">
        <v>95.022355439145784</v>
      </c>
      <c r="AB59" s="380">
        <v>43.133023585589079</v>
      </c>
      <c r="AC59" s="380">
        <v>2.9792502015683788</v>
      </c>
      <c r="AD59" s="89">
        <v>726.65819447949582</v>
      </c>
      <c r="AE59" s="380">
        <v>299.72557910128421</v>
      </c>
      <c r="AF59" s="380">
        <v>6.0466443690383231</v>
      </c>
      <c r="AG59" s="381">
        <v>8.6706335797783574</v>
      </c>
      <c r="AH59" s="380">
        <v>37.903727158598471</v>
      </c>
      <c r="AI59" s="380">
        <v>8.6706335797783574</v>
      </c>
      <c r="AJ59" s="381">
        <v>1360.5907713148304</v>
      </c>
      <c r="AK59" s="380">
        <v>5644.3056245881571</v>
      </c>
      <c r="AL59" s="380">
        <v>1360.5907713148304</v>
      </c>
      <c r="AM59" s="89">
        <v>213348.10846964273</v>
      </c>
      <c r="AN59" s="380">
        <v>54164.212826570147</v>
      </c>
      <c r="AO59" s="380">
        <v>30.314052184936649</v>
      </c>
      <c r="AP59" s="381">
        <v>234.95784306565764</v>
      </c>
      <c r="AQ59" s="380">
        <v>809.42091227130027</v>
      </c>
      <c r="AR59" s="380">
        <v>234.95784306565764</v>
      </c>
      <c r="AS59" s="381">
        <v>428.66699931336825</v>
      </c>
      <c r="AT59" s="380">
        <v>1690.0587864239903</v>
      </c>
      <c r="AU59" s="380">
        <v>428.66699931336825</v>
      </c>
      <c r="AV59" s="381">
        <v>5.2038999659941547</v>
      </c>
      <c r="AW59" s="380">
        <v>21.295584246326491</v>
      </c>
      <c r="AX59" s="380">
        <v>5.2038999659941547</v>
      </c>
      <c r="AY59" s="381">
        <v>1.3817849636078892</v>
      </c>
      <c r="AZ59" s="380">
        <v>5.0062846016669518</v>
      </c>
      <c r="BA59" s="380">
        <v>1.3817849636078892</v>
      </c>
      <c r="BB59" s="381">
        <v>7.0318773605073792</v>
      </c>
      <c r="BC59" s="380">
        <v>19.697167519299168</v>
      </c>
      <c r="BD59" s="380">
        <v>7.0318773605073792</v>
      </c>
      <c r="BE59" s="89">
        <v>16.078652348371175</v>
      </c>
      <c r="BF59" s="382">
        <v>8.2678554992071387</v>
      </c>
      <c r="BG59" s="382">
        <v>1.8240569941442724</v>
      </c>
      <c r="BH59" s="381">
        <v>51.341034378334029</v>
      </c>
      <c r="BI59" s="380">
        <v>162.52166358958991</v>
      </c>
      <c r="BJ59" s="380">
        <v>51.341034378334029</v>
      </c>
      <c r="BK59" s="89">
        <v>298.08547684370097</v>
      </c>
      <c r="BL59" s="380">
        <v>105.39622686180921</v>
      </c>
      <c r="BM59" s="380">
        <v>1.7695508050154538</v>
      </c>
      <c r="BN59" s="89">
        <v>1064.0412074692961</v>
      </c>
      <c r="BO59" s="380">
        <v>441.13867356775756</v>
      </c>
      <c r="BP59" s="380">
        <v>7.6085872251163904</v>
      </c>
      <c r="BQ59" s="89">
        <v>1167.2719643189325</v>
      </c>
      <c r="BR59" s="380">
        <v>459.02806742153069</v>
      </c>
      <c r="BS59" s="380">
        <v>14.123995621363925</v>
      </c>
      <c r="BT59" s="89">
        <v>0.21689442159416064</v>
      </c>
      <c r="BU59" s="380">
        <v>0.44568779076708931</v>
      </c>
      <c r="BV59" s="380">
        <v>3.8289038491429693E-2</v>
      </c>
      <c r="BW59" s="381">
        <v>6.0427687056049839</v>
      </c>
      <c r="BX59" s="380">
        <v>20.82832511284364</v>
      </c>
      <c r="BY59" s="380">
        <v>6.0427687056049839</v>
      </c>
      <c r="BZ59" s="381">
        <v>0.62095663978307647</v>
      </c>
      <c r="CA59" s="380">
        <v>2.623053970338117</v>
      </c>
      <c r="CB59" s="380">
        <v>0.62095663978307647</v>
      </c>
      <c r="CC59" s="89">
        <v>32.958749505956121</v>
      </c>
      <c r="CD59" s="380">
        <v>25.901623985040722</v>
      </c>
      <c r="CE59" s="380">
        <v>1.9135248131931746</v>
      </c>
      <c r="CF59" s="89">
        <v>0.78028499157918019</v>
      </c>
      <c r="CG59" s="380">
        <v>1.2087387397133682</v>
      </c>
      <c r="CH59" s="380">
        <v>0.15331336264371681</v>
      </c>
      <c r="CI59" s="89">
        <v>8.8356728679428489</v>
      </c>
      <c r="CJ59" s="380">
        <v>9.3498021091458057</v>
      </c>
      <c r="CK59" s="380">
        <v>1.2759537341481717</v>
      </c>
      <c r="CL59" s="381">
        <v>1.2050286802098742</v>
      </c>
      <c r="CM59" s="380">
        <v>4.2940655440467994</v>
      </c>
      <c r="CN59" s="380">
        <v>1.2050286802098742</v>
      </c>
      <c r="CO59" s="381">
        <v>0.16583210616908864</v>
      </c>
      <c r="CP59" s="380">
        <v>0.43398607634712633</v>
      </c>
      <c r="CQ59" s="380">
        <v>0.16583210616908864</v>
      </c>
      <c r="CR59" s="89">
        <v>964.65439446612959</v>
      </c>
      <c r="CS59" s="380">
        <v>478.63239326214307</v>
      </c>
      <c r="CT59" s="380">
        <v>0.18764807650240786</v>
      </c>
      <c r="CU59" s="89">
        <v>289.86196504557353</v>
      </c>
      <c r="CV59" s="380">
        <v>136.51861777241129</v>
      </c>
      <c r="CW59" s="380">
        <v>6.4544504691914431E-2</v>
      </c>
      <c r="CX59" s="89">
        <v>5.325364787336305</v>
      </c>
      <c r="CY59" s="380">
        <v>3.4821388351924232</v>
      </c>
      <c r="CZ59" s="380">
        <v>0.10105888104414922</v>
      </c>
      <c r="DA59" s="381">
        <v>0</v>
      </c>
      <c r="DB59" s="380">
        <v>2.5573333588929194E-2</v>
      </c>
      <c r="DC59" s="380">
        <v>0</v>
      </c>
      <c r="DD59" s="381">
        <v>7.298874647061622E-2</v>
      </c>
      <c r="DE59" s="380">
        <v>0.22842207099715281</v>
      </c>
      <c r="DF59" s="380">
        <v>7.298874647061622E-2</v>
      </c>
      <c r="DG59" s="381">
        <v>0.12517152988048724</v>
      </c>
      <c r="DH59" s="380">
        <v>0.68645455146644319</v>
      </c>
      <c r="DI59" s="380">
        <v>0.12517152988048724</v>
      </c>
      <c r="DJ59" s="381">
        <v>7.5186022524222199E-2</v>
      </c>
      <c r="DK59" s="380">
        <v>0.25906277484131407</v>
      </c>
      <c r="DL59" s="380">
        <v>7.5186022524222199E-2</v>
      </c>
      <c r="DM59" s="89">
        <v>8.4481547587179602</v>
      </c>
      <c r="DN59" s="380">
        <v>8.3466336165092514</v>
      </c>
      <c r="DO59" s="380">
        <v>0.23716767820564028</v>
      </c>
      <c r="DP59" s="89">
        <v>181.78887137089851</v>
      </c>
      <c r="DQ59" s="380">
        <v>80.423357190126382</v>
      </c>
      <c r="DR59" s="380">
        <v>1.1498087088517369E-2</v>
      </c>
      <c r="DS59" s="89">
        <v>532.90405196613563</v>
      </c>
      <c r="DT59" s="380">
        <v>240.03959746781894</v>
      </c>
      <c r="DU59" s="380">
        <v>1.7391904257329879E-2</v>
      </c>
      <c r="DV59" s="89">
        <v>86.092580026721251</v>
      </c>
      <c r="DW59" s="380">
        <v>39.477017873225513</v>
      </c>
      <c r="DX59" s="380">
        <v>0</v>
      </c>
      <c r="DY59" s="89">
        <v>485.10790959404164</v>
      </c>
      <c r="DZ59" s="380">
        <v>213.095146505466</v>
      </c>
      <c r="EA59" s="380">
        <v>0</v>
      </c>
      <c r="EB59" s="89">
        <v>119.64592852327013</v>
      </c>
      <c r="EC59" s="380">
        <v>53.005694395010707</v>
      </c>
      <c r="ED59" s="380">
        <v>7.0653592604329657E-2</v>
      </c>
      <c r="EE59" s="89">
        <v>48.922852271785956</v>
      </c>
      <c r="EF59" s="380">
        <v>21.957001016240163</v>
      </c>
      <c r="EG59" s="380">
        <v>3.6148532244108474E-2</v>
      </c>
      <c r="EH59" s="89">
        <v>122.14346310399657</v>
      </c>
      <c r="EI59" s="380">
        <v>59.175700763950665</v>
      </c>
      <c r="EJ59" s="380">
        <v>0</v>
      </c>
      <c r="EK59" s="89">
        <v>13.389558309962389</v>
      </c>
      <c r="EL59" s="380">
        <v>7.1794623453811006</v>
      </c>
      <c r="EM59" s="380">
        <v>1.1233973174247033E-2</v>
      </c>
      <c r="EN59" s="89">
        <v>61.088276356234267</v>
      </c>
      <c r="EO59" s="380">
        <v>29.244261813598435</v>
      </c>
      <c r="EP59" s="380">
        <v>4.767310003492925E-2</v>
      </c>
      <c r="EQ59" s="89">
        <v>10.16322254639071</v>
      </c>
      <c r="ER59" s="380">
        <v>5.3973777441973292</v>
      </c>
      <c r="ES59" s="380">
        <v>1.810560042266187E-2</v>
      </c>
      <c r="ET59" s="89">
        <v>21.55733622860939</v>
      </c>
      <c r="EU59" s="380">
        <v>12.287385919471616</v>
      </c>
      <c r="EV59" s="380">
        <v>3.6979200385657544E-2</v>
      </c>
      <c r="EW59" s="89">
        <v>2.0404992037251972</v>
      </c>
      <c r="EX59" s="380">
        <v>1.3495103078190864</v>
      </c>
      <c r="EY59" s="380">
        <v>0</v>
      </c>
      <c r="EZ59" s="89">
        <v>9.7526891873265829</v>
      </c>
      <c r="FA59" s="380">
        <v>8.3201800015506482</v>
      </c>
      <c r="FB59" s="380">
        <v>5.9187028239031825E-2</v>
      </c>
      <c r="FC59" s="89">
        <v>1.3233355394407764</v>
      </c>
      <c r="FD59" s="380">
        <v>1.2340169442115991</v>
      </c>
      <c r="FE59" s="380">
        <v>1.4268770120942985E-2</v>
      </c>
      <c r="FF59" s="381">
        <v>8.2637132080823378E-2</v>
      </c>
      <c r="FG59" s="380">
        <v>0.30645573668898612</v>
      </c>
      <c r="FH59" s="380">
        <v>8.2637132080823378E-2</v>
      </c>
      <c r="FI59" s="89">
        <v>0.35922808036533732</v>
      </c>
      <c r="FJ59" s="380">
        <v>0.82237466603678078</v>
      </c>
      <c r="FK59" s="380">
        <v>0.10762514981031852</v>
      </c>
      <c r="FL59" s="381">
        <v>3.0484189054099404E-2</v>
      </c>
      <c r="FM59" s="380">
        <v>7.0903710483997363E-3</v>
      </c>
      <c r="FN59" s="380">
        <v>3.0484189054099404E-2</v>
      </c>
      <c r="FO59" s="89">
        <v>2.2438552846709481</v>
      </c>
      <c r="FP59" s="380">
        <v>1.8577228161853763</v>
      </c>
      <c r="FQ59" s="380">
        <v>2.5329963252216325E-2</v>
      </c>
      <c r="FR59" s="89">
        <v>0.71580146554349366</v>
      </c>
      <c r="FS59" s="380">
        <v>0.87332562838251848</v>
      </c>
      <c r="FT59" s="380">
        <v>2.4818033916446467E-2</v>
      </c>
      <c r="FV59" s="118">
        <v>1965.866627540395</v>
      </c>
      <c r="FW59" s="118">
        <v>1.2220001680885173</v>
      </c>
      <c r="FX59" s="118">
        <v>1.0259104705834701</v>
      </c>
      <c r="FY59" s="118">
        <v>3.3279785235515873</v>
      </c>
      <c r="FZ59" s="207">
        <v>1.6956057007425123</v>
      </c>
      <c r="GA59" s="118">
        <v>0.72259806062969312</v>
      </c>
      <c r="GB59" s="118">
        <v>10.132547426587532</v>
      </c>
    </row>
    <row r="60" spans="2:184" s="73" customFormat="1">
      <c r="B60" s="73" t="s">
        <v>1829</v>
      </c>
      <c r="C60" s="73" t="s">
        <v>1874</v>
      </c>
      <c r="D60" s="73" t="s">
        <v>51</v>
      </c>
      <c r="E60" s="143" t="s">
        <v>1882</v>
      </c>
      <c r="F60" s="73">
        <v>3.6</v>
      </c>
      <c r="G60" s="113" t="s">
        <v>1211</v>
      </c>
      <c r="H60" s="73">
        <v>49.3</v>
      </c>
      <c r="I60" s="89">
        <v>-2446</v>
      </c>
      <c r="J60" s="89"/>
      <c r="K60" s="404" t="s">
        <v>32</v>
      </c>
      <c r="L60" s="73" t="s">
        <v>207</v>
      </c>
      <c r="M60" s="73" t="s">
        <v>13</v>
      </c>
      <c r="N60" s="73" t="s">
        <v>2165</v>
      </c>
      <c r="O60" s="73">
        <v>15</v>
      </c>
      <c r="Q60" s="203"/>
      <c r="U60" s="381">
        <v>0.28311520798038797</v>
      </c>
      <c r="V60" s="380">
        <v>1.0920658871917801</v>
      </c>
      <c r="W60" s="380">
        <v>0.28311520798038797</v>
      </c>
      <c r="X60" s="89">
        <v>8.9022828017771296</v>
      </c>
      <c r="Y60" s="380">
        <v>28.154482292184198</v>
      </c>
      <c r="Z60" s="380">
        <v>4.8901873496398096</v>
      </c>
      <c r="AA60" s="89">
        <v>105.47028320033399</v>
      </c>
      <c r="AB60" s="380">
        <v>50.247941951560101</v>
      </c>
      <c r="AC60" s="380">
        <v>2.06555027519352</v>
      </c>
      <c r="AD60" s="89">
        <v>684.63653837962795</v>
      </c>
      <c r="AE60" s="380">
        <v>304.101920732579</v>
      </c>
      <c r="AF60" s="380">
        <v>4.8624638926558097</v>
      </c>
      <c r="AG60" s="89">
        <v>28.301879291553899</v>
      </c>
      <c r="AH60" s="380">
        <v>123.836677980969</v>
      </c>
      <c r="AI60" s="380">
        <v>6.4463888659154804</v>
      </c>
      <c r="AJ60" s="381">
        <v>1261.9036952577701</v>
      </c>
      <c r="AK60" s="380">
        <v>6263.4246036457698</v>
      </c>
      <c r="AL60" s="380">
        <v>1261.9036952577701</v>
      </c>
      <c r="AM60" s="89">
        <v>216472.816528433</v>
      </c>
      <c r="AN60" s="380">
        <v>63908.599251421998</v>
      </c>
      <c r="AO60" s="380">
        <v>22.024076862268601</v>
      </c>
      <c r="AP60" s="89">
        <v>221.23965837168899</v>
      </c>
      <c r="AQ60" s="380">
        <v>751.87416668923697</v>
      </c>
      <c r="AR60" s="380">
        <v>163.51299660250999</v>
      </c>
      <c r="AS60" s="89">
        <v>617.280146827311</v>
      </c>
      <c r="AT60" s="380">
        <v>1392.5596179045001</v>
      </c>
      <c r="AU60" s="380">
        <v>317.69487365469001</v>
      </c>
      <c r="AV60" s="381">
        <v>3.7485726891951301</v>
      </c>
      <c r="AW60" s="380">
        <v>24.916814246665801</v>
      </c>
      <c r="AX60" s="380">
        <v>3.7485726891951301</v>
      </c>
      <c r="AY60" s="89">
        <v>1.3416545319655799</v>
      </c>
      <c r="AZ60" s="380">
        <v>5.1152833012431396</v>
      </c>
      <c r="BA60" s="380">
        <v>1.1252731985519899</v>
      </c>
      <c r="BB60" s="381">
        <v>4.5910323420235803</v>
      </c>
      <c r="BC60" s="380">
        <v>16.438618912792599</v>
      </c>
      <c r="BD60" s="380">
        <v>4.5910323420235803</v>
      </c>
      <c r="BE60" s="89">
        <v>13.521951957859301</v>
      </c>
      <c r="BF60" s="382">
        <v>7.5143089764344504</v>
      </c>
      <c r="BG60" s="382">
        <v>1.48893094956233</v>
      </c>
      <c r="BH60" s="381">
        <v>35.793873671761702</v>
      </c>
      <c r="BI60" s="380">
        <v>124.508625582691</v>
      </c>
      <c r="BJ60" s="380">
        <v>35.793873671761702</v>
      </c>
      <c r="BK60" s="89">
        <v>301.15610393041999</v>
      </c>
      <c r="BL60" s="380">
        <v>92.191744592251695</v>
      </c>
      <c r="BM60" s="380">
        <v>1.2726864031159</v>
      </c>
      <c r="BN60" s="89">
        <v>1029.25313228359</v>
      </c>
      <c r="BO60" s="380">
        <v>331.38037100445598</v>
      </c>
      <c r="BP60" s="380">
        <v>7.1134091372077597</v>
      </c>
      <c r="BQ60" s="89">
        <v>1179.2025291098601</v>
      </c>
      <c r="BR60" s="380">
        <v>525.77157964457297</v>
      </c>
      <c r="BS60" s="380">
        <v>9.8371560675994107</v>
      </c>
      <c r="BT60" s="89">
        <v>0.33284727500405198</v>
      </c>
      <c r="BU60" s="380">
        <v>0.55576113061843302</v>
      </c>
      <c r="BV60" s="380">
        <v>3.9207503560589302E-2</v>
      </c>
      <c r="BW60" s="381">
        <v>4.8428588635437197</v>
      </c>
      <c r="BX60" s="380">
        <v>18.907405500350698</v>
      </c>
      <c r="BY60" s="380">
        <v>4.8428588635437197</v>
      </c>
      <c r="BZ60" s="381">
        <v>0.51951172737951801</v>
      </c>
      <c r="CA60" s="380">
        <v>1.99296580396839</v>
      </c>
      <c r="CB60" s="380">
        <v>0.51951172737951801</v>
      </c>
      <c r="CC60" s="89">
        <v>46.493580683148402</v>
      </c>
      <c r="CD60" s="380">
        <v>37.105374312603601</v>
      </c>
      <c r="CE60" s="380">
        <v>1.1509131421446499</v>
      </c>
      <c r="CF60" s="89">
        <v>0.51274496018530902</v>
      </c>
      <c r="CG60" s="380">
        <v>0.854049431975069</v>
      </c>
      <c r="CH60" s="380">
        <v>0.10328098048762401</v>
      </c>
      <c r="CI60" s="89">
        <v>7.8983960473909001</v>
      </c>
      <c r="CJ60" s="380">
        <v>8.2463105667908199</v>
      </c>
      <c r="CK60" s="380">
        <v>1.13002392864248</v>
      </c>
      <c r="CL60" s="89">
        <v>1.05616009474927</v>
      </c>
      <c r="CM60" s="380">
        <v>4.1244489701866298</v>
      </c>
      <c r="CN60" s="380">
        <v>0.79895055088446698</v>
      </c>
      <c r="CO60" s="89">
        <v>0.119301876702435</v>
      </c>
      <c r="CP60" s="380">
        <v>0.56686673548793498</v>
      </c>
      <c r="CQ60" s="380">
        <v>0.10818403387526</v>
      </c>
      <c r="CR60" s="89">
        <v>917.84239098850799</v>
      </c>
      <c r="CS60" s="380">
        <v>423.75650407547698</v>
      </c>
      <c r="CT60" s="380">
        <v>0.13646429240513999</v>
      </c>
      <c r="CU60" s="89">
        <v>251.87224245553199</v>
      </c>
      <c r="CV60" s="380">
        <v>112.714445366419</v>
      </c>
      <c r="CW60" s="380">
        <v>4.3484196960269297E-2</v>
      </c>
      <c r="CX60" s="89">
        <v>3.5147713089633799</v>
      </c>
      <c r="CY60" s="380">
        <v>2.44140987698316</v>
      </c>
      <c r="CZ60" s="380">
        <v>4.8847080757609303E-2</v>
      </c>
      <c r="DA60" s="381">
        <v>1.2839471024495199E-2</v>
      </c>
      <c r="DB60" s="380">
        <v>0</v>
      </c>
      <c r="DC60" s="380">
        <v>1.2839471024495199E-2</v>
      </c>
      <c r="DD60" s="381">
        <v>7.4974236933527102E-2</v>
      </c>
      <c r="DE60" s="380">
        <v>1.31430002047124E-2</v>
      </c>
      <c r="DF60" s="380">
        <v>7.4974236933527102E-2</v>
      </c>
      <c r="DG60" s="89">
        <v>0.24942771448311399</v>
      </c>
      <c r="DH60" s="380">
        <v>0.91242009172587502</v>
      </c>
      <c r="DI60" s="380">
        <v>8.8954460320584003E-2</v>
      </c>
      <c r="DJ60" s="89">
        <v>0.106960771430007</v>
      </c>
      <c r="DK60" s="380">
        <v>0.39518932784121402</v>
      </c>
      <c r="DL60" s="380">
        <v>4.4714685869648101E-2</v>
      </c>
      <c r="DM60" s="89">
        <v>7.6526024691885004</v>
      </c>
      <c r="DN60" s="380">
        <v>9.2268626835520902</v>
      </c>
      <c r="DO60" s="380">
        <v>7.8171774506797201E-2</v>
      </c>
      <c r="DP60" s="89">
        <v>166.169171806111</v>
      </c>
      <c r="DQ60" s="380">
        <v>83.245505942582597</v>
      </c>
      <c r="DR60" s="380">
        <v>8.4201062858439701E-3</v>
      </c>
      <c r="DS60" s="89">
        <v>481.25688476935699</v>
      </c>
      <c r="DT60" s="380">
        <v>241.83487156032001</v>
      </c>
      <c r="DU60" s="380">
        <v>0</v>
      </c>
      <c r="DV60" s="89">
        <v>78.532579151185104</v>
      </c>
      <c r="DW60" s="380">
        <v>37.888111780989199</v>
      </c>
      <c r="DX60" s="380">
        <v>0</v>
      </c>
      <c r="DY60" s="89">
        <v>441.33035939991601</v>
      </c>
      <c r="DZ60" s="380">
        <v>196.721735766064</v>
      </c>
      <c r="EA60" s="380">
        <v>6.1224919860966301E-2</v>
      </c>
      <c r="EB60" s="89">
        <v>105.604933739882</v>
      </c>
      <c r="EC60" s="380">
        <v>44.580437303048598</v>
      </c>
      <c r="ED60" s="380">
        <v>7.2614318867958105E-2</v>
      </c>
      <c r="EE60" s="89">
        <v>45.543923897161903</v>
      </c>
      <c r="EF60" s="380">
        <v>21.105781481177399</v>
      </c>
      <c r="EG60" s="380">
        <v>1.5520458324118899E-2</v>
      </c>
      <c r="EH60" s="89">
        <v>110.24131259213701</v>
      </c>
      <c r="EI60" s="380">
        <v>46.611853932851503</v>
      </c>
      <c r="EJ60" s="380">
        <v>0</v>
      </c>
      <c r="EK60" s="89">
        <v>11.9001903670766</v>
      </c>
      <c r="EL60" s="380">
        <v>5.8314924641352501</v>
      </c>
      <c r="EM60" s="380">
        <v>1.1543291747521001E-2</v>
      </c>
      <c r="EN60" s="89">
        <v>57.022582393026099</v>
      </c>
      <c r="EO60" s="380">
        <v>27.931232774896401</v>
      </c>
      <c r="EP60" s="380">
        <v>5.9543460318360102E-2</v>
      </c>
      <c r="EQ60" s="89">
        <v>9.0079126497917201</v>
      </c>
      <c r="ER60" s="380">
        <v>4.78035624035744</v>
      </c>
      <c r="ES60" s="380">
        <v>1.3253713230744099E-2</v>
      </c>
      <c r="ET60" s="89">
        <v>19.815170085204102</v>
      </c>
      <c r="EU60" s="380">
        <v>11.145048813858301</v>
      </c>
      <c r="EV60" s="380">
        <v>3.7987723651848403E-2</v>
      </c>
      <c r="EW60" s="89">
        <v>1.87029398404356</v>
      </c>
      <c r="EX60" s="380">
        <v>1.4666567780261099</v>
      </c>
      <c r="EY60" s="380">
        <v>1.3486983549458501E-2</v>
      </c>
      <c r="EZ60" s="89">
        <v>8.8875000980278305</v>
      </c>
      <c r="FA60" s="380">
        <v>6.7254659226215603</v>
      </c>
      <c r="FB60" s="380">
        <v>4.33197447946264E-2</v>
      </c>
      <c r="FC60" s="89">
        <v>1.13678389377601</v>
      </c>
      <c r="FD60" s="380">
        <v>1.01587214329447</v>
      </c>
      <c r="FE60" s="380">
        <v>0</v>
      </c>
      <c r="FF60" s="89">
        <v>4.7497038477953002E-2</v>
      </c>
      <c r="FG60" s="380">
        <v>0.51081308428970595</v>
      </c>
      <c r="FH60" s="380">
        <v>0</v>
      </c>
      <c r="FI60" s="89">
        <v>0.72202788455439404</v>
      </c>
      <c r="FJ60" s="380">
        <v>1.23954483059203</v>
      </c>
      <c r="FK60" s="380">
        <v>9.2350361323579405E-2</v>
      </c>
      <c r="FL60" s="381">
        <v>3.8407130466772202E-2</v>
      </c>
      <c r="FM60" s="380">
        <v>2.6101494643290301E-3</v>
      </c>
      <c r="FN60" s="380">
        <v>3.8407130466772202E-2</v>
      </c>
      <c r="FO60" s="89">
        <v>1.73293089361321</v>
      </c>
      <c r="FP60" s="380">
        <v>1.4320211855859899</v>
      </c>
      <c r="FQ60" s="380">
        <v>0</v>
      </c>
      <c r="FR60" s="89">
        <v>0.55640755289438704</v>
      </c>
      <c r="FS60" s="380">
        <v>0.66782160629755705</v>
      </c>
      <c r="FT60" s="380">
        <v>1.29435556876811E-2</v>
      </c>
      <c r="FV60" s="118">
        <v>1772.2964285344085</v>
      </c>
      <c r="FW60" s="118">
        <v>1.2764273354536131</v>
      </c>
      <c r="FX60" s="118">
        <v>1.0147197961400338</v>
      </c>
      <c r="FY60" s="118">
        <v>3.6440791650574713</v>
      </c>
      <c r="FZ60" s="207">
        <v>1.5244154171264708</v>
      </c>
      <c r="GA60" s="118">
        <v>0.72602989825038566</v>
      </c>
      <c r="GB60" s="118">
        <v>10.035466294378681</v>
      </c>
    </row>
    <row r="61" spans="2:184" s="73" customFormat="1">
      <c r="B61" s="73" t="s">
        <v>1829</v>
      </c>
      <c r="C61" s="73" t="s">
        <v>1874</v>
      </c>
      <c r="D61" s="73" t="s">
        <v>51</v>
      </c>
      <c r="E61" s="143" t="s">
        <v>1882</v>
      </c>
      <c r="F61" s="73">
        <v>3.6</v>
      </c>
      <c r="G61" s="113" t="s">
        <v>1211</v>
      </c>
      <c r="H61" s="73">
        <v>49.3</v>
      </c>
      <c r="I61" s="89">
        <v>-2446</v>
      </c>
      <c r="J61" s="89"/>
      <c r="K61" s="404" t="s">
        <v>32</v>
      </c>
      <c r="L61" s="73" t="s">
        <v>207</v>
      </c>
      <c r="M61" s="73" t="s">
        <v>13</v>
      </c>
      <c r="N61" s="73" t="s">
        <v>2166</v>
      </c>
      <c r="O61" s="73">
        <v>25</v>
      </c>
      <c r="Q61" s="203"/>
      <c r="U61" s="381">
        <v>0.12910713882459099</v>
      </c>
      <c r="V61" s="380">
        <v>0.54021801963454497</v>
      </c>
      <c r="W61" s="380">
        <v>0.12910713882459099</v>
      </c>
      <c r="X61" s="89">
        <v>6.3642480057201398</v>
      </c>
      <c r="Y61" s="380">
        <v>13.7352579016252</v>
      </c>
      <c r="Z61" s="380">
        <v>2.6156266966039898</v>
      </c>
      <c r="AA61" s="89">
        <v>96.266417693962197</v>
      </c>
      <c r="AB61" s="380">
        <v>17.663524449051799</v>
      </c>
      <c r="AC61" s="380">
        <v>1.03235701550022</v>
      </c>
      <c r="AD61" s="89">
        <v>797.91543070360899</v>
      </c>
      <c r="AE61" s="380">
        <v>131.72090205738201</v>
      </c>
      <c r="AF61" s="380">
        <v>2.3544567831345899</v>
      </c>
      <c r="AG61" s="381">
        <v>3.22757019211971</v>
      </c>
      <c r="AH61" s="380">
        <v>14.3467337467916</v>
      </c>
      <c r="AI61" s="380">
        <v>3.22757019211971</v>
      </c>
      <c r="AJ61" s="381">
        <v>577.70887263203895</v>
      </c>
      <c r="AK61" s="380">
        <v>2099.4033944545899</v>
      </c>
      <c r="AL61" s="380">
        <v>577.70887263203895</v>
      </c>
      <c r="AM61" s="89">
        <v>209821.571292029</v>
      </c>
      <c r="AN61" s="380">
        <v>35596.580721332299</v>
      </c>
      <c r="AO61" s="380">
        <v>11.5480689495832</v>
      </c>
      <c r="AP61" s="89">
        <v>220.28774065922099</v>
      </c>
      <c r="AQ61" s="380">
        <v>402.261107731278</v>
      </c>
      <c r="AR61" s="380">
        <v>87.338070865000702</v>
      </c>
      <c r="AS61" s="89">
        <v>571.76015075135103</v>
      </c>
      <c r="AT61" s="380">
        <v>684.585575564338</v>
      </c>
      <c r="AU61" s="380">
        <v>150.603590686714</v>
      </c>
      <c r="AV61" s="381">
        <v>1.9367996292263601</v>
      </c>
      <c r="AW61" s="380">
        <v>10.7278186264094</v>
      </c>
      <c r="AX61" s="380">
        <v>1.9367996292263601</v>
      </c>
      <c r="AY61" s="89">
        <v>2.2938396582384302</v>
      </c>
      <c r="AZ61" s="380">
        <v>2.0929120417201998</v>
      </c>
      <c r="BA61" s="380">
        <v>0.50721659179753997</v>
      </c>
      <c r="BB61" s="381">
        <v>2.4125742379140598</v>
      </c>
      <c r="BC61" s="380">
        <v>9.2733545670084503</v>
      </c>
      <c r="BD61" s="380">
        <v>2.4125742379140598</v>
      </c>
      <c r="BE61" s="89">
        <v>17.227105109737799</v>
      </c>
      <c r="BF61" s="382">
        <v>4.8800580015101298</v>
      </c>
      <c r="BG61" s="382">
        <v>0.61304184820114205</v>
      </c>
      <c r="BH61" s="381">
        <v>16.8835893502687</v>
      </c>
      <c r="BI61" s="380">
        <v>53.931683513899898</v>
      </c>
      <c r="BJ61" s="380">
        <v>16.8835893502687</v>
      </c>
      <c r="BK61" s="89">
        <v>318.32303802518697</v>
      </c>
      <c r="BL61" s="380">
        <v>53.066646305259397</v>
      </c>
      <c r="BM61" s="380">
        <v>0.59339508448445</v>
      </c>
      <c r="BN61" s="89">
        <v>1195.84382377663</v>
      </c>
      <c r="BO61" s="380">
        <v>204.271909575574</v>
      </c>
      <c r="BP61" s="380">
        <v>3.1461844369182899</v>
      </c>
      <c r="BQ61" s="89">
        <v>1353.5122608306499</v>
      </c>
      <c r="BR61" s="380">
        <v>237.84493030201699</v>
      </c>
      <c r="BS61" s="380">
        <v>4.4338263869026502</v>
      </c>
      <c r="BT61" s="89">
        <v>0.25334446117440801</v>
      </c>
      <c r="BU61" s="380">
        <v>0.34690990509566</v>
      </c>
      <c r="BV61" s="380">
        <v>1.39246073414491E-2</v>
      </c>
      <c r="BW61" s="381">
        <v>2.5007312333426199</v>
      </c>
      <c r="BX61" s="380">
        <v>10.2054519335521</v>
      </c>
      <c r="BY61" s="380">
        <v>2.5007312333426199</v>
      </c>
      <c r="BZ61" s="381">
        <v>0.24703889571443199</v>
      </c>
      <c r="CA61" s="380">
        <v>1.0532081403059499</v>
      </c>
      <c r="CB61" s="380">
        <v>0.24703889571443199</v>
      </c>
      <c r="CC61" s="89">
        <v>19.7699397262937</v>
      </c>
      <c r="CD61" s="380">
        <v>14.345624258131901</v>
      </c>
      <c r="CE61" s="380">
        <v>0.72236022199857897</v>
      </c>
      <c r="CF61" s="89">
        <v>0.60409629385886598</v>
      </c>
      <c r="CG61" s="380">
        <v>0.60294965038844095</v>
      </c>
      <c r="CH61" s="380">
        <v>5.4166106337464499E-2</v>
      </c>
      <c r="CI61" s="89">
        <v>7.1313932150139498</v>
      </c>
      <c r="CJ61" s="380">
        <v>4.1889566366715796</v>
      </c>
      <c r="CK61" s="380">
        <v>0.42362112294304899</v>
      </c>
      <c r="CL61" s="89">
        <v>1.29335766204506</v>
      </c>
      <c r="CM61" s="380">
        <v>1.83651211459376</v>
      </c>
      <c r="CN61" s="380">
        <v>0.410093545574923</v>
      </c>
      <c r="CO61" s="381">
        <v>4.8244177272303401E-2</v>
      </c>
      <c r="CP61" s="380">
        <v>0.19116967521856101</v>
      </c>
      <c r="CQ61" s="380">
        <v>4.8244177272303401E-2</v>
      </c>
      <c r="CR61" s="89">
        <v>858.12558430872605</v>
      </c>
      <c r="CS61" s="380">
        <v>126.964321852032</v>
      </c>
      <c r="CT61" s="380">
        <v>8.7955349379842396E-2</v>
      </c>
      <c r="CU61" s="89">
        <v>245.83196321849201</v>
      </c>
      <c r="CV61" s="380">
        <v>32.767411332891299</v>
      </c>
      <c r="CW61" s="380">
        <v>2.0276197000235099E-2</v>
      </c>
      <c r="CX61" s="89">
        <v>3.6311378624268502</v>
      </c>
      <c r="CY61" s="380">
        <v>1.5981919997403999</v>
      </c>
      <c r="CZ61" s="380">
        <v>3.7241277840550403E-2</v>
      </c>
      <c r="DA61" s="381">
        <v>6.38396110074775E-3</v>
      </c>
      <c r="DB61" s="380">
        <v>2.63146406627454E-2</v>
      </c>
      <c r="DC61" s="380">
        <v>6.38396110074775E-3</v>
      </c>
      <c r="DD61" s="381">
        <v>6.8884058752020597E-2</v>
      </c>
      <c r="DE61" s="380">
        <v>5.0085658174479095E-4</v>
      </c>
      <c r="DF61" s="380">
        <v>6.8884058752020597E-2</v>
      </c>
      <c r="DG61" s="89">
        <v>0.132126747346752</v>
      </c>
      <c r="DH61" s="380">
        <v>0.471479129224393</v>
      </c>
      <c r="DI61" s="380">
        <v>3.0709724765521699E-2</v>
      </c>
      <c r="DJ61" s="89">
        <v>3.3885108817118398E-2</v>
      </c>
      <c r="DK61" s="380">
        <v>0.14549642427819601</v>
      </c>
      <c r="DL61" s="380">
        <v>2.046901896262E-2</v>
      </c>
      <c r="DM61" s="89">
        <v>7.6252925926154704</v>
      </c>
      <c r="DN61" s="380">
        <v>3.8674644609431601</v>
      </c>
      <c r="DO61" s="380">
        <v>3.8800031155300403E-2</v>
      </c>
      <c r="DP61" s="89">
        <v>161.930977887502</v>
      </c>
      <c r="DQ61" s="380">
        <v>27.650197997359101</v>
      </c>
      <c r="DR61" s="380">
        <v>0</v>
      </c>
      <c r="DS61" s="89">
        <v>469.297042092781</v>
      </c>
      <c r="DT61" s="380">
        <v>74.281312357520605</v>
      </c>
      <c r="DU61" s="380">
        <v>7.6871836277679897E-3</v>
      </c>
      <c r="DV61" s="89">
        <v>77.032086310778695</v>
      </c>
      <c r="DW61" s="380">
        <v>12.004279393372199</v>
      </c>
      <c r="DX61" s="380">
        <v>5.1544110491188204E-3</v>
      </c>
      <c r="DY61" s="89">
        <v>434.46534825477102</v>
      </c>
      <c r="DZ61" s="380">
        <v>64.366908993264303</v>
      </c>
      <c r="EA61" s="380">
        <v>2.1657192430212899E-2</v>
      </c>
      <c r="EB61" s="89">
        <v>106.953341704179</v>
      </c>
      <c r="EC61" s="380">
        <v>19.455610793292799</v>
      </c>
      <c r="ED61" s="380">
        <v>4.3828792276620801E-2</v>
      </c>
      <c r="EE61" s="89">
        <v>44.281753684343997</v>
      </c>
      <c r="EF61" s="380">
        <v>6.6380049736927402</v>
      </c>
      <c r="EG61" s="380">
        <v>1.3147216650458499E-2</v>
      </c>
      <c r="EH61" s="89">
        <v>110.933234795315</v>
      </c>
      <c r="EI61" s="380">
        <v>20.560998758168498</v>
      </c>
      <c r="EJ61" s="380">
        <v>2.7012351002629501E-2</v>
      </c>
      <c r="EK61" s="89">
        <v>11.8598431200276</v>
      </c>
      <c r="EL61" s="380">
        <v>2.4883212090052398</v>
      </c>
      <c r="EM61" s="380">
        <v>0</v>
      </c>
      <c r="EN61" s="89">
        <v>56.903121988334</v>
      </c>
      <c r="EO61" s="380">
        <v>11.2970026668843</v>
      </c>
      <c r="EP61" s="380">
        <v>1.7339044265649601E-2</v>
      </c>
      <c r="EQ61" s="89">
        <v>9.3678753152548797</v>
      </c>
      <c r="ER61" s="380">
        <v>2.0717024367419699</v>
      </c>
      <c r="ES61" s="380">
        <v>6.5870947786084901E-3</v>
      </c>
      <c r="ET61" s="89">
        <v>19.774465518985501</v>
      </c>
      <c r="EU61" s="380">
        <v>5.7609251996898196</v>
      </c>
      <c r="EV61" s="380">
        <v>0</v>
      </c>
      <c r="EW61" s="89">
        <v>1.8170073723551501</v>
      </c>
      <c r="EX61" s="380">
        <v>0.70024846522567696</v>
      </c>
      <c r="EY61" s="380">
        <v>4.7780141125563502E-3</v>
      </c>
      <c r="EZ61" s="89">
        <v>9.1837076678733194</v>
      </c>
      <c r="FA61" s="380">
        <v>3.69088675927898</v>
      </c>
      <c r="FB61" s="380">
        <v>2.1535806392552901E-2</v>
      </c>
      <c r="FC61" s="89">
        <v>1.18588982569267</v>
      </c>
      <c r="FD61" s="380">
        <v>0.57926209276570895</v>
      </c>
      <c r="FE61" s="380">
        <v>0</v>
      </c>
      <c r="FF61" s="89">
        <v>2.1572996374478699E-2</v>
      </c>
      <c r="FG61" s="380">
        <v>0.192295858341262</v>
      </c>
      <c r="FH61" s="380">
        <v>2.1424890505908602E-2</v>
      </c>
      <c r="FI61" s="89">
        <v>0.35676533439323599</v>
      </c>
      <c r="FJ61" s="380">
        <v>0.52228302149216799</v>
      </c>
      <c r="FK61" s="380">
        <v>2.4277881180244699E-2</v>
      </c>
      <c r="FL61" s="381">
        <v>2.5539418620816799E-2</v>
      </c>
      <c r="FM61" s="380">
        <v>7.0888046478248298E-2</v>
      </c>
      <c r="FN61" s="380">
        <v>2.5539418620816799E-2</v>
      </c>
      <c r="FO61" s="89">
        <v>1.8763975230079699</v>
      </c>
      <c r="FP61" s="380">
        <v>0.92566850491516195</v>
      </c>
      <c r="FQ61" s="380">
        <v>6.5678387450851302E-3</v>
      </c>
      <c r="FR61" s="89">
        <v>0.60355007725047705</v>
      </c>
      <c r="FS61" s="380">
        <v>0.52442318380373498</v>
      </c>
      <c r="FT61" s="380">
        <v>0</v>
      </c>
      <c r="FV61" s="118">
        <v>1742.2660757735578</v>
      </c>
      <c r="FW61" s="118">
        <v>1.2288495943563265</v>
      </c>
      <c r="FX61" s="118">
        <v>1.0117675980964074</v>
      </c>
      <c r="FY61" s="118">
        <v>3.4906997978372569</v>
      </c>
      <c r="FZ61" s="207">
        <v>1.5822696867409072</v>
      </c>
      <c r="GA61" s="118">
        <v>0.71869173184454382</v>
      </c>
      <c r="GB61" s="118">
        <v>9.7727418245624502</v>
      </c>
    </row>
    <row r="62" spans="2:184" s="73" customFormat="1">
      <c r="B62" s="73" t="s">
        <v>1829</v>
      </c>
      <c r="C62" s="73" t="s">
        <v>1874</v>
      </c>
      <c r="D62" s="73" t="s">
        <v>51</v>
      </c>
      <c r="E62" s="143" t="s">
        <v>1882</v>
      </c>
      <c r="F62" s="73">
        <v>3.6</v>
      </c>
      <c r="G62" s="113" t="s">
        <v>1211</v>
      </c>
      <c r="H62" s="73">
        <v>49.3</v>
      </c>
      <c r="I62" s="89">
        <v>-2446</v>
      </c>
      <c r="J62" s="89"/>
      <c r="K62" s="404" t="s">
        <v>32</v>
      </c>
      <c r="L62" s="73" t="s">
        <v>207</v>
      </c>
      <c r="M62" s="73" t="s">
        <v>13</v>
      </c>
      <c r="N62" s="73" t="s">
        <v>2167</v>
      </c>
      <c r="O62" s="73">
        <v>25</v>
      </c>
      <c r="Q62" s="203"/>
      <c r="U62" s="381">
        <v>0.144186253405786</v>
      </c>
      <c r="V62" s="380">
        <v>0.46266814235862003</v>
      </c>
      <c r="W62" s="380">
        <v>0.144186253405786</v>
      </c>
      <c r="X62" s="89">
        <v>3.0026182547290299</v>
      </c>
      <c r="Y62" s="380">
        <v>12.7424743095271</v>
      </c>
      <c r="Z62" s="380">
        <v>2.8082945351360502</v>
      </c>
      <c r="AA62" s="89">
        <v>83.935302093813405</v>
      </c>
      <c r="AB62" s="380">
        <v>18.6200409020433</v>
      </c>
      <c r="AC62" s="380">
        <v>1.08257859261558</v>
      </c>
      <c r="AD62" s="89">
        <v>667.17420424494196</v>
      </c>
      <c r="AE62" s="380">
        <v>316.75840325190501</v>
      </c>
      <c r="AF62" s="380">
        <v>2.7804881494637699</v>
      </c>
      <c r="AG62" s="89">
        <v>15.8915164609326</v>
      </c>
      <c r="AH62" s="380">
        <v>90.926703069962002</v>
      </c>
      <c r="AI62" s="380">
        <v>2.8936743193912</v>
      </c>
      <c r="AJ62" s="381">
        <v>548.45324573651897</v>
      </c>
      <c r="AK62" s="380">
        <v>2525.4888068038799</v>
      </c>
      <c r="AL62" s="380">
        <v>548.45324573651897</v>
      </c>
      <c r="AM62" s="89">
        <v>211631.53346311301</v>
      </c>
      <c r="AN62" s="380">
        <v>30769.3664012195</v>
      </c>
      <c r="AO62" s="380">
        <v>12.0850646851479</v>
      </c>
      <c r="AP62" s="89">
        <v>166.77065760969501</v>
      </c>
      <c r="AQ62" s="380">
        <v>395.76294737778198</v>
      </c>
      <c r="AR62" s="380">
        <v>88.775152700288103</v>
      </c>
      <c r="AS62" s="89">
        <v>517.31380964279504</v>
      </c>
      <c r="AT62" s="380">
        <v>731.609169814864</v>
      </c>
      <c r="AU62" s="380">
        <v>160.96968946605099</v>
      </c>
      <c r="AV62" s="381">
        <v>2.0278332464041098</v>
      </c>
      <c r="AW62" s="380">
        <v>7.7382360732648001</v>
      </c>
      <c r="AX62" s="380">
        <v>2.0278332464041098</v>
      </c>
      <c r="AY62" s="89">
        <v>1.5338795591054699</v>
      </c>
      <c r="AZ62" s="380">
        <v>2.1452017848667002</v>
      </c>
      <c r="BA62" s="380">
        <v>0.63211617355206595</v>
      </c>
      <c r="BB62" s="381">
        <v>2.3106809730845299</v>
      </c>
      <c r="BC62" s="380">
        <v>10.8656636101086</v>
      </c>
      <c r="BD62" s="380">
        <v>2.3106809730845299</v>
      </c>
      <c r="BE62" s="89">
        <v>13.9351005400642</v>
      </c>
      <c r="BF62" s="382">
        <v>3.9511396224455302</v>
      </c>
      <c r="BG62" s="382">
        <v>0.68296936598059299</v>
      </c>
      <c r="BH62" s="381">
        <v>19.440919726861701</v>
      </c>
      <c r="BI62" s="380">
        <v>52.588311429690698</v>
      </c>
      <c r="BJ62" s="380">
        <v>19.440919726861701</v>
      </c>
      <c r="BK62" s="89">
        <v>274.60005334518098</v>
      </c>
      <c r="BL62" s="380">
        <v>58.9769758840349</v>
      </c>
      <c r="BM62" s="380">
        <v>0.70178109159552404</v>
      </c>
      <c r="BN62" s="89">
        <v>952.82103822964996</v>
      </c>
      <c r="BO62" s="380">
        <v>436.365534566527</v>
      </c>
      <c r="BP62" s="380">
        <v>3.6359917524507801</v>
      </c>
      <c r="BQ62" s="89">
        <v>1147.8058701110999</v>
      </c>
      <c r="BR62" s="380">
        <v>391.62714878698199</v>
      </c>
      <c r="BS62" s="380">
        <v>6.0931038787770104</v>
      </c>
      <c r="BT62" s="89">
        <v>1.95444675154792</v>
      </c>
      <c r="BU62" s="380">
        <v>4.2851879215061901</v>
      </c>
      <c r="BV62" s="380">
        <v>2.56841128962845E-2</v>
      </c>
      <c r="BW62" s="381">
        <v>2.1471853175208802</v>
      </c>
      <c r="BX62" s="380">
        <v>7.7698707419670603</v>
      </c>
      <c r="BY62" s="380">
        <v>2.1471853175208802</v>
      </c>
      <c r="BZ62" s="381">
        <v>0.22307235243867901</v>
      </c>
      <c r="CA62" s="380">
        <v>1.1161284684436299</v>
      </c>
      <c r="CB62" s="380">
        <v>0.22307235243867901</v>
      </c>
      <c r="CC62" s="89">
        <v>24.534841719929201</v>
      </c>
      <c r="CD62" s="380">
        <v>20.642184766459401</v>
      </c>
      <c r="CE62" s="380">
        <v>0.80612617653715002</v>
      </c>
      <c r="CF62" s="89">
        <v>0.48316123248899001</v>
      </c>
      <c r="CG62" s="380">
        <v>0.55410247194865903</v>
      </c>
      <c r="CH62" s="380">
        <v>6.9615244599065998E-2</v>
      </c>
      <c r="CI62" s="89">
        <v>6.44684676183845</v>
      </c>
      <c r="CJ62" s="380">
        <v>3.4656933725747798</v>
      </c>
      <c r="CK62" s="380">
        <v>0.48958339219187402</v>
      </c>
      <c r="CL62" s="89">
        <v>0.96397506893217999</v>
      </c>
      <c r="CM62" s="380">
        <v>1.88148766483727</v>
      </c>
      <c r="CN62" s="380">
        <v>0.50443508301314499</v>
      </c>
      <c r="CO62" s="381">
        <v>5.6066632002941402E-2</v>
      </c>
      <c r="CP62" s="380">
        <v>0.20289727978477501</v>
      </c>
      <c r="CQ62" s="380">
        <v>5.6066632002941402E-2</v>
      </c>
      <c r="CR62" s="89">
        <v>778.25024234811804</v>
      </c>
      <c r="CS62" s="380">
        <v>192.29995909546901</v>
      </c>
      <c r="CT62" s="380">
        <v>5.6290044112464598E-2</v>
      </c>
      <c r="CU62" s="89">
        <v>229.007556879177</v>
      </c>
      <c r="CV62" s="380">
        <v>53.421676561339801</v>
      </c>
      <c r="CW62" s="380">
        <v>2.0703183128562001E-2</v>
      </c>
      <c r="CX62" s="89">
        <v>2.7028191643867401</v>
      </c>
      <c r="CY62" s="380">
        <v>1.46137894066501</v>
      </c>
      <c r="CZ62" s="380">
        <v>3.3455079685317198E-2</v>
      </c>
      <c r="DA62" s="89">
        <v>7.9073738830732505E-3</v>
      </c>
      <c r="DB62" s="380">
        <v>4.8150370828933302E-2</v>
      </c>
      <c r="DC62" s="380">
        <v>4.6502521082378298E-3</v>
      </c>
      <c r="DD62" s="381">
        <v>6.3933228196035793E-2</v>
      </c>
      <c r="DE62" s="380">
        <v>0.18801394836094601</v>
      </c>
      <c r="DF62" s="380">
        <v>6.3933228196035793E-2</v>
      </c>
      <c r="DG62" s="89">
        <v>0.49241051279995102</v>
      </c>
      <c r="DH62" s="380">
        <v>1.3289371689828</v>
      </c>
      <c r="DI62" s="380">
        <v>5.2462863261400303E-2</v>
      </c>
      <c r="DJ62" s="89">
        <v>4.1414167790257E-2</v>
      </c>
      <c r="DK62" s="380">
        <v>0.17898057587779101</v>
      </c>
      <c r="DL62" s="380">
        <v>2.4360220824690099E-2</v>
      </c>
      <c r="DM62" s="89">
        <v>6.16081860046949</v>
      </c>
      <c r="DN62" s="380">
        <v>3.51191907698548</v>
      </c>
      <c r="DO62" s="380">
        <v>3.9642864025491803E-2</v>
      </c>
      <c r="DP62" s="89">
        <v>153.861723542535</v>
      </c>
      <c r="DQ62" s="380">
        <v>42.050815707982103</v>
      </c>
      <c r="DR62" s="380">
        <v>7.2890398942942903E-3</v>
      </c>
      <c r="DS62" s="89">
        <v>438.224654885777</v>
      </c>
      <c r="DT62" s="380">
        <v>122.78824929253901</v>
      </c>
      <c r="DU62" s="380">
        <v>4.6058450207969196E-3</v>
      </c>
      <c r="DV62" s="89">
        <v>71.669957645054694</v>
      </c>
      <c r="DW62" s="380">
        <v>20.422467389188899</v>
      </c>
      <c r="DX62" s="380">
        <v>3.7534948028282401E-3</v>
      </c>
      <c r="DY62" s="89">
        <v>398.46099865551599</v>
      </c>
      <c r="DZ62" s="380">
        <v>109.34572201967001</v>
      </c>
      <c r="EA62" s="380">
        <v>2.2129189473581199E-2</v>
      </c>
      <c r="EB62" s="89">
        <v>97.958004229692094</v>
      </c>
      <c r="EC62" s="380">
        <v>27.147049606064201</v>
      </c>
      <c r="ED62" s="380">
        <v>0</v>
      </c>
      <c r="EE62" s="89">
        <v>40.981705759208801</v>
      </c>
      <c r="EF62" s="380">
        <v>11.157602799150199</v>
      </c>
      <c r="EG62" s="380">
        <v>1.10554658144411E-2</v>
      </c>
      <c r="EH62" s="89">
        <v>101.868116838311</v>
      </c>
      <c r="EI62" s="380">
        <v>29.712622619023101</v>
      </c>
      <c r="EJ62" s="380">
        <v>0</v>
      </c>
      <c r="EK62" s="89">
        <v>10.983223502320101</v>
      </c>
      <c r="EL62" s="380">
        <v>3.0935945064186501</v>
      </c>
      <c r="EM62" s="380">
        <v>4.17672162505635E-3</v>
      </c>
      <c r="EN62" s="89">
        <v>52.105925937040702</v>
      </c>
      <c r="EO62" s="380">
        <v>14.6713069407706</v>
      </c>
      <c r="EP62" s="380">
        <v>3.9382132310104699E-2</v>
      </c>
      <c r="EQ62" s="89">
        <v>8.5369595750994396</v>
      </c>
      <c r="ER62" s="380">
        <v>2.6917311935331401</v>
      </c>
      <c r="ES62" s="380">
        <v>4.7975336351911797E-3</v>
      </c>
      <c r="ET62" s="89">
        <v>18.871957399298498</v>
      </c>
      <c r="EU62" s="380">
        <v>6.2711588502933999</v>
      </c>
      <c r="EV62" s="380">
        <v>0</v>
      </c>
      <c r="EW62" s="89">
        <v>1.7772360536748</v>
      </c>
      <c r="EX62" s="380">
        <v>0.81562618535164799</v>
      </c>
      <c r="EY62" s="380">
        <v>4.8846090579368799E-3</v>
      </c>
      <c r="EZ62" s="89">
        <v>9.0167283927069199</v>
      </c>
      <c r="FA62" s="380">
        <v>4.41276869479944</v>
      </c>
      <c r="FB62" s="380">
        <v>3.7549414992199603E-2</v>
      </c>
      <c r="FC62" s="89">
        <v>1.1355141080245701</v>
      </c>
      <c r="FD62" s="380">
        <v>0.75551468834457802</v>
      </c>
      <c r="FE62" s="380">
        <v>9.0546338445379303E-3</v>
      </c>
      <c r="FF62" s="381">
        <v>5.1577089807579003E-2</v>
      </c>
      <c r="FG62" s="380">
        <v>0.19227218689034301</v>
      </c>
      <c r="FH62" s="380">
        <v>5.1577089807579003E-2</v>
      </c>
      <c r="FI62" s="89">
        <v>0.45183993604217698</v>
      </c>
      <c r="FJ62" s="380">
        <v>0.68185200540957003</v>
      </c>
      <c r="FK62" s="380">
        <v>3.4277843193962702E-2</v>
      </c>
      <c r="FL62" s="381">
        <v>2.2270852857305502E-2</v>
      </c>
      <c r="FM62" s="380">
        <v>9.0225447597375205E-2</v>
      </c>
      <c r="FN62" s="380">
        <v>2.2270852857305502E-2</v>
      </c>
      <c r="FO62" s="89">
        <v>1.7427670630279299</v>
      </c>
      <c r="FP62" s="380">
        <v>0.84725116625978303</v>
      </c>
      <c r="FQ62" s="380">
        <v>0</v>
      </c>
      <c r="FR62" s="89">
        <v>0.58222765442211699</v>
      </c>
      <c r="FS62" s="380">
        <v>0.42576197818592398</v>
      </c>
      <c r="FT62" s="380">
        <v>9.2305467638102105E-3</v>
      </c>
      <c r="FV62" s="118">
        <v>1616.9065754356302</v>
      </c>
      <c r="FW62" s="118">
        <v>1.2402964037451678</v>
      </c>
      <c r="FX62" s="118">
        <v>1.0058102437753909</v>
      </c>
      <c r="FY62" s="118">
        <v>3.3983605299047759</v>
      </c>
      <c r="FZ62" s="207">
        <v>1.5347823956672675</v>
      </c>
      <c r="GA62" s="118">
        <v>0.74458216274239808</v>
      </c>
      <c r="GB62" s="118">
        <v>9.1403345019925766</v>
      </c>
    </row>
    <row r="63" spans="2:184" s="73" customFormat="1">
      <c r="B63" s="73" t="s">
        <v>1829</v>
      </c>
      <c r="C63" s="73" t="s">
        <v>1874</v>
      </c>
      <c r="D63" s="73" t="s">
        <v>51</v>
      </c>
      <c r="E63" s="143" t="s">
        <v>1889</v>
      </c>
      <c r="F63" s="73">
        <v>3.8</v>
      </c>
      <c r="G63" s="113" t="s">
        <v>1211</v>
      </c>
      <c r="H63" s="113">
        <v>47.1</v>
      </c>
      <c r="I63" s="89">
        <v>-2453</v>
      </c>
      <c r="J63" s="89"/>
      <c r="K63" s="404" t="s">
        <v>32</v>
      </c>
      <c r="L63" s="73" t="s">
        <v>207</v>
      </c>
      <c r="M63" s="73" t="s">
        <v>13</v>
      </c>
      <c r="N63" s="73" t="s">
        <v>2168</v>
      </c>
      <c r="O63" s="73">
        <v>25</v>
      </c>
      <c r="Q63" s="621">
        <v>130.88476133413212</v>
      </c>
      <c r="R63" s="203">
        <v>34920</v>
      </c>
      <c r="S63" s="203">
        <v>520</v>
      </c>
      <c r="U63" s="381">
        <v>3.18797880610893</v>
      </c>
      <c r="V63" s="380">
        <v>9.9277441944682003</v>
      </c>
      <c r="W63" s="380">
        <v>3.18797880610893</v>
      </c>
      <c r="X63" s="381">
        <v>7.6808480249550799</v>
      </c>
      <c r="Y63" s="380">
        <v>20.0378995444885</v>
      </c>
      <c r="Z63" s="380">
        <v>7.6808480249550799</v>
      </c>
      <c r="AA63" s="89">
        <v>81.486834935578997</v>
      </c>
      <c r="AB63" s="380">
        <v>39.613031202770202</v>
      </c>
      <c r="AC63" s="380">
        <v>2.2608867188581501</v>
      </c>
      <c r="AD63" s="89">
        <v>723.34648326937599</v>
      </c>
      <c r="AE63" s="380">
        <v>120.596076554239</v>
      </c>
      <c r="AF63" s="380">
        <v>0.57865286213358103</v>
      </c>
      <c r="AG63" s="89">
        <v>91.423709400341593</v>
      </c>
      <c r="AH63" s="380">
        <v>68.962763130412199</v>
      </c>
      <c r="AI63" s="380">
        <v>1.5565303167194</v>
      </c>
      <c r="AJ63" s="89">
        <v>618.09553111190201</v>
      </c>
      <c r="AK63" s="380">
        <v>887.62519925840195</v>
      </c>
      <c r="AL63" s="380">
        <v>414.17231206586803</v>
      </c>
      <c r="AM63" s="89">
        <v>215105.06427461799</v>
      </c>
      <c r="AN63" s="380">
        <v>28494.904492699901</v>
      </c>
      <c r="AO63" s="380">
        <v>14.5626664404924</v>
      </c>
      <c r="AP63" s="89">
        <v>232.18551206868199</v>
      </c>
      <c r="AQ63" s="380">
        <v>440.98036153860102</v>
      </c>
      <c r="AR63" s="380">
        <v>114.81533365049999</v>
      </c>
      <c r="AS63" s="89">
        <v>427.50495940857502</v>
      </c>
      <c r="AT63" s="380">
        <v>379.41726353312401</v>
      </c>
      <c r="AU63" s="380">
        <v>167.550309674651</v>
      </c>
      <c r="AV63" s="381">
        <v>11.3454919830832</v>
      </c>
      <c r="AW63" s="380">
        <v>31.8527655633021</v>
      </c>
      <c r="AX63" s="380">
        <v>11.3454919830832</v>
      </c>
      <c r="AY63" s="89">
        <v>1.3109157983915201</v>
      </c>
      <c r="AZ63" s="380">
        <v>1.4171925280489801</v>
      </c>
      <c r="BA63" s="380">
        <v>0.47774567142327001</v>
      </c>
      <c r="BB63" s="381">
        <v>0.67973914876512498</v>
      </c>
      <c r="BC63" s="380">
        <v>0</v>
      </c>
      <c r="BD63" s="380">
        <v>0.67973914876512498</v>
      </c>
      <c r="BE63" s="89">
        <v>8.2211948079768895</v>
      </c>
      <c r="BF63" s="382">
        <v>2.1463760328260402</v>
      </c>
      <c r="BG63" s="382">
        <v>6.3176463868460098E-2</v>
      </c>
      <c r="BH63" s="381">
        <v>4.1787018908398803</v>
      </c>
      <c r="BI63" s="380">
        <v>6.3754641053847196</v>
      </c>
      <c r="BJ63" s="380">
        <v>4.1787018908398803</v>
      </c>
      <c r="BK63" s="89">
        <v>350.86854832895898</v>
      </c>
      <c r="BL63" s="380">
        <v>50.781602398742201</v>
      </c>
      <c r="BM63" s="380">
        <v>0.96910447958100199</v>
      </c>
      <c r="BN63" s="89">
        <v>1276.7591102941501</v>
      </c>
      <c r="BO63" s="380">
        <v>237.419789573419</v>
      </c>
      <c r="BP63" s="380">
        <v>1.62435498880247</v>
      </c>
      <c r="BQ63" s="89">
        <v>1129.0407939352899</v>
      </c>
      <c r="BR63" s="380">
        <v>288.15767344500699</v>
      </c>
      <c r="BS63" s="380">
        <v>9.0681353394161501</v>
      </c>
      <c r="BT63" s="381">
        <v>4.6695934320827803E-2</v>
      </c>
      <c r="BU63" s="380">
        <v>0</v>
      </c>
      <c r="BV63" s="380">
        <v>4.6695934320827803E-2</v>
      </c>
      <c r="BW63" s="381">
        <v>0.74207201703575099</v>
      </c>
      <c r="BX63" s="380">
        <v>1.3780452482594701</v>
      </c>
      <c r="BY63" s="380">
        <v>0.74207201703575099</v>
      </c>
      <c r="BZ63" s="381">
        <v>0.37598661084394602</v>
      </c>
      <c r="CA63" s="380">
        <v>0.95398061389915401</v>
      </c>
      <c r="CB63" s="380">
        <v>0.37598661084394602</v>
      </c>
      <c r="CC63" s="89">
        <v>1.76521171412158</v>
      </c>
      <c r="CD63" s="380">
        <v>3.5304234282431599</v>
      </c>
      <c r="CE63" s="380">
        <v>1.2511584656638299</v>
      </c>
      <c r="CF63" s="89">
        <v>0.79943495759818695</v>
      </c>
      <c r="CG63" s="380">
        <v>0.84739724570150898</v>
      </c>
      <c r="CH63" s="380">
        <v>0.11412065569467</v>
      </c>
      <c r="CI63" s="89">
        <v>7.4952832452989</v>
      </c>
      <c r="CJ63" s="380">
        <v>4.9886234463238504</v>
      </c>
      <c r="CK63" s="380">
        <v>0.55371602938776698</v>
      </c>
      <c r="CL63" s="89">
        <v>1.3591929618656899</v>
      </c>
      <c r="CM63" s="380">
        <v>2.7183859237313701</v>
      </c>
      <c r="CN63" s="380">
        <v>0.27618524291716801</v>
      </c>
      <c r="CO63" s="381">
        <v>1.0342359886538799</v>
      </c>
      <c r="CP63" s="380">
        <v>2.70838679517342</v>
      </c>
      <c r="CQ63" s="380">
        <v>1.0342359886538799</v>
      </c>
      <c r="CR63" s="89">
        <v>863.45636141505702</v>
      </c>
      <c r="CS63" s="380">
        <v>157.83705491898399</v>
      </c>
      <c r="CT63" s="380">
        <v>3.0862679589596698E-2</v>
      </c>
      <c r="CU63" s="89">
        <v>259.35341890337799</v>
      </c>
      <c r="CV63" s="380">
        <v>62.957430439676301</v>
      </c>
      <c r="CW63" s="380">
        <v>2.3698732013988099E-2</v>
      </c>
      <c r="CX63" s="89">
        <v>3.4728209016209801</v>
      </c>
      <c r="CY63" s="380">
        <v>2.18075619165695</v>
      </c>
      <c r="CZ63" s="380">
        <v>0</v>
      </c>
      <c r="DA63" s="381">
        <v>1.7551066059011501E-2</v>
      </c>
      <c r="DB63" s="380">
        <v>0</v>
      </c>
      <c r="DC63" s="380">
        <v>1.7551066059011501E-2</v>
      </c>
      <c r="DD63" s="89">
        <v>0</v>
      </c>
      <c r="DE63" s="380">
        <v>0</v>
      </c>
      <c r="DF63" s="380">
        <v>0</v>
      </c>
      <c r="DG63" s="381">
        <v>0.25897240620135797</v>
      </c>
      <c r="DH63" s="380">
        <v>0</v>
      </c>
      <c r="DI63" s="380">
        <v>0.25897240620135797</v>
      </c>
      <c r="DJ63" s="381">
        <v>0.13824593475243199</v>
      </c>
      <c r="DK63" s="380">
        <v>0</v>
      </c>
      <c r="DL63" s="380">
        <v>0.13824593475243199</v>
      </c>
      <c r="DM63" s="89">
        <v>8.9017363746532308</v>
      </c>
      <c r="DN63" s="380">
        <v>6.8207238053385604</v>
      </c>
      <c r="DO63" s="380">
        <v>0</v>
      </c>
      <c r="DP63" s="89">
        <v>167.182444080089</v>
      </c>
      <c r="DQ63" s="380">
        <v>39.6368277385724</v>
      </c>
      <c r="DR63" s="380">
        <v>0</v>
      </c>
      <c r="DS63" s="89">
        <v>500.49989252406101</v>
      </c>
      <c r="DT63" s="380">
        <v>143.735247976007</v>
      </c>
      <c r="DU63" s="380">
        <v>2.6576788652316101E-2</v>
      </c>
      <c r="DV63" s="89">
        <v>84.446257431889606</v>
      </c>
      <c r="DW63" s="380">
        <v>22.655263792333301</v>
      </c>
      <c r="DX63" s="380">
        <v>0</v>
      </c>
      <c r="DY63" s="89">
        <v>466.18198605851802</v>
      </c>
      <c r="DZ63" s="380">
        <v>123.220873334996</v>
      </c>
      <c r="EA63" s="380">
        <v>0</v>
      </c>
      <c r="EB63" s="89">
        <v>114.299139205495</v>
      </c>
      <c r="EC63" s="380">
        <v>30.264390238816699</v>
      </c>
      <c r="ED63" s="380">
        <v>0</v>
      </c>
      <c r="EE63" s="89">
        <v>53.511123188210902</v>
      </c>
      <c r="EF63" s="380">
        <v>13.0034199685788</v>
      </c>
      <c r="EG63" s="380">
        <v>2.5745650850422502E-2</v>
      </c>
      <c r="EH63" s="89">
        <v>119.82279878021301</v>
      </c>
      <c r="EI63" s="380">
        <v>40.810100837944503</v>
      </c>
      <c r="EJ63" s="380">
        <v>0</v>
      </c>
      <c r="EK63" s="89">
        <v>12.7327554007492</v>
      </c>
      <c r="EL63" s="380">
        <v>3.6614305842719101</v>
      </c>
      <c r="EM63" s="380">
        <v>1.2995462582938599E-2</v>
      </c>
      <c r="EN63" s="89">
        <v>62.185502750297204</v>
      </c>
      <c r="EO63" s="380">
        <v>16.796056149041299</v>
      </c>
      <c r="EP63" s="380">
        <v>0</v>
      </c>
      <c r="EQ63" s="89">
        <v>9.78772615109391</v>
      </c>
      <c r="ER63" s="380">
        <v>2.35528898138937</v>
      </c>
      <c r="ES63" s="380">
        <v>0</v>
      </c>
      <c r="ET63" s="89">
        <v>21.208290911843999</v>
      </c>
      <c r="EU63" s="380">
        <v>8.7494134222926903</v>
      </c>
      <c r="EV63" s="380">
        <v>0</v>
      </c>
      <c r="EW63" s="89">
        <v>2.0233706923993902</v>
      </c>
      <c r="EX63" s="380">
        <v>0.92852243622388797</v>
      </c>
      <c r="EY63" s="380">
        <v>0</v>
      </c>
      <c r="EZ63" s="89">
        <v>9.5148491468012004</v>
      </c>
      <c r="FA63" s="380">
        <v>3.8483935736176198</v>
      </c>
      <c r="FB63" s="380">
        <v>0</v>
      </c>
      <c r="FC63" s="89">
        <v>1.1649920585164599</v>
      </c>
      <c r="FD63" s="380">
        <v>0.73932761685258996</v>
      </c>
      <c r="FE63" s="380">
        <v>0</v>
      </c>
      <c r="FF63" s="89">
        <v>0</v>
      </c>
      <c r="FG63" s="380">
        <v>0</v>
      </c>
      <c r="FH63" s="380">
        <v>0</v>
      </c>
      <c r="FI63" s="89">
        <v>0</v>
      </c>
      <c r="FJ63" s="380">
        <v>0</v>
      </c>
      <c r="FK63" s="380">
        <v>0</v>
      </c>
      <c r="FL63" s="381">
        <v>3.8169082542542698E-2</v>
      </c>
      <c r="FM63" s="380">
        <v>0</v>
      </c>
      <c r="FN63" s="380">
        <v>3.8169082542542698E-2</v>
      </c>
      <c r="FO63" s="89">
        <v>1.8575524012428499</v>
      </c>
      <c r="FP63" s="380">
        <v>0.98686505800095004</v>
      </c>
      <c r="FQ63" s="380">
        <v>0</v>
      </c>
      <c r="FR63" s="89">
        <v>0.47237479675501798</v>
      </c>
      <c r="FS63" s="380">
        <v>0.48029218198047202</v>
      </c>
      <c r="FT63" s="380">
        <v>0</v>
      </c>
      <c r="FV63" s="118">
        <v>1864.6119719856606</v>
      </c>
      <c r="FW63" s="118">
        <v>1.3830804239001868</v>
      </c>
      <c r="FX63" s="118">
        <v>1.0108704005744011</v>
      </c>
      <c r="FY63" s="118">
        <v>3.3292653903156655</v>
      </c>
      <c r="FZ63" s="207">
        <v>1.5944764495719563</v>
      </c>
      <c r="GA63" s="118">
        <v>0.69151727896229476</v>
      </c>
      <c r="GB63" s="118">
        <v>10.188502396523667</v>
      </c>
    </row>
    <row r="64" spans="2:184" s="73" customFormat="1">
      <c r="B64" s="73" t="s">
        <v>1829</v>
      </c>
      <c r="C64" s="73" t="s">
        <v>1874</v>
      </c>
      <c r="D64" s="73" t="s">
        <v>51</v>
      </c>
      <c r="E64" s="143" t="s">
        <v>1889</v>
      </c>
      <c r="F64" s="73">
        <v>3.8</v>
      </c>
      <c r="G64" s="113" t="s">
        <v>1211</v>
      </c>
      <c r="H64" s="113">
        <v>47.1</v>
      </c>
      <c r="I64" s="89">
        <v>-2453</v>
      </c>
      <c r="J64" s="89"/>
      <c r="K64" s="404" t="s">
        <v>32</v>
      </c>
      <c r="L64" s="73" t="s">
        <v>207</v>
      </c>
      <c r="M64" s="73" t="s">
        <v>13</v>
      </c>
      <c r="N64" s="73" t="s">
        <v>2169</v>
      </c>
      <c r="O64" s="73">
        <v>25</v>
      </c>
      <c r="Q64" s="203">
        <v>523.53904533652849</v>
      </c>
      <c r="R64" s="203">
        <v>31380</v>
      </c>
      <c r="S64" s="203">
        <v>380</v>
      </c>
      <c r="U64" s="381">
        <v>3.8286843802652095</v>
      </c>
      <c r="V64" s="380">
        <v>6.1780998303659249</v>
      </c>
      <c r="W64" s="380">
        <v>3.8286843802652095</v>
      </c>
      <c r="X64" s="381">
        <v>9.5324406530323156</v>
      </c>
      <c r="Y64" s="380">
        <v>19.652888664635245</v>
      </c>
      <c r="Z64" s="380">
        <v>9.5324406530323156</v>
      </c>
      <c r="AA64" s="89">
        <v>48.06746481703037</v>
      </c>
      <c r="AB64" s="380">
        <v>7.399676440599082</v>
      </c>
      <c r="AC64" s="380">
        <v>3.0628464146526166</v>
      </c>
      <c r="AD64" s="89">
        <v>593.35903476631211</v>
      </c>
      <c r="AE64" s="380">
        <v>66.949906419676637</v>
      </c>
      <c r="AF64" s="380">
        <v>0.57735508056927831</v>
      </c>
      <c r="AG64" s="381">
        <v>2.3685377417217284</v>
      </c>
      <c r="AH64" s="380">
        <v>5.4048684841092927</v>
      </c>
      <c r="AI64" s="380">
        <v>2.3685377417217284</v>
      </c>
      <c r="AJ64" s="381">
        <v>581.52127033355362</v>
      </c>
      <c r="AK64" s="380">
        <v>964.73207132091466</v>
      </c>
      <c r="AL64" s="380">
        <v>581.52127033355362</v>
      </c>
      <c r="AM64" s="89">
        <v>210534.91886390225</v>
      </c>
      <c r="AN64" s="380">
        <v>20134.806303112604</v>
      </c>
      <c r="AO64" s="380">
        <v>29.247230797194398</v>
      </c>
      <c r="AP64" s="89">
        <v>240.24820671550526</v>
      </c>
      <c r="AQ64" s="380">
        <v>334.01319979165669</v>
      </c>
      <c r="AR64" s="380">
        <v>210.52394204423129</v>
      </c>
      <c r="AS64" s="89">
        <v>461.89765808231681</v>
      </c>
      <c r="AT64" s="380">
        <v>416.76576963414203</v>
      </c>
      <c r="AU64" s="380">
        <v>207.07929668801381</v>
      </c>
      <c r="AV64" s="381">
        <v>19.715886882657223</v>
      </c>
      <c r="AW64" s="380">
        <v>32.725614756332057</v>
      </c>
      <c r="AX64" s="380">
        <v>19.715886882657223</v>
      </c>
      <c r="AY64" s="381">
        <v>0.84418067439140876</v>
      </c>
      <c r="AZ64" s="380">
        <v>1.4910218022652648</v>
      </c>
      <c r="BA64" s="380">
        <v>0.84418067439140876</v>
      </c>
      <c r="BB64" s="381">
        <v>0.90474568345301953</v>
      </c>
      <c r="BC64" s="380">
        <v>0</v>
      </c>
      <c r="BD64" s="380">
        <v>0.90474568345301953</v>
      </c>
      <c r="BE64" s="89">
        <v>8.2362208428016217</v>
      </c>
      <c r="BF64" s="382">
        <v>1.557540183025389</v>
      </c>
      <c r="BG64" s="382">
        <v>0.13071967364528669</v>
      </c>
      <c r="BH64" s="381">
        <v>4.8832976004584259</v>
      </c>
      <c r="BI64" s="380">
        <v>8.5306704605671175</v>
      </c>
      <c r="BJ64" s="380">
        <v>4.8832976004584259</v>
      </c>
      <c r="BK64" s="89">
        <v>322.5847080696081</v>
      </c>
      <c r="BL64" s="380">
        <v>40.301372576095545</v>
      </c>
      <c r="BM64" s="380">
        <v>1.7411582883871621</v>
      </c>
      <c r="BN64" s="89">
        <v>1026.8406411027759</v>
      </c>
      <c r="BO64" s="380">
        <v>130.29108344934997</v>
      </c>
      <c r="BP64" s="380">
        <v>2.1513500400134844</v>
      </c>
      <c r="BQ64" s="89">
        <v>957.24828898548401</v>
      </c>
      <c r="BR64" s="380">
        <v>171.10598170844102</v>
      </c>
      <c r="BS64" s="380">
        <v>16.055984903026264</v>
      </c>
      <c r="BT64" s="381">
        <v>7.9596725767398624E-2</v>
      </c>
      <c r="BU64" s="380">
        <v>0</v>
      </c>
      <c r="BV64" s="380">
        <v>7.9596725767398624E-2</v>
      </c>
      <c r="BW64" s="381">
        <v>0.85977711554257885</v>
      </c>
      <c r="BX64" s="380">
        <v>1.5773582416360621</v>
      </c>
      <c r="BY64" s="380">
        <v>0.85977711554257885</v>
      </c>
      <c r="BZ64" s="381">
        <v>0.50580297052412271</v>
      </c>
      <c r="CA64" s="380">
        <v>0.88797865177842006</v>
      </c>
      <c r="CB64" s="380">
        <v>0.50580297052412271</v>
      </c>
      <c r="CC64" s="381">
        <v>1.9280060765516511</v>
      </c>
      <c r="CD64" s="380">
        <v>2.840063586110027</v>
      </c>
      <c r="CE64" s="380">
        <v>1.9280060765516511</v>
      </c>
      <c r="CF64" s="89">
        <v>0.56775642833779294</v>
      </c>
      <c r="CG64" s="380">
        <v>0.33581806431880329</v>
      </c>
      <c r="CH64" s="380">
        <v>0.16909683072372889</v>
      </c>
      <c r="CI64" s="89">
        <v>6.9295082700995847</v>
      </c>
      <c r="CJ64" s="380">
        <v>3.5648038491530749</v>
      </c>
      <c r="CK64" s="380">
        <v>0.55948855337304482</v>
      </c>
      <c r="CL64" s="89">
        <v>2.1857736882232395</v>
      </c>
      <c r="CM64" s="380">
        <v>2.9741852349329858</v>
      </c>
      <c r="CN64" s="380">
        <v>0.44108316442410839</v>
      </c>
      <c r="CO64" s="381">
        <v>1.3742697745208767</v>
      </c>
      <c r="CP64" s="380">
        <v>2.3491129232049568</v>
      </c>
      <c r="CQ64" s="380">
        <v>1.3742697745208767</v>
      </c>
      <c r="CR64" s="89">
        <v>852.26500396676306</v>
      </c>
      <c r="CS64" s="380">
        <v>93.023052176114874</v>
      </c>
      <c r="CT64" s="380">
        <v>6.8500203836582077E-2</v>
      </c>
      <c r="CU64" s="89">
        <v>257.29444122774299</v>
      </c>
      <c r="CV64" s="380">
        <v>30.593573139227232</v>
      </c>
      <c r="CW64" s="380">
        <v>0</v>
      </c>
      <c r="CX64" s="89">
        <v>3.3862665960720504</v>
      </c>
      <c r="CY64" s="380">
        <v>1.6460146262867859</v>
      </c>
      <c r="CZ64" s="380">
        <v>4.4377365653846423E-2</v>
      </c>
      <c r="DA64" s="89">
        <v>0</v>
      </c>
      <c r="DB64" s="380">
        <v>0</v>
      </c>
      <c r="DC64" s="380">
        <v>0</v>
      </c>
      <c r="DD64" s="89">
        <v>0</v>
      </c>
      <c r="DE64" s="380">
        <v>0</v>
      </c>
      <c r="DF64" s="380">
        <v>0</v>
      </c>
      <c r="DG64" s="381">
        <v>0.46168873922476739</v>
      </c>
      <c r="DH64" s="380">
        <v>0</v>
      </c>
      <c r="DI64" s="380">
        <v>0.46168873922476739</v>
      </c>
      <c r="DJ64" s="381">
        <v>0.19966848399740725</v>
      </c>
      <c r="DK64" s="380">
        <v>0</v>
      </c>
      <c r="DL64" s="380">
        <v>0.19966848399740725</v>
      </c>
      <c r="DM64" s="89">
        <v>8.889267144434184</v>
      </c>
      <c r="DN64" s="380">
        <v>5.7936569658748693</v>
      </c>
      <c r="DO64" s="380">
        <v>0</v>
      </c>
      <c r="DP64" s="89">
        <v>173.69347460705501</v>
      </c>
      <c r="DQ64" s="380">
        <v>24.036822798559058</v>
      </c>
      <c r="DR64" s="380">
        <v>0</v>
      </c>
      <c r="DS64" s="89">
        <v>502.12315476628004</v>
      </c>
      <c r="DT64" s="380">
        <v>77.808548833306673</v>
      </c>
      <c r="DU64" s="380">
        <v>0</v>
      </c>
      <c r="DV64" s="89">
        <v>84.728467207850301</v>
      </c>
      <c r="DW64" s="380">
        <v>13.460447379010212</v>
      </c>
      <c r="DX64" s="380">
        <v>2.2398225833916607E-2</v>
      </c>
      <c r="DY64" s="89">
        <v>466.12010432176942</v>
      </c>
      <c r="DZ64" s="380">
        <v>76.610929207055889</v>
      </c>
      <c r="EA64" s="380">
        <v>0</v>
      </c>
      <c r="EB64" s="89">
        <v>113.80904719953261</v>
      </c>
      <c r="EC64" s="380">
        <v>17.961198982669686</v>
      </c>
      <c r="ED64" s="380">
        <v>0.13004807216822167</v>
      </c>
      <c r="EE64" s="89">
        <v>55.219185565546873</v>
      </c>
      <c r="EF64" s="380">
        <v>8.3930899185469876</v>
      </c>
      <c r="EG64" s="380">
        <v>0</v>
      </c>
      <c r="EH64" s="89">
        <v>116.55411310039058</v>
      </c>
      <c r="EI64" s="380">
        <v>20.343391380212374</v>
      </c>
      <c r="EJ64" s="380">
        <v>0.13569278898396858</v>
      </c>
      <c r="EK64" s="89">
        <v>12.489186916011858</v>
      </c>
      <c r="EL64" s="380">
        <v>2.7171100909956794</v>
      </c>
      <c r="EM64" s="380">
        <v>1.875833679771995E-2</v>
      </c>
      <c r="EN64" s="89">
        <v>59.355676323106358</v>
      </c>
      <c r="EO64" s="380">
        <v>12.259858278674944</v>
      </c>
      <c r="EP64" s="380">
        <v>0</v>
      </c>
      <c r="EQ64" s="89">
        <v>9.7225718359347173</v>
      </c>
      <c r="ER64" s="380">
        <v>1.9345947717751251</v>
      </c>
      <c r="ES64" s="380">
        <v>1.8881250560816482E-2</v>
      </c>
      <c r="ET64" s="89">
        <v>20.664165216465644</v>
      </c>
      <c r="EU64" s="380">
        <v>4.6423637486481182</v>
      </c>
      <c r="EV64" s="380">
        <v>0</v>
      </c>
      <c r="EW64" s="89">
        <v>1.9934508951905716</v>
      </c>
      <c r="EX64" s="380">
        <v>0.92307846874812816</v>
      </c>
      <c r="EY64" s="380">
        <v>0</v>
      </c>
      <c r="EZ64" s="89">
        <v>10.324881816648695</v>
      </c>
      <c r="FA64" s="380">
        <v>3.6934219096924492</v>
      </c>
      <c r="FB64" s="380">
        <v>0</v>
      </c>
      <c r="FC64" s="89">
        <v>1.3207672117561933</v>
      </c>
      <c r="FD64" s="380">
        <v>0.81021602525133618</v>
      </c>
      <c r="FE64" s="380">
        <v>0</v>
      </c>
      <c r="FF64" s="89">
        <v>0</v>
      </c>
      <c r="FG64" s="380">
        <v>0</v>
      </c>
      <c r="FH64" s="380">
        <v>0</v>
      </c>
      <c r="FI64" s="89">
        <v>0</v>
      </c>
      <c r="FJ64" s="380">
        <v>0</v>
      </c>
      <c r="FK64" s="380">
        <v>0</v>
      </c>
      <c r="FL64" s="89">
        <v>0</v>
      </c>
      <c r="FM64" s="380">
        <v>0</v>
      </c>
      <c r="FN64" s="380">
        <v>0</v>
      </c>
      <c r="FO64" s="89">
        <v>1.9908758624282286</v>
      </c>
      <c r="FP64" s="380">
        <v>1.0017622381295868</v>
      </c>
      <c r="FQ64" s="380">
        <v>2.672474247400617E-2</v>
      </c>
      <c r="FR64" s="89">
        <v>0.6584364110833687</v>
      </c>
      <c r="FS64" s="380">
        <v>0.58222188174198508</v>
      </c>
      <c r="FT64" s="380">
        <v>0</v>
      </c>
      <c r="FV64" s="118">
        <v>1865.3652345586986</v>
      </c>
      <c r="FW64" s="118">
        <v>1.4480220130224515</v>
      </c>
      <c r="FX64" s="118">
        <v>0.99534744473592385</v>
      </c>
      <c r="FY64" s="118">
        <v>3.3124112588673635</v>
      </c>
      <c r="FZ64" s="207">
        <v>1.5073631785430284</v>
      </c>
      <c r="GA64" s="118">
        <v>0.71854425609194272</v>
      </c>
      <c r="GB64" s="118">
        <v>9.1330390472567</v>
      </c>
    </row>
    <row r="65" spans="2:184" s="73" customFormat="1">
      <c r="B65" s="73" t="s">
        <v>1829</v>
      </c>
      <c r="C65" s="73" t="s">
        <v>1874</v>
      </c>
      <c r="D65" s="73" t="s">
        <v>51</v>
      </c>
      <c r="E65" s="143" t="s">
        <v>1889</v>
      </c>
      <c r="F65" s="73">
        <v>3.8</v>
      </c>
      <c r="G65" s="113" t="s">
        <v>1211</v>
      </c>
      <c r="H65" s="113">
        <v>47.1</v>
      </c>
      <c r="I65" s="89">
        <v>-2453</v>
      </c>
      <c r="J65" s="89"/>
      <c r="K65" s="404" t="s">
        <v>32</v>
      </c>
      <c r="L65" s="73" t="s">
        <v>207</v>
      </c>
      <c r="M65" s="73" t="s">
        <v>13</v>
      </c>
      <c r="N65" s="73" t="s">
        <v>2170</v>
      </c>
      <c r="O65" s="73">
        <v>25</v>
      </c>
      <c r="Q65" s="203">
        <v>645.07489514679412</v>
      </c>
      <c r="R65" s="203">
        <v>31710</v>
      </c>
      <c r="S65" s="621">
        <v>390</v>
      </c>
      <c r="U65" s="381">
        <v>3.000976036356013</v>
      </c>
      <c r="V65" s="380">
        <v>7.6279287964678701</v>
      </c>
      <c r="W65" s="380">
        <v>3.000976036356013</v>
      </c>
      <c r="X65" s="381">
        <v>7.489197445380138</v>
      </c>
      <c r="Y65" s="380">
        <v>17.003769080884485</v>
      </c>
      <c r="Z65" s="380">
        <v>7.489197445380138</v>
      </c>
      <c r="AA65" s="89">
        <v>65.675990207454461</v>
      </c>
      <c r="AB65" s="380">
        <v>11.178888291377696</v>
      </c>
      <c r="AC65" s="380">
        <v>2.898921525667506</v>
      </c>
      <c r="AD65" s="89">
        <v>749.47093344748157</v>
      </c>
      <c r="AE65" s="380">
        <v>169.50754672358241</v>
      </c>
      <c r="AF65" s="380">
        <v>0.40181612100437863</v>
      </c>
      <c r="AG65" s="381">
        <v>1.7740183106315999</v>
      </c>
      <c r="AH65" s="380">
        <v>6.1972796503113443</v>
      </c>
      <c r="AI65" s="380">
        <v>1.7740183106315999</v>
      </c>
      <c r="AJ65" s="381">
        <v>468.96591038039116</v>
      </c>
      <c r="AK65" s="380">
        <v>1142.4935470049659</v>
      </c>
      <c r="AL65" s="380">
        <v>468.96591038039116</v>
      </c>
      <c r="AM65" s="89">
        <v>215587.92394505796</v>
      </c>
      <c r="AN65" s="380">
        <v>25228.01483644592</v>
      </c>
      <c r="AO65" s="380">
        <v>22.863456748679447</v>
      </c>
      <c r="AP65" s="381">
        <v>148.56030402976529</v>
      </c>
      <c r="AQ65" s="380">
        <v>440.01137924209672</v>
      </c>
      <c r="AR65" s="380">
        <v>148.56030402976529</v>
      </c>
      <c r="AS65" s="89">
        <v>375.84759428836429</v>
      </c>
      <c r="AT65" s="380">
        <v>350.72414655201351</v>
      </c>
      <c r="AU65" s="380">
        <v>174.62865459372884</v>
      </c>
      <c r="AV65" s="381">
        <v>14.591496924376631</v>
      </c>
      <c r="AW65" s="380">
        <v>31.970681660193854</v>
      </c>
      <c r="AX65" s="380">
        <v>14.591496924376631</v>
      </c>
      <c r="AY65" s="89">
        <v>1.6378732980516468</v>
      </c>
      <c r="AZ65" s="380">
        <v>1.6526246311175299</v>
      </c>
      <c r="BA65" s="380">
        <v>0.64238574706702023</v>
      </c>
      <c r="BB65" s="381">
        <v>0.97116344536054267</v>
      </c>
      <c r="BC65" s="380">
        <v>0</v>
      </c>
      <c r="BD65" s="380">
        <v>0.97116344536054267</v>
      </c>
      <c r="BE65" s="89">
        <v>7.8878292769024601</v>
      </c>
      <c r="BF65" s="382">
        <v>1.927195827481186</v>
      </c>
      <c r="BG65" s="382">
        <v>6.2793231065891603E-2</v>
      </c>
      <c r="BH65" s="381">
        <v>4.2398988831207935</v>
      </c>
      <c r="BI65" s="380">
        <v>10.465438992363149</v>
      </c>
      <c r="BJ65" s="380">
        <v>4.2398988831207935</v>
      </c>
      <c r="BK65" s="89">
        <v>342.15313019632981</v>
      </c>
      <c r="BL65" s="380">
        <v>53.185879115425202</v>
      </c>
      <c r="BM65" s="380">
        <v>0.90275046298553374</v>
      </c>
      <c r="BN65" s="89">
        <v>1261.9123329243898</v>
      </c>
      <c r="BO65" s="380">
        <v>178.15814978291442</v>
      </c>
      <c r="BP65" s="380">
        <v>2.0317105781382261</v>
      </c>
      <c r="BQ65" s="89">
        <v>1160.3775530372147</v>
      </c>
      <c r="BR65" s="380">
        <v>274.93601107981698</v>
      </c>
      <c r="BS65" s="380">
        <v>11.827847884048527</v>
      </c>
      <c r="BT65" s="381">
        <v>3.3446275041861671E-2</v>
      </c>
      <c r="BU65" s="380">
        <v>0</v>
      </c>
      <c r="BV65" s="380">
        <v>3.3446275041861671E-2</v>
      </c>
      <c r="BW65" s="381">
        <v>0.7361730489935383</v>
      </c>
      <c r="BX65" s="380">
        <v>1.8116076980819209</v>
      </c>
      <c r="BY65" s="380">
        <v>0.7361730489935383</v>
      </c>
      <c r="BZ65" s="381">
        <v>0.46866286258648771</v>
      </c>
      <c r="CA65" s="380">
        <v>0.95621462650867783</v>
      </c>
      <c r="CB65" s="380">
        <v>0.46866286258648771</v>
      </c>
      <c r="CC65" s="89">
        <v>2.0670912480028534</v>
      </c>
      <c r="CD65" s="380">
        <v>3.7402940919603731</v>
      </c>
      <c r="CE65" s="380">
        <v>1.3165702693585999</v>
      </c>
      <c r="CF65" s="89">
        <v>0.81548067693885029</v>
      </c>
      <c r="CG65" s="380">
        <v>0.88805543310614454</v>
      </c>
      <c r="CH65" s="380">
        <v>0.11956303718671941</v>
      </c>
      <c r="CI65" s="89">
        <v>7.725139657275844</v>
      </c>
      <c r="CJ65" s="380">
        <v>4.4166149525567624</v>
      </c>
      <c r="CK65" s="380">
        <v>0.42629121284775146</v>
      </c>
      <c r="CL65" s="89">
        <v>1.4022227264285756</v>
      </c>
      <c r="CM65" s="380">
        <v>2.7398212294647419</v>
      </c>
      <c r="CN65" s="380">
        <v>0.30739975370141498</v>
      </c>
      <c r="CO65" s="381">
        <v>1.0749447686277178</v>
      </c>
      <c r="CP65" s="380">
        <v>2.5213619868918862</v>
      </c>
      <c r="CQ65" s="380">
        <v>1.0749447686277178</v>
      </c>
      <c r="CR65" s="89">
        <v>852.35985025949151</v>
      </c>
      <c r="CS65" s="380">
        <v>154.37135978760685</v>
      </c>
      <c r="CT65" s="380">
        <v>3.4381225995421844E-2</v>
      </c>
      <c r="CU65" s="89">
        <v>261.86607354883586</v>
      </c>
      <c r="CV65" s="380">
        <v>57.336324242221956</v>
      </c>
      <c r="CW65" s="380">
        <v>0</v>
      </c>
      <c r="CX65" s="89">
        <v>3.6087390475577719</v>
      </c>
      <c r="CY65" s="380">
        <v>2.1985798156156102</v>
      </c>
      <c r="CZ65" s="380">
        <v>0</v>
      </c>
      <c r="DA65" s="89">
        <v>0</v>
      </c>
      <c r="DB65" s="380">
        <v>0</v>
      </c>
      <c r="DC65" s="380">
        <v>0</v>
      </c>
      <c r="DD65" s="89">
        <v>0</v>
      </c>
      <c r="DE65" s="380">
        <v>0</v>
      </c>
      <c r="DF65" s="380">
        <v>0</v>
      </c>
      <c r="DG65" s="381">
        <v>0.26640302003034516</v>
      </c>
      <c r="DH65" s="380">
        <v>0</v>
      </c>
      <c r="DI65" s="380">
        <v>0.26640302003034516</v>
      </c>
      <c r="DJ65" s="381">
        <v>0.20490921370030163</v>
      </c>
      <c r="DK65" s="380">
        <v>0</v>
      </c>
      <c r="DL65" s="380">
        <v>0.20490921370030163</v>
      </c>
      <c r="DM65" s="89">
        <v>7.7841480301635002</v>
      </c>
      <c r="DN65" s="380">
        <v>5.5846041480194151</v>
      </c>
      <c r="DO65" s="380">
        <v>0</v>
      </c>
      <c r="DP65" s="89">
        <v>186.40843539796253</v>
      </c>
      <c r="DQ65" s="380">
        <v>39.142182522531897</v>
      </c>
      <c r="DR65" s="380">
        <v>0</v>
      </c>
      <c r="DS65" s="89">
        <v>533.75014401606359</v>
      </c>
      <c r="DT65" s="380">
        <v>110.53611699488658</v>
      </c>
      <c r="DU65" s="380">
        <v>4.217889115344476E-2</v>
      </c>
      <c r="DV65" s="89">
        <v>88.115903516226197</v>
      </c>
      <c r="DW65" s="380">
        <v>18.516514651416209</v>
      </c>
      <c r="DX65" s="380">
        <v>1.7246745769565745E-2</v>
      </c>
      <c r="DY65" s="89">
        <v>493.79465772737365</v>
      </c>
      <c r="DZ65" s="380">
        <v>104.34188035949646</v>
      </c>
      <c r="EA65" s="380">
        <v>0</v>
      </c>
      <c r="EB65" s="89">
        <v>117.74644109017888</v>
      </c>
      <c r="EC65" s="380">
        <v>26.258694654270062</v>
      </c>
      <c r="ED65" s="380">
        <v>0</v>
      </c>
      <c r="EE65" s="89">
        <v>56.701188474700274</v>
      </c>
      <c r="EF65" s="380">
        <v>11.244348406866122</v>
      </c>
      <c r="EG65" s="380">
        <v>2.861791377030248E-2</v>
      </c>
      <c r="EH65" s="89">
        <v>122.21693282191626</v>
      </c>
      <c r="EI65" s="380">
        <v>28.199722353428733</v>
      </c>
      <c r="EJ65" s="380">
        <v>0</v>
      </c>
      <c r="EK65" s="89">
        <v>13.162733179276572</v>
      </c>
      <c r="EL65" s="380">
        <v>3.8365648737968732</v>
      </c>
      <c r="EM65" s="380">
        <v>0</v>
      </c>
      <c r="EN65" s="89">
        <v>61.666031631646774</v>
      </c>
      <c r="EO65" s="380">
        <v>12.47922489113305</v>
      </c>
      <c r="EP65" s="380">
        <v>0</v>
      </c>
      <c r="EQ65" s="89">
        <v>9.3347150453802623</v>
      </c>
      <c r="ER65" s="380">
        <v>2.1542473174191197</v>
      </c>
      <c r="ES65" s="380">
        <v>0</v>
      </c>
      <c r="ET65" s="89">
        <v>21.217188084156913</v>
      </c>
      <c r="EU65" s="380">
        <v>7.1105250625373753</v>
      </c>
      <c r="EV65" s="380">
        <v>4.1986081807121808E-2</v>
      </c>
      <c r="EW65" s="89">
        <v>2.1722479207583048</v>
      </c>
      <c r="EX65" s="380">
        <v>1.135226636125316</v>
      </c>
      <c r="EY65" s="380">
        <v>1.3280145396491671E-2</v>
      </c>
      <c r="EZ65" s="89">
        <v>10.666801874283577</v>
      </c>
      <c r="FA65" s="380">
        <v>4.499730762219726</v>
      </c>
      <c r="FB65" s="380">
        <v>6.2916081537911936E-2</v>
      </c>
      <c r="FC65" s="89">
        <v>1.2847804084172332</v>
      </c>
      <c r="FD65" s="380">
        <v>0.57823442092529043</v>
      </c>
      <c r="FE65" s="380">
        <v>0</v>
      </c>
      <c r="FF65" s="381">
        <v>6.0179573326734327E-2</v>
      </c>
      <c r="FG65" s="380">
        <v>0</v>
      </c>
      <c r="FH65" s="380">
        <v>6.0179573326734327E-2</v>
      </c>
      <c r="FI65" s="381">
        <v>4.2139119403729601E-2</v>
      </c>
      <c r="FJ65" s="380">
        <v>0</v>
      </c>
      <c r="FK65" s="380">
        <v>4.2139119403729601E-2</v>
      </c>
      <c r="FL65" s="89">
        <v>0</v>
      </c>
      <c r="FM65" s="380">
        <v>0</v>
      </c>
      <c r="FN65" s="380">
        <v>0</v>
      </c>
      <c r="FO65" s="89">
        <v>2.4524592703556038</v>
      </c>
      <c r="FP65" s="380">
        <v>1.2508473849512756</v>
      </c>
      <c r="FQ65" s="380">
        <v>0</v>
      </c>
      <c r="FR65" s="89">
        <v>0.68333442120246601</v>
      </c>
      <c r="FS65" s="380">
        <v>0.48432961894305981</v>
      </c>
      <c r="FT65" s="380">
        <v>0</v>
      </c>
      <c r="FV65" s="118">
        <v>1960.1027578175131</v>
      </c>
      <c r="FW65" s="118">
        <v>1.4288113562218583</v>
      </c>
      <c r="FX65" s="118">
        <v>1.0030976653250616</v>
      </c>
      <c r="FY65" s="118">
        <v>3.2549457007096168</v>
      </c>
      <c r="FZ65" s="207">
        <v>1.9088548161914112</v>
      </c>
      <c r="GA65" s="118">
        <v>0.72792565890539829</v>
      </c>
      <c r="GB65" s="118">
        <v>9.2697911911430531</v>
      </c>
    </row>
    <row r="66" spans="2:184" s="73" customFormat="1">
      <c r="B66" s="73" t="s">
        <v>1829</v>
      </c>
      <c r="C66" s="73" t="s">
        <v>1874</v>
      </c>
      <c r="D66" s="73" t="s">
        <v>51</v>
      </c>
      <c r="E66" s="143" t="s">
        <v>1889</v>
      </c>
      <c r="F66" s="73">
        <v>3.8</v>
      </c>
      <c r="G66" s="113" t="s">
        <v>1211</v>
      </c>
      <c r="H66" s="113">
        <v>47.1</v>
      </c>
      <c r="I66" s="89">
        <v>-2453</v>
      </c>
      <c r="J66" s="89"/>
      <c r="K66" s="404" t="s">
        <v>32</v>
      </c>
      <c r="L66" s="73" t="s">
        <v>207</v>
      </c>
      <c r="M66" s="73" t="s">
        <v>13</v>
      </c>
      <c r="N66" s="73" t="s">
        <v>2171</v>
      </c>
      <c r="O66" s="73">
        <v>55</v>
      </c>
      <c r="Q66" s="203">
        <v>275.79288995406409</v>
      </c>
      <c r="R66" s="203">
        <v>33180</v>
      </c>
      <c r="S66" s="203">
        <v>580</v>
      </c>
      <c r="U66" s="381">
        <v>0.65942181692286295</v>
      </c>
      <c r="V66" s="380">
        <v>1.87225093972442</v>
      </c>
      <c r="W66" s="380">
        <v>0.65942181692286295</v>
      </c>
      <c r="X66" s="89">
        <v>3.9188878203056299</v>
      </c>
      <c r="Y66" s="380">
        <v>4.6844586529109096</v>
      </c>
      <c r="Z66" s="380">
        <v>1.42924231046809</v>
      </c>
      <c r="AA66" s="89">
        <v>74.942437379583097</v>
      </c>
      <c r="AB66" s="380">
        <v>19.299491927836701</v>
      </c>
      <c r="AC66" s="380">
        <v>0.452081211270351</v>
      </c>
      <c r="AD66" s="89">
        <v>806.14302848111095</v>
      </c>
      <c r="AE66" s="380">
        <v>118.179551039053</v>
      </c>
      <c r="AF66" s="380">
        <v>0.113535451434376</v>
      </c>
      <c r="AG66" s="89">
        <v>41.679953031351801</v>
      </c>
      <c r="AH66" s="380">
        <v>57.380420105744498</v>
      </c>
      <c r="AI66" s="380">
        <v>0.35344589045125002</v>
      </c>
      <c r="AJ66" s="89">
        <v>571.21724336820603</v>
      </c>
      <c r="AK66" s="380">
        <v>290.87075241331002</v>
      </c>
      <c r="AL66" s="380">
        <v>79.206939197296293</v>
      </c>
      <c r="AM66" s="89">
        <v>207171.49614252601</v>
      </c>
      <c r="AN66" s="380">
        <v>18003.388384808</v>
      </c>
      <c r="AO66" s="380">
        <v>4.2996786135231702</v>
      </c>
      <c r="AP66" s="89">
        <v>197.82028064504101</v>
      </c>
      <c r="AQ66" s="380">
        <v>93.352974244573801</v>
      </c>
      <c r="AR66" s="380">
        <v>28.008912820841999</v>
      </c>
      <c r="AS66" s="89">
        <v>379.62290280777199</v>
      </c>
      <c r="AT66" s="380">
        <v>130.96566041743</v>
      </c>
      <c r="AU66" s="380">
        <v>37.511034910867501</v>
      </c>
      <c r="AV66" s="89">
        <v>19.077357293317402</v>
      </c>
      <c r="AW66" s="380">
        <v>11.183724778145701</v>
      </c>
      <c r="AX66" s="380">
        <v>2.9115283492991302</v>
      </c>
      <c r="AY66" s="89">
        <v>2.4437489259932699</v>
      </c>
      <c r="AZ66" s="380">
        <v>0.62249754785415801</v>
      </c>
      <c r="BA66" s="380">
        <v>0.12280251487362601</v>
      </c>
      <c r="BB66" s="89">
        <v>2.3747440523030399</v>
      </c>
      <c r="BC66" s="380">
        <v>2.7940254266658502</v>
      </c>
      <c r="BD66" s="380">
        <v>0.202308060386062</v>
      </c>
      <c r="BE66" s="89">
        <v>7.9501740287592897</v>
      </c>
      <c r="BF66" s="382">
        <v>1.1972768992019001</v>
      </c>
      <c r="BG66" s="382">
        <v>1.63073503960358E-2</v>
      </c>
      <c r="BH66" s="381">
        <v>0.69065036628341803</v>
      </c>
      <c r="BI66" s="380">
        <v>2.04405020497332</v>
      </c>
      <c r="BJ66" s="380">
        <v>0.69065036628341803</v>
      </c>
      <c r="BK66" s="89">
        <v>353.21487652052599</v>
      </c>
      <c r="BL66" s="380">
        <v>46.977240060733202</v>
      </c>
      <c r="BM66" s="380">
        <v>0.19895707998657799</v>
      </c>
      <c r="BN66" s="89">
        <v>1254.2102075381299</v>
      </c>
      <c r="BO66" s="380">
        <v>180.21179033408399</v>
      </c>
      <c r="BP66" s="380">
        <v>0.41210420388111602</v>
      </c>
      <c r="BQ66" s="89">
        <v>1279.3221439920701</v>
      </c>
      <c r="BR66" s="380">
        <v>211.54758392367401</v>
      </c>
      <c r="BS66" s="380">
        <v>2.1737766694422902</v>
      </c>
      <c r="BT66" s="89">
        <v>7.0087788510483806E-2</v>
      </c>
      <c r="BU66" s="380">
        <v>9.4202234072210594E-2</v>
      </c>
      <c r="BV66" s="380">
        <v>8.4973978007713002E-3</v>
      </c>
      <c r="BW66" s="381">
        <v>0.20507244329492</v>
      </c>
      <c r="BX66" s="380">
        <v>0.51098008470766199</v>
      </c>
      <c r="BY66" s="380">
        <v>0.20507244329492</v>
      </c>
      <c r="BZ66" s="381">
        <v>7.9324432792751906E-2</v>
      </c>
      <c r="CA66" s="380">
        <v>0.23233903869266101</v>
      </c>
      <c r="CB66" s="380">
        <v>7.9324432792751906E-2</v>
      </c>
      <c r="CC66" s="89">
        <v>0.80268573777170904</v>
      </c>
      <c r="CD66" s="380">
        <v>1.3525044721405499</v>
      </c>
      <c r="CE66" s="380">
        <v>0.29359047269101501</v>
      </c>
      <c r="CF66" s="89">
        <v>0.80828905411874297</v>
      </c>
      <c r="CG66" s="380">
        <v>0.424497483063218</v>
      </c>
      <c r="CH66" s="380">
        <v>3.2294326552909203E-2</v>
      </c>
      <c r="CI66" s="89">
        <v>7.9370343781104999</v>
      </c>
      <c r="CJ66" s="380">
        <v>2.6755528751393598</v>
      </c>
      <c r="CK66" s="380">
        <v>0.10531829775996</v>
      </c>
      <c r="CL66" s="89">
        <v>2.24193881535524</v>
      </c>
      <c r="CM66" s="380">
        <v>1.3614106737432401</v>
      </c>
      <c r="CN66" s="380">
        <v>9.0030124030401698E-2</v>
      </c>
      <c r="CO66" s="381">
        <v>0.22102007536492199</v>
      </c>
      <c r="CP66" s="380">
        <v>0.45233500811462302</v>
      </c>
      <c r="CQ66" s="380">
        <v>0.22102007536492199</v>
      </c>
      <c r="CR66" s="89">
        <v>859.08215067000594</v>
      </c>
      <c r="CS66" s="380">
        <v>146.781796353798</v>
      </c>
      <c r="CT66" s="380">
        <v>8.3786325350390291E-3</v>
      </c>
      <c r="CU66" s="89">
        <v>270.62718367190899</v>
      </c>
      <c r="CV66" s="380">
        <v>52.343483184163702</v>
      </c>
      <c r="CW66" s="380">
        <v>0</v>
      </c>
      <c r="CX66" s="89">
        <v>4.8308579750025498</v>
      </c>
      <c r="CY66" s="380">
        <v>1.6785175095052201</v>
      </c>
      <c r="CZ66" s="380">
        <v>0</v>
      </c>
      <c r="DA66" s="381">
        <v>3.9332814824460903E-3</v>
      </c>
      <c r="DB66" s="380">
        <v>0</v>
      </c>
      <c r="DC66" s="380">
        <v>3.9332814824460903E-3</v>
      </c>
      <c r="DD66" s="89">
        <v>0</v>
      </c>
      <c r="DE66" s="380">
        <v>0</v>
      </c>
      <c r="DF66" s="380">
        <v>0</v>
      </c>
      <c r="DG66" s="381">
        <v>6.4104844213566603E-2</v>
      </c>
      <c r="DH66" s="380">
        <v>0</v>
      </c>
      <c r="DI66" s="380">
        <v>6.4104844213566603E-2</v>
      </c>
      <c r="DJ66" s="381">
        <v>1.68472156800786E-2</v>
      </c>
      <c r="DK66" s="380">
        <v>0</v>
      </c>
      <c r="DL66" s="380">
        <v>1.68472156800786E-2</v>
      </c>
      <c r="DM66" s="89">
        <v>9.5265088590407903</v>
      </c>
      <c r="DN66" s="380">
        <v>3.67404156900044</v>
      </c>
      <c r="DO66" s="380">
        <v>4.1771425010838699E-2</v>
      </c>
      <c r="DP66" s="89">
        <v>190.37066179086199</v>
      </c>
      <c r="DQ66" s="380">
        <v>33.345908963074997</v>
      </c>
      <c r="DR66" s="380">
        <v>0</v>
      </c>
      <c r="DS66" s="89">
        <v>531.76127283154301</v>
      </c>
      <c r="DT66" s="380">
        <v>102.57385698122501</v>
      </c>
      <c r="DU66" s="380">
        <v>0</v>
      </c>
      <c r="DV66" s="89">
        <v>89.546479747629903</v>
      </c>
      <c r="DW66" s="380">
        <v>17.499570417031698</v>
      </c>
      <c r="DX66" s="380">
        <v>3.4607291974127498E-3</v>
      </c>
      <c r="DY66" s="89">
        <v>502.06282727249101</v>
      </c>
      <c r="DZ66" s="380">
        <v>89.870763442046794</v>
      </c>
      <c r="EA66" s="380">
        <v>0</v>
      </c>
      <c r="EB66" s="89">
        <v>122.184869154189</v>
      </c>
      <c r="EC66" s="380">
        <v>25.105542713734</v>
      </c>
      <c r="ED66" s="380">
        <v>0</v>
      </c>
      <c r="EE66" s="89">
        <v>58.628236448159399</v>
      </c>
      <c r="EF66" s="380">
        <v>12.193647011497299</v>
      </c>
      <c r="EG66" s="380">
        <v>5.7422640184891897E-3</v>
      </c>
      <c r="EH66" s="89">
        <v>125.243614485325</v>
      </c>
      <c r="EI66" s="380">
        <v>21.579522411581301</v>
      </c>
      <c r="EJ66" s="380">
        <v>0</v>
      </c>
      <c r="EK66" s="89">
        <v>13.375822539344901</v>
      </c>
      <c r="EL66" s="380">
        <v>2.50813994396316</v>
      </c>
      <c r="EM66" s="380">
        <v>2.8974388055715999E-3</v>
      </c>
      <c r="EN66" s="89">
        <v>63.890686203589397</v>
      </c>
      <c r="EO66" s="380">
        <v>12.9786330184102</v>
      </c>
      <c r="EP66" s="380">
        <v>0</v>
      </c>
      <c r="EQ66" s="89">
        <v>10.473401682672099</v>
      </c>
      <c r="ER66" s="380">
        <v>1.93585575060649</v>
      </c>
      <c r="ES66" s="380">
        <v>0</v>
      </c>
      <c r="ET66" s="89">
        <v>22.9227264034439</v>
      </c>
      <c r="EU66" s="380">
        <v>4.5908598811216699</v>
      </c>
      <c r="EV66" s="380">
        <v>0</v>
      </c>
      <c r="EW66" s="89">
        <v>2.1301242318332898</v>
      </c>
      <c r="EX66" s="380">
        <v>0.606363493093662</v>
      </c>
      <c r="EY66" s="380">
        <v>0</v>
      </c>
      <c r="EZ66" s="89">
        <v>10.457377550334201</v>
      </c>
      <c r="FA66" s="380">
        <v>2.9479896095700999</v>
      </c>
      <c r="FB66" s="380">
        <v>0</v>
      </c>
      <c r="FC66" s="89">
        <v>1.3828696343362901</v>
      </c>
      <c r="FD66" s="380">
        <v>0.37940658101555202</v>
      </c>
      <c r="FE66" s="380">
        <v>0</v>
      </c>
      <c r="FF66" s="381">
        <v>1.20781688574158E-2</v>
      </c>
      <c r="FG66" s="380">
        <v>0</v>
      </c>
      <c r="FH66" s="380">
        <v>1.20781688574158E-2</v>
      </c>
      <c r="FI66" s="89">
        <v>0.23210848253946001</v>
      </c>
      <c r="FJ66" s="380">
        <v>0.22619713726653301</v>
      </c>
      <c r="FK66" s="380">
        <v>8.4619861354481799E-3</v>
      </c>
      <c r="FL66" s="381">
        <v>5.0195256048922799E-3</v>
      </c>
      <c r="FM66" s="380">
        <v>0</v>
      </c>
      <c r="FN66" s="380">
        <v>5.0195256048922799E-3</v>
      </c>
      <c r="FO66" s="89">
        <v>2.5317183408214201</v>
      </c>
      <c r="FP66" s="380">
        <v>0.60875474819516395</v>
      </c>
      <c r="FQ66" s="380">
        <v>0</v>
      </c>
      <c r="FR66" s="89">
        <v>0.83532841668750102</v>
      </c>
      <c r="FS66" s="380">
        <v>0.36078962317442698</v>
      </c>
      <c r="FT66" s="380">
        <v>3.7587362676277502E-3</v>
      </c>
      <c r="FV66" s="118">
        <v>1994.1273744146561</v>
      </c>
      <c r="FW66" s="118">
        <v>1.4314752514188118</v>
      </c>
      <c r="FX66" s="118">
        <v>0.98119820090199761</v>
      </c>
      <c r="FY66" s="118">
        <v>3.1744118939341361</v>
      </c>
      <c r="FZ66" s="207">
        <v>1.8307715188471265</v>
      </c>
      <c r="GA66" s="118">
        <v>0.7311555926938792</v>
      </c>
      <c r="GB66" s="118">
        <v>9.6895945388776603</v>
      </c>
    </row>
    <row r="67" spans="2:184" s="73" customFormat="1">
      <c r="B67" s="73" t="s">
        <v>1829</v>
      </c>
      <c r="C67" s="73" t="s">
        <v>1874</v>
      </c>
      <c r="D67" s="73" t="s">
        <v>51</v>
      </c>
      <c r="E67" s="143" t="s">
        <v>1889</v>
      </c>
      <c r="F67" s="73">
        <v>3.8</v>
      </c>
      <c r="G67" s="113" t="s">
        <v>1211</v>
      </c>
      <c r="H67" s="113">
        <v>47.1</v>
      </c>
      <c r="I67" s="89">
        <v>-2453</v>
      </c>
      <c r="J67" s="89"/>
      <c r="K67" s="404" t="s">
        <v>32</v>
      </c>
      <c r="L67" s="73" t="s">
        <v>207</v>
      </c>
      <c r="M67" s="73" t="s">
        <v>13</v>
      </c>
      <c r="N67" s="73" t="s">
        <v>2172</v>
      </c>
      <c r="O67" s="73">
        <v>25</v>
      </c>
      <c r="Q67" s="203">
        <v>392.65428400239637</v>
      </c>
      <c r="R67" s="203">
        <v>34630</v>
      </c>
      <c r="S67" s="203">
        <v>410</v>
      </c>
      <c r="U67" s="381">
        <v>4.070761623514187</v>
      </c>
      <c r="V67" s="380">
        <v>6.6256358948445717</v>
      </c>
      <c r="W67" s="380">
        <v>4.070761623514187</v>
      </c>
      <c r="X67" s="381">
        <v>10.741565026936598</v>
      </c>
      <c r="Y67" s="380">
        <v>14.587451343842028</v>
      </c>
      <c r="Z67" s="380">
        <v>10.741565026936598</v>
      </c>
      <c r="AA67" s="89">
        <v>68.26470951433312</v>
      </c>
      <c r="AB67" s="380">
        <v>33.627859805282093</v>
      </c>
      <c r="AC67" s="380">
        <v>2.1215423806600655</v>
      </c>
      <c r="AD67" s="89">
        <v>688.55259948641776</v>
      </c>
      <c r="AE67" s="380">
        <v>151.06911920155855</v>
      </c>
      <c r="AF67" s="380">
        <v>0.56746331026820429</v>
      </c>
      <c r="AG67" s="89">
        <v>89.804213924117676</v>
      </c>
      <c r="AH67" s="380">
        <v>89.497329702074509</v>
      </c>
      <c r="AI67" s="380">
        <v>1.4761278833401705</v>
      </c>
      <c r="AJ67" s="381">
        <v>477.67688601732391</v>
      </c>
      <c r="AK67" s="380">
        <v>977.84539311349067</v>
      </c>
      <c r="AL67" s="380">
        <v>477.67688601732391</v>
      </c>
      <c r="AM67" s="89">
        <v>217214.76710741722</v>
      </c>
      <c r="AN67" s="380">
        <v>19646.438526614264</v>
      </c>
      <c r="AO67" s="380">
        <v>25.649749874047725</v>
      </c>
      <c r="AP67" s="381">
        <v>207.72465867107056</v>
      </c>
      <c r="AQ67" s="380">
        <v>330.23948829540399</v>
      </c>
      <c r="AR67" s="380">
        <v>207.72465867107056</v>
      </c>
      <c r="AS67" s="89">
        <v>464.8047941860022</v>
      </c>
      <c r="AT67" s="380">
        <v>460.73461568091597</v>
      </c>
      <c r="AU67" s="380">
        <v>210.47633283103841</v>
      </c>
      <c r="AV67" s="381">
        <v>18.169991543239288</v>
      </c>
      <c r="AW67" s="380">
        <v>27.427763931043526</v>
      </c>
      <c r="AX67" s="380">
        <v>18.169991543239288</v>
      </c>
      <c r="AY67" s="89">
        <v>2.6681365375517929</v>
      </c>
      <c r="AZ67" s="380">
        <v>1.8636242987877063</v>
      </c>
      <c r="BA67" s="380">
        <v>0.58170023292910378</v>
      </c>
      <c r="BB67" s="381">
        <v>0.85765427140545292</v>
      </c>
      <c r="BC67" s="380">
        <v>5.4901073020812108</v>
      </c>
      <c r="BD67" s="380">
        <v>0.85765427140545292</v>
      </c>
      <c r="BE67" s="89">
        <v>7.3392274499336736</v>
      </c>
      <c r="BF67" s="382">
        <v>2.1357932055938642</v>
      </c>
      <c r="BG67" s="382">
        <v>7.0109693240039531E-2</v>
      </c>
      <c r="BH67" s="381">
        <v>4.258361088158221</v>
      </c>
      <c r="BI67" s="380">
        <v>8.4761299977088012</v>
      </c>
      <c r="BJ67" s="380">
        <v>4.258361088158221</v>
      </c>
      <c r="BK67" s="89">
        <v>337.94972088716963</v>
      </c>
      <c r="BL67" s="380">
        <v>44.489716577942147</v>
      </c>
      <c r="BM67" s="380">
        <v>1.1185255546281063</v>
      </c>
      <c r="BN67" s="89">
        <v>1119.5629839806047</v>
      </c>
      <c r="BO67" s="380">
        <v>205.14593566115417</v>
      </c>
      <c r="BP67" s="380">
        <v>2.3487725060428173</v>
      </c>
      <c r="BQ67" s="89">
        <v>1070.2749718520145</v>
      </c>
      <c r="BR67" s="380">
        <v>271.38280434940316</v>
      </c>
      <c r="BS67" s="380">
        <v>12.501537964901344</v>
      </c>
      <c r="BT67" s="381">
        <v>5.396754769021124E-2</v>
      </c>
      <c r="BU67" s="380">
        <v>8.3462261743581054E-2</v>
      </c>
      <c r="BV67" s="380">
        <v>5.396754769021124E-2</v>
      </c>
      <c r="BW67" s="381">
        <v>0.79656297621362793</v>
      </c>
      <c r="BX67" s="380">
        <v>1.4375287911270194</v>
      </c>
      <c r="BY67" s="380">
        <v>0.79656297621362793</v>
      </c>
      <c r="BZ67" s="381">
        <v>0.4419576988164739</v>
      </c>
      <c r="CA67" s="380">
        <v>0.70201122614792344</v>
      </c>
      <c r="CB67" s="380">
        <v>0.4419576988164739</v>
      </c>
      <c r="CC67" s="89">
        <v>3.2334081874575</v>
      </c>
      <c r="CD67" s="380">
        <v>3.4273775440484147</v>
      </c>
      <c r="CE67" s="380">
        <v>1.3320995098973607</v>
      </c>
      <c r="CF67" s="89">
        <v>0.89491611589913567</v>
      </c>
      <c r="CG67" s="380">
        <v>0.85989591759345474</v>
      </c>
      <c r="CH67" s="380">
        <v>0.18391837252342649</v>
      </c>
      <c r="CI67" s="89">
        <v>10.440588785920621</v>
      </c>
      <c r="CJ67" s="380">
        <v>5.4727580208918951</v>
      </c>
      <c r="CK67" s="380">
        <v>0.62739996858270064</v>
      </c>
      <c r="CL67" s="89">
        <v>2.334912839775503</v>
      </c>
      <c r="CM67" s="380">
        <v>2.5686399821454118</v>
      </c>
      <c r="CN67" s="380">
        <v>0.36313174692960837</v>
      </c>
      <c r="CO67" s="381">
        <v>1.3714520654030737</v>
      </c>
      <c r="CP67" s="380">
        <v>2.8185826059023249</v>
      </c>
      <c r="CQ67" s="380">
        <v>1.3714520654030737</v>
      </c>
      <c r="CR67" s="89">
        <v>836.64914225483744</v>
      </c>
      <c r="CS67" s="380">
        <v>173.44810907808048</v>
      </c>
      <c r="CT67" s="380">
        <v>2.7030222148895285E-2</v>
      </c>
      <c r="CU67" s="89">
        <v>298.00581889438592</v>
      </c>
      <c r="CV67" s="380">
        <v>69.227214819367305</v>
      </c>
      <c r="CW67" s="380">
        <v>0</v>
      </c>
      <c r="CX67" s="89">
        <v>4.993857364061598</v>
      </c>
      <c r="CY67" s="380">
        <v>2.4282811629087098</v>
      </c>
      <c r="CZ67" s="380">
        <v>0</v>
      </c>
      <c r="DA67" s="89">
        <v>0</v>
      </c>
      <c r="DB67" s="380">
        <v>0</v>
      </c>
      <c r="DC67" s="380">
        <v>0</v>
      </c>
      <c r="DD67" s="89">
        <v>0</v>
      </c>
      <c r="DE67" s="380">
        <v>0</v>
      </c>
      <c r="DF67" s="380">
        <v>0</v>
      </c>
      <c r="DG67" s="381">
        <v>0.39080397377273624</v>
      </c>
      <c r="DH67" s="380">
        <v>4.1939594344670303E-2</v>
      </c>
      <c r="DI67" s="380">
        <v>0.39080397377273624</v>
      </c>
      <c r="DJ67" s="381">
        <v>0.14024529957525242</v>
      </c>
      <c r="DK67" s="380">
        <v>0</v>
      </c>
      <c r="DL67" s="380">
        <v>0.14024529957525242</v>
      </c>
      <c r="DM67" s="89">
        <v>6.0277276406368108</v>
      </c>
      <c r="DN67" s="380">
        <v>6.5405626541546535</v>
      </c>
      <c r="DO67" s="380">
        <v>0</v>
      </c>
      <c r="DP67" s="89">
        <v>206.14813629377247</v>
      </c>
      <c r="DQ67" s="380">
        <v>53.422484673799694</v>
      </c>
      <c r="DR67" s="380">
        <v>0</v>
      </c>
      <c r="DS67" s="89">
        <v>590.03771381338356</v>
      </c>
      <c r="DT67" s="380">
        <v>138.62955780086327</v>
      </c>
      <c r="DU67" s="380">
        <v>2.3181345614684257E-2</v>
      </c>
      <c r="DV67" s="89">
        <v>98.69655028728306</v>
      </c>
      <c r="DW67" s="380">
        <v>23.147917005168399</v>
      </c>
      <c r="DX67" s="380">
        <v>0</v>
      </c>
      <c r="DY67" s="89">
        <v>540.5904286886755</v>
      </c>
      <c r="DZ67" s="380">
        <v>122.75152900035212</v>
      </c>
      <c r="EA67" s="380">
        <v>0</v>
      </c>
      <c r="EB67" s="89">
        <v>129.61112392315198</v>
      </c>
      <c r="EC67" s="380">
        <v>29.066499494529502</v>
      </c>
      <c r="ED67" s="380">
        <v>0</v>
      </c>
      <c r="EE67" s="89">
        <v>63.998534868735419</v>
      </c>
      <c r="EF67" s="380">
        <v>15.954080723650003</v>
      </c>
      <c r="EG67" s="380">
        <v>0</v>
      </c>
      <c r="EH67" s="89">
        <v>132.85185903859627</v>
      </c>
      <c r="EI67" s="380">
        <v>34.415933821809254</v>
      </c>
      <c r="EJ67" s="380">
        <v>0</v>
      </c>
      <c r="EK67" s="89">
        <v>14.69885545776021</v>
      </c>
      <c r="EL67" s="380">
        <v>5.1342538418838108</v>
      </c>
      <c r="EM67" s="380">
        <v>0</v>
      </c>
      <c r="EN67" s="89">
        <v>70.308913497266246</v>
      </c>
      <c r="EO67" s="380">
        <v>18.992893399778239</v>
      </c>
      <c r="EP67" s="380">
        <v>6.1199647738957592E-2</v>
      </c>
      <c r="EQ67" s="89">
        <v>11.738507733670453</v>
      </c>
      <c r="ER67" s="380">
        <v>3.3834761585227722</v>
      </c>
      <c r="ES67" s="380">
        <v>0</v>
      </c>
      <c r="ET67" s="89">
        <v>24.050658455133785</v>
      </c>
      <c r="EU67" s="380">
        <v>8.5941104392822538</v>
      </c>
      <c r="EV67" s="380">
        <v>0</v>
      </c>
      <c r="EW67" s="89">
        <v>2.2064847483679673</v>
      </c>
      <c r="EX67" s="380">
        <v>0.92031740478253166</v>
      </c>
      <c r="EY67" s="380">
        <v>0</v>
      </c>
      <c r="EZ67" s="89">
        <v>11.6032404891087</v>
      </c>
      <c r="FA67" s="380">
        <v>5.22052362329263</v>
      </c>
      <c r="FB67" s="380">
        <v>6.9149061238669762E-2</v>
      </c>
      <c r="FC67" s="89">
        <v>1.5403695881588728</v>
      </c>
      <c r="FD67" s="380">
        <v>0.81555521996903413</v>
      </c>
      <c r="FE67" s="380">
        <v>0</v>
      </c>
      <c r="FF67" s="89">
        <v>0</v>
      </c>
      <c r="FG67" s="380">
        <v>0</v>
      </c>
      <c r="FH67" s="380">
        <v>0</v>
      </c>
      <c r="FI67" s="381">
        <v>4.6383878447692976E-2</v>
      </c>
      <c r="FJ67" s="380">
        <v>2.3015525131624259E-2</v>
      </c>
      <c r="FK67" s="380">
        <v>4.6383878447692976E-2</v>
      </c>
      <c r="FL67" s="381">
        <v>2.7513288836475237E-2</v>
      </c>
      <c r="FM67" s="380">
        <v>0</v>
      </c>
      <c r="FN67" s="380">
        <v>2.7513288836475237E-2</v>
      </c>
      <c r="FO67" s="89">
        <v>2.9608560964718857</v>
      </c>
      <c r="FP67" s="380">
        <v>1.2271573786886611</v>
      </c>
      <c r="FQ67" s="380">
        <v>0</v>
      </c>
      <c r="FR67" s="89">
        <v>0.93746886680866226</v>
      </c>
      <c r="FS67" s="380">
        <v>0.76048124321778154</v>
      </c>
      <c r="FT67" s="380">
        <v>0</v>
      </c>
      <c r="FV67" s="118">
        <v>2172.745447554671</v>
      </c>
      <c r="FW67" s="118">
        <v>1.4730847569108081</v>
      </c>
      <c r="FX67" s="118">
        <v>0.99571652840476754</v>
      </c>
      <c r="FY67" s="118">
        <v>2.8074926367506543</v>
      </c>
      <c r="FZ67" s="207">
        <v>1.9221725222521757</v>
      </c>
      <c r="GA67" s="118">
        <v>0.73532429427889623</v>
      </c>
      <c r="GB67" s="118">
        <v>9.2632021579357176</v>
      </c>
    </row>
    <row r="68" spans="2:184" s="73" customFormat="1">
      <c r="B68" s="73" t="s">
        <v>1829</v>
      </c>
      <c r="C68" s="73" t="s">
        <v>1874</v>
      </c>
      <c r="D68" s="73" t="s">
        <v>51</v>
      </c>
      <c r="E68" s="143" t="s">
        <v>1889</v>
      </c>
      <c r="F68" s="73">
        <v>3.8</v>
      </c>
      <c r="G68" s="113" t="s">
        <v>1211</v>
      </c>
      <c r="H68" s="113">
        <v>47.1</v>
      </c>
      <c r="I68" s="89">
        <v>-2453</v>
      </c>
      <c r="J68" s="89"/>
      <c r="K68" s="404" t="s">
        <v>32</v>
      </c>
      <c r="L68" s="73" t="s">
        <v>207</v>
      </c>
      <c r="M68" s="73" t="s">
        <v>13</v>
      </c>
      <c r="N68" s="73" t="s">
        <v>2173</v>
      </c>
      <c r="O68" s="73">
        <v>25</v>
      </c>
      <c r="Q68" s="203">
        <v>724.54064309965997</v>
      </c>
      <c r="R68" s="203">
        <v>32150</v>
      </c>
      <c r="S68" s="203">
        <v>680</v>
      </c>
      <c r="U68" s="381">
        <v>3.8832536310940902</v>
      </c>
      <c r="V68" s="380">
        <v>5.6826058063869498</v>
      </c>
      <c r="W68" s="380">
        <v>3.8832536310940902</v>
      </c>
      <c r="X68" s="381">
        <v>8.5122927164642306</v>
      </c>
      <c r="Y68" s="380">
        <v>17.032757266230501</v>
      </c>
      <c r="Z68" s="380">
        <v>8.5122927164642306</v>
      </c>
      <c r="AA68" s="89">
        <v>94.435805613910304</v>
      </c>
      <c r="AB68" s="380">
        <v>60.862239092188403</v>
      </c>
      <c r="AC68" s="380">
        <v>2.28313632759142</v>
      </c>
      <c r="AD68" s="89">
        <v>775.29419125056404</v>
      </c>
      <c r="AE68" s="380">
        <v>203.22682000947501</v>
      </c>
      <c r="AF68" s="380">
        <v>0.34255445592461797</v>
      </c>
      <c r="AG68" s="89">
        <v>216.643362521634</v>
      </c>
      <c r="AH68" s="380">
        <v>197.75903363709801</v>
      </c>
      <c r="AI68" s="380">
        <v>1.4748692255596101</v>
      </c>
      <c r="AJ68" s="89">
        <v>1389.3370186247801</v>
      </c>
      <c r="AK68" s="380">
        <v>887.91379860355198</v>
      </c>
      <c r="AL68" s="380">
        <v>375.04976581903298</v>
      </c>
      <c r="AM68" s="89">
        <v>210733.84654574501</v>
      </c>
      <c r="AN68" s="380">
        <v>20286.347257781701</v>
      </c>
      <c r="AO68" s="380">
        <v>18.217191820460201</v>
      </c>
      <c r="AP68" s="89">
        <v>175.34705740469701</v>
      </c>
      <c r="AQ68" s="380">
        <v>295.99850034041702</v>
      </c>
      <c r="AR68" s="380">
        <v>128.41150424121099</v>
      </c>
      <c r="AS68" s="89">
        <v>599.05411053824901</v>
      </c>
      <c r="AT68" s="380">
        <v>611.93450794378202</v>
      </c>
      <c r="AU68" s="380">
        <v>180.33914184122699</v>
      </c>
      <c r="AV68" s="89">
        <v>27.936610959164199</v>
      </c>
      <c r="AW68" s="380">
        <v>37.153780789130899</v>
      </c>
      <c r="AX68" s="380">
        <v>12.574038810837701</v>
      </c>
      <c r="AY68" s="89">
        <v>3.21506081439854</v>
      </c>
      <c r="AZ68" s="380">
        <v>2.4998754308966098</v>
      </c>
      <c r="BA68" s="380">
        <v>0.61240950285210705</v>
      </c>
      <c r="BB68" s="89">
        <v>7.8286613624389902</v>
      </c>
      <c r="BC68" s="380">
        <v>7.7339802698554703</v>
      </c>
      <c r="BD68" s="380">
        <v>0.83086291788211997</v>
      </c>
      <c r="BE68" s="89">
        <v>8.8866135848332597</v>
      </c>
      <c r="BF68" s="382">
        <v>2.1729994899276801</v>
      </c>
      <c r="BG68" s="382">
        <v>8.5129192584833299E-2</v>
      </c>
      <c r="BH68" s="381">
        <v>4.00850845512295</v>
      </c>
      <c r="BI68" s="380">
        <v>8.9643845005475598</v>
      </c>
      <c r="BJ68" s="380">
        <v>4.00850845512295</v>
      </c>
      <c r="BK68" s="89">
        <v>355.28411778146602</v>
      </c>
      <c r="BL68" s="380">
        <v>52.736529628903398</v>
      </c>
      <c r="BM68" s="380">
        <v>1.1439882054139301</v>
      </c>
      <c r="BN68" s="89">
        <v>1357.4551568987099</v>
      </c>
      <c r="BO68" s="380">
        <v>273.95657510433102</v>
      </c>
      <c r="BP68" s="380">
        <v>1.9468034285371201</v>
      </c>
      <c r="BQ68" s="89">
        <v>1225.7707590032901</v>
      </c>
      <c r="BR68" s="380">
        <v>260.676985666674</v>
      </c>
      <c r="BS68" s="380">
        <v>11.3895899224672</v>
      </c>
      <c r="BT68" s="89">
        <v>0.21654559526609099</v>
      </c>
      <c r="BU68" s="380">
        <v>0.43309119053218298</v>
      </c>
      <c r="BV68" s="380">
        <v>5.3051052147766203E-2</v>
      </c>
      <c r="BW68" s="381">
        <v>0.76870068317483098</v>
      </c>
      <c r="BX68" s="380">
        <v>2.0395759947196801</v>
      </c>
      <c r="BY68" s="380">
        <v>0.76870068317483098</v>
      </c>
      <c r="BZ68" s="381">
        <v>0.427714257996613</v>
      </c>
      <c r="CA68" s="380">
        <v>0.96276292638043703</v>
      </c>
      <c r="CB68" s="380">
        <v>0.427714257996613</v>
      </c>
      <c r="CC68" s="89">
        <v>1.8014577127263001</v>
      </c>
      <c r="CD68" s="380">
        <v>5.3011611350010002</v>
      </c>
      <c r="CE68" s="380">
        <v>1.6260887764938801</v>
      </c>
      <c r="CF68" s="89">
        <v>1.0721158650441101</v>
      </c>
      <c r="CG68" s="380">
        <v>1.3362139647247</v>
      </c>
      <c r="CH68" s="380">
        <v>0.117000247130368</v>
      </c>
      <c r="CI68" s="89">
        <v>11.415866358232799</v>
      </c>
      <c r="CJ68" s="380">
        <v>6.2304992991068202</v>
      </c>
      <c r="CK68" s="380">
        <v>0.45545693026577</v>
      </c>
      <c r="CL68" s="89">
        <v>2.6898104255018902</v>
      </c>
      <c r="CM68" s="380">
        <v>2.80592517447915</v>
      </c>
      <c r="CN68" s="380">
        <v>0.47212226681018299</v>
      </c>
      <c r="CO68" s="381">
        <v>1.22419628600831</v>
      </c>
      <c r="CP68" s="380">
        <v>1.77131501032103</v>
      </c>
      <c r="CQ68" s="380">
        <v>1.22419628600831</v>
      </c>
      <c r="CR68" s="89">
        <v>854.083214853443</v>
      </c>
      <c r="CS68" s="380">
        <v>135.74210585649101</v>
      </c>
      <c r="CT68" s="380">
        <v>6.3216844468321098E-2</v>
      </c>
      <c r="CU68" s="89">
        <v>367.31634111994498</v>
      </c>
      <c r="CV68" s="380">
        <v>78.838973375502306</v>
      </c>
      <c r="CW68" s="380">
        <v>0</v>
      </c>
      <c r="CX68" s="89">
        <v>8.1837933208029501</v>
      </c>
      <c r="CY68" s="380">
        <v>4.1376218634991098</v>
      </c>
      <c r="CZ68" s="380">
        <v>0</v>
      </c>
      <c r="DA68" s="89">
        <v>0</v>
      </c>
      <c r="DB68" s="380">
        <v>0</v>
      </c>
      <c r="DC68" s="380">
        <v>0</v>
      </c>
      <c r="DD68" s="89">
        <v>0</v>
      </c>
      <c r="DE68" s="380">
        <v>0</v>
      </c>
      <c r="DF68" s="380">
        <v>0</v>
      </c>
      <c r="DG68" s="381">
        <v>0.25018322781545699</v>
      </c>
      <c r="DH68" s="380">
        <v>0</v>
      </c>
      <c r="DI68" s="380">
        <v>0.25018322781545699</v>
      </c>
      <c r="DJ68" s="381">
        <v>0.120015654015715</v>
      </c>
      <c r="DK68" s="380">
        <v>0</v>
      </c>
      <c r="DL68" s="380">
        <v>0.120015654015715</v>
      </c>
      <c r="DM68" s="89">
        <v>10.1319120948441</v>
      </c>
      <c r="DN68" s="380">
        <v>8.8134873883332805</v>
      </c>
      <c r="DO68" s="380">
        <v>0</v>
      </c>
      <c r="DP68" s="89">
        <v>249.242471620685</v>
      </c>
      <c r="DQ68" s="380">
        <v>53.246664949355299</v>
      </c>
      <c r="DR68" s="380">
        <v>0</v>
      </c>
      <c r="DS68" s="89">
        <v>723.16194075914495</v>
      </c>
      <c r="DT68" s="380">
        <v>165.65589889660399</v>
      </c>
      <c r="DU68" s="380">
        <v>0</v>
      </c>
      <c r="DV68" s="89">
        <v>118.88926512660601</v>
      </c>
      <c r="DW68" s="380">
        <v>27.1147056208283</v>
      </c>
      <c r="DX68" s="380">
        <v>0</v>
      </c>
      <c r="DY68" s="89">
        <v>663.58479532031197</v>
      </c>
      <c r="DZ68" s="380">
        <v>140.07225873151299</v>
      </c>
      <c r="EA68" s="380">
        <v>0</v>
      </c>
      <c r="EB68" s="89">
        <v>162.35253323972799</v>
      </c>
      <c r="EC68" s="380">
        <v>34.989140484467796</v>
      </c>
      <c r="ED68" s="380">
        <v>0</v>
      </c>
      <c r="EE68" s="89">
        <v>80.206678797598499</v>
      </c>
      <c r="EF68" s="380">
        <v>13.5926737812719</v>
      </c>
      <c r="EG68" s="380">
        <v>0</v>
      </c>
      <c r="EH68" s="89">
        <v>157.93160364398199</v>
      </c>
      <c r="EI68" s="380">
        <v>34.576558334705297</v>
      </c>
      <c r="EJ68" s="380">
        <v>0</v>
      </c>
      <c r="EK68" s="89">
        <v>18.568080728826398</v>
      </c>
      <c r="EL68" s="380">
        <v>4.0953843861264501</v>
      </c>
      <c r="EM68" s="380">
        <v>1.40488888188186E-2</v>
      </c>
      <c r="EN68" s="89">
        <v>86.407743310002303</v>
      </c>
      <c r="EO68" s="380">
        <v>19.2282353574548</v>
      </c>
      <c r="EP68" s="380">
        <v>0</v>
      </c>
      <c r="EQ68" s="89">
        <v>14.094004614688799</v>
      </c>
      <c r="ER68" s="380">
        <v>3.1959820372272398</v>
      </c>
      <c r="ES68" s="380">
        <v>0</v>
      </c>
      <c r="ET68" s="89">
        <v>29.988960238800001</v>
      </c>
      <c r="EU68" s="380">
        <v>8.53804692347234</v>
      </c>
      <c r="EV68" s="380">
        <v>4.0834512893881798E-2</v>
      </c>
      <c r="EW68" s="89">
        <v>3.0176307397936699</v>
      </c>
      <c r="EX68" s="380">
        <v>0.92812795972052997</v>
      </c>
      <c r="EY68" s="380">
        <v>0</v>
      </c>
      <c r="EZ68" s="89">
        <v>14.337052174564899</v>
      </c>
      <c r="FA68" s="380">
        <v>4.28260005507149</v>
      </c>
      <c r="FB68" s="380">
        <v>0</v>
      </c>
      <c r="FC68" s="89">
        <v>1.8318511441772301</v>
      </c>
      <c r="FD68" s="380">
        <v>1.0217458495459599</v>
      </c>
      <c r="FE68" s="380">
        <v>0</v>
      </c>
      <c r="FF68" s="89">
        <v>0</v>
      </c>
      <c r="FG68" s="380">
        <v>0</v>
      </c>
      <c r="FH68" s="380">
        <v>0</v>
      </c>
      <c r="FI68" s="89">
        <v>0.513570664704182</v>
      </c>
      <c r="FJ68" s="380">
        <v>1.02714132940836</v>
      </c>
      <c r="FK68" s="380">
        <v>0</v>
      </c>
      <c r="FL68" s="381">
        <v>2.43773020147467E-2</v>
      </c>
      <c r="FM68" s="380">
        <v>0</v>
      </c>
      <c r="FN68" s="380">
        <v>2.43773020147467E-2</v>
      </c>
      <c r="FO68" s="89">
        <v>4.3298249600613499</v>
      </c>
      <c r="FP68" s="380">
        <v>1.7372013826153001</v>
      </c>
      <c r="FQ68" s="380">
        <v>2.0015550014732899E-2</v>
      </c>
      <c r="FR68" s="89">
        <v>1.33380025833188</v>
      </c>
      <c r="FS68" s="380">
        <v>0.83722245712631704</v>
      </c>
      <c r="FT68" s="380">
        <v>0</v>
      </c>
      <c r="FV68" s="118">
        <v>2662.4998957896009</v>
      </c>
      <c r="FW68" s="118">
        <v>1.5070645516958416</v>
      </c>
      <c r="FX68" s="118">
        <v>1.0114149716704217</v>
      </c>
      <c r="FY68" s="118">
        <v>2.3251979812532957</v>
      </c>
      <c r="FZ68" s="207">
        <v>2.3636336248304044</v>
      </c>
      <c r="GA68" s="118">
        <v>0.72425829322474111</v>
      </c>
      <c r="GB68" s="118">
        <v>8.9121395686906464</v>
      </c>
    </row>
    <row r="69" spans="2:184" s="73" customFormat="1">
      <c r="B69" s="73" t="s">
        <v>1829</v>
      </c>
      <c r="C69" s="73" t="s">
        <v>1874</v>
      </c>
      <c r="D69" s="73" t="s">
        <v>51</v>
      </c>
      <c r="E69" s="73" t="s">
        <v>1889</v>
      </c>
      <c r="F69" s="73">
        <v>3.8</v>
      </c>
      <c r="G69" s="113" t="s">
        <v>1211</v>
      </c>
      <c r="H69" s="113">
        <v>47.1</v>
      </c>
      <c r="I69" s="89">
        <v>-2453</v>
      </c>
      <c r="J69" s="89"/>
      <c r="K69" s="404" t="s">
        <v>32</v>
      </c>
      <c r="L69" s="73" t="s">
        <v>2157</v>
      </c>
      <c r="M69" s="73" t="s">
        <v>13</v>
      </c>
      <c r="Q69" s="203"/>
      <c r="U69" s="89"/>
      <c r="V69" s="89"/>
      <c r="W69" s="89"/>
      <c r="X69" s="89"/>
      <c r="Y69" s="89"/>
      <c r="Z69" s="89"/>
      <c r="AA69" s="89"/>
      <c r="AB69" s="89"/>
      <c r="AC69" s="89"/>
      <c r="AD69" s="89"/>
      <c r="AE69" s="89"/>
      <c r="AF69" s="89"/>
      <c r="AG69" s="89"/>
      <c r="AH69" s="89"/>
      <c r="AI69" s="89"/>
      <c r="AJ69" s="89"/>
      <c r="AK69" s="89"/>
      <c r="AL69" s="89"/>
      <c r="AM69" s="89"/>
      <c r="AN69" s="89"/>
      <c r="AO69" s="89"/>
      <c r="AP69" s="89"/>
      <c r="AQ69" s="89"/>
      <c r="AR69" s="89"/>
      <c r="AS69" s="89"/>
      <c r="AT69" s="89"/>
      <c r="AU69" s="89"/>
      <c r="AV69" s="89"/>
      <c r="AW69" s="89"/>
      <c r="AX69" s="89"/>
      <c r="AY69" s="89"/>
      <c r="AZ69" s="89"/>
      <c r="BA69" s="89"/>
      <c r="BB69" s="89"/>
      <c r="BC69" s="89"/>
      <c r="BD69" s="89"/>
      <c r="BE69" s="89"/>
      <c r="BF69" s="89"/>
      <c r="BG69" s="89"/>
      <c r="BH69" s="89"/>
      <c r="BI69" s="89"/>
      <c r="BJ69" s="89"/>
      <c r="BK69" s="89"/>
      <c r="BL69" s="89"/>
      <c r="BM69" s="89"/>
      <c r="BN69" s="89"/>
      <c r="BO69" s="89"/>
      <c r="BP69" s="89"/>
      <c r="BQ69" s="89"/>
      <c r="BR69" s="89"/>
      <c r="BS69" s="89"/>
      <c r="BT69" s="89"/>
      <c r="BU69" s="89"/>
      <c r="BV69" s="89"/>
      <c r="BW69" s="89"/>
      <c r="BX69" s="89"/>
      <c r="BY69" s="89"/>
      <c r="BZ69" s="89"/>
      <c r="CA69" s="89"/>
      <c r="CB69" s="89"/>
      <c r="CC69" s="89"/>
      <c r="CD69" s="89"/>
      <c r="CE69" s="89"/>
      <c r="CF69" s="89"/>
      <c r="CG69" s="89"/>
      <c r="CH69" s="89"/>
      <c r="CI69" s="89"/>
      <c r="CJ69" s="89"/>
      <c r="CK69" s="89"/>
      <c r="CL69" s="89"/>
      <c r="CM69" s="89"/>
      <c r="CN69" s="89"/>
      <c r="CO69" s="89"/>
      <c r="CP69" s="89"/>
      <c r="CQ69" s="89"/>
      <c r="CR69" s="89">
        <v>853.64433659999997</v>
      </c>
      <c r="CS69" s="89"/>
      <c r="CT69" s="89"/>
      <c r="CU69" s="89">
        <v>280.44653779999999</v>
      </c>
      <c r="CV69" s="89"/>
      <c r="CW69" s="89"/>
      <c r="CX69" s="89"/>
      <c r="CY69" s="89"/>
      <c r="CZ69" s="89"/>
      <c r="DA69" s="89"/>
      <c r="DB69" s="89"/>
      <c r="DC69" s="89"/>
      <c r="DD69" s="89"/>
      <c r="DE69" s="89"/>
      <c r="DF69" s="89"/>
      <c r="DG69" s="89"/>
      <c r="DH69" s="89"/>
      <c r="DI69" s="89"/>
      <c r="DJ69" s="89"/>
      <c r="DK69" s="89"/>
      <c r="DL69" s="89"/>
      <c r="DM69" s="89">
        <v>8.6611641250000009</v>
      </c>
      <c r="DN69" s="89"/>
      <c r="DO69" s="89"/>
      <c r="DP69" s="89">
        <v>193.78240679999999</v>
      </c>
      <c r="DQ69" s="89"/>
      <c r="DR69" s="89"/>
      <c r="DS69" s="89">
        <v>569.41835449999996</v>
      </c>
      <c r="DT69" s="89"/>
      <c r="DU69" s="89"/>
      <c r="DV69" s="89">
        <v>90.456182240000004</v>
      </c>
      <c r="DW69" s="89"/>
      <c r="DX69" s="89"/>
      <c r="DY69" s="89">
        <v>514.46198089999996</v>
      </c>
      <c r="DZ69" s="89"/>
      <c r="EA69" s="89"/>
      <c r="EB69" s="89">
        <v>121.9252742</v>
      </c>
      <c r="EC69" s="89"/>
      <c r="ED69" s="89"/>
      <c r="EE69" s="89">
        <v>61.106680320000002</v>
      </c>
      <c r="EF69" s="89"/>
      <c r="EG69" s="89"/>
      <c r="EH69" s="89">
        <v>127.29136990000001</v>
      </c>
      <c r="EI69" s="89"/>
      <c r="EJ69" s="89"/>
      <c r="EK69" s="89">
        <v>13.18453588</v>
      </c>
      <c r="EL69" s="89"/>
      <c r="EM69" s="89"/>
      <c r="EN69" s="89">
        <v>67.733475310000003</v>
      </c>
      <c r="EO69" s="89"/>
      <c r="EP69" s="89"/>
      <c r="EQ69" s="89">
        <v>10.70748103</v>
      </c>
      <c r="ER69" s="89"/>
      <c r="ES69" s="89"/>
      <c r="ET69" s="89">
        <v>22.994312919999999</v>
      </c>
      <c r="EU69" s="89"/>
      <c r="EV69" s="89"/>
      <c r="EW69" s="89">
        <v>2.2553787270000001</v>
      </c>
      <c r="EX69" s="89"/>
      <c r="EY69" s="89"/>
      <c r="EZ69" s="89">
        <v>11.421158289999999</v>
      </c>
      <c r="FA69" s="89"/>
      <c r="FB69" s="89"/>
      <c r="FC69" s="89">
        <v>1.4102611629999999</v>
      </c>
      <c r="FD69" s="89"/>
      <c r="FE69" s="89"/>
      <c r="FF69" s="89"/>
      <c r="FG69" s="89"/>
      <c r="FH69" s="89"/>
      <c r="FI69" s="89">
        <v>0.81735425399999995</v>
      </c>
      <c r="FJ69" s="89"/>
      <c r="FK69" s="89"/>
      <c r="FL69" s="89"/>
      <c r="FM69" s="89"/>
      <c r="FN69" s="89"/>
      <c r="FO69" s="89">
        <v>2.7718450639999999</v>
      </c>
      <c r="FP69" s="89"/>
      <c r="FQ69" s="89"/>
      <c r="FR69" s="89">
        <v>0.87114150000000001</v>
      </c>
      <c r="FS69" s="380"/>
      <c r="FT69" s="380"/>
      <c r="FV69" s="118">
        <v>2088.5953899800006</v>
      </c>
      <c r="FW69" s="118">
        <v>1.4832867548434221</v>
      </c>
      <c r="FX69" s="118">
        <v>1.0364976419987797</v>
      </c>
      <c r="FY69" s="118">
        <v>3.0438754683745644</v>
      </c>
      <c r="FZ69" s="207">
        <v>1.9654835123613199</v>
      </c>
      <c r="GA69" s="118">
        <v>0.72632152347393986</v>
      </c>
      <c r="GB69" s="118">
        <v>9.0169904426765584</v>
      </c>
    </row>
    <row r="70" spans="2:184" s="73" customFormat="1">
      <c r="B70" s="73" t="s">
        <v>1829</v>
      </c>
      <c r="C70" s="73" t="s">
        <v>1874</v>
      </c>
      <c r="D70" s="73" t="s">
        <v>51</v>
      </c>
      <c r="E70" s="73" t="s">
        <v>1889</v>
      </c>
      <c r="F70" s="73">
        <v>3.8</v>
      </c>
      <c r="G70" s="113" t="s">
        <v>1211</v>
      </c>
      <c r="H70" s="113">
        <v>47.1</v>
      </c>
      <c r="I70" s="89">
        <v>-2453</v>
      </c>
      <c r="J70" s="89"/>
      <c r="K70" s="404" t="s">
        <v>32</v>
      </c>
      <c r="L70" s="73" t="s">
        <v>2157</v>
      </c>
      <c r="M70" s="73" t="s">
        <v>13</v>
      </c>
      <c r="Q70" s="203"/>
      <c r="U70" s="89"/>
      <c r="V70" s="89"/>
      <c r="W70" s="89"/>
      <c r="X70" s="89"/>
      <c r="Y70" s="89"/>
      <c r="Z70" s="89"/>
      <c r="AA70" s="89"/>
      <c r="AB70" s="89"/>
      <c r="AC70" s="89"/>
      <c r="AD70" s="89"/>
      <c r="AE70" s="89"/>
      <c r="AF70" s="89"/>
      <c r="AG70" s="89"/>
      <c r="AH70" s="89"/>
      <c r="AI70" s="89"/>
      <c r="AJ70" s="89"/>
      <c r="AK70" s="89"/>
      <c r="AL70" s="89"/>
      <c r="AM70" s="89"/>
      <c r="AN70" s="89"/>
      <c r="AO70" s="89"/>
      <c r="AP70" s="89"/>
      <c r="AQ70" s="89"/>
      <c r="AR70" s="89"/>
      <c r="AS70" s="89"/>
      <c r="AT70" s="89"/>
      <c r="AU70" s="89"/>
      <c r="AV70" s="89"/>
      <c r="AW70" s="89"/>
      <c r="AX70" s="89"/>
      <c r="AY70" s="89"/>
      <c r="AZ70" s="89"/>
      <c r="BA70" s="89"/>
      <c r="BB70" s="89"/>
      <c r="BC70" s="89"/>
      <c r="BD70" s="89"/>
      <c r="BE70" s="89"/>
      <c r="BF70" s="89"/>
      <c r="BG70" s="89"/>
      <c r="BH70" s="89"/>
      <c r="BI70" s="89"/>
      <c r="BJ70" s="89"/>
      <c r="BK70" s="89"/>
      <c r="BL70" s="89"/>
      <c r="BM70" s="89"/>
      <c r="BN70" s="89"/>
      <c r="BO70" s="89"/>
      <c r="BP70" s="89"/>
      <c r="BQ70" s="89"/>
      <c r="BR70" s="89"/>
      <c r="BS70" s="89"/>
      <c r="BT70" s="89"/>
      <c r="BU70" s="89"/>
      <c r="BV70" s="89"/>
      <c r="BW70" s="89"/>
      <c r="BX70" s="89"/>
      <c r="BY70" s="89"/>
      <c r="BZ70" s="89"/>
      <c r="CA70" s="89"/>
      <c r="CB70" s="89"/>
      <c r="CC70" s="89"/>
      <c r="CD70" s="89"/>
      <c r="CE70" s="89"/>
      <c r="CF70" s="89"/>
      <c r="CG70" s="89"/>
      <c r="CH70" s="89"/>
      <c r="CI70" s="89"/>
      <c r="CJ70" s="89"/>
      <c r="CK70" s="89"/>
      <c r="CL70" s="89"/>
      <c r="CM70" s="89"/>
      <c r="CN70" s="89"/>
      <c r="CO70" s="89"/>
      <c r="CP70" s="89"/>
      <c r="CQ70" s="89"/>
      <c r="CR70" s="89">
        <v>883.0846487</v>
      </c>
      <c r="CS70" s="89"/>
      <c r="CT70" s="89"/>
      <c r="CU70" s="89">
        <v>282.3423755</v>
      </c>
      <c r="CV70" s="89"/>
      <c r="CW70" s="89"/>
      <c r="CX70" s="89"/>
      <c r="CY70" s="89"/>
      <c r="CZ70" s="89"/>
      <c r="DA70" s="89"/>
      <c r="DB70" s="89"/>
      <c r="DC70" s="89"/>
      <c r="DD70" s="89"/>
      <c r="DE70" s="89"/>
      <c r="DF70" s="89"/>
      <c r="DG70" s="89"/>
      <c r="DH70" s="89"/>
      <c r="DI70" s="89"/>
      <c r="DJ70" s="89"/>
      <c r="DK70" s="89"/>
      <c r="DL70" s="89"/>
      <c r="DM70" s="89">
        <v>9.4519730329999998</v>
      </c>
      <c r="DN70" s="89"/>
      <c r="DO70" s="89"/>
      <c r="DP70" s="89">
        <v>189.7600927</v>
      </c>
      <c r="DQ70" s="89"/>
      <c r="DR70" s="89"/>
      <c r="DS70" s="89">
        <v>556.79685359999996</v>
      </c>
      <c r="DT70" s="89"/>
      <c r="DU70" s="89"/>
      <c r="DV70" s="89">
        <v>89.486043240000001</v>
      </c>
      <c r="DW70" s="89"/>
      <c r="DX70" s="89"/>
      <c r="DY70" s="89">
        <v>524.44700160000002</v>
      </c>
      <c r="DZ70" s="89"/>
      <c r="EA70" s="89"/>
      <c r="EB70" s="89">
        <v>123.01915</v>
      </c>
      <c r="EC70" s="89"/>
      <c r="ED70" s="89"/>
      <c r="EE70" s="89">
        <v>59.001563339999997</v>
      </c>
      <c r="EF70" s="89"/>
      <c r="EG70" s="89"/>
      <c r="EH70" s="89">
        <v>129.6535849</v>
      </c>
      <c r="EI70" s="89"/>
      <c r="EJ70" s="89"/>
      <c r="EK70" s="89">
        <v>13.467188030000001</v>
      </c>
      <c r="EL70" s="89"/>
      <c r="EM70" s="89"/>
      <c r="EN70" s="89">
        <v>67.206396429999998</v>
      </c>
      <c r="EO70" s="89"/>
      <c r="EP70" s="89"/>
      <c r="EQ70" s="89">
        <v>10.73278741</v>
      </c>
      <c r="ER70" s="89"/>
      <c r="ES70" s="89"/>
      <c r="ET70" s="89">
        <v>22.853128430000002</v>
      </c>
      <c r="EU70" s="89"/>
      <c r="EV70" s="89"/>
      <c r="EW70" s="89">
        <v>2.2355253629999998</v>
      </c>
      <c r="EX70" s="89"/>
      <c r="EY70" s="89"/>
      <c r="EZ70" s="89">
        <v>11.064669289999999</v>
      </c>
      <c r="FA70" s="89"/>
      <c r="FB70" s="89"/>
      <c r="FC70" s="89">
        <v>1.4118988299999999</v>
      </c>
      <c r="FD70" s="89"/>
      <c r="FE70" s="89"/>
      <c r="FF70" s="89"/>
      <c r="FG70" s="89"/>
      <c r="FH70" s="89"/>
      <c r="FI70" s="89">
        <v>0.67055298200000002</v>
      </c>
      <c r="FJ70" s="89"/>
      <c r="FK70" s="89"/>
      <c r="FL70" s="89"/>
      <c r="FM70" s="89"/>
      <c r="FN70" s="89"/>
      <c r="FO70" s="89">
        <v>2.8424766789999998</v>
      </c>
      <c r="FP70" s="89"/>
      <c r="FQ70" s="89"/>
      <c r="FR70" s="89">
        <v>0.81485816099999997</v>
      </c>
      <c r="FS70" s="380"/>
      <c r="FT70" s="380"/>
      <c r="FV70" s="118">
        <v>2083.4782586630004</v>
      </c>
      <c r="FW70" s="118">
        <v>1.4135828919222617</v>
      </c>
      <c r="FX70" s="118">
        <v>1.0292722313891483</v>
      </c>
      <c r="FY70" s="118">
        <v>3.1277085033238308</v>
      </c>
      <c r="FZ70" s="207">
        <v>2.013229714908114</v>
      </c>
      <c r="GA70" s="118">
        <v>0.69770386872469059</v>
      </c>
      <c r="GB70" s="118">
        <v>9.4802303769596303</v>
      </c>
    </row>
    <row r="71" spans="2:184" s="73" customFormat="1">
      <c r="B71" s="73" t="s">
        <v>1829</v>
      </c>
      <c r="C71" s="73" t="s">
        <v>1874</v>
      </c>
      <c r="D71" s="73" t="s">
        <v>51</v>
      </c>
      <c r="E71" s="73" t="s">
        <v>1889</v>
      </c>
      <c r="F71" s="73">
        <v>3.8</v>
      </c>
      <c r="G71" s="113" t="s">
        <v>1211</v>
      </c>
      <c r="H71" s="113">
        <v>47.1</v>
      </c>
      <c r="I71" s="89">
        <v>-2453</v>
      </c>
      <c r="J71" s="89"/>
      <c r="K71" s="404" t="s">
        <v>32</v>
      </c>
      <c r="L71" s="73" t="s">
        <v>2157</v>
      </c>
      <c r="M71" s="73" t="s">
        <v>13</v>
      </c>
      <c r="Q71" s="203"/>
      <c r="U71" s="89"/>
      <c r="V71" s="89"/>
      <c r="W71" s="89"/>
      <c r="X71" s="89"/>
      <c r="Y71" s="89"/>
      <c r="Z71" s="89"/>
      <c r="AA71" s="89"/>
      <c r="AB71" s="89"/>
      <c r="AC71" s="89"/>
      <c r="AD71" s="89"/>
      <c r="AE71" s="89"/>
      <c r="AF71" s="89"/>
      <c r="AG71" s="89"/>
      <c r="AH71" s="89"/>
      <c r="AI71" s="89"/>
      <c r="AJ71" s="89"/>
      <c r="AK71" s="89"/>
      <c r="AL71" s="89"/>
      <c r="AM71" s="89"/>
      <c r="AN71" s="89"/>
      <c r="AO71" s="89"/>
      <c r="AP71" s="89"/>
      <c r="AQ71" s="89"/>
      <c r="AR71" s="89"/>
      <c r="AS71" s="89"/>
      <c r="AT71" s="89"/>
      <c r="AU71" s="89"/>
      <c r="AV71" s="89"/>
      <c r="AW71" s="89"/>
      <c r="AX71" s="89"/>
      <c r="AY71" s="89"/>
      <c r="AZ71" s="89"/>
      <c r="BA71" s="89"/>
      <c r="BB71" s="89"/>
      <c r="BC71" s="89"/>
      <c r="BD71" s="89"/>
      <c r="BE71" s="89"/>
      <c r="BF71" s="89"/>
      <c r="BG71" s="89"/>
      <c r="BH71" s="89"/>
      <c r="BI71" s="89"/>
      <c r="BJ71" s="89"/>
      <c r="BK71" s="89"/>
      <c r="BL71" s="89"/>
      <c r="BM71" s="89"/>
      <c r="BN71" s="89"/>
      <c r="BO71" s="89"/>
      <c r="BP71" s="89"/>
      <c r="BQ71" s="89"/>
      <c r="BR71" s="89"/>
      <c r="BS71" s="89"/>
      <c r="BT71" s="89"/>
      <c r="BU71" s="89"/>
      <c r="BV71" s="89"/>
      <c r="BW71" s="89"/>
      <c r="BX71" s="89"/>
      <c r="BY71" s="89"/>
      <c r="BZ71" s="89"/>
      <c r="CA71" s="89"/>
      <c r="CB71" s="89"/>
      <c r="CC71" s="89"/>
      <c r="CD71" s="89"/>
      <c r="CE71" s="89"/>
      <c r="CF71" s="89"/>
      <c r="CG71" s="89"/>
      <c r="CH71" s="89"/>
      <c r="CI71" s="89"/>
      <c r="CJ71" s="89"/>
      <c r="CK71" s="89"/>
      <c r="CL71" s="89"/>
      <c r="CM71" s="89"/>
      <c r="CN71" s="89"/>
      <c r="CO71" s="89"/>
      <c r="CP71" s="89"/>
      <c r="CQ71" s="89"/>
      <c r="CR71" s="89">
        <v>860.90653659999998</v>
      </c>
      <c r="CS71" s="89"/>
      <c r="CT71" s="89"/>
      <c r="CU71" s="89">
        <v>277.95053969999998</v>
      </c>
      <c r="CV71" s="89"/>
      <c r="CW71" s="89"/>
      <c r="CX71" s="89"/>
      <c r="CY71" s="89"/>
      <c r="CZ71" s="89"/>
      <c r="DA71" s="89"/>
      <c r="DB71" s="89"/>
      <c r="DC71" s="89"/>
      <c r="DD71" s="89"/>
      <c r="DE71" s="89"/>
      <c r="DF71" s="89"/>
      <c r="DG71" s="89"/>
      <c r="DH71" s="89"/>
      <c r="DI71" s="89"/>
      <c r="DJ71" s="89"/>
      <c r="DK71" s="89"/>
      <c r="DL71" s="89"/>
      <c r="DM71" s="89">
        <v>10.58294547</v>
      </c>
      <c r="DN71" s="89"/>
      <c r="DO71" s="89"/>
      <c r="DP71" s="89">
        <v>185.9683426</v>
      </c>
      <c r="DQ71" s="89"/>
      <c r="DR71" s="89"/>
      <c r="DS71" s="89">
        <v>549.3561823</v>
      </c>
      <c r="DT71" s="89"/>
      <c r="DU71" s="89"/>
      <c r="DV71" s="89">
        <v>88.200761600000007</v>
      </c>
      <c r="DW71" s="89"/>
      <c r="DX71" s="89"/>
      <c r="DY71" s="89">
        <v>507.80968519999999</v>
      </c>
      <c r="DZ71" s="89"/>
      <c r="EA71" s="89"/>
      <c r="EB71" s="89">
        <v>122.19347380000001</v>
      </c>
      <c r="EC71" s="89"/>
      <c r="ED71" s="89"/>
      <c r="EE71" s="89">
        <v>59.65615966</v>
      </c>
      <c r="EF71" s="89"/>
      <c r="EG71" s="89"/>
      <c r="EH71" s="89">
        <v>130.11841150000001</v>
      </c>
      <c r="EI71" s="89"/>
      <c r="EJ71" s="89"/>
      <c r="EK71" s="89">
        <v>13.230167939999999</v>
      </c>
      <c r="EL71" s="89"/>
      <c r="EM71" s="89"/>
      <c r="EN71" s="89">
        <v>66.966667060000006</v>
      </c>
      <c r="EO71" s="89"/>
      <c r="EP71" s="89"/>
      <c r="EQ71" s="89">
        <v>10.663806020000001</v>
      </c>
      <c r="ER71" s="89"/>
      <c r="ES71" s="89"/>
      <c r="ET71" s="89">
        <v>22.027676199999998</v>
      </c>
      <c r="EU71" s="89"/>
      <c r="EV71" s="89"/>
      <c r="EW71" s="89">
        <v>2.1492708409999999</v>
      </c>
      <c r="EX71" s="89"/>
      <c r="EY71" s="89"/>
      <c r="EZ71" s="89">
        <v>10.5263727</v>
      </c>
      <c r="FA71" s="89"/>
      <c r="FB71" s="89"/>
      <c r="FC71" s="89">
        <v>1.3000188450000001</v>
      </c>
      <c r="FD71" s="89"/>
      <c r="FE71" s="89"/>
      <c r="FF71" s="89"/>
      <c r="FG71" s="89"/>
      <c r="FH71" s="89"/>
      <c r="FI71" s="89">
        <v>0.52321575600000003</v>
      </c>
      <c r="FJ71" s="89"/>
      <c r="FK71" s="89"/>
      <c r="FL71" s="89"/>
      <c r="FM71" s="89"/>
      <c r="FN71" s="89"/>
      <c r="FO71" s="89">
        <v>2.085131617</v>
      </c>
      <c r="FP71" s="89"/>
      <c r="FQ71" s="89"/>
      <c r="FR71" s="89">
        <v>0.67835244299999997</v>
      </c>
      <c r="FS71" s="380"/>
      <c r="FT71" s="380"/>
      <c r="FV71" s="118">
        <v>2048.1175359660001</v>
      </c>
      <c r="FW71" s="118">
        <v>1.4323989531333765</v>
      </c>
      <c r="FX71" s="118">
        <v>1.0329875204935453</v>
      </c>
      <c r="FY71" s="118">
        <v>3.0973371648394754</v>
      </c>
      <c r="FZ71" s="207">
        <v>1.6039241469611156</v>
      </c>
      <c r="GA71" s="118">
        <v>0.70616452242503935</v>
      </c>
      <c r="GB71" s="118">
        <v>10.000755498214392</v>
      </c>
    </row>
    <row r="72" spans="2:184" s="73" customFormat="1">
      <c r="B72" s="73" t="s">
        <v>1829</v>
      </c>
      <c r="C72" s="73" t="s">
        <v>1874</v>
      </c>
      <c r="D72" s="73" t="s">
        <v>51</v>
      </c>
      <c r="E72" s="73" t="s">
        <v>1889</v>
      </c>
      <c r="F72" s="73">
        <v>3.8</v>
      </c>
      <c r="G72" s="113" t="s">
        <v>1211</v>
      </c>
      <c r="H72" s="113">
        <v>47.1</v>
      </c>
      <c r="I72" s="89">
        <v>-2453</v>
      </c>
      <c r="J72" s="89"/>
      <c r="K72" s="404" t="s">
        <v>32</v>
      </c>
      <c r="L72" s="73" t="s">
        <v>2157</v>
      </c>
      <c r="M72" s="73" t="s">
        <v>13</v>
      </c>
      <c r="Q72" s="203"/>
      <c r="U72" s="89"/>
      <c r="V72" s="89"/>
      <c r="W72" s="89"/>
      <c r="X72" s="89"/>
      <c r="Y72" s="89"/>
      <c r="Z72" s="89"/>
      <c r="AA72" s="89"/>
      <c r="AB72" s="89"/>
      <c r="AC72" s="89"/>
      <c r="AD72" s="89"/>
      <c r="AE72" s="89"/>
      <c r="AF72" s="89"/>
      <c r="AG72" s="89"/>
      <c r="AH72" s="89"/>
      <c r="AI72" s="89"/>
      <c r="AJ72" s="89"/>
      <c r="AK72" s="89"/>
      <c r="AL72" s="89"/>
      <c r="AM72" s="89"/>
      <c r="AN72" s="89"/>
      <c r="AO72" s="89"/>
      <c r="AP72" s="89"/>
      <c r="AQ72" s="89"/>
      <c r="AR72" s="89"/>
      <c r="AS72" s="89"/>
      <c r="AT72" s="89"/>
      <c r="AU72" s="89"/>
      <c r="AV72" s="89"/>
      <c r="AW72" s="89"/>
      <c r="AX72" s="89"/>
      <c r="AY72" s="89"/>
      <c r="AZ72" s="89"/>
      <c r="BA72" s="89"/>
      <c r="BB72" s="89"/>
      <c r="BC72" s="89"/>
      <c r="BD72" s="89"/>
      <c r="BE72" s="89"/>
      <c r="BF72" s="89"/>
      <c r="BG72" s="89"/>
      <c r="BH72" s="89"/>
      <c r="BI72" s="89"/>
      <c r="BJ72" s="89"/>
      <c r="BK72" s="89"/>
      <c r="BL72" s="89"/>
      <c r="BM72" s="89"/>
      <c r="BN72" s="89"/>
      <c r="BO72" s="89"/>
      <c r="BP72" s="89"/>
      <c r="BQ72" s="89"/>
      <c r="BR72" s="89"/>
      <c r="BS72" s="89"/>
      <c r="BT72" s="89"/>
      <c r="BU72" s="89"/>
      <c r="BV72" s="89"/>
      <c r="BW72" s="89"/>
      <c r="BX72" s="89"/>
      <c r="BY72" s="89"/>
      <c r="BZ72" s="89"/>
      <c r="CA72" s="89"/>
      <c r="CB72" s="89"/>
      <c r="CC72" s="89"/>
      <c r="CD72" s="89"/>
      <c r="CE72" s="89"/>
      <c r="CF72" s="89"/>
      <c r="CG72" s="89"/>
      <c r="CH72" s="89"/>
      <c r="CI72" s="89"/>
      <c r="CJ72" s="89"/>
      <c r="CK72" s="89"/>
      <c r="CL72" s="89"/>
      <c r="CM72" s="89"/>
      <c r="CN72" s="89"/>
      <c r="CO72" s="89"/>
      <c r="CP72" s="89"/>
      <c r="CQ72" s="89"/>
      <c r="CR72" s="89">
        <v>836.28800590000003</v>
      </c>
      <c r="CS72" s="89"/>
      <c r="CT72" s="89"/>
      <c r="CU72" s="89">
        <v>279.99432940000003</v>
      </c>
      <c r="CV72" s="89"/>
      <c r="CW72" s="89"/>
      <c r="CX72" s="89"/>
      <c r="CY72" s="89"/>
      <c r="CZ72" s="89"/>
      <c r="DA72" s="89"/>
      <c r="DB72" s="89"/>
      <c r="DC72" s="89"/>
      <c r="DD72" s="89"/>
      <c r="DE72" s="89"/>
      <c r="DF72" s="89"/>
      <c r="DG72" s="89"/>
      <c r="DH72" s="89"/>
      <c r="DI72" s="89"/>
      <c r="DJ72" s="89"/>
      <c r="DK72" s="89"/>
      <c r="DL72" s="89"/>
      <c r="DM72" s="89">
        <v>8.5700671970000002</v>
      </c>
      <c r="DN72" s="89"/>
      <c r="DO72" s="89"/>
      <c r="DP72" s="89">
        <v>186.87644449999999</v>
      </c>
      <c r="DQ72" s="89"/>
      <c r="DR72" s="89"/>
      <c r="DS72" s="89">
        <v>546.09541349999995</v>
      </c>
      <c r="DT72" s="89"/>
      <c r="DU72" s="89"/>
      <c r="DV72" s="89">
        <v>88.488928580000007</v>
      </c>
      <c r="DW72" s="89"/>
      <c r="DX72" s="89"/>
      <c r="DY72" s="89">
        <v>513.90835649999997</v>
      </c>
      <c r="DZ72" s="89"/>
      <c r="EA72" s="89"/>
      <c r="EB72" s="89">
        <v>123.9251452</v>
      </c>
      <c r="EC72" s="89"/>
      <c r="ED72" s="89"/>
      <c r="EE72" s="89">
        <v>59.467768550000002</v>
      </c>
      <c r="EF72" s="89"/>
      <c r="EG72" s="89"/>
      <c r="EH72" s="89">
        <v>128.92355860000001</v>
      </c>
      <c r="EI72" s="89"/>
      <c r="EJ72" s="89"/>
      <c r="EK72" s="89">
        <v>13.43420017</v>
      </c>
      <c r="EL72" s="89"/>
      <c r="EM72" s="89"/>
      <c r="EN72" s="89">
        <v>66.236072030000003</v>
      </c>
      <c r="EO72" s="89"/>
      <c r="EP72" s="89"/>
      <c r="EQ72" s="89">
        <v>10.665715840000001</v>
      </c>
      <c r="ER72" s="89"/>
      <c r="ES72" s="89"/>
      <c r="ET72" s="89">
        <v>22.448743260000001</v>
      </c>
      <c r="EU72" s="89"/>
      <c r="EV72" s="89"/>
      <c r="EW72" s="89">
        <v>2.149472432</v>
      </c>
      <c r="EX72" s="89"/>
      <c r="EY72" s="89"/>
      <c r="EZ72" s="89">
        <v>10.627964499999999</v>
      </c>
      <c r="FA72" s="89"/>
      <c r="FB72" s="89"/>
      <c r="FC72" s="89">
        <v>1.3578533129999999</v>
      </c>
      <c r="FD72" s="89"/>
      <c r="FE72" s="89"/>
      <c r="FF72" s="89"/>
      <c r="FG72" s="89"/>
      <c r="FH72" s="89"/>
      <c r="FI72" s="89">
        <v>1.0058007500000001</v>
      </c>
      <c r="FJ72" s="89"/>
      <c r="FK72" s="89"/>
      <c r="FL72" s="89"/>
      <c r="FM72" s="89"/>
      <c r="FN72" s="89"/>
      <c r="FO72" s="89">
        <v>2.3270037939999999</v>
      </c>
      <c r="FP72" s="89"/>
      <c r="FQ72" s="89"/>
      <c r="FR72" s="89">
        <v>0.70149503999999996</v>
      </c>
      <c r="FS72" s="380"/>
      <c r="FT72" s="380"/>
      <c r="FV72" s="118">
        <v>2054.5999663749999</v>
      </c>
      <c r="FW72" s="118">
        <v>1.4223991307012736</v>
      </c>
      <c r="FX72" s="118">
        <v>1.0227671315777069</v>
      </c>
      <c r="FY72" s="118">
        <v>2.9868033673827679</v>
      </c>
      <c r="FZ72" s="207">
        <v>1.7137372437224374</v>
      </c>
      <c r="GA72" s="118">
        <v>0.70119165209779399</v>
      </c>
      <c r="GB72" s="118">
        <v>9.8142019218360712</v>
      </c>
    </row>
    <row r="73" spans="2:184" s="73" customFormat="1">
      <c r="B73" s="73" t="s">
        <v>1829</v>
      </c>
      <c r="C73" s="73" t="s">
        <v>1874</v>
      </c>
      <c r="D73" s="73" t="s">
        <v>51</v>
      </c>
      <c r="E73" s="73" t="s">
        <v>1889</v>
      </c>
      <c r="F73" s="73">
        <v>3.8</v>
      </c>
      <c r="G73" s="113" t="s">
        <v>1211</v>
      </c>
      <c r="H73" s="113">
        <v>47.1</v>
      </c>
      <c r="I73" s="89">
        <v>-2453</v>
      </c>
      <c r="J73" s="89"/>
      <c r="K73" s="404" t="s">
        <v>32</v>
      </c>
      <c r="L73" s="73" t="s">
        <v>2157</v>
      </c>
      <c r="M73" s="73" t="s">
        <v>13</v>
      </c>
      <c r="Q73" s="203"/>
      <c r="U73" s="381">
        <v>4.8953096026393028E-2</v>
      </c>
      <c r="V73" s="118"/>
      <c r="W73" s="118"/>
      <c r="X73" s="89">
        <v>6.1719143555617899</v>
      </c>
      <c r="Y73" s="118"/>
      <c r="Z73" s="118"/>
      <c r="AA73" s="118"/>
      <c r="AB73" s="118"/>
      <c r="AC73" s="118"/>
      <c r="AD73" s="118"/>
      <c r="AE73" s="118"/>
      <c r="AF73" s="118"/>
      <c r="AG73" s="89">
        <v>18.566830392178829</v>
      </c>
      <c r="AH73" s="118"/>
      <c r="AI73" s="118"/>
      <c r="AJ73" s="118">
        <v>2697.8414741559191</v>
      </c>
      <c r="AK73" s="118"/>
      <c r="AL73" s="118"/>
      <c r="AM73" s="89">
        <v>537790.47704134975</v>
      </c>
      <c r="AN73" s="118"/>
      <c r="AO73" s="118"/>
      <c r="AP73" s="118"/>
      <c r="AQ73" s="118"/>
      <c r="AR73" s="118"/>
      <c r="AS73" s="118"/>
      <c r="AT73" s="118"/>
      <c r="AU73" s="118"/>
      <c r="AV73" s="118"/>
      <c r="AW73" s="118"/>
      <c r="AX73" s="118"/>
      <c r="AY73" s="89">
        <v>1.6842510860111781</v>
      </c>
      <c r="AZ73" s="118"/>
      <c r="BA73" s="118"/>
      <c r="BB73" s="89">
        <v>52.442565081220948</v>
      </c>
      <c r="BC73" s="118"/>
      <c r="BD73" s="118"/>
      <c r="BE73" s="89">
        <v>7.1468359685634155</v>
      </c>
      <c r="BF73" s="118"/>
      <c r="BG73" s="118"/>
      <c r="BH73" s="89">
        <v>0.8509821083236655</v>
      </c>
      <c r="BI73" s="118"/>
      <c r="BJ73" s="118"/>
      <c r="BK73" s="89">
        <v>325.12213897779435</v>
      </c>
      <c r="BL73" s="89"/>
      <c r="BM73" s="118"/>
      <c r="BN73" s="118"/>
      <c r="BO73" s="118"/>
      <c r="BP73" s="118"/>
      <c r="BQ73" s="118"/>
      <c r="BR73" s="118"/>
      <c r="BS73" s="118"/>
      <c r="BT73" s="89">
        <v>4.2605665817139093E-2</v>
      </c>
      <c r="BU73" s="118"/>
      <c r="BV73" s="118"/>
      <c r="BW73" s="89">
        <v>1.4075382494362503</v>
      </c>
      <c r="BX73" s="118"/>
      <c r="BY73" s="118"/>
      <c r="BZ73" s="89">
        <v>5.9512233702198714E-2</v>
      </c>
      <c r="CA73" s="118"/>
      <c r="CB73" s="118"/>
      <c r="CC73" s="89">
        <v>0.30580374857917669</v>
      </c>
      <c r="CD73" s="118"/>
      <c r="CE73" s="118"/>
      <c r="CF73" s="118"/>
      <c r="CG73" s="118"/>
      <c r="CH73" s="118"/>
      <c r="CI73" s="118"/>
      <c r="CJ73" s="118"/>
      <c r="CK73" s="118"/>
      <c r="CL73" s="118"/>
      <c r="CM73" s="118"/>
      <c r="CN73" s="118"/>
      <c r="CO73" s="89">
        <v>6.3277809591741424E-2</v>
      </c>
      <c r="CP73" s="118"/>
      <c r="CQ73" s="118"/>
      <c r="CR73" s="89">
        <v>856.4729779704835</v>
      </c>
      <c r="CS73" s="89"/>
      <c r="CT73" s="118"/>
      <c r="CU73" s="89">
        <v>279.50782085132931</v>
      </c>
      <c r="CV73" s="118"/>
      <c r="CW73" s="118"/>
      <c r="CX73" s="89">
        <v>5.489237339139005</v>
      </c>
      <c r="CY73" s="118"/>
      <c r="CZ73" s="118"/>
      <c r="DA73" s="89">
        <v>6.5831441707320743E-3</v>
      </c>
      <c r="DB73" s="118"/>
      <c r="DC73" s="118"/>
      <c r="DD73" s="118"/>
      <c r="DE73" s="118"/>
      <c r="DF73" s="118"/>
      <c r="DG73" s="118"/>
      <c r="DH73" s="118"/>
      <c r="DI73" s="118"/>
      <c r="DJ73" s="118"/>
      <c r="DK73" s="118"/>
      <c r="DL73" s="118"/>
      <c r="DM73" s="89">
        <v>8.6978744724549628</v>
      </c>
      <c r="DN73" s="118"/>
      <c r="DO73" s="89"/>
      <c r="DP73" s="89">
        <v>190.28385112059848</v>
      </c>
      <c r="DQ73" s="118"/>
      <c r="DR73" s="89"/>
      <c r="DS73" s="89">
        <v>557.66056803938216</v>
      </c>
      <c r="DT73" s="118"/>
      <c r="DU73" s="118"/>
      <c r="DV73" s="89">
        <v>91.139928214280204</v>
      </c>
      <c r="DW73" s="118"/>
      <c r="DX73" s="118"/>
      <c r="DY73" s="89">
        <v>516.11241038107335</v>
      </c>
      <c r="DZ73" s="118"/>
      <c r="EA73" s="118"/>
      <c r="EB73" s="89">
        <v>122.33160867493729</v>
      </c>
      <c r="EC73" s="118"/>
      <c r="ED73" s="89"/>
      <c r="EE73" s="89">
        <v>59.612010260491473</v>
      </c>
      <c r="EF73" s="118"/>
      <c r="EG73" s="118"/>
      <c r="EH73" s="89">
        <v>127.37175371185934</v>
      </c>
      <c r="EI73" s="118"/>
      <c r="EJ73" s="118"/>
      <c r="EK73" s="89">
        <v>13.066047392488427</v>
      </c>
      <c r="EL73" s="118"/>
      <c r="EM73" s="118"/>
      <c r="EN73" s="89">
        <v>67.682763015515249</v>
      </c>
      <c r="EO73" s="118"/>
      <c r="EP73" s="118"/>
      <c r="EQ73" s="89">
        <v>10.581770298862496</v>
      </c>
      <c r="ER73" s="118"/>
      <c r="ES73" s="118"/>
      <c r="ET73" s="89">
        <v>22.40638414353581</v>
      </c>
      <c r="EU73" s="118"/>
      <c r="EV73" s="118"/>
      <c r="EW73" s="89">
        <v>2.1995263398466021</v>
      </c>
      <c r="EX73" s="118"/>
      <c r="EY73" s="118"/>
      <c r="EZ73" s="89">
        <v>10.963440574644737</v>
      </c>
      <c r="FA73" s="118"/>
      <c r="FB73" s="118"/>
      <c r="FC73" s="89">
        <v>1.3970083823991097</v>
      </c>
      <c r="FD73" s="118"/>
      <c r="FE73" s="118"/>
      <c r="FF73" s="118"/>
      <c r="FG73" s="118"/>
      <c r="FH73" s="118"/>
      <c r="FI73" s="89">
        <v>0.16264131226140024</v>
      </c>
      <c r="FJ73" s="118"/>
      <c r="FK73" s="118"/>
      <c r="FL73" s="118"/>
      <c r="FM73" s="118"/>
      <c r="FN73" s="118"/>
      <c r="FO73" s="89">
        <v>2.5911940256386385</v>
      </c>
      <c r="FP73" s="118"/>
      <c r="FQ73" s="118"/>
      <c r="FR73" s="89">
        <v>0.77385108987391893</v>
      </c>
      <c r="FS73" s="380"/>
      <c r="FT73" s="380"/>
      <c r="FV73" s="118">
        <v>2072.3168914012444</v>
      </c>
      <c r="FW73" s="118">
        <v>1.4438982316899198</v>
      </c>
      <c r="FX73" s="118">
        <v>1.0193000132894197</v>
      </c>
      <c r="FY73" s="118">
        <v>3.0642182940063165</v>
      </c>
      <c r="FZ73" s="207">
        <v>1.8548163763976351</v>
      </c>
      <c r="GA73" s="118">
        <v>0.71092777900507242</v>
      </c>
      <c r="GB73" s="118">
        <v>9.399376827270153</v>
      </c>
    </row>
    <row r="74" spans="2:184" s="73" customFormat="1">
      <c r="B74" s="73" t="s">
        <v>1829</v>
      </c>
      <c r="C74" s="73" t="s">
        <v>1874</v>
      </c>
      <c r="D74" s="73" t="s">
        <v>51</v>
      </c>
      <c r="E74" s="73" t="s">
        <v>1889</v>
      </c>
      <c r="F74" s="73">
        <v>3.8</v>
      </c>
      <c r="G74" s="113" t="s">
        <v>1211</v>
      </c>
      <c r="H74" s="113">
        <v>47.1</v>
      </c>
      <c r="I74" s="89">
        <v>-2453</v>
      </c>
      <c r="J74" s="89"/>
      <c r="K74" s="404" t="s">
        <v>32</v>
      </c>
      <c r="L74" s="73" t="s">
        <v>2157</v>
      </c>
      <c r="M74" s="73" t="s">
        <v>13</v>
      </c>
      <c r="Q74" s="203"/>
      <c r="U74" s="89"/>
      <c r="V74" s="118"/>
      <c r="W74" s="118"/>
      <c r="X74" s="89">
        <v>6.2473327603237774</v>
      </c>
      <c r="Y74" s="118"/>
      <c r="Z74" s="118"/>
      <c r="AA74" s="118"/>
      <c r="AB74" s="118"/>
      <c r="AC74" s="118"/>
      <c r="AD74" s="118"/>
      <c r="AE74" s="118"/>
      <c r="AF74" s="118"/>
      <c r="AG74" s="89">
        <v>141.36408597257844</v>
      </c>
      <c r="AH74" s="118"/>
      <c r="AI74" s="118"/>
      <c r="AJ74" s="118">
        <v>1497.7326691132212</v>
      </c>
      <c r="AK74" s="118"/>
      <c r="AL74" s="118"/>
      <c r="AM74" s="89">
        <v>393358.28161036805</v>
      </c>
      <c r="AN74" s="118"/>
      <c r="AO74" s="118"/>
      <c r="AP74" s="118"/>
      <c r="AQ74" s="118"/>
      <c r="AR74" s="118"/>
      <c r="AS74" s="118"/>
      <c r="AT74" s="118"/>
      <c r="AU74" s="118"/>
      <c r="AV74" s="118"/>
      <c r="AW74" s="118"/>
      <c r="AX74" s="118"/>
      <c r="AY74" s="89">
        <v>1.668535151029839</v>
      </c>
      <c r="AZ74" s="118"/>
      <c r="BA74" s="118"/>
      <c r="BB74" s="89">
        <v>56.049006868353828</v>
      </c>
      <c r="BC74" s="118"/>
      <c r="BD74" s="118"/>
      <c r="BE74" s="89">
        <v>7.0558231123552639</v>
      </c>
      <c r="BF74" s="118"/>
      <c r="BG74" s="118"/>
      <c r="BH74" s="89">
        <v>0.3962483444313622</v>
      </c>
      <c r="BI74" s="118"/>
      <c r="BJ74" s="118"/>
      <c r="BK74" s="89">
        <v>326.54045774985906</v>
      </c>
      <c r="BL74" s="89"/>
      <c r="BM74" s="118"/>
      <c r="BN74" s="118"/>
      <c r="BO74" s="118"/>
      <c r="BP74" s="118"/>
      <c r="BQ74" s="118"/>
      <c r="BR74" s="118"/>
      <c r="BS74" s="118"/>
      <c r="BT74" s="89">
        <v>0.13646718940731417</v>
      </c>
      <c r="BU74" s="118"/>
      <c r="BV74" s="118"/>
      <c r="BW74" s="89">
        <v>1.4860778117415572</v>
      </c>
      <c r="BX74" s="118"/>
      <c r="BY74" s="118"/>
      <c r="BZ74" s="89">
        <v>0.48294431583382857</v>
      </c>
      <c r="CA74" s="118"/>
      <c r="CB74" s="118"/>
      <c r="CC74" s="89">
        <v>1.0398902689389407</v>
      </c>
      <c r="CD74" s="118"/>
      <c r="CE74" s="118"/>
      <c r="CF74" s="118"/>
      <c r="CG74" s="118"/>
      <c r="CH74" s="118"/>
      <c r="CI74" s="118"/>
      <c r="CJ74" s="118"/>
      <c r="CK74" s="118"/>
      <c r="CL74" s="118"/>
      <c r="CM74" s="118"/>
      <c r="CN74" s="118"/>
      <c r="CO74" s="89">
        <v>5.9498129389453508E-2</v>
      </c>
      <c r="CP74" s="118"/>
      <c r="CQ74" s="118"/>
      <c r="CR74" s="89">
        <v>864.72211711583577</v>
      </c>
      <c r="CS74" s="89"/>
      <c r="CT74" s="118"/>
      <c r="CU74" s="89">
        <v>267.1194676569196</v>
      </c>
      <c r="CV74" s="118"/>
      <c r="CW74" s="118"/>
      <c r="CX74" s="89">
        <v>4.9291875906184632</v>
      </c>
      <c r="CY74" s="118"/>
      <c r="CZ74" s="118"/>
      <c r="DA74" s="89">
        <v>8.0554998652176569E-3</v>
      </c>
      <c r="DB74" s="118"/>
      <c r="DC74" s="118"/>
      <c r="DD74" s="118"/>
      <c r="DE74" s="118"/>
      <c r="DF74" s="118"/>
      <c r="DG74" s="118"/>
      <c r="DH74" s="118"/>
      <c r="DI74" s="118"/>
      <c r="DJ74" s="118"/>
      <c r="DK74" s="118"/>
      <c r="DL74" s="118"/>
      <c r="DM74" s="89">
        <v>10.982238230146802</v>
      </c>
      <c r="DN74" s="118"/>
      <c r="DO74" s="89"/>
      <c r="DP74" s="89">
        <v>178.11400655172122</v>
      </c>
      <c r="DQ74" s="118"/>
      <c r="DR74" s="89"/>
      <c r="DS74" s="89">
        <v>523.9356975691843</v>
      </c>
      <c r="DT74" s="118"/>
      <c r="DU74" s="118"/>
      <c r="DV74" s="89">
        <v>86.658522939634224</v>
      </c>
      <c r="DW74" s="118"/>
      <c r="DX74" s="118"/>
      <c r="DY74" s="89">
        <v>488.95908486954818</v>
      </c>
      <c r="DZ74" s="118"/>
      <c r="EA74" s="118"/>
      <c r="EB74" s="89">
        <v>118.46718771944685</v>
      </c>
      <c r="EC74" s="118"/>
      <c r="ED74" s="89"/>
      <c r="EE74" s="89">
        <v>56.70765285228503</v>
      </c>
      <c r="EF74" s="118"/>
      <c r="EG74" s="118"/>
      <c r="EH74" s="89">
        <v>122.0460530453079</v>
      </c>
      <c r="EI74" s="118"/>
      <c r="EJ74" s="118"/>
      <c r="EK74" s="89">
        <v>12.725335376275561</v>
      </c>
      <c r="EL74" s="118"/>
      <c r="EM74" s="118"/>
      <c r="EN74" s="89">
        <v>66.405913954744648</v>
      </c>
      <c r="EO74" s="118"/>
      <c r="EP74" s="118"/>
      <c r="EQ74" s="89">
        <v>10.159024739534301</v>
      </c>
      <c r="ER74" s="118"/>
      <c r="ES74" s="118"/>
      <c r="ET74" s="89">
        <v>21.62090240077427</v>
      </c>
      <c r="EU74" s="118"/>
      <c r="EV74" s="118"/>
      <c r="EW74" s="89">
        <v>1.9882731766961144</v>
      </c>
      <c r="EX74" s="118"/>
      <c r="EY74" s="118"/>
      <c r="EZ74" s="89">
        <v>10.842488253036166</v>
      </c>
      <c r="FA74" s="118"/>
      <c r="FB74" s="118"/>
      <c r="FC74" s="89">
        <v>1.357809426052224</v>
      </c>
      <c r="FD74" s="118"/>
      <c r="FE74" s="118"/>
      <c r="FF74" s="118"/>
      <c r="FG74" s="118"/>
      <c r="FH74" s="118"/>
      <c r="FI74" s="89">
        <v>0.18328568930386993</v>
      </c>
      <c r="FJ74" s="118"/>
      <c r="FK74" s="118"/>
      <c r="FL74" s="118"/>
      <c r="FM74" s="118"/>
      <c r="FN74" s="118"/>
      <c r="FO74" s="89">
        <v>2.003281393901934</v>
      </c>
      <c r="FP74" s="118"/>
      <c r="FQ74" s="118"/>
      <c r="FR74" s="89">
        <v>0.64677255057074134</v>
      </c>
      <c r="FS74" s="380"/>
      <c r="FT74" s="380"/>
      <c r="FV74" s="118">
        <v>1967.1074205311604</v>
      </c>
      <c r="FW74" s="118">
        <v>1.4249198410072261</v>
      </c>
      <c r="FX74" s="118">
        <v>1.0142752122954481</v>
      </c>
      <c r="FY74" s="118">
        <v>3.2372111426429595</v>
      </c>
      <c r="FZ74" s="207">
        <v>1.4753774391789234</v>
      </c>
      <c r="GA74" s="118">
        <v>0.70241440144317524</v>
      </c>
      <c r="GB74" s="118">
        <v>9.1068373126200957</v>
      </c>
    </row>
    <row r="75" spans="2:184" s="73" customFormat="1">
      <c r="B75" s="73" t="s">
        <v>1829</v>
      </c>
      <c r="C75" s="73" t="s">
        <v>1874</v>
      </c>
      <c r="D75" s="73" t="s">
        <v>51</v>
      </c>
      <c r="E75" s="73" t="s">
        <v>1889</v>
      </c>
      <c r="F75" s="73">
        <v>3.8</v>
      </c>
      <c r="G75" s="113" t="s">
        <v>1211</v>
      </c>
      <c r="H75" s="113">
        <v>47.1</v>
      </c>
      <c r="I75" s="89">
        <v>-2453</v>
      </c>
      <c r="J75" s="89"/>
      <c r="K75" s="404" t="s">
        <v>32</v>
      </c>
      <c r="L75" s="73" t="s">
        <v>2157</v>
      </c>
      <c r="M75" s="73" t="s">
        <v>13</v>
      </c>
      <c r="Q75" s="203"/>
      <c r="U75" s="89"/>
      <c r="V75" s="118"/>
      <c r="W75" s="118"/>
      <c r="X75" s="89">
        <v>5.9024884713466967</v>
      </c>
      <c r="Y75" s="118"/>
      <c r="Z75" s="118"/>
      <c r="AA75" s="118"/>
      <c r="AB75" s="118"/>
      <c r="AC75" s="118"/>
      <c r="AD75" s="118"/>
      <c r="AE75" s="118"/>
      <c r="AF75" s="118"/>
      <c r="AG75" s="89">
        <v>6.9722343716416617</v>
      </c>
      <c r="AH75" s="118"/>
      <c r="AI75" s="118"/>
      <c r="AJ75" s="118">
        <v>1066.6599572550435</v>
      </c>
      <c r="AK75" s="118"/>
      <c r="AL75" s="118"/>
      <c r="AM75" s="89">
        <v>371882.19521207915</v>
      </c>
      <c r="AN75" s="118"/>
      <c r="AO75" s="118"/>
      <c r="AP75" s="118"/>
      <c r="AQ75" s="118"/>
      <c r="AR75" s="118"/>
      <c r="AS75" s="118"/>
      <c r="AT75" s="118"/>
      <c r="AU75" s="118"/>
      <c r="AV75" s="118"/>
      <c r="AW75" s="118"/>
      <c r="AX75" s="118"/>
      <c r="AY75" s="89">
        <v>1.3323818168224617</v>
      </c>
      <c r="AZ75" s="118"/>
      <c r="BA75" s="118"/>
      <c r="BB75" s="89">
        <v>57.439728079369601</v>
      </c>
      <c r="BC75" s="118"/>
      <c r="BD75" s="118"/>
      <c r="BE75" s="89">
        <v>6.5055067584747599</v>
      </c>
      <c r="BF75" s="118"/>
      <c r="BG75" s="118"/>
      <c r="BH75" s="89">
        <v>0.62018666034139991</v>
      </c>
      <c r="BI75" s="118"/>
      <c r="BJ75" s="118"/>
      <c r="BK75" s="89">
        <v>316.46088092154963</v>
      </c>
      <c r="BL75" s="89"/>
      <c r="BM75" s="118"/>
      <c r="BN75" s="118"/>
      <c r="BO75" s="118"/>
      <c r="BP75" s="118"/>
      <c r="BQ75" s="118"/>
      <c r="BR75" s="118"/>
      <c r="BS75" s="118"/>
      <c r="BT75" s="89">
        <v>0.10883852388750384</v>
      </c>
      <c r="BU75" s="118"/>
      <c r="BV75" s="118"/>
      <c r="BW75" s="89">
        <v>1.4427752894658923</v>
      </c>
      <c r="BX75" s="118"/>
      <c r="BY75" s="118"/>
      <c r="BZ75" s="89">
        <v>1.5145284920436201E-2</v>
      </c>
      <c r="CA75" s="118"/>
      <c r="CB75" s="118"/>
      <c r="CC75" s="89">
        <v>0.3229351651206353</v>
      </c>
      <c r="CD75" s="118"/>
      <c r="CE75" s="118"/>
      <c r="CF75" s="118"/>
      <c r="CG75" s="118"/>
      <c r="CH75" s="118"/>
      <c r="CI75" s="118"/>
      <c r="CJ75" s="118"/>
      <c r="CK75" s="118"/>
      <c r="CL75" s="118"/>
      <c r="CM75" s="118"/>
      <c r="CN75" s="118"/>
      <c r="CO75" s="89">
        <v>3.2076596996295122E-2</v>
      </c>
      <c r="CP75" s="118"/>
      <c r="CQ75" s="118"/>
      <c r="CR75" s="89">
        <v>849.63345984947773</v>
      </c>
      <c r="CS75" s="89"/>
      <c r="CT75" s="118"/>
      <c r="CU75" s="89">
        <v>250.93926608565127</v>
      </c>
      <c r="CV75" s="118"/>
      <c r="CW75" s="118"/>
      <c r="CX75" s="89">
        <v>3.7284530591311942</v>
      </c>
      <c r="CY75" s="118"/>
      <c r="CZ75" s="118"/>
      <c r="DA75" s="89">
        <v>4.5056385919886813E-3</v>
      </c>
      <c r="DB75" s="118"/>
      <c r="DC75" s="118"/>
      <c r="DD75" s="118"/>
      <c r="DE75" s="118"/>
      <c r="DF75" s="118"/>
      <c r="DG75" s="118"/>
      <c r="DH75" s="118"/>
      <c r="DI75" s="118"/>
      <c r="DJ75" s="118"/>
      <c r="DK75" s="118"/>
      <c r="DL75" s="118"/>
      <c r="DM75" s="89">
        <v>9.0921928814604769</v>
      </c>
      <c r="DN75" s="118"/>
      <c r="DO75" s="89"/>
      <c r="DP75" s="89">
        <v>169.54154220810651</v>
      </c>
      <c r="DQ75" s="118"/>
      <c r="DR75" s="89"/>
      <c r="DS75" s="89">
        <v>508.11461859882212</v>
      </c>
      <c r="DT75" s="118"/>
      <c r="DU75" s="118"/>
      <c r="DV75" s="89">
        <v>82.940008970301335</v>
      </c>
      <c r="DW75" s="118"/>
      <c r="DX75" s="118"/>
      <c r="DY75" s="89">
        <v>470.27067807273454</v>
      </c>
      <c r="DZ75" s="118"/>
      <c r="EA75" s="118"/>
      <c r="EB75" s="89">
        <v>112.28044018845763</v>
      </c>
      <c r="EC75" s="118"/>
      <c r="ED75" s="89"/>
      <c r="EE75" s="89">
        <v>53.918804832963723</v>
      </c>
      <c r="EF75" s="118"/>
      <c r="EG75" s="118"/>
      <c r="EH75" s="89">
        <v>117.08758331421497</v>
      </c>
      <c r="EI75" s="118"/>
      <c r="EJ75" s="118"/>
      <c r="EK75" s="89">
        <v>11.966497229490539</v>
      </c>
      <c r="EL75" s="118"/>
      <c r="EM75" s="118"/>
      <c r="EN75" s="89">
        <v>61.405517074840638</v>
      </c>
      <c r="EO75" s="118"/>
      <c r="EP75" s="118"/>
      <c r="EQ75" s="89">
        <v>9.6125033771786725</v>
      </c>
      <c r="ER75" s="118"/>
      <c r="ES75" s="118"/>
      <c r="ET75" s="89">
        <v>20.334705783578929</v>
      </c>
      <c r="EU75" s="118"/>
      <c r="EV75" s="118"/>
      <c r="EW75" s="89">
        <v>1.9388832826198048</v>
      </c>
      <c r="EX75" s="118"/>
      <c r="EY75" s="118"/>
      <c r="EZ75" s="89">
        <v>9.8557366024815565</v>
      </c>
      <c r="FA75" s="118"/>
      <c r="FB75" s="118"/>
      <c r="FC75" s="89">
        <v>1.2644277281174039</v>
      </c>
      <c r="FD75" s="118"/>
      <c r="FE75" s="118"/>
      <c r="FF75" s="118"/>
      <c r="FG75" s="118"/>
      <c r="FH75" s="118"/>
      <c r="FI75" s="89">
        <v>0.16296022875870295</v>
      </c>
      <c r="FJ75" s="118"/>
      <c r="FK75" s="118"/>
      <c r="FL75" s="118"/>
      <c r="FM75" s="118"/>
      <c r="FN75" s="118"/>
      <c r="FO75" s="89">
        <v>1.954145378055947</v>
      </c>
      <c r="FP75" s="118"/>
      <c r="FQ75" s="118"/>
      <c r="FR75" s="89">
        <v>0.62459150097547445</v>
      </c>
      <c r="FS75" s="380"/>
      <c r="FT75" s="380"/>
      <c r="FV75" s="118">
        <v>1881.47121334956</v>
      </c>
      <c r="FW75" s="118">
        <v>1.4219493464160295</v>
      </c>
      <c r="FX75" s="118">
        <v>1.0302534066497979</v>
      </c>
      <c r="FY75" s="118">
        <v>3.3858131216478435</v>
      </c>
      <c r="FZ75" s="207">
        <v>1.5454781120352827</v>
      </c>
      <c r="GA75" s="118">
        <v>0.69517810059319418</v>
      </c>
      <c r="GB75" s="118">
        <v>9.6115748766752827</v>
      </c>
    </row>
    <row r="76" spans="2:184" s="73" customFormat="1">
      <c r="B76" s="73" t="s">
        <v>1829</v>
      </c>
      <c r="C76" s="73" t="s">
        <v>1874</v>
      </c>
      <c r="D76" s="73" t="s">
        <v>51</v>
      </c>
      <c r="E76" s="73" t="s">
        <v>1889</v>
      </c>
      <c r="F76" s="73">
        <v>3.8</v>
      </c>
      <c r="G76" s="113" t="s">
        <v>1211</v>
      </c>
      <c r="H76" s="113">
        <v>47.1</v>
      </c>
      <c r="I76" s="89">
        <v>-2453</v>
      </c>
      <c r="J76" s="89"/>
      <c r="K76" s="404" t="s">
        <v>32</v>
      </c>
      <c r="L76" s="73" t="s">
        <v>2157</v>
      </c>
      <c r="M76" s="73" t="s">
        <v>13</v>
      </c>
      <c r="Q76" s="203"/>
      <c r="U76" s="89"/>
      <c r="V76" s="118"/>
      <c r="W76" s="118"/>
      <c r="X76" s="89">
        <v>6.3045523454190606</v>
      </c>
      <c r="Y76" s="118"/>
      <c r="Z76" s="118"/>
      <c r="AA76" s="118"/>
      <c r="AB76" s="118"/>
      <c r="AC76" s="118"/>
      <c r="AD76" s="118"/>
      <c r="AE76" s="118"/>
      <c r="AF76" s="118"/>
      <c r="AG76" s="89">
        <v>2.6472966903078952E-2</v>
      </c>
      <c r="AH76" s="118"/>
      <c r="AI76" s="118"/>
      <c r="AJ76" s="118">
        <v>1000.9455929764424</v>
      </c>
      <c r="AK76" s="118"/>
      <c r="AL76" s="118"/>
      <c r="AM76" s="89">
        <v>316922.29493982368</v>
      </c>
      <c r="AN76" s="118"/>
      <c r="AO76" s="118"/>
      <c r="AP76" s="118"/>
      <c r="AQ76" s="118"/>
      <c r="AR76" s="118"/>
      <c r="AS76" s="118"/>
      <c r="AT76" s="118"/>
      <c r="AU76" s="118"/>
      <c r="AV76" s="118"/>
      <c r="AW76" s="118"/>
      <c r="AX76" s="118"/>
      <c r="AY76" s="89">
        <v>1.7320790887253739</v>
      </c>
      <c r="AZ76" s="118"/>
      <c r="BA76" s="118"/>
      <c r="BB76" s="89">
        <v>51.534403426087941</v>
      </c>
      <c r="BC76" s="118"/>
      <c r="BD76" s="118"/>
      <c r="BE76" s="89">
        <v>6.0751343676770944</v>
      </c>
      <c r="BF76" s="118"/>
      <c r="BG76" s="118"/>
      <c r="BH76" s="89">
        <v>0.19132153015938902</v>
      </c>
      <c r="BI76" s="118"/>
      <c r="BJ76" s="118"/>
      <c r="BK76" s="89">
        <v>336.74549770015631</v>
      </c>
      <c r="BL76" s="89"/>
      <c r="BM76" s="118"/>
      <c r="BN76" s="118"/>
      <c r="BO76" s="118"/>
      <c r="BP76" s="118"/>
      <c r="BQ76" s="118"/>
      <c r="BR76" s="118"/>
      <c r="BS76" s="118"/>
      <c r="BT76" s="89">
        <v>7.0430428517878979E-2</v>
      </c>
      <c r="BU76" s="118"/>
      <c r="BV76" s="118"/>
      <c r="BW76" s="89">
        <v>1.4061718047927341</v>
      </c>
      <c r="BX76" s="118"/>
      <c r="BY76" s="118"/>
      <c r="BZ76" s="89">
        <v>3.0727107841807145E-2</v>
      </c>
      <c r="CA76" s="118"/>
      <c r="CB76" s="118"/>
      <c r="CC76" s="89">
        <v>0.33649701789193004</v>
      </c>
      <c r="CD76" s="118"/>
      <c r="CE76" s="118"/>
      <c r="CF76" s="118"/>
      <c r="CG76" s="118"/>
      <c r="CH76" s="118"/>
      <c r="CI76" s="118"/>
      <c r="CJ76" s="118"/>
      <c r="CK76" s="118"/>
      <c r="CL76" s="118"/>
      <c r="CM76" s="118"/>
      <c r="CN76" s="118"/>
      <c r="CO76" s="89">
        <v>5.2968379919118075E-3</v>
      </c>
      <c r="CP76" s="118"/>
      <c r="CQ76" s="118"/>
      <c r="CR76" s="89">
        <v>868.24276216265855</v>
      </c>
      <c r="CS76" s="89"/>
      <c r="CT76" s="118"/>
      <c r="CU76" s="89">
        <v>244.18248042876198</v>
      </c>
      <c r="CV76" s="118"/>
      <c r="CW76" s="118"/>
      <c r="CX76" s="89">
        <v>3.9223159678795732</v>
      </c>
      <c r="CY76" s="118"/>
      <c r="CZ76" s="118"/>
      <c r="DA76" s="89">
        <v>1.2710805737419632E-3</v>
      </c>
      <c r="DB76" s="118"/>
      <c r="DC76" s="118"/>
      <c r="DD76" s="118"/>
      <c r="DE76" s="118"/>
      <c r="DF76" s="118"/>
      <c r="DG76" s="118"/>
      <c r="DH76" s="118"/>
      <c r="DI76" s="118"/>
      <c r="DJ76" s="118"/>
      <c r="DK76" s="118"/>
      <c r="DL76" s="118"/>
      <c r="DM76" s="89">
        <v>9.0444778524072298</v>
      </c>
      <c r="DN76" s="118"/>
      <c r="DO76" s="89"/>
      <c r="DP76" s="89">
        <v>164.55214677794376</v>
      </c>
      <c r="DQ76" s="118"/>
      <c r="DR76" s="89"/>
      <c r="DS76" s="89">
        <v>484.32294802875754</v>
      </c>
      <c r="DT76" s="118"/>
      <c r="DU76" s="118"/>
      <c r="DV76" s="89">
        <v>79.790857826358092</v>
      </c>
      <c r="DW76" s="118"/>
      <c r="DX76" s="118"/>
      <c r="DY76" s="89">
        <v>458.70773051695335</v>
      </c>
      <c r="DZ76" s="118"/>
      <c r="EA76" s="118"/>
      <c r="EB76" s="89">
        <v>109.85426566094979</v>
      </c>
      <c r="EC76" s="118"/>
      <c r="ED76" s="89"/>
      <c r="EE76" s="89">
        <v>52.284350924135623</v>
      </c>
      <c r="EF76" s="118"/>
      <c r="EG76" s="118"/>
      <c r="EH76" s="89">
        <v>115.70217541464946</v>
      </c>
      <c r="EI76" s="118"/>
      <c r="EJ76" s="118"/>
      <c r="EK76" s="89">
        <v>12.11346979569886</v>
      </c>
      <c r="EL76" s="118"/>
      <c r="EM76" s="118"/>
      <c r="EN76" s="89">
        <v>60.679171289971016</v>
      </c>
      <c r="EO76" s="118"/>
      <c r="EP76" s="118"/>
      <c r="EQ76" s="89">
        <v>9.5950261006831852</v>
      </c>
      <c r="ER76" s="118"/>
      <c r="ES76" s="118"/>
      <c r="ET76" s="89">
        <v>19.70610387078791</v>
      </c>
      <c r="EU76" s="118"/>
      <c r="EV76" s="118"/>
      <c r="EW76" s="89">
        <v>1.92869283432202</v>
      </c>
      <c r="EX76" s="118"/>
      <c r="EY76" s="118"/>
      <c r="EZ76" s="89">
        <v>9.3876776986868773</v>
      </c>
      <c r="FA76" s="118"/>
      <c r="FB76" s="118"/>
      <c r="FC76" s="89">
        <v>1.1395961978129889</v>
      </c>
      <c r="FD76" s="118"/>
      <c r="FE76" s="118"/>
      <c r="FF76" s="118"/>
      <c r="FG76" s="118"/>
      <c r="FH76" s="118"/>
      <c r="FI76" s="89">
        <v>0.14275179722906126</v>
      </c>
      <c r="FJ76" s="118"/>
      <c r="FK76" s="118"/>
      <c r="FL76" s="118"/>
      <c r="FM76" s="118"/>
      <c r="FN76" s="118"/>
      <c r="FO76" s="89">
        <v>1.8361900259357624</v>
      </c>
      <c r="FP76" s="118"/>
      <c r="FQ76" s="118"/>
      <c r="FR76" s="89">
        <v>0.62341479590043425</v>
      </c>
      <c r="FS76" s="380"/>
      <c r="FT76" s="380"/>
      <c r="FV76" s="118">
        <v>1823.9466933664723</v>
      </c>
      <c r="FW76" s="118">
        <v>1.4031737676248626</v>
      </c>
      <c r="FX76" s="118">
        <v>1.0167583457432261</v>
      </c>
      <c r="FY76" s="118">
        <v>3.5557127630045535</v>
      </c>
      <c r="FZ76" s="207">
        <v>1.6112637348734702</v>
      </c>
      <c r="GA76" s="118">
        <v>0.69172798691019022</v>
      </c>
      <c r="GB76" s="118">
        <v>9.9714003480591646</v>
      </c>
    </row>
    <row r="77" spans="2:184" s="73" customFormat="1">
      <c r="B77" s="73" t="s">
        <v>1829</v>
      </c>
      <c r="C77" s="73" t="s">
        <v>1874</v>
      </c>
      <c r="D77" s="73" t="s">
        <v>51</v>
      </c>
      <c r="E77" s="143" t="s">
        <v>1896</v>
      </c>
      <c r="F77" s="73">
        <v>5.8</v>
      </c>
      <c r="G77" s="113" t="s">
        <v>1211</v>
      </c>
      <c r="H77" s="73">
        <v>47.4</v>
      </c>
      <c r="I77" s="89">
        <v>-2470</v>
      </c>
      <c r="J77" s="89"/>
      <c r="K77" s="404" t="s">
        <v>32</v>
      </c>
      <c r="L77" s="73" t="s">
        <v>207</v>
      </c>
      <c r="M77" s="73" t="s">
        <v>13</v>
      </c>
      <c r="N77" s="73" t="s">
        <v>2174</v>
      </c>
      <c r="O77" s="73">
        <v>25</v>
      </c>
      <c r="Q77" s="203">
        <v>448.70399999999995</v>
      </c>
      <c r="R77" s="73">
        <v>34300</v>
      </c>
      <c r="S77" s="73">
        <v>610</v>
      </c>
      <c r="U77" s="381">
        <v>0.13497790305082652</v>
      </c>
      <c r="V77" s="380">
        <v>0.23552094529114589</v>
      </c>
      <c r="W77" s="380">
        <v>0.13497790305082652</v>
      </c>
      <c r="X77" s="89">
        <v>6.2029288873675661</v>
      </c>
      <c r="Y77" s="380">
        <v>10.932669816288687</v>
      </c>
      <c r="Z77" s="380">
        <v>2.3505832168064544</v>
      </c>
      <c r="AA77" s="89">
        <v>80.995127105357554</v>
      </c>
      <c r="AB77" s="380">
        <v>12.355801218058254</v>
      </c>
      <c r="AC77" s="380">
        <v>0.80563536848983897</v>
      </c>
      <c r="AD77" s="89">
        <v>731.8087744312877</v>
      </c>
      <c r="AE77" s="380">
        <v>120.54750679656718</v>
      </c>
      <c r="AF77" s="380">
        <v>1.5590727548948278</v>
      </c>
      <c r="AG77" s="381">
        <v>1.6161395605358229</v>
      </c>
      <c r="AH77" s="380">
        <v>5.7957389974077165</v>
      </c>
      <c r="AI77" s="380">
        <v>1.6161395605358229</v>
      </c>
      <c r="AJ77" s="381">
        <v>331.18793121144654</v>
      </c>
      <c r="AK77" s="380">
        <v>915.16533487380889</v>
      </c>
      <c r="AL77" s="380">
        <v>331.18793121144654</v>
      </c>
      <c r="AM77" s="89">
        <v>198027.61497088202</v>
      </c>
      <c r="AN77" s="380">
        <v>18271.432511037157</v>
      </c>
      <c r="AO77" s="380">
        <v>8.1555655347715579</v>
      </c>
      <c r="AP77" s="89">
        <v>132.008473325632</v>
      </c>
      <c r="AQ77" s="380">
        <v>233.86771852892468</v>
      </c>
      <c r="AR77" s="380">
        <v>67.355876797813679</v>
      </c>
      <c r="AS77" s="89">
        <v>453.57506957315741</v>
      </c>
      <c r="AT77" s="380">
        <v>378.30000046579397</v>
      </c>
      <c r="AU77" s="380">
        <v>140.18460697569685</v>
      </c>
      <c r="AV77" s="381">
        <v>2.1725302586379795</v>
      </c>
      <c r="AW77" s="380">
        <v>5.8194023784332822</v>
      </c>
      <c r="AX77" s="380">
        <v>2.1725302586379795</v>
      </c>
      <c r="AY77" s="89">
        <v>1.7736873637701143</v>
      </c>
      <c r="AZ77" s="380">
        <v>0.98168876029767738</v>
      </c>
      <c r="BA77" s="380">
        <v>0.42776439892211587</v>
      </c>
      <c r="BB77" s="381">
        <v>1.2602576393854563</v>
      </c>
      <c r="BC77" s="380">
        <v>3.8379264806511655</v>
      </c>
      <c r="BD77" s="380">
        <v>1.2602576393854563</v>
      </c>
      <c r="BE77" s="89">
        <v>3.8633378238006624</v>
      </c>
      <c r="BF77" s="382">
        <v>0.94196933250015213</v>
      </c>
      <c r="BG77" s="382">
        <v>0.34682782018932889</v>
      </c>
      <c r="BH77" s="381">
        <v>13.580538271840993</v>
      </c>
      <c r="BI77" s="380">
        <v>28.684778209859658</v>
      </c>
      <c r="BJ77" s="380">
        <v>13.580538271840993</v>
      </c>
      <c r="BK77" s="89">
        <v>310.507607836185</v>
      </c>
      <c r="BL77" s="380">
        <v>31.894769935997232</v>
      </c>
      <c r="BM77" s="380">
        <v>0.50558021875126813</v>
      </c>
      <c r="BN77" s="89">
        <v>1120.0093208401672</v>
      </c>
      <c r="BO77" s="380">
        <v>163.82641347176295</v>
      </c>
      <c r="BP77" s="380">
        <v>1.985283812292294</v>
      </c>
      <c r="BQ77" s="89">
        <v>1332.7417601212858</v>
      </c>
      <c r="BR77" s="380">
        <v>167.87645877080661</v>
      </c>
      <c r="BS77" s="380">
        <v>3.3951267788290633</v>
      </c>
      <c r="BT77" s="89">
        <v>0.17491374668157528</v>
      </c>
      <c r="BU77" s="380">
        <v>0.22907146134946738</v>
      </c>
      <c r="BV77" s="380">
        <v>1.4784342962086911E-2</v>
      </c>
      <c r="BW77" s="381">
        <v>1.8155907004223324</v>
      </c>
      <c r="BX77" s="380">
        <v>4.3826506099775973</v>
      </c>
      <c r="BY77" s="380">
        <v>1.8155907004223324</v>
      </c>
      <c r="BZ77" s="381">
        <v>0.11519023031221798</v>
      </c>
      <c r="CA77" s="380">
        <v>0.31985701313896914</v>
      </c>
      <c r="CB77" s="380">
        <v>0.11519023031221798</v>
      </c>
      <c r="CC77" s="89">
        <v>15.87551137171876</v>
      </c>
      <c r="CD77" s="380">
        <v>9.9423882565557644</v>
      </c>
      <c r="CE77" s="380">
        <v>0.41657739421814782</v>
      </c>
      <c r="CF77" s="89">
        <v>0.84292029128836998</v>
      </c>
      <c r="CG77" s="380">
        <v>0.48818366624899473</v>
      </c>
      <c r="CH77" s="380">
        <v>2.9855588871952166E-2</v>
      </c>
      <c r="CI77" s="89">
        <v>9.7385286699679749</v>
      </c>
      <c r="CJ77" s="380">
        <v>3.6541176808374902</v>
      </c>
      <c r="CK77" s="380">
        <v>0.27389636478781143</v>
      </c>
      <c r="CL77" s="89">
        <v>1.4351589421427287</v>
      </c>
      <c r="CM77" s="380">
        <v>0.91829361111835783</v>
      </c>
      <c r="CN77" s="380">
        <v>0.16787251648105925</v>
      </c>
      <c r="CO77" s="381">
        <v>3.8289682622556546E-2</v>
      </c>
      <c r="CP77" s="380">
        <v>0.13924161789319217</v>
      </c>
      <c r="CQ77" s="380">
        <v>3.8289682622556546E-2</v>
      </c>
      <c r="CR77" s="89">
        <v>866.4730413609924</v>
      </c>
      <c r="CS77" s="380">
        <v>141.58793015210873</v>
      </c>
      <c r="CT77" s="380">
        <v>3.0994879027981356E-2</v>
      </c>
      <c r="CU77" s="89">
        <v>311.77114396561683</v>
      </c>
      <c r="CV77" s="380">
        <v>57.279799852708024</v>
      </c>
      <c r="CW77" s="380">
        <v>1.1952415389899371E-2</v>
      </c>
      <c r="CX77" s="89">
        <v>5.3151181399615197</v>
      </c>
      <c r="CY77" s="380">
        <v>1.3567922199109825</v>
      </c>
      <c r="CZ77" s="380">
        <v>1.8087639170241719E-2</v>
      </c>
      <c r="DA77" s="89">
        <v>1.3111453266725668E-2</v>
      </c>
      <c r="DB77" s="380">
        <v>3.8320443666522472E-2</v>
      </c>
      <c r="DC77" s="380">
        <v>5.3604461237790023E-3</v>
      </c>
      <c r="DD77" s="381">
        <v>0</v>
      </c>
      <c r="DE77" s="380">
        <v>7.4992393881343156E-2</v>
      </c>
      <c r="DF77" s="380">
        <v>0</v>
      </c>
      <c r="DG77" s="381">
        <v>3.7353714251617959E-2</v>
      </c>
      <c r="DH77" s="380">
        <v>0.14802796179560404</v>
      </c>
      <c r="DI77" s="380">
        <v>3.7353714251617959E-2</v>
      </c>
      <c r="DJ77" s="89">
        <v>1.4687074695138056E-2</v>
      </c>
      <c r="DK77" s="380">
        <v>6.7516834529412442E-2</v>
      </c>
      <c r="DL77" s="380">
        <v>1.2329055109022149E-2</v>
      </c>
      <c r="DM77" s="89">
        <v>11.763387680280935</v>
      </c>
      <c r="DN77" s="380">
        <v>3.9824081893168142</v>
      </c>
      <c r="DO77" s="380">
        <v>2.6608451854001802E-2</v>
      </c>
      <c r="DP77" s="89">
        <v>221.48129512126204</v>
      </c>
      <c r="DQ77" s="380">
        <v>36.733427404680555</v>
      </c>
      <c r="DR77" s="380">
        <v>4.2860218025257118E-3</v>
      </c>
      <c r="DS77" s="89">
        <v>637.39743464307548</v>
      </c>
      <c r="DT77" s="380">
        <v>110.31749163248745</v>
      </c>
      <c r="DU77" s="380">
        <v>6.353403029914685E-3</v>
      </c>
      <c r="DV77" s="89">
        <v>110.36263686803183</v>
      </c>
      <c r="DW77" s="380">
        <v>19.503077981519588</v>
      </c>
      <c r="DX77" s="380">
        <v>3.64490224387543E-3</v>
      </c>
      <c r="DY77" s="89">
        <v>606.5083109913403</v>
      </c>
      <c r="DZ77" s="380">
        <v>108.41890157149719</v>
      </c>
      <c r="EA77" s="380">
        <v>0</v>
      </c>
      <c r="EB77" s="89">
        <v>145.44952143683346</v>
      </c>
      <c r="EC77" s="380">
        <v>25.799527834034386</v>
      </c>
      <c r="ED77" s="380">
        <v>1.8059594079617769E-2</v>
      </c>
      <c r="EE77" s="89">
        <v>60.469997125297823</v>
      </c>
      <c r="EF77" s="380">
        <v>12.18301152953352</v>
      </c>
      <c r="EG77" s="380">
        <v>5.3126700756729768E-3</v>
      </c>
      <c r="EH77" s="89">
        <v>145.24355042437324</v>
      </c>
      <c r="EI77" s="380">
        <v>26.969265966374849</v>
      </c>
      <c r="EJ77" s="380">
        <v>1.8599526330689873E-2</v>
      </c>
      <c r="EK77" s="89">
        <v>15.989559994163599</v>
      </c>
      <c r="EL77" s="380">
        <v>3.445284335763533</v>
      </c>
      <c r="EM77" s="380">
        <v>0</v>
      </c>
      <c r="EN77" s="89">
        <v>73.856361240022409</v>
      </c>
      <c r="EO77" s="380">
        <v>15.024791735765319</v>
      </c>
      <c r="EP77" s="380">
        <v>2.0277695496822186E-2</v>
      </c>
      <c r="EQ77" s="89">
        <v>12.022099309242709</v>
      </c>
      <c r="ER77" s="380">
        <v>2.608094349261969</v>
      </c>
      <c r="ES77" s="380">
        <v>4.3110592310160057E-3</v>
      </c>
      <c r="ET77" s="89">
        <v>25.206711084202265</v>
      </c>
      <c r="EU77" s="380">
        <v>6.4429141770575011</v>
      </c>
      <c r="EV77" s="380">
        <v>0</v>
      </c>
      <c r="EW77" s="89">
        <v>2.4300744973481159</v>
      </c>
      <c r="EX77" s="380">
        <v>0.79536630784580264</v>
      </c>
      <c r="EY77" s="380">
        <v>5.3596572589876034E-3</v>
      </c>
      <c r="EZ77" s="89">
        <v>10.838181779774938</v>
      </c>
      <c r="FA77" s="380">
        <v>3.6665541008535945</v>
      </c>
      <c r="FB77" s="380">
        <v>2.521187606780606E-2</v>
      </c>
      <c r="FC77" s="89">
        <v>1.3813427297070056</v>
      </c>
      <c r="FD77" s="380">
        <v>0.46097227770000826</v>
      </c>
      <c r="FE77" s="380">
        <v>0</v>
      </c>
      <c r="FF77" s="89">
        <v>4.8915559657759428E-2</v>
      </c>
      <c r="FG77" s="380">
        <v>0.19049338331843824</v>
      </c>
      <c r="FH77" s="380">
        <v>1.4598080222388281E-2</v>
      </c>
      <c r="FI77" s="89">
        <v>0.26489302730395536</v>
      </c>
      <c r="FJ77" s="380">
        <v>0.31121727833270996</v>
      </c>
      <c r="FK77" s="380">
        <v>3.6417650404995061E-2</v>
      </c>
      <c r="FL77" s="381">
        <v>1.0374650937637704E-2</v>
      </c>
      <c r="FM77" s="380">
        <v>2.0009034829453265E-2</v>
      </c>
      <c r="FN77" s="380">
        <v>1.0374650937637704E-2</v>
      </c>
      <c r="FO77" s="89">
        <v>1.9129653955251427</v>
      </c>
      <c r="FP77" s="380">
        <v>0.81483583434972928</v>
      </c>
      <c r="FQ77" s="380">
        <v>1.0150771963237671E-2</v>
      </c>
      <c r="FR77" s="89">
        <v>0.79042908569611425</v>
      </c>
      <c r="FS77" s="380">
        <v>0.47286521749628252</v>
      </c>
      <c r="FT77" s="380">
        <v>7.9211947502467791E-3</v>
      </c>
      <c r="FV77" s="118">
        <v>2357.5479401212742</v>
      </c>
      <c r="FW77" s="118">
        <v>1.2542870999270708</v>
      </c>
      <c r="FX77" s="118">
        <v>0.97920084845250122</v>
      </c>
      <c r="FY77" s="118">
        <v>2.7791957598761927</v>
      </c>
      <c r="FZ77" s="207">
        <v>1.3848593505327231</v>
      </c>
      <c r="GA77" s="118">
        <v>0.70415481296640647</v>
      </c>
      <c r="GB77" s="118">
        <v>10.8420954256726</v>
      </c>
    </row>
    <row r="78" spans="2:184" s="73" customFormat="1">
      <c r="B78" s="73" t="s">
        <v>1829</v>
      </c>
      <c r="C78" s="73" t="s">
        <v>1874</v>
      </c>
      <c r="D78" s="73" t="s">
        <v>51</v>
      </c>
      <c r="E78" s="143" t="s">
        <v>1896</v>
      </c>
      <c r="F78" s="73">
        <v>5.8</v>
      </c>
      <c r="G78" s="113" t="s">
        <v>1211</v>
      </c>
      <c r="H78" s="73">
        <v>47.4</v>
      </c>
      <c r="I78" s="89">
        <v>-2470</v>
      </c>
      <c r="J78" s="89"/>
      <c r="K78" s="404" t="s">
        <v>32</v>
      </c>
      <c r="L78" s="73" t="s">
        <v>207</v>
      </c>
      <c r="M78" s="73" t="s">
        <v>13</v>
      </c>
      <c r="N78" s="73" t="s">
        <v>2175</v>
      </c>
      <c r="O78" s="73">
        <v>25</v>
      </c>
      <c r="Q78" s="203">
        <v>364.57199999999995</v>
      </c>
      <c r="R78" s="73">
        <v>32519.999999999996</v>
      </c>
      <c r="S78" s="73">
        <v>480</v>
      </c>
      <c r="U78" s="381">
        <v>9.0285404352086665E-2</v>
      </c>
      <c r="V78" s="380">
        <v>0.26169465126574748</v>
      </c>
      <c r="W78" s="380">
        <v>9.0285404352086665E-2</v>
      </c>
      <c r="X78" s="89">
        <v>5.6635447337564342</v>
      </c>
      <c r="Y78" s="380">
        <v>7.6892505068082979</v>
      </c>
      <c r="Z78" s="380">
        <v>2.2587308829731287</v>
      </c>
      <c r="AA78" s="89">
        <v>85.78399079536895</v>
      </c>
      <c r="AB78" s="380">
        <v>14.430960956137735</v>
      </c>
      <c r="AC78" s="380">
        <v>0.88356844253496114</v>
      </c>
      <c r="AD78" s="89">
        <v>466.96578721143447</v>
      </c>
      <c r="AE78" s="380">
        <v>167.54532250552185</v>
      </c>
      <c r="AF78" s="380">
        <v>1.642658467565965</v>
      </c>
      <c r="AG78" s="381">
        <v>2.0093364800936508</v>
      </c>
      <c r="AH78" s="380">
        <v>9.8164405356339781</v>
      </c>
      <c r="AI78" s="380">
        <v>2.0093364800936508</v>
      </c>
      <c r="AJ78" s="381">
        <v>310.37087906359068</v>
      </c>
      <c r="AK78" s="380">
        <v>680.73290281209393</v>
      </c>
      <c r="AL78" s="380">
        <v>310.37087906359068</v>
      </c>
      <c r="AM78" s="89">
        <v>194001.89247684783</v>
      </c>
      <c r="AN78" s="380">
        <v>12142.788208135184</v>
      </c>
      <c r="AO78" s="380">
        <v>8.1846426212164456</v>
      </c>
      <c r="AP78" s="381">
        <v>52.520512953934571</v>
      </c>
      <c r="AQ78" s="380">
        <v>158.09830005591752</v>
      </c>
      <c r="AR78" s="380">
        <v>52.520512953934571</v>
      </c>
      <c r="AS78" s="89">
        <v>461.84697324631185</v>
      </c>
      <c r="AT78" s="380">
        <v>402.7116793408606</v>
      </c>
      <c r="AU78" s="380">
        <v>117.22788353835033</v>
      </c>
      <c r="AV78" s="381">
        <v>1.9559611853955934</v>
      </c>
      <c r="AW78" s="380">
        <v>4.2177722166232883</v>
      </c>
      <c r="AX78" s="380">
        <v>1.9559611853955934</v>
      </c>
      <c r="AY78" s="89">
        <v>1.221901867658026</v>
      </c>
      <c r="AZ78" s="380">
        <v>0.95691837709139616</v>
      </c>
      <c r="BA78" s="380">
        <v>0.34866712555266738</v>
      </c>
      <c r="BB78" s="381">
        <v>1.2954707294840573</v>
      </c>
      <c r="BC78" s="380">
        <v>4.1918414119851892</v>
      </c>
      <c r="BD78" s="380">
        <v>1.2954707294840573</v>
      </c>
      <c r="BE78" s="89">
        <v>3.1188681813050931</v>
      </c>
      <c r="BF78" s="382">
        <v>0.98864582864591788</v>
      </c>
      <c r="BG78" s="382">
        <v>0.30345727938516637</v>
      </c>
      <c r="BH78" s="381">
        <v>11.086035368930057</v>
      </c>
      <c r="BI78" s="380">
        <v>31.182288093915943</v>
      </c>
      <c r="BJ78" s="380">
        <v>11.086035368930057</v>
      </c>
      <c r="BK78" s="89">
        <v>267.003378939367</v>
      </c>
      <c r="BL78" s="380">
        <v>40.319675910283024</v>
      </c>
      <c r="BM78" s="380">
        <v>0.46248977471104835</v>
      </c>
      <c r="BN78" s="89">
        <v>794.08435247058901</v>
      </c>
      <c r="BO78" s="380">
        <v>281.00063993711177</v>
      </c>
      <c r="BP78" s="380">
        <v>2.4137183572552456</v>
      </c>
      <c r="BQ78" s="89">
        <v>1052.4778285050847</v>
      </c>
      <c r="BR78" s="380">
        <v>261.9183355882314</v>
      </c>
      <c r="BS78" s="380">
        <v>4.2751413640500857</v>
      </c>
      <c r="BT78" s="89">
        <v>0.15807146392051477</v>
      </c>
      <c r="BU78" s="380">
        <v>0.19873420807017814</v>
      </c>
      <c r="BV78" s="380">
        <v>1.233294435411198E-2</v>
      </c>
      <c r="BW78" s="381">
        <v>1.3032602865876941</v>
      </c>
      <c r="BX78" s="380">
        <v>3.1721972620509598</v>
      </c>
      <c r="BY78" s="380">
        <v>1.3032602865876941</v>
      </c>
      <c r="BZ78" s="381">
        <v>0.13963759040981055</v>
      </c>
      <c r="CA78" s="380">
        <v>0.28259358025563741</v>
      </c>
      <c r="CB78" s="380">
        <v>0.13963759040981055</v>
      </c>
      <c r="CC78" s="89">
        <v>13.21480981937535</v>
      </c>
      <c r="CD78" s="380">
        <v>8.1701322755689691</v>
      </c>
      <c r="CE78" s="380">
        <v>0.46470405837273587</v>
      </c>
      <c r="CF78" s="89">
        <v>0.59356308217824383</v>
      </c>
      <c r="CG78" s="380">
        <v>0.30741588766279199</v>
      </c>
      <c r="CH78" s="380">
        <v>2.4683595737593232E-2</v>
      </c>
      <c r="CI78" s="89">
        <v>8.9084213515500075</v>
      </c>
      <c r="CJ78" s="380">
        <v>3.7718253756468743</v>
      </c>
      <c r="CK78" s="380">
        <v>0.30044152239494371</v>
      </c>
      <c r="CL78" s="89">
        <v>1.2817824725982983</v>
      </c>
      <c r="CM78" s="380">
        <v>0.85305140503888521</v>
      </c>
      <c r="CN78" s="380">
        <v>0.15669363918261184</v>
      </c>
      <c r="CO78" s="381">
        <v>4.1034287423835844E-2</v>
      </c>
      <c r="CP78" s="380">
        <v>0.12153019829624435</v>
      </c>
      <c r="CQ78" s="380">
        <v>4.1034287423835844E-2</v>
      </c>
      <c r="CR78" s="89">
        <v>815.44286569736607</v>
      </c>
      <c r="CS78" s="380">
        <v>68.253732548766564</v>
      </c>
      <c r="CT78" s="380">
        <v>2.7909324539366186E-2</v>
      </c>
      <c r="CU78" s="89">
        <v>287.53934153621941</v>
      </c>
      <c r="CV78" s="380">
        <v>24.871523142808506</v>
      </c>
      <c r="CW78" s="380">
        <v>1.126678385561016E-2</v>
      </c>
      <c r="CX78" s="89">
        <v>3.3573909209834061</v>
      </c>
      <c r="CY78" s="380">
        <v>0.8756625494537924</v>
      </c>
      <c r="CZ78" s="380">
        <v>1.3277700962809641E-2</v>
      </c>
      <c r="DA78" s="381">
        <v>4.0816672069626083E-3</v>
      </c>
      <c r="DB78" s="380">
        <v>2.2531719568158144E-2</v>
      </c>
      <c r="DC78" s="380">
        <v>4.0816672069626083E-3</v>
      </c>
      <c r="DD78" s="381">
        <v>2.4132099328174582E-2</v>
      </c>
      <c r="DE78" s="380">
        <v>0.12218376106344461</v>
      </c>
      <c r="DF78" s="380">
        <v>2.4132099328174582E-2</v>
      </c>
      <c r="DG78" s="381">
        <v>3.5452671598172891E-2</v>
      </c>
      <c r="DH78" s="380">
        <v>0.14426444368253283</v>
      </c>
      <c r="DI78" s="380">
        <v>3.5452671598172891E-2</v>
      </c>
      <c r="DJ78" s="381">
        <v>1.5621199870191187E-2</v>
      </c>
      <c r="DK78" s="380">
        <v>4.7847911068018077E-2</v>
      </c>
      <c r="DL78" s="380">
        <v>1.5621199870191187E-2</v>
      </c>
      <c r="DM78" s="89">
        <v>9.4929079843324455</v>
      </c>
      <c r="DN78" s="380">
        <v>4.5805961121182897</v>
      </c>
      <c r="DO78" s="380">
        <v>2.458559764548688E-2</v>
      </c>
      <c r="DP78" s="89">
        <v>202.82076447630283</v>
      </c>
      <c r="DQ78" s="380">
        <v>20.243327414824208</v>
      </c>
      <c r="DR78" s="380">
        <v>2.8218865157261458E-3</v>
      </c>
      <c r="DS78" s="89">
        <v>582.73006692532624</v>
      </c>
      <c r="DT78" s="380">
        <v>56.674479861007001</v>
      </c>
      <c r="DU78" s="380">
        <v>0</v>
      </c>
      <c r="DV78" s="89">
        <v>99.780658043435594</v>
      </c>
      <c r="DW78" s="380">
        <v>11.429074413719803</v>
      </c>
      <c r="DX78" s="380">
        <v>2.3995348729735689E-3</v>
      </c>
      <c r="DY78" s="89">
        <v>562.19156372129271</v>
      </c>
      <c r="DZ78" s="380">
        <v>48.33067537017623</v>
      </c>
      <c r="EA78" s="380">
        <v>0</v>
      </c>
      <c r="EB78" s="89">
        <v>134.02318831808074</v>
      </c>
      <c r="EC78" s="380">
        <v>16.160551697161115</v>
      </c>
      <c r="ED78" s="380">
        <v>1.6684652347712065E-2</v>
      </c>
      <c r="EE78" s="89">
        <v>54.437660639733409</v>
      </c>
      <c r="EF78" s="380">
        <v>7.1448634218254155</v>
      </c>
      <c r="EG78" s="380">
        <v>6.8920219402988769E-3</v>
      </c>
      <c r="EH78" s="89">
        <v>135.39893853384609</v>
      </c>
      <c r="EI78" s="380">
        <v>17.704107822246609</v>
      </c>
      <c r="EJ78" s="380">
        <v>1.7185824546723905E-2</v>
      </c>
      <c r="EK78" s="89">
        <v>14.687140179426786</v>
      </c>
      <c r="EL78" s="380">
        <v>1.9167385536343096</v>
      </c>
      <c r="EM78" s="380">
        <v>3.6792458657065675E-3</v>
      </c>
      <c r="EN78" s="89">
        <v>69.858039718794927</v>
      </c>
      <c r="EO78" s="380">
        <v>8.5338839433788358</v>
      </c>
      <c r="EP78" s="380">
        <v>1.5413842442314593E-2</v>
      </c>
      <c r="EQ78" s="89">
        <v>11.074473585388271</v>
      </c>
      <c r="ER78" s="380">
        <v>1.8785996288446449</v>
      </c>
      <c r="ES78" s="380">
        <v>8.9368629669737774E-3</v>
      </c>
      <c r="ET78" s="89">
        <v>23.713375588220089</v>
      </c>
      <c r="EU78" s="380">
        <v>3.8271566770328631</v>
      </c>
      <c r="EV78" s="380">
        <v>8.5943785271006771E-3</v>
      </c>
      <c r="EW78" s="89">
        <v>2.3150701152556659</v>
      </c>
      <c r="EX78" s="380">
        <v>0.58601765774625691</v>
      </c>
      <c r="EY78" s="380">
        <v>0</v>
      </c>
      <c r="EZ78" s="89">
        <v>10.454362438582343</v>
      </c>
      <c r="FA78" s="380">
        <v>2.5947191566686603</v>
      </c>
      <c r="FB78" s="380">
        <v>0</v>
      </c>
      <c r="FC78" s="89">
        <v>1.3330306749583281</v>
      </c>
      <c r="FD78" s="380">
        <v>0.47459145458306845</v>
      </c>
      <c r="FE78" s="380">
        <v>0</v>
      </c>
      <c r="FF78" s="381">
        <v>2.3032749404937231E-2</v>
      </c>
      <c r="FG78" s="380">
        <v>0.1106706430688958</v>
      </c>
      <c r="FH78" s="380">
        <v>2.3032749404937231E-2</v>
      </c>
      <c r="FI78" s="89">
        <v>0.33889151605930296</v>
      </c>
      <c r="FJ78" s="380">
        <v>0.40041225159399857</v>
      </c>
      <c r="FK78" s="380">
        <v>2.1198018242482488E-2</v>
      </c>
      <c r="FL78" s="381">
        <v>1.1574197181654491E-2</v>
      </c>
      <c r="FM78" s="380">
        <v>2.3345422106419274E-4</v>
      </c>
      <c r="FN78" s="380">
        <v>1.1574197181654491E-2</v>
      </c>
      <c r="FO78" s="89">
        <v>1.5999682228999075</v>
      </c>
      <c r="FP78" s="380">
        <v>0.50481745971634229</v>
      </c>
      <c r="FQ78" s="380">
        <v>8.25874785773246E-3</v>
      </c>
      <c r="FR78" s="89">
        <v>0.60942060849899138</v>
      </c>
      <c r="FS78" s="380">
        <v>0.39772610234789052</v>
      </c>
      <c r="FT78" s="380">
        <v>6.0273199406913249E-3</v>
      </c>
      <c r="FV78" s="118">
        <v>2170.8288384708926</v>
      </c>
      <c r="FW78" s="118">
        <v>1.219352196231601</v>
      </c>
      <c r="FX78" s="118">
        <v>0.98458503213216542</v>
      </c>
      <c r="FY78" s="118">
        <v>2.8359349414266157</v>
      </c>
      <c r="FZ78" s="207">
        <v>1.2002486161467545</v>
      </c>
      <c r="GA78" s="118">
        <v>0.69565825834491479</v>
      </c>
      <c r="GB78" s="118">
        <v>10.478292242833371</v>
      </c>
    </row>
    <row r="79" spans="2:184" s="73" customFormat="1">
      <c r="B79" s="73" t="s">
        <v>1829</v>
      </c>
      <c r="C79" s="73" t="s">
        <v>1874</v>
      </c>
      <c r="D79" s="73" t="s">
        <v>51</v>
      </c>
      <c r="E79" s="143" t="s">
        <v>1896</v>
      </c>
      <c r="F79" s="73">
        <v>5.8</v>
      </c>
      <c r="G79" s="113" t="s">
        <v>1211</v>
      </c>
      <c r="H79" s="73">
        <v>47.4</v>
      </c>
      <c r="I79" s="89">
        <v>-2470</v>
      </c>
      <c r="J79" s="89"/>
      <c r="K79" s="404" t="s">
        <v>32</v>
      </c>
      <c r="L79" s="73" t="s">
        <v>207</v>
      </c>
      <c r="M79" s="73" t="s">
        <v>13</v>
      </c>
      <c r="N79" s="73" t="s">
        <v>2176</v>
      </c>
      <c r="O79" s="73">
        <v>25</v>
      </c>
      <c r="Q79" s="203">
        <v>504.79199999999997</v>
      </c>
      <c r="R79" s="73">
        <v>34040</v>
      </c>
      <c r="S79" s="73">
        <v>570</v>
      </c>
      <c r="U79" s="381">
        <v>9.7571891101511043E-2</v>
      </c>
      <c r="V79" s="380">
        <v>0.26980548465000898</v>
      </c>
      <c r="W79" s="380">
        <v>9.7571891101511043E-2</v>
      </c>
      <c r="X79" s="89">
        <v>4.9862066681947272</v>
      </c>
      <c r="Y79" s="380">
        <v>7.4771541093092617</v>
      </c>
      <c r="Z79" s="380">
        <v>2.8420669344307128</v>
      </c>
      <c r="AA79" s="89">
        <v>80.328903469237716</v>
      </c>
      <c r="AB79" s="380">
        <v>9.1594558846530472</v>
      </c>
      <c r="AC79" s="380">
        <v>0.81218213081142865</v>
      </c>
      <c r="AD79" s="89">
        <v>566.80195516467768</v>
      </c>
      <c r="AE79" s="380">
        <v>162.89646617075388</v>
      </c>
      <c r="AF79" s="380">
        <v>1.908988782392611</v>
      </c>
      <c r="AG79" s="381">
        <v>2.0970084152639319</v>
      </c>
      <c r="AH79" s="380">
        <v>7.5657880337667276</v>
      </c>
      <c r="AI79" s="380">
        <v>2.0970084152639319</v>
      </c>
      <c r="AJ79" s="381">
        <v>360.59931874559987</v>
      </c>
      <c r="AK79" s="380">
        <v>905.50989046312509</v>
      </c>
      <c r="AL79" s="380">
        <v>360.59931874559987</v>
      </c>
      <c r="AM79" s="89">
        <v>195410.9958774421</v>
      </c>
      <c r="AN79" s="380">
        <v>14705.467026082577</v>
      </c>
      <c r="AO79" s="380">
        <v>7.6385996640070539</v>
      </c>
      <c r="AP79" s="381">
        <v>72.589043020005448</v>
      </c>
      <c r="AQ79" s="380">
        <v>158.1923063345138</v>
      </c>
      <c r="AR79" s="380">
        <v>72.589043020005448</v>
      </c>
      <c r="AS79" s="89">
        <v>543.81965529956369</v>
      </c>
      <c r="AT79" s="380">
        <v>330.67612247799565</v>
      </c>
      <c r="AU79" s="380">
        <v>144.88148495969088</v>
      </c>
      <c r="AV79" s="381">
        <v>1.9420428021627005</v>
      </c>
      <c r="AW79" s="380">
        <v>6.3025772868238974</v>
      </c>
      <c r="AX79" s="380">
        <v>1.9420428021627005</v>
      </c>
      <c r="AY79" s="89">
        <v>1.6216058349419344</v>
      </c>
      <c r="AZ79" s="380">
        <v>0.97331575353207256</v>
      </c>
      <c r="BA79" s="380">
        <v>0.400137947286757</v>
      </c>
      <c r="BB79" s="381">
        <v>1.2987352178670755</v>
      </c>
      <c r="BC79" s="380">
        <v>3.4582554095235358</v>
      </c>
      <c r="BD79" s="380">
        <v>1.2987352178670755</v>
      </c>
      <c r="BE79" s="89">
        <v>3.2319783695409705</v>
      </c>
      <c r="BF79" s="382">
        <v>0.8844836658180778</v>
      </c>
      <c r="BG79" s="382">
        <v>0.33346404664376394</v>
      </c>
      <c r="BH79" s="381">
        <v>11.80717141813424</v>
      </c>
      <c r="BI79" s="380">
        <v>27.68676671977622</v>
      </c>
      <c r="BJ79" s="380">
        <v>11.80717141813424</v>
      </c>
      <c r="BK79" s="89">
        <v>278.90384606732704</v>
      </c>
      <c r="BL79" s="380">
        <v>51.653192983465949</v>
      </c>
      <c r="BM79" s="380">
        <v>0.50472445288236023</v>
      </c>
      <c r="BN79" s="89">
        <v>975.84646611725907</v>
      </c>
      <c r="BO79" s="380">
        <v>298.67719220455899</v>
      </c>
      <c r="BP79" s="380">
        <v>2.1869655019559802</v>
      </c>
      <c r="BQ79" s="89">
        <v>1208.468252809369</v>
      </c>
      <c r="BR79" s="380">
        <v>320.4720879944669</v>
      </c>
      <c r="BS79" s="380">
        <v>4.0335608298929193</v>
      </c>
      <c r="BT79" s="89">
        <v>0.2065706252243292</v>
      </c>
      <c r="BU79" s="380">
        <v>0.22889957201373157</v>
      </c>
      <c r="BV79" s="380">
        <v>1.4814906746663664E-2</v>
      </c>
      <c r="BW79" s="381">
        <v>1.3498500792082362</v>
      </c>
      <c r="BX79" s="380">
        <v>2.8753458827115197</v>
      </c>
      <c r="BY79" s="380">
        <v>1.3498500792082362</v>
      </c>
      <c r="BZ79" s="381">
        <v>0.13446609627702744</v>
      </c>
      <c r="CA79" s="380">
        <v>0.33068578474564059</v>
      </c>
      <c r="CB79" s="380">
        <v>0.13446609627702744</v>
      </c>
      <c r="CC79" s="89">
        <v>18.428889917216214</v>
      </c>
      <c r="CD79" s="380">
        <v>19.505133398803217</v>
      </c>
      <c r="CE79" s="380">
        <v>0.46197425918483465</v>
      </c>
      <c r="CF79" s="89">
        <v>0.70987488156843948</v>
      </c>
      <c r="CG79" s="380">
        <v>0.38113577782647395</v>
      </c>
      <c r="CH79" s="380">
        <v>3.3549116201883902E-2</v>
      </c>
      <c r="CI79" s="89">
        <v>10.480533478917689</v>
      </c>
      <c r="CJ79" s="380">
        <v>3.6122470865238587</v>
      </c>
      <c r="CK79" s="380">
        <v>0.30892206098380559</v>
      </c>
      <c r="CL79" s="89">
        <v>1.7969056155429179</v>
      </c>
      <c r="CM79" s="380">
        <v>1.0542261670750068</v>
      </c>
      <c r="CN79" s="380">
        <v>0.17655218552619445</v>
      </c>
      <c r="CO79" s="89">
        <v>6.8814051455075617E-2</v>
      </c>
      <c r="CP79" s="380">
        <v>0.16514276774857048</v>
      </c>
      <c r="CQ79" s="380">
        <v>3.8805364988193536E-2</v>
      </c>
      <c r="CR79" s="89">
        <v>815.34768221546869</v>
      </c>
      <c r="CS79" s="380">
        <v>109.5152347070362</v>
      </c>
      <c r="CT79" s="380">
        <v>3.3253723910011357E-2</v>
      </c>
      <c r="CU79" s="89">
        <v>318.92122786289286</v>
      </c>
      <c r="CV79" s="380">
        <v>44.820555397901565</v>
      </c>
      <c r="CW79" s="380">
        <v>1.6133836416900221E-2</v>
      </c>
      <c r="CX79" s="89">
        <v>4.2497465179684877</v>
      </c>
      <c r="CY79" s="380">
        <v>1.3418301867820179</v>
      </c>
      <c r="CZ79" s="380">
        <v>1.570424742001043E-2</v>
      </c>
      <c r="DA79" s="89">
        <v>1.6885238810890765E-2</v>
      </c>
      <c r="DB79" s="380">
        <v>3.936773430813896E-2</v>
      </c>
      <c r="DC79" s="380">
        <v>5.5292364530505527E-3</v>
      </c>
      <c r="DD79" s="89">
        <v>4.9444947782234801E-2</v>
      </c>
      <c r="DE79" s="380">
        <v>0.2068867159899756</v>
      </c>
      <c r="DF79" s="380">
        <v>1.9154699555389787E-2</v>
      </c>
      <c r="DG79" s="89">
        <v>8.0632688012257814E-2</v>
      </c>
      <c r="DH79" s="380">
        <v>0.24809582866021498</v>
      </c>
      <c r="DI79" s="380">
        <v>4.3379050873226188E-2</v>
      </c>
      <c r="DJ79" s="89">
        <v>2.3322493495371667E-2</v>
      </c>
      <c r="DK79" s="380">
        <v>8.1565673126602609E-2</v>
      </c>
      <c r="DL79" s="380">
        <v>1.4085660451392135E-2</v>
      </c>
      <c r="DM79" s="89">
        <v>10.121304133168907</v>
      </c>
      <c r="DN79" s="380">
        <v>3.994194262195172</v>
      </c>
      <c r="DO79" s="380">
        <v>4.6672700212708251E-2</v>
      </c>
      <c r="DP79" s="89">
        <v>227.71417411590318</v>
      </c>
      <c r="DQ79" s="380">
        <v>34.460109123967506</v>
      </c>
      <c r="DR79" s="380">
        <v>4.4081860037307463E-3</v>
      </c>
      <c r="DS79" s="89">
        <v>655.84145906185222</v>
      </c>
      <c r="DT79" s="380">
        <v>105.10495717016785</v>
      </c>
      <c r="DU79" s="380">
        <v>4.5849596293257152E-3</v>
      </c>
      <c r="DV79" s="89">
        <v>113.24957731580211</v>
      </c>
      <c r="DW79" s="380">
        <v>19.255985540571562</v>
      </c>
      <c r="DX79" s="380">
        <v>2.6699706245634108E-3</v>
      </c>
      <c r="DY79" s="89">
        <v>635.35748530378862</v>
      </c>
      <c r="DZ79" s="380">
        <v>120.91174101936248</v>
      </c>
      <c r="EA79" s="380">
        <v>1.5376019677278707E-2</v>
      </c>
      <c r="EB79" s="89">
        <v>149.12611170538128</v>
      </c>
      <c r="EC79" s="380">
        <v>27.902957951987013</v>
      </c>
      <c r="ED79" s="380">
        <v>0</v>
      </c>
      <c r="EE79" s="89">
        <v>60.363380041671242</v>
      </c>
      <c r="EF79" s="380">
        <v>11.127424742284468</v>
      </c>
      <c r="EG79" s="380">
        <v>5.4629190106316849E-3</v>
      </c>
      <c r="EH79" s="89">
        <v>153.13685899617067</v>
      </c>
      <c r="EI79" s="380">
        <v>29.419644516715437</v>
      </c>
      <c r="EJ79" s="380">
        <v>1.9119746484745757E-2</v>
      </c>
      <c r="EK79" s="89">
        <v>16.492806619081776</v>
      </c>
      <c r="EL79" s="380">
        <v>3.3442720743893153</v>
      </c>
      <c r="EM79" s="380">
        <v>2.9163080938519434E-3</v>
      </c>
      <c r="EN79" s="89">
        <v>78.833966244609243</v>
      </c>
      <c r="EO79" s="380">
        <v>12.620038001201614</v>
      </c>
      <c r="EP79" s="380">
        <v>1.7148490981117336E-2</v>
      </c>
      <c r="EQ79" s="89">
        <v>12.523162823091811</v>
      </c>
      <c r="ER79" s="380">
        <v>2.4199381379686127</v>
      </c>
      <c r="ES79" s="380">
        <v>7.0223458411582647E-3</v>
      </c>
      <c r="ET79" s="89">
        <v>26.633902437409766</v>
      </c>
      <c r="EU79" s="380">
        <v>5.4899392977396424</v>
      </c>
      <c r="EV79" s="380">
        <v>0</v>
      </c>
      <c r="EW79" s="89">
        <v>2.5327529203939605</v>
      </c>
      <c r="EX79" s="380">
        <v>0.74100410569436514</v>
      </c>
      <c r="EY79" s="380">
        <v>0</v>
      </c>
      <c r="EZ79" s="89">
        <v>11.642252136631816</v>
      </c>
      <c r="FA79" s="380">
        <v>3.1877717179639617</v>
      </c>
      <c r="FB79" s="380">
        <v>3.2968920484557178E-2</v>
      </c>
      <c r="FC79" s="89">
        <v>1.6049225641419878</v>
      </c>
      <c r="FD79" s="380">
        <v>0.52848439057564389</v>
      </c>
      <c r="FE79" s="380">
        <v>6.8465551821079752E-3</v>
      </c>
      <c r="FF79" s="381">
        <v>2.1094865192638979E-2</v>
      </c>
      <c r="FG79" s="380">
        <v>0.12493783081973767</v>
      </c>
      <c r="FH79" s="380">
        <v>2.1094865192638979E-2</v>
      </c>
      <c r="FI79" s="89">
        <v>0.44459990716317294</v>
      </c>
      <c r="FJ79" s="380">
        <v>0.63231348995724435</v>
      </c>
      <c r="FK79" s="380">
        <v>2.7576421637763485E-2</v>
      </c>
      <c r="FL79" s="381">
        <v>1.5064894400786582E-2</v>
      </c>
      <c r="FM79" s="380">
        <v>3.6292951519460915E-4</v>
      </c>
      <c r="FN79" s="380">
        <v>1.5064894400786582E-2</v>
      </c>
      <c r="FO79" s="89">
        <v>1.9980581585144468</v>
      </c>
      <c r="FP79" s="380">
        <v>0.64247322055969203</v>
      </c>
      <c r="FQ79" s="380">
        <v>1.0455550499262098E-2</v>
      </c>
      <c r="FR79" s="89">
        <v>0.73947017814500438</v>
      </c>
      <c r="FS79" s="380">
        <v>0.397804265219596</v>
      </c>
      <c r="FT79" s="380">
        <v>0</v>
      </c>
      <c r="FV79" s="118">
        <v>2439.8086251890991</v>
      </c>
      <c r="FW79" s="118">
        <v>1.2066277498780316</v>
      </c>
      <c r="FX79" s="118">
        <v>0.98101728062914428</v>
      </c>
      <c r="FY79" s="118">
        <v>2.5565801551660714</v>
      </c>
      <c r="FZ79" s="207">
        <v>1.2449561138687302</v>
      </c>
      <c r="GA79" s="118">
        <v>0.69109820894093643</v>
      </c>
      <c r="GB79" s="118">
        <v>10.641810816454148</v>
      </c>
    </row>
    <row r="80" spans="2:184" s="73" customFormat="1">
      <c r="B80" s="73" t="s">
        <v>1829</v>
      </c>
      <c r="C80" s="73" t="s">
        <v>1874</v>
      </c>
      <c r="D80" s="73" t="s">
        <v>51</v>
      </c>
      <c r="E80" s="143" t="s">
        <v>1896</v>
      </c>
      <c r="F80" s="73">
        <v>5.8</v>
      </c>
      <c r="G80" s="113" t="s">
        <v>1211</v>
      </c>
      <c r="H80" s="73">
        <v>47.4</v>
      </c>
      <c r="I80" s="89">
        <v>-2470</v>
      </c>
      <c r="J80" s="89"/>
      <c r="K80" s="404" t="s">
        <v>32</v>
      </c>
      <c r="L80" s="73" t="s">
        <v>207</v>
      </c>
      <c r="M80" s="73" t="s">
        <v>13</v>
      </c>
      <c r="N80" s="73" t="s">
        <v>2177</v>
      </c>
      <c r="O80" s="73">
        <v>25</v>
      </c>
      <c r="Q80" s="203">
        <v>850.66800000000001</v>
      </c>
      <c r="R80" s="73">
        <v>32710</v>
      </c>
      <c r="S80" s="73">
        <v>390</v>
      </c>
      <c r="U80" s="381">
        <v>0.11787577026309191</v>
      </c>
      <c r="V80" s="380">
        <v>0.23884175581806841</v>
      </c>
      <c r="W80" s="380">
        <v>0.11787577026309191</v>
      </c>
      <c r="X80" s="381">
        <v>3.0542666836286636</v>
      </c>
      <c r="Y80" s="380">
        <v>7.5763015746399898</v>
      </c>
      <c r="Z80" s="380">
        <v>3.0542666836286636</v>
      </c>
      <c r="AA80" s="89">
        <v>83.535531357870667</v>
      </c>
      <c r="AB80" s="380">
        <v>14.654514066886954</v>
      </c>
      <c r="AC80" s="380">
        <v>1.0438011949188526</v>
      </c>
      <c r="AD80" s="89">
        <v>475.45033357243227</v>
      </c>
      <c r="AE80" s="380">
        <v>150.71631218749573</v>
      </c>
      <c r="AF80" s="380">
        <v>2.0376896702911274</v>
      </c>
      <c r="AG80" s="381">
        <v>2.5670934976135453</v>
      </c>
      <c r="AH80" s="380">
        <v>17.485102410865817</v>
      </c>
      <c r="AI80" s="380">
        <v>2.5670934976135453</v>
      </c>
      <c r="AJ80" s="381">
        <v>390.12180712627418</v>
      </c>
      <c r="AK80" s="380">
        <v>675.52819858842065</v>
      </c>
      <c r="AL80" s="380">
        <v>390.12180712627418</v>
      </c>
      <c r="AM80" s="89">
        <v>196131.49797368995</v>
      </c>
      <c r="AN80" s="380">
        <v>10130.17200922168</v>
      </c>
      <c r="AO80" s="380">
        <v>8.7656743557652312</v>
      </c>
      <c r="AP80" s="89">
        <v>85.718335134490118</v>
      </c>
      <c r="AQ80" s="380">
        <v>161.74246933182928</v>
      </c>
      <c r="AR80" s="380">
        <v>72.894461792290073</v>
      </c>
      <c r="AS80" s="89">
        <v>490.81321826539141</v>
      </c>
      <c r="AT80" s="380">
        <v>321.47788566322629</v>
      </c>
      <c r="AU80" s="380">
        <v>148.05308832655862</v>
      </c>
      <c r="AV80" s="381">
        <v>2.3378370869738272</v>
      </c>
      <c r="AW80" s="380">
        <v>5.9288581053518117</v>
      </c>
      <c r="AX80" s="380">
        <v>2.3378370869738272</v>
      </c>
      <c r="AY80" s="89">
        <v>0.93652138327342638</v>
      </c>
      <c r="AZ80" s="380">
        <v>1.117903412854824</v>
      </c>
      <c r="BA80" s="380">
        <v>0.37319673176641494</v>
      </c>
      <c r="BB80" s="381">
        <v>1.5296383519426291</v>
      </c>
      <c r="BC80" s="380">
        <v>7.0281535196734986</v>
      </c>
      <c r="BD80" s="380">
        <v>1.5296383519426291</v>
      </c>
      <c r="BE80" s="89">
        <v>3.0120715570967307</v>
      </c>
      <c r="BF80" s="382">
        <v>1.2299545121742139</v>
      </c>
      <c r="BG80" s="382">
        <v>0.44829552695842984</v>
      </c>
      <c r="BH80" s="381">
        <v>12.558489649976631</v>
      </c>
      <c r="BI80" s="380">
        <v>27.183100169509526</v>
      </c>
      <c r="BJ80" s="380">
        <v>12.558489649976631</v>
      </c>
      <c r="BK80" s="89">
        <v>221.22025557753108</v>
      </c>
      <c r="BL80" s="380">
        <v>53.231839563301378</v>
      </c>
      <c r="BM80" s="380">
        <v>0.49517622877516665</v>
      </c>
      <c r="BN80" s="89">
        <v>1034.5528208071778</v>
      </c>
      <c r="BO80" s="380">
        <v>527.1319986540924</v>
      </c>
      <c r="BP80" s="380">
        <v>3.052987914447681</v>
      </c>
      <c r="BQ80" s="89">
        <v>1246.488902290773</v>
      </c>
      <c r="BR80" s="380">
        <v>436.26812464850883</v>
      </c>
      <c r="BS80" s="380">
        <v>3.8146557840255948</v>
      </c>
      <c r="BT80" s="89">
        <v>0.16944072805437493</v>
      </c>
      <c r="BU80" s="380">
        <v>0.15456704744258487</v>
      </c>
      <c r="BV80" s="380">
        <v>1.6571174254272337E-2</v>
      </c>
      <c r="BW80" s="381">
        <v>1.903329702092629</v>
      </c>
      <c r="BX80" s="380">
        <v>3.1583638493951351</v>
      </c>
      <c r="BY80" s="380">
        <v>1.903329702092629</v>
      </c>
      <c r="BZ80" s="89">
        <v>0.24627948134273431</v>
      </c>
      <c r="CA80" s="380">
        <v>0.72864758552119924</v>
      </c>
      <c r="CB80" s="380">
        <v>0.17671666215445112</v>
      </c>
      <c r="CC80" s="89">
        <v>15.833551825145202</v>
      </c>
      <c r="CD80" s="380">
        <v>5.6092189163290591</v>
      </c>
      <c r="CE80" s="380">
        <v>0.54897919714338894</v>
      </c>
      <c r="CF80" s="89">
        <v>0.69470057860656265</v>
      </c>
      <c r="CG80" s="380">
        <v>0.45884557428390355</v>
      </c>
      <c r="CH80" s="380">
        <v>3.6763001635201367E-2</v>
      </c>
      <c r="CI80" s="89">
        <v>10.258545103672352</v>
      </c>
      <c r="CJ80" s="380">
        <v>3.3924955306042315</v>
      </c>
      <c r="CK80" s="380">
        <v>0.39216005757591993</v>
      </c>
      <c r="CL80" s="89">
        <v>1.531445568314914</v>
      </c>
      <c r="CM80" s="380">
        <v>1.0270538183107207</v>
      </c>
      <c r="CN80" s="380">
        <v>0.20398623063725291</v>
      </c>
      <c r="CO80" s="381">
        <v>5.2987776341960238E-2</v>
      </c>
      <c r="CP80" s="380">
        <v>0.11392359968185453</v>
      </c>
      <c r="CQ80" s="380">
        <v>5.2987776341960238E-2</v>
      </c>
      <c r="CR80" s="89">
        <v>920.35319183402862</v>
      </c>
      <c r="CS80" s="380">
        <v>84.112497845128928</v>
      </c>
      <c r="CT80" s="380">
        <v>3.4097519671782116E-2</v>
      </c>
      <c r="CU80" s="89">
        <v>323.37207358179165</v>
      </c>
      <c r="CV80" s="380">
        <v>58.025641920326727</v>
      </c>
      <c r="CW80" s="380">
        <v>1.8850538117200107E-2</v>
      </c>
      <c r="CX80" s="89">
        <v>4.0687211578541937</v>
      </c>
      <c r="CY80" s="380">
        <v>1.639955288612762</v>
      </c>
      <c r="CZ80" s="380">
        <v>2.2981242041476006E-2</v>
      </c>
      <c r="DA80" s="381">
        <v>5.274430422799725E-3</v>
      </c>
      <c r="DB80" s="380">
        <v>2.6792973823291415E-2</v>
      </c>
      <c r="DC80" s="380">
        <v>5.274430422799725E-3</v>
      </c>
      <c r="DD80" s="89">
        <v>3.7815512090124473E-2</v>
      </c>
      <c r="DE80" s="380">
        <v>0.15788382111261323</v>
      </c>
      <c r="DF80" s="380">
        <v>2.2207604748119919E-2</v>
      </c>
      <c r="DG80" s="89">
        <v>0.12952313357654757</v>
      </c>
      <c r="DH80" s="380">
        <v>0.44652344288832374</v>
      </c>
      <c r="DI80" s="380">
        <v>4.1923590734051927E-2</v>
      </c>
      <c r="DJ80" s="381">
        <v>1.6320308858123828E-2</v>
      </c>
      <c r="DK80" s="380">
        <v>5.9417771645154195E-2</v>
      </c>
      <c r="DL80" s="380">
        <v>1.6320308858123828E-2</v>
      </c>
      <c r="DM80" s="89">
        <v>9.4053642434957414</v>
      </c>
      <c r="DN80" s="380">
        <v>3.327711837844836</v>
      </c>
      <c r="DO80" s="380">
        <v>3.1663112483235931E-2</v>
      </c>
      <c r="DP80" s="89">
        <v>224.29683887471467</v>
      </c>
      <c r="DQ80" s="380">
        <v>38.44849205135597</v>
      </c>
      <c r="DR80" s="380">
        <v>3.636171696145319E-3</v>
      </c>
      <c r="DS80" s="89">
        <v>654.71658249177699</v>
      </c>
      <c r="DT80" s="380">
        <v>109.21269483797188</v>
      </c>
      <c r="DU80" s="380">
        <v>8.4058160647253223E-3</v>
      </c>
      <c r="DV80" s="89">
        <v>115.68538085619201</v>
      </c>
      <c r="DW80" s="380">
        <v>21.813165817124034</v>
      </c>
      <c r="DX80" s="380">
        <v>7.4789697709662538E-3</v>
      </c>
      <c r="DY80" s="89">
        <v>645.79997119156405</v>
      </c>
      <c r="DZ80" s="380">
        <v>112.52357894811388</v>
      </c>
      <c r="EA80" s="380">
        <v>0</v>
      </c>
      <c r="EB80" s="89">
        <v>155.90095600055474</v>
      </c>
      <c r="EC80" s="380">
        <v>29.293228872478661</v>
      </c>
      <c r="ED80" s="380">
        <v>0</v>
      </c>
      <c r="EE80" s="89">
        <v>61.11028118505542</v>
      </c>
      <c r="EF80" s="380">
        <v>11.192524415849247</v>
      </c>
      <c r="EG80" s="380">
        <v>6.3250247566933749E-3</v>
      </c>
      <c r="EH80" s="89">
        <v>154.30557022567854</v>
      </c>
      <c r="EI80" s="380">
        <v>32.042667998131819</v>
      </c>
      <c r="EJ80" s="380">
        <v>4.8015279029172304E-2</v>
      </c>
      <c r="EK80" s="89">
        <v>17.211498135168608</v>
      </c>
      <c r="EL80" s="380">
        <v>3.3629518681134174</v>
      </c>
      <c r="EM80" s="380">
        <v>0</v>
      </c>
      <c r="EN80" s="89">
        <v>80.289006256454726</v>
      </c>
      <c r="EO80" s="380">
        <v>15.430294034281374</v>
      </c>
      <c r="EP80" s="380">
        <v>1.9852042765760698E-2</v>
      </c>
      <c r="EQ80" s="89">
        <v>12.913425930037979</v>
      </c>
      <c r="ER80" s="380">
        <v>2.6059727498376368</v>
      </c>
      <c r="ES80" s="380">
        <v>0</v>
      </c>
      <c r="ET80" s="89">
        <v>27.428784496318507</v>
      </c>
      <c r="EU80" s="380">
        <v>4.9788774723292359</v>
      </c>
      <c r="EV80" s="380">
        <v>1.5545964717335043E-2</v>
      </c>
      <c r="EW80" s="89">
        <v>2.5936759970139995</v>
      </c>
      <c r="EX80" s="380">
        <v>0.55264996377224096</v>
      </c>
      <c r="EY80" s="380">
        <v>5.2522567815082716E-3</v>
      </c>
      <c r="EZ80" s="89">
        <v>12.024189406044746</v>
      </c>
      <c r="FA80" s="380">
        <v>2.9109643569843997</v>
      </c>
      <c r="FB80" s="380">
        <v>2.4705414554517687E-2</v>
      </c>
      <c r="FC80" s="89">
        <v>1.5032519706193983</v>
      </c>
      <c r="FD80" s="380">
        <v>0.47952082887338848</v>
      </c>
      <c r="FE80" s="380">
        <v>0</v>
      </c>
      <c r="FF80" s="89">
        <v>9.3665868766542038E-2</v>
      </c>
      <c r="FG80" s="380">
        <v>0.25162212309974752</v>
      </c>
      <c r="FH80" s="380">
        <v>2.9704710032432139E-2</v>
      </c>
      <c r="FI80" s="89">
        <v>0.35941015365969065</v>
      </c>
      <c r="FJ80" s="380">
        <v>0.26405845122747779</v>
      </c>
      <c r="FK80" s="380">
        <v>1.6280709246758174E-2</v>
      </c>
      <c r="FL80" s="381">
        <v>1.4945817031049018E-2</v>
      </c>
      <c r="FM80" s="380">
        <v>3.6315460398520682E-4</v>
      </c>
      <c r="FN80" s="380">
        <v>1.4945817031049018E-2</v>
      </c>
      <c r="FO80" s="89">
        <v>2.0806608920783725</v>
      </c>
      <c r="FP80" s="380">
        <v>0.92943104988162473</v>
      </c>
      <c r="FQ80" s="380">
        <v>0</v>
      </c>
      <c r="FR80" s="89">
        <v>0.72654178799774893</v>
      </c>
      <c r="FS80" s="380">
        <v>0.33437362500645817</v>
      </c>
      <c r="FT80" s="380">
        <v>5.5407961964492828E-3</v>
      </c>
      <c r="FV80" s="118">
        <v>2464.2138712629039</v>
      </c>
      <c r="FW80" s="118">
        <v>1.1870584739434171</v>
      </c>
      <c r="FX80" s="118">
        <v>0.97405229805900351</v>
      </c>
      <c r="FY80" s="118">
        <v>2.8461121631186264</v>
      </c>
      <c r="FZ80" s="207">
        <v>1.3841065455055144</v>
      </c>
      <c r="GA80" s="118">
        <v>0.66971956372641817</v>
      </c>
      <c r="GB80" s="118">
        <v>10.382420031881269</v>
      </c>
    </row>
    <row r="81" spans="2:184" s="73" customFormat="1">
      <c r="B81" s="73" t="s">
        <v>1829</v>
      </c>
      <c r="C81" s="73" t="s">
        <v>1874</v>
      </c>
      <c r="D81" s="73" t="s">
        <v>51</v>
      </c>
      <c r="E81" s="143" t="s">
        <v>1896</v>
      </c>
      <c r="F81" s="73">
        <v>5.8</v>
      </c>
      <c r="G81" s="113" t="s">
        <v>1211</v>
      </c>
      <c r="H81" s="73">
        <v>47.4</v>
      </c>
      <c r="I81" s="89">
        <v>-2470</v>
      </c>
      <c r="J81" s="89"/>
      <c r="K81" s="404" t="s">
        <v>32</v>
      </c>
      <c r="L81" s="73" t="s">
        <v>207</v>
      </c>
      <c r="M81" s="73" t="s">
        <v>13</v>
      </c>
      <c r="N81" s="73" t="s">
        <v>2178</v>
      </c>
      <c r="O81" s="73">
        <v>25</v>
      </c>
      <c r="Q81" s="203">
        <v>560.88</v>
      </c>
      <c r="R81" s="73">
        <v>32210</v>
      </c>
      <c r="S81" s="73">
        <v>410</v>
      </c>
      <c r="U81" s="381">
        <v>0.1017099916465595</v>
      </c>
      <c r="V81" s="380">
        <v>0.27943817163911633</v>
      </c>
      <c r="W81" s="380">
        <v>0.1017099916465595</v>
      </c>
      <c r="X81" s="89">
        <v>5.930876239167719</v>
      </c>
      <c r="Y81" s="380">
        <v>6.2994977248782122</v>
      </c>
      <c r="Z81" s="380">
        <v>2.29737950020685</v>
      </c>
      <c r="AA81" s="89">
        <v>56.59943264248966</v>
      </c>
      <c r="AB81" s="380">
        <v>13.224189978892843</v>
      </c>
      <c r="AC81" s="380">
        <v>0.6711817100893146</v>
      </c>
      <c r="AD81" s="89">
        <v>524.51821110965523</v>
      </c>
      <c r="AE81" s="380">
        <v>101.42801692616371</v>
      </c>
      <c r="AF81" s="380">
        <v>1.4553298472046396</v>
      </c>
      <c r="AG81" s="89">
        <v>22.80379676889968</v>
      </c>
      <c r="AH81" s="380">
        <v>42.128619442893552</v>
      </c>
      <c r="AI81" s="380">
        <v>1.8323111165179278</v>
      </c>
      <c r="AJ81" s="381">
        <v>260.48721140636536</v>
      </c>
      <c r="AK81" s="380">
        <v>962.12120967247199</v>
      </c>
      <c r="AL81" s="380">
        <v>260.48721140636536</v>
      </c>
      <c r="AM81" s="89">
        <v>195882.27910988234</v>
      </c>
      <c r="AN81" s="380">
        <v>10505.095831932229</v>
      </c>
      <c r="AO81" s="380">
        <v>7.8385993185937775</v>
      </c>
      <c r="AP81" s="89">
        <v>106.06400174219742</v>
      </c>
      <c r="AQ81" s="380">
        <v>204.78793142338691</v>
      </c>
      <c r="AR81" s="380">
        <v>57.621724808863171</v>
      </c>
      <c r="AS81" s="89">
        <v>494.23317583027352</v>
      </c>
      <c r="AT81" s="380">
        <v>247.16266832201745</v>
      </c>
      <c r="AU81" s="380">
        <v>125.85187843853411</v>
      </c>
      <c r="AV81" s="89">
        <v>5.7603531139486783</v>
      </c>
      <c r="AW81" s="380">
        <v>15.458973571779127</v>
      </c>
      <c r="AX81" s="380">
        <v>1.9190118296298335</v>
      </c>
      <c r="AY81" s="89">
        <v>2.0626059637424938</v>
      </c>
      <c r="AZ81" s="380">
        <v>1.1023539246853549</v>
      </c>
      <c r="BA81" s="380">
        <v>0.38068279861345183</v>
      </c>
      <c r="BB81" s="89">
        <v>2.9467848607834251</v>
      </c>
      <c r="BC81" s="380">
        <v>5.0034789257515859</v>
      </c>
      <c r="BD81" s="380">
        <v>1.167561106641362</v>
      </c>
      <c r="BE81" s="89">
        <v>3.7699990512918475</v>
      </c>
      <c r="BF81" s="382">
        <v>1.065049423778089</v>
      </c>
      <c r="BG81" s="382">
        <v>0.33041093929230425</v>
      </c>
      <c r="BH81" s="381">
        <v>12.309820275673417</v>
      </c>
      <c r="BI81" s="380">
        <v>32.598230271206077</v>
      </c>
      <c r="BJ81" s="380">
        <v>12.309820275673417</v>
      </c>
      <c r="BK81" s="89">
        <v>273.9463327279513</v>
      </c>
      <c r="BL81" s="380">
        <v>27.874852660426725</v>
      </c>
      <c r="BM81" s="380">
        <v>0.46754700558645912</v>
      </c>
      <c r="BN81" s="89">
        <v>940.07045373477104</v>
      </c>
      <c r="BO81" s="380">
        <v>185.25395582094473</v>
      </c>
      <c r="BP81" s="380">
        <v>1.9703281404806772</v>
      </c>
      <c r="BQ81" s="89">
        <v>1187.1195942390996</v>
      </c>
      <c r="BR81" s="380">
        <v>191.5627815503355</v>
      </c>
      <c r="BS81" s="380">
        <v>3.5487671117717325</v>
      </c>
      <c r="BT81" s="89">
        <v>0.17897763235939348</v>
      </c>
      <c r="BU81" s="380">
        <v>0.14871911885665776</v>
      </c>
      <c r="BV81" s="380">
        <v>1.6837205748567494E-2</v>
      </c>
      <c r="BW81" s="381">
        <v>1.6134333318487799</v>
      </c>
      <c r="BX81" s="380">
        <v>3.5842216420828454</v>
      </c>
      <c r="BY81" s="380">
        <v>1.6134333318487799</v>
      </c>
      <c r="BZ81" s="381">
        <v>0.11554398835723695</v>
      </c>
      <c r="CA81" s="380">
        <v>0.43640475801781192</v>
      </c>
      <c r="CB81" s="380">
        <v>0.11554398835723695</v>
      </c>
      <c r="CC81" s="89">
        <v>12.251946749296193</v>
      </c>
      <c r="CD81" s="380">
        <v>6.4224283314939834</v>
      </c>
      <c r="CE81" s="380">
        <v>0.43993427825681908</v>
      </c>
      <c r="CF81" s="89">
        <v>0.74674215888778683</v>
      </c>
      <c r="CG81" s="380">
        <v>0.38191571607492097</v>
      </c>
      <c r="CH81" s="380">
        <v>3.7303571208718446E-2</v>
      </c>
      <c r="CI81" s="89">
        <v>11.739260815393724</v>
      </c>
      <c r="CJ81" s="380">
        <v>3.8957043923007393</v>
      </c>
      <c r="CK81" s="380">
        <v>0.31948231004364641</v>
      </c>
      <c r="CL81" s="89">
        <v>1.9972533983877443</v>
      </c>
      <c r="CM81" s="380">
        <v>0.93435044803889999</v>
      </c>
      <c r="CN81" s="380">
        <v>0.16331617732263537</v>
      </c>
      <c r="CO81" s="381">
        <v>3.6311511696745465E-2</v>
      </c>
      <c r="CP81" s="380">
        <v>0.13876463105116557</v>
      </c>
      <c r="CQ81" s="380">
        <v>3.6311511696745465E-2</v>
      </c>
      <c r="CR81" s="89">
        <v>808.84806474684024</v>
      </c>
      <c r="CS81" s="380">
        <v>75.051357724578907</v>
      </c>
      <c r="CT81" s="380">
        <v>2.6527808960331335E-2</v>
      </c>
      <c r="CU81" s="89">
        <v>414.52296979114453</v>
      </c>
      <c r="CV81" s="380">
        <v>71.776368450997154</v>
      </c>
      <c r="CW81" s="380">
        <v>1.1808163277554656E-2</v>
      </c>
      <c r="CX81" s="89">
        <v>6.7884018464323654</v>
      </c>
      <c r="CY81" s="380">
        <v>2.2774731537072523</v>
      </c>
      <c r="CZ81" s="380">
        <v>1.377760736845135E-2</v>
      </c>
      <c r="DA81" s="89">
        <v>1.5963534947874392E-2</v>
      </c>
      <c r="DB81" s="380">
        <v>4.7603321980548459E-2</v>
      </c>
      <c r="DC81" s="380">
        <v>5.1500618316132436E-3</v>
      </c>
      <c r="DD81" s="381">
        <v>3.8690023182414927E-2</v>
      </c>
      <c r="DE81" s="380">
        <v>7.6267592537079654E-2</v>
      </c>
      <c r="DF81" s="380">
        <v>3.8690023182414927E-2</v>
      </c>
      <c r="DG81" s="381">
        <v>3.2458298553326929E-2</v>
      </c>
      <c r="DH81" s="380">
        <v>0.10450677695616747</v>
      </c>
      <c r="DI81" s="380">
        <v>3.2458298553326929E-2</v>
      </c>
      <c r="DJ81" s="89">
        <v>2.6202329381153817E-2</v>
      </c>
      <c r="DK81" s="380">
        <v>9.3965516029523216E-2</v>
      </c>
      <c r="DL81" s="380">
        <v>1.4233503495679301E-2</v>
      </c>
      <c r="DM81" s="89">
        <v>9.7242493881440542</v>
      </c>
      <c r="DN81" s="380">
        <v>3.6396975486930021</v>
      </c>
      <c r="DO81" s="380">
        <v>0</v>
      </c>
      <c r="DP81" s="89">
        <v>280.44936526047269</v>
      </c>
      <c r="DQ81" s="380">
        <v>48.097337777772275</v>
      </c>
      <c r="DR81" s="380">
        <v>4.0926184461151068E-3</v>
      </c>
      <c r="DS81" s="89">
        <v>843.17115641715202</v>
      </c>
      <c r="DT81" s="380">
        <v>164.25874490247202</v>
      </c>
      <c r="DU81" s="380">
        <v>4.2552921394809849E-3</v>
      </c>
      <c r="DV81" s="89">
        <v>145.72442561587516</v>
      </c>
      <c r="DW81" s="380">
        <v>25.716492675859257</v>
      </c>
      <c r="DX81" s="380">
        <v>0</v>
      </c>
      <c r="DY81" s="89">
        <v>807.99419518575235</v>
      </c>
      <c r="DZ81" s="380">
        <v>139.23121853946762</v>
      </c>
      <c r="EA81" s="380">
        <v>1.4260924434841333E-2</v>
      </c>
      <c r="EB81" s="89">
        <v>196.14473830232396</v>
      </c>
      <c r="EC81" s="380">
        <v>34.426218669551922</v>
      </c>
      <c r="ED81" s="380">
        <v>0</v>
      </c>
      <c r="EE81" s="89">
        <v>78.367924350596184</v>
      </c>
      <c r="EF81" s="380">
        <v>14.330140038708228</v>
      </c>
      <c r="EG81" s="380">
        <v>0</v>
      </c>
      <c r="EH81" s="89">
        <v>197.62361378660242</v>
      </c>
      <c r="EI81" s="380">
        <v>39.27696401796463</v>
      </c>
      <c r="EJ81" s="380">
        <v>1.7741167519241013E-2</v>
      </c>
      <c r="EK81" s="89">
        <v>21.844287823094518</v>
      </c>
      <c r="EL81" s="380">
        <v>3.9072250964376667</v>
      </c>
      <c r="EM81" s="380">
        <v>0</v>
      </c>
      <c r="EN81" s="89">
        <v>103.0064056762198</v>
      </c>
      <c r="EO81" s="380">
        <v>19.084508579634818</v>
      </c>
      <c r="EP81" s="380">
        <v>1.1335296640158374E-2</v>
      </c>
      <c r="EQ81" s="89">
        <v>16.906787494491571</v>
      </c>
      <c r="ER81" s="380">
        <v>3.3121859807267424</v>
      </c>
      <c r="ES81" s="380">
        <v>2.9334002807188545E-3</v>
      </c>
      <c r="ET81" s="89">
        <v>35.36084320327636</v>
      </c>
      <c r="EU81" s="380">
        <v>8.6561688909068959</v>
      </c>
      <c r="EV81" s="380">
        <v>0</v>
      </c>
      <c r="EW81" s="89">
        <v>3.2669474734963053</v>
      </c>
      <c r="EX81" s="380">
        <v>0.80334596736630171</v>
      </c>
      <c r="EY81" s="380">
        <v>7.2584517561602316E-3</v>
      </c>
      <c r="EZ81" s="89">
        <v>15.809484253784731</v>
      </c>
      <c r="FA81" s="380">
        <v>4.3459711935930212</v>
      </c>
      <c r="FB81" s="380">
        <v>0</v>
      </c>
      <c r="FC81" s="89">
        <v>1.9355172441106996</v>
      </c>
      <c r="FD81" s="380">
        <v>0.6466480448964893</v>
      </c>
      <c r="FE81" s="380">
        <v>4.5665015040727841E-3</v>
      </c>
      <c r="FF81" s="381">
        <v>1.9604289950539696E-2</v>
      </c>
      <c r="FG81" s="380">
        <v>9.0338637289791968E-2</v>
      </c>
      <c r="FH81" s="380">
        <v>1.9604289950539696E-2</v>
      </c>
      <c r="FI81" s="89">
        <v>0.28937642254181029</v>
      </c>
      <c r="FJ81" s="380">
        <v>0.35028679405722368</v>
      </c>
      <c r="FK81" s="380">
        <v>2.7410140974509604E-2</v>
      </c>
      <c r="FL81" s="381">
        <v>8.68486398647118E-3</v>
      </c>
      <c r="FM81" s="380">
        <v>4.0027810473009504E-2</v>
      </c>
      <c r="FN81" s="380">
        <v>8.68486398647118E-3</v>
      </c>
      <c r="FO81" s="89">
        <v>3.019061425685011</v>
      </c>
      <c r="FP81" s="380">
        <v>0.94473322673801041</v>
      </c>
      <c r="FQ81" s="380">
        <v>6.1401274224861429E-3</v>
      </c>
      <c r="FR81" s="89">
        <v>0.9479736454467127</v>
      </c>
      <c r="FS81" s="380">
        <v>0.51647697172733842</v>
      </c>
      <c r="FT81" s="380">
        <v>4.4467696300964331E-3</v>
      </c>
      <c r="FV81" s="118">
        <v>3129.4123901301168</v>
      </c>
      <c r="FW81" s="118">
        <v>1.2008098512590939</v>
      </c>
      <c r="FX81" s="118">
        <v>0.99903011432799305</v>
      </c>
      <c r="FY81" s="118">
        <v>1.9512744134646496</v>
      </c>
      <c r="FZ81" s="207">
        <v>1.5598215075950723</v>
      </c>
      <c r="GA81" s="118">
        <v>0.66928959713602421</v>
      </c>
      <c r="GB81" s="118">
        <v>10.113324301927333</v>
      </c>
    </row>
    <row r="82" spans="2:184" s="73" customFormat="1">
      <c r="B82" s="73" t="s">
        <v>1829</v>
      </c>
      <c r="C82" s="73" t="s">
        <v>1874</v>
      </c>
      <c r="D82" s="73" t="s">
        <v>51</v>
      </c>
      <c r="E82" s="143" t="s">
        <v>1896</v>
      </c>
      <c r="F82" s="73">
        <v>5.8</v>
      </c>
      <c r="G82" s="113" t="s">
        <v>1211</v>
      </c>
      <c r="H82" s="73">
        <v>47.4</v>
      </c>
      <c r="I82" s="89">
        <v>-2470</v>
      </c>
      <c r="J82" s="89"/>
      <c r="K82" s="404" t="s">
        <v>32</v>
      </c>
      <c r="L82" s="73" t="s">
        <v>207</v>
      </c>
      <c r="M82" s="73" t="s">
        <v>13</v>
      </c>
      <c r="N82" s="73" t="s">
        <v>2179</v>
      </c>
      <c r="O82" s="73">
        <v>15</v>
      </c>
      <c r="Q82" s="203">
        <v>659.03399999999988</v>
      </c>
      <c r="R82" s="73">
        <v>32880</v>
      </c>
      <c r="S82" s="73">
        <v>630</v>
      </c>
      <c r="U82" s="381">
        <v>0.22233860882218295</v>
      </c>
      <c r="V82" s="380">
        <v>0.68673966169375655</v>
      </c>
      <c r="W82" s="380">
        <v>0.22233860882218295</v>
      </c>
      <c r="X82" s="381">
        <v>5.1017370533569188</v>
      </c>
      <c r="Y82" s="380">
        <v>17.915017989983319</v>
      </c>
      <c r="Z82" s="380">
        <v>5.1017370533569188</v>
      </c>
      <c r="AA82" s="89">
        <v>85.624398831987776</v>
      </c>
      <c r="AB82" s="380">
        <v>19.692445274430298</v>
      </c>
      <c r="AC82" s="380">
        <v>1.7279822836853207</v>
      </c>
      <c r="AD82" s="89">
        <v>611.77791536493714</v>
      </c>
      <c r="AE82" s="380">
        <v>207.93037228393982</v>
      </c>
      <c r="AF82" s="380">
        <v>3.9002507055853872</v>
      </c>
      <c r="AG82" s="381">
        <v>4.2294099330037636</v>
      </c>
      <c r="AH82" s="380">
        <v>18.700609570883142</v>
      </c>
      <c r="AI82" s="380">
        <v>4.2294099330037636</v>
      </c>
      <c r="AJ82" s="381">
        <v>662.33305936369879</v>
      </c>
      <c r="AK82" s="380">
        <v>2009.6377147848707</v>
      </c>
      <c r="AL82" s="380">
        <v>662.33305936369879</v>
      </c>
      <c r="AM82" s="89">
        <v>195292.12549277541</v>
      </c>
      <c r="AN82" s="380">
        <v>21982.855052604224</v>
      </c>
      <c r="AO82" s="380">
        <v>17.98364756316996</v>
      </c>
      <c r="AP82" s="381">
        <v>153.96428068473853</v>
      </c>
      <c r="AQ82" s="380">
        <v>416.23471850180215</v>
      </c>
      <c r="AR82" s="380">
        <v>153.96428068473853</v>
      </c>
      <c r="AS82" s="89">
        <v>584.41304664089</v>
      </c>
      <c r="AT82" s="380">
        <v>947.31569715978526</v>
      </c>
      <c r="AU82" s="380">
        <v>261.68786656048474</v>
      </c>
      <c r="AV82" s="381">
        <v>4.0839486718078239</v>
      </c>
      <c r="AW82" s="380">
        <v>22.623252399413719</v>
      </c>
      <c r="AX82" s="380">
        <v>4.0839486718078239</v>
      </c>
      <c r="AY82" s="89">
        <v>2.2773602291425159</v>
      </c>
      <c r="AZ82" s="380">
        <v>2.3782967787588301</v>
      </c>
      <c r="BA82" s="380">
        <v>0.81921500565192673</v>
      </c>
      <c r="BB82" s="381">
        <v>2.8126964126197795</v>
      </c>
      <c r="BC82" s="380">
        <v>7.9014575500865734</v>
      </c>
      <c r="BD82" s="380">
        <v>2.8126964126197795</v>
      </c>
      <c r="BE82" s="89">
        <v>3.8602537214646939</v>
      </c>
      <c r="BF82" s="382">
        <v>2.131600813601584</v>
      </c>
      <c r="BG82" s="382">
        <v>0.6853567227010231</v>
      </c>
      <c r="BH82" s="381">
        <v>26.127388800553916</v>
      </c>
      <c r="BI82" s="380">
        <v>71.31068543726947</v>
      </c>
      <c r="BJ82" s="380">
        <v>26.127388800553916</v>
      </c>
      <c r="BK82" s="89">
        <v>320.72549257714098</v>
      </c>
      <c r="BL82" s="380">
        <v>62.032327244381527</v>
      </c>
      <c r="BM82" s="380">
        <v>0.95391688614071291</v>
      </c>
      <c r="BN82" s="89">
        <v>1049.1853912009585</v>
      </c>
      <c r="BO82" s="380">
        <v>270.81684658692456</v>
      </c>
      <c r="BP82" s="380">
        <v>4.6529676875143355</v>
      </c>
      <c r="BQ82" s="89">
        <v>1257.1597186794904</v>
      </c>
      <c r="BR82" s="380">
        <v>342.89922392112402</v>
      </c>
      <c r="BS82" s="380">
        <v>7.4312431597000215</v>
      </c>
      <c r="BT82" s="89">
        <v>0.21143360713975928</v>
      </c>
      <c r="BU82" s="380">
        <v>0.33436911494669203</v>
      </c>
      <c r="BV82" s="380">
        <v>3.1779998341301949E-2</v>
      </c>
      <c r="BW82" s="381">
        <v>3.822894452720198</v>
      </c>
      <c r="BX82" s="380">
        <v>9.4397437820575529</v>
      </c>
      <c r="BY82" s="380">
        <v>3.822894452720198</v>
      </c>
      <c r="BZ82" s="381">
        <v>0.30293848705283916</v>
      </c>
      <c r="CA82" s="380">
        <v>0.79912078397293129</v>
      </c>
      <c r="CB82" s="380">
        <v>0.30293848705283916</v>
      </c>
      <c r="CC82" s="89">
        <v>19.690314005458255</v>
      </c>
      <c r="CD82" s="380">
        <v>12.152902732675267</v>
      </c>
      <c r="CE82" s="380">
        <v>0.98649623921421836</v>
      </c>
      <c r="CF82" s="89">
        <v>0.73126223592134232</v>
      </c>
      <c r="CG82" s="380">
        <v>0.67489118177721974</v>
      </c>
      <c r="CH82" s="380">
        <v>6.8060427326671932E-2</v>
      </c>
      <c r="CI82" s="89">
        <v>9.2544937310601689</v>
      </c>
      <c r="CJ82" s="380">
        <v>7.2438869533859052</v>
      </c>
      <c r="CK82" s="380">
        <v>0.68494991036558217</v>
      </c>
      <c r="CL82" s="89">
        <v>1.7544277588730932</v>
      </c>
      <c r="CM82" s="380">
        <v>1.70686313388502</v>
      </c>
      <c r="CN82" s="380">
        <v>0.41203990295122789</v>
      </c>
      <c r="CO82" s="381">
        <v>9.4112944036141483E-2</v>
      </c>
      <c r="CP82" s="380">
        <v>0.31266640303818433</v>
      </c>
      <c r="CQ82" s="380">
        <v>9.4112944036141483E-2</v>
      </c>
      <c r="CR82" s="89">
        <v>864.04158453240223</v>
      </c>
      <c r="CS82" s="380">
        <v>184.73825911204503</v>
      </c>
      <c r="CT82" s="380">
        <v>7.1285415642948866E-2</v>
      </c>
      <c r="CU82" s="89">
        <v>331.27254424718819</v>
      </c>
      <c r="CV82" s="380">
        <v>70.377578737432572</v>
      </c>
      <c r="CW82" s="380">
        <v>3.0112306155046151E-2</v>
      </c>
      <c r="CX82" s="89">
        <v>5.4112887532347829</v>
      </c>
      <c r="CY82" s="380">
        <v>2.3007599374976349</v>
      </c>
      <c r="CZ82" s="380">
        <v>3.2797402005229959E-2</v>
      </c>
      <c r="DA82" s="381">
        <v>1.510076093688781E-2</v>
      </c>
      <c r="DB82" s="380">
        <v>4.5720533068635612E-2</v>
      </c>
      <c r="DC82" s="380">
        <v>1.510076093688781E-2</v>
      </c>
      <c r="DD82" s="381">
        <v>4.1129726872173686E-2</v>
      </c>
      <c r="DE82" s="380">
        <v>1.367169887551486E-3</v>
      </c>
      <c r="DF82" s="380">
        <v>4.1129726872173686E-2</v>
      </c>
      <c r="DG82" s="381">
        <v>9.92390203344682E-2</v>
      </c>
      <c r="DH82" s="380">
        <v>0.3116498213187851</v>
      </c>
      <c r="DI82" s="380">
        <v>9.92390203344682E-2</v>
      </c>
      <c r="DJ82" s="381">
        <v>3.8322166744150891E-2</v>
      </c>
      <c r="DK82" s="380">
        <v>7.7206537995695379E-2</v>
      </c>
      <c r="DL82" s="380">
        <v>3.8322166744150891E-2</v>
      </c>
      <c r="DM82" s="89">
        <v>11.647575447216587</v>
      </c>
      <c r="DN82" s="380">
        <v>6.4376262659595769</v>
      </c>
      <c r="DO82" s="380">
        <v>5.8422467984048411E-2</v>
      </c>
      <c r="DP82" s="89">
        <v>231.53910400050762</v>
      </c>
      <c r="DQ82" s="380">
        <v>53.162221226949526</v>
      </c>
      <c r="DR82" s="380">
        <v>9.4241595945410307E-3</v>
      </c>
      <c r="DS82" s="89">
        <v>672.34236211752147</v>
      </c>
      <c r="DT82" s="380">
        <v>147.58692542316939</v>
      </c>
      <c r="DU82" s="380">
        <v>1.1909071416493203E-2</v>
      </c>
      <c r="DV82" s="89">
        <v>115.78712387670816</v>
      </c>
      <c r="DW82" s="380">
        <v>25.155989531199214</v>
      </c>
      <c r="DX82" s="380">
        <v>8.01022376935661E-3</v>
      </c>
      <c r="DY82" s="89">
        <v>648.23493802774487</v>
      </c>
      <c r="DZ82" s="380">
        <v>132.52761921076575</v>
      </c>
      <c r="EA82" s="380">
        <v>0</v>
      </c>
      <c r="EB82" s="89">
        <v>153.47204684422465</v>
      </c>
      <c r="EC82" s="380">
        <v>31.978297479487956</v>
      </c>
      <c r="ED82" s="380">
        <v>3.9628341913348367E-2</v>
      </c>
      <c r="EE82" s="89">
        <v>61.222588591140621</v>
      </c>
      <c r="EF82" s="380">
        <v>12.497855622040346</v>
      </c>
      <c r="EG82" s="380">
        <v>1.992188369840487E-2</v>
      </c>
      <c r="EH82" s="89">
        <v>152.31192294314042</v>
      </c>
      <c r="EI82" s="380">
        <v>31.591572706153482</v>
      </c>
      <c r="EJ82" s="380">
        <v>0</v>
      </c>
      <c r="EK82" s="89">
        <v>16.869011394998875</v>
      </c>
      <c r="EL82" s="380">
        <v>4.6390747640110703</v>
      </c>
      <c r="EM82" s="380">
        <v>6.2322835886602333E-3</v>
      </c>
      <c r="EN82" s="89">
        <v>78.423762646903683</v>
      </c>
      <c r="EO82" s="380">
        <v>19.922708194249193</v>
      </c>
      <c r="EP82" s="380">
        <v>2.6095075937925195E-2</v>
      </c>
      <c r="EQ82" s="89">
        <v>12.779509070062403</v>
      </c>
      <c r="ER82" s="380">
        <v>3.7209708557520202</v>
      </c>
      <c r="ES82" s="380">
        <v>0</v>
      </c>
      <c r="ET82" s="89">
        <v>27.043840765442308</v>
      </c>
      <c r="EU82" s="380">
        <v>8.25774875543798</v>
      </c>
      <c r="EV82" s="380">
        <v>2.0446423044026742E-2</v>
      </c>
      <c r="EW82" s="89">
        <v>2.5343518191915018</v>
      </c>
      <c r="EX82" s="380">
        <v>1.1321634285889208</v>
      </c>
      <c r="EY82" s="380">
        <v>6.9092076891179091E-3</v>
      </c>
      <c r="EZ82" s="89">
        <v>11.471347529302033</v>
      </c>
      <c r="FA82" s="380">
        <v>4.2123951760958622</v>
      </c>
      <c r="FB82" s="380">
        <v>3.249892020834947E-2</v>
      </c>
      <c r="FC82" s="89">
        <v>1.3973238564837143</v>
      </c>
      <c r="FD82" s="380">
        <v>0.62663132089923923</v>
      </c>
      <c r="FE82" s="380">
        <v>0</v>
      </c>
      <c r="FF82" s="381">
        <v>0</v>
      </c>
      <c r="FG82" s="380">
        <v>0.12988197273413438</v>
      </c>
      <c r="FH82" s="380">
        <v>0</v>
      </c>
      <c r="FI82" s="89">
        <v>0.32211654311600796</v>
      </c>
      <c r="FJ82" s="380">
        <v>0.50825041434162088</v>
      </c>
      <c r="FK82" s="380">
        <v>5.055263752951835E-2</v>
      </c>
      <c r="FL82" s="381">
        <v>2.0023086557701658E-2</v>
      </c>
      <c r="FM82" s="380">
        <v>1.2419360475576812E-3</v>
      </c>
      <c r="FN82" s="380">
        <v>2.0023086557701658E-2</v>
      </c>
      <c r="FO82" s="89">
        <v>2.1177664419159874</v>
      </c>
      <c r="FP82" s="380">
        <v>1.3101307188372295</v>
      </c>
      <c r="FQ82" s="380">
        <v>0</v>
      </c>
      <c r="FR82" s="89">
        <v>0.74068606788607771</v>
      </c>
      <c r="FS82" s="380">
        <v>0.71243209352044168</v>
      </c>
      <c r="FT82" s="380">
        <v>1.4386251375310039E-2</v>
      </c>
      <c r="FV82" s="118">
        <v>2492.4509211311961</v>
      </c>
      <c r="FW82" s="118">
        <v>1.2066790923842301</v>
      </c>
      <c r="FX82" s="118">
        <v>0.98604221152888949</v>
      </c>
      <c r="FY82" s="118">
        <v>2.6082499124578029</v>
      </c>
      <c r="FZ82" s="207">
        <v>1.5155874080939444</v>
      </c>
      <c r="GA82" s="118">
        <v>0.68874707555724513</v>
      </c>
      <c r="GB82" s="118">
        <v>10.742176002005001</v>
      </c>
    </row>
    <row r="83" spans="2:184" s="73" customFormat="1">
      <c r="B83" s="73" t="s">
        <v>1829</v>
      </c>
      <c r="C83" s="73" t="s">
        <v>1874</v>
      </c>
      <c r="D83" s="73" t="s">
        <v>51</v>
      </c>
      <c r="E83" s="143" t="s">
        <v>2180</v>
      </c>
      <c r="F83" s="73">
        <v>5.4</v>
      </c>
      <c r="G83" s="113" t="s">
        <v>1211</v>
      </c>
      <c r="H83" s="73">
        <v>48.2</v>
      </c>
      <c r="I83" s="89">
        <v>-2486</v>
      </c>
      <c r="J83" s="89"/>
      <c r="K83" s="404" t="s">
        <v>32</v>
      </c>
      <c r="L83" s="73" t="s">
        <v>2157</v>
      </c>
      <c r="M83" s="73" t="s">
        <v>13</v>
      </c>
      <c r="Q83" s="203"/>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c r="BC83" s="89"/>
      <c r="BD83" s="89"/>
      <c r="BE83" s="89"/>
      <c r="BF83" s="89"/>
      <c r="BG83" s="89"/>
      <c r="BH83" s="89"/>
      <c r="BI83" s="89"/>
      <c r="BJ83" s="89"/>
      <c r="BK83" s="89"/>
      <c r="BL83" s="89"/>
      <c r="BM83" s="89"/>
      <c r="BN83" s="89"/>
      <c r="BO83" s="89"/>
      <c r="BP83" s="89"/>
      <c r="BQ83" s="89"/>
      <c r="BR83" s="89"/>
      <c r="BS83" s="89"/>
      <c r="BT83" s="89"/>
      <c r="BU83" s="89"/>
      <c r="BV83" s="89"/>
      <c r="BW83" s="89"/>
      <c r="BX83" s="89"/>
      <c r="BY83" s="89"/>
      <c r="BZ83" s="89"/>
      <c r="CA83" s="89"/>
      <c r="CB83" s="89"/>
      <c r="CC83" s="89"/>
      <c r="CD83" s="89"/>
      <c r="CE83" s="89"/>
      <c r="CF83" s="89"/>
      <c r="CG83" s="89"/>
      <c r="CH83" s="89"/>
      <c r="CI83" s="89"/>
      <c r="CJ83" s="89"/>
      <c r="CK83" s="89"/>
      <c r="CL83" s="89"/>
      <c r="CM83" s="89"/>
      <c r="CN83" s="89"/>
      <c r="CO83" s="89"/>
      <c r="CP83" s="89"/>
      <c r="CQ83" s="89"/>
      <c r="CR83" s="89">
        <v>732.17035329999999</v>
      </c>
      <c r="CS83" s="89"/>
      <c r="CT83" s="89"/>
      <c r="CU83" s="89">
        <v>315.64575300000001</v>
      </c>
      <c r="CV83" s="89"/>
      <c r="CW83" s="89"/>
      <c r="CX83" s="89"/>
      <c r="CY83" s="89"/>
      <c r="CZ83" s="89"/>
      <c r="DA83" s="89"/>
      <c r="DB83" s="89"/>
      <c r="DC83" s="89"/>
      <c r="DD83" s="89"/>
      <c r="DE83" s="89"/>
      <c r="DF83" s="89"/>
      <c r="DG83" s="89"/>
      <c r="DH83" s="89"/>
      <c r="DI83" s="89"/>
      <c r="DJ83" s="89"/>
      <c r="DK83" s="89"/>
      <c r="DL83" s="89"/>
      <c r="DM83" s="89">
        <v>10.579363860000001</v>
      </c>
      <c r="DN83" s="89"/>
      <c r="DO83" s="89"/>
      <c r="DP83" s="89">
        <v>221.22442000000001</v>
      </c>
      <c r="DQ83" s="89"/>
      <c r="DR83" s="89"/>
      <c r="DS83" s="89">
        <v>649.46223239999995</v>
      </c>
      <c r="DT83" s="89"/>
      <c r="DU83" s="89"/>
      <c r="DV83" s="89">
        <v>102.4580826</v>
      </c>
      <c r="DW83" s="89"/>
      <c r="DX83" s="89"/>
      <c r="DY83" s="89">
        <v>578.00869490000002</v>
      </c>
      <c r="DZ83" s="89"/>
      <c r="EA83" s="89"/>
      <c r="EB83" s="89">
        <v>133.9350177</v>
      </c>
      <c r="EC83" s="89"/>
      <c r="ED83" s="89"/>
      <c r="EE83" s="89">
        <v>48.856992179999999</v>
      </c>
      <c r="EF83" s="89"/>
      <c r="EG83" s="89"/>
      <c r="EH83" s="89">
        <v>137.1608933</v>
      </c>
      <c r="EI83" s="89"/>
      <c r="EJ83" s="89"/>
      <c r="EK83" s="89">
        <v>14.86483945</v>
      </c>
      <c r="EL83" s="89"/>
      <c r="EM83" s="89"/>
      <c r="EN83" s="89">
        <v>76.232136330000003</v>
      </c>
      <c r="EO83" s="89"/>
      <c r="EP83" s="89"/>
      <c r="EQ83" s="89">
        <v>12.295853859999999</v>
      </c>
      <c r="ER83" s="89"/>
      <c r="ES83" s="89"/>
      <c r="ET83" s="89">
        <v>26.29758769</v>
      </c>
      <c r="EU83" s="89"/>
      <c r="EV83" s="89"/>
      <c r="EW83" s="89">
        <v>2.628023062</v>
      </c>
      <c r="EX83" s="89"/>
      <c r="EY83" s="89"/>
      <c r="EZ83" s="89">
        <v>12.783975119999999</v>
      </c>
      <c r="FA83" s="89"/>
      <c r="FB83" s="89"/>
      <c r="FC83" s="89">
        <v>1.579110773</v>
      </c>
      <c r="FD83" s="89"/>
      <c r="FE83" s="89"/>
      <c r="FF83" s="89"/>
      <c r="FG83" s="89"/>
      <c r="FH83" s="89"/>
      <c r="FI83" s="89">
        <v>0.62522443399999994</v>
      </c>
      <c r="FJ83" s="89"/>
      <c r="FK83" s="89"/>
      <c r="FL83" s="89"/>
      <c r="FM83" s="89"/>
      <c r="FN83" s="89"/>
      <c r="FO83" s="89">
        <v>1.7978005189999999</v>
      </c>
      <c r="FP83" s="89"/>
      <c r="FQ83" s="89"/>
      <c r="FR83" s="89">
        <v>0.68875821999999998</v>
      </c>
      <c r="FS83" s="380"/>
      <c r="FT83" s="380"/>
      <c r="FV83" s="118">
        <v>2333.433612365</v>
      </c>
      <c r="FW83" s="118">
        <v>1.0886815834832106</v>
      </c>
      <c r="FX83" s="118">
        <v>1.0399765788205675</v>
      </c>
      <c r="FY83" s="118">
        <v>2.3195951358167015</v>
      </c>
      <c r="FZ83" s="207">
        <v>1.1384891736154346</v>
      </c>
      <c r="GA83" s="118">
        <v>0.73801730917138797</v>
      </c>
      <c r="GB83" s="118">
        <v>8.6803490224706348</v>
      </c>
    </row>
    <row r="84" spans="2:184" s="73" customFormat="1">
      <c r="B84" s="73" t="s">
        <v>1829</v>
      </c>
      <c r="C84" s="73" t="s">
        <v>1874</v>
      </c>
      <c r="D84" s="73" t="s">
        <v>51</v>
      </c>
      <c r="E84" s="143" t="s">
        <v>2180</v>
      </c>
      <c r="F84" s="73">
        <v>5.4</v>
      </c>
      <c r="G84" s="113" t="s">
        <v>1211</v>
      </c>
      <c r="H84" s="73">
        <v>48.2</v>
      </c>
      <c r="I84" s="89">
        <v>-2486</v>
      </c>
      <c r="J84" s="89"/>
      <c r="K84" s="404" t="s">
        <v>32</v>
      </c>
      <c r="L84" s="73" t="s">
        <v>2157</v>
      </c>
      <c r="M84" s="73" t="s">
        <v>13</v>
      </c>
      <c r="Q84" s="203"/>
      <c r="U84" s="89"/>
      <c r="V84" s="89"/>
      <c r="W84" s="89"/>
      <c r="X84" s="89"/>
      <c r="Y84" s="89"/>
      <c r="Z84" s="89"/>
      <c r="AA84" s="89"/>
      <c r="AB84" s="89"/>
      <c r="AC84" s="89"/>
      <c r="AD84" s="89"/>
      <c r="AE84" s="89"/>
      <c r="AF84" s="89"/>
      <c r="AG84" s="89"/>
      <c r="AH84" s="89"/>
      <c r="AI84" s="89"/>
      <c r="AJ84" s="89"/>
      <c r="AK84" s="89"/>
      <c r="AL84" s="89"/>
      <c r="AM84" s="89"/>
      <c r="AN84" s="89"/>
      <c r="AO84" s="89"/>
      <c r="AP84" s="89"/>
      <c r="AQ84" s="89"/>
      <c r="AR84" s="89"/>
      <c r="AS84" s="89"/>
      <c r="AT84" s="89"/>
      <c r="AU84" s="89"/>
      <c r="AV84" s="89"/>
      <c r="AW84" s="89"/>
      <c r="AX84" s="89"/>
      <c r="AY84" s="89"/>
      <c r="AZ84" s="89"/>
      <c r="BA84" s="89"/>
      <c r="BB84" s="89"/>
      <c r="BC84" s="89"/>
      <c r="BD84" s="89"/>
      <c r="BE84" s="89"/>
      <c r="BF84" s="89"/>
      <c r="BG84" s="89"/>
      <c r="BH84" s="89"/>
      <c r="BI84" s="89"/>
      <c r="BJ84" s="89"/>
      <c r="BK84" s="89"/>
      <c r="BL84" s="89"/>
      <c r="BM84" s="89"/>
      <c r="BN84" s="89"/>
      <c r="BO84" s="89"/>
      <c r="BP84" s="89"/>
      <c r="BQ84" s="89"/>
      <c r="BR84" s="89"/>
      <c r="BS84" s="89"/>
      <c r="BT84" s="89"/>
      <c r="BU84" s="89"/>
      <c r="BV84" s="89"/>
      <c r="BW84" s="89"/>
      <c r="BX84" s="89"/>
      <c r="BY84" s="89"/>
      <c r="BZ84" s="89"/>
      <c r="CA84" s="89"/>
      <c r="CB84" s="89"/>
      <c r="CC84" s="89"/>
      <c r="CD84" s="89"/>
      <c r="CE84" s="89"/>
      <c r="CF84" s="89"/>
      <c r="CG84" s="89"/>
      <c r="CH84" s="89"/>
      <c r="CI84" s="89"/>
      <c r="CJ84" s="89"/>
      <c r="CK84" s="89"/>
      <c r="CL84" s="89"/>
      <c r="CM84" s="89"/>
      <c r="CN84" s="89"/>
      <c r="CO84" s="89"/>
      <c r="CP84" s="89"/>
      <c r="CQ84" s="89"/>
      <c r="CR84" s="89">
        <v>779.28715509999995</v>
      </c>
      <c r="CS84" s="89"/>
      <c r="CT84" s="89"/>
      <c r="CU84" s="89">
        <v>330.11624289999997</v>
      </c>
      <c r="CV84" s="89"/>
      <c r="CW84" s="89"/>
      <c r="CX84" s="89"/>
      <c r="CY84" s="89"/>
      <c r="CZ84" s="89"/>
      <c r="DA84" s="89"/>
      <c r="DB84" s="89"/>
      <c r="DC84" s="89"/>
      <c r="DD84" s="89"/>
      <c r="DE84" s="89"/>
      <c r="DF84" s="89"/>
      <c r="DG84" s="89"/>
      <c r="DH84" s="89"/>
      <c r="DI84" s="89"/>
      <c r="DJ84" s="89"/>
      <c r="DK84" s="89"/>
      <c r="DL84" s="89"/>
      <c r="DM84" s="89">
        <v>11.77836089</v>
      </c>
      <c r="DN84" s="89"/>
      <c r="DO84" s="89"/>
      <c r="DP84" s="89">
        <v>231.41060780000001</v>
      </c>
      <c r="DQ84" s="89"/>
      <c r="DR84" s="89"/>
      <c r="DS84" s="89">
        <v>678.16162069999996</v>
      </c>
      <c r="DT84" s="89"/>
      <c r="DU84" s="89"/>
      <c r="DV84" s="89">
        <v>106.7078853</v>
      </c>
      <c r="DW84" s="89"/>
      <c r="DX84" s="89"/>
      <c r="DY84" s="89">
        <v>602.35595049999995</v>
      </c>
      <c r="DZ84" s="89"/>
      <c r="EA84" s="89"/>
      <c r="EB84" s="89">
        <v>140.0167242</v>
      </c>
      <c r="EC84" s="89"/>
      <c r="ED84" s="89"/>
      <c r="EE84" s="89">
        <v>52.01055341</v>
      </c>
      <c r="EF84" s="89"/>
      <c r="EG84" s="89"/>
      <c r="EH84" s="89">
        <v>142.87257450000001</v>
      </c>
      <c r="EI84" s="89"/>
      <c r="EJ84" s="89"/>
      <c r="EK84" s="89">
        <v>15.68359126</v>
      </c>
      <c r="EL84" s="89"/>
      <c r="EM84" s="89"/>
      <c r="EN84" s="89">
        <v>79.508596190000006</v>
      </c>
      <c r="EO84" s="89"/>
      <c r="EP84" s="89"/>
      <c r="EQ84" s="89">
        <v>12.63060016</v>
      </c>
      <c r="ER84" s="89"/>
      <c r="ES84" s="89"/>
      <c r="ET84" s="89">
        <v>27.111410759999998</v>
      </c>
      <c r="EU84" s="89"/>
      <c r="EV84" s="89"/>
      <c r="EW84" s="89">
        <v>2.740244551</v>
      </c>
      <c r="EX84" s="89"/>
      <c r="EY84" s="89"/>
      <c r="EZ84" s="89">
        <v>13.359788869999999</v>
      </c>
      <c r="FA84" s="89"/>
      <c r="FB84" s="89"/>
      <c r="FC84" s="89">
        <v>1.674564561</v>
      </c>
      <c r="FD84" s="89"/>
      <c r="FE84" s="89"/>
      <c r="FF84" s="89"/>
      <c r="FG84" s="89"/>
      <c r="FH84" s="89"/>
      <c r="FI84" s="89">
        <v>0.57226323000000001</v>
      </c>
      <c r="FJ84" s="89"/>
      <c r="FK84" s="89"/>
      <c r="FL84" s="89"/>
      <c r="FM84" s="89"/>
      <c r="FN84" s="89"/>
      <c r="FO84" s="89">
        <v>1.8009627610000001</v>
      </c>
      <c r="FP84" s="89"/>
      <c r="FQ84" s="89"/>
      <c r="FR84" s="89">
        <v>0.73304079</v>
      </c>
      <c r="FS84" s="380"/>
      <c r="FT84" s="380"/>
      <c r="FV84" s="118">
        <v>2436.3609556620004</v>
      </c>
      <c r="FW84" s="118">
        <v>1.1103419048680736</v>
      </c>
      <c r="FX84" s="118">
        <v>1.040593592717505</v>
      </c>
      <c r="FY84" s="118">
        <v>2.360644687623155</v>
      </c>
      <c r="FZ84" s="207">
        <v>1.075481234312351</v>
      </c>
      <c r="GA84" s="118">
        <v>0.74079477773278313</v>
      </c>
      <c r="GB84" s="118">
        <v>8.6521108581127688</v>
      </c>
    </row>
    <row r="85" spans="2:184" s="73" customFormat="1">
      <c r="B85" s="73" t="s">
        <v>1829</v>
      </c>
      <c r="C85" s="73" t="s">
        <v>1874</v>
      </c>
      <c r="D85" s="73" t="s">
        <v>51</v>
      </c>
      <c r="E85" s="143" t="s">
        <v>2180</v>
      </c>
      <c r="F85" s="73">
        <v>5.4</v>
      </c>
      <c r="G85" s="113" t="s">
        <v>1211</v>
      </c>
      <c r="H85" s="73">
        <v>48.2</v>
      </c>
      <c r="I85" s="89">
        <v>-2486</v>
      </c>
      <c r="J85" s="89"/>
      <c r="K85" s="404" t="s">
        <v>32</v>
      </c>
      <c r="L85" s="73" t="s">
        <v>2157</v>
      </c>
      <c r="M85" s="73" t="s">
        <v>13</v>
      </c>
      <c r="Q85" s="203"/>
      <c r="U85" s="89"/>
      <c r="V85" s="89"/>
      <c r="W85" s="89"/>
      <c r="X85" s="89"/>
      <c r="Y85" s="89"/>
      <c r="Z85" s="89"/>
      <c r="AA85" s="89"/>
      <c r="AB85" s="89"/>
      <c r="AC85" s="89"/>
      <c r="AD85" s="89"/>
      <c r="AE85" s="89"/>
      <c r="AF85" s="89"/>
      <c r="AG85" s="89"/>
      <c r="AH85" s="89"/>
      <c r="AI85" s="89"/>
      <c r="AJ85" s="89"/>
      <c r="AK85" s="89"/>
      <c r="AL85" s="89"/>
      <c r="AM85" s="89"/>
      <c r="AN85" s="89"/>
      <c r="AO85" s="89"/>
      <c r="AP85" s="89"/>
      <c r="AQ85" s="89"/>
      <c r="AR85" s="89"/>
      <c r="AS85" s="89"/>
      <c r="AT85" s="89"/>
      <c r="AU85" s="89"/>
      <c r="AV85" s="89"/>
      <c r="AW85" s="89"/>
      <c r="AX85" s="89"/>
      <c r="AY85" s="89"/>
      <c r="AZ85" s="89"/>
      <c r="BA85" s="89"/>
      <c r="BB85" s="89"/>
      <c r="BC85" s="89"/>
      <c r="BD85" s="89"/>
      <c r="BE85" s="89"/>
      <c r="BF85" s="89"/>
      <c r="BG85" s="89"/>
      <c r="BH85" s="89"/>
      <c r="BI85" s="89"/>
      <c r="BJ85" s="89"/>
      <c r="BK85" s="89"/>
      <c r="BL85" s="89"/>
      <c r="BM85" s="89"/>
      <c r="BN85" s="89"/>
      <c r="BO85" s="89"/>
      <c r="BP85" s="89"/>
      <c r="BQ85" s="89"/>
      <c r="BR85" s="89"/>
      <c r="BS85" s="89"/>
      <c r="BT85" s="89"/>
      <c r="BU85" s="89"/>
      <c r="BV85" s="89"/>
      <c r="BW85" s="89"/>
      <c r="BX85" s="89"/>
      <c r="BY85" s="89"/>
      <c r="BZ85" s="89"/>
      <c r="CA85" s="89"/>
      <c r="CB85" s="89"/>
      <c r="CC85" s="89"/>
      <c r="CD85" s="89"/>
      <c r="CE85" s="89"/>
      <c r="CF85" s="89"/>
      <c r="CG85" s="89"/>
      <c r="CH85" s="89"/>
      <c r="CI85" s="89"/>
      <c r="CJ85" s="89"/>
      <c r="CK85" s="89"/>
      <c r="CL85" s="89"/>
      <c r="CM85" s="89"/>
      <c r="CN85" s="89"/>
      <c r="CO85" s="89"/>
      <c r="CP85" s="89"/>
      <c r="CQ85" s="89"/>
      <c r="CR85" s="89">
        <v>731.50310979999995</v>
      </c>
      <c r="CS85" s="89"/>
      <c r="CT85" s="89"/>
      <c r="CU85" s="89">
        <v>330.52196420000001</v>
      </c>
      <c r="CV85" s="89"/>
      <c r="CW85" s="89"/>
      <c r="CX85" s="89"/>
      <c r="CY85" s="89"/>
      <c r="CZ85" s="89"/>
      <c r="DA85" s="89"/>
      <c r="DB85" s="89"/>
      <c r="DC85" s="89"/>
      <c r="DD85" s="89"/>
      <c r="DE85" s="89"/>
      <c r="DF85" s="89"/>
      <c r="DG85" s="89"/>
      <c r="DH85" s="89"/>
      <c r="DI85" s="89"/>
      <c r="DJ85" s="89"/>
      <c r="DK85" s="89"/>
      <c r="DL85" s="89"/>
      <c r="DM85" s="89">
        <v>8.6653131250000008</v>
      </c>
      <c r="DN85" s="89"/>
      <c r="DO85" s="89"/>
      <c r="DP85" s="89">
        <v>227.74066759999999</v>
      </c>
      <c r="DQ85" s="89"/>
      <c r="DR85" s="89"/>
      <c r="DS85" s="89">
        <v>667.41100730000005</v>
      </c>
      <c r="DT85" s="89"/>
      <c r="DU85" s="89"/>
      <c r="DV85" s="89">
        <v>106.0938725</v>
      </c>
      <c r="DW85" s="89"/>
      <c r="DX85" s="89"/>
      <c r="DY85" s="89">
        <v>596.22524099999998</v>
      </c>
      <c r="DZ85" s="89"/>
      <c r="EA85" s="89"/>
      <c r="EB85" s="89">
        <v>137.91914370000001</v>
      </c>
      <c r="EC85" s="89"/>
      <c r="ED85" s="89"/>
      <c r="EE85" s="89">
        <v>51.253373070000002</v>
      </c>
      <c r="EF85" s="89"/>
      <c r="EG85" s="89"/>
      <c r="EH85" s="89">
        <v>143.04560979999999</v>
      </c>
      <c r="EI85" s="89"/>
      <c r="EJ85" s="89"/>
      <c r="EK85" s="89">
        <v>15.42421463</v>
      </c>
      <c r="EL85" s="89"/>
      <c r="EM85" s="89"/>
      <c r="EN85" s="89">
        <v>78.447690460000004</v>
      </c>
      <c r="EO85" s="89"/>
      <c r="EP85" s="89"/>
      <c r="EQ85" s="89">
        <v>12.45062984</v>
      </c>
      <c r="ER85" s="89"/>
      <c r="ES85" s="89"/>
      <c r="ET85" s="89">
        <v>27.05715812</v>
      </c>
      <c r="EU85" s="89"/>
      <c r="EV85" s="89"/>
      <c r="EW85" s="89">
        <v>2.6133812299999999</v>
      </c>
      <c r="EX85" s="89"/>
      <c r="EY85" s="89"/>
      <c r="EZ85" s="89">
        <v>13.036690419999999</v>
      </c>
      <c r="FA85" s="89"/>
      <c r="FB85" s="89"/>
      <c r="FC85" s="89">
        <v>1.67123866</v>
      </c>
      <c r="FD85" s="89"/>
      <c r="FE85" s="89"/>
      <c r="FF85" s="89"/>
      <c r="FG85" s="89"/>
      <c r="FH85" s="89"/>
      <c r="FI85" s="89">
        <v>0.45209979999999994</v>
      </c>
      <c r="FJ85" s="89"/>
      <c r="FK85" s="89"/>
      <c r="FL85" s="89"/>
      <c r="FM85" s="89"/>
      <c r="FN85" s="89"/>
      <c r="FO85" s="89">
        <v>1.865628134</v>
      </c>
      <c r="FP85" s="89"/>
      <c r="FQ85" s="89"/>
      <c r="FR85" s="89">
        <v>0.61282218799999999</v>
      </c>
      <c r="FS85" s="380"/>
      <c r="FT85" s="380"/>
      <c r="FV85" s="118">
        <v>2410.9118825300006</v>
      </c>
      <c r="FW85" s="118">
        <v>1.1029954657273862</v>
      </c>
      <c r="FX85" s="118">
        <v>1.0348542018289946</v>
      </c>
      <c r="FY85" s="118">
        <v>2.2131754891707129</v>
      </c>
      <c r="FZ85" s="207">
        <v>1.1163146106253909</v>
      </c>
      <c r="GA85" s="118">
        <v>0.73654296484633885</v>
      </c>
      <c r="GB85" s="118">
        <v>8.8772812730209942</v>
      </c>
    </row>
    <row r="86" spans="2:184" s="73" customFormat="1">
      <c r="B86" s="73" t="s">
        <v>1829</v>
      </c>
      <c r="C86" s="73" t="s">
        <v>1874</v>
      </c>
      <c r="D86" s="73" t="s">
        <v>51</v>
      </c>
      <c r="E86" s="143" t="s">
        <v>2180</v>
      </c>
      <c r="F86" s="73">
        <v>5.4</v>
      </c>
      <c r="G86" s="113" t="s">
        <v>1211</v>
      </c>
      <c r="H86" s="73">
        <v>48.2</v>
      </c>
      <c r="I86" s="89">
        <v>-2486</v>
      </c>
      <c r="J86" s="89"/>
      <c r="K86" s="404" t="s">
        <v>32</v>
      </c>
      <c r="L86" s="73" t="s">
        <v>2157</v>
      </c>
      <c r="M86" s="73" t="s">
        <v>13</v>
      </c>
      <c r="Q86" s="203"/>
      <c r="U86" s="89"/>
      <c r="V86" s="89"/>
      <c r="W86" s="89"/>
      <c r="X86" s="89"/>
      <c r="Y86" s="89"/>
      <c r="Z86" s="89"/>
      <c r="AA86" s="89"/>
      <c r="AB86" s="89"/>
      <c r="AC86" s="89"/>
      <c r="AD86" s="89"/>
      <c r="AE86" s="89"/>
      <c r="AF86" s="89"/>
      <c r="AG86" s="89"/>
      <c r="AH86" s="89"/>
      <c r="AI86" s="89"/>
      <c r="AJ86" s="89"/>
      <c r="AK86" s="89"/>
      <c r="AL86" s="89"/>
      <c r="AM86" s="89"/>
      <c r="AN86" s="89"/>
      <c r="AO86" s="89"/>
      <c r="AP86" s="89"/>
      <c r="AQ86" s="89"/>
      <c r="AR86" s="89"/>
      <c r="AS86" s="89"/>
      <c r="AT86" s="89"/>
      <c r="AU86" s="89"/>
      <c r="AV86" s="89"/>
      <c r="AW86" s="89"/>
      <c r="AX86" s="89"/>
      <c r="AY86" s="89"/>
      <c r="AZ86" s="89"/>
      <c r="BA86" s="89"/>
      <c r="BB86" s="89"/>
      <c r="BC86" s="89"/>
      <c r="BD86" s="89"/>
      <c r="BE86" s="89"/>
      <c r="BF86" s="89"/>
      <c r="BG86" s="89"/>
      <c r="BH86" s="89"/>
      <c r="BI86" s="89"/>
      <c r="BJ86" s="89"/>
      <c r="BK86" s="89"/>
      <c r="BL86" s="89"/>
      <c r="BM86" s="89"/>
      <c r="BN86" s="89"/>
      <c r="BO86" s="89"/>
      <c r="BP86" s="89"/>
      <c r="BQ86" s="89"/>
      <c r="BR86" s="89"/>
      <c r="BS86" s="89"/>
      <c r="BT86" s="89"/>
      <c r="BU86" s="89"/>
      <c r="BV86" s="89"/>
      <c r="BW86" s="89"/>
      <c r="BX86" s="89"/>
      <c r="BY86" s="89"/>
      <c r="BZ86" s="89"/>
      <c r="CA86" s="89"/>
      <c r="CB86" s="89"/>
      <c r="CC86" s="89"/>
      <c r="CD86" s="89"/>
      <c r="CE86" s="89"/>
      <c r="CF86" s="89"/>
      <c r="CG86" s="89"/>
      <c r="CH86" s="89"/>
      <c r="CI86" s="89"/>
      <c r="CJ86" s="89"/>
      <c r="CK86" s="89"/>
      <c r="CL86" s="89"/>
      <c r="CM86" s="89"/>
      <c r="CN86" s="89"/>
      <c r="CO86" s="89"/>
      <c r="CP86" s="89"/>
      <c r="CQ86" s="89"/>
      <c r="CR86" s="89">
        <v>756.32215280000003</v>
      </c>
      <c r="CS86" s="89"/>
      <c r="CT86" s="89"/>
      <c r="CU86" s="89">
        <v>349.93347660000001</v>
      </c>
      <c r="CV86" s="89"/>
      <c r="CW86" s="89"/>
      <c r="CX86" s="89"/>
      <c r="CY86" s="89"/>
      <c r="CZ86" s="89"/>
      <c r="DA86" s="89"/>
      <c r="DB86" s="89"/>
      <c r="DC86" s="89"/>
      <c r="DD86" s="89"/>
      <c r="DE86" s="89"/>
      <c r="DF86" s="89"/>
      <c r="DG86" s="89"/>
      <c r="DH86" s="89"/>
      <c r="DI86" s="89"/>
      <c r="DJ86" s="89"/>
      <c r="DK86" s="89"/>
      <c r="DL86" s="89"/>
      <c r="DM86" s="89">
        <v>10.78782125</v>
      </c>
      <c r="DN86" s="89"/>
      <c r="DO86" s="89"/>
      <c r="DP86" s="89">
        <v>244.14500459999999</v>
      </c>
      <c r="DQ86" s="89"/>
      <c r="DR86" s="89"/>
      <c r="DS86" s="89">
        <v>714.23265919999994</v>
      </c>
      <c r="DT86" s="89"/>
      <c r="DU86" s="89"/>
      <c r="DV86" s="89">
        <v>112.34947</v>
      </c>
      <c r="DW86" s="89"/>
      <c r="DX86" s="89"/>
      <c r="DY86" s="89">
        <v>643.01586120000002</v>
      </c>
      <c r="DZ86" s="89"/>
      <c r="EA86" s="89"/>
      <c r="EB86" s="89">
        <v>148.5091832</v>
      </c>
      <c r="EC86" s="89"/>
      <c r="ED86" s="89"/>
      <c r="EE86" s="89">
        <v>56.100487989999998</v>
      </c>
      <c r="EF86" s="89"/>
      <c r="EG86" s="89"/>
      <c r="EH86" s="89">
        <v>151.6324098</v>
      </c>
      <c r="EI86" s="89"/>
      <c r="EJ86" s="89"/>
      <c r="EK86" s="89">
        <v>16.272280380000002</v>
      </c>
      <c r="EL86" s="89"/>
      <c r="EM86" s="89"/>
      <c r="EN86" s="89">
        <v>82.820023460000002</v>
      </c>
      <c r="EO86" s="89"/>
      <c r="EP86" s="89"/>
      <c r="EQ86" s="89">
        <v>13.12397395</v>
      </c>
      <c r="ER86" s="89"/>
      <c r="ES86" s="89"/>
      <c r="ET86" s="89">
        <v>28.585203620000001</v>
      </c>
      <c r="EU86" s="89"/>
      <c r="EV86" s="89"/>
      <c r="EW86" s="89">
        <v>2.8491947299999998</v>
      </c>
      <c r="EX86" s="89"/>
      <c r="EY86" s="89"/>
      <c r="EZ86" s="89">
        <v>14.014645809999999</v>
      </c>
      <c r="FA86" s="89"/>
      <c r="FB86" s="89"/>
      <c r="FC86" s="89">
        <v>1.735151393</v>
      </c>
      <c r="FD86" s="89"/>
      <c r="FE86" s="89"/>
      <c r="FF86" s="89"/>
      <c r="FG86" s="89"/>
      <c r="FH86" s="89"/>
      <c r="FI86" s="89">
        <v>0.59027326499999999</v>
      </c>
      <c r="FJ86" s="89"/>
      <c r="FK86" s="89"/>
      <c r="FL86" s="89"/>
      <c r="FM86" s="89"/>
      <c r="FN86" s="89"/>
      <c r="FO86" s="89">
        <v>2.006580005</v>
      </c>
      <c r="FP86" s="89"/>
      <c r="FQ86" s="89"/>
      <c r="FR86" s="89">
        <v>0.69161673700000004</v>
      </c>
      <c r="FS86" s="380"/>
      <c r="FT86" s="380"/>
      <c r="FV86" s="118">
        <v>2579.3190259329995</v>
      </c>
      <c r="FW86" s="118">
        <v>1.1288651945246977</v>
      </c>
      <c r="FX86" s="118">
        <v>1.0399301618808836</v>
      </c>
      <c r="FY86" s="118">
        <v>2.1613312340063211</v>
      </c>
      <c r="FZ86" s="207">
        <v>1.1564293542886261</v>
      </c>
      <c r="GA86" s="118">
        <v>0.73213979114442262</v>
      </c>
      <c r="GB86" s="118">
        <v>8.7535196349979607</v>
      </c>
    </row>
    <row r="87" spans="2:184" s="73" customFormat="1">
      <c r="B87" s="73" t="s">
        <v>1829</v>
      </c>
      <c r="C87" s="73" t="s">
        <v>1874</v>
      </c>
      <c r="D87" s="73" t="s">
        <v>51</v>
      </c>
      <c r="E87" s="143" t="s">
        <v>2180</v>
      </c>
      <c r="F87" s="73">
        <v>5.4</v>
      </c>
      <c r="G87" s="113" t="s">
        <v>1211</v>
      </c>
      <c r="H87" s="73">
        <v>48.2</v>
      </c>
      <c r="I87" s="89">
        <v>-2486</v>
      </c>
      <c r="J87" s="89"/>
      <c r="K87" s="404" t="s">
        <v>32</v>
      </c>
      <c r="L87" s="73" t="s">
        <v>2157</v>
      </c>
      <c r="M87" s="73" t="s">
        <v>13</v>
      </c>
      <c r="Q87" s="203"/>
      <c r="U87" s="89"/>
      <c r="V87" s="89"/>
      <c r="W87" s="89"/>
      <c r="X87" s="89"/>
      <c r="Y87" s="89"/>
      <c r="Z87" s="89"/>
      <c r="AA87" s="89"/>
      <c r="AB87" s="89"/>
      <c r="AC87" s="89"/>
      <c r="AD87" s="89"/>
      <c r="AE87" s="89"/>
      <c r="AF87" s="89"/>
      <c r="AG87" s="89"/>
      <c r="AH87" s="89"/>
      <c r="AI87" s="89"/>
      <c r="AJ87" s="89"/>
      <c r="AK87" s="89"/>
      <c r="AL87" s="89"/>
      <c r="AM87" s="89"/>
      <c r="AN87" s="89"/>
      <c r="AO87" s="89"/>
      <c r="AP87" s="89"/>
      <c r="AQ87" s="89"/>
      <c r="AR87" s="89"/>
      <c r="AS87" s="89"/>
      <c r="AT87" s="89"/>
      <c r="AU87" s="89"/>
      <c r="AV87" s="89"/>
      <c r="AW87" s="89"/>
      <c r="AX87" s="89"/>
      <c r="AY87" s="89"/>
      <c r="AZ87" s="89"/>
      <c r="BA87" s="89"/>
      <c r="BB87" s="89"/>
      <c r="BC87" s="89"/>
      <c r="BD87" s="89"/>
      <c r="BE87" s="89"/>
      <c r="BF87" s="89"/>
      <c r="BG87" s="89"/>
      <c r="BH87" s="89"/>
      <c r="BI87" s="89"/>
      <c r="BJ87" s="89"/>
      <c r="BK87" s="89"/>
      <c r="BL87" s="89"/>
      <c r="BM87" s="89"/>
      <c r="BN87" s="89"/>
      <c r="BO87" s="89"/>
      <c r="BP87" s="89"/>
      <c r="BQ87" s="89"/>
      <c r="BR87" s="89"/>
      <c r="BS87" s="89"/>
      <c r="BT87" s="89"/>
      <c r="BU87" s="89"/>
      <c r="BV87" s="89"/>
      <c r="BW87" s="89"/>
      <c r="BX87" s="89"/>
      <c r="BY87" s="89"/>
      <c r="BZ87" s="89"/>
      <c r="CA87" s="89"/>
      <c r="CB87" s="89"/>
      <c r="CC87" s="89"/>
      <c r="CD87" s="89"/>
      <c r="CE87" s="89"/>
      <c r="CF87" s="89"/>
      <c r="CG87" s="89"/>
      <c r="CH87" s="89"/>
      <c r="CI87" s="89"/>
      <c r="CJ87" s="89"/>
      <c r="CK87" s="89"/>
      <c r="CL87" s="89"/>
      <c r="CM87" s="89"/>
      <c r="CN87" s="89"/>
      <c r="CO87" s="89"/>
      <c r="CP87" s="89"/>
      <c r="CQ87" s="89"/>
      <c r="CR87" s="89">
        <v>773.44871609999996</v>
      </c>
      <c r="CS87" s="89"/>
      <c r="CT87" s="89"/>
      <c r="CU87" s="89">
        <v>401.08421770000001</v>
      </c>
      <c r="CV87" s="89"/>
      <c r="CW87" s="89"/>
      <c r="CX87" s="89"/>
      <c r="CY87" s="89"/>
      <c r="CZ87" s="89"/>
      <c r="DA87" s="89"/>
      <c r="DB87" s="89"/>
      <c r="DC87" s="89"/>
      <c r="DD87" s="89"/>
      <c r="DE87" s="89"/>
      <c r="DF87" s="89"/>
      <c r="DG87" s="89"/>
      <c r="DH87" s="89"/>
      <c r="DI87" s="89"/>
      <c r="DJ87" s="89"/>
      <c r="DK87" s="89"/>
      <c r="DL87" s="89"/>
      <c r="DM87" s="89">
        <v>10.78201649</v>
      </c>
      <c r="DN87" s="89"/>
      <c r="DO87" s="89"/>
      <c r="DP87" s="89">
        <v>284.04418950000002</v>
      </c>
      <c r="DQ87" s="89"/>
      <c r="DR87" s="89"/>
      <c r="DS87" s="89">
        <v>848.61278530000004</v>
      </c>
      <c r="DT87" s="89"/>
      <c r="DU87" s="89"/>
      <c r="DV87" s="89">
        <v>134.24308379999999</v>
      </c>
      <c r="DW87" s="89"/>
      <c r="DX87" s="89"/>
      <c r="DY87" s="89">
        <v>734.38170909999997</v>
      </c>
      <c r="DZ87" s="89"/>
      <c r="EA87" s="89"/>
      <c r="EB87" s="89">
        <v>171.36910829999999</v>
      </c>
      <c r="EC87" s="89"/>
      <c r="ED87" s="89"/>
      <c r="EE87" s="89">
        <v>62.692092250000002</v>
      </c>
      <c r="EF87" s="89"/>
      <c r="EG87" s="89"/>
      <c r="EH87" s="89">
        <v>172.91194730000001</v>
      </c>
      <c r="EI87" s="89"/>
      <c r="EJ87" s="89"/>
      <c r="EK87" s="89">
        <v>19.015667199999999</v>
      </c>
      <c r="EL87" s="89"/>
      <c r="EM87" s="89"/>
      <c r="EN87" s="89">
        <v>95.315501659999995</v>
      </c>
      <c r="EO87" s="89"/>
      <c r="EP87" s="89"/>
      <c r="EQ87" s="89">
        <v>15.35234681</v>
      </c>
      <c r="ER87" s="89"/>
      <c r="ES87" s="89"/>
      <c r="ET87" s="89">
        <v>33.761984769999998</v>
      </c>
      <c r="EU87" s="89"/>
      <c r="EV87" s="89"/>
      <c r="EW87" s="89">
        <v>3.324903173</v>
      </c>
      <c r="EX87" s="89"/>
      <c r="EY87" s="89"/>
      <c r="EZ87" s="89">
        <v>16.987245260000002</v>
      </c>
      <c r="FA87" s="89"/>
      <c r="FB87" s="89"/>
      <c r="FC87" s="89">
        <v>2.1313167960000001</v>
      </c>
      <c r="FD87" s="89"/>
      <c r="FE87" s="89"/>
      <c r="FF87" s="89"/>
      <c r="FG87" s="89"/>
      <c r="FH87" s="89"/>
      <c r="FI87" s="89">
        <v>0.63879406699999997</v>
      </c>
      <c r="FJ87" s="89"/>
      <c r="FK87" s="89"/>
      <c r="FL87" s="89"/>
      <c r="FM87" s="89"/>
      <c r="FN87" s="89"/>
      <c r="FO87" s="89">
        <v>2.7699794099999999</v>
      </c>
      <c r="FP87" s="89"/>
      <c r="FQ87" s="89"/>
      <c r="FR87" s="89">
        <v>0.88529108599999995</v>
      </c>
      <c r="FS87" s="380"/>
      <c r="FT87" s="380"/>
      <c r="FV87" s="118">
        <v>2995.2280989189999</v>
      </c>
      <c r="FW87" s="118">
        <v>1.0988102186502571</v>
      </c>
      <c r="FX87" s="118">
        <v>1.0467420753189409</v>
      </c>
      <c r="FY87" s="118">
        <v>1.9283947908379639</v>
      </c>
      <c r="FZ87" s="207">
        <v>1.2996563510401762</v>
      </c>
      <c r="GA87" s="118">
        <v>0.74581637108498622</v>
      </c>
      <c r="GB87" s="118">
        <v>8.2352131474447265</v>
      </c>
    </row>
    <row r="88" spans="2:184" s="73" customFormat="1">
      <c r="B88" s="73" t="s">
        <v>1829</v>
      </c>
      <c r="C88" s="73" t="s">
        <v>1874</v>
      </c>
      <c r="D88" s="73" t="s">
        <v>51</v>
      </c>
      <c r="E88" s="143" t="s">
        <v>2180</v>
      </c>
      <c r="F88" s="73">
        <v>5.4</v>
      </c>
      <c r="G88" s="113" t="s">
        <v>1211</v>
      </c>
      <c r="H88" s="73">
        <v>48.2</v>
      </c>
      <c r="I88" s="89">
        <v>-2486</v>
      </c>
      <c r="J88" s="89"/>
      <c r="K88" s="404" t="s">
        <v>32</v>
      </c>
      <c r="L88" s="73" t="s">
        <v>2157</v>
      </c>
      <c r="M88" s="73" t="s">
        <v>13</v>
      </c>
      <c r="Q88" s="203"/>
      <c r="U88" s="89"/>
      <c r="V88" s="89"/>
      <c r="W88" s="89"/>
      <c r="X88" s="89"/>
      <c r="Y88" s="89"/>
      <c r="Z88" s="89"/>
      <c r="AA88" s="89"/>
      <c r="AB88" s="89"/>
      <c r="AC88" s="89"/>
      <c r="AD88" s="89"/>
      <c r="AE88" s="89"/>
      <c r="AF88" s="89"/>
      <c r="AG88" s="89"/>
      <c r="AH88" s="89"/>
      <c r="AI88" s="89"/>
      <c r="AJ88" s="89"/>
      <c r="AK88" s="89"/>
      <c r="AL88" s="89"/>
      <c r="AM88" s="89"/>
      <c r="AN88" s="89"/>
      <c r="AO88" s="89"/>
      <c r="AP88" s="89"/>
      <c r="AQ88" s="89"/>
      <c r="AR88" s="89"/>
      <c r="AS88" s="89"/>
      <c r="AT88" s="89"/>
      <c r="AU88" s="89"/>
      <c r="AV88" s="89"/>
      <c r="AW88" s="89"/>
      <c r="AX88" s="89"/>
      <c r="AY88" s="89"/>
      <c r="AZ88" s="89"/>
      <c r="BA88" s="89"/>
      <c r="BB88" s="89"/>
      <c r="BC88" s="89"/>
      <c r="BD88" s="89"/>
      <c r="BE88" s="89"/>
      <c r="BF88" s="89"/>
      <c r="BG88" s="89"/>
      <c r="BH88" s="89"/>
      <c r="BI88" s="89"/>
      <c r="BJ88" s="89"/>
      <c r="BK88" s="89"/>
      <c r="BL88" s="89"/>
      <c r="BM88" s="89"/>
      <c r="BN88" s="89"/>
      <c r="BO88" s="89"/>
      <c r="BP88" s="89"/>
      <c r="BQ88" s="89"/>
      <c r="BR88" s="89"/>
      <c r="BS88" s="89"/>
      <c r="BT88" s="89"/>
      <c r="BU88" s="89"/>
      <c r="BV88" s="89"/>
      <c r="BW88" s="89"/>
      <c r="BX88" s="89"/>
      <c r="BY88" s="89"/>
      <c r="BZ88" s="89"/>
      <c r="CA88" s="89"/>
      <c r="CB88" s="89"/>
      <c r="CC88" s="89"/>
      <c r="CD88" s="89"/>
      <c r="CE88" s="89"/>
      <c r="CF88" s="89"/>
      <c r="CG88" s="89"/>
      <c r="CH88" s="89"/>
      <c r="CI88" s="89"/>
      <c r="CJ88" s="89"/>
      <c r="CK88" s="89"/>
      <c r="CL88" s="89"/>
      <c r="CM88" s="89"/>
      <c r="CN88" s="89"/>
      <c r="CO88" s="89"/>
      <c r="CP88" s="89"/>
      <c r="CQ88" s="89"/>
      <c r="CR88" s="89">
        <v>785.22190650000005</v>
      </c>
      <c r="CS88" s="89"/>
      <c r="CT88" s="89"/>
      <c r="CU88" s="89">
        <v>427.07407669999998</v>
      </c>
      <c r="CV88" s="89"/>
      <c r="CW88" s="89"/>
      <c r="CX88" s="89"/>
      <c r="CY88" s="89"/>
      <c r="CZ88" s="89"/>
      <c r="DA88" s="89"/>
      <c r="DB88" s="89"/>
      <c r="DC88" s="89"/>
      <c r="DD88" s="89"/>
      <c r="DE88" s="89"/>
      <c r="DF88" s="89"/>
      <c r="DG88" s="89"/>
      <c r="DH88" s="89"/>
      <c r="DI88" s="89"/>
      <c r="DJ88" s="89"/>
      <c r="DK88" s="89"/>
      <c r="DL88" s="89"/>
      <c r="DM88" s="89">
        <v>11.878884790000001</v>
      </c>
      <c r="DN88" s="89"/>
      <c r="DO88" s="89"/>
      <c r="DP88" s="89">
        <v>287.07900130000002</v>
      </c>
      <c r="DQ88" s="89"/>
      <c r="DR88" s="89"/>
      <c r="DS88" s="89">
        <v>843.21568460000003</v>
      </c>
      <c r="DT88" s="89"/>
      <c r="DU88" s="89"/>
      <c r="DV88" s="89">
        <v>135.64632180000001</v>
      </c>
      <c r="DW88" s="89"/>
      <c r="DX88" s="89"/>
      <c r="DY88" s="89">
        <v>763.92419089999999</v>
      </c>
      <c r="DZ88" s="89"/>
      <c r="EA88" s="89"/>
      <c r="EB88" s="89">
        <v>177.58080279999999</v>
      </c>
      <c r="EC88" s="89"/>
      <c r="ED88" s="89"/>
      <c r="EE88" s="89">
        <v>64.558449179999997</v>
      </c>
      <c r="EF88" s="89"/>
      <c r="EG88" s="89"/>
      <c r="EH88" s="89">
        <v>181.66319419999999</v>
      </c>
      <c r="EI88" s="89"/>
      <c r="EJ88" s="89"/>
      <c r="EK88" s="89">
        <v>19.700155500000001</v>
      </c>
      <c r="EL88" s="89"/>
      <c r="EM88" s="89"/>
      <c r="EN88" s="89">
        <v>100.52921019999999</v>
      </c>
      <c r="EO88" s="89"/>
      <c r="EP88" s="89"/>
      <c r="EQ88" s="89">
        <v>16.16256456</v>
      </c>
      <c r="ER88" s="89"/>
      <c r="ES88" s="89"/>
      <c r="ET88" s="89">
        <v>35.012887820000003</v>
      </c>
      <c r="EU88" s="89"/>
      <c r="EV88" s="89"/>
      <c r="EW88" s="89">
        <v>3.4891730519999999</v>
      </c>
      <c r="EX88" s="89"/>
      <c r="EY88" s="89"/>
      <c r="EZ88" s="89">
        <v>17.426211800000001</v>
      </c>
      <c r="FA88" s="89"/>
      <c r="FB88" s="89"/>
      <c r="FC88" s="89">
        <v>2.1384877000000002</v>
      </c>
      <c r="FD88" s="89"/>
      <c r="FE88" s="89"/>
      <c r="FF88" s="89"/>
      <c r="FG88" s="89"/>
      <c r="FH88" s="89"/>
      <c r="FI88" s="89">
        <v>0.69507158199999997</v>
      </c>
      <c r="FJ88" s="89"/>
      <c r="FK88" s="89"/>
      <c r="FL88" s="89"/>
      <c r="FM88" s="89"/>
      <c r="FN88" s="89"/>
      <c r="FO88" s="89">
        <v>2.9506153469999998</v>
      </c>
      <c r="FP88" s="89"/>
      <c r="FQ88" s="89"/>
      <c r="FR88" s="89">
        <v>0.96376705399999996</v>
      </c>
      <c r="FS88" s="380"/>
      <c r="FT88" s="380"/>
      <c r="FV88" s="118">
        <v>3075.2004121120003</v>
      </c>
      <c r="FW88" s="118">
        <v>1.0854915413527633</v>
      </c>
      <c r="FX88" s="118">
        <v>1.0292186260011298</v>
      </c>
      <c r="FY88" s="118">
        <v>1.8386082165590738</v>
      </c>
      <c r="FZ88" s="207">
        <v>1.3797672752571828</v>
      </c>
      <c r="GA88" s="118">
        <v>0.72463451811575452</v>
      </c>
      <c r="GB88" s="118">
        <v>8.4340613851115798</v>
      </c>
    </row>
    <row r="89" spans="2:184" s="73" customFormat="1">
      <c r="B89" s="73" t="s">
        <v>1829</v>
      </c>
      <c r="C89" s="73" t="s">
        <v>1874</v>
      </c>
      <c r="D89" s="73" t="s">
        <v>51</v>
      </c>
      <c r="E89" s="143" t="s">
        <v>1903</v>
      </c>
      <c r="F89" s="73">
        <v>5.7</v>
      </c>
      <c r="G89" s="113" t="s">
        <v>1211</v>
      </c>
      <c r="H89" s="113">
        <v>48.6</v>
      </c>
      <c r="I89" s="89">
        <v>-2495</v>
      </c>
      <c r="J89" s="89"/>
      <c r="K89" s="404" t="s">
        <v>32</v>
      </c>
      <c r="L89" s="73" t="s">
        <v>207</v>
      </c>
      <c r="M89" s="73" t="s">
        <v>13</v>
      </c>
      <c r="N89" s="73" t="s">
        <v>2181</v>
      </c>
      <c r="O89" s="73">
        <v>25</v>
      </c>
      <c r="Q89" s="203">
        <v>500.16676652686198</v>
      </c>
      <c r="R89" s="203">
        <v>33020</v>
      </c>
      <c r="S89" s="203">
        <v>590</v>
      </c>
      <c r="U89" s="381">
        <v>4.1457630502937999</v>
      </c>
      <c r="V89" s="380">
        <v>7.4134813454338602</v>
      </c>
      <c r="W89" s="380">
        <v>4.1457630502937999</v>
      </c>
      <c r="X89" s="381">
        <v>10.626694110138301</v>
      </c>
      <c r="Y89" s="380">
        <v>16.876797386175799</v>
      </c>
      <c r="Z89" s="380">
        <v>10.626694110138301</v>
      </c>
      <c r="AA89" s="89">
        <v>124.44727211497</v>
      </c>
      <c r="AB89" s="380">
        <v>18.765631822261501</v>
      </c>
      <c r="AC89" s="380">
        <v>3.4402110184282599</v>
      </c>
      <c r="AD89" s="89">
        <v>634.88811105651803</v>
      </c>
      <c r="AE89" s="380">
        <v>99.187137701374994</v>
      </c>
      <c r="AF89" s="380">
        <v>0.44682824134221499</v>
      </c>
      <c r="AG89" s="89">
        <v>21.183271992256099</v>
      </c>
      <c r="AH89" s="380">
        <v>23.8203642018285</v>
      </c>
      <c r="AI89" s="380">
        <v>1.68735360570696</v>
      </c>
      <c r="AJ89" s="381">
        <v>448.49672392769298</v>
      </c>
      <c r="AK89" s="380">
        <v>1769.1574689880899</v>
      </c>
      <c r="AL89" s="380">
        <v>448.49672392769298</v>
      </c>
      <c r="AM89" s="89">
        <v>229227.757713534</v>
      </c>
      <c r="AN89" s="380">
        <v>21680.0145809842</v>
      </c>
      <c r="AO89" s="380">
        <v>24.1610660927482</v>
      </c>
      <c r="AP89" s="89">
        <v>260.32215998957099</v>
      </c>
      <c r="AQ89" s="380">
        <v>452.25131335863398</v>
      </c>
      <c r="AR89" s="380">
        <v>162.56649737305099</v>
      </c>
      <c r="AS89" s="89">
        <v>573.62929711643994</v>
      </c>
      <c r="AT89" s="380">
        <v>513.34395321798195</v>
      </c>
      <c r="AU89" s="380">
        <v>194.031009622932</v>
      </c>
      <c r="AV89" s="381">
        <v>17.8790139679347</v>
      </c>
      <c r="AW89" s="380">
        <v>39.534436971731502</v>
      </c>
      <c r="AX89" s="380">
        <v>17.8790139679347</v>
      </c>
      <c r="AY89" s="89">
        <v>1.3637100138206699</v>
      </c>
      <c r="AZ89" s="380">
        <v>1.3845414482456899</v>
      </c>
      <c r="BA89" s="380">
        <v>0.633654953623767</v>
      </c>
      <c r="BB89" s="381">
        <v>1.4697164222621799</v>
      </c>
      <c r="BC89" s="380">
        <v>0</v>
      </c>
      <c r="BD89" s="380">
        <v>1.4697164222621799</v>
      </c>
      <c r="BE89" s="89">
        <v>8.2076864538210401</v>
      </c>
      <c r="BF89" s="382">
        <v>2.0039050389747501</v>
      </c>
      <c r="BG89" s="382">
        <v>6.2506861061825306E-2</v>
      </c>
      <c r="BH89" s="381">
        <v>4.94499678886665</v>
      </c>
      <c r="BI89" s="380">
        <v>9.8479172464689206</v>
      </c>
      <c r="BJ89" s="380">
        <v>4.94499678886665</v>
      </c>
      <c r="BK89" s="89">
        <v>420.00324002372901</v>
      </c>
      <c r="BL89" s="380">
        <v>46.078284391256901</v>
      </c>
      <c r="BM89" s="380">
        <v>1.0683289968209499</v>
      </c>
      <c r="BN89" s="89">
        <v>1251.99803889749</v>
      </c>
      <c r="BO89" s="380">
        <v>168.66030246463899</v>
      </c>
      <c r="BP89" s="380">
        <v>1.7004361244692101</v>
      </c>
      <c r="BQ89" s="89">
        <v>1149.30878663918</v>
      </c>
      <c r="BR89" s="380">
        <v>221.223515778734</v>
      </c>
      <c r="BS89" s="380">
        <v>10.3414012436255</v>
      </c>
      <c r="BT89" s="89">
        <v>0.23944894514494</v>
      </c>
      <c r="BU89" s="380">
        <v>0.478897890289881</v>
      </c>
      <c r="BV89" s="380">
        <v>6.3427818775294506E-2</v>
      </c>
      <c r="BW89" s="381">
        <v>0.71469403951326704</v>
      </c>
      <c r="BX89" s="380">
        <v>1.8852296046597801</v>
      </c>
      <c r="BY89" s="380">
        <v>0.71469403951326704</v>
      </c>
      <c r="BZ89" s="381">
        <v>0.48448826272036699</v>
      </c>
      <c r="CA89" s="380">
        <v>0.85178736638321295</v>
      </c>
      <c r="CB89" s="380">
        <v>0.48448826272036699</v>
      </c>
      <c r="CC89" s="89">
        <v>3.21524366361546</v>
      </c>
      <c r="CD89" s="380">
        <v>4.3334285375938899</v>
      </c>
      <c r="CE89" s="380">
        <v>1.4686320148402801</v>
      </c>
      <c r="CF89" s="89">
        <v>1.0182049763094001</v>
      </c>
      <c r="CG89" s="380">
        <v>0.83495379680400605</v>
      </c>
      <c r="CH89" s="380">
        <v>0.136764738215296</v>
      </c>
      <c r="CI89" s="89">
        <v>14.7872505073277</v>
      </c>
      <c r="CJ89" s="380">
        <v>6.5468422025874098</v>
      </c>
      <c r="CK89" s="380">
        <v>0.54350495018026002</v>
      </c>
      <c r="CL89" s="89">
        <v>3.49329796411824</v>
      </c>
      <c r="CM89" s="380">
        <v>2.61431496123399</v>
      </c>
      <c r="CN89" s="380">
        <v>0.49097434924000899</v>
      </c>
      <c r="CO89" s="381">
        <v>1.05567282942249</v>
      </c>
      <c r="CP89" s="380">
        <v>2.2926417956887502</v>
      </c>
      <c r="CQ89" s="380">
        <v>1.05567282942249</v>
      </c>
      <c r="CR89" s="89">
        <v>803.16570404615902</v>
      </c>
      <c r="CS89" s="380">
        <v>96.981671253539702</v>
      </c>
      <c r="CT89" s="380">
        <v>5.7195700200050201E-2</v>
      </c>
      <c r="CU89" s="89">
        <v>397.267762515887</v>
      </c>
      <c r="CV89" s="380">
        <v>71.785276624474207</v>
      </c>
      <c r="CW89" s="380">
        <v>0</v>
      </c>
      <c r="CX89" s="89">
        <v>5.8397426687465401</v>
      </c>
      <c r="CY89" s="380">
        <v>1.82093896794652</v>
      </c>
      <c r="CZ89" s="380">
        <v>0</v>
      </c>
      <c r="DA89" s="381">
        <v>1.7327860077017799E-2</v>
      </c>
      <c r="DB89" s="380">
        <v>0</v>
      </c>
      <c r="DC89" s="380">
        <v>1.7327860077017799E-2</v>
      </c>
      <c r="DD89" s="89">
        <v>0</v>
      </c>
      <c r="DE89" s="380">
        <v>0</v>
      </c>
      <c r="DF89" s="380">
        <v>0</v>
      </c>
      <c r="DG89" s="381">
        <v>0.31845252198177398</v>
      </c>
      <c r="DH89" s="380">
        <v>0</v>
      </c>
      <c r="DI89" s="380">
        <v>0.31845252198177398</v>
      </c>
      <c r="DJ89" s="381">
        <v>0.13799260796218299</v>
      </c>
      <c r="DK89" s="380">
        <v>0</v>
      </c>
      <c r="DL89" s="380">
        <v>0.13799260796218299</v>
      </c>
      <c r="DM89" s="89">
        <v>8.3119552264119605</v>
      </c>
      <c r="DN89" s="380">
        <v>5.80364434518851</v>
      </c>
      <c r="DO89" s="380">
        <v>0</v>
      </c>
      <c r="DP89" s="89">
        <v>299.06708931608603</v>
      </c>
      <c r="DQ89" s="380">
        <v>45.000104249930303</v>
      </c>
      <c r="DR89" s="380">
        <v>0</v>
      </c>
      <c r="DS89" s="89">
        <v>847.91838321229602</v>
      </c>
      <c r="DT89" s="380">
        <v>101.773703083515</v>
      </c>
      <c r="DU89" s="380">
        <v>0</v>
      </c>
      <c r="DV89" s="89">
        <v>138.53930297784501</v>
      </c>
      <c r="DW89" s="380">
        <v>14.8755220625874</v>
      </c>
      <c r="DX89" s="380">
        <v>1.63766215224516E-2</v>
      </c>
      <c r="DY89" s="89">
        <v>729.44947922429799</v>
      </c>
      <c r="DZ89" s="380">
        <v>117.263299008253</v>
      </c>
      <c r="EA89" s="380">
        <v>0</v>
      </c>
      <c r="EB89" s="89">
        <v>170.800777597978</v>
      </c>
      <c r="EC89" s="380">
        <v>32.408574443114297</v>
      </c>
      <c r="ED89" s="380">
        <v>0</v>
      </c>
      <c r="EE89" s="89">
        <v>60.831032002029303</v>
      </c>
      <c r="EF89" s="380">
        <v>9.6096837358610401</v>
      </c>
      <c r="EG89" s="380">
        <v>3.8151788217683502E-2</v>
      </c>
      <c r="EH89" s="89">
        <v>172.31508509881601</v>
      </c>
      <c r="EI89" s="380">
        <v>26.4812729926401</v>
      </c>
      <c r="EJ89" s="380">
        <v>9.9695459424893801E-2</v>
      </c>
      <c r="EK89" s="89">
        <v>18.7542481641938</v>
      </c>
      <c r="EL89" s="380">
        <v>3.2998136424511002</v>
      </c>
      <c r="EM89" s="380">
        <v>0</v>
      </c>
      <c r="EN89" s="89">
        <v>93.357740252219003</v>
      </c>
      <c r="EO89" s="380">
        <v>14.934909118834</v>
      </c>
      <c r="EP89" s="380">
        <v>5.2728623894468502E-2</v>
      </c>
      <c r="EQ89" s="89">
        <v>15.833259460545801</v>
      </c>
      <c r="ER89" s="380">
        <v>2.85666451956302</v>
      </c>
      <c r="ES89" s="380">
        <v>0</v>
      </c>
      <c r="ET89" s="89">
        <v>34.364887904283499</v>
      </c>
      <c r="EU89" s="380">
        <v>10.1208347848478</v>
      </c>
      <c r="EV89" s="380">
        <v>0</v>
      </c>
      <c r="EW89" s="89">
        <v>3.2820519995286999</v>
      </c>
      <c r="EX89" s="380">
        <v>0.93371188618706702</v>
      </c>
      <c r="EY89" s="380">
        <v>0</v>
      </c>
      <c r="EZ89" s="89">
        <v>16.155974292276898</v>
      </c>
      <c r="FA89" s="380">
        <v>5.8405783815798999</v>
      </c>
      <c r="FB89" s="380">
        <v>0</v>
      </c>
      <c r="FC89" s="89">
        <v>2.3203755203426399</v>
      </c>
      <c r="FD89" s="380">
        <v>0.93010837045494998</v>
      </c>
      <c r="FE89" s="380">
        <v>0</v>
      </c>
      <c r="FF89" s="89">
        <v>0</v>
      </c>
      <c r="FG89" s="380">
        <v>0</v>
      </c>
      <c r="FH89" s="380">
        <v>0</v>
      </c>
      <c r="FI89" s="89">
        <v>1.64476308616281</v>
      </c>
      <c r="FJ89" s="380">
        <v>1.4377683878224701</v>
      </c>
      <c r="FK89" s="380">
        <v>0</v>
      </c>
      <c r="FL89" s="381">
        <v>3.2482751796928999E-2</v>
      </c>
      <c r="FM89" s="380">
        <v>0</v>
      </c>
      <c r="FN89" s="380">
        <v>3.2482751796928999E-2</v>
      </c>
      <c r="FO89" s="89">
        <v>2.4637479533588502</v>
      </c>
      <c r="FP89" s="380">
        <v>1.1323648731484299</v>
      </c>
      <c r="FQ89" s="380">
        <v>1.9707581302151299E-2</v>
      </c>
      <c r="FR89" s="89">
        <v>0.85058747581375305</v>
      </c>
      <c r="FS89" s="380">
        <v>0.73462492725795303</v>
      </c>
      <c r="FT89" s="380">
        <v>0</v>
      </c>
      <c r="FV89" s="118">
        <v>2968.2682157858035</v>
      </c>
      <c r="FW89" s="118">
        <v>1.0698012478894321</v>
      </c>
      <c r="FX89" s="118">
        <v>1.0042427854460809</v>
      </c>
      <c r="FY89" s="118">
        <v>2.0217238342213584</v>
      </c>
      <c r="FZ89" s="207">
        <v>1.0617884612896791</v>
      </c>
      <c r="GA89" s="118">
        <v>0.79057169188418885</v>
      </c>
      <c r="GB89" s="118">
        <v>8.6290491967505396</v>
      </c>
    </row>
    <row r="90" spans="2:184" s="73" customFormat="1">
      <c r="B90" s="73" t="s">
        <v>1829</v>
      </c>
      <c r="C90" s="73" t="s">
        <v>1874</v>
      </c>
      <c r="D90" s="73" t="s">
        <v>51</v>
      </c>
      <c r="E90" s="143" t="s">
        <v>1903</v>
      </c>
      <c r="F90" s="73">
        <v>5.7</v>
      </c>
      <c r="G90" s="113" t="s">
        <v>1211</v>
      </c>
      <c r="H90" s="113">
        <v>48.6</v>
      </c>
      <c r="I90" s="89">
        <v>-2495</v>
      </c>
      <c r="J90" s="89"/>
      <c r="K90" s="404" t="s">
        <v>32</v>
      </c>
      <c r="L90" s="73" t="s">
        <v>207</v>
      </c>
      <c r="M90" s="73" t="s">
        <v>13</v>
      </c>
      <c r="N90" s="73" t="s">
        <v>2182</v>
      </c>
      <c r="O90" s="73">
        <v>25</v>
      </c>
      <c r="Q90" s="203">
        <v>1766.9442780107836</v>
      </c>
      <c r="R90" s="203">
        <v>33670</v>
      </c>
      <c r="S90" s="203">
        <v>600</v>
      </c>
      <c r="U90" s="381">
        <v>3.18203829119923</v>
      </c>
      <c r="V90" s="380">
        <v>9.3720280586643199</v>
      </c>
      <c r="W90" s="380">
        <v>3.18203829119923</v>
      </c>
      <c r="X90" s="89">
        <v>7.83533486332077</v>
      </c>
      <c r="Y90" s="380">
        <v>23.963088797127099</v>
      </c>
      <c r="Z90" s="380">
        <v>7.2452230019546597</v>
      </c>
      <c r="AA90" s="89">
        <v>136.81761029220601</v>
      </c>
      <c r="AB90" s="380">
        <v>23.328908428826399</v>
      </c>
      <c r="AC90" s="380">
        <v>2.70279849238857</v>
      </c>
      <c r="AD90" s="89">
        <v>816.29901274761903</v>
      </c>
      <c r="AE90" s="380">
        <v>293.65165601682298</v>
      </c>
      <c r="AF90" s="380">
        <v>0.297771943001922</v>
      </c>
      <c r="AG90" s="89">
        <v>69.221462029531097</v>
      </c>
      <c r="AH90" s="380">
        <v>135.792852435594</v>
      </c>
      <c r="AI90" s="380">
        <v>1.73720377809864</v>
      </c>
      <c r="AJ90" s="381">
        <v>423.06551917133498</v>
      </c>
      <c r="AK90" s="380">
        <v>1224.3073920852</v>
      </c>
      <c r="AL90" s="380">
        <v>423.06551917133498</v>
      </c>
      <c r="AM90" s="89">
        <v>221904.83988898099</v>
      </c>
      <c r="AN90" s="380">
        <v>20859.400540981002</v>
      </c>
      <c r="AO90" s="380">
        <v>18.358838980647999</v>
      </c>
      <c r="AP90" s="89">
        <v>244.35237321039301</v>
      </c>
      <c r="AQ90" s="380">
        <v>353.24286058115001</v>
      </c>
      <c r="AR90" s="380">
        <v>136.12658325270601</v>
      </c>
      <c r="AS90" s="89">
        <v>505.85417343753898</v>
      </c>
      <c r="AT90" s="380">
        <v>573.504432694721</v>
      </c>
      <c r="AU90" s="380">
        <v>132.71593067329701</v>
      </c>
      <c r="AV90" s="89">
        <v>15.589992280418</v>
      </c>
      <c r="AW90" s="380">
        <v>42.910738125883299</v>
      </c>
      <c r="AX90" s="380">
        <v>12.5339919189369</v>
      </c>
      <c r="AY90" s="89">
        <v>1.4151845177932501</v>
      </c>
      <c r="AZ90" s="380">
        <v>1.37633334197818</v>
      </c>
      <c r="BA90" s="380">
        <v>0.62717353981417201</v>
      </c>
      <c r="BB90" s="381">
        <v>0.84809993112155801</v>
      </c>
      <c r="BC90" s="380">
        <v>0</v>
      </c>
      <c r="BD90" s="380">
        <v>0.84809993112155801</v>
      </c>
      <c r="BE90" s="89">
        <v>8.8294155701450094</v>
      </c>
      <c r="BF90" s="382">
        <v>1.87093998857053</v>
      </c>
      <c r="BG90" s="382">
        <v>5.4964766913638802E-2</v>
      </c>
      <c r="BH90" s="381">
        <v>3.6471705935541801</v>
      </c>
      <c r="BI90" s="380">
        <v>8.6054568757837497</v>
      </c>
      <c r="BJ90" s="380">
        <v>3.6471705935541801</v>
      </c>
      <c r="BK90" s="89">
        <v>402.02492865788997</v>
      </c>
      <c r="BL90" s="380">
        <v>34.350553117001603</v>
      </c>
      <c r="BM90" s="380">
        <v>1.01931492557309</v>
      </c>
      <c r="BN90" s="89">
        <v>1592.63087114114</v>
      </c>
      <c r="BO90" s="380">
        <v>527.79696981948803</v>
      </c>
      <c r="BP90" s="380">
        <v>1.6276849246162399</v>
      </c>
      <c r="BQ90" s="89">
        <v>1530.0959323612601</v>
      </c>
      <c r="BR90" s="380">
        <v>534.25470033002796</v>
      </c>
      <c r="BS90" s="380">
        <v>8.8518599216785798</v>
      </c>
      <c r="BT90" s="89">
        <v>0.244371891856694</v>
      </c>
      <c r="BU90" s="380">
        <v>0.41984316400574401</v>
      </c>
      <c r="BV90" s="380">
        <v>7.3364399854696102E-2</v>
      </c>
      <c r="BW90" s="381">
        <v>0.69159955627077396</v>
      </c>
      <c r="BX90" s="380">
        <v>1.97393537404532</v>
      </c>
      <c r="BY90" s="380">
        <v>0.69159955627077396</v>
      </c>
      <c r="BZ90" s="89">
        <v>0.40767881791383598</v>
      </c>
      <c r="CA90" s="380">
        <v>0.93646544958653999</v>
      </c>
      <c r="CB90" s="380">
        <v>0.40732521878758499</v>
      </c>
      <c r="CC90" s="89">
        <v>4.6936706341511396</v>
      </c>
      <c r="CD90" s="380">
        <v>5.7762978632059099</v>
      </c>
      <c r="CE90" s="380">
        <v>1.3950024028549</v>
      </c>
      <c r="CF90" s="89">
        <v>1.00926374346502</v>
      </c>
      <c r="CG90" s="380">
        <v>1.0756326456840899</v>
      </c>
      <c r="CH90" s="380">
        <v>0.12527891670156499</v>
      </c>
      <c r="CI90" s="89">
        <v>10.520492454526901</v>
      </c>
      <c r="CJ90" s="380">
        <v>4.5057787556707503</v>
      </c>
      <c r="CK90" s="380">
        <v>0.57996196873231798</v>
      </c>
      <c r="CL90" s="89">
        <v>3.9379327191703299</v>
      </c>
      <c r="CM90" s="380">
        <v>3.19364086727207</v>
      </c>
      <c r="CN90" s="380">
        <v>0.42158087122024401</v>
      </c>
      <c r="CO90" s="381">
        <v>1.0288941653177801</v>
      </c>
      <c r="CP90" s="380">
        <v>2.1987674169879101</v>
      </c>
      <c r="CQ90" s="380">
        <v>1.0288941653177801</v>
      </c>
      <c r="CR90" s="89">
        <v>814.70502613618999</v>
      </c>
      <c r="CS90" s="380">
        <v>83.538707676601504</v>
      </c>
      <c r="CT90" s="380">
        <v>3.4469170740708502E-2</v>
      </c>
      <c r="CU90" s="89">
        <v>348.41451823554002</v>
      </c>
      <c r="CV90" s="380">
        <v>43.043109500102702</v>
      </c>
      <c r="CW90" s="380">
        <v>0</v>
      </c>
      <c r="CX90" s="89">
        <v>4.1355264868588302</v>
      </c>
      <c r="CY90" s="380">
        <v>2.0185637097407301</v>
      </c>
      <c r="CZ90" s="380">
        <v>0</v>
      </c>
      <c r="DA90" s="89">
        <v>0</v>
      </c>
      <c r="DB90" s="380">
        <v>0</v>
      </c>
      <c r="DC90" s="380">
        <v>0</v>
      </c>
      <c r="DD90" s="381">
        <v>9.2405158998402404E-2</v>
      </c>
      <c r="DE90" s="380">
        <v>0</v>
      </c>
      <c r="DF90" s="380">
        <v>9.2405158998402404E-2</v>
      </c>
      <c r="DG90" s="381">
        <v>0.215636447322403</v>
      </c>
      <c r="DH90" s="380">
        <v>0</v>
      </c>
      <c r="DI90" s="380">
        <v>0.215636447322403</v>
      </c>
      <c r="DJ90" s="381">
        <v>0.10495710312215301</v>
      </c>
      <c r="DK90" s="380">
        <v>0</v>
      </c>
      <c r="DL90" s="380">
        <v>0.10495710312215301</v>
      </c>
      <c r="DM90" s="89">
        <v>10.141327154336</v>
      </c>
      <c r="DN90" s="380">
        <v>8.4639525298776093</v>
      </c>
      <c r="DO90" s="380">
        <v>0</v>
      </c>
      <c r="DP90" s="89">
        <v>253.354931768581</v>
      </c>
      <c r="DQ90" s="380">
        <v>35.484908368970999</v>
      </c>
      <c r="DR90" s="380">
        <v>0</v>
      </c>
      <c r="DS90" s="89">
        <v>733.73078627960501</v>
      </c>
      <c r="DT90" s="380">
        <v>89.091555770630507</v>
      </c>
      <c r="DU90" s="380">
        <v>0</v>
      </c>
      <c r="DV90" s="89">
        <v>119.440435956858</v>
      </c>
      <c r="DW90" s="380">
        <v>14.2362973219912</v>
      </c>
      <c r="DX90" s="380">
        <v>0</v>
      </c>
      <c r="DY90" s="89">
        <v>648.682696976378</v>
      </c>
      <c r="DZ90" s="380">
        <v>90.137276017098401</v>
      </c>
      <c r="EA90" s="380">
        <v>0</v>
      </c>
      <c r="EB90" s="89">
        <v>152.05672784146799</v>
      </c>
      <c r="EC90" s="380">
        <v>22.184635542058899</v>
      </c>
      <c r="ED90" s="380">
        <v>0</v>
      </c>
      <c r="EE90" s="89">
        <v>55.778630827123401</v>
      </c>
      <c r="EF90" s="380">
        <v>8.1867156025665206</v>
      </c>
      <c r="EG90" s="380">
        <v>2.48967126687503E-2</v>
      </c>
      <c r="EH90" s="89">
        <v>152.416973436679</v>
      </c>
      <c r="EI90" s="380">
        <v>23.509496907841399</v>
      </c>
      <c r="EJ90" s="380">
        <v>0</v>
      </c>
      <c r="EK90" s="89">
        <v>17.100469298616702</v>
      </c>
      <c r="EL90" s="380">
        <v>3.2160955398226201</v>
      </c>
      <c r="EM90" s="380">
        <v>0</v>
      </c>
      <c r="EN90" s="89">
        <v>85.209830191060107</v>
      </c>
      <c r="EO90" s="380">
        <v>15.8164462874468</v>
      </c>
      <c r="EP90" s="380">
        <v>0</v>
      </c>
      <c r="EQ90" s="89">
        <v>13.8760443763179</v>
      </c>
      <c r="ER90" s="380">
        <v>2.5423056938706399</v>
      </c>
      <c r="ES90" s="380">
        <v>0</v>
      </c>
      <c r="ET90" s="89">
        <v>30.816951001306599</v>
      </c>
      <c r="EU90" s="380">
        <v>5.5100754661759703</v>
      </c>
      <c r="EV90" s="380">
        <v>0</v>
      </c>
      <c r="EW90" s="89">
        <v>3.0538057344527898</v>
      </c>
      <c r="EX90" s="380">
        <v>0.97986436468578997</v>
      </c>
      <c r="EY90" s="380">
        <v>0</v>
      </c>
      <c r="EZ90" s="89">
        <v>13.184470855519301</v>
      </c>
      <c r="FA90" s="380">
        <v>3.8362502669852998</v>
      </c>
      <c r="FB90" s="380">
        <v>0</v>
      </c>
      <c r="FC90" s="89">
        <v>1.9991693656057801</v>
      </c>
      <c r="FD90" s="380">
        <v>0.75900292440775297</v>
      </c>
      <c r="FE90" s="380">
        <v>0</v>
      </c>
      <c r="FF90" s="89">
        <v>0</v>
      </c>
      <c r="FG90" s="380">
        <v>0</v>
      </c>
      <c r="FH90" s="380">
        <v>0</v>
      </c>
      <c r="FI90" s="89">
        <v>0.99541837260368604</v>
      </c>
      <c r="FJ90" s="380">
        <v>0.98910287540117303</v>
      </c>
      <c r="FK90" s="380">
        <v>3.55405879995941E-2</v>
      </c>
      <c r="FL90" s="381">
        <v>2.9712162013171901E-2</v>
      </c>
      <c r="FM90" s="380">
        <v>0</v>
      </c>
      <c r="FN90" s="380">
        <v>2.9712162013171901E-2</v>
      </c>
      <c r="FO90" s="89">
        <v>2.2044009095128501</v>
      </c>
      <c r="FP90" s="380">
        <v>0.85664797038390705</v>
      </c>
      <c r="FQ90" s="380">
        <v>0</v>
      </c>
      <c r="FR90" s="89">
        <v>0.76462725126002096</v>
      </c>
      <c r="FS90" s="380">
        <v>0.66267189817068395</v>
      </c>
      <c r="FT90" s="380">
        <v>0</v>
      </c>
      <c r="FV90" s="118">
        <v>2602.0559269132746</v>
      </c>
      <c r="FW90" s="118">
        <v>1.1049191612709552</v>
      </c>
      <c r="FX90" s="118">
        <v>1.0160519082763786</v>
      </c>
      <c r="FY90" s="118">
        <v>2.3383211189420696</v>
      </c>
      <c r="FZ90" s="207">
        <v>1.1026584077557038</v>
      </c>
      <c r="GA90" s="118">
        <v>0.75312125211391834</v>
      </c>
      <c r="GB90" s="118">
        <v>9.3528383574534288</v>
      </c>
    </row>
    <row r="91" spans="2:184" s="73" customFormat="1">
      <c r="B91" s="73" t="s">
        <v>1829</v>
      </c>
      <c r="C91" s="73" t="s">
        <v>1874</v>
      </c>
      <c r="D91" s="73" t="s">
        <v>51</v>
      </c>
      <c r="E91" s="143" t="s">
        <v>1903</v>
      </c>
      <c r="F91" s="73">
        <v>5.7</v>
      </c>
      <c r="G91" s="113" t="s">
        <v>1211</v>
      </c>
      <c r="H91" s="113">
        <v>48.6</v>
      </c>
      <c r="I91" s="89">
        <v>-2495</v>
      </c>
      <c r="J91" s="89"/>
      <c r="K91" s="404" t="s">
        <v>32</v>
      </c>
      <c r="L91" s="73" t="s">
        <v>207</v>
      </c>
      <c r="M91" s="73" t="s">
        <v>13</v>
      </c>
      <c r="N91" s="73" t="s">
        <v>2183</v>
      </c>
      <c r="O91" s="73">
        <v>25</v>
      </c>
      <c r="Q91" s="203">
        <v>621.70261633712755</v>
      </c>
      <c r="R91" s="203">
        <v>30270</v>
      </c>
      <c r="S91" s="203">
        <v>530</v>
      </c>
      <c r="U91" s="381">
        <v>4.9631898474983887</v>
      </c>
      <c r="V91" s="380">
        <v>9.2690491403589057</v>
      </c>
      <c r="W91" s="380">
        <v>4.9631898474983887</v>
      </c>
      <c r="X91" s="381">
        <v>10.657407068313621</v>
      </c>
      <c r="Y91" s="380">
        <v>17.393867726866098</v>
      </c>
      <c r="Z91" s="380">
        <v>10.657407068313621</v>
      </c>
      <c r="AA91" s="89">
        <v>124.41052537858241</v>
      </c>
      <c r="AB91" s="380">
        <v>22.026397578971444</v>
      </c>
      <c r="AC91" s="380">
        <v>4.3765899577951464</v>
      </c>
      <c r="AD91" s="89">
        <v>566.92730278980775</v>
      </c>
      <c r="AE91" s="380">
        <v>86.361482162040971</v>
      </c>
      <c r="AF91" s="380">
        <v>0.68603027453356491</v>
      </c>
      <c r="AG91" s="381">
        <v>2.6719333096553926</v>
      </c>
      <c r="AH91" s="380">
        <v>17.03810172450568</v>
      </c>
      <c r="AI91" s="380">
        <v>2.6719333096553926</v>
      </c>
      <c r="AJ91" s="381">
        <v>579.5481078276382</v>
      </c>
      <c r="AK91" s="380">
        <v>942.12016965264888</v>
      </c>
      <c r="AL91" s="380">
        <v>579.5481078276382</v>
      </c>
      <c r="AM91" s="89">
        <v>223224.46823922859</v>
      </c>
      <c r="AN91" s="380">
        <v>19503.829354860485</v>
      </c>
      <c r="AO91" s="380">
        <v>30.52845444301628</v>
      </c>
      <c r="AP91" s="381">
        <v>217.00016358036069</v>
      </c>
      <c r="AQ91" s="380">
        <v>390.90458961784844</v>
      </c>
      <c r="AR91" s="380">
        <v>217.00016358036069</v>
      </c>
      <c r="AS91" s="89">
        <v>553.40436254582278</v>
      </c>
      <c r="AT91" s="380">
        <v>449.59605585319304</v>
      </c>
      <c r="AU91" s="380">
        <v>279.44803689497678</v>
      </c>
      <c r="AV91" s="381">
        <v>20.952436574262816</v>
      </c>
      <c r="AW91" s="380">
        <v>36.002211690053279</v>
      </c>
      <c r="AX91" s="380">
        <v>20.952436574262816</v>
      </c>
      <c r="AY91" s="381">
        <v>0.87595893923754609</v>
      </c>
      <c r="AZ91" s="380">
        <v>1.4098806537814814</v>
      </c>
      <c r="BA91" s="380">
        <v>0.87595893923754609</v>
      </c>
      <c r="BB91" s="381">
        <v>1.1059936647372683</v>
      </c>
      <c r="BC91" s="380">
        <v>0.42487162535866513</v>
      </c>
      <c r="BD91" s="380">
        <v>1.1059936647372683</v>
      </c>
      <c r="BE91" s="89">
        <v>9.8363789608403778</v>
      </c>
      <c r="BF91" s="382">
        <v>1.8213706115192123</v>
      </c>
      <c r="BG91" s="382">
        <v>9.2634682804472582E-2</v>
      </c>
      <c r="BH91" s="381">
        <v>6.1163543487961709</v>
      </c>
      <c r="BI91" s="380">
        <v>7.6930051445756291</v>
      </c>
      <c r="BJ91" s="380">
        <v>6.1163543487961709</v>
      </c>
      <c r="BK91" s="89">
        <v>377.92255006131495</v>
      </c>
      <c r="BL91" s="380">
        <v>37.477865217717209</v>
      </c>
      <c r="BM91" s="380">
        <v>1.6093747652880641</v>
      </c>
      <c r="BN91" s="89">
        <v>1093.6066369171922</v>
      </c>
      <c r="BO91" s="380">
        <v>127.14537515597692</v>
      </c>
      <c r="BP91" s="380">
        <v>2.7723840069444377</v>
      </c>
      <c r="BQ91" s="89">
        <v>1005.7484047226797</v>
      </c>
      <c r="BR91" s="380">
        <v>200.14667358997204</v>
      </c>
      <c r="BS91" s="380">
        <v>13.862080771147333</v>
      </c>
      <c r="BT91" s="381">
        <v>9.630077973927495E-2</v>
      </c>
      <c r="BU91" s="380">
        <v>2.8117057093745446E-2</v>
      </c>
      <c r="BV91" s="380">
        <v>9.630077973927495E-2</v>
      </c>
      <c r="BW91" s="381">
        <v>1.0180277335800747</v>
      </c>
      <c r="BX91" s="380">
        <v>1.8432641484528438</v>
      </c>
      <c r="BY91" s="380">
        <v>1.0180277335800747</v>
      </c>
      <c r="BZ91" s="381">
        <v>0.57904945693027732</v>
      </c>
      <c r="CA91" s="380">
        <v>0.917834213610073</v>
      </c>
      <c r="CB91" s="380">
        <v>0.57904945693027732</v>
      </c>
      <c r="CC91" s="381">
        <v>2.065543675350991</v>
      </c>
      <c r="CD91" s="380">
        <v>3.5265520913623298</v>
      </c>
      <c r="CE91" s="380">
        <v>2.065543675350991</v>
      </c>
      <c r="CF91" s="89">
        <v>0.9714145088014603</v>
      </c>
      <c r="CG91" s="380">
        <v>0.84805980452162588</v>
      </c>
      <c r="CH91" s="380">
        <v>0.17238730381768777</v>
      </c>
      <c r="CI91" s="89">
        <v>12.189076952676993</v>
      </c>
      <c r="CJ91" s="380">
        <v>4.4144679230924009</v>
      </c>
      <c r="CK91" s="380">
        <v>0.69329935116118491</v>
      </c>
      <c r="CL91" s="89">
        <v>3.8403894881228693</v>
      </c>
      <c r="CM91" s="380">
        <v>3.14755621486972</v>
      </c>
      <c r="CN91" s="380">
        <v>0.61863360943309398</v>
      </c>
      <c r="CO91" s="381">
        <v>1.5005364821654605</v>
      </c>
      <c r="CP91" s="380">
        <v>2.2451439232049499</v>
      </c>
      <c r="CQ91" s="380">
        <v>1.5005364821654605</v>
      </c>
      <c r="CR91" s="89">
        <v>764.17825404802545</v>
      </c>
      <c r="CS91" s="380">
        <v>97.972937174996034</v>
      </c>
      <c r="CT91" s="380">
        <v>5.8552204180907778E-2</v>
      </c>
      <c r="CU91" s="89">
        <v>392.98494855642906</v>
      </c>
      <c r="CV91" s="380">
        <v>40.395944524181402</v>
      </c>
      <c r="CW91" s="380">
        <v>2.3164754960100124E-2</v>
      </c>
      <c r="CX91" s="89">
        <v>4.9478885203302356</v>
      </c>
      <c r="CY91" s="380">
        <v>2.0351779077469669</v>
      </c>
      <c r="CZ91" s="380">
        <v>0</v>
      </c>
      <c r="DA91" s="89">
        <v>0</v>
      </c>
      <c r="DB91" s="380">
        <v>0</v>
      </c>
      <c r="DC91" s="380">
        <v>0</v>
      </c>
      <c r="DD91" s="89">
        <v>0</v>
      </c>
      <c r="DE91" s="380">
        <v>0</v>
      </c>
      <c r="DF91" s="380">
        <v>0</v>
      </c>
      <c r="DG91" s="381">
        <v>0.28900172119612599</v>
      </c>
      <c r="DH91" s="380">
        <v>0.14961356020251246</v>
      </c>
      <c r="DI91" s="380">
        <v>0.28900172119612599</v>
      </c>
      <c r="DJ91" s="381">
        <v>0.16119904345716524</v>
      </c>
      <c r="DK91" s="380">
        <v>0</v>
      </c>
      <c r="DL91" s="380">
        <v>0.16119904345716524</v>
      </c>
      <c r="DM91" s="89">
        <v>7.7770357923496416</v>
      </c>
      <c r="DN91" s="380">
        <v>6.5402187021905096</v>
      </c>
      <c r="DO91" s="380">
        <v>0</v>
      </c>
      <c r="DP91" s="89">
        <v>287.53701404175393</v>
      </c>
      <c r="DQ91" s="380">
        <v>36.491120479578079</v>
      </c>
      <c r="DR91" s="380">
        <v>0</v>
      </c>
      <c r="DS91" s="89">
        <v>825.08242306749059</v>
      </c>
      <c r="DT91" s="380">
        <v>129.26007449478101</v>
      </c>
      <c r="DU91" s="380">
        <v>0</v>
      </c>
      <c r="DV91" s="89">
        <v>136.16604239067718</v>
      </c>
      <c r="DW91" s="380">
        <v>19.09238434309183</v>
      </c>
      <c r="DX91" s="380">
        <v>0</v>
      </c>
      <c r="DY91" s="89">
        <v>732.97785194839355</v>
      </c>
      <c r="DZ91" s="380">
        <v>108.66527512882732</v>
      </c>
      <c r="EA91" s="380">
        <v>0</v>
      </c>
      <c r="EB91" s="89">
        <v>176.90367320682287</v>
      </c>
      <c r="EC91" s="380">
        <v>27.699576632149835</v>
      </c>
      <c r="ED91" s="380">
        <v>0</v>
      </c>
      <c r="EE91" s="89">
        <v>61.347111792400888</v>
      </c>
      <c r="EF91" s="380">
        <v>11.553687268865298</v>
      </c>
      <c r="EG91" s="380">
        <v>0</v>
      </c>
      <c r="EH91" s="89">
        <v>174.8742797706569</v>
      </c>
      <c r="EI91" s="380">
        <v>28.545199347102244</v>
      </c>
      <c r="EJ91" s="380">
        <v>0</v>
      </c>
      <c r="EK91" s="89">
        <v>19.116790088512765</v>
      </c>
      <c r="EL91" s="380">
        <v>3.9124637972936203</v>
      </c>
      <c r="EM91" s="380">
        <v>0</v>
      </c>
      <c r="EN91" s="89">
        <v>94.538256876262366</v>
      </c>
      <c r="EO91" s="380">
        <v>14.539589618235214</v>
      </c>
      <c r="EP91" s="380">
        <v>0</v>
      </c>
      <c r="EQ91" s="89">
        <v>15.696343476978845</v>
      </c>
      <c r="ER91" s="380">
        <v>3.5915924893675206</v>
      </c>
      <c r="ES91" s="380">
        <v>0</v>
      </c>
      <c r="ET91" s="89">
        <v>33.145884833480373</v>
      </c>
      <c r="EU91" s="380">
        <v>8.4466472142224358</v>
      </c>
      <c r="EV91" s="380">
        <v>0</v>
      </c>
      <c r="EW91" s="89">
        <v>3.4571194884306884</v>
      </c>
      <c r="EX91" s="380">
        <v>1.2492952344662174</v>
      </c>
      <c r="EY91" s="380">
        <v>0</v>
      </c>
      <c r="EZ91" s="89">
        <v>16.051402804971907</v>
      </c>
      <c r="FA91" s="380">
        <v>5.1874520528365213</v>
      </c>
      <c r="FB91" s="380">
        <v>8.0918803553820279E-2</v>
      </c>
      <c r="FC91" s="89">
        <v>2.1794556586806895</v>
      </c>
      <c r="FD91" s="380">
        <v>0.87015214339888647</v>
      </c>
      <c r="FE91" s="380">
        <v>0</v>
      </c>
      <c r="FF91" s="89">
        <v>0</v>
      </c>
      <c r="FG91" s="380">
        <v>0</v>
      </c>
      <c r="FH91" s="380">
        <v>0</v>
      </c>
      <c r="FI91" s="89">
        <v>0.43619662297304873</v>
      </c>
      <c r="FJ91" s="380">
        <v>0.73534932183601887</v>
      </c>
      <c r="FK91" s="380">
        <v>7.390254843619315E-2</v>
      </c>
      <c r="FL91" s="381">
        <v>5.3477754742668859E-2</v>
      </c>
      <c r="FM91" s="380">
        <v>0</v>
      </c>
      <c r="FN91" s="380">
        <v>5.3477754742668859E-2</v>
      </c>
      <c r="FO91" s="89">
        <v>2.6003454405391864</v>
      </c>
      <c r="FP91" s="380">
        <v>1.3998727255297909</v>
      </c>
      <c r="FQ91" s="380">
        <v>0</v>
      </c>
      <c r="FR91" s="89">
        <v>0.97216328266480745</v>
      </c>
      <c r="FS91" s="380">
        <v>0.71930574775090517</v>
      </c>
      <c r="FT91" s="380">
        <v>0</v>
      </c>
      <c r="FV91" s="118">
        <v>2940.3108517199921</v>
      </c>
      <c r="FW91" s="118">
        <v>1.0507377614828892</v>
      </c>
      <c r="FX91" s="118">
        <v>1.0042552353308054</v>
      </c>
      <c r="FY91" s="118">
        <v>1.944548402820818</v>
      </c>
      <c r="FZ91" s="207">
        <v>1.1931169281568583</v>
      </c>
      <c r="GA91" s="118">
        <v>0.75643351122387426</v>
      </c>
      <c r="GB91" s="118">
        <v>8.814257728157104</v>
      </c>
    </row>
    <row r="92" spans="2:184" s="73" customFormat="1">
      <c r="B92" s="73" t="s">
        <v>1829</v>
      </c>
      <c r="C92" s="73" t="s">
        <v>1874</v>
      </c>
      <c r="D92" s="73" t="s">
        <v>51</v>
      </c>
      <c r="E92" s="143" t="s">
        <v>1903</v>
      </c>
      <c r="F92" s="73">
        <v>5.7</v>
      </c>
      <c r="G92" s="113" t="s">
        <v>1211</v>
      </c>
      <c r="H92" s="113">
        <v>48.6</v>
      </c>
      <c r="I92" s="89">
        <v>-2495</v>
      </c>
      <c r="J92" s="89"/>
      <c r="K92" s="404" t="s">
        <v>32</v>
      </c>
      <c r="L92" s="73" t="s">
        <v>207</v>
      </c>
      <c r="M92" s="73" t="s">
        <v>13</v>
      </c>
      <c r="N92" s="73" t="s">
        <v>2184</v>
      </c>
      <c r="O92" s="73">
        <v>25</v>
      </c>
      <c r="Q92" s="203">
        <v>869.44877171959183</v>
      </c>
      <c r="R92" s="203">
        <v>28340</v>
      </c>
      <c r="S92" s="203">
        <v>509.99999999999994</v>
      </c>
      <c r="U92" s="381">
        <v>2.58071646939691</v>
      </c>
      <c r="V92" s="380">
        <v>6.9725162790075199</v>
      </c>
      <c r="W92" s="380">
        <v>2.58071646939691</v>
      </c>
      <c r="X92" s="381">
        <v>7.7864388137477203</v>
      </c>
      <c r="Y92" s="380">
        <v>21.264289303667798</v>
      </c>
      <c r="Z92" s="380">
        <v>7.7864388137477203</v>
      </c>
      <c r="AA92" s="89">
        <v>113.977560653789</v>
      </c>
      <c r="AB92" s="380">
        <v>30.016279764098599</v>
      </c>
      <c r="AC92" s="380">
        <v>2.4654950184233599</v>
      </c>
      <c r="AD92" s="89">
        <v>694.17722157729099</v>
      </c>
      <c r="AE92" s="380">
        <v>146.862367382695</v>
      </c>
      <c r="AF92" s="380">
        <v>0.270983085252824</v>
      </c>
      <c r="AG92" s="89">
        <v>21.518391116315598</v>
      </c>
      <c r="AH92" s="380">
        <v>44.617642319391898</v>
      </c>
      <c r="AI92" s="380">
        <v>1.82108243420149</v>
      </c>
      <c r="AJ92" s="89">
        <v>361.78968834495902</v>
      </c>
      <c r="AK92" s="380">
        <v>1370.31767764187</v>
      </c>
      <c r="AL92" s="380">
        <v>358.89851585119499</v>
      </c>
      <c r="AM92" s="89">
        <v>227686.180014121</v>
      </c>
      <c r="AN92" s="380">
        <v>26048.519267081199</v>
      </c>
      <c r="AO92" s="380">
        <v>16.1099918813049</v>
      </c>
      <c r="AP92" s="89">
        <v>202.639243703452</v>
      </c>
      <c r="AQ92" s="380">
        <v>402.33717229520198</v>
      </c>
      <c r="AR92" s="380">
        <v>110.464369237239</v>
      </c>
      <c r="AS92" s="89">
        <v>585.188303003069</v>
      </c>
      <c r="AT92" s="380">
        <v>405.70216105975902</v>
      </c>
      <c r="AU92" s="380">
        <v>133.49938487438601</v>
      </c>
      <c r="AV92" s="89">
        <v>14.3907863276255</v>
      </c>
      <c r="AW92" s="380">
        <v>41.137045289070798</v>
      </c>
      <c r="AX92" s="380">
        <v>14.0572710279401</v>
      </c>
      <c r="AY92" s="89">
        <v>2.1196489293641698</v>
      </c>
      <c r="AZ92" s="380">
        <v>1.9539429550955301</v>
      </c>
      <c r="BA92" s="380">
        <v>0.44009751591389401</v>
      </c>
      <c r="BB92" s="89">
        <v>3.5619389746555501</v>
      </c>
      <c r="BC92" s="380">
        <v>7.1238779493110904</v>
      </c>
      <c r="BD92" s="380">
        <v>0.85325835362650804</v>
      </c>
      <c r="BE92" s="89">
        <v>8.8397758096290495</v>
      </c>
      <c r="BF92" s="382">
        <v>2.2274976156709401</v>
      </c>
      <c r="BG92" s="382">
        <v>8.7393569312117197E-2</v>
      </c>
      <c r="BH92" s="381">
        <v>3.2450489934685498</v>
      </c>
      <c r="BI92" s="380">
        <v>7.8882978435520696</v>
      </c>
      <c r="BJ92" s="380">
        <v>3.2450489934685498</v>
      </c>
      <c r="BK92" s="89">
        <v>409.52141224625302</v>
      </c>
      <c r="BL92" s="380">
        <v>64.424034540348501</v>
      </c>
      <c r="BM92" s="380">
        <v>0.96345168442122797</v>
      </c>
      <c r="BN92" s="89">
        <v>1366.04118296</v>
      </c>
      <c r="BO92" s="380">
        <v>260.40538198692002</v>
      </c>
      <c r="BP92" s="380">
        <v>1.5210942856754399</v>
      </c>
      <c r="BQ92" s="89">
        <v>1234.3130792127299</v>
      </c>
      <c r="BR92" s="380">
        <v>294.31876862961599</v>
      </c>
      <c r="BS92" s="380">
        <v>10.0035555384994</v>
      </c>
      <c r="BT92" s="381">
        <v>4.2627804086858199E-2</v>
      </c>
      <c r="BU92" s="380">
        <v>0</v>
      </c>
      <c r="BV92" s="380">
        <v>4.2627804086858199E-2</v>
      </c>
      <c r="BW92" s="381">
        <v>0.65299994272010997</v>
      </c>
      <c r="BX92" s="380">
        <v>2.0165831574319699</v>
      </c>
      <c r="BY92" s="380">
        <v>0.65299994272010997</v>
      </c>
      <c r="BZ92" s="381">
        <v>0.30872336019112301</v>
      </c>
      <c r="CA92" s="380">
        <v>0.90988121279092304</v>
      </c>
      <c r="CB92" s="380">
        <v>0.30872336019112301</v>
      </c>
      <c r="CC92" s="89">
        <v>4.8915200103493204</v>
      </c>
      <c r="CD92" s="380">
        <v>5.9104453555404497</v>
      </c>
      <c r="CE92" s="380">
        <v>1.2261269736075899</v>
      </c>
      <c r="CF92" s="89">
        <v>1.01251770231501</v>
      </c>
      <c r="CG92" s="380">
        <v>0.989527791022627</v>
      </c>
      <c r="CH92" s="380">
        <v>9.0093371328854199E-2</v>
      </c>
      <c r="CI92" s="89">
        <v>17.475831900255599</v>
      </c>
      <c r="CJ92" s="380">
        <v>9.7595697095172298</v>
      </c>
      <c r="CK92" s="380">
        <v>0.44490600046698298</v>
      </c>
      <c r="CL92" s="89">
        <v>4.5356367740230299</v>
      </c>
      <c r="CM92" s="380">
        <v>4.10555922450461</v>
      </c>
      <c r="CN92" s="380">
        <v>0.30568897274631701</v>
      </c>
      <c r="CO92" s="381">
        <v>0.81124654688451803</v>
      </c>
      <c r="CP92" s="380">
        <v>2.4710342805013799</v>
      </c>
      <c r="CQ92" s="380">
        <v>0.81124654688451803</v>
      </c>
      <c r="CR92" s="89">
        <v>753.54204145744495</v>
      </c>
      <c r="CS92" s="380">
        <v>150.99214102618299</v>
      </c>
      <c r="CT92" s="380">
        <v>3.1425842913957301E-2</v>
      </c>
      <c r="CU92" s="89">
        <v>512.053068024411</v>
      </c>
      <c r="CV92" s="380">
        <v>147.50104373450401</v>
      </c>
      <c r="CW92" s="380">
        <v>0</v>
      </c>
      <c r="CX92" s="89">
        <v>7.8842540902173699</v>
      </c>
      <c r="CY92" s="380">
        <v>4.3409766716824301</v>
      </c>
      <c r="CZ92" s="380">
        <v>0</v>
      </c>
      <c r="DA92" s="381">
        <v>1.4485129288876301E-2</v>
      </c>
      <c r="DB92" s="380">
        <v>0</v>
      </c>
      <c r="DC92" s="380">
        <v>1.4485129288876301E-2</v>
      </c>
      <c r="DD92" s="89">
        <v>0</v>
      </c>
      <c r="DE92" s="380">
        <v>0</v>
      </c>
      <c r="DF92" s="380">
        <v>0</v>
      </c>
      <c r="DG92" s="89">
        <v>0.78046116186978498</v>
      </c>
      <c r="DH92" s="380">
        <v>1.56092232373957</v>
      </c>
      <c r="DI92" s="380">
        <v>0.33790387678808498</v>
      </c>
      <c r="DJ92" s="381">
        <v>0.122835573828287</v>
      </c>
      <c r="DK92" s="380">
        <v>0</v>
      </c>
      <c r="DL92" s="380">
        <v>0.122835573828287</v>
      </c>
      <c r="DM92" s="89">
        <v>9.9251405884668795</v>
      </c>
      <c r="DN92" s="380">
        <v>8.5543977902018007</v>
      </c>
      <c r="DO92" s="380">
        <v>0</v>
      </c>
      <c r="DP92" s="89">
        <v>373.833205897781</v>
      </c>
      <c r="DQ92" s="380">
        <v>128.50238078718601</v>
      </c>
      <c r="DR92" s="380">
        <v>0</v>
      </c>
      <c r="DS92" s="89">
        <v>1099.91163119455</v>
      </c>
      <c r="DT92" s="380">
        <v>363.11614269105098</v>
      </c>
      <c r="DU92" s="380">
        <v>0</v>
      </c>
      <c r="DV92" s="89">
        <v>178.002104444992</v>
      </c>
      <c r="DW92" s="380">
        <v>61.866085612561903</v>
      </c>
      <c r="DX92" s="380">
        <v>0</v>
      </c>
      <c r="DY92" s="89">
        <v>953.629136603441</v>
      </c>
      <c r="DZ92" s="380">
        <v>353.54418133199198</v>
      </c>
      <c r="EA92" s="380">
        <v>0</v>
      </c>
      <c r="EB92" s="89">
        <v>223.39484391352099</v>
      </c>
      <c r="EC92" s="380">
        <v>78.714365889705206</v>
      </c>
      <c r="ED92" s="380">
        <v>7.9038758241181797E-2</v>
      </c>
      <c r="EE92" s="89">
        <v>80.876005929317202</v>
      </c>
      <c r="EF92" s="380">
        <v>29.3175274688641</v>
      </c>
      <c r="EG92" s="380">
        <v>0</v>
      </c>
      <c r="EH92" s="89">
        <v>227.782219354886</v>
      </c>
      <c r="EI92" s="380">
        <v>67.659258552389403</v>
      </c>
      <c r="EJ92" s="380">
        <v>0</v>
      </c>
      <c r="EK92" s="89">
        <v>25.630379138555099</v>
      </c>
      <c r="EL92" s="380">
        <v>8.3261620638870699</v>
      </c>
      <c r="EM92" s="380">
        <v>1.14733079816676E-2</v>
      </c>
      <c r="EN92" s="89">
        <v>126.64997964673699</v>
      </c>
      <c r="EO92" s="380">
        <v>49.509006032494497</v>
      </c>
      <c r="EP92" s="380">
        <v>0</v>
      </c>
      <c r="EQ92" s="89">
        <v>20.7007528357334</v>
      </c>
      <c r="ER92" s="380">
        <v>8.0503628416286794</v>
      </c>
      <c r="ES92" s="380">
        <v>0</v>
      </c>
      <c r="ET92" s="89">
        <v>46.080790115953597</v>
      </c>
      <c r="EU92" s="380">
        <v>16.708517768015898</v>
      </c>
      <c r="EV92" s="380">
        <v>0</v>
      </c>
      <c r="EW92" s="89">
        <v>4.4816948774260599</v>
      </c>
      <c r="EX92" s="380">
        <v>2.3193886374761199</v>
      </c>
      <c r="EY92" s="380">
        <v>0</v>
      </c>
      <c r="EZ92" s="89">
        <v>21.7588763316969</v>
      </c>
      <c r="FA92" s="380">
        <v>9.1760791025455006</v>
      </c>
      <c r="FB92" s="380">
        <v>0</v>
      </c>
      <c r="FC92" s="89">
        <v>2.82273051698711</v>
      </c>
      <c r="FD92" s="380">
        <v>1.2323416042900199</v>
      </c>
      <c r="FE92" s="380">
        <v>0</v>
      </c>
      <c r="FF92" s="89">
        <v>0</v>
      </c>
      <c r="FG92" s="380">
        <v>0</v>
      </c>
      <c r="FH92" s="380">
        <v>0</v>
      </c>
      <c r="FI92" s="89">
        <v>0.49658542515147602</v>
      </c>
      <c r="FJ92" s="380">
        <v>0.98402317008858997</v>
      </c>
      <c r="FK92" s="380">
        <v>3.2350309418107098E-2</v>
      </c>
      <c r="FL92" s="89">
        <v>0</v>
      </c>
      <c r="FM92" s="380">
        <v>0</v>
      </c>
      <c r="FN92" s="380">
        <v>0</v>
      </c>
      <c r="FO92" s="89">
        <v>4.3426880055265302</v>
      </c>
      <c r="FP92" s="380">
        <v>2.6775024001651899</v>
      </c>
      <c r="FQ92" s="380">
        <v>0</v>
      </c>
      <c r="FR92" s="89">
        <v>1.35455496019415</v>
      </c>
      <c r="FS92" s="380">
        <v>0.96398562709344504</v>
      </c>
      <c r="FT92" s="380">
        <v>0</v>
      </c>
      <c r="FV92" s="118">
        <v>3855.1477896585584</v>
      </c>
      <c r="FW92" s="118">
        <v>1.0825070696634729</v>
      </c>
      <c r="FX92" s="118">
        <v>1.0266450491060832</v>
      </c>
      <c r="FY92" s="118">
        <v>1.4716092696499994</v>
      </c>
      <c r="FZ92" s="207">
        <v>1.5384706330952815</v>
      </c>
      <c r="GA92" s="118">
        <v>0.75590325844860118</v>
      </c>
      <c r="GB92" s="118">
        <v>8.4694684760931302</v>
      </c>
    </row>
    <row r="93" spans="2:184" s="73" customFormat="1">
      <c r="B93" s="73" t="s">
        <v>1829</v>
      </c>
      <c r="C93" s="73" t="s">
        <v>1874</v>
      </c>
      <c r="D93" s="73" t="s">
        <v>51</v>
      </c>
      <c r="E93" s="143" t="s">
        <v>1903</v>
      </c>
      <c r="F93" s="73">
        <v>5.7</v>
      </c>
      <c r="G93" s="113" t="s">
        <v>1211</v>
      </c>
      <c r="H93" s="113">
        <v>48.6</v>
      </c>
      <c r="I93" s="89">
        <v>-2495</v>
      </c>
      <c r="J93" s="89"/>
      <c r="K93" s="404" t="s">
        <v>32</v>
      </c>
      <c r="L93" s="73" t="s">
        <v>207</v>
      </c>
      <c r="M93" s="73" t="s">
        <v>13</v>
      </c>
      <c r="N93" s="73" t="s">
        <v>2185</v>
      </c>
      <c r="O93" s="73">
        <v>25</v>
      </c>
      <c r="Q93" s="203">
        <v>1318.1965248651875</v>
      </c>
      <c r="R93" s="203">
        <v>32880</v>
      </c>
      <c r="S93" s="203">
        <v>620</v>
      </c>
      <c r="U93" s="381">
        <v>3.908144835174244</v>
      </c>
      <c r="V93" s="380">
        <v>8.0024542886152989</v>
      </c>
      <c r="W93" s="380">
        <v>3.908144835174244</v>
      </c>
      <c r="X93" s="381">
        <v>9.0641095202417965</v>
      </c>
      <c r="Y93" s="380">
        <v>22.831172264116095</v>
      </c>
      <c r="Z93" s="380">
        <v>9.0641095202417965</v>
      </c>
      <c r="AA93" s="89">
        <v>114.51854286513242</v>
      </c>
      <c r="AB93" s="380">
        <v>13.550677374817724</v>
      </c>
      <c r="AC93" s="380">
        <v>2.9440268354482377</v>
      </c>
      <c r="AD93" s="89">
        <v>733.96083402711076</v>
      </c>
      <c r="AE93" s="380">
        <v>142.72064048829927</v>
      </c>
      <c r="AF93" s="380">
        <v>0.66843583490083891</v>
      </c>
      <c r="AG93" s="89">
        <v>61.38296618000458</v>
      </c>
      <c r="AH93" s="380">
        <v>59.504974691846115</v>
      </c>
      <c r="AI93" s="380">
        <v>2.2986425085661919</v>
      </c>
      <c r="AJ93" s="381">
        <v>524.27876146693916</v>
      </c>
      <c r="AK93" s="380">
        <v>1136.7070975179852</v>
      </c>
      <c r="AL93" s="380">
        <v>524.27876146693916</v>
      </c>
      <c r="AM93" s="89">
        <v>225049.86226840538</v>
      </c>
      <c r="AN93" s="380">
        <v>17229.659762233343</v>
      </c>
      <c r="AO93" s="380">
        <v>20.58838484340367</v>
      </c>
      <c r="AP93" s="89">
        <v>164.58999982767165</v>
      </c>
      <c r="AQ93" s="380">
        <v>417.00086545264776</v>
      </c>
      <c r="AR93" s="380">
        <v>159.32828087304821</v>
      </c>
      <c r="AS93" s="89">
        <v>529.29175603394719</v>
      </c>
      <c r="AT93" s="380">
        <v>605.91250296539033</v>
      </c>
      <c r="AU93" s="380">
        <v>184.75984604245903</v>
      </c>
      <c r="AV93" s="381">
        <v>18.09845151098185</v>
      </c>
      <c r="AW93" s="380">
        <v>38.663397531410872</v>
      </c>
      <c r="AX93" s="380">
        <v>18.09845151098185</v>
      </c>
      <c r="AY93" s="89">
        <v>2.2482284107888688</v>
      </c>
      <c r="AZ93" s="380">
        <v>1.5128749454653321</v>
      </c>
      <c r="BA93" s="380">
        <v>0.75095554859612546</v>
      </c>
      <c r="BB93" s="89">
        <v>6.7497614230702805</v>
      </c>
      <c r="BC93" s="380">
        <v>6.9625385993662263</v>
      </c>
      <c r="BD93" s="380">
        <v>0.58709758405696177</v>
      </c>
      <c r="BE93" s="89">
        <v>10.465195689183407</v>
      </c>
      <c r="BF93" s="382">
        <v>2.1847466173315122</v>
      </c>
      <c r="BG93" s="382">
        <v>0.10119668063771832</v>
      </c>
      <c r="BH93" s="381">
        <v>3.8656078565054082</v>
      </c>
      <c r="BI93" s="380">
        <v>10.595078263729846</v>
      </c>
      <c r="BJ93" s="380">
        <v>3.8656078565054082</v>
      </c>
      <c r="BK93" s="89">
        <v>403.214405807481</v>
      </c>
      <c r="BL93" s="380">
        <v>41.337093696306482</v>
      </c>
      <c r="BM93" s="380">
        <v>1.2206856674414086</v>
      </c>
      <c r="BN93" s="89">
        <v>1375.4135584533285</v>
      </c>
      <c r="BO93" s="380">
        <v>273.14572273696126</v>
      </c>
      <c r="BP93" s="380">
        <v>2.0882175346142335</v>
      </c>
      <c r="BQ93" s="89">
        <v>1295.3544577542025</v>
      </c>
      <c r="BR93" s="380">
        <v>247.08882217351112</v>
      </c>
      <c r="BS93" s="380">
        <v>11.471789938349728</v>
      </c>
      <c r="BT93" s="381">
        <v>6.6705201360234723E-2</v>
      </c>
      <c r="BU93" s="380">
        <v>0.37348292352569273</v>
      </c>
      <c r="BV93" s="380">
        <v>6.6705201360234723E-2</v>
      </c>
      <c r="BW93" s="381">
        <v>0.82393237559937471</v>
      </c>
      <c r="BX93" s="380">
        <v>1.9578657904205354</v>
      </c>
      <c r="BY93" s="380">
        <v>0.82393237559937471</v>
      </c>
      <c r="BZ93" s="89">
        <v>0.44605919426844048</v>
      </c>
      <c r="CA93" s="380">
        <v>0.96100619102654372</v>
      </c>
      <c r="CB93" s="380">
        <v>0.35777774121919509</v>
      </c>
      <c r="CC93" s="89">
        <v>3.5725392743378954</v>
      </c>
      <c r="CD93" s="380">
        <v>4.2290464587182521</v>
      </c>
      <c r="CE93" s="380">
        <v>1.888283647820757</v>
      </c>
      <c r="CF93" s="89">
        <v>1.2011642024809042</v>
      </c>
      <c r="CG93" s="380">
        <v>0.98622703867092265</v>
      </c>
      <c r="CH93" s="380">
        <v>0.14198071321130667</v>
      </c>
      <c r="CI93" s="89">
        <v>14.888802630615292</v>
      </c>
      <c r="CJ93" s="380">
        <v>7.313765710499144</v>
      </c>
      <c r="CK93" s="380">
        <v>0.62816249381726674</v>
      </c>
      <c r="CL93" s="89">
        <v>4.5222956412388458</v>
      </c>
      <c r="CM93" s="380">
        <v>3.7983334064850132</v>
      </c>
      <c r="CN93" s="380">
        <v>0.43831722014175833</v>
      </c>
      <c r="CO93" s="381">
        <v>1.4006671166880214</v>
      </c>
      <c r="CP93" s="380">
        <v>2.3939886809557263</v>
      </c>
      <c r="CQ93" s="380">
        <v>1.4006671166880214</v>
      </c>
      <c r="CR93" s="89">
        <v>800.20116186724874</v>
      </c>
      <c r="CS93" s="380">
        <v>90.68840067577878</v>
      </c>
      <c r="CT93" s="380">
        <v>4.8403989725466383E-2</v>
      </c>
      <c r="CU93" s="89">
        <v>464.97722313274602</v>
      </c>
      <c r="CV93" s="380">
        <v>72.499083689846415</v>
      </c>
      <c r="CW93" s="380">
        <v>0</v>
      </c>
      <c r="CX93" s="89">
        <v>8.2196741565748663</v>
      </c>
      <c r="CY93" s="380">
        <v>3.3528796774120422</v>
      </c>
      <c r="CZ93" s="380">
        <v>0</v>
      </c>
      <c r="DA93" s="89">
        <v>0</v>
      </c>
      <c r="DB93" s="380">
        <v>0</v>
      </c>
      <c r="DC93" s="380">
        <v>0</v>
      </c>
      <c r="DD93" s="381">
        <v>0.11357312821826594</v>
      </c>
      <c r="DE93" s="380">
        <v>0</v>
      </c>
      <c r="DF93" s="380">
        <v>0.11357312821826594</v>
      </c>
      <c r="DG93" s="381">
        <v>0.36918618241105727</v>
      </c>
      <c r="DH93" s="380">
        <v>0</v>
      </c>
      <c r="DI93" s="380">
        <v>0.36918618241105727</v>
      </c>
      <c r="DJ93" s="381">
        <v>0.14263837614494121</v>
      </c>
      <c r="DK93" s="380">
        <v>0</v>
      </c>
      <c r="DL93" s="380">
        <v>0.14263837614494121</v>
      </c>
      <c r="DM93" s="89">
        <v>12.929252370764669</v>
      </c>
      <c r="DN93" s="380">
        <v>6.3656656435763281</v>
      </c>
      <c r="DO93" s="380">
        <v>0</v>
      </c>
      <c r="DP93" s="89">
        <v>339.09902453889254</v>
      </c>
      <c r="DQ93" s="380">
        <v>59.951540639939658</v>
      </c>
      <c r="DR93" s="380">
        <v>3.219638491816286E-2</v>
      </c>
      <c r="DS93" s="89">
        <v>964.91502753070131</v>
      </c>
      <c r="DT93" s="380">
        <v>164.90464132855595</v>
      </c>
      <c r="DU93" s="380">
        <v>0</v>
      </c>
      <c r="DV93" s="89">
        <v>160.68283463623084</v>
      </c>
      <c r="DW93" s="380">
        <v>30.509117189692013</v>
      </c>
      <c r="DX93" s="380">
        <v>0</v>
      </c>
      <c r="DY93" s="89">
        <v>875.70031000155177</v>
      </c>
      <c r="DZ93" s="380">
        <v>153.85415238223291</v>
      </c>
      <c r="EA93" s="380">
        <v>0</v>
      </c>
      <c r="EB93" s="89">
        <v>206.30901980525047</v>
      </c>
      <c r="EC93" s="380">
        <v>27.627250706615644</v>
      </c>
      <c r="ED93" s="380">
        <v>0</v>
      </c>
      <c r="EE93" s="89">
        <v>76.4539146622744</v>
      </c>
      <c r="EF93" s="380">
        <v>14.561077392629091</v>
      </c>
      <c r="EG93" s="380">
        <v>3.0422805169077045E-2</v>
      </c>
      <c r="EH93" s="89">
        <v>200.66406141797233</v>
      </c>
      <c r="EI93" s="380">
        <v>32.260034652018803</v>
      </c>
      <c r="EJ93" s="380">
        <v>0</v>
      </c>
      <c r="EK93" s="89">
        <v>23.320125279960195</v>
      </c>
      <c r="EL93" s="380">
        <v>4.5454206199987013</v>
      </c>
      <c r="EM93" s="380">
        <v>1.5428814510232864E-2</v>
      </c>
      <c r="EN93" s="89">
        <v>115.46678779895072</v>
      </c>
      <c r="EO93" s="380">
        <v>19.631028309386902</v>
      </c>
      <c r="EP93" s="380">
        <v>0</v>
      </c>
      <c r="EQ93" s="89">
        <v>18.845487944861553</v>
      </c>
      <c r="ER93" s="380">
        <v>3.1390518565074905</v>
      </c>
      <c r="ES93" s="380">
        <v>0</v>
      </c>
      <c r="ET93" s="89">
        <v>43.103474813565889</v>
      </c>
      <c r="EU93" s="380">
        <v>8.7656475190388772</v>
      </c>
      <c r="EV93" s="380">
        <v>0</v>
      </c>
      <c r="EW93" s="89">
        <v>4.1588166819744181</v>
      </c>
      <c r="EX93" s="380">
        <v>1.1927346784998203</v>
      </c>
      <c r="EY93" s="380">
        <v>0</v>
      </c>
      <c r="EZ93" s="89">
        <v>19.332431301510024</v>
      </c>
      <c r="FA93" s="380">
        <v>5.258617931590984</v>
      </c>
      <c r="FB93" s="380">
        <v>0</v>
      </c>
      <c r="FC93" s="89">
        <v>2.4296482551907297</v>
      </c>
      <c r="FD93" s="380">
        <v>0.85700488674525854</v>
      </c>
      <c r="FE93" s="380">
        <v>0</v>
      </c>
      <c r="FF93" s="89">
        <v>0</v>
      </c>
      <c r="FG93" s="380">
        <v>0</v>
      </c>
      <c r="FH93" s="380">
        <v>0</v>
      </c>
      <c r="FI93" s="89">
        <v>0.41840346382774457</v>
      </c>
      <c r="FJ93" s="380">
        <v>0.83680692765548914</v>
      </c>
      <c r="FK93" s="380">
        <v>0</v>
      </c>
      <c r="FL93" s="381">
        <v>2.5959701070085387E-2</v>
      </c>
      <c r="FM93" s="380">
        <v>0</v>
      </c>
      <c r="FN93" s="380">
        <v>2.5959701070085387E-2</v>
      </c>
      <c r="FO93" s="89">
        <v>3.3192704466815814</v>
      </c>
      <c r="FP93" s="380">
        <v>1.4114338632655805</v>
      </c>
      <c r="FQ93" s="380">
        <v>0</v>
      </c>
      <c r="FR93" s="89">
        <v>1.1882099247486724</v>
      </c>
      <c r="FS93" s="380">
        <v>0.64572636306054754</v>
      </c>
      <c r="FT93" s="380">
        <v>2.0112077251423881E-2</v>
      </c>
      <c r="FV93" s="118">
        <v>3477.280268555262</v>
      </c>
      <c r="FW93" s="118">
        <v>1.130541469997892</v>
      </c>
      <c r="FX93" s="118">
        <v>0.99553468889129693</v>
      </c>
      <c r="FY93" s="118">
        <v>1.7209470099975195</v>
      </c>
      <c r="FZ93" s="207">
        <v>1.3661526682268728</v>
      </c>
      <c r="GA93" s="118">
        <v>0.74668751727908755</v>
      </c>
      <c r="GB93" s="118">
        <v>8.3976142686987387</v>
      </c>
    </row>
    <row r="94" spans="2:184" s="73" customFormat="1">
      <c r="B94" s="73" t="s">
        <v>1829</v>
      </c>
      <c r="C94" s="73" t="s">
        <v>1874</v>
      </c>
      <c r="D94" s="73" t="s">
        <v>51</v>
      </c>
      <c r="E94" s="143" t="s">
        <v>1903</v>
      </c>
      <c r="F94" s="73">
        <v>5.7</v>
      </c>
      <c r="G94" s="113" t="s">
        <v>1211</v>
      </c>
      <c r="H94" s="113">
        <v>48.6</v>
      </c>
      <c r="I94" s="89">
        <v>-2495</v>
      </c>
      <c r="J94" s="89"/>
      <c r="K94" s="404" t="s">
        <v>32</v>
      </c>
      <c r="L94" s="73" t="s">
        <v>207</v>
      </c>
      <c r="M94" s="73" t="s">
        <v>13</v>
      </c>
      <c r="N94" s="73" t="s">
        <v>2186</v>
      </c>
      <c r="O94" s="73">
        <v>55</v>
      </c>
      <c r="Q94" s="203">
        <v>574.95805871779464</v>
      </c>
      <c r="R94" s="203">
        <v>31170</v>
      </c>
      <c r="S94" s="203">
        <v>620</v>
      </c>
      <c r="U94" s="381">
        <v>0.91417453220529099</v>
      </c>
      <c r="V94" s="380">
        <v>2.1530720596937898</v>
      </c>
      <c r="W94" s="380">
        <v>0.91417453220529099</v>
      </c>
      <c r="X94" s="89">
        <v>6.9441099125377699</v>
      </c>
      <c r="Y94" s="380">
        <v>5.9430669804028202</v>
      </c>
      <c r="Z94" s="380">
        <v>1.54280529091654</v>
      </c>
      <c r="AA94" s="89">
        <v>162.062267289044</v>
      </c>
      <c r="AB94" s="380">
        <v>49.619791421787603</v>
      </c>
      <c r="AC94" s="380">
        <v>0.60194051335141996</v>
      </c>
      <c r="AD94" s="89">
        <v>650.14548865852601</v>
      </c>
      <c r="AE94" s="380">
        <v>153.976970725115</v>
      </c>
      <c r="AF94" s="380">
        <v>0.10112924690071801</v>
      </c>
      <c r="AG94" s="89">
        <v>93.684381543727</v>
      </c>
      <c r="AH94" s="380">
        <v>125.56488139429899</v>
      </c>
      <c r="AI94" s="380">
        <v>0.42756688381223301</v>
      </c>
      <c r="AJ94" s="89">
        <v>530.35528080577899</v>
      </c>
      <c r="AK94" s="380">
        <v>564.37616327877697</v>
      </c>
      <c r="AL94" s="380">
        <v>103.50866900446</v>
      </c>
      <c r="AM94" s="89">
        <v>221343.529775781</v>
      </c>
      <c r="AN94" s="380">
        <v>20790.359984578499</v>
      </c>
      <c r="AO94" s="380">
        <v>4.3733301469880104</v>
      </c>
      <c r="AP94" s="89">
        <v>218.12762092141199</v>
      </c>
      <c r="AQ94" s="380">
        <v>135.97306140365799</v>
      </c>
      <c r="AR94" s="380">
        <v>32.854255465887803</v>
      </c>
      <c r="AS94" s="89">
        <v>480.50956501817399</v>
      </c>
      <c r="AT94" s="380">
        <v>156.42826910095101</v>
      </c>
      <c r="AU94" s="380">
        <v>39.238954453840797</v>
      </c>
      <c r="AV94" s="89">
        <v>16.472875063141199</v>
      </c>
      <c r="AW94" s="380">
        <v>9.3253600623152106</v>
      </c>
      <c r="AX94" s="380">
        <v>3.3194914981216099</v>
      </c>
      <c r="AY94" s="89">
        <v>1.3822378148068799</v>
      </c>
      <c r="AZ94" s="380">
        <v>0.63251534060425696</v>
      </c>
      <c r="BA94" s="380">
        <v>0.10935467188978901</v>
      </c>
      <c r="BB94" s="89">
        <v>0.91921793556376996</v>
      </c>
      <c r="BC94" s="380">
        <v>1.8384358711275399</v>
      </c>
      <c r="BD94" s="380">
        <v>0.178363618488456</v>
      </c>
      <c r="BE94" s="89">
        <v>8.6801444033701092</v>
      </c>
      <c r="BF94" s="382">
        <v>1.2689367382410699</v>
      </c>
      <c r="BG94" s="382">
        <v>1.7241339978275701E-2</v>
      </c>
      <c r="BH94" s="381">
        <v>0.85104895753530896</v>
      </c>
      <c r="BI94" s="380">
        <v>2.12636169173964</v>
      </c>
      <c r="BJ94" s="380">
        <v>0.85104895753530896</v>
      </c>
      <c r="BK94" s="89">
        <v>380.82723957723698</v>
      </c>
      <c r="BL94" s="380">
        <v>51.154426899717897</v>
      </c>
      <c r="BM94" s="380">
        <v>0.20464289798664101</v>
      </c>
      <c r="BN94" s="89">
        <v>1105.05282586576</v>
      </c>
      <c r="BO94" s="380">
        <v>261.05986275793401</v>
      </c>
      <c r="BP94" s="380">
        <v>0.33765781395014499</v>
      </c>
      <c r="BQ94" s="89">
        <v>1094.7033888661099</v>
      </c>
      <c r="BR94" s="380">
        <v>264.43741661355602</v>
      </c>
      <c r="BS94" s="380">
        <v>2.0010116319344999</v>
      </c>
      <c r="BT94" s="89">
        <v>0.117271940273103</v>
      </c>
      <c r="BU94" s="380">
        <v>0.121229954136471</v>
      </c>
      <c r="BV94" s="380">
        <v>1.3405059226312899E-2</v>
      </c>
      <c r="BW94" s="89">
        <v>0.22665196389790801</v>
      </c>
      <c r="BX94" s="380">
        <v>0.45330392779581602</v>
      </c>
      <c r="BY94" s="380">
        <v>0.17728561960696301</v>
      </c>
      <c r="BZ94" s="381">
        <v>0.102599229596699</v>
      </c>
      <c r="CA94" s="380">
        <v>0.22102561509788801</v>
      </c>
      <c r="CB94" s="380">
        <v>0.102599229596699</v>
      </c>
      <c r="CC94" s="89">
        <v>1.5452402151567299</v>
      </c>
      <c r="CD94" s="380">
        <v>1.5466738065140799</v>
      </c>
      <c r="CE94" s="380">
        <v>0.33440641340180399</v>
      </c>
      <c r="CF94" s="89">
        <v>0.90092067874742898</v>
      </c>
      <c r="CG94" s="380">
        <v>0.44878043531483103</v>
      </c>
      <c r="CH94" s="380">
        <v>2.7228586450668599E-2</v>
      </c>
      <c r="CI94" s="89">
        <v>11.1667667884642</v>
      </c>
      <c r="CJ94" s="380">
        <v>3.4531503577376799</v>
      </c>
      <c r="CK94" s="380">
        <v>0.105524625637509</v>
      </c>
      <c r="CL94" s="89">
        <v>3.0609807367301798</v>
      </c>
      <c r="CM94" s="380">
        <v>1.35118500644765</v>
      </c>
      <c r="CN94" s="380">
        <v>8.5737749950119804E-2</v>
      </c>
      <c r="CO94" s="381">
        <v>0.234886365337755</v>
      </c>
      <c r="CP94" s="380">
        <v>0.61029397542996799</v>
      </c>
      <c r="CQ94" s="380">
        <v>0.234886365337755</v>
      </c>
      <c r="CR94" s="89">
        <v>782.88287866346195</v>
      </c>
      <c r="CS94" s="380">
        <v>146.69651931400699</v>
      </c>
      <c r="CT94" s="380">
        <v>1.0132691849814E-2</v>
      </c>
      <c r="CU94" s="89">
        <v>358.63051466685999</v>
      </c>
      <c r="CV94" s="380">
        <v>60.529563145633503</v>
      </c>
      <c r="CW94" s="380">
        <v>0</v>
      </c>
      <c r="CX94" s="89">
        <v>4.2142353887902697</v>
      </c>
      <c r="CY94" s="380">
        <v>1.3881483607210301</v>
      </c>
      <c r="CZ94" s="380">
        <v>6.6354556627236999E-3</v>
      </c>
      <c r="DA94" s="89">
        <v>0</v>
      </c>
      <c r="DB94" s="380">
        <v>0</v>
      </c>
      <c r="DC94" s="380">
        <v>0</v>
      </c>
      <c r="DD94" s="89">
        <v>0</v>
      </c>
      <c r="DE94" s="380">
        <v>0</v>
      </c>
      <c r="DF94" s="380">
        <v>0</v>
      </c>
      <c r="DG94" s="381">
        <v>5.3488301687775901E-2</v>
      </c>
      <c r="DH94" s="380">
        <v>0</v>
      </c>
      <c r="DI94" s="380">
        <v>5.3488301687775901E-2</v>
      </c>
      <c r="DJ94" s="381">
        <v>4.1585337551356898E-2</v>
      </c>
      <c r="DK94" s="380">
        <v>0</v>
      </c>
      <c r="DL94" s="380">
        <v>4.1585337551356898E-2</v>
      </c>
      <c r="DM94" s="89">
        <v>10.695273615860501</v>
      </c>
      <c r="DN94" s="380">
        <v>4.2441678746543099</v>
      </c>
      <c r="DO94" s="380">
        <v>0</v>
      </c>
      <c r="DP94" s="89">
        <v>262.24502916624499</v>
      </c>
      <c r="DQ94" s="380">
        <v>39.5390466827456</v>
      </c>
      <c r="DR94" s="380">
        <v>0</v>
      </c>
      <c r="DS94" s="89">
        <v>744.84521156537096</v>
      </c>
      <c r="DT94" s="380">
        <v>133.57979042624001</v>
      </c>
      <c r="DU94" s="380">
        <v>0</v>
      </c>
      <c r="DV94" s="89">
        <v>123.822156608299</v>
      </c>
      <c r="DW94" s="380">
        <v>19.977232474296201</v>
      </c>
      <c r="DX94" s="380">
        <v>0</v>
      </c>
      <c r="DY94" s="89">
        <v>675.791288357638</v>
      </c>
      <c r="DZ94" s="380">
        <v>128.77174379559901</v>
      </c>
      <c r="EA94" s="380">
        <v>0</v>
      </c>
      <c r="EB94" s="89">
        <v>161.719872412375</v>
      </c>
      <c r="EC94" s="380">
        <v>29.2288537951503</v>
      </c>
      <c r="ED94" s="380">
        <v>0</v>
      </c>
      <c r="EE94" s="89">
        <v>59.632728854545803</v>
      </c>
      <c r="EF94" s="380">
        <v>11.1082695776556</v>
      </c>
      <c r="EG94" s="380">
        <v>0</v>
      </c>
      <c r="EH94" s="89">
        <v>159.07243602496101</v>
      </c>
      <c r="EI94" s="380">
        <v>27.704902279357501</v>
      </c>
      <c r="EJ94" s="380">
        <v>0</v>
      </c>
      <c r="EK94" s="89">
        <v>18.239982080120399</v>
      </c>
      <c r="EL94" s="380">
        <v>3.50757316180731</v>
      </c>
      <c r="EM94" s="380">
        <v>2.9122998957245298E-3</v>
      </c>
      <c r="EN94" s="89">
        <v>90.908081299050295</v>
      </c>
      <c r="EO94" s="380">
        <v>18.881482978130698</v>
      </c>
      <c r="EP94" s="380">
        <v>0</v>
      </c>
      <c r="EQ94" s="89">
        <v>14.8513179479722</v>
      </c>
      <c r="ER94" s="380">
        <v>2.95252033525479</v>
      </c>
      <c r="ES94" s="380">
        <v>0</v>
      </c>
      <c r="ET94" s="89">
        <v>32.125831518383698</v>
      </c>
      <c r="EU94" s="380">
        <v>6.9070403453940603</v>
      </c>
      <c r="EV94" s="380">
        <v>0</v>
      </c>
      <c r="EW94" s="89">
        <v>3.1475283866295101</v>
      </c>
      <c r="EX94" s="380">
        <v>0.85283474993861397</v>
      </c>
      <c r="EY94" s="380">
        <v>0</v>
      </c>
      <c r="EZ94" s="89">
        <v>15.2450103763077</v>
      </c>
      <c r="FA94" s="380">
        <v>4.0095717107703397</v>
      </c>
      <c r="FB94" s="380">
        <v>0</v>
      </c>
      <c r="FC94" s="89">
        <v>2.0642175936459299</v>
      </c>
      <c r="FD94" s="380">
        <v>0.59100786718347598</v>
      </c>
      <c r="FE94" s="380">
        <v>0</v>
      </c>
      <c r="FF94" s="89">
        <v>0</v>
      </c>
      <c r="FG94" s="380">
        <v>0</v>
      </c>
      <c r="FH94" s="380">
        <v>0</v>
      </c>
      <c r="FI94" s="89">
        <v>0.232826654867616</v>
      </c>
      <c r="FJ94" s="380">
        <v>0.22825370439220899</v>
      </c>
      <c r="FK94" s="380">
        <v>0</v>
      </c>
      <c r="FL94" s="381">
        <v>8.3350573830408801E-3</v>
      </c>
      <c r="FM94" s="380">
        <v>0</v>
      </c>
      <c r="FN94" s="380">
        <v>8.3350573830408801E-3</v>
      </c>
      <c r="FO94" s="89">
        <v>2.27166076044062</v>
      </c>
      <c r="FP94" s="380">
        <v>0.66180023005561806</v>
      </c>
      <c r="FQ94" s="380">
        <v>0</v>
      </c>
      <c r="FR94" s="89">
        <v>0.83461093761090899</v>
      </c>
      <c r="FS94" s="380">
        <v>0.306820633384421</v>
      </c>
      <c r="FT94" s="380">
        <v>0</v>
      </c>
      <c r="FV94" s="118">
        <v>2692.2448785341244</v>
      </c>
      <c r="FW94" s="118">
        <v>1.1196214050314304</v>
      </c>
      <c r="FX94" s="118">
        <v>0.99563842720933915</v>
      </c>
      <c r="FY94" s="118">
        <v>2.1829789899242109</v>
      </c>
      <c r="FZ94" s="207">
        <v>1.1004948157758374</v>
      </c>
      <c r="GA94" s="118">
        <v>0.74827723021486181</v>
      </c>
      <c r="GB94" s="118">
        <v>8.4418961875536915</v>
      </c>
    </row>
    <row r="95" spans="2:184" s="73" customFormat="1">
      <c r="B95" s="73" t="s">
        <v>1829</v>
      </c>
      <c r="C95" s="73" t="s">
        <v>1874</v>
      </c>
      <c r="D95" s="73" t="s">
        <v>51</v>
      </c>
      <c r="E95" s="143" t="s">
        <v>1910</v>
      </c>
      <c r="F95" s="73">
        <v>6.4</v>
      </c>
      <c r="G95" s="113" t="s">
        <v>1211</v>
      </c>
      <c r="H95" s="113">
        <v>48.9</v>
      </c>
      <c r="I95" s="89">
        <v>-2518</v>
      </c>
      <c r="J95" s="89"/>
      <c r="K95" s="404" t="s">
        <v>32</v>
      </c>
      <c r="L95" s="73" t="s">
        <v>207</v>
      </c>
      <c r="M95" s="73" t="s">
        <v>13</v>
      </c>
      <c r="N95" s="73" t="s">
        <v>2187</v>
      </c>
      <c r="O95" s="73">
        <v>25</v>
      </c>
      <c r="Q95" s="203">
        <v>771.28520071899288</v>
      </c>
      <c r="R95" s="203">
        <v>29750</v>
      </c>
      <c r="S95" s="203">
        <v>780</v>
      </c>
      <c r="U95" s="381">
        <v>3.8541812031479341</v>
      </c>
      <c r="V95" s="380">
        <v>7.2849564290652395</v>
      </c>
      <c r="W95" s="380">
        <v>3.8541812031479341</v>
      </c>
      <c r="X95" s="381">
        <v>8.246326869607957</v>
      </c>
      <c r="Y95" s="380">
        <v>14.841276477228107</v>
      </c>
      <c r="Z95" s="380">
        <v>8.246326869607957</v>
      </c>
      <c r="AA95" s="89">
        <v>131.80207143236254</v>
      </c>
      <c r="AB95" s="380">
        <v>21.679847227811933</v>
      </c>
      <c r="AC95" s="380">
        <v>2.6314793931514306</v>
      </c>
      <c r="AD95" s="89">
        <v>672.13404720268477</v>
      </c>
      <c r="AE95" s="380">
        <v>63.161462738778873</v>
      </c>
      <c r="AF95" s="380">
        <v>0.52186278911884698</v>
      </c>
      <c r="AG95" s="89">
        <v>29.644104097813987</v>
      </c>
      <c r="AH95" s="380">
        <v>21.340049848454324</v>
      </c>
      <c r="AI95" s="380">
        <v>1.8935833361370287</v>
      </c>
      <c r="AJ95" s="381">
        <v>430.70916508276827</v>
      </c>
      <c r="AK95" s="380">
        <v>908.08455448405095</v>
      </c>
      <c r="AL95" s="380">
        <v>430.70916508276827</v>
      </c>
      <c r="AM95" s="89">
        <v>210873.64938570297</v>
      </c>
      <c r="AN95" s="380">
        <v>16723.772172959736</v>
      </c>
      <c r="AO95" s="380">
        <v>20.301029941423778</v>
      </c>
      <c r="AP95" s="89">
        <v>166.23741184812303</v>
      </c>
      <c r="AQ95" s="380">
        <v>330.63012986119935</v>
      </c>
      <c r="AR95" s="380">
        <v>138.60528669183728</v>
      </c>
      <c r="AS95" s="89">
        <v>619.64437478436241</v>
      </c>
      <c r="AT95" s="380">
        <v>509.7732186741722</v>
      </c>
      <c r="AU95" s="380">
        <v>203.76555862803448</v>
      </c>
      <c r="AV95" s="381">
        <v>15.517965807011512</v>
      </c>
      <c r="AW95" s="380">
        <v>35.928485892810997</v>
      </c>
      <c r="AX95" s="380">
        <v>15.517965807011512</v>
      </c>
      <c r="AY95" s="89">
        <v>2.4008947702479264</v>
      </c>
      <c r="AZ95" s="380">
        <v>1.6985935648772268</v>
      </c>
      <c r="BA95" s="380">
        <v>0.60586507099036679</v>
      </c>
      <c r="BB95" s="89">
        <v>3.5586164554154633</v>
      </c>
      <c r="BC95" s="380">
        <v>7.1172329108309267</v>
      </c>
      <c r="BD95" s="380">
        <v>0.56289212038345082</v>
      </c>
      <c r="BE95" s="89">
        <v>9.1593324268364711</v>
      </c>
      <c r="BF95" s="382">
        <v>2.0950712036825094</v>
      </c>
      <c r="BG95" s="382">
        <v>0.10717242381499355</v>
      </c>
      <c r="BH95" s="381">
        <v>4.600533819813224</v>
      </c>
      <c r="BI95" s="380">
        <v>7.967721216029763</v>
      </c>
      <c r="BJ95" s="380">
        <v>4.600533819813224</v>
      </c>
      <c r="BK95" s="89">
        <v>441.54433308102648</v>
      </c>
      <c r="BL95" s="380">
        <v>36.590355568824201</v>
      </c>
      <c r="BM95" s="380">
        <v>1.0823460756876873</v>
      </c>
      <c r="BN95" s="89">
        <v>1449.1898028201142</v>
      </c>
      <c r="BO95" s="380">
        <v>116.17627648179098</v>
      </c>
      <c r="BP95" s="380">
        <v>2.1294260647174355</v>
      </c>
      <c r="BQ95" s="89">
        <v>1382.5659035873214</v>
      </c>
      <c r="BR95" s="380">
        <v>201.04760780553588</v>
      </c>
      <c r="BS95" s="380">
        <v>12.669148836801698</v>
      </c>
      <c r="BT95" s="381">
        <v>6.8199742041982994E-2</v>
      </c>
      <c r="BU95" s="380">
        <v>0.14295700914920312</v>
      </c>
      <c r="BV95" s="380">
        <v>6.8199742041982994E-2</v>
      </c>
      <c r="BW95" s="381">
        <v>0.84221575125307513</v>
      </c>
      <c r="BX95" s="380">
        <v>1.4038447078031331</v>
      </c>
      <c r="BY95" s="380">
        <v>0.84221575125307513</v>
      </c>
      <c r="BZ95" s="381">
        <v>0.41688899407501134</v>
      </c>
      <c r="CA95" s="380">
        <v>0.90114084499558278</v>
      </c>
      <c r="CB95" s="380">
        <v>0.41688899407501134</v>
      </c>
      <c r="CC95" s="381">
        <v>1.7363721468633693</v>
      </c>
      <c r="CD95" s="380">
        <v>4.1233032724668091</v>
      </c>
      <c r="CE95" s="380">
        <v>1.7363721468633693</v>
      </c>
      <c r="CF95" s="89">
        <v>1.0296492290192563</v>
      </c>
      <c r="CG95" s="380">
        <v>1.0636815272823352</v>
      </c>
      <c r="CH95" s="380">
        <v>0.1481853685061123</v>
      </c>
      <c r="CI95" s="89">
        <v>14.394993812865048</v>
      </c>
      <c r="CJ95" s="380">
        <v>5.6725092009924696</v>
      </c>
      <c r="CK95" s="380">
        <v>0.50748966837214071</v>
      </c>
      <c r="CL95" s="89">
        <v>4.4370328272739927</v>
      </c>
      <c r="CM95" s="380">
        <v>3.5511897537949162</v>
      </c>
      <c r="CN95" s="380">
        <v>0.36858860455249864</v>
      </c>
      <c r="CO95" s="381">
        <v>1.0820360302489613</v>
      </c>
      <c r="CP95" s="380">
        <v>2.3119714030604079</v>
      </c>
      <c r="CQ95" s="380">
        <v>1.0820360302489613</v>
      </c>
      <c r="CR95" s="89">
        <v>786.78832270297096</v>
      </c>
      <c r="CS95" s="380">
        <v>93.59892061820365</v>
      </c>
      <c r="CT95" s="380">
        <v>0.1079627703743655</v>
      </c>
      <c r="CU95" s="89">
        <v>505.35046989446784</v>
      </c>
      <c r="CV95" s="380">
        <v>82.626652297446071</v>
      </c>
      <c r="CW95" s="380">
        <v>1.8919318078560881E-2</v>
      </c>
      <c r="CX95" s="89">
        <v>6.4074677243519931</v>
      </c>
      <c r="CY95" s="380">
        <v>2.1902620620974171</v>
      </c>
      <c r="CZ95" s="380">
        <v>3.4472037350751855E-2</v>
      </c>
      <c r="DA95" s="89">
        <v>0</v>
      </c>
      <c r="DB95" s="380">
        <v>0</v>
      </c>
      <c r="DC95" s="380">
        <v>0</v>
      </c>
      <c r="DD95" s="381">
        <v>0.1131950883321656</v>
      </c>
      <c r="DE95" s="380">
        <v>0</v>
      </c>
      <c r="DF95" s="380">
        <v>0.1131950883321656</v>
      </c>
      <c r="DG95" s="381">
        <v>0.41703682474914294</v>
      </c>
      <c r="DH95" s="380">
        <v>0</v>
      </c>
      <c r="DI95" s="380">
        <v>0.41703682474914294</v>
      </c>
      <c r="DJ95" s="381">
        <v>0.10774225406184315</v>
      </c>
      <c r="DK95" s="380">
        <v>0</v>
      </c>
      <c r="DL95" s="380">
        <v>0.10774225406184315</v>
      </c>
      <c r="DM95" s="89">
        <v>9.2482410214734578</v>
      </c>
      <c r="DN95" s="380">
        <v>8.1055944269852223</v>
      </c>
      <c r="DO95" s="380">
        <v>0</v>
      </c>
      <c r="DP95" s="89">
        <v>358.15221579809628</v>
      </c>
      <c r="DQ95" s="380">
        <v>47.283956640138086</v>
      </c>
      <c r="DR95" s="380">
        <v>0</v>
      </c>
      <c r="DS95" s="89">
        <v>1051.5019593431009</v>
      </c>
      <c r="DT95" s="380">
        <v>131.58604814647535</v>
      </c>
      <c r="DU95" s="380">
        <v>0</v>
      </c>
      <c r="DV95" s="89">
        <v>173.75887689146967</v>
      </c>
      <c r="DW95" s="380">
        <v>31.781604290682573</v>
      </c>
      <c r="DX95" s="380">
        <v>0</v>
      </c>
      <c r="DY95" s="89">
        <v>942.50034250011663</v>
      </c>
      <c r="DZ95" s="380">
        <v>162.21969127947315</v>
      </c>
      <c r="EA95" s="380">
        <v>0</v>
      </c>
      <c r="EB95" s="89">
        <v>221.67368432404876</v>
      </c>
      <c r="EC95" s="380">
        <v>41.145995417052504</v>
      </c>
      <c r="ED95" s="380">
        <v>0</v>
      </c>
      <c r="EE95" s="89">
        <v>77.281948738390582</v>
      </c>
      <c r="EF95" s="380">
        <v>13.142173286920864</v>
      </c>
      <c r="EG95" s="380">
        <v>0</v>
      </c>
      <c r="EH95" s="89">
        <v>216.83928246285276</v>
      </c>
      <c r="EI95" s="380">
        <v>43.323840474103903</v>
      </c>
      <c r="EJ95" s="380">
        <v>0</v>
      </c>
      <c r="EK95" s="89">
        <v>24.479407024155979</v>
      </c>
      <c r="EL95" s="380">
        <v>4.1663556937327195</v>
      </c>
      <c r="EM95" s="380">
        <v>1.4771461316640847E-2</v>
      </c>
      <c r="EN95" s="89">
        <v>119.09351024053575</v>
      </c>
      <c r="EO95" s="380">
        <v>20.819360277562129</v>
      </c>
      <c r="EP95" s="380">
        <v>0</v>
      </c>
      <c r="EQ95" s="89">
        <v>19.985869984763546</v>
      </c>
      <c r="ER95" s="380">
        <v>3.8683060674098404</v>
      </c>
      <c r="ES95" s="380">
        <v>0</v>
      </c>
      <c r="ET95" s="89">
        <v>42.026855827898785</v>
      </c>
      <c r="EU95" s="380">
        <v>8.7717152017204452</v>
      </c>
      <c r="EV95" s="380">
        <v>0</v>
      </c>
      <c r="EW95" s="89">
        <v>4.4642766871426449</v>
      </c>
      <c r="EX95" s="380">
        <v>1.2630971441994259</v>
      </c>
      <c r="EY95" s="380">
        <v>0</v>
      </c>
      <c r="EZ95" s="89">
        <v>20.185091786544056</v>
      </c>
      <c r="FA95" s="380">
        <v>7.8223031953761311</v>
      </c>
      <c r="FB95" s="380">
        <v>0</v>
      </c>
      <c r="FC95" s="89">
        <v>2.5967857295111521</v>
      </c>
      <c r="FD95" s="380">
        <v>0.87121544170543974</v>
      </c>
      <c r="FE95" s="380">
        <v>0</v>
      </c>
      <c r="FF95" s="89">
        <v>0</v>
      </c>
      <c r="FG95" s="380">
        <v>0</v>
      </c>
      <c r="FH95" s="380">
        <v>0</v>
      </c>
      <c r="FI95" s="89">
        <v>0.31703017669755301</v>
      </c>
      <c r="FJ95" s="380">
        <v>0.63406035339510602</v>
      </c>
      <c r="FK95" s="380">
        <v>0</v>
      </c>
      <c r="FL95" s="89">
        <v>0</v>
      </c>
      <c r="FM95" s="380">
        <v>0</v>
      </c>
      <c r="FN95" s="380">
        <v>0</v>
      </c>
      <c r="FO95" s="89">
        <v>3.3441763971327916</v>
      </c>
      <c r="FP95" s="380">
        <v>1.6611477571416067</v>
      </c>
      <c r="FQ95" s="380">
        <v>2.1046165344040111E-2</v>
      </c>
      <c r="FR95" s="89">
        <v>1.0054627083490877</v>
      </c>
      <c r="FS95" s="380">
        <v>0.55683431858823507</v>
      </c>
      <c r="FT95" s="380">
        <v>0</v>
      </c>
      <c r="FV95" s="118">
        <v>3739.7196154617873</v>
      </c>
      <c r="FW95" s="118">
        <v>1.061034270220069</v>
      </c>
      <c r="FX95" s="118">
        <v>1.0139150208403573</v>
      </c>
      <c r="FY95" s="118">
        <v>1.5569161791167934</v>
      </c>
      <c r="FZ95" s="207">
        <v>1.2878137611154914</v>
      </c>
      <c r="GA95" s="118">
        <v>0.73274688308011682</v>
      </c>
      <c r="GB95" s="118">
        <v>8.6912057754979184</v>
      </c>
    </row>
    <row r="96" spans="2:184" s="73" customFormat="1">
      <c r="B96" s="73" t="s">
        <v>1829</v>
      </c>
      <c r="C96" s="73" t="s">
        <v>1874</v>
      </c>
      <c r="D96" s="73" t="s">
        <v>51</v>
      </c>
      <c r="E96" s="143" t="s">
        <v>1910</v>
      </c>
      <c r="F96" s="73">
        <v>6.4</v>
      </c>
      <c r="G96" s="113" t="s">
        <v>1211</v>
      </c>
      <c r="H96" s="113">
        <v>48.9</v>
      </c>
      <c r="I96" s="89">
        <v>-2518</v>
      </c>
      <c r="J96" s="89"/>
      <c r="K96" s="404" t="s">
        <v>32</v>
      </c>
      <c r="L96" s="73" t="s">
        <v>207</v>
      </c>
      <c r="M96" s="73" t="s">
        <v>13</v>
      </c>
      <c r="N96" s="73" t="s">
        <v>2188</v>
      </c>
      <c r="O96" s="73">
        <v>25</v>
      </c>
      <c r="Q96" s="203">
        <v>570.2836029558614</v>
      </c>
      <c r="R96" s="203">
        <v>31320</v>
      </c>
      <c r="S96" s="203">
        <v>610</v>
      </c>
      <c r="U96" s="381">
        <v>2.8233542792162498</v>
      </c>
      <c r="V96" s="380">
        <v>7.0750452212975796</v>
      </c>
      <c r="W96" s="380">
        <v>2.8233542792162498</v>
      </c>
      <c r="X96" s="89">
        <v>8.2579390111918105</v>
      </c>
      <c r="Y96" s="380">
        <v>20.645297640635299</v>
      </c>
      <c r="Z96" s="380">
        <v>5.4261319941085198</v>
      </c>
      <c r="AA96" s="89">
        <v>152.94549870781501</v>
      </c>
      <c r="AB96" s="380">
        <v>41.923375845602898</v>
      </c>
      <c r="AC96" s="380">
        <v>2.3092977981896601</v>
      </c>
      <c r="AD96" s="89">
        <v>757.45021183401002</v>
      </c>
      <c r="AE96" s="380">
        <v>116.148247124308</v>
      </c>
      <c r="AF96" s="380">
        <v>0.40440790932251203</v>
      </c>
      <c r="AG96" s="89">
        <v>44.268675241916597</v>
      </c>
      <c r="AH96" s="380">
        <v>80.056600960976795</v>
      </c>
      <c r="AI96" s="380">
        <v>1.45769045290044</v>
      </c>
      <c r="AJ96" s="89">
        <v>843.99406083779695</v>
      </c>
      <c r="AK96" s="380">
        <v>1147.96105780934</v>
      </c>
      <c r="AL96" s="380">
        <v>308.52690558823298</v>
      </c>
      <c r="AM96" s="89">
        <v>213921.92116240301</v>
      </c>
      <c r="AN96" s="380">
        <v>15483.694644785301</v>
      </c>
      <c r="AO96" s="380">
        <v>16.4393897858359</v>
      </c>
      <c r="AP96" s="89">
        <v>237.756491397524</v>
      </c>
      <c r="AQ96" s="380">
        <v>275.76481456718898</v>
      </c>
      <c r="AR96" s="380">
        <v>156.40756154737301</v>
      </c>
      <c r="AS96" s="89">
        <v>588.670216591501</v>
      </c>
      <c r="AT96" s="380">
        <v>384.56629436392302</v>
      </c>
      <c r="AU96" s="380">
        <v>133.34223072303399</v>
      </c>
      <c r="AV96" s="381">
        <v>15.652923577404399</v>
      </c>
      <c r="AW96" s="380">
        <v>41.0328806294795</v>
      </c>
      <c r="AX96" s="380">
        <v>15.652923577404399</v>
      </c>
      <c r="AY96" s="89">
        <v>1.8748124191926101</v>
      </c>
      <c r="AZ96" s="380">
        <v>1.6071763184018699</v>
      </c>
      <c r="BA96" s="380">
        <v>0.55640867874329503</v>
      </c>
      <c r="BB96" s="89">
        <v>3.58146547873586</v>
      </c>
      <c r="BC96" s="380">
        <v>7.1629309574717199</v>
      </c>
      <c r="BD96" s="380">
        <v>0.76585363443482901</v>
      </c>
      <c r="BE96" s="89">
        <v>9.8310598742302098</v>
      </c>
      <c r="BF96" s="382">
        <v>1.8400886066472</v>
      </c>
      <c r="BG96" s="382">
        <v>5.3912120343212501E-2</v>
      </c>
      <c r="BH96" s="381">
        <v>3.0379083116410999</v>
      </c>
      <c r="BI96" s="380">
        <v>9.2045344827375803</v>
      </c>
      <c r="BJ96" s="380">
        <v>3.0379083116410999</v>
      </c>
      <c r="BK96" s="89">
        <v>452.042918630869</v>
      </c>
      <c r="BL96" s="380">
        <v>41.067812246390098</v>
      </c>
      <c r="BM96" s="380">
        <v>0.944772567790643</v>
      </c>
      <c r="BN96" s="89">
        <v>1492.76853672328</v>
      </c>
      <c r="BO96" s="380">
        <v>153.58639027276601</v>
      </c>
      <c r="BP96" s="380">
        <v>1.7079769751998299</v>
      </c>
      <c r="BQ96" s="89">
        <v>1408.52979404185</v>
      </c>
      <c r="BR96" s="380">
        <v>273.49498547092298</v>
      </c>
      <c r="BS96" s="380">
        <v>8.2049426542417905</v>
      </c>
      <c r="BT96" s="89">
        <v>0.218413808401316</v>
      </c>
      <c r="BU96" s="380">
        <v>0.43682761680263299</v>
      </c>
      <c r="BV96" s="380">
        <v>4.0038170272614602E-2</v>
      </c>
      <c r="BW96" s="381">
        <v>0.63911975294135304</v>
      </c>
      <c r="BX96" s="380">
        <v>1.9594632225119899</v>
      </c>
      <c r="BY96" s="380">
        <v>0.63911975294135304</v>
      </c>
      <c r="BZ96" s="381">
        <v>0.30012858226424599</v>
      </c>
      <c r="CA96" s="380">
        <v>0.867700103311279</v>
      </c>
      <c r="CB96" s="380">
        <v>0.30012858226424599</v>
      </c>
      <c r="CC96" s="89">
        <v>3.22817743323432</v>
      </c>
      <c r="CD96" s="380">
        <v>3.3544272556457502</v>
      </c>
      <c r="CE96" s="380">
        <v>1.22547974308668</v>
      </c>
      <c r="CF96" s="89">
        <v>1.14427185364179</v>
      </c>
      <c r="CG96" s="380">
        <v>0.99040011730116295</v>
      </c>
      <c r="CH96" s="380">
        <v>7.0620653162858801E-2</v>
      </c>
      <c r="CI96" s="89">
        <v>13.268331449887199</v>
      </c>
      <c r="CJ96" s="380">
        <v>6.7562562459731197</v>
      </c>
      <c r="CK96" s="380">
        <v>0.34177929739104201</v>
      </c>
      <c r="CL96" s="89">
        <v>3.60651379635553</v>
      </c>
      <c r="CM96" s="380">
        <v>2.8602254076854101</v>
      </c>
      <c r="CN96" s="380">
        <v>0.25863885330749298</v>
      </c>
      <c r="CO96" s="381">
        <v>0.95791400097434298</v>
      </c>
      <c r="CP96" s="380">
        <v>2.27397350126243</v>
      </c>
      <c r="CQ96" s="380">
        <v>0.95791400097434298</v>
      </c>
      <c r="CR96" s="89">
        <v>811.438936259564</v>
      </c>
      <c r="CS96" s="380">
        <v>101.907609602863</v>
      </c>
      <c r="CT96" s="380">
        <v>3.8421569781725201E-2</v>
      </c>
      <c r="CU96" s="89">
        <v>462.55877093797699</v>
      </c>
      <c r="CV96" s="380">
        <v>66.782898539227105</v>
      </c>
      <c r="CW96" s="380">
        <v>1.51733549917122E-2</v>
      </c>
      <c r="CX96" s="89">
        <v>6.7145953189996996</v>
      </c>
      <c r="CY96" s="380">
        <v>2.72368920907331</v>
      </c>
      <c r="CZ96" s="380">
        <v>0</v>
      </c>
      <c r="DA96" s="89">
        <v>0</v>
      </c>
      <c r="DB96" s="380">
        <v>0</v>
      </c>
      <c r="DC96" s="380">
        <v>0</v>
      </c>
      <c r="DD96" s="381">
        <v>9.0809711385920006E-2</v>
      </c>
      <c r="DE96" s="380">
        <v>0</v>
      </c>
      <c r="DF96" s="380">
        <v>9.0809711385920006E-2</v>
      </c>
      <c r="DG96" s="381">
        <v>0.24955173735105099</v>
      </c>
      <c r="DH96" s="380">
        <v>0</v>
      </c>
      <c r="DI96" s="380">
        <v>0.24955173735105099</v>
      </c>
      <c r="DJ96" s="381">
        <v>0.115343947649653</v>
      </c>
      <c r="DK96" s="380">
        <v>0</v>
      </c>
      <c r="DL96" s="380">
        <v>0.115343947649653</v>
      </c>
      <c r="DM96" s="89">
        <v>11.611847467843299</v>
      </c>
      <c r="DN96" s="380">
        <v>8.4458488469832496</v>
      </c>
      <c r="DO96" s="380">
        <v>0</v>
      </c>
      <c r="DP96" s="89">
        <v>322.767437630041</v>
      </c>
      <c r="DQ96" s="380">
        <v>47.839981834358198</v>
      </c>
      <c r="DR96" s="380">
        <v>0</v>
      </c>
      <c r="DS96" s="89">
        <v>951.50050746270801</v>
      </c>
      <c r="DT96" s="380">
        <v>112.95913417793901</v>
      </c>
      <c r="DU96" s="380">
        <v>0</v>
      </c>
      <c r="DV96" s="89">
        <v>156.31357657926901</v>
      </c>
      <c r="DW96" s="380">
        <v>18.286904539243899</v>
      </c>
      <c r="DX96" s="380">
        <v>0</v>
      </c>
      <c r="DY96" s="89">
        <v>840.78582726207196</v>
      </c>
      <c r="DZ96" s="380">
        <v>93.313909171433593</v>
      </c>
      <c r="EA96" s="380">
        <v>0</v>
      </c>
      <c r="EB96" s="89">
        <v>197.643070473314</v>
      </c>
      <c r="EC96" s="380">
        <v>35.190755757751901</v>
      </c>
      <c r="ED96" s="380">
        <v>0</v>
      </c>
      <c r="EE96" s="89">
        <v>72.401753861785394</v>
      </c>
      <c r="EF96" s="380">
        <v>10.8850456719841</v>
      </c>
      <c r="EG96" s="380">
        <v>2.3409645670798701E-2</v>
      </c>
      <c r="EH96" s="89">
        <v>195.72966461136201</v>
      </c>
      <c r="EI96" s="380">
        <v>30.9413706594238</v>
      </c>
      <c r="EJ96" s="380">
        <v>0</v>
      </c>
      <c r="EK96" s="89">
        <v>22.493160095256801</v>
      </c>
      <c r="EL96" s="380">
        <v>3.3439530026557098</v>
      </c>
      <c r="EM96" s="380">
        <v>0</v>
      </c>
      <c r="EN96" s="89">
        <v>110.000968445487</v>
      </c>
      <c r="EO96" s="380">
        <v>21.767466102026098</v>
      </c>
      <c r="EP96" s="380">
        <v>0</v>
      </c>
      <c r="EQ96" s="89">
        <v>17.228495242969899</v>
      </c>
      <c r="ER96" s="380">
        <v>3.2718790986326201</v>
      </c>
      <c r="ES96" s="380">
        <v>0</v>
      </c>
      <c r="ET96" s="89">
        <v>38.727207619561803</v>
      </c>
      <c r="EU96" s="380">
        <v>9.0270341169553205</v>
      </c>
      <c r="EV96" s="380">
        <v>0</v>
      </c>
      <c r="EW96" s="89">
        <v>3.6798387270689599</v>
      </c>
      <c r="EX96" s="380">
        <v>1.1455161190117999</v>
      </c>
      <c r="EY96" s="380">
        <v>0</v>
      </c>
      <c r="EZ96" s="89">
        <v>17.7965772007678</v>
      </c>
      <c r="FA96" s="380">
        <v>5.0378810061423502</v>
      </c>
      <c r="FB96" s="380">
        <v>0</v>
      </c>
      <c r="FC96" s="89">
        <v>2.3025930621355002</v>
      </c>
      <c r="FD96" s="380">
        <v>0.79079545902394299</v>
      </c>
      <c r="FE96" s="380">
        <v>0</v>
      </c>
      <c r="FF96" s="89">
        <v>0</v>
      </c>
      <c r="FG96" s="380">
        <v>0</v>
      </c>
      <c r="FH96" s="380">
        <v>0</v>
      </c>
      <c r="FI96" s="89">
        <v>0</v>
      </c>
      <c r="FJ96" s="380">
        <v>0</v>
      </c>
      <c r="FK96" s="380">
        <v>0</v>
      </c>
      <c r="FL96" s="381">
        <v>2.0260376236412098E-2</v>
      </c>
      <c r="FM96" s="380">
        <v>0</v>
      </c>
      <c r="FN96" s="380">
        <v>2.0260376236412098E-2</v>
      </c>
      <c r="FO96" s="89">
        <v>2.8767578334459998</v>
      </c>
      <c r="FP96" s="380">
        <v>1.0351229586406101</v>
      </c>
      <c r="FQ96" s="380">
        <v>0</v>
      </c>
      <c r="FR96" s="89">
        <v>0.97539236442349697</v>
      </c>
      <c r="FS96" s="380">
        <v>0.68850983764910501</v>
      </c>
      <c r="FT96" s="380">
        <v>0</v>
      </c>
      <c r="FV96" s="118">
        <v>3376.9043767680387</v>
      </c>
      <c r="FW96" s="118">
        <v>1.1091017226299091</v>
      </c>
      <c r="FX96" s="118">
        <v>1.0190738706777689</v>
      </c>
      <c r="FY96" s="118">
        <v>1.7542396496214472</v>
      </c>
      <c r="FZ96" s="207">
        <v>1.2493557288746455</v>
      </c>
      <c r="GA96" s="118">
        <v>0.74023938129937394</v>
      </c>
      <c r="GB96" s="118">
        <v>8.8980116220968846</v>
      </c>
    </row>
    <row r="97" spans="2:184" s="73" customFormat="1">
      <c r="B97" s="73" t="s">
        <v>1829</v>
      </c>
      <c r="C97" s="73" t="s">
        <v>1874</v>
      </c>
      <c r="D97" s="73" t="s">
        <v>51</v>
      </c>
      <c r="E97" s="143" t="s">
        <v>1910</v>
      </c>
      <c r="F97" s="73">
        <v>6.4</v>
      </c>
      <c r="G97" s="113" t="s">
        <v>1211</v>
      </c>
      <c r="H97" s="113">
        <v>48.9</v>
      </c>
      <c r="I97" s="89">
        <v>-2518</v>
      </c>
      <c r="J97" s="89"/>
      <c r="K97" s="404" t="s">
        <v>32</v>
      </c>
      <c r="L97" s="73" t="s">
        <v>207</v>
      </c>
      <c r="M97" s="73" t="s">
        <v>13</v>
      </c>
      <c r="N97" s="73" t="s">
        <v>2189</v>
      </c>
      <c r="O97" s="73">
        <v>25</v>
      </c>
      <c r="Q97" s="203">
        <v>724.54064309965997</v>
      </c>
      <c r="R97" s="203">
        <v>31509.999999999996</v>
      </c>
      <c r="S97" s="203">
        <v>530</v>
      </c>
      <c r="U97" s="381">
        <v>3.2035898591710001</v>
      </c>
      <c r="V97" s="380">
        <v>7.5954317437815098</v>
      </c>
      <c r="W97" s="380">
        <v>3.2035898591710001</v>
      </c>
      <c r="X97" s="89">
        <v>8.5806448642213393</v>
      </c>
      <c r="Y97" s="380">
        <v>20.287505806379599</v>
      </c>
      <c r="Z97" s="380">
        <v>5.8797749546773899</v>
      </c>
      <c r="AA97" s="89">
        <v>163.77991388879701</v>
      </c>
      <c r="AB97" s="380">
        <v>44.458946594100802</v>
      </c>
      <c r="AC97" s="380">
        <v>2.89735939685715</v>
      </c>
      <c r="AD97" s="89">
        <v>558.82991826328305</v>
      </c>
      <c r="AE97" s="380">
        <v>96.370052571344701</v>
      </c>
      <c r="AF97" s="380">
        <v>0.39752442542944899</v>
      </c>
      <c r="AG97" s="89">
        <v>54.754141841952801</v>
      </c>
      <c r="AH97" s="380">
        <v>97.121322381198397</v>
      </c>
      <c r="AI97" s="380">
        <v>1.5567701196964301</v>
      </c>
      <c r="AJ97" s="89">
        <v>505.69539567666402</v>
      </c>
      <c r="AK97" s="380">
        <v>1151.3467565772601</v>
      </c>
      <c r="AL97" s="380">
        <v>342.81524892195699</v>
      </c>
      <c r="AM97" s="89">
        <v>213094.89494272199</v>
      </c>
      <c r="AN97" s="380">
        <v>20027.1626241126</v>
      </c>
      <c r="AO97" s="380">
        <v>15.5476221628206</v>
      </c>
      <c r="AP97" s="89">
        <v>345.60061417027799</v>
      </c>
      <c r="AQ97" s="380">
        <v>308.42407909227398</v>
      </c>
      <c r="AR97" s="380">
        <v>144.24704702591799</v>
      </c>
      <c r="AS97" s="89">
        <v>492.77402473966902</v>
      </c>
      <c r="AT97" s="380">
        <v>442.68440304357398</v>
      </c>
      <c r="AU97" s="380">
        <v>134.306760648845</v>
      </c>
      <c r="AV97" s="381">
        <v>15.0524790486095</v>
      </c>
      <c r="AW97" s="380">
        <v>35.740245470500099</v>
      </c>
      <c r="AX97" s="380">
        <v>15.0524790486095</v>
      </c>
      <c r="AY97" s="89">
        <v>0.91035575510105204</v>
      </c>
      <c r="AZ97" s="380">
        <v>1.43206900867479</v>
      </c>
      <c r="BA97" s="380">
        <v>0.519567932127317</v>
      </c>
      <c r="BB97" s="381">
        <v>0.579503575830148</v>
      </c>
      <c r="BC97" s="380">
        <v>0</v>
      </c>
      <c r="BD97" s="380">
        <v>0.579503575830148</v>
      </c>
      <c r="BE97" s="89">
        <v>5.6084275517213298</v>
      </c>
      <c r="BF97" s="382">
        <v>2.5693210929195498</v>
      </c>
      <c r="BG97" s="382">
        <v>6.8214465695322593E-2</v>
      </c>
      <c r="BH97" s="381">
        <v>3.31948072377438</v>
      </c>
      <c r="BI97" s="380">
        <v>8.1096128024228094</v>
      </c>
      <c r="BJ97" s="380">
        <v>3.31948072377438</v>
      </c>
      <c r="BK97" s="89">
        <v>405.50403310824601</v>
      </c>
      <c r="BL97" s="380">
        <v>41.866284149159199</v>
      </c>
      <c r="BM97" s="380">
        <v>0.76828728205475805</v>
      </c>
      <c r="BN97" s="89">
        <v>1041.1444424742499</v>
      </c>
      <c r="BO97" s="380">
        <v>134.81819441005399</v>
      </c>
      <c r="BP97" s="380">
        <v>1.5587964567514401</v>
      </c>
      <c r="BQ97" s="89">
        <v>951.12895867026998</v>
      </c>
      <c r="BR97" s="380">
        <v>177.23687634798199</v>
      </c>
      <c r="BS97" s="380">
        <v>9.0173720718279</v>
      </c>
      <c r="BT97" s="381">
        <v>6.2503958930459305E-2</v>
      </c>
      <c r="BU97" s="380">
        <v>0</v>
      </c>
      <c r="BV97" s="380">
        <v>6.2503958930459305E-2</v>
      </c>
      <c r="BW97" s="381">
        <v>0.683905930777014</v>
      </c>
      <c r="BX97" s="380">
        <v>2.0115451769321102</v>
      </c>
      <c r="BY97" s="380">
        <v>0.683905930777014</v>
      </c>
      <c r="BZ97" s="381">
        <v>0.31929321833555302</v>
      </c>
      <c r="CA97" s="380">
        <v>0.89363500264766005</v>
      </c>
      <c r="CB97" s="380">
        <v>0.31929321833555302</v>
      </c>
      <c r="CC97" s="381">
        <v>0.94716231261628603</v>
      </c>
      <c r="CD97" s="380">
        <v>3.4158862322152599</v>
      </c>
      <c r="CE97" s="380">
        <v>0.94716231261628603</v>
      </c>
      <c r="CF97" s="89">
        <v>0.79562771140745103</v>
      </c>
      <c r="CG97" s="380">
        <v>0.90384670401187395</v>
      </c>
      <c r="CH97" s="380">
        <v>7.1826624425163799E-2</v>
      </c>
      <c r="CI97" s="89">
        <v>11.1190605783866</v>
      </c>
      <c r="CJ97" s="380">
        <v>4.8990543786630303</v>
      </c>
      <c r="CK97" s="380">
        <v>0.42558514286287702</v>
      </c>
      <c r="CL97" s="89">
        <v>2.6818053212836399</v>
      </c>
      <c r="CM97" s="380">
        <v>2.93724111183935</v>
      </c>
      <c r="CN97" s="380">
        <v>0.26277739084499802</v>
      </c>
      <c r="CO97" s="381">
        <v>0.97702166402456403</v>
      </c>
      <c r="CP97" s="380">
        <v>2.4975280020069901</v>
      </c>
      <c r="CQ97" s="380">
        <v>0.97702166402456403</v>
      </c>
      <c r="CR97" s="89">
        <v>793.08969306963002</v>
      </c>
      <c r="CS97" s="380">
        <v>96.090961469597204</v>
      </c>
      <c r="CT97" s="380">
        <v>2.814983526809E-2</v>
      </c>
      <c r="CU97" s="89">
        <v>356.65011180927502</v>
      </c>
      <c r="CV97" s="380">
        <v>71.575868830734706</v>
      </c>
      <c r="CW97" s="380">
        <v>0</v>
      </c>
      <c r="CX97" s="89">
        <v>3.5958976792715802</v>
      </c>
      <c r="CY97" s="380">
        <v>2.2709380154157599</v>
      </c>
      <c r="CZ97" s="380">
        <v>0</v>
      </c>
      <c r="DA97" s="381">
        <v>1.5929463477632098E-2</v>
      </c>
      <c r="DB97" s="380">
        <v>0</v>
      </c>
      <c r="DC97" s="380">
        <v>1.5929463477632098E-2</v>
      </c>
      <c r="DD97" s="89">
        <v>0</v>
      </c>
      <c r="DE97" s="380">
        <v>0</v>
      </c>
      <c r="DF97" s="380">
        <v>0</v>
      </c>
      <c r="DG97" s="381">
        <v>0.290434510963549</v>
      </c>
      <c r="DH97" s="380">
        <v>0</v>
      </c>
      <c r="DI97" s="380">
        <v>0.290434510963549</v>
      </c>
      <c r="DJ97" s="381">
        <v>0.10168987029305</v>
      </c>
      <c r="DK97" s="380">
        <v>0</v>
      </c>
      <c r="DL97" s="380">
        <v>0.10168987029305</v>
      </c>
      <c r="DM97" s="89">
        <v>8.2891025823753299</v>
      </c>
      <c r="DN97" s="380">
        <v>7.4279529627402496</v>
      </c>
      <c r="DO97" s="380">
        <v>0.17304920819651401</v>
      </c>
      <c r="DP97" s="89">
        <v>262.43707080282002</v>
      </c>
      <c r="DQ97" s="380">
        <v>57.309340671551801</v>
      </c>
      <c r="DR97" s="380">
        <v>0</v>
      </c>
      <c r="DS97" s="89">
        <v>776.341784803255</v>
      </c>
      <c r="DT97" s="380">
        <v>134.681927632358</v>
      </c>
      <c r="DU97" s="380">
        <v>0</v>
      </c>
      <c r="DV97" s="89">
        <v>128.417523409062</v>
      </c>
      <c r="DW97" s="380">
        <v>25.4838379363526</v>
      </c>
      <c r="DX97" s="380">
        <v>1.431702459232E-2</v>
      </c>
      <c r="DY97" s="89">
        <v>681.961283403469</v>
      </c>
      <c r="DZ97" s="380">
        <v>150.80328480267599</v>
      </c>
      <c r="EA97" s="380">
        <v>0</v>
      </c>
      <c r="EB97" s="89">
        <v>158.558216607584</v>
      </c>
      <c r="EC97" s="380">
        <v>36.792860018204699</v>
      </c>
      <c r="ED97" s="380">
        <v>0</v>
      </c>
      <c r="EE97" s="89">
        <v>57.310237556201898</v>
      </c>
      <c r="EF97" s="380">
        <v>13.7279384391127</v>
      </c>
      <c r="EG97" s="380">
        <v>0</v>
      </c>
      <c r="EH97" s="89">
        <v>155.34412504197601</v>
      </c>
      <c r="EI97" s="380">
        <v>38.123565535352199</v>
      </c>
      <c r="EJ97" s="380">
        <v>0</v>
      </c>
      <c r="EK97" s="89">
        <v>18.182233407504398</v>
      </c>
      <c r="EL97" s="380">
        <v>3.22900232219052</v>
      </c>
      <c r="EM97" s="380">
        <v>0</v>
      </c>
      <c r="EN97" s="89">
        <v>87.811795764717999</v>
      </c>
      <c r="EO97" s="380">
        <v>16.527858135972401</v>
      </c>
      <c r="EP97" s="380">
        <v>9.2352413169335706E-2</v>
      </c>
      <c r="EQ97" s="89">
        <v>14.794035245998399</v>
      </c>
      <c r="ER97" s="380">
        <v>3.6528822010387501</v>
      </c>
      <c r="ES97" s="380">
        <v>1.20738992597034E-2</v>
      </c>
      <c r="ET97" s="89">
        <v>30.3250475259455</v>
      </c>
      <c r="EU97" s="380">
        <v>8.50372680953536</v>
      </c>
      <c r="EV97" s="380">
        <v>0</v>
      </c>
      <c r="EW97" s="89">
        <v>2.9299834812752001</v>
      </c>
      <c r="EX97" s="380">
        <v>1.10025314122475</v>
      </c>
      <c r="EY97" s="380">
        <v>0</v>
      </c>
      <c r="EZ97" s="89">
        <v>14.1647713161711</v>
      </c>
      <c r="FA97" s="380">
        <v>5.0864373163871504</v>
      </c>
      <c r="FB97" s="380">
        <v>5.2232563137055397E-2</v>
      </c>
      <c r="FC97" s="89">
        <v>1.78823282048387</v>
      </c>
      <c r="FD97" s="380">
        <v>0.85045209225968998</v>
      </c>
      <c r="FE97" s="380">
        <v>0</v>
      </c>
      <c r="FF97" s="89">
        <v>0</v>
      </c>
      <c r="FG97" s="380">
        <v>0</v>
      </c>
      <c r="FH97" s="380">
        <v>0</v>
      </c>
      <c r="FI97" s="381">
        <v>4.8572376231165199E-2</v>
      </c>
      <c r="FJ97" s="380">
        <v>0</v>
      </c>
      <c r="FK97" s="380">
        <v>4.8572376231165199E-2</v>
      </c>
      <c r="FL97" s="381">
        <v>2.8837504773445301E-2</v>
      </c>
      <c r="FM97" s="380">
        <v>0</v>
      </c>
      <c r="FN97" s="380">
        <v>2.8837504773445301E-2</v>
      </c>
      <c r="FO97" s="89">
        <v>1.74259441163539</v>
      </c>
      <c r="FP97" s="380">
        <v>0.80458669049905396</v>
      </c>
      <c r="FQ97" s="380">
        <v>0</v>
      </c>
      <c r="FR97" s="89">
        <v>0.71155296628888298</v>
      </c>
      <c r="FS97" s="380">
        <v>0.52928307801461905</v>
      </c>
      <c r="FT97" s="380">
        <v>0</v>
      </c>
      <c r="FV97" s="118">
        <v>2718.05764643357</v>
      </c>
      <c r="FW97" s="118">
        <v>1.0993133273071414</v>
      </c>
      <c r="FX97" s="118">
        <v>1.0167742375683575</v>
      </c>
      <c r="FY97" s="118">
        <v>2.2237191768882685</v>
      </c>
      <c r="FZ97" s="207">
        <v>0.97447848606417431</v>
      </c>
      <c r="GA97" s="118">
        <v>0.74205025110033063</v>
      </c>
      <c r="GB97" s="118">
        <v>8.8727463343634696</v>
      </c>
    </row>
    <row r="98" spans="2:184" s="73" customFormat="1">
      <c r="B98" s="73" t="s">
        <v>1829</v>
      </c>
      <c r="C98" s="73" t="s">
        <v>1874</v>
      </c>
      <c r="D98" s="73" t="s">
        <v>51</v>
      </c>
      <c r="E98" s="143" t="s">
        <v>1910</v>
      </c>
      <c r="F98" s="73">
        <v>6.4</v>
      </c>
      <c r="G98" s="113" t="s">
        <v>1211</v>
      </c>
      <c r="H98" s="113">
        <v>48.9</v>
      </c>
      <c r="I98" s="89">
        <v>-2518</v>
      </c>
      <c r="J98" s="89"/>
      <c r="K98" s="404" t="s">
        <v>32</v>
      </c>
      <c r="L98" s="73" t="s">
        <v>207</v>
      </c>
      <c r="M98" s="73" t="s">
        <v>13</v>
      </c>
      <c r="N98" s="73" t="s">
        <v>2190</v>
      </c>
      <c r="O98" s="73">
        <v>25</v>
      </c>
      <c r="Q98" s="203">
        <v>523.53904533652849</v>
      </c>
      <c r="R98" s="203">
        <v>33550</v>
      </c>
      <c r="S98" s="203">
        <v>650</v>
      </c>
      <c r="U98" s="381">
        <v>3.7526683399592304</v>
      </c>
      <c r="V98" s="380">
        <v>8.016341658560675</v>
      </c>
      <c r="W98" s="380">
        <v>3.7526683399592304</v>
      </c>
      <c r="X98" s="381">
        <v>7.7666135709474045</v>
      </c>
      <c r="Y98" s="380">
        <v>16.23379093000791</v>
      </c>
      <c r="Z98" s="380">
        <v>7.7666135709474045</v>
      </c>
      <c r="AA98" s="89">
        <v>148.2402051978107</v>
      </c>
      <c r="AB98" s="380">
        <v>35.541485245697601</v>
      </c>
      <c r="AC98" s="380">
        <v>2.3374762026235087</v>
      </c>
      <c r="AD98" s="89">
        <v>650.7128326726056</v>
      </c>
      <c r="AE98" s="380">
        <v>92.050814886338486</v>
      </c>
      <c r="AF98" s="380">
        <v>0.55515388235103313</v>
      </c>
      <c r="AG98" s="381">
        <v>1.7394949304101124</v>
      </c>
      <c r="AH98" s="380">
        <v>72.317212894107044</v>
      </c>
      <c r="AI98" s="380">
        <v>1.7394949304101124</v>
      </c>
      <c r="AJ98" s="381">
        <v>413.73757524898053</v>
      </c>
      <c r="AK98" s="380">
        <v>820.01765189889977</v>
      </c>
      <c r="AL98" s="380">
        <v>413.73757524898053</v>
      </c>
      <c r="AM98" s="89">
        <v>211807.23625728497</v>
      </c>
      <c r="AN98" s="380">
        <v>19556.045163727249</v>
      </c>
      <c r="AO98" s="380">
        <v>19.146698074274116</v>
      </c>
      <c r="AP98" s="89">
        <v>224.39183587423878</v>
      </c>
      <c r="AQ98" s="380">
        <v>340.85308504082155</v>
      </c>
      <c r="AR98" s="380">
        <v>150.54099202127691</v>
      </c>
      <c r="AS98" s="89">
        <v>618.56466381159635</v>
      </c>
      <c r="AT98" s="380">
        <v>398.00435472538499</v>
      </c>
      <c r="AU98" s="380">
        <v>159.96280470420578</v>
      </c>
      <c r="AV98" s="381">
        <v>13.685473763882474</v>
      </c>
      <c r="AW98" s="380">
        <v>32.667823720713756</v>
      </c>
      <c r="AX98" s="380">
        <v>13.685473763882474</v>
      </c>
      <c r="AY98" s="89">
        <v>1.5597280981999848</v>
      </c>
      <c r="AZ98" s="380">
        <v>1.8290718707869476</v>
      </c>
      <c r="BA98" s="380">
        <v>0.58730003466643577</v>
      </c>
      <c r="BB98" s="381">
        <v>1.0456092440524134</v>
      </c>
      <c r="BC98" s="380">
        <v>0</v>
      </c>
      <c r="BD98" s="380">
        <v>1.0456092440524134</v>
      </c>
      <c r="BE98" s="89">
        <v>9.6630028233568002</v>
      </c>
      <c r="BF98" s="382">
        <v>1.7848029217173604</v>
      </c>
      <c r="BG98" s="382">
        <v>8.0995969183243435E-2</v>
      </c>
      <c r="BH98" s="89">
        <v>3.9565588365874609</v>
      </c>
      <c r="BI98" s="380">
        <v>11.723182361092233</v>
      </c>
      <c r="BJ98" s="380">
        <v>3.506596964419022</v>
      </c>
      <c r="BK98" s="89">
        <v>417.32330093244781</v>
      </c>
      <c r="BL98" s="380">
        <v>44.969749205078053</v>
      </c>
      <c r="BM98" s="380">
        <v>0.91876920162987985</v>
      </c>
      <c r="BN98" s="89">
        <v>1282.5147646060175</v>
      </c>
      <c r="BO98" s="380">
        <v>144.23653715034666</v>
      </c>
      <c r="BP98" s="380">
        <v>1.8144409281468605</v>
      </c>
      <c r="BQ98" s="89">
        <v>1171.0098886678747</v>
      </c>
      <c r="BR98" s="380">
        <v>154.29975046555259</v>
      </c>
      <c r="BS98" s="380">
        <v>11.47912490729902</v>
      </c>
      <c r="BT98" s="89">
        <v>0.22325479663235484</v>
      </c>
      <c r="BU98" s="380">
        <v>0.44616848451602348</v>
      </c>
      <c r="BV98" s="380">
        <v>5.1153460507208634E-2</v>
      </c>
      <c r="BW98" s="381">
        <v>0.7004152847872146</v>
      </c>
      <c r="BX98" s="380">
        <v>1.3804009450006858</v>
      </c>
      <c r="BY98" s="380">
        <v>0.7004152847872146</v>
      </c>
      <c r="BZ98" s="381">
        <v>0.40309539154291574</v>
      </c>
      <c r="CA98" s="380">
        <v>0.93910860916266947</v>
      </c>
      <c r="CB98" s="380">
        <v>0.40309539154291574</v>
      </c>
      <c r="CC98" s="381">
        <v>1.417700055269721</v>
      </c>
      <c r="CD98" s="380">
        <v>3.5239317328346571</v>
      </c>
      <c r="CE98" s="380">
        <v>1.417700055269721</v>
      </c>
      <c r="CF98" s="89">
        <v>1.0879189571847505</v>
      </c>
      <c r="CG98" s="380">
        <v>0.84509447556240846</v>
      </c>
      <c r="CH98" s="380">
        <v>8.7317954415212395E-2</v>
      </c>
      <c r="CI98" s="89">
        <v>14.12974256494333</v>
      </c>
      <c r="CJ98" s="380">
        <v>5.8396796665179487</v>
      </c>
      <c r="CK98" s="380">
        <v>0.42800259660598927</v>
      </c>
      <c r="CL98" s="89">
        <v>3.7119949952885856</v>
      </c>
      <c r="CM98" s="380">
        <v>2.9401302217882708</v>
      </c>
      <c r="CN98" s="380">
        <v>0.30804848980284849</v>
      </c>
      <c r="CO98" s="381">
        <v>1.0624309333577322</v>
      </c>
      <c r="CP98" s="380">
        <v>2.7794862672848888</v>
      </c>
      <c r="CQ98" s="380">
        <v>1.0624309333577322</v>
      </c>
      <c r="CR98" s="89">
        <v>786.49645042982593</v>
      </c>
      <c r="CS98" s="380">
        <v>78.45262065988392</v>
      </c>
      <c r="CT98" s="380">
        <v>5.0589168944922665E-2</v>
      </c>
      <c r="CU98" s="89">
        <v>424.56271625815083</v>
      </c>
      <c r="CV98" s="380">
        <v>79.261491586648901</v>
      </c>
      <c r="CW98" s="380">
        <v>0</v>
      </c>
      <c r="CX98" s="89">
        <v>6.3496163327899904</v>
      </c>
      <c r="CY98" s="380">
        <v>3.1744757219674522</v>
      </c>
      <c r="CZ98" s="380">
        <v>0</v>
      </c>
      <c r="DA98" s="381">
        <v>1.8079401448717492E-2</v>
      </c>
      <c r="DB98" s="380">
        <v>0</v>
      </c>
      <c r="DC98" s="380">
        <v>1.8079401448717492E-2</v>
      </c>
      <c r="DD98" s="89">
        <v>0</v>
      </c>
      <c r="DE98" s="380">
        <v>0</v>
      </c>
      <c r="DF98" s="380">
        <v>0</v>
      </c>
      <c r="DG98" s="381">
        <v>0.21119604520763854</v>
      </c>
      <c r="DH98" s="380">
        <v>0</v>
      </c>
      <c r="DI98" s="380">
        <v>0.21119604520763854</v>
      </c>
      <c r="DJ98" s="381">
        <v>9.9441394796059873E-2</v>
      </c>
      <c r="DK98" s="380">
        <v>0</v>
      </c>
      <c r="DL98" s="380">
        <v>9.9441394796059873E-2</v>
      </c>
      <c r="DM98" s="89">
        <v>11.035788480927152</v>
      </c>
      <c r="DN98" s="380">
        <v>6.4046172340248013</v>
      </c>
      <c r="DO98" s="380">
        <v>0</v>
      </c>
      <c r="DP98" s="89">
        <v>302.60740912385751</v>
      </c>
      <c r="DQ98" s="380">
        <v>52.202387150263071</v>
      </c>
      <c r="DR98" s="380">
        <v>0</v>
      </c>
      <c r="DS98" s="89">
        <v>893.33562922019007</v>
      </c>
      <c r="DT98" s="380">
        <v>164.05508407997289</v>
      </c>
      <c r="DU98" s="380">
        <v>0</v>
      </c>
      <c r="DV98" s="89">
        <v>148.32581525268961</v>
      </c>
      <c r="DW98" s="380">
        <v>25.403034893741136</v>
      </c>
      <c r="DX98" s="380">
        <v>0</v>
      </c>
      <c r="DY98" s="89">
        <v>785.97196538505875</v>
      </c>
      <c r="DZ98" s="380">
        <v>153.59272678433018</v>
      </c>
      <c r="EA98" s="380">
        <v>0</v>
      </c>
      <c r="EB98" s="89">
        <v>188.50276429788153</v>
      </c>
      <c r="EC98" s="380">
        <v>35.108712417381497</v>
      </c>
      <c r="ED98" s="380">
        <v>9.4201790631284643E-2</v>
      </c>
      <c r="EE98" s="89">
        <v>66.457730632345104</v>
      </c>
      <c r="EF98" s="380">
        <v>11.85376862552898</v>
      </c>
      <c r="EG98" s="380">
        <v>0</v>
      </c>
      <c r="EH98" s="89">
        <v>183.11580310446718</v>
      </c>
      <c r="EI98" s="380">
        <v>44.245173571021482</v>
      </c>
      <c r="EJ98" s="380">
        <v>0</v>
      </c>
      <c r="EK98" s="89">
        <v>20.442806564607018</v>
      </c>
      <c r="EL98" s="380">
        <v>4.2562200056466368</v>
      </c>
      <c r="EM98" s="380">
        <v>0</v>
      </c>
      <c r="EN98" s="89">
        <v>98.914392196237074</v>
      </c>
      <c r="EO98" s="380">
        <v>22.831314159565871</v>
      </c>
      <c r="EP98" s="380">
        <v>0</v>
      </c>
      <c r="EQ98" s="89">
        <v>16.57393907541881</v>
      </c>
      <c r="ER98" s="380">
        <v>4.1361993430301265</v>
      </c>
      <c r="ES98" s="380">
        <v>0</v>
      </c>
      <c r="ET98" s="89">
        <v>36.940027655486624</v>
      </c>
      <c r="EU98" s="380">
        <v>10.027574797402576</v>
      </c>
      <c r="EV98" s="380">
        <v>0</v>
      </c>
      <c r="EW98" s="89">
        <v>3.471398768971111</v>
      </c>
      <c r="EX98" s="380">
        <v>1.0420131465195122</v>
      </c>
      <c r="EY98" s="380">
        <v>0</v>
      </c>
      <c r="EZ98" s="89">
        <v>17.207735923058195</v>
      </c>
      <c r="FA98" s="380">
        <v>5.6932321954797924</v>
      </c>
      <c r="FB98" s="380">
        <v>0</v>
      </c>
      <c r="FC98" s="89">
        <v>2.3226652989582344</v>
      </c>
      <c r="FD98" s="380">
        <v>1.0268397167308885</v>
      </c>
      <c r="FE98" s="380">
        <v>0</v>
      </c>
      <c r="FF98" s="89">
        <v>0</v>
      </c>
      <c r="FG98" s="380">
        <v>0</v>
      </c>
      <c r="FH98" s="380">
        <v>0</v>
      </c>
      <c r="FI98" s="381">
        <v>5.5080062281297713E-2</v>
      </c>
      <c r="FJ98" s="380">
        <v>0</v>
      </c>
      <c r="FK98" s="380">
        <v>5.5080062281297713E-2</v>
      </c>
      <c r="FL98" s="381">
        <v>2.3338193037952377E-2</v>
      </c>
      <c r="FM98" s="380">
        <v>0</v>
      </c>
      <c r="FN98" s="380">
        <v>2.3338193037952377E-2</v>
      </c>
      <c r="FO98" s="89">
        <v>2.345060753712346</v>
      </c>
      <c r="FP98" s="380">
        <v>1.2479543976906464</v>
      </c>
      <c r="FQ98" s="380">
        <v>1.9391341131680635E-2</v>
      </c>
      <c r="FR98" s="89">
        <v>0.84043086615426987</v>
      </c>
      <c r="FS98" s="380">
        <v>0.60417959307903502</v>
      </c>
      <c r="FT98" s="380">
        <v>0</v>
      </c>
      <c r="FV98" s="118">
        <v>3154.9711237589008</v>
      </c>
      <c r="FW98" s="118">
        <v>1.0761200515189651</v>
      </c>
      <c r="FX98" s="118">
        <v>1.013728601681559</v>
      </c>
      <c r="FY98" s="118">
        <v>1.8524859115316314</v>
      </c>
      <c r="FZ98" s="207">
        <v>1.0096421360254344</v>
      </c>
      <c r="GA98" s="118">
        <v>0.74240408978663341</v>
      </c>
      <c r="GB98" s="118">
        <v>8.6094397887773066</v>
      </c>
    </row>
    <row r="99" spans="2:184" s="73" customFormat="1">
      <c r="B99" s="73" t="s">
        <v>1829</v>
      </c>
      <c r="C99" s="73" t="s">
        <v>1874</v>
      </c>
      <c r="D99" s="73" t="s">
        <v>51</v>
      </c>
      <c r="E99" s="143" t="s">
        <v>1910</v>
      </c>
      <c r="F99" s="73">
        <v>6.4</v>
      </c>
      <c r="G99" s="113" t="s">
        <v>1211</v>
      </c>
      <c r="H99" s="113">
        <v>48.9</v>
      </c>
      <c r="I99" s="89">
        <v>-2518</v>
      </c>
      <c r="J99" s="89"/>
      <c r="K99" s="404" t="s">
        <v>32</v>
      </c>
      <c r="L99" s="73" t="s">
        <v>207</v>
      </c>
      <c r="M99" s="73" t="s">
        <v>13</v>
      </c>
      <c r="N99" s="73" t="s">
        <v>2191</v>
      </c>
      <c r="O99" s="73">
        <v>55</v>
      </c>
      <c r="Q99" s="203">
        <v>560.93469143199479</v>
      </c>
      <c r="R99" s="203">
        <v>33230</v>
      </c>
      <c r="S99" s="203">
        <v>740</v>
      </c>
      <c r="U99" s="381">
        <v>0.88843136373665377</v>
      </c>
      <c r="V99" s="380">
        <v>1.9138230171992663</v>
      </c>
      <c r="W99" s="380">
        <v>0.88843136373665377</v>
      </c>
      <c r="X99" s="89">
        <v>5.5401841366806988</v>
      </c>
      <c r="Y99" s="380">
        <v>5.3811931627192662</v>
      </c>
      <c r="Z99" s="380">
        <v>2.2308961110708401</v>
      </c>
      <c r="AA99" s="89">
        <v>215.91525614035206</v>
      </c>
      <c r="AB99" s="380">
        <v>53.087676178708882</v>
      </c>
      <c r="AC99" s="380">
        <v>0.67188169691338528</v>
      </c>
      <c r="AD99" s="89">
        <v>694.79820515918971</v>
      </c>
      <c r="AE99" s="380">
        <v>82.564294751336377</v>
      </c>
      <c r="AF99" s="380">
        <v>7.5207832602729702E-2</v>
      </c>
      <c r="AG99" s="89">
        <v>178.25665234808142</v>
      </c>
      <c r="AH99" s="380">
        <v>84.336242852453822</v>
      </c>
      <c r="AI99" s="380">
        <v>0.3847271781642731</v>
      </c>
      <c r="AJ99" s="89">
        <v>854.88270039930899</v>
      </c>
      <c r="AK99" s="380">
        <v>276.88604443782032</v>
      </c>
      <c r="AL99" s="380">
        <v>109.86725995557535</v>
      </c>
      <c r="AM99" s="89">
        <v>206721.19106810697</v>
      </c>
      <c r="AN99" s="380">
        <v>16658.135892643408</v>
      </c>
      <c r="AO99" s="380">
        <v>5.3973292488659617</v>
      </c>
      <c r="AP99" s="89">
        <v>203.82924002233122</v>
      </c>
      <c r="AQ99" s="380">
        <v>138.94749286416189</v>
      </c>
      <c r="AR99" s="380">
        <v>38.497698379321115</v>
      </c>
      <c r="AS99" s="89">
        <v>521.87592951782767</v>
      </c>
      <c r="AT99" s="380">
        <v>142.93762131765394</v>
      </c>
      <c r="AU99" s="380">
        <v>51.192012645973406</v>
      </c>
      <c r="AV99" s="89">
        <v>14.091229845958878</v>
      </c>
      <c r="AW99" s="380">
        <v>10.737145274498509</v>
      </c>
      <c r="AX99" s="380">
        <v>3.4888409470688955</v>
      </c>
      <c r="AY99" s="89">
        <v>1.5885462799573387</v>
      </c>
      <c r="AZ99" s="380">
        <v>0.64802344170422987</v>
      </c>
      <c r="BA99" s="380">
        <v>0.17032827980389986</v>
      </c>
      <c r="BB99" s="89">
        <v>0.94014608907633757</v>
      </c>
      <c r="BC99" s="380">
        <v>1.8802921781526771</v>
      </c>
      <c r="BD99" s="380">
        <v>0.27288971259844891</v>
      </c>
      <c r="BE99" s="89">
        <v>9.0131069638719286</v>
      </c>
      <c r="BF99" s="382">
        <v>1.2478287284587419</v>
      </c>
      <c r="BG99" s="382">
        <v>1.9764855996738617E-2</v>
      </c>
      <c r="BH99" s="381">
        <v>0.98207172463573644</v>
      </c>
      <c r="BI99" s="380">
        <v>1.9598933552298132</v>
      </c>
      <c r="BJ99" s="380">
        <v>0.98207172463573644</v>
      </c>
      <c r="BK99" s="89">
        <v>423.96986585001906</v>
      </c>
      <c r="BL99" s="380">
        <v>46.496370797986458</v>
      </c>
      <c r="BM99" s="380">
        <v>0.26153440231534991</v>
      </c>
      <c r="BN99" s="89">
        <v>1203.4581467292269</v>
      </c>
      <c r="BO99" s="380">
        <v>133.88540423782288</v>
      </c>
      <c r="BP99" s="380">
        <v>0.45125634651611113</v>
      </c>
      <c r="BQ99" s="89">
        <v>1221.6028733969104</v>
      </c>
      <c r="BR99" s="380">
        <v>129.11933087957007</v>
      </c>
      <c r="BS99" s="380">
        <v>2.6882443623501953</v>
      </c>
      <c r="BT99" s="89">
        <v>0.10177915902064605</v>
      </c>
      <c r="BU99" s="380">
        <v>0.11964480061440601</v>
      </c>
      <c r="BV99" s="380">
        <v>1.7020937687790755E-2</v>
      </c>
      <c r="BW99" s="381">
        <v>0.19257162929813801</v>
      </c>
      <c r="BX99" s="380">
        <v>0.49003531812014473</v>
      </c>
      <c r="BY99" s="380">
        <v>0.19257162929813801</v>
      </c>
      <c r="BZ99" s="381">
        <v>9.8195727036367156E-2</v>
      </c>
      <c r="CA99" s="380">
        <v>0.2257725222995185</v>
      </c>
      <c r="CB99" s="380">
        <v>9.8195727036367156E-2</v>
      </c>
      <c r="CC99" s="89">
        <v>0.95784061475895954</v>
      </c>
      <c r="CD99" s="380">
        <v>1.1260534782005207</v>
      </c>
      <c r="CE99" s="380">
        <v>0.40843036781672482</v>
      </c>
      <c r="CF99" s="89">
        <v>0.90205990192032537</v>
      </c>
      <c r="CG99" s="380">
        <v>0.50142608563281332</v>
      </c>
      <c r="CH99" s="380">
        <v>3.1069507800623709E-2</v>
      </c>
      <c r="CI99" s="89">
        <v>11.724968877451046</v>
      </c>
      <c r="CJ99" s="380">
        <v>3.5002825724723095</v>
      </c>
      <c r="CK99" s="380">
        <v>0.14069084148544331</v>
      </c>
      <c r="CL99" s="89">
        <v>3.1039320739049723</v>
      </c>
      <c r="CM99" s="380">
        <v>1.5760540925925579</v>
      </c>
      <c r="CN99" s="380">
        <v>7.3609914092764073E-2</v>
      </c>
      <c r="CO99" s="381">
        <v>0.33765435137734245</v>
      </c>
      <c r="CP99" s="380">
        <v>0.60709323855466224</v>
      </c>
      <c r="CQ99" s="380">
        <v>0.33765435137734245</v>
      </c>
      <c r="CR99" s="89">
        <v>774.88793954586765</v>
      </c>
      <c r="CS99" s="380">
        <v>125.84921171875449</v>
      </c>
      <c r="CT99" s="380">
        <v>1.0770985061346439E-2</v>
      </c>
      <c r="CU99" s="89">
        <v>391.26888122730196</v>
      </c>
      <c r="CV99" s="380">
        <v>59.326667582491751</v>
      </c>
      <c r="CW99" s="380">
        <v>0</v>
      </c>
      <c r="CX99" s="89">
        <v>4.1789055257268908</v>
      </c>
      <c r="CY99" s="380">
        <v>1.0690766714172542</v>
      </c>
      <c r="CZ99" s="380">
        <v>0</v>
      </c>
      <c r="DA99" s="381">
        <v>7.0454654043733108E-3</v>
      </c>
      <c r="DB99" s="380">
        <v>0</v>
      </c>
      <c r="DC99" s="380">
        <v>7.0454654043733108E-3</v>
      </c>
      <c r="DD99" s="89">
        <v>0</v>
      </c>
      <c r="DE99" s="380">
        <v>0</v>
      </c>
      <c r="DF99" s="380">
        <v>0</v>
      </c>
      <c r="DG99" s="381">
        <v>6.6377968202730203E-2</v>
      </c>
      <c r="DH99" s="380">
        <v>0</v>
      </c>
      <c r="DI99" s="380">
        <v>6.6377968202730203E-2</v>
      </c>
      <c r="DJ99" s="381">
        <v>2.1825839427778757E-2</v>
      </c>
      <c r="DK99" s="380">
        <v>0</v>
      </c>
      <c r="DL99" s="380">
        <v>2.1825839427778757E-2</v>
      </c>
      <c r="DM99" s="89">
        <v>10.464624772969641</v>
      </c>
      <c r="DN99" s="380">
        <v>3.7218536991736966</v>
      </c>
      <c r="DO99" s="380">
        <v>5.445472834641589E-2</v>
      </c>
      <c r="DP99" s="89">
        <v>285.43974198891402</v>
      </c>
      <c r="DQ99" s="380">
        <v>40.917817276601511</v>
      </c>
      <c r="DR99" s="380">
        <v>0</v>
      </c>
      <c r="DS99" s="89">
        <v>824.7903886667159</v>
      </c>
      <c r="DT99" s="380">
        <v>123.67899566605846</v>
      </c>
      <c r="DU99" s="380">
        <v>0</v>
      </c>
      <c r="DV99" s="89">
        <v>138.13325747201688</v>
      </c>
      <c r="DW99" s="380">
        <v>21.527600902754017</v>
      </c>
      <c r="DX99" s="380">
        <v>0</v>
      </c>
      <c r="DY99" s="89">
        <v>744.79077371568303</v>
      </c>
      <c r="DZ99" s="380">
        <v>119.53558460107156</v>
      </c>
      <c r="EA99" s="380">
        <v>0</v>
      </c>
      <c r="EB99" s="89">
        <v>174.45255297073601</v>
      </c>
      <c r="EC99" s="380">
        <v>32.875691458070889</v>
      </c>
      <c r="ED99" s="380">
        <v>0</v>
      </c>
      <c r="EE99" s="89">
        <v>60.771678020583636</v>
      </c>
      <c r="EF99" s="380">
        <v>9.7896601459122738</v>
      </c>
      <c r="EG99" s="380">
        <v>0</v>
      </c>
      <c r="EH99" s="89">
        <v>173.59405248288377</v>
      </c>
      <c r="EI99" s="380">
        <v>32.053415424330566</v>
      </c>
      <c r="EJ99" s="380">
        <v>0</v>
      </c>
      <c r="EK99" s="89">
        <v>19.76517819873121</v>
      </c>
      <c r="EL99" s="380">
        <v>3.4686574319850263</v>
      </c>
      <c r="EM99" s="380">
        <v>0</v>
      </c>
      <c r="EN99" s="89">
        <v>96.366189717641092</v>
      </c>
      <c r="EO99" s="380">
        <v>15.193937252007837</v>
      </c>
      <c r="EP99" s="380">
        <v>0</v>
      </c>
      <c r="EQ99" s="89">
        <v>15.708790223151484</v>
      </c>
      <c r="ER99" s="380">
        <v>2.6069562256638035</v>
      </c>
      <c r="ES99" s="380">
        <v>0</v>
      </c>
      <c r="ET99" s="89">
        <v>34.127300017744176</v>
      </c>
      <c r="EU99" s="380">
        <v>5.8529645835816089</v>
      </c>
      <c r="EV99" s="380">
        <v>0</v>
      </c>
      <c r="EW99" s="89">
        <v>3.182207836282823</v>
      </c>
      <c r="EX99" s="380">
        <v>0.6322507975337901</v>
      </c>
      <c r="EY99" s="380">
        <v>0</v>
      </c>
      <c r="EZ99" s="89">
        <v>15.925988971614204</v>
      </c>
      <c r="FA99" s="380">
        <v>3.6161803009493938</v>
      </c>
      <c r="FB99" s="380">
        <v>0</v>
      </c>
      <c r="FC99" s="89">
        <v>1.962198340011333</v>
      </c>
      <c r="FD99" s="380">
        <v>0.42801599727138057</v>
      </c>
      <c r="FE99" s="380">
        <v>0</v>
      </c>
      <c r="FF99" s="89">
        <v>0</v>
      </c>
      <c r="FG99" s="380">
        <v>0</v>
      </c>
      <c r="FH99" s="380">
        <v>0</v>
      </c>
      <c r="FI99" s="89">
        <v>0.25329866080081787</v>
      </c>
      <c r="FJ99" s="380">
        <v>0.25926524914123805</v>
      </c>
      <c r="FK99" s="380">
        <v>0</v>
      </c>
      <c r="FL99" s="381">
        <v>1.1023460067678783E-2</v>
      </c>
      <c r="FM99" s="380">
        <v>0</v>
      </c>
      <c r="FN99" s="380">
        <v>1.1023460067678783E-2</v>
      </c>
      <c r="FO99" s="89">
        <v>2.2422268414753992</v>
      </c>
      <c r="FP99" s="380">
        <v>0.76873342309962678</v>
      </c>
      <c r="FQ99" s="380">
        <v>5.3848831007655504E-3</v>
      </c>
      <c r="FR99" s="89">
        <v>0.81760898324217179</v>
      </c>
      <c r="FS99" s="380">
        <v>0.22622795083633376</v>
      </c>
      <c r="FT99" s="380">
        <v>0</v>
      </c>
      <c r="FV99" s="118">
        <v>2948.644400655246</v>
      </c>
      <c r="FW99" s="118">
        <v>1.0525514238977771</v>
      </c>
      <c r="FX99" s="118">
        <v>0.99929605326923632</v>
      </c>
      <c r="FY99" s="118">
        <v>1.9804486804962846</v>
      </c>
      <c r="FZ99" s="207">
        <v>1.1427116187767485</v>
      </c>
      <c r="GA99" s="118">
        <v>0.73900607090353976</v>
      </c>
      <c r="GB99" s="118">
        <v>8.8186322178343257</v>
      </c>
    </row>
    <row r="100" spans="2:184" s="73" customFormat="1">
      <c r="B100" s="73" t="s">
        <v>1829</v>
      </c>
      <c r="C100" s="73" t="s">
        <v>1874</v>
      </c>
      <c r="D100" s="73" t="s">
        <v>51</v>
      </c>
      <c r="E100" s="143" t="s">
        <v>1910</v>
      </c>
      <c r="F100" s="73">
        <v>6.4</v>
      </c>
      <c r="G100" s="113" t="s">
        <v>1211</v>
      </c>
      <c r="H100" s="113">
        <v>48.9</v>
      </c>
      <c r="I100" s="89">
        <v>-2518</v>
      </c>
      <c r="J100" s="89"/>
      <c r="K100" s="404" t="s">
        <v>32</v>
      </c>
      <c r="L100" s="73" t="s">
        <v>207</v>
      </c>
      <c r="M100" s="73" t="s">
        <v>13</v>
      </c>
      <c r="N100" s="73" t="s">
        <v>2192</v>
      </c>
      <c r="O100" s="73">
        <v>25</v>
      </c>
      <c r="Q100" s="203">
        <v>509.51567805072858</v>
      </c>
      <c r="R100" s="203">
        <v>28730.000000000004</v>
      </c>
      <c r="S100" s="203">
        <v>470</v>
      </c>
      <c r="U100" s="381">
        <v>6.0826684180199955</v>
      </c>
      <c r="V100" s="380">
        <v>6.2531438819604954</v>
      </c>
      <c r="W100" s="380">
        <v>6.0826684180199955</v>
      </c>
      <c r="X100" s="381">
        <v>11.791113262491494</v>
      </c>
      <c r="Y100" s="380">
        <v>10.43794755888031</v>
      </c>
      <c r="Z100" s="380">
        <v>11.791113262491494</v>
      </c>
      <c r="AA100" s="89">
        <v>155.82544572307972</v>
      </c>
      <c r="AB100" s="380">
        <v>19.066302774939608</v>
      </c>
      <c r="AC100" s="380">
        <v>4.1355731248177197</v>
      </c>
      <c r="AD100" s="89">
        <v>447.54290388374596</v>
      </c>
      <c r="AE100" s="380">
        <v>31.619235449083956</v>
      </c>
      <c r="AF100" s="380">
        <v>0.56394309991472369</v>
      </c>
      <c r="AG100" s="89">
        <v>58.609925334845954</v>
      </c>
      <c r="AH100" s="380">
        <v>24.731986331307798</v>
      </c>
      <c r="AI100" s="380">
        <v>2.6283777866978428</v>
      </c>
      <c r="AJ100" s="381">
        <v>774.71555507779021</v>
      </c>
      <c r="AK100" s="380">
        <v>478.63630565097952</v>
      </c>
      <c r="AL100" s="380">
        <v>774.71555507779021</v>
      </c>
      <c r="AM100" s="89">
        <v>209314.73980363394</v>
      </c>
      <c r="AN100" s="380">
        <v>12966.99564216372</v>
      </c>
      <c r="AO100" s="380">
        <v>37.939181813575473</v>
      </c>
      <c r="AP100" s="381">
        <v>261.70204892309675</v>
      </c>
      <c r="AQ100" s="380">
        <v>220.31194006780515</v>
      </c>
      <c r="AR100" s="380">
        <v>261.70204892309675</v>
      </c>
      <c r="AS100" s="381">
        <v>286.1432483976231</v>
      </c>
      <c r="AT100" s="380">
        <v>295.70243234075645</v>
      </c>
      <c r="AU100" s="380">
        <v>286.1432483976231</v>
      </c>
      <c r="AV100" s="381">
        <v>24.600437040789071</v>
      </c>
      <c r="AW100" s="380">
        <v>39.888456449880465</v>
      </c>
      <c r="AX100" s="380">
        <v>24.600437040789071</v>
      </c>
      <c r="AY100" s="381">
        <v>1.0890947758803764</v>
      </c>
      <c r="AZ100" s="380">
        <v>1.6971399831732619</v>
      </c>
      <c r="BA100" s="380">
        <v>1.0890947758803764</v>
      </c>
      <c r="BB100" s="381">
        <v>1.3811079126471473</v>
      </c>
      <c r="BC100" s="380">
        <v>0.23538618988676974</v>
      </c>
      <c r="BD100" s="380">
        <v>1.3811079126471473</v>
      </c>
      <c r="BE100" s="89">
        <v>8.6648521551961117</v>
      </c>
      <c r="BF100" s="382">
        <v>2.2850245196074486</v>
      </c>
      <c r="BG100" s="382">
        <v>0.13375208632555505</v>
      </c>
      <c r="BH100" s="381">
        <v>6.8735698265944123</v>
      </c>
      <c r="BI100" s="380">
        <v>8.7159362871253308</v>
      </c>
      <c r="BJ100" s="380">
        <v>6.8735698265944123</v>
      </c>
      <c r="BK100" s="89">
        <v>399.29179171378223</v>
      </c>
      <c r="BL100" s="380">
        <v>50.731362782251999</v>
      </c>
      <c r="BM100" s="380">
        <v>1.5815312497169147</v>
      </c>
      <c r="BN100" s="89">
        <v>1108.1963640545348</v>
      </c>
      <c r="BO100" s="380">
        <v>111.45235395578204</v>
      </c>
      <c r="BP100" s="380">
        <v>3.3113799836609337</v>
      </c>
      <c r="BQ100" s="89">
        <v>978.64245505445695</v>
      </c>
      <c r="BR100" s="380">
        <v>167.46756389749373</v>
      </c>
      <c r="BS100" s="380">
        <v>19.631254810832694</v>
      </c>
      <c r="BT100" s="381">
        <v>5.3894296679087267E-2</v>
      </c>
      <c r="BU100" s="380">
        <v>0</v>
      </c>
      <c r="BV100" s="380">
        <v>5.3894296679087267E-2</v>
      </c>
      <c r="BW100" s="381">
        <v>1.3371047429534093</v>
      </c>
      <c r="BX100" s="380">
        <v>1.2085741297136485</v>
      </c>
      <c r="BY100" s="380">
        <v>1.3371047429534093</v>
      </c>
      <c r="BZ100" s="381">
        <v>0.581943230893884</v>
      </c>
      <c r="CA100" s="380">
        <v>0.85624715939039342</v>
      </c>
      <c r="CB100" s="380">
        <v>0.581943230893884</v>
      </c>
      <c r="CC100" s="381">
        <v>2.1711200974413787</v>
      </c>
      <c r="CD100" s="380">
        <v>3.7288425064650714</v>
      </c>
      <c r="CE100" s="380">
        <v>2.1711200974413787</v>
      </c>
      <c r="CF100" s="89">
        <v>0.70735615338949653</v>
      </c>
      <c r="CG100" s="380">
        <v>0.42065519568977988</v>
      </c>
      <c r="CH100" s="380">
        <v>0.23080105109259055</v>
      </c>
      <c r="CI100" s="89">
        <v>13.264024572799034</v>
      </c>
      <c r="CJ100" s="380">
        <v>4.1037314877762769</v>
      </c>
      <c r="CK100" s="380">
        <v>0.78531038088706573</v>
      </c>
      <c r="CL100" s="89">
        <v>3.5670703879439234</v>
      </c>
      <c r="CM100" s="380">
        <v>2.6058040269613625</v>
      </c>
      <c r="CN100" s="380">
        <v>0.5727958691305407</v>
      </c>
      <c r="CO100" s="381">
        <v>1.8246889296815381</v>
      </c>
      <c r="CP100" s="380">
        <v>2.8606564087180262</v>
      </c>
      <c r="CQ100" s="380">
        <v>1.8246889296815381</v>
      </c>
      <c r="CR100" s="89">
        <v>695.88493188990162</v>
      </c>
      <c r="CS100" s="380">
        <v>100.49402717821469</v>
      </c>
      <c r="CT100" s="380">
        <v>3.9190505200718213E-2</v>
      </c>
      <c r="CU100" s="89">
        <v>420.14572370682168</v>
      </c>
      <c r="CV100" s="380">
        <v>60.344918839441426</v>
      </c>
      <c r="CW100" s="380">
        <v>0</v>
      </c>
      <c r="CX100" s="89">
        <v>4.0335729717797619</v>
      </c>
      <c r="CY100" s="380">
        <v>2.038524903922323</v>
      </c>
      <c r="CZ100" s="380">
        <v>0</v>
      </c>
      <c r="DA100" s="89">
        <v>0</v>
      </c>
      <c r="DB100" s="380">
        <v>0</v>
      </c>
      <c r="DC100" s="380">
        <v>0</v>
      </c>
      <c r="DD100" s="89">
        <v>0</v>
      </c>
      <c r="DE100" s="380">
        <v>0</v>
      </c>
      <c r="DF100" s="380">
        <v>0</v>
      </c>
      <c r="DG100" s="381">
        <v>0.4268058132099215</v>
      </c>
      <c r="DH100" s="380">
        <v>0</v>
      </c>
      <c r="DI100" s="380">
        <v>0.4268058132099215</v>
      </c>
      <c r="DJ100" s="381">
        <v>0.24721758266223723</v>
      </c>
      <c r="DK100" s="380">
        <v>0</v>
      </c>
      <c r="DL100" s="380">
        <v>0.24721758266223723</v>
      </c>
      <c r="DM100" s="89">
        <v>8.4688128205935609</v>
      </c>
      <c r="DN100" s="380">
        <v>10.240844940475673</v>
      </c>
      <c r="DO100" s="380">
        <v>0</v>
      </c>
      <c r="DP100" s="89">
        <v>313.54707506073828</v>
      </c>
      <c r="DQ100" s="380">
        <v>42.349566894305546</v>
      </c>
      <c r="DR100" s="380">
        <v>0</v>
      </c>
      <c r="DS100" s="89">
        <v>895.22008073963889</v>
      </c>
      <c r="DT100" s="380">
        <v>112.06910494552463</v>
      </c>
      <c r="DU100" s="380">
        <v>3.4018849410969346E-2</v>
      </c>
      <c r="DV100" s="89">
        <v>145.89140605632053</v>
      </c>
      <c r="DW100" s="380">
        <v>15.214345817581437</v>
      </c>
      <c r="DX100" s="380">
        <v>0</v>
      </c>
      <c r="DY100" s="89">
        <v>775.01368624569602</v>
      </c>
      <c r="DZ100" s="380">
        <v>55.92814080323204</v>
      </c>
      <c r="EA100" s="380">
        <v>0</v>
      </c>
      <c r="EB100" s="89">
        <v>187.70809196569274</v>
      </c>
      <c r="EC100" s="380">
        <v>31.819980265778259</v>
      </c>
      <c r="ED100" s="380">
        <v>0.16162517208782701</v>
      </c>
      <c r="EE100" s="89">
        <v>60.85977293851721</v>
      </c>
      <c r="EF100" s="380">
        <v>11.433145628645054</v>
      </c>
      <c r="EG100" s="380">
        <v>0</v>
      </c>
      <c r="EH100" s="89">
        <v>175.04853497757182</v>
      </c>
      <c r="EI100" s="380">
        <v>25.826353432704959</v>
      </c>
      <c r="EJ100" s="380">
        <v>0</v>
      </c>
      <c r="EK100" s="89">
        <v>19.351775543590684</v>
      </c>
      <c r="EL100" s="380">
        <v>4.306333327964059</v>
      </c>
      <c r="EM100" s="380">
        <v>0</v>
      </c>
      <c r="EN100" s="89">
        <v>99.550181471433675</v>
      </c>
      <c r="EO100" s="380">
        <v>18.731163295829003</v>
      </c>
      <c r="EP100" s="380">
        <v>0</v>
      </c>
      <c r="EQ100" s="89">
        <v>16.550251587584221</v>
      </c>
      <c r="ER100" s="380">
        <v>1.6073846992653309</v>
      </c>
      <c r="ES100" s="380">
        <v>0</v>
      </c>
      <c r="ET100" s="89">
        <v>34.430871798012525</v>
      </c>
      <c r="EU100" s="380">
        <v>8.8048722329060443</v>
      </c>
      <c r="EV100" s="380">
        <v>9.5159943409595021E-2</v>
      </c>
      <c r="EW100" s="89">
        <v>3.1522008529066272</v>
      </c>
      <c r="EX100" s="380">
        <v>1.0788998765717932</v>
      </c>
      <c r="EY100" s="380">
        <v>0</v>
      </c>
      <c r="EZ100" s="89">
        <v>17.200878977021848</v>
      </c>
      <c r="FA100" s="380">
        <v>2.5306702711556901</v>
      </c>
      <c r="FB100" s="380">
        <v>0</v>
      </c>
      <c r="FC100" s="89">
        <v>1.9186923580111193</v>
      </c>
      <c r="FD100" s="380">
        <v>0.50862168298991861</v>
      </c>
      <c r="FE100" s="380">
        <v>2.3044963252219476E-2</v>
      </c>
      <c r="FF100" s="89">
        <v>0</v>
      </c>
      <c r="FG100" s="380">
        <v>0</v>
      </c>
      <c r="FH100" s="380">
        <v>0</v>
      </c>
      <c r="FI100" s="381">
        <v>6.7542369196830529E-2</v>
      </c>
      <c r="FJ100" s="380">
        <v>0</v>
      </c>
      <c r="FK100" s="380">
        <v>6.7542369196830529E-2</v>
      </c>
      <c r="FL100" s="381">
        <v>5.6168259226043876E-2</v>
      </c>
      <c r="FM100" s="380">
        <v>0</v>
      </c>
      <c r="FN100" s="380">
        <v>5.6168259226043876E-2</v>
      </c>
      <c r="FO100" s="89">
        <v>2.8750270381672065</v>
      </c>
      <c r="FP100" s="380">
        <v>1.4547449077991517</v>
      </c>
      <c r="FQ100" s="380">
        <v>0</v>
      </c>
      <c r="FR100" s="89">
        <v>0.9178658702897482</v>
      </c>
      <c r="FS100" s="380">
        <v>0.53309900085814221</v>
      </c>
      <c r="FT100" s="380">
        <v>0</v>
      </c>
      <c r="FV100" s="118">
        <v>3131.8380937149518</v>
      </c>
      <c r="FW100" s="118">
        <v>1.0065376530844303</v>
      </c>
      <c r="FX100" s="118">
        <v>1.0088750946656722</v>
      </c>
      <c r="FY100" s="118">
        <v>1.6562942156124174</v>
      </c>
      <c r="FZ100" s="207">
        <v>1.4984304420472108</v>
      </c>
      <c r="GA100" s="118">
        <v>0.78011968354521666</v>
      </c>
      <c r="GB100" s="118">
        <v>8.2334270099776923</v>
      </c>
    </row>
    <row r="101" spans="2:184" s="73" customFormat="1">
      <c r="B101" s="73" t="s">
        <v>1829</v>
      </c>
      <c r="C101" s="73" t="s">
        <v>1874</v>
      </c>
      <c r="D101" s="73" t="s">
        <v>51</v>
      </c>
      <c r="E101" s="143" t="s">
        <v>1910</v>
      </c>
      <c r="F101" s="73">
        <v>6.4</v>
      </c>
      <c r="G101" s="113" t="s">
        <v>1211</v>
      </c>
      <c r="H101" s="113">
        <v>48.9</v>
      </c>
      <c r="I101" s="89">
        <v>-2518</v>
      </c>
      <c r="J101" s="89"/>
      <c r="K101" s="404" t="s">
        <v>32</v>
      </c>
      <c r="L101" s="73" t="s">
        <v>2157</v>
      </c>
      <c r="M101" s="73" t="s">
        <v>13</v>
      </c>
      <c r="Q101" s="203"/>
      <c r="R101" s="203"/>
      <c r="S101" s="203"/>
      <c r="U101" s="89"/>
      <c r="V101" s="89"/>
      <c r="W101" s="89"/>
      <c r="X101" s="89"/>
      <c r="Y101" s="89"/>
      <c r="Z101" s="89"/>
      <c r="AA101" s="89"/>
      <c r="AB101" s="89"/>
      <c r="AC101" s="89"/>
      <c r="AD101" s="89"/>
      <c r="AE101" s="89"/>
      <c r="AF101" s="89"/>
      <c r="AG101" s="89"/>
      <c r="AH101" s="89"/>
      <c r="AI101" s="89"/>
      <c r="AJ101" s="89"/>
      <c r="AK101" s="89"/>
      <c r="AL101" s="89"/>
      <c r="AM101" s="89"/>
      <c r="AN101" s="89"/>
      <c r="AO101" s="89"/>
      <c r="AP101" s="89"/>
      <c r="AQ101" s="89"/>
      <c r="AR101" s="89"/>
      <c r="AS101" s="89"/>
      <c r="AT101" s="89"/>
      <c r="AU101" s="89"/>
      <c r="AV101" s="89"/>
      <c r="AW101" s="89"/>
      <c r="AX101" s="89"/>
      <c r="AY101" s="89"/>
      <c r="AZ101" s="89"/>
      <c r="BA101" s="89"/>
      <c r="BB101" s="89"/>
      <c r="BC101" s="89"/>
      <c r="BD101" s="89"/>
      <c r="BE101" s="89"/>
      <c r="BF101" s="89"/>
      <c r="BG101" s="89"/>
      <c r="BH101" s="89"/>
      <c r="BI101" s="89"/>
      <c r="BJ101" s="89"/>
      <c r="BK101" s="89"/>
      <c r="BL101" s="89"/>
      <c r="BM101" s="89"/>
      <c r="BN101" s="89"/>
      <c r="BO101" s="89"/>
      <c r="BP101" s="89"/>
      <c r="BQ101" s="89"/>
      <c r="BR101" s="89"/>
      <c r="BS101" s="89"/>
      <c r="BT101" s="89"/>
      <c r="BU101" s="89"/>
      <c r="BV101" s="89"/>
      <c r="BW101" s="89"/>
      <c r="BX101" s="89"/>
      <c r="BY101" s="89"/>
      <c r="BZ101" s="89"/>
      <c r="CA101" s="89"/>
      <c r="CB101" s="89"/>
      <c r="CC101" s="89"/>
      <c r="CD101" s="89"/>
      <c r="CE101" s="89"/>
      <c r="CF101" s="89"/>
      <c r="CG101" s="89"/>
      <c r="CH101" s="89"/>
      <c r="CI101" s="89"/>
      <c r="CJ101" s="89"/>
      <c r="CK101" s="89"/>
      <c r="CL101" s="89"/>
      <c r="CM101" s="89"/>
      <c r="CN101" s="89"/>
      <c r="CO101" s="89"/>
      <c r="CP101" s="89"/>
      <c r="CQ101" s="89"/>
      <c r="CR101" s="89">
        <v>808.41132760000005</v>
      </c>
      <c r="CS101" s="89"/>
      <c r="CT101" s="89"/>
      <c r="CU101" s="89">
        <v>451.83706619999998</v>
      </c>
      <c r="CV101" s="89"/>
      <c r="CW101" s="89"/>
      <c r="CX101" s="89"/>
      <c r="CY101" s="89"/>
      <c r="CZ101" s="89"/>
      <c r="DA101" s="89"/>
      <c r="DB101" s="89"/>
      <c r="DC101" s="89"/>
      <c r="DD101" s="89"/>
      <c r="DE101" s="89"/>
      <c r="DF101" s="89"/>
      <c r="DG101" s="89"/>
      <c r="DH101" s="89"/>
      <c r="DI101" s="89"/>
      <c r="DJ101" s="89"/>
      <c r="DK101" s="89"/>
      <c r="DL101" s="89"/>
      <c r="DM101" s="89">
        <v>10.6503493</v>
      </c>
      <c r="DN101" s="89"/>
      <c r="DO101" s="89"/>
      <c r="DP101" s="89">
        <v>311.62177059999999</v>
      </c>
      <c r="DQ101" s="89"/>
      <c r="DR101" s="89"/>
      <c r="DS101" s="89">
        <v>900.62717429999998</v>
      </c>
      <c r="DT101" s="89"/>
      <c r="DU101" s="89"/>
      <c r="DV101" s="89">
        <v>144.6254112</v>
      </c>
      <c r="DW101" s="89"/>
      <c r="DX101" s="89"/>
      <c r="DY101" s="89">
        <v>829.12471670000002</v>
      </c>
      <c r="DZ101" s="89"/>
      <c r="EA101" s="89"/>
      <c r="EB101" s="89">
        <v>190.13885189999999</v>
      </c>
      <c r="EC101" s="89"/>
      <c r="ED101" s="89"/>
      <c r="EE101" s="89">
        <v>68.571242889999994</v>
      </c>
      <c r="EF101" s="89"/>
      <c r="EG101" s="89"/>
      <c r="EH101" s="89">
        <v>192.13662299999999</v>
      </c>
      <c r="EI101" s="89"/>
      <c r="EJ101" s="89"/>
      <c r="EK101" s="89">
        <v>21.465930100000001</v>
      </c>
      <c r="EL101" s="89"/>
      <c r="EM101" s="89"/>
      <c r="EN101" s="89">
        <v>108.260656</v>
      </c>
      <c r="EO101" s="89"/>
      <c r="EP101" s="89"/>
      <c r="EQ101" s="89">
        <v>17.527407409999999</v>
      </c>
      <c r="ER101" s="89"/>
      <c r="ES101" s="89"/>
      <c r="ET101" s="89">
        <v>38.200027050000003</v>
      </c>
      <c r="EU101" s="89"/>
      <c r="EV101" s="89"/>
      <c r="EW101" s="89">
        <v>3.6949750130000001</v>
      </c>
      <c r="EX101" s="89"/>
      <c r="EY101" s="89"/>
      <c r="EZ101" s="89">
        <v>18.70112335</v>
      </c>
      <c r="FA101" s="89"/>
      <c r="FB101" s="89"/>
      <c r="FC101" s="89">
        <v>2.2413606179999999</v>
      </c>
      <c r="FD101" s="89"/>
      <c r="FE101" s="89"/>
      <c r="FF101" s="89"/>
      <c r="FG101" s="89"/>
      <c r="FH101" s="89"/>
      <c r="FI101" s="89">
        <v>0.85855044199999997</v>
      </c>
      <c r="FJ101" s="89"/>
      <c r="FK101" s="89"/>
      <c r="FL101" s="89"/>
      <c r="FM101" s="89"/>
      <c r="FN101" s="89"/>
      <c r="FO101" s="89">
        <v>2.800287923</v>
      </c>
      <c r="FP101" s="89"/>
      <c r="FQ101" s="89"/>
      <c r="FR101" s="89">
        <v>0.96904918399999995</v>
      </c>
      <c r="FS101" s="380"/>
      <c r="FT101" s="380"/>
      <c r="FV101" s="118">
        <v>3298.7743363310001</v>
      </c>
      <c r="FW101" s="118">
        <v>1.0825206811410399</v>
      </c>
      <c r="FX101" s="118">
        <v>1.0226571922821734</v>
      </c>
      <c r="FY101" s="118">
        <v>1.7891655821839259</v>
      </c>
      <c r="FZ101" s="207">
        <v>1.2493696465046038</v>
      </c>
      <c r="GA101" s="118">
        <v>0.72472923872667361</v>
      </c>
      <c r="GB101" s="118">
        <v>8.3121861020725838</v>
      </c>
    </row>
    <row r="102" spans="2:184" s="73" customFormat="1">
      <c r="B102" s="73" t="s">
        <v>1829</v>
      </c>
      <c r="C102" s="73" t="s">
        <v>1874</v>
      </c>
      <c r="D102" s="73" t="s">
        <v>51</v>
      </c>
      <c r="E102" s="143" t="s">
        <v>1910</v>
      </c>
      <c r="F102" s="73">
        <v>6.4</v>
      </c>
      <c r="G102" s="113" t="s">
        <v>1211</v>
      </c>
      <c r="H102" s="113">
        <v>48.9</v>
      </c>
      <c r="I102" s="89">
        <v>-2518</v>
      </c>
      <c r="J102" s="89"/>
      <c r="K102" s="404" t="s">
        <v>32</v>
      </c>
      <c r="L102" s="73" t="s">
        <v>2157</v>
      </c>
      <c r="M102" s="73" t="s">
        <v>13</v>
      </c>
      <c r="Q102" s="203"/>
      <c r="R102" s="203"/>
      <c r="S102" s="203"/>
      <c r="U102" s="89"/>
      <c r="V102" s="89"/>
      <c r="W102" s="89"/>
      <c r="X102" s="89"/>
      <c r="Y102" s="89"/>
      <c r="Z102" s="89"/>
      <c r="AA102" s="89"/>
      <c r="AB102" s="89"/>
      <c r="AC102" s="89"/>
      <c r="AD102" s="89"/>
      <c r="AE102" s="89"/>
      <c r="AF102" s="89"/>
      <c r="AG102" s="89"/>
      <c r="AH102" s="89"/>
      <c r="AI102" s="89"/>
      <c r="AJ102" s="89"/>
      <c r="AK102" s="89"/>
      <c r="AL102" s="89"/>
      <c r="AM102" s="89"/>
      <c r="AN102" s="89"/>
      <c r="AO102" s="89"/>
      <c r="AP102" s="89"/>
      <c r="AQ102" s="89"/>
      <c r="AR102" s="89"/>
      <c r="AS102" s="89"/>
      <c r="AT102" s="89"/>
      <c r="AU102" s="89"/>
      <c r="AV102" s="89"/>
      <c r="AW102" s="89"/>
      <c r="AX102" s="89"/>
      <c r="AY102" s="89"/>
      <c r="AZ102" s="89"/>
      <c r="BA102" s="89"/>
      <c r="BB102" s="89"/>
      <c r="BC102" s="89"/>
      <c r="BD102" s="89"/>
      <c r="BE102" s="89"/>
      <c r="BF102" s="89"/>
      <c r="BG102" s="89"/>
      <c r="BH102" s="89"/>
      <c r="BI102" s="89"/>
      <c r="BJ102" s="89"/>
      <c r="BK102" s="89"/>
      <c r="BL102" s="89"/>
      <c r="BM102" s="89"/>
      <c r="BN102" s="89"/>
      <c r="BO102" s="89"/>
      <c r="BP102" s="89"/>
      <c r="BQ102" s="89"/>
      <c r="BR102" s="89"/>
      <c r="BS102" s="89"/>
      <c r="BT102" s="89"/>
      <c r="BU102" s="89"/>
      <c r="BV102" s="89"/>
      <c r="BW102" s="89"/>
      <c r="BX102" s="89"/>
      <c r="BY102" s="89"/>
      <c r="BZ102" s="89"/>
      <c r="CA102" s="89"/>
      <c r="CB102" s="89"/>
      <c r="CC102" s="89"/>
      <c r="CD102" s="89"/>
      <c r="CE102" s="89"/>
      <c r="CF102" s="89"/>
      <c r="CG102" s="89"/>
      <c r="CH102" s="89"/>
      <c r="CI102" s="89"/>
      <c r="CJ102" s="89"/>
      <c r="CK102" s="89"/>
      <c r="CL102" s="89"/>
      <c r="CM102" s="89"/>
      <c r="CN102" s="89"/>
      <c r="CO102" s="89"/>
      <c r="CP102" s="89"/>
      <c r="CQ102" s="89"/>
      <c r="CR102" s="89">
        <v>749.10844640000005</v>
      </c>
      <c r="CS102" s="89"/>
      <c r="CT102" s="89"/>
      <c r="CU102" s="89">
        <v>353.43998290000002</v>
      </c>
      <c r="CV102" s="89"/>
      <c r="CW102" s="89"/>
      <c r="CX102" s="89"/>
      <c r="CY102" s="89"/>
      <c r="CZ102" s="89"/>
      <c r="DA102" s="89"/>
      <c r="DB102" s="89"/>
      <c r="DC102" s="89"/>
      <c r="DD102" s="89"/>
      <c r="DE102" s="89"/>
      <c r="DF102" s="89"/>
      <c r="DG102" s="89"/>
      <c r="DH102" s="89"/>
      <c r="DI102" s="89"/>
      <c r="DJ102" s="89"/>
      <c r="DK102" s="89"/>
      <c r="DL102" s="89"/>
      <c r="DM102" s="89">
        <v>8.0600517489999994</v>
      </c>
      <c r="DN102" s="89"/>
      <c r="DO102" s="89"/>
      <c r="DP102" s="89">
        <v>246.6588926</v>
      </c>
      <c r="DQ102" s="89"/>
      <c r="DR102" s="89"/>
      <c r="DS102" s="89">
        <v>709.80021569999997</v>
      </c>
      <c r="DT102" s="89"/>
      <c r="DU102" s="89"/>
      <c r="DV102" s="89">
        <v>114.17289239999999</v>
      </c>
      <c r="DW102" s="89"/>
      <c r="DX102" s="89"/>
      <c r="DY102" s="89">
        <v>648.4036188</v>
      </c>
      <c r="DZ102" s="89"/>
      <c r="EA102" s="89"/>
      <c r="EB102" s="89">
        <v>149.67391549999999</v>
      </c>
      <c r="EC102" s="89"/>
      <c r="ED102" s="89"/>
      <c r="EE102" s="89">
        <v>50.797679250000002</v>
      </c>
      <c r="EF102" s="89"/>
      <c r="EG102" s="89"/>
      <c r="EH102" s="89">
        <v>150.40409940000001</v>
      </c>
      <c r="EI102" s="89"/>
      <c r="EJ102" s="89"/>
      <c r="EK102" s="89">
        <v>16.87378867</v>
      </c>
      <c r="EL102" s="89"/>
      <c r="EM102" s="89"/>
      <c r="EN102" s="89">
        <v>84.022808440000006</v>
      </c>
      <c r="EO102" s="89"/>
      <c r="EP102" s="89"/>
      <c r="EQ102" s="89">
        <v>13.573433079999999</v>
      </c>
      <c r="ER102" s="89"/>
      <c r="ES102" s="89"/>
      <c r="ET102" s="89">
        <v>29.49429585</v>
      </c>
      <c r="EU102" s="89"/>
      <c r="EV102" s="89"/>
      <c r="EW102" s="89">
        <v>2.849868464</v>
      </c>
      <c r="EX102" s="89"/>
      <c r="EY102" s="89"/>
      <c r="EZ102" s="89">
        <v>14.02768043</v>
      </c>
      <c r="FA102" s="89"/>
      <c r="FB102" s="89"/>
      <c r="FC102" s="89">
        <v>1.7469795400000001</v>
      </c>
      <c r="FD102" s="89"/>
      <c r="FE102" s="89"/>
      <c r="FF102" s="89"/>
      <c r="FG102" s="89"/>
      <c r="FH102" s="89"/>
      <c r="FI102" s="89">
        <v>0.70299293399999996</v>
      </c>
      <c r="FJ102" s="89"/>
      <c r="FK102" s="89"/>
      <c r="FL102" s="89"/>
      <c r="FM102" s="89"/>
      <c r="FN102" s="89"/>
      <c r="FO102" s="89">
        <v>1.6657402830000001</v>
      </c>
      <c r="FP102" s="89"/>
      <c r="FQ102" s="89"/>
      <c r="FR102" s="89">
        <v>0.61572737600000005</v>
      </c>
      <c r="FS102" s="380"/>
      <c r="FT102" s="380"/>
      <c r="FV102" s="118">
        <v>2585.9401510240004</v>
      </c>
      <c r="FW102" s="118">
        <v>1.0211791830983294</v>
      </c>
      <c r="FX102" s="118">
        <v>1.0197080825676796</v>
      </c>
      <c r="FY102" s="118">
        <v>2.1194785045356563</v>
      </c>
      <c r="FZ102" s="207">
        <v>0.95349730483964334</v>
      </c>
      <c r="GA102" s="118">
        <v>0.73353223123829714</v>
      </c>
      <c r="GB102" s="118">
        <v>8.6745431090527241</v>
      </c>
    </row>
    <row r="103" spans="2:184" s="73" customFormat="1">
      <c r="B103" s="73" t="s">
        <v>1829</v>
      </c>
      <c r="C103" s="73" t="s">
        <v>1874</v>
      </c>
      <c r="D103" s="73" t="s">
        <v>51</v>
      </c>
      <c r="E103" s="143" t="s">
        <v>1910</v>
      </c>
      <c r="F103" s="73">
        <v>6.4</v>
      </c>
      <c r="G103" s="113" t="s">
        <v>1211</v>
      </c>
      <c r="H103" s="113">
        <v>48.9</v>
      </c>
      <c r="I103" s="89">
        <v>-2518</v>
      </c>
      <c r="J103" s="89"/>
      <c r="K103" s="404" t="s">
        <v>32</v>
      </c>
      <c r="L103" s="73" t="s">
        <v>2157</v>
      </c>
      <c r="M103" s="73" t="s">
        <v>13</v>
      </c>
      <c r="Q103" s="203"/>
      <c r="R103" s="203"/>
      <c r="S103" s="203"/>
      <c r="U103" s="89"/>
      <c r="V103" s="89"/>
      <c r="W103" s="89"/>
      <c r="X103" s="89"/>
      <c r="Y103" s="89"/>
      <c r="Z103" s="89"/>
      <c r="AA103" s="89"/>
      <c r="AB103" s="89"/>
      <c r="AC103" s="89"/>
      <c r="AD103" s="89"/>
      <c r="AE103" s="89"/>
      <c r="AF103" s="89"/>
      <c r="AG103" s="89"/>
      <c r="AH103" s="89"/>
      <c r="AI103" s="89"/>
      <c r="AJ103" s="89"/>
      <c r="AK103" s="89"/>
      <c r="AL103" s="89"/>
      <c r="AM103" s="89"/>
      <c r="AN103" s="89"/>
      <c r="AO103" s="89"/>
      <c r="AP103" s="89"/>
      <c r="AQ103" s="89"/>
      <c r="AR103" s="89"/>
      <c r="AS103" s="89"/>
      <c r="AT103" s="89"/>
      <c r="AU103" s="89"/>
      <c r="AV103" s="89"/>
      <c r="AW103" s="89"/>
      <c r="AX103" s="89"/>
      <c r="AY103" s="89"/>
      <c r="AZ103" s="89"/>
      <c r="BA103" s="89"/>
      <c r="BB103" s="89"/>
      <c r="BC103" s="89"/>
      <c r="BD103" s="89"/>
      <c r="BE103" s="89"/>
      <c r="BF103" s="89"/>
      <c r="BG103" s="89"/>
      <c r="BH103" s="89"/>
      <c r="BI103" s="89"/>
      <c r="BJ103" s="89"/>
      <c r="BK103" s="89"/>
      <c r="BL103" s="89"/>
      <c r="BM103" s="89"/>
      <c r="BN103" s="89"/>
      <c r="BO103" s="89"/>
      <c r="BP103" s="89"/>
      <c r="BQ103" s="89"/>
      <c r="BR103" s="89"/>
      <c r="BS103" s="89"/>
      <c r="BT103" s="89"/>
      <c r="BU103" s="89"/>
      <c r="BV103" s="89"/>
      <c r="BW103" s="89"/>
      <c r="BX103" s="89"/>
      <c r="BY103" s="89"/>
      <c r="BZ103" s="89"/>
      <c r="CA103" s="89"/>
      <c r="CB103" s="89"/>
      <c r="CC103" s="89"/>
      <c r="CD103" s="89"/>
      <c r="CE103" s="89"/>
      <c r="CF103" s="89"/>
      <c r="CG103" s="89"/>
      <c r="CH103" s="89"/>
      <c r="CI103" s="89"/>
      <c r="CJ103" s="89"/>
      <c r="CK103" s="89"/>
      <c r="CL103" s="89"/>
      <c r="CM103" s="89"/>
      <c r="CN103" s="89"/>
      <c r="CO103" s="89"/>
      <c r="CP103" s="89"/>
      <c r="CQ103" s="89"/>
      <c r="CR103" s="89">
        <v>777.60028890000001</v>
      </c>
      <c r="CS103" s="89"/>
      <c r="CT103" s="89"/>
      <c r="CU103" s="89">
        <v>388.12564609999998</v>
      </c>
      <c r="CV103" s="89"/>
      <c r="CW103" s="89"/>
      <c r="CX103" s="89"/>
      <c r="CY103" s="89"/>
      <c r="CZ103" s="89"/>
      <c r="DA103" s="89"/>
      <c r="DB103" s="89"/>
      <c r="DC103" s="89"/>
      <c r="DD103" s="89"/>
      <c r="DE103" s="89"/>
      <c r="DF103" s="89"/>
      <c r="DG103" s="89"/>
      <c r="DH103" s="89"/>
      <c r="DI103" s="89"/>
      <c r="DJ103" s="89"/>
      <c r="DK103" s="89"/>
      <c r="DL103" s="89"/>
      <c r="DM103" s="89">
        <v>10.07996296</v>
      </c>
      <c r="DN103" s="89"/>
      <c r="DO103" s="89"/>
      <c r="DP103" s="89">
        <v>269.36588519999998</v>
      </c>
      <c r="DQ103" s="89"/>
      <c r="DR103" s="89"/>
      <c r="DS103" s="89">
        <v>775.6324042</v>
      </c>
      <c r="DT103" s="89"/>
      <c r="DU103" s="89"/>
      <c r="DV103" s="89">
        <v>123.8785283</v>
      </c>
      <c r="DW103" s="89"/>
      <c r="DX103" s="89"/>
      <c r="DY103" s="89">
        <v>704.69658379999998</v>
      </c>
      <c r="DZ103" s="89"/>
      <c r="EA103" s="89"/>
      <c r="EB103" s="89">
        <v>162.29943040000001</v>
      </c>
      <c r="EC103" s="89"/>
      <c r="ED103" s="89"/>
      <c r="EE103" s="89">
        <v>57.504135599999998</v>
      </c>
      <c r="EF103" s="89"/>
      <c r="EG103" s="89"/>
      <c r="EH103" s="89">
        <v>160.59039630000001</v>
      </c>
      <c r="EI103" s="89"/>
      <c r="EJ103" s="89"/>
      <c r="EK103" s="89">
        <v>17.809953159999999</v>
      </c>
      <c r="EL103" s="89"/>
      <c r="EM103" s="89"/>
      <c r="EN103" s="89">
        <v>89.555037010000007</v>
      </c>
      <c r="EO103" s="89"/>
      <c r="EP103" s="89"/>
      <c r="EQ103" s="89">
        <v>14.67024909</v>
      </c>
      <c r="ER103" s="89"/>
      <c r="ES103" s="89"/>
      <c r="ET103" s="89">
        <v>31.62660876</v>
      </c>
      <c r="EU103" s="89"/>
      <c r="EV103" s="89"/>
      <c r="EW103" s="89">
        <v>3.1118806669999999</v>
      </c>
      <c r="EX103" s="89"/>
      <c r="EY103" s="89"/>
      <c r="EZ103" s="89">
        <v>15.303702749999999</v>
      </c>
      <c r="FA103" s="89"/>
      <c r="FB103" s="89"/>
      <c r="FC103" s="89">
        <v>1.909006524</v>
      </c>
      <c r="FD103" s="89"/>
      <c r="FE103" s="89"/>
      <c r="FF103" s="89"/>
      <c r="FG103" s="89"/>
      <c r="FH103" s="89"/>
      <c r="FI103" s="89">
        <v>0.64480102699999997</v>
      </c>
      <c r="FJ103" s="89"/>
      <c r="FK103" s="89"/>
      <c r="FL103" s="89"/>
      <c r="FM103" s="89"/>
      <c r="FN103" s="89"/>
      <c r="FO103" s="89">
        <v>1.942800013</v>
      </c>
      <c r="FP103" s="89"/>
      <c r="FQ103" s="89"/>
      <c r="FR103" s="89">
        <v>0.75283948199999995</v>
      </c>
      <c r="FS103" s="380"/>
      <c r="FT103" s="380"/>
      <c r="FV103" s="118">
        <v>2816.0794478610001</v>
      </c>
      <c r="FW103" s="118">
        <v>1.0731091907557861</v>
      </c>
      <c r="FX103" s="118">
        <v>1.0239326203962371</v>
      </c>
      <c r="FY103" s="118">
        <v>2.0034756700917735</v>
      </c>
      <c r="FZ103" s="207">
        <v>1.0177021338456149</v>
      </c>
      <c r="GA103" s="118">
        <v>0.73706922775102746</v>
      </c>
      <c r="GB103" s="118">
        <v>8.489768496643384</v>
      </c>
    </row>
    <row r="104" spans="2:184" s="73" customFormat="1">
      <c r="B104" s="73" t="s">
        <v>1829</v>
      </c>
      <c r="C104" s="73" t="s">
        <v>1874</v>
      </c>
      <c r="D104" s="73" t="s">
        <v>51</v>
      </c>
      <c r="E104" s="143" t="s">
        <v>1910</v>
      </c>
      <c r="F104" s="73">
        <v>6.4</v>
      </c>
      <c r="G104" s="113" t="s">
        <v>1211</v>
      </c>
      <c r="H104" s="113">
        <v>48.9</v>
      </c>
      <c r="I104" s="89">
        <v>-2518</v>
      </c>
      <c r="J104" s="89"/>
      <c r="K104" s="404" t="s">
        <v>32</v>
      </c>
      <c r="L104" s="73" t="s">
        <v>2157</v>
      </c>
      <c r="M104" s="73" t="s">
        <v>13</v>
      </c>
      <c r="Q104" s="203"/>
      <c r="R104" s="203"/>
      <c r="S104" s="203"/>
      <c r="U104" s="89"/>
      <c r="V104" s="89"/>
      <c r="W104" s="89"/>
      <c r="X104" s="89"/>
      <c r="Y104" s="89"/>
      <c r="Z104" s="89"/>
      <c r="AA104" s="89"/>
      <c r="AB104" s="89"/>
      <c r="AC104" s="89"/>
      <c r="AD104" s="89"/>
      <c r="AE104" s="89"/>
      <c r="AF104" s="89"/>
      <c r="AG104" s="89"/>
      <c r="AH104" s="89"/>
      <c r="AI104" s="89"/>
      <c r="AJ104" s="89"/>
      <c r="AK104" s="89"/>
      <c r="AL104" s="89"/>
      <c r="AM104" s="89"/>
      <c r="AN104" s="89"/>
      <c r="AO104" s="89"/>
      <c r="AP104" s="89"/>
      <c r="AQ104" s="89"/>
      <c r="AR104" s="89"/>
      <c r="AS104" s="89"/>
      <c r="AT104" s="89"/>
      <c r="AU104" s="89"/>
      <c r="AV104" s="89"/>
      <c r="AW104" s="89"/>
      <c r="AX104" s="89"/>
      <c r="AY104" s="89"/>
      <c r="AZ104" s="89"/>
      <c r="BA104" s="89"/>
      <c r="BB104" s="89"/>
      <c r="BC104" s="89"/>
      <c r="BD104" s="89"/>
      <c r="BE104" s="89"/>
      <c r="BF104" s="89"/>
      <c r="BG104" s="89"/>
      <c r="BH104" s="89"/>
      <c r="BI104" s="89"/>
      <c r="BJ104" s="89"/>
      <c r="BK104" s="89"/>
      <c r="BL104" s="89"/>
      <c r="BM104" s="89"/>
      <c r="BN104" s="89"/>
      <c r="BO104" s="89"/>
      <c r="BP104" s="89"/>
      <c r="BQ104" s="89"/>
      <c r="BR104" s="89"/>
      <c r="BS104" s="89"/>
      <c r="BT104" s="89"/>
      <c r="BU104" s="89"/>
      <c r="BV104" s="89"/>
      <c r="BW104" s="89"/>
      <c r="BX104" s="89"/>
      <c r="BY104" s="89"/>
      <c r="BZ104" s="89"/>
      <c r="CA104" s="89"/>
      <c r="CB104" s="89"/>
      <c r="CC104" s="89"/>
      <c r="CD104" s="89"/>
      <c r="CE104" s="89"/>
      <c r="CF104" s="89"/>
      <c r="CG104" s="89"/>
      <c r="CH104" s="89"/>
      <c r="CI104" s="89"/>
      <c r="CJ104" s="89"/>
      <c r="CK104" s="89"/>
      <c r="CL104" s="89"/>
      <c r="CM104" s="89"/>
      <c r="CN104" s="89"/>
      <c r="CO104" s="89"/>
      <c r="CP104" s="89"/>
      <c r="CQ104" s="89"/>
      <c r="CR104" s="89">
        <v>775.00996699999996</v>
      </c>
      <c r="CS104" s="89"/>
      <c r="CT104" s="89"/>
      <c r="CU104" s="89">
        <v>415.32161120000001</v>
      </c>
      <c r="CV104" s="89"/>
      <c r="CW104" s="89"/>
      <c r="CX104" s="89"/>
      <c r="CY104" s="89"/>
      <c r="CZ104" s="89"/>
      <c r="DA104" s="89"/>
      <c r="DB104" s="89"/>
      <c r="DC104" s="89"/>
      <c r="DD104" s="89"/>
      <c r="DE104" s="89"/>
      <c r="DF104" s="89"/>
      <c r="DG104" s="89"/>
      <c r="DH104" s="89"/>
      <c r="DI104" s="89"/>
      <c r="DJ104" s="89"/>
      <c r="DK104" s="89"/>
      <c r="DL104" s="89"/>
      <c r="DM104" s="89">
        <v>10.63698232</v>
      </c>
      <c r="DN104" s="89"/>
      <c r="DO104" s="89"/>
      <c r="DP104" s="89">
        <v>282.85259159999998</v>
      </c>
      <c r="DQ104" s="89"/>
      <c r="DR104" s="89"/>
      <c r="DS104" s="89">
        <v>832.21410779999997</v>
      </c>
      <c r="DT104" s="89"/>
      <c r="DU104" s="89"/>
      <c r="DV104" s="89">
        <v>132.40971759999999</v>
      </c>
      <c r="DW104" s="89"/>
      <c r="DX104" s="89"/>
      <c r="DY104" s="89">
        <v>746.81639010000004</v>
      </c>
      <c r="DZ104" s="89"/>
      <c r="EA104" s="89"/>
      <c r="EB104" s="89">
        <v>171.50006279999999</v>
      </c>
      <c r="EC104" s="89"/>
      <c r="ED104" s="89"/>
      <c r="EE104" s="89">
        <v>61.052838029999997</v>
      </c>
      <c r="EF104" s="89"/>
      <c r="EG104" s="89"/>
      <c r="EH104" s="89">
        <v>171.4183993</v>
      </c>
      <c r="EI104" s="89"/>
      <c r="EJ104" s="89"/>
      <c r="EK104" s="89">
        <v>18.864163359999999</v>
      </c>
      <c r="EL104" s="89"/>
      <c r="EM104" s="89"/>
      <c r="EN104" s="89">
        <v>94.430299640000001</v>
      </c>
      <c r="EO104" s="89"/>
      <c r="EP104" s="89"/>
      <c r="EQ104" s="89">
        <v>15.430067680000001</v>
      </c>
      <c r="ER104" s="89"/>
      <c r="ES104" s="89"/>
      <c r="ET104" s="89">
        <v>33.435492609999997</v>
      </c>
      <c r="EU104" s="89"/>
      <c r="EV104" s="89"/>
      <c r="EW104" s="89">
        <v>3.2589619060000001</v>
      </c>
      <c r="EX104" s="89"/>
      <c r="EY104" s="89"/>
      <c r="EZ104" s="89">
        <v>16.035475720000001</v>
      </c>
      <c r="FA104" s="89"/>
      <c r="FB104" s="89"/>
      <c r="FC104" s="89">
        <v>1.977404669</v>
      </c>
      <c r="FD104" s="89"/>
      <c r="FE104" s="89"/>
      <c r="FF104" s="89"/>
      <c r="FG104" s="89"/>
      <c r="FH104" s="89"/>
      <c r="FI104" s="89">
        <v>0.64620751300000001</v>
      </c>
      <c r="FJ104" s="89"/>
      <c r="FK104" s="89"/>
      <c r="FL104" s="89"/>
      <c r="FM104" s="89"/>
      <c r="FN104" s="89"/>
      <c r="FO104" s="89">
        <v>2.1751442089999999</v>
      </c>
      <c r="FP104" s="89"/>
      <c r="FQ104" s="89"/>
      <c r="FR104" s="89">
        <v>0.77556357399999998</v>
      </c>
      <c r="FS104" s="380"/>
      <c r="FT104" s="380"/>
      <c r="FV104" s="118">
        <v>2997.0175840149996</v>
      </c>
      <c r="FW104" s="118">
        <v>1.0735856616075592</v>
      </c>
      <c r="FX104" s="118">
        <v>1.0362239530180899</v>
      </c>
      <c r="FY104" s="118">
        <v>1.8660477714144048</v>
      </c>
      <c r="FZ104" s="207">
        <v>1.0999995312542674</v>
      </c>
      <c r="GA104" s="118">
        <v>0.73032165063518273</v>
      </c>
      <c r="GB104" s="118">
        <v>8.6486512808379032</v>
      </c>
    </row>
    <row r="105" spans="2:184" s="73" customFormat="1">
      <c r="B105" s="73" t="s">
        <v>1829</v>
      </c>
      <c r="C105" s="73" t="s">
        <v>1874</v>
      </c>
      <c r="D105" s="73" t="s">
        <v>51</v>
      </c>
      <c r="E105" s="143" t="s">
        <v>1910</v>
      </c>
      <c r="F105" s="73">
        <v>6.4</v>
      </c>
      <c r="G105" s="113" t="s">
        <v>1211</v>
      </c>
      <c r="H105" s="113">
        <v>48.9</v>
      </c>
      <c r="I105" s="89">
        <v>-2518</v>
      </c>
      <c r="J105" s="89"/>
      <c r="K105" s="404" t="s">
        <v>32</v>
      </c>
      <c r="L105" s="73" t="s">
        <v>2157</v>
      </c>
      <c r="M105" s="73" t="s">
        <v>13</v>
      </c>
      <c r="Q105" s="203"/>
      <c r="R105" s="203"/>
      <c r="S105" s="203"/>
      <c r="U105" s="89">
        <v>0.59593665867390644</v>
      </c>
      <c r="V105" s="118"/>
      <c r="W105" s="118"/>
      <c r="X105" s="89">
        <v>4.9204343496595779</v>
      </c>
      <c r="Y105" s="118"/>
      <c r="Z105" s="118"/>
      <c r="AA105" s="118"/>
      <c r="AB105" s="118"/>
      <c r="AC105" s="118"/>
      <c r="AD105" s="118"/>
      <c r="AE105" s="118"/>
      <c r="AF105" s="118"/>
      <c r="AG105" s="89">
        <v>690.97658830185424</v>
      </c>
      <c r="AH105" s="118"/>
      <c r="AI105" s="118"/>
      <c r="AJ105" s="118">
        <v>10814.599875616654</v>
      </c>
      <c r="AK105" s="118"/>
      <c r="AL105" s="118"/>
      <c r="AM105" s="89">
        <v>636116.23425285798</v>
      </c>
      <c r="AN105" s="118"/>
      <c r="AO105" s="118"/>
      <c r="AP105" s="118"/>
      <c r="AQ105" s="118"/>
      <c r="AR105" s="118"/>
      <c r="AS105" s="118"/>
      <c r="AT105" s="118"/>
      <c r="AU105" s="118"/>
      <c r="AV105" s="118"/>
      <c r="AW105" s="118"/>
      <c r="AX105" s="118"/>
      <c r="AY105" s="89">
        <v>1.0582986109607564</v>
      </c>
      <c r="AZ105" s="118"/>
      <c r="BA105" s="118"/>
      <c r="BB105" s="89">
        <v>96.962245481174165</v>
      </c>
      <c r="BC105" s="118"/>
      <c r="BD105" s="118"/>
      <c r="BE105" s="89">
        <v>6.9680942484221955</v>
      </c>
      <c r="BF105" s="118"/>
      <c r="BG105" s="118"/>
      <c r="BH105" s="89">
        <v>1.3788295508843633</v>
      </c>
      <c r="BI105" s="118"/>
      <c r="BJ105" s="118"/>
      <c r="BK105" s="89">
        <v>376.81896379649874</v>
      </c>
      <c r="BL105" s="89"/>
      <c r="BM105" s="118"/>
      <c r="BN105" s="118"/>
      <c r="BO105" s="118"/>
      <c r="BP105" s="118"/>
      <c r="BQ105" s="118"/>
      <c r="BR105" s="118"/>
      <c r="BS105" s="118"/>
      <c r="BT105" s="89">
        <v>0.41029402565128242</v>
      </c>
      <c r="BU105" s="118"/>
      <c r="BV105" s="118"/>
      <c r="BW105" s="89">
        <v>1.9014604845258232</v>
      </c>
      <c r="BX105" s="118"/>
      <c r="BY105" s="118"/>
      <c r="BZ105" s="89">
        <v>9.2152240148184177</v>
      </c>
      <c r="CA105" s="118"/>
      <c r="CB105" s="118"/>
      <c r="CC105" s="89">
        <v>9.3620079664420377</v>
      </c>
      <c r="CD105" s="118"/>
      <c r="CE105" s="118"/>
      <c r="CF105" s="118"/>
      <c r="CG105" s="118"/>
      <c r="CH105" s="118"/>
      <c r="CI105" s="118"/>
      <c r="CJ105" s="118"/>
      <c r="CK105" s="118"/>
      <c r="CL105" s="118"/>
      <c r="CM105" s="118"/>
      <c r="CN105" s="118"/>
      <c r="CO105" s="89">
        <v>0.4653704203490166</v>
      </c>
      <c r="CP105" s="118"/>
      <c r="CQ105" s="118"/>
      <c r="CR105" s="89">
        <v>747.99727904015219</v>
      </c>
      <c r="CS105" s="89"/>
      <c r="CT105" s="118"/>
      <c r="CU105" s="89">
        <v>359.80865663168936</v>
      </c>
      <c r="CV105" s="118"/>
      <c r="CW105" s="118"/>
      <c r="CX105" s="89">
        <v>5.7477430360673241</v>
      </c>
      <c r="CY105" s="118"/>
      <c r="CZ105" s="118"/>
      <c r="DA105" s="89">
        <v>2.4590245806379307E-2</v>
      </c>
      <c r="DB105" s="118"/>
      <c r="DC105" s="118"/>
      <c r="DD105" s="118"/>
      <c r="DE105" s="118"/>
      <c r="DF105" s="118"/>
      <c r="DG105" s="118"/>
      <c r="DH105" s="118"/>
      <c r="DI105" s="118"/>
      <c r="DJ105" s="118"/>
      <c r="DK105" s="118"/>
      <c r="DL105" s="118"/>
      <c r="DM105" s="89">
        <v>11.502633558699793</v>
      </c>
      <c r="DN105" s="118"/>
      <c r="DO105" s="89"/>
      <c r="DP105" s="89">
        <v>260.18372865208266</v>
      </c>
      <c r="DQ105" s="118"/>
      <c r="DR105" s="89"/>
      <c r="DS105" s="89">
        <v>848.13497578380964</v>
      </c>
      <c r="DT105" s="118"/>
      <c r="DU105" s="118"/>
      <c r="DV105" s="89">
        <v>133.38521815229834</v>
      </c>
      <c r="DW105" s="118"/>
      <c r="DX105" s="118"/>
      <c r="DY105" s="89">
        <v>701.50455133147398</v>
      </c>
      <c r="DZ105" s="118"/>
      <c r="EA105" s="118"/>
      <c r="EB105" s="89">
        <v>155.1583749911037</v>
      </c>
      <c r="EC105" s="118"/>
      <c r="ED105" s="89"/>
      <c r="EE105" s="89">
        <v>58.287540829822866</v>
      </c>
      <c r="EF105" s="118"/>
      <c r="EG105" s="118"/>
      <c r="EH105" s="89">
        <v>155.56791659518623</v>
      </c>
      <c r="EI105" s="118"/>
      <c r="EJ105" s="118"/>
      <c r="EK105" s="89">
        <v>16.896474282625171</v>
      </c>
      <c r="EL105" s="118"/>
      <c r="EM105" s="118"/>
      <c r="EN105" s="89">
        <v>87.446064827333558</v>
      </c>
      <c r="EO105" s="118"/>
      <c r="EP105" s="118"/>
      <c r="EQ105" s="89">
        <v>13.928903673195665</v>
      </c>
      <c r="ER105" s="118"/>
      <c r="ES105" s="118"/>
      <c r="ET105" s="89">
        <v>30.065874955539552</v>
      </c>
      <c r="EU105" s="118"/>
      <c r="EV105" s="118"/>
      <c r="EW105" s="89">
        <v>2.9376956149251185</v>
      </c>
      <c r="EX105" s="118"/>
      <c r="EY105" s="118"/>
      <c r="EZ105" s="89">
        <v>14.335561271098063</v>
      </c>
      <c r="FA105" s="118"/>
      <c r="FB105" s="118"/>
      <c r="FC105" s="89">
        <v>1.8503190175565893</v>
      </c>
      <c r="FD105" s="118"/>
      <c r="FE105" s="118"/>
      <c r="FF105" s="118"/>
      <c r="FG105" s="118"/>
      <c r="FH105" s="118"/>
      <c r="FI105" s="89">
        <v>1.075800942339119</v>
      </c>
      <c r="FJ105" s="118"/>
      <c r="FK105" s="118"/>
      <c r="FL105" s="118"/>
      <c r="FM105" s="118"/>
      <c r="FN105" s="118"/>
      <c r="FO105" s="89">
        <v>2.0546457822151041</v>
      </c>
      <c r="FP105" s="118"/>
      <c r="FQ105" s="118"/>
      <c r="FR105" s="89">
        <v>0.81445385700231077</v>
      </c>
      <c r="FS105" s="380"/>
      <c r="FT105" s="380"/>
      <c r="FV105" s="118">
        <v>2839.4918566097399</v>
      </c>
      <c r="FW105" s="118">
        <v>1.131406791297926</v>
      </c>
      <c r="FX105" s="118">
        <v>1.0915125095743012</v>
      </c>
      <c r="FY105" s="118">
        <v>2.0788751611549583</v>
      </c>
      <c r="FZ105" s="207">
        <v>1.1104278574233839</v>
      </c>
      <c r="GA105" s="118">
        <v>0.71518351302770544</v>
      </c>
      <c r="GB105" s="118">
        <v>8.7796688166075842</v>
      </c>
    </row>
    <row r="106" spans="2:184" s="73" customFormat="1">
      <c r="B106" s="73" t="s">
        <v>1829</v>
      </c>
      <c r="C106" s="73" t="s">
        <v>1874</v>
      </c>
      <c r="D106" s="73" t="s">
        <v>51</v>
      </c>
      <c r="E106" s="143" t="s">
        <v>1910</v>
      </c>
      <c r="F106" s="73">
        <v>6.4</v>
      </c>
      <c r="G106" s="113" t="s">
        <v>1211</v>
      </c>
      <c r="H106" s="113">
        <v>48.9</v>
      </c>
      <c r="I106" s="89">
        <v>-2518</v>
      </c>
      <c r="J106" s="89"/>
      <c r="K106" s="404" t="s">
        <v>32</v>
      </c>
      <c r="L106" s="73" t="s">
        <v>2157</v>
      </c>
      <c r="M106" s="73" t="s">
        <v>13</v>
      </c>
      <c r="Q106" s="203"/>
      <c r="R106" s="203"/>
      <c r="S106" s="203"/>
      <c r="U106" s="89">
        <v>6.1494206704091552E-2</v>
      </c>
      <c r="V106" s="118"/>
      <c r="W106" s="118"/>
      <c r="X106" s="89">
        <v>5.0111373523700387</v>
      </c>
      <c r="Y106" s="118"/>
      <c r="Z106" s="118"/>
      <c r="AA106" s="118"/>
      <c r="AB106" s="118"/>
      <c r="AC106" s="118"/>
      <c r="AD106" s="118"/>
      <c r="AE106" s="118"/>
      <c r="AF106" s="118"/>
      <c r="AG106" s="89">
        <v>2.6321734362759224</v>
      </c>
      <c r="AH106" s="118"/>
      <c r="AI106" s="118"/>
      <c r="AJ106" s="118">
        <v>1124.0440154858275</v>
      </c>
      <c r="AK106" s="118"/>
      <c r="AL106" s="118"/>
      <c r="AM106" s="89">
        <v>640007.00697940413</v>
      </c>
      <c r="AN106" s="118"/>
      <c r="AO106" s="118"/>
      <c r="AP106" s="118"/>
      <c r="AQ106" s="118"/>
      <c r="AR106" s="118"/>
      <c r="AS106" s="118"/>
      <c r="AT106" s="118"/>
      <c r="AU106" s="118"/>
      <c r="AV106" s="118"/>
      <c r="AW106" s="118"/>
      <c r="AX106" s="118"/>
      <c r="AY106" s="89">
        <v>0.99312216636149742</v>
      </c>
      <c r="AZ106" s="118"/>
      <c r="BA106" s="118"/>
      <c r="BB106" s="89"/>
      <c r="BC106" s="118"/>
      <c r="BD106" s="118"/>
      <c r="BE106" s="89">
        <v>7.0648823065727138</v>
      </c>
      <c r="BF106" s="118"/>
      <c r="BG106" s="118"/>
      <c r="BH106" s="89">
        <v>0.76351773256995936</v>
      </c>
      <c r="BI106" s="118"/>
      <c r="BJ106" s="118"/>
      <c r="BK106" s="89">
        <v>384.50691128191443</v>
      </c>
      <c r="BL106" s="89"/>
      <c r="BM106" s="118"/>
      <c r="BN106" s="118"/>
      <c r="BO106" s="118"/>
      <c r="BP106" s="118"/>
      <c r="BQ106" s="118"/>
      <c r="BR106" s="118"/>
      <c r="BS106" s="118"/>
      <c r="BT106" s="89">
        <v>0.26970627273665337</v>
      </c>
      <c r="BU106" s="118"/>
      <c r="BV106" s="118"/>
      <c r="BW106" s="89">
        <v>1.4932260200357736</v>
      </c>
      <c r="BX106" s="118"/>
      <c r="BY106" s="118"/>
      <c r="BZ106" s="89">
        <v>0.13628069751206767</v>
      </c>
      <c r="CA106" s="118"/>
      <c r="CB106" s="118"/>
      <c r="CC106" s="89">
        <v>5.6232669702877036</v>
      </c>
      <c r="CD106" s="118"/>
      <c r="CE106" s="118"/>
      <c r="CF106" s="118"/>
      <c r="CG106" s="118"/>
      <c r="CH106" s="118"/>
      <c r="CI106" s="118"/>
      <c r="CJ106" s="118"/>
      <c r="CK106" s="118"/>
      <c r="CL106" s="118"/>
      <c r="CM106" s="118"/>
      <c r="CN106" s="118"/>
      <c r="CO106" s="89">
        <v>2.8840799480583493E-2</v>
      </c>
      <c r="CP106" s="118"/>
      <c r="CQ106" s="118"/>
      <c r="CR106" s="89">
        <v>796.18945254334596</v>
      </c>
      <c r="CS106" s="89"/>
      <c r="CT106" s="118"/>
      <c r="CU106" s="89">
        <v>334.78463726968488</v>
      </c>
      <c r="CV106" s="118"/>
      <c r="CW106" s="118"/>
      <c r="CX106" s="89">
        <v>4.6252873605928526</v>
      </c>
      <c r="CY106" s="118"/>
      <c r="CZ106" s="118"/>
      <c r="DA106" s="89">
        <v>0.13929006693285659</v>
      </c>
      <c r="DB106" s="118"/>
      <c r="DC106" s="118"/>
      <c r="DD106" s="118"/>
      <c r="DE106" s="118"/>
      <c r="DF106" s="118"/>
      <c r="DG106" s="118"/>
      <c r="DH106" s="118"/>
      <c r="DI106" s="118"/>
      <c r="DJ106" s="118"/>
      <c r="DK106" s="118"/>
      <c r="DL106" s="118"/>
      <c r="DM106" s="89">
        <v>10.630621801553119</v>
      </c>
      <c r="DN106" s="118"/>
      <c r="DO106" s="89"/>
      <c r="DP106" s="89">
        <v>243.57153553565487</v>
      </c>
      <c r="DQ106" s="118"/>
      <c r="DR106" s="89"/>
      <c r="DS106" s="89">
        <v>795.7103315642521</v>
      </c>
      <c r="DT106" s="118"/>
      <c r="DU106" s="118"/>
      <c r="DV106" s="89">
        <v>123.14911424986234</v>
      </c>
      <c r="DW106" s="118"/>
      <c r="DX106" s="118"/>
      <c r="DY106" s="89">
        <v>649.06945380246373</v>
      </c>
      <c r="DZ106" s="118"/>
      <c r="EA106" s="118"/>
      <c r="EB106" s="89">
        <v>143.84906454253917</v>
      </c>
      <c r="EC106" s="118"/>
      <c r="ED106" s="89"/>
      <c r="EE106" s="89">
        <v>53.778492148403309</v>
      </c>
      <c r="EF106" s="118"/>
      <c r="EG106" s="118"/>
      <c r="EH106" s="89">
        <v>142.33247333880479</v>
      </c>
      <c r="EI106" s="118"/>
      <c r="EJ106" s="118"/>
      <c r="EK106" s="89">
        <v>15.725749725150919</v>
      </c>
      <c r="EL106" s="118"/>
      <c r="EM106" s="118"/>
      <c r="EN106" s="89">
        <v>80.405859962048808</v>
      </c>
      <c r="EO106" s="118"/>
      <c r="EP106" s="118"/>
      <c r="EQ106" s="89">
        <v>12.707809348305078</v>
      </c>
      <c r="ER106" s="118"/>
      <c r="ES106" s="118"/>
      <c r="ET106" s="89">
        <v>26.967906170835441</v>
      </c>
      <c r="EU106" s="118"/>
      <c r="EV106" s="118"/>
      <c r="EW106" s="89">
        <v>2.6715218912448435</v>
      </c>
      <c r="EX106" s="118"/>
      <c r="EY106" s="118"/>
      <c r="EZ106" s="89">
        <v>13.521369672614053</v>
      </c>
      <c r="FA106" s="118"/>
      <c r="FB106" s="118"/>
      <c r="FC106" s="89">
        <v>1.6279607502494462</v>
      </c>
      <c r="FD106" s="118"/>
      <c r="FE106" s="118"/>
      <c r="FF106" s="118"/>
      <c r="FG106" s="118"/>
      <c r="FH106" s="118"/>
      <c r="FI106" s="89">
        <v>0.43834796019505495</v>
      </c>
      <c r="FJ106" s="118"/>
      <c r="FK106" s="118"/>
      <c r="FL106" s="118"/>
      <c r="FM106" s="118"/>
      <c r="FN106" s="118"/>
      <c r="FO106" s="89">
        <v>1.6447591153968026</v>
      </c>
      <c r="FP106" s="118"/>
      <c r="FQ106" s="118"/>
      <c r="FR106" s="89">
        <v>0.62935968969505285</v>
      </c>
      <c r="FS106" s="380"/>
      <c r="FT106" s="380"/>
      <c r="FV106" s="118">
        <v>2639.8732799721138</v>
      </c>
      <c r="FW106" s="118">
        <v>1.132311171728609</v>
      </c>
      <c r="FX106" s="118">
        <v>1.1024954001468454</v>
      </c>
      <c r="FY106" s="118">
        <v>2.3782138243756319</v>
      </c>
      <c r="FZ106" s="207">
        <v>1.0103186548845127</v>
      </c>
      <c r="GA106" s="118">
        <v>0.7236077623944942</v>
      </c>
      <c r="GB106" s="118">
        <v>8.5164011388105312</v>
      </c>
    </row>
    <row r="107" spans="2:184" s="73" customFormat="1">
      <c r="B107" s="73" t="s">
        <v>1829</v>
      </c>
      <c r="C107" s="73" t="s">
        <v>1874</v>
      </c>
      <c r="D107" s="73" t="s">
        <v>51</v>
      </c>
      <c r="E107" s="143" t="s">
        <v>1910</v>
      </c>
      <c r="F107" s="73">
        <v>6.4</v>
      </c>
      <c r="G107" s="113" t="s">
        <v>1211</v>
      </c>
      <c r="H107" s="113">
        <v>48.9</v>
      </c>
      <c r="I107" s="89">
        <v>-2518</v>
      </c>
      <c r="J107" s="89"/>
      <c r="K107" s="404" t="s">
        <v>32</v>
      </c>
      <c r="L107" s="73" t="s">
        <v>2157</v>
      </c>
      <c r="M107" s="73" t="s">
        <v>13</v>
      </c>
      <c r="Q107" s="203"/>
      <c r="R107" s="203"/>
      <c r="S107" s="203"/>
      <c r="U107" s="89"/>
      <c r="V107" s="118"/>
      <c r="W107" s="118"/>
      <c r="X107" s="89">
        <v>5.6366241002609279</v>
      </c>
      <c r="Y107" s="118"/>
      <c r="Z107" s="118"/>
      <c r="AA107" s="118"/>
      <c r="AB107" s="118"/>
      <c r="AC107" s="118"/>
      <c r="AD107" s="118"/>
      <c r="AE107" s="118"/>
      <c r="AF107" s="118"/>
      <c r="AG107" s="89">
        <v>1.2630698979849495</v>
      </c>
      <c r="AH107" s="118"/>
      <c r="AI107" s="118"/>
      <c r="AJ107" s="118">
        <v>934.72254231440957</v>
      </c>
      <c r="AK107" s="118"/>
      <c r="AL107" s="118"/>
      <c r="AM107" s="89">
        <v>864205.58032016014</v>
      </c>
      <c r="AN107" s="118"/>
      <c r="AO107" s="118"/>
      <c r="AP107" s="118"/>
      <c r="AQ107" s="118"/>
      <c r="AR107" s="118"/>
      <c r="AS107" s="118"/>
      <c r="AT107" s="118"/>
      <c r="AU107" s="118"/>
      <c r="AV107" s="118"/>
      <c r="AW107" s="118"/>
      <c r="AX107" s="118"/>
      <c r="AY107" s="89">
        <v>1.2227907869076287</v>
      </c>
      <c r="AZ107" s="118"/>
      <c r="BA107" s="118"/>
      <c r="BB107" s="89">
        <v>53.123403638030709</v>
      </c>
      <c r="BC107" s="118"/>
      <c r="BD107" s="118"/>
      <c r="BE107" s="89">
        <v>7.107098348377261</v>
      </c>
      <c r="BF107" s="118"/>
      <c r="BG107" s="118"/>
      <c r="BH107" s="89">
        <v>0.65575665566106478</v>
      </c>
      <c r="BI107" s="118"/>
      <c r="BJ107" s="118"/>
      <c r="BK107" s="89">
        <v>391.60189380064861</v>
      </c>
      <c r="BL107" s="89"/>
      <c r="BM107" s="118"/>
      <c r="BN107" s="118"/>
      <c r="BO107" s="118"/>
      <c r="BP107" s="118"/>
      <c r="BQ107" s="118"/>
      <c r="BR107" s="118"/>
      <c r="BS107" s="118"/>
      <c r="BT107" s="89">
        <v>5.9964500494258437E-2</v>
      </c>
      <c r="BU107" s="118"/>
      <c r="BV107" s="118"/>
      <c r="BW107" s="89">
        <v>1.2912730901858338</v>
      </c>
      <c r="BX107" s="118"/>
      <c r="BY107" s="118"/>
      <c r="BZ107" s="89">
        <v>5.9236347966963233E-2</v>
      </c>
      <c r="CA107" s="118"/>
      <c r="CB107" s="118"/>
      <c r="CC107" s="89">
        <v>0.30097537750971942</v>
      </c>
      <c r="CD107" s="118"/>
      <c r="CE107" s="118"/>
      <c r="CF107" s="118"/>
      <c r="CG107" s="118"/>
      <c r="CH107" s="118"/>
      <c r="CI107" s="118"/>
      <c r="CJ107" s="118"/>
      <c r="CK107" s="118"/>
      <c r="CL107" s="118"/>
      <c r="CM107" s="118"/>
      <c r="CN107" s="118"/>
      <c r="CO107" s="89">
        <v>5.8604096992393835E-2</v>
      </c>
      <c r="CP107" s="118"/>
      <c r="CQ107" s="118"/>
      <c r="CR107" s="89">
        <v>793.47345958023482</v>
      </c>
      <c r="CS107" s="89"/>
      <c r="CT107" s="118"/>
      <c r="CU107" s="89">
        <v>431.949266396295</v>
      </c>
      <c r="CV107" s="118"/>
      <c r="CW107" s="118"/>
      <c r="CX107" s="89">
        <v>5.8626212253315089</v>
      </c>
      <c r="CY107" s="118"/>
      <c r="CZ107" s="118"/>
      <c r="DA107" s="89">
        <v>9.8501674394635159E-3</v>
      </c>
      <c r="DB107" s="118"/>
      <c r="DC107" s="118"/>
      <c r="DD107" s="118"/>
      <c r="DE107" s="118"/>
      <c r="DF107" s="118"/>
      <c r="DG107" s="118"/>
      <c r="DH107" s="118"/>
      <c r="DI107" s="118"/>
      <c r="DJ107" s="118"/>
      <c r="DK107" s="118"/>
      <c r="DL107" s="118"/>
      <c r="DM107" s="89">
        <v>9.8040090712636658</v>
      </c>
      <c r="DN107" s="118"/>
      <c r="DO107" s="89"/>
      <c r="DP107" s="89">
        <v>297.47981367740408</v>
      </c>
      <c r="DQ107" s="118"/>
      <c r="DR107" s="89"/>
      <c r="DS107" s="89">
        <v>901.13051714829226</v>
      </c>
      <c r="DT107" s="118"/>
      <c r="DU107" s="118"/>
      <c r="DV107" s="89">
        <v>144.75506687615373</v>
      </c>
      <c r="DW107" s="118"/>
      <c r="DX107" s="118"/>
      <c r="DY107" s="89">
        <v>796.85421444199449</v>
      </c>
      <c r="DZ107" s="118"/>
      <c r="EA107" s="118"/>
      <c r="EB107" s="89">
        <v>179.61691163110484</v>
      </c>
      <c r="EC107" s="118"/>
      <c r="ED107" s="89"/>
      <c r="EE107" s="89">
        <v>65.277549011791208</v>
      </c>
      <c r="EF107" s="118"/>
      <c r="EG107" s="118"/>
      <c r="EH107" s="89">
        <v>182.83933921577548</v>
      </c>
      <c r="EI107" s="118"/>
      <c r="EJ107" s="118"/>
      <c r="EK107" s="89">
        <v>19.79845779684317</v>
      </c>
      <c r="EL107" s="118"/>
      <c r="EM107" s="118"/>
      <c r="EN107" s="89">
        <v>101.10967945758772</v>
      </c>
      <c r="EO107" s="118"/>
      <c r="EP107" s="118"/>
      <c r="EQ107" s="89">
        <v>16.333621448829639</v>
      </c>
      <c r="ER107" s="118"/>
      <c r="ES107" s="118"/>
      <c r="ET107" s="89">
        <v>34.636349591212664</v>
      </c>
      <c r="EU107" s="118"/>
      <c r="EV107" s="118"/>
      <c r="EW107" s="89">
        <v>3.4233294410225033</v>
      </c>
      <c r="EX107" s="118"/>
      <c r="EY107" s="118"/>
      <c r="EZ107" s="89">
        <v>17.033196615298017</v>
      </c>
      <c r="FA107" s="118"/>
      <c r="FB107" s="118"/>
      <c r="FC107" s="89">
        <v>2.148399609399946</v>
      </c>
      <c r="FD107" s="118"/>
      <c r="FE107" s="118"/>
      <c r="FF107" s="118"/>
      <c r="FG107" s="118"/>
      <c r="FH107" s="118"/>
      <c r="FI107" s="89">
        <v>0.20299991725826394</v>
      </c>
      <c r="FJ107" s="118"/>
      <c r="FK107" s="118"/>
      <c r="FL107" s="118"/>
      <c r="FM107" s="118"/>
      <c r="FN107" s="118"/>
      <c r="FO107" s="89">
        <v>2.6985731431927844</v>
      </c>
      <c r="FP107" s="118"/>
      <c r="FQ107" s="118"/>
      <c r="FR107" s="89">
        <v>0.86551666348778</v>
      </c>
      <c r="FS107" s="380"/>
      <c r="FT107" s="380"/>
      <c r="FV107" s="118">
        <v>3194.3857123590042</v>
      </c>
      <c r="FW107" s="118">
        <v>1.0874593027566453</v>
      </c>
      <c r="FX107" s="118">
        <v>1.0444103056063385</v>
      </c>
      <c r="FY107" s="118">
        <v>1.8369598499381563</v>
      </c>
      <c r="FZ107" s="207">
        <v>1.2560852885029632</v>
      </c>
      <c r="GA107" s="118">
        <v>0.71985741240422907</v>
      </c>
      <c r="GB107" s="118">
        <v>8.6845292684844733</v>
      </c>
    </row>
    <row r="108" spans="2:184" s="73" customFormat="1">
      <c r="B108" s="73" t="s">
        <v>1829</v>
      </c>
      <c r="C108" s="73" t="s">
        <v>1874</v>
      </c>
      <c r="D108" s="73" t="s">
        <v>51</v>
      </c>
      <c r="E108" s="143" t="s">
        <v>1910</v>
      </c>
      <c r="F108" s="73">
        <v>6.4</v>
      </c>
      <c r="G108" s="113" t="s">
        <v>1211</v>
      </c>
      <c r="H108" s="113">
        <v>48.9</v>
      </c>
      <c r="I108" s="89">
        <v>-2518</v>
      </c>
      <c r="J108" s="89"/>
      <c r="K108" s="404" t="s">
        <v>32</v>
      </c>
      <c r="L108" s="73" t="s">
        <v>2157</v>
      </c>
      <c r="M108" s="73" t="s">
        <v>13</v>
      </c>
      <c r="Q108" s="203"/>
      <c r="R108" s="203"/>
      <c r="S108" s="203"/>
      <c r="U108" s="89"/>
      <c r="V108" s="118"/>
      <c r="W108" s="118"/>
      <c r="X108" s="89">
        <v>5.6367526658399481</v>
      </c>
      <c r="Y108" s="118"/>
      <c r="Z108" s="118"/>
      <c r="AA108" s="118"/>
      <c r="AB108" s="118"/>
      <c r="AC108" s="118"/>
      <c r="AD108" s="118"/>
      <c r="AE108" s="118"/>
      <c r="AF108" s="118"/>
      <c r="AG108" s="89">
        <v>1.7156633104278518</v>
      </c>
      <c r="AH108" s="118"/>
      <c r="AI108" s="118"/>
      <c r="AJ108" s="118">
        <v>1119.9611277797471</v>
      </c>
      <c r="AK108" s="118"/>
      <c r="AL108" s="118"/>
      <c r="AM108" s="89">
        <v>556593.06593354512</v>
      </c>
      <c r="AN108" s="118"/>
      <c r="AO108" s="118"/>
      <c r="AP108" s="118"/>
      <c r="AQ108" s="118"/>
      <c r="AR108" s="118"/>
      <c r="AS108" s="118"/>
      <c r="AT108" s="118"/>
      <c r="AU108" s="118"/>
      <c r="AV108" s="118"/>
      <c r="AW108" s="118"/>
      <c r="AX108" s="118"/>
      <c r="AY108" s="89">
        <v>0.88639327369944865</v>
      </c>
      <c r="AZ108" s="118"/>
      <c r="BA108" s="118"/>
      <c r="BB108" s="89">
        <v>56.074618217317131</v>
      </c>
      <c r="BC108" s="118"/>
      <c r="BD108" s="118"/>
      <c r="BE108" s="89">
        <v>7.1012087891458773</v>
      </c>
      <c r="BF108" s="118"/>
      <c r="BG108" s="118"/>
      <c r="BH108" s="89">
        <v>0.50668928340678232</v>
      </c>
      <c r="BI108" s="118"/>
      <c r="BJ108" s="118"/>
      <c r="BK108" s="89">
        <v>348.2715660551778</v>
      </c>
      <c r="BL108" s="89"/>
      <c r="BM108" s="118"/>
      <c r="BN108" s="118"/>
      <c r="BO108" s="118"/>
      <c r="BP108" s="118"/>
      <c r="BQ108" s="118"/>
      <c r="BR108" s="118"/>
      <c r="BS108" s="118"/>
      <c r="BT108" s="89">
        <v>0.11354283060763085</v>
      </c>
      <c r="BU108" s="118"/>
      <c r="BV108" s="118"/>
      <c r="BW108" s="89">
        <v>1.4689931243167895</v>
      </c>
      <c r="BX108" s="118"/>
      <c r="BY108" s="118"/>
      <c r="BZ108" s="89">
        <v>3.6204665143562992E-2</v>
      </c>
      <c r="CA108" s="118"/>
      <c r="CB108" s="118"/>
      <c r="CC108" s="89">
        <v>0.76853592154283523</v>
      </c>
      <c r="CD108" s="118"/>
      <c r="CE108" s="118"/>
      <c r="CF108" s="118"/>
      <c r="CG108" s="118"/>
      <c r="CH108" s="118"/>
      <c r="CI108" s="118"/>
      <c r="CJ108" s="118"/>
      <c r="CK108" s="118"/>
      <c r="CL108" s="118"/>
      <c r="CM108" s="118"/>
      <c r="CN108" s="118"/>
      <c r="CO108" s="89">
        <v>5.3579554673637467E-2</v>
      </c>
      <c r="CP108" s="118"/>
      <c r="CQ108" s="118"/>
      <c r="CR108" s="89">
        <v>776.59840267667266</v>
      </c>
      <c r="CS108" s="89"/>
      <c r="CT108" s="118"/>
      <c r="CU108" s="89">
        <v>399.91767528048263</v>
      </c>
      <c r="CV108" s="118"/>
      <c r="CW108" s="118"/>
      <c r="CX108" s="89">
        <v>4.7705262381176636</v>
      </c>
      <c r="CY108" s="118"/>
      <c r="CZ108" s="118"/>
      <c r="DA108" s="89">
        <v>6.6940552078744893E-3</v>
      </c>
      <c r="DB108" s="118"/>
      <c r="DC108" s="118"/>
      <c r="DD108" s="118"/>
      <c r="DE108" s="118"/>
      <c r="DF108" s="118"/>
      <c r="DG108" s="118"/>
      <c r="DH108" s="118"/>
      <c r="DI108" s="118"/>
      <c r="DJ108" s="118"/>
      <c r="DK108" s="118"/>
      <c r="DL108" s="118"/>
      <c r="DM108" s="89">
        <v>9.5443797303123592</v>
      </c>
      <c r="DN108" s="118"/>
      <c r="DO108" s="89"/>
      <c r="DP108" s="89">
        <v>277.241744072019</v>
      </c>
      <c r="DQ108" s="118"/>
      <c r="DR108" s="89"/>
      <c r="DS108" s="89">
        <v>832.89250647707047</v>
      </c>
      <c r="DT108" s="118"/>
      <c r="DU108" s="118"/>
      <c r="DV108" s="89">
        <v>135.14066455314236</v>
      </c>
      <c r="DW108" s="118"/>
      <c r="DX108" s="118"/>
      <c r="DY108" s="89">
        <v>735.29127952995418</v>
      </c>
      <c r="DZ108" s="118"/>
      <c r="EA108" s="118"/>
      <c r="EB108" s="89">
        <v>169.39047185942971</v>
      </c>
      <c r="EC108" s="118"/>
      <c r="ED108" s="89"/>
      <c r="EE108" s="89">
        <v>59.190259691302884</v>
      </c>
      <c r="EF108" s="118"/>
      <c r="EG108" s="118"/>
      <c r="EH108" s="89">
        <v>167.30318002826269</v>
      </c>
      <c r="EI108" s="118"/>
      <c r="EJ108" s="118"/>
      <c r="EK108" s="89">
        <v>17.965113026569639</v>
      </c>
      <c r="EL108" s="118"/>
      <c r="EM108" s="118"/>
      <c r="EN108" s="89">
        <v>93.573907353365584</v>
      </c>
      <c r="EO108" s="118"/>
      <c r="EP108" s="118"/>
      <c r="EQ108" s="89">
        <v>15.046376395121603</v>
      </c>
      <c r="ER108" s="118"/>
      <c r="ES108" s="118"/>
      <c r="ET108" s="89">
        <v>32.660993323811155</v>
      </c>
      <c r="EU108" s="118"/>
      <c r="EV108" s="118"/>
      <c r="EW108" s="89">
        <v>3.1724096973867684</v>
      </c>
      <c r="EX108" s="118"/>
      <c r="EY108" s="118"/>
      <c r="EZ108" s="89">
        <v>15.632485030250761</v>
      </c>
      <c r="FA108" s="118"/>
      <c r="FB108" s="118"/>
      <c r="FC108" s="89">
        <v>2.0142954382629275</v>
      </c>
      <c r="FD108" s="118"/>
      <c r="FE108" s="118"/>
      <c r="FF108" s="118"/>
      <c r="FG108" s="118"/>
      <c r="FH108" s="118"/>
      <c r="FI108" s="89">
        <v>0.21161596782125952</v>
      </c>
      <c r="FJ108" s="118"/>
      <c r="FK108" s="118"/>
      <c r="FL108" s="118"/>
      <c r="FM108" s="118"/>
      <c r="FN108" s="118"/>
      <c r="FO108" s="89">
        <v>2.1670620351144456</v>
      </c>
      <c r="FP108" s="118"/>
      <c r="FQ108" s="118"/>
      <c r="FR108" s="89">
        <v>0.71683710441439874</v>
      </c>
      <c r="FS108" s="380"/>
      <c r="FT108" s="380"/>
      <c r="FV108" s="118">
        <v>2956.4333617564321</v>
      </c>
      <c r="FW108" s="118">
        <v>1.0591481313464421</v>
      </c>
      <c r="FX108" s="118">
        <v>1.0347963735791801</v>
      </c>
      <c r="FY108" s="118">
        <v>1.9418956717329503</v>
      </c>
      <c r="FZ108" s="207">
        <v>1.0758412067810965</v>
      </c>
      <c r="GA108" s="118">
        <v>0.72705465768812738</v>
      </c>
      <c r="GB108" s="118">
        <v>8.6586258586791001</v>
      </c>
    </row>
    <row r="109" spans="2:184" s="73" customFormat="1">
      <c r="B109" s="73" t="s">
        <v>1829</v>
      </c>
      <c r="C109" s="73" t="s">
        <v>1874</v>
      </c>
      <c r="D109" s="73" t="s">
        <v>51</v>
      </c>
      <c r="E109" s="143" t="s">
        <v>1910</v>
      </c>
      <c r="F109" s="73">
        <v>6.4</v>
      </c>
      <c r="G109" s="113" t="s">
        <v>1211</v>
      </c>
      <c r="H109" s="113">
        <v>48.9</v>
      </c>
      <c r="I109" s="89">
        <v>-2518</v>
      </c>
      <c r="J109" s="89"/>
      <c r="K109" s="404" t="s">
        <v>32</v>
      </c>
      <c r="L109" s="73" t="s">
        <v>2157</v>
      </c>
      <c r="M109" s="73" t="s">
        <v>13</v>
      </c>
      <c r="Q109" s="203"/>
      <c r="R109" s="203"/>
      <c r="S109" s="203"/>
      <c r="U109" s="89">
        <v>0.41243655441566579</v>
      </c>
      <c r="V109" s="118"/>
      <c r="W109" s="118"/>
      <c r="X109" s="89">
        <v>5.7088246759139691</v>
      </c>
      <c r="Y109" s="118"/>
      <c r="Z109" s="118"/>
      <c r="AA109" s="118"/>
      <c r="AB109" s="118"/>
      <c r="AC109" s="118"/>
      <c r="AD109" s="118"/>
      <c r="AE109" s="118"/>
      <c r="AF109" s="118"/>
      <c r="AG109" s="89">
        <v>365.53578495726373</v>
      </c>
      <c r="AH109" s="118"/>
      <c r="AI109" s="118"/>
      <c r="AJ109" s="118">
        <v>2018.7857365716291</v>
      </c>
      <c r="AK109" s="118"/>
      <c r="AL109" s="118"/>
      <c r="AM109" s="89">
        <v>540078.58713821112</v>
      </c>
      <c r="AN109" s="118"/>
      <c r="AO109" s="118"/>
      <c r="AP109" s="118"/>
      <c r="AQ109" s="118"/>
      <c r="AR109" s="118"/>
      <c r="AS109" s="118"/>
      <c r="AT109" s="118"/>
      <c r="AU109" s="118"/>
      <c r="AV109" s="118"/>
      <c r="AW109" s="118"/>
      <c r="AX109" s="118"/>
      <c r="AY109" s="89">
        <v>1.4148730175742807</v>
      </c>
      <c r="AZ109" s="118"/>
      <c r="BA109" s="118"/>
      <c r="BB109" s="89">
        <v>53.230381240410367</v>
      </c>
      <c r="BC109" s="118"/>
      <c r="BD109" s="118"/>
      <c r="BE109" s="89">
        <v>8.086825975831502</v>
      </c>
      <c r="BF109" s="118"/>
      <c r="BG109" s="118"/>
      <c r="BH109" s="89">
        <v>1.6009385630662856</v>
      </c>
      <c r="BI109" s="118"/>
      <c r="BJ109" s="118"/>
      <c r="BK109" s="89">
        <v>373.82606317090159</v>
      </c>
      <c r="BL109" s="89"/>
      <c r="BM109" s="118"/>
      <c r="BN109" s="118"/>
      <c r="BO109" s="118"/>
      <c r="BP109" s="118"/>
      <c r="BQ109" s="118"/>
      <c r="BR109" s="118"/>
      <c r="BS109" s="118"/>
      <c r="BT109" s="89">
        <v>0.28505007335829441</v>
      </c>
      <c r="BU109" s="118"/>
      <c r="BV109" s="118"/>
      <c r="BW109" s="89">
        <v>1.4564981332937148</v>
      </c>
      <c r="BX109" s="118"/>
      <c r="BY109" s="118"/>
      <c r="BZ109" s="89">
        <v>0.40922840341758798</v>
      </c>
      <c r="CA109" s="118"/>
      <c r="CB109" s="118"/>
      <c r="CC109" s="89">
        <v>0.69658841387603188</v>
      </c>
      <c r="CD109" s="118"/>
      <c r="CE109" s="118"/>
      <c r="CF109" s="118"/>
      <c r="CG109" s="118"/>
      <c r="CH109" s="118"/>
      <c r="CI109" s="118"/>
      <c r="CJ109" s="118"/>
      <c r="CK109" s="118"/>
      <c r="CL109" s="118"/>
      <c r="CM109" s="118"/>
      <c r="CN109" s="118"/>
      <c r="CO109" s="89">
        <v>0.14656929441811364</v>
      </c>
      <c r="CP109" s="118"/>
      <c r="CQ109" s="118"/>
      <c r="CR109" s="89">
        <v>762.09952268687698</v>
      </c>
      <c r="CS109" s="89"/>
      <c r="CT109" s="118"/>
      <c r="CU109" s="89">
        <v>455.28502950959523</v>
      </c>
      <c r="CV109" s="118"/>
      <c r="CW109" s="118"/>
      <c r="CX109" s="89">
        <v>6.6073196390534408</v>
      </c>
      <c r="CY109" s="118"/>
      <c r="CZ109" s="118"/>
      <c r="DA109" s="89">
        <v>1.3567972371465734E-2</v>
      </c>
      <c r="DB109" s="118"/>
      <c r="DC109" s="118"/>
      <c r="DD109" s="118"/>
      <c r="DE109" s="118"/>
      <c r="DF109" s="118"/>
      <c r="DG109" s="118"/>
      <c r="DH109" s="118"/>
      <c r="DI109" s="118"/>
      <c r="DJ109" s="118"/>
      <c r="DK109" s="118"/>
      <c r="DL109" s="118"/>
      <c r="DM109" s="89">
        <v>9.5374239500912612</v>
      </c>
      <c r="DN109" s="118"/>
      <c r="DO109" s="89"/>
      <c r="DP109" s="89">
        <v>317.61571230156858</v>
      </c>
      <c r="DQ109" s="118"/>
      <c r="DR109" s="89"/>
      <c r="DS109" s="89">
        <v>947.06284494911222</v>
      </c>
      <c r="DT109" s="118"/>
      <c r="DU109" s="118"/>
      <c r="DV109" s="89">
        <v>154.49377084248087</v>
      </c>
      <c r="DW109" s="118"/>
      <c r="DX109" s="118"/>
      <c r="DY109" s="89">
        <v>841.291479904889</v>
      </c>
      <c r="DZ109" s="118"/>
      <c r="EA109" s="118"/>
      <c r="EB109" s="89">
        <v>194.61193046791394</v>
      </c>
      <c r="EC109" s="118"/>
      <c r="ED109" s="89"/>
      <c r="EE109" s="89">
        <v>68.887581008457971</v>
      </c>
      <c r="EF109" s="118"/>
      <c r="EG109" s="118"/>
      <c r="EH109" s="89">
        <v>194.60175868358436</v>
      </c>
      <c r="EI109" s="118"/>
      <c r="EJ109" s="118"/>
      <c r="EK109" s="89">
        <v>20.556646279070705</v>
      </c>
      <c r="EL109" s="118"/>
      <c r="EM109" s="118"/>
      <c r="EN109" s="89">
        <v>109.02369603083241</v>
      </c>
      <c r="EO109" s="118"/>
      <c r="EP109" s="118"/>
      <c r="EQ109" s="89">
        <v>17.369454416056485</v>
      </c>
      <c r="ER109" s="118"/>
      <c r="ES109" s="118"/>
      <c r="ET109" s="89">
        <v>36.97166566590694</v>
      </c>
      <c r="EU109" s="118"/>
      <c r="EV109" s="118"/>
      <c r="EW109" s="89">
        <v>3.7381818415411661</v>
      </c>
      <c r="EX109" s="118"/>
      <c r="EY109" s="118"/>
      <c r="EZ109" s="89">
        <v>18.264573354333869</v>
      </c>
      <c r="FA109" s="118"/>
      <c r="FB109" s="118"/>
      <c r="FC109" s="89">
        <v>2.3233972623359995</v>
      </c>
      <c r="FD109" s="118"/>
      <c r="FE109" s="118"/>
      <c r="FF109" s="118"/>
      <c r="FG109" s="118"/>
      <c r="FH109" s="118"/>
      <c r="FI109" s="89">
        <v>0.27185283570021096</v>
      </c>
      <c r="FJ109" s="118"/>
      <c r="FK109" s="118"/>
      <c r="FL109" s="118"/>
      <c r="FM109" s="118"/>
      <c r="FN109" s="118"/>
      <c r="FO109" s="89">
        <v>2.956317147375819</v>
      </c>
      <c r="FP109" s="118"/>
      <c r="FQ109" s="118"/>
      <c r="FR109" s="89">
        <v>0.9611578205202268</v>
      </c>
      <c r="FS109" s="380"/>
      <c r="FT109" s="380"/>
      <c r="FV109" s="118">
        <v>3382.0977225176803</v>
      </c>
      <c r="FW109" s="118">
        <v>1.0673038438543516</v>
      </c>
      <c r="FX109" s="118">
        <v>1.0282777902713014</v>
      </c>
      <c r="FY109" s="118">
        <v>1.6738954134023762</v>
      </c>
      <c r="FZ109" s="207">
        <v>1.2724113931353549</v>
      </c>
      <c r="GA109" s="118">
        <v>0.72798652736919678</v>
      </c>
      <c r="GB109" s="118">
        <v>8.6200548354021702</v>
      </c>
    </row>
    <row r="110" spans="2:184" s="73" customFormat="1">
      <c r="B110" s="73" t="s">
        <v>1829</v>
      </c>
      <c r="C110" s="73" t="s">
        <v>1874</v>
      </c>
      <c r="D110" s="73" t="s">
        <v>51</v>
      </c>
      <c r="E110" s="143" t="s">
        <v>1917</v>
      </c>
      <c r="F110" s="73">
        <v>7.5</v>
      </c>
      <c r="G110" s="113" t="s">
        <v>1211</v>
      </c>
      <c r="H110" s="73">
        <v>50.7</v>
      </c>
      <c r="I110" s="89">
        <v>-2529</v>
      </c>
      <c r="J110" s="89"/>
      <c r="K110" s="404" t="s">
        <v>32</v>
      </c>
      <c r="L110" s="73" t="s">
        <v>207</v>
      </c>
      <c r="M110" s="73" t="s">
        <v>13</v>
      </c>
      <c r="N110" s="73" t="s">
        <v>2193</v>
      </c>
      <c r="O110" s="73">
        <v>25</v>
      </c>
      <c r="Q110" s="203">
        <v>467.40000000000003</v>
      </c>
      <c r="R110" s="73">
        <v>31900</v>
      </c>
      <c r="S110" s="73">
        <v>680</v>
      </c>
      <c r="U110" s="381">
        <v>5.8326917298852601E-2</v>
      </c>
      <c r="V110" s="380">
        <v>0.21611106114695999</v>
      </c>
      <c r="W110" s="380">
        <v>5.8326917298852601E-2</v>
      </c>
      <c r="X110" s="89">
        <v>6.1512292592788702</v>
      </c>
      <c r="Y110" s="380">
        <v>7.5406485430138197</v>
      </c>
      <c r="Z110" s="380">
        <v>1.35996655356287</v>
      </c>
      <c r="AA110" s="89">
        <v>121.583166588099</v>
      </c>
      <c r="AB110" s="380">
        <v>24.3569758517392</v>
      </c>
      <c r="AC110" s="380">
        <v>0.48575776891348299</v>
      </c>
      <c r="AD110" s="89">
        <v>609.57823273697704</v>
      </c>
      <c r="AE110" s="380">
        <v>187.250917053488</v>
      </c>
      <c r="AF110" s="380">
        <v>1.08647574574362</v>
      </c>
      <c r="AG110" s="381">
        <v>1.1453600099194901</v>
      </c>
      <c r="AH110" s="380">
        <v>4.9567909415704996</v>
      </c>
      <c r="AI110" s="380">
        <v>1.1453600099194901</v>
      </c>
      <c r="AJ110" s="381">
        <v>203.757896404608</v>
      </c>
      <c r="AK110" s="380">
        <v>775.957366520964</v>
      </c>
      <c r="AL110" s="380">
        <v>203.757896404608</v>
      </c>
      <c r="AM110" s="89">
        <v>197771.87633205499</v>
      </c>
      <c r="AN110" s="380">
        <v>17062.877505483099</v>
      </c>
      <c r="AO110" s="380">
        <v>4.7762048460310398</v>
      </c>
      <c r="AP110" s="89">
        <v>89.2376826165832</v>
      </c>
      <c r="AQ110" s="380">
        <v>152.72155578866199</v>
      </c>
      <c r="AR110" s="380">
        <v>39.807076794875002</v>
      </c>
      <c r="AS110" s="89">
        <v>530.62332041363197</v>
      </c>
      <c r="AT110" s="380">
        <v>267.27918377639799</v>
      </c>
      <c r="AU110" s="380">
        <v>70.630416709576494</v>
      </c>
      <c r="AV110" s="381">
        <v>1.4398232625507399</v>
      </c>
      <c r="AW110" s="380">
        <v>3.7319643411932799</v>
      </c>
      <c r="AX110" s="380">
        <v>1.4398232625507399</v>
      </c>
      <c r="AY110" s="89">
        <v>1.64593096679462</v>
      </c>
      <c r="AZ110" s="380">
        <v>1.0508124210332199</v>
      </c>
      <c r="BA110" s="380">
        <v>0.23952309986130901</v>
      </c>
      <c r="BB110" s="89">
        <v>0.78133029656758302</v>
      </c>
      <c r="BC110" s="380">
        <v>2.9834361695301501</v>
      </c>
      <c r="BD110" s="380">
        <v>0.72585608994914996</v>
      </c>
      <c r="BE110" s="89">
        <v>6.3686820037306298</v>
      </c>
      <c r="BF110" s="382">
        <v>1.10378970809185</v>
      </c>
      <c r="BG110" s="382">
        <v>0.18554572009650799</v>
      </c>
      <c r="BH110" s="381">
        <v>7.3507130000838901</v>
      </c>
      <c r="BI110" s="380">
        <v>22.1968872867389</v>
      </c>
      <c r="BJ110" s="380">
        <v>7.3507130000838901</v>
      </c>
      <c r="BK110" s="89">
        <v>298.420507414209</v>
      </c>
      <c r="BL110" s="380">
        <v>43.075527733494901</v>
      </c>
      <c r="BM110" s="380">
        <v>0.23291332185351599</v>
      </c>
      <c r="BN110" s="89">
        <v>1001.78780044214</v>
      </c>
      <c r="BO110" s="380">
        <v>206.90069026347601</v>
      </c>
      <c r="BP110" s="380">
        <v>1.2305457140532901</v>
      </c>
      <c r="BQ110" s="89">
        <v>1235.08672274117</v>
      </c>
      <c r="BR110" s="380">
        <v>256.01920994614198</v>
      </c>
      <c r="BS110" s="380">
        <v>2.3771423443670399</v>
      </c>
      <c r="BT110" s="89">
        <v>0.26910723921875401</v>
      </c>
      <c r="BU110" s="380">
        <v>0.25367840859316998</v>
      </c>
      <c r="BV110" s="380">
        <v>9.4096024543420392E-3</v>
      </c>
      <c r="BW110" s="381">
        <v>1.0736909723090799</v>
      </c>
      <c r="BX110" s="380">
        <v>3.1528022685063801</v>
      </c>
      <c r="BY110" s="380">
        <v>1.0736909723090799</v>
      </c>
      <c r="BZ110" s="381">
        <v>7.5407236916354897E-2</v>
      </c>
      <c r="CA110" s="380">
        <v>0.29164432719927802</v>
      </c>
      <c r="CB110" s="380">
        <v>7.5407236916354897E-2</v>
      </c>
      <c r="CC110" s="89">
        <v>20.612314702385401</v>
      </c>
      <c r="CD110" s="380">
        <v>8.7445249889350904</v>
      </c>
      <c r="CE110" s="380">
        <v>0.293999275039103</v>
      </c>
      <c r="CF110" s="89">
        <v>0.87782222728602399</v>
      </c>
      <c r="CG110" s="380">
        <v>0.52059114622305802</v>
      </c>
      <c r="CH110" s="380">
        <v>1.90143697455573E-2</v>
      </c>
      <c r="CI110" s="89">
        <v>9.6818016646526601</v>
      </c>
      <c r="CJ110" s="380">
        <v>3.3858695569241002</v>
      </c>
      <c r="CK110" s="380">
        <v>0.19874789558414499</v>
      </c>
      <c r="CL110" s="89">
        <v>1.6472279055677701</v>
      </c>
      <c r="CM110" s="380">
        <v>0.88737289060623104</v>
      </c>
      <c r="CN110" s="380">
        <v>0.10133922538642</v>
      </c>
      <c r="CO110" s="89">
        <v>4.68810586664399E-2</v>
      </c>
      <c r="CP110" s="380">
        <v>0.123674287553935</v>
      </c>
      <c r="CQ110" s="380">
        <v>2.6294891068971701E-2</v>
      </c>
      <c r="CR110" s="89">
        <v>826.03276654174999</v>
      </c>
      <c r="CS110" s="380">
        <v>105.06289721959099</v>
      </c>
      <c r="CT110" s="380">
        <v>1.7948172593188198E-2</v>
      </c>
      <c r="CU110" s="89">
        <v>334.99001868246501</v>
      </c>
      <c r="CV110" s="380">
        <v>57.3215239740084</v>
      </c>
      <c r="CW110" s="380">
        <v>9.6648020695508496E-3</v>
      </c>
      <c r="CX110" s="89">
        <v>4.3351754734187402</v>
      </c>
      <c r="CY110" s="380">
        <v>1.3875454241496199</v>
      </c>
      <c r="CZ110" s="380">
        <v>7.8413052538068503E-3</v>
      </c>
      <c r="DA110" s="89">
        <v>1.06637635161818E-2</v>
      </c>
      <c r="DB110" s="380">
        <v>2.9847913284724598E-2</v>
      </c>
      <c r="DC110" s="380">
        <v>1.89138607774843E-3</v>
      </c>
      <c r="DD110" s="381">
        <v>1.11723607099629E-2</v>
      </c>
      <c r="DE110" s="380">
        <v>4.70091386546551E-2</v>
      </c>
      <c r="DF110" s="380">
        <v>1.11723607099629E-2</v>
      </c>
      <c r="DG110" s="89">
        <v>5.1517862178430802E-2</v>
      </c>
      <c r="DH110" s="380">
        <v>0.33257265491885601</v>
      </c>
      <c r="DI110" s="380">
        <v>1.8097172582254201E-2</v>
      </c>
      <c r="DJ110" s="89">
        <v>1.14693866642455E-2</v>
      </c>
      <c r="DK110" s="380">
        <v>5.87536998669939E-2</v>
      </c>
      <c r="DL110" s="380">
        <v>9.5336414895036206E-3</v>
      </c>
      <c r="DM110" s="89">
        <v>14.4933939384607</v>
      </c>
      <c r="DN110" s="380">
        <v>4.9443172198307703</v>
      </c>
      <c r="DO110" s="380">
        <v>3.1638659921891299E-2</v>
      </c>
      <c r="DP110" s="89">
        <v>244.436284981048</v>
      </c>
      <c r="DQ110" s="380">
        <v>50.493868780081002</v>
      </c>
      <c r="DR110" s="380">
        <v>3.6375576778894299E-3</v>
      </c>
      <c r="DS110" s="89">
        <v>709.32518268182105</v>
      </c>
      <c r="DT110" s="380">
        <v>151.90895089864</v>
      </c>
      <c r="DU110" s="380">
        <v>1.8901331395018001E-3</v>
      </c>
      <c r="DV110" s="89">
        <v>117.81398816651</v>
      </c>
      <c r="DW110" s="380">
        <v>25.186505897890601</v>
      </c>
      <c r="DX110" s="380">
        <v>0</v>
      </c>
      <c r="DY110" s="89">
        <v>623.21886955966102</v>
      </c>
      <c r="DZ110" s="380">
        <v>113.492932396114</v>
      </c>
      <c r="EA110" s="380">
        <v>8.8843552469825508E-3</v>
      </c>
      <c r="EB110" s="89">
        <v>148.18521191000701</v>
      </c>
      <c r="EC110" s="380">
        <v>28.260976536806599</v>
      </c>
      <c r="ED110" s="380">
        <v>1.5059462667067799E-2</v>
      </c>
      <c r="EE110" s="89">
        <v>53.508489510771199</v>
      </c>
      <c r="EF110" s="380">
        <v>8.4257570338228494</v>
      </c>
      <c r="EG110" s="380">
        <v>0</v>
      </c>
      <c r="EH110" s="89">
        <v>147.108446934873</v>
      </c>
      <c r="EI110" s="380">
        <v>27.6508789419197</v>
      </c>
      <c r="EJ110" s="380">
        <v>1.10592044415518E-2</v>
      </c>
      <c r="EK110" s="89">
        <v>16.895888464697698</v>
      </c>
      <c r="EL110" s="380">
        <v>2.8579447290916602</v>
      </c>
      <c r="EM110" s="380">
        <v>2.3695546058914501E-3</v>
      </c>
      <c r="EN110" s="89">
        <v>80.577452184356005</v>
      </c>
      <c r="EO110" s="380">
        <v>14.633839352634199</v>
      </c>
      <c r="EP110" s="380">
        <v>7.0660427968984004E-3</v>
      </c>
      <c r="EQ110" s="89">
        <v>13.255880312572801</v>
      </c>
      <c r="ER110" s="380">
        <v>2.6999408669640501</v>
      </c>
      <c r="ES110" s="380">
        <v>3.1232828693613401E-3</v>
      </c>
      <c r="ET110" s="89">
        <v>29.1418995805628</v>
      </c>
      <c r="EU110" s="380">
        <v>6.1861193922892204</v>
      </c>
      <c r="EV110" s="380">
        <v>5.5390690383441601E-3</v>
      </c>
      <c r="EW110" s="89">
        <v>2.7962292068999499</v>
      </c>
      <c r="EX110" s="380">
        <v>0.54973080967472998</v>
      </c>
      <c r="EY110" s="380">
        <v>1.87205920352385E-3</v>
      </c>
      <c r="EZ110" s="89">
        <v>13.5365602021831</v>
      </c>
      <c r="FA110" s="380">
        <v>3.4806330201088702</v>
      </c>
      <c r="FB110" s="380">
        <v>0</v>
      </c>
      <c r="FC110" s="89">
        <v>1.70498823132247</v>
      </c>
      <c r="FD110" s="380">
        <v>0.63618006447460795</v>
      </c>
      <c r="FE110" s="380">
        <v>2.03132721195202E-3</v>
      </c>
      <c r="FF110" s="89">
        <v>2.69884729748553E-2</v>
      </c>
      <c r="FG110" s="380">
        <v>0.10217847836190699</v>
      </c>
      <c r="FH110" s="380">
        <v>0</v>
      </c>
      <c r="FI110" s="89">
        <v>0.39926893346324099</v>
      </c>
      <c r="FJ110" s="380">
        <v>0.29036645217595702</v>
      </c>
      <c r="FK110" s="380">
        <v>1.7644639644125201E-2</v>
      </c>
      <c r="FL110" s="381">
        <v>1.00303844699511E-2</v>
      </c>
      <c r="FM110" s="380">
        <v>2.87114162368768E-4</v>
      </c>
      <c r="FN110" s="380">
        <v>1.00303844699511E-2</v>
      </c>
      <c r="FO110" s="89">
        <v>2.3627989124105402</v>
      </c>
      <c r="FP110" s="380">
        <v>0.75113317253651501</v>
      </c>
      <c r="FQ110" s="380">
        <v>0</v>
      </c>
      <c r="FR110" s="89">
        <v>0.84447293113319599</v>
      </c>
      <c r="FS110" s="380">
        <v>0.45671938526615102</v>
      </c>
      <c r="FT110" s="380">
        <v>0</v>
      </c>
      <c r="FV110" s="118">
        <v>2509.7029500949952</v>
      </c>
      <c r="FW110" s="118">
        <v>1.0921261226843055</v>
      </c>
      <c r="FX110" s="118">
        <v>1.005802295845976</v>
      </c>
      <c r="FY110" s="118">
        <v>2.4658429220983487</v>
      </c>
      <c r="FZ110" s="207">
        <v>1.3858153792521142</v>
      </c>
      <c r="GA110" s="118">
        <v>0.75629796942316641</v>
      </c>
      <c r="GB110" s="118">
        <v>8.7922917593909187</v>
      </c>
    </row>
    <row r="111" spans="2:184" s="73" customFormat="1">
      <c r="B111" s="73" t="s">
        <v>1829</v>
      </c>
      <c r="C111" s="73" t="s">
        <v>1874</v>
      </c>
      <c r="D111" s="73" t="s">
        <v>51</v>
      </c>
      <c r="E111" s="143" t="s">
        <v>1917</v>
      </c>
      <c r="F111" s="73">
        <v>7.5</v>
      </c>
      <c r="G111" s="113" t="s">
        <v>1211</v>
      </c>
      <c r="H111" s="73">
        <v>50.7</v>
      </c>
      <c r="I111" s="89">
        <v>-2529</v>
      </c>
      <c r="J111" s="89"/>
      <c r="K111" s="404" t="s">
        <v>32</v>
      </c>
      <c r="L111" s="73" t="s">
        <v>207</v>
      </c>
      <c r="M111" s="73" t="s">
        <v>13</v>
      </c>
      <c r="N111" s="73" t="s">
        <v>2194</v>
      </c>
      <c r="O111" s="73">
        <v>25</v>
      </c>
      <c r="Q111" s="203">
        <v>593.59799999999996</v>
      </c>
      <c r="R111" s="73">
        <v>29530</v>
      </c>
      <c r="S111" s="73">
        <v>760</v>
      </c>
      <c r="U111" s="381">
        <v>7.2032886482501099E-2</v>
      </c>
      <c r="V111" s="380">
        <v>0.27265847278015998</v>
      </c>
      <c r="W111" s="380">
        <v>7.2032886482501099E-2</v>
      </c>
      <c r="X111" s="89">
        <v>7.5657869753592797</v>
      </c>
      <c r="Y111" s="380">
        <v>9.3695781910238001</v>
      </c>
      <c r="Z111" s="380">
        <v>1.7440334622782401</v>
      </c>
      <c r="AA111" s="89">
        <v>107.79160579033299</v>
      </c>
      <c r="AB111" s="380">
        <v>22.430611747379398</v>
      </c>
      <c r="AC111" s="380">
        <v>0.61237770227558397</v>
      </c>
      <c r="AD111" s="89">
        <v>427.10952301413897</v>
      </c>
      <c r="AE111" s="380">
        <v>109.33005472571401</v>
      </c>
      <c r="AF111" s="380">
        <v>1.13199810437832</v>
      </c>
      <c r="AG111" s="381">
        <v>1.24684847574366</v>
      </c>
      <c r="AH111" s="380">
        <v>5.8173248760801002</v>
      </c>
      <c r="AI111" s="380">
        <v>1.24684847574366</v>
      </c>
      <c r="AJ111" s="381">
        <v>218.790698821755</v>
      </c>
      <c r="AK111" s="380">
        <v>1004.17980926925</v>
      </c>
      <c r="AL111" s="380">
        <v>218.790698821755</v>
      </c>
      <c r="AM111" s="89">
        <v>198539.686318255</v>
      </c>
      <c r="AN111" s="380">
        <v>20594.098121856299</v>
      </c>
      <c r="AO111" s="380">
        <v>5.9037059403651604</v>
      </c>
      <c r="AP111" s="89">
        <v>74.7351951896879</v>
      </c>
      <c r="AQ111" s="380">
        <v>152.36860800223701</v>
      </c>
      <c r="AR111" s="380">
        <v>48.488065718682599</v>
      </c>
      <c r="AS111" s="89">
        <v>433.39990783249601</v>
      </c>
      <c r="AT111" s="380">
        <v>292.08184628143903</v>
      </c>
      <c r="AU111" s="380">
        <v>101.62583565301099</v>
      </c>
      <c r="AV111" s="381">
        <v>1.4442223510448</v>
      </c>
      <c r="AW111" s="380">
        <v>3.9465628417592802</v>
      </c>
      <c r="AX111" s="380">
        <v>1.4442223510448</v>
      </c>
      <c r="AY111" s="89">
        <v>1.4186516806541201</v>
      </c>
      <c r="AZ111" s="380">
        <v>1.0197043647753901</v>
      </c>
      <c r="BA111" s="380">
        <v>0.24690467486345999</v>
      </c>
      <c r="BB111" s="89">
        <v>0.937309679891147</v>
      </c>
      <c r="BC111" s="380">
        <v>2.1341054523705201</v>
      </c>
      <c r="BD111" s="380">
        <v>0.881704168534721</v>
      </c>
      <c r="BE111" s="89">
        <v>6.19281301042645</v>
      </c>
      <c r="BF111" s="382">
        <v>1.78541071634992</v>
      </c>
      <c r="BG111" s="382">
        <v>0.26582595808492299</v>
      </c>
      <c r="BH111" s="381">
        <v>7.9207651047445902</v>
      </c>
      <c r="BI111" s="380">
        <v>26.045924049933699</v>
      </c>
      <c r="BJ111" s="380">
        <v>7.9207651047445902</v>
      </c>
      <c r="BK111" s="89">
        <v>265.34681849014203</v>
      </c>
      <c r="BL111" s="380">
        <v>53.280156275208803</v>
      </c>
      <c r="BM111" s="380">
        <v>0.34997784976118401</v>
      </c>
      <c r="BN111" s="89">
        <v>676.85449499086303</v>
      </c>
      <c r="BO111" s="380">
        <v>90.285795332267696</v>
      </c>
      <c r="BP111" s="380">
        <v>1.4825989928174099</v>
      </c>
      <c r="BQ111" s="89">
        <v>978.90779309270602</v>
      </c>
      <c r="BR111" s="380">
        <v>152.843998249669</v>
      </c>
      <c r="BS111" s="380">
        <v>2.3634246362553899</v>
      </c>
      <c r="BT111" s="89">
        <v>0.203575063986463</v>
      </c>
      <c r="BU111" s="380">
        <v>0.14116915254380999</v>
      </c>
      <c r="BV111" s="380">
        <v>1.2041250125666699E-2</v>
      </c>
      <c r="BW111" s="381">
        <v>1.0613159555474601</v>
      </c>
      <c r="BX111" s="380">
        <v>4.1221540651410002</v>
      </c>
      <c r="BY111" s="380">
        <v>1.0613159555474601</v>
      </c>
      <c r="BZ111" s="381">
        <v>6.7827881565348094E-2</v>
      </c>
      <c r="CA111" s="380">
        <v>0.27347570157109002</v>
      </c>
      <c r="CB111" s="380">
        <v>6.7827881565348094E-2</v>
      </c>
      <c r="CC111" s="89">
        <v>17.351135395076199</v>
      </c>
      <c r="CD111" s="380">
        <v>6.9663537285853199</v>
      </c>
      <c r="CE111" s="380">
        <v>0.33168723186394</v>
      </c>
      <c r="CF111" s="89">
        <v>0.77884032908645995</v>
      </c>
      <c r="CG111" s="380">
        <v>0.49917112417704501</v>
      </c>
      <c r="CH111" s="380">
        <v>2.1727179551004699E-2</v>
      </c>
      <c r="CI111" s="89">
        <v>11.6267936628236</v>
      </c>
      <c r="CJ111" s="380">
        <v>4.0097634734942096</v>
      </c>
      <c r="CK111" s="380">
        <v>0.22543667282533</v>
      </c>
      <c r="CL111" s="89">
        <v>1.69983115406324</v>
      </c>
      <c r="CM111" s="380">
        <v>0.94298277305612899</v>
      </c>
      <c r="CN111" s="380">
        <v>0.128621165200798</v>
      </c>
      <c r="CO111" s="89">
        <v>3.3755643924187097E-2</v>
      </c>
      <c r="CP111" s="380">
        <v>0.113966278444969</v>
      </c>
      <c r="CQ111" s="380">
        <v>2.9202745104152598E-2</v>
      </c>
      <c r="CR111" s="89">
        <v>823.04632304709503</v>
      </c>
      <c r="CS111" s="380">
        <v>187.39425498063801</v>
      </c>
      <c r="CT111" s="380">
        <v>2.4198979016728399E-2</v>
      </c>
      <c r="CU111" s="89">
        <v>385.45816779840402</v>
      </c>
      <c r="CV111" s="380">
        <v>101.094218305136</v>
      </c>
      <c r="CW111" s="380">
        <v>7.5641043464915302E-3</v>
      </c>
      <c r="CX111" s="89">
        <v>5.0144063689626002</v>
      </c>
      <c r="CY111" s="380">
        <v>2.4058035977377701</v>
      </c>
      <c r="CZ111" s="380">
        <v>8.2472538172406202E-3</v>
      </c>
      <c r="DA111" s="89">
        <v>1.8481468091716101E-2</v>
      </c>
      <c r="DB111" s="380">
        <v>4.8276836586184299E-2</v>
      </c>
      <c r="DC111" s="380">
        <v>3.03540344938708E-3</v>
      </c>
      <c r="DD111" s="381">
        <v>3.0897446444564099E-2</v>
      </c>
      <c r="DE111" s="380">
        <v>0.113284032066179</v>
      </c>
      <c r="DF111" s="380">
        <v>3.0897446444564099E-2</v>
      </c>
      <c r="DG111" s="381">
        <v>3.6018571224056599E-2</v>
      </c>
      <c r="DH111" s="380">
        <v>0.122336389114355</v>
      </c>
      <c r="DI111" s="380">
        <v>3.6018571224056599E-2</v>
      </c>
      <c r="DJ111" s="89">
        <v>1.7801953119113801E-2</v>
      </c>
      <c r="DK111" s="380">
        <v>7.2162428611415905E-2</v>
      </c>
      <c r="DL111" s="380">
        <v>1.2147284029151001E-2</v>
      </c>
      <c r="DM111" s="89">
        <v>11.180078171369599</v>
      </c>
      <c r="DN111" s="380">
        <v>4.8907970708397404</v>
      </c>
      <c r="DO111" s="380">
        <v>1.8052154060441802E-2</v>
      </c>
      <c r="DP111" s="89">
        <v>275.41325528838098</v>
      </c>
      <c r="DQ111" s="380">
        <v>66.686569663099505</v>
      </c>
      <c r="DR111" s="380">
        <v>0</v>
      </c>
      <c r="DS111" s="89">
        <v>793.890904264602</v>
      </c>
      <c r="DT111" s="380">
        <v>189.26647003161901</v>
      </c>
      <c r="DU111" s="380">
        <v>3.0282419020355301E-3</v>
      </c>
      <c r="DV111" s="89">
        <v>132.41528468660201</v>
      </c>
      <c r="DW111" s="380">
        <v>34.539506921966897</v>
      </c>
      <c r="DX111" s="380">
        <v>1.7640529090627501E-3</v>
      </c>
      <c r="DY111" s="89">
        <v>718.21853565771096</v>
      </c>
      <c r="DZ111" s="380">
        <v>177.850082332695</v>
      </c>
      <c r="EA111" s="380">
        <v>1.0136844370668301E-2</v>
      </c>
      <c r="EB111" s="89">
        <v>170.02468670615701</v>
      </c>
      <c r="EC111" s="380">
        <v>43.159395621049804</v>
      </c>
      <c r="ED111" s="380">
        <v>0</v>
      </c>
      <c r="EE111" s="89">
        <v>62.447956310220697</v>
      </c>
      <c r="EF111" s="380">
        <v>16.176674103526299</v>
      </c>
      <c r="EG111" s="380">
        <v>3.6091343388051401E-3</v>
      </c>
      <c r="EH111" s="89">
        <v>173.239099835254</v>
      </c>
      <c r="EI111" s="380">
        <v>42.012604739006399</v>
      </c>
      <c r="EJ111" s="380">
        <v>1.26207952579689E-2</v>
      </c>
      <c r="EK111" s="89">
        <v>19.604299921166199</v>
      </c>
      <c r="EL111" s="380">
        <v>4.6459651565075504</v>
      </c>
      <c r="EM111" s="380">
        <v>1.9265640788003499E-3</v>
      </c>
      <c r="EN111" s="89">
        <v>95.282655972887397</v>
      </c>
      <c r="EO111" s="380">
        <v>24.3680945117687</v>
      </c>
      <c r="EP111" s="380">
        <v>8.0637750685772797E-3</v>
      </c>
      <c r="EQ111" s="89">
        <v>15.5895298128123</v>
      </c>
      <c r="ER111" s="380">
        <v>3.8267814745242799</v>
      </c>
      <c r="ES111" s="380">
        <v>2.0894554871826701E-3</v>
      </c>
      <c r="ET111" s="89">
        <v>34.183271899260497</v>
      </c>
      <c r="EU111" s="380">
        <v>9.0903072719105094</v>
      </c>
      <c r="EV111" s="380">
        <v>1.26456980335785E-2</v>
      </c>
      <c r="EW111" s="89">
        <v>3.3981345460136998</v>
      </c>
      <c r="EX111" s="380">
        <v>1.00116944429875</v>
      </c>
      <c r="EY111" s="380">
        <v>2.99999745397855E-3</v>
      </c>
      <c r="EZ111" s="89">
        <v>16.0729880825367</v>
      </c>
      <c r="FA111" s="380">
        <v>5.07301297208463</v>
      </c>
      <c r="FB111" s="380">
        <v>1.0052409367083801E-2</v>
      </c>
      <c r="FC111" s="89">
        <v>2.0883867879143598</v>
      </c>
      <c r="FD111" s="380">
        <v>0.79058415623900402</v>
      </c>
      <c r="FE111" s="380">
        <v>3.25605221375208E-3</v>
      </c>
      <c r="FF111" s="89">
        <v>2.5456105014042898E-2</v>
      </c>
      <c r="FG111" s="380">
        <v>0.10723784684095999</v>
      </c>
      <c r="FH111" s="380">
        <v>9.9639401179764994E-3</v>
      </c>
      <c r="FI111" s="89">
        <v>0.42874233648557802</v>
      </c>
      <c r="FJ111" s="380">
        <v>0.33461178037915701</v>
      </c>
      <c r="FK111" s="380">
        <v>2.0345321677298099E-2</v>
      </c>
      <c r="FL111" s="381">
        <v>5.1109898887117698E-3</v>
      </c>
      <c r="FM111" s="380">
        <v>3.2007905832867601E-4</v>
      </c>
      <c r="FN111" s="380">
        <v>5.1109898887117698E-3</v>
      </c>
      <c r="FO111" s="89">
        <v>3.0345302960699598</v>
      </c>
      <c r="FP111" s="380">
        <v>1.18557464303147</v>
      </c>
      <c r="FQ111" s="380">
        <v>7.3663208041572104E-3</v>
      </c>
      <c r="FR111" s="89">
        <v>1.14014724515486</v>
      </c>
      <c r="FS111" s="380">
        <v>0.58673577284399603</v>
      </c>
      <c r="FT111" s="380">
        <v>4.4591013661822998E-3</v>
      </c>
      <c r="FV111" s="118">
        <v>2865.6646396745737</v>
      </c>
      <c r="FW111" s="118">
        <v>1.0985638093358756</v>
      </c>
      <c r="FX111" s="118">
        <v>1.0004682580535815</v>
      </c>
      <c r="FY111" s="118">
        <v>2.1352416210247518</v>
      </c>
      <c r="FZ111" s="207">
        <v>1.4530499396141552</v>
      </c>
      <c r="GA111" s="118">
        <v>0.73942832582204077</v>
      </c>
      <c r="GB111" s="118">
        <v>8.7201126499412904</v>
      </c>
    </row>
    <row r="112" spans="2:184" s="73" customFormat="1">
      <c r="B112" s="73" t="s">
        <v>1829</v>
      </c>
      <c r="C112" s="73" t="s">
        <v>1874</v>
      </c>
      <c r="D112" s="73" t="s">
        <v>51</v>
      </c>
      <c r="E112" s="143" t="s">
        <v>1917</v>
      </c>
      <c r="F112" s="73">
        <v>7.5</v>
      </c>
      <c r="G112" s="113" t="s">
        <v>1211</v>
      </c>
      <c r="H112" s="73">
        <v>50.7</v>
      </c>
      <c r="I112" s="89">
        <v>-2529</v>
      </c>
      <c r="J112" s="89"/>
      <c r="K112" s="404" t="s">
        <v>32</v>
      </c>
      <c r="L112" s="73" t="s">
        <v>207</v>
      </c>
      <c r="M112" s="73" t="s">
        <v>13</v>
      </c>
      <c r="N112" s="73" t="s">
        <v>2195</v>
      </c>
      <c r="O112" s="73">
        <v>25</v>
      </c>
      <c r="Q112" s="203">
        <v>682.40399999999988</v>
      </c>
      <c r="R112" s="73">
        <v>30720</v>
      </c>
      <c r="S112" s="73">
        <v>560</v>
      </c>
      <c r="U112" s="381">
        <v>9.1086117961783578E-2</v>
      </c>
      <c r="V112" s="380">
        <v>0.17617869413445825</v>
      </c>
      <c r="W112" s="380">
        <v>9.1086117961783578E-2</v>
      </c>
      <c r="X112" s="89">
        <v>5.2376958966866072</v>
      </c>
      <c r="Y112" s="380">
        <v>8.0555165751831534</v>
      </c>
      <c r="Z112" s="380">
        <v>2.0962922918076532</v>
      </c>
      <c r="AA112" s="89">
        <v>98.255071593278629</v>
      </c>
      <c r="AB112" s="380">
        <v>20.106223138815857</v>
      </c>
      <c r="AC112" s="380">
        <v>0.58756413400263052</v>
      </c>
      <c r="AD112" s="89">
        <v>434.71408390325348</v>
      </c>
      <c r="AE112" s="380">
        <v>109.79870099327132</v>
      </c>
      <c r="AF112" s="380">
        <v>1.3026688582584065</v>
      </c>
      <c r="AG112" s="381">
        <v>1.9061453639742616</v>
      </c>
      <c r="AH112" s="380">
        <v>9.8344107269819947</v>
      </c>
      <c r="AI112" s="380">
        <v>1.9061453639742616</v>
      </c>
      <c r="AJ112" s="381">
        <v>297.44348631246169</v>
      </c>
      <c r="AK112" s="380">
        <v>663.3348458433361</v>
      </c>
      <c r="AL112" s="380">
        <v>297.44348631246169</v>
      </c>
      <c r="AM112" s="89">
        <v>193144.18166852693</v>
      </c>
      <c r="AN112" s="380">
        <v>18875.682611318032</v>
      </c>
      <c r="AO112" s="380">
        <v>6.9633809811102516</v>
      </c>
      <c r="AP112" s="89">
        <v>106.99728012862444</v>
      </c>
      <c r="AQ112" s="380">
        <v>164.31212179824155</v>
      </c>
      <c r="AR112" s="380">
        <v>43.012263967495215</v>
      </c>
      <c r="AS112" s="89">
        <v>520.5463742434506</v>
      </c>
      <c r="AT112" s="380">
        <v>381.4528072660114</v>
      </c>
      <c r="AU112" s="380">
        <v>109.51708678652498</v>
      </c>
      <c r="AV112" s="381">
        <v>1.83145711055663</v>
      </c>
      <c r="AW112" s="380">
        <v>4.9522129596871673</v>
      </c>
      <c r="AX112" s="380">
        <v>1.83145711055663</v>
      </c>
      <c r="AY112" s="89">
        <v>1.6951821934404312</v>
      </c>
      <c r="AZ112" s="380">
        <v>1.153214980133294</v>
      </c>
      <c r="BA112" s="380">
        <v>0.30690078663306747</v>
      </c>
      <c r="BB112" s="89">
        <v>2.124797702777276</v>
      </c>
      <c r="BC112" s="380">
        <v>4.2614166878430515</v>
      </c>
      <c r="BD112" s="380">
        <v>1.1670675177164145</v>
      </c>
      <c r="BE112" s="89">
        <v>6.1621994999914635</v>
      </c>
      <c r="BF112" s="382">
        <v>1.4757090706598317</v>
      </c>
      <c r="BG112" s="382">
        <v>0.27755394478973117</v>
      </c>
      <c r="BH112" s="381">
        <v>10.544978370492752</v>
      </c>
      <c r="BI112" s="380">
        <v>27.486613694616558</v>
      </c>
      <c r="BJ112" s="380">
        <v>10.544978370492752</v>
      </c>
      <c r="BK112" s="89">
        <v>250.36973734528038</v>
      </c>
      <c r="BL112" s="380">
        <v>30.803190812830621</v>
      </c>
      <c r="BM112" s="380">
        <v>0.41871545989380698</v>
      </c>
      <c r="BN112" s="89">
        <v>727.68600217757137</v>
      </c>
      <c r="BO112" s="380">
        <v>172.54817188092269</v>
      </c>
      <c r="BP112" s="380">
        <v>1.9046191678656998</v>
      </c>
      <c r="BQ112" s="89">
        <v>1007.3204178890079</v>
      </c>
      <c r="BR112" s="380">
        <v>230.63368652733837</v>
      </c>
      <c r="BS112" s="380">
        <v>3.0972430618273914</v>
      </c>
      <c r="BT112" s="89">
        <v>0.1840787654788488</v>
      </c>
      <c r="BU112" s="380">
        <v>0.25236142125596595</v>
      </c>
      <c r="BV112" s="380">
        <v>1.2973333765097064E-2</v>
      </c>
      <c r="BW112" s="381">
        <v>1.3131959534735274</v>
      </c>
      <c r="BX112" s="380">
        <v>3.7428484784214642</v>
      </c>
      <c r="BY112" s="380">
        <v>1.3131959534735274</v>
      </c>
      <c r="BZ112" s="89">
        <v>0.23786113917753002</v>
      </c>
      <c r="CA112" s="380">
        <v>0.88279301405599364</v>
      </c>
      <c r="CB112" s="380">
        <v>0.10394253795641979</v>
      </c>
      <c r="CC112" s="89">
        <v>20.45437455351049</v>
      </c>
      <c r="CD112" s="380">
        <v>18.053397945235197</v>
      </c>
      <c r="CE112" s="380">
        <v>0.36098228797905429</v>
      </c>
      <c r="CF112" s="89">
        <v>0.84128756288820727</v>
      </c>
      <c r="CG112" s="380">
        <v>0.34672638644719272</v>
      </c>
      <c r="CH112" s="380">
        <v>2.4678024002715009E-2</v>
      </c>
      <c r="CI112" s="89">
        <v>11.884212111812769</v>
      </c>
      <c r="CJ112" s="380">
        <v>3.2276787643757001</v>
      </c>
      <c r="CK112" s="380">
        <v>0.27828960639045563</v>
      </c>
      <c r="CL112" s="89">
        <v>1.9309172099399101</v>
      </c>
      <c r="CM112" s="380">
        <v>0.96846744289204223</v>
      </c>
      <c r="CN112" s="380">
        <v>0.15767634580387885</v>
      </c>
      <c r="CO112" s="89">
        <v>5.7129686811878404E-2</v>
      </c>
      <c r="CP112" s="380">
        <v>0.13839513905244305</v>
      </c>
      <c r="CQ112" s="380">
        <v>3.3299186808807127E-2</v>
      </c>
      <c r="CR112" s="89">
        <v>798.18561052917801</v>
      </c>
      <c r="CS112" s="380">
        <v>100.54856093288463</v>
      </c>
      <c r="CT112" s="380">
        <v>2.4426735332561317E-2</v>
      </c>
      <c r="CU112" s="89">
        <v>424.43858100581537</v>
      </c>
      <c r="CV112" s="380">
        <v>64.740159085263798</v>
      </c>
      <c r="CW112" s="380">
        <v>8.0017303392630641E-3</v>
      </c>
      <c r="CX112" s="89">
        <v>6.3884448319131941</v>
      </c>
      <c r="CY112" s="380">
        <v>1.7215113488502687</v>
      </c>
      <c r="CZ112" s="380">
        <v>1.3520879425123571E-2</v>
      </c>
      <c r="DA112" s="89">
        <v>1.6780253355635016E-2</v>
      </c>
      <c r="DB112" s="380">
        <v>3.9008559733640404E-2</v>
      </c>
      <c r="DC112" s="380">
        <v>0</v>
      </c>
      <c r="DD112" s="381">
        <v>3.0150524130497434E-2</v>
      </c>
      <c r="DE112" s="380">
        <v>0.13973940595202794</v>
      </c>
      <c r="DF112" s="380">
        <v>3.0150524130497434E-2</v>
      </c>
      <c r="DG112" s="89">
        <v>0.13651650738950874</v>
      </c>
      <c r="DH112" s="380">
        <v>0.37436120943379875</v>
      </c>
      <c r="DI112" s="380">
        <v>2.9855493168820694E-2</v>
      </c>
      <c r="DJ112" s="381">
        <v>1.464358549274427E-2</v>
      </c>
      <c r="DK112" s="380">
        <v>8.7696151001833603E-2</v>
      </c>
      <c r="DL112" s="380">
        <v>1.464358549274427E-2</v>
      </c>
      <c r="DM112" s="89">
        <v>11.560230670883637</v>
      </c>
      <c r="DN112" s="380">
        <v>4.503933537857403</v>
      </c>
      <c r="DO112" s="380">
        <v>0</v>
      </c>
      <c r="DP112" s="89">
        <v>305.27549391843081</v>
      </c>
      <c r="DQ112" s="380">
        <v>55.278252648887694</v>
      </c>
      <c r="DR112" s="380">
        <v>2.4990579581624399E-3</v>
      </c>
      <c r="DS112" s="89">
        <v>888.51885977900804</v>
      </c>
      <c r="DT112" s="380">
        <v>161.40775151903912</v>
      </c>
      <c r="DU112" s="380">
        <v>1.0932464933859184E-2</v>
      </c>
      <c r="DV112" s="89">
        <v>149.43938520516079</v>
      </c>
      <c r="DW112" s="380">
        <v>26.183842805208652</v>
      </c>
      <c r="DX112" s="380">
        <v>0</v>
      </c>
      <c r="DY112" s="89">
        <v>801.89079677434813</v>
      </c>
      <c r="DZ112" s="380">
        <v>140.96172340088739</v>
      </c>
      <c r="EA112" s="380">
        <v>0</v>
      </c>
      <c r="EB112" s="89">
        <v>191.01543978903425</v>
      </c>
      <c r="EC112" s="380">
        <v>36.184958477486816</v>
      </c>
      <c r="ED112" s="380">
        <v>0</v>
      </c>
      <c r="EE112" s="89">
        <v>69.282196040882255</v>
      </c>
      <c r="EF112" s="380">
        <v>11.276873579956385</v>
      </c>
      <c r="EG112" s="380">
        <v>0</v>
      </c>
      <c r="EH112" s="89">
        <v>194.41498369207577</v>
      </c>
      <c r="EI112" s="380">
        <v>34.780908996904266</v>
      </c>
      <c r="EJ112" s="380">
        <v>1.5184805440150302E-2</v>
      </c>
      <c r="EK112" s="89">
        <v>22.099842881566339</v>
      </c>
      <c r="EL112" s="380">
        <v>4.7319912613213848</v>
      </c>
      <c r="EM112" s="380">
        <v>0</v>
      </c>
      <c r="EN112" s="89">
        <v>105.81219834872802</v>
      </c>
      <c r="EO112" s="380">
        <v>21.079516432450653</v>
      </c>
      <c r="EP112" s="380">
        <v>1.3619320441533481E-2</v>
      </c>
      <c r="EQ112" s="89">
        <v>17.487764917837989</v>
      </c>
      <c r="ER112" s="380">
        <v>4.079477775486505</v>
      </c>
      <c r="ES112" s="380">
        <v>0</v>
      </c>
      <c r="ET112" s="89">
        <v>37.971991579564403</v>
      </c>
      <c r="EU112" s="380">
        <v>7.3935496564269103</v>
      </c>
      <c r="EV112" s="380">
        <v>7.610815525480593E-3</v>
      </c>
      <c r="EW112" s="89">
        <v>3.7688496730303744</v>
      </c>
      <c r="EX112" s="380">
        <v>1.083715757673237</v>
      </c>
      <c r="EY112" s="380">
        <v>2.5729610314513111E-3</v>
      </c>
      <c r="EZ112" s="89">
        <v>18.475022610102616</v>
      </c>
      <c r="FA112" s="380">
        <v>4.4141293127856756</v>
      </c>
      <c r="FB112" s="380">
        <v>1.2103020498514534E-2</v>
      </c>
      <c r="FC112" s="89">
        <v>2.2791303971107388</v>
      </c>
      <c r="FD112" s="380">
        <v>0.76699640818984371</v>
      </c>
      <c r="FE112" s="380">
        <v>0</v>
      </c>
      <c r="FF112" s="89">
        <v>5.8751447282207332E-2</v>
      </c>
      <c r="FG112" s="380">
        <v>0.18369060950824151</v>
      </c>
      <c r="FH112" s="380">
        <v>3.1161163839443593E-2</v>
      </c>
      <c r="FI112" s="89">
        <v>0.58949190019093167</v>
      </c>
      <c r="FJ112" s="380">
        <v>0.50138202654915931</v>
      </c>
      <c r="FK112" s="380">
        <v>2.3581943385242797E-2</v>
      </c>
      <c r="FL112" s="381">
        <v>7.4968500456177919E-3</v>
      </c>
      <c r="FM112" s="380">
        <v>4.9372187665383233E-2</v>
      </c>
      <c r="FN112" s="380">
        <v>7.4968500456177919E-3</v>
      </c>
      <c r="FO112" s="89">
        <v>3.8903693827651993</v>
      </c>
      <c r="FP112" s="380">
        <v>1.3177654808705037</v>
      </c>
      <c r="FQ112" s="380">
        <v>3.7671290721246588E-3</v>
      </c>
      <c r="FR112" s="89">
        <v>1.1754765872668065</v>
      </c>
      <c r="FS112" s="380">
        <v>0.47793326536497144</v>
      </c>
      <c r="FT112" s="380">
        <v>5.3766428444319966E-3</v>
      </c>
      <c r="FV112" s="118">
        <v>3196.2077490847551</v>
      </c>
      <c r="FW112" s="118">
        <v>1.0853652689845581</v>
      </c>
      <c r="FX112" s="118">
        <v>1.0001722152832282</v>
      </c>
      <c r="FY112" s="118">
        <v>1.8805679932245412</v>
      </c>
      <c r="FZ112" s="207">
        <v>1.706953401041482</v>
      </c>
      <c r="GA112" s="118">
        <v>0.73408198710698269</v>
      </c>
      <c r="GB112" s="118">
        <v>8.5136845439275515</v>
      </c>
    </row>
    <row r="113" spans="2:184" s="73" customFormat="1">
      <c r="B113" s="73" t="s">
        <v>1829</v>
      </c>
      <c r="C113" s="73" t="s">
        <v>1874</v>
      </c>
      <c r="D113" s="73" t="s">
        <v>51</v>
      </c>
      <c r="E113" s="143" t="s">
        <v>1917</v>
      </c>
      <c r="F113" s="73">
        <v>7.5</v>
      </c>
      <c r="G113" s="113" t="s">
        <v>1211</v>
      </c>
      <c r="H113" s="73">
        <v>50.7</v>
      </c>
      <c r="I113" s="89">
        <v>-2529</v>
      </c>
      <c r="J113" s="89"/>
      <c r="K113" s="404" t="s">
        <v>32</v>
      </c>
      <c r="L113" s="73" t="s">
        <v>207</v>
      </c>
      <c r="M113" s="73" t="s">
        <v>13</v>
      </c>
      <c r="N113" s="73" t="s">
        <v>2196</v>
      </c>
      <c r="O113" s="73">
        <v>25</v>
      </c>
      <c r="Q113" s="203">
        <v>888.06</v>
      </c>
      <c r="R113" s="73">
        <v>32530</v>
      </c>
      <c r="S113" s="73">
        <v>400</v>
      </c>
      <c r="U113" s="381">
        <v>7.2475556188079798E-2</v>
      </c>
      <c r="V113" s="380">
        <v>0.23006121610469801</v>
      </c>
      <c r="W113" s="380">
        <v>7.2475556188079798E-2</v>
      </c>
      <c r="X113" s="89">
        <v>6.2214594659773299</v>
      </c>
      <c r="Y113" s="380">
        <v>7.2337037840507996</v>
      </c>
      <c r="Z113" s="380">
        <v>1.75244895516471</v>
      </c>
      <c r="AA113" s="89">
        <v>104.995848733166</v>
      </c>
      <c r="AB113" s="380">
        <v>9.2132971221844606</v>
      </c>
      <c r="AC113" s="380">
        <v>0.436370091109822</v>
      </c>
      <c r="AD113" s="89">
        <v>548.54625527383098</v>
      </c>
      <c r="AE113" s="380">
        <v>97.943589361243397</v>
      </c>
      <c r="AF113" s="380">
        <v>1.0312625292642901</v>
      </c>
      <c r="AG113" s="381">
        <v>1.24235752594909</v>
      </c>
      <c r="AH113" s="380">
        <v>4.9495536883318199</v>
      </c>
      <c r="AI113" s="380">
        <v>1.24235752594909</v>
      </c>
      <c r="AJ113" s="381">
        <v>214.514077311492</v>
      </c>
      <c r="AK113" s="380">
        <v>960.90911736898704</v>
      </c>
      <c r="AL113" s="380">
        <v>214.514077311492</v>
      </c>
      <c r="AM113" s="89">
        <v>194571.76084711301</v>
      </c>
      <c r="AN113" s="380">
        <v>11559.501169098599</v>
      </c>
      <c r="AO113" s="380">
        <v>5.0500387727835898</v>
      </c>
      <c r="AP113" s="89">
        <v>93.716985391414696</v>
      </c>
      <c r="AQ113" s="380">
        <v>156.45323393938401</v>
      </c>
      <c r="AR113" s="380">
        <v>49.123563816579598</v>
      </c>
      <c r="AS113" s="89">
        <v>507.886093553232</v>
      </c>
      <c r="AT113" s="380">
        <v>410.59621918551198</v>
      </c>
      <c r="AU113" s="380">
        <v>78.753269938197704</v>
      </c>
      <c r="AV113" s="381">
        <v>1.22685639033706</v>
      </c>
      <c r="AW113" s="380">
        <v>4.8756307785228596</v>
      </c>
      <c r="AX113" s="380">
        <v>1.22685639033706</v>
      </c>
      <c r="AY113" s="89">
        <v>2.2671739585147002</v>
      </c>
      <c r="AZ113" s="380">
        <v>0.94581715189679605</v>
      </c>
      <c r="BA113" s="380">
        <v>0.25123316009484198</v>
      </c>
      <c r="BB113" s="89">
        <v>2.6237546269581902</v>
      </c>
      <c r="BC113" s="380">
        <v>4.6258013227320696</v>
      </c>
      <c r="BD113" s="380">
        <v>0.75466021448771403</v>
      </c>
      <c r="BE113" s="89">
        <v>6.4867229682317298</v>
      </c>
      <c r="BF113" s="382">
        <v>1.2254838102183401</v>
      </c>
      <c r="BG113" s="382">
        <v>0.19046360244368499</v>
      </c>
      <c r="BH113" s="381">
        <v>9.3323087788264605</v>
      </c>
      <c r="BI113" s="380">
        <v>21.704686140640302</v>
      </c>
      <c r="BJ113" s="380">
        <v>9.3323087788264605</v>
      </c>
      <c r="BK113" s="89">
        <v>323.97250115773898</v>
      </c>
      <c r="BL113" s="380">
        <v>27.724521913858499</v>
      </c>
      <c r="BM113" s="380">
        <v>0.32043363572751998</v>
      </c>
      <c r="BN113" s="89">
        <v>763.10244119083995</v>
      </c>
      <c r="BO113" s="380">
        <v>138.892124974284</v>
      </c>
      <c r="BP113" s="380">
        <v>1.4214173750693599</v>
      </c>
      <c r="BQ113" s="89">
        <v>1034.47593959806</v>
      </c>
      <c r="BR113" s="380">
        <v>160.07187250860801</v>
      </c>
      <c r="BS113" s="380">
        <v>2.2694857752634099</v>
      </c>
      <c r="BT113" s="89">
        <v>0.1769012431352</v>
      </c>
      <c r="BU113" s="380">
        <v>0.16353782018324201</v>
      </c>
      <c r="BV113" s="380">
        <v>8.0067717995569304E-3</v>
      </c>
      <c r="BW113" s="381">
        <v>1.2007989795624201</v>
      </c>
      <c r="BX113" s="380">
        <v>3.9878499247734598</v>
      </c>
      <c r="BY113" s="380">
        <v>1.2007989795624201</v>
      </c>
      <c r="BZ113" s="381">
        <v>8.2395885366130406E-2</v>
      </c>
      <c r="CA113" s="380">
        <v>0.30669817387862403</v>
      </c>
      <c r="CB113" s="380">
        <v>8.2395885366130406E-2</v>
      </c>
      <c r="CC113" s="89">
        <v>19.9209070682518</v>
      </c>
      <c r="CD113" s="380">
        <v>11.0281791576488</v>
      </c>
      <c r="CE113" s="380">
        <v>0.29301190064579102</v>
      </c>
      <c r="CF113" s="89">
        <v>0.90766945465056104</v>
      </c>
      <c r="CG113" s="380">
        <v>0.45016684876777602</v>
      </c>
      <c r="CH113" s="380">
        <v>2.7792428087043498E-2</v>
      </c>
      <c r="CI113" s="89">
        <v>12.4681857999248</v>
      </c>
      <c r="CJ113" s="380">
        <v>3.9281185515583901</v>
      </c>
      <c r="CK113" s="380">
        <v>0.217513688254166</v>
      </c>
      <c r="CL113" s="89">
        <v>1.9459790628750899</v>
      </c>
      <c r="CM113" s="380">
        <v>1.1015788453070201</v>
      </c>
      <c r="CN113" s="380">
        <v>0.113827544945514</v>
      </c>
      <c r="CO113" s="89">
        <v>4.7610279168129099E-2</v>
      </c>
      <c r="CP113" s="380">
        <v>0.13007584181065801</v>
      </c>
      <c r="CQ113" s="380">
        <v>2.6434907119284701E-2</v>
      </c>
      <c r="CR113" s="89">
        <v>858.73419603412106</v>
      </c>
      <c r="CS113" s="380">
        <v>72.574047948619096</v>
      </c>
      <c r="CT113" s="380">
        <v>2.2967133349948401E-2</v>
      </c>
      <c r="CU113" s="89">
        <v>440.90836458251903</v>
      </c>
      <c r="CV113" s="380">
        <v>41.366854873534599</v>
      </c>
      <c r="CW113" s="380">
        <v>9.9107623542126003E-3</v>
      </c>
      <c r="CX113" s="89">
        <v>7.2551880216839804</v>
      </c>
      <c r="CY113" s="380">
        <v>1.38716152753275</v>
      </c>
      <c r="CZ113" s="380">
        <v>9.8353027190551095E-3</v>
      </c>
      <c r="DA113" s="89">
        <v>2.5391107382460702E-2</v>
      </c>
      <c r="DB113" s="380">
        <v>5.2226993957994003E-2</v>
      </c>
      <c r="DC113" s="380">
        <v>4.6433553858403597E-3</v>
      </c>
      <c r="DD113" s="89">
        <v>3.30694770976631E-2</v>
      </c>
      <c r="DE113" s="380">
        <v>0.146278385919277</v>
      </c>
      <c r="DF113" s="380">
        <v>1.73124430810302E-2</v>
      </c>
      <c r="DG113" s="381">
        <v>2.45521164083677E-2</v>
      </c>
      <c r="DH113" s="380">
        <v>0.12698553564188</v>
      </c>
      <c r="DI113" s="380">
        <v>2.45521164083677E-2</v>
      </c>
      <c r="DJ113" s="381">
        <v>9.0090277674189506E-3</v>
      </c>
      <c r="DK113" s="380">
        <v>4.7621531476883201E-2</v>
      </c>
      <c r="DL113" s="380">
        <v>9.0090277674189506E-3</v>
      </c>
      <c r="DM113" s="89">
        <v>14.328463162716901</v>
      </c>
      <c r="DN113" s="380">
        <v>4.0345452754286297</v>
      </c>
      <c r="DO113" s="380">
        <v>1.7339406556556001E-2</v>
      </c>
      <c r="DP113" s="89">
        <v>317.97323176118698</v>
      </c>
      <c r="DQ113" s="380">
        <v>31.969366946407099</v>
      </c>
      <c r="DR113" s="380">
        <v>2.80157654284909E-3</v>
      </c>
      <c r="DS113" s="89">
        <v>918.36775803119394</v>
      </c>
      <c r="DT113" s="380">
        <v>103.390379174521</v>
      </c>
      <c r="DU113" s="380">
        <v>2.9096658221720501E-3</v>
      </c>
      <c r="DV113" s="89">
        <v>153.07391570279501</v>
      </c>
      <c r="DW113" s="380">
        <v>16.4837609162281</v>
      </c>
      <c r="DX113" s="380">
        <v>2.8928151811555801E-3</v>
      </c>
      <c r="DY113" s="89">
        <v>823.96802164996996</v>
      </c>
      <c r="DZ113" s="380">
        <v>95.962190319034903</v>
      </c>
      <c r="EA113" s="380">
        <v>9.7315584053891801E-3</v>
      </c>
      <c r="EB113" s="89">
        <v>193.851433563374</v>
      </c>
      <c r="EC113" s="380">
        <v>27.0611343533437</v>
      </c>
      <c r="ED113" s="380">
        <v>0</v>
      </c>
      <c r="EE113" s="89">
        <v>70.868474367502699</v>
      </c>
      <c r="EF113" s="380">
        <v>8.0905526975544895</v>
      </c>
      <c r="EG113" s="380">
        <v>4.8687033893149703E-3</v>
      </c>
      <c r="EH113" s="89">
        <v>194.09870420314499</v>
      </c>
      <c r="EI113" s="380">
        <v>28.3842717900102</v>
      </c>
      <c r="EJ113" s="380">
        <v>0</v>
      </c>
      <c r="EK113" s="89">
        <v>22.431107355990498</v>
      </c>
      <c r="EL113" s="380">
        <v>3.0005510342116399</v>
      </c>
      <c r="EM113" s="380">
        <v>3.15905106413373E-3</v>
      </c>
      <c r="EN113" s="89">
        <v>107.08674037518701</v>
      </c>
      <c r="EO113" s="380">
        <v>13.789468500617</v>
      </c>
      <c r="EP113" s="380">
        <v>0</v>
      </c>
      <c r="EQ113" s="89">
        <v>18.0134246192621</v>
      </c>
      <c r="ER113" s="380">
        <v>2.4768736313945201</v>
      </c>
      <c r="ES113" s="380">
        <v>2.8202842430504801E-3</v>
      </c>
      <c r="ET113" s="89">
        <v>38.779926758563199</v>
      </c>
      <c r="EU113" s="380">
        <v>5.6010822397846303</v>
      </c>
      <c r="EV113" s="380">
        <v>0</v>
      </c>
      <c r="EW113" s="89">
        <v>3.8219196741224799</v>
      </c>
      <c r="EX113" s="380">
        <v>0.79475479580483099</v>
      </c>
      <c r="EY113" s="380">
        <v>2.0549329504852198E-3</v>
      </c>
      <c r="EZ113" s="89">
        <v>18.135486058425201</v>
      </c>
      <c r="FA113" s="380">
        <v>3.1394414275711702</v>
      </c>
      <c r="FB113" s="380">
        <v>9.6664652909058194E-3</v>
      </c>
      <c r="FC113" s="89">
        <v>2.3818148450929399</v>
      </c>
      <c r="FD113" s="380">
        <v>0.59144737373665801</v>
      </c>
      <c r="FE113" s="380">
        <v>3.13341055056464E-3</v>
      </c>
      <c r="FF113" s="89">
        <v>6.5156259447811296E-2</v>
      </c>
      <c r="FG113" s="380">
        <v>0.16084223362467501</v>
      </c>
      <c r="FH113" s="380">
        <v>1.34677264854587E-2</v>
      </c>
      <c r="FI113" s="89">
        <v>0.49639788179462102</v>
      </c>
      <c r="FJ113" s="380">
        <v>0.42406271439302501</v>
      </c>
      <c r="FK113" s="380">
        <v>1.38786882779582E-2</v>
      </c>
      <c r="FL113" s="381">
        <v>4.9313919128495601E-3</v>
      </c>
      <c r="FM113" s="380">
        <v>2.9837267780784799E-2</v>
      </c>
      <c r="FN113" s="380">
        <v>4.9313919128495601E-3</v>
      </c>
      <c r="FO113" s="89">
        <v>3.7705325194641199</v>
      </c>
      <c r="FP113" s="380">
        <v>0.75197818866378696</v>
      </c>
      <c r="FQ113" s="380">
        <v>3.0109609895967401E-3</v>
      </c>
      <c r="FR113" s="89">
        <v>1.25210760254411</v>
      </c>
      <c r="FS113" s="380">
        <v>0.38670021976262903</v>
      </c>
      <c r="FT113" s="380">
        <v>3.0613582617290301E-3</v>
      </c>
      <c r="FV113" s="118">
        <v>3287.6114128706431</v>
      </c>
      <c r="FW113" s="118">
        <v>1.1016782421041473</v>
      </c>
      <c r="FX113" s="118">
        <v>1.0017194957015738</v>
      </c>
      <c r="FY113" s="118">
        <v>1.947647776760205</v>
      </c>
      <c r="FZ113" s="207">
        <v>1.5830502220742484</v>
      </c>
      <c r="GA113" s="118">
        <v>0.74412870513705875</v>
      </c>
      <c r="GB113" s="118">
        <v>8.658970017555534</v>
      </c>
    </row>
    <row r="114" spans="2:184" s="73" customFormat="1">
      <c r="B114" s="73" t="s">
        <v>1829</v>
      </c>
      <c r="C114" s="73" t="s">
        <v>1874</v>
      </c>
      <c r="D114" s="73" t="s">
        <v>51</v>
      </c>
      <c r="E114" s="143" t="s">
        <v>1917</v>
      </c>
      <c r="F114" s="73">
        <v>7.5</v>
      </c>
      <c r="G114" s="113" t="s">
        <v>1211</v>
      </c>
      <c r="H114" s="73">
        <v>50.7</v>
      </c>
      <c r="I114" s="89">
        <v>-2529</v>
      </c>
      <c r="J114" s="89"/>
      <c r="K114" s="404" t="s">
        <v>32</v>
      </c>
      <c r="L114" s="73" t="s">
        <v>207</v>
      </c>
      <c r="M114" s="73" t="s">
        <v>13</v>
      </c>
      <c r="N114" s="73" t="s">
        <v>2197</v>
      </c>
      <c r="O114" s="73">
        <v>25</v>
      </c>
      <c r="Q114" s="203">
        <v>593.59799999999996</v>
      </c>
      <c r="R114" s="73">
        <v>32970</v>
      </c>
      <c r="S114" s="73">
        <v>460</v>
      </c>
      <c r="U114" s="381">
        <v>8.3609715969911999E-2</v>
      </c>
      <c r="V114" s="380">
        <v>0.25668497871337898</v>
      </c>
      <c r="W114" s="380">
        <v>8.3609715969911999E-2</v>
      </c>
      <c r="X114" s="89">
        <v>5.0287185891715502</v>
      </c>
      <c r="Y114" s="380">
        <v>7.7094461134658196</v>
      </c>
      <c r="Z114" s="380">
        <v>1.4660223274358899</v>
      </c>
      <c r="AA114" s="89">
        <v>126.323698504796</v>
      </c>
      <c r="AB114" s="380">
        <v>15.8593419687521</v>
      </c>
      <c r="AC114" s="380">
        <v>0.46765559233613901</v>
      </c>
      <c r="AD114" s="89">
        <v>607.14169597417799</v>
      </c>
      <c r="AE114" s="380">
        <v>114.460940594131</v>
      </c>
      <c r="AF114" s="380">
        <v>0.864719924514327</v>
      </c>
      <c r="AG114" s="381">
        <v>1.3129773338559201</v>
      </c>
      <c r="AH114" s="380">
        <v>5.2567299491859201</v>
      </c>
      <c r="AI114" s="380">
        <v>1.3129773338559201</v>
      </c>
      <c r="AJ114" s="381">
        <v>194.63746503471299</v>
      </c>
      <c r="AK114" s="380">
        <v>2182.6585235088601</v>
      </c>
      <c r="AL114" s="380">
        <v>194.63746503471299</v>
      </c>
      <c r="AM114" s="89">
        <v>194951.36286933799</v>
      </c>
      <c r="AN114" s="380">
        <v>12647.475067954399</v>
      </c>
      <c r="AO114" s="380">
        <v>5.1502583181363599</v>
      </c>
      <c r="AP114" s="89">
        <v>85.243803730870496</v>
      </c>
      <c r="AQ114" s="380">
        <v>150.99853530323699</v>
      </c>
      <c r="AR114" s="380">
        <v>38.635907602148897</v>
      </c>
      <c r="AS114" s="89">
        <v>517.29823506477703</v>
      </c>
      <c r="AT114" s="380">
        <v>369.08570126493998</v>
      </c>
      <c r="AU114" s="380">
        <v>70.889013499326794</v>
      </c>
      <c r="AV114" s="381">
        <v>1.3834363805702701</v>
      </c>
      <c r="AW114" s="380">
        <v>4.35529910295039</v>
      </c>
      <c r="AX114" s="380">
        <v>1.3834363805702701</v>
      </c>
      <c r="AY114" s="89">
        <v>1.5996367338187101</v>
      </c>
      <c r="AZ114" s="380">
        <v>0.99486815745931301</v>
      </c>
      <c r="BA114" s="380">
        <v>0.24987873121217699</v>
      </c>
      <c r="BB114" s="89">
        <v>0.97985903726551404</v>
      </c>
      <c r="BC114" s="380">
        <v>2.9041913402482802</v>
      </c>
      <c r="BD114" s="380">
        <v>0.76430658182073996</v>
      </c>
      <c r="BE114" s="89">
        <v>6.02883105810578</v>
      </c>
      <c r="BF114" s="382">
        <v>1.06590758738262</v>
      </c>
      <c r="BG114" s="382">
        <v>0.23892856036325899</v>
      </c>
      <c r="BH114" s="381">
        <v>7.8186349206674004</v>
      </c>
      <c r="BI114" s="380">
        <v>20.7962179246773</v>
      </c>
      <c r="BJ114" s="380">
        <v>7.8186349206674004</v>
      </c>
      <c r="BK114" s="89">
        <v>300.818848975717</v>
      </c>
      <c r="BL114" s="380">
        <v>35.162432644602099</v>
      </c>
      <c r="BM114" s="380">
        <v>0.33116185629133998</v>
      </c>
      <c r="BN114" s="89">
        <v>970.02247973649798</v>
      </c>
      <c r="BO114" s="380">
        <v>207.35165323337</v>
      </c>
      <c r="BP114" s="380">
        <v>1.37198288870871</v>
      </c>
      <c r="BQ114" s="89">
        <v>1204.1296208126</v>
      </c>
      <c r="BR114" s="380">
        <v>206.57068971961701</v>
      </c>
      <c r="BS114" s="380">
        <v>2.3524631471336801</v>
      </c>
      <c r="BT114" s="89">
        <v>0.18877931453881899</v>
      </c>
      <c r="BU114" s="380">
        <v>0.17232487849951</v>
      </c>
      <c r="BV114" s="380">
        <v>7.2276835077933399E-3</v>
      </c>
      <c r="BW114" s="381">
        <v>1.2664298343006899</v>
      </c>
      <c r="BX114" s="380">
        <v>4.1999105069532199</v>
      </c>
      <c r="BY114" s="380">
        <v>1.2664298343006899</v>
      </c>
      <c r="BZ114" s="381">
        <v>8.5022222089459698E-2</v>
      </c>
      <c r="CA114" s="380">
        <v>0.27121593251008402</v>
      </c>
      <c r="CB114" s="380">
        <v>8.5022222089459698E-2</v>
      </c>
      <c r="CC114" s="89">
        <v>17.011147550096599</v>
      </c>
      <c r="CD114" s="380">
        <v>7.3309749414765601</v>
      </c>
      <c r="CE114" s="380">
        <v>0.29651868932037001</v>
      </c>
      <c r="CF114" s="89">
        <v>1.0356151572952099</v>
      </c>
      <c r="CG114" s="380">
        <v>0.49535204593278198</v>
      </c>
      <c r="CH114" s="380">
        <v>1.87868999778792E-2</v>
      </c>
      <c r="CI114" s="89">
        <v>10.012552565794</v>
      </c>
      <c r="CJ114" s="380">
        <v>3.2204309081176898</v>
      </c>
      <c r="CK114" s="380">
        <v>0.21762646339547201</v>
      </c>
      <c r="CL114" s="89">
        <v>1.5497226936872299</v>
      </c>
      <c r="CM114" s="380">
        <v>0.891688408864724</v>
      </c>
      <c r="CN114" s="380">
        <v>0.10739634357514399</v>
      </c>
      <c r="CO114" s="89">
        <v>4.98261437348737E-2</v>
      </c>
      <c r="CP114" s="380">
        <v>0.139744539143911</v>
      </c>
      <c r="CQ114" s="380">
        <v>1.8122056587951199E-2</v>
      </c>
      <c r="CR114" s="89">
        <v>848.17893646264702</v>
      </c>
      <c r="CS114" s="380">
        <v>99.509317280210098</v>
      </c>
      <c r="CT114" s="380">
        <v>2.13526083654774E-2</v>
      </c>
      <c r="CU114" s="89">
        <v>337.71330642203998</v>
      </c>
      <c r="CV114" s="380">
        <v>52.547615756732498</v>
      </c>
      <c r="CW114" s="380">
        <v>9.0506118529444495E-3</v>
      </c>
      <c r="CX114" s="89">
        <v>4.2101820808635599</v>
      </c>
      <c r="CY114" s="380">
        <v>1.6031824263350101</v>
      </c>
      <c r="CZ114" s="380">
        <v>8.5236233336901997E-3</v>
      </c>
      <c r="DA114" s="89">
        <v>1.04610023856969E-2</v>
      </c>
      <c r="DB114" s="380">
        <v>3.10203479719828E-2</v>
      </c>
      <c r="DC114" s="380">
        <v>2.8877573651869101E-3</v>
      </c>
      <c r="DD114" s="381">
        <v>2.9380366939114302E-2</v>
      </c>
      <c r="DE114" s="380">
        <v>0.123947210802685</v>
      </c>
      <c r="DF114" s="380">
        <v>2.9380366939114302E-2</v>
      </c>
      <c r="DG114" s="89">
        <v>3.5233739391038098E-2</v>
      </c>
      <c r="DH114" s="380">
        <v>0.16293131947071199</v>
      </c>
      <c r="DI114" s="380">
        <v>1.8026255136865101E-2</v>
      </c>
      <c r="DJ114" s="89">
        <v>1.1022427060257399E-2</v>
      </c>
      <c r="DK114" s="380">
        <v>5.2263977408979999E-2</v>
      </c>
      <c r="DL114" s="380">
        <v>8.8633457629112393E-3</v>
      </c>
      <c r="DM114" s="89">
        <v>14.2210337515557</v>
      </c>
      <c r="DN114" s="380">
        <v>4.92362269220353</v>
      </c>
      <c r="DO114" s="380">
        <v>1.7039813629351301E-2</v>
      </c>
      <c r="DP114" s="89">
        <v>247.88803040247001</v>
      </c>
      <c r="DQ114" s="380">
        <v>40.723786127771703</v>
      </c>
      <c r="DR114" s="380">
        <v>0</v>
      </c>
      <c r="DS114" s="89">
        <v>719.39570361738799</v>
      </c>
      <c r="DT114" s="380">
        <v>119.70164526039601</v>
      </c>
      <c r="DU114" s="380">
        <v>6.1116307097257303E-3</v>
      </c>
      <c r="DV114" s="89">
        <v>119.273836828547</v>
      </c>
      <c r="DW114" s="380">
        <v>18.036353125165899</v>
      </c>
      <c r="DX114" s="380">
        <v>2.3391234465509601E-3</v>
      </c>
      <c r="DY114" s="89">
        <v>645.22426069375797</v>
      </c>
      <c r="DZ114" s="380">
        <v>113.148777959398</v>
      </c>
      <c r="EA114" s="380">
        <v>1.3422431316749601E-2</v>
      </c>
      <c r="EB114" s="89">
        <v>154.04594333317999</v>
      </c>
      <c r="EC114" s="380">
        <v>27.491808902863301</v>
      </c>
      <c r="ED114" s="380">
        <v>2.56734870092169E-2</v>
      </c>
      <c r="EE114" s="89">
        <v>55.768969202361298</v>
      </c>
      <c r="EF114" s="380">
        <v>10.686379620568699</v>
      </c>
      <c r="EG114" s="380">
        <v>3.4089456594363098E-3</v>
      </c>
      <c r="EH114" s="89">
        <v>152.53870993314101</v>
      </c>
      <c r="EI114" s="380">
        <v>27.133473955289901</v>
      </c>
      <c r="EJ114" s="380">
        <v>1.19144716179425E-2</v>
      </c>
      <c r="EK114" s="89">
        <v>17.3324170600362</v>
      </c>
      <c r="EL114" s="380">
        <v>3.48001795604354</v>
      </c>
      <c r="EM114" s="380">
        <v>2.5543147953653099E-3</v>
      </c>
      <c r="EN114" s="89">
        <v>83.791179970032104</v>
      </c>
      <c r="EO114" s="380">
        <v>16.458790805941899</v>
      </c>
      <c r="EP114" s="380">
        <v>0</v>
      </c>
      <c r="EQ114" s="89">
        <v>13.9819986609312</v>
      </c>
      <c r="ER114" s="380">
        <v>3.0256001445429401</v>
      </c>
      <c r="ES114" s="380">
        <v>2.7726117152690002E-3</v>
      </c>
      <c r="ET114" s="89">
        <v>30.1645167516788</v>
      </c>
      <c r="EU114" s="380">
        <v>6.6331726443929702</v>
      </c>
      <c r="EV114" s="380">
        <v>0</v>
      </c>
      <c r="EW114" s="89">
        <v>2.9738697706220498</v>
      </c>
      <c r="EX114" s="380">
        <v>0.64526893719651301</v>
      </c>
      <c r="EY114" s="380">
        <v>3.4472878215695401E-3</v>
      </c>
      <c r="EZ114" s="89">
        <v>14.442534642049701</v>
      </c>
      <c r="FA114" s="380">
        <v>3.70379966946714</v>
      </c>
      <c r="FB114" s="380">
        <v>0</v>
      </c>
      <c r="FC114" s="89">
        <v>1.8665878535712299</v>
      </c>
      <c r="FD114" s="380">
        <v>0.58653987020334497</v>
      </c>
      <c r="FE114" s="380">
        <v>3.0814209074062999E-3</v>
      </c>
      <c r="FF114" s="89">
        <v>2.5614279468879501E-2</v>
      </c>
      <c r="FG114" s="380">
        <v>0.11130331986245599</v>
      </c>
      <c r="FH114" s="380">
        <v>2.0977228933257399E-2</v>
      </c>
      <c r="FI114" s="89">
        <v>0.44358689187026501</v>
      </c>
      <c r="FJ114" s="380">
        <v>0.33489268617617102</v>
      </c>
      <c r="FK114" s="380">
        <v>1.9518993298680402E-2</v>
      </c>
      <c r="FL114" s="381">
        <v>6.9162858078431503E-3</v>
      </c>
      <c r="FM114" s="380">
        <v>3.1975913926036201E-2</v>
      </c>
      <c r="FN114" s="380">
        <v>6.9162858078431503E-3</v>
      </c>
      <c r="FO114" s="89">
        <v>2.5278709317491801</v>
      </c>
      <c r="FP114" s="380">
        <v>1.0006768338674299</v>
      </c>
      <c r="FQ114" s="380">
        <v>6.4267557576271903E-3</v>
      </c>
      <c r="FR114" s="89">
        <v>0.89894331207933298</v>
      </c>
      <c r="FS114" s="380">
        <v>0.43627981508604102</v>
      </c>
      <c r="FT114" s="380">
        <v>3.0122228963936001E-3</v>
      </c>
      <c r="FV114" s="118">
        <v>2567.9773318388261</v>
      </c>
      <c r="FW114" s="118">
        <v>1.0961384978890421</v>
      </c>
      <c r="FX114" s="118">
        <v>1.006825483224342</v>
      </c>
      <c r="FY114" s="118">
        <v>2.511535436518094</v>
      </c>
      <c r="FZ114" s="207">
        <v>1.3542737497797155</v>
      </c>
      <c r="GA114" s="118">
        <v>0.74082004035253046</v>
      </c>
      <c r="GB114" s="118">
        <v>8.5449485239400893</v>
      </c>
    </row>
    <row r="115" spans="2:184" s="73" customFormat="1">
      <c r="B115" s="73" t="s">
        <v>1829</v>
      </c>
      <c r="C115" s="73" t="s">
        <v>1874</v>
      </c>
      <c r="D115" s="73" t="s">
        <v>51</v>
      </c>
      <c r="E115" s="143" t="s">
        <v>1917</v>
      </c>
      <c r="F115" s="73">
        <v>7.5</v>
      </c>
      <c r="G115" s="113" t="s">
        <v>1211</v>
      </c>
      <c r="H115" s="73">
        <v>50.7</v>
      </c>
      <c r="I115" s="89">
        <v>-2529</v>
      </c>
      <c r="J115" s="89"/>
      <c r="K115" s="404" t="s">
        <v>32</v>
      </c>
      <c r="L115" s="73" t="s">
        <v>207</v>
      </c>
      <c r="M115" s="73" t="s">
        <v>13</v>
      </c>
      <c r="N115" s="73" t="s">
        <v>2198</v>
      </c>
      <c r="O115" s="73">
        <v>25</v>
      </c>
      <c r="Q115" s="203">
        <v>504.79199999999997</v>
      </c>
      <c r="R115" s="73">
        <v>32530</v>
      </c>
      <c r="S115" s="73">
        <v>460</v>
      </c>
      <c r="U115" s="381">
        <v>9.6026472156974602E-2</v>
      </c>
      <c r="V115" s="380">
        <v>0.225738076988905</v>
      </c>
      <c r="W115" s="380">
        <v>9.6026472156974602E-2</v>
      </c>
      <c r="X115" s="89">
        <v>5.8801750900145402</v>
      </c>
      <c r="Y115" s="380">
        <v>7.5907942409046196</v>
      </c>
      <c r="Z115" s="380">
        <v>1.66854962493836</v>
      </c>
      <c r="AA115" s="89">
        <v>120.789432209753</v>
      </c>
      <c r="AB115" s="380">
        <v>21.0753173965951</v>
      </c>
      <c r="AC115" s="380">
        <v>0.55679746359417004</v>
      </c>
      <c r="AD115" s="89">
        <v>535.56794538797101</v>
      </c>
      <c r="AE115" s="380">
        <v>104.00798640457501</v>
      </c>
      <c r="AF115" s="380">
        <v>1.0115514569150601</v>
      </c>
      <c r="AG115" s="381">
        <v>1.55120786031238</v>
      </c>
      <c r="AH115" s="380">
        <v>5.7401349481822104</v>
      </c>
      <c r="AI115" s="380">
        <v>1.55120786031238</v>
      </c>
      <c r="AJ115" s="381">
        <v>1048.8980799206699</v>
      </c>
      <c r="AK115" s="380">
        <v>645.55834654618604</v>
      </c>
      <c r="AL115" s="380">
        <v>1048.8980799206699</v>
      </c>
      <c r="AM115" s="89">
        <v>195782.19486848699</v>
      </c>
      <c r="AN115" s="380">
        <v>19347.585990015701</v>
      </c>
      <c r="AO115" s="380">
        <v>8.3596340142157501</v>
      </c>
      <c r="AP115" s="89">
        <v>116.945379364473</v>
      </c>
      <c r="AQ115" s="380">
        <v>140.02209591291</v>
      </c>
      <c r="AR115" s="380">
        <v>48.214475806947704</v>
      </c>
      <c r="AS115" s="89">
        <v>544.53117745287204</v>
      </c>
      <c r="AT115" s="380">
        <v>385.56122577236198</v>
      </c>
      <c r="AU115" s="380">
        <v>95.519693139467705</v>
      </c>
      <c r="AV115" s="381">
        <v>1.4785574689266801</v>
      </c>
      <c r="AW115" s="380">
        <v>5.0581258530578603</v>
      </c>
      <c r="AX115" s="380">
        <v>1.4785574689266801</v>
      </c>
      <c r="AY115" s="89">
        <v>1.35092527698856</v>
      </c>
      <c r="AZ115" s="380">
        <v>1.0422409039513101</v>
      </c>
      <c r="BA115" s="380">
        <v>0.28740139043017399</v>
      </c>
      <c r="BB115" s="89">
        <v>0.9561631192801</v>
      </c>
      <c r="BC115" s="380">
        <v>2.88088110976447</v>
      </c>
      <c r="BD115" s="380">
        <v>0.93405522017831399</v>
      </c>
      <c r="BE115" s="89">
        <v>6.0160580408759197</v>
      </c>
      <c r="BF115" s="382">
        <v>1.6131080809252201</v>
      </c>
      <c r="BG115" s="382">
        <v>0.24338494593045801</v>
      </c>
      <c r="BH115" s="381">
        <v>8.1001030729766796</v>
      </c>
      <c r="BI115" s="380">
        <v>26.210960040099099</v>
      </c>
      <c r="BJ115" s="380">
        <v>8.1001030729766796</v>
      </c>
      <c r="BK115" s="89">
        <v>283.03787508978297</v>
      </c>
      <c r="BL115" s="380">
        <v>55.391840077226803</v>
      </c>
      <c r="BM115" s="380">
        <v>0.33862821914351199</v>
      </c>
      <c r="BN115" s="89">
        <v>866.28307607708803</v>
      </c>
      <c r="BO115" s="380">
        <v>166.71154429536099</v>
      </c>
      <c r="BP115" s="380">
        <v>1.58233450608479</v>
      </c>
      <c r="BQ115" s="89">
        <v>1140.5049085656599</v>
      </c>
      <c r="BR115" s="380">
        <v>215.176511068363</v>
      </c>
      <c r="BS115" s="380">
        <v>2.6480855620751802</v>
      </c>
      <c r="BT115" s="89">
        <v>0.169268571780998</v>
      </c>
      <c r="BU115" s="380">
        <v>0.17703192051592601</v>
      </c>
      <c r="BV115" s="380">
        <v>1.09993961574374E-2</v>
      </c>
      <c r="BW115" s="381">
        <v>1.15682581249381</v>
      </c>
      <c r="BX115" s="380">
        <v>3.1448968136002899</v>
      </c>
      <c r="BY115" s="380">
        <v>1.15682581249381</v>
      </c>
      <c r="BZ115" s="381">
        <v>9.1712969666209704E-2</v>
      </c>
      <c r="CA115" s="380">
        <v>0.229736189385367</v>
      </c>
      <c r="CB115" s="380">
        <v>9.1712969666209704E-2</v>
      </c>
      <c r="CC115" s="89">
        <v>20.179026119072699</v>
      </c>
      <c r="CD115" s="380">
        <v>10.1383658181591</v>
      </c>
      <c r="CE115" s="380">
        <v>0.30495938965677</v>
      </c>
      <c r="CF115" s="89">
        <v>0.70357692932920102</v>
      </c>
      <c r="CG115" s="380">
        <v>0.40945564111892102</v>
      </c>
      <c r="CH115" s="380">
        <v>2.3132888806656399E-2</v>
      </c>
      <c r="CI115" s="89">
        <v>9.2103576703329804</v>
      </c>
      <c r="CJ115" s="380">
        <v>2.8424658984999902</v>
      </c>
      <c r="CK115" s="380">
        <v>0.22711405067430601</v>
      </c>
      <c r="CL115" s="89">
        <v>1.4529557535295401</v>
      </c>
      <c r="CM115" s="380">
        <v>0.90665103963030902</v>
      </c>
      <c r="CN115" s="380">
        <v>0.13442173292297599</v>
      </c>
      <c r="CO115" s="89">
        <v>7.3206136492156404E-2</v>
      </c>
      <c r="CP115" s="380">
        <v>0.185726474694551</v>
      </c>
      <c r="CQ115" s="380">
        <v>3.3955869309218699E-2</v>
      </c>
      <c r="CR115" s="89">
        <v>814.23162392707297</v>
      </c>
      <c r="CS115" s="380">
        <v>131.41012910074701</v>
      </c>
      <c r="CT115" s="380">
        <v>2.4512289143545401E-2</v>
      </c>
      <c r="CU115" s="89">
        <v>327.13668800469401</v>
      </c>
      <c r="CV115" s="380">
        <v>57.489430493353098</v>
      </c>
      <c r="CW115" s="380">
        <v>9.5779136712961493E-3</v>
      </c>
      <c r="CX115" s="89">
        <v>4.0117856901886597</v>
      </c>
      <c r="CY115" s="380">
        <v>1.5020066794479101</v>
      </c>
      <c r="CZ115" s="380">
        <v>1.13379907854855E-2</v>
      </c>
      <c r="DA115" s="89">
        <v>7.5317801151645099E-3</v>
      </c>
      <c r="DB115" s="380">
        <v>3.0190153390150201E-2</v>
      </c>
      <c r="DC115" s="380">
        <v>4.5800302961147401E-3</v>
      </c>
      <c r="DD115" s="381">
        <v>1.9408512349590401E-2</v>
      </c>
      <c r="DE115" s="380">
        <v>0.10699749442543099</v>
      </c>
      <c r="DF115" s="380">
        <v>1.9408512349590401E-2</v>
      </c>
      <c r="DG115" s="89">
        <v>4.58416310315196E-2</v>
      </c>
      <c r="DH115" s="380">
        <v>0.21202495737927701</v>
      </c>
      <c r="DI115" s="380">
        <v>2.1163686138988901E-2</v>
      </c>
      <c r="DJ115" s="89">
        <v>2.4569993281559899E-2</v>
      </c>
      <c r="DK115" s="380">
        <v>8.7150725638552806E-2</v>
      </c>
      <c r="DL115" s="380">
        <v>1.34812228697126E-2</v>
      </c>
      <c r="DM115" s="89">
        <v>10.4676935018484</v>
      </c>
      <c r="DN115" s="380">
        <v>4.00722471304754</v>
      </c>
      <c r="DO115" s="380">
        <v>0</v>
      </c>
      <c r="DP115" s="89">
        <v>238.263187428604</v>
      </c>
      <c r="DQ115" s="380">
        <v>52.283809826329701</v>
      </c>
      <c r="DR115" s="380">
        <v>3.1308595349409398E-3</v>
      </c>
      <c r="DS115" s="89">
        <v>697.53579332764502</v>
      </c>
      <c r="DT115" s="380">
        <v>135.78507296893</v>
      </c>
      <c r="DU115" s="380">
        <v>2.31558461016278E-3</v>
      </c>
      <c r="DV115" s="89">
        <v>115.71655750347399</v>
      </c>
      <c r="DW115" s="380">
        <v>19.092362437151301</v>
      </c>
      <c r="DX115" s="380">
        <v>0</v>
      </c>
      <c r="DY115" s="89">
        <v>624.47243087731101</v>
      </c>
      <c r="DZ115" s="380">
        <v>109.670976796158</v>
      </c>
      <c r="EA115" s="380">
        <v>1.5252921932809299E-2</v>
      </c>
      <c r="EB115" s="89">
        <v>147.088203321316</v>
      </c>
      <c r="EC115" s="380">
        <v>17.602982272843999</v>
      </c>
      <c r="ED115" s="380">
        <v>1.31252312450844E-2</v>
      </c>
      <c r="EE115" s="89">
        <v>53.494901198285902</v>
      </c>
      <c r="EF115" s="380">
        <v>6.4767823203449</v>
      </c>
      <c r="EG115" s="380">
        <v>3.8749823007273101E-3</v>
      </c>
      <c r="EH115" s="89">
        <v>146.25432597070699</v>
      </c>
      <c r="EI115" s="380">
        <v>15.685415987239899</v>
      </c>
      <c r="EJ115" s="380">
        <v>1.9009630257594098E-2</v>
      </c>
      <c r="EK115" s="89">
        <v>16.868742135203799</v>
      </c>
      <c r="EL115" s="380">
        <v>2.0574148707676798</v>
      </c>
      <c r="EM115" s="380">
        <v>0</v>
      </c>
      <c r="EN115" s="89">
        <v>78.443334426522298</v>
      </c>
      <c r="EO115" s="380">
        <v>10.532931377974499</v>
      </c>
      <c r="EP115" s="380">
        <v>0</v>
      </c>
      <c r="EQ115" s="89">
        <v>13.5626695875309</v>
      </c>
      <c r="ER115" s="380">
        <v>2.0805385799267402</v>
      </c>
      <c r="ES115" s="380">
        <v>2.2455252177370098E-3</v>
      </c>
      <c r="ET115" s="89">
        <v>29.162167164737401</v>
      </c>
      <c r="EU115" s="380">
        <v>3.6519697354671501</v>
      </c>
      <c r="EV115" s="380">
        <v>1.1589868699885099E-2</v>
      </c>
      <c r="EW115" s="89">
        <v>2.8171814455325701</v>
      </c>
      <c r="EX115" s="380">
        <v>0.61391174599573595</v>
      </c>
      <c r="EY115" s="380">
        <v>2.2968429271977E-3</v>
      </c>
      <c r="EZ115" s="89">
        <v>13.681300123221099</v>
      </c>
      <c r="FA115" s="380">
        <v>2.9274890587824198</v>
      </c>
      <c r="FB115" s="380">
        <v>1.0805030302704299E-2</v>
      </c>
      <c r="FC115" s="89">
        <v>1.7722275385521</v>
      </c>
      <c r="FD115" s="380">
        <v>0.49044894974314901</v>
      </c>
      <c r="FE115" s="380">
        <v>0</v>
      </c>
      <c r="FF115" s="89">
        <v>3.6084343545397801E-2</v>
      </c>
      <c r="FG115" s="380">
        <v>0.16091477885276501</v>
      </c>
      <c r="FH115" s="380">
        <v>1.5067769637226201E-2</v>
      </c>
      <c r="FI115" s="89">
        <v>0.55116148447608904</v>
      </c>
      <c r="FJ115" s="380">
        <v>0.41619793271215499</v>
      </c>
      <c r="FK115" s="380">
        <v>1.2217141433740499E-2</v>
      </c>
      <c r="FL115" s="381">
        <v>8.7491305562998507E-3</v>
      </c>
      <c r="FM115" s="380">
        <v>3.4368202573151603E-2</v>
      </c>
      <c r="FN115" s="380">
        <v>8.7491305562998507E-3</v>
      </c>
      <c r="FO115" s="89">
        <v>2.2154576030763602</v>
      </c>
      <c r="FP115" s="380">
        <v>0.62258789698064698</v>
      </c>
      <c r="FQ115" s="380">
        <v>0</v>
      </c>
      <c r="FR115" s="89">
        <v>0.83007947255699399</v>
      </c>
      <c r="FS115" s="380">
        <v>0.36143159160353699</v>
      </c>
      <c r="FT115" s="380">
        <v>3.4271722913400801E-3</v>
      </c>
      <c r="FV115" s="118">
        <v>2479.0257403425849</v>
      </c>
      <c r="FW115" s="118">
        <v>1.0992408539931162</v>
      </c>
      <c r="FX115" s="118">
        <v>1.010449220889057</v>
      </c>
      <c r="FY115" s="118">
        <v>2.4889645636914612</v>
      </c>
      <c r="FZ115" s="207">
        <v>1.250097718764926</v>
      </c>
      <c r="GA115" s="118">
        <v>0.73571825393604584</v>
      </c>
      <c r="GB115" s="118">
        <v>8.648766064763322</v>
      </c>
    </row>
    <row r="116" spans="2:184" s="73" customFormat="1">
      <c r="B116" s="73" t="s">
        <v>1829</v>
      </c>
      <c r="C116" s="73" t="s">
        <v>1874</v>
      </c>
      <c r="D116" s="73" t="s">
        <v>51</v>
      </c>
      <c r="E116" s="143" t="s">
        <v>1917</v>
      </c>
      <c r="F116" s="73">
        <v>7.5</v>
      </c>
      <c r="G116" s="113" t="s">
        <v>1211</v>
      </c>
      <c r="H116" s="73">
        <v>50.7</v>
      </c>
      <c r="I116" s="89">
        <v>-2529</v>
      </c>
      <c r="J116" s="89"/>
      <c r="K116" s="404" t="s">
        <v>32</v>
      </c>
      <c r="L116" s="73" t="s">
        <v>2157</v>
      </c>
      <c r="M116" s="73" t="s">
        <v>13</v>
      </c>
      <c r="Q116" s="203"/>
      <c r="U116" s="89"/>
      <c r="V116" s="89"/>
      <c r="W116" s="89"/>
      <c r="X116" s="89"/>
      <c r="Y116" s="89"/>
      <c r="Z116" s="89"/>
      <c r="AA116" s="89"/>
      <c r="AB116" s="89"/>
      <c r="AC116" s="89"/>
      <c r="AD116" s="89"/>
      <c r="AE116" s="89"/>
      <c r="AF116" s="89"/>
      <c r="AG116" s="89"/>
      <c r="AH116" s="89"/>
      <c r="AI116" s="89"/>
      <c r="AJ116" s="89"/>
      <c r="AK116" s="89"/>
      <c r="AL116" s="89"/>
      <c r="AM116" s="89"/>
      <c r="AN116" s="89"/>
      <c r="AO116" s="89"/>
      <c r="AP116" s="89"/>
      <c r="AQ116" s="89"/>
      <c r="AR116" s="89"/>
      <c r="AS116" s="89"/>
      <c r="AT116" s="89"/>
      <c r="AU116" s="89"/>
      <c r="AV116" s="89"/>
      <c r="AW116" s="89"/>
      <c r="AX116" s="89"/>
      <c r="AY116" s="89"/>
      <c r="AZ116" s="89"/>
      <c r="BA116" s="89"/>
      <c r="BB116" s="89"/>
      <c r="BC116" s="89"/>
      <c r="BD116" s="89"/>
      <c r="BE116" s="89"/>
      <c r="BF116" s="89"/>
      <c r="BG116" s="89"/>
      <c r="BH116" s="89"/>
      <c r="BI116" s="89"/>
      <c r="BJ116" s="89"/>
      <c r="BK116" s="89"/>
      <c r="BL116" s="89"/>
      <c r="BM116" s="89"/>
      <c r="BN116" s="89"/>
      <c r="BO116" s="89"/>
      <c r="BP116" s="89"/>
      <c r="BQ116" s="89"/>
      <c r="BR116" s="89"/>
      <c r="BS116" s="89"/>
      <c r="BT116" s="89"/>
      <c r="BU116" s="89"/>
      <c r="BV116" s="89"/>
      <c r="BW116" s="89"/>
      <c r="BX116" s="89"/>
      <c r="BY116" s="89"/>
      <c r="BZ116" s="89"/>
      <c r="CA116" s="89"/>
      <c r="CB116" s="89"/>
      <c r="CC116" s="89"/>
      <c r="CD116" s="89"/>
      <c r="CE116" s="89"/>
      <c r="CF116" s="89"/>
      <c r="CG116" s="89"/>
      <c r="CH116" s="89"/>
      <c r="CI116" s="89"/>
      <c r="CJ116" s="89"/>
      <c r="CK116" s="89"/>
      <c r="CL116" s="89"/>
      <c r="CM116" s="89"/>
      <c r="CN116" s="89"/>
      <c r="CO116" s="89"/>
      <c r="CP116" s="89"/>
      <c r="CQ116" s="89"/>
      <c r="CR116" s="89">
        <v>724.34886740000002</v>
      </c>
      <c r="CS116" s="89"/>
      <c r="CT116" s="89"/>
      <c r="CU116" s="89">
        <v>336.0493002</v>
      </c>
      <c r="CV116" s="89"/>
      <c r="CW116" s="89"/>
      <c r="CX116" s="89"/>
      <c r="CY116" s="89"/>
      <c r="CZ116" s="89"/>
      <c r="DA116" s="89"/>
      <c r="DB116" s="89"/>
      <c r="DC116" s="89"/>
      <c r="DD116" s="89"/>
      <c r="DE116" s="89"/>
      <c r="DF116" s="89"/>
      <c r="DG116" s="89"/>
      <c r="DH116" s="89"/>
      <c r="DI116" s="89"/>
      <c r="DJ116" s="89"/>
      <c r="DK116" s="89"/>
      <c r="DL116" s="89"/>
      <c r="DM116" s="89">
        <v>5.2610300079999996</v>
      </c>
      <c r="DN116" s="89"/>
      <c r="DO116" s="89"/>
      <c r="DP116" s="89">
        <v>228.96666239999999</v>
      </c>
      <c r="DQ116" s="89"/>
      <c r="DR116" s="89"/>
      <c r="DS116" s="89">
        <v>649.32996849999995</v>
      </c>
      <c r="DT116" s="89"/>
      <c r="DU116" s="89"/>
      <c r="DV116" s="89">
        <v>105.4393135</v>
      </c>
      <c r="DW116" s="89"/>
      <c r="DX116" s="89"/>
      <c r="DY116" s="89">
        <v>603.06961290000004</v>
      </c>
      <c r="DZ116" s="89"/>
      <c r="EA116" s="89"/>
      <c r="EB116" s="89">
        <v>137.2407115</v>
      </c>
      <c r="EC116" s="89"/>
      <c r="ED116" s="89"/>
      <c r="EE116" s="89">
        <v>50.313969319999998</v>
      </c>
      <c r="EF116" s="89"/>
      <c r="EG116" s="89"/>
      <c r="EH116" s="89">
        <v>137.6925804</v>
      </c>
      <c r="EI116" s="89"/>
      <c r="EJ116" s="89"/>
      <c r="EK116" s="89">
        <v>15.158772969999999</v>
      </c>
      <c r="EL116" s="89"/>
      <c r="EM116" s="89"/>
      <c r="EN116" s="89">
        <v>74.70647228</v>
      </c>
      <c r="EO116" s="89"/>
      <c r="EP116" s="89"/>
      <c r="EQ116" s="89">
        <v>12.354197299999999</v>
      </c>
      <c r="ER116" s="89"/>
      <c r="ES116" s="89"/>
      <c r="ET116" s="89">
        <v>26.44703007</v>
      </c>
      <c r="EU116" s="89"/>
      <c r="EV116" s="89"/>
      <c r="EW116" s="89">
        <v>2.602482502</v>
      </c>
      <c r="EX116" s="89"/>
      <c r="EY116" s="89"/>
      <c r="EZ116" s="89">
        <v>12.74417154</v>
      </c>
      <c r="FA116" s="89"/>
      <c r="FB116" s="89"/>
      <c r="FC116" s="89">
        <v>1.579207094</v>
      </c>
      <c r="FD116" s="89"/>
      <c r="FE116" s="89"/>
      <c r="FF116" s="89"/>
      <c r="FG116" s="89"/>
      <c r="FH116" s="89"/>
      <c r="FI116" s="89">
        <v>0.68595347900000003</v>
      </c>
      <c r="FJ116" s="89"/>
      <c r="FK116" s="89"/>
      <c r="FL116" s="89"/>
      <c r="FM116" s="89"/>
      <c r="FN116" s="89"/>
      <c r="FO116" s="89">
        <v>1.7104060400000001</v>
      </c>
      <c r="FP116" s="89"/>
      <c r="FQ116" s="89"/>
      <c r="FR116" s="89">
        <v>0.61377194899999998</v>
      </c>
      <c r="FS116" s="380"/>
      <c r="FT116" s="380"/>
      <c r="FV116" s="118">
        <v>2393.6944524760006</v>
      </c>
      <c r="FW116" s="118">
        <v>1.1038322616920653</v>
      </c>
      <c r="FX116" s="118">
        <v>1.0077192222012044</v>
      </c>
      <c r="FY116" s="118">
        <v>2.1554839333660367</v>
      </c>
      <c r="FZ116" s="207">
        <v>1.0830789998971471</v>
      </c>
      <c r="GA116" s="118">
        <v>0.73210380082655391</v>
      </c>
      <c r="GB116" s="118">
        <v>8.7412135419381798</v>
      </c>
    </row>
    <row r="117" spans="2:184" s="73" customFormat="1">
      <c r="B117" s="73" t="s">
        <v>1829</v>
      </c>
      <c r="C117" s="73" t="s">
        <v>1874</v>
      </c>
      <c r="D117" s="73" t="s">
        <v>51</v>
      </c>
      <c r="E117" s="143" t="s">
        <v>1917</v>
      </c>
      <c r="F117" s="73">
        <v>7.5</v>
      </c>
      <c r="G117" s="113" t="s">
        <v>1211</v>
      </c>
      <c r="H117" s="73">
        <v>50.7</v>
      </c>
      <c r="I117" s="89">
        <v>-2529</v>
      </c>
      <c r="J117" s="89"/>
      <c r="K117" s="404" t="s">
        <v>32</v>
      </c>
      <c r="L117" s="73" t="s">
        <v>2157</v>
      </c>
      <c r="M117" s="73" t="s">
        <v>13</v>
      </c>
      <c r="Q117" s="203"/>
      <c r="U117" s="89"/>
      <c r="V117" s="89"/>
      <c r="W117" s="89"/>
      <c r="X117" s="89"/>
      <c r="Y117" s="89"/>
      <c r="Z117" s="89"/>
      <c r="AA117" s="89"/>
      <c r="AB117" s="89"/>
      <c r="AC117" s="89"/>
      <c r="AD117" s="89"/>
      <c r="AE117" s="89"/>
      <c r="AF117" s="89"/>
      <c r="AG117" s="89"/>
      <c r="AH117" s="89"/>
      <c r="AI117" s="89"/>
      <c r="AJ117" s="89"/>
      <c r="AK117" s="89"/>
      <c r="AL117" s="89"/>
      <c r="AM117" s="89"/>
      <c r="AN117" s="89"/>
      <c r="AO117" s="89"/>
      <c r="AP117" s="89"/>
      <c r="AQ117" s="89"/>
      <c r="AR117" s="89"/>
      <c r="AS117" s="89"/>
      <c r="AT117" s="89"/>
      <c r="AU117" s="89"/>
      <c r="AV117" s="89"/>
      <c r="AW117" s="89"/>
      <c r="AX117" s="89"/>
      <c r="AY117" s="89"/>
      <c r="AZ117" s="89"/>
      <c r="BA117" s="89"/>
      <c r="BB117" s="89"/>
      <c r="BC117" s="89"/>
      <c r="BD117" s="89"/>
      <c r="BE117" s="89"/>
      <c r="BF117" s="89"/>
      <c r="BG117" s="89"/>
      <c r="BH117" s="89"/>
      <c r="BI117" s="89"/>
      <c r="BJ117" s="89"/>
      <c r="BK117" s="89"/>
      <c r="BL117" s="89"/>
      <c r="BM117" s="89"/>
      <c r="BN117" s="89"/>
      <c r="BO117" s="89"/>
      <c r="BP117" s="89"/>
      <c r="BQ117" s="89"/>
      <c r="BR117" s="89"/>
      <c r="BS117" s="89"/>
      <c r="BT117" s="89"/>
      <c r="BU117" s="89"/>
      <c r="BV117" s="89"/>
      <c r="BW117" s="89"/>
      <c r="BX117" s="89"/>
      <c r="BY117" s="89"/>
      <c r="BZ117" s="89"/>
      <c r="CA117" s="89"/>
      <c r="CB117" s="89"/>
      <c r="CC117" s="89"/>
      <c r="CD117" s="89"/>
      <c r="CE117" s="89"/>
      <c r="CF117" s="89"/>
      <c r="CG117" s="89"/>
      <c r="CH117" s="89"/>
      <c r="CI117" s="89"/>
      <c r="CJ117" s="89"/>
      <c r="CK117" s="89"/>
      <c r="CL117" s="89"/>
      <c r="CM117" s="89"/>
      <c r="CN117" s="89"/>
      <c r="CO117" s="89"/>
      <c r="CP117" s="89"/>
      <c r="CQ117" s="89"/>
      <c r="CR117" s="89">
        <v>722.21310640000002</v>
      </c>
      <c r="CS117" s="89"/>
      <c r="CT117" s="89"/>
      <c r="CU117" s="89">
        <v>321.86303279999998</v>
      </c>
      <c r="CV117" s="89"/>
      <c r="CW117" s="89"/>
      <c r="CX117" s="89"/>
      <c r="CY117" s="89"/>
      <c r="CZ117" s="89"/>
      <c r="DA117" s="89"/>
      <c r="DB117" s="89"/>
      <c r="DC117" s="89"/>
      <c r="DD117" s="89"/>
      <c r="DE117" s="89"/>
      <c r="DF117" s="89"/>
      <c r="DG117" s="89"/>
      <c r="DH117" s="89"/>
      <c r="DI117" s="89"/>
      <c r="DJ117" s="89"/>
      <c r="DK117" s="89"/>
      <c r="DL117" s="89"/>
      <c r="DM117" s="89">
        <v>5.11926725</v>
      </c>
      <c r="DN117" s="89"/>
      <c r="DO117" s="89"/>
      <c r="DP117" s="89">
        <v>213.87331789999999</v>
      </c>
      <c r="DQ117" s="89"/>
      <c r="DR117" s="89"/>
      <c r="DS117" s="89">
        <v>613.29125569999997</v>
      </c>
      <c r="DT117" s="89"/>
      <c r="DU117" s="89"/>
      <c r="DV117" s="89">
        <v>98.759042600000001</v>
      </c>
      <c r="DW117" s="89"/>
      <c r="DX117" s="89"/>
      <c r="DY117" s="89">
        <v>563.56107599999996</v>
      </c>
      <c r="DZ117" s="89"/>
      <c r="EA117" s="89"/>
      <c r="EB117" s="89">
        <v>130.1159432</v>
      </c>
      <c r="EC117" s="89"/>
      <c r="ED117" s="89"/>
      <c r="EE117" s="89">
        <v>47.046691260000003</v>
      </c>
      <c r="EF117" s="89"/>
      <c r="EG117" s="89"/>
      <c r="EH117" s="89">
        <v>131.62519510000001</v>
      </c>
      <c r="EI117" s="89"/>
      <c r="EJ117" s="89"/>
      <c r="EK117" s="89">
        <v>14.297907589999999</v>
      </c>
      <c r="EL117" s="89"/>
      <c r="EM117" s="89"/>
      <c r="EN117" s="89">
        <v>71.557102450000002</v>
      </c>
      <c r="EO117" s="89"/>
      <c r="EP117" s="89"/>
      <c r="EQ117" s="89">
        <v>11.737498410000001</v>
      </c>
      <c r="ER117" s="89"/>
      <c r="ES117" s="89"/>
      <c r="ET117" s="89">
        <v>24.962597899999999</v>
      </c>
      <c r="EU117" s="89"/>
      <c r="EV117" s="89"/>
      <c r="EW117" s="89">
        <v>2.4074360929999998</v>
      </c>
      <c r="EX117" s="89"/>
      <c r="EY117" s="89"/>
      <c r="EZ117" s="89">
        <v>12.238812940000001</v>
      </c>
      <c r="FA117" s="89"/>
      <c r="FB117" s="89"/>
      <c r="FC117" s="89">
        <v>1.5097218509999999</v>
      </c>
      <c r="FD117" s="89"/>
      <c r="FE117" s="89"/>
      <c r="FF117" s="89"/>
      <c r="FG117" s="89"/>
      <c r="FH117" s="89"/>
      <c r="FI117" s="89">
        <v>0.45312046299999997</v>
      </c>
      <c r="FJ117" s="89"/>
      <c r="FK117" s="89"/>
      <c r="FL117" s="89"/>
      <c r="FM117" s="89"/>
      <c r="FN117" s="89"/>
      <c r="FO117" s="89">
        <v>1.4971020500000001</v>
      </c>
      <c r="FP117" s="89"/>
      <c r="FQ117" s="89"/>
      <c r="FR117" s="89">
        <v>0.56887278200000002</v>
      </c>
      <c r="FS117" s="380"/>
      <c r="FT117" s="380"/>
      <c r="FV117" s="118">
        <v>2258.8466317940001</v>
      </c>
      <c r="FW117" s="118">
        <v>1.0848313442443986</v>
      </c>
      <c r="FX117" s="118">
        <v>1.0174498146475401</v>
      </c>
      <c r="FY117" s="118">
        <v>2.2438522998966786</v>
      </c>
      <c r="FZ117" s="207">
        <v>0.99164097612309132</v>
      </c>
      <c r="GA117" s="118">
        <v>0.73178494628898694</v>
      </c>
      <c r="GB117" s="118">
        <v>8.7010673548353843</v>
      </c>
    </row>
    <row r="118" spans="2:184" s="73" customFormat="1">
      <c r="B118" s="73" t="s">
        <v>1829</v>
      </c>
      <c r="C118" s="73" t="s">
        <v>1874</v>
      </c>
      <c r="D118" s="73" t="s">
        <v>51</v>
      </c>
      <c r="E118" s="143" t="s">
        <v>1917</v>
      </c>
      <c r="F118" s="73">
        <v>7.5</v>
      </c>
      <c r="G118" s="113" t="s">
        <v>1211</v>
      </c>
      <c r="H118" s="73">
        <v>50.7</v>
      </c>
      <c r="I118" s="89">
        <v>-2529</v>
      </c>
      <c r="J118" s="89"/>
      <c r="K118" s="404" t="s">
        <v>32</v>
      </c>
      <c r="L118" s="73" t="s">
        <v>2157</v>
      </c>
      <c r="M118" s="73" t="s">
        <v>13</v>
      </c>
      <c r="Q118" s="203"/>
      <c r="U118" s="89"/>
      <c r="V118" s="89"/>
      <c r="W118" s="89"/>
      <c r="X118" s="89"/>
      <c r="Y118" s="89"/>
      <c r="Z118" s="89"/>
      <c r="AA118" s="89"/>
      <c r="AB118" s="89"/>
      <c r="AC118" s="89"/>
      <c r="AD118" s="89"/>
      <c r="AE118" s="89"/>
      <c r="AF118" s="89"/>
      <c r="AG118" s="89"/>
      <c r="AH118" s="89"/>
      <c r="AI118" s="89"/>
      <c r="AJ118" s="89"/>
      <c r="AK118" s="89"/>
      <c r="AL118" s="89"/>
      <c r="AM118" s="89"/>
      <c r="AN118" s="89"/>
      <c r="AO118" s="89"/>
      <c r="AP118" s="89"/>
      <c r="AQ118" s="89"/>
      <c r="AR118" s="89"/>
      <c r="AS118" s="89"/>
      <c r="AT118" s="89"/>
      <c r="AU118" s="89"/>
      <c r="AV118" s="89"/>
      <c r="AW118" s="89"/>
      <c r="AX118" s="89"/>
      <c r="AY118" s="89"/>
      <c r="AZ118" s="89"/>
      <c r="BA118" s="89"/>
      <c r="BB118" s="89"/>
      <c r="BC118" s="89"/>
      <c r="BD118" s="89"/>
      <c r="BE118" s="89"/>
      <c r="BF118" s="89"/>
      <c r="BG118" s="89"/>
      <c r="BH118" s="89"/>
      <c r="BI118" s="89"/>
      <c r="BJ118" s="89"/>
      <c r="BK118" s="89"/>
      <c r="BL118" s="89"/>
      <c r="BM118" s="89"/>
      <c r="BN118" s="89"/>
      <c r="BO118" s="89"/>
      <c r="BP118" s="89"/>
      <c r="BQ118" s="89"/>
      <c r="BR118" s="89"/>
      <c r="BS118" s="89"/>
      <c r="BT118" s="89"/>
      <c r="BU118" s="89"/>
      <c r="BV118" s="89"/>
      <c r="BW118" s="89"/>
      <c r="BX118" s="89"/>
      <c r="BY118" s="89"/>
      <c r="BZ118" s="89"/>
      <c r="CA118" s="89"/>
      <c r="CB118" s="89"/>
      <c r="CC118" s="89"/>
      <c r="CD118" s="89"/>
      <c r="CE118" s="89"/>
      <c r="CF118" s="89"/>
      <c r="CG118" s="89"/>
      <c r="CH118" s="89"/>
      <c r="CI118" s="89"/>
      <c r="CJ118" s="89"/>
      <c r="CK118" s="89"/>
      <c r="CL118" s="89"/>
      <c r="CM118" s="89"/>
      <c r="CN118" s="89"/>
      <c r="CO118" s="89"/>
      <c r="CP118" s="89"/>
      <c r="CQ118" s="89"/>
      <c r="CR118" s="89">
        <v>786.6275918</v>
      </c>
      <c r="CS118" s="89"/>
      <c r="CT118" s="89"/>
      <c r="CU118" s="89">
        <v>349.50776930000001</v>
      </c>
      <c r="CV118" s="89"/>
      <c r="CW118" s="89"/>
      <c r="CX118" s="89"/>
      <c r="CY118" s="89"/>
      <c r="CZ118" s="89"/>
      <c r="DA118" s="89"/>
      <c r="DB118" s="89"/>
      <c r="DC118" s="89"/>
      <c r="DD118" s="89"/>
      <c r="DE118" s="89"/>
      <c r="DF118" s="89"/>
      <c r="DG118" s="89"/>
      <c r="DH118" s="89"/>
      <c r="DI118" s="89"/>
      <c r="DJ118" s="89"/>
      <c r="DK118" s="89"/>
      <c r="DL118" s="89"/>
      <c r="DM118" s="89">
        <v>9.0017159860000007</v>
      </c>
      <c r="DN118" s="89"/>
      <c r="DO118" s="89"/>
      <c r="DP118" s="89">
        <v>232.796076</v>
      </c>
      <c r="DQ118" s="89"/>
      <c r="DR118" s="89"/>
      <c r="DS118" s="89">
        <v>662.43699260000005</v>
      </c>
      <c r="DT118" s="89"/>
      <c r="DU118" s="89"/>
      <c r="DV118" s="89">
        <v>107.2208684</v>
      </c>
      <c r="DW118" s="89"/>
      <c r="DX118" s="89"/>
      <c r="DY118" s="89">
        <v>619.0179339</v>
      </c>
      <c r="DZ118" s="89"/>
      <c r="EA118" s="89"/>
      <c r="EB118" s="89">
        <v>139.7717217</v>
      </c>
      <c r="EC118" s="89"/>
      <c r="ED118" s="89"/>
      <c r="EE118" s="89">
        <v>51.161530630000001</v>
      </c>
      <c r="EF118" s="89"/>
      <c r="EG118" s="89"/>
      <c r="EH118" s="89">
        <v>143.293159</v>
      </c>
      <c r="EI118" s="89"/>
      <c r="EJ118" s="89"/>
      <c r="EK118" s="89">
        <v>15.716442219999999</v>
      </c>
      <c r="EL118" s="89"/>
      <c r="EM118" s="89"/>
      <c r="EN118" s="89">
        <v>78.315032950000003</v>
      </c>
      <c r="EO118" s="89"/>
      <c r="EP118" s="89"/>
      <c r="EQ118" s="89">
        <v>12.819808999999999</v>
      </c>
      <c r="ER118" s="89"/>
      <c r="ES118" s="89"/>
      <c r="ET118" s="89">
        <v>27.517176030000002</v>
      </c>
      <c r="EU118" s="89"/>
      <c r="EV118" s="89"/>
      <c r="EW118" s="89">
        <v>2.6075904240000001</v>
      </c>
      <c r="EX118" s="89"/>
      <c r="EY118" s="89"/>
      <c r="EZ118" s="89">
        <v>13.33853667</v>
      </c>
      <c r="FA118" s="89"/>
      <c r="FB118" s="89"/>
      <c r="FC118" s="89">
        <v>1.6177470190000001</v>
      </c>
      <c r="FD118" s="89"/>
      <c r="FE118" s="89"/>
      <c r="FF118" s="89"/>
      <c r="FG118" s="89"/>
      <c r="FH118" s="89"/>
      <c r="FI118" s="89">
        <v>0.69496767800000003</v>
      </c>
      <c r="FJ118" s="89"/>
      <c r="FK118" s="89"/>
      <c r="FL118" s="89"/>
      <c r="FM118" s="89"/>
      <c r="FN118" s="89"/>
      <c r="FO118" s="89">
        <v>1.7036342419999999</v>
      </c>
      <c r="FP118" s="89"/>
      <c r="FQ118" s="89"/>
      <c r="FR118" s="89">
        <v>0.61466450299999997</v>
      </c>
      <c r="FS118" s="380"/>
      <c r="FT118" s="380"/>
      <c r="FV118" s="118">
        <v>2457.1383858429999</v>
      </c>
      <c r="FW118" s="118">
        <v>1.0919160484167247</v>
      </c>
      <c r="FX118" s="118">
        <v>1.0110569692487563</v>
      </c>
      <c r="FY118" s="118">
        <v>2.2506726914124711</v>
      </c>
      <c r="FZ118" s="207">
        <v>1.0530906390129469</v>
      </c>
      <c r="GA118" s="118">
        <v>0.72517074984075724</v>
      </c>
      <c r="GB118" s="118">
        <v>8.6914066433443811</v>
      </c>
    </row>
    <row r="119" spans="2:184" s="73" customFormat="1">
      <c r="B119" s="73" t="s">
        <v>1829</v>
      </c>
      <c r="C119" s="73" t="s">
        <v>1874</v>
      </c>
      <c r="D119" s="73" t="s">
        <v>51</v>
      </c>
      <c r="E119" s="143" t="s">
        <v>1917</v>
      </c>
      <c r="F119" s="73">
        <v>7.5</v>
      </c>
      <c r="G119" s="113" t="s">
        <v>1211</v>
      </c>
      <c r="H119" s="73">
        <v>50.7</v>
      </c>
      <c r="I119" s="89">
        <v>-2529</v>
      </c>
      <c r="J119" s="89"/>
      <c r="K119" s="404" t="s">
        <v>32</v>
      </c>
      <c r="L119" s="73" t="s">
        <v>2157</v>
      </c>
      <c r="M119" s="73" t="s">
        <v>13</v>
      </c>
      <c r="Q119" s="203"/>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c r="AR119" s="89"/>
      <c r="AS119" s="89"/>
      <c r="AT119" s="89"/>
      <c r="AU119" s="89"/>
      <c r="AV119" s="89"/>
      <c r="AW119" s="89"/>
      <c r="AX119" s="89"/>
      <c r="AY119" s="89"/>
      <c r="AZ119" s="89"/>
      <c r="BA119" s="89"/>
      <c r="BB119" s="89"/>
      <c r="BC119" s="89"/>
      <c r="BD119" s="89"/>
      <c r="BE119" s="89"/>
      <c r="BF119" s="89"/>
      <c r="BG119" s="89"/>
      <c r="BH119" s="89"/>
      <c r="BI119" s="89"/>
      <c r="BJ119" s="89"/>
      <c r="BK119" s="89"/>
      <c r="BL119" s="89"/>
      <c r="BM119" s="89"/>
      <c r="BN119" s="89"/>
      <c r="BO119" s="89"/>
      <c r="BP119" s="89"/>
      <c r="BQ119" s="89"/>
      <c r="BR119" s="89"/>
      <c r="BS119" s="89"/>
      <c r="BT119" s="89"/>
      <c r="BU119" s="89"/>
      <c r="BV119" s="89"/>
      <c r="BW119" s="89"/>
      <c r="BX119" s="89"/>
      <c r="BY119" s="89"/>
      <c r="BZ119" s="89"/>
      <c r="CA119" s="89"/>
      <c r="CB119" s="89"/>
      <c r="CC119" s="89"/>
      <c r="CD119" s="89"/>
      <c r="CE119" s="89"/>
      <c r="CF119" s="89"/>
      <c r="CG119" s="89"/>
      <c r="CH119" s="89"/>
      <c r="CI119" s="89"/>
      <c r="CJ119" s="89"/>
      <c r="CK119" s="89"/>
      <c r="CL119" s="89"/>
      <c r="CM119" s="89"/>
      <c r="CN119" s="89"/>
      <c r="CO119" s="89"/>
      <c r="CP119" s="89"/>
      <c r="CQ119" s="89"/>
      <c r="CR119" s="89">
        <v>784.99304989999996</v>
      </c>
      <c r="CS119" s="89"/>
      <c r="CT119" s="89"/>
      <c r="CU119" s="89">
        <v>460.21352280000002</v>
      </c>
      <c r="CV119" s="89"/>
      <c r="CW119" s="89"/>
      <c r="CX119" s="89"/>
      <c r="CY119" s="89"/>
      <c r="CZ119" s="89"/>
      <c r="DA119" s="89"/>
      <c r="DB119" s="89"/>
      <c r="DC119" s="89"/>
      <c r="DD119" s="89"/>
      <c r="DE119" s="89"/>
      <c r="DF119" s="89"/>
      <c r="DG119" s="89"/>
      <c r="DH119" s="89"/>
      <c r="DI119" s="89"/>
      <c r="DJ119" s="89"/>
      <c r="DK119" s="89"/>
      <c r="DL119" s="89"/>
      <c r="DM119" s="89">
        <v>8.2062508029999996</v>
      </c>
      <c r="DN119" s="89"/>
      <c r="DO119" s="89"/>
      <c r="DP119" s="89">
        <v>312.4133721</v>
      </c>
      <c r="DQ119" s="89"/>
      <c r="DR119" s="89"/>
      <c r="DS119" s="89">
        <v>937.26041929999997</v>
      </c>
      <c r="DT119" s="89"/>
      <c r="DU119" s="89"/>
      <c r="DV119" s="89">
        <v>149.76752060000001</v>
      </c>
      <c r="DW119" s="89"/>
      <c r="DX119" s="89"/>
      <c r="DY119" s="89">
        <v>831.31893520000006</v>
      </c>
      <c r="DZ119" s="89"/>
      <c r="EA119" s="89"/>
      <c r="EB119" s="89">
        <v>187.64306880000001</v>
      </c>
      <c r="EC119" s="89"/>
      <c r="ED119" s="89"/>
      <c r="EE119" s="89">
        <v>71.857573689999995</v>
      </c>
      <c r="EF119" s="89"/>
      <c r="EG119" s="89"/>
      <c r="EH119" s="89">
        <v>188.87293650000001</v>
      </c>
      <c r="EI119" s="89"/>
      <c r="EJ119" s="89"/>
      <c r="EK119" s="89">
        <v>21.351219230000002</v>
      </c>
      <c r="EL119" s="89"/>
      <c r="EM119" s="89"/>
      <c r="EN119" s="89">
        <v>107.696668</v>
      </c>
      <c r="EO119" s="89"/>
      <c r="EP119" s="89"/>
      <c r="EQ119" s="89">
        <v>17.268003220000001</v>
      </c>
      <c r="ER119" s="89"/>
      <c r="ES119" s="89"/>
      <c r="ET119" s="89">
        <v>37.158922029999999</v>
      </c>
      <c r="EU119" s="89"/>
      <c r="EV119" s="89"/>
      <c r="EW119" s="89">
        <v>3.6867512439999999</v>
      </c>
      <c r="EX119" s="89"/>
      <c r="EY119" s="89"/>
      <c r="EZ119" s="89">
        <v>18.14724562</v>
      </c>
      <c r="FA119" s="89"/>
      <c r="FB119" s="89"/>
      <c r="FC119" s="89">
        <v>2.2038846969999999</v>
      </c>
      <c r="FD119" s="89"/>
      <c r="FE119" s="89"/>
      <c r="FF119" s="89"/>
      <c r="FG119" s="89"/>
      <c r="FH119" s="89"/>
      <c r="FI119" s="89">
        <v>0.69829746699999995</v>
      </c>
      <c r="FJ119" s="89"/>
      <c r="FK119" s="89"/>
      <c r="FL119" s="89"/>
      <c r="FM119" s="89"/>
      <c r="FN119" s="89"/>
      <c r="FO119" s="89">
        <v>3.0943698409999998</v>
      </c>
      <c r="FP119" s="89"/>
      <c r="FQ119" s="89"/>
      <c r="FR119" s="89">
        <v>0.94074357900000005</v>
      </c>
      <c r="FS119" s="380"/>
      <c r="FT119" s="380"/>
      <c r="FV119" s="118">
        <v>3346.8600430310003</v>
      </c>
      <c r="FW119" s="118">
        <v>1.1514221167733407</v>
      </c>
      <c r="FX119" s="118">
        <v>1.0429292969001933</v>
      </c>
      <c r="FY119" s="118">
        <v>1.7057148714883437</v>
      </c>
      <c r="FZ119" s="207">
        <v>1.4040525101935493</v>
      </c>
      <c r="GA119" s="118">
        <v>0.72465250181789176</v>
      </c>
      <c r="GB119" s="118">
        <v>8.4203823996406033</v>
      </c>
    </row>
    <row r="120" spans="2:184" s="73" customFormat="1">
      <c r="B120" s="73" t="s">
        <v>1829</v>
      </c>
      <c r="C120" s="73" t="s">
        <v>1874</v>
      </c>
      <c r="D120" s="73" t="s">
        <v>51</v>
      </c>
      <c r="E120" s="143" t="s">
        <v>1917</v>
      </c>
      <c r="F120" s="73">
        <v>7.5</v>
      </c>
      <c r="G120" s="113" t="s">
        <v>1211</v>
      </c>
      <c r="H120" s="73">
        <v>50.7</v>
      </c>
      <c r="I120" s="89">
        <v>-2529</v>
      </c>
      <c r="J120" s="89"/>
      <c r="K120" s="404" t="s">
        <v>32</v>
      </c>
      <c r="L120" s="73" t="s">
        <v>2157</v>
      </c>
      <c r="M120" s="73" t="s">
        <v>13</v>
      </c>
      <c r="Q120" s="203"/>
      <c r="U120" s="89"/>
      <c r="V120" s="89"/>
      <c r="W120" s="89"/>
      <c r="X120" s="89"/>
      <c r="Y120" s="89"/>
      <c r="Z120" s="89"/>
      <c r="AA120" s="89"/>
      <c r="AB120" s="89"/>
      <c r="AC120" s="89"/>
      <c r="AD120" s="89"/>
      <c r="AE120" s="89"/>
      <c r="AF120" s="89"/>
      <c r="AG120" s="89"/>
      <c r="AH120" s="89"/>
      <c r="AI120" s="89"/>
      <c r="AJ120" s="89"/>
      <c r="AK120" s="89"/>
      <c r="AL120" s="89"/>
      <c r="AM120" s="89"/>
      <c r="AN120" s="89"/>
      <c r="AO120" s="89"/>
      <c r="AP120" s="89"/>
      <c r="AQ120" s="89"/>
      <c r="AR120" s="89"/>
      <c r="AS120" s="89"/>
      <c r="AT120" s="89"/>
      <c r="AU120" s="89"/>
      <c r="AV120" s="89"/>
      <c r="AW120" s="89"/>
      <c r="AX120" s="89"/>
      <c r="AY120" s="89"/>
      <c r="AZ120" s="89"/>
      <c r="BA120" s="89"/>
      <c r="BB120" s="89"/>
      <c r="BC120" s="89"/>
      <c r="BD120" s="89"/>
      <c r="BE120" s="89"/>
      <c r="BF120" s="89"/>
      <c r="BG120" s="89"/>
      <c r="BH120" s="89"/>
      <c r="BI120" s="89"/>
      <c r="BJ120" s="89"/>
      <c r="BK120" s="89"/>
      <c r="BL120" s="89"/>
      <c r="BM120" s="89"/>
      <c r="BN120" s="89"/>
      <c r="BO120" s="89"/>
      <c r="BP120" s="89"/>
      <c r="BQ120" s="89"/>
      <c r="BR120" s="89"/>
      <c r="BS120" s="89"/>
      <c r="BT120" s="89"/>
      <c r="BU120" s="89"/>
      <c r="BV120" s="89"/>
      <c r="BW120" s="89"/>
      <c r="BX120" s="89"/>
      <c r="BY120" s="89"/>
      <c r="BZ120" s="89"/>
      <c r="CA120" s="89"/>
      <c r="CB120" s="89"/>
      <c r="CC120" s="89"/>
      <c r="CD120" s="89"/>
      <c r="CE120" s="89"/>
      <c r="CF120" s="89"/>
      <c r="CG120" s="89"/>
      <c r="CH120" s="89"/>
      <c r="CI120" s="89"/>
      <c r="CJ120" s="89"/>
      <c r="CK120" s="89"/>
      <c r="CL120" s="89"/>
      <c r="CM120" s="89"/>
      <c r="CN120" s="89"/>
      <c r="CO120" s="89"/>
      <c r="CP120" s="89"/>
      <c r="CQ120" s="89"/>
      <c r="CR120" s="89">
        <v>784.99304989999996</v>
      </c>
      <c r="CS120" s="89"/>
      <c r="CT120" s="89"/>
      <c r="CU120" s="89">
        <v>460.21352280000002</v>
      </c>
      <c r="CV120" s="89"/>
      <c r="CW120" s="89"/>
      <c r="CX120" s="89"/>
      <c r="CY120" s="89"/>
      <c r="CZ120" s="89"/>
      <c r="DA120" s="89"/>
      <c r="DB120" s="89"/>
      <c r="DC120" s="89"/>
      <c r="DD120" s="89"/>
      <c r="DE120" s="89"/>
      <c r="DF120" s="89"/>
      <c r="DG120" s="89"/>
      <c r="DH120" s="89"/>
      <c r="DI120" s="89"/>
      <c r="DJ120" s="89"/>
      <c r="DK120" s="89"/>
      <c r="DL120" s="89"/>
      <c r="DM120" s="89">
        <v>8.2062508029999996</v>
      </c>
      <c r="DN120" s="89"/>
      <c r="DO120" s="89"/>
      <c r="DP120" s="89">
        <v>312.4133721</v>
      </c>
      <c r="DQ120" s="89"/>
      <c r="DR120" s="89"/>
      <c r="DS120" s="89">
        <v>937.26041929999997</v>
      </c>
      <c r="DT120" s="89"/>
      <c r="DU120" s="89"/>
      <c r="DV120" s="89">
        <v>149.76752060000001</v>
      </c>
      <c r="DW120" s="89"/>
      <c r="DX120" s="89"/>
      <c r="DY120" s="89">
        <v>831.31893520000006</v>
      </c>
      <c r="DZ120" s="89"/>
      <c r="EA120" s="89"/>
      <c r="EB120" s="89">
        <v>187.64306880000001</v>
      </c>
      <c r="EC120" s="89"/>
      <c r="ED120" s="89"/>
      <c r="EE120" s="89">
        <v>71.857573689999995</v>
      </c>
      <c r="EF120" s="89"/>
      <c r="EG120" s="89"/>
      <c r="EH120" s="89">
        <v>188.87293650000001</v>
      </c>
      <c r="EI120" s="89"/>
      <c r="EJ120" s="89"/>
      <c r="EK120" s="89">
        <v>21.351219230000002</v>
      </c>
      <c r="EL120" s="89"/>
      <c r="EM120" s="89"/>
      <c r="EN120" s="89">
        <v>107.696668</v>
      </c>
      <c r="EO120" s="89"/>
      <c r="EP120" s="89"/>
      <c r="EQ120" s="89">
        <v>17.268003220000001</v>
      </c>
      <c r="ER120" s="89"/>
      <c r="ES120" s="89"/>
      <c r="ET120" s="89">
        <v>37.158922029999999</v>
      </c>
      <c r="EU120" s="89"/>
      <c r="EV120" s="89"/>
      <c r="EW120" s="89">
        <v>3.6867512439999999</v>
      </c>
      <c r="EX120" s="89"/>
      <c r="EY120" s="89"/>
      <c r="EZ120" s="89">
        <v>18.14724562</v>
      </c>
      <c r="FA120" s="89"/>
      <c r="FB120" s="89"/>
      <c r="FC120" s="89">
        <v>2.2038846969999999</v>
      </c>
      <c r="FD120" s="89"/>
      <c r="FE120" s="89"/>
      <c r="FF120" s="89"/>
      <c r="FG120" s="89"/>
      <c r="FH120" s="89"/>
      <c r="FI120" s="89">
        <v>0.69829746699999995</v>
      </c>
      <c r="FJ120" s="89"/>
      <c r="FK120" s="89"/>
      <c r="FL120" s="89"/>
      <c r="FM120" s="89"/>
      <c r="FN120" s="89"/>
      <c r="FO120" s="89">
        <v>3.0943698409999998</v>
      </c>
      <c r="FP120" s="89"/>
      <c r="FQ120" s="89"/>
      <c r="FR120" s="89">
        <v>0.94074357900000005</v>
      </c>
      <c r="FS120" s="380"/>
      <c r="FT120" s="380"/>
      <c r="FV120" s="118">
        <v>3346.8600430310003</v>
      </c>
      <c r="FW120" s="118">
        <v>1.1514221167733407</v>
      </c>
      <c r="FX120" s="118">
        <v>1.0429292969001933</v>
      </c>
      <c r="FY120" s="118">
        <v>1.7057148714883437</v>
      </c>
      <c r="FZ120" s="207">
        <v>1.4040525101935493</v>
      </c>
      <c r="GA120" s="118">
        <v>0.72465250181789176</v>
      </c>
      <c r="GB120" s="118">
        <v>8.4203823996406033</v>
      </c>
    </row>
    <row r="121" spans="2:184" s="73" customFormat="1">
      <c r="B121" s="73" t="s">
        <v>1829</v>
      </c>
      <c r="C121" s="73" t="s">
        <v>1874</v>
      </c>
      <c r="D121" s="73" t="s">
        <v>51</v>
      </c>
      <c r="E121" s="143" t="s">
        <v>1924</v>
      </c>
      <c r="F121" s="73">
        <v>4.7</v>
      </c>
      <c r="G121" s="113" t="s">
        <v>1211</v>
      </c>
      <c r="H121" s="398" t="s">
        <v>32</v>
      </c>
      <c r="I121" s="89">
        <v>-2539</v>
      </c>
      <c r="J121" s="89"/>
      <c r="K121" s="404" t="s">
        <v>32</v>
      </c>
      <c r="L121" s="73" t="s">
        <v>207</v>
      </c>
      <c r="M121" s="73" t="s">
        <v>13</v>
      </c>
      <c r="N121" s="73" t="s">
        <v>2199</v>
      </c>
      <c r="O121" s="73">
        <v>25</v>
      </c>
      <c r="Q121" s="203">
        <v>771.28520071899288</v>
      </c>
      <c r="R121" s="203">
        <v>34120</v>
      </c>
      <c r="S121" s="203">
        <v>480</v>
      </c>
      <c r="U121" s="381">
        <v>3.8840812504237698</v>
      </c>
      <c r="V121" s="380">
        <v>4.6470964758388904</v>
      </c>
      <c r="W121" s="380">
        <v>3.8840812504237698</v>
      </c>
      <c r="X121" s="381">
        <v>10.517314281182999</v>
      </c>
      <c r="Y121" s="380">
        <v>11.7008029471111</v>
      </c>
      <c r="Z121" s="380">
        <v>10.517314281182999</v>
      </c>
      <c r="AA121" s="89">
        <v>104.706163070454</v>
      </c>
      <c r="AB121" s="380">
        <v>14.8518479996766</v>
      </c>
      <c r="AC121" s="380">
        <v>3.1228089221840798</v>
      </c>
      <c r="AD121" s="89">
        <v>529.12339254630695</v>
      </c>
      <c r="AE121" s="380">
        <v>94.299177860064702</v>
      </c>
      <c r="AF121" s="380">
        <v>0.73556918371035995</v>
      </c>
      <c r="AG121" s="89">
        <v>3.6538275455368399</v>
      </c>
      <c r="AH121" s="380">
        <v>7.30765509107367</v>
      </c>
      <c r="AI121" s="380">
        <v>1.71590712926823</v>
      </c>
      <c r="AJ121" s="89">
        <v>601.28276751322596</v>
      </c>
      <c r="AK121" s="380">
        <v>1495.4316175454401</v>
      </c>
      <c r="AL121" s="380">
        <v>473.64687870096299</v>
      </c>
      <c r="AM121" s="89">
        <v>211958.34269121799</v>
      </c>
      <c r="AN121" s="380">
        <v>21524.7009735621</v>
      </c>
      <c r="AO121" s="380">
        <v>20.775807223849601</v>
      </c>
      <c r="AP121" s="89">
        <v>355.68230376051702</v>
      </c>
      <c r="AQ121" s="380">
        <v>356.88724191510198</v>
      </c>
      <c r="AR121" s="380">
        <v>132.65191338072401</v>
      </c>
      <c r="AS121" s="89">
        <v>440.47775389071103</v>
      </c>
      <c r="AT121" s="380">
        <v>557.11698522641905</v>
      </c>
      <c r="AU121" s="380">
        <v>195.13987511277199</v>
      </c>
      <c r="AV121" s="381">
        <v>18.670903451768201</v>
      </c>
      <c r="AW121" s="380">
        <v>36.881830869642997</v>
      </c>
      <c r="AX121" s="380">
        <v>18.670903451768201</v>
      </c>
      <c r="AY121" s="381">
        <v>0.747086239341614</v>
      </c>
      <c r="AZ121" s="380">
        <v>1.7099732529057401</v>
      </c>
      <c r="BA121" s="380">
        <v>0.747086239341614</v>
      </c>
      <c r="BB121" s="381">
        <v>0.66473200223634699</v>
      </c>
      <c r="BC121" s="380">
        <v>0</v>
      </c>
      <c r="BD121" s="380">
        <v>0.66473200223634699</v>
      </c>
      <c r="BE121" s="89">
        <v>7.4946616026171098</v>
      </c>
      <c r="BF121" s="382">
        <v>2.1446874010108199</v>
      </c>
      <c r="BG121" s="382">
        <v>8.3933594145809295E-2</v>
      </c>
      <c r="BH121" s="381">
        <v>4.7892474303759496</v>
      </c>
      <c r="BI121" s="380">
        <v>7.9073559458592797</v>
      </c>
      <c r="BJ121" s="380">
        <v>4.7892474303759496</v>
      </c>
      <c r="BK121" s="89">
        <v>369.50756239667601</v>
      </c>
      <c r="BL121" s="380">
        <v>51.675696184429299</v>
      </c>
      <c r="BM121" s="380">
        <v>1.05354675966093</v>
      </c>
      <c r="BN121" s="89">
        <v>1150.6070560527501</v>
      </c>
      <c r="BO121" s="380">
        <v>189.404966995742</v>
      </c>
      <c r="BP121" s="380">
        <v>2.1900835005880599</v>
      </c>
      <c r="BQ121" s="89">
        <v>1054.4299995112301</v>
      </c>
      <c r="BR121" s="380">
        <v>252.002547034597</v>
      </c>
      <c r="BS121" s="380">
        <v>11.049825459103699</v>
      </c>
      <c r="BT121" s="89">
        <v>0.232734295138814</v>
      </c>
      <c r="BU121" s="380">
        <v>0.46546859027762799</v>
      </c>
      <c r="BV121" s="380">
        <v>4.8113985391049899E-2</v>
      </c>
      <c r="BW121" s="381">
        <v>0.775174182243345</v>
      </c>
      <c r="BX121" s="380">
        <v>1.9107960363830301</v>
      </c>
      <c r="BY121" s="380">
        <v>0.775174182243345</v>
      </c>
      <c r="BZ121" s="381">
        <v>0.39417485203241698</v>
      </c>
      <c r="CA121" s="380">
        <v>0.87755881967159</v>
      </c>
      <c r="CB121" s="380">
        <v>0.39417485203241698</v>
      </c>
      <c r="CC121" s="381">
        <v>1.49961240885169</v>
      </c>
      <c r="CD121" s="380">
        <v>3.5261806406783598</v>
      </c>
      <c r="CE121" s="380">
        <v>1.49961240885169</v>
      </c>
      <c r="CF121" s="89">
        <v>0.73465731588432304</v>
      </c>
      <c r="CG121" s="380">
        <v>0.77946245641185496</v>
      </c>
      <c r="CH121" s="380">
        <v>0.10083108507909699</v>
      </c>
      <c r="CI121" s="89">
        <v>13.9118880170497</v>
      </c>
      <c r="CJ121" s="380">
        <v>8.33420225961925</v>
      </c>
      <c r="CK121" s="380">
        <v>0.55299903913149395</v>
      </c>
      <c r="CL121" s="89">
        <v>4.3070929985789697</v>
      </c>
      <c r="CM121" s="380">
        <v>4.2181211691436404</v>
      </c>
      <c r="CN121" s="380">
        <v>0.36125571151747898</v>
      </c>
      <c r="CO121" s="381">
        <v>1.3036234754432701</v>
      </c>
      <c r="CP121" s="380">
        <v>3.24022103669637</v>
      </c>
      <c r="CQ121" s="380">
        <v>1.3036234754432701</v>
      </c>
      <c r="CR121" s="89">
        <v>764.32567801274899</v>
      </c>
      <c r="CS121" s="380">
        <v>108.746521745384</v>
      </c>
      <c r="CT121" s="380">
        <v>4.2765241976467E-2</v>
      </c>
      <c r="CU121" s="89">
        <v>471.892777315628</v>
      </c>
      <c r="CV121" s="380">
        <v>101.520831583993</v>
      </c>
      <c r="CW121" s="380">
        <v>0</v>
      </c>
      <c r="CX121" s="89">
        <v>6.24842186465452</v>
      </c>
      <c r="CY121" s="380">
        <v>3.1500230648038201</v>
      </c>
      <c r="CZ121" s="380">
        <v>0</v>
      </c>
      <c r="DA121" s="89">
        <v>0</v>
      </c>
      <c r="DB121" s="380">
        <v>0</v>
      </c>
      <c r="DC121" s="380">
        <v>0</v>
      </c>
      <c r="DD121" s="89">
        <v>0</v>
      </c>
      <c r="DE121" s="380">
        <v>0</v>
      </c>
      <c r="DF121" s="380">
        <v>0</v>
      </c>
      <c r="DG121" s="381">
        <v>0.301919171247026</v>
      </c>
      <c r="DH121" s="380">
        <v>0</v>
      </c>
      <c r="DI121" s="380">
        <v>0.301919171247026</v>
      </c>
      <c r="DJ121" s="381">
        <v>0.16507039556417699</v>
      </c>
      <c r="DK121" s="380">
        <v>0</v>
      </c>
      <c r="DL121" s="380">
        <v>0.16507039556417699</v>
      </c>
      <c r="DM121" s="89">
        <v>9.8938875391002306</v>
      </c>
      <c r="DN121" s="380">
        <v>8.2294254860030094</v>
      </c>
      <c r="DO121" s="380">
        <v>0</v>
      </c>
      <c r="DP121" s="89">
        <v>331.623462457578</v>
      </c>
      <c r="DQ121" s="380">
        <v>62.227696012088799</v>
      </c>
      <c r="DR121" s="380">
        <v>2.2812329733756301E-2</v>
      </c>
      <c r="DS121" s="89">
        <v>956.31606732927105</v>
      </c>
      <c r="DT121" s="380">
        <v>208.28006938765299</v>
      </c>
      <c r="DU121" s="380">
        <v>0</v>
      </c>
      <c r="DV121" s="89">
        <v>160.87798701111299</v>
      </c>
      <c r="DW121" s="380">
        <v>27.0288163842127</v>
      </c>
      <c r="DX121" s="380">
        <v>0</v>
      </c>
      <c r="DY121" s="89">
        <v>851.68999523394496</v>
      </c>
      <c r="DZ121" s="380">
        <v>134.22170697608601</v>
      </c>
      <c r="EA121" s="380">
        <v>0</v>
      </c>
      <c r="EB121" s="89">
        <v>200.42439910345101</v>
      </c>
      <c r="EC121" s="380">
        <v>64.427334084109802</v>
      </c>
      <c r="ED121" s="380">
        <v>0</v>
      </c>
      <c r="EE121" s="89">
        <v>68.463856230113095</v>
      </c>
      <c r="EF121" s="380">
        <v>16.651355004016001</v>
      </c>
      <c r="EG121" s="380">
        <v>0</v>
      </c>
      <c r="EH121" s="89">
        <v>194.333881599129</v>
      </c>
      <c r="EI121" s="380">
        <v>48.606891289617401</v>
      </c>
      <c r="EJ121" s="380">
        <v>0.110253065846993</v>
      </c>
      <c r="EK121" s="89">
        <v>21.467390431118101</v>
      </c>
      <c r="EL121" s="380">
        <v>6.2955327368180196</v>
      </c>
      <c r="EM121" s="380">
        <v>0</v>
      </c>
      <c r="EN121" s="89">
        <v>107.572827694422</v>
      </c>
      <c r="EO121" s="380">
        <v>29.764083353423299</v>
      </c>
      <c r="EP121" s="380">
        <v>0</v>
      </c>
      <c r="EQ121" s="89">
        <v>17.927800256551201</v>
      </c>
      <c r="ER121" s="380">
        <v>5.3542271694545898</v>
      </c>
      <c r="ES121" s="380">
        <v>0</v>
      </c>
      <c r="ET121" s="89">
        <v>38.201843213509697</v>
      </c>
      <c r="EU121" s="380">
        <v>11.9223685988278</v>
      </c>
      <c r="EV121" s="380">
        <v>4.44402066398819E-2</v>
      </c>
      <c r="EW121" s="89">
        <v>3.7329900981909598</v>
      </c>
      <c r="EX121" s="380">
        <v>1.5459815345608501</v>
      </c>
      <c r="EY121" s="380">
        <v>1.40887641789375E-2</v>
      </c>
      <c r="EZ121" s="89">
        <v>18.8493448379208</v>
      </c>
      <c r="FA121" s="380">
        <v>6.1287342062187902</v>
      </c>
      <c r="FB121" s="380">
        <v>6.6209004893292595E-2</v>
      </c>
      <c r="FC121" s="89">
        <v>2.08929086846332</v>
      </c>
      <c r="FD121" s="380">
        <v>0.843519028250731</v>
      </c>
      <c r="FE121" s="380">
        <v>0</v>
      </c>
      <c r="FF121" s="89">
        <v>0</v>
      </c>
      <c r="FG121" s="380">
        <v>0</v>
      </c>
      <c r="FH121" s="380">
        <v>0</v>
      </c>
      <c r="FI121" s="89">
        <v>0.48840422247649601</v>
      </c>
      <c r="FJ121" s="380">
        <v>0.79632210178604801</v>
      </c>
      <c r="FK121" s="380">
        <v>8.7258432763421101E-2</v>
      </c>
      <c r="FL121" s="381">
        <v>2.59355232035198E-2</v>
      </c>
      <c r="FM121" s="380">
        <v>0</v>
      </c>
      <c r="FN121" s="380">
        <v>2.59355232035198E-2</v>
      </c>
      <c r="FO121" s="89">
        <v>3.3856083306225599</v>
      </c>
      <c r="FP121" s="380">
        <v>1.4646117806702801</v>
      </c>
      <c r="FQ121" s="380">
        <v>0</v>
      </c>
      <c r="FR121" s="89">
        <v>1.06718058694073</v>
      </c>
      <c r="FS121" s="380">
        <v>0.77955150170245102</v>
      </c>
      <c r="FT121" s="380">
        <v>0</v>
      </c>
      <c r="FV121" s="118">
        <v>3408.6867685859315</v>
      </c>
      <c r="FW121" s="118">
        <v>1.043478095531561</v>
      </c>
      <c r="FX121" s="118">
        <v>0.99593455726101698</v>
      </c>
      <c r="FY121" s="118">
        <v>1.6197020059527754</v>
      </c>
      <c r="FZ121" s="207">
        <v>1.6204581093644876</v>
      </c>
      <c r="GA121" s="118">
        <v>0.75081260966318664</v>
      </c>
      <c r="GB121" s="118">
        <v>8.3411333675063588</v>
      </c>
    </row>
    <row r="122" spans="2:184" s="73" customFormat="1">
      <c r="B122" s="73" t="s">
        <v>1829</v>
      </c>
      <c r="C122" s="73" t="s">
        <v>1874</v>
      </c>
      <c r="D122" s="73" t="s">
        <v>51</v>
      </c>
      <c r="E122" s="143" t="s">
        <v>1924</v>
      </c>
      <c r="F122" s="73">
        <v>4.7</v>
      </c>
      <c r="G122" s="113" t="s">
        <v>1211</v>
      </c>
      <c r="H122" s="398" t="s">
        <v>32</v>
      </c>
      <c r="I122" s="89">
        <v>-2539</v>
      </c>
      <c r="J122" s="89"/>
      <c r="K122" s="404" t="s">
        <v>32</v>
      </c>
      <c r="L122" s="73" t="s">
        <v>207</v>
      </c>
      <c r="M122" s="73" t="s">
        <v>13</v>
      </c>
      <c r="N122" s="73" t="s">
        <v>2200</v>
      </c>
      <c r="O122" s="73">
        <v>55</v>
      </c>
      <c r="Q122" s="203">
        <v>584.30697024166125</v>
      </c>
      <c r="R122" s="203">
        <v>35110</v>
      </c>
      <c r="S122" s="203">
        <v>580</v>
      </c>
      <c r="U122" s="381">
        <v>0.83152856166546696</v>
      </c>
      <c r="V122" s="380">
        <v>1.77581481778803</v>
      </c>
      <c r="W122" s="380">
        <v>0.83152856166546696</v>
      </c>
      <c r="X122" s="89">
        <v>6.0496874266776102</v>
      </c>
      <c r="Y122" s="380">
        <v>4.8240211428276396</v>
      </c>
      <c r="Z122" s="380">
        <v>1.6278876761286201</v>
      </c>
      <c r="AA122" s="89">
        <v>140.782600879575</v>
      </c>
      <c r="AB122" s="380">
        <v>22.621050759340299</v>
      </c>
      <c r="AC122" s="380">
        <v>0.53414133181156798</v>
      </c>
      <c r="AD122" s="89">
        <v>738.99989809804799</v>
      </c>
      <c r="AE122" s="380">
        <v>110.784930070862</v>
      </c>
      <c r="AF122" s="380">
        <v>0.17295778804654199</v>
      </c>
      <c r="AG122" s="89">
        <v>118.16731221153201</v>
      </c>
      <c r="AH122" s="380">
        <v>99.089930509595106</v>
      </c>
      <c r="AI122" s="380">
        <v>0.467311529090429</v>
      </c>
      <c r="AJ122" s="89">
        <v>811.82409155452899</v>
      </c>
      <c r="AK122" s="380">
        <v>422.12431090514298</v>
      </c>
      <c r="AL122" s="380">
        <v>108.006286821049</v>
      </c>
      <c r="AM122" s="89">
        <v>212434.298842833</v>
      </c>
      <c r="AN122" s="380">
        <v>15062.745017696599</v>
      </c>
      <c r="AO122" s="380">
        <v>4.6041104218969702</v>
      </c>
      <c r="AP122" s="89">
        <v>185.357974684944</v>
      </c>
      <c r="AQ122" s="380">
        <v>100.79768358836699</v>
      </c>
      <c r="AR122" s="380">
        <v>33.6753325425437</v>
      </c>
      <c r="AS122" s="89">
        <v>495.20721792073698</v>
      </c>
      <c r="AT122" s="380">
        <v>158.97042342014899</v>
      </c>
      <c r="AU122" s="380">
        <v>34.098731887741799</v>
      </c>
      <c r="AV122" s="89">
        <v>18.1615384527516</v>
      </c>
      <c r="AW122" s="380">
        <v>10.4921840786561</v>
      </c>
      <c r="AX122" s="380">
        <v>2.8179951795486202</v>
      </c>
      <c r="AY122" s="89">
        <v>1.8019907155870001</v>
      </c>
      <c r="AZ122" s="380">
        <v>0.56257728400076301</v>
      </c>
      <c r="BA122" s="380">
        <v>0.162336847879579</v>
      </c>
      <c r="BB122" s="89">
        <v>2.0221625055108698</v>
      </c>
      <c r="BC122" s="380">
        <v>2.1265329712282699</v>
      </c>
      <c r="BD122" s="380">
        <v>0.19398484264204199</v>
      </c>
      <c r="BE122" s="89">
        <v>6.9808616260482097</v>
      </c>
      <c r="BF122" s="382">
        <v>0.96701941786778101</v>
      </c>
      <c r="BG122" s="382">
        <v>1.6016010755071201E-2</v>
      </c>
      <c r="BH122" s="381">
        <v>0.84141608800537304</v>
      </c>
      <c r="BI122" s="380">
        <v>2.5891401291662501</v>
      </c>
      <c r="BJ122" s="380">
        <v>0.84141608800537304</v>
      </c>
      <c r="BK122" s="89">
        <v>396.12099479183001</v>
      </c>
      <c r="BL122" s="380">
        <v>41.418170971747699</v>
      </c>
      <c r="BM122" s="380">
        <v>0.25441555516498998</v>
      </c>
      <c r="BN122" s="89">
        <v>1351.78417582529</v>
      </c>
      <c r="BO122" s="380">
        <v>238.149371524667</v>
      </c>
      <c r="BP122" s="380">
        <v>0.40125916896216202</v>
      </c>
      <c r="BQ122" s="89">
        <v>1372.20996646197</v>
      </c>
      <c r="BR122" s="380">
        <v>228.31858392569501</v>
      </c>
      <c r="BS122" s="380">
        <v>2.4950067831097198</v>
      </c>
      <c r="BT122" s="89">
        <v>0.12538523262773901</v>
      </c>
      <c r="BU122" s="380">
        <v>0.12065199541185199</v>
      </c>
      <c r="BV122" s="380">
        <v>9.9807997528601894E-3</v>
      </c>
      <c r="BW122" s="89">
        <v>0.23171938352653801</v>
      </c>
      <c r="BX122" s="380">
        <v>0.46343876705307602</v>
      </c>
      <c r="BY122" s="380">
        <v>0.15285743716403799</v>
      </c>
      <c r="BZ122" s="381">
        <v>0.111262592090526</v>
      </c>
      <c r="CA122" s="380">
        <v>0.22021236174197101</v>
      </c>
      <c r="CB122" s="380">
        <v>0.111262592090526</v>
      </c>
      <c r="CC122" s="89">
        <v>0.84287658269835997</v>
      </c>
      <c r="CD122" s="380">
        <v>0.92416555476384399</v>
      </c>
      <c r="CE122" s="380">
        <v>0.39227490105838803</v>
      </c>
      <c r="CF122" s="89">
        <v>0.86469415180683096</v>
      </c>
      <c r="CG122" s="380">
        <v>0.30828515935828699</v>
      </c>
      <c r="CH122" s="380">
        <v>3.0917259164753699E-2</v>
      </c>
      <c r="CI122" s="89">
        <v>12.016122415992101</v>
      </c>
      <c r="CJ122" s="380">
        <v>4.2473694508441904</v>
      </c>
      <c r="CK122" s="380">
        <v>0.122021249615116</v>
      </c>
      <c r="CL122" s="89">
        <v>3.54616502804511</v>
      </c>
      <c r="CM122" s="380">
        <v>1.4653699089689201</v>
      </c>
      <c r="CN122" s="380">
        <v>7.4981168920052896E-2</v>
      </c>
      <c r="CO122" s="381">
        <v>0.25681778400868399</v>
      </c>
      <c r="CP122" s="380">
        <v>0.52885825723056701</v>
      </c>
      <c r="CQ122" s="380">
        <v>0.25681778400868399</v>
      </c>
      <c r="CR122" s="89">
        <v>726.79373280094296</v>
      </c>
      <c r="CS122" s="380">
        <v>93.078370933148307</v>
      </c>
      <c r="CT122" s="380">
        <v>1.0154386305511499E-2</v>
      </c>
      <c r="CU122" s="89">
        <v>399.85134700699302</v>
      </c>
      <c r="CV122" s="380">
        <v>46.147258603126303</v>
      </c>
      <c r="CW122" s="380">
        <v>5.61926867961938E-3</v>
      </c>
      <c r="CX122" s="89">
        <v>5.8455344340591999</v>
      </c>
      <c r="CY122" s="380">
        <v>1.3060777383909401</v>
      </c>
      <c r="CZ122" s="380">
        <v>0</v>
      </c>
      <c r="DA122" s="89">
        <v>0</v>
      </c>
      <c r="DB122" s="380">
        <v>0</v>
      </c>
      <c r="DC122" s="380">
        <v>0</v>
      </c>
      <c r="DD122" s="89">
        <v>0</v>
      </c>
      <c r="DE122" s="380">
        <v>0</v>
      </c>
      <c r="DF122" s="380">
        <v>0</v>
      </c>
      <c r="DG122" s="381">
        <v>6.8018654439832904E-2</v>
      </c>
      <c r="DH122" s="380">
        <v>0</v>
      </c>
      <c r="DI122" s="380">
        <v>6.8018654439832904E-2</v>
      </c>
      <c r="DJ122" s="381">
        <v>2.95539266857874E-2</v>
      </c>
      <c r="DK122" s="380">
        <v>0</v>
      </c>
      <c r="DL122" s="380">
        <v>2.95539266857874E-2</v>
      </c>
      <c r="DM122" s="89">
        <v>10.485913501708501</v>
      </c>
      <c r="DN122" s="380">
        <v>3.8293725965740602</v>
      </c>
      <c r="DO122" s="380">
        <v>0</v>
      </c>
      <c r="DP122" s="89">
        <v>292.16360404284399</v>
      </c>
      <c r="DQ122" s="380">
        <v>42.064669994952297</v>
      </c>
      <c r="DR122" s="380">
        <v>0</v>
      </c>
      <c r="DS122" s="89">
        <v>823.91426859276305</v>
      </c>
      <c r="DT122" s="380">
        <v>111.23583514118801</v>
      </c>
      <c r="DU122" s="380">
        <v>0</v>
      </c>
      <c r="DV122" s="89">
        <v>138.48480976339999</v>
      </c>
      <c r="DW122" s="380">
        <v>12.3842149423209</v>
      </c>
      <c r="DX122" s="380">
        <v>0</v>
      </c>
      <c r="DY122" s="89">
        <v>740.70483076353105</v>
      </c>
      <c r="DZ122" s="380">
        <v>91.609195012245706</v>
      </c>
      <c r="EA122" s="380">
        <v>0</v>
      </c>
      <c r="EB122" s="89">
        <v>178.90073799294501</v>
      </c>
      <c r="EC122" s="380">
        <v>27.735979147019801</v>
      </c>
      <c r="ED122" s="380">
        <v>0</v>
      </c>
      <c r="EE122" s="89">
        <v>62.555495503157402</v>
      </c>
      <c r="EF122" s="380">
        <v>7.5170187276361302</v>
      </c>
      <c r="EG122" s="380">
        <v>0</v>
      </c>
      <c r="EH122" s="89">
        <v>176.72056229109501</v>
      </c>
      <c r="EI122" s="380">
        <v>25.142067899931501</v>
      </c>
      <c r="EJ122" s="380">
        <v>0</v>
      </c>
      <c r="EK122" s="89">
        <v>20.016160773504499</v>
      </c>
      <c r="EL122" s="380">
        <v>2.1550804861460899</v>
      </c>
      <c r="EM122" s="380">
        <v>3.1638873593459798E-3</v>
      </c>
      <c r="EN122" s="89">
        <v>95.410979658078602</v>
      </c>
      <c r="EO122" s="380">
        <v>9.8549477094432802</v>
      </c>
      <c r="EP122" s="380">
        <v>0</v>
      </c>
      <c r="EQ122" s="89">
        <v>16.293998302279</v>
      </c>
      <c r="ER122" s="380">
        <v>2.4223931387102402</v>
      </c>
      <c r="ES122" s="380">
        <v>0</v>
      </c>
      <c r="ET122" s="89">
        <v>35.686137499127298</v>
      </c>
      <c r="EU122" s="380">
        <v>4.4938472200209798</v>
      </c>
      <c r="EV122" s="380">
        <v>0</v>
      </c>
      <c r="EW122" s="89">
        <v>3.5645145364706301</v>
      </c>
      <c r="EX122" s="380">
        <v>0.67738471385852905</v>
      </c>
      <c r="EY122" s="380">
        <v>4.0924609300526001E-3</v>
      </c>
      <c r="EZ122" s="89">
        <v>16.9719869714548</v>
      </c>
      <c r="FA122" s="380">
        <v>3.5458851700289902</v>
      </c>
      <c r="FB122" s="380">
        <v>0</v>
      </c>
      <c r="FC122" s="89">
        <v>2.21088440437333</v>
      </c>
      <c r="FD122" s="380">
        <v>0.55348000000780495</v>
      </c>
      <c r="FE122" s="380">
        <v>0</v>
      </c>
      <c r="FF122" s="89">
        <v>0</v>
      </c>
      <c r="FG122" s="380">
        <v>0</v>
      </c>
      <c r="FH122" s="380">
        <v>0</v>
      </c>
      <c r="FI122" s="89">
        <v>0.229826542484907</v>
      </c>
      <c r="FJ122" s="380">
        <v>0.2144875670959</v>
      </c>
      <c r="FK122" s="380">
        <v>0</v>
      </c>
      <c r="FL122" s="89">
        <v>0</v>
      </c>
      <c r="FM122" s="380">
        <v>0</v>
      </c>
      <c r="FN122" s="380">
        <v>0</v>
      </c>
      <c r="FO122" s="89">
        <v>2.8602762605348202</v>
      </c>
      <c r="FP122" s="380">
        <v>0.59974401169823999</v>
      </c>
      <c r="FQ122" s="380">
        <v>0</v>
      </c>
      <c r="FR122" s="89">
        <v>1.0434338861402701</v>
      </c>
      <c r="FS122" s="380">
        <v>0.320349442580668</v>
      </c>
      <c r="FT122" s="380">
        <v>0</v>
      </c>
      <c r="FV122" s="118">
        <v>2970.1843328282825</v>
      </c>
      <c r="FW122" s="118">
        <v>1.0597989272681714</v>
      </c>
      <c r="FX122" s="118">
        <v>0.98645415301320238</v>
      </c>
      <c r="FY122" s="118">
        <v>1.8176598334386305</v>
      </c>
      <c r="FZ122" s="207">
        <v>1.2937249251371687</v>
      </c>
      <c r="GA122" s="118">
        <v>0.7605868109629329</v>
      </c>
      <c r="GB122" s="118">
        <v>8.4241714020405976</v>
      </c>
    </row>
    <row r="123" spans="2:184" s="73" customFormat="1">
      <c r="B123" s="73" t="s">
        <v>1829</v>
      </c>
      <c r="C123" s="73" t="s">
        <v>1874</v>
      </c>
      <c r="D123" s="73" t="s">
        <v>51</v>
      </c>
      <c r="E123" s="143" t="s">
        <v>1924</v>
      </c>
      <c r="F123" s="73">
        <v>4.7</v>
      </c>
      <c r="G123" s="113" t="s">
        <v>1211</v>
      </c>
      <c r="H123" s="398" t="s">
        <v>32</v>
      </c>
      <c r="I123" s="89">
        <v>-2539</v>
      </c>
      <c r="J123" s="89"/>
      <c r="K123" s="404" t="s">
        <v>32</v>
      </c>
      <c r="L123" s="73" t="s">
        <v>207</v>
      </c>
      <c r="M123" s="73" t="s">
        <v>13</v>
      </c>
      <c r="N123" s="73" t="s">
        <v>2201</v>
      </c>
      <c r="O123" s="73">
        <v>25</v>
      </c>
      <c r="Q123" s="203">
        <v>752.58737767125967</v>
      </c>
      <c r="R123" s="203">
        <v>34440</v>
      </c>
      <c r="S123" s="203">
        <v>530</v>
      </c>
      <c r="U123" s="381">
        <v>2.8782970763818398</v>
      </c>
      <c r="V123" s="380">
        <v>7.7721855186235604</v>
      </c>
      <c r="W123" s="380">
        <v>2.8782970763818398</v>
      </c>
      <c r="X123" s="381">
        <v>7.4619132893352598</v>
      </c>
      <c r="Y123" s="380">
        <v>16.950815417476001</v>
      </c>
      <c r="Z123" s="380">
        <v>7.4619132893352598</v>
      </c>
      <c r="AA123" s="89">
        <v>121.14115895727799</v>
      </c>
      <c r="AB123" s="380">
        <v>32.484446046605697</v>
      </c>
      <c r="AC123" s="380">
        <v>2.4844920528660701</v>
      </c>
      <c r="AD123" s="89">
        <v>640.97045064007898</v>
      </c>
      <c r="AE123" s="380">
        <v>109.943326904803</v>
      </c>
      <c r="AF123" s="380">
        <v>0.51734045837613896</v>
      </c>
      <c r="AG123" s="89">
        <v>12.613191899247299</v>
      </c>
      <c r="AH123" s="380">
        <v>23.346697109859001</v>
      </c>
      <c r="AI123" s="380">
        <v>1.10030940628597</v>
      </c>
      <c r="AJ123" s="89">
        <v>570.64974378063505</v>
      </c>
      <c r="AK123" s="380">
        <v>1085.7897083862299</v>
      </c>
      <c r="AL123" s="380">
        <v>422.42937479524699</v>
      </c>
      <c r="AM123" s="89">
        <v>218609.91398201301</v>
      </c>
      <c r="AN123" s="380">
        <v>24166.162379817099</v>
      </c>
      <c r="AO123" s="380">
        <v>18.555354697587699</v>
      </c>
      <c r="AP123" s="89">
        <v>256.44186349060902</v>
      </c>
      <c r="AQ123" s="380">
        <v>346.11114468946897</v>
      </c>
      <c r="AR123" s="380">
        <v>147.282363164679</v>
      </c>
      <c r="AS123" s="89">
        <v>522.95165673928898</v>
      </c>
      <c r="AT123" s="380">
        <v>468.822957973482</v>
      </c>
      <c r="AU123" s="380">
        <v>160.27382652090401</v>
      </c>
      <c r="AV123" s="89">
        <v>15.0508750541506</v>
      </c>
      <c r="AW123" s="380">
        <v>33.110853435242703</v>
      </c>
      <c r="AX123" s="380">
        <v>11.078392575315499</v>
      </c>
      <c r="AY123" s="89">
        <v>1.3928136015356001</v>
      </c>
      <c r="AZ123" s="380">
        <v>1.79178145312893</v>
      </c>
      <c r="BA123" s="380">
        <v>0.54770820641550799</v>
      </c>
      <c r="BB123" s="381">
        <v>0.78855831467931203</v>
      </c>
      <c r="BC123" s="380">
        <v>0</v>
      </c>
      <c r="BD123" s="380">
        <v>0.78855831467931203</v>
      </c>
      <c r="BE123" s="89">
        <v>7.0981754533877197</v>
      </c>
      <c r="BF123" s="382">
        <v>1.66014395310413</v>
      </c>
      <c r="BG123" s="382">
        <v>5.3226157683498997E-2</v>
      </c>
      <c r="BH123" s="381">
        <v>3.13093335468383</v>
      </c>
      <c r="BI123" s="380">
        <v>8.1189149890004302</v>
      </c>
      <c r="BJ123" s="380">
        <v>3.13093335468383</v>
      </c>
      <c r="BK123" s="89">
        <v>389.42912619936999</v>
      </c>
      <c r="BL123" s="380">
        <v>55.833675664694098</v>
      </c>
      <c r="BM123" s="380">
        <v>0.93662738237976895</v>
      </c>
      <c r="BN123" s="89">
        <v>1289.65320728081</v>
      </c>
      <c r="BO123" s="380">
        <v>256.923714764978</v>
      </c>
      <c r="BP123" s="380">
        <v>1.6039979619507001</v>
      </c>
      <c r="BQ123" s="89">
        <v>1194.28767630483</v>
      </c>
      <c r="BR123" s="380">
        <v>247.66981584399699</v>
      </c>
      <c r="BS123" s="380">
        <v>9.6726351008058202</v>
      </c>
      <c r="BT123" s="381">
        <v>4.5835614597172003E-2</v>
      </c>
      <c r="BU123" s="380">
        <v>0</v>
      </c>
      <c r="BV123" s="380">
        <v>4.5835614597172003E-2</v>
      </c>
      <c r="BW123" s="381">
        <v>0.79543014400068501</v>
      </c>
      <c r="BX123" s="380">
        <v>2.0544860719271001</v>
      </c>
      <c r="BY123" s="380">
        <v>0.79543014400068501</v>
      </c>
      <c r="BZ123" s="381">
        <v>0.35840519129766002</v>
      </c>
      <c r="CA123" s="380">
        <v>0.95120928641314495</v>
      </c>
      <c r="CB123" s="380">
        <v>0.35840519129766002</v>
      </c>
      <c r="CC123" s="89">
        <v>1.78533621519755</v>
      </c>
      <c r="CD123" s="380">
        <v>3.5840451338502</v>
      </c>
      <c r="CE123" s="380">
        <v>1.02359683442303</v>
      </c>
      <c r="CF123" s="89">
        <v>0.74972109686956001</v>
      </c>
      <c r="CG123" s="380">
        <v>0.72522017460921095</v>
      </c>
      <c r="CH123" s="380">
        <v>8.2586248369171306E-2</v>
      </c>
      <c r="CI123" s="89">
        <v>12.1698958277704</v>
      </c>
      <c r="CJ123" s="380">
        <v>5.9761495876569004</v>
      </c>
      <c r="CK123" s="380">
        <v>0.433997957996891</v>
      </c>
      <c r="CL123" s="89">
        <v>3.7070451950758199</v>
      </c>
      <c r="CM123" s="380">
        <v>2.7455939020156399</v>
      </c>
      <c r="CN123" s="380">
        <v>0.29215612650150302</v>
      </c>
      <c r="CO123" s="381">
        <v>1.00227755801903</v>
      </c>
      <c r="CP123" s="380">
        <v>2.35634108162236</v>
      </c>
      <c r="CQ123" s="380">
        <v>1.00227755801903</v>
      </c>
      <c r="CR123" s="89">
        <v>750.30101286811305</v>
      </c>
      <c r="CS123" s="380">
        <v>140.620207441785</v>
      </c>
      <c r="CT123" s="380">
        <v>2.8348504809313401E-2</v>
      </c>
      <c r="CU123" s="89">
        <v>403.13918521418702</v>
      </c>
      <c r="CV123" s="380">
        <v>118.183573752405</v>
      </c>
      <c r="CW123" s="380">
        <v>0</v>
      </c>
      <c r="CX123" s="89">
        <v>5.6407035748552596</v>
      </c>
      <c r="CY123" s="380">
        <v>3.3305571460723402</v>
      </c>
      <c r="CZ123" s="380">
        <v>0</v>
      </c>
      <c r="DA123" s="381">
        <v>1.5977180512523299E-2</v>
      </c>
      <c r="DB123" s="380">
        <v>0</v>
      </c>
      <c r="DC123" s="380">
        <v>1.5977180512523299E-2</v>
      </c>
      <c r="DD123" s="89">
        <v>0</v>
      </c>
      <c r="DE123" s="380">
        <v>0</v>
      </c>
      <c r="DF123" s="380">
        <v>0</v>
      </c>
      <c r="DG123" s="381">
        <v>0.21881254271702999</v>
      </c>
      <c r="DH123" s="380">
        <v>0</v>
      </c>
      <c r="DI123" s="380">
        <v>0.21881254271702999</v>
      </c>
      <c r="DJ123" s="381">
        <v>8.8894244863420596E-2</v>
      </c>
      <c r="DK123" s="380">
        <v>0</v>
      </c>
      <c r="DL123" s="380">
        <v>8.8894244863420596E-2</v>
      </c>
      <c r="DM123" s="89">
        <v>8.2080244462105494</v>
      </c>
      <c r="DN123" s="380">
        <v>6.5411613595523503</v>
      </c>
      <c r="DO123" s="380">
        <v>0.176179583300724</v>
      </c>
      <c r="DP123" s="89">
        <v>274.13620098842301</v>
      </c>
      <c r="DQ123" s="380">
        <v>72.7445374265087</v>
      </c>
      <c r="DR123" s="380">
        <v>0</v>
      </c>
      <c r="DS123" s="89">
        <v>793.60121269174203</v>
      </c>
      <c r="DT123" s="380">
        <v>253.42262106387901</v>
      </c>
      <c r="DU123" s="380">
        <v>0</v>
      </c>
      <c r="DV123" s="89">
        <v>132.74999086558401</v>
      </c>
      <c r="DW123" s="380">
        <v>39.900158522625603</v>
      </c>
      <c r="DX123" s="380">
        <v>0</v>
      </c>
      <c r="DY123" s="89">
        <v>698.82731152622705</v>
      </c>
      <c r="DZ123" s="380">
        <v>198.73701801458799</v>
      </c>
      <c r="EA123" s="380">
        <v>0</v>
      </c>
      <c r="EB123" s="89">
        <v>167.096894801601</v>
      </c>
      <c r="EC123" s="380">
        <v>48.187175676276098</v>
      </c>
      <c r="ED123" s="380">
        <v>0</v>
      </c>
      <c r="EE123" s="89">
        <v>58.782531434452601</v>
      </c>
      <c r="EF123" s="380">
        <v>18.935036804914098</v>
      </c>
      <c r="EG123" s="380">
        <v>0</v>
      </c>
      <c r="EH123" s="89">
        <v>164.17966643975899</v>
      </c>
      <c r="EI123" s="380">
        <v>51.215017467893603</v>
      </c>
      <c r="EJ123" s="380">
        <v>8.84579420836792E-2</v>
      </c>
      <c r="EK123" s="89">
        <v>18.7889171082874</v>
      </c>
      <c r="EL123" s="380">
        <v>6.2751332268094204</v>
      </c>
      <c r="EM123" s="380">
        <v>0</v>
      </c>
      <c r="EN123" s="89">
        <v>93.237832113563002</v>
      </c>
      <c r="EO123" s="380">
        <v>28.486324557348301</v>
      </c>
      <c r="EP123" s="380">
        <v>0</v>
      </c>
      <c r="EQ123" s="89">
        <v>15.470859517875301</v>
      </c>
      <c r="ER123" s="380">
        <v>4.9784281444049903</v>
      </c>
      <c r="ES123" s="380">
        <v>0</v>
      </c>
      <c r="ET123" s="89">
        <v>33.372914904178302</v>
      </c>
      <c r="EU123" s="380">
        <v>12.123187573919999</v>
      </c>
      <c r="EV123" s="380">
        <v>0</v>
      </c>
      <c r="EW123" s="89">
        <v>3.41950469894031</v>
      </c>
      <c r="EX123" s="380">
        <v>1.5617353215720999</v>
      </c>
      <c r="EY123" s="380">
        <v>0</v>
      </c>
      <c r="EZ123" s="89">
        <v>16.002186388873799</v>
      </c>
      <c r="FA123" s="380">
        <v>6.6078726884836998</v>
      </c>
      <c r="FB123" s="380">
        <v>0</v>
      </c>
      <c r="FC123" s="89">
        <v>2.1241356357843202</v>
      </c>
      <c r="FD123" s="380">
        <v>0.89731162206995796</v>
      </c>
      <c r="FE123" s="380">
        <v>0</v>
      </c>
      <c r="FF123" s="89">
        <v>0</v>
      </c>
      <c r="FG123" s="380">
        <v>0</v>
      </c>
      <c r="FH123" s="380">
        <v>0</v>
      </c>
      <c r="FI123" s="381">
        <v>3.5053805436850299E-2</v>
      </c>
      <c r="FJ123" s="380">
        <v>0</v>
      </c>
      <c r="FK123" s="380">
        <v>3.5053805436850299E-2</v>
      </c>
      <c r="FL123" s="89">
        <v>0</v>
      </c>
      <c r="FM123" s="380">
        <v>0</v>
      </c>
      <c r="FN123" s="380">
        <v>0</v>
      </c>
      <c r="FO123" s="89">
        <v>2.6690575905993601</v>
      </c>
      <c r="FP123" s="380">
        <v>1.520631412742</v>
      </c>
      <c r="FQ123" s="380">
        <v>0</v>
      </c>
      <c r="FR123" s="89">
        <v>0.92638551740300401</v>
      </c>
      <c r="FS123" s="380">
        <v>0.70133261690048099</v>
      </c>
      <c r="FT123" s="380">
        <v>0</v>
      </c>
      <c r="FV123" s="118">
        <v>2843.4562984227291</v>
      </c>
      <c r="FW123" s="118">
        <v>1.0686432914270318</v>
      </c>
      <c r="FX123" s="118">
        <v>1.0007919071990965</v>
      </c>
      <c r="FY123" s="118">
        <v>1.8611463246111382</v>
      </c>
      <c r="FZ123" s="207">
        <v>1.256538210477238</v>
      </c>
      <c r="GA123" s="118">
        <v>0.75642238808955886</v>
      </c>
      <c r="GB123" s="118">
        <v>8.3006641800625989</v>
      </c>
    </row>
    <row r="124" spans="2:184" s="73" customFormat="1">
      <c r="B124" s="73" t="s">
        <v>1829</v>
      </c>
      <c r="C124" s="73" t="s">
        <v>1874</v>
      </c>
      <c r="D124" s="73" t="s">
        <v>51</v>
      </c>
      <c r="E124" s="143" t="s">
        <v>1924</v>
      </c>
      <c r="F124" s="73">
        <v>4.7</v>
      </c>
      <c r="G124" s="113" t="s">
        <v>1211</v>
      </c>
      <c r="H124" s="398" t="s">
        <v>32</v>
      </c>
      <c r="I124" s="89">
        <v>-2539</v>
      </c>
      <c r="J124" s="89"/>
      <c r="K124" s="404" t="s">
        <v>32</v>
      </c>
      <c r="L124" s="73" t="s">
        <v>207</v>
      </c>
      <c r="M124" s="73" t="s">
        <v>13</v>
      </c>
      <c r="N124" s="73" t="s">
        <v>2202</v>
      </c>
      <c r="O124" s="73">
        <v>55</v>
      </c>
      <c r="Q124" s="203">
        <v>495.49231076492873</v>
      </c>
      <c r="R124" s="203">
        <v>30019.999999999996</v>
      </c>
      <c r="S124" s="203">
        <v>770</v>
      </c>
      <c r="U124" s="381">
        <v>1.3591651479898703</v>
      </c>
      <c r="V124" s="380">
        <v>1.7936083942476369</v>
      </c>
      <c r="W124" s="380">
        <v>1.3591651479898703</v>
      </c>
      <c r="X124" s="89">
        <v>4.5289122374126913</v>
      </c>
      <c r="Y124" s="380">
        <v>4.7513014859407994</v>
      </c>
      <c r="Z124" s="380">
        <v>2.8305077230120919</v>
      </c>
      <c r="AA124" s="89">
        <v>127.60696937831548</v>
      </c>
      <c r="AB124" s="380">
        <v>16.485955839056899</v>
      </c>
      <c r="AC124" s="380">
        <v>0.90291132144116382</v>
      </c>
      <c r="AD124" s="89">
        <v>656.47316988605928</v>
      </c>
      <c r="AE124" s="380">
        <v>73.422732646177309</v>
      </c>
      <c r="AF124" s="380">
        <v>0.18916391092307033</v>
      </c>
      <c r="AG124" s="381">
        <v>0.65926545982472484</v>
      </c>
      <c r="AH124" s="380">
        <v>1.0635462303169883</v>
      </c>
      <c r="AI124" s="380">
        <v>0.65926545982472484</v>
      </c>
      <c r="AJ124" s="89">
        <v>462.65689613523847</v>
      </c>
      <c r="AK124" s="380">
        <v>226.33055876756941</v>
      </c>
      <c r="AL124" s="380">
        <v>155.14853910054651</v>
      </c>
      <c r="AM124" s="89">
        <v>214911.55020613153</v>
      </c>
      <c r="AN124" s="380">
        <v>18447.681633721528</v>
      </c>
      <c r="AO124" s="380">
        <v>6.3049385727382967</v>
      </c>
      <c r="AP124" s="89">
        <v>211.08999020972502</v>
      </c>
      <c r="AQ124" s="380">
        <v>124.25840232085561</v>
      </c>
      <c r="AR124" s="380">
        <v>49.417374277590902</v>
      </c>
      <c r="AS124" s="89">
        <v>488.6719865392941</v>
      </c>
      <c r="AT124" s="380">
        <v>134.39917622098048</v>
      </c>
      <c r="AU124" s="380">
        <v>61.073363723074394</v>
      </c>
      <c r="AV124" s="89">
        <v>17.33799955530435</v>
      </c>
      <c r="AW124" s="380">
        <v>11.242535447910205</v>
      </c>
      <c r="AX124" s="380">
        <v>5.8975228045931667</v>
      </c>
      <c r="AY124" s="89">
        <v>1.260000732216908</v>
      </c>
      <c r="AZ124" s="380">
        <v>0.4627285835623417</v>
      </c>
      <c r="BA124" s="380">
        <v>0.22854146900527009</v>
      </c>
      <c r="BB124" s="89">
        <v>0.93258250016021027</v>
      </c>
      <c r="BC124" s="380">
        <v>1.5604110408461696</v>
      </c>
      <c r="BD124" s="380">
        <v>0.21367983617071024</v>
      </c>
      <c r="BE124" s="89">
        <v>6.3561613365855347</v>
      </c>
      <c r="BF124" s="382">
        <v>0.95027008329130003</v>
      </c>
      <c r="BG124" s="382">
        <v>2.3369701131708609E-2</v>
      </c>
      <c r="BH124" s="381">
        <v>1.3589199820151496</v>
      </c>
      <c r="BI124" s="380">
        <v>2.0163624463679812</v>
      </c>
      <c r="BJ124" s="380">
        <v>1.3589199820151496</v>
      </c>
      <c r="BK124" s="89">
        <v>393.38856558116044</v>
      </c>
      <c r="BL124" s="380">
        <v>41.145837964203515</v>
      </c>
      <c r="BM124" s="380">
        <v>0.3959675263204937</v>
      </c>
      <c r="BN124" s="89">
        <v>1199.7333074005753</v>
      </c>
      <c r="BO124" s="380">
        <v>98.759428727289475</v>
      </c>
      <c r="BP124" s="380">
        <v>0.72922550338166459</v>
      </c>
      <c r="BQ124" s="89">
        <v>1227.9672258367077</v>
      </c>
      <c r="BR124" s="380">
        <v>119.17178928658167</v>
      </c>
      <c r="BS124" s="380">
        <v>3.7239224382443288</v>
      </c>
      <c r="BT124" s="89">
        <v>9.3830809159614004E-2</v>
      </c>
      <c r="BU124" s="380">
        <v>7.6021829852389602E-2</v>
      </c>
      <c r="BV124" s="380">
        <v>1.9070449730230657E-2</v>
      </c>
      <c r="BW124" s="381">
        <v>0.27135037431336728</v>
      </c>
      <c r="BX124" s="380">
        <v>0.44279169684710074</v>
      </c>
      <c r="BY124" s="380">
        <v>0.27135037431336728</v>
      </c>
      <c r="BZ124" s="381">
        <v>0.14627358655875561</v>
      </c>
      <c r="CA124" s="380">
        <v>0.16726295076344985</v>
      </c>
      <c r="CB124" s="380">
        <v>0.14627358655875561</v>
      </c>
      <c r="CC124" s="89">
        <v>2.140880927146136</v>
      </c>
      <c r="CD124" s="380">
        <v>1.3312548300535822</v>
      </c>
      <c r="CE124" s="380">
        <v>0.48718268558651528</v>
      </c>
      <c r="CF124" s="89">
        <v>0.71001971524379803</v>
      </c>
      <c r="CG124" s="380">
        <v>0.26074978736618365</v>
      </c>
      <c r="CH124" s="380">
        <v>4.9567037832435309E-2</v>
      </c>
      <c r="CI124" s="89">
        <v>11.00645116130227</v>
      </c>
      <c r="CJ124" s="380">
        <v>3.7239227387552511</v>
      </c>
      <c r="CK124" s="380">
        <v>0.13281274754941003</v>
      </c>
      <c r="CL124" s="89">
        <v>2.6777276065029105</v>
      </c>
      <c r="CM124" s="380">
        <v>1.6357022160295194</v>
      </c>
      <c r="CN124" s="380">
        <v>0.16547691875233286</v>
      </c>
      <c r="CO124" s="381">
        <v>0.41055195388593119</v>
      </c>
      <c r="CP124" s="380">
        <v>0.48876115246419738</v>
      </c>
      <c r="CQ124" s="380">
        <v>0.41055195388593119</v>
      </c>
      <c r="CR124" s="89">
        <v>723.64743987706333</v>
      </c>
      <c r="CS124" s="380">
        <v>95.887642288177389</v>
      </c>
      <c r="CT124" s="380">
        <v>1.8948344331868761E-2</v>
      </c>
      <c r="CU124" s="89">
        <v>340.73513427162669</v>
      </c>
      <c r="CV124" s="380">
        <v>53.114453544062613</v>
      </c>
      <c r="CW124" s="380">
        <v>0</v>
      </c>
      <c r="CX124" s="89">
        <v>3.958454801991643</v>
      </c>
      <c r="CY124" s="380">
        <v>0.96147231762168506</v>
      </c>
      <c r="CZ124" s="380">
        <v>0</v>
      </c>
      <c r="DA124" s="381">
        <v>6.4161190054334025E-3</v>
      </c>
      <c r="DB124" s="380">
        <v>0</v>
      </c>
      <c r="DC124" s="380">
        <v>6.4161190054334025E-3</v>
      </c>
      <c r="DD124" s="89">
        <v>0</v>
      </c>
      <c r="DE124" s="380">
        <v>0</v>
      </c>
      <c r="DF124" s="380">
        <v>0</v>
      </c>
      <c r="DG124" s="381">
        <v>8.240695822053988E-2</v>
      </c>
      <c r="DH124" s="380">
        <v>0</v>
      </c>
      <c r="DI124" s="380">
        <v>8.240695822053988E-2</v>
      </c>
      <c r="DJ124" s="381">
        <v>3.8653690002766375E-2</v>
      </c>
      <c r="DK124" s="380">
        <v>0</v>
      </c>
      <c r="DL124" s="380">
        <v>3.8653690002766375E-2</v>
      </c>
      <c r="DM124" s="89">
        <v>8.4678355490773782</v>
      </c>
      <c r="DN124" s="380">
        <v>3.601153160447728</v>
      </c>
      <c r="DO124" s="380">
        <v>0</v>
      </c>
      <c r="DP124" s="89">
        <v>255.12902374079323</v>
      </c>
      <c r="DQ124" s="380">
        <v>38.164964360564554</v>
      </c>
      <c r="DR124" s="380">
        <v>0</v>
      </c>
      <c r="DS124" s="89">
        <v>727.44163948209757</v>
      </c>
      <c r="DT124" s="380">
        <v>90.353394611081171</v>
      </c>
      <c r="DU124" s="380">
        <v>0</v>
      </c>
      <c r="DV124" s="89">
        <v>120.81077478392916</v>
      </c>
      <c r="DW124" s="380">
        <v>15.385864170030811</v>
      </c>
      <c r="DX124" s="380">
        <v>0</v>
      </c>
      <c r="DY124" s="89">
        <v>662.1952332258312</v>
      </c>
      <c r="DZ124" s="380">
        <v>82.509570258441315</v>
      </c>
      <c r="EA124" s="380">
        <v>0</v>
      </c>
      <c r="EB124" s="89">
        <v>156.63670995480805</v>
      </c>
      <c r="EC124" s="380">
        <v>24.428479437787306</v>
      </c>
      <c r="ED124" s="380">
        <v>0</v>
      </c>
      <c r="EE124" s="89">
        <v>53.681229429521522</v>
      </c>
      <c r="EF124" s="380">
        <v>7.2689205399189447</v>
      </c>
      <c r="EG124" s="380">
        <v>0</v>
      </c>
      <c r="EH124" s="89">
        <v>154.69336465652574</v>
      </c>
      <c r="EI124" s="380">
        <v>23.838115083079529</v>
      </c>
      <c r="EJ124" s="380">
        <v>0</v>
      </c>
      <c r="EK124" s="89">
        <v>17.46338158891837</v>
      </c>
      <c r="EL124" s="380">
        <v>2.6673937303161508</v>
      </c>
      <c r="EM124" s="380">
        <v>0</v>
      </c>
      <c r="EN124" s="89">
        <v>85.465871795802457</v>
      </c>
      <c r="EO124" s="380">
        <v>15.820519469096164</v>
      </c>
      <c r="EP124" s="380">
        <v>0</v>
      </c>
      <c r="EQ124" s="89">
        <v>14.426084271382356</v>
      </c>
      <c r="ER124" s="380">
        <v>2.6361317844022873</v>
      </c>
      <c r="ES124" s="380">
        <v>0</v>
      </c>
      <c r="ET124" s="89">
        <v>31.346750703485405</v>
      </c>
      <c r="EU124" s="380">
        <v>6.7786059969332602</v>
      </c>
      <c r="EV124" s="380">
        <v>0</v>
      </c>
      <c r="EW124" s="89">
        <v>3.0116369836837</v>
      </c>
      <c r="EX124" s="380">
        <v>0.69176822890794354</v>
      </c>
      <c r="EY124" s="380">
        <v>0</v>
      </c>
      <c r="EZ124" s="89">
        <v>15.044380947550117</v>
      </c>
      <c r="FA124" s="380">
        <v>3.2457072254537174</v>
      </c>
      <c r="FB124" s="380">
        <v>0</v>
      </c>
      <c r="FC124" s="89">
        <v>1.929326599319964</v>
      </c>
      <c r="FD124" s="380">
        <v>0.49724308601339662</v>
      </c>
      <c r="FE124" s="380">
        <v>0</v>
      </c>
      <c r="FF124" s="89">
        <v>0</v>
      </c>
      <c r="FG124" s="380">
        <v>0</v>
      </c>
      <c r="FH124" s="380">
        <v>0</v>
      </c>
      <c r="FI124" s="89">
        <v>0.20369687279271767</v>
      </c>
      <c r="FJ124" s="380">
        <v>0.17108139199803471</v>
      </c>
      <c r="FK124" s="380">
        <v>0</v>
      </c>
      <c r="FL124" s="381">
        <v>1.170535974096309E-2</v>
      </c>
      <c r="FM124" s="380">
        <v>0</v>
      </c>
      <c r="FN124" s="380">
        <v>1.170535974096309E-2</v>
      </c>
      <c r="FO124" s="89">
        <v>2.2143141794506835</v>
      </c>
      <c r="FP124" s="380">
        <v>0.5646652597699845</v>
      </c>
      <c r="FQ124" s="380">
        <v>0</v>
      </c>
      <c r="FR124" s="89">
        <v>0.80390306875826334</v>
      </c>
      <c r="FS124" s="380">
        <v>0.39402606766057841</v>
      </c>
      <c r="FT124" s="380">
        <v>0</v>
      </c>
      <c r="FV124" s="118">
        <v>2610.5400772163425</v>
      </c>
      <c r="FW124" s="118">
        <v>1.0388193781147088</v>
      </c>
      <c r="FX124" s="118">
        <v>0.99791794076893214</v>
      </c>
      <c r="FY124" s="118">
        <v>2.1237828656090016</v>
      </c>
      <c r="FZ124" s="207">
        <v>1.1477134976686529</v>
      </c>
      <c r="GA124" s="118">
        <v>0.74291935171001566</v>
      </c>
      <c r="GB124" s="118">
        <v>8.318981593578366</v>
      </c>
    </row>
    <row r="125" spans="2:184" s="73" customFormat="1">
      <c r="B125" s="73" t="s">
        <v>1829</v>
      </c>
      <c r="C125" s="73" t="s">
        <v>1874</v>
      </c>
      <c r="D125" s="73" t="s">
        <v>51</v>
      </c>
      <c r="E125" s="143" t="s">
        <v>1924</v>
      </c>
      <c r="F125" s="73">
        <v>4.7</v>
      </c>
      <c r="G125" s="113" t="s">
        <v>1211</v>
      </c>
      <c r="H125" s="398" t="s">
        <v>32</v>
      </c>
      <c r="I125" s="89">
        <v>-2539</v>
      </c>
      <c r="J125" s="89"/>
      <c r="K125" s="404" t="s">
        <v>32</v>
      </c>
      <c r="L125" s="73" t="s">
        <v>207</v>
      </c>
      <c r="M125" s="73" t="s">
        <v>13</v>
      </c>
      <c r="N125" s="73" t="s">
        <v>2203</v>
      </c>
      <c r="O125" s="73">
        <v>55</v>
      </c>
      <c r="Q125" s="203">
        <v>738.56401038545982</v>
      </c>
      <c r="R125" s="203">
        <v>32750</v>
      </c>
      <c r="S125" s="203">
        <v>570</v>
      </c>
      <c r="U125" s="381">
        <v>0.90871951401639195</v>
      </c>
      <c r="V125" s="380">
        <v>1.9661080601012499</v>
      </c>
      <c r="W125" s="380">
        <v>0.90871951401639195</v>
      </c>
      <c r="X125" s="89">
        <v>4.8222712026768502</v>
      </c>
      <c r="Y125" s="380">
        <v>5.9238597567315399</v>
      </c>
      <c r="Z125" s="380">
        <v>2.1625696614176002</v>
      </c>
      <c r="AA125" s="89">
        <v>115.908480819899</v>
      </c>
      <c r="AB125" s="380">
        <v>12.790065992688101</v>
      </c>
      <c r="AC125" s="380">
        <v>0.61878369764833796</v>
      </c>
      <c r="AD125" s="89">
        <v>756.14811429276301</v>
      </c>
      <c r="AE125" s="380">
        <v>104.65912447738501</v>
      </c>
      <c r="AF125" s="380">
        <v>0.103751799056368</v>
      </c>
      <c r="AG125" s="89">
        <v>3.09166144282274</v>
      </c>
      <c r="AH125" s="380">
        <v>4.1056162380465402</v>
      </c>
      <c r="AI125" s="380">
        <v>0.39945506780117801</v>
      </c>
      <c r="AJ125" s="89">
        <v>567.06081999192099</v>
      </c>
      <c r="AK125" s="380">
        <v>246.562643987831</v>
      </c>
      <c r="AL125" s="380">
        <v>86.857544447871106</v>
      </c>
      <c r="AM125" s="89">
        <v>218989.994026981</v>
      </c>
      <c r="AN125" s="380">
        <v>22516.054528897599</v>
      </c>
      <c r="AO125" s="380">
        <v>4.1269093644424499</v>
      </c>
      <c r="AP125" s="89">
        <v>211.21355933405701</v>
      </c>
      <c r="AQ125" s="380">
        <v>102.25590531670299</v>
      </c>
      <c r="AR125" s="380">
        <v>33.724297977856097</v>
      </c>
      <c r="AS125" s="89">
        <v>472.39500743039201</v>
      </c>
      <c r="AT125" s="380">
        <v>150.18209410356201</v>
      </c>
      <c r="AU125" s="380">
        <v>41.102853305844498</v>
      </c>
      <c r="AV125" s="89">
        <v>12.3422029776237</v>
      </c>
      <c r="AW125" s="380">
        <v>8.2010353680078598</v>
      </c>
      <c r="AX125" s="380">
        <v>5.0528787129919701</v>
      </c>
      <c r="AY125" s="89">
        <v>1.7482984255877001</v>
      </c>
      <c r="AZ125" s="380">
        <v>0.72393010108641298</v>
      </c>
      <c r="BA125" s="380">
        <v>0.17152678540668101</v>
      </c>
      <c r="BB125" s="89">
        <v>53.720736193383502</v>
      </c>
      <c r="BC125" s="380">
        <v>98.590568028343895</v>
      </c>
      <c r="BD125" s="380">
        <v>0.19319956076261799</v>
      </c>
      <c r="BE125" s="89">
        <v>7.1166285565444696</v>
      </c>
      <c r="BF125" s="382">
        <v>1.29361444065756</v>
      </c>
      <c r="BG125" s="382">
        <v>1.52851353889281E-2</v>
      </c>
      <c r="BH125" s="381">
        <v>0.85736114917316797</v>
      </c>
      <c r="BI125" s="380">
        <v>2.0731862241509602</v>
      </c>
      <c r="BJ125" s="380">
        <v>0.85736114917316797</v>
      </c>
      <c r="BK125" s="89">
        <v>387.40066551000098</v>
      </c>
      <c r="BL125" s="380">
        <v>49.729324585836999</v>
      </c>
      <c r="BM125" s="380">
        <v>0.22973344761898501</v>
      </c>
      <c r="BN125" s="89">
        <v>1378.2125612282</v>
      </c>
      <c r="BO125" s="380">
        <v>250.62355260412599</v>
      </c>
      <c r="BP125" s="380">
        <v>0.46595639716502801</v>
      </c>
      <c r="BQ125" s="89">
        <v>1372.11482349219</v>
      </c>
      <c r="BR125" s="380">
        <v>252.28589651036199</v>
      </c>
      <c r="BS125" s="380">
        <v>2.3556040489312</v>
      </c>
      <c r="BT125" s="89">
        <v>0.16378858537673299</v>
      </c>
      <c r="BU125" s="380">
        <v>0.131966269031114</v>
      </c>
      <c r="BV125" s="380">
        <v>1.7699243816551601E-2</v>
      </c>
      <c r="BW125" s="381">
        <v>0.19570977339311499</v>
      </c>
      <c r="BX125" s="380">
        <v>0.477655072099328</v>
      </c>
      <c r="BY125" s="380">
        <v>0.19570977339311499</v>
      </c>
      <c r="BZ125" s="381">
        <v>9.6305643493553694E-2</v>
      </c>
      <c r="CA125" s="380">
        <v>0.220602302550896</v>
      </c>
      <c r="CB125" s="380">
        <v>9.6305643493553694E-2</v>
      </c>
      <c r="CC125" s="89">
        <v>2.5580092113681898</v>
      </c>
      <c r="CD125" s="380">
        <v>1.7926274212336399</v>
      </c>
      <c r="CE125" s="380">
        <v>0.38248720270444603</v>
      </c>
      <c r="CF125" s="89">
        <v>0.82208200891590599</v>
      </c>
      <c r="CG125" s="380">
        <v>0.43310631540747901</v>
      </c>
      <c r="CH125" s="380">
        <v>2.5458645055763E-2</v>
      </c>
      <c r="CI125" s="89">
        <v>10.7243875941105</v>
      </c>
      <c r="CJ125" s="380">
        <v>3.4038051536879501</v>
      </c>
      <c r="CK125" s="380">
        <v>0.107645751517348</v>
      </c>
      <c r="CL125" s="89">
        <v>3.4876048225796001</v>
      </c>
      <c r="CM125" s="380">
        <v>1.6406069580507301</v>
      </c>
      <c r="CN125" s="380">
        <v>6.0160957081880802E-2</v>
      </c>
      <c r="CO125" s="381">
        <v>0.26079684295593902</v>
      </c>
      <c r="CP125" s="380">
        <v>0.61265598554259204</v>
      </c>
      <c r="CQ125" s="380">
        <v>0.26079684295593902</v>
      </c>
      <c r="CR125" s="89">
        <v>731.51645309746004</v>
      </c>
      <c r="CS125" s="380">
        <v>116.50516681799</v>
      </c>
      <c r="CT125" s="380">
        <v>1.1241056325797701E-2</v>
      </c>
      <c r="CU125" s="89">
        <v>375.15031814519801</v>
      </c>
      <c r="CV125" s="380">
        <v>86.513153655131504</v>
      </c>
      <c r="CW125" s="380">
        <v>0</v>
      </c>
      <c r="CX125" s="89">
        <v>6.0410266363960003</v>
      </c>
      <c r="CY125" s="380">
        <v>2.4169426227987101</v>
      </c>
      <c r="CZ125" s="380">
        <v>0</v>
      </c>
      <c r="DA125" s="89">
        <v>0</v>
      </c>
      <c r="DB125" s="380">
        <v>0</v>
      </c>
      <c r="DC125" s="380">
        <v>0</v>
      </c>
      <c r="DD125" s="89">
        <v>0</v>
      </c>
      <c r="DE125" s="380">
        <v>0</v>
      </c>
      <c r="DF125" s="380">
        <v>0</v>
      </c>
      <c r="DG125" s="381">
        <v>6.0923836390535203E-2</v>
      </c>
      <c r="DH125" s="380">
        <v>0</v>
      </c>
      <c r="DI125" s="380">
        <v>6.0923836390535203E-2</v>
      </c>
      <c r="DJ125" s="381">
        <v>3.84529913301319E-2</v>
      </c>
      <c r="DK125" s="380">
        <v>0</v>
      </c>
      <c r="DL125" s="380">
        <v>3.84529913301319E-2</v>
      </c>
      <c r="DM125" s="89">
        <v>10.2975416896195</v>
      </c>
      <c r="DN125" s="380">
        <v>3.4890921259319101</v>
      </c>
      <c r="DO125" s="380">
        <v>0</v>
      </c>
      <c r="DP125" s="89">
        <v>271.52321768678701</v>
      </c>
      <c r="DQ125" s="380">
        <v>60.999358147646703</v>
      </c>
      <c r="DR125" s="380">
        <v>0</v>
      </c>
      <c r="DS125" s="89">
        <v>771.82398301661601</v>
      </c>
      <c r="DT125" s="380">
        <v>171.99287606541199</v>
      </c>
      <c r="DU125" s="380">
        <v>0</v>
      </c>
      <c r="DV125" s="89">
        <v>128.592993720121</v>
      </c>
      <c r="DW125" s="380">
        <v>31.529594583120101</v>
      </c>
      <c r="DX125" s="380">
        <v>0</v>
      </c>
      <c r="DY125" s="89">
        <v>691.55948831177204</v>
      </c>
      <c r="DZ125" s="380">
        <v>151.674295103421</v>
      </c>
      <c r="EA125" s="380">
        <v>0</v>
      </c>
      <c r="EB125" s="89">
        <v>162.570359480424</v>
      </c>
      <c r="EC125" s="380">
        <v>42.871307302978401</v>
      </c>
      <c r="ED125" s="380">
        <v>0</v>
      </c>
      <c r="EE125" s="89">
        <v>57.255986538645999</v>
      </c>
      <c r="EF125" s="380">
        <v>13.619588019243499</v>
      </c>
      <c r="EG125" s="380">
        <v>6.2286984578976403E-3</v>
      </c>
      <c r="EH125" s="89">
        <v>160.26933395445499</v>
      </c>
      <c r="EI125" s="380">
        <v>34.489260681199099</v>
      </c>
      <c r="EJ125" s="380">
        <v>0</v>
      </c>
      <c r="EK125" s="89">
        <v>18.535178925580801</v>
      </c>
      <c r="EL125" s="380">
        <v>4.6494663223894497</v>
      </c>
      <c r="EM125" s="380">
        <v>0</v>
      </c>
      <c r="EN125" s="89">
        <v>89.028316780051895</v>
      </c>
      <c r="EO125" s="380">
        <v>20.605348409205799</v>
      </c>
      <c r="EP125" s="380">
        <v>0</v>
      </c>
      <c r="EQ125" s="89">
        <v>15.1924255160116</v>
      </c>
      <c r="ER125" s="380">
        <v>2.6860924919401299</v>
      </c>
      <c r="ES125" s="380">
        <v>0</v>
      </c>
      <c r="ET125" s="89">
        <v>32.848460455025297</v>
      </c>
      <c r="EU125" s="380">
        <v>7.4703620581975798</v>
      </c>
      <c r="EV125" s="380">
        <v>0</v>
      </c>
      <c r="EW125" s="89">
        <v>3.1998172704880901</v>
      </c>
      <c r="EX125" s="380">
        <v>0.83294757585588297</v>
      </c>
      <c r="EY125" s="380">
        <v>0</v>
      </c>
      <c r="EZ125" s="89">
        <v>15.0260379937738</v>
      </c>
      <c r="FA125" s="380">
        <v>3.3576693169623701</v>
      </c>
      <c r="FB125" s="380">
        <v>0</v>
      </c>
      <c r="FC125" s="89">
        <v>2.0230124483054199</v>
      </c>
      <c r="FD125" s="380">
        <v>0.68912419226494304</v>
      </c>
      <c r="FE125" s="380">
        <v>0</v>
      </c>
      <c r="FF125" s="89">
        <v>0</v>
      </c>
      <c r="FG125" s="380">
        <v>0</v>
      </c>
      <c r="FH125" s="380">
        <v>0</v>
      </c>
      <c r="FI125" s="89">
        <v>0.23972656890564201</v>
      </c>
      <c r="FJ125" s="380">
        <v>0.25832704071780899</v>
      </c>
      <c r="FK125" s="380">
        <v>9.0410440341728501E-3</v>
      </c>
      <c r="FL125" s="381">
        <v>1.1557814743373199E-2</v>
      </c>
      <c r="FM125" s="380">
        <v>0</v>
      </c>
      <c r="FN125" s="380">
        <v>1.1557814743373199E-2</v>
      </c>
      <c r="FO125" s="89">
        <v>2.3506966172702999</v>
      </c>
      <c r="FP125" s="380">
        <v>0.84502109242991597</v>
      </c>
      <c r="FQ125" s="380">
        <v>0</v>
      </c>
      <c r="FR125" s="89">
        <v>0.816158424357876</v>
      </c>
      <c r="FS125" s="380">
        <v>0.34016197058716702</v>
      </c>
      <c r="FT125" s="380">
        <v>4.1006876241688498E-3</v>
      </c>
      <c r="FV125" s="118">
        <v>2764.3804667334707</v>
      </c>
      <c r="FW125" s="118">
        <v>1.0683564635182732</v>
      </c>
      <c r="FX125" s="118">
        <v>0.99479252578757149</v>
      </c>
      <c r="FY125" s="118">
        <v>1.9499289157322113</v>
      </c>
      <c r="FZ125" s="207">
        <v>1.1619783255606584</v>
      </c>
      <c r="GA125" s="118">
        <v>0.75708611518542046</v>
      </c>
      <c r="GB125" s="118">
        <v>8.6293632150217743</v>
      </c>
    </row>
    <row r="126" spans="2:184" s="73" customFormat="1">
      <c r="B126" s="73" t="s">
        <v>1829</v>
      </c>
      <c r="C126" s="73" t="s">
        <v>1874</v>
      </c>
      <c r="D126" s="73" t="s">
        <v>51</v>
      </c>
      <c r="E126" s="143" t="s">
        <v>1924</v>
      </c>
      <c r="F126" s="73">
        <v>4.7</v>
      </c>
      <c r="G126" s="113" t="s">
        <v>1211</v>
      </c>
      <c r="H126" s="398" t="s">
        <v>32</v>
      </c>
      <c r="I126" s="89">
        <v>-2539</v>
      </c>
      <c r="J126" s="89"/>
      <c r="K126" s="404" t="s">
        <v>32</v>
      </c>
      <c r="L126" s="73" t="s">
        <v>207</v>
      </c>
      <c r="M126" s="73" t="s">
        <v>13</v>
      </c>
      <c r="N126" s="73" t="s">
        <v>2204</v>
      </c>
      <c r="O126" s="73">
        <v>25</v>
      </c>
      <c r="Q126" s="203">
        <v>673.12162971839371</v>
      </c>
      <c r="R126" s="203">
        <v>30670</v>
      </c>
      <c r="S126" s="203">
        <v>520</v>
      </c>
      <c r="U126" s="381">
        <v>4.3205624125175612</v>
      </c>
      <c r="V126" s="380">
        <v>7.4159604029399917</v>
      </c>
      <c r="W126" s="380">
        <v>4.3205624125175612</v>
      </c>
      <c r="X126" s="381">
        <v>10.653904449910762</v>
      </c>
      <c r="Y126" s="380">
        <v>17.804602922544408</v>
      </c>
      <c r="Z126" s="380">
        <v>10.653904449910762</v>
      </c>
      <c r="AA126" s="89">
        <v>114.96497085504841</v>
      </c>
      <c r="AB126" s="380">
        <v>15.957430706668022</v>
      </c>
      <c r="AC126" s="380">
        <v>3.6214408464808199</v>
      </c>
      <c r="AD126" s="89">
        <v>524.31171797026047</v>
      </c>
      <c r="AE126" s="380">
        <v>119.80085500676462</v>
      </c>
      <c r="AF126" s="380">
        <v>0.65878880159048714</v>
      </c>
      <c r="AG126" s="381">
        <v>2.2592360862886101</v>
      </c>
      <c r="AH126" s="380">
        <v>5.5965930315655923</v>
      </c>
      <c r="AI126" s="380">
        <v>2.2592360862886101</v>
      </c>
      <c r="AJ126" s="381">
        <v>552.63903583083538</v>
      </c>
      <c r="AK126" s="380">
        <v>1007.0020607802436</v>
      </c>
      <c r="AL126" s="380">
        <v>552.63903583083538</v>
      </c>
      <c r="AM126" s="89">
        <v>222070.97121033218</v>
      </c>
      <c r="AN126" s="380">
        <v>24362.414642523603</v>
      </c>
      <c r="AO126" s="380">
        <v>24.777433447941799</v>
      </c>
      <c r="AP126" s="381">
        <v>190.68230595837571</v>
      </c>
      <c r="AQ126" s="380">
        <v>360.13802364483684</v>
      </c>
      <c r="AR126" s="380">
        <v>190.68230595837571</v>
      </c>
      <c r="AS126" s="381">
        <v>193.13909248359167</v>
      </c>
      <c r="AT126" s="380">
        <v>375.04796835981836</v>
      </c>
      <c r="AU126" s="380">
        <v>193.13909248359167</v>
      </c>
      <c r="AV126" s="381">
        <v>18.065876191567696</v>
      </c>
      <c r="AW126" s="380">
        <v>43.100247570248378</v>
      </c>
      <c r="AX126" s="380">
        <v>18.065876191567696</v>
      </c>
      <c r="AY126" s="381">
        <v>0.83628177156984806</v>
      </c>
      <c r="AZ126" s="380">
        <v>2.0597479966729209</v>
      </c>
      <c r="BA126" s="380">
        <v>0.83628177156984806</v>
      </c>
      <c r="BB126" s="381">
        <v>0.87141743007736383</v>
      </c>
      <c r="BC126" s="380">
        <v>0</v>
      </c>
      <c r="BD126" s="380">
        <v>0.87141743007736383</v>
      </c>
      <c r="BE126" s="89">
        <v>7.2027867657706688</v>
      </c>
      <c r="BF126" s="382">
        <v>1.5071619266728822</v>
      </c>
      <c r="BG126" s="382">
        <v>8.3863348363465803E-2</v>
      </c>
      <c r="BH126" s="381">
        <v>4.1848512667189075</v>
      </c>
      <c r="BI126" s="380">
        <v>7.7893013257350265</v>
      </c>
      <c r="BJ126" s="380">
        <v>4.1848512667189075</v>
      </c>
      <c r="BK126" s="89">
        <v>353.44751352946207</v>
      </c>
      <c r="BL126" s="380">
        <v>39.219320873705321</v>
      </c>
      <c r="BM126" s="380">
        <v>1.4454687978538256</v>
      </c>
      <c r="BN126" s="89">
        <v>1090.4114567215788</v>
      </c>
      <c r="BO126" s="380">
        <v>183.23297178500616</v>
      </c>
      <c r="BP126" s="380">
        <v>2.5216392044306586</v>
      </c>
      <c r="BQ126" s="89">
        <v>1001.5275487612142</v>
      </c>
      <c r="BR126" s="380">
        <v>234.47700972369523</v>
      </c>
      <c r="BS126" s="380">
        <v>14.146558214694043</v>
      </c>
      <c r="BT126" s="381">
        <v>6.6912295016148496E-2</v>
      </c>
      <c r="BU126" s="380">
        <v>0.41560819997751469</v>
      </c>
      <c r="BV126" s="380">
        <v>6.6912295016148496E-2</v>
      </c>
      <c r="BW126" s="381">
        <v>1.0722826015221054</v>
      </c>
      <c r="BX126" s="380">
        <v>1.5757534671113025</v>
      </c>
      <c r="BY126" s="380">
        <v>1.0722826015221054</v>
      </c>
      <c r="BZ126" s="381">
        <v>0.50440723428377254</v>
      </c>
      <c r="CA126" s="380">
        <v>0.95411034129806838</v>
      </c>
      <c r="CB126" s="380">
        <v>0.50440723428377254</v>
      </c>
      <c r="CC126" s="381">
        <v>1.7831398783947661</v>
      </c>
      <c r="CD126" s="380">
        <v>6.4619770158185643</v>
      </c>
      <c r="CE126" s="380">
        <v>1.7831398783947661</v>
      </c>
      <c r="CF126" s="89">
        <v>0.81391977358838319</v>
      </c>
      <c r="CG126" s="380">
        <v>0.84200648254425559</v>
      </c>
      <c r="CH126" s="380">
        <v>0.16033053554005025</v>
      </c>
      <c r="CI126" s="89">
        <v>11.225295980089422</v>
      </c>
      <c r="CJ126" s="380">
        <v>5.1880181270647023</v>
      </c>
      <c r="CK126" s="380">
        <v>0.7252773721588589</v>
      </c>
      <c r="CL126" s="89">
        <v>3.671305596940202</v>
      </c>
      <c r="CM126" s="380">
        <v>2.9645873638774058</v>
      </c>
      <c r="CN126" s="380">
        <v>0.57231004937678509</v>
      </c>
      <c r="CO126" s="381">
        <v>1.5572558128470764</v>
      </c>
      <c r="CP126" s="380">
        <v>2.4179799163362103</v>
      </c>
      <c r="CQ126" s="380">
        <v>1.5572558128470764</v>
      </c>
      <c r="CR126" s="89">
        <v>768.78625588330112</v>
      </c>
      <c r="CS126" s="380">
        <v>85.174924712460395</v>
      </c>
      <c r="CT126" s="380">
        <v>6.9989792078740815E-2</v>
      </c>
      <c r="CU126" s="89">
        <v>397.63493344264685</v>
      </c>
      <c r="CV126" s="380">
        <v>54.645952137645494</v>
      </c>
      <c r="CW126" s="380">
        <v>0</v>
      </c>
      <c r="CX126" s="89">
        <v>4.9519106549553582</v>
      </c>
      <c r="CY126" s="380">
        <v>2.112321391206621</v>
      </c>
      <c r="CZ126" s="380">
        <v>0</v>
      </c>
      <c r="DA126" s="89">
        <v>0</v>
      </c>
      <c r="DB126" s="380">
        <v>0</v>
      </c>
      <c r="DC126" s="380">
        <v>0</v>
      </c>
      <c r="DD126" s="89">
        <v>0</v>
      </c>
      <c r="DE126" s="380">
        <v>0</v>
      </c>
      <c r="DF126" s="380">
        <v>0</v>
      </c>
      <c r="DG126" s="381">
        <v>0.44344102097202104</v>
      </c>
      <c r="DH126" s="380">
        <v>0</v>
      </c>
      <c r="DI126" s="380">
        <v>0.44344102097202104</v>
      </c>
      <c r="DJ126" s="381">
        <v>0.18292238766526983</v>
      </c>
      <c r="DK126" s="380">
        <v>0</v>
      </c>
      <c r="DL126" s="380">
        <v>0.18292238766526983</v>
      </c>
      <c r="DM126" s="89">
        <v>7.6904065837625533</v>
      </c>
      <c r="DN126" s="380">
        <v>4.79401431486537</v>
      </c>
      <c r="DO126" s="380">
        <v>0</v>
      </c>
      <c r="DP126" s="89">
        <v>282.4934209059407</v>
      </c>
      <c r="DQ126" s="380">
        <v>41.791607689518145</v>
      </c>
      <c r="DR126" s="380">
        <v>0</v>
      </c>
      <c r="DS126" s="89">
        <v>838.81114880013286</v>
      </c>
      <c r="DT126" s="380">
        <v>138.63173381199761</v>
      </c>
      <c r="DU126" s="380">
        <v>2.6272439182889525E-2</v>
      </c>
      <c r="DV126" s="89">
        <v>135.38286793185625</v>
      </c>
      <c r="DW126" s="380">
        <v>23.170829013226861</v>
      </c>
      <c r="DX126" s="380">
        <v>0</v>
      </c>
      <c r="DY126" s="89">
        <v>723.71930050007632</v>
      </c>
      <c r="DZ126" s="380">
        <v>128.49371100851252</v>
      </c>
      <c r="EA126" s="380">
        <v>0</v>
      </c>
      <c r="EB126" s="89">
        <v>171.52136506155935</v>
      </c>
      <c r="EC126" s="380">
        <v>25.738276791006868</v>
      </c>
      <c r="ED126" s="380">
        <v>0</v>
      </c>
      <c r="EE126" s="89">
        <v>58.765595518543655</v>
      </c>
      <c r="EF126" s="380">
        <v>11.037545071560919</v>
      </c>
      <c r="EG126" s="380">
        <v>0</v>
      </c>
      <c r="EH126" s="89">
        <v>173.25385537982959</v>
      </c>
      <c r="EI126" s="380">
        <v>31.030031026768974</v>
      </c>
      <c r="EJ126" s="380">
        <v>0.13057846214414268</v>
      </c>
      <c r="EK126" s="89">
        <v>19.765311062895407</v>
      </c>
      <c r="EL126" s="380">
        <v>4.5609266618114317</v>
      </c>
      <c r="EM126" s="380">
        <v>0</v>
      </c>
      <c r="EN126" s="89">
        <v>92.439683259105195</v>
      </c>
      <c r="EO126" s="380">
        <v>16.230109639402855</v>
      </c>
      <c r="EP126" s="380">
        <v>0</v>
      </c>
      <c r="EQ126" s="89">
        <v>16.008249871652811</v>
      </c>
      <c r="ER126" s="380">
        <v>3.0600011799304552</v>
      </c>
      <c r="ES126" s="380">
        <v>0</v>
      </c>
      <c r="ET126" s="89">
        <v>35.233817263054611</v>
      </c>
      <c r="EU126" s="380">
        <v>9.4104016309192726</v>
      </c>
      <c r="EV126" s="380">
        <v>0</v>
      </c>
      <c r="EW126" s="89">
        <v>3.4091833776719001</v>
      </c>
      <c r="EX126" s="380">
        <v>1.0599221095154794</v>
      </c>
      <c r="EY126" s="380">
        <v>0</v>
      </c>
      <c r="EZ126" s="89">
        <v>16.444954964918626</v>
      </c>
      <c r="FA126" s="380">
        <v>5.3602596596070038</v>
      </c>
      <c r="FB126" s="380">
        <v>0</v>
      </c>
      <c r="FC126" s="89">
        <v>2.1641569638552638</v>
      </c>
      <c r="FD126" s="380">
        <v>0.92422198626189445</v>
      </c>
      <c r="FE126" s="380">
        <v>0</v>
      </c>
      <c r="FF126" s="89">
        <v>0</v>
      </c>
      <c r="FG126" s="380">
        <v>0</v>
      </c>
      <c r="FH126" s="380">
        <v>0</v>
      </c>
      <c r="FI126" s="381">
        <v>5.1884446379972207E-2</v>
      </c>
      <c r="FJ126" s="380">
        <v>0.60352979093722581</v>
      </c>
      <c r="FK126" s="380">
        <v>5.1884446379972207E-2</v>
      </c>
      <c r="FL126" s="381">
        <v>5.9907937764029709E-2</v>
      </c>
      <c r="FM126" s="380">
        <v>0</v>
      </c>
      <c r="FN126" s="380">
        <v>5.9907937764029709E-2</v>
      </c>
      <c r="FO126" s="89">
        <v>2.6070602396618767</v>
      </c>
      <c r="FP126" s="380">
        <v>1.2524726516271183</v>
      </c>
      <c r="FQ126" s="380">
        <v>0</v>
      </c>
      <c r="FR126" s="89">
        <v>1.0757352924823353</v>
      </c>
      <c r="FS126" s="380">
        <v>0.72985486108029207</v>
      </c>
      <c r="FT126" s="380">
        <v>0</v>
      </c>
      <c r="FV126" s="118">
        <v>2934.5946394671682</v>
      </c>
      <c r="FW126" s="118">
        <v>1.0285961007652118</v>
      </c>
      <c r="FX126" s="118">
        <v>1.0324120654724269</v>
      </c>
      <c r="FY126" s="118">
        <v>1.9333971721933418</v>
      </c>
      <c r="FZ126" s="207">
        <v>1.2046539521872841</v>
      </c>
      <c r="GA126" s="118">
        <v>0.75267247988751751</v>
      </c>
      <c r="GB126" s="118">
        <v>8.5235991769391468</v>
      </c>
    </row>
    <row r="127" spans="2:184" s="73" customFormat="1">
      <c r="B127" s="73" t="s">
        <v>1829</v>
      </c>
      <c r="C127" s="73" t="s">
        <v>1874</v>
      </c>
      <c r="D127" s="73" t="s">
        <v>51</v>
      </c>
      <c r="E127" s="73" t="s">
        <v>1931</v>
      </c>
      <c r="F127" s="73">
        <v>7.4</v>
      </c>
      <c r="G127" s="113" t="s">
        <v>1211</v>
      </c>
      <c r="H127" s="73">
        <v>50.9</v>
      </c>
      <c r="I127" s="89">
        <v>-2548</v>
      </c>
      <c r="J127" s="89"/>
      <c r="K127" s="404" t="s">
        <v>32</v>
      </c>
      <c r="L127" s="73" t="s">
        <v>207</v>
      </c>
      <c r="M127" s="73" t="s">
        <v>13</v>
      </c>
      <c r="N127" s="73" t="s">
        <v>2205</v>
      </c>
      <c r="O127" s="73">
        <v>25</v>
      </c>
      <c r="Q127" s="203">
        <v>546.85799999999995</v>
      </c>
      <c r="R127" s="73">
        <v>32650</v>
      </c>
      <c r="S127" s="73">
        <v>930</v>
      </c>
      <c r="U127" s="381">
        <v>0.13023428734198214</v>
      </c>
      <c r="V127" s="380">
        <v>0.38613419454365711</v>
      </c>
      <c r="W127" s="380">
        <v>0.13023428734198214</v>
      </c>
      <c r="X127" s="89">
        <v>5.7027720875745329</v>
      </c>
      <c r="Y127" s="380">
        <v>13.028014316291394</v>
      </c>
      <c r="Z127" s="380">
        <v>3.5660915698261766</v>
      </c>
      <c r="AA127" s="89">
        <v>134.215572744589</v>
      </c>
      <c r="AB127" s="380">
        <v>22.789154366189624</v>
      </c>
      <c r="AC127" s="380">
        <v>0.9503375942343345</v>
      </c>
      <c r="AD127" s="89">
        <v>551.76142958610228</v>
      </c>
      <c r="AE127" s="380">
        <v>83.32448060543507</v>
      </c>
      <c r="AF127" s="380">
        <v>1.5194960440134961</v>
      </c>
      <c r="AG127" s="381">
        <v>2.1556770354662551</v>
      </c>
      <c r="AH127" s="380">
        <v>8.1032851458431896</v>
      </c>
      <c r="AI127" s="380">
        <v>2.1556770354662551</v>
      </c>
      <c r="AJ127" s="381">
        <v>210.94009281317634</v>
      </c>
      <c r="AK127" s="380">
        <v>801.77950839309506</v>
      </c>
      <c r="AL127" s="380">
        <v>210.94009281317634</v>
      </c>
      <c r="AM127" s="89">
        <v>208400.38395988982</v>
      </c>
      <c r="AN127" s="380">
        <v>19932.859773604141</v>
      </c>
      <c r="AO127" s="380">
        <v>8.5231885192036447</v>
      </c>
      <c r="AP127" s="89">
        <v>83.213078885617293</v>
      </c>
      <c r="AQ127" s="380">
        <v>212.15124846842704</v>
      </c>
      <c r="AR127" s="380">
        <v>74.800517038958574</v>
      </c>
      <c r="AS127" s="89">
        <v>650.69714932494537</v>
      </c>
      <c r="AT127" s="380">
        <v>419.59628304764533</v>
      </c>
      <c r="AU127" s="380">
        <v>131.81369912481006</v>
      </c>
      <c r="AV127" s="381">
        <v>2.3267475999554335</v>
      </c>
      <c r="AW127" s="380">
        <v>7.1100085858701414</v>
      </c>
      <c r="AX127" s="380">
        <v>2.3267475999554335</v>
      </c>
      <c r="AY127" s="89">
        <v>1.1750285682605048</v>
      </c>
      <c r="AZ127" s="380">
        <v>1.179945835331925</v>
      </c>
      <c r="BA127" s="380">
        <v>0.37221277774451905</v>
      </c>
      <c r="BB127" s="381">
        <v>1.3154238968459668</v>
      </c>
      <c r="BC127" s="380">
        <v>4.1177789309433432</v>
      </c>
      <c r="BD127" s="380">
        <v>1.3154238968459668</v>
      </c>
      <c r="BE127" s="89">
        <v>10.525565851228995</v>
      </c>
      <c r="BF127" s="382">
        <v>2.8754676343178636</v>
      </c>
      <c r="BG127" s="382">
        <v>0.33416007166910794</v>
      </c>
      <c r="BH127" s="381">
        <v>11.992634021895153</v>
      </c>
      <c r="BI127" s="380">
        <v>32.677569662063718</v>
      </c>
      <c r="BJ127" s="380">
        <v>11.992634021895153</v>
      </c>
      <c r="BK127" s="89">
        <v>317.92235380016979</v>
      </c>
      <c r="BL127" s="380">
        <v>33.906044676715737</v>
      </c>
      <c r="BM127" s="380">
        <v>0.56024796296758972</v>
      </c>
      <c r="BN127" s="89">
        <v>948.98700250105412</v>
      </c>
      <c r="BO127" s="380">
        <v>120.16755352894531</v>
      </c>
      <c r="BP127" s="380">
        <v>2.4665299330170813</v>
      </c>
      <c r="BQ127" s="89">
        <v>1204.3328141595618</v>
      </c>
      <c r="BR127" s="380">
        <v>157.61929798064835</v>
      </c>
      <c r="BS127" s="380">
        <v>4.505200703791453</v>
      </c>
      <c r="BT127" s="89">
        <v>0.25947195765905356</v>
      </c>
      <c r="BU127" s="380">
        <v>0.26863066141514713</v>
      </c>
      <c r="BV127" s="380">
        <v>2.0699389731147478E-2</v>
      </c>
      <c r="BW127" s="381">
        <v>1.6934843864157407</v>
      </c>
      <c r="BX127" s="380">
        <v>5.5951856557774509</v>
      </c>
      <c r="BY127" s="380">
        <v>1.6934843864157407</v>
      </c>
      <c r="BZ127" s="381">
        <v>9.453466746334846E-2</v>
      </c>
      <c r="CA127" s="380">
        <v>0.38665013583791336</v>
      </c>
      <c r="CB127" s="380">
        <v>9.453466746334846E-2</v>
      </c>
      <c r="CC127" s="89">
        <v>7.8413958455372264</v>
      </c>
      <c r="CD127" s="380">
        <v>6.134099942221086</v>
      </c>
      <c r="CE127" s="380">
        <v>0.47779528777034913</v>
      </c>
      <c r="CF127" s="89">
        <v>0.62708731095581494</v>
      </c>
      <c r="CG127" s="380">
        <v>0.52417751853379435</v>
      </c>
      <c r="CH127" s="380">
        <v>3.4358785140705894E-2</v>
      </c>
      <c r="CI127" s="89">
        <v>10.123137122045936</v>
      </c>
      <c r="CJ127" s="380">
        <v>3.3753864756785656</v>
      </c>
      <c r="CK127" s="380">
        <v>0.33514347486321355</v>
      </c>
      <c r="CL127" s="89">
        <v>1.6154755008353283</v>
      </c>
      <c r="CM127" s="380">
        <v>1.2958887160174932</v>
      </c>
      <c r="CN127" s="380">
        <v>0.2306155574177281</v>
      </c>
      <c r="CO127" s="381">
        <v>4.9778044367623939E-2</v>
      </c>
      <c r="CP127" s="380">
        <v>0.15363468756139706</v>
      </c>
      <c r="CQ127" s="380">
        <v>4.9778044367623939E-2</v>
      </c>
      <c r="CR127" s="89">
        <v>731.91188278267259</v>
      </c>
      <c r="CS127" s="380">
        <v>73.90037308762939</v>
      </c>
      <c r="CT127" s="380">
        <v>3.5450717968364388E-2</v>
      </c>
      <c r="CU127" s="89">
        <v>377.12542323402562</v>
      </c>
      <c r="CV127" s="380">
        <v>52.707148155211549</v>
      </c>
      <c r="CW127" s="380">
        <v>1.1882623279475082E-2</v>
      </c>
      <c r="CX127" s="89">
        <v>4.8297789255568286</v>
      </c>
      <c r="CY127" s="380">
        <v>1.8048266140084186</v>
      </c>
      <c r="CZ127" s="380">
        <v>2.1871910961949643E-2</v>
      </c>
      <c r="DA127" s="89">
        <v>1.3256416408431605E-2</v>
      </c>
      <c r="DB127" s="380">
        <v>4.8508658167069348E-2</v>
      </c>
      <c r="DC127" s="380">
        <v>0</v>
      </c>
      <c r="DD127" s="381">
        <v>4.7333488256358393E-2</v>
      </c>
      <c r="DE127" s="380">
        <v>0.14953175364249344</v>
      </c>
      <c r="DF127" s="380">
        <v>4.7333488256358393E-2</v>
      </c>
      <c r="DG127" s="381">
        <v>2.1785562153581371E-2</v>
      </c>
      <c r="DH127" s="380">
        <v>0.2727682065652679</v>
      </c>
      <c r="DI127" s="380">
        <v>2.1785562153581371E-2</v>
      </c>
      <c r="DJ127" s="381">
        <v>2.6079251547539792E-2</v>
      </c>
      <c r="DK127" s="380">
        <v>0.1005852995544161</v>
      </c>
      <c r="DL127" s="380">
        <v>2.6079251547539792E-2</v>
      </c>
      <c r="DM127" s="89">
        <v>8.1891179528555522</v>
      </c>
      <c r="DN127" s="380">
        <v>3.0987808631597611</v>
      </c>
      <c r="DO127" s="380">
        <v>5.2897563684476991E-2</v>
      </c>
      <c r="DP127" s="89">
        <v>280.07469330172461</v>
      </c>
      <c r="DQ127" s="380">
        <v>32.874211113682556</v>
      </c>
      <c r="DR127" s="380">
        <v>6.2369931221188816E-3</v>
      </c>
      <c r="DS127" s="89">
        <v>779.26923712670771</v>
      </c>
      <c r="DT127" s="380">
        <v>109.74805338805682</v>
      </c>
      <c r="DU127" s="380">
        <v>5.5264699312733059E-3</v>
      </c>
      <c r="DV127" s="89">
        <v>128.16557306201787</v>
      </c>
      <c r="DW127" s="380">
        <v>18.765676029135673</v>
      </c>
      <c r="DX127" s="380">
        <v>3.7221806666787654E-3</v>
      </c>
      <c r="DY127" s="89">
        <v>685.12495464433482</v>
      </c>
      <c r="DZ127" s="380">
        <v>102.65126004057133</v>
      </c>
      <c r="EA127" s="380">
        <v>0</v>
      </c>
      <c r="EB127" s="89">
        <v>160.45338668250045</v>
      </c>
      <c r="EC127" s="380">
        <v>22.451771906066856</v>
      </c>
      <c r="ED127" s="380">
        <v>1.8312772276237486E-2</v>
      </c>
      <c r="EE127" s="89">
        <v>56.843772488592784</v>
      </c>
      <c r="EF127" s="380">
        <v>7.9544718677372002</v>
      </c>
      <c r="EG127" s="380">
        <v>9.24834036716435E-3</v>
      </c>
      <c r="EH127" s="89">
        <v>160.70512491435443</v>
      </c>
      <c r="EI127" s="380">
        <v>21.974533106595722</v>
      </c>
      <c r="EJ127" s="380">
        <v>0</v>
      </c>
      <c r="EK127" s="89">
        <v>18.229367964234584</v>
      </c>
      <c r="EL127" s="380">
        <v>3.1465137254035422</v>
      </c>
      <c r="EM127" s="380">
        <v>0</v>
      </c>
      <c r="EN127" s="89">
        <v>87.73371493864795</v>
      </c>
      <c r="EO127" s="380">
        <v>13.354407011020355</v>
      </c>
      <c r="EP127" s="380">
        <v>0</v>
      </c>
      <c r="EQ127" s="89">
        <v>14.751533594186085</v>
      </c>
      <c r="ER127" s="380">
        <v>2.9793057535551095</v>
      </c>
      <c r="ES127" s="380">
        <v>0</v>
      </c>
      <c r="ET127" s="89">
        <v>32.478792633142874</v>
      </c>
      <c r="EU127" s="380">
        <v>5.4763670632328907</v>
      </c>
      <c r="EV127" s="380">
        <v>0</v>
      </c>
      <c r="EW127" s="89">
        <v>3.1580821973761015</v>
      </c>
      <c r="EX127" s="380">
        <v>0.9102678909981694</v>
      </c>
      <c r="EY127" s="380">
        <v>3.2331801314134981E-3</v>
      </c>
      <c r="EZ127" s="89">
        <v>15.991570342654233</v>
      </c>
      <c r="FA127" s="380">
        <v>3.5874443194331986</v>
      </c>
      <c r="FB127" s="380">
        <v>2.1321665359436352E-2</v>
      </c>
      <c r="FC127" s="89">
        <v>2.0809296207767947</v>
      </c>
      <c r="FD127" s="380">
        <v>0.46288901473043065</v>
      </c>
      <c r="FE127" s="380">
        <v>4.9445174149232354E-3</v>
      </c>
      <c r="FF127" s="381">
        <v>2.1223870351156145E-2</v>
      </c>
      <c r="FG127" s="380">
        <v>9.3370904207109265E-2</v>
      </c>
      <c r="FH127" s="380">
        <v>2.1223870351156145E-2</v>
      </c>
      <c r="FI127" s="89">
        <v>0.40149185093648526</v>
      </c>
      <c r="FJ127" s="380">
        <v>0.43766157018021901</v>
      </c>
      <c r="FK127" s="380">
        <v>2.3545455657097748E-2</v>
      </c>
      <c r="FL127" s="381">
        <v>1.4347437287246856E-2</v>
      </c>
      <c r="FM127" s="380">
        <v>4.3964927595301934E-2</v>
      </c>
      <c r="FN127" s="380">
        <v>1.4347437287246856E-2</v>
      </c>
      <c r="FO127" s="89">
        <v>2.5607452881514003</v>
      </c>
      <c r="FP127" s="380">
        <v>1.0645411975015968</v>
      </c>
      <c r="FQ127" s="380">
        <v>0</v>
      </c>
      <c r="FR127" s="89">
        <v>0.91758623266808748</v>
      </c>
      <c r="FS127" s="380">
        <v>0.48847771156944975</v>
      </c>
      <c r="FT127" s="380">
        <v>4.7804703643305052E-3</v>
      </c>
      <c r="FV127" s="118">
        <v>2771.4430528084372</v>
      </c>
      <c r="FW127" s="118">
        <v>1.0674570385697228</v>
      </c>
      <c r="FX127" s="118">
        <v>0.99205290052600936</v>
      </c>
      <c r="FY127" s="118">
        <v>1.9407651611132135</v>
      </c>
      <c r="FZ127" s="207">
        <v>1.2305775565804549</v>
      </c>
      <c r="GA127" s="118">
        <v>0.78826444287199016</v>
      </c>
      <c r="GB127" s="118">
        <v>8.1303906583766317</v>
      </c>
    </row>
    <row r="128" spans="2:184" s="73" customFormat="1">
      <c r="B128" s="73" t="s">
        <v>1829</v>
      </c>
      <c r="C128" s="73" t="s">
        <v>1874</v>
      </c>
      <c r="D128" s="73" t="s">
        <v>51</v>
      </c>
      <c r="E128" s="73" t="s">
        <v>1931</v>
      </c>
      <c r="F128" s="73">
        <v>7.4</v>
      </c>
      <c r="G128" s="113" t="s">
        <v>1211</v>
      </c>
      <c r="H128" s="73">
        <v>50.9</v>
      </c>
      <c r="I128" s="89">
        <v>-2548</v>
      </c>
      <c r="J128" s="89"/>
      <c r="K128" s="404" t="s">
        <v>32</v>
      </c>
      <c r="L128" s="73" t="s">
        <v>207</v>
      </c>
      <c r="M128" s="73" t="s">
        <v>13</v>
      </c>
      <c r="N128" s="73" t="s">
        <v>2206</v>
      </c>
      <c r="O128" s="73">
        <v>25</v>
      </c>
      <c r="Q128" s="203">
        <v>504.79199999999997</v>
      </c>
      <c r="R128" s="73">
        <v>33400</v>
      </c>
      <c r="S128" s="73">
        <v>850.00000000000011</v>
      </c>
      <c r="U128" s="381">
        <v>0.12987838593119799</v>
      </c>
      <c r="V128" s="380">
        <v>0.39613372705618299</v>
      </c>
      <c r="W128" s="380">
        <v>0.12987838593119799</v>
      </c>
      <c r="X128" s="89">
        <v>5.2189712849238301</v>
      </c>
      <c r="Y128" s="380">
        <v>11.8652245725378</v>
      </c>
      <c r="Z128" s="380">
        <v>2.14965038664926</v>
      </c>
      <c r="AA128" s="89">
        <v>128.56561528725501</v>
      </c>
      <c r="AB128" s="380">
        <v>26.6685266778845</v>
      </c>
      <c r="AC128" s="380">
        <v>0.68046466187653398</v>
      </c>
      <c r="AD128" s="89">
        <v>584.56662198794697</v>
      </c>
      <c r="AE128" s="380">
        <v>140.296391452672</v>
      </c>
      <c r="AF128" s="380">
        <v>1.18537152056138</v>
      </c>
      <c r="AG128" s="89">
        <v>4.4949151970608003</v>
      </c>
      <c r="AH128" s="380">
        <v>27.035739809453101</v>
      </c>
      <c r="AI128" s="380">
        <v>1.5516881992939899</v>
      </c>
      <c r="AJ128" s="381">
        <v>181.30011750656899</v>
      </c>
      <c r="AK128" s="380">
        <v>972.18507654256405</v>
      </c>
      <c r="AL128" s="380">
        <v>181.30011750656899</v>
      </c>
      <c r="AM128" s="89">
        <v>207277.282122451</v>
      </c>
      <c r="AN128" s="380">
        <v>17900.968212685399</v>
      </c>
      <c r="AO128" s="380">
        <v>6.9940581676704996</v>
      </c>
      <c r="AP128" s="89">
        <v>89.570419024368803</v>
      </c>
      <c r="AQ128" s="380">
        <v>187.289927639712</v>
      </c>
      <c r="AR128" s="380">
        <v>51.443671887018397</v>
      </c>
      <c r="AS128" s="89">
        <v>718.44709618224203</v>
      </c>
      <c r="AT128" s="380">
        <v>600.58101714663599</v>
      </c>
      <c r="AU128" s="380">
        <v>126.422861475479</v>
      </c>
      <c r="AV128" s="381">
        <v>1.66463293955122</v>
      </c>
      <c r="AW128" s="380">
        <v>8.5696994867487604</v>
      </c>
      <c r="AX128" s="380">
        <v>1.66463293955122</v>
      </c>
      <c r="AY128" s="89">
        <v>1.2250465112443301</v>
      </c>
      <c r="AZ128" s="380">
        <v>1.6761587606485799</v>
      </c>
      <c r="BA128" s="380">
        <v>0.36830717844056399</v>
      </c>
      <c r="BB128" s="89">
        <v>2.4558271596362302</v>
      </c>
      <c r="BC128" s="380">
        <v>4.8950975293164998</v>
      </c>
      <c r="BD128" s="380">
        <v>1.1295928392415699</v>
      </c>
      <c r="BE128" s="89">
        <v>11.953894946644001</v>
      </c>
      <c r="BF128" s="382">
        <v>2.2677099685089899</v>
      </c>
      <c r="BG128" s="382">
        <v>0.27795800494392903</v>
      </c>
      <c r="BH128" s="381">
        <v>10.622141275044701</v>
      </c>
      <c r="BI128" s="380">
        <v>34.183767211338498</v>
      </c>
      <c r="BJ128" s="380">
        <v>10.622141275044701</v>
      </c>
      <c r="BK128" s="89">
        <v>323.36801277673902</v>
      </c>
      <c r="BL128" s="380">
        <v>31.748736176801</v>
      </c>
      <c r="BM128" s="380">
        <v>0.41792312129336401</v>
      </c>
      <c r="BN128" s="89">
        <v>976.24268691801603</v>
      </c>
      <c r="BO128" s="380">
        <v>229.40929346431801</v>
      </c>
      <c r="BP128" s="380">
        <v>2.0638508029168801</v>
      </c>
      <c r="BQ128" s="89">
        <v>1230.86971406202</v>
      </c>
      <c r="BR128" s="380">
        <v>214.176695079533</v>
      </c>
      <c r="BS128" s="380">
        <v>3.3897397243062102</v>
      </c>
      <c r="BT128" s="89">
        <v>0.25587163115483103</v>
      </c>
      <c r="BU128" s="380">
        <v>0.25767174738709098</v>
      </c>
      <c r="BV128" s="380">
        <v>1.31473056622069E-2</v>
      </c>
      <c r="BW128" s="381">
        <v>1.53855399973406</v>
      </c>
      <c r="BX128" s="380">
        <v>5.8153577746767402</v>
      </c>
      <c r="BY128" s="380">
        <v>1.53855399973406</v>
      </c>
      <c r="BZ128" s="89">
        <v>0.19047945254638701</v>
      </c>
      <c r="CA128" s="380">
        <v>0.73785656793172805</v>
      </c>
      <c r="CB128" s="380">
        <v>0.11856622889882699</v>
      </c>
      <c r="CC128" s="89">
        <v>8.5049222580264594</v>
      </c>
      <c r="CD128" s="380">
        <v>6.16162738091999</v>
      </c>
      <c r="CE128" s="380">
        <v>0.46762106658223301</v>
      </c>
      <c r="CF128" s="89">
        <v>0.66759497608991003</v>
      </c>
      <c r="CG128" s="380">
        <v>0.51919004015728898</v>
      </c>
      <c r="CH128" s="380">
        <v>3.8010980909531401E-2</v>
      </c>
      <c r="CI128" s="89">
        <v>13.330951039475099</v>
      </c>
      <c r="CJ128" s="380">
        <v>6.6716151313511398</v>
      </c>
      <c r="CK128" s="380">
        <v>0.26021183448611102</v>
      </c>
      <c r="CL128" s="89">
        <v>2.0584578658239798</v>
      </c>
      <c r="CM128" s="380">
        <v>1.3761355530141199</v>
      </c>
      <c r="CN128" s="380">
        <v>0.158558396518725</v>
      </c>
      <c r="CO128" s="89">
        <v>4.8807214651276597E-2</v>
      </c>
      <c r="CP128" s="380">
        <v>0.19466497950812001</v>
      </c>
      <c r="CQ128" s="380">
        <v>4.0578264881901797E-2</v>
      </c>
      <c r="CR128" s="89">
        <v>783.108371498976</v>
      </c>
      <c r="CS128" s="380">
        <v>85.278665736356402</v>
      </c>
      <c r="CT128" s="380">
        <v>2.9888141040459101E-2</v>
      </c>
      <c r="CU128" s="89">
        <v>466.44382354744101</v>
      </c>
      <c r="CV128" s="380">
        <v>138.56556558662001</v>
      </c>
      <c r="CW128" s="380">
        <v>1.2110468810581599E-2</v>
      </c>
      <c r="CX128" s="89">
        <v>8.0706070693660408</v>
      </c>
      <c r="CY128" s="380">
        <v>4.7992585431841901</v>
      </c>
      <c r="CZ128" s="380">
        <v>1.48655788739546E-2</v>
      </c>
      <c r="DA128" s="89">
        <v>1.6698328902955001E-2</v>
      </c>
      <c r="DB128" s="380">
        <v>4.1595755467762098E-2</v>
      </c>
      <c r="DC128" s="380">
        <v>2.7949265682373999E-3</v>
      </c>
      <c r="DD128" s="381">
        <v>4.6485008797960699E-2</v>
      </c>
      <c r="DE128" s="380">
        <v>0.133812811444082</v>
      </c>
      <c r="DF128" s="380">
        <v>4.6485008797960699E-2</v>
      </c>
      <c r="DG128" s="89">
        <v>7.2298819378857404E-2</v>
      </c>
      <c r="DH128" s="380">
        <v>0.39025117227947798</v>
      </c>
      <c r="DI128" s="380">
        <v>2.1566906301558601E-2</v>
      </c>
      <c r="DJ128" s="89">
        <v>2.71808493947308E-2</v>
      </c>
      <c r="DK128" s="380">
        <v>0.127425380535136</v>
      </c>
      <c r="DL128" s="380">
        <v>1.8389912290803299E-2</v>
      </c>
      <c r="DM128" s="89">
        <v>8.4407774630230605</v>
      </c>
      <c r="DN128" s="380">
        <v>3.8524497004896401</v>
      </c>
      <c r="DO128" s="380">
        <v>2.2204148475899601E-2</v>
      </c>
      <c r="DP128" s="89">
        <v>338.68045910802499</v>
      </c>
      <c r="DQ128" s="380">
        <v>76.171570584515393</v>
      </c>
      <c r="DR128" s="380">
        <v>4.3674064448241097E-3</v>
      </c>
      <c r="DS128" s="89">
        <v>964.85357647266505</v>
      </c>
      <c r="DT128" s="380">
        <v>244.63077973068201</v>
      </c>
      <c r="DU128" s="380">
        <v>4.5351359051227199E-3</v>
      </c>
      <c r="DV128" s="89">
        <v>159.95904891548699</v>
      </c>
      <c r="DW128" s="380">
        <v>41.755999326606997</v>
      </c>
      <c r="DX128" s="380">
        <v>0</v>
      </c>
      <c r="DY128" s="89">
        <v>848.54898443651803</v>
      </c>
      <c r="DZ128" s="380">
        <v>224.54318702428901</v>
      </c>
      <c r="EA128" s="380">
        <v>0</v>
      </c>
      <c r="EB128" s="89">
        <v>200.59390893138001</v>
      </c>
      <c r="EC128" s="380">
        <v>56.383572313072698</v>
      </c>
      <c r="ED128" s="380">
        <v>1.50330740309022E-2</v>
      </c>
      <c r="EE128" s="89">
        <v>70.543741924942296</v>
      </c>
      <c r="EF128" s="380">
        <v>19.011297305389402</v>
      </c>
      <c r="EG128" s="380">
        <v>4.4483281540826803E-3</v>
      </c>
      <c r="EH128" s="89">
        <v>197.80832236998799</v>
      </c>
      <c r="EI128" s="380">
        <v>55.861862730904697</v>
      </c>
      <c r="EJ128" s="380">
        <v>2.16948449053182E-2</v>
      </c>
      <c r="EK128" s="89">
        <v>22.520135917068899</v>
      </c>
      <c r="EL128" s="380">
        <v>6.5317959759721704</v>
      </c>
      <c r="EM128" s="380">
        <v>0</v>
      </c>
      <c r="EN128" s="89">
        <v>108.724089685903</v>
      </c>
      <c r="EO128" s="380">
        <v>31.553689816236801</v>
      </c>
      <c r="EP128" s="380">
        <v>9.8335066307359102E-3</v>
      </c>
      <c r="EQ128" s="89">
        <v>17.954129024133699</v>
      </c>
      <c r="ER128" s="380">
        <v>5.5896234886616396</v>
      </c>
      <c r="ES128" s="380">
        <v>4.3867720149508398E-3</v>
      </c>
      <c r="ET128" s="89">
        <v>40.191852991981499</v>
      </c>
      <c r="EU128" s="380">
        <v>13.7498956244336</v>
      </c>
      <c r="EV128" s="380">
        <v>2.0157887905858402E-2</v>
      </c>
      <c r="EW128" s="89">
        <v>3.98853544855241</v>
      </c>
      <c r="EX128" s="380">
        <v>1.3725498503282001</v>
      </c>
      <c r="EY128" s="380">
        <v>5.8988101758904498E-3</v>
      </c>
      <c r="EZ128" s="89">
        <v>18.919355016758601</v>
      </c>
      <c r="FA128" s="380">
        <v>6.4982080192657499</v>
      </c>
      <c r="FB128" s="380">
        <v>0</v>
      </c>
      <c r="FC128" s="89">
        <v>2.45026427085608</v>
      </c>
      <c r="FD128" s="380">
        <v>0.96183851927037001</v>
      </c>
      <c r="FE128" s="380">
        <v>2.8913812271033601E-3</v>
      </c>
      <c r="FF128" s="89">
        <v>3.2688539852591202E-2</v>
      </c>
      <c r="FG128" s="380">
        <v>0.15012536428619799</v>
      </c>
      <c r="FH128" s="380">
        <v>1.2418545097435001E-2</v>
      </c>
      <c r="FI128" s="89">
        <v>0.491014361307547</v>
      </c>
      <c r="FJ128" s="380">
        <v>0.49076956311001402</v>
      </c>
      <c r="FK128" s="380">
        <v>3.2778189589269299E-2</v>
      </c>
      <c r="FL128" s="381">
        <v>1.09864145491029E-2</v>
      </c>
      <c r="FM128" s="380">
        <v>3.2609410300653299E-2</v>
      </c>
      <c r="FN128" s="380">
        <v>1.09864145491029E-2</v>
      </c>
      <c r="FO128" s="89">
        <v>3.8934309469614199</v>
      </c>
      <c r="FP128" s="380">
        <v>1.9876543698989999</v>
      </c>
      <c r="FQ128" s="380">
        <v>3.8530454988933102E-3</v>
      </c>
      <c r="FR128" s="89">
        <v>1.1304598227422</v>
      </c>
      <c r="FS128" s="380">
        <v>0.685061911348261</v>
      </c>
      <c r="FT128" s="380">
        <v>7.6758977207663798E-3</v>
      </c>
      <c r="FV128" s="118">
        <v>3425.3067440208088</v>
      </c>
      <c r="FW128" s="118">
        <v>1.0666638588962962</v>
      </c>
      <c r="FX128" s="118">
        <v>0.99849159090035933</v>
      </c>
      <c r="FY128" s="118">
        <v>1.678891073191213</v>
      </c>
      <c r="FZ128" s="207">
        <v>1.5889840917449782</v>
      </c>
      <c r="GA128" s="118">
        <v>0.76962838345533802</v>
      </c>
      <c r="GB128" s="118">
        <v>8.4588443295552995</v>
      </c>
    </row>
    <row r="129" spans="2:184" s="73" customFormat="1">
      <c r="B129" s="73" t="s">
        <v>1829</v>
      </c>
      <c r="C129" s="73" t="s">
        <v>1874</v>
      </c>
      <c r="D129" s="73" t="s">
        <v>51</v>
      </c>
      <c r="E129" s="73" t="s">
        <v>1931</v>
      </c>
      <c r="F129" s="73">
        <v>7.4</v>
      </c>
      <c r="G129" s="113" t="s">
        <v>1211</v>
      </c>
      <c r="H129" s="73">
        <v>50.9</v>
      </c>
      <c r="I129" s="89">
        <v>-2548</v>
      </c>
      <c r="J129" s="89"/>
      <c r="K129" s="404" t="s">
        <v>32</v>
      </c>
      <c r="L129" s="73" t="s">
        <v>207</v>
      </c>
      <c r="M129" s="73" t="s">
        <v>13</v>
      </c>
      <c r="N129" s="73" t="s">
        <v>2207</v>
      </c>
      <c r="O129" s="73">
        <v>15</v>
      </c>
      <c r="Q129" s="203">
        <v>406.63799999999992</v>
      </c>
      <c r="R129" s="73">
        <v>30520</v>
      </c>
      <c r="S129" s="73">
        <v>720</v>
      </c>
      <c r="U129" s="381">
        <v>0.23827107865168201</v>
      </c>
      <c r="V129" s="380">
        <v>0.93156656363686996</v>
      </c>
      <c r="W129" s="380">
        <v>0.23827107865168201</v>
      </c>
      <c r="X129" s="89">
        <v>6.4270160368129599</v>
      </c>
      <c r="Y129" s="380">
        <v>22.839910112235302</v>
      </c>
      <c r="Z129" s="380">
        <v>5.0591962502365897</v>
      </c>
      <c r="AA129" s="89">
        <v>149.673039125743</v>
      </c>
      <c r="AB129" s="380">
        <v>31.136303192333699</v>
      </c>
      <c r="AC129" s="380">
        <v>1.3967629579584699</v>
      </c>
      <c r="AD129" s="89">
        <v>756.352584160427</v>
      </c>
      <c r="AE129" s="380">
        <v>148.54692894707401</v>
      </c>
      <c r="AF129" s="380">
        <v>2.9271770724687598</v>
      </c>
      <c r="AG129" s="381">
        <v>3.4572532304126402</v>
      </c>
      <c r="AH129" s="380">
        <v>17.867356776248101</v>
      </c>
      <c r="AI129" s="380">
        <v>3.4572532304126402</v>
      </c>
      <c r="AJ129" s="381">
        <v>404.30144048904401</v>
      </c>
      <c r="AK129" s="380">
        <v>2071.3940323727202</v>
      </c>
      <c r="AL129" s="380">
        <v>404.30144048904401</v>
      </c>
      <c r="AM129" s="89">
        <v>208333.73275985199</v>
      </c>
      <c r="AN129" s="380">
        <v>25227.4375859631</v>
      </c>
      <c r="AO129" s="380">
        <v>16.103477684150601</v>
      </c>
      <c r="AP129" s="381">
        <v>126.471921120408</v>
      </c>
      <c r="AQ129" s="380">
        <v>543.99278164182795</v>
      </c>
      <c r="AR129" s="380">
        <v>126.471921120408</v>
      </c>
      <c r="AS129" s="89">
        <v>609.520055158368</v>
      </c>
      <c r="AT129" s="380">
        <v>1095.0693150966599</v>
      </c>
      <c r="AU129" s="380">
        <v>264.903933251193</v>
      </c>
      <c r="AV129" s="381">
        <v>3.54063264595327</v>
      </c>
      <c r="AW129" s="380">
        <v>17.261143688262099</v>
      </c>
      <c r="AX129" s="380">
        <v>3.54063264595327</v>
      </c>
      <c r="AY129" s="89">
        <v>1.5410112791623201</v>
      </c>
      <c r="AZ129" s="380">
        <v>3.3148977663302901</v>
      </c>
      <c r="BA129" s="380">
        <v>0.71756130901030801</v>
      </c>
      <c r="BB129" s="381">
        <v>2.3001934587288302</v>
      </c>
      <c r="BC129" s="380">
        <v>11.3880481992132</v>
      </c>
      <c r="BD129" s="380">
        <v>2.3001934587288302</v>
      </c>
      <c r="BE129" s="89">
        <v>8.9884183477700592</v>
      </c>
      <c r="BF129" s="382">
        <v>3.7333491756707899</v>
      </c>
      <c r="BG129" s="382">
        <v>0.56393976030291004</v>
      </c>
      <c r="BH129" s="381">
        <v>26.2574610197628</v>
      </c>
      <c r="BI129" s="380">
        <v>85.454410895658199</v>
      </c>
      <c r="BJ129" s="380">
        <v>26.2574610197628</v>
      </c>
      <c r="BK129" s="89">
        <v>384.52624720697901</v>
      </c>
      <c r="BL129" s="380">
        <v>61.201953285144498</v>
      </c>
      <c r="BM129" s="380">
        <v>0.75467892615561205</v>
      </c>
      <c r="BN129" s="89">
        <v>1160.8076716047001</v>
      </c>
      <c r="BO129" s="380">
        <v>213.51384291039901</v>
      </c>
      <c r="BP129" s="380">
        <v>4.06751465107694</v>
      </c>
      <c r="BQ129" s="89">
        <v>1379.0579300842801</v>
      </c>
      <c r="BR129" s="380">
        <v>304.95090155128298</v>
      </c>
      <c r="BS129" s="380">
        <v>5.99373474687465</v>
      </c>
      <c r="BT129" s="89">
        <v>0.27256244707728</v>
      </c>
      <c r="BU129" s="380">
        <v>0.40898977850424301</v>
      </c>
      <c r="BV129" s="380">
        <v>2.3237846155203499E-2</v>
      </c>
      <c r="BW129" s="381">
        <v>3.0639105440570198</v>
      </c>
      <c r="BX129" s="380">
        <v>16.042140865955499</v>
      </c>
      <c r="BY129" s="380">
        <v>3.0639105440570198</v>
      </c>
      <c r="BZ129" s="381">
        <v>0.218765541031536</v>
      </c>
      <c r="CA129" s="380">
        <v>1.08284806223651</v>
      </c>
      <c r="CB129" s="380">
        <v>0.218765541031536</v>
      </c>
      <c r="CC129" s="89">
        <v>10.3481020357699</v>
      </c>
      <c r="CD129" s="380">
        <v>10.697309480101699</v>
      </c>
      <c r="CE129" s="380">
        <v>0.981136906598991</v>
      </c>
      <c r="CF129" s="89">
        <v>0.62340097010677997</v>
      </c>
      <c r="CG129" s="380">
        <v>0.77339084533610503</v>
      </c>
      <c r="CH129" s="380">
        <v>5.5525668134407E-2</v>
      </c>
      <c r="CI129" s="89">
        <v>9.1463487690374308</v>
      </c>
      <c r="CJ129" s="380">
        <v>5.9129281768028203</v>
      </c>
      <c r="CK129" s="380">
        <v>0.542812551733583</v>
      </c>
      <c r="CL129" s="89">
        <v>1.31721966388754</v>
      </c>
      <c r="CM129" s="380">
        <v>2.3081345000605502</v>
      </c>
      <c r="CN129" s="380">
        <v>0.32022859141253701</v>
      </c>
      <c r="CO129" s="381">
        <v>6.1626728268093199E-2</v>
      </c>
      <c r="CP129" s="380">
        <v>0.34714279117111102</v>
      </c>
      <c r="CQ129" s="380">
        <v>6.1626728268093199E-2</v>
      </c>
      <c r="CR129" s="89">
        <v>802.09250131809301</v>
      </c>
      <c r="CS129" s="380">
        <v>167.67655252505901</v>
      </c>
      <c r="CT129" s="380">
        <v>6.60395285746007E-2</v>
      </c>
      <c r="CU129" s="89">
        <v>343.93986665239402</v>
      </c>
      <c r="CV129" s="380">
        <v>72.992302510117696</v>
      </c>
      <c r="CW129" s="380">
        <v>2.5769624750860001E-2</v>
      </c>
      <c r="CX129" s="89">
        <v>4.7643186961922996</v>
      </c>
      <c r="CY129" s="380">
        <v>2.36271428036259</v>
      </c>
      <c r="CZ129" s="380">
        <v>2.65965011204666E-2</v>
      </c>
      <c r="DA129" s="381">
        <v>7.9502759005354307E-3</v>
      </c>
      <c r="DB129" s="380">
        <v>5.1266130008106203E-2</v>
      </c>
      <c r="DC129" s="380">
        <v>7.9502759005354307E-3</v>
      </c>
      <c r="DD129" s="381">
        <v>9.2137405565385203E-2</v>
      </c>
      <c r="DE129" s="380">
        <v>0.43180154311614699</v>
      </c>
      <c r="DF129" s="380">
        <v>9.2137405565385203E-2</v>
      </c>
      <c r="DG129" s="381">
        <v>6.7936750040301697E-2</v>
      </c>
      <c r="DH129" s="380">
        <v>0.282302907809722</v>
      </c>
      <c r="DI129" s="380">
        <v>6.7936750040301697E-2</v>
      </c>
      <c r="DJ129" s="381">
        <v>3.9354674611110599E-2</v>
      </c>
      <c r="DK129" s="380">
        <v>0.16844295544652399</v>
      </c>
      <c r="DL129" s="380">
        <v>3.9354674611110599E-2</v>
      </c>
      <c r="DM129" s="89">
        <v>9.5183165674988999</v>
      </c>
      <c r="DN129" s="380">
        <v>6.7245695706394999</v>
      </c>
      <c r="DO129" s="380">
        <v>4.4963812535094398E-2</v>
      </c>
      <c r="DP129" s="89">
        <v>251.20480295361</v>
      </c>
      <c r="DQ129" s="380">
        <v>59.482076900917299</v>
      </c>
      <c r="DR129" s="380">
        <v>0</v>
      </c>
      <c r="DS129" s="89">
        <v>712.47241067673099</v>
      </c>
      <c r="DT129" s="380">
        <v>154.67484934596601</v>
      </c>
      <c r="DU129" s="380">
        <v>5.3805678567001702E-3</v>
      </c>
      <c r="DV129" s="89">
        <v>115.55060386172001</v>
      </c>
      <c r="DW129" s="380">
        <v>28.394442527419301</v>
      </c>
      <c r="DX129" s="380">
        <v>4.4056399352462904E-3</v>
      </c>
      <c r="DY129" s="89">
        <v>612.31155136579696</v>
      </c>
      <c r="DZ129" s="380">
        <v>149.76248820854499</v>
      </c>
      <c r="EA129" s="380">
        <v>2.5374610294003699E-2</v>
      </c>
      <c r="EB129" s="89">
        <v>143.63935833913601</v>
      </c>
      <c r="EC129" s="380">
        <v>38.365326656404299</v>
      </c>
      <c r="ED129" s="380">
        <v>4.2741793438733799E-2</v>
      </c>
      <c r="EE129" s="89">
        <v>50.867231938641503</v>
      </c>
      <c r="EF129" s="380">
        <v>14.2969407353328</v>
      </c>
      <c r="EG129" s="380">
        <v>1.2644298990745701E-2</v>
      </c>
      <c r="EH129" s="89">
        <v>142.01103960811199</v>
      </c>
      <c r="EI129" s="380">
        <v>37.873920156494698</v>
      </c>
      <c r="EJ129" s="380">
        <v>4.3946669584474497E-2</v>
      </c>
      <c r="EK129" s="89">
        <v>16.0070318974761</v>
      </c>
      <c r="EL129" s="380">
        <v>3.9935142896179201</v>
      </c>
      <c r="EM129" s="380">
        <v>6.7213212547994E-3</v>
      </c>
      <c r="EN129" s="89">
        <v>77.250886804531504</v>
      </c>
      <c r="EO129" s="380">
        <v>21.717162269755999</v>
      </c>
      <c r="EP129" s="380">
        <v>2.7962953632606001E-2</v>
      </c>
      <c r="EQ129" s="89">
        <v>12.9664890789747</v>
      </c>
      <c r="ER129" s="380">
        <v>4.1036652773726399</v>
      </c>
      <c r="ES129" s="380">
        <v>0</v>
      </c>
      <c r="ET129" s="89">
        <v>27.550614103297001</v>
      </c>
      <c r="EU129" s="380">
        <v>7.2549296450396996</v>
      </c>
      <c r="EV129" s="380">
        <v>2.2079782307909801E-2</v>
      </c>
      <c r="EW129" s="89">
        <v>2.7909051114269601</v>
      </c>
      <c r="EX129" s="380">
        <v>1.1724691582520901</v>
      </c>
      <c r="EY129" s="380">
        <v>5.3732466607897596E-3</v>
      </c>
      <c r="EZ129" s="89">
        <v>13.642772982847699</v>
      </c>
      <c r="FA129" s="380">
        <v>6.1400229514264604</v>
      </c>
      <c r="FB129" s="380">
        <v>0</v>
      </c>
      <c r="FC129" s="89">
        <v>1.7295573417708701</v>
      </c>
      <c r="FD129" s="380">
        <v>0.97811684628935802</v>
      </c>
      <c r="FE129" s="380">
        <v>0</v>
      </c>
      <c r="FF129" s="381">
        <v>4.2949469279691198E-2</v>
      </c>
      <c r="FG129" s="380">
        <v>1.5946684761201401E-3</v>
      </c>
      <c r="FH129" s="380">
        <v>4.2949469279691198E-2</v>
      </c>
      <c r="FI129" s="89">
        <v>0.48569649023508699</v>
      </c>
      <c r="FJ129" s="380">
        <v>0.88265398704236098</v>
      </c>
      <c r="FK129" s="380">
        <v>4.1991754898187399E-2</v>
      </c>
      <c r="FL129" s="89">
        <v>1.6106791190634E-2</v>
      </c>
      <c r="FM129" s="380">
        <v>0.13343984740116599</v>
      </c>
      <c r="FN129" s="380">
        <v>9.2043867782564594E-3</v>
      </c>
      <c r="FO129" s="89">
        <v>2.0000402186052502</v>
      </c>
      <c r="FP129" s="380">
        <v>1.09324589842077</v>
      </c>
      <c r="FQ129" s="380">
        <v>7.8075404980901602E-3</v>
      </c>
      <c r="FR129" s="89">
        <v>0.80034632974517605</v>
      </c>
      <c r="FS129" s="380">
        <v>0.74154653932662296</v>
      </c>
      <c r="FT129" s="380">
        <v>7.9533897604462406E-3</v>
      </c>
      <c r="FV129" s="118">
        <v>2497.3258606546442</v>
      </c>
      <c r="FW129" s="118">
        <v>1.0729425818317027</v>
      </c>
      <c r="FX129" s="118">
        <v>1.0084377028884968</v>
      </c>
      <c r="FY129" s="118">
        <v>2.3320719087465807</v>
      </c>
      <c r="FZ129" s="207">
        <v>1.1563884991274336</v>
      </c>
      <c r="GA129" s="118">
        <v>0.79108534684713105</v>
      </c>
      <c r="GB129" s="118">
        <v>8.4215543128397101</v>
      </c>
    </row>
    <row r="130" spans="2:184" s="73" customFormat="1">
      <c r="B130" s="73" t="s">
        <v>1829</v>
      </c>
      <c r="C130" s="73" t="s">
        <v>1874</v>
      </c>
      <c r="D130" s="73" t="s">
        <v>51</v>
      </c>
      <c r="E130" s="73" t="s">
        <v>1931</v>
      </c>
      <c r="F130" s="73">
        <v>7.4</v>
      </c>
      <c r="G130" s="113" t="s">
        <v>1211</v>
      </c>
      <c r="H130" s="73">
        <v>50.9</v>
      </c>
      <c r="I130" s="89">
        <v>-2548</v>
      </c>
      <c r="J130" s="89"/>
      <c r="K130" s="404" t="s">
        <v>32</v>
      </c>
      <c r="L130" s="73" t="s">
        <v>207</v>
      </c>
      <c r="M130" s="73" t="s">
        <v>13</v>
      </c>
      <c r="N130" s="73" t="s">
        <v>2208</v>
      </c>
      <c r="O130" s="73">
        <v>25</v>
      </c>
      <c r="Q130" s="203">
        <v>691.75199999999995</v>
      </c>
      <c r="R130" s="73">
        <v>34320</v>
      </c>
      <c r="S130" s="73">
        <v>750</v>
      </c>
      <c r="U130" s="381">
        <v>0.1884921345445188</v>
      </c>
      <c r="V130" s="380">
        <v>0.83629144250112164</v>
      </c>
      <c r="W130" s="380">
        <v>0.1884921345445188</v>
      </c>
      <c r="X130" s="89">
        <v>6.5880153713981331</v>
      </c>
      <c r="Y130" s="380">
        <v>11.048332766242066</v>
      </c>
      <c r="Z130" s="380">
        <v>2.7046619453925764</v>
      </c>
      <c r="AA130" s="89">
        <v>129.4853214128118</v>
      </c>
      <c r="AB130" s="380">
        <v>12.680028381441407</v>
      </c>
      <c r="AC130" s="380">
        <v>1.1444030886577803</v>
      </c>
      <c r="AD130" s="89">
        <v>618.53904626819826</v>
      </c>
      <c r="AE130" s="380">
        <v>116.82356075282297</v>
      </c>
      <c r="AF130" s="380">
        <v>2.1018732663541457</v>
      </c>
      <c r="AG130" s="381">
        <v>2.5436567125354581</v>
      </c>
      <c r="AH130" s="380">
        <v>7.8847821437511216</v>
      </c>
      <c r="AI130" s="380">
        <v>2.5436567125354581</v>
      </c>
      <c r="AJ130" s="381">
        <v>328.29737476580317</v>
      </c>
      <c r="AK130" s="380">
        <v>788.76646739838509</v>
      </c>
      <c r="AL130" s="380">
        <v>328.29737476580317</v>
      </c>
      <c r="AM130" s="89">
        <v>204294.15095965544</v>
      </c>
      <c r="AN130" s="380">
        <v>17195.696166766298</v>
      </c>
      <c r="AO130" s="380">
        <v>10.893557453569898</v>
      </c>
      <c r="AP130" s="381">
        <v>82.007864091521498</v>
      </c>
      <c r="AQ130" s="380">
        <v>199.93658240768565</v>
      </c>
      <c r="AR130" s="380">
        <v>82.007864091521498</v>
      </c>
      <c r="AS130" s="89">
        <v>652.54898976695415</v>
      </c>
      <c r="AT130" s="380">
        <v>475.66670380744421</v>
      </c>
      <c r="AU130" s="380">
        <v>207.56679879208079</v>
      </c>
      <c r="AV130" s="381">
        <v>2.6671324376952188</v>
      </c>
      <c r="AW130" s="380">
        <v>6.329759356646651</v>
      </c>
      <c r="AX130" s="380">
        <v>2.6671324376952188</v>
      </c>
      <c r="AY130" s="89">
        <v>1.1370509012903092</v>
      </c>
      <c r="AZ130" s="380">
        <v>1.1937994225167703</v>
      </c>
      <c r="BA130" s="380">
        <v>0.48468855726104482</v>
      </c>
      <c r="BB130" s="381">
        <v>1.3589791998000316</v>
      </c>
      <c r="BC130" s="380">
        <v>4.1723006919577799</v>
      </c>
      <c r="BD130" s="380">
        <v>1.3589791998000316</v>
      </c>
      <c r="BE130" s="89">
        <v>10.680702158268243</v>
      </c>
      <c r="BF130" s="382">
        <v>1.8167369131889675</v>
      </c>
      <c r="BG130" s="382">
        <v>0.43400517738403854</v>
      </c>
      <c r="BH130" s="381">
        <v>14.289671719971746</v>
      </c>
      <c r="BI130" s="380">
        <v>41.809492161767672</v>
      </c>
      <c r="BJ130" s="380">
        <v>14.289671719971746</v>
      </c>
      <c r="BK130" s="89">
        <v>326.0991730834649</v>
      </c>
      <c r="BL130" s="380">
        <v>33.691567742739366</v>
      </c>
      <c r="BM130" s="380">
        <v>0.57269597233884983</v>
      </c>
      <c r="BN130" s="89">
        <v>1004.9583727263921</v>
      </c>
      <c r="BO130" s="380">
        <v>167.0975231150982</v>
      </c>
      <c r="BP130" s="380">
        <v>2.9379597347876047</v>
      </c>
      <c r="BQ130" s="89">
        <v>1264.8948036291563</v>
      </c>
      <c r="BR130" s="380">
        <v>187.49104664932943</v>
      </c>
      <c r="BS130" s="380">
        <v>4.0568034347321547</v>
      </c>
      <c r="BT130" s="89">
        <v>0.29276348004432301</v>
      </c>
      <c r="BU130" s="380">
        <v>0.26992575968453325</v>
      </c>
      <c r="BV130" s="380">
        <v>2.6199192973113756E-2</v>
      </c>
      <c r="BW130" s="381">
        <v>2.6674671301048289</v>
      </c>
      <c r="BX130" s="380">
        <v>6.2622440672840245</v>
      </c>
      <c r="BY130" s="380">
        <v>2.6674671301048289</v>
      </c>
      <c r="BZ130" s="381">
        <v>0.14747442820555731</v>
      </c>
      <c r="CA130" s="380">
        <v>2.178736258434312</v>
      </c>
      <c r="CB130" s="380">
        <v>0.14747442820555731</v>
      </c>
      <c r="CC130" s="89">
        <v>8.6220771117468402</v>
      </c>
      <c r="CD130" s="380">
        <v>9.1489527190810591</v>
      </c>
      <c r="CE130" s="380">
        <v>0.57502773072878055</v>
      </c>
      <c r="CF130" s="89">
        <v>0.59520707344305801</v>
      </c>
      <c r="CG130" s="380">
        <v>0.4059879043868268</v>
      </c>
      <c r="CH130" s="380">
        <v>3.7830382746551865E-2</v>
      </c>
      <c r="CI130" s="89">
        <v>9.7974533524369516</v>
      </c>
      <c r="CJ130" s="380">
        <v>4.1290273436191223</v>
      </c>
      <c r="CK130" s="380">
        <v>0.440811122373446</v>
      </c>
      <c r="CL130" s="89">
        <v>1.4418043523503243</v>
      </c>
      <c r="CM130" s="380">
        <v>1.1011821950185001</v>
      </c>
      <c r="CN130" s="380">
        <v>0.23446559090229957</v>
      </c>
      <c r="CO130" s="381">
        <v>6.2337725558371318E-2</v>
      </c>
      <c r="CP130" s="380">
        <v>0.16831450842578544</v>
      </c>
      <c r="CQ130" s="380">
        <v>6.2337725558371318E-2</v>
      </c>
      <c r="CR130" s="89">
        <v>753.30631991650239</v>
      </c>
      <c r="CS130" s="380">
        <v>78.277287276368199</v>
      </c>
      <c r="CT130" s="380">
        <v>4.1823317483769301E-2</v>
      </c>
      <c r="CU130" s="89">
        <v>368.96903834184121</v>
      </c>
      <c r="CV130" s="380">
        <v>54.350085628661432</v>
      </c>
      <c r="CW130" s="380">
        <v>1.2936739359503381E-2</v>
      </c>
      <c r="CX130" s="89">
        <v>5.4418115113212044</v>
      </c>
      <c r="CY130" s="380">
        <v>1.549306945885861</v>
      </c>
      <c r="CZ130" s="380">
        <v>2.3582475215579452E-2</v>
      </c>
      <c r="DA130" s="89">
        <v>6.2562492872379957E-3</v>
      </c>
      <c r="DB130" s="380">
        <v>2.9951452081320266E-2</v>
      </c>
      <c r="DC130" s="380">
        <v>4.1112780847080725E-3</v>
      </c>
      <c r="DD130" s="381">
        <v>5.8780310970194261E-2</v>
      </c>
      <c r="DE130" s="380">
        <v>0.12365590692318787</v>
      </c>
      <c r="DF130" s="380">
        <v>5.8780310970194261E-2</v>
      </c>
      <c r="DG130" s="89">
        <v>9.5025155299004044E-2</v>
      </c>
      <c r="DH130" s="380">
        <v>0.23750844276987343</v>
      </c>
      <c r="DI130" s="380">
        <v>3.3973999333412143E-2</v>
      </c>
      <c r="DJ130" s="381">
        <v>2.2553297183776994E-2</v>
      </c>
      <c r="DK130" s="380">
        <v>0.19263907970891148</v>
      </c>
      <c r="DL130" s="380">
        <v>2.2553297183776994E-2</v>
      </c>
      <c r="DM130" s="89">
        <v>8.6418236297438948</v>
      </c>
      <c r="DN130" s="380">
        <v>3.7447339369336112</v>
      </c>
      <c r="DO130" s="380">
        <v>3.2620409311742149E-2</v>
      </c>
      <c r="DP130" s="89">
        <v>276.18239549110211</v>
      </c>
      <c r="DQ130" s="380">
        <v>47.474648076442783</v>
      </c>
      <c r="DR130" s="380">
        <v>9.7571709934734085E-3</v>
      </c>
      <c r="DS130" s="89">
        <v>767.06356291149257</v>
      </c>
      <c r="DT130" s="380">
        <v>126.59387520163337</v>
      </c>
      <c r="DU130" s="380">
        <v>3.9024372098604987E-3</v>
      </c>
      <c r="DV130" s="89">
        <v>126.0541338087383</v>
      </c>
      <c r="DW130" s="380">
        <v>19.444026605522797</v>
      </c>
      <c r="DX130" s="380">
        <v>3.1955421852830424E-3</v>
      </c>
      <c r="DY130" s="89">
        <v>675.57323416581039</v>
      </c>
      <c r="DZ130" s="380">
        <v>100.52143876878237</v>
      </c>
      <c r="EA130" s="380">
        <v>1.8410938294721631E-2</v>
      </c>
      <c r="EB130" s="89">
        <v>158.8273968278379</v>
      </c>
      <c r="EC130" s="380">
        <v>29.756874158612117</v>
      </c>
      <c r="ED130" s="380">
        <v>2.2093271494943903E-2</v>
      </c>
      <c r="EE130" s="89">
        <v>56.079203563616112</v>
      </c>
      <c r="EF130" s="380">
        <v>9.0480607478852235</v>
      </c>
      <c r="EG130" s="380">
        <v>0</v>
      </c>
      <c r="EH130" s="89">
        <v>158.12025760305588</v>
      </c>
      <c r="EI130" s="380">
        <v>27.791478740024548</v>
      </c>
      <c r="EJ130" s="380">
        <v>3.1892857073165658E-2</v>
      </c>
      <c r="EK130" s="89">
        <v>17.986971117651152</v>
      </c>
      <c r="EL130" s="380">
        <v>3.1254428243229389</v>
      </c>
      <c r="EM130" s="380">
        <v>3.4734201544686944E-3</v>
      </c>
      <c r="EN130" s="89">
        <v>87.129005023323089</v>
      </c>
      <c r="EO130" s="380">
        <v>15.328154306421</v>
      </c>
      <c r="EP130" s="380">
        <v>1.445639767964021E-2</v>
      </c>
      <c r="EQ130" s="89">
        <v>14.584946960635856</v>
      </c>
      <c r="ER130" s="380">
        <v>2.7192143676968183</v>
      </c>
      <c r="ES130" s="380">
        <v>3.7773593342296332E-3</v>
      </c>
      <c r="ET130" s="89">
        <v>31.515455792470359</v>
      </c>
      <c r="EU130" s="380">
        <v>5.9606088446554919</v>
      </c>
      <c r="EV130" s="380">
        <v>1.6018506455746706E-2</v>
      </c>
      <c r="EW130" s="89">
        <v>3.2164105397096581</v>
      </c>
      <c r="EX130" s="380">
        <v>0.69762705456433383</v>
      </c>
      <c r="EY130" s="380">
        <v>3.8978149452443007E-3</v>
      </c>
      <c r="EZ130" s="89">
        <v>15.259220789114472</v>
      </c>
      <c r="FA130" s="380">
        <v>4.848874105672011</v>
      </c>
      <c r="FB130" s="380">
        <v>0</v>
      </c>
      <c r="FC130" s="89">
        <v>1.9359029451354244</v>
      </c>
      <c r="FD130" s="380">
        <v>0.71520067300946466</v>
      </c>
      <c r="FE130" s="380">
        <v>4.2486179769191139E-3</v>
      </c>
      <c r="FF130" s="381">
        <v>3.5736575547615453E-2</v>
      </c>
      <c r="FG130" s="380">
        <v>8.2383706435482082E-2</v>
      </c>
      <c r="FH130" s="380">
        <v>3.5736575547615453E-2</v>
      </c>
      <c r="FI130" s="89">
        <v>0.40685353223656118</v>
      </c>
      <c r="FJ130" s="380">
        <v>0.44119722881592244</v>
      </c>
      <c r="FK130" s="380">
        <v>4.0765601090273385E-2</v>
      </c>
      <c r="FL130" s="381">
        <v>1.8411340387714931E-2</v>
      </c>
      <c r="FM130" s="380">
        <v>1.67172216257555E-2</v>
      </c>
      <c r="FN130" s="380">
        <v>1.8411340387714931E-2</v>
      </c>
      <c r="FO130" s="89">
        <v>2.6017353327144712</v>
      </c>
      <c r="FP130" s="380">
        <v>1.0429255450966259</v>
      </c>
      <c r="FQ130" s="380">
        <v>5.667710326120701E-3</v>
      </c>
      <c r="FR130" s="89">
        <v>0.86072393185995322</v>
      </c>
      <c r="FS130" s="380">
        <v>0.45453615663065872</v>
      </c>
      <c r="FT130" s="380">
        <v>8.1037812101744152E-3</v>
      </c>
      <c r="FV130" s="118">
        <v>2728.6529681317838</v>
      </c>
      <c r="FW130" s="118">
        <v>1.0666177857757637</v>
      </c>
      <c r="FX130" s="118">
        <v>0.99167317059045335</v>
      </c>
      <c r="FY130" s="118">
        <v>2.0416518505235164</v>
      </c>
      <c r="FZ130" s="207">
        <v>1.3439389300234104</v>
      </c>
      <c r="GA130" s="118">
        <v>0.78829979116103466</v>
      </c>
      <c r="GB130" s="118">
        <v>8.3835499424427251</v>
      </c>
    </row>
    <row r="131" spans="2:184" s="73" customFormat="1">
      <c r="B131" s="73" t="s">
        <v>1829</v>
      </c>
      <c r="C131" s="73" t="s">
        <v>1874</v>
      </c>
      <c r="D131" s="73" t="s">
        <v>51</v>
      </c>
      <c r="E131" s="73" t="s">
        <v>1931</v>
      </c>
      <c r="F131" s="73">
        <v>7.4</v>
      </c>
      <c r="G131" s="113" t="s">
        <v>1211</v>
      </c>
      <c r="H131" s="73">
        <v>50.9</v>
      </c>
      <c r="I131" s="89">
        <v>-2548</v>
      </c>
      <c r="J131" s="89"/>
      <c r="K131" s="404" t="s">
        <v>32</v>
      </c>
      <c r="L131" s="73" t="s">
        <v>207</v>
      </c>
      <c r="M131" s="73" t="s">
        <v>13</v>
      </c>
      <c r="N131" s="73" t="s">
        <v>2209</v>
      </c>
      <c r="O131" s="73">
        <v>25</v>
      </c>
      <c r="Q131" s="203">
        <v>691.75199999999995</v>
      </c>
      <c r="R131" s="73">
        <v>34050</v>
      </c>
      <c r="S131" s="73">
        <v>750</v>
      </c>
      <c r="U131" s="381">
        <v>0.122561409315913</v>
      </c>
      <c r="V131" s="380">
        <v>0.40722316830575001</v>
      </c>
      <c r="W131" s="380">
        <v>0.122561409315913</v>
      </c>
      <c r="X131" s="89">
        <v>4.7953403171627702</v>
      </c>
      <c r="Y131" s="380">
        <v>9.8053380255030493</v>
      </c>
      <c r="Z131" s="380">
        <v>2.0253725329655099</v>
      </c>
      <c r="AA131" s="89">
        <v>130.75068398366599</v>
      </c>
      <c r="AB131" s="380">
        <v>22.789248954945901</v>
      </c>
      <c r="AC131" s="380">
        <v>0.63193068104301198</v>
      </c>
      <c r="AD131" s="89">
        <v>793.73189029638695</v>
      </c>
      <c r="AE131" s="380">
        <v>129.38260169084401</v>
      </c>
      <c r="AF131" s="380">
        <v>1.46841487969342</v>
      </c>
      <c r="AG131" s="381">
        <v>1.6339593982104701</v>
      </c>
      <c r="AH131" s="380">
        <v>6.2234194522459099</v>
      </c>
      <c r="AI131" s="380">
        <v>1.6339593982104701</v>
      </c>
      <c r="AJ131" s="381">
        <v>163.637545239503</v>
      </c>
      <c r="AK131" s="380">
        <v>998.80750784522797</v>
      </c>
      <c r="AL131" s="380">
        <v>163.637545239503</v>
      </c>
      <c r="AM131" s="89">
        <v>203627.294368801</v>
      </c>
      <c r="AN131" s="380">
        <v>13515.501227413701</v>
      </c>
      <c r="AO131" s="380">
        <v>6.3109032074066898</v>
      </c>
      <c r="AP131" s="89">
        <v>87.491039314189507</v>
      </c>
      <c r="AQ131" s="380">
        <v>184.17677804745099</v>
      </c>
      <c r="AR131" s="380">
        <v>52.4217920993121</v>
      </c>
      <c r="AS131" s="89">
        <v>603.02914880928495</v>
      </c>
      <c r="AT131" s="380">
        <v>416.376380093036</v>
      </c>
      <c r="AU131" s="380">
        <v>104.199252957176</v>
      </c>
      <c r="AV131" s="381">
        <v>1.30580276209464</v>
      </c>
      <c r="AW131" s="380">
        <v>6.6390543598499798</v>
      </c>
      <c r="AX131" s="380">
        <v>1.30580276209464</v>
      </c>
      <c r="AY131" s="89">
        <v>1.7670726823701599</v>
      </c>
      <c r="AZ131" s="380">
        <v>1.4525114465695901</v>
      </c>
      <c r="BA131" s="380">
        <v>0.31445942501708302</v>
      </c>
      <c r="BB131" s="89">
        <v>2.3624141663385099</v>
      </c>
      <c r="BC131" s="380">
        <v>4.3798440595738501</v>
      </c>
      <c r="BD131" s="380">
        <v>1.0678335053569701</v>
      </c>
      <c r="BE131" s="89">
        <v>10.5084971259109</v>
      </c>
      <c r="BF131" s="382">
        <v>2.20973079625958</v>
      </c>
      <c r="BG131" s="382">
        <v>0.24230180053014</v>
      </c>
      <c r="BH131" s="381">
        <v>9.4273429967467095</v>
      </c>
      <c r="BI131" s="380">
        <v>38.459453585159899</v>
      </c>
      <c r="BJ131" s="380">
        <v>9.4273429967467095</v>
      </c>
      <c r="BK131" s="89">
        <v>358.59770163840602</v>
      </c>
      <c r="BL131" s="380">
        <v>27.3910697979471</v>
      </c>
      <c r="BM131" s="380">
        <v>0.32755645600920802</v>
      </c>
      <c r="BN131" s="89">
        <v>1234.1661481149699</v>
      </c>
      <c r="BO131" s="380">
        <v>187.46319014072699</v>
      </c>
      <c r="BP131" s="380">
        <v>1.76246555010407</v>
      </c>
      <c r="BQ131" s="89">
        <v>1455.00064128082</v>
      </c>
      <c r="BR131" s="380">
        <v>198.769714292808</v>
      </c>
      <c r="BS131" s="380">
        <v>2.7470788211123298</v>
      </c>
      <c r="BT131" s="89">
        <v>0.346730608303706</v>
      </c>
      <c r="BU131" s="380">
        <v>0.30918317749237101</v>
      </c>
      <c r="BV131" s="380">
        <v>1.11940382182695E-2</v>
      </c>
      <c r="BW131" s="381">
        <v>1.6240461639711701</v>
      </c>
      <c r="BX131" s="380">
        <v>5.4238570191506099</v>
      </c>
      <c r="BY131" s="380">
        <v>1.6240461639711701</v>
      </c>
      <c r="BZ131" s="381">
        <v>0.10631106266038801</v>
      </c>
      <c r="CA131" s="380">
        <v>0.37146211310031002</v>
      </c>
      <c r="CB131" s="380">
        <v>0.10631106266038801</v>
      </c>
      <c r="CC131" s="89">
        <v>8.5344840989966801</v>
      </c>
      <c r="CD131" s="380">
        <v>5.1725891143718004</v>
      </c>
      <c r="CE131" s="380">
        <v>0.377382401392791</v>
      </c>
      <c r="CF131" s="89">
        <v>0.708130271590793</v>
      </c>
      <c r="CG131" s="380">
        <v>0.45948513112533201</v>
      </c>
      <c r="CH131" s="380">
        <v>2.5588769940316902E-2</v>
      </c>
      <c r="CI131" s="89">
        <v>10.3189846323229</v>
      </c>
      <c r="CJ131" s="380">
        <v>4.0252579667721298</v>
      </c>
      <c r="CK131" s="380">
        <v>0.24824092585968699</v>
      </c>
      <c r="CL131" s="89">
        <v>1.75799555437267</v>
      </c>
      <c r="CM131" s="380">
        <v>1.3351392369650801</v>
      </c>
      <c r="CN131" s="380">
        <v>0.12681507270862599</v>
      </c>
      <c r="CO131" s="89">
        <v>6.6242730953872106E-2</v>
      </c>
      <c r="CP131" s="380">
        <v>0.18609227003290099</v>
      </c>
      <c r="CQ131" s="380">
        <v>3.4144394847135301E-2</v>
      </c>
      <c r="CR131" s="89">
        <v>831.96460688923605</v>
      </c>
      <c r="CS131" s="380">
        <v>61.278689651272501</v>
      </c>
      <c r="CT131" s="380">
        <v>3.2070318177844698E-2</v>
      </c>
      <c r="CU131" s="89">
        <v>405.116790569437</v>
      </c>
      <c r="CV131" s="380">
        <v>47.3663800926848</v>
      </c>
      <c r="CW131" s="380">
        <v>8.0334324350754705E-3</v>
      </c>
      <c r="CX131" s="89">
        <v>7.4788301177359902</v>
      </c>
      <c r="CY131" s="380">
        <v>1.96155175760762</v>
      </c>
      <c r="CZ131" s="380">
        <v>1.0511522240752301E-2</v>
      </c>
      <c r="DA131" s="89">
        <v>1.4570475742816801E-2</v>
      </c>
      <c r="DB131" s="380">
        <v>4.1714935099864597E-2</v>
      </c>
      <c r="DC131" s="380">
        <v>2.5431094005949799E-3</v>
      </c>
      <c r="DD131" s="381">
        <v>3.7988178624836798E-2</v>
      </c>
      <c r="DE131" s="380">
        <v>0.17499768185599199</v>
      </c>
      <c r="DF131" s="380">
        <v>3.7988178624836798E-2</v>
      </c>
      <c r="DG131" s="89">
        <v>7.9709753302858899E-2</v>
      </c>
      <c r="DH131" s="380">
        <v>0.21554500874184301</v>
      </c>
      <c r="DI131" s="380">
        <v>2.80959024025908E-2</v>
      </c>
      <c r="DJ131" s="89">
        <v>1.7986214292080999E-2</v>
      </c>
      <c r="DK131" s="380">
        <v>9.4448605137411101E-2</v>
      </c>
      <c r="DL131" s="380">
        <v>1.25044571019706E-2</v>
      </c>
      <c r="DM131" s="89">
        <v>10.5444589477561</v>
      </c>
      <c r="DN131" s="380">
        <v>3.72515074598466</v>
      </c>
      <c r="DO131" s="380">
        <v>2.0168861446887301E-2</v>
      </c>
      <c r="DP131" s="89">
        <v>296.67069621189501</v>
      </c>
      <c r="DQ131" s="380">
        <v>29.6390285473753</v>
      </c>
      <c r="DR131" s="380">
        <v>2.3243498910450302E-3</v>
      </c>
      <c r="DS131" s="89">
        <v>825.448307860049</v>
      </c>
      <c r="DT131" s="380">
        <v>83.176677886212204</v>
      </c>
      <c r="DU131" s="380">
        <v>2.41229333441956E-3</v>
      </c>
      <c r="DV131" s="89">
        <v>137.173408343435</v>
      </c>
      <c r="DW131" s="380">
        <v>16.357188993311201</v>
      </c>
      <c r="DX131" s="380">
        <v>2.7730547168215202E-3</v>
      </c>
      <c r="DY131" s="89">
        <v>739.63121737399103</v>
      </c>
      <c r="DZ131" s="380">
        <v>99.091088845682705</v>
      </c>
      <c r="EA131" s="380">
        <v>1.1384352282351301E-2</v>
      </c>
      <c r="EB131" s="89">
        <v>173.086827026018</v>
      </c>
      <c r="EC131" s="380">
        <v>22.382867501003101</v>
      </c>
      <c r="ED131" s="380">
        <v>0</v>
      </c>
      <c r="EE131" s="89">
        <v>61.708989152631801</v>
      </c>
      <c r="EF131" s="380">
        <v>7.6643982575799399</v>
      </c>
      <c r="EG131" s="380">
        <v>6.8933016443953202E-3</v>
      </c>
      <c r="EH131" s="89">
        <v>172.548662398847</v>
      </c>
      <c r="EI131" s="380">
        <v>23.465059512528899</v>
      </c>
      <c r="EJ131" s="380">
        <v>1.4050766560874599E-2</v>
      </c>
      <c r="EK131" s="89">
        <v>19.829672427374</v>
      </c>
      <c r="EL131" s="380">
        <v>2.7499132169896701</v>
      </c>
      <c r="EM131" s="380">
        <v>0</v>
      </c>
      <c r="EN131" s="89">
        <v>94.657339047454101</v>
      </c>
      <c r="EO131" s="380">
        <v>13.349595362319601</v>
      </c>
      <c r="EP131" s="380">
        <v>1.25507240089619E-2</v>
      </c>
      <c r="EQ131" s="89">
        <v>15.857957802080501</v>
      </c>
      <c r="ER131" s="380">
        <v>2.6639181763373498</v>
      </c>
      <c r="ES131" s="380">
        <v>2.3356099261004001E-3</v>
      </c>
      <c r="ET131" s="89">
        <v>34.304301814209602</v>
      </c>
      <c r="EU131" s="380">
        <v>5.4071462111997501</v>
      </c>
      <c r="EV131" s="380">
        <v>1.2038997594098801E-2</v>
      </c>
      <c r="EW131" s="89">
        <v>3.3247576136912098</v>
      </c>
      <c r="EX131" s="380">
        <v>0.82848416301524597</v>
      </c>
      <c r="EY131" s="380">
        <v>3.38276058348456E-3</v>
      </c>
      <c r="EZ131" s="89">
        <v>16.029904717239798</v>
      </c>
      <c r="FA131" s="380">
        <v>3.4068912136670599</v>
      </c>
      <c r="FB131" s="380">
        <v>1.59181040293822E-2</v>
      </c>
      <c r="FC131" s="89">
        <v>2.1110160119358898</v>
      </c>
      <c r="FD131" s="380">
        <v>0.79680669925479497</v>
      </c>
      <c r="FE131" s="380">
        <v>0</v>
      </c>
      <c r="FF131" s="89">
        <v>1.8855032547286599E-2</v>
      </c>
      <c r="FG131" s="380">
        <v>0.114937605677964</v>
      </c>
      <c r="FH131" s="380">
        <v>0</v>
      </c>
      <c r="FI131" s="89">
        <v>0.43400551660386</v>
      </c>
      <c r="FJ131" s="380">
        <v>0.50940899388830496</v>
      </c>
      <c r="FK131" s="380">
        <v>1.9998715486836099E-2</v>
      </c>
      <c r="FL131" s="381">
        <v>1.04469032526779E-2</v>
      </c>
      <c r="FM131" s="380">
        <v>2.4255643999006901E-4</v>
      </c>
      <c r="FN131" s="380">
        <v>1.04469032526779E-2</v>
      </c>
      <c r="FO131" s="89">
        <v>2.7964860090287398</v>
      </c>
      <c r="FP131" s="380">
        <v>0.89932675773779702</v>
      </c>
      <c r="FQ131" s="380">
        <v>3.5059124051572501E-3</v>
      </c>
      <c r="FR131" s="89">
        <v>0.91687733880709699</v>
      </c>
      <c r="FS131" s="380">
        <v>0.48893361933343499</v>
      </c>
      <c r="FT131" s="380">
        <v>3.5705740590612498E-3</v>
      </c>
      <c r="FV131" s="118">
        <v>2965.6119858509696</v>
      </c>
      <c r="FW131" s="118">
        <v>1.0763850150112204</v>
      </c>
      <c r="FX131" s="118">
        <v>0.98652207343769915</v>
      </c>
      <c r="FY131" s="118">
        <v>2.0536413850431048</v>
      </c>
      <c r="FZ131" s="207">
        <v>1.3247109416589622</v>
      </c>
      <c r="GA131" s="118">
        <v>0.77344114534987463</v>
      </c>
      <c r="GB131" s="118">
        <v>8.70870251891645</v>
      </c>
    </row>
    <row r="132" spans="2:184" s="73" customFormat="1">
      <c r="B132" s="73" t="s">
        <v>1829</v>
      </c>
      <c r="C132" s="73" t="s">
        <v>1874</v>
      </c>
      <c r="D132" s="73" t="s">
        <v>51</v>
      </c>
      <c r="E132" s="73" t="s">
        <v>1931</v>
      </c>
      <c r="F132" s="73">
        <v>7.4</v>
      </c>
      <c r="G132" s="113" t="s">
        <v>1211</v>
      </c>
      <c r="H132" s="73">
        <v>50.9</v>
      </c>
      <c r="I132" s="89">
        <v>-2548</v>
      </c>
      <c r="J132" s="89"/>
      <c r="K132" s="404" t="s">
        <v>32</v>
      </c>
      <c r="L132" s="73" t="s">
        <v>207</v>
      </c>
      <c r="M132" s="73" t="s">
        <v>13</v>
      </c>
      <c r="N132" s="73" t="s">
        <v>2210</v>
      </c>
      <c r="O132" s="73">
        <v>25</v>
      </c>
      <c r="Q132" s="203">
        <v>4374.8639999999996</v>
      </c>
      <c r="R132" s="73">
        <v>32820</v>
      </c>
      <c r="S132" s="73">
        <v>890</v>
      </c>
      <c r="U132" s="381">
        <v>0.10054641415481499</v>
      </c>
      <c r="V132" s="380">
        <v>0.44355814275675398</v>
      </c>
      <c r="W132" s="380">
        <v>0.10054641415481499</v>
      </c>
      <c r="X132" s="89">
        <v>4.3621607264889901</v>
      </c>
      <c r="Y132" s="380">
        <v>10.9039687614453</v>
      </c>
      <c r="Z132" s="380">
        <v>2.2760499163771999</v>
      </c>
      <c r="AA132" s="89">
        <v>135.313529402878</v>
      </c>
      <c r="AB132" s="380">
        <v>27.2832807066759</v>
      </c>
      <c r="AC132" s="380">
        <v>0.64698427465631803</v>
      </c>
      <c r="AD132" s="89">
        <v>1010.90807037744</v>
      </c>
      <c r="AE132" s="380">
        <v>575.87761623375604</v>
      </c>
      <c r="AF132" s="380">
        <v>1.2320184765920199</v>
      </c>
      <c r="AG132" s="89">
        <v>225.23873058159401</v>
      </c>
      <c r="AH132" s="380">
        <v>316.63743937054397</v>
      </c>
      <c r="AI132" s="380">
        <v>1.5872217423525801</v>
      </c>
      <c r="AJ132" s="381">
        <v>630.79352121457202</v>
      </c>
      <c r="AK132" s="380">
        <v>1561.40040627342</v>
      </c>
      <c r="AL132" s="380">
        <v>630.79352121457202</v>
      </c>
      <c r="AM132" s="89">
        <v>202010.07954018199</v>
      </c>
      <c r="AN132" s="380">
        <v>17809.4539995536</v>
      </c>
      <c r="AO132" s="380">
        <v>6.7474240298936996</v>
      </c>
      <c r="AP132" s="89">
        <v>82.549626647572595</v>
      </c>
      <c r="AQ132" s="380">
        <v>216.783758760181</v>
      </c>
      <c r="AR132" s="380">
        <v>52.548142176581699</v>
      </c>
      <c r="AS132" s="89">
        <v>647.79607013217003</v>
      </c>
      <c r="AT132" s="380">
        <v>436.05413997888797</v>
      </c>
      <c r="AU132" s="380">
        <v>112.63733213814</v>
      </c>
      <c r="AV132" s="381">
        <v>1.59231035124623</v>
      </c>
      <c r="AW132" s="380">
        <v>8.2319598486157695</v>
      </c>
      <c r="AX132" s="380">
        <v>1.59231035124623</v>
      </c>
      <c r="AY132" s="89">
        <v>1.6266702448244399</v>
      </c>
      <c r="AZ132" s="380">
        <v>1.48879065004851</v>
      </c>
      <c r="BA132" s="380">
        <v>0.29860040782768399</v>
      </c>
      <c r="BB132" s="89">
        <v>1.2230094062816299</v>
      </c>
      <c r="BC132" s="380">
        <v>5.0709170786777298</v>
      </c>
      <c r="BD132" s="380">
        <v>0.90268425108665395</v>
      </c>
      <c r="BE132" s="89">
        <v>11.2261448667093</v>
      </c>
      <c r="BF132" s="382">
        <v>2.1082314516860499</v>
      </c>
      <c r="BG132" s="382">
        <v>0.25521150080037602</v>
      </c>
      <c r="BH132" s="381">
        <v>10.150247609446</v>
      </c>
      <c r="BI132" s="380">
        <v>33.233587339649098</v>
      </c>
      <c r="BJ132" s="380">
        <v>10.150247609446</v>
      </c>
      <c r="BK132" s="89">
        <v>328.87580550044203</v>
      </c>
      <c r="BL132" s="380">
        <v>40.603381960411902</v>
      </c>
      <c r="BM132" s="380">
        <v>0.340771638352873</v>
      </c>
      <c r="BN132" s="89">
        <v>1506.1046311048599</v>
      </c>
      <c r="BO132" s="380">
        <v>714.94758808131098</v>
      </c>
      <c r="BP132" s="380">
        <v>1.7749412497080701</v>
      </c>
      <c r="BQ132" s="89">
        <v>1674.1255484944099</v>
      </c>
      <c r="BR132" s="380">
        <v>623.38359165012901</v>
      </c>
      <c r="BS132" s="380">
        <v>2.8034046465245299</v>
      </c>
      <c r="BT132" s="89">
        <v>0.47944564169751502</v>
      </c>
      <c r="BU132" s="380">
        <v>0.467086496894768</v>
      </c>
      <c r="BV132" s="380">
        <v>1.1692505614714899E-2</v>
      </c>
      <c r="BW132" s="381">
        <v>1.40783473922182</v>
      </c>
      <c r="BX132" s="380">
        <v>5.7583826553453301</v>
      </c>
      <c r="BY132" s="380">
        <v>1.40783473922182</v>
      </c>
      <c r="BZ132" s="381">
        <v>9.2094800521024006E-2</v>
      </c>
      <c r="CA132" s="380">
        <v>0.44011273396845602</v>
      </c>
      <c r="CB132" s="380">
        <v>9.2094800521024006E-2</v>
      </c>
      <c r="CC132" s="89">
        <v>8.5864379816757896</v>
      </c>
      <c r="CD132" s="380">
        <v>7.5667890043615502</v>
      </c>
      <c r="CE132" s="380">
        <v>0.39672577165423101</v>
      </c>
      <c r="CF132" s="89">
        <v>0.65869178080631396</v>
      </c>
      <c r="CG132" s="380">
        <v>0.50140866096133896</v>
      </c>
      <c r="CH132" s="380">
        <v>2.5986332396064901E-2</v>
      </c>
      <c r="CI132" s="89">
        <v>10.2911323381306</v>
      </c>
      <c r="CJ132" s="380">
        <v>4.3012487426856998</v>
      </c>
      <c r="CK132" s="380">
        <v>0.26768355083397899</v>
      </c>
      <c r="CL132" s="89">
        <v>1.5559356442187899</v>
      </c>
      <c r="CM132" s="380">
        <v>1.07572329571554</v>
      </c>
      <c r="CN132" s="380">
        <v>0.13077092828058301</v>
      </c>
      <c r="CO132" s="89">
        <v>6.0559035565324201E-2</v>
      </c>
      <c r="CP132" s="380">
        <v>0.174777017511584</v>
      </c>
      <c r="CQ132" s="380">
        <v>3.4376843334349497E-2</v>
      </c>
      <c r="CR132" s="89">
        <v>726.31568086941195</v>
      </c>
      <c r="CS132" s="380">
        <v>141.57405339309</v>
      </c>
      <c r="CT132" s="380">
        <v>2.7329978211182701E-2</v>
      </c>
      <c r="CU132" s="89">
        <v>361.48225216225802</v>
      </c>
      <c r="CV132" s="380">
        <v>84.044538315013895</v>
      </c>
      <c r="CW132" s="380">
        <v>9.2172453587484708E-3</v>
      </c>
      <c r="CX132" s="89">
        <v>5.24852998105772</v>
      </c>
      <c r="CY132" s="380">
        <v>1.95311234156923</v>
      </c>
      <c r="CZ132" s="380">
        <v>1.1747494398513201E-2</v>
      </c>
      <c r="DA132" s="89">
        <v>7.1345680442389701E-3</v>
      </c>
      <c r="DB132" s="380">
        <v>3.0760807750174202E-2</v>
      </c>
      <c r="DC132" s="380">
        <v>0</v>
      </c>
      <c r="DD132" s="381">
        <v>3.7387678173082597E-2</v>
      </c>
      <c r="DE132" s="380">
        <v>0.13405033719531201</v>
      </c>
      <c r="DF132" s="380">
        <v>3.7387678173082597E-2</v>
      </c>
      <c r="DG132" s="89">
        <v>3.05139052099659E-2</v>
      </c>
      <c r="DH132" s="380">
        <v>0.15687925408428099</v>
      </c>
      <c r="DI132" s="380">
        <v>2.4815232317639799E-2</v>
      </c>
      <c r="DJ132" s="89">
        <v>1.7142421707807502E-2</v>
      </c>
      <c r="DK132" s="380">
        <v>9.7098650242726403E-2</v>
      </c>
      <c r="DL132" s="380">
        <v>1.63787502671855E-2</v>
      </c>
      <c r="DM132" s="89">
        <v>7.4859052861643898</v>
      </c>
      <c r="DN132" s="380">
        <v>3.7382576158939802</v>
      </c>
      <c r="DO132" s="380">
        <v>0</v>
      </c>
      <c r="DP132" s="89">
        <v>276.82503902877698</v>
      </c>
      <c r="DQ132" s="380">
        <v>70.650248594950995</v>
      </c>
      <c r="DR132" s="380">
        <v>9.3881048343251398E-3</v>
      </c>
      <c r="DS132" s="89">
        <v>767.345315299498</v>
      </c>
      <c r="DT132" s="380">
        <v>193.80149982384401</v>
      </c>
      <c r="DU132" s="380">
        <v>4.7417724199693501E-3</v>
      </c>
      <c r="DV132" s="89">
        <v>127.24802950269699</v>
      </c>
      <c r="DW132" s="380">
        <v>32.700202679980698</v>
      </c>
      <c r="DX132" s="380">
        <v>3.3130923704128099E-3</v>
      </c>
      <c r="DY132" s="89">
        <v>677.38725020677703</v>
      </c>
      <c r="DZ132" s="380">
        <v>162.24037937895699</v>
      </c>
      <c r="EA132" s="380">
        <v>0</v>
      </c>
      <c r="EB132" s="89">
        <v>157.75440408900801</v>
      </c>
      <c r="EC132" s="380">
        <v>39.786520639114499</v>
      </c>
      <c r="ED132" s="380">
        <v>1.8857212867148102E-2</v>
      </c>
      <c r="EE132" s="89">
        <v>55.401984082494401</v>
      </c>
      <c r="EF132" s="380">
        <v>13.8842439005888</v>
      </c>
      <c r="EG132" s="380">
        <v>3.9709699513003696E-3</v>
      </c>
      <c r="EH132" s="89">
        <v>158.955329141748</v>
      </c>
      <c r="EI132" s="380">
        <v>37.197960124057602</v>
      </c>
      <c r="EJ132" s="380">
        <v>1.3817251188702801E-2</v>
      </c>
      <c r="EK132" s="89">
        <v>17.840069063610699</v>
      </c>
      <c r="EL132" s="380">
        <v>4.3780820145150203</v>
      </c>
      <c r="EM132" s="380">
        <v>2.1109615957709501E-3</v>
      </c>
      <c r="EN132" s="89">
        <v>87.017002931072099</v>
      </c>
      <c r="EO132" s="380">
        <v>19.760041235581401</v>
      </c>
      <c r="EP132" s="380">
        <v>1.23423555166045E-2</v>
      </c>
      <c r="EQ132" s="89">
        <v>14.5527674457157</v>
      </c>
      <c r="ER132" s="380">
        <v>3.8261736368513399</v>
      </c>
      <c r="ES132" s="380">
        <v>2.2961906215189501E-3</v>
      </c>
      <c r="ET132" s="89">
        <v>31.669614595723601</v>
      </c>
      <c r="EU132" s="380">
        <v>7.8087825763255996</v>
      </c>
      <c r="EV132" s="380">
        <v>1.1835029354618901E-2</v>
      </c>
      <c r="EW132" s="89">
        <v>3.1009684593023099</v>
      </c>
      <c r="EX132" s="380">
        <v>0.89040575718093995</v>
      </c>
      <c r="EY132" s="380">
        <v>0</v>
      </c>
      <c r="EZ132" s="89">
        <v>14.9275279621171</v>
      </c>
      <c r="FA132" s="380">
        <v>4.52742611766294</v>
      </c>
      <c r="FB132" s="380">
        <v>1.5653950128914001E-2</v>
      </c>
      <c r="FC132" s="89">
        <v>1.91889373058086</v>
      </c>
      <c r="FD132" s="380">
        <v>0.67126637115855603</v>
      </c>
      <c r="FE132" s="380">
        <v>3.62545211193803E-3</v>
      </c>
      <c r="FF132" s="89">
        <v>2.1243776601080899E-2</v>
      </c>
      <c r="FG132" s="380">
        <v>0.118624163958537</v>
      </c>
      <c r="FH132" s="380">
        <v>0</v>
      </c>
      <c r="FI132" s="89">
        <v>0.41187148078918001</v>
      </c>
      <c r="FJ132" s="380">
        <v>0.43600703868445201</v>
      </c>
      <c r="FK132" s="380">
        <v>2.1631161372933999E-2</v>
      </c>
      <c r="FL132" s="381">
        <v>6.9421878613966101E-3</v>
      </c>
      <c r="FM132" s="380">
        <v>4.5655583767091397E-2</v>
      </c>
      <c r="FN132" s="380">
        <v>6.9421878613966101E-3</v>
      </c>
      <c r="FO132" s="89">
        <v>2.4413249924337199</v>
      </c>
      <c r="FP132" s="380">
        <v>1.0396854954666099</v>
      </c>
      <c r="FQ132" s="380">
        <v>3.44837127213202E-3</v>
      </c>
      <c r="FR132" s="89">
        <v>0.83318193972978705</v>
      </c>
      <c r="FS132" s="380">
        <v>0.485039687324897</v>
      </c>
      <c r="FT132" s="380">
        <v>0</v>
      </c>
      <c r="FV132" s="118">
        <v>2723.9461522935467</v>
      </c>
      <c r="FW132" s="118">
        <v>1.0554627837036956</v>
      </c>
      <c r="FX132" s="118">
        <v>0.98595183751493909</v>
      </c>
      <c r="FY132" s="118">
        <v>2.0092706530537816</v>
      </c>
      <c r="FZ132" s="207">
        <v>1.2722564848313498</v>
      </c>
      <c r="GA132" s="118">
        <v>0.78801812334887789</v>
      </c>
      <c r="GB132" s="118">
        <v>8.615093573197294</v>
      </c>
    </row>
    <row r="133" spans="2:184" s="73" customFormat="1">
      <c r="B133" s="73" t="s">
        <v>1829</v>
      </c>
      <c r="C133" s="73" t="s">
        <v>1874</v>
      </c>
      <c r="D133" s="73" t="s">
        <v>51</v>
      </c>
      <c r="E133" s="73" t="s">
        <v>2211</v>
      </c>
      <c r="F133" s="73">
        <v>4.4000000000000004</v>
      </c>
      <c r="G133" s="113" t="s">
        <v>1211</v>
      </c>
      <c r="H133" s="113">
        <v>49.5</v>
      </c>
      <c r="I133" s="89">
        <v>-2556</v>
      </c>
      <c r="J133" s="89"/>
      <c r="K133" s="404" t="s">
        <v>32</v>
      </c>
      <c r="L133" s="73" t="s">
        <v>2157</v>
      </c>
      <c r="M133" s="73" t="s">
        <v>13</v>
      </c>
      <c r="Q133" s="203"/>
      <c r="U133" s="89">
        <v>2.1834341630287094E-2</v>
      </c>
      <c r="V133" s="118"/>
      <c r="W133" s="118"/>
      <c r="X133" s="89">
        <v>4.5430244331089904</v>
      </c>
      <c r="Y133" s="118"/>
      <c r="Z133" s="118"/>
      <c r="AA133" s="118"/>
      <c r="AB133" s="118"/>
      <c r="AC133" s="118"/>
      <c r="AD133" s="118"/>
      <c r="AE133" s="118"/>
      <c r="AF133" s="118"/>
      <c r="AG133" s="89">
        <v>1.0772346273868667</v>
      </c>
      <c r="AH133" s="118"/>
      <c r="AI133" s="118"/>
      <c r="AJ133" s="118">
        <v>842.56798790239395</v>
      </c>
      <c r="AK133" s="118"/>
      <c r="AL133" s="118"/>
      <c r="AM133" s="89">
        <v>244851.54058172001</v>
      </c>
      <c r="AN133" s="118"/>
      <c r="AO133" s="118"/>
      <c r="AP133" s="118"/>
      <c r="AQ133" s="118"/>
      <c r="AR133" s="118"/>
      <c r="AS133" s="118"/>
      <c r="AT133" s="118"/>
      <c r="AU133" s="118"/>
      <c r="AV133" s="118"/>
      <c r="AW133" s="118"/>
      <c r="AX133" s="118"/>
      <c r="AY133" s="89">
        <v>0.85812808240312188</v>
      </c>
      <c r="AZ133" s="118"/>
      <c r="BA133" s="118"/>
      <c r="BB133" s="89">
        <v>56.28970543297212</v>
      </c>
      <c r="BC133" s="118"/>
      <c r="BD133" s="118"/>
      <c r="BE133" s="89">
        <v>8.6397126192305116</v>
      </c>
      <c r="BF133" s="118"/>
      <c r="BG133" s="118"/>
      <c r="BH133" s="89">
        <v>0.84756385186304184</v>
      </c>
      <c r="BI133" s="118"/>
      <c r="BJ133" s="118"/>
      <c r="BK133" s="89">
        <v>276.86467982709468</v>
      </c>
      <c r="BL133" s="89"/>
      <c r="BM133" s="118"/>
      <c r="BN133" s="118"/>
      <c r="BO133" s="118"/>
      <c r="BP133" s="118"/>
      <c r="BQ133" s="118"/>
      <c r="BR133" s="118"/>
      <c r="BS133" s="118"/>
      <c r="BT133" s="89">
        <v>0.1697246285927248</v>
      </c>
      <c r="BU133" s="118"/>
      <c r="BV133" s="118"/>
      <c r="BW133" s="89">
        <v>1.2814800937722148</v>
      </c>
      <c r="BX133" s="118"/>
      <c r="BY133" s="118"/>
      <c r="BZ133" s="89">
        <v>0.1241420877898487</v>
      </c>
      <c r="CA133" s="118"/>
      <c r="CB133" s="118"/>
      <c r="CC133" s="89">
        <v>3.1294879571834331</v>
      </c>
      <c r="CD133" s="118"/>
      <c r="CE133" s="118"/>
      <c r="CF133" s="118"/>
      <c r="CG133" s="118"/>
      <c r="CH133" s="118"/>
      <c r="CI133" s="118"/>
      <c r="CJ133" s="118"/>
      <c r="CK133" s="118"/>
      <c r="CL133" s="118"/>
      <c r="CM133" s="118"/>
      <c r="CN133" s="118"/>
      <c r="CO133" s="89">
        <v>6.0548841552869444E-2</v>
      </c>
      <c r="CP133" s="118"/>
      <c r="CQ133" s="118"/>
      <c r="CR133" s="89">
        <v>770.7635665171041</v>
      </c>
      <c r="CS133" s="89"/>
      <c r="CT133" s="118"/>
      <c r="CU133" s="89">
        <v>382.54410295852136</v>
      </c>
      <c r="CV133" s="118"/>
      <c r="CW133" s="118"/>
      <c r="CX133" s="89">
        <v>5.9332609479656764</v>
      </c>
      <c r="CY133" s="118"/>
      <c r="CZ133" s="118"/>
      <c r="DA133" s="89">
        <v>1.2541309303559648E-2</v>
      </c>
      <c r="DB133" s="118"/>
      <c r="DC133" s="118"/>
      <c r="DD133" s="118"/>
      <c r="DE133" s="118"/>
      <c r="DF133" s="118"/>
      <c r="DG133" s="118"/>
      <c r="DH133" s="118"/>
      <c r="DI133" s="118"/>
      <c r="DJ133" s="118"/>
      <c r="DK133" s="118"/>
      <c r="DL133" s="118"/>
      <c r="DM133" s="89">
        <v>8.0899854357481633</v>
      </c>
      <c r="DN133" s="118"/>
      <c r="DO133" s="89"/>
      <c r="DP133" s="89">
        <v>266.96292933322724</v>
      </c>
      <c r="DQ133" s="118"/>
      <c r="DR133" s="89"/>
      <c r="DS133" s="89">
        <v>834.94522788701011</v>
      </c>
      <c r="DT133" s="118"/>
      <c r="DU133" s="118"/>
      <c r="DV133" s="89">
        <v>129.31140294359832</v>
      </c>
      <c r="DW133" s="118"/>
      <c r="DX133" s="118"/>
      <c r="DY133" s="89">
        <v>676.55130937183856</v>
      </c>
      <c r="DZ133" s="118"/>
      <c r="EA133" s="118"/>
      <c r="EB133" s="89">
        <v>161.54877339187024</v>
      </c>
      <c r="EC133" s="118"/>
      <c r="ED133" s="89"/>
      <c r="EE133" s="89">
        <v>56.457727841410822</v>
      </c>
      <c r="EF133" s="118"/>
      <c r="EG133" s="118"/>
      <c r="EH133" s="89">
        <v>165.62121404273094</v>
      </c>
      <c r="EI133" s="118"/>
      <c r="EJ133" s="118"/>
      <c r="EK133" s="89">
        <v>17.615502035315593</v>
      </c>
      <c r="EL133" s="118"/>
      <c r="EM133" s="118"/>
      <c r="EN133" s="89">
        <v>91.877953723785353</v>
      </c>
      <c r="EO133" s="118"/>
      <c r="EP133" s="118"/>
      <c r="EQ133" s="89">
        <v>14.780696706776492</v>
      </c>
      <c r="ER133" s="118"/>
      <c r="ES133" s="118"/>
      <c r="ET133" s="89">
        <v>31.584331400921698</v>
      </c>
      <c r="EU133" s="118"/>
      <c r="EV133" s="118"/>
      <c r="EW133" s="89">
        <v>3.1197837206119567</v>
      </c>
      <c r="EX133" s="118"/>
      <c r="EY133" s="118"/>
      <c r="EZ133" s="89">
        <v>15.244594122505454</v>
      </c>
      <c r="FA133" s="118"/>
      <c r="FB133" s="118"/>
      <c r="FC133" s="89">
        <v>1.9398826675861731</v>
      </c>
      <c r="FD133" s="118"/>
      <c r="FE133" s="118"/>
      <c r="FF133" s="118"/>
      <c r="FG133" s="118"/>
      <c r="FH133" s="118"/>
      <c r="FI133" s="89">
        <v>0.37763109253129395</v>
      </c>
      <c r="FJ133" s="118"/>
      <c r="FK133" s="118"/>
      <c r="FL133" s="118"/>
      <c r="FM133" s="118"/>
      <c r="FN133" s="118"/>
      <c r="FO133" s="89">
        <v>2.6987292081418519</v>
      </c>
      <c r="FP133" s="118"/>
      <c r="FQ133" s="118"/>
      <c r="FR133" s="89">
        <v>0.80492297143437308</v>
      </c>
      <c r="FS133" s="380"/>
      <c r="FT133" s="380"/>
      <c r="FV133" s="118">
        <v>2850.10543214771</v>
      </c>
      <c r="FW133" s="118">
        <v>1.0425144957918087</v>
      </c>
      <c r="FX133" s="118">
        <v>1.0810599231093498</v>
      </c>
      <c r="FY133" s="118">
        <v>2.0148358334533696</v>
      </c>
      <c r="FZ133" s="207">
        <v>1.3911816695078387</v>
      </c>
      <c r="GA133" s="118">
        <v>0.76088333860087909</v>
      </c>
      <c r="GB133" s="118">
        <v>8.7896766217881073</v>
      </c>
    </row>
    <row r="134" spans="2:184" s="73" customFormat="1">
      <c r="B134" s="73" t="s">
        <v>1829</v>
      </c>
      <c r="C134" s="73" t="s">
        <v>1874</v>
      </c>
      <c r="D134" s="73" t="s">
        <v>51</v>
      </c>
      <c r="E134" s="73" t="s">
        <v>2211</v>
      </c>
      <c r="F134" s="73">
        <v>4.4000000000000004</v>
      </c>
      <c r="G134" s="113" t="s">
        <v>1211</v>
      </c>
      <c r="H134" s="113">
        <v>49.5</v>
      </c>
      <c r="I134" s="89">
        <v>-2556</v>
      </c>
      <c r="J134" s="89"/>
      <c r="K134" s="404" t="s">
        <v>32</v>
      </c>
      <c r="L134" s="73" t="s">
        <v>2157</v>
      </c>
      <c r="M134" s="73" t="s">
        <v>13</v>
      </c>
      <c r="Q134" s="203"/>
      <c r="U134" s="89">
        <v>0.18747199523579111</v>
      </c>
      <c r="V134" s="118"/>
      <c r="W134" s="118"/>
      <c r="X134" s="89">
        <v>5.2298495792012032</v>
      </c>
      <c r="Y134" s="118"/>
      <c r="Z134" s="118"/>
      <c r="AA134" s="118"/>
      <c r="AB134" s="118"/>
      <c r="AC134" s="118"/>
      <c r="AD134" s="118"/>
      <c r="AE134" s="118"/>
      <c r="AF134" s="118"/>
      <c r="AG134" s="89">
        <v>476.22740528962487</v>
      </c>
      <c r="AH134" s="118"/>
      <c r="AI134" s="118"/>
      <c r="AJ134" s="118">
        <v>3145.6268064897058</v>
      </c>
      <c r="AK134" s="118"/>
      <c r="AL134" s="118"/>
      <c r="AM134" s="89">
        <v>248124.18127386761</v>
      </c>
      <c r="AN134" s="118"/>
      <c r="AO134" s="118"/>
      <c r="AP134" s="118"/>
      <c r="AQ134" s="118"/>
      <c r="AR134" s="118"/>
      <c r="AS134" s="118"/>
      <c r="AT134" s="118"/>
      <c r="AU134" s="118"/>
      <c r="AV134" s="118"/>
      <c r="AW134" s="118"/>
      <c r="AX134" s="118"/>
      <c r="AY134" s="89">
        <v>0.80529031732406309</v>
      </c>
      <c r="AZ134" s="118"/>
      <c r="BA134" s="118"/>
      <c r="BB134" s="89">
        <v>58.482968576813789</v>
      </c>
      <c r="BC134" s="118"/>
      <c r="BD134" s="118"/>
      <c r="BE134" s="89">
        <v>10.111913861599589</v>
      </c>
      <c r="BF134" s="118"/>
      <c r="BG134" s="118"/>
      <c r="BH134" s="89">
        <v>1.2316838469156217</v>
      </c>
      <c r="BI134" s="118"/>
      <c r="BJ134" s="118"/>
      <c r="BK134" s="89">
        <v>327.23828481569052</v>
      </c>
      <c r="BL134" s="89"/>
      <c r="BM134" s="118"/>
      <c r="BN134" s="118"/>
      <c r="BO134" s="118"/>
      <c r="BP134" s="118"/>
      <c r="BQ134" s="118"/>
      <c r="BR134" s="118"/>
      <c r="BS134" s="118"/>
      <c r="BT134" s="89">
        <v>1.0985522559854417</v>
      </c>
      <c r="BU134" s="118"/>
      <c r="BV134" s="118"/>
      <c r="BW134" s="89">
        <v>1.4865206281443599</v>
      </c>
      <c r="BX134" s="118"/>
      <c r="BY134" s="118"/>
      <c r="BZ134" s="89">
        <v>0.13020375384857691</v>
      </c>
      <c r="CA134" s="118"/>
      <c r="CB134" s="118"/>
      <c r="CC134" s="89">
        <v>7.4582877869854585</v>
      </c>
      <c r="CD134" s="118"/>
      <c r="CE134" s="118"/>
      <c r="CF134" s="118"/>
      <c r="CG134" s="118"/>
      <c r="CH134" s="118"/>
      <c r="CI134" s="118"/>
      <c r="CJ134" s="118"/>
      <c r="CK134" s="118"/>
      <c r="CL134" s="118"/>
      <c r="CM134" s="118"/>
      <c r="CN134" s="118"/>
      <c r="CO134" s="89">
        <v>0.21300385369053509</v>
      </c>
      <c r="CP134" s="118"/>
      <c r="CQ134" s="118"/>
      <c r="CR134" s="89">
        <v>759.73924173123623</v>
      </c>
      <c r="CS134" s="89"/>
      <c r="CT134" s="118"/>
      <c r="CU134" s="89">
        <v>428.50789950467333</v>
      </c>
      <c r="CV134" s="118"/>
      <c r="CW134" s="118"/>
      <c r="CX134" s="89">
        <v>8.5781584077387443</v>
      </c>
      <c r="CY134" s="118"/>
      <c r="CZ134" s="118"/>
      <c r="DA134" s="89">
        <v>1.9781492845620589E-2</v>
      </c>
      <c r="DB134" s="118"/>
      <c r="DC134" s="118"/>
      <c r="DD134" s="118"/>
      <c r="DE134" s="118"/>
      <c r="DF134" s="118"/>
      <c r="DG134" s="118"/>
      <c r="DH134" s="118"/>
      <c r="DI134" s="118"/>
      <c r="DJ134" s="118"/>
      <c r="DK134" s="118"/>
      <c r="DL134" s="118"/>
      <c r="DM134" s="89">
        <v>17.769989416962883</v>
      </c>
      <c r="DN134" s="118"/>
      <c r="DO134" s="89"/>
      <c r="DP134" s="89">
        <v>298.10112811319971</v>
      </c>
      <c r="DQ134" s="118"/>
      <c r="DR134" s="89"/>
      <c r="DS134" s="89">
        <v>898.94875510585939</v>
      </c>
      <c r="DT134" s="118"/>
      <c r="DU134" s="118"/>
      <c r="DV134" s="89">
        <v>143.26953900762362</v>
      </c>
      <c r="DW134" s="118"/>
      <c r="DX134" s="118"/>
      <c r="DY134" s="89">
        <v>753.54509639263722</v>
      </c>
      <c r="DZ134" s="118"/>
      <c r="EA134" s="118"/>
      <c r="EB134" s="89">
        <v>179.38001392779228</v>
      </c>
      <c r="EC134" s="118"/>
      <c r="ED134" s="89"/>
      <c r="EE134" s="89">
        <v>60.563793500414256</v>
      </c>
      <c r="EF134" s="118"/>
      <c r="EG134" s="118"/>
      <c r="EH134" s="89">
        <v>181.00597421184071</v>
      </c>
      <c r="EI134" s="118"/>
      <c r="EJ134" s="118"/>
      <c r="EK134" s="89">
        <v>18.969656298143828</v>
      </c>
      <c r="EL134" s="118"/>
      <c r="EM134" s="118"/>
      <c r="EN134" s="89">
        <v>101.64102479061746</v>
      </c>
      <c r="EO134" s="118"/>
      <c r="EP134" s="118"/>
      <c r="EQ134" s="89">
        <v>16.146240423661226</v>
      </c>
      <c r="ER134" s="118"/>
      <c r="ES134" s="118"/>
      <c r="ET134" s="89">
        <v>34.682138341434715</v>
      </c>
      <c r="EU134" s="118"/>
      <c r="EV134" s="118"/>
      <c r="EW134" s="89">
        <v>3.5232148029951889</v>
      </c>
      <c r="EX134" s="118"/>
      <c r="EY134" s="118"/>
      <c r="EZ134" s="89">
        <v>17.623958198338219</v>
      </c>
      <c r="FA134" s="118"/>
      <c r="FB134" s="118"/>
      <c r="FC134" s="89">
        <v>2.1847688380811161</v>
      </c>
      <c r="FD134" s="118"/>
      <c r="FE134" s="118"/>
      <c r="FF134" s="118"/>
      <c r="FG134" s="118"/>
      <c r="FH134" s="118"/>
      <c r="FI134" s="89">
        <v>0.4651197633179357</v>
      </c>
      <c r="FJ134" s="118"/>
      <c r="FK134" s="118"/>
      <c r="FL134" s="118"/>
      <c r="FM134" s="118"/>
      <c r="FN134" s="118"/>
      <c r="FO134" s="89">
        <v>3.2609847973683292</v>
      </c>
      <c r="FP134" s="118"/>
      <c r="FQ134" s="118"/>
      <c r="FR134" s="89">
        <v>0.98376708471193053</v>
      </c>
      <c r="FS134" s="380"/>
      <c r="FT134" s="380"/>
      <c r="FV134" s="118">
        <v>3138.0932014573127</v>
      </c>
      <c r="FW134" s="118">
        <v>1.0140752072659152</v>
      </c>
      <c r="FX134" s="118">
        <v>1.0468597223830132</v>
      </c>
      <c r="FY134" s="118">
        <v>1.7729877153010349</v>
      </c>
      <c r="FZ134" s="207">
        <v>1.4925994643133296</v>
      </c>
      <c r="GA134" s="118">
        <v>0.76282027132379437</v>
      </c>
      <c r="GB134" s="118">
        <v>8.3092582091477052</v>
      </c>
    </row>
    <row r="135" spans="2:184" s="73" customFormat="1">
      <c r="B135" s="73" t="s">
        <v>1829</v>
      </c>
      <c r="C135" s="73" t="s">
        <v>1874</v>
      </c>
      <c r="D135" s="73" t="s">
        <v>51</v>
      </c>
      <c r="E135" s="73" t="s">
        <v>2211</v>
      </c>
      <c r="F135" s="73">
        <v>4.4000000000000004</v>
      </c>
      <c r="G135" s="113" t="s">
        <v>1211</v>
      </c>
      <c r="H135" s="113">
        <v>49.5</v>
      </c>
      <c r="I135" s="89">
        <v>-2556</v>
      </c>
      <c r="J135" s="89"/>
      <c r="K135" s="404" t="s">
        <v>32</v>
      </c>
      <c r="L135" s="73" t="s">
        <v>2157</v>
      </c>
      <c r="M135" s="73" t="s">
        <v>13</v>
      </c>
      <c r="Q135" s="203"/>
      <c r="U135" s="89">
        <v>0.19362205421147635</v>
      </c>
      <c r="V135" s="118"/>
      <c r="W135" s="118"/>
      <c r="X135" s="89">
        <v>4.8706890162598269</v>
      </c>
      <c r="Y135" s="118"/>
      <c r="Z135" s="118"/>
      <c r="AA135" s="118"/>
      <c r="AB135" s="118"/>
      <c r="AC135" s="118"/>
      <c r="AD135" s="118"/>
      <c r="AE135" s="118"/>
      <c r="AF135" s="118"/>
      <c r="AG135" s="89">
        <v>35.187546844692157</v>
      </c>
      <c r="AH135" s="118"/>
      <c r="AI135" s="118"/>
      <c r="AJ135" s="118">
        <v>955.63721380105324</v>
      </c>
      <c r="AK135" s="118"/>
      <c r="AL135" s="118"/>
      <c r="AM135" s="89">
        <v>250858.8016364197</v>
      </c>
      <c r="AN135" s="118"/>
      <c r="AO135" s="118"/>
      <c r="AP135" s="118"/>
      <c r="AQ135" s="118"/>
      <c r="AR135" s="118"/>
      <c r="AS135" s="118"/>
      <c r="AT135" s="118"/>
      <c r="AU135" s="118"/>
      <c r="AV135" s="118"/>
      <c r="AW135" s="118"/>
      <c r="AX135" s="118"/>
      <c r="AY135" s="89">
        <v>0.70862181870965402</v>
      </c>
      <c r="AZ135" s="118"/>
      <c r="BA135" s="118"/>
      <c r="BB135" s="89">
        <v>57.635650286830483</v>
      </c>
      <c r="BC135" s="118"/>
      <c r="BD135" s="118"/>
      <c r="BE135" s="89">
        <v>10.571448010882916</v>
      </c>
      <c r="BF135" s="118"/>
      <c r="BG135" s="118"/>
      <c r="BH135" s="89">
        <v>0.6554826929597023</v>
      </c>
      <c r="BI135" s="118"/>
      <c r="BJ135" s="118"/>
      <c r="BK135" s="89">
        <v>337.39145707147458</v>
      </c>
      <c r="BL135" s="89"/>
      <c r="BM135" s="118"/>
      <c r="BN135" s="118"/>
      <c r="BO135" s="118"/>
      <c r="BP135" s="118"/>
      <c r="BQ135" s="118"/>
      <c r="BR135" s="118"/>
      <c r="BS135" s="118"/>
      <c r="BT135" s="89">
        <v>0.49112818064058145</v>
      </c>
      <c r="BU135" s="118"/>
      <c r="BV135" s="118"/>
      <c r="BW135" s="89">
        <v>1.3768194374892422</v>
      </c>
      <c r="BX135" s="118"/>
      <c r="BY135" s="118"/>
      <c r="BZ135" s="89">
        <v>0.17415190286828147</v>
      </c>
      <c r="CA135" s="118"/>
      <c r="CB135" s="118"/>
      <c r="CC135" s="89">
        <v>10.372817600548935</v>
      </c>
      <c r="CD135" s="118"/>
      <c r="CE135" s="118"/>
      <c r="CF135" s="118"/>
      <c r="CG135" s="118"/>
      <c r="CH135" s="118"/>
      <c r="CI135" s="118"/>
      <c r="CJ135" s="118"/>
      <c r="CK135" s="118"/>
      <c r="CL135" s="118"/>
      <c r="CM135" s="118"/>
      <c r="CN135" s="118"/>
      <c r="CO135" s="89">
        <v>6.1943895510107642E-2</v>
      </c>
      <c r="CP135" s="118"/>
      <c r="CQ135" s="118"/>
      <c r="CR135" s="89">
        <v>728.77766739075707</v>
      </c>
      <c r="CS135" s="89"/>
      <c r="CT135" s="118"/>
      <c r="CU135" s="89">
        <v>419.05217632406982</v>
      </c>
      <c r="CV135" s="118"/>
      <c r="CW135" s="118"/>
      <c r="CX135" s="89">
        <v>6.6657580804350696</v>
      </c>
      <c r="CY135" s="118"/>
      <c r="CZ135" s="118"/>
      <c r="DA135" s="89">
        <v>8.7042470128587818E-3</v>
      </c>
      <c r="DB135" s="118"/>
      <c r="DC135" s="118"/>
      <c r="DD135" s="118"/>
      <c r="DE135" s="118"/>
      <c r="DF135" s="118"/>
      <c r="DG135" s="118"/>
      <c r="DH135" s="118"/>
      <c r="DI135" s="118"/>
      <c r="DJ135" s="118"/>
      <c r="DK135" s="118"/>
      <c r="DL135" s="118"/>
      <c r="DM135" s="89">
        <v>8.5792748461454966</v>
      </c>
      <c r="DN135" s="118"/>
      <c r="DO135" s="89"/>
      <c r="DP135" s="89">
        <v>290.15233762833873</v>
      </c>
      <c r="DQ135" s="118"/>
      <c r="DR135" s="89"/>
      <c r="DS135" s="89">
        <v>919.51774089473338</v>
      </c>
      <c r="DT135" s="118"/>
      <c r="DU135" s="118"/>
      <c r="DV135" s="89">
        <v>142.94372060817935</v>
      </c>
      <c r="DW135" s="118"/>
      <c r="DX135" s="118"/>
      <c r="DY135" s="89">
        <v>734.47182513633084</v>
      </c>
      <c r="DZ135" s="118"/>
      <c r="EA135" s="118"/>
      <c r="EB135" s="89">
        <v>173.64864060749812</v>
      </c>
      <c r="EC135" s="118"/>
      <c r="ED135" s="89"/>
      <c r="EE135" s="89">
        <v>59.437341431248868</v>
      </c>
      <c r="EF135" s="118"/>
      <c r="EG135" s="118"/>
      <c r="EH135" s="89">
        <v>178.57283163689931</v>
      </c>
      <c r="EI135" s="118"/>
      <c r="EJ135" s="118"/>
      <c r="EK135" s="89">
        <v>18.766900137272128</v>
      </c>
      <c r="EL135" s="118"/>
      <c r="EM135" s="118"/>
      <c r="EN135" s="89">
        <v>97.630424549852506</v>
      </c>
      <c r="EO135" s="118"/>
      <c r="EP135" s="118"/>
      <c r="EQ135" s="89">
        <v>15.82055129971855</v>
      </c>
      <c r="ER135" s="118"/>
      <c r="ES135" s="118"/>
      <c r="ET135" s="89">
        <v>34.327796973224217</v>
      </c>
      <c r="EU135" s="118"/>
      <c r="EV135" s="118"/>
      <c r="EW135" s="89">
        <v>3.3797791148216381</v>
      </c>
      <c r="EX135" s="118"/>
      <c r="EY135" s="118"/>
      <c r="EZ135" s="89">
        <v>16.70731578340693</v>
      </c>
      <c r="FA135" s="118"/>
      <c r="FB135" s="118"/>
      <c r="FC135" s="89">
        <v>1.9805623923829154</v>
      </c>
      <c r="FD135" s="118"/>
      <c r="FE135" s="118"/>
      <c r="FF135" s="118"/>
      <c r="FG135" s="118"/>
      <c r="FH135" s="118"/>
      <c r="FI135" s="89">
        <v>0.60695853894938834</v>
      </c>
      <c r="FJ135" s="118"/>
      <c r="FK135" s="118"/>
      <c r="FL135" s="118"/>
      <c r="FM135" s="118"/>
      <c r="FN135" s="118"/>
      <c r="FO135" s="89">
        <v>3.2837871671169685</v>
      </c>
      <c r="FP135" s="118"/>
      <c r="FQ135" s="118"/>
      <c r="FR135" s="89">
        <v>0.990149362221036</v>
      </c>
      <c r="FS135" s="380"/>
      <c r="FT135" s="380"/>
      <c r="FV135" s="118">
        <v>3106.4099445179781</v>
      </c>
      <c r="FW135" s="118">
        <v>1.0197031181719429</v>
      </c>
      <c r="FX135" s="118">
        <v>1.0851636646275842</v>
      </c>
      <c r="FY135" s="118">
        <v>1.7391096110837618</v>
      </c>
      <c r="FZ135" s="207">
        <v>1.6580074325081358</v>
      </c>
      <c r="GA135" s="118">
        <v>0.76176109303778927</v>
      </c>
      <c r="GB135" s="118">
        <v>8.6473194632468644</v>
      </c>
    </row>
    <row r="136" spans="2:184" s="73" customFormat="1">
      <c r="B136" s="73" t="s">
        <v>1829</v>
      </c>
      <c r="C136" s="73" t="s">
        <v>1874</v>
      </c>
      <c r="D136" s="73" t="s">
        <v>51</v>
      </c>
      <c r="E136" s="73" t="s">
        <v>2211</v>
      </c>
      <c r="F136" s="73">
        <v>4.4000000000000004</v>
      </c>
      <c r="G136" s="113" t="s">
        <v>1211</v>
      </c>
      <c r="H136" s="113">
        <v>49.5</v>
      </c>
      <c r="I136" s="89">
        <v>-2556</v>
      </c>
      <c r="J136" s="89"/>
      <c r="K136" s="404" t="s">
        <v>32</v>
      </c>
      <c r="L136" s="73" t="s">
        <v>2157</v>
      </c>
      <c r="M136" s="73" t="s">
        <v>13</v>
      </c>
      <c r="Q136" s="203"/>
      <c r="U136" s="89"/>
      <c r="V136" s="118"/>
      <c r="W136" s="118"/>
      <c r="X136" s="89">
        <v>5.040118549266932</v>
      </c>
      <c r="Y136" s="118"/>
      <c r="Z136" s="118"/>
      <c r="AA136" s="118"/>
      <c r="AB136" s="118"/>
      <c r="AC136" s="118"/>
      <c r="AD136" s="118"/>
      <c r="AE136" s="118"/>
      <c r="AF136" s="118"/>
      <c r="AG136" s="89">
        <v>2.6256193781435613</v>
      </c>
      <c r="AH136" s="118"/>
      <c r="AI136" s="118"/>
      <c r="AJ136" s="118">
        <v>782.20586144962476</v>
      </c>
      <c r="AK136" s="118"/>
      <c r="AL136" s="118"/>
      <c r="AM136" s="89">
        <v>257953.01940422688</v>
      </c>
      <c r="AN136" s="118"/>
      <c r="AO136" s="118"/>
      <c r="AP136" s="118"/>
      <c r="AQ136" s="118"/>
      <c r="AR136" s="118"/>
      <c r="AS136" s="118"/>
      <c r="AT136" s="118"/>
      <c r="AU136" s="118"/>
      <c r="AV136" s="118"/>
      <c r="AW136" s="118"/>
      <c r="AX136" s="118"/>
      <c r="AY136" s="89">
        <v>1.0604471545027614</v>
      </c>
      <c r="AZ136" s="118"/>
      <c r="BA136" s="118"/>
      <c r="BB136" s="89">
        <v>57.959372653583785</v>
      </c>
      <c r="BC136" s="118"/>
      <c r="BD136" s="118"/>
      <c r="BE136" s="89">
        <v>8.691870953618869</v>
      </c>
      <c r="BF136" s="118"/>
      <c r="BG136" s="118"/>
      <c r="BH136" s="89">
        <v>0.62253474449437896</v>
      </c>
      <c r="BI136" s="118"/>
      <c r="BJ136" s="118"/>
      <c r="BK136" s="89">
        <v>349.73857598311554</v>
      </c>
      <c r="BL136" s="89"/>
      <c r="BM136" s="118"/>
      <c r="BN136" s="118"/>
      <c r="BO136" s="118"/>
      <c r="BP136" s="118"/>
      <c r="BQ136" s="118"/>
      <c r="BR136" s="118"/>
      <c r="BS136" s="118"/>
      <c r="BT136" s="89">
        <v>0.14731287928273401</v>
      </c>
      <c r="BU136" s="118"/>
      <c r="BV136" s="118"/>
      <c r="BW136" s="89">
        <v>1.3409540948326217</v>
      </c>
      <c r="BX136" s="118"/>
      <c r="BY136" s="118"/>
      <c r="BZ136" s="89">
        <v>0.11304212274471533</v>
      </c>
      <c r="CA136" s="118"/>
      <c r="CB136" s="118"/>
      <c r="CC136" s="89">
        <v>3.1685290169300355</v>
      </c>
      <c r="CD136" s="118"/>
      <c r="CE136" s="118"/>
      <c r="CF136" s="118"/>
      <c r="CG136" s="118"/>
      <c r="CH136" s="118"/>
      <c r="CI136" s="118"/>
      <c r="CJ136" s="118"/>
      <c r="CK136" s="118"/>
      <c r="CL136" s="118"/>
      <c r="CM136" s="118"/>
      <c r="CN136" s="118"/>
      <c r="CO136" s="89">
        <v>5.130313805388146E-2</v>
      </c>
      <c r="CP136" s="118"/>
      <c r="CQ136" s="118"/>
      <c r="CR136" s="89">
        <v>830.33620524139997</v>
      </c>
      <c r="CS136" s="89"/>
      <c r="CT136" s="118"/>
      <c r="CU136" s="89">
        <v>344.76179763238713</v>
      </c>
      <c r="CV136" s="118"/>
      <c r="CW136" s="118"/>
      <c r="CX136" s="89">
        <v>5.5865978930295324</v>
      </c>
      <c r="CY136" s="118"/>
      <c r="CZ136" s="118"/>
      <c r="DA136" s="89">
        <v>6.8655818878105204E-3</v>
      </c>
      <c r="DB136" s="118"/>
      <c r="DC136" s="118"/>
      <c r="DD136" s="118"/>
      <c r="DE136" s="118"/>
      <c r="DF136" s="118"/>
      <c r="DG136" s="118"/>
      <c r="DH136" s="118"/>
      <c r="DI136" s="118"/>
      <c r="DJ136" s="118"/>
      <c r="DK136" s="118"/>
      <c r="DL136" s="118"/>
      <c r="DM136" s="89">
        <v>14.485311802503031</v>
      </c>
      <c r="DN136" s="118"/>
      <c r="DO136" s="89"/>
      <c r="DP136" s="89">
        <v>244.63082325233034</v>
      </c>
      <c r="DQ136" s="118"/>
      <c r="DR136" s="89"/>
      <c r="DS136" s="89">
        <v>768.30646601901094</v>
      </c>
      <c r="DT136" s="118"/>
      <c r="DU136" s="118"/>
      <c r="DV136" s="89">
        <v>118.58735868129233</v>
      </c>
      <c r="DW136" s="118"/>
      <c r="DX136" s="118"/>
      <c r="DY136" s="89">
        <v>616.97068102039668</v>
      </c>
      <c r="DZ136" s="118"/>
      <c r="EA136" s="118"/>
      <c r="EB136" s="89">
        <v>144.80550031246966</v>
      </c>
      <c r="EC136" s="118"/>
      <c r="ED136" s="89"/>
      <c r="EE136" s="89">
        <v>50.252952856796497</v>
      </c>
      <c r="EF136" s="118"/>
      <c r="EG136" s="118"/>
      <c r="EH136" s="89">
        <v>147.93609141873696</v>
      </c>
      <c r="EI136" s="118"/>
      <c r="EJ136" s="118"/>
      <c r="EK136" s="89">
        <v>15.75191244712858</v>
      </c>
      <c r="EL136" s="118"/>
      <c r="EM136" s="118"/>
      <c r="EN136" s="89">
        <v>81.805403232774779</v>
      </c>
      <c r="EO136" s="118"/>
      <c r="EP136" s="118"/>
      <c r="EQ136" s="89">
        <v>13.174656143563547</v>
      </c>
      <c r="ER136" s="118"/>
      <c r="ES136" s="118"/>
      <c r="ET136" s="89">
        <v>28.059269561631261</v>
      </c>
      <c r="EU136" s="118"/>
      <c r="EV136" s="118"/>
      <c r="EW136" s="89">
        <v>2.7957454874034458</v>
      </c>
      <c r="EX136" s="118"/>
      <c r="EY136" s="118"/>
      <c r="EZ136" s="89">
        <v>13.892859341903208</v>
      </c>
      <c r="FA136" s="118"/>
      <c r="FB136" s="118"/>
      <c r="FC136" s="89">
        <v>1.7228234427785394</v>
      </c>
      <c r="FD136" s="118"/>
      <c r="FE136" s="118"/>
      <c r="FF136" s="118"/>
      <c r="FG136" s="118"/>
      <c r="FH136" s="118"/>
      <c r="FI136" s="89">
        <v>0.40284694578702079</v>
      </c>
      <c r="FJ136" s="118"/>
      <c r="FK136" s="118"/>
      <c r="FL136" s="118"/>
      <c r="FM136" s="118"/>
      <c r="FN136" s="118"/>
      <c r="FO136" s="89">
        <v>2.1484858229223991</v>
      </c>
      <c r="FP136" s="118"/>
      <c r="FQ136" s="118"/>
      <c r="FR136" s="89">
        <v>0.66833570509939055</v>
      </c>
      <c r="FS136" s="380"/>
      <c r="FT136" s="380"/>
      <c r="FV136" s="118">
        <v>2593.4543408506042</v>
      </c>
      <c r="FW136" s="118">
        <v>1.0368052974896462</v>
      </c>
      <c r="FX136" s="118">
        <v>1.0851187177436388</v>
      </c>
      <c r="FY136" s="118">
        <v>2.408434492869107</v>
      </c>
      <c r="FZ136" s="207">
        <v>1.2470725493828658</v>
      </c>
      <c r="GA136" s="118">
        <v>0.7645651606889764</v>
      </c>
      <c r="GB136" s="118">
        <v>8.6150003817976391</v>
      </c>
    </row>
    <row r="137" spans="2:184" s="73" customFormat="1">
      <c r="B137" s="73" t="s">
        <v>1829</v>
      </c>
      <c r="C137" s="73" t="s">
        <v>1874</v>
      </c>
      <c r="D137" s="73" t="s">
        <v>51</v>
      </c>
      <c r="E137" s="73" t="s">
        <v>1938</v>
      </c>
      <c r="F137" s="207">
        <v>6</v>
      </c>
      <c r="G137" s="113" t="s">
        <v>1211</v>
      </c>
      <c r="H137" s="73">
        <v>50.9</v>
      </c>
      <c r="I137" s="89">
        <v>-2575</v>
      </c>
      <c r="J137" s="89"/>
      <c r="K137" s="404" t="s">
        <v>32</v>
      </c>
      <c r="L137" s="73" t="s">
        <v>207</v>
      </c>
      <c r="M137" s="73" t="s">
        <v>13</v>
      </c>
      <c r="N137" s="73" t="s">
        <v>2212</v>
      </c>
      <c r="O137" s="73">
        <v>25</v>
      </c>
      <c r="Q137" s="203">
        <v>673.05599999999993</v>
      </c>
      <c r="R137" s="73">
        <v>33620</v>
      </c>
      <c r="S137" s="73">
        <v>890</v>
      </c>
      <c r="U137" s="381">
        <v>0.17427368531303608</v>
      </c>
      <c r="V137" s="380">
        <v>0.34371041511437145</v>
      </c>
      <c r="W137" s="380">
        <v>0.17427368531303608</v>
      </c>
      <c r="X137" s="89">
        <v>5.3507607995173991</v>
      </c>
      <c r="Y137" s="380">
        <v>9.5286527734784059</v>
      </c>
      <c r="Z137" s="380">
        <v>3.0356824380692617</v>
      </c>
      <c r="AA137" s="89">
        <v>92.592734328535855</v>
      </c>
      <c r="AB137" s="380">
        <v>27.232953935953816</v>
      </c>
      <c r="AC137" s="380">
        <v>0.69978359730007633</v>
      </c>
      <c r="AD137" s="89">
        <v>608.31098151329365</v>
      </c>
      <c r="AE137" s="380">
        <v>76.267374082131283</v>
      </c>
      <c r="AF137" s="380">
        <v>1.8082960235183414</v>
      </c>
      <c r="AG137" s="381">
        <v>2.3484236402774985</v>
      </c>
      <c r="AH137" s="380">
        <v>18.068980442858656</v>
      </c>
      <c r="AI137" s="380">
        <v>2.3484236402774985</v>
      </c>
      <c r="AJ137" s="381">
        <v>228.60864275473239</v>
      </c>
      <c r="AK137" s="380">
        <v>836.40713467500814</v>
      </c>
      <c r="AL137" s="380">
        <v>228.60864275473239</v>
      </c>
      <c r="AM137" s="89">
        <v>205987.81595486446</v>
      </c>
      <c r="AN137" s="380">
        <v>11435.942444121049</v>
      </c>
      <c r="AO137" s="380">
        <v>10.134286839217184</v>
      </c>
      <c r="AP137" s="381">
        <v>72.774009577935331</v>
      </c>
      <c r="AQ137" s="380">
        <v>235.91028946557014</v>
      </c>
      <c r="AR137" s="380">
        <v>72.774009577935331</v>
      </c>
      <c r="AS137" s="89">
        <v>631.39635494256629</v>
      </c>
      <c r="AT137" s="380">
        <v>518.68126857340394</v>
      </c>
      <c r="AU137" s="380">
        <v>143.33489304202729</v>
      </c>
      <c r="AV137" s="381">
        <v>2.3404999867467873</v>
      </c>
      <c r="AW137" s="380">
        <v>8.2355947644065974</v>
      </c>
      <c r="AX137" s="380">
        <v>2.3404999867467873</v>
      </c>
      <c r="AY137" s="89">
        <v>1.9480043676789103</v>
      </c>
      <c r="AZ137" s="380">
        <v>1.5163951752263007</v>
      </c>
      <c r="BA137" s="380">
        <v>0.40513824716491731</v>
      </c>
      <c r="BB137" s="381">
        <v>1.2607346965931565</v>
      </c>
      <c r="BC137" s="380">
        <v>4.5350944659095607</v>
      </c>
      <c r="BD137" s="380">
        <v>1.2607346965931565</v>
      </c>
      <c r="BE137" s="89">
        <v>12.54784465650709</v>
      </c>
      <c r="BF137" s="382">
        <v>1.9331524558122961</v>
      </c>
      <c r="BG137" s="382">
        <v>0.34580832438608822</v>
      </c>
      <c r="BH137" s="381">
        <v>13.267994418886838</v>
      </c>
      <c r="BI137" s="380">
        <v>34.152612400686849</v>
      </c>
      <c r="BJ137" s="380">
        <v>13.267994418886838</v>
      </c>
      <c r="BK137" s="89">
        <v>301.00551530774482</v>
      </c>
      <c r="BL137" s="380">
        <v>27.948377337729774</v>
      </c>
      <c r="BM137" s="380">
        <v>0.47892551327274901</v>
      </c>
      <c r="BN137" s="89">
        <v>940.51706909241216</v>
      </c>
      <c r="BO137" s="380">
        <v>93.509274391450049</v>
      </c>
      <c r="BP137" s="380">
        <v>2.4180441627025622</v>
      </c>
      <c r="BQ137" s="89">
        <v>1215.2212675371618</v>
      </c>
      <c r="BR137" s="380">
        <v>121.51010351244481</v>
      </c>
      <c r="BS137" s="380">
        <v>4.3780923050774021</v>
      </c>
      <c r="BT137" s="89">
        <v>0.30853371970401278</v>
      </c>
      <c r="BU137" s="380">
        <v>0.33844043365819859</v>
      </c>
      <c r="BV137" s="380">
        <v>1.3464885737665499E-2</v>
      </c>
      <c r="BW137" s="381">
        <v>1.903665038976426</v>
      </c>
      <c r="BX137" s="380">
        <v>5.6190350923167722</v>
      </c>
      <c r="BY137" s="380">
        <v>1.903665038976426</v>
      </c>
      <c r="BZ137" s="381">
        <v>0.1245890722704967</v>
      </c>
      <c r="CA137" s="380">
        <v>1.269866674320778</v>
      </c>
      <c r="CB137" s="380">
        <v>0.1245890722704967</v>
      </c>
      <c r="CC137" s="89">
        <v>8.6328139080678259</v>
      </c>
      <c r="CD137" s="380">
        <v>6.6858929832632894</v>
      </c>
      <c r="CE137" s="380">
        <v>0.45019324727422916</v>
      </c>
      <c r="CF137" s="89">
        <v>0.51527409707406435</v>
      </c>
      <c r="CG137" s="380">
        <v>0.51826011309316167</v>
      </c>
      <c r="CH137" s="380">
        <v>4.200274806240592E-2</v>
      </c>
      <c r="CI137" s="89">
        <v>10.561791367437433</v>
      </c>
      <c r="CJ137" s="380">
        <v>4.6210763867649058</v>
      </c>
      <c r="CK137" s="380">
        <v>0.3613285749497826</v>
      </c>
      <c r="CL137" s="89">
        <v>1.7929056370519869</v>
      </c>
      <c r="CM137" s="380">
        <v>1.0585178670234996</v>
      </c>
      <c r="CN137" s="380">
        <v>0.20708335442194267</v>
      </c>
      <c r="CO137" s="381">
        <v>3.9371778432358694E-2</v>
      </c>
      <c r="CP137" s="380">
        <v>0.19820007286396568</v>
      </c>
      <c r="CQ137" s="380">
        <v>3.9371778432358694E-2</v>
      </c>
      <c r="CR137" s="89">
        <v>719.63837121344727</v>
      </c>
      <c r="CS137" s="380">
        <v>68.244183527153055</v>
      </c>
      <c r="CT137" s="380">
        <v>4.3708393611924586E-2</v>
      </c>
      <c r="CU137" s="89">
        <v>419.54879412693475</v>
      </c>
      <c r="CV137" s="380">
        <v>92.358593902394404</v>
      </c>
      <c r="CW137" s="380">
        <v>1.4116839653200406E-2</v>
      </c>
      <c r="CX137" s="89">
        <v>7.59289782932672</v>
      </c>
      <c r="CY137" s="380">
        <v>2.8791952100802631</v>
      </c>
      <c r="CZ137" s="380">
        <v>2.2878415545038781E-2</v>
      </c>
      <c r="DA137" s="381">
        <v>6.6543153460578777E-3</v>
      </c>
      <c r="DB137" s="380">
        <v>4.9795846810212367E-2</v>
      </c>
      <c r="DC137" s="380">
        <v>6.6543153460578777E-3</v>
      </c>
      <c r="DD137" s="381">
        <v>7.222973984876159E-2</v>
      </c>
      <c r="DE137" s="380">
        <v>0.15103743162825392</v>
      </c>
      <c r="DF137" s="380">
        <v>7.222973984876159E-2</v>
      </c>
      <c r="DG137" s="381">
        <v>3.1546313316728004E-2</v>
      </c>
      <c r="DH137" s="380">
        <v>0.19921337924034888</v>
      </c>
      <c r="DI137" s="380">
        <v>3.1546313316728004E-2</v>
      </c>
      <c r="DJ137" s="381">
        <v>1.8773678040002226E-2</v>
      </c>
      <c r="DK137" s="380">
        <v>7.7099462115159181E-2</v>
      </c>
      <c r="DL137" s="380">
        <v>1.8773678040002226E-2</v>
      </c>
      <c r="DM137" s="89">
        <v>6.4802652422809706</v>
      </c>
      <c r="DN137" s="380">
        <v>3.0010619816662039</v>
      </c>
      <c r="DO137" s="380">
        <v>0</v>
      </c>
      <c r="DP137" s="89">
        <v>286.8317878219375</v>
      </c>
      <c r="DQ137" s="380">
        <v>46.463938629190871</v>
      </c>
      <c r="DR137" s="380">
        <v>6.7513315412129852E-3</v>
      </c>
      <c r="DS137" s="89">
        <v>792.5016348502935</v>
      </c>
      <c r="DT137" s="380">
        <v>136.64967981924113</v>
      </c>
      <c r="DU137" s="380">
        <v>0</v>
      </c>
      <c r="DV137" s="89">
        <v>133.05747189607413</v>
      </c>
      <c r="DW137" s="380">
        <v>25.4439065061588</v>
      </c>
      <c r="DX137" s="380">
        <v>2.5804865965200364E-3</v>
      </c>
      <c r="DY137" s="89">
        <v>713.96350620009707</v>
      </c>
      <c r="DZ137" s="380">
        <v>141.51540526836908</v>
      </c>
      <c r="EA137" s="380">
        <v>0</v>
      </c>
      <c r="EB137" s="89">
        <v>169.86793592443763</v>
      </c>
      <c r="EC137" s="380">
        <v>33.766829728508746</v>
      </c>
      <c r="ED137" s="380">
        <v>0</v>
      </c>
      <c r="EE137" s="89">
        <v>59.063218661583704</v>
      </c>
      <c r="EF137" s="380">
        <v>11.34210436206387</v>
      </c>
      <c r="EG137" s="380">
        <v>0</v>
      </c>
      <c r="EH137" s="89">
        <v>176.38683311407652</v>
      </c>
      <c r="EI137" s="380">
        <v>37.177368111748208</v>
      </c>
      <c r="EJ137" s="380">
        <v>3.1356947994954344E-2</v>
      </c>
      <c r="EK137" s="89">
        <v>20.049936519242578</v>
      </c>
      <c r="EL137" s="380">
        <v>4.2942437857717222</v>
      </c>
      <c r="EM137" s="380">
        <v>2.8060897501706356E-3</v>
      </c>
      <c r="EN137" s="89">
        <v>97.719487518224767</v>
      </c>
      <c r="EO137" s="380">
        <v>19.805778470375575</v>
      </c>
      <c r="EP137" s="380">
        <v>0</v>
      </c>
      <c r="EQ137" s="89">
        <v>16.34158457266609</v>
      </c>
      <c r="ER137" s="380">
        <v>3.6210022468394456</v>
      </c>
      <c r="ES137" s="380">
        <v>3.0527614333295604E-3</v>
      </c>
      <c r="ET137" s="89">
        <v>35.476124898664594</v>
      </c>
      <c r="EU137" s="380">
        <v>9.5335715960386338</v>
      </c>
      <c r="EV137" s="380">
        <v>9.2201971735759291E-3</v>
      </c>
      <c r="EW137" s="89">
        <v>3.6326304563566558</v>
      </c>
      <c r="EX137" s="380">
        <v>1.2059341248171223</v>
      </c>
      <c r="EY137" s="380">
        <v>5.3724851578523967E-3</v>
      </c>
      <c r="EZ137" s="89">
        <v>18.128176257565485</v>
      </c>
      <c r="FA137" s="380">
        <v>4.6756499239596225</v>
      </c>
      <c r="FB137" s="380">
        <v>0</v>
      </c>
      <c r="FC137" s="89">
        <v>2.2671753909238137</v>
      </c>
      <c r="FD137" s="380">
        <v>0.76898689102355577</v>
      </c>
      <c r="FE137" s="380">
        <v>3.4334840472122928E-3</v>
      </c>
      <c r="FF137" s="381">
        <v>2.0781019633815626E-2</v>
      </c>
      <c r="FG137" s="380">
        <v>0.1390272455719925</v>
      </c>
      <c r="FH137" s="380">
        <v>2.0781019633815626E-2</v>
      </c>
      <c r="FI137" s="89">
        <v>0.48391238873658216</v>
      </c>
      <c r="FJ137" s="380">
        <v>0.52229347701673701</v>
      </c>
      <c r="FK137" s="380">
        <v>3.6479665807848727E-2</v>
      </c>
      <c r="FL137" s="381">
        <v>1.367613395437277E-2</v>
      </c>
      <c r="FM137" s="380">
        <v>4.647669125420003E-2</v>
      </c>
      <c r="FN137" s="380">
        <v>1.367613395437277E-2</v>
      </c>
      <c r="FO137" s="89">
        <v>4.107001450889042</v>
      </c>
      <c r="FP137" s="380">
        <v>1.8808265686746997</v>
      </c>
      <c r="FQ137" s="380">
        <v>8.9695851711664651E-3</v>
      </c>
      <c r="FR137" s="89">
        <v>1.2776274853984715</v>
      </c>
      <c r="FS137" s="380">
        <v>0.63058954803264933</v>
      </c>
      <c r="FT137" s="380">
        <v>4.6704135136137123E-3</v>
      </c>
      <c r="FV137" s="118">
        <v>2910.3665373788476</v>
      </c>
      <c r="FW137" s="118">
        <v>1.0314819816224152</v>
      </c>
      <c r="FX137" s="118">
        <v>0.97790528470541771</v>
      </c>
      <c r="FY137" s="118">
        <v>1.7152674046197358</v>
      </c>
      <c r="FZ137" s="207">
        <v>1.8115058355567049</v>
      </c>
      <c r="GA137" s="118">
        <v>0.77467424987826261</v>
      </c>
      <c r="GB137" s="118">
        <v>7.8719956853736122</v>
      </c>
    </row>
    <row r="138" spans="2:184" s="73" customFormat="1">
      <c r="B138" s="73" t="s">
        <v>1829</v>
      </c>
      <c r="C138" s="73" t="s">
        <v>1874</v>
      </c>
      <c r="D138" s="73" t="s">
        <v>51</v>
      </c>
      <c r="E138" s="73" t="s">
        <v>1938</v>
      </c>
      <c r="F138" s="207">
        <v>6</v>
      </c>
      <c r="G138" s="113" t="s">
        <v>1211</v>
      </c>
      <c r="H138" s="73">
        <v>50.9</v>
      </c>
      <c r="I138" s="89">
        <v>-2575</v>
      </c>
      <c r="J138" s="89"/>
      <c r="K138" s="404" t="s">
        <v>32</v>
      </c>
      <c r="L138" s="73" t="s">
        <v>207</v>
      </c>
      <c r="M138" s="73" t="s">
        <v>13</v>
      </c>
      <c r="N138" s="73" t="s">
        <v>2213</v>
      </c>
      <c r="O138" s="73">
        <v>25</v>
      </c>
      <c r="Q138" s="203">
        <v>369.24600000000004</v>
      </c>
      <c r="R138" s="73">
        <v>33900</v>
      </c>
      <c r="S138" s="73">
        <v>920</v>
      </c>
      <c r="U138" s="381">
        <v>7.9013894894640099E-2</v>
      </c>
      <c r="V138" s="380">
        <v>0.98827522677498103</v>
      </c>
      <c r="W138" s="380">
        <v>7.9013894894640099E-2</v>
      </c>
      <c r="X138" s="89">
        <v>5.5584256056796004</v>
      </c>
      <c r="Y138" s="380">
        <v>10.871102515271501</v>
      </c>
      <c r="Z138" s="380">
        <v>1.8259187577518601</v>
      </c>
      <c r="AA138" s="89">
        <v>97.448526367053702</v>
      </c>
      <c r="AB138" s="380">
        <v>17.066624607439302</v>
      </c>
      <c r="AC138" s="380">
        <v>0.57614981297355194</v>
      </c>
      <c r="AD138" s="89">
        <v>829.65368390783203</v>
      </c>
      <c r="AE138" s="380">
        <v>97.6258454310736</v>
      </c>
      <c r="AF138" s="380">
        <v>1.23087635047276</v>
      </c>
      <c r="AG138" s="381">
        <v>1.66848058643755</v>
      </c>
      <c r="AH138" s="380">
        <v>13.6373787732539</v>
      </c>
      <c r="AI138" s="380">
        <v>1.66848058643755</v>
      </c>
      <c r="AJ138" s="381">
        <v>172.855729887726</v>
      </c>
      <c r="AK138" s="380">
        <v>958.09564839002803</v>
      </c>
      <c r="AL138" s="380">
        <v>172.855729887726</v>
      </c>
      <c r="AM138" s="89">
        <v>202250.99863253601</v>
      </c>
      <c r="AN138" s="380">
        <v>14797.471685520901</v>
      </c>
      <c r="AO138" s="380">
        <v>5.8041778541337896</v>
      </c>
      <c r="AP138" s="89">
        <v>93.137986057555594</v>
      </c>
      <c r="AQ138" s="380">
        <v>196.008096883452</v>
      </c>
      <c r="AR138" s="380">
        <v>40.740771143937302</v>
      </c>
      <c r="AS138" s="89">
        <v>629.51473115744602</v>
      </c>
      <c r="AT138" s="380">
        <v>513.63005333079798</v>
      </c>
      <c r="AU138" s="380">
        <v>102.30777114047</v>
      </c>
      <c r="AV138" s="381">
        <v>1.7186609716502099</v>
      </c>
      <c r="AW138" s="380">
        <v>8.78787969461378</v>
      </c>
      <c r="AX138" s="380">
        <v>1.7186609716502099</v>
      </c>
      <c r="AY138" s="89">
        <v>1.93513902038234</v>
      </c>
      <c r="AZ138" s="380">
        <v>1.50442683463446</v>
      </c>
      <c r="BA138" s="380">
        <v>0.26155126382840499</v>
      </c>
      <c r="BB138" s="89">
        <v>2.18037618268741</v>
      </c>
      <c r="BC138" s="380">
        <v>4.92951560237446</v>
      </c>
      <c r="BD138" s="380">
        <v>0.94182237976010597</v>
      </c>
      <c r="BE138" s="89">
        <v>13.929893949141499</v>
      </c>
      <c r="BF138" s="382">
        <v>2.4049352381399798</v>
      </c>
      <c r="BG138" s="382">
        <v>0.23128474668933499</v>
      </c>
      <c r="BH138" s="381">
        <v>8.4520520523337304</v>
      </c>
      <c r="BI138" s="380">
        <v>35.8173055218546</v>
      </c>
      <c r="BJ138" s="380">
        <v>8.4520520523337304</v>
      </c>
      <c r="BK138" s="89">
        <v>341.97102656989</v>
      </c>
      <c r="BL138" s="380">
        <v>32.232681002391601</v>
      </c>
      <c r="BM138" s="380">
        <v>0.30118719637327501</v>
      </c>
      <c r="BN138" s="89">
        <v>1230.1011497827101</v>
      </c>
      <c r="BO138" s="380">
        <v>140.782707836746</v>
      </c>
      <c r="BP138" s="380">
        <v>1.82401981087012</v>
      </c>
      <c r="BQ138" s="89">
        <v>1453.4145730832499</v>
      </c>
      <c r="BR138" s="380">
        <v>174.42628715462601</v>
      </c>
      <c r="BS138" s="380">
        <v>2.9580614219883001</v>
      </c>
      <c r="BT138" s="89">
        <v>0.30439058738874403</v>
      </c>
      <c r="BU138" s="380">
        <v>0.288173280990346</v>
      </c>
      <c r="BV138" s="380">
        <v>1.1416080805052801E-2</v>
      </c>
      <c r="BW138" s="381">
        <v>1.0727586337558299</v>
      </c>
      <c r="BX138" s="380">
        <v>5.88393454904012</v>
      </c>
      <c r="BY138" s="380">
        <v>1.0727586337558299</v>
      </c>
      <c r="BZ138" s="381">
        <v>9.1268344293338396E-2</v>
      </c>
      <c r="CA138" s="380">
        <v>0.41258315768666698</v>
      </c>
      <c r="CB138" s="380">
        <v>9.1268344293338396E-2</v>
      </c>
      <c r="CC138" s="89">
        <v>7.9899908665264903</v>
      </c>
      <c r="CD138" s="380">
        <v>8.1540763394988502</v>
      </c>
      <c r="CE138" s="380">
        <v>0.28315655384444999</v>
      </c>
      <c r="CF138" s="89">
        <v>0.56473843429812998</v>
      </c>
      <c r="CG138" s="380">
        <v>0.43989210846114901</v>
      </c>
      <c r="CH138" s="380">
        <v>2.1239204249138201E-2</v>
      </c>
      <c r="CI138" s="89">
        <v>9.8868751528039596</v>
      </c>
      <c r="CJ138" s="380">
        <v>4.1693096316646603</v>
      </c>
      <c r="CK138" s="380">
        <v>0.251487056128463</v>
      </c>
      <c r="CL138" s="89">
        <v>1.7011668037911201</v>
      </c>
      <c r="CM138" s="380">
        <v>1.60704436084667</v>
      </c>
      <c r="CN138" s="380">
        <v>0.13479299047836499</v>
      </c>
      <c r="CO138" s="89">
        <v>4.0917081392112198E-2</v>
      </c>
      <c r="CP138" s="380">
        <v>0.160651130495096</v>
      </c>
      <c r="CQ138" s="380">
        <v>3.1693101336248301E-2</v>
      </c>
      <c r="CR138" s="89">
        <v>780.49437768912003</v>
      </c>
      <c r="CS138" s="380">
        <v>67.839482480532098</v>
      </c>
      <c r="CT138" s="380">
        <v>2.7243780230764299E-2</v>
      </c>
      <c r="CU138" s="89">
        <v>390.79374966393601</v>
      </c>
      <c r="CV138" s="380">
        <v>68.843718723681604</v>
      </c>
      <c r="CW138" s="380">
        <v>7.8367778666196004E-3</v>
      </c>
      <c r="CX138" s="89">
        <v>8.2641151560545705</v>
      </c>
      <c r="CY138" s="380">
        <v>2.82009421245465</v>
      </c>
      <c r="CZ138" s="380">
        <v>1.23486963976869E-2</v>
      </c>
      <c r="DA138" s="89">
        <v>1.0108818495800099E-2</v>
      </c>
      <c r="DB138" s="380">
        <v>4.19064085314396E-2</v>
      </c>
      <c r="DC138" s="380">
        <v>2.2304358153651801E-3</v>
      </c>
      <c r="DD138" s="381">
        <v>2.8669950448504799E-2</v>
      </c>
      <c r="DE138" s="380">
        <v>0.16992953933548499</v>
      </c>
      <c r="DF138" s="380">
        <v>2.8669950448504799E-2</v>
      </c>
      <c r="DG138" s="89">
        <v>2.8287857105356001E-2</v>
      </c>
      <c r="DH138" s="380">
        <v>0.15917472816518899</v>
      </c>
      <c r="DI138" s="380">
        <v>2.46300567362445E-2</v>
      </c>
      <c r="DJ138" s="381">
        <v>2.0378548924974298E-2</v>
      </c>
      <c r="DK138" s="380">
        <v>8.4514760596912999E-2</v>
      </c>
      <c r="DL138" s="380">
        <v>2.0378548924974298E-2</v>
      </c>
      <c r="DM138" s="89">
        <v>8.3875231367568208</v>
      </c>
      <c r="DN138" s="380">
        <v>3.2676436811841998</v>
      </c>
      <c r="DO138" s="380">
        <v>1.76650770395839E-2</v>
      </c>
      <c r="DP138" s="89">
        <v>270.08391557658899</v>
      </c>
      <c r="DQ138" s="380">
        <v>46.096212525062697</v>
      </c>
      <c r="DR138" s="380">
        <v>2.8568766496936599E-3</v>
      </c>
      <c r="DS138" s="89">
        <v>746.11674091714804</v>
      </c>
      <c r="DT138" s="380">
        <v>124.0645433751</v>
      </c>
      <c r="DU138" s="380">
        <v>2.11089460848352E-3</v>
      </c>
      <c r="DV138" s="89">
        <v>124.33422644281499</v>
      </c>
      <c r="DW138" s="380">
        <v>21.4981337972877</v>
      </c>
      <c r="DX138" s="380">
        <v>3.8432593483980599E-3</v>
      </c>
      <c r="DY138" s="89">
        <v>669.96345480788898</v>
      </c>
      <c r="DZ138" s="380">
        <v>113.988354813776</v>
      </c>
      <c r="EA138" s="380">
        <v>0</v>
      </c>
      <c r="EB138" s="89">
        <v>161.095385185872</v>
      </c>
      <c r="EC138" s="380">
        <v>32.107916609343697</v>
      </c>
      <c r="ED138" s="380">
        <v>0</v>
      </c>
      <c r="EE138" s="89">
        <v>55.613639312741498</v>
      </c>
      <c r="EF138" s="380">
        <v>9.6284290316659291</v>
      </c>
      <c r="EG138" s="380">
        <v>0</v>
      </c>
      <c r="EH138" s="89">
        <v>163.70491769400101</v>
      </c>
      <c r="EI138" s="380">
        <v>30.301059708347601</v>
      </c>
      <c r="EJ138" s="380">
        <v>1.7292607885597E-2</v>
      </c>
      <c r="EK138" s="89">
        <v>18.577171248710901</v>
      </c>
      <c r="EL138" s="380">
        <v>3.68836425489557</v>
      </c>
      <c r="EM138" s="380">
        <v>0</v>
      </c>
      <c r="EN138" s="89">
        <v>89.736471093016604</v>
      </c>
      <c r="EO138" s="380">
        <v>16.611022496685901</v>
      </c>
      <c r="EP138" s="380">
        <v>0</v>
      </c>
      <c r="EQ138" s="89">
        <v>15.079186333924801</v>
      </c>
      <c r="ER138" s="380">
        <v>2.9921457032168299</v>
      </c>
      <c r="ES138" s="380">
        <v>4.5477810093533001E-3</v>
      </c>
      <c r="ET138" s="89">
        <v>33.077910222001499</v>
      </c>
      <c r="EU138" s="380">
        <v>7.3438526826578698</v>
      </c>
      <c r="EV138" s="380">
        <v>8.6734600610372196E-3</v>
      </c>
      <c r="EW138" s="89">
        <v>3.3154114294864501</v>
      </c>
      <c r="EX138" s="380">
        <v>0.90010747049344897</v>
      </c>
      <c r="EY138" s="380">
        <v>0</v>
      </c>
      <c r="EZ138" s="89">
        <v>16.193317935512901</v>
      </c>
      <c r="FA138" s="380">
        <v>4.9769105846959203</v>
      </c>
      <c r="FB138" s="380">
        <v>0</v>
      </c>
      <c r="FC138" s="89">
        <v>2.06563838766917</v>
      </c>
      <c r="FD138" s="380">
        <v>0.70423190593981499</v>
      </c>
      <c r="FE138" s="380">
        <v>3.2299602046966598E-3</v>
      </c>
      <c r="FF138" s="89">
        <v>2.0568926345494301E-2</v>
      </c>
      <c r="FG138" s="380">
        <v>0.118269185543532</v>
      </c>
      <c r="FH138" s="380">
        <v>9.9278772428591493E-3</v>
      </c>
      <c r="FI138" s="89">
        <v>0.46305401913234701</v>
      </c>
      <c r="FJ138" s="380">
        <v>0.52871102672919001</v>
      </c>
      <c r="FK138" s="380">
        <v>1.84610470285703E-2</v>
      </c>
      <c r="FL138" s="381">
        <v>7.0984562202858602E-3</v>
      </c>
      <c r="FM138" s="380">
        <v>4.3252411985403597E-2</v>
      </c>
      <c r="FN138" s="380">
        <v>7.0984562202858602E-3</v>
      </c>
      <c r="FO138" s="89">
        <v>3.1214102508160702</v>
      </c>
      <c r="FP138" s="380">
        <v>1.1701955135881801</v>
      </c>
      <c r="FQ138" s="380">
        <v>3.0754052197645601E-3</v>
      </c>
      <c r="FR138" s="89">
        <v>1.0431627942702699</v>
      </c>
      <c r="FS138" s="380">
        <v>0.52865950571855302</v>
      </c>
      <c r="FT138" s="380">
        <v>3.1308556804670001E-3</v>
      </c>
      <c r="FV138" s="118">
        <v>2728.4786319818759</v>
      </c>
      <c r="FW138" s="118">
        <v>1.0337485998678333</v>
      </c>
      <c r="FX138" s="118">
        <v>0.98181389403778729</v>
      </c>
      <c r="FY138" s="118">
        <v>1.9972028169854508</v>
      </c>
      <c r="FZ138" s="207">
        <v>1.5111116589667055</v>
      </c>
      <c r="GA138" s="118">
        <v>0.77734795763472242</v>
      </c>
      <c r="GB138" s="118">
        <v>8.1789712696237533</v>
      </c>
    </row>
    <row r="139" spans="2:184" s="73" customFormat="1">
      <c r="B139" s="73" t="s">
        <v>1829</v>
      </c>
      <c r="C139" s="73" t="s">
        <v>1874</v>
      </c>
      <c r="D139" s="73" t="s">
        <v>51</v>
      </c>
      <c r="E139" s="73" t="s">
        <v>1938</v>
      </c>
      <c r="F139" s="207">
        <v>6</v>
      </c>
      <c r="G139" s="113" t="s">
        <v>1211</v>
      </c>
      <c r="H139" s="73">
        <v>50.9</v>
      </c>
      <c r="I139" s="89">
        <v>-2575</v>
      </c>
      <c r="J139" s="89"/>
      <c r="K139" s="404" t="s">
        <v>32</v>
      </c>
      <c r="L139" s="73" t="s">
        <v>207</v>
      </c>
      <c r="M139" s="73" t="s">
        <v>13</v>
      </c>
      <c r="N139" s="73" t="s">
        <v>2214</v>
      </c>
      <c r="O139" s="73">
        <v>25</v>
      </c>
      <c r="Q139" s="203">
        <v>420.65999999999997</v>
      </c>
      <c r="R139" s="73">
        <v>34220</v>
      </c>
      <c r="S139" s="73">
        <v>850.00000000000011</v>
      </c>
      <c r="U139" s="381">
        <v>0.19785405890365701</v>
      </c>
      <c r="V139" s="380">
        <v>0.95135282712121605</v>
      </c>
      <c r="W139" s="380">
        <v>0.19785405890365701</v>
      </c>
      <c r="X139" s="89">
        <v>5.6123660075834803</v>
      </c>
      <c r="Y139" s="380">
        <v>11.919882656051101</v>
      </c>
      <c r="Z139" s="380">
        <v>3.4353110946449901</v>
      </c>
      <c r="AA139" s="89">
        <v>113.193855439731</v>
      </c>
      <c r="AB139" s="380">
        <v>15.273450420024901</v>
      </c>
      <c r="AC139" s="380">
        <v>1.1962547587163701</v>
      </c>
      <c r="AD139" s="89">
        <v>815.04980319546098</v>
      </c>
      <c r="AE139" s="380">
        <v>163.059944659102</v>
      </c>
      <c r="AF139" s="380">
        <v>2.7345337260748499</v>
      </c>
      <c r="AG139" s="89">
        <v>16.099859949341401</v>
      </c>
      <c r="AH139" s="380">
        <v>9.6969398489528604</v>
      </c>
      <c r="AI139" s="380">
        <v>3.3111010323961798</v>
      </c>
      <c r="AJ139" s="381">
        <v>344.87947596223802</v>
      </c>
      <c r="AK139" s="380">
        <v>671.491545502598</v>
      </c>
      <c r="AL139" s="380">
        <v>344.87947596223802</v>
      </c>
      <c r="AM139" s="89">
        <v>201415.899492653</v>
      </c>
      <c r="AN139" s="380">
        <v>12188.5602753889</v>
      </c>
      <c r="AO139" s="380">
        <v>12.9861386418695</v>
      </c>
      <c r="AP139" s="381">
        <v>110.711303170306</v>
      </c>
      <c r="AQ139" s="380">
        <v>190.973308669944</v>
      </c>
      <c r="AR139" s="380">
        <v>110.711303170306</v>
      </c>
      <c r="AS139" s="89">
        <v>761.01471815479601</v>
      </c>
      <c r="AT139" s="380">
        <v>816.83014692714005</v>
      </c>
      <c r="AU139" s="380">
        <v>226.260877308555</v>
      </c>
      <c r="AV139" s="381">
        <v>3.2871648819637098</v>
      </c>
      <c r="AW139" s="380">
        <v>5.2485669048336998</v>
      </c>
      <c r="AX139" s="380">
        <v>3.2871648819637098</v>
      </c>
      <c r="AY139" s="89">
        <v>1.8899892174647801</v>
      </c>
      <c r="AZ139" s="380">
        <v>1.3421631379344801</v>
      </c>
      <c r="BA139" s="380">
        <v>0.56850693253143103</v>
      </c>
      <c r="BB139" s="89">
        <v>4.6644863449231</v>
      </c>
      <c r="BC139" s="380">
        <v>6.5516165113164702</v>
      </c>
      <c r="BD139" s="380">
        <v>1.7149411824034499</v>
      </c>
      <c r="BE139" s="89">
        <v>17.023334534506301</v>
      </c>
      <c r="BF139" s="382">
        <v>3.7061166387393101</v>
      </c>
      <c r="BG139" s="382">
        <v>0.49056820233041798</v>
      </c>
      <c r="BH139" s="381">
        <v>17.894905471280101</v>
      </c>
      <c r="BI139" s="380">
        <v>24.846113844441</v>
      </c>
      <c r="BJ139" s="380">
        <v>17.894905471280101</v>
      </c>
      <c r="BK139" s="89">
        <v>359.47944379015502</v>
      </c>
      <c r="BL139" s="380">
        <v>42.410578230798002</v>
      </c>
      <c r="BM139" s="380">
        <v>0.76254701690558502</v>
      </c>
      <c r="BN139" s="89">
        <v>2424.21367206175</v>
      </c>
      <c r="BO139" s="380">
        <v>1431.57393277142</v>
      </c>
      <c r="BP139" s="380">
        <v>3.1358307321712302</v>
      </c>
      <c r="BQ139" s="89">
        <v>2406.8039405315199</v>
      </c>
      <c r="BR139" s="380">
        <v>1201.64197367013</v>
      </c>
      <c r="BS139" s="380">
        <v>6.3925301503917096</v>
      </c>
      <c r="BT139" s="89">
        <v>0.57499966270203096</v>
      </c>
      <c r="BU139" s="380">
        <v>0.34380066808959198</v>
      </c>
      <c r="BV139" s="380">
        <v>3.0025084777081299E-2</v>
      </c>
      <c r="BW139" s="381">
        <v>2.6267353074997501</v>
      </c>
      <c r="BX139" s="380">
        <v>7.05495059436603</v>
      </c>
      <c r="BY139" s="380">
        <v>2.6267353074997501</v>
      </c>
      <c r="BZ139" s="89">
        <v>0.91239775362183195</v>
      </c>
      <c r="CA139" s="380">
        <v>0.99085255516634196</v>
      </c>
      <c r="CB139" s="380">
        <v>0.197322208846132</v>
      </c>
      <c r="CC139" s="89">
        <v>10.711331071443</v>
      </c>
      <c r="CD139" s="380">
        <v>5.9504683182833702</v>
      </c>
      <c r="CE139" s="380">
        <v>0.71788150082872404</v>
      </c>
      <c r="CF139" s="89">
        <v>0.505369793412068</v>
      </c>
      <c r="CG139" s="380">
        <v>0.37213294292618898</v>
      </c>
      <c r="CH139" s="380">
        <v>4.0718370580780698E-2</v>
      </c>
      <c r="CI139" s="89">
        <v>9.5808869232345906</v>
      </c>
      <c r="CJ139" s="380">
        <v>4.5797190859844896</v>
      </c>
      <c r="CK139" s="380">
        <v>0.573789888517381</v>
      </c>
      <c r="CL139" s="89">
        <v>1.41229387427659</v>
      </c>
      <c r="CM139" s="380">
        <v>1.0856996341976499</v>
      </c>
      <c r="CN139" s="380">
        <v>0.28256198270913901</v>
      </c>
      <c r="CO139" s="381">
        <v>6.6389492725894506E-2</v>
      </c>
      <c r="CP139" s="380">
        <v>0.23618070841403399</v>
      </c>
      <c r="CQ139" s="380">
        <v>6.6389492725894506E-2</v>
      </c>
      <c r="CR139" s="89">
        <v>707.05532354892296</v>
      </c>
      <c r="CS139" s="380">
        <v>55.334246580015297</v>
      </c>
      <c r="CT139" s="380">
        <v>4.8346357386776201E-2</v>
      </c>
      <c r="CU139" s="89">
        <v>380.81519072329201</v>
      </c>
      <c r="CV139" s="380">
        <v>35.5341981605497</v>
      </c>
      <c r="CW139" s="380">
        <v>1.7451267120221998E-2</v>
      </c>
      <c r="CX139" s="89">
        <v>9.10032427245417</v>
      </c>
      <c r="CY139" s="380">
        <v>1.28635254410627</v>
      </c>
      <c r="CZ139" s="380">
        <v>2.3998049149780501E-2</v>
      </c>
      <c r="DA139" s="89">
        <v>1.4482906217199601E-2</v>
      </c>
      <c r="DB139" s="380">
        <v>4.1784225327399803E-2</v>
      </c>
      <c r="DC139" s="380">
        <v>6.8177468049969402E-3</v>
      </c>
      <c r="DD139" s="381">
        <v>0.102773786460328</v>
      </c>
      <c r="DE139" s="380">
        <v>1.2166768664959001E-3</v>
      </c>
      <c r="DF139" s="380">
        <v>0.102773786460328</v>
      </c>
      <c r="DG139" s="89">
        <v>0.43990842096384303</v>
      </c>
      <c r="DH139" s="380">
        <v>0.655412359961418</v>
      </c>
      <c r="DI139" s="380">
        <v>5.3628510757694502E-2</v>
      </c>
      <c r="DJ139" s="381">
        <v>3.5495824181729203E-2</v>
      </c>
      <c r="DK139" s="380">
        <v>7.4748730746193606E-2</v>
      </c>
      <c r="DL139" s="380">
        <v>3.5495824181729203E-2</v>
      </c>
      <c r="DM139" s="89">
        <v>8.0526797688580594</v>
      </c>
      <c r="DN139" s="380">
        <v>2.8462422857448901</v>
      </c>
      <c r="DO139" s="380">
        <v>3.8453903731779301E-2</v>
      </c>
      <c r="DP139" s="89">
        <v>277.79839985009698</v>
      </c>
      <c r="DQ139" s="380">
        <v>25.406776666086799</v>
      </c>
      <c r="DR139" s="380">
        <v>6.2181323480221401E-3</v>
      </c>
      <c r="DS139" s="89">
        <v>755.98212407439303</v>
      </c>
      <c r="DT139" s="380">
        <v>66.208506435147598</v>
      </c>
      <c r="DU139" s="380">
        <v>0</v>
      </c>
      <c r="DV139" s="89">
        <v>126.72150122141601</v>
      </c>
      <c r="DW139" s="380">
        <v>12.4826476717832</v>
      </c>
      <c r="DX139" s="380">
        <v>3.7625930874946498E-3</v>
      </c>
      <c r="DY139" s="89">
        <v>676.48251935719804</v>
      </c>
      <c r="DZ139" s="380">
        <v>54.4182880443987</v>
      </c>
      <c r="EA139" s="380">
        <v>0</v>
      </c>
      <c r="EB139" s="89">
        <v>158.18646391840801</v>
      </c>
      <c r="EC139" s="380">
        <v>14.6315617269558</v>
      </c>
      <c r="ED139" s="380">
        <v>0</v>
      </c>
      <c r="EE139" s="89">
        <v>54.995927964139703</v>
      </c>
      <c r="EF139" s="380">
        <v>5.99157119016074</v>
      </c>
      <c r="EG139" s="380">
        <v>1.08067944485587E-2</v>
      </c>
      <c r="EH139" s="89">
        <v>160.63136608547401</v>
      </c>
      <c r="EI139" s="380">
        <v>12.857481305216499</v>
      </c>
      <c r="EJ139" s="380">
        <v>3.7655146989914401E-2</v>
      </c>
      <c r="EK139" s="89">
        <v>18.2623710573252</v>
      </c>
      <c r="EL139" s="380">
        <v>2.0063346569015001</v>
      </c>
      <c r="EM139" s="380">
        <v>4.0926984648374902E-3</v>
      </c>
      <c r="EN139" s="89">
        <v>87.919084673077705</v>
      </c>
      <c r="EO139" s="380">
        <v>9.2053183620038208</v>
      </c>
      <c r="EP139" s="380">
        <v>0</v>
      </c>
      <c r="EQ139" s="89">
        <v>15.020685618183499</v>
      </c>
      <c r="ER139" s="380">
        <v>1.47606284761159</v>
      </c>
      <c r="ES139" s="380">
        <v>0</v>
      </c>
      <c r="ET139" s="89">
        <v>33.097585252863396</v>
      </c>
      <c r="EU139" s="380">
        <v>4.8902811414882397</v>
      </c>
      <c r="EV139" s="380">
        <v>1.3448992727095601E-2</v>
      </c>
      <c r="EW139" s="89">
        <v>3.29461267871093</v>
      </c>
      <c r="EX139" s="380">
        <v>0.59230044490900702</v>
      </c>
      <c r="EY139" s="380">
        <v>6.4452129366501399E-3</v>
      </c>
      <c r="EZ139" s="89">
        <v>16.729808670862301</v>
      </c>
      <c r="FA139" s="380">
        <v>4.5446468132129603</v>
      </c>
      <c r="FB139" s="380">
        <v>2.1648426586012601E-2</v>
      </c>
      <c r="FC139" s="89">
        <v>2.14288031223776</v>
      </c>
      <c r="FD139" s="380">
        <v>0.95118671071758498</v>
      </c>
      <c r="FE139" s="380">
        <v>5.0083819216784802E-3</v>
      </c>
      <c r="FF139" s="381">
        <v>0</v>
      </c>
      <c r="FG139" s="380">
        <v>2.7012081229807801E-5</v>
      </c>
      <c r="FH139" s="380">
        <v>0</v>
      </c>
      <c r="FI139" s="89">
        <v>0.70602001798635305</v>
      </c>
      <c r="FJ139" s="380">
        <v>0.81462355024460398</v>
      </c>
      <c r="FK139" s="380">
        <v>3.3641055644986498E-2</v>
      </c>
      <c r="FL139" s="89">
        <v>3.8249399330177798E-2</v>
      </c>
      <c r="FM139" s="380">
        <v>0.119642422205691</v>
      </c>
      <c r="FN139" s="380">
        <v>1.9976694147993801E-2</v>
      </c>
      <c r="FO139" s="89">
        <v>4.6302204167782497</v>
      </c>
      <c r="FP139" s="380">
        <v>0.748755934849481</v>
      </c>
      <c r="FQ139" s="380">
        <v>6.6974125692117999E-3</v>
      </c>
      <c r="FR139" s="89">
        <v>1.2504916335601799</v>
      </c>
      <c r="FS139" s="380">
        <v>0.52087591304876901</v>
      </c>
      <c r="FT139" s="380">
        <v>0</v>
      </c>
      <c r="FV139" s="118">
        <v>2736.3300271686335</v>
      </c>
      <c r="FW139" s="118">
        <v>1.0413929003960152</v>
      </c>
      <c r="FX139" s="118">
        <v>0.9719511457430674</v>
      </c>
      <c r="FY139" s="118">
        <v>1.8566888631884531</v>
      </c>
      <c r="FZ139" s="207">
        <v>2.16074616502637</v>
      </c>
      <c r="GA139" s="118">
        <v>0.79184652503570752</v>
      </c>
      <c r="GB139" s="118">
        <v>7.7680529679123751</v>
      </c>
    </row>
    <row r="140" spans="2:184" s="73" customFormat="1">
      <c r="B140" s="73" t="s">
        <v>1829</v>
      </c>
      <c r="C140" s="73" t="s">
        <v>1874</v>
      </c>
      <c r="D140" s="73" t="s">
        <v>51</v>
      </c>
      <c r="E140" s="73" t="s">
        <v>1938</v>
      </c>
      <c r="F140" s="207">
        <v>6</v>
      </c>
      <c r="G140" s="113" t="s">
        <v>1211</v>
      </c>
      <c r="H140" s="73">
        <v>50.9</v>
      </c>
      <c r="I140" s="89">
        <v>-2575</v>
      </c>
      <c r="J140" s="89"/>
      <c r="K140" s="404" t="s">
        <v>32</v>
      </c>
      <c r="L140" s="73" t="s">
        <v>207</v>
      </c>
      <c r="M140" s="73" t="s">
        <v>13</v>
      </c>
      <c r="N140" s="73" t="s">
        <v>2215</v>
      </c>
      <c r="O140" s="73">
        <v>25</v>
      </c>
      <c r="Q140" s="203">
        <v>476.74799999999999</v>
      </c>
      <c r="R140" s="73">
        <v>33200</v>
      </c>
      <c r="S140" s="73">
        <v>900</v>
      </c>
      <c r="U140" s="381">
        <v>0.12503075069690267</v>
      </c>
      <c r="V140" s="380">
        <v>0.41075926783182992</v>
      </c>
      <c r="W140" s="380">
        <v>0.12503075069690267</v>
      </c>
      <c r="X140" s="89">
        <v>4.6191424829048353</v>
      </c>
      <c r="Y140" s="380">
        <v>11.009054381889989</v>
      </c>
      <c r="Z140" s="380">
        <v>2.2446416190322571</v>
      </c>
      <c r="AA140" s="89">
        <v>117.68251023458015</v>
      </c>
      <c r="AB140" s="380">
        <v>11.076497831184051</v>
      </c>
      <c r="AC140" s="380">
        <v>0.65904694073741432</v>
      </c>
      <c r="AD140" s="89">
        <v>818.23845544393328</v>
      </c>
      <c r="AE140" s="380">
        <v>133.69113423842808</v>
      </c>
      <c r="AF140" s="380">
        <v>1.2359378367021767</v>
      </c>
      <c r="AG140" s="381">
        <v>1.8919789544555434</v>
      </c>
      <c r="AH140" s="380">
        <v>9.105354444928162</v>
      </c>
      <c r="AI140" s="380">
        <v>1.8919789544555434</v>
      </c>
      <c r="AJ140" s="381">
        <v>223.25443121570754</v>
      </c>
      <c r="AK140" s="380">
        <v>790.64710302587719</v>
      </c>
      <c r="AL140" s="380">
        <v>223.25443121570754</v>
      </c>
      <c r="AM140" s="89">
        <v>204652.67559821942</v>
      </c>
      <c r="AN140" s="380">
        <v>12597.245819566468</v>
      </c>
      <c r="AO140" s="380">
        <v>7.3285745561894018</v>
      </c>
      <c r="AP140" s="89">
        <v>89.677757005985299</v>
      </c>
      <c r="AQ140" s="380">
        <v>245.25111040382902</v>
      </c>
      <c r="AR140" s="380">
        <v>49.236270936430842</v>
      </c>
      <c r="AS140" s="89">
        <v>731.74951418700516</v>
      </c>
      <c r="AT140" s="380">
        <v>529.27793161580735</v>
      </c>
      <c r="AU140" s="380">
        <v>130.41515677315596</v>
      </c>
      <c r="AV140" s="381">
        <v>1.6806591215341793</v>
      </c>
      <c r="AW140" s="380">
        <v>7.3888935078122921</v>
      </c>
      <c r="AX140" s="380">
        <v>1.6806591215341793</v>
      </c>
      <c r="AY140" s="89">
        <v>1.7007944990464559</v>
      </c>
      <c r="AZ140" s="380">
        <v>1.5040619805418523</v>
      </c>
      <c r="BA140" s="380">
        <v>0.34672608533975391</v>
      </c>
      <c r="BB140" s="381">
        <v>1.1765348606299981</v>
      </c>
      <c r="BC140" s="380">
        <v>4.6842738639078938</v>
      </c>
      <c r="BD140" s="380">
        <v>1.1765348606299981</v>
      </c>
      <c r="BE140" s="89">
        <v>14.09794403680255</v>
      </c>
      <c r="BF140" s="382">
        <v>2.4734844394884119</v>
      </c>
      <c r="BG140" s="382">
        <v>0.2900026232111132</v>
      </c>
      <c r="BH140" s="381">
        <v>8.048220173233485</v>
      </c>
      <c r="BI140" s="380">
        <v>34.534739696759026</v>
      </c>
      <c r="BJ140" s="380">
        <v>8.048220173233485</v>
      </c>
      <c r="BK140" s="89">
        <v>335.43530796342401</v>
      </c>
      <c r="BL140" s="380">
        <v>34.252355534826222</v>
      </c>
      <c r="BM140" s="380">
        <v>0.36609250151456746</v>
      </c>
      <c r="BN140" s="89">
        <v>1164.0668024381757</v>
      </c>
      <c r="BO140" s="380">
        <v>143.6446608092086</v>
      </c>
      <c r="BP140" s="380">
        <v>2.0343826014652895</v>
      </c>
      <c r="BQ140" s="89">
        <v>1397.2409131279035</v>
      </c>
      <c r="BR140" s="380">
        <v>205.33900584057676</v>
      </c>
      <c r="BS140" s="380">
        <v>3.1716639602209566</v>
      </c>
      <c r="BT140" s="89">
        <v>0.29532938247205526</v>
      </c>
      <c r="BU140" s="380">
        <v>0.29118352078218568</v>
      </c>
      <c r="BV140" s="380">
        <v>1.0495288799377025E-2</v>
      </c>
      <c r="BW140" s="381">
        <v>1.5823774825932631</v>
      </c>
      <c r="BX140" s="380">
        <v>6.1026697596613824</v>
      </c>
      <c r="BY140" s="380">
        <v>1.5823774825932631</v>
      </c>
      <c r="BZ140" s="381">
        <v>9.2046725849160141E-2</v>
      </c>
      <c r="CA140" s="380">
        <v>0.37834367482652331</v>
      </c>
      <c r="CB140" s="380">
        <v>9.2046725849160141E-2</v>
      </c>
      <c r="CC140" s="89">
        <v>7.1809955369185587</v>
      </c>
      <c r="CD140" s="380">
        <v>8.8443763381592859</v>
      </c>
      <c r="CE140" s="380">
        <v>0.43689762854015218</v>
      </c>
      <c r="CF140" s="89">
        <v>0.56769980106662743</v>
      </c>
      <c r="CG140" s="380">
        <v>0.41696933104817013</v>
      </c>
      <c r="CH140" s="380">
        <v>2.2897815009112251E-2</v>
      </c>
      <c r="CI140" s="89">
        <v>9.3920520573685842</v>
      </c>
      <c r="CJ140" s="380">
        <v>3.7848699886151302</v>
      </c>
      <c r="CK140" s="380">
        <v>0.29926741309112459</v>
      </c>
      <c r="CL140" s="89">
        <v>1.548499007826676</v>
      </c>
      <c r="CM140" s="380">
        <v>1.1640364293193828</v>
      </c>
      <c r="CN140" s="380">
        <v>0.15861516294154446</v>
      </c>
      <c r="CO140" s="89">
        <v>4.2086462131845588E-2</v>
      </c>
      <c r="CP140" s="380">
        <v>0.18569540756344424</v>
      </c>
      <c r="CQ140" s="380">
        <v>3.2327512100960611E-2</v>
      </c>
      <c r="CR140" s="89">
        <v>729.86147643814184</v>
      </c>
      <c r="CS140" s="380">
        <v>81.957730569319878</v>
      </c>
      <c r="CT140" s="380">
        <v>3.1125329842776456E-2</v>
      </c>
      <c r="CU140" s="89">
        <v>359.26746790236285</v>
      </c>
      <c r="CV140" s="380">
        <v>43.055235274296152</v>
      </c>
      <c r="CW140" s="380">
        <v>1.0938385080089019E-2</v>
      </c>
      <c r="CX140" s="89">
        <v>8.9672306787033236</v>
      </c>
      <c r="CY140" s="380">
        <v>2.10980013764694</v>
      </c>
      <c r="CZ140" s="380">
        <v>1.1589435778247455E-2</v>
      </c>
      <c r="DA140" s="381">
        <v>3.93507112075768E-3</v>
      </c>
      <c r="DB140" s="380">
        <v>2.1262126540949625E-2</v>
      </c>
      <c r="DC140" s="380">
        <v>3.93507112075768E-3</v>
      </c>
      <c r="DD140" s="381">
        <v>3.2525395240836245E-2</v>
      </c>
      <c r="DE140" s="380">
        <v>9.7515560957543906E-2</v>
      </c>
      <c r="DF140" s="380">
        <v>3.2525395240836245E-2</v>
      </c>
      <c r="DG140" s="381">
        <v>2.5820917266994887E-2</v>
      </c>
      <c r="DH140" s="380">
        <v>0.17816344133844339</v>
      </c>
      <c r="DI140" s="380">
        <v>2.5820917266994887E-2</v>
      </c>
      <c r="DJ140" s="381">
        <v>1.2855088148535157E-2</v>
      </c>
      <c r="DK140" s="380">
        <v>9.5311893192676272E-2</v>
      </c>
      <c r="DL140" s="380">
        <v>1.2855088148535157E-2</v>
      </c>
      <c r="DM140" s="89">
        <v>8.2752540422049687</v>
      </c>
      <c r="DN140" s="380">
        <v>3.3703277392056994</v>
      </c>
      <c r="DO140" s="380">
        <v>4.932734856968797E-2</v>
      </c>
      <c r="DP140" s="89">
        <v>259.65853552010981</v>
      </c>
      <c r="DQ140" s="380">
        <v>31.607849236642362</v>
      </c>
      <c r="DR140" s="380">
        <v>4.3611765266887642E-3</v>
      </c>
      <c r="DS140" s="89">
        <v>706.53077434118268</v>
      </c>
      <c r="DT140" s="380">
        <v>80.638862045605094</v>
      </c>
      <c r="DU140" s="380">
        <v>4.5218787026599268E-3</v>
      </c>
      <c r="DV140" s="89">
        <v>117.4562369973571</v>
      </c>
      <c r="DW140" s="380">
        <v>15.105452217318335</v>
      </c>
      <c r="DX140" s="380">
        <v>3.7040273702701556E-3</v>
      </c>
      <c r="DY140" s="89">
        <v>623.11547103791577</v>
      </c>
      <c r="DZ140" s="380">
        <v>74.558914929329291</v>
      </c>
      <c r="EA140" s="380">
        <v>0</v>
      </c>
      <c r="EB140" s="89">
        <v>148.30455444008089</v>
      </c>
      <c r="EC140" s="380">
        <v>21.504116014211728</v>
      </c>
      <c r="ED140" s="380">
        <v>0</v>
      </c>
      <c r="EE140" s="89">
        <v>50.291906833610504</v>
      </c>
      <c r="EF140" s="380">
        <v>6.8421935328455845</v>
      </c>
      <c r="EG140" s="380">
        <v>4.4418104790628996E-3</v>
      </c>
      <c r="EH140" s="89">
        <v>149.66198925207803</v>
      </c>
      <c r="EI140" s="380">
        <v>20.129779059961539</v>
      </c>
      <c r="EJ140" s="380">
        <v>0</v>
      </c>
      <c r="EK140" s="89">
        <v>17.233997948308225</v>
      </c>
      <c r="EL140" s="380">
        <v>2.7572770293744733</v>
      </c>
      <c r="EM140" s="380">
        <v>0</v>
      </c>
      <c r="EN140" s="89">
        <v>83.470615190162363</v>
      </c>
      <c r="EO140" s="380">
        <v>11.471105937196754</v>
      </c>
      <c r="EP140" s="380">
        <v>9.8537391854975134E-3</v>
      </c>
      <c r="EQ140" s="89">
        <v>14.045068203520934</v>
      </c>
      <c r="ER140" s="380">
        <v>2.1326235545044145</v>
      </c>
      <c r="ES140" s="380">
        <v>2.5699152193101476E-3</v>
      </c>
      <c r="ET140" s="89">
        <v>30.880974532958042</v>
      </c>
      <c r="EU140" s="380">
        <v>4.9269037919991172</v>
      </c>
      <c r="EV140" s="380">
        <v>7.7602970905535293E-3</v>
      </c>
      <c r="EW140" s="89">
        <v>3.0427756928646943</v>
      </c>
      <c r="EX140" s="380">
        <v>0.85388407597946847</v>
      </c>
      <c r="EY140" s="380">
        <v>6.408602638008189E-3</v>
      </c>
      <c r="EZ140" s="89">
        <v>15.602360816446973</v>
      </c>
      <c r="FA140" s="380">
        <v>4.2391908254099349</v>
      </c>
      <c r="FB140" s="380">
        <v>1.2495915699126656E-2</v>
      </c>
      <c r="FC140" s="89">
        <v>1.9887676272311574</v>
      </c>
      <c r="FD140" s="380">
        <v>0.58672621012170045</v>
      </c>
      <c r="FE140" s="380">
        <v>0</v>
      </c>
      <c r="FF140" s="381">
        <v>0</v>
      </c>
      <c r="FG140" s="380">
        <v>5.7990743926149196E-2</v>
      </c>
      <c r="FH140" s="380">
        <v>0</v>
      </c>
      <c r="FI140" s="89">
        <v>0.51309219317934007</v>
      </c>
      <c r="FJ140" s="380">
        <v>0.49383568110805148</v>
      </c>
      <c r="FK140" s="380">
        <v>2.4995067551506635E-2</v>
      </c>
      <c r="FL140" s="381">
        <v>4.5656069838093602E-3</v>
      </c>
      <c r="FM140" s="380">
        <v>3.9624992791448918E-2</v>
      </c>
      <c r="FN140" s="380">
        <v>4.5656069838093602E-3</v>
      </c>
      <c r="FO140" s="89">
        <v>4.3090135729316295</v>
      </c>
      <c r="FP140" s="380">
        <v>1.2582427107312508</v>
      </c>
      <c r="FQ140" s="380">
        <v>0</v>
      </c>
      <c r="FR140" s="89">
        <v>1.2318451200479126</v>
      </c>
      <c r="FS140" s="380">
        <v>0.58306027891240353</v>
      </c>
      <c r="FT140" s="380">
        <v>5.5236711298133458E-3</v>
      </c>
      <c r="FV140" s="118">
        <v>2550.9040673162222</v>
      </c>
      <c r="FW140" s="118">
        <v>1.0184938194836908</v>
      </c>
      <c r="FX140" s="118">
        <v>0.9762247941995309</v>
      </c>
      <c r="FY140" s="118">
        <v>2.0315267638886088</v>
      </c>
      <c r="FZ140" s="207">
        <v>2.1666752384394008</v>
      </c>
      <c r="GA140" s="118">
        <v>0.803529680316591</v>
      </c>
      <c r="GB140" s="118">
        <v>7.7605767077231578</v>
      </c>
    </row>
    <row r="141" spans="2:184" s="73" customFormat="1">
      <c r="B141" s="73" t="s">
        <v>1829</v>
      </c>
      <c r="C141" s="73" t="s">
        <v>1874</v>
      </c>
      <c r="D141" s="73" t="s">
        <v>51</v>
      </c>
      <c r="E141" s="73" t="s">
        <v>1938</v>
      </c>
      <c r="F141" s="207">
        <v>6</v>
      </c>
      <c r="G141" s="113" t="s">
        <v>1211</v>
      </c>
      <c r="H141" s="73">
        <v>50.9</v>
      </c>
      <c r="I141" s="89">
        <v>-2575</v>
      </c>
      <c r="J141" s="89"/>
      <c r="K141" s="404" t="s">
        <v>32</v>
      </c>
      <c r="L141" s="73" t="s">
        <v>207</v>
      </c>
      <c r="M141" s="73" t="s">
        <v>13</v>
      </c>
      <c r="N141" s="73" t="s">
        <v>2216</v>
      </c>
      <c r="O141" s="73">
        <v>25</v>
      </c>
      <c r="Q141" s="203">
        <v>472.07400000000001</v>
      </c>
      <c r="R141" s="73">
        <v>33820</v>
      </c>
      <c r="S141" s="73">
        <v>610</v>
      </c>
      <c r="U141" s="381">
        <v>8.2898958098595293E-2</v>
      </c>
      <c r="V141" s="380">
        <v>0.46338615201023498</v>
      </c>
      <c r="W141" s="380">
        <v>8.2898958098595293E-2</v>
      </c>
      <c r="X141" s="89">
        <v>4.90610719214353</v>
      </c>
      <c r="Y141" s="380">
        <v>9.0551998977647692</v>
      </c>
      <c r="Z141" s="380">
        <v>2.0413687949722799</v>
      </c>
      <c r="AA141" s="89">
        <v>113.945351049538</v>
      </c>
      <c r="AB141" s="380">
        <v>22.6077135869062</v>
      </c>
      <c r="AC141" s="380">
        <v>0.58662735390260201</v>
      </c>
      <c r="AD141" s="89">
        <v>805.23660100667803</v>
      </c>
      <c r="AE141" s="380">
        <v>372.62897292456898</v>
      </c>
      <c r="AF141" s="380">
        <v>1.3208428144456901</v>
      </c>
      <c r="AG141" s="381">
        <v>1.37678452459732</v>
      </c>
      <c r="AH141" s="380">
        <v>15.7127552286758</v>
      </c>
      <c r="AI141" s="380">
        <v>1.37678452459732</v>
      </c>
      <c r="AJ141" s="381">
        <v>164.770495439304</v>
      </c>
      <c r="AK141" s="380">
        <v>1703.75059959399</v>
      </c>
      <c r="AL141" s="380">
        <v>164.770495439304</v>
      </c>
      <c r="AM141" s="89">
        <v>203395.09678774301</v>
      </c>
      <c r="AN141" s="380">
        <v>14314.1550947378</v>
      </c>
      <c r="AO141" s="380">
        <v>6.2713360768617896</v>
      </c>
      <c r="AP141" s="89">
        <v>142.39850552626501</v>
      </c>
      <c r="AQ141" s="380">
        <v>220.02979988253</v>
      </c>
      <c r="AR141" s="380">
        <v>57.157243598000498</v>
      </c>
      <c r="AS141" s="89">
        <v>646.41436254230302</v>
      </c>
      <c r="AT141" s="380">
        <v>517.73097228754</v>
      </c>
      <c r="AU141" s="380">
        <v>113.60346199487699</v>
      </c>
      <c r="AV141" s="381">
        <v>1.5020658085940499</v>
      </c>
      <c r="AW141" s="380">
        <v>8.0162401403416901</v>
      </c>
      <c r="AX141" s="380">
        <v>1.5020658085940499</v>
      </c>
      <c r="AY141" s="89">
        <v>1.4683250889492401</v>
      </c>
      <c r="AZ141" s="380">
        <v>1.4016711064535301</v>
      </c>
      <c r="BA141" s="380">
        <v>0.34929287422773098</v>
      </c>
      <c r="BB141" s="381">
        <v>0.85990007799509105</v>
      </c>
      <c r="BC141" s="380">
        <v>4.5008325840356997</v>
      </c>
      <c r="BD141" s="380">
        <v>0.85990007799509105</v>
      </c>
      <c r="BE141" s="89">
        <v>13.2649552661632</v>
      </c>
      <c r="BF141" s="382">
        <v>2.83551861817037</v>
      </c>
      <c r="BG141" s="382">
        <v>0.24817397790128001</v>
      </c>
      <c r="BH141" s="381">
        <v>8.9482404924458105</v>
      </c>
      <c r="BI141" s="380">
        <v>37.836304950549497</v>
      </c>
      <c r="BJ141" s="380">
        <v>8.9482404924458105</v>
      </c>
      <c r="BK141" s="89">
        <v>326.60170873191601</v>
      </c>
      <c r="BL141" s="380">
        <v>35.599638973725099</v>
      </c>
      <c r="BM141" s="380">
        <v>0.31464907889527699</v>
      </c>
      <c r="BN141" s="89">
        <v>1211.97239070417</v>
      </c>
      <c r="BO141" s="380">
        <v>550.09905683572094</v>
      </c>
      <c r="BP141" s="380">
        <v>1.4630855529670499</v>
      </c>
      <c r="BQ141" s="89">
        <v>1431.3057879446501</v>
      </c>
      <c r="BR141" s="380">
        <v>442.87521998429202</v>
      </c>
      <c r="BS141" s="380">
        <v>2.5303787249195002</v>
      </c>
      <c r="BT141" s="89">
        <v>0.30650987539997898</v>
      </c>
      <c r="BU141" s="380">
        <v>0.27297473939568601</v>
      </c>
      <c r="BV141" s="380">
        <v>1.1999885047674399E-2</v>
      </c>
      <c r="BW141" s="381">
        <v>1.23580594287297</v>
      </c>
      <c r="BX141" s="380">
        <v>5.3605530520590703</v>
      </c>
      <c r="BY141" s="380">
        <v>1.23580594287297</v>
      </c>
      <c r="BZ141" s="89">
        <v>0.25127916809774797</v>
      </c>
      <c r="CA141" s="380">
        <v>0.93223017568206201</v>
      </c>
      <c r="CB141" s="380">
        <v>0.11041404056304401</v>
      </c>
      <c r="CC141" s="89">
        <v>7.9377263025743403</v>
      </c>
      <c r="CD141" s="380">
        <v>7.4719547566367801</v>
      </c>
      <c r="CE141" s="380">
        <v>0.33171187918056699</v>
      </c>
      <c r="CF141" s="89">
        <v>0.486900560884233</v>
      </c>
      <c r="CG141" s="380">
        <v>0.40208050797039901</v>
      </c>
      <c r="CH141" s="380">
        <v>2.15884792542054E-2</v>
      </c>
      <c r="CI141" s="89">
        <v>8.7791177654484294</v>
      </c>
      <c r="CJ141" s="380">
        <v>3.39801911857628</v>
      </c>
      <c r="CK141" s="380">
        <v>0.239107289354199</v>
      </c>
      <c r="CL141" s="89">
        <v>1.5604223279546099</v>
      </c>
      <c r="CM141" s="380">
        <v>1.1666413372644799</v>
      </c>
      <c r="CN141" s="380">
        <v>0.13073170714405899</v>
      </c>
      <c r="CO141" s="381">
        <v>2.9763362609000199E-2</v>
      </c>
      <c r="CP141" s="380">
        <v>0.152574080606073</v>
      </c>
      <c r="CQ141" s="380">
        <v>2.9763362609000199E-2</v>
      </c>
      <c r="CR141" s="89">
        <v>721.73327582510797</v>
      </c>
      <c r="CS141" s="380">
        <v>95.091287369700396</v>
      </c>
      <c r="CT141" s="380">
        <v>2.9084823646232799E-2</v>
      </c>
      <c r="CU141" s="89">
        <v>342.76390277841301</v>
      </c>
      <c r="CV141" s="380">
        <v>43.915926001972899</v>
      </c>
      <c r="CW141" s="380">
        <v>1.0176718251753401E-2</v>
      </c>
      <c r="CX141" s="89">
        <v>6.9309764329265002</v>
      </c>
      <c r="CY141" s="380">
        <v>2.5742985792866202</v>
      </c>
      <c r="CZ141" s="380">
        <v>1.25723242207137E-2</v>
      </c>
      <c r="DA141" s="89">
        <v>6.7023708075950698E-3</v>
      </c>
      <c r="DB141" s="380">
        <v>3.38366973589612E-2</v>
      </c>
      <c r="DC141" s="380">
        <v>3.28559102311055E-3</v>
      </c>
      <c r="DD141" s="381">
        <v>2.7176317432643E-2</v>
      </c>
      <c r="DE141" s="380">
        <v>0.12175434521657599</v>
      </c>
      <c r="DF141" s="380">
        <v>2.7176317432643E-2</v>
      </c>
      <c r="DG141" s="89">
        <v>0.10426083609782</v>
      </c>
      <c r="DH141" s="380">
        <v>0.40941131011644799</v>
      </c>
      <c r="DI141" s="380">
        <v>2.6601238019831702E-2</v>
      </c>
      <c r="DJ141" s="381">
        <v>2.30024749581163E-2</v>
      </c>
      <c r="DK141" s="380">
        <v>8.1292484798604306E-2</v>
      </c>
      <c r="DL141" s="380">
        <v>2.30024749581163E-2</v>
      </c>
      <c r="DM141" s="89">
        <v>6.8755172813313203</v>
      </c>
      <c r="DN141" s="380">
        <v>3.50350181533048</v>
      </c>
      <c r="DO141" s="380">
        <v>0</v>
      </c>
      <c r="DP141" s="89">
        <v>244.04372356533099</v>
      </c>
      <c r="DQ141" s="380">
        <v>27.642373270307701</v>
      </c>
      <c r="DR141" s="380">
        <v>2.1334055396155399E-3</v>
      </c>
      <c r="DS141" s="89">
        <v>670.53909589656996</v>
      </c>
      <c r="DT141" s="380">
        <v>72.965087962274595</v>
      </c>
      <c r="DU141" s="380">
        <v>2.21164156383303E-3</v>
      </c>
      <c r="DV141" s="89">
        <v>111.345424243506</v>
      </c>
      <c r="DW141" s="380">
        <v>13.441535905165299</v>
      </c>
      <c r="DX141" s="380">
        <v>0</v>
      </c>
      <c r="DY141" s="89">
        <v>600.78070897612099</v>
      </c>
      <c r="DZ141" s="380">
        <v>65.685930858604394</v>
      </c>
      <c r="EA141" s="380">
        <v>1.4689666624240099E-2</v>
      </c>
      <c r="EB141" s="89">
        <v>142.712956466354</v>
      </c>
      <c r="EC141" s="380">
        <v>19.767950857941699</v>
      </c>
      <c r="ED141" s="380">
        <v>2.4565711272162501E-2</v>
      </c>
      <c r="EE141" s="89">
        <v>48.549711967332797</v>
      </c>
      <c r="EF141" s="380">
        <v>7.61109980008015</v>
      </c>
      <c r="EG141" s="380">
        <v>5.2047975520966901E-3</v>
      </c>
      <c r="EH141" s="89">
        <v>144.81444270374701</v>
      </c>
      <c r="EI141" s="380">
        <v>24.052342560562</v>
      </c>
      <c r="EJ141" s="380">
        <v>0</v>
      </c>
      <c r="EK141" s="89">
        <v>16.5547541448598</v>
      </c>
      <c r="EL141" s="380">
        <v>2.4783600621951898</v>
      </c>
      <c r="EM141" s="380">
        <v>0</v>
      </c>
      <c r="EN141" s="89">
        <v>78.968789469571107</v>
      </c>
      <c r="EO141" s="380">
        <v>12.9917760843603</v>
      </c>
      <c r="EP141" s="380">
        <v>0</v>
      </c>
      <c r="EQ141" s="89">
        <v>13.539380375938499</v>
      </c>
      <c r="ER141" s="380">
        <v>2.1280065892564002</v>
      </c>
      <c r="ES141" s="380">
        <v>0</v>
      </c>
      <c r="ET141" s="89">
        <v>29.273890727783201</v>
      </c>
      <c r="EU141" s="380">
        <v>5.3532328580952404</v>
      </c>
      <c r="EV141" s="380">
        <v>6.4781379490465802E-3</v>
      </c>
      <c r="EW141" s="89">
        <v>3.0182792126058402</v>
      </c>
      <c r="EX141" s="380">
        <v>0.76342903056064204</v>
      </c>
      <c r="EY141" s="380">
        <v>2.2109493502945701E-3</v>
      </c>
      <c r="EZ141" s="89">
        <v>14.4125155319927</v>
      </c>
      <c r="FA141" s="380">
        <v>3.7846005830693499</v>
      </c>
      <c r="FB141" s="380">
        <v>0</v>
      </c>
      <c r="FC141" s="89">
        <v>1.8872757764800701</v>
      </c>
      <c r="FD141" s="380">
        <v>0.63549333377391104</v>
      </c>
      <c r="FE141" s="380">
        <v>2.41233611163414E-3</v>
      </c>
      <c r="FF141" s="89">
        <v>1.06406788880915E-2</v>
      </c>
      <c r="FG141" s="380">
        <v>8.2524444733833094E-2</v>
      </c>
      <c r="FH141" s="380">
        <v>0</v>
      </c>
      <c r="FI141" s="89">
        <v>0.46417110492122099</v>
      </c>
      <c r="FJ141" s="380">
        <v>0.51257721398866696</v>
      </c>
      <c r="FK141" s="380">
        <v>1.6222441406927701E-2</v>
      </c>
      <c r="FL141" s="381">
        <v>1.1680938965200499E-2</v>
      </c>
      <c r="FM141" s="380">
        <v>4.7288021883728097E-2</v>
      </c>
      <c r="FN141" s="380">
        <v>1.1680938965200499E-2</v>
      </c>
      <c r="FO141" s="89">
        <v>2.9639049634375101</v>
      </c>
      <c r="FP141" s="380">
        <v>0.95576546896288195</v>
      </c>
      <c r="FQ141" s="380">
        <v>5.5094574577811799E-3</v>
      </c>
      <c r="FR141" s="89">
        <v>1.0574587243434801</v>
      </c>
      <c r="FS141" s="380">
        <v>0.59876794966407698</v>
      </c>
      <c r="FT141" s="380">
        <v>0</v>
      </c>
      <c r="FV141" s="118">
        <v>2435.252955928675</v>
      </c>
      <c r="FW141" s="118">
        <v>1.019321320564911</v>
      </c>
      <c r="FX141" s="118">
        <v>0.98123678615272714</v>
      </c>
      <c r="FY141" s="118">
        <v>2.1056280138451093</v>
      </c>
      <c r="FZ141" s="207">
        <v>1.5704673372989744</v>
      </c>
      <c r="GA141" s="118">
        <v>0.78328447319574046</v>
      </c>
      <c r="GB141" s="118">
        <v>8.1291453448333986</v>
      </c>
    </row>
    <row r="142" spans="2:184" s="73" customFormat="1">
      <c r="B142" s="73" t="s">
        <v>1829</v>
      </c>
      <c r="C142" s="73" t="s">
        <v>1874</v>
      </c>
      <c r="D142" s="73" t="s">
        <v>51</v>
      </c>
      <c r="E142" s="73" t="s">
        <v>1938</v>
      </c>
      <c r="F142" s="207">
        <v>6</v>
      </c>
      <c r="G142" s="113" t="s">
        <v>1211</v>
      </c>
      <c r="H142" s="73">
        <v>50.9</v>
      </c>
      <c r="I142" s="89">
        <v>-2575</v>
      </c>
      <c r="J142" s="89"/>
      <c r="K142" s="404" t="s">
        <v>32</v>
      </c>
      <c r="L142" s="73" t="s">
        <v>207</v>
      </c>
      <c r="M142" s="73" t="s">
        <v>13</v>
      </c>
      <c r="N142" s="73" t="s">
        <v>2217</v>
      </c>
      <c r="O142" s="73">
        <v>25</v>
      </c>
      <c r="Q142" s="203">
        <v>313.15799999999996</v>
      </c>
      <c r="R142" s="73">
        <v>30780</v>
      </c>
      <c r="S142" s="73">
        <v>800</v>
      </c>
      <c r="U142" s="381">
        <v>0.10776672695523504</v>
      </c>
      <c r="V142" s="380">
        <v>0.42102614925478921</v>
      </c>
      <c r="W142" s="380">
        <v>0.10776672695523504</v>
      </c>
      <c r="X142" s="89">
        <v>6.490606654806979</v>
      </c>
      <c r="Y142" s="380">
        <v>12.508738692895692</v>
      </c>
      <c r="Z142" s="380">
        <v>3.970061756434621</v>
      </c>
      <c r="AA142" s="89">
        <v>121.17805627765934</v>
      </c>
      <c r="AB142" s="380">
        <v>29.21834457854829</v>
      </c>
      <c r="AC142" s="380">
        <v>0.97811820652035419</v>
      </c>
      <c r="AD142" s="89">
        <v>964.72844610701873</v>
      </c>
      <c r="AE142" s="380">
        <v>448.93553256475047</v>
      </c>
      <c r="AF142" s="380">
        <v>1.7788290719602069</v>
      </c>
      <c r="AG142" s="381">
        <v>2.421675409629056</v>
      </c>
      <c r="AH142" s="380">
        <v>101.02159097001073</v>
      </c>
      <c r="AI142" s="380">
        <v>2.421675409629056</v>
      </c>
      <c r="AJ142" s="381">
        <v>484.51279061403056</v>
      </c>
      <c r="AK142" s="380">
        <v>1004.4649502785026</v>
      </c>
      <c r="AL142" s="380">
        <v>484.51279061403056</v>
      </c>
      <c r="AM142" s="89">
        <v>204974.39981823287</v>
      </c>
      <c r="AN142" s="380">
        <v>21371.221532180411</v>
      </c>
      <c r="AO142" s="380">
        <v>9.3657829781751705</v>
      </c>
      <c r="AP142" s="381">
        <v>77.659128607479943</v>
      </c>
      <c r="AQ142" s="380">
        <v>238.97656552499075</v>
      </c>
      <c r="AR142" s="380">
        <v>77.659128607479943</v>
      </c>
      <c r="AS142" s="89">
        <v>758.35339185047269</v>
      </c>
      <c r="AT142" s="380">
        <v>565.76677319042847</v>
      </c>
      <c r="AU142" s="380">
        <v>148.9005387952113</v>
      </c>
      <c r="AV142" s="381">
        <v>2.1323213155620935</v>
      </c>
      <c r="AW142" s="380">
        <v>21.374252116939232</v>
      </c>
      <c r="AX142" s="380">
        <v>2.1323213155620935</v>
      </c>
      <c r="AY142" s="89">
        <v>1.5942047686127734</v>
      </c>
      <c r="AZ142" s="380">
        <v>1.4028177200000547</v>
      </c>
      <c r="BA142" s="380">
        <v>0.40736144703827654</v>
      </c>
      <c r="BB142" s="381">
        <v>1.4592536132212168</v>
      </c>
      <c r="BC142" s="380">
        <v>4.5725170180889387</v>
      </c>
      <c r="BD142" s="380">
        <v>1.4592536132212168</v>
      </c>
      <c r="BE142" s="89">
        <v>13.541057197132751</v>
      </c>
      <c r="BF142" s="382">
        <v>2.4735597329927623</v>
      </c>
      <c r="BG142" s="382">
        <v>0.36662739528699667</v>
      </c>
      <c r="BH142" s="381">
        <v>14.274274283795895</v>
      </c>
      <c r="BI142" s="380">
        <v>36.140078974748803</v>
      </c>
      <c r="BJ142" s="380">
        <v>14.274274283795895</v>
      </c>
      <c r="BK142" s="89">
        <v>327.88183699461439</v>
      </c>
      <c r="BL142" s="380">
        <v>37.517693078108692</v>
      </c>
      <c r="BM142" s="380">
        <v>0.49141105966642606</v>
      </c>
      <c r="BN142" s="89">
        <v>1447.3660130572259</v>
      </c>
      <c r="BO142" s="380">
        <v>625.89721506790011</v>
      </c>
      <c r="BP142" s="380">
        <v>2.2671927276742982</v>
      </c>
      <c r="BQ142" s="89">
        <v>1635.5272278165437</v>
      </c>
      <c r="BR142" s="380">
        <v>581.00472769874477</v>
      </c>
      <c r="BS142" s="380">
        <v>3.75612003567577</v>
      </c>
      <c r="BT142" s="89">
        <v>1.3514545173880117</v>
      </c>
      <c r="BU142" s="380">
        <v>1.6164667219750135</v>
      </c>
      <c r="BV142" s="380">
        <v>1.6951518808273659E-2</v>
      </c>
      <c r="BW142" s="381">
        <v>1.618342344796001</v>
      </c>
      <c r="BX142" s="380">
        <v>6.0148298785418017</v>
      </c>
      <c r="BY142" s="380">
        <v>1.618342344796001</v>
      </c>
      <c r="BZ142" s="381">
        <v>0.11321125216640648</v>
      </c>
      <c r="CA142" s="380">
        <v>0.67459334022068984</v>
      </c>
      <c r="CB142" s="380">
        <v>0.11321125216640648</v>
      </c>
      <c r="CC142" s="89">
        <v>39.370953760907319</v>
      </c>
      <c r="CD142" s="380">
        <v>51.012879893779548</v>
      </c>
      <c r="CE142" s="380">
        <v>0.46220979722035038</v>
      </c>
      <c r="CF142" s="89">
        <v>0.98727212458397029</v>
      </c>
      <c r="CG142" s="380">
        <v>1.0070767054469958</v>
      </c>
      <c r="CH142" s="380">
        <v>2.9530446034858753E-2</v>
      </c>
      <c r="CI142" s="89">
        <v>8.6434772129083086</v>
      </c>
      <c r="CJ142" s="380">
        <v>4.2961699676877876</v>
      </c>
      <c r="CK142" s="380">
        <v>0.2939792684442657</v>
      </c>
      <c r="CL142" s="89">
        <v>1.5178071920527774</v>
      </c>
      <c r="CM142" s="380">
        <v>1.396165487581343</v>
      </c>
      <c r="CN142" s="380">
        <v>0.20717705690940441</v>
      </c>
      <c r="CO142" s="381">
        <v>4.3938768129541131E-2</v>
      </c>
      <c r="CP142" s="380">
        <v>0.16620447874863814</v>
      </c>
      <c r="CQ142" s="380">
        <v>4.3938768129541131E-2</v>
      </c>
      <c r="CR142" s="89">
        <v>736.66173279936186</v>
      </c>
      <c r="CS142" s="380">
        <v>130.48040277287544</v>
      </c>
      <c r="CT142" s="380">
        <v>3.3779657512648123E-2</v>
      </c>
      <c r="CU142" s="89">
        <v>339.29516173532903</v>
      </c>
      <c r="CV142" s="380">
        <v>83.027389643500129</v>
      </c>
      <c r="CW142" s="380">
        <v>1.1018005809954632E-2</v>
      </c>
      <c r="CX142" s="89">
        <v>6.8723545657783696</v>
      </c>
      <c r="CY142" s="380">
        <v>2.4154536177045878</v>
      </c>
      <c r="CZ142" s="380">
        <v>1.226623519056376E-2</v>
      </c>
      <c r="DA142" s="89">
        <v>1.9574103726522556E-2</v>
      </c>
      <c r="DB142" s="380">
        <v>5.4192801636090533E-2</v>
      </c>
      <c r="DC142" s="380">
        <v>3.2241499889596424E-3</v>
      </c>
      <c r="DD142" s="381">
        <v>3.7463369113529647E-2</v>
      </c>
      <c r="DE142" s="380">
        <v>0.19372049460297813</v>
      </c>
      <c r="DF142" s="380">
        <v>3.7463369113529647E-2</v>
      </c>
      <c r="DG142" s="89">
        <v>9.9979411887439917E-2</v>
      </c>
      <c r="DH142" s="380">
        <v>0.25362968132608116</v>
      </c>
      <c r="DI142" s="380">
        <v>4.3197509751279985E-2</v>
      </c>
      <c r="DJ142" s="381">
        <v>2.2381065544635925E-2</v>
      </c>
      <c r="DK142" s="380">
        <v>9.7094873407930285E-2</v>
      </c>
      <c r="DL142" s="380">
        <v>2.2381065544635925E-2</v>
      </c>
      <c r="DM142" s="89">
        <v>7.7358420272285624</v>
      </c>
      <c r="DN142" s="380">
        <v>3.6738077095518511</v>
      </c>
      <c r="DO142" s="380">
        <v>0</v>
      </c>
      <c r="DP142" s="89">
        <v>239.67456015714939</v>
      </c>
      <c r="DQ142" s="380">
        <v>47.599793349928618</v>
      </c>
      <c r="DR142" s="380">
        <v>2.9383027683535217E-3</v>
      </c>
      <c r="DS142" s="89">
        <v>656.72445989251457</v>
      </c>
      <c r="DT142" s="380">
        <v>148.59339157433698</v>
      </c>
      <c r="DU142" s="380">
        <v>3.045544541292198E-3</v>
      </c>
      <c r="DV142" s="89">
        <v>109.29290071326868</v>
      </c>
      <c r="DW142" s="380">
        <v>23.738257222833376</v>
      </c>
      <c r="DX142" s="380">
        <v>0</v>
      </c>
      <c r="DY142" s="89">
        <v>586.85442029608157</v>
      </c>
      <c r="DZ142" s="380">
        <v>131.93016778455043</v>
      </c>
      <c r="EA142" s="380">
        <v>1.4416529074161483E-2</v>
      </c>
      <c r="EB142" s="89">
        <v>139.91317321788276</v>
      </c>
      <c r="EC142" s="380">
        <v>32.359987350807266</v>
      </c>
      <c r="ED142" s="380">
        <v>0</v>
      </c>
      <c r="EE142" s="89">
        <v>48.326787690795953</v>
      </c>
      <c r="EF142" s="380">
        <v>10.00461066084903</v>
      </c>
      <c r="EG142" s="380">
        <v>0</v>
      </c>
      <c r="EH142" s="89">
        <v>143.17069245024157</v>
      </c>
      <c r="EI142" s="380">
        <v>30.837794473045388</v>
      </c>
      <c r="EJ142" s="380">
        <v>2.5012422329643718E-2</v>
      </c>
      <c r="EK142" s="89">
        <v>16.256502485345873</v>
      </c>
      <c r="EL142" s="380">
        <v>3.5702382768488383</v>
      </c>
      <c r="EM142" s="380">
        <v>2.7149863656555947E-3</v>
      </c>
      <c r="EN142" s="89">
        <v>79.169199199622625</v>
      </c>
      <c r="EO142" s="380">
        <v>16.80203938297193</v>
      </c>
      <c r="EP142" s="380">
        <v>0</v>
      </c>
      <c r="EQ142" s="89">
        <v>13.268759697059625</v>
      </c>
      <c r="ER142" s="380">
        <v>3.0446157761618919</v>
      </c>
      <c r="ES142" s="380">
        <v>2.9552430732824111E-3</v>
      </c>
      <c r="ET142" s="89">
        <v>29.422133821207193</v>
      </c>
      <c r="EU142" s="380">
        <v>7.0258370672248658</v>
      </c>
      <c r="EV142" s="380">
        <v>1.7447341098250559E-2</v>
      </c>
      <c r="EW142" s="89">
        <v>2.8950623378596405</v>
      </c>
      <c r="EX142" s="380">
        <v>1.0347654084353493</v>
      </c>
      <c r="EY142" s="380">
        <v>0</v>
      </c>
      <c r="EZ142" s="89">
        <v>14.121062884848241</v>
      </c>
      <c r="FA142" s="380">
        <v>4.8799746509425725</v>
      </c>
      <c r="FB142" s="380">
        <v>1.4377510321116815E-2</v>
      </c>
      <c r="FC142" s="89">
        <v>1.8280674251575371</v>
      </c>
      <c r="FD142" s="380">
        <v>0.64969752180531859</v>
      </c>
      <c r="FE142" s="380">
        <v>0</v>
      </c>
      <c r="FF142" s="381">
        <v>2.0186531684539589E-2</v>
      </c>
      <c r="FG142" s="380">
        <v>0.39737913123506008</v>
      </c>
      <c r="FH142" s="380">
        <v>2.0186531684539589E-2</v>
      </c>
      <c r="FI142" s="89">
        <v>0.41552574822894855</v>
      </c>
      <c r="FJ142" s="380">
        <v>0.45185419533884946</v>
      </c>
      <c r="FK142" s="380">
        <v>2.8769763266477271E-2</v>
      </c>
      <c r="FL142" s="381">
        <v>2.311971647479049E-2</v>
      </c>
      <c r="FM142" s="380">
        <v>3.9806438739159539E-2</v>
      </c>
      <c r="FN142" s="380">
        <v>2.311971647479049E-2</v>
      </c>
      <c r="FO142" s="89">
        <v>2.9718342526818025</v>
      </c>
      <c r="FP142" s="380">
        <v>1.1358385214647306</v>
      </c>
      <c r="FQ142" s="380">
        <v>7.591308320219735E-3</v>
      </c>
      <c r="FR142" s="89">
        <v>0.98275622396288187</v>
      </c>
      <c r="FS142" s="380">
        <v>0.53264694897299469</v>
      </c>
      <c r="FT142" s="380">
        <v>0</v>
      </c>
      <c r="FV142" s="118">
        <v>2392.8231214224556</v>
      </c>
      <c r="FW142" s="118">
        <v>1.0312046309905312</v>
      </c>
      <c r="FX142" s="118">
        <v>0.97882467900052939</v>
      </c>
      <c r="FY142" s="118">
        <v>2.1711530722445227</v>
      </c>
      <c r="FZ142" s="207">
        <v>1.6256699352463431</v>
      </c>
      <c r="GA142" s="118">
        <v>0.78751604868871594</v>
      </c>
      <c r="GB142" s="118">
        <v>8.2027511805059667</v>
      </c>
    </row>
    <row r="143" spans="2:184" s="73" customFormat="1">
      <c r="B143" s="73" t="s">
        <v>1829</v>
      </c>
      <c r="C143" s="73" t="s">
        <v>1874</v>
      </c>
      <c r="D143" s="73" t="s">
        <v>476</v>
      </c>
      <c r="E143" s="73" t="s">
        <v>2218</v>
      </c>
      <c r="F143" s="73">
        <v>0.01</v>
      </c>
      <c r="G143" s="113" t="s">
        <v>1210</v>
      </c>
      <c r="H143" s="73">
        <v>55</v>
      </c>
      <c r="I143" s="89">
        <v>-2767</v>
      </c>
      <c r="J143" s="89"/>
      <c r="K143" s="404" t="s">
        <v>32</v>
      </c>
      <c r="L143" s="73" t="s">
        <v>207</v>
      </c>
      <c r="M143" s="73" t="s">
        <v>13</v>
      </c>
      <c r="N143" s="73" t="s">
        <v>2219</v>
      </c>
      <c r="O143" s="73">
        <v>15</v>
      </c>
      <c r="Q143" s="203">
        <v>874.0379999999999</v>
      </c>
      <c r="R143" s="73">
        <v>32800</v>
      </c>
      <c r="S143" s="73">
        <v>2970</v>
      </c>
      <c r="U143" s="381">
        <v>0.28757513785369826</v>
      </c>
      <c r="V143" s="380">
        <v>0.75426524707926335</v>
      </c>
      <c r="W143" s="380">
        <v>0.28757513785369826</v>
      </c>
      <c r="X143" s="381">
        <v>9.0505700507308084</v>
      </c>
      <c r="Y143" s="380">
        <v>31.364665783993942</v>
      </c>
      <c r="Z143" s="380">
        <v>9.0505700507308084</v>
      </c>
      <c r="AA143" s="89">
        <v>169.65180326036452</v>
      </c>
      <c r="AB143" s="380">
        <v>47.549387281467489</v>
      </c>
      <c r="AC143" s="380">
        <v>1.9798003458157036</v>
      </c>
      <c r="AD143" s="89">
        <v>556.5314961062179</v>
      </c>
      <c r="AE143" s="380">
        <v>84.267864190924072</v>
      </c>
      <c r="AF143" s="380">
        <v>4.3387459663500403</v>
      </c>
      <c r="AG143" s="381">
        <v>8.0941151025581384</v>
      </c>
      <c r="AH143" s="380">
        <v>110.87872291127999</v>
      </c>
      <c r="AI143" s="380">
        <v>8.0941151025581384</v>
      </c>
      <c r="AJ143" s="381">
        <v>1072.8821063246032</v>
      </c>
      <c r="AK143" s="380">
        <v>3520.9127010329639</v>
      </c>
      <c r="AL143" s="380">
        <v>1072.8821063246032</v>
      </c>
      <c r="AM143" s="89">
        <v>195729.75669139749</v>
      </c>
      <c r="AN143" s="380">
        <v>11809.454010033454</v>
      </c>
      <c r="AO143" s="380">
        <v>23.14494807744066</v>
      </c>
      <c r="AP143" s="89">
        <v>255.61215655468234</v>
      </c>
      <c r="AQ143" s="380">
        <v>470.99750978186177</v>
      </c>
      <c r="AR143" s="380">
        <v>201.00426206742785</v>
      </c>
      <c r="AS143" s="89">
        <v>2448.4051336833068</v>
      </c>
      <c r="AT143" s="380">
        <v>1456.0626213245132</v>
      </c>
      <c r="AU143" s="380">
        <v>447.65350972226167</v>
      </c>
      <c r="AV143" s="381">
        <v>5.9406567167948081</v>
      </c>
      <c r="AW143" s="380">
        <v>21.355624905294146</v>
      </c>
      <c r="AX143" s="380">
        <v>5.9406567167948081</v>
      </c>
      <c r="AY143" s="381">
        <v>1.35719016229388</v>
      </c>
      <c r="AZ143" s="380">
        <v>2.8698835428716545</v>
      </c>
      <c r="BA143" s="380">
        <v>1.35719016229388</v>
      </c>
      <c r="BB143" s="89">
        <v>8.5815112163272378</v>
      </c>
      <c r="BC143" s="380">
        <v>29.757192383361161</v>
      </c>
      <c r="BD143" s="380">
        <v>3.435735830341601</v>
      </c>
      <c r="BE143" s="89">
        <v>16.908552867368016</v>
      </c>
      <c r="BF143" s="382">
        <v>3.7881525640520604</v>
      </c>
      <c r="BG143" s="382">
        <v>0.99408623107484273</v>
      </c>
      <c r="BH143" s="381">
        <v>34.155483344583175</v>
      </c>
      <c r="BI143" s="380">
        <v>91.408651173141465</v>
      </c>
      <c r="BJ143" s="380">
        <v>34.155483344583175</v>
      </c>
      <c r="BK143" s="89">
        <v>322.57059050220454</v>
      </c>
      <c r="BL143" s="380">
        <v>22.44079152463171</v>
      </c>
      <c r="BM143" s="380">
        <v>1.452198077577604</v>
      </c>
      <c r="BN143" s="89">
        <v>1076.6712600655515</v>
      </c>
      <c r="BO143" s="380">
        <v>168.94291243979558</v>
      </c>
      <c r="BP143" s="380">
        <v>6.7682247386836982</v>
      </c>
      <c r="BQ143" s="89">
        <v>1341.3097451504677</v>
      </c>
      <c r="BR143" s="380">
        <v>214.24388189932202</v>
      </c>
      <c r="BS143" s="380">
        <v>12.898578422332934</v>
      </c>
      <c r="BT143" s="89">
        <v>0.44471521060216773</v>
      </c>
      <c r="BU143" s="380">
        <v>0.59576735422971383</v>
      </c>
      <c r="BV143" s="380">
        <v>3.4563408051660083E-2</v>
      </c>
      <c r="BW143" s="381">
        <v>0.84825465971487768</v>
      </c>
      <c r="BX143" s="380">
        <v>1.9831435903994086</v>
      </c>
      <c r="BY143" s="380">
        <v>0.84825465971487768</v>
      </c>
      <c r="BZ143" s="381">
        <v>0.31193831550022527</v>
      </c>
      <c r="CA143" s="380">
        <v>1.244400239052982</v>
      </c>
      <c r="CB143" s="380">
        <v>0.31193831550022527</v>
      </c>
      <c r="CC143" s="381">
        <v>1.3997192629740642</v>
      </c>
      <c r="CD143" s="380">
        <v>7.5627784146028016</v>
      </c>
      <c r="CE143" s="380">
        <v>1.3997192629740642</v>
      </c>
      <c r="CF143" s="89">
        <v>0.43120350653554629</v>
      </c>
      <c r="CG143" s="380">
        <v>0.65346142584171996</v>
      </c>
      <c r="CH143" s="380">
        <v>0.10696562057029613</v>
      </c>
      <c r="CI143" s="89">
        <v>9.2629257375577936</v>
      </c>
      <c r="CJ143" s="380">
        <v>5.1261040661684678</v>
      </c>
      <c r="CK143" s="380">
        <v>1.0745961174171179</v>
      </c>
      <c r="CL143" s="89">
        <v>1.7995419041616301</v>
      </c>
      <c r="CM143" s="380">
        <v>2.0507177420627452</v>
      </c>
      <c r="CN143" s="380">
        <v>0.63130552950765717</v>
      </c>
      <c r="CO143" s="381">
        <v>0.14061000142282334</v>
      </c>
      <c r="CP143" s="380">
        <v>0.42155227414552476</v>
      </c>
      <c r="CQ143" s="380">
        <v>0.14061000142282334</v>
      </c>
      <c r="CR143" s="89">
        <v>659.02102598070201</v>
      </c>
      <c r="CS143" s="380">
        <v>41.372988726651194</v>
      </c>
      <c r="CT143" s="380">
        <v>0.10298379893812179</v>
      </c>
      <c r="CU143" s="89">
        <v>336.02737819157943</v>
      </c>
      <c r="CV143" s="380">
        <v>33.87316735750521</v>
      </c>
      <c r="CW143" s="380">
        <v>4.0453221260895421E-2</v>
      </c>
      <c r="CX143" s="89">
        <v>4.4350273227505124</v>
      </c>
      <c r="CY143" s="380">
        <v>1.8509085229536182</v>
      </c>
      <c r="CZ143" s="380">
        <v>4.9735201296913799E-2</v>
      </c>
      <c r="DA143" s="381">
        <v>1.0049548313528847E-2</v>
      </c>
      <c r="DB143" s="380">
        <v>1.1527655078482779E-2</v>
      </c>
      <c r="DC143" s="380">
        <v>1.0049548313528847E-2</v>
      </c>
      <c r="DD143" s="381">
        <v>0.20845242990391905</v>
      </c>
      <c r="DE143" s="380">
        <v>0.35040095914628072</v>
      </c>
      <c r="DF143" s="380">
        <v>0.20845242990391905</v>
      </c>
      <c r="DG143" s="381">
        <v>0.15049124782361922</v>
      </c>
      <c r="DH143" s="380">
        <v>0.58732099699871398</v>
      </c>
      <c r="DI143" s="380">
        <v>0.15049124782361922</v>
      </c>
      <c r="DJ143" s="381">
        <v>5.3513948131191424E-2</v>
      </c>
      <c r="DK143" s="380">
        <v>0.18952826983053769</v>
      </c>
      <c r="DL143" s="380">
        <v>5.3513948131191424E-2</v>
      </c>
      <c r="DM143" s="89">
        <v>5.9088281526926814</v>
      </c>
      <c r="DN143" s="380">
        <v>8.6348167406500451</v>
      </c>
      <c r="DO143" s="380">
        <v>0.17906518401668256</v>
      </c>
      <c r="DP143" s="89">
        <v>280.00305461473476</v>
      </c>
      <c r="DQ143" s="380">
        <v>25.858858246656485</v>
      </c>
      <c r="DR143" s="380">
        <v>9.4642741127596072E-3</v>
      </c>
      <c r="DS143" s="89">
        <v>783.99539000810523</v>
      </c>
      <c r="DT143" s="380">
        <v>63.9749173036315</v>
      </c>
      <c r="DU143" s="380">
        <v>0</v>
      </c>
      <c r="DV143" s="89">
        <v>120.39748005946522</v>
      </c>
      <c r="DW143" s="380">
        <v>13.167450287389906</v>
      </c>
      <c r="DX143" s="380">
        <v>1.3752355691942149E-2</v>
      </c>
      <c r="DY143" s="89">
        <v>612.03928360890245</v>
      </c>
      <c r="DZ143" s="380">
        <v>65.637965128580575</v>
      </c>
      <c r="EA143" s="380">
        <v>0</v>
      </c>
      <c r="EB143" s="89">
        <v>136.15906009279897</v>
      </c>
      <c r="EC143" s="380">
        <v>19.624226980485119</v>
      </c>
      <c r="ED143" s="380">
        <v>0</v>
      </c>
      <c r="EE143" s="89">
        <v>35.879024474087515</v>
      </c>
      <c r="EF143" s="380">
        <v>5.300617059833419</v>
      </c>
      <c r="EG143" s="380">
        <v>2.7984434482162913E-2</v>
      </c>
      <c r="EH143" s="89">
        <v>136.86233434922119</v>
      </c>
      <c r="EI143" s="380">
        <v>17.712184578346314</v>
      </c>
      <c r="EJ143" s="380">
        <v>5.6805727129090919E-2</v>
      </c>
      <c r="EK143" s="89">
        <v>15.536069767984545</v>
      </c>
      <c r="EL143" s="380">
        <v>2.6012214172837984</v>
      </c>
      <c r="EM143" s="380">
        <v>0</v>
      </c>
      <c r="EN143" s="89">
        <v>75.536411521401178</v>
      </c>
      <c r="EO143" s="380">
        <v>13.12002483875467</v>
      </c>
      <c r="EP143" s="380">
        <v>0</v>
      </c>
      <c r="EQ143" s="89">
        <v>12.875266141500706</v>
      </c>
      <c r="ER143" s="380">
        <v>2.5023436491778379</v>
      </c>
      <c r="ES143" s="380">
        <v>9.4435323689006593E-3</v>
      </c>
      <c r="ET143" s="89">
        <v>28.327424914315838</v>
      </c>
      <c r="EU143" s="380">
        <v>7.1630494666974895</v>
      </c>
      <c r="EV143" s="380">
        <v>3.9999435261232466E-2</v>
      </c>
      <c r="EW143" s="89">
        <v>2.9659385716955122</v>
      </c>
      <c r="EX143" s="380">
        <v>0.9929061817337731</v>
      </c>
      <c r="EY143" s="380">
        <v>1.9490415348077279E-2</v>
      </c>
      <c r="EZ143" s="89">
        <v>14.599156996125433</v>
      </c>
      <c r="FA143" s="380">
        <v>5.6139177917155747</v>
      </c>
      <c r="FB143" s="380">
        <v>0</v>
      </c>
      <c r="FC143" s="89">
        <v>1.8747615744583097</v>
      </c>
      <c r="FD143" s="380">
        <v>0.72461084733716019</v>
      </c>
      <c r="FE143" s="380">
        <v>1.4767040292603676E-2</v>
      </c>
      <c r="FF143" s="381">
        <v>6.2686265531922178E-2</v>
      </c>
      <c r="FG143" s="380">
        <v>7.0164583055486979E-2</v>
      </c>
      <c r="FH143" s="380">
        <v>6.2686265531922178E-2</v>
      </c>
      <c r="FI143" s="89">
        <v>0.93870670596274697</v>
      </c>
      <c r="FJ143" s="380">
        <v>1.1669867782395167</v>
      </c>
      <c r="FK143" s="380">
        <v>0.10412200074758456</v>
      </c>
      <c r="FL143" s="381">
        <v>5.3664801455246464E-2</v>
      </c>
      <c r="FM143" s="380">
        <v>4.631654796172241E-2</v>
      </c>
      <c r="FN143" s="380">
        <v>5.3664801455246464E-2</v>
      </c>
      <c r="FO143" s="89">
        <v>10.838510332518004</v>
      </c>
      <c r="FP143" s="380">
        <v>3.0711150406246484</v>
      </c>
      <c r="FQ143" s="380">
        <v>1.921850565729593E-2</v>
      </c>
      <c r="FR143" s="89">
        <v>2.4184681473767617</v>
      </c>
      <c r="FS143" s="380">
        <v>1.1152302331035675</v>
      </c>
      <c r="FT143" s="380">
        <v>1.3987812603948532E-2</v>
      </c>
      <c r="FV143" s="118">
        <v>2565.6036117487497</v>
      </c>
      <c r="FW143" s="118">
        <v>0.79276653664653474</v>
      </c>
      <c r="FX143" s="118">
        <v>1.0318951319290572</v>
      </c>
      <c r="FY143" s="118">
        <v>1.9612122962343088</v>
      </c>
      <c r="FZ143" s="207">
        <v>5.7812739924807044</v>
      </c>
      <c r="GA143" s="118">
        <v>0.88216805096687778</v>
      </c>
      <c r="GB143" s="118">
        <v>7.5845350708757708</v>
      </c>
    </row>
    <row r="144" spans="2:184" s="73" customFormat="1">
      <c r="B144" s="73" t="s">
        <v>1829</v>
      </c>
      <c r="C144" s="73" t="s">
        <v>1874</v>
      </c>
      <c r="D144" s="73" t="s">
        <v>476</v>
      </c>
      <c r="E144" s="73" t="s">
        <v>2218</v>
      </c>
      <c r="F144" s="73">
        <v>0.01</v>
      </c>
      <c r="G144" s="113" t="s">
        <v>1210</v>
      </c>
      <c r="H144" s="73">
        <v>55</v>
      </c>
      <c r="I144" s="89">
        <v>-2767</v>
      </c>
      <c r="J144" s="89"/>
      <c r="K144" s="404" t="s">
        <v>32</v>
      </c>
      <c r="L144" s="73" t="s">
        <v>207</v>
      </c>
      <c r="M144" s="73" t="s">
        <v>13</v>
      </c>
      <c r="N144" s="73" t="s">
        <v>2220</v>
      </c>
      <c r="O144" s="73">
        <v>15</v>
      </c>
      <c r="Q144" s="203">
        <v>990.88799999999992</v>
      </c>
      <c r="R144" s="73">
        <v>33450</v>
      </c>
      <c r="S144" s="73">
        <v>2550</v>
      </c>
      <c r="U144" s="381">
        <v>0.27510888703736502</v>
      </c>
      <c r="V144" s="380">
        <v>0.78898484377825795</v>
      </c>
      <c r="W144" s="380">
        <v>0.27510888703736502</v>
      </c>
      <c r="X144" s="89">
        <v>13.8971048902199</v>
      </c>
      <c r="Y144" s="380">
        <v>21.081826196330098</v>
      </c>
      <c r="Z144" s="380">
        <v>10.668887325371699</v>
      </c>
      <c r="AA144" s="89">
        <v>212.92282129577799</v>
      </c>
      <c r="AB144" s="380">
        <v>134.64755231809201</v>
      </c>
      <c r="AC144" s="380">
        <v>2.3729128576324299</v>
      </c>
      <c r="AD144" s="89">
        <v>355.060869919781</v>
      </c>
      <c r="AE144" s="380">
        <v>130.24662836515</v>
      </c>
      <c r="AF144" s="380">
        <v>5.8952635662145099</v>
      </c>
      <c r="AG144" s="89">
        <v>161.17585961801601</v>
      </c>
      <c r="AH144" s="380">
        <v>266.567107661352</v>
      </c>
      <c r="AI144" s="380">
        <v>8.0321485352689592</v>
      </c>
      <c r="AJ144" s="381">
        <v>1158.13121596579</v>
      </c>
      <c r="AK144" s="380">
        <v>3031.53353956509</v>
      </c>
      <c r="AL144" s="380">
        <v>1158.13121596579</v>
      </c>
      <c r="AM144" s="89">
        <v>198482.73771052301</v>
      </c>
      <c r="AN144" s="380">
        <v>30967.5346214403</v>
      </c>
      <c r="AO144" s="380">
        <v>32.677559756028103</v>
      </c>
      <c r="AP144" s="89">
        <v>228.870986342767</v>
      </c>
      <c r="AQ144" s="380">
        <v>445.533842980202</v>
      </c>
      <c r="AR144" s="380">
        <v>176.374878876108</v>
      </c>
      <c r="AS144" s="89">
        <v>2526.5428748787699</v>
      </c>
      <c r="AT144" s="380">
        <v>1364.2477735971599</v>
      </c>
      <c r="AU144" s="380">
        <v>375.89312698710199</v>
      </c>
      <c r="AV144" s="89">
        <v>48.218435629956304</v>
      </c>
      <c r="AW144" s="380">
        <v>106.604939534167</v>
      </c>
      <c r="AX144" s="380">
        <v>5.2191907937475497</v>
      </c>
      <c r="AY144" s="89">
        <v>1.50037069347705</v>
      </c>
      <c r="AZ144" s="380">
        <v>3.7491221004379498</v>
      </c>
      <c r="BA144" s="380">
        <v>1.2493145141533899</v>
      </c>
      <c r="BB144" s="89">
        <v>53.183101909239497</v>
      </c>
      <c r="BC144" s="380">
        <v>96.483074578467495</v>
      </c>
      <c r="BD144" s="380">
        <v>4.5597283290154396</v>
      </c>
      <c r="BE144" s="89">
        <v>19.508309578524798</v>
      </c>
      <c r="BF144" s="382">
        <v>6.23945063459555</v>
      </c>
      <c r="BG144" s="382">
        <v>1.13865118703701</v>
      </c>
      <c r="BH144" s="381">
        <v>37.415809734808803</v>
      </c>
      <c r="BI144" s="380">
        <v>75.318442247977003</v>
      </c>
      <c r="BJ144" s="380">
        <v>37.415809734808803</v>
      </c>
      <c r="BK144" s="89">
        <v>279.096040145681</v>
      </c>
      <c r="BL144" s="380">
        <v>47.128098645517099</v>
      </c>
      <c r="BM144" s="380">
        <v>1.62228327774026</v>
      </c>
      <c r="BN144" s="89">
        <v>1005.84635010216</v>
      </c>
      <c r="BO144" s="380">
        <v>691.29945105401202</v>
      </c>
      <c r="BP144" s="380">
        <v>8.4769287648062903</v>
      </c>
      <c r="BQ144" s="89">
        <v>1261.6684092201499</v>
      </c>
      <c r="BR144" s="380">
        <v>589.56689070626305</v>
      </c>
      <c r="BS144" s="380">
        <v>14.1514059442966</v>
      </c>
      <c r="BT144" s="89">
        <v>0.56185470965289397</v>
      </c>
      <c r="BU144" s="380">
        <v>1.03622567619079</v>
      </c>
      <c r="BV144" s="380">
        <v>3.7086376016496801E-2</v>
      </c>
      <c r="BW144" s="381">
        <v>1.1061323517784201</v>
      </c>
      <c r="BX144" s="380">
        <v>2.5676198454313401</v>
      </c>
      <c r="BY144" s="380">
        <v>1.1061323517784201</v>
      </c>
      <c r="BZ144" s="89">
        <v>2.0537791299513399</v>
      </c>
      <c r="CA144" s="380">
        <v>4.1075869936640803</v>
      </c>
      <c r="CB144" s="380">
        <v>0.39414356750570501</v>
      </c>
      <c r="CC144" s="89">
        <v>6.3484505709824299</v>
      </c>
      <c r="CD144" s="380">
        <v>11.787577396868301</v>
      </c>
      <c r="CE144" s="380">
        <v>1.4251388822620299</v>
      </c>
      <c r="CF144" s="89">
        <v>0.404099029303427</v>
      </c>
      <c r="CG144" s="380">
        <v>0.75123309130202598</v>
      </c>
      <c r="CH144" s="380">
        <v>0.12633813049852199</v>
      </c>
      <c r="CI144" s="89">
        <v>10.915613328684</v>
      </c>
      <c r="CJ144" s="380">
        <v>7.8492824526021501</v>
      </c>
      <c r="CK144" s="380">
        <v>1.3282872627270199</v>
      </c>
      <c r="CL144" s="89">
        <v>1.57978426523927</v>
      </c>
      <c r="CM144" s="380">
        <v>1.9144242313615201</v>
      </c>
      <c r="CN144" s="380">
        <v>0.61010527400193904</v>
      </c>
      <c r="CO144" s="381">
        <v>0.143906772761382</v>
      </c>
      <c r="CP144" s="380">
        <v>0.45158216368773901</v>
      </c>
      <c r="CQ144" s="380">
        <v>0.143906772761382</v>
      </c>
      <c r="CR144" s="89">
        <v>617.95698009111698</v>
      </c>
      <c r="CS144" s="380">
        <v>146.40749361784299</v>
      </c>
      <c r="CT144" s="380">
        <v>9.2640126163047801E-2</v>
      </c>
      <c r="CU144" s="89">
        <v>309.24065300628399</v>
      </c>
      <c r="CV144" s="380">
        <v>80.917223197272904</v>
      </c>
      <c r="CW144" s="380">
        <v>3.3582297186217698E-2</v>
      </c>
      <c r="CX144" s="89">
        <v>3.6831393838516999</v>
      </c>
      <c r="CY144" s="380">
        <v>1.9213605359691299</v>
      </c>
      <c r="CZ144" s="380">
        <v>4.5857884705508202E-2</v>
      </c>
      <c r="DA144" s="89">
        <v>2.6460472837480702E-2</v>
      </c>
      <c r="DB144" s="380">
        <v>9.20876782548571E-2</v>
      </c>
      <c r="DC144" s="380">
        <v>0</v>
      </c>
      <c r="DD144" s="381">
        <v>0.19251775726628501</v>
      </c>
      <c r="DE144" s="380">
        <v>0.42912000619195301</v>
      </c>
      <c r="DF144" s="380">
        <v>0.19251775726628501</v>
      </c>
      <c r="DG144" s="89">
        <v>1.25046406922495</v>
      </c>
      <c r="DH144" s="380">
        <v>4.4245077751406496</v>
      </c>
      <c r="DI144" s="380">
        <v>0.15939825437746</v>
      </c>
      <c r="DJ144" s="89">
        <v>9.3953449377659107E-2</v>
      </c>
      <c r="DK144" s="380">
        <v>0.36582911036982102</v>
      </c>
      <c r="DL144" s="380">
        <v>4.8417954874643197E-2</v>
      </c>
      <c r="DM144" s="89">
        <v>4.2460413596955604</v>
      </c>
      <c r="DN144" s="380">
        <v>4.0720883639598098</v>
      </c>
      <c r="DO144" s="380">
        <v>0</v>
      </c>
      <c r="DP144" s="89">
        <v>251.77747326670701</v>
      </c>
      <c r="DQ144" s="380">
        <v>60.899959325113798</v>
      </c>
      <c r="DR144" s="380">
        <v>9.7298115713514294E-3</v>
      </c>
      <c r="DS144" s="89">
        <v>705.94886676225701</v>
      </c>
      <c r="DT144" s="380">
        <v>155.61036126626999</v>
      </c>
      <c r="DU144" s="380">
        <v>1.01404324676223E-2</v>
      </c>
      <c r="DV144" s="89">
        <v>109.189667210625</v>
      </c>
      <c r="DW144" s="380">
        <v>27.591045062949298</v>
      </c>
      <c r="DX144" s="380">
        <v>1.16312609094617E-2</v>
      </c>
      <c r="DY144" s="89">
        <v>551.14404064368898</v>
      </c>
      <c r="DZ144" s="380">
        <v>135.100722015283</v>
      </c>
      <c r="EA144" s="380">
        <v>0</v>
      </c>
      <c r="EB144" s="89">
        <v>128.10444501881801</v>
      </c>
      <c r="EC144" s="380">
        <v>33.242198091043697</v>
      </c>
      <c r="ED144" s="380">
        <v>8.0142963418099095E-2</v>
      </c>
      <c r="EE144" s="89">
        <v>31.843359576758399</v>
      </c>
      <c r="EF144" s="380">
        <v>12.2753375280563</v>
      </c>
      <c r="EG144" s="380">
        <v>0</v>
      </c>
      <c r="EH144" s="89">
        <v>125.283340581302</v>
      </c>
      <c r="EI144" s="380">
        <v>35.573473375571801</v>
      </c>
      <c r="EJ144" s="380">
        <v>0</v>
      </c>
      <c r="EK144" s="89">
        <v>13.8888216583293</v>
      </c>
      <c r="EL144" s="380">
        <v>4.1786398569106398</v>
      </c>
      <c r="EM144" s="380">
        <v>0</v>
      </c>
      <c r="EN144" s="89">
        <v>68.659396479085203</v>
      </c>
      <c r="EO144" s="380">
        <v>19.402913940910299</v>
      </c>
      <c r="EP144" s="380">
        <v>0</v>
      </c>
      <c r="EQ144" s="89">
        <v>11.7583261045779</v>
      </c>
      <c r="ER144" s="380">
        <v>4.0731152465564504</v>
      </c>
      <c r="ES144" s="380">
        <v>9.7099493355104205E-3</v>
      </c>
      <c r="ET144" s="89">
        <v>26.7173253312999</v>
      </c>
      <c r="EU144" s="380">
        <v>8.3147560023616993</v>
      </c>
      <c r="EV144" s="380">
        <v>0</v>
      </c>
      <c r="EW144" s="89">
        <v>2.8520232435548598</v>
      </c>
      <c r="EX144" s="380">
        <v>1.2674446376695701</v>
      </c>
      <c r="EY144" s="380">
        <v>0</v>
      </c>
      <c r="EZ144" s="89">
        <v>11.8013843890165</v>
      </c>
      <c r="FA144" s="380">
        <v>5.0102190626130003</v>
      </c>
      <c r="FB144" s="380">
        <v>0</v>
      </c>
      <c r="FC144" s="89">
        <v>1.7176299263120101</v>
      </c>
      <c r="FD144" s="380">
        <v>0.87447800464234204</v>
      </c>
      <c r="FE144" s="380">
        <v>1.08198013186575E-2</v>
      </c>
      <c r="FF144" s="381">
        <v>4.5927336006526299E-2</v>
      </c>
      <c r="FG144" s="380">
        <v>1.45212559887757E-3</v>
      </c>
      <c r="FH144" s="380">
        <v>4.5927336006526299E-2</v>
      </c>
      <c r="FI144" s="89">
        <v>1.57708622054617</v>
      </c>
      <c r="FJ144" s="380">
        <v>2.7963210614616298</v>
      </c>
      <c r="FK144" s="380">
        <v>0.10400172556359701</v>
      </c>
      <c r="FL144" s="381">
        <v>6.8929708163491699E-2</v>
      </c>
      <c r="FM144" s="380">
        <v>0.107333440878061</v>
      </c>
      <c r="FN144" s="380">
        <v>6.8929708163491699E-2</v>
      </c>
      <c r="FO144" s="89">
        <v>10.798329320695199</v>
      </c>
      <c r="FP144" s="380">
        <v>4.7120123016231004</v>
      </c>
      <c r="FQ144" s="380">
        <v>0</v>
      </c>
      <c r="FR144" s="89">
        <v>2.2712756459754901</v>
      </c>
      <c r="FS144" s="380">
        <v>1.50804926083114</v>
      </c>
      <c r="FT144" s="380">
        <v>2.0206424320696199E-2</v>
      </c>
      <c r="FV144" s="118">
        <v>2326.367042705021</v>
      </c>
      <c r="FW144" s="118">
        <v>0.75658903793638654</v>
      </c>
      <c r="FX144" s="118">
        <v>1.0287159219840223</v>
      </c>
      <c r="FY144" s="118">
        <v>1.9983044728551898</v>
      </c>
      <c r="FZ144" s="207">
        <v>6.2867612838352853</v>
      </c>
      <c r="GA144" s="118">
        <v>0.88088579971308167</v>
      </c>
      <c r="GB144" s="118">
        <v>8.5888134196644224</v>
      </c>
    </row>
    <row r="145" spans="2:184" s="73" customFormat="1">
      <c r="B145" s="73" t="s">
        <v>1829</v>
      </c>
      <c r="C145" s="73" t="s">
        <v>1874</v>
      </c>
      <c r="D145" s="73" t="s">
        <v>476</v>
      </c>
      <c r="E145" s="73" t="s">
        <v>2218</v>
      </c>
      <c r="F145" s="73">
        <v>0.01</v>
      </c>
      <c r="G145" s="113" t="s">
        <v>1210</v>
      </c>
      <c r="H145" s="73">
        <v>55</v>
      </c>
      <c r="I145" s="89">
        <v>-2767</v>
      </c>
      <c r="J145" s="89"/>
      <c r="K145" s="404" t="s">
        <v>32</v>
      </c>
      <c r="L145" s="73" t="s">
        <v>207</v>
      </c>
      <c r="M145" s="73" t="s">
        <v>13</v>
      </c>
      <c r="N145" s="73" t="s">
        <v>2221</v>
      </c>
      <c r="O145" s="73">
        <v>15</v>
      </c>
      <c r="Q145" s="203">
        <v>556.2059999999999</v>
      </c>
      <c r="R145" s="73">
        <v>32480.000000000004</v>
      </c>
      <c r="S145" s="73">
        <v>2400</v>
      </c>
      <c r="U145" s="381">
        <v>0.15672776262412599</v>
      </c>
      <c r="V145" s="380">
        <v>0.72869613749777895</v>
      </c>
      <c r="W145" s="380">
        <v>0.15672776262412599</v>
      </c>
      <c r="X145" s="89">
        <v>9.3613895919651799</v>
      </c>
      <c r="Y145" s="380">
        <v>27.4434674269468</v>
      </c>
      <c r="Z145" s="380">
        <v>6.1674626843663001</v>
      </c>
      <c r="AA145" s="89">
        <v>154.983096703651</v>
      </c>
      <c r="AB145" s="380">
        <v>64.327175231502096</v>
      </c>
      <c r="AC145" s="380">
        <v>1.81087691429961</v>
      </c>
      <c r="AD145" s="89">
        <v>515.22778725638398</v>
      </c>
      <c r="AE145" s="380">
        <v>118.904077511802</v>
      </c>
      <c r="AF145" s="380">
        <v>3.5637282247742199</v>
      </c>
      <c r="AG145" s="381">
        <v>4.6727227189586804</v>
      </c>
      <c r="AH145" s="380">
        <v>69.060432671896805</v>
      </c>
      <c r="AI145" s="380">
        <v>4.6727227189586804</v>
      </c>
      <c r="AJ145" s="381">
        <v>753.11298856458302</v>
      </c>
      <c r="AK145" s="380">
        <v>2612.8903706800502</v>
      </c>
      <c r="AL145" s="380">
        <v>753.11298856458302</v>
      </c>
      <c r="AM145" s="89">
        <v>199317.13732493101</v>
      </c>
      <c r="AN145" s="380">
        <v>25764.593153632301</v>
      </c>
      <c r="AO145" s="380">
        <v>17.846128067016199</v>
      </c>
      <c r="AP145" s="381">
        <v>112.241913040228</v>
      </c>
      <c r="AQ145" s="380">
        <v>480.22268999134002</v>
      </c>
      <c r="AR145" s="380">
        <v>112.241913040228</v>
      </c>
      <c r="AS145" s="89">
        <v>2009.6219368263901</v>
      </c>
      <c r="AT145" s="380">
        <v>1514.7835402210201</v>
      </c>
      <c r="AU145" s="380">
        <v>280.68245349672702</v>
      </c>
      <c r="AV145" s="381">
        <v>4.1306693244275001</v>
      </c>
      <c r="AW145" s="380">
        <v>16.3061483743551</v>
      </c>
      <c r="AX145" s="380">
        <v>4.1306693244275001</v>
      </c>
      <c r="AY145" s="89">
        <v>1.3698519389988799</v>
      </c>
      <c r="AZ145" s="380">
        <v>3.0388426471930798</v>
      </c>
      <c r="BA145" s="380">
        <v>0.88109842039350905</v>
      </c>
      <c r="BB145" s="381">
        <v>2.54689908925118</v>
      </c>
      <c r="BC145" s="380">
        <v>12.025691364828401</v>
      </c>
      <c r="BD145" s="380">
        <v>2.54689908925118</v>
      </c>
      <c r="BE145" s="89">
        <v>17.328746887670299</v>
      </c>
      <c r="BF145" s="382">
        <v>4.7551862779888401</v>
      </c>
      <c r="BG145" s="382">
        <v>0.59309628672193504</v>
      </c>
      <c r="BH145" s="381">
        <v>24.8358985503829</v>
      </c>
      <c r="BI145" s="380">
        <v>100.826684073374</v>
      </c>
      <c r="BJ145" s="380">
        <v>24.8358985503829</v>
      </c>
      <c r="BK145" s="89">
        <v>299.37481131037401</v>
      </c>
      <c r="BL145" s="380">
        <v>55.335386583329999</v>
      </c>
      <c r="BM145" s="380">
        <v>0.77258332720383005</v>
      </c>
      <c r="BN145" s="89">
        <v>916.34540589305402</v>
      </c>
      <c r="BO145" s="380">
        <v>213.30799409745299</v>
      </c>
      <c r="BP145" s="380">
        <v>4.4562175700906002</v>
      </c>
      <c r="BQ145" s="89">
        <v>1202.4470874388901</v>
      </c>
      <c r="BR145" s="380">
        <v>289.80178056826298</v>
      </c>
      <c r="BS145" s="380">
        <v>8.1578431524876098</v>
      </c>
      <c r="BT145" s="89">
        <v>0.31932009506777198</v>
      </c>
      <c r="BU145" s="380">
        <v>0.43645921126997</v>
      </c>
      <c r="BV145" s="380">
        <v>4.8363695757848602E-2</v>
      </c>
      <c r="BW145" s="381">
        <v>0.77870595519896801</v>
      </c>
      <c r="BX145" s="380">
        <v>3.0862600143153598</v>
      </c>
      <c r="BY145" s="380">
        <v>0.77870595519896801</v>
      </c>
      <c r="BZ145" s="381">
        <v>0.24452451916288601</v>
      </c>
      <c r="CA145" s="380">
        <v>1.01411871452654</v>
      </c>
      <c r="CB145" s="380">
        <v>0.24452451916288601</v>
      </c>
      <c r="CC145" s="381">
        <v>1.0396039241839301</v>
      </c>
      <c r="CD145" s="380">
        <v>4.1729907568187601</v>
      </c>
      <c r="CE145" s="380">
        <v>1.0396039241839301</v>
      </c>
      <c r="CF145" s="89">
        <v>0.35837999450112201</v>
      </c>
      <c r="CG145" s="380">
        <v>0.47156584827360298</v>
      </c>
      <c r="CH145" s="380">
        <v>6.3749304947958704E-2</v>
      </c>
      <c r="CI145" s="89">
        <v>9.2512526763108305</v>
      </c>
      <c r="CJ145" s="380">
        <v>7.3689348830594996</v>
      </c>
      <c r="CK145" s="380">
        <v>0.71171990851293099</v>
      </c>
      <c r="CL145" s="89">
        <v>1.54661536744001</v>
      </c>
      <c r="CM145" s="380">
        <v>2.2843275706300101</v>
      </c>
      <c r="CN145" s="380">
        <v>0.35621508747165997</v>
      </c>
      <c r="CO145" s="381">
        <v>8.9029219314050806E-2</v>
      </c>
      <c r="CP145" s="380">
        <v>0.34307142788721201</v>
      </c>
      <c r="CQ145" s="380">
        <v>8.9029219314050806E-2</v>
      </c>
      <c r="CR145" s="89">
        <v>632.34082621442099</v>
      </c>
      <c r="CS145" s="380">
        <v>110.827299996029</v>
      </c>
      <c r="CT145" s="380">
        <v>6.5302583129032102E-2</v>
      </c>
      <c r="CU145" s="89">
        <v>319.76342716469298</v>
      </c>
      <c r="CV145" s="380">
        <v>60.658994742294396</v>
      </c>
      <c r="CW145" s="380">
        <v>2.7350397070283101E-2</v>
      </c>
      <c r="CX145" s="89">
        <v>4.0844843318855197</v>
      </c>
      <c r="CY145" s="380">
        <v>1.50235905807829</v>
      </c>
      <c r="CZ145" s="380">
        <v>4.5840287861244798E-2</v>
      </c>
      <c r="DA145" s="381">
        <v>0</v>
      </c>
      <c r="DB145" s="380">
        <v>2.88267541709688E-5</v>
      </c>
      <c r="DC145" s="380">
        <v>0</v>
      </c>
      <c r="DD145" s="381">
        <v>0.14575683546201801</v>
      </c>
      <c r="DE145" s="380">
        <v>0.43214378495251798</v>
      </c>
      <c r="DF145" s="380">
        <v>0.14575683546201801</v>
      </c>
      <c r="DG145" s="381">
        <v>0.111159878346656</v>
      </c>
      <c r="DH145" s="380">
        <v>0.39162157850368201</v>
      </c>
      <c r="DI145" s="380">
        <v>0.111159878346656</v>
      </c>
      <c r="DJ145" s="381">
        <v>5.2908758814945098E-2</v>
      </c>
      <c r="DK145" s="380">
        <v>0.15539398375781399</v>
      </c>
      <c r="DL145" s="380">
        <v>5.2908758814945098E-2</v>
      </c>
      <c r="DM145" s="89">
        <v>3.83578818364678</v>
      </c>
      <c r="DN145" s="380">
        <v>3.6514210195819898</v>
      </c>
      <c r="DO145" s="380">
        <v>5.5719450695237198E-2</v>
      </c>
      <c r="DP145" s="89">
        <v>276.14969908049602</v>
      </c>
      <c r="DQ145" s="380">
        <v>43.6538607187357</v>
      </c>
      <c r="DR145" s="380">
        <v>6.3916399421863699E-3</v>
      </c>
      <c r="DS145" s="89">
        <v>766.87008648477001</v>
      </c>
      <c r="DT145" s="380">
        <v>117.142429512175</v>
      </c>
      <c r="DU145" s="380">
        <v>0</v>
      </c>
      <c r="DV145" s="89">
        <v>116.449172807737</v>
      </c>
      <c r="DW145" s="380">
        <v>18.629412174355501</v>
      </c>
      <c r="DX145" s="380">
        <v>0</v>
      </c>
      <c r="DY145" s="89">
        <v>587.25252217443699</v>
      </c>
      <c r="DZ145" s="380">
        <v>103.757789482635</v>
      </c>
      <c r="EA145" s="380">
        <v>3.1338655570712498E-2</v>
      </c>
      <c r="EB145" s="89">
        <v>131.068479284387</v>
      </c>
      <c r="EC145" s="380">
        <v>28.746985136528899</v>
      </c>
      <c r="ED145" s="380">
        <v>0</v>
      </c>
      <c r="EE145" s="89">
        <v>35.018600867430997</v>
      </c>
      <c r="EF145" s="380">
        <v>8.4083929588617394</v>
      </c>
      <c r="EG145" s="380">
        <v>1.8903606056434999E-2</v>
      </c>
      <c r="EH145" s="89">
        <v>128.55163260155001</v>
      </c>
      <c r="EI145" s="380">
        <v>29.249024220126898</v>
      </c>
      <c r="EJ145" s="380">
        <v>5.38516383791817E-2</v>
      </c>
      <c r="EK145" s="89">
        <v>14.853690489828599</v>
      </c>
      <c r="EL145" s="380">
        <v>3.4010583772346998</v>
      </c>
      <c r="EM145" s="380">
        <v>8.2441691270863302E-3</v>
      </c>
      <c r="EN145" s="89">
        <v>72.779489749563297</v>
      </c>
      <c r="EO145" s="380">
        <v>14.277665785414699</v>
      </c>
      <c r="EP145" s="380">
        <v>0</v>
      </c>
      <c r="EQ145" s="89">
        <v>12.014816204094499</v>
      </c>
      <c r="ER145" s="380">
        <v>3.2690276566629199</v>
      </c>
      <c r="ES145" s="380">
        <v>1.08860721132675E-2</v>
      </c>
      <c r="ET145" s="89">
        <v>27.532280038026499</v>
      </c>
      <c r="EU145" s="380">
        <v>7.7265577888665504</v>
      </c>
      <c r="EV145" s="380">
        <v>2.7026927840184001E-2</v>
      </c>
      <c r="EW145" s="89">
        <v>2.7996658497284099</v>
      </c>
      <c r="EX145" s="380">
        <v>1.23651740051402</v>
      </c>
      <c r="EY145" s="380">
        <v>0</v>
      </c>
      <c r="EZ145" s="89">
        <v>13.3607735492952</v>
      </c>
      <c r="FA145" s="380">
        <v>5.3939184600086998</v>
      </c>
      <c r="FB145" s="380">
        <v>3.0789782634702299E-2</v>
      </c>
      <c r="FC145" s="89">
        <v>1.8266124115911899</v>
      </c>
      <c r="FD145" s="380">
        <v>0.93976463792346898</v>
      </c>
      <c r="FE145" s="380">
        <v>9.9825068879092291E-3</v>
      </c>
      <c r="FF145" s="381">
        <v>3.0183475285108698E-2</v>
      </c>
      <c r="FG145" s="380">
        <v>0.20746740648912099</v>
      </c>
      <c r="FH145" s="380">
        <v>3.0183475285108698E-2</v>
      </c>
      <c r="FI145" s="89">
        <v>0.65935805518826296</v>
      </c>
      <c r="FJ145" s="380">
        <v>1.1480679782404599</v>
      </c>
      <c r="FK145" s="380">
        <v>7.0447674487646106E-2</v>
      </c>
      <c r="FL145" s="381">
        <v>3.8671918701634E-2</v>
      </c>
      <c r="FM145" s="380">
        <v>0.111421242902759</v>
      </c>
      <c r="FN145" s="380">
        <v>3.8671918701634E-2</v>
      </c>
      <c r="FO145" s="89">
        <v>9.8760188581425794</v>
      </c>
      <c r="FP145" s="380">
        <v>3.2946847891466899</v>
      </c>
      <c r="FQ145" s="380">
        <v>9.26480162802624E-3</v>
      </c>
      <c r="FR145" s="89">
        <v>2.2094781331411699</v>
      </c>
      <c r="FS145" s="380">
        <v>1.22114270651312</v>
      </c>
      <c r="FT145" s="380">
        <v>9.4654497257201098E-3</v>
      </c>
      <c r="FV145" s="118">
        <v>2480.9153590042388</v>
      </c>
      <c r="FW145" s="118">
        <v>0.81222999059045264</v>
      </c>
      <c r="FX145" s="118">
        <v>1.0338815355358928</v>
      </c>
      <c r="FY145" s="118">
        <v>1.9775270481096519</v>
      </c>
      <c r="FZ145" s="207">
        <v>5.4067402561550697</v>
      </c>
      <c r="GA145" s="118">
        <v>0.90674994451477786</v>
      </c>
      <c r="GB145" s="118">
        <v>7.7842861630621716</v>
      </c>
    </row>
    <row r="146" spans="2:184" s="73" customFormat="1">
      <c r="B146" s="73" t="s">
        <v>1829</v>
      </c>
      <c r="C146" s="73" t="s">
        <v>1874</v>
      </c>
      <c r="D146" s="73" t="s">
        <v>476</v>
      </c>
      <c r="E146" s="73" t="s">
        <v>2218</v>
      </c>
      <c r="F146" s="73">
        <v>0.01</v>
      </c>
      <c r="G146" s="113" t="s">
        <v>1210</v>
      </c>
      <c r="H146" s="73">
        <v>55</v>
      </c>
      <c r="I146" s="89">
        <v>-2767</v>
      </c>
      <c r="J146" s="89"/>
      <c r="K146" s="404" t="s">
        <v>32</v>
      </c>
      <c r="L146" s="73" t="s">
        <v>207</v>
      </c>
      <c r="M146" s="73" t="s">
        <v>13</v>
      </c>
      <c r="N146" s="73" t="s">
        <v>2222</v>
      </c>
      <c r="O146" s="73">
        <v>15</v>
      </c>
      <c r="Q146" s="203">
        <v>280.44</v>
      </c>
      <c r="R146" s="73">
        <v>32650</v>
      </c>
      <c r="S146" s="73">
        <v>2410</v>
      </c>
      <c r="U146" s="381">
        <v>0.199733596452943</v>
      </c>
      <c r="V146" s="380">
        <v>0.56039783810038502</v>
      </c>
      <c r="W146" s="380">
        <v>0.199733596452943</v>
      </c>
      <c r="X146" s="89">
        <v>19.054402366132202</v>
      </c>
      <c r="Y146" s="380">
        <v>35.544741652545298</v>
      </c>
      <c r="Z146" s="380">
        <v>6.8899930657642798</v>
      </c>
      <c r="AA146" s="89">
        <v>263.240890044433</v>
      </c>
      <c r="AB146" s="380">
        <v>229.02438059636299</v>
      </c>
      <c r="AC146" s="380">
        <v>1.90887661078273</v>
      </c>
      <c r="AD146" s="89">
        <v>542.88700208032299</v>
      </c>
      <c r="AE146" s="380">
        <v>210.16665757397001</v>
      </c>
      <c r="AF146" s="380">
        <v>4.3104632728298098</v>
      </c>
      <c r="AG146" s="89">
        <v>162.08844156555099</v>
      </c>
      <c r="AH146" s="380">
        <v>425.97115945038399</v>
      </c>
      <c r="AI146" s="380">
        <v>5.8867133955037598</v>
      </c>
      <c r="AJ146" s="381">
        <v>884.69939566666699</v>
      </c>
      <c r="AK146" s="380">
        <v>3066.0145182793199</v>
      </c>
      <c r="AL146" s="380">
        <v>884.69939566666699</v>
      </c>
      <c r="AM146" s="89">
        <v>181676.577324251</v>
      </c>
      <c r="AN146" s="380">
        <v>30519.770878314899</v>
      </c>
      <c r="AO146" s="380">
        <v>18.8894651272544</v>
      </c>
      <c r="AP146" s="89">
        <v>189.98014869854799</v>
      </c>
      <c r="AQ146" s="380">
        <v>415.585788064025</v>
      </c>
      <c r="AR146" s="380">
        <v>139.89581743783901</v>
      </c>
      <c r="AS146" s="89">
        <v>4243.4131110265098</v>
      </c>
      <c r="AT146" s="380">
        <v>1953.2193516781499</v>
      </c>
      <c r="AU146" s="380">
        <v>349.038098508443</v>
      </c>
      <c r="AV146" s="89">
        <v>11.2306972363863</v>
      </c>
      <c r="AW146" s="380">
        <v>24.563946824810699</v>
      </c>
      <c r="AX146" s="380">
        <v>4.5702404720667102</v>
      </c>
      <c r="AY146" s="381">
        <v>0.97374714054894895</v>
      </c>
      <c r="AZ146" s="380">
        <v>2.5075481564053099</v>
      </c>
      <c r="BA146" s="380">
        <v>0.97374714054894895</v>
      </c>
      <c r="BB146" s="381">
        <v>3.1067318712849801</v>
      </c>
      <c r="BC146" s="380">
        <v>12.894910307697399</v>
      </c>
      <c r="BD146" s="380">
        <v>3.1067318712849801</v>
      </c>
      <c r="BE146" s="89">
        <v>15.3122035927789</v>
      </c>
      <c r="BF146" s="382">
        <v>4.4966922149347601</v>
      </c>
      <c r="BG146" s="382">
        <v>0.75075414640646498</v>
      </c>
      <c r="BH146" s="381">
        <v>23.8728565942376</v>
      </c>
      <c r="BI146" s="380">
        <v>93.676591894730194</v>
      </c>
      <c r="BJ146" s="380">
        <v>23.8728565942376</v>
      </c>
      <c r="BK146" s="89">
        <v>309.88657979169301</v>
      </c>
      <c r="BL146" s="380">
        <v>59.177474426513598</v>
      </c>
      <c r="BM146" s="380">
        <v>0.91686897614345597</v>
      </c>
      <c r="BN146" s="89">
        <v>908.88501310465097</v>
      </c>
      <c r="BO146" s="380">
        <v>202.62751149852701</v>
      </c>
      <c r="BP146" s="380">
        <v>6.5003724614269203</v>
      </c>
      <c r="BQ146" s="89">
        <v>1207.6968423779001</v>
      </c>
      <c r="BR146" s="380">
        <v>249.31199105988</v>
      </c>
      <c r="BS146" s="380">
        <v>8.8729439525882299</v>
      </c>
      <c r="BT146" s="89">
        <v>0.44308789866641302</v>
      </c>
      <c r="BU146" s="380">
        <v>0.50943701912991202</v>
      </c>
      <c r="BV146" s="380">
        <v>2.3169335042942302E-2</v>
      </c>
      <c r="BW146" s="381">
        <v>0.96140333651694398</v>
      </c>
      <c r="BX146" s="380">
        <v>3.2585361716256598</v>
      </c>
      <c r="BY146" s="380">
        <v>0.96140333651694398</v>
      </c>
      <c r="BZ146" s="89">
        <v>0.54337340606973705</v>
      </c>
      <c r="CA146" s="380">
        <v>1.20862071362782</v>
      </c>
      <c r="CB146" s="380">
        <v>0.25975097315335299</v>
      </c>
      <c r="CC146" s="89">
        <v>2.40463950791528</v>
      </c>
      <c r="CD146" s="380">
        <v>5.9774935764859496</v>
      </c>
      <c r="CE146" s="380">
        <v>1.2424250271416499</v>
      </c>
      <c r="CF146" s="89">
        <v>0.49154059398708899</v>
      </c>
      <c r="CG146" s="380">
        <v>0.75598118666863201</v>
      </c>
      <c r="CH146" s="380">
        <v>8.4104787183991003E-2</v>
      </c>
      <c r="CI146" s="89">
        <v>9.1689448228546606</v>
      </c>
      <c r="CJ146" s="380">
        <v>5.9745981235813002</v>
      </c>
      <c r="CK146" s="380">
        <v>0.63681785330757301</v>
      </c>
      <c r="CL146" s="89">
        <v>1.6867808793467101</v>
      </c>
      <c r="CM146" s="380">
        <v>2.1776679944533801</v>
      </c>
      <c r="CN146" s="380">
        <v>0.44868329910482302</v>
      </c>
      <c r="CO146" s="381">
        <v>0.105403584895299</v>
      </c>
      <c r="CP146" s="380">
        <v>0.36909466707795702</v>
      </c>
      <c r="CQ146" s="380">
        <v>0.105403584895299</v>
      </c>
      <c r="CR146" s="89">
        <v>662.89649671364396</v>
      </c>
      <c r="CS146" s="380">
        <v>192.23815073881099</v>
      </c>
      <c r="CT146" s="380">
        <v>8.3985414401641104E-2</v>
      </c>
      <c r="CU146" s="89">
        <v>322.78346794239798</v>
      </c>
      <c r="CV146" s="380">
        <v>95.033733544398899</v>
      </c>
      <c r="CW146" s="380">
        <v>3.03402023271978E-2</v>
      </c>
      <c r="CX146" s="89">
        <v>3.25526626321507</v>
      </c>
      <c r="CY146" s="380">
        <v>1.9230026441258701</v>
      </c>
      <c r="CZ146" s="380">
        <v>1.3232033508362599E-2</v>
      </c>
      <c r="DA146" s="381">
        <v>7.5363095016245801E-3</v>
      </c>
      <c r="DB146" s="380">
        <v>2.86972889844027E-2</v>
      </c>
      <c r="DC146" s="380">
        <v>7.5363095016245801E-3</v>
      </c>
      <c r="DD146" s="381">
        <v>0.15267364985468301</v>
      </c>
      <c r="DE146" s="380">
        <v>0.39889675536423402</v>
      </c>
      <c r="DF146" s="380">
        <v>0.15267364985468301</v>
      </c>
      <c r="DG146" s="381">
        <v>0.115029977143616</v>
      </c>
      <c r="DH146" s="380">
        <v>0.41759702240089502</v>
      </c>
      <c r="DI146" s="380">
        <v>0.115029977143616</v>
      </c>
      <c r="DJ146" s="381">
        <v>4.0063747316701502E-2</v>
      </c>
      <c r="DK146" s="380">
        <v>0.14359726017546101</v>
      </c>
      <c r="DL146" s="380">
        <v>4.0063747316701502E-2</v>
      </c>
      <c r="DM146" s="89">
        <v>5.1087593987836497</v>
      </c>
      <c r="DN146" s="380">
        <v>5.2374679991353998</v>
      </c>
      <c r="DO146" s="380">
        <v>0.105383083331879</v>
      </c>
      <c r="DP146" s="89">
        <v>265.56467947359198</v>
      </c>
      <c r="DQ146" s="380">
        <v>73.551023242527506</v>
      </c>
      <c r="DR146" s="380">
        <v>7.0860943087890701E-3</v>
      </c>
      <c r="DS146" s="89">
        <v>730.25219856510103</v>
      </c>
      <c r="DT146" s="380">
        <v>207.480700855305</v>
      </c>
      <c r="DU146" s="380">
        <v>0</v>
      </c>
      <c r="DV146" s="89">
        <v>115.12317182308099</v>
      </c>
      <c r="DW146" s="380">
        <v>33.167990647375298</v>
      </c>
      <c r="DX146" s="380">
        <v>0</v>
      </c>
      <c r="DY146" s="89">
        <v>564.15884438559601</v>
      </c>
      <c r="DZ146" s="380">
        <v>151.16088545778601</v>
      </c>
      <c r="EA146" s="380">
        <v>4.8762955769046497E-2</v>
      </c>
      <c r="EB146" s="89">
        <v>127.512946927074</v>
      </c>
      <c r="EC146" s="380">
        <v>39.1324773792144</v>
      </c>
      <c r="ED146" s="380">
        <v>4.1568782053002497E-2</v>
      </c>
      <c r="EE146" s="89">
        <v>33.553995288754301</v>
      </c>
      <c r="EF146" s="380">
        <v>9.5350670557471595</v>
      </c>
      <c r="EG146" s="380">
        <v>0</v>
      </c>
      <c r="EH146" s="89">
        <v>126.267844610116</v>
      </c>
      <c r="EI146" s="380">
        <v>40.299649516588303</v>
      </c>
      <c r="EJ146" s="380">
        <v>4.2529474369901801E-2</v>
      </c>
      <c r="EK146" s="89">
        <v>14.443736998617201</v>
      </c>
      <c r="EL146" s="380">
        <v>4.9464608091561901</v>
      </c>
      <c r="EM146" s="380">
        <v>6.51242416120825E-3</v>
      </c>
      <c r="EN146" s="89">
        <v>69.516796142964097</v>
      </c>
      <c r="EO146" s="380">
        <v>20.285906936305398</v>
      </c>
      <c r="EP146" s="380">
        <v>2.7035552068226401E-2</v>
      </c>
      <c r="EQ146" s="89">
        <v>12.076598861119001</v>
      </c>
      <c r="ER146" s="380">
        <v>4.0893677116497802</v>
      </c>
      <c r="ES146" s="380">
        <v>0</v>
      </c>
      <c r="ET146" s="89">
        <v>26.8647101938807</v>
      </c>
      <c r="EU146" s="380">
        <v>11.780480836809</v>
      </c>
      <c r="EV146" s="380">
        <v>0</v>
      </c>
      <c r="EW146" s="89">
        <v>2.8000699800965299</v>
      </c>
      <c r="EX146" s="380">
        <v>1.4520154230166</v>
      </c>
      <c r="EY146" s="380">
        <v>0</v>
      </c>
      <c r="EZ146" s="89">
        <v>13.453816115131101</v>
      </c>
      <c r="FA146" s="380">
        <v>5.4707532884693704</v>
      </c>
      <c r="FB146" s="380">
        <v>0</v>
      </c>
      <c r="FC146" s="89">
        <v>1.7331280520057799</v>
      </c>
      <c r="FD146" s="380">
        <v>1.1284169047113299</v>
      </c>
      <c r="FE146" s="380">
        <v>0</v>
      </c>
      <c r="FF146" s="381">
        <v>4.69961778394428E-2</v>
      </c>
      <c r="FG146" s="380">
        <v>0.12412941473651599</v>
      </c>
      <c r="FH146" s="380">
        <v>4.69961778394428E-2</v>
      </c>
      <c r="FI146" s="89">
        <v>1.0557947832618699</v>
      </c>
      <c r="FJ146" s="380">
        <v>1.0298541449823</v>
      </c>
      <c r="FK146" s="380">
        <v>7.8178818268615696E-2</v>
      </c>
      <c r="FL146" s="381">
        <v>2.6092493752171701E-2</v>
      </c>
      <c r="FM146" s="380">
        <v>5.1635460733117602E-2</v>
      </c>
      <c r="FN146" s="380">
        <v>2.6092493752171701E-2</v>
      </c>
      <c r="FO146" s="89">
        <v>9.6913698797018508</v>
      </c>
      <c r="FP146" s="380">
        <v>2.7173181455438402</v>
      </c>
      <c r="FQ146" s="380">
        <v>0</v>
      </c>
      <c r="FR146" s="89">
        <v>2.3455742300443898</v>
      </c>
      <c r="FS146" s="380">
        <v>1.3899882700291899</v>
      </c>
      <c r="FT146" s="380">
        <v>1.7925538530088402E-2</v>
      </c>
      <c r="FV146" s="118">
        <v>2400.5755903832764</v>
      </c>
      <c r="FW146" s="118">
        <v>0.79672666844142748</v>
      </c>
      <c r="FX146" s="118">
        <v>1.0090952288889308</v>
      </c>
      <c r="FY146" s="118">
        <v>2.0536878822800819</v>
      </c>
      <c r="FZ146" s="207">
        <v>5.5918371804586835</v>
      </c>
      <c r="GA146" s="118">
        <v>0.90768835903209366</v>
      </c>
      <c r="GB146" s="118">
        <v>7.5931167797610426</v>
      </c>
    </row>
    <row r="147" spans="2:184" s="73" customFormat="1">
      <c r="B147" s="73" t="s">
        <v>1829</v>
      </c>
      <c r="C147" s="73" t="s">
        <v>1874</v>
      </c>
      <c r="D147" s="73" t="s">
        <v>476</v>
      </c>
      <c r="E147" s="73" t="s">
        <v>2218</v>
      </c>
      <c r="F147" s="73">
        <v>0.01</v>
      </c>
      <c r="G147" s="113" t="s">
        <v>1210</v>
      </c>
      <c r="H147" s="73">
        <v>55</v>
      </c>
      <c r="I147" s="89">
        <v>-2767</v>
      </c>
      <c r="J147" s="89"/>
      <c r="K147" s="404" t="s">
        <v>32</v>
      </c>
      <c r="L147" s="73" t="s">
        <v>207</v>
      </c>
      <c r="M147" s="73" t="s">
        <v>13</v>
      </c>
      <c r="N147" s="73" t="s">
        <v>2223</v>
      </c>
      <c r="O147" s="73">
        <v>15</v>
      </c>
      <c r="Q147" s="203">
        <v>794.58</v>
      </c>
      <c r="R147" s="73">
        <v>31790</v>
      </c>
      <c r="S147" s="73">
        <v>2730</v>
      </c>
      <c r="U147" s="381">
        <v>0.2250597572078</v>
      </c>
      <c r="V147" s="380">
        <v>0.68884275540575701</v>
      </c>
      <c r="W147" s="380">
        <v>0.2250597572078</v>
      </c>
      <c r="X147" s="89">
        <v>13.2948048990831</v>
      </c>
      <c r="Y147" s="380">
        <v>19.9786400495103</v>
      </c>
      <c r="Z147" s="380">
        <v>6.1654390620420996</v>
      </c>
      <c r="AA147" s="89">
        <v>240.27879950783799</v>
      </c>
      <c r="AB147" s="380">
        <v>144.27590237977199</v>
      </c>
      <c r="AC147" s="380">
        <v>1.65262167903355</v>
      </c>
      <c r="AD147" s="89">
        <v>450.11603113445</v>
      </c>
      <c r="AE147" s="380">
        <v>104.231796876031</v>
      </c>
      <c r="AF147" s="380">
        <v>4.0107703135488499</v>
      </c>
      <c r="AG147" s="89">
        <v>123.79389362929599</v>
      </c>
      <c r="AH147" s="380">
        <v>199.25426577582499</v>
      </c>
      <c r="AI147" s="380">
        <v>5.7338787654242296</v>
      </c>
      <c r="AJ147" s="381">
        <v>843.46671411623197</v>
      </c>
      <c r="AK147" s="380">
        <v>3024.52323412346</v>
      </c>
      <c r="AL147" s="380">
        <v>843.46671411623197</v>
      </c>
      <c r="AM147" s="89">
        <v>194057.25404792899</v>
      </c>
      <c r="AN147" s="380">
        <v>31653.134681834999</v>
      </c>
      <c r="AO147" s="380">
        <v>22.581629421703798</v>
      </c>
      <c r="AP147" s="381">
        <v>130.38721387628701</v>
      </c>
      <c r="AQ147" s="380">
        <v>468.88289512652398</v>
      </c>
      <c r="AR147" s="380">
        <v>130.38721387628701</v>
      </c>
      <c r="AS147" s="89">
        <v>2938.2928154607298</v>
      </c>
      <c r="AT147" s="380">
        <v>1798.1543975355801</v>
      </c>
      <c r="AU147" s="380">
        <v>326.93858868333399</v>
      </c>
      <c r="AV147" s="89">
        <v>5.7090531823662802</v>
      </c>
      <c r="AW147" s="380">
        <v>19.439991185288498</v>
      </c>
      <c r="AX147" s="380">
        <v>3.9483661680820399</v>
      </c>
      <c r="AY147" s="89">
        <v>1.2141697110752201</v>
      </c>
      <c r="AZ147" s="380">
        <v>2.6153061720572599</v>
      </c>
      <c r="BA147" s="380">
        <v>0.88209035199806896</v>
      </c>
      <c r="BB147" s="89">
        <v>2.6483797265874802</v>
      </c>
      <c r="BC147" s="380">
        <v>10.459143421921</v>
      </c>
      <c r="BD147" s="380">
        <v>2.62306934775135</v>
      </c>
      <c r="BE147" s="89">
        <v>18.249349191101999</v>
      </c>
      <c r="BF147" s="382">
        <v>5.6066864850369296</v>
      </c>
      <c r="BG147" s="382">
        <v>0.690422656121911</v>
      </c>
      <c r="BH147" s="381">
        <v>27.114100105830101</v>
      </c>
      <c r="BI147" s="380">
        <v>73.736970155172997</v>
      </c>
      <c r="BJ147" s="380">
        <v>27.114100105830101</v>
      </c>
      <c r="BK147" s="89">
        <v>350.11260863563899</v>
      </c>
      <c r="BL147" s="380">
        <v>77.057310739025496</v>
      </c>
      <c r="BM147" s="380">
        <v>1.1180299363550099</v>
      </c>
      <c r="BN147" s="89">
        <v>1069.1932667260201</v>
      </c>
      <c r="BO147" s="380">
        <v>262.62354988502</v>
      </c>
      <c r="BP147" s="380">
        <v>6.2340885697544204</v>
      </c>
      <c r="BQ147" s="89">
        <v>1291.0896985435199</v>
      </c>
      <c r="BR147" s="380">
        <v>357.254419614396</v>
      </c>
      <c r="BS147" s="380">
        <v>9.6868700435876605</v>
      </c>
      <c r="BT147" s="89">
        <v>0.26833333987500302</v>
      </c>
      <c r="BU147" s="380">
        <v>0.44860946523471201</v>
      </c>
      <c r="BV147" s="380">
        <v>3.7398141402729401E-2</v>
      </c>
      <c r="BW147" s="381">
        <v>1.41083930801372</v>
      </c>
      <c r="BX147" s="380">
        <v>3.3717289253065998</v>
      </c>
      <c r="BY147" s="380">
        <v>1.41083930801372</v>
      </c>
      <c r="BZ147" s="89">
        <v>0.33560813613453999</v>
      </c>
      <c r="CA147" s="380">
        <v>1.0024324233284101</v>
      </c>
      <c r="CB147" s="380">
        <v>0.30792987459475901</v>
      </c>
      <c r="CC147" s="89">
        <v>2.4903772323678002</v>
      </c>
      <c r="CD147" s="380">
        <v>6.0016782207753696</v>
      </c>
      <c r="CE147" s="380">
        <v>1.04671113611766</v>
      </c>
      <c r="CF147" s="89">
        <v>0.44994324544356601</v>
      </c>
      <c r="CG147" s="380">
        <v>0.651937010349111</v>
      </c>
      <c r="CH147" s="380">
        <v>9.6255257982623896E-2</v>
      </c>
      <c r="CI147" s="89">
        <v>9.09335117097962</v>
      </c>
      <c r="CJ147" s="380">
        <v>5.0450325642322102</v>
      </c>
      <c r="CK147" s="380">
        <v>0.71411247097649599</v>
      </c>
      <c r="CL147" s="89">
        <v>1.8168529429243501</v>
      </c>
      <c r="CM147" s="380">
        <v>2.45732592040547</v>
      </c>
      <c r="CN147" s="380">
        <v>0.44933482837511102</v>
      </c>
      <c r="CO147" s="381">
        <v>0.10025868166528901</v>
      </c>
      <c r="CP147" s="380">
        <v>0.48915298337761198</v>
      </c>
      <c r="CQ147" s="380">
        <v>0.10025868166528901</v>
      </c>
      <c r="CR147" s="89">
        <v>625.52945648496495</v>
      </c>
      <c r="CS147" s="380">
        <v>143.89882902149699</v>
      </c>
      <c r="CT147" s="380">
        <v>8.0337558563819994E-2</v>
      </c>
      <c r="CU147" s="89">
        <v>325.380925299316</v>
      </c>
      <c r="CV147" s="380">
        <v>63.517538872266698</v>
      </c>
      <c r="CW147" s="380">
        <v>2.7963944714043801E-2</v>
      </c>
      <c r="CX147" s="89">
        <v>3.73838436925874</v>
      </c>
      <c r="CY147" s="380">
        <v>2.2689032056551399</v>
      </c>
      <c r="CZ147" s="380">
        <v>3.1484948085193698E-2</v>
      </c>
      <c r="DA147" s="381">
        <v>1.29808033102667E-2</v>
      </c>
      <c r="DB147" s="380">
        <v>4.7716955860311501E-2</v>
      </c>
      <c r="DC147" s="380">
        <v>1.29808033102667E-2</v>
      </c>
      <c r="DD147" s="381">
        <v>0.15927600019563001</v>
      </c>
      <c r="DE147" s="380">
        <v>0.44038673145682</v>
      </c>
      <c r="DF147" s="380">
        <v>0.15927600019563001</v>
      </c>
      <c r="DG147" s="89">
        <v>0.10194288197991599</v>
      </c>
      <c r="DH147" s="380">
        <v>0.62911417587787799</v>
      </c>
      <c r="DI147" s="380">
        <v>8.0422146804823402E-2</v>
      </c>
      <c r="DJ147" s="381">
        <v>7.5649667893318201E-2</v>
      </c>
      <c r="DK147" s="380">
        <v>8.8177589894286701E-2</v>
      </c>
      <c r="DL147" s="380">
        <v>7.5649667893318201E-2</v>
      </c>
      <c r="DM147" s="89">
        <v>5.08906415295331</v>
      </c>
      <c r="DN147" s="380">
        <v>5.0664715547493699</v>
      </c>
      <c r="DO147" s="380">
        <v>6.2226604919464398E-2</v>
      </c>
      <c r="DP147" s="89">
        <v>280.78421560349199</v>
      </c>
      <c r="DQ147" s="380">
        <v>95.809631725497994</v>
      </c>
      <c r="DR147" s="380">
        <v>1.5879978640681299E-2</v>
      </c>
      <c r="DS147" s="89">
        <v>773.03452585881598</v>
      </c>
      <c r="DT147" s="380">
        <v>254.200072545517</v>
      </c>
      <c r="DU147" s="380">
        <v>1.0451013211200901E-2</v>
      </c>
      <c r="DV147" s="89">
        <v>117.34184012417499</v>
      </c>
      <c r="DW147" s="380">
        <v>39.351801016012701</v>
      </c>
      <c r="DX147" s="380">
        <v>8.5407665870559004E-3</v>
      </c>
      <c r="DY147" s="89">
        <v>587.29417180397502</v>
      </c>
      <c r="DZ147" s="380">
        <v>218.48143451307001</v>
      </c>
      <c r="EA147" s="380">
        <v>3.5005311443330599E-2</v>
      </c>
      <c r="EB147" s="89">
        <v>127.456287954686</v>
      </c>
      <c r="EC147" s="380">
        <v>32.549684914093604</v>
      </c>
      <c r="ED147" s="380">
        <v>0</v>
      </c>
      <c r="EE147" s="89">
        <v>34.103237099323898</v>
      </c>
      <c r="EF147" s="380">
        <v>9.3463060514622907</v>
      </c>
      <c r="EG147" s="380">
        <v>0</v>
      </c>
      <c r="EH147" s="89">
        <v>129.278625255089</v>
      </c>
      <c r="EI147" s="380">
        <v>41.774011857092098</v>
      </c>
      <c r="EJ147" s="380">
        <v>0</v>
      </c>
      <c r="EK147" s="89">
        <v>14.6860507780035</v>
      </c>
      <c r="EL147" s="380">
        <v>4.82848390778212</v>
      </c>
      <c r="EM147" s="380">
        <v>0</v>
      </c>
      <c r="EN147" s="89">
        <v>71.006481671460605</v>
      </c>
      <c r="EO147" s="380">
        <v>18.8994279626341</v>
      </c>
      <c r="EP147" s="380">
        <v>2.7257163559150002E-2</v>
      </c>
      <c r="EQ147" s="89">
        <v>12.2392338595368</v>
      </c>
      <c r="ER147" s="380">
        <v>3.2099263462042198</v>
      </c>
      <c r="ES147" s="380">
        <v>7.1340428965607798E-3</v>
      </c>
      <c r="ET147" s="89">
        <v>27.6299048436147</v>
      </c>
      <c r="EU147" s="380">
        <v>9.7299432207584609</v>
      </c>
      <c r="EV147" s="380">
        <v>0</v>
      </c>
      <c r="EW147" s="89">
        <v>2.9451803119293198</v>
      </c>
      <c r="EX147" s="380">
        <v>1.4877497399014501</v>
      </c>
      <c r="EY147" s="380">
        <v>7.3659809685590102E-3</v>
      </c>
      <c r="EZ147" s="89">
        <v>13.4887189981993</v>
      </c>
      <c r="FA147" s="380">
        <v>5.7630159531372298</v>
      </c>
      <c r="FB147" s="380">
        <v>0</v>
      </c>
      <c r="FC147" s="89">
        <v>1.8833103231105901</v>
      </c>
      <c r="FD147" s="380">
        <v>0.89574120998132201</v>
      </c>
      <c r="FE147" s="380">
        <v>7.9609616061959501E-3</v>
      </c>
      <c r="FF147" s="381">
        <v>5.7652734471668597E-2</v>
      </c>
      <c r="FG147" s="380">
        <v>1.59762263741288E-3</v>
      </c>
      <c r="FH147" s="380">
        <v>5.7652734471668597E-2</v>
      </c>
      <c r="FI147" s="89">
        <v>0.86373006047490397</v>
      </c>
      <c r="FJ147" s="380">
        <v>1.12952909436704</v>
      </c>
      <c r="FK147" s="380">
        <v>6.5194794817924104E-2</v>
      </c>
      <c r="FL147" s="381">
        <v>2.6374386362849198E-2</v>
      </c>
      <c r="FM147" s="380">
        <v>2.3342214185773599E-3</v>
      </c>
      <c r="FN147" s="380">
        <v>2.6374386362849198E-2</v>
      </c>
      <c r="FO147" s="89">
        <v>10.457681607489301</v>
      </c>
      <c r="FP147" s="380">
        <v>2.75329157446523</v>
      </c>
      <c r="FQ147" s="380">
        <v>1.03911863378873E-2</v>
      </c>
      <c r="FR147" s="89">
        <v>2.18472003333869</v>
      </c>
      <c r="FS147" s="380">
        <v>0.952214703788269</v>
      </c>
      <c r="FT147" s="380">
        <v>1.0615157050525299E-2</v>
      </c>
      <c r="FV147" s="118">
        <v>2492.8247569269915</v>
      </c>
      <c r="FW147" s="118">
        <v>0.80186433219538644</v>
      </c>
      <c r="FX147" s="118">
        <v>1.0297780436732522</v>
      </c>
      <c r="FY147" s="118">
        <v>1.922452755672583</v>
      </c>
      <c r="FZ147" s="207">
        <v>5.5528191393422386</v>
      </c>
      <c r="GA147" s="118">
        <v>0.92190220380715215</v>
      </c>
      <c r="GB147" s="118">
        <v>7.7540539333146601</v>
      </c>
    </row>
    <row r="148" spans="2:184" s="73" customFormat="1">
      <c r="B148" s="73" t="s">
        <v>1829</v>
      </c>
      <c r="C148" s="73" t="s">
        <v>1874</v>
      </c>
      <c r="D148" s="77" t="s">
        <v>476</v>
      </c>
      <c r="E148" s="73" t="s">
        <v>2224</v>
      </c>
      <c r="F148" s="73">
        <v>0.01</v>
      </c>
      <c r="G148" s="113" t="s">
        <v>1210</v>
      </c>
      <c r="H148" s="73">
        <v>57.3</v>
      </c>
      <c r="I148" s="89">
        <v>-2832</v>
      </c>
      <c r="J148" s="89"/>
      <c r="K148" s="41" t="s">
        <v>32</v>
      </c>
      <c r="L148" s="73" t="s">
        <v>2157</v>
      </c>
      <c r="M148" s="73" t="s">
        <v>13</v>
      </c>
      <c r="Q148" s="203"/>
      <c r="U148" s="89"/>
      <c r="V148" s="89"/>
      <c r="W148" s="89"/>
      <c r="X148" s="89">
        <v>5.3341296302423897</v>
      </c>
      <c r="Y148" s="89"/>
      <c r="Z148" s="89"/>
      <c r="AA148" s="89"/>
      <c r="AB148" s="89"/>
      <c r="AC148" s="89"/>
      <c r="AD148" s="89"/>
      <c r="AE148" s="89"/>
      <c r="AF148" s="89"/>
      <c r="AG148" s="89"/>
      <c r="AH148" s="89"/>
      <c r="AI148" s="89"/>
      <c r="AJ148" s="89"/>
      <c r="AK148" s="89"/>
      <c r="AL148" s="89"/>
      <c r="AM148" s="89">
        <v>162650.71781853985</v>
      </c>
      <c r="AN148" s="89"/>
      <c r="AO148" s="89"/>
      <c r="AP148" s="89"/>
      <c r="AQ148" s="89"/>
      <c r="AR148" s="89"/>
      <c r="AS148" s="89"/>
      <c r="AT148" s="89"/>
      <c r="AU148" s="89"/>
      <c r="AV148" s="89"/>
      <c r="AW148" s="89"/>
      <c r="AX148" s="89"/>
      <c r="AY148" s="89">
        <v>0.77393391199176065</v>
      </c>
      <c r="AZ148" s="89"/>
      <c r="BA148" s="89"/>
      <c r="BB148" s="89">
        <v>29.154106686138189</v>
      </c>
      <c r="BC148" s="89"/>
      <c r="BD148" s="89"/>
      <c r="BE148" s="89">
        <v>19.594834399813173</v>
      </c>
      <c r="BF148" s="89"/>
      <c r="BG148" s="89"/>
      <c r="BH148" s="89">
        <v>0.76867644135350288</v>
      </c>
      <c r="BI148" s="89"/>
      <c r="BJ148" s="89"/>
      <c r="BK148" s="89">
        <v>332.96357174243229</v>
      </c>
      <c r="BL148" s="89"/>
      <c r="BM148" s="89"/>
      <c r="BN148" s="89"/>
      <c r="BO148" s="89"/>
      <c r="BP148" s="89"/>
      <c r="BQ148" s="89"/>
      <c r="BR148" s="89"/>
      <c r="BS148" s="89"/>
      <c r="BT148" s="89">
        <v>0.18441036275033371</v>
      </c>
      <c r="BU148" s="89"/>
      <c r="BV148" s="89"/>
      <c r="BW148" s="89">
        <v>0.62058304893435901</v>
      </c>
      <c r="BX148" s="89"/>
      <c r="BY148" s="89"/>
      <c r="BZ148" s="89">
        <v>6.4705664476045546E-2</v>
      </c>
      <c r="CA148" s="89"/>
      <c r="CB148" s="89"/>
      <c r="CC148" s="89">
        <v>2.5650496366673128</v>
      </c>
      <c r="CD148" s="89"/>
      <c r="CE148" s="89"/>
      <c r="CF148" s="89"/>
      <c r="CG148" s="89"/>
      <c r="CH148" s="89"/>
      <c r="CI148" s="89"/>
      <c r="CJ148" s="89"/>
      <c r="CK148" s="89"/>
      <c r="CL148" s="89"/>
      <c r="CM148" s="89"/>
      <c r="CN148" s="89"/>
      <c r="CO148" s="89">
        <v>6.1536038194810148E-2</v>
      </c>
      <c r="CP148" s="89"/>
      <c r="CQ148" s="89"/>
      <c r="CR148" s="89">
        <v>613.91801110926838</v>
      </c>
      <c r="CS148" s="89"/>
      <c r="CT148" s="89"/>
      <c r="CU148" s="89">
        <v>268.66805422764776</v>
      </c>
      <c r="CV148" s="89"/>
      <c r="CW148" s="89"/>
      <c r="CX148" s="89">
        <v>4.2899454089621285</v>
      </c>
      <c r="CY148" s="89"/>
      <c r="CZ148" s="89"/>
      <c r="DA148" s="89">
        <v>3.6115073846692009E-3</v>
      </c>
      <c r="DB148" s="89"/>
      <c r="DC148" s="89"/>
      <c r="DD148" s="89"/>
      <c r="DE148" s="89"/>
      <c r="DF148" s="89"/>
      <c r="DG148" s="89"/>
      <c r="DH148" s="89"/>
      <c r="DI148" s="89"/>
      <c r="DJ148" s="89"/>
      <c r="DK148" s="89"/>
      <c r="DL148" s="89"/>
      <c r="DM148" s="89">
        <v>5.0785888488349329</v>
      </c>
      <c r="DN148" s="89"/>
      <c r="DO148" s="89"/>
      <c r="DP148" s="89">
        <v>214.49439228672824</v>
      </c>
      <c r="DQ148" s="89"/>
      <c r="DR148" s="89"/>
      <c r="DS148" s="89">
        <v>634.72351305639745</v>
      </c>
      <c r="DT148" s="89"/>
      <c r="DU148" s="89"/>
      <c r="DV148" s="89">
        <v>94.740234095652482</v>
      </c>
      <c r="DW148" s="89"/>
      <c r="DX148" s="89"/>
      <c r="DY148" s="89">
        <v>487.93862174323988</v>
      </c>
      <c r="DZ148" s="89"/>
      <c r="EA148" s="89"/>
      <c r="EB148" s="89">
        <v>108.31584035572808</v>
      </c>
      <c r="EC148" s="89"/>
      <c r="ED148" s="89"/>
      <c r="EE148" s="89">
        <v>28.396882147743508</v>
      </c>
      <c r="EF148" s="89"/>
      <c r="EG148" s="89"/>
      <c r="EH148" s="89">
        <v>106.82447870386081</v>
      </c>
      <c r="EI148" s="89"/>
      <c r="EJ148" s="89"/>
      <c r="EK148" s="89">
        <v>11.816930187688731</v>
      </c>
      <c r="EL148" s="89"/>
      <c r="EM148" s="89"/>
      <c r="EN148" s="89">
        <v>63.192825594084837</v>
      </c>
      <c r="EO148" s="89"/>
      <c r="EP148" s="89"/>
      <c r="EQ148" s="89">
        <v>10.241624897006281</v>
      </c>
      <c r="ER148" s="89"/>
      <c r="ES148" s="89"/>
      <c r="ET148" s="89">
        <v>22.946720801289114</v>
      </c>
      <c r="EU148" s="89"/>
      <c r="EV148" s="89"/>
      <c r="EW148" s="89">
        <v>2.3138451861548299</v>
      </c>
      <c r="EX148" s="89"/>
      <c r="EY148" s="89"/>
      <c r="EZ148" s="89">
        <v>11.762601967412182</v>
      </c>
      <c r="FA148" s="89"/>
      <c r="FB148" s="89"/>
      <c r="FC148" s="89">
        <v>1.5130234496559709</v>
      </c>
      <c r="FD148" s="89"/>
      <c r="FE148" s="89"/>
      <c r="FF148" s="89"/>
      <c r="FG148" s="89"/>
      <c r="FH148" s="89"/>
      <c r="FI148" s="89">
        <v>0.73999733580325333</v>
      </c>
      <c r="FJ148" s="89"/>
      <c r="FK148" s="89"/>
      <c r="FL148" s="89"/>
      <c r="FM148" s="89"/>
      <c r="FN148" s="89"/>
      <c r="FO148" s="89">
        <v>7.4913802263689728</v>
      </c>
      <c r="FP148" s="89"/>
      <c r="FQ148" s="89"/>
      <c r="FR148" s="89">
        <v>1.3090049200651583</v>
      </c>
      <c r="FS148" s="380"/>
      <c r="FT148" s="380"/>
      <c r="FV148" s="118">
        <v>2067.8895887002909</v>
      </c>
      <c r="FW148" s="118">
        <v>0.79513984544123695</v>
      </c>
      <c r="FX148" s="118">
        <v>1.0752506236295043</v>
      </c>
      <c r="FY148" s="118">
        <v>2.2850428305446524</v>
      </c>
      <c r="FZ148" s="207">
        <v>4.9512651162626407</v>
      </c>
      <c r="GA148" s="118">
        <v>0.84765397210710969</v>
      </c>
      <c r="GB148" s="118">
        <v>7.3475099105362505</v>
      </c>
    </row>
    <row r="149" spans="2:184" s="73" customFormat="1">
      <c r="B149" s="73" t="s">
        <v>1829</v>
      </c>
      <c r="C149" s="73" t="s">
        <v>1874</v>
      </c>
      <c r="D149" s="77" t="s">
        <v>476</v>
      </c>
      <c r="E149" s="73" t="s">
        <v>2224</v>
      </c>
      <c r="F149" s="73">
        <v>0.01</v>
      </c>
      <c r="G149" s="113" t="s">
        <v>1210</v>
      </c>
      <c r="H149" s="73">
        <v>57.3</v>
      </c>
      <c r="I149" s="89">
        <v>-2832</v>
      </c>
      <c r="J149" s="89"/>
      <c r="K149" s="41" t="s">
        <v>32</v>
      </c>
      <c r="L149" s="73" t="s">
        <v>2157</v>
      </c>
      <c r="M149" s="73" t="s">
        <v>13</v>
      </c>
      <c r="Q149" s="203"/>
      <c r="U149" s="89">
        <v>4.8110372847340981E-3</v>
      </c>
      <c r="V149" s="89"/>
      <c r="W149" s="89"/>
      <c r="X149" s="89">
        <v>4.8314729682681552</v>
      </c>
      <c r="Y149" s="89"/>
      <c r="Z149" s="89"/>
      <c r="AA149" s="89"/>
      <c r="AB149" s="89"/>
      <c r="AC149" s="89"/>
      <c r="AD149" s="89"/>
      <c r="AE149" s="89"/>
      <c r="AF149" s="89"/>
      <c r="AG149" s="89"/>
      <c r="AH149" s="89"/>
      <c r="AI149" s="89"/>
      <c r="AJ149" s="89"/>
      <c r="AK149" s="89"/>
      <c r="AL149" s="89"/>
      <c r="AM149" s="89">
        <v>163103.07730916227</v>
      </c>
      <c r="AN149" s="89"/>
      <c r="AO149" s="89"/>
      <c r="AP149" s="89"/>
      <c r="AQ149" s="89"/>
      <c r="AR149" s="89"/>
      <c r="AS149" s="89"/>
      <c r="AT149" s="89"/>
      <c r="AU149" s="89"/>
      <c r="AV149" s="89"/>
      <c r="AW149" s="89"/>
      <c r="AX149" s="89"/>
      <c r="AY149" s="89">
        <v>0.54321896078612197</v>
      </c>
      <c r="AZ149" s="89"/>
      <c r="BA149" s="89"/>
      <c r="BB149" s="89">
        <v>36.40394507242717</v>
      </c>
      <c r="BC149" s="89"/>
      <c r="BD149" s="89"/>
      <c r="BE149" s="89">
        <v>16.687128386304174</v>
      </c>
      <c r="BF149" s="89"/>
      <c r="BG149" s="89"/>
      <c r="BH149" s="89">
        <v>303.52669013708226</v>
      </c>
      <c r="BI149" s="89"/>
      <c r="BJ149" s="89"/>
      <c r="BK149" s="89">
        <v>316.10715996254811</v>
      </c>
      <c r="BL149" s="89"/>
      <c r="BM149" s="89"/>
      <c r="BN149" s="89"/>
      <c r="BO149" s="89"/>
      <c r="BP149" s="89"/>
      <c r="BQ149" s="89"/>
      <c r="BR149" s="89"/>
      <c r="BS149" s="89"/>
      <c r="BT149" s="89">
        <v>0.19404334955281077</v>
      </c>
      <c r="BU149" s="89"/>
      <c r="BV149" s="89"/>
      <c r="BW149" s="89">
        <v>0.70613609854010062</v>
      </c>
      <c r="BX149" s="89"/>
      <c r="BY149" s="89"/>
      <c r="BZ149" s="89">
        <v>0.2299169365245626</v>
      </c>
      <c r="CA149" s="89"/>
      <c r="CB149" s="89"/>
      <c r="CC149" s="89">
        <v>5.2817949680452667</v>
      </c>
      <c r="CD149" s="89"/>
      <c r="CE149" s="89"/>
      <c r="CF149" s="89"/>
      <c r="CG149" s="89"/>
      <c r="CH149" s="89"/>
      <c r="CI149" s="89"/>
      <c r="CJ149" s="89"/>
      <c r="CK149" s="89"/>
      <c r="CL149" s="89"/>
      <c r="CM149" s="89"/>
      <c r="CN149" s="89"/>
      <c r="CO149" s="89">
        <v>5.1496807447449583E-2</v>
      </c>
      <c r="CP149" s="89"/>
      <c r="CQ149" s="89"/>
      <c r="CR149" s="89">
        <v>580.65170406336972</v>
      </c>
      <c r="CS149" s="89"/>
      <c r="CT149" s="89"/>
      <c r="CU149" s="89">
        <v>272.07353997427572</v>
      </c>
      <c r="CV149" s="89"/>
      <c r="CW149" s="89"/>
      <c r="CX149" s="89">
        <v>3.4237415515049991</v>
      </c>
      <c r="CY149" s="89"/>
      <c r="CZ149" s="89"/>
      <c r="DA149" s="89">
        <v>7.9687206734628448E-3</v>
      </c>
      <c r="DB149" s="89"/>
      <c r="DC149" s="89"/>
      <c r="DD149" s="89"/>
      <c r="DE149" s="89"/>
      <c r="DF149" s="89"/>
      <c r="DG149" s="89"/>
      <c r="DH149" s="89"/>
      <c r="DI149" s="89"/>
      <c r="DJ149" s="89"/>
      <c r="DK149" s="89"/>
      <c r="DL149" s="89"/>
      <c r="DM149" s="89">
        <v>4.9223863980577907</v>
      </c>
      <c r="DN149" s="89"/>
      <c r="DO149" s="89"/>
      <c r="DP149" s="89">
        <v>216.01197251218093</v>
      </c>
      <c r="DQ149" s="89"/>
      <c r="DR149" s="89"/>
      <c r="DS149" s="89">
        <v>657.53944756845772</v>
      </c>
      <c r="DT149" s="89"/>
      <c r="DU149" s="89"/>
      <c r="DV149" s="89">
        <v>99.670729375123429</v>
      </c>
      <c r="DW149" s="89"/>
      <c r="DX149" s="89"/>
      <c r="DY149" s="89">
        <v>498.54385974934945</v>
      </c>
      <c r="DZ149" s="89"/>
      <c r="EA149" s="89"/>
      <c r="EB149" s="89">
        <v>113.98686334173723</v>
      </c>
      <c r="EC149" s="89"/>
      <c r="ED149" s="89"/>
      <c r="EE149" s="89">
        <v>28.773821021575316</v>
      </c>
      <c r="EF149" s="89"/>
      <c r="EG149" s="89"/>
      <c r="EH149" s="89">
        <v>110.23279077456043</v>
      </c>
      <c r="EI149" s="89"/>
      <c r="EJ149" s="89"/>
      <c r="EK149" s="89">
        <v>12.094980806362907</v>
      </c>
      <c r="EL149" s="89"/>
      <c r="EM149" s="89"/>
      <c r="EN149" s="89">
        <v>63.460061522368257</v>
      </c>
      <c r="EO149" s="89"/>
      <c r="EP149" s="89"/>
      <c r="EQ149" s="89">
        <v>10.371302215930278</v>
      </c>
      <c r="ER149" s="89"/>
      <c r="ES149" s="89"/>
      <c r="ET149" s="89">
        <v>23.637726715043559</v>
      </c>
      <c r="EU149" s="89"/>
      <c r="EV149" s="89"/>
      <c r="EW149" s="89">
        <v>2.3429551071033474</v>
      </c>
      <c r="EX149" s="89"/>
      <c r="EY149" s="89"/>
      <c r="EZ149" s="89">
        <v>12.538297223487172</v>
      </c>
      <c r="FA149" s="89"/>
      <c r="FB149" s="89"/>
      <c r="FC149" s="89">
        <v>1.5273252835627686</v>
      </c>
      <c r="FD149" s="89"/>
      <c r="FE149" s="89"/>
      <c r="FF149" s="89"/>
      <c r="FG149" s="89"/>
      <c r="FH149" s="89"/>
      <c r="FI149" s="89">
        <v>1.2117198414524795</v>
      </c>
      <c r="FJ149" s="89"/>
      <c r="FK149" s="89"/>
      <c r="FL149" s="89"/>
      <c r="FM149" s="89"/>
      <c r="FN149" s="89"/>
      <c r="FO149" s="89">
        <v>9.9118176379031517</v>
      </c>
      <c r="FP149" s="89"/>
      <c r="FQ149" s="89"/>
      <c r="FR149" s="89">
        <v>1.714929565639026</v>
      </c>
      <c r="FS149" s="380"/>
      <c r="FT149" s="380"/>
      <c r="FV149" s="118">
        <v>2122.8056731911188</v>
      </c>
      <c r="FW149" s="118">
        <v>0.77195749878990894</v>
      </c>
      <c r="FX149" s="118">
        <v>1.0805020823304414</v>
      </c>
      <c r="FY149" s="118">
        <v>2.1341719011641844</v>
      </c>
      <c r="FZ149" s="207">
        <v>6.4896572750907415</v>
      </c>
      <c r="GA149" s="118">
        <v>0.8354920178134555</v>
      </c>
      <c r="GB149" s="118">
        <v>7.1128727888310026</v>
      </c>
    </row>
    <row r="150" spans="2:184" s="73" customFormat="1">
      <c r="B150" s="73" t="s">
        <v>1829</v>
      </c>
      <c r="C150" s="73" t="s">
        <v>1874</v>
      </c>
      <c r="D150" s="77" t="s">
        <v>476</v>
      </c>
      <c r="E150" s="73" t="s">
        <v>2224</v>
      </c>
      <c r="F150" s="73">
        <v>0.01</v>
      </c>
      <c r="G150" s="113" t="s">
        <v>1210</v>
      </c>
      <c r="H150" s="73">
        <v>57.3</v>
      </c>
      <c r="I150" s="89">
        <v>-2832</v>
      </c>
      <c r="J150" s="89"/>
      <c r="K150" s="41" t="s">
        <v>32</v>
      </c>
      <c r="L150" s="73" t="s">
        <v>2157</v>
      </c>
      <c r="M150" s="73" t="s">
        <v>13</v>
      </c>
      <c r="Q150" s="203"/>
      <c r="U150" s="89">
        <v>1.5825938125454544E-2</v>
      </c>
      <c r="V150" s="89"/>
      <c r="W150" s="89"/>
      <c r="X150" s="89">
        <v>5.5485870080411237</v>
      </c>
      <c r="Y150" s="89"/>
      <c r="Z150" s="89"/>
      <c r="AA150" s="89"/>
      <c r="AB150" s="89"/>
      <c r="AC150" s="89"/>
      <c r="AD150" s="89"/>
      <c r="AE150" s="89"/>
      <c r="AF150" s="89"/>
      <c r="AG150" s="89"/>
      <c r="AH150" s="89"/>
      <c r="AI150" s="89"/>
      <c r="AJ150" s="89"/>
      <c r="AK150" s="89"/>
      <c r="AL150" s="89"/>
      <c r="AM150" s="89">
        <v>157574.92407357527</v>
      </c>
      <c r="AN150" s="89"/>
      <c r="AO150" s="89"/>
      <c r="AP150" s="89"/>
      <c r="AQ150" s="89"/>
      <c r="AR150" s="89"/>
      <c r="AS150" s="89"/>
      <c r="AT150" s="89"/>
      <c r="AU150" s="89"/>
      <c r="AV150" s="89"/>
      <c r="AW150" s="89"/>
      <c r="AX150" s="89"/>
      <c r="AY150" s="89">
        <v>0.93827253567225344</v>
      </c>
      <c r="AZ150" s="89"/>
      <c r="BA150" s="89"/>
      <c r="BB150" s="89">
        <v>20.527619862293424</v>
      </c>
      <c r="BC150" s="89"/>
      <c r="BD150" s="89"/>
      <c r="BE150" s="89">
        <v>14.273176552166969</v>
      </c>
      <c r="BF150" s="89"/>
      <c r="BG150" s="89"/>
      <c r="BH150" s="89">
        <v>13.029095718495194</v>
      </c>
      <c r="BI150" s="89"/>
      <c r="BJ150" s="89"/>
      <c r="BK150" s="89">
        <v>304.1149569959727</v>
      </c>
      <c r="BL150" s="89"/>
      <c r="BM150" s="89"/>
      <c r="BN150" s="89"/>
      <c r="BO150" s="89"/>
      <c r="BP150" s="89"/>
      <c r="BQ150" s="89"/>
      <c r="BR150" s="89"/>
      <c r="BS150" s="89"/>
      <c r="BT150" s="89">
        <v>0.11304154094606567</v>
      </c>
      <c r="BU150" s="89"/>
      <c r="BV150" s="89"/>
      <c r="BW150" s="89">
        <v>0.66458919204256872</v>
      </c>
      <c r="BX150" s="89"/>
      <c r="BY150" s="89"/>
      <c r="BZ150" s="89">
        <v>0.15739663506625745</v>
      </c>
      <c r="CA150" s="89"/>
      <c r="CB150" s="89"/>
      <c r="CC150" s="89">
        <v>2.6231825817039529</v>
      </c>
      <c r="CD150" s="89"/>
      <c r="CE150" s="89"/>
      <c r="CF150" s="89"/>
      <c r="CG150" s="89"/>
      <c r="CH150" s="89"/>
      <c r="CI150" s="89"/>
      <c r="CJ150" s="89"/>
      <c r="CK150" s="89"/>
      <c r="CL150" s="89"/>
      <c r="CM150" s="89"/>
      <c r="CN150" s="89"/>
      <c r="CO150" s="89">
        <v>3.7288529943695733E-2</v>
      </c>
      <c r="CP150" s="89"/>
      <c r="CQ150" s="89"/>
      <c r="CR150" s="89">
        <v>557.51561298281285</v>
      </c>
      <c r="CS150" s="89"/>
      <c r="CT150" s="89"/>
      <c r="CU150" s="89">
        <v>317.7121322188641</v>
      </c>
      <c r="CV150" s="89"/>
      <c r="CW150" s="89"/>
      <c r="CX150" s="89">
        <v>4.0364968920313204</v>
      </c>
      <c r="CY150" s="89"/>
      <c r="CZ150" s="89"/>
      <c r="DA150" s="89">
        <v>6.634833008266572E-3</v>
      </c>
      <c r="DB150" s="89"/>
      <c r="DC150" s="89"/>
      <c r="DD150" s="89"/>
      <c r="DE150" s="89"/>
      <c r="DF150" s="89"/>
      <c r="DG150" s="89"/>
      <c r="DH150" s="89"/>
      <c r="DI150" s="89"/>
      <c r="DJ150" s="89"/>
      <c r="DK150" s="89"/>
      <c r="DL150" s="89"/>
      <c r="DM150" s="89">
        <v>3.936262299647908</v>
      </c>
      <c r="DN150" s="89"/>
      <c r="DO150" s="89"/>
      <c r="DP150" s="89">
        <v>238.50377128363368</v>
      </c>
      <c r="DQ150" s="89"/>
      <c r="DR150" s="89"/>
      <c r="DS150" s="89">
        <v>690.15141216324048</v>
      </c>
      <c r="DT150" s="89"/>
      <c r="DU150" s="89"/>
      <c r="DV150" s="89">
        <v>106.48457905593929</v>
      </c>
      <c r="DW150" s="89"/>
      <c r="DX150" s="89"/>
      <c r="DY150" s="89">
        <v>556.50071501926936</v>
      </c>
      <c r="DZ150" s="89"/>
      <c r="EA150" s="89"/>
      <c r="EB150" s="89">
        <v>125.3402080602478</v>
      </c>
      <c r="EC150" s="89"/>
      <c r="ED150" s="89"/>
      <c r="EE150" s="89">
        <v>31.640213577531437</v>
      </c>
      <c r="EF150" s="89"/>
      <c r="EG150" s="89"/>
      <c r="EH150" s="89">
        <v>122.77178806546664</v>
      </c>
      <c r="EI150" s="89"/>
      <c r="EJ150" s="89"/>
      <c r="EK150" s="89">
        <v>13.80098650393343</v>
      </c>
      <c r="EL150" s="89"/>
      <c r="EM150" s="89"/>
      <c r="EN150" s="89">
        <v>73.592345961430041</v>
      </c>
      <c r="EO150" s="89"/>
      <c r="EP150" s="89"/>
      <c r="EQ150" s="89">
        <v>11.69862404387805</v>
      </c>
      <c r="ER150" s="89"/>
      <c r="ES150" s="89"/>
      <c r="ET150" s="89">
        <v>27.065457223749778</v>
      </c>
      <c r="EU150" s="89"/>
      <c r="EV150" s="89"/>
      <c r="EW150" s="89">
        <v>2.7736972155225108</v>
      </c>
      <c r="EX150" s="89"/>
      <c r="EY150" s="89"/>
      <c r="EZ150" s="89">
        <v>14.070189636824924</v>
      </c>
      <c r="FA150" s="89"/>
      <c r="FB150" s="89"/>
      <c r="FC150" s="89">
        <v>1.792430364794833</v>
      </c>
      <c r="FD150" s="89"/>
      <c r="FE150" s="89"/>
      <c r="FF150" s="89"/>
      <c r="FG150" s="89"/>
      <c r="FH150" s="89"/>
      <c r="FI150" s="89">
        <v>0.91954015175297577</v>
      </c>
      <c r="FJ150" s="89"/>
      <c r="FK150" s="89"/>
      <c r="FL150" s="89"/>
      <c r="FM150" s="89"/>
      <c r="FN150" s="89"/>
      <c r="FO150" s="89">
        <v>12.926697128056274</v>
      </c>
      <c r="FP150" s="89"/>
      <c r="FQ150" s="89"/>
      <c r="FR150" s="89">
        <v>2.1000927623395449</v>
      </c>
      <c r="FS150" s="380"/>
      <c r="FT150" s="380"/>
      <c r="FV150" s="118">
        <v>2333.8985503943268</v>
      </c>
      <c r="FW150" s="118">
        <v>0.76783569910572769</v>
      </c>
      <c r="FX150" s="118">
        <v>1.0454587059414016</v>
      </c>
      <c r="FY150" s="118">
        <v>1.754782258672936</v>
      </c>
      <c r="FZ150" s="207">
        <v>7.2118266806620985</v>
      </c>
      <c r="GA150" s="118">
        <v>0.82641345231805885</v>
      </c>
      <c r="GB150" s="118">
        <v>7.0594591545465777</v>
      </c>
    </row>
    <row r="151" spans="2:184" s="73" customFormat="1">
      <c r="B151" s="73" t="s">
        <v>1829</v>
      </c>
      <c r="C151" s="73" t="s">
        <v>1874</v>
      </c>
      <c r="D151" s="77" t="s">
        <v>476</v>
      </c>
      <c r="E151" s="73" t="s">
        <v>2224</v>
      </c>
      <c r="F151" s="73">
        <v>0.01</v>
      </c>
      <c r="G151" s="113" t="s">
        <v>1210</v>
      </c>
      <c r="H151" s="73">
        <v>57.3</v>
      </c>
      <c r="I151" s="89">
        <v>-2832</v>
      </c>
      <c r="J151" s="89"/>
      <c r="K151" s="41" t="s">
        <v>32</v>
      </c>
      <c r="L151" s="73" t="s">
        <v>2157</v>
      </c>
      <c r="M151" s="73" t="s">
        <v>13</v>
      </c>
      <c r="Q151" s="203"/>
      <c r="U151" s="89">
        <v>1.0318487705094321E-2</v>
      </c>
      <c r="V151" s="89"/>
      <c r="W151" s="89"/>
      <c r="X151" s="89">
        <v>5.2380632021838904</v>
      </c>
      <c r="Y151" s="89"/>
      <c r="Z151" s="89"/>
      <c r="AA151" s="89"/>
      <c r="AB151" s="89"/>
      <c r="AC151" s="89"/>
      <c r="AD151" s="89"/>
      <c r="AE151" s="89"/>
      <c r="AF151" s="89"/>
      <c r="AG151" s="89"/>
      <c r="AH151" s="89"/>
      <c r="AI151" s="89"/>
      <c r="AJ151" s="89"/>
      <c r="AK151" s="89"/>
      <c r="AL151" s="89"/>
      <c r="AM151" s="89">
        <v>161109.57306709245</v>
      </c>
      <c r="AN151" s="89"/>
      <c r="AO151" s="89"/>
      <c r="AP151" s="89"/>
      <c r="AQ151" s="89"/>
      <c r="AR151" s="89"/>
      <c r="AS151" s="89"/>
      <c r="AT151" s="89"/>
      <c r="AU151" s="89"/>
      <c r="AV151" s="89"/>
      <c r="AW151" s="89"/>
      <c r="AX151" s="89"/>
      <c r="AY151" s="89">
        <v>0.75180846948337854</v>
      </c>
      <c r="AZ151" s="89"/>
      <c r="BA151" s="89"/>
      <c r="BB151" s="89">
        <v>28.695223873619593</v>
      </c>
      <c r="BC151" s="89"/>
      <c r="BD151" s="89"/>
      <c r="BE151" s="89">
        <v>16.851713112761441</v>
      </c>
      <c r="BF151" s="89"/>
      <c r="BG151" s="89"/>
      <c r="BH151" s="89">
        <v>105.77482076564364</v>
      </c>
      <c r="BI151" s="89"/>
      <c r="BJ151" s="89"/>
      <c r="BK151" s="89">
        <v>317.72856290031768</v>
      </c>
      <c r="BL151" s="89"/>
      <c r="BM151" s="89"/>
      <c r="BN151" s="89"/>
      <c r="BO151" s="89"/>
      <c r="BP151" s="89"/>
      <c r="BQ151" s="89"/>
      <c r="BR151" s="89"/>
      <c r="BS151" s="89"/>
      <c r="BT151" s="89">
        <v>0.16383175108307005</v>
      </c>
      <c r="BU151" s="89"/>
      <c r="BV151" s="89"/>
      <c r="BW151" s="89">
        <v>0.66376944650567615</v>
      </c>
      <c r="BX151" s="89"/>
      <c r="BY151" s="89"/>
      <c r="BZ151" s="89">
        <v>0.15067307868895521</v>
      </c>
      <c r="CA151" s="89"/>
      <c r="CB151" s="89"/>
      <c r="CC151" s="89">
        <v>3.490009062138844</v>
      </c>
      <c r="CD151" s="89"/>
      <c r="CE151" s="89"/>
      <c r="CF151" s="89"/>
      <c r="CG151" s="89"/>
      <c r="CH151" s="89"/>
      <c r="CI151" s="89"/>
      <c r="CJ151" s="89"/>
      <c r="CK151" s="89"/>
      <c r="CL151" s="89"/>
      <c r="CM151" s="89"/>
      <c r="CN151" s="89"/>
      <c r="CO151" s="89">
        <v>5.0107125195318493E-2</v>
      </c>
      <c r="CP151" s="89"/>
      <c r="CQ151" s="89"/>
      <c r="CR151" s="89">
        <v>584.02844271848369</v>
      </c>
      <c r="CS151" s="89"/>
      <c r="CT151" s="89"/>
      <c r="CU151" s="89">
        <v>286.15124214026253</v>
      </c>
      <c r="CV151" s="89"/>
      <c r="CW151" s="89"/>
      <c r="CX151" s="89">
        <v>3.9167279508328163</v>
      </c>
      <c r="CY151" s="89"/>
      <c r="CZ151" s="89"/>
      <c r="DA151" s="89">
        <v>6.071687022132872E-3</v>
      </c>
      <c r="DB151" s="89"/>
      <c r="DC151" s="89"/>
      <c r="DD151" s="89"/>
      <c r="DE151" s="89"/>
      <c r="DF151" s="89"/>
      <c r="DG151" s="89"/>
      <c r="DH151" s="89"/>
      <c r="DI151" s="89"/>
      <c r="DJ151" s="89"/>
      <c r="DK151" s="89"/>
      <c r="DL151" s="89"/>
      <c r="DM151" s="89">
        <v>4.645745848846877</v>
      </c>
      <c r="DN151" s="89"/>
      <c r="DO151" s="89"/>
      <c r="DP151" s="89">
        <v>223.00337869418095</v>
      </c>
      <c r="DQ151" s="89"/>
      <c r="DR151" s="89"/>
      <c r="DS151" s="89">
        <v>660.80479092936514</v>
      </c>
      <c r="DT151" s="89"/>
      <c r="DU151" s="89"/>
      <c r="DV151" s="89">
        <v>100.29851417557173</v>
      </c>
      <c r="DW151" s="89"/>
      <c r="DX151" s="89"/>
      <c r="DY151" s="89">
        <v>514.32773217061958</v>
      </c>
      <c r="DZ151" s="89"/>
      <c r="EA151" s="89"/>
      <c r="EB151" s="89">
        <v>115.88097058590438</v>
      </c>
      <c r="EC151" s="89"/>
      <c r="ED151" s="89"/>
      <c r="EE151" s="89">
        <v>29.603638915616756</v>
      </c>
      <c r="EF151" s="89"/>
      <c r="EG151" s="89"/>
      <c r="EH151" s="89">
        <v>113.27635251462929</v>
      </c>
      <c r="EI151" s="89"/>
      <c r="EJ151" s="89"/>
      <c r="EK151" s="89">
        <v>12.57096583266169</v>
      </c>
      <c r="EL151" s="89"/>
      <c r="EM151" s="89"/>
      <c r="EN151" s="89">
        <v>66.748411025961047</v>
      </c>
      <c r="EO151" s="89"/>
      <c r="EP151" s="89"/>
      <c r="EQ151" s="89">
        <v>10.770517052271536</v>
      </c>
      <c r="ER151" s="89"/>
      <c r="ES151" s="89"/>
      <c r="ET151" s="89">
        <v>24.549968246694149</v>
      </c>
      <c r="EU151" s="89"/>
      <c r="EV151" s="89"/>
      <c r="EW151" s="89">
        <v>2.4768325029268961</v>
      </c>
      <c r="EX151" s="89"/>
      <c r="EY151" s="89"/>
      <c r="EZ151" s="89">
        <v>12.79036294257476</v>
      </c>
      <c r="FA151" s="89"/>
      <c r="FB151" s="89"/>
      <c r="FC151" s="89">
        <v>1.6109263660045243</v>
      </c>
      <c r="FD151" s="89"/>
      <c r="FE151" s="89"/>
      <c r="FF151" s="89"/>
      <c r="FG151" s="89"/>
      <c r="FH151" s="89"/>
      <c r="FI151" s="89">
        <v>0.95708577633623604</v>
      </c>
      <c r="FJ151" s="89"/>
      <c r="FK151" s="89"/>
      <c r="FL151" s="89"/>
      <c r="FM151" s="89"/>
      <c r="FN151" s="89"/>
      <c r="FO151" s="89">
        <v>10.1099649974428</v>
      </c>
      <c r="FP151" s="89"/>
      <c r="FQ151" s="89"/>
      <c r="FR151" s="89">
        <v>1.7080090826812431</v>
      </c>
      <c r="FS151" s="380"/>
      <c r="FT151" s="380"/>
      <c r="FV151" s="118">
        <v>2174.8646040952444</v>
      </c>
      <c r="FW151" s="118">
        <v>0.77772020189817237</v>
      </c>
      <c r="FX151" s="118">
        <v>1.0663903912563011</v>
      </c>
      <c r="FY151" s="118">
        <v>2.0409781846489801</v>
      </c>
      <c r="FZ151" s="207">
        <v>6.2758703382066354</v>
      </c>
      <c r="GA151" s="118">
        <v>0.83606367603255116</v>
      </c>
      <c r="GB151" s="118">
        <v>7.1652143607587995</v>
      </c>
    </row>
    <row r="152" spans="2:184" s="73" customFormat="1">
      <c r="B152" s="73" t="s">
        <v>1829</v>
      </c>
      <c r="C152" s="73" t="s">
        <v>1874</v>
      </c>
      <c r="D152" s="73" t="s">
        <v>1831</v>
      </c>
      <c r="E152" s="622" t="s">
        <v>2225</v>
      </c>
      <c r="F152" s="73">
        <v>0.01</v>
      </c>
      <c r="G152" s="113" t="s">
        <v>1210</v>
      </c>
      <c r="H152" s="73">
        <v>65.8</v>
      </c>
      <c r="I152" s="89">
        <v>-3844</v>
      </c>
      <c r="J152" s="89"/>
      <c r="K152" s="41" t="s">
        <v>32</v>
      </c>
      <c r="L152" s="73" t="s">
        <v>207</v>
      </c>
      <c r="M152" s="73" t="s">
        <v>13</v>
      </c>
      <c r="N152" s="73" t="s">
        <v>2226</v>
      </c>
      <c r="O152" s="73">
        <v>25</v>
      </c>
      <c r="Q152" s="203">
        <v>1341.4379999999999</v>
      </c>
      <c r="R152" s="73">
        <v>27130</v>
      </c>
      <c r="S152" s="73">
        <v>2630</v>
      </c>
      <c r="U152" s="89">
        <v>0.33195183507359999</v>
      </c>
      <c r="V152" s="380">
        <v>1.13909962051567</v>
      </c>
      <c r="W152" s="380">
        <v>0.24505171330633099</v>
      </c>
      <c r="X152" s="89">
        <v>12.045679650895201</v>
      </c>
      <c r="Y152" s="380">
        <v>24.095213349078001</v>
      </c>
      <c r="Z152" s="380">
        <v>6.84155999319852</v>
      </c>
      <c r="AA152" s="89">
        <v>265.77015838810797</v>
      </c>
      <c r="AB152" s="380">
        <v>73.605134765995501</v>
      </c>
      <c r="AC152" s="380">
        <v>1.9243725384618799</v>
      </c>
      <c r="AD152" s="89">
        <v>319.07622112514701</v>
      </c>
      <c r="AE152" s="380">
        <v>340.84444166867303</v>
      </c>
      <c r="AF152" s="380">
        <v>3.7258171187646898</v>
      </c>
      <c r="AG152" s="89">
        <v>118.84143884926</v>
      </c>
      <c r="AH152" s="380">
        <v>136.07149801218699</v>
      </c>
      <c r="AI152" s="380">
        <v>5.9455064067683496</v>
      </c>
      <c r="AJ152" s="381">
        <v>1160.52317808097</v>
      </c>
      <c r="AK152" s="380">
        <v>2281.9256143318698</v>
      </c>
      <c r="AL152" s="380">
        <v>1160.52317808097</v>
      </c>
      <c r="AM152" s="89">
        <v>196358.248302502</v>
      </c>
      <c r="AN152" s="380">
        <v>23131.169248582701</v>
      </c>
      <c r="AO152" s="380">
        <v>23.1150148657951</v>
      </c>
      <c r="AP152" s="89">
        <v>238.14094226274599</v>
      </c>
      <c r="AQ152" s="380">
        <v>343.445054340181</v>
      </c>
      <c r="AR152" s="380">
        <v>142.285431435086</v>
      </c>
      <c r="AS152" s="89">
        <v>2420.2122304161599</v>
      </c>
      <c r="AT152" s="380">
        <v>1120.5087158285</v>
      </c>
      <c r="AU152" s="380">
        <v>329.80858254043198</v>
      </c>
      <c r="AV152" s="381">
        <v>5.6357250897755096</v>
      </c>
      <c r="AW152" s="380">
        <v>12.8203648827684</v>
      </c>
      <c r="AX152" s="380">
        <v>5.6357250897755096</v>
      </c>
      <c r="AY152" s="381">
        <v>1.0355000272169299</v>
      </c>
      <c r="AZ152" s="380">
        <v>2.71227927692608</v>
      </c>
      <c r="BA152" s="380">
        <v>1.0355000272169299</v>
      </c>
      <c r="BB152" s="381">
        <v>3.1903823502592799</v>
      </c>
      <c r="BC152" s="380">
        <v>12.6495029026092</v>
      </c>
      <c r="BD152" s="380">
        <v>3.1903823502592799</v>
      </c>
      <c r="BE152" s="89">
        <v>32.459898031081799</v>
      </c>
      <c r="BF152" s="382">
        <v>6.6658015472810703</v>
      </c>
      <c r="BG152" s="382">
        <v>0.937935407710631</v>
      </c>
      <c r="BH152" s="381">
        <v>33.343860742906799</v>
      </c>
      <c r="BI152" s="380">
        <v>83.990706991306993</v>
      </c>
      <c r="BJ152" s="380">
        <v>33.343860742906799</v>
      </c>
      <c r="BK152" s="89">
        <v>344.84442559612103</v>
      </c>
      <c r="BL152" s="380">
        <v>54.973027267108002</v>
      </c>
      <c r="BM152" s="380">
        <v>1.1671850853341901</v>
      </c>
      <c r="BN152" s="89">
        <v>874.03408551245002</v>
      </c>
      <c r="BO152" s="380">
        <v>479.09235688897502</v>
      </c>
      <c r="BP152" s="380">
        <v>5.7594113027943097</v>
      </c>
      <c r="BQ152" s="89">
        <v>1167.0482981397099</v>
      </c>
      <c r="BR152" s="380">
        <v>531.61413862930794</v>
      </c>
      <c r="BS152" s="380">
        <v>8.8525289270497005</v>
      </c>
      <c r="BT152" s="89">
        <v>0.29464848567194601</v>
      </c>
      <c r="BU152" s="380">
        <v>0.30857860360972</v>
      </c>
      <c r="BV152" s="380">
        <v>3.3871644971660599E-2</v>
      </c>
      <c r="BW152" s="381">
        <v>1.8255187364346099</v>
      </c>
      <c r="BX152" s="380">
        <v>5.7102774274022403</v>
      </c>
      <c r="BY152" s="380">
        <v>1.8255187364346099</v>
      </c>
      <c r="BZ152" s="381">
        <v>0.383757659245057</v>
      </c>
      <c r="CA152" s="380">
        <v>0.895764097876532</v>
      </c>
      <c r="CB152" s="380">
        <v>0.383757659245057</v>
      </c>
      <c r="CC152" s="381">
        <v>1.2039337743529701</v>
      </c>
      <c r="CD152" s="380">
        <v>2.8640631996230401</v>
      </c>
      <c r="CE152" s="380">
        <v>1.2039337743529701</v>
      </c>
      <c r="CF152" s="89">
        <v>0.32351371546086699</v>
      </c>
      <c r="CG152" s="380">
        <v>0.44473818635038798</v>
      </c>
      <c r="CH152" s="380">
        <v>7.6933363388655293E-2</v>
      </c>
      <c r="CI152" s="89">
        <v>15.6379929254754</v>
      </c>
      <c r="CJ152" s="380">
        <v>7.9278582162161797</v>
      </c>
      <c r="CK152" s="380">
        <v>0.90065971944100198</v>
      </c>
      <c r="CL152" s="89">
        <v>2.7747970321424802</v>
      </c>
      <c r="CM152" s="380">
        <v>2.4729387174964299</v>
      </c>
      <c r="CN152" s="380">
        <v>0.57145977502861101</v>
      </c>
      <c r="CO152" s="381">
        <v>0.146850221428627</v>
      </c>
      <c r="CP152" s="380">
        <v>0.443072353187628</v>
      </c>
      <c r="CQ152" s="380">
        <v>0.146850221428627</v>
      </c>
      <c r="CR152" s="89">
        <v>406.76075079498702</v>
      </c>
      <c r="CS152" s="380">
        <v>81.301704547527294</v>
      </c>
      <c r="CT152" s="380">
        <v>8.4813159144722899E-2</v>
      </c>
      <c r="CU152" s="89">
        <v>563.65859970443205</v>
      </c>
      <c r="CV152" s="380">
        <v>134.37875496584601</v>
      </c>
      <c r="CW152" s="380">
        <v>3.1969107872309298E-2</v>
      </c>
      <c r="CX152" s="89">
        <v>18.947034538214702</v>
      </c>
      <c r="CY152" s="380">
        <v>5.7154031945431498</v>
      </c>
      <c r="CZ152" s="380">
        <v>3.5226385763133403E-2</v>
      </c>
      <c r="DA152" s="89">
        <v>2.6982826540845401E-2</v>
      </c>
      <c r="DB152" s="380">
        <v>8.7181825967497698E-2</v>
      </c>
      <c r="DC152" s="380">
        <v>8.5120798715468092E-3</v>
      </c>
      <c r="DD152" s="381">
        <v>0.117715331692453</v>
      </c>
      <c r="DE152" s="380">
        <v>0.33439571377768701</v>
      </c>
      <c r="DF152" s="380">
        <v>0.117715331692453</v>
      </c>
      <c r="DG152" s="381">
        <v>0.106525477786393</v>
      </c>
      <c r="DH152" s="380">
        <v>0.26606366768638201</v>
      </c>
      <c r="DI152" s="380">
        <v>0.106525477786393</v>
      </c>
      <c r="DJ152" s="381">
        <v>6.3338573448761107E-2</v>
      </c>
      <c r="DK152" s="380">
        <v>4.9645287060522698E-3</v>
      </c>
      <c r="DL152" s="380">
        <v>6.3338573448761107E-2</v>
      </c>
      <c r="DM152" s="89">
        <v>1.15754145014118</v>
      </c>
      <c r="DN152" s="380">
        <v>1.3914042120713199</v>
      </c>
      <c r="DO152" s="380">
        <v>9.7636031299697307E-2</v>
      </c>
      <c r="DP152" s="89">
        <v>526.01227099789605</v>
      </c>
      <c r="DQ152" s="380">
        <v>106.81149146576401</v>
      </c>
      <c r="DR152" s="380">
        <v>0</v>
      </c>
      <c r="DS152" s="89">
        <v>1339.06842603314</v>
      </c>
      <c r="DT152" s="380">
        <v>284.430827450339</v>
      </c>
      <c r="DU152" s="380">
        <v>8.3238695254176306E-3</v>
      </c>
      <c r="DV152" s="89">
        <v>203.403143213032</v>
      </c>
      <c r="DW152" s="380">
        <v>42.538888575843302</v>
      </c>
      <c r="DX152" s="380">
        <v>6.8027721682181299E-3</v>
      </c>
      <c r="DY152" s="89">
        <v>969.18932968267404</v>
      </c>
      <c r="DZ152" s="380">
        <v>225.49087585558601</v>
      </c>
      <c r="EA152" s="380">
        <v>0</v>
      </c>
      <c r="EB152" s="89">
        <v>209.51316779576001</v>
      </c>
      <c r="EC152" s="380">
        <v>57.291829087241801</v>
      </c>
      <c r="ED152" s="380">
        <v>4.6837522653593401E-2</v>
      </c>
      <c r="EE152" s="89">
        <v>29.605316977546199</v>
      </c>
      <c r="EF152" s="380">
        <v>8.6198550660704107</v>
      </c>
      <c r="EG152" s="380">
        <v>1.3851473270098599E-2</v>
      </c>
      <c r="EH152" s="89">
        <v>198.45115307078299</v>
      </c>
      <c r="EI152" s="380">
        <v>42.808663024008602</v>
      </c>
      <c r="EJ152" s="380">
        <v>6.7294730524953897E-2</v>
      </c>
      <c r="EK152" s="89">
        <v>23.145250384070302</v>
      </c>
      <c r="EL152" s="380">
        <v>4.6518870875098601</v>
      </c>
      <c r="EM152" s="380">
        <v>1.03128720961143E-2</v>
      </c>
      <c r="EN152" s="89">
        <v>121.152372432668</v>
      </c>
      <c r="EO152" s="380">
        <v>19.211919073739299</v>
      </c>
      <c r="EP152" s="380">
        <v>0</v>
      </c>
      <c r="EQ152" s="89">
        <v>21.129563674734399</v>
      </c>
      <c r="ER152" s="380">
        <v>4.5932565045991902</v>
      </c>
      <c r="ES152" s="380">
        <v>1.1199660437288299E-2</v>
      </c>
      <c r="ET152" s="89">
        <v>48.776103788457299</v>
      </c>
      <c r="EU152" s="380">
        <v>8.7922887079660104</v>
      </c>
      <c r="EV152" s="380">
        <v>2.4088171102600101E-2</v>
      </c>
      <c r="EW152" s="89">
        <v>5.3687668099344403</v>
      </c>
      <c r="EX152" s="380">
        <v>1.7466027323312601</v>
      </c>
      <c r="EY152" s="380">
        <v>8.2387475883138293E-3</v>
      </c>
      <c r="EZ152" s="89">
        <v>25.675795181194299</v>
      </c>
      <c r="FA152" s="380">
        <v>6.8131340655639701</v>
      </c>
      <c r="FB152" s="380">
        <v>3.8505619130741797E-2</v>
      </c>
      <c r="FC152" s="89">
        <v>3.4174602447098801</v>
      </c>
      <c r="FD152" s="380">
        <v>1.0128636137685401</v>
      </c>
      <c r="FE152" s="380">
        <v>0</v>
      </c>
      <c r="FF152" s="89">
        <v>8.1255048125013205E-2</v>
      </c>
      <c r="FG152" s="380">
        <v>0.35940875568949998</v>
      </c>
      <c r="FH152" s="380">
        <v>3.7801058236028202E-2</v>
      </c>
      <c r="FI152" s="89">
        <v>3.2790049510346799</v>
      </c>
      <c r="FJ152" s="380">
        <v>1.7709636716493</v>
      </c>
      <c r="FK152" s="380">
        <v>6.6381334476940695E-2</v>
      </c>
      <c r="FL152" s="89">
        <v>5.0834765187106397E-2</v>
      </c>
      <c r="FM152" s="380">
        <v>0.175955353610387</v>
      </c>
      <c r="FN152" s="380">
        <v>2.3233446817242698E-2</v>
      </c>
      <c r="FO152" s="89">
        <v>49.939634535302403</v>
      </c>
      <c r="FP152" s="380">
        <v>10.662797899516899</v>
      </c>
      <c r="FQ152" s="380">
        <v>0</v>
      </c>
      <c r="FR152" s="89">
        <v>11.1589194216712</v>
      </c>
      <c r="FS152" s="380">
        <v>3.0379741827943598</v>
      </c>
      <c r="FT152" s="380">
        <v>0</v>
      </c>
      <c r="FV152" s="118">
        <v>4240.7613611351044</v>
      </c>
      <c r="FW152" s="118">
        <v>0.43587014675211677</v>
      </c>
      <c r="FX152" s="118">
        <v>0.99038756270775896</v>
      </c>
      <c r="FY152" s="118">
        <v>0.72164383016294231</v>
      </c>
      <c r="FZ152" s="207">
        <v>14.613084267068613</v>
      </c>
      <c r="GA152" s="118">
        <v>1.0465382489547397</v>
      </c>
      <c r="GB152" s="118">
        <v>6.2532029438229966</v>
      </c>
    </row>
    <row r="153" spans="2:184" s="73" customFormat="1">
      <c r="B153" s="73" t="s">
        <v>1829</v>
      </c>
      <c r="C153" s="73" t="s">
        <v>1874</v>
      </c>
      <c r="D153" s="73" t="s">
        <v>1831</v>
      </c>
      <c r="E153" s="622" t="s">
        <v>2225</v>
      </c>
      <c r="F153" s="73">
        <v>0.01</v>
      </c>
      <c r="G153" s="113" t="s">
        <v>1210</v>
      </c>
      <c r="H153" s="73">
        <v>65.8</v>
      </c>
      <c r="I153" s="89">
        <v>-3844</v>
      </c>
      <c r="J153" s="89"/>
      <c r="K153" s="41" t="s">
        <v>32</v>
      </c>
      <c r="L153" s="73" t="s">
        <v>207</v>
      </c>
      <c r="M153" s="73" t="s">
        <v>13</v>
      </c>
      <c r="N153" s="73" t="s">
        <v>2227</v>
      </c>
      <c r="O153" s="73">
        <v>25</v>
      </c>
      <c r="Q153" s="203">
        <v>696.42600000000004</v>
      </c>
      <c r="R153" s="73">
        <v>25379.999999999996</v>
      </c>
      <c r="S153" s="73">
        <v>3220</v>
      </c>
      <c r="U153" s="381">
        <v>8.068908252906884E-2</v>
      </c>
      <c r="V153" s="380">
        <v>0.39552347124987591</v>
      </c>
      <c r="W153" s="380">
        <v>8.068908252906884E-2</v>
      </c>
      <c r="X153" s="89">
        <v>9.3538485809032181</v>
      </c>
      <c r="Y153" s="380">
        <v>11.765415370669746</v>
      </c>
      <c r="Z153" s="380">
        <v>2.2344635652265135</v>
      </c>
      <c r="AA153" s="89">
        <v>164.52264538468532</v>
      </c>
      <c r="AB153" s="380">
        <v>45.034337283605268</v>
      </c>
      <c r="AC153" s="380">
        <v>0.70090070698249896</v>
      </c>
      <c r="AD153" s="89">
        <v>585.40791069434169</v>
      </c>
      <c r="AE153" s="380">
        <v>384.17451225202973</v>
      </c>
      <c r="AF153" s="380">
        <v>1.4444669240233481</v>
      </c>
      <c r="AG153" s="89">
        <v>73.677186646473331</v>
      </c>
      <c r="AH153" s="380">
        <v>142.7212783035707</v>
      </c>
      <c r="AI153" s="380">
        <v>2.1647512289245676</v>
      </c>
      <c r="AJ153" s="381">
        <v>295.76627472853227</v>
      </c>
      <c r="AK153" s="380">
        <v>1576.6697095891025</v>
      </c>
      <c r="AL153" s="380">
        <v>295.76627472853227</v>
      </c>
      <c r="AM153" s="89">
        <v>190604.44727786139</v>
      </c>
      <c r="AN153" s="380">
        <v>22200.319832622583</v>
      </c>
      <c r="AO153" s="380">
        <v>8.7973696927672016</v>
      </c>
      <c r="AP153" s="89">
        <v>307.64317066412667</v>
      </c>
      <c r="AQ153" s="380">
        <v>235.80562840121138</v>
      </c>
      <c r="AR153" s="380">
        <v>49.409820731763126</v>
      </c>
      <c r="AS153" s="89">
        <v>3811.0413398420951</v>
      </c>
      <c r="AT153" s="380">
        <v>950.55661801345866</v>
      </c>
      <c r="AU153" s="380">
        <v>114.9693078876539</v>
      </c>
      <c r="AV153" s="381">
        <v>1.9649534726076054</v>
      </c>
      <c r="AW153" s="380">
        <v>10.218119134721773</v>
      </c>
      <c r="AX153" s="380">
        <v>1.9649534726076054</v>
      </c>
      <c r="AY153" s="89">
        <v>0.97419283406308887</v>
      </c>
      <c r="AZ153" s="380">
        <v>1.4552570386453425</v>
      </c>
      <c r="BA153" s="380">
        <v>0.3597432561267167</v>
      </c>
      <c r="BB153" s="381">
        <v>1.3022193619890947</v>
      </c>
      <c r="BC153" s="380">
        <v>4.8157880542039528</v>
      </c>
      <c r="BD153" s="380">
        <v>1.3022193619890947</v>
      </c>
      <c r="BE153" s="89">
        <v>32.567406222421042</v>
      </c>
      <c r="BF153" s="382">
        <v>8.1133669600565135</v>
      </c>
      <c r="BG153" s="382">
        <v>0.28755372210117952</v>
      </c>
      <c r="BH153" s="381">
        <v>11.795657089412288</v>
      </c>
      <c r="BI153" s="380">
        <v>44.192503419867812</v>
      </c>
      <c r="BJ153" s="380">
        <v>11.795657089412288</v>
      </c>
      <c r="BK153" s="89">
        <v>308.7591166607898</v>
      </c>
      <c r="BL153" s="380">
        <v>55.837228952642455</v>
      </c>
      <c r="BM153" s="380">
        <v>0.42948885694519079</v>
      </c>
      <c r="BN153" s="89">
        <v>974.87931996424265</v>
      </c>
      <c r="BO153" s="380">
        <v>481.38351974608719</v>
      </c>
      <c r="BP153" s="380">
        <v>2.2824299109479944</v>
      </c>
      <c r="BQ153" s="89">
        <v>1249.9577101449188</v>
      </c>
      <c r="BR153" s="380">
        <v>411.0879466623025</v>
      </c>
      <c r="BS153" s="380">
        <v>3.2054651946170885</v>
      </c>
      <c r="BT153" s="89">
        <v>0.36198227643751379</v>
      </c>
      <c r="BU153" s="380">
        <v>0.33174324658372817</v>
      </c>
      <c r="BV153" s="380">
        <v>1.5924848941810756E-2</v>
      </c>
      <c r="BW153" s="89">
        <v>0.84620545024603488</v>
      </c>
      <c r="BX153" s="380">
        <v>2.464585519949392</v>
      </c>
      <c r="BY153" s="380">
        <v>0.61474103013348846</v>
      </c>
      <c r="BZ153" s="89">
        <v>0.1645564651043292</v>
      </c>
      <c r="CA153" s="380">
        <v>0.60468575471782238</v>
      </c>
      <c r="CB153" s="380">
        <v>0.10553003988472311</v>
      </c>
      <c r="CC153" s="89">
        <v>1.0664620849346313</v>
      </c>
      <c r="CD153" s="380">
        <v>2.1430894487321548</v>
      </c>
      <c r="CE153" s="380">
        <v>0.54438540519103928</v>
      </c>
      <c r="CF153" s="89">
        <v>0.29726629326610882</v>
      </c>
      <c r="CG153" s="380">
        <v>0.36424765839210332</v>
      </c>
      <c r="CH153" s="380">
        <v>3.0902249747749102E-2</v>
      </c>
      <c r="CI153" s="89">
        <v>14.114795529602612</v>
      </c>
      <c r="CJ153" s="380">
        <v>5.6755824247860174</v>
      </c>
      <c r="CK153" s="380">
        <v>0.27092223732800663</v>
      </c>
      <c r="CL153" s="89">
        <v>2.4279441350618036</v>
      </c>
      <c r="CM153" s="380">
        <v>1.6771574075871145</v>
      </c>
      <c r="CN153" s="380">
        <v>0.18227976162041137</v>
      </c>
      <c r="CO153" s="381">
        <v>3.835001624627505E-2</v>
      </c>
      <c r="CP153" s="380">
        <v>0.18957630055045846</v>
      </c>
      <c r="CQ153" s="380">
        <v>3.835001624627505E-2</v>
      </c>
      <c r="CR153" s="89">
        <v>560.01719629880483</v>
      </c>
      <c r="CS153" s="380">
        <v>118.11926279614563</v>
      </c>
      <c r="CT153" s="380">
        <v>2.4859032945609909E-2</v>
      </c>
      <c r="CU153" s="89">
        <v>454.88390898686072</v>
      </c>
      <c r="CV153" s="380">
        <v>152.19857884952964</v>
      </c>
      <c r="CW153" s="380">
        <v>8.674531214926581E-3</v>
      </c>
      <c r="CX153" s="89">
        <v>27.081658560041344</v>
      </c>
      <c r="CY153" s="380">
        <v>15.58375921633831</v>
      </c>
      <c r="CZ153" s="380">
        <v>1.1189942693891225E-2</v>
      </c>
      <c r="DA153" s="381">
        <v>0</v>
      </c>
      <c r="DB153" s="380">
        <v>4.7889136155192517E-2</v>
      </c>
      <c r="DC153" s="380">
        <v>0</v>
      </c>
      <c r="DD153" s="381">
        <v>3.7388195553482537E-2</v>
      </c>
      <c r="DE153" s="380">
        <v>0.20058853071127239</v>
      </c>
      <c r="DF153" s="380">
        <v>3.7388195553482537E-2</v>
      </c>
      <c r="DG153" s="381">
        <v>2.8809941815155515E-2</v>
      </c>
      <c r="DH153" s="380">
        <v>0.14606682547589958</v>
      </c>
      <c r="DI153" s="380">
        <v>2.8809941815155515E-2</v>
      </c>
      <c r="DJ153" s="381">
        <v>1.5579533521581049E-2</v>
      </c>
      <c r="DK153" s="380">
        <v>9.2847145035449719E-2</v>
      </c>
      <c r="DL153" s="380">
        <v>1.5579533521581049E-2</v>
      </c>
      <c r="DM153" s="89">
        <v>1.0044942210932861</v>
      </c>
      <c r="DN153" s="380">
        <v>1.3140995238457152</v>
      </c>
      <c r="DO153" s="380">
        <v>3.3672183161258348E-2</v>
      </c>
      <c r="DP153" s="89">
        <v>597.31547500564909</v>
      </c>
      <c r="DQ153" s="380">
        <v>225.85564312340054</v>
      </c>
      <c r="DR153" s="380">
        <v>0</v>
      </c>
      <c r="DS153" s="89">
        <v>1478.9642832475222</v>
      </c>
      <c r="DT153" s="380">
        <v>586.6359469862299</v>
      </c>
      <c r="DU153" s="380">
        <v>4.0310454244771726E-3</v>
      </c>
      <c r="DV153" s="89">
        <v>203.05146951015016</v>
      </c>
      <c r="DW153" s="380">
        <v>77.567477162094079</v>
      </c>
      <c r="DX153" s="380">
        <v>0</v>
      </c>
      <c r="DY153" s="89">
        <v>920.11377532135464</v>
      </c>
      <c r="DZ153" s="380">
        <v>336.19718374512854</v>
      </c>
      <c r="EA153" s="380">
        <v>1.3496095459890259E-2</v>
      </c>
      <c r="EB153" s="89">
        <v>181.45103907183312</v>
      </c>
      <c r="EC153" s="380">
        <v>69.733145726835531</v>
      </c>
      <c r="ED153" s="380">
        <v>0</v>
      </c>
      <c r="EE153" s="89">
        <v>30.335244862204405</v>
      </c>
      <c r="EF153" s="380">
        <v>11.841442193492483</v>
      </c>
      <c r="EG153" s="380">
        <v>4.7794565403304866E-3</v>
      </c>
      <c r="EH153" s="89">
        <v>166.85629377665026</v>
      </c>
      <c r="EI153" s="380">
        <v>64.229278127739818</v>
      </c>
      <c r="EJ153" s="380">
        <v>2.321660159368754E-2</v>
      </c>
      <c r="EK153" s="89">
        <v>20.253769042642237</v>
      </c>
      <c r="EL153" s="380">
        <v>7.7148719499654419</v>
      </c>
      <c r="EM153" s="380">
        <v>2.5352888438428985E-3</v>
      </c>
      <c r="EN153" s="89">
        <v>101.69080431941937</v>
      </c>
      <c r="EO153" s="380">
        <v>37.098805996555612</v>
      </c>
      <c r="EP153" s="380">
        <v>0</v>
      </c>
      <c r="EQ153" s="89">
        <v>18.060434218808613</v>
      </c>
      <c r="ER153" s="380">
        <v>6.90270450724047</v>
      </c>
      <c r="ES153" s="380">
        <v>2.7530885358630981E-3</v>
      </c>
      <c r="ET153" s="89">
        <v>43.005827931975325</v>
      </c>
      <c r="EU153" s="380">
        <v>15.838615703355316</v>
      </c>
      <c r="EV153" s="380">
        <v>0</v>
      </c>
      <c r="EW153" s="89">
        <v>4.8220237274381272</v>
      </c>
      <c r="EX153" s="380">
        <v>2.0584046845015633</v>
      </c>
      <c r="EY153" s="380">
        <v>3.9914762262036867E-3</v>
      </c>
      <c r="EZ153" s="89">
        <v>25.34151277473908</v>
      </c>
      <c r="FA153" s="380">
        <v>9.8415858020250333</v>
      </c>
      <c r="FB153" s="380">
        <v>1.3287635518548998E-2</v>
      </c>
      <c r="FC153" s="89">
        <v>3.3906969027105567</v>
      </c>
      <c r="FD153" s="380">
        <v>1.4429303386415215</v>
      </c>
      <c r="FE153" s="380">
        <v>4.3167431606845642E-3</v>
      </c>
      <c r="FF153" s="89">
        <v>5.2064363257996786E-2</v>
      </c>
      <c r="FG153" s="380">
        <v>0.2617926477539369</v>
      </c>
      <c r="FH153" s="380">
        <v>0</v>
      </c>
      <c r="FI153" s="89">
        <v>2.9014642192704629</v>
      </c>
      <c r="FJ153" s="380">
        <v>1.8814175666165069</v>
      </c>
      <c r="FK153" s="380">
        <v>2.4124960612671512E-2</v>
      </c>
      <c r="FL153" s="89">
        <v>9.534498651568607E-2</v>
      </c>
      <c r="FM153" s="380">
        <v>0.17778917063264033</v>
      </c>
      <c r="FN153" s="380">
        <v>1.0207654655912777E-2</v>
      </c>
      <c r="FO153" s="89">
        <v>46.270937396113062</v>
      </c>
      <c r="FP153" s="380">
        <v>25.025263185227612</v>
      </c>
      <c r="FQ153" s="380">
        <v>0</v>
      </c>
      <c r="FR153" s="89">
        <v>12.818125733700278</v>
      </c>
      <c r="FS153" s="380">
        <v>5.7311161592792912</v>
      </c>
      <c r="FT153" s="380">
        <v>0</v>
      </c>
      <c r="FV153" s="118">
        <v>4206.1346117064095</v>
      </c>
      <c r="FW153" s="118">
        <v>0.52198185005702613</v>
      </c>
      <c r="FX153" s="118">
        <v>1.0248406385600908</v>
      </c>
      <c r="FY153" s="118">
        <v>1.2311211393388304</v>
      </c>
      <c r="FZ153" s="207">
        <v>13.646438689085898</v>
      </c>
      <c r="GA153" s="118">
        <v>1.2517859933029047</v>
      </c>
      <c r="GB153" s="118">
        <v>5.3270019485347255</v>
      </c>
    </row>
    <row r="154" spans="2:184" s="73" customFormat="1">
      <c r="B154" s="73" t="s">
        <v>1829</v>
      </c>
      <c r="C154" s="73" t="s">
        <v>1874</v>
      </c>
      <c r="D154" s="73" t="s">
        <v>1831</v>
      </c>
      <c r="E154" s="622" t="s">
        <v>2225</v>
      </c>
      <c r="F154" s="73">
        <v>0.01</v>
      </c>
      <c r="G154" s="113" t="s">
        <v>1210</v>
      </c>
      <c r="H154" s="73">
        <v>65.8</v>
      </c>
      <c r="I154" s="89">
        <v>-3844</v>
      </c>
      <c r="J154" s="89"/>
      <c r="K154" s="41" t="s">
        <v>32</v>
      </c>
      <c r="L154" s="73" t="s">
        <v>207</v>
      </c>
      <c r="M154" s="73" t="s">
        <v>13</v>
      </c>
      <c r="N154" s="73" t="s">
        <v>2228</v>
      </c>
      <c r="O154" s="73">
        <v>25</v>
      </c>
      <c r="Q154" s="203">
        <v>626.31599999999992</v>
      </c>
      <c r="R154" s="73">
        <v>25299.999999999996</v>
      </c>
      <c r="S154" s="73">
        <v>3260</v>
      </c>
      <c r="U154" s="381">
        <v>9.1114552367534393E-2</v>
      </c>
      <c r="V154" s="380">
        <v>0.43464580947250597</v>
      </c>
      <c r="W154" s="380">
        <v>9.1114552367534393E-2</v>
      </c>
      <c r="X154" s="89">
        <v>7.5466809876081999</v>
      </c>
      <c r="Y154" s="380">
        <v>10.381378306463599</v>
      </c>
      <c r="Z154" s="380">
        <v>2.1967718670903902</v>
      </c>
      <c r="AA154" s="89">
        <v>101.258213050667</v>
      </c>
      <c r="AB154" s="380">
        <v>18.120698414692502</v>
      </c>
      <c r="AC154" s="380">
        <v>0.591493056411873</v>
      </c>
      <c r="AD154" s="89">
        <v>395.624592133504</v>
      </c>
      <c r="AE154" s="380">
        <v>99.1435396152864</v>
      </c>
      <c r="AF154" s="380">
        <v>1.30092486971856</v>
      </c>
      <c r="AG154" s="381">
        <v>1.95143823146979</v>
      </c>
      <c r="AH154" s="380">
        <v>24.4798273292527</v>
      </c>
      <c r="AI154" s="380">
        <v>1.95143823146979</v>
      </c>
      <c r="AJ154" s="381">
        <v>336.44185283172902</v>
      </c>
      <c r="AK154" s="380">
        <v>1157.65099541054</v>
      </c>
      <c r="AL154" s="380">
        <v>336.44185283172902</v>
      </c>
      <c r="AM154" s="89">
        <v>193066.58318681701</v>
      </c>
      <c r="AN154" s="380">
        <v>19666.932412411701</v>
      </c>
      <c r="AO154" s="380">
        <v>7.19138572683043</v>
      </c>
      <c r="AP154" s="89">
        <v>264.10964861959002</v>
      </c>
      <c r="AQ154" s="380">
        <v>221.30157612145501</v>
      </c>
      <c r="AR154" s="380">
        <v>48.506658387581503</v>
      </c>
      <c r="AS154" s="89">
        <v>3420.0749101052802</v>
      </c>
      <c r="AT154" s="380">
        <v>1043.5300033348601</v>
      </c>
      <c r="AU154" s="380">
        <v>121.361169485592</v>
      </c>
      <c r="AV154" s="89">
        <v>6.8664920660588802</v>
      </c>
      <c r="AW154" s="380">
        <v>12.806864439753999</v>
      </c>
      <c r="AX154" s="380">
        <v>1.6609708627237001</v>
      </c>
      <c r="AY154" s="89">
        <v>1.1475594505197799</v>
      </c>
      <c r="AZ154" s="380">
        <v>1.2039830826751301</v>
      </c>
      <c r="BA154" s="380">
        <v>0.34909116168685</v>
      </c>
      <c r="BB154" s="89">
        <v>116.520956401596</v>
      </c>
      <c r="BC154" s="380">
        <v>202.94053029284501</v>
      </c>
      <c r="BD154" s="380">
        <v>1.14613886505994</v>
      </c>
      <c r="BE154" s="89">
        <v>29.910824575106499</v>
      </c>
      <c r="BF154" s="382">
        <v>6.7481437187703301</v>
      </c>
      <c r="BG154" s="382">
        <v>0.277104901651341</v>
      </c>
      <c r="BH154" s="381">
        <v>10.5236319826134</v>
      </c>
      <c r="BI154" s="380">
        <v>47.672943715823699</v>
      </c>
      <c r="BJ154" s="380">
        <v>10.5236319826134</v>
      </c>
      <c r="BK154" s="89">
        <v>265.16705651037603</v>
      </c>
      <c r="BL154" s="380">
        <v>50.241775602302397</v>
      </c>
      <c r="BM154" s="380">
        <v>0.330958485089763</v>
      </c>
      <c r="BN154" s="89">
        <v>745.66248017153396</v>
      </c>
      <c r="BO154" s="380">
        <v>302.62193606734502</v>
      </c>
      <c r="BP154" s="380">
        <v>2.0859547906904901</v>
      </c>
      <c r="BQ154" s="89">
        <v>1090.4224810276301</v>
      </c>
      <c r="BR154" s="380">
        <v>462.23831945374098</v>
      </c>
      <c r="BS154" s="380">
        <v>3.0759557197197198</v>
      </c>
      <c r="BT154" s="89">
        <v>0.394107022346736</v>
      </c>
      <c r="BU154" s="380">
        <v>0.376565864670657</v>
      </c>
      <c r="BV154" s="380">
        <v>9.6012472315511396E-3</v>
      </c>
      <c r="BW154" s="89">
        <v>0.95118282500746498</v>
      </c>
      <c r="BX154" s="380">
        <v>2.7192074751116899</v>
      </c>
      <c r="BY154" s="380">
        <v>0.68552183928447097</v>
      </c>
      <c r="BZ154" s="89">
        <v>0.41863050773098598</v>
      </c>
      <c r="CA154" s="380">
        <v>1.0446253048521299</v>
      </c>
      <c r="CB154" s="380">
        <v>0.10130540043755799</v>
      </c>
      <c r="CC154" s="89">
        <v>0.85899932867584905</v>
      </c>
      <c r="CD154" s="380">
        <v>2.0547231805292299</v>
      </c>
      <c r="CE154" s="380">
        <v>0.41344292664243498</v>
      </c>
      <c r="CF154" s="89">
        <v>0.16298142817464401</v>
      </c>
      <c r="CG154" s="380">
        <v>0.27488235866280097</v>
      </c>
      <c r="CH154" s="380">
        <v>2.59442522300702E-2</v>
      </c>
      <c r="CI154" s="89">
        <v>10.7457777447497</v>
      </c>
      <c r="CJ154" s="380">
        <v>4.6958971489971502</v>
      </c>
      <c r="CK154" s="380">
        <v>0.24617763527945499</v>
      </c>
      <c r="CL154" s="89">
        <v>1.9940256475784699</v>
      </c>
      <c r="CM154" s="380">
        <v>1.4015480809134999</v>
      </c>
      <c r="CN154" s="380">
        <v>0.15290655006550499</v>
      </c>
      <c r="CO154" s="89">
        <v>3.4717843831743297E-2</v>
      </c>
      <c r="CP154" s="380">
        <v>0.139119153183178</v>
      </c>
      <c r="CQ154" s="380">
        <v>3.11970892497801E-2</v>
      </c>
      <c r="CR154" s="89">
        <v>517.03336527460897</v>
      </c>
      <c r="CS154" s="380">
        <v>83.592528505781104</v>
      </c>
      <c r="CT154" s="380">
        <v>2.92039179340896E-2</v>
      </c>
      <c r="CU154" s="89">
        <v>339.83068870470498</v>
      </c>
      <c r="CV154" s="380">
        <v>60.781053940388603</v>
      </c>
      <c r="CW154" s="380">
        <v>1.1947484004884301E-2</v>
      </c>
      <c r="CX154" s="89">
        <v>23.538185563292501</v>
      </c>
      <c r="CY154" s="380">
        <v>7.1061740230884798</v>
      </c>
      <c r="CZ154" s="380">
        <v>1.2489031989550699E-2</v>
      </c>
      <c r="DA154" s="89">
        <v>0.100858261427589</v>
      </c>
      <c r="DB154" s="380">
        <v>0.212696361491862</v>
      </c>
      <c r="DC154" s="380">
        <v>3.9543671123464996E-3</v>
      </c>
      <c r="DD154" s="89">
        <v>0.10131008967194</v>
      </c>
      <c r="DE154" s="380">
        <v>0.33465905537688101</v>
      </c>
      <c r="DF154" s="380">
        <v>5.2382597809614198E-2</v>
      </c>
      <c r="DG154" s="381">
        <v>3.5018647542510599E-2</v>
      </c>
      <c r="DH154" s="380">
        <v>0.14481346311211399</v>
      </c>
      <c r="DI154" s="380">
        <v>3.5018647542510599E-2</v>
      </c>
      <c r="DJ154" s="381">
        <v>2.0424602538172101E-2</v>
      </c>
      <c r="DK154" s="380">
        <v>0.12306353262682999</v>
      </c>
      <c r="DL154" s="380">
        <v>2.0424602538172101E-2</v>
      </c>
      <c r="DM154" s="89">
        <v>0.65076940154532903</v>
      </c>
      <c r="DN154" s="380">
        <v>0.82239002649050696</v>
      </c>
      <c r="DO154" s="380">
        <v>2.2972092609240199E-2</v>
      </c>
      <c r="DP154" s="89">
        <v>512.08716379776604</v>
      </c>
      <c r="DQ154" s="380">
        <v>98.147025535400402</v>
      </c>
      <c r="DR154" s="380">
        <v>2.6395474169401598E-3</v>
      </c>
      <c r="DS154" s="89">
        <v>1179.7181280842201</v>
      </c>
      <c r="DT154" s="380">
        <v>250.878721977114</v>
      </c>
      <c r="DU154" s="380">
        <v>3.8612401031239002E-3</v>
      </c>
      <c r="DV154" s="89">
        <v>163.01872077279501</v>
      </c>
      <c r="DW154" s="380">
        <v>30.8803936286278</v>
      </c>
      <c r="DX154" s="380">
        <v>0</v>
      </c>
      <c r="DY154" s="89">
        <v>703.20707096331103</v>
      </c>
      <c r="DZ154" s="380">
        <v>130.152904120838</v>
      </c>
      <c r="EA154" s="380">
        <v>1.8145121792847999E-2</v>
      </c>
      <c r="EB154" s="89">
        <v>134.37603896033301</v>
      </c>
      <c r="EC154" s="380">
        <v>30.873027380230901</v>
      </c>
      <c r="ED154" s="380">
        <v>0</v>
      </c>
      <c r="EE154" s="89">
        <v>24.265687487421399</v>
      </c>
      <c r="EF154" s="380">
        <v>5.6469233460442103</v>
      </c>
      <c r="EG154" s="380">
        <v>4.5787301230189098E-3</v>
      </c>
      <c r="EH154" s="89">
        <v>124.009420991357</v>
      </c>
      <c r="EI154" s="380">
        <v>24.727498235852401</v>
      </c>
      <c r="EJ154" s="380">
        <v>2.22396280525601E-2</v>
      </c>
      <c r="EK154" s="89">
        <v>15.0726331588862</v>
      </c>
      <c r="EL154" s="380">
        <v>3.35259319823742</v>
      </c>
      <c r="EM154" s="380">
        <v>2.4290365989888302E-3</v>
      </c>
      <c r="EN154" s="89">
        <v>77.380265739347905</v>
      </c>
      <c r="EO154" s="380">
        <v>17.3532490827942</v>
      </c>
      <c r="EP154" s="380">
        <v>1.0072940716425101E-2</v>
      </c>
      <c r="EQ154" s="89">
        <v>14.260545901874</v>
      </c>
      <c r="ER154" s="380">
        <v>3.4661729888216102</v>
      </c>
      <c r="ES154" s="380">
        <v>0</v>
      </c>
      <c r="ET154" s="89">
        <v>33.926865719381503</v>
      </c>
      <c r="EU154" s="380">
        <v>6.7964416106167498</v>
      </c>
      <c r="EV154" s="380">
        <v>1.1181359202495701E-2</v>
      </c>
      <c r="EW154" s="89">
        <v>3.8700397833754598</v>
      </c>
      <c r="EX154" s="380">
        <v>1.14898535690855</v>
      </c>
      <c r="EY154" s="380">
        <v>0</v>
      </c>
      <c r="EZ154" s="89">
        <v>20.663112169267599</v>
      </c>
      <c r="FA154" s="380">
        <v>6.6678114101486798</v>
      </c>
      <c r="FB154" s="380">
        <v>1.7870728884815602E-2</v>
      </c>
      <c r="FC154" s="89">
        <v>2.9658933530682599</v>
      </c>
      <c r="FD154" s="380">
        <v>0.86251515534516698</v>
      </c>
      <c r="FE154" s="380">
        <v>0</v>
      </c>
      <c r="FF154" s="89">
        <v>2.9400103678083801E-2</v>
      </c>
      <c r="FG154" s="380">
        <v>0.13283732527254399</v>
      </c>
      <c r="FH154" s="380">
        <v>1.7557479331837898E-2</v>
      </c>
      <c r="FI154" s="89">
        <v>2.27665708739733</v>
      </c>
      <c r="FJ154" s="380">
        <v>1.1659173450948801</v>
      </c>
      <c r="FK154" s="380">
        <v>2.9292577500611899E-2</v>
      </c>
      <c r="FL154" s="89">
        <v>0.100825354679017</v>
      </c>
      <c r="FM154" s="380">
        <v>0.160575541925777</v>
      </c>
      <c r="FN154" s="380">
        <v>0</v>
      </c>
      <c r="FO154" s="89">
        <v>35.794632187489498</v>
      </c>
      <c r="FP154" s="380">
        <v>8.4270510896291899</v>
      </c>
      <c r="FQ154" s="380">
        <v>0</v>
      </c>
      <c r="FR154" s="89">
        <v>7.18968911308537</v>
      </c>
      <c r="FS154" s="380">
        <v>1.8241407747651499</v>
      </c>
      <c r="FT154" s="380">
        <v>3.9375739094093401E-3</v>
      </c>
      <c r="FV154" s="118">
        <v>3313.7286175159679</v>
      </c>
      <c r="FW154" s="118">
        <v>0.56299955954210901</v>
      </c>
      <c r="FX154" s="118">
        <v>0.98254600649269408</v>
      </c>
      <c r="FY154" s="118">
        <v>1.5214440086189032</v>
      </c>
      <c r="FZ154" s="207">
        <v>12.068752286881599</v>
      </c>
      <c r="GA154" s="118">
        <v>1.4041985322910531</v>
      </c>
      <c r="GB154" s="118">
        <v>4.8554752656041913</v>
      </c>
    </row>
    <row r="155" spans="2:184" s="73" customFormat="1">
      <c r="B155" s="73" t="s">
        <v>1829</v>
      </c>
      <c r="C155" s="73" t="s">
        <v>1874</v>
      </c>
      <c r="D155" s="73" t="s">
        <v>1831</v>
      </c>
      <c r="E155" s="622" t="s">
        <v>2225</v>
      </c>
      <c r="F155" s="73">
        <v>0.01</v>
      </c>
      <c r="G155" s="113" t="s">
        <v>1210</v>
      </c>
      <c r="H155" s="73">
        <v>65.8</v>
      </c>
      <c r="I155" s="89">
        <v>-3844</v>
      </c>
      <c r="J155" s="89"/>
      <c r="K155" s="41" t="s">
        <v>32</v>
      </c>
      <c r="L155" s="73" t="s">
        <v>207</v>
      </c>
      <c r="M155" s="73" t="s">
        <v>13</v>
      </c>
      <c r="N155" s="73" t="s">
        <v>2229</v>
      </c>
      <c r="O155" s="73">
        <v>25</v>
      </c>
      <c r="Q155" s="203">
        <v>794.58</v>
      </c>
      <c r="R155" s="73">
        <v>25000</v>
      </c>
      <c r="S155" s="73">
        <v>3660</v>
      </c>
      <c r="U155" s="381">
        <v>6.5170454089331101E-2</v>
      </c>
      <c r="V155" s="380">
        <v>0.28917208510689801</v>
      </c>
      <c r="W155" s="380">
        <v>6.5170454089331101E-2</v>
      </c>
      <c r="X155" s="89">
        <v>8.8366516845568004</v>
      </c>
      <c r="Y155" s="380">
        <v>10.9456208951988</v>
      </c>
      <c r="Z155" s="380">
        <v>1.30888136190098</v>
      </c>
      <c r="AA155" s="89">
        <v>247.923412286097</v>
      </c>
      <c r="AB155" s="380">
        <v>32.630995837996799</v>
      </c>
      <c r="AC155" s="380">
        <v>0.48529709706326202</v>
      </c>
      <c r="AD155" s="89">
        <v>383.277976491505</v>
      </c>
      <c r="AE155" s="380">
        <v>152.293570784026</v>
      </c>
      <c r="AF155" s="380">
        <v>1.0059493200823399</v>
      </c>
      <c r="AG155" s="381">
        <v>1.5522071774661901</v>
      </c>
      <c r="AH155" s="380">
        <v>8.9134221883606308</v>
      </c>
      <c r="AI155" s="380">
        <v>1.5522071774661901</v>
      </c>
      <c r="AJ155" s="381">
        <v>225.53829562422001</v>
      </c>
      <c r="AK155" s="380">
        <v>1149.4750315653</v>
      </c>
      <c r="AL155" s="380">
        <v>225.53829562422001</v>
      </c>
      <c r="AM155" s="89">
        <v>196156.47097133801</v>
      </c>
      <c r="AN155" s="380">
        <v>13682.0826071478</v>
      </c>
      <c r="AO155" s="380">
        <v>5.2002909249828901</v>
      </c>
      <c r="AP155" s="89">
        <v>183.66024147431099</v>
      </c>
      <c r="AQ155" s="380">
        <v>183.23338385069201</v>
      </c>
      <c r="AR155" s="380">
        <v>30.8864144197249</v>
      </c>
      <c r="AS155" s="89">
        <v>3012.38463996267</v>
      </c>
      <c r="AT155" s="380">
        <v>747.67454775679596</v>
      </c>
      <c r="AU155" s="380">
        <v>96.515208779448599</v>
      </c>
      <c r="AV155" s="381">
        <v>1.17809504875711</v>
      </c>
      <c r="AW155" s="380">
        <v>6.7900894735188198</v>
      </c>
      <c r="AX155" s="380">
        <v>1.17809504875711</v>
      </c>
      <c r="AY155" s="89">
        <v>0.66817388703800196</v>
      </c>
      <c r="AZ155" s="380">
        <v>0.90177158767494803</v>
      </c>
      <c r="BA155" s="380">
        <v>0.261872902514586</v>
      </c>
      <c r="BB155" s="381">
        <v>0.74598102181661696</v>
      </c>
      <c r="BC155" s="380">
        <v>3.5996035484285001</v>
      </c>
      <c r="BD155" s="380">
        <v>0.74598102181661696</v>
      </c>
      <c r="BE155" s="89">
        <v>19.902178899062498</v>
      </c>
      <c r="BF155" s="382">
        <v>7.2290251712833902</v>
      </c>
      <c r="BG155" s="382">
        <v>0.196386633586068</v>
      </c>
      <c r="BH155" s="381">
        <v>8.7009278087732298</v>
      </c>
      <c r="BI155" s="380">
        <v>37.842622742973496</v>
      </c>
      <c r="BJ155" s="380">
        <v>8.7009278087732298</v>
      </c>
      <c r="BK155" s="89">
        <v>298.328429249946</v>
      </c>
      <c r="BL155" s="380">
        <v>30.2819986106899</v>
      </c>
      <c r="BM155" s="380">
        <v>0.30441071689322202</v>
      </c>
      <c r="BN155" s="89">
        <v>738.49571453282397</v>
      </c>
      <c r="BO155" s="380">
        <v>186.46335992082101</v>
      </c>
      <c r="BP155" s="380">
        <v>1.49405308543975</v>
      </c>
      <c r="BQ155" s="89">
        <v>1060.14711857014</v>
      </c>
      <c r="BR155" s="380">
        <v>181.227548557196</v>
      </c>
      <c r="BS155" s="380">
        <v>2.0642207589562198</v>
      </c>
      <c r="BT155" s="89">
        <v>0.34921252996316299</v>
      </c>
      <c r="BU155" s="380">
        <v>0.28230596531916902</v>
      </c>
      <c r="BV155" s="380">
        <v>6.9086620351787899E-3</v>
      </c>
      <c r="BW155" s="89">
        <v>0.82764185865112105</v>
      </c>
      <c r="BX155" s="380">
        <v>2.23932582907833</v>
      </c>
      <c r="BY155" s="380">
        <v>0.496925207124297</v>
      </c>
      <c r="BZ155" s="89">
        <v>1.0639912818147499</v>
      </c>
      <c r="CA155" s="380">
        <v>2.8907103461131598</v>
      </c>
      <c r="CB155" s="380">
        <v>6.6632984847428398E-2</v>
      </c>
      <c r="CC155" s="89">
        <v>1.1259467818079401</v>
      </c>
      <c r="CD155" s="380">
        <v>1.6588951999878001</v>
      </c>
      <c r="CE155" s="380">
        <v>0.33003930733708498</v>
      </c>
      <c r="CF155" s="89">
        <v>0.200898592294456</v>
      </c>
      <c r="CG155" s="380">
        <v>0.25350441991485601</v>
      </c>
      <c r="CH155" s="380">
        <v>2.4054077940196299E-2</v>
      </c>
      <c r="CI155" s="89">
        <v>15.7071296119775</v>
      </c>
      <c r="CJ155" s="380">
        <v>4.34551116443743</v>
      </c>
      <c r="CK155" s="380">
        <v>0.183529816668041</v>
      </c>
      <c r="CL155" s="89">
        <v>3.0317027456143801</v>
      </c>
      <c r="CM155" s="380">
        <v>1.4706593907757299</v>
      </c>
      <c r="CN155" s="380">
        <v>0.124261932294759</v>
      </c>
      <c r="CO155" s="89">
        <v>0.114105819044396</v>
      </c>
      <c r="CP155" s="380">
        <v>0.214820760522802</v>
      </c>
      <c r="CQ155" s="380">
        <v>3.0135931115612202E-2</v>
      </c>
      <c r="CR155" s="89">
        <v>549.46686879351296</v>
      </c>
      <c r="CS155" s="380">
        <v>63.710161238553198</v>
      </c>
      <c r="CT155" s="380">
        <v>1.7338768319796902E-2</v>
      </c>
      <c r="CU155" s="89">
        <v>692.06290287405602</v>
      </c>
      <c r="CV155" s="380">
        <v>76.022179107012207</v>
      </c>
      <c r="CW155" s="380">
        <v>7.7735605603998104E-3</v>
      </c>
      <c r="CX155" s="89">
        <v>19.3200727434816</v>
      </c>
      <c r="CY155" s="380">
        <v>6.0463832484597404</v>
      </c>
      <c r="CZ155" s="380">
        <v>1.45929059531882E-2</v>
      </c>
      <c r="DA155" s="89">
        <v>9.23774022510933E-3</v>
      </c>
      <c r="DB155" s="380">
        <v>3.4470178440907301E-2</v>
      </c>
      <c r="DC155" s="380">
        <v>0</v>
      </c>
      <c r="DD155" s="89">
        <v>9.3568847074625094E-2</v>
      </c>
      <c r="DE155" s="380">
        <v>0.27761004750532697</v>
      </c>
      <c r="DF155" s="380">
        <v>2.8047215901896599E-2</v>
      </c>
      <c r="DG155" s="381">
        <v>2.8985520640614101E-2</v>
      </c>
      <c r="DH155" s="380">
        <v>0.117061798894253</v>
      </c>
      <c r="DI155" s="380">
        <v>2.8985520640614101E-2</v>
      </c>
      <c r="DJ155" s="381">
        <v>1.4703132609156301E-2</v>
      </c>
      <c r="DK155" s="380">
        <v>5.5425850820088898E-2</v>
      </c>
      <c r="DL155" s="380">
        <v>1.4703132609156301E-2</v>
      </c>
      <c r="DM155" s="89">
        <v>0.91997418613155602</v>
      </c>
      <c r="DN155" s="380">
        <v>1.0914186321294601</v>
      </c>
      <c r="DO155" s="380">
        <v>1.6531792581026002E-2</v>
      </c>
      <c r="DP155" s="89">
        <v>448.02076183031198</v>
      </c>
      <c r="DQ155" s="380">
        <v>45.528558153363001</v>
      </c>
      <c r="DR155" s="380">
        <v>1.9000590567375001E-3</v>
      </c>
      <c r="DS155" s="89">
        <v>1321.32349575799</v>
      </c>
      <c r="DT155" s="380">
        <v>133.45272545073601</v>
      </c>
      <c r="DU155" s="380">
        <v>1.9799324482434998E-3</v>
      </c>
      <c r="DV155" s="89">
        <v>209.70849183655201</v>
      </c>
      <c r="DW155" s="380">
        <v>20.957939930542299</v>
      </c>
      <c r="DX155" s="380">
        <v>0</v>
      </c>
      <c r="DY155" s="89">
        <v>1053.6500479761501</v>
      </c>
      <c r="DZ155" s="380">
        <v>107.38306429363899</v>
      </c>
      <c r="EA155" s="380">
        <v>1.30591423657132E-2</v>
      </c>
      <c r="EB155" s="89">
        <v>243.09836259266399</v>
      </c>
      <c r="EC155" s="380">
        <v>25.465971581807899</v>
      </c>
      <c r="ED155" s="380">
        <v>0</v>
      </c>
      <c r="EE155" s="89">
        <v>23.6288411505334</v>
      </c>
      <c r="EF155" s="380">
        <v>3.40547963881543</v>
      </c>
      <c r="EG155" s="380">
        <v>3.29642000730803E-3</v>
      </c>
      <c r="EH155" s="89">
        <v>243.55406156371001</v>
      </c>
      <c r="EI155" s="380">
        <v>29.860102379617398</v>
      </c>
      <c r="EJ155" s="380">
        <v>1.60096197249417E-2</v>
      </c>
      <c r="EK155" s="89">
        <v>30.192533148372501</v>
      </c>
      <c r="EL155" s="380">
        <v>3.4762316574123</v>
      </c>
      <c r="EM155" s="380">
        <v>2.4551676046477401E-3</v>
      </c>
      <c r="EN155" s="89">
        <v>154.610366168403</v>
      </c>
      <c r="EO155" s="380">
        <v>18.899466296612601</v>
      </c>
      <c r="EP155" s="380">
        <v>7.2514709775338797E-3</v>
      </c>
      <c r="EQ155" s="89">
        <v>27.4005810154367</v>
      </c>
      <c r="ER155" s="380">
        <v>3.78288013401309</v>
      </c>
      <c r="ES155" s="380">
        <v>2.66582394315762E-3</v>
      </c>
      <c r="ET155" s="89">
        <v>63.968077592053</v>
      </c>
      <c r="EU155" s="380">
        <v>9.0439275766443998</v>
      </c>
      <c r="EV155" s="380">
        <v>0</v>
      </c>
      <c r="EW155" s="89">
        <v>6.6549397431479598</v>
      </c>
      <c r="EX155" s="380">
        <v>1.2659299951610401</v>
      </c>
      <c r="EY155" s="380">
        <v>1.9616994336415401E-3</v>
      </c>
      <c r="EZ155" s="89">
        <v>31.161323873811899</v>
      </c>
      <c r="FA155" s="380">
        <v>5.2166301678864802</v>
      </c>
      <c r="FB155" s="380">
        <v>0</v>
      </c>
      <c r="FC155" s="89">
        <v>3.97828198571061</v>
      </c>
      <c r="FD155" s="380">
        <v>0.81540233427350906</v>
      </c>
      <c r="FE155" s="380">
        <v>2.1226494794770799E-3</v>
      </c>
      <c r="FF155" s="89">
        <v>3.4892828479013697E-2</v>
      </c>
      <c r="FG155" s="380">
        <v>0.131765147240749</v>
      </c>
      <c r="FH155" s="380">
        <v>0</v>
      </c>
      <c r="FI155" s="89">
        <v>1.59468994535987</v>
      </c>
      <c r="FJ155" s="380">
        <v>0.80237827743472301</v>
      </c>
      <c r="FK155" s="380">
        <v>1.28331017289084E-2</v>
      </c>
      <c r="FL155" s="89">
        <v>3.9306639975585998E-2</v>
      </c>
      <c r="FM155" s="380">
        <v>9.4292347816522903E-2</v>
      </c>
      <c r="FN155" s="380">
        <v>7.6698654293587201E-3</v>
      </c>
      <c r="FO155" s="89">
        <v>28.6609711634452</v>
      </c>
      <c r="FP155" s="380">
        <v>4.8323028840931999</v>
      </c>
      <c r="FQ155" s="380">
        <v>0</v>
      </c>
      <c r="FR155" s="89">
        <v>7.9958816297038302</v>
      </c>
      <c r="FS155" s="380">
        <v>1.6249198129654401</v>
      </c>
      <c r="FT155" s="380">
        <v>0</v>
      </c>
      <c r="FV155" s="118">
        <v>4494.4511642196549</v>
      </c>
      <c r="FW155" s="118">
        <v>0.29283313660302462</v>
      </c>
      <c r="FX155" s="118">
        <v>1.0387535115606565</v>
      </c>
      <c r="FY155" s="118">
        <v>0.79395509643941542</v>
      </c>
      <c r="FZ155" s="207">
        <v>7.2043588831538576</v>
      </c>
      <c r="GA155" s="118">
        <v>0.81991645611154595</v>
      </c>
      <c r="GB155" s="118">
        <v>6.3234236007042455</v>
      </c>
    </row>
    <row r="156" spans="2:184" s="73" customFormat="1">
      <c r="B156" s="73" t="s">
        <v>1829</v>
      </c>
      <c r="C156" s="73" t="s">
        <v>1874</v>
      </c>
      <c r="D156" s="73" t="s">
        <v>1831</v>
      </c>
      <c r="E156" s="622" t="s">
        <v>2225</v>
      </c>
      <c r="F156" s="73">
        <v>0.01</v>
      </c>
      <c r="G156" s="113" t="s">
        <v>1210</v>
      </c>
      <c r="H156" s="73">
        <v>65.8</v>
      </c>
      <c r="I156" s="89">
        <v>-3844</v>
      </c>
      <c r="J156" s="89"/>
      <c r="K156" s="41" t="s">
        <v>32</v>
      </c>
      <c r="L156" s="73" t="s">
        <v>207</v>
      </c>
      <c r="M156" s="73" t="s">
        <v>13</v>
      </c>
      <c r="N156" s="73" t="s">
        <v>2230</v>
      </c>
      <c r="O156" s="73">
        <v>25</v>
      </c>
      <c r="Q156" s="203">
        <v>794.58</v>
      </c>
      <c r="R156" s="73">
        <v>23670</v>
      </c>
      <c r="S156" s="73">
        <v>3910</v>
      </c>
      <c r="U156" s="381">
        <v>0.11732999003049349</v>
      </c>
      <c r="V156" s="380">
        <v>0.37272408388920197</v>
      </c>
      <c r="W156" s="380">
        <v>0.11732999003049349</v>
      </c>
      <c r="X156" s="89">
        <v>9.4685523551489137</v>
      </c>
      <c r="Y156" s="380">
        <v>11.783362170324873</v>
      </c>
      <c r="Z156" s="380">
        <v>2.7554062151062495</v>
      </c>
      <c r="AA156" s="89">
        <v>286.43710675369772</v>
      </c>
      <c r="AB156" s="380">
        <v>37.132899136138384</v>
      </c>
      <c r="AC156" s="380">
        <v>0.77435841098500635</v>
      </c>
      <c r="AD156" s="89">
        <v>311.74521001878861</v>
      </c>
      <c r="AE156" s="380">
        <v>85.33672677210329</v>
      </c>
      <c r="AF156" s="380">
        <v>1.6183792364367156</v>
      </c>
      <c r="AG156" s="381">
        <v>2.6294549156818223</v>
      </c>
      <c r="AH156" s="380">
        <v>13.450281379849123</v>
      </c>
      <c r="AI156" s="380">
        <v>2.6294549156818223</v>
      </c>
      <c r="AJ156" s="381">
        <v>426.400999250354</v>
      </c>
      <c r="AK156" s="380">
        <v>1232.031668308909</v>
      </c>
      <c r="AL156" s="380">
        <v>426.400999250354</v>
      </c>
      <c r="AM156" s="89">
        <v>201351.09032086856</v>
      </c>
      <c r="AN156" s="380">
        <v>15595.512249831478</v>
      </c>
      <c r="AO156" s="380">
        <v>8.9266146780428546</v>
      </c>
      <c r="AP156" s="89">
        <v>281.57505035916904</v>
      </c>
      <c r="AQ156" s="380">
        <v>209.5649301426952</v>
      </c>
      <c r="AR156" s="380">
        <v>60.86417726737379</v>
      </c>
      <c r="AS156" s="89">
        <v>2985.5437664552655</v>
      </c>
      <c r="AT156" s="380">
        <v>762.90090473546354</v>
      </c>
      <c r="AU156" s="380">
        <v>176.29772574611306</v>
      </c>
      <c r="AV156" s="89">
        <v>5.0443293281776356</v>
      </c>
      <c r="AW156" s="380">
        <v>6.9561324527306265</v>
      </c>
      <c r="AX156" s="380">
        <v>2.3617497513228307</v>
      </c>
      <c r="AY156" s="89">
        <v>0.75723289268158678</v>
      </c>
      <c r="AZ156" s="380">
        <v>1.1703573515490913</v>
      </c>
      <c r="BA156" s="380">
        <v>0.4097786862659567</v>
      </c>
      <c r="BB156" s="381">
        <v>1.3642940937576864</v>
      </c>
      <c r="BC156" s="380">
        <v>3.7090256594374584</v>
      </c>
      <c r="BD156" s="380">
        <v>1.3642940937576864</v>
      </c>
      <c r="BE156" s="89">
        <v>26.375075972695964</v>
      </c>
      <c r="BF156" s="382">
        <v>3.7866278253655064</v>
      </c>
      <c r="BG156" s="382">
        <v>0.35831811102419908</v>
      </c>
      <c r="BH156" s="381">
        <v>11.593723290653463</v>
      </c>
      <c r="BI156" s="380">
        <v>34.953296763492673</v>
      </c>
      <c r="BJ156" s="380">
        <v>11.593723290653463</v>
      </c>
      <c r="BK156" s="89">
        <v>312.17315936738959</v>
      </c>
      <c r="BL156" s="380">
        <v>28.021620693528202</v>
      </c>
      <c r="BM156" s="380">
        <v>0.51224699621570102</v>
      </c>
      <c r="BN156" s="89">
        <v>651.53502412340242</v>
      </c>
      <c r="BO156" s="380">
        <v>142.18237417664722</v>
      </c>
      <c r="BP156" s="380">
        <v>2.359128969141187</v>
      </c>
      <c r="BQ156" s="89">
        <v>1016.8689611141549</v>
      </c>
      <c r="BR156" s="380">
        <v>149.32341051169348</v>
      </c>
      <c r="BS156" s="380">
        <v>3.8957185794336873</v>
      </c>
      <c r="BT156" s="89">
        <v>0.36506334866763274</v>
      </c>
      <c r="BU156" s="380">
        <v>0.30052427558121431</v>
      </c>
      <c r="BV156" s="380">
        <v>1.3465598093750444E-2</v>
      </c>
      <c r="BW156" s="381">
        <v>0.90491162215280108</v>
      </c>
      <c r="BX156" s="380">
        <v>3.5333899504068902</v>
      </c>
      <c r="BY156" s="380">
        <v>0.90491162215280108</v>
      </c>
      <c r="BZ156" s="89">
        <v>2.0340140164540306</v>
      </c>
      <c r="CA156" s="380">
        <v>4.6019660240031186</v>
      </c>
      <c r="CB156" s="380">
        <v>0.13355330329139659</v>
      </c>
      <c r="CC156" s="89">
        <v>0.93666011437317409</v>
      </c>
      <c r="CD156" s="380">
        <v>2.0093766832662494</v>
      </c>
      <c r="CE156" s="380">
        <v>0.52908684808916695</v>
      </c>
      <c r="CF156" s="89">
        <v>0.30978603430142282</v>
      </c>
      <c r="CG156" s="380">
        <v>0.36026035725783001</v>
      </c>
      <c r="CH156" s="380">
        <v>3.24203266344123E-2</v>
      </c>
      <c r="CI156" s="89">
        <v>16.714669251733522</v>
      </c>
      <c r="CJ156" s="380">
        <v>5.6942374696312843</v>
      </c>
      <c r="CK156" s="380">
        <v>0.40248852007257629</v>
      </c>
      <c r="CL156" s="89">
        <v>2.8301476558636831</v>
      </c>
      <c r="CM156" s="380">
        <v>1.8477012167886064</v>
      </c>
      <c r="CN156" s="380">
        <v>0.21412998103050077</v>
      </c>
      <c r="CO156" s="89">
        <v>8.3493896618093158E-2</v>
      </c>
      <c r="CP156" s="380">
        <v>0.1985028573105892</v>
      </c>
      <c r="CQ156" s="380">
        <v>3.7295792678210399E-2</v>
      </c>
      <c r="CR156" s="89">
        <v>551.41291903120168</v>
      </c>
      <c r="CS156" s="380">
        <v>68.534762117044451</v>
      </c>
      <c r="CT156" s="380">
        <v>3.0946041509085191E-2</v>
      </c>
      <c r="CU156" s="89">
        <v>666.9842856968653</v>
      </c>
      <c r="CV156" s="380">
        <v>91.919433468598726</v>
      </c>
      <c r="CW156" s="380">
        <v>7.4894227591834166E-3</v>
      </c>
      <c r="CX156" s="89">
        <v>31.331909962095679</v>
      </c>
      <c r="CY156" s="380">
        <v>7.2012828329650516</v>
      </c>
      <c r="CZ156" s="380">
        <v>1.2934734214920775E-2</v>
      </c>
      <c r="DA156" s="89">
        <v>2.3845844383744898E-2</v>
      </c>
      <c r="DB156" s="380">
        <v>6.7824806106972196E-2</v>
      </c>
      <c r="DC156" s="380">
        <v>3.3981654555839402E-3</v>
      </c>
      <c r="DD156" s="89">
        <v>9.3919851731188678E-2</v>
      </c>
      <c r="DE156" s="380">
        <v>0.36387984708126603</v>
      </c>
      <c r="DF156" s="380">
        <v>6.0436288710401652E-2</v>
      </c>
      <c r="DG156" s="381">
        <v>4.5895056833143474E-2</v>
      </c>
      <c r="DH156" s="380">
        <v>8.2498311275676722E-2</v>
      </c>
      <c r="DI156" s="380">
        <v>4.5895056833143474E-2</v>
      </c>
      <c r="DJ156" s="381">
        <v>2.0366959212015607E-2</v>
      </c>
      <c r="DK156" s="380">
        <v>9.0339162390445232E-2</v>
      </c>
      <c r="DL156" s="380">
        <v>2.0366959212015607E-2</v>
      </c>
      <c r="DM156" s="89">
        <v>1.2524679742429865</v>
      </c>
      <c r="DN156" s="380">
        <v>0.99793594440538913</v>
      </c>
      <c r="DO156" s="380">
        <v>2.7664951253259816E-2</v>
      </c>
      <c r="DP156" s="89">
        <v>536.50011618699193</v>
      </c>
      <c r="DQ156" s="380">
        <v>73.744229830399533</v>
      </c>
      <c r="DR156" s="380">
        <v>0</v>
      </c>
      <c r="DS156" s="89">
        <v>1518.7755672927913</v>
      </c>
      <c r="DT156" s="380">
        <v>259.48941548790447</v>
      </c>
      <c r="DU156" s="380">
        <v>0</v>
      </c>
      <c r="DV156" s="89">
        <v>229.91468224435408</v>
      </c>
      <c r="DW156" s="380">
        <v>34.840775148994446</v>
      </c>
      <c r="DX156" s="380">
        <v>2.7087183077393771E-3</v>
      </c>
      <c r="DY156" s="89">
        <v>1098.7214463390019</v>
      </c>
      <c r="DZ156" s="380">
        <v>163.85011975139761</v>
      </c>
      <c r="EA156" s="380">
        <v>0</v>
      </c>
      <c r="EB156" s="89">
        <v>236.72832631709181</v>
      </c>
      <c r="EC156" s="380">
        <v>38.189565473223716</v>
      </c>
      <c r="ED156" s="380">
        <v>0</v>
      </c>
      <c r="EE156" s="89">
        <v>26.688624785445786</v>
      </c>
      <c r="EF156" s="380">
        <v>3.9946842144460266</v>
      </c>
      <c r="EG156" s="380">
        <v>5.5178472921585614E-3</v>
      </c>
      <c r="EH156" s="89">
        <v>232.96181160055951</v>
      </c>
      <c r="EI156" s="380">
        <v>42.3840319802636</v>
      </c>
      <c r="EJ156" s="380">
        <v>0</v>
      </c>
      <c r="EK156" s="89">
        <v>28.835709420120921</v>
      </c>
      <c r="EL156" s="380">
        <v>4.3974978364659494</v>
      </c>
      <c r="EM156" s="380">
        <v>5.8557892781470403E-3</v>
      </c>
      <c r="EN156" s="89">
        <v>147.98049241146234</v>
      </c>
      <c r="EO156" s="380">
        <v>23.560453780291589</v>
      </c>
      <c r="EP156" s="380">
        <v>1.2137745122109854E-2</v>
      </c>
      <c r="EQ156" s="89">
        <v>26.739823716305548</v>
      </c>
      <c r="ER156" s="380">
        <v>4.8878057615512267</v>
      </c>
      <c r="ES156" s="380">
        <v>0</v>
      </c>
      <c r="ET156" s="89">
        <v>63.387710436724838</v>
      </c>
      <c r="EU156" s="380">
        <v>9.7021530971206147</v>
      </c>
      <c r="EV156" s="380">
        <v>0</v>
      </c>
      <c r="EW156" s="89">
        <v>6.8630780258461979</v>
      </c>
      <c r="EX156" s="380">
        <v>1.3288877040497697</v>
      </c>
      <c r="EY156" s="380">
        <v>6.4215704643081333E-3</v>
      </c>
      <c r="EZ156" s="89">
        <v>33.790567354073097</v>
      </c>
      <c r="FA156" s="380">
        <v>6.5702724595945661</v>
      </c>
      <c r="FB156" s="380">
        <v>2.1539892145860207E-2</v>
      </c>
      <c r="FC156" s="89">
        <v>4.442696087116687</v>
      </c>
      <c r="FD156" s="380">
        <v>1.1345640230364529</v>
      </c>
      <c r="FE156" s="380">
        <v>0</v>
      </c>
      <c r="FF156" s="89">
        <v>3.4492722186489626E-2</v>
      </c>
      <c r="FG156" s="380">
        <v>0.14765274472598186</v>
      </c>
      <c r="FH156" s="380">
        <v>0</v>
      </c>
      <c r="FI156" s="89">
        <v>2.2672110927135805</v>
      </c>
      <c r="FJ156" s="380">
        <v>1.1628025075164468</v>
      </c>
      <c r="FK156" s="380">
        <v>3.006703895250528E-2</v>
      </c>
      <c r="FL156" s="89">
        <v>3.0507569546552732E-2</v>
      </c>
      <c r="FM156" s="380">
        <v>7.8854070137302792E-2</v>
      </c>
      <c r="FN156" s="380">
        <v>1.1823265680870769E-2</v>
      </c>
      <c r="FO156" s="89">
        <v>34.225834766485271</v>
      </c>
      <c r="FP156" s="380">
        <v>7.7687909711002572</v>
      </c>
      <c r="FQ156" s="380">
        <v>4.654916077545165E-3</v>
      </c>
      <c r="FR156" s="89">
        <v>8.6270722305759264</v>
      </c>
      <c r="FS156" s="380">
        <v>2.4331557314677341</v>
      </c>
      <c r="FT156" s="380">
        <v>4.7541876224649164E-3</v>
      </c>
      <c r="FV156" s="118">
        <v>4798.784546844372</v>
      </c>
      <c r="FW156" s="118">
        <v>0.34224736021894064</v>
      </c>
      <c r="FX156" s="118">
        <v>1.0451315465370077</v>
      </c>
      <c r="FY156" s="118">
        <v>0.82672550291808655</v>
      </c>
      <c r="FZ156" s="207">
        <v>7.7038433634333661</v>
      </c>
      <c r="GA156" s="118">
        <v>0.94156449309703805</v>
      </c>
      <c r="GB156" s="118">
        <v>5.5777886050635495</v>
      </c>
    </row>
    <row r="157" spans="2:184" s="73" customFormat="1">
      <c r="B157" s="68" t="s">
        <v>1829</v>
      </c>
      <c r="C157" s="68" t="s">
        <v>1874</v>
      </c>
      <c r="D157" s="68" t="s">
        <v>1831</v>
      </c>
      <c r="E157" s="623" t="s">
        <v>2225</v>
      </c>
      <c r="F157" s="68">
        <v>0.01</v>
      </c>
      <c r="G157" s="115" t="s">
        <v>1210</v>
      </c>
      <c r="H157" s="68">
        <v>65.8</v>
      </c>
      <c r="I157" s="90">
        <v>-3844</v>
      </c>
      <c r="J157" s="90"/>
      <c r="K157" s="503" t="s">
        <v>32</v>
      </c>
      <c r="L157" s="68" t="s">
        <v>207</v>
      </c>
      <c r="M157" s="68" t="s">
        <v>13</v>
      </c>
      <c r="N157" s="68" t="s">
        <v>2231</v>
      </c>
      <c r="O157" s="68">
        <v>25</v>
      </c>
      <c r="P157" s="624"/>
      <c r="Q157" s="489">
        <v>920.77800000000002</v>
      </c>
      <c r="R157" s="68">
        <v>24540</v>
      </c>
      <c r="S157" s="68">
        <v>5310</v>
      </c>
      <c r="T157" s="68"/>
      <c r="U157" s="620">
        <v>8.2557783754497099E-2</v>
      </c>
      <c r="V157" s="599">
        <v>0.87315732986817096</v>
      </c>
      <c r="W157" s="599">
        <v>8.2557783754497099E-2</v>
      </c>
      <c r="X157" s="90">
        <v>9.4449949110750406</v>
      </c>
      <c r="Y157" s="599">
        <v>11.6805187344834</v>
      </c>
      <c r="Z157" s="599">
        <v>2.0492324843181202</v>
      </c>
      <c r="AA157" s="90">
        <v>306.64780321951503</v>
      </c>
      <c r="AB157" s="599">
        <v>63.775505428217002</v>
      </c>
      <c r="AC157" s="599">
        <v>0.57089868176375502</v>
      </c>
      <c r="AD157" s="90">
        <v>227.59283559680901</v>
      </c>
      <c r="AE157" s="599">
        <v>65.399131446246002</v>
      </c>
      <c r="AF157" s="599">
        <v>1.34377870995423</v>
      </c>
      <c r="AG157" s="90">
        <v>91.400596717042404</v>
      </c>
      <c r="AH157" s="599">
        <v>190.159845577445</v>
      </c>
      <c r="AI157" s="599">
        <v>2.16272299534335</v>
      </c>
      <c r="AJ157" s="620">
        <v>301.406888365989</v>
      </c>
      <c r="AK157" s="599">
        <v>1419.3526760250099</v>
      </c>
      <c r="AL157" s="599">
        <v>301.406888365989</v>
      </c>
      <c r="AM157" s="90">
        <v>199967.44336185601</v>
      </c>
      <c r="AN157" s="599">
        <v>16943.9247664705</v>
      </c>
      <c r="AO157" s="599">
        <v>5.8411728851242897</v>
      </c>
      <c r="AP157" s="90">
        <v>270.67876460830303</v>
      </c>
      <c r="AQ157" s="599">
        <v>201.15916954212901</v>
      </c>
      <c r="AR157" s="599">
        <v>51.597536138981297</v>
      </c>
      <c r="AS157" s="90">
        <v>4069.5870197732002</v>
      </c>
      <c r="AT157" s="599">
        <v>809.37365568601604</v>
      </c>
      <c r="AU157" s="599">
        <v>99.077007984024306</v>
      </c>
      <c r="AV157" s="90">
        <v>11.4421812444557</v>
      </c>
      <c r="AW157" s="599">
        <v>27.4513636201373</v>
      </c>
      <c r="AX157" s="599">
        <v>1.62094545224159</v>
      </c>
      <c r="AY157" s="90">
        <v>0.47147905301229998</v>
      </c>
      <c r="AZ157" s="599">
        <v>1.32738223188463</v>
      </c>
      <c r="BA157" s="599">
        <v>0.32525760411624399</v>
      </c>
      <c r="BB157" s="620">
        <v>1.0633203851375299</v>
      </c>
      <c r="BC157" s="599">
        <v>3.88850824013632</v>
      </c>
      <c r="BD157" s="599">
        <v>1.0633203851375299</v>
      </c>
      <c r="BE157" s="90">
        <v>27.608485603183301</v>
      </c>
      <c r="BF157" s="600">
        <v>5.7953819855681097</v>
      </c>
      <c r="BG157" s="600">
        <v>0.28097151777948998</v>
      </c>
      <c r="BH157" s="620">
        <v>10.2013837821778</v>
      </c>
      <c r="BI157" s="599">
        <v>45.132865559696299</v>
      </c>
      <c r="BJ157" s="599">
        <v>10.2013837821778</v>
      </c>
      <c r="BK157" s="90">
        <v>262.03377724822298</v>
      </c>
      <c r="BL157" s="599">
        <v>25.234491544901498</v>
      </c>
      <c r="BM157" s="599">
        <v>0.37117810647119198</v>
      </c>
      <c r="BN157" s="90">
        <v>520.396967311205</v>
      </c>
      <c r="BO157" s="599">
        <v>114.01113298880701</v>
      </c>
      <c r="BP157" s="599">
        <v>1.6974807129760401</v>
      </c>
      <c r="BQ157" s="90">
        <v>898.555996876927</v>
      </c>
      <c r="BR157" s="599">
        <v>127.24027561428601</v>
      </c>
      <c r="BS157" s="599">
        <v>2.5054420848487999</v>
      </c>
      <c r="BT157" s="90">
        <v>0.34731606945239801</v>
      </c>
      <c r="BU157" s="599">
        <v>0.91519199915016802</v>
      </c>
      <c r="BV157" s="599">
        <v>9.2183949920765194E-3</v>
      </c>
      <c r="BW157" s="620">
        <v>0.72910173988552596</v>
      </c>
      <c r="BX157" s="599">
        <v>2.7282253050441199</v>
      </c>
      <c r="BY157" s="599">
        <v>0.72910173988552596</v>
      </c>
      <c r="BZ157" s="90">
        <v>0.36090664254548899</v>
      </c>
      <c r="CA157" s="599">
        <v>1.0078952988524901</v>
      </c>
      <c r="CB157" s="599">
        <v>8.8082672288408798E-2</v>
      </c>
      <c r="CC157" s="90">
        <v>1.1086208242195501</v>
      </c>
      <c r="CD157" s="599">
        <v>2.5386006556248302</v>
      </c>
      <c r="CE157" s="599">
        <v>0.380235263075546</v>
      </c>
      <c r="CF157" s="90">
        <v>0.31661607315454698</v>
      </c>
      <c r="CG157" s="599">
        <v>0.35536434273217199</v>
      </c>
      <c r="CH157" s="599">
        <v>2.5029263459653801E-2</v>
      </c>
      <c r="CI157" s="90">
        <v>16.479206717558402</v>
      </c>
      <c r="CJ157" s="599">
        <v>4.9104041411514698</v>
      </c>
      <c r="CK157" s="599">
        <v>0.25511303122053802</v>
      </c>
      <c r="CL157" s="90">
        <v>2.9909578699350501</v>
      </c>
      <c r="CM157" s="599">
        <v>1.4886011921842</v>
      </c>
      <c r="CN157" s="599">
        <v>0.14915991994489</v>
      </c>
      <c r="CO157" s="90">
        <v>9.7116608586797395E-2</v>
      </c>
      <c r="CP157" s="599">
        <v>0.21817776230243699</v>
      </c>
      <c r="CQ157" s="599">
        <v>2.7365431481455101E-2</v>
      </c>
      <c r="CR157" s="90">
        <v>488.82687021926699</v>
      </c>
      <c r="CS157" s="599">
        <v>44.786451960295302</v>
      </c>
      <c r="CT157" s="599">
        <v>2.39662007799607E-2</v>
      </c>
      <c r="CU157" s="90">
        <v>707.42250841492398</v>
      </c>
      <c r="CV157" s="599">
        <v>93.521762827321396</v>
      </c>
      <c r="CW157" s="599">
        <v>7.0130503103626998E-3</v>
      </c>
      <c r="CX157" s="90">
        <v>26.3642847192537</v>
      </c>
      <c r="CY157" s="599">
        <v>7.1614158285704104</v>
      </c>
      <c r="CZ157" s="599">
        <v>1.0856187010611499E-2</v>
      </c>
      <c r="DA157" s="90">
        <v>3.36142869280752E-2</v>
      </c>
      <c r="DB157" s="599">
        <v>7.0573307042440095E-2</v>
      </c>
      <c r="DC157" s="599">
        <v>2.4492010416494701E-3</v>
      </c>
      <c r="DD157" s="90">
        <v>4.4264684999711298E-2</v>
      </c>
      <c r="DE157" s="599">
        <v>0.28906491725446098</v>
      </c>
      <c r="DF157" s="599">
        <v>2.4494776502837001E-2</v>
      </c>
      <c r="DG157" s="620">
        <v>2.3952002730015201E-2</v>
      </c>
      <c r="DH157" s="599">
        <v>0.170271794184399</v>
      </c>
      <c r="DI157" s="599">
        <v>2.3952002730015201E-2</v>
      </c>
      <c r="DJ157" s="90">
        <v>2.3180045145030699E-2</v>
      </c>
      <c r="DK157" s="599">
        <v>0.12127664138837101</v>
      </c>
      <c r="DL157" s="599">
        <v>1.6812055803727299E-2</v>
      </c>
      <c r="DM157" s="90">
        <v>1.7154932307572801</v>
      </c>
      <c r="DN157" s="599">
        <v>1.6685248616186299</v>
      </c>
      <c r="DO157" s="599">
        <v>0</v>
      </c>
      <c r="DP157" s="90">
        <v>513.69212039330205</v>
      </c>
      <c r="DQ157" s="599">
        <v>65.403539562576896</v>
      </c>
      <c r="DR157" s="599">
        <v>2.2907590618378602E-3</v>
      </c>
      <c r="DS157" s="90">
        <v>1455.69176838618</v>
      </c>
      <c r="DT157" s="599">
        <v>188.10559157109799</v>
      </c>
      <c r="DU157" s="599">
        <v>2.3869032982930202E-3</v>
      </c>
      <c r="DV157" s="90">
        <v>225.609988124469</v>
      </c>
      <c r="DW157" s="599">
        <v>27.774419507386</v>
      </c>
      <c r="DX157" s="599">
        <v>2.7389760817749702E-3</v>
      </c>
      <c r="DY157" s="90">
        <v>1098.8820374853401</v>
      </c>
      <c r="DZ157" s="599">
        <v>132.68859123922201</v>
      </c>
      <c r="EA157" s="599">
        <v>0</v>
      </c>
      <c r="EB157" s="90">
        <v>245.09958504654</v>
      </c>
      <c r="EC157" s="599">
        <v>36.867304453049897</v>
      </c>
      <c r="ED157" s="599">
        <v>1.3426862305987001E-2</v>
      </c>
      <c r="EE157" s="90">
        <v>25.2945557452876</v>
      </c>
      <c r="EF157" s="599">
        <v>3.7784403220963698</v>
      </c>
      <c r="EG157" s="599">
        <v>3.9750177353189498E-3</v>
      </c>
      <c r="EH157" s="90">
        <v>243.780065004915</v>
      </c>
      <c r="EI157" s="599">
        <v>33.197066656325099</v>
      </c>
      <c r="EJ157" s="599">
        <v>0</v>
      </c>
      <c r="EK157" s="90">
        <v>30.552643410226</v>
      </c>
      <c r="EL157" s="599">
        <v>4.8476119848288697</v>
      </c>
      <c r="EM157" s="599">
        <v>0</v>
      </c>
      <c r="EN157" s="90">
        <v>155.32393971721601</v>
      </c>
      <c r="EO157" s="599">
        <v>23.829908579667599</v>
      </c>
      <c r="EP157" s="599">
        <v>0</v>
      </c>
      <c r="EQ157" s="90">
        <v>27.953852571830701</v>
      </c>
      <c r="ER157" s="599">
        <v>4.2632028996920601</v>
      </c>
      <c r="ES157" s="599">
        <v>2.29020392634263E-3</v>
      </c>
      <c r="ET157" s="90">
        <v>66.786865199527497</v>
      </c>
      <c r="EU157" s="599">
        <v>11.031538417384599</v>
      </c>
      <c r="EV157" s="599">
        <v>0</v>
      </c>
      <c r="EW157" s="90">
        <v>7.1700839331040296</v>
      </c>
      <c r="EX157" s="599">
        <v>1.6895534316739</v>
      </c>
      <c r="EY157" s="599">
        <v>2.3661079690322799E-3</v>
      </c>
      <c r="EZ157" s="90">
        <v>34.511632401970999</v>
      </c>
      <c r="FA157" s="599">
        <v>6.5575020826309904</v>
      </c>
      <c r="FB157" s="599">
        <v>1.10549273631691E-2</v>
      </c>
      <c r="FC157" s="90">
        <v>4.4489526395093</v>
      </c>
      <c r="FD157" s="599">
        <v>1.02646514380231</v>
      </c>
      <c r="FE157" s="599">
        <v>0</v>
      </c>
      <c r="FF157" s="90">
        <v>1.6040218572561198E-2</v>
      </c>
      <c r="FG157" s="599">
        <v>0.13397865702195999</v>
      </c>
      <c r="FH157" s="599">
        <v>1.5262177562191399E-2</v>
      </c>
      <c r="FI157" s="90">
        <v>2.1208531990658299</v>
      </c>
      <c r="FJ157" s="599">
        <v>0.99087040726569697</v>
      </c>
      <c r="FK157" s="599">
        <v>2.52307951852726E-2</v>
      </c>
      <c r="FL157" s="90">
        <v>6.3505169144447204E-2</v>
      </c>
      <c r="FM157" s="599">
        <v>0.12917411445261601</v>
      </c>
      <c r="FN157" s="599">
        <v>6.7068678331612197E-3</v>
      </c>
      <c r="FO157" s="90">
        <v>34.428855882190597</v>
      </c>
      <c r="FP157" s="599">
        <v>8.0610179542397304</v>
      </c>
      <c r="FQ157" s="599">
        <v>0</v>
      </c>
      <c r="FR157" s="90">
        <v>9.3304401463465805</v>
      </c>
      <c r="FS157" s="599">
        <v>2.6452302950818298</v>
      </c>
      <c r="FT157" s="599">
        <v>3.4278825203604701E-3</v>
      </c>
      <c r="FU157" s="68"/>
      <c r="FV157" s="131">
        <v>4779.7551135005397</v>
      </c>
      <c r="FW157" s="131">
        <v>0.31188160631544481</v>
      </c>
      <c r="FX157" s="131">
        <v>1.0327887029696887</v>
      </c>
      <c r="FY157" s="131">
        <v>0.69099705537296208</v>
      </c>
      <c r="FZ157" s="497">
        <v>7.7386429283247997</v>
      </c>
      <c r="GA157" s="131">
        <v>0.90140442092609974</v>
      </c>
      <c r="GB157" s="131">
        <v>5.7148585590168386</v>
      </c>
    </row>
    <row r="158" spans="2:184" s="73" customFormat="1">
      <c r="B158" s="73" t="s">
        <v>1959</v>
      </c>
      <c r="C158" s="143" t="s">
        <v>1960</v>
      </c>
      <c r="D158" s="143" t="s">
        <v>1961</v>
      </c>
      <c r="E158" s="77">
        <v>103.88</v>
      </c>
      <c r="F158" s="73">
        <v>0.28999999999999998</v>
      </c>
      <c r="G158" s="113" t="s">
        <v>1211</v>
      </c>
      <c r="H158" s="207">
        <v>41.53</v>
      </c>
      <c r="I158" s="89">
        <v>103.88</v>
      </c>
      <c r="J158" s="89"/>
      <c r="K158" s="41" t="s">
        <v>32</v>
      </c>
      <c r="L158" s="73" t="s">
        <v>207</v>
      </c>
      <c r="M158" s="73" t="s">
        <v>1962</v>
      </c>
      <c r="N158" s="73" t="s">
        <v>2232</v>
      </c>
      <c r="O158" s="73">
        <v>25</v>
      </c>
      <c r="P158" s="246"/>
      <c r="Q158" s="203">
        <v>1201.3351308168562</v>
      </c>
      <c r="R158" s="203">
        <v>29980.000000000004</v>
      </c>
      <c r="S158" s="203">
        <v>11250</v>
      </c>
      <c r="U158" s="381">
        <v>5.7464548379500568</v>
      </c>
      <c r="V158" s="380">
        <v>8.0773101717964391</v>
      </c>
      <c r="W158" s="380">
        <v>5.7464548379500568</v>
      </c>
      <c r="X158" s="89">
        <v>34.252253619563824</v>
      </c>
      <c r="Y158" s="380">
        <v>22.812811195847981</v>
      </c>
      <c r="Z158" s="380">
        <v>11.703774960753123</v>
      </c>
      <c r="AA158" s="89">
        <v>163.30393604573428</v>
      </c>
      <c r="AB158" s="380">
        <v>25.155272450101602</v>
      </c>
      <c r="AC158" s="380">
        <v>3.7423333484675574</v>
      </c>
      <c r="AD158" s="89">
        <v>53.783333074336888</v>
      </c>
      <c r="AE158" s="380">
        <v>27.170494176437131</v>
      </c>
      <c r="AF158" s="380">
        <v>0.30023479709018835</v>
      </c>
      <c r="AG158" s="89">
        <v>27.854058537521837</v>
      </c>
      <c r="AH158" s="380">
        <v>53.581992176029786</v>
      </c>
      <c r="AI158" s="380">
        <v>2.5204601540882643</v>
      </c>
      <c r="AJ158" s="381">
        <v>535.40668081846263</v>
      </c>
      <c r="AK158" s="380">
        <v>1006.4429038764126</v>
      </c>
      <c r="AL158" s="380">
        <v>535.40668081846263</v>
      </c>
      <c r="AM158" s="89">
        <v>153773.93006707364</v>
      </c>
      <c r="AN158" s="380">
        <v>18892.670241006406</v>
      </c>
      <c r="AO158" s="380">
        <v>29.850755586909663</v>
      </c>
      <c r="AP158" s="381">
        <v>155.54197472743954</v>
      </c>
      <c r="AQ158" s="380">
        <v>269.88723543659785</v>
      </c>
      <c r="AR158" s="380">
        <v>155.54197472743954</v>
      </c>
      <c r="AS158" s="89">
        <v>4383.7095856040487</v>
      </c>
      <c r="AT158" s="380">
        <v>1221.6804087874</v>
      </c>
      <c r="AU158" s="380">
        <v>240.23802791980214</v>
      </c>
      <c r="AV158" s="381">
        <v>30.973209831368269</v>
      </c>
      <c r="AW158" s="380">
        <v>26.192229452725329</v>
      </c>
      <c r="AX158" s="380">
        <v>30.973209831368269</v>
      </c>
      <c r="AY158" s="89">
        <v>0.67778790862030702</v>
      </c>
      <c r="AZ158" s="380">
        <v>0.88503832401827121</v>
      </c>
      <c r="BA158" s="380">
        <v>0.4805822692325567</v>
      </c>
      <c r="BB158" s="89">
        <v>2.8170084493434362</v>
      </c>
      <c r="BC158" s="380">
        <v>5.6340168986868768</v>
      </c>
      <c r="BD158" s="380">
        <v>1.4167997487720758</v>
      </c>
      <c r="BE158" s="381">
        <v>0.12351054679036023</v>
      </c>
      <c r="BF158" s="382">
        <v>0</v>
      </c>
      <c r="BG158" s="382">
        <v>0.12351054679036023</v>
      </c>
      <c r="BH158" s="381">
        <v>3.0941218977928155</v>
      </c>
      <c r="BI158" s="380">
        <v>3.8582757493825923</v>
      </c>
      <c r="BJ158" s="380">
        <v>3.0941218977928155</v>
      </c>
      <c r="BK158" s="89">
        <v>401.19338489490235</v>
      </c>
      <c r="BL158" s="380">
        <v>92.040576486454057</v>
      </c>
      <c r="BM158" s="380">
        <v>1.5071365740723908</v>
      </c>
      <c r="BN158" s="89">
        <v>1076.7706135869798</v>
      </c>
      <c r="BO158" s="380">
        <v>300.36758338725298</v>
      </c>
      <c r="BP158" s="380">
        <v>2.1058373636875931</v>
      </c>
      <c r="BQ158" s="89">
        <v>1230.3672945693968</v>
      </c>
      <c r="BR158" s="380">
        <v>401.45474277282563</v>
      </c>
      <c r="BS158" s="380">
        <v>9.7800628844874335</v>
      </c>
      <c r="BT158" s="89">
        <v>0.1766829763482741</v>
      </c>
      <c r="BU158" s="380">
        <v>0.33135938532292936</v>
      </c>
      <c r="BV158" s="380">
        <v>5.5661391995495725E-2</v>
      </c>
      <c r="BW158" s="381">
        <v>0.38642029912470932</v>
      </c>
      <c r="BX158" s="380">
        <v>0</v>
      </c>
      <c r="BY158" s="380">
        <v>0.38642029912470932</v>
      </c>
      <c r="BZ158" s="381">
        <v>0.53774143815278796</v>
      </c>
      <c r="CA158" s="380">
        <v>0.65697093110226523</v>
      </c>
      <c r="CB158" s="380">
        <v>0.53774143815278796</v>
      </c>
      <c r="CC158" s="89">
        <v>3.2891691150868305</v>
      </c>
      <c r="CD158" s="380">
        <v>3.2182537563431386</v>
      </c>
      <c r="CE158" s="380">
        <v>0.63324862528033721</v>
      </c>
      <c r="CF158" s="89">
        <v>0.43306868675567434</v>
      </c>
      <c r="CG158" s="380">
        <v>0.42934799441224453</v>
      </c>
      <c r="CH158" s="380">
        <v>0.13090974584105117</v>
      </c>
      <c r="CI158" s="89">
        <v>13.224222125742033</v>
      </c>
      <c r="CJ158" s="380">
        <v>3.656540766104083</v>
      </c>
      <c r="CK158" s="380">
        <v>0.49345415688346272</v>
      </c>
      <c r="CL158" s="89">
        <v>3.9990966367403438</v>
      </c>
      <c r="CM158" s="380">
        <v>3.3637948295320017</v>
      </c>
      <c r="CN158" s="380">
        <v>0.31806222786336108</v>
      </c>
      <c r="CO158" s="381">
        <v>2.4872406342516755</v>
      </c>
      <c r="CP158" s="380">
        <v>4.0798618024717443</v>
      </c>
      <c r="CQ158" s="380">
        <v>2.4872406342516755</v>
      </c>
      <c r="CR158" s="89">
        <v>223.42474878044851</v>
      </c>
      <c r="CS158" s="380">
        <v>32.152249706348151</v>
      </c>
      <c r="CT158" s="380">
        <v>2.9157181420928002E-2</v>
      </c>
      <c r="CU158" s="89">
        <v>510.03498084927185</v>
      </c>
      <c r="CV158" s="380">
        <v>64.002254749165047</v>
      </c>
      <c r="CW158" s="380">
        <v>1.2341237350435312E-2</v>
      </c>
      <c r="CX158" s="89">
        <v>1.4227930597422769</v>
      </c>
      <c r="CY158" s="380">
        <v>0.85499252738325415</v>
      </c>
      <c r="CZ158" s="380">
        <v>0</v>
      </c>
      <c r="DA158" s="381">
        <v>1.4481552549523184E-2</v>
      </c>
      <c r="DB158" s="380">
        <v>0</v>
      </c>
      <c r="DC158" s="380">
        <v>1.4481552549523184E-2</v>
      </c>
      <c r="DD158" s="89">
        <v>0</v>
      </c>
      <c r="DE158" s="380">
        <v>0</v>
      </c>
      <c r="DF158" s="380">
        <v>0</v>
      </c>
      <c r="DG158" s="381">
        <v>0.22094684221707162</v>
      </c>
      <c r="DH158" s="380">
        <v>0</v>
      </c>
      <c r="DI158" s="380">
        <v>0.22094684221707162</v>
      </c>
      <c r="DJ158" s="381">
        <v>9.8635308382228365E-2</v>
      </c>
      <c r="DK158" s="380">
        <v>0</v>
      </c>
      <c r="DL158" s="380">
        <v>9.8635308382228365E-2</v>
      </c>
      <c r="DM158" s="89">
        <v>0.94418817859707826</v>
      </c>
      <c r="DN158" s="380">
        <v>1.8883763571941552</v>
      </c>
      <c r="DO158" s="380">
        <v>0</v>
      </c>
      <c r="DP158" s="89">
        <v>868.24815458129649</v>
      </c>
      <c r="DQ158" s="380">
        <v>134.84472874005633</v>
      </c>
      <c r="DR158" s="380">
        <v>1.1195403646806171E-2</v>
      </c>
      <c r="DS158" s="89">
        <v>1715.6366822768371</v>
      </c>
      <c r="DT158" s="380">
        <v>198.77684675065115</v>
      </c>
      <c r="DU158" s="380">
        <v>0</v>
      </c>
      <c r="DV158" s="89">
        <v>201.5541844687167</v>
      </c>
      <c r="DW158" s="380">
        <v>29.126452435546597</v>
      </c>
      <c r="DX158" s="380">
        <v>0</v>
      </c>
      <c r="DY158" s="89">
        <v>834.48589934557685</v>
      </c>
      <c r="DZ158" s="380">
        <v>157.17801725673988</v>
      </c>
      <c r="EA158" s="380">
        <v>0</v>
      </c>
      <c r="EB158" s="89">
        <v>159.99127355525391</v>
      </c>
      <c r="EC158" s="380">
        <v>39.922877392012047</v>
      </c>
      <c r="ED158" s="380">
        <v>0</v>
      </c>
      <c r="EE158" s="89">
        <v>12.779574504897713</v>
      </c>
      <c r="EF158" s="380">
        <v>3.4092776040899717</v>
      </c>
      <c r="EG158" s="380">
        <v>0</v>
      </c>
      <c r="EH158" s="89">
        <v>147.95116591041037</v>
      </c>
      <c r="EI158" s="380">
        <v>24.976755209546592</v>
      </c>
      <c r="EJ158" s="380">
        <v>0</v>
      </c>
      <c r="EK158" s="89">
        <v>18.56247231091259</v>
      </c>
      <c r="EL158" s="380">
        <v>3.1386461974277053</v>
      </c>
      <c r="EM158" s="380">
        <v>0</v>
      </c>
      <c r="EN158" s="89">
        <v>107.48235525398626</v>
      </c>
      <c r="EO158" s="380">
        <v>17.790087870252968</v>
      </c>
      <c r="EP158" s="380">
        <v>0</v>
      </c>
      <c r="EQ158" s="89">
        <v>19.582094367858101</v>
      </c>
      <c r="ER158" s="380">
        <v>3.4350725596876144</v>
      </c>
      <c r="ES158" s="380">
        <v>0</v>
      </c>
      <c r="ET158" s="89">
        <v>50.163371721102664</v>
      </c>
      <c r="EU158" s="380">
        <v>9.6105985949270227</v>
      </c>
      <c r="EV158" s="380">
        <v>2.4967891922185879E-2</v>
      </c>
      <c r="EW158" s="89">
        <v>5.5584305116289512</v>
      </c>
      <c r="EX158" s="380">
        <v>1.3951276625971898</v>
      </c>
      <c r="EY158" s="380">
        <v>0</v>
      </c>
      <c r="EZ158" s="89">
        <v>28.860167153238891</v>
      </c>
      <c r="FA158" s="380">
        <v>5.3267359761606947</v>
      </c>
      <c r="FB158" s="380">
        <v>0</v>
      </c>
      <c r="FC158" s="89">
        <v>3.788552818799769</v>
      </c>
      <c r="FD158" s="380">
        <v>1.6284295222626319</v>
      </c>
      <c r="FE158" s="380">
        <v>0</v>
      </c>
      <c r="FF158" s="89">
        <v>0</v>
      </c>
      <c r="FG158" s="380">
        <v>0</v>
      </c>
      <c r="FH158" s="380">
        <v>0</v>
      </c>
      <c r="FI158" s="89">
        <v>11.609990736206292</v>
      </c>
      <c r="FJ158" s="380">
        <v>5.209757191091084</v>
      </c>
      <c r="FK158" s="380">
        <v>5.1692909954602712E-2</v>
      </c>
      <c r="FL158" s="89">
        <v>0.12430313392938433</v>
      </c>
      <c r="FM158" s="380">
        <v>0.24860626785876808</v>
      </c>
      <c r="FN158" s="380">
        <v>3.478556075019814E-2</v>
      </c>
      <c r="FO158" s="89">
        <v>27.672810651639381</v>
      </c>
      <c r="FP158" s="380">
        <v>16.227745036442528</v>
      </c>
      <c r="FQ158" s="380">
        <v>0</v>
      </c>
      <c r="FR158" s="89">
        <v>12.627700873701608</v>
      </c>
      <c r="FS158" s="380">
        <v>9.3735900936827932</v>
      </c>
      <c r="FT158" s="380">
        <v>1.032919902524067E-2</v>
      </c>
      <c r="FV158" s="118">
        <f t="shared" ref="FV158:FV221" si="0">CU158+DP158+DS158+DV158+DY158+EB158+EE158+EH158+EK158+EN158+EQ158+ET158+EW158+EZ158+FC158</f>
        <v>4684.6793596297885</v>
      </c>
      <c r="FW158" s="118">
        <f t="shared" ref="FW158:FW221" si="1">(2*EE158/0.0563)/(EB158/0.148+EH158/0.199)</f>
        <v>0.24882570473227786</v>
      </c>
      <c r="FX158" s="118">
        <v>0.95923085653911155</v>
      </c>
      <c r="FY158" s="118">
        <v>0.43805769637293984</v>
      </c>
      <c r="FZ158" s="207">
        <v>7.3043222505226293</v>
      </c>
      <c r="GA158" s="118">
        <v>2.0062854351192509</v>
      </c>
      <c r="GB158" s="118">
        <v>4.1475568677310406</v>
      </c>
    </row>
    <row r="159" spans="2:184" s="73" customFormat="1">
      <c r="B159" s="73" t="s">
        <v>1959</v>
      </c>
      <c r="C159" s="143" t="s">
        <v>1960</v>
      </c>
      <c r="D159" s="143" t="s">
        <v>1961</v>
      </c>
      <c r="E159" s="77">
        <v>103.88</v>
      </c>
      <c r="F159" s="73">
        <v>0.28999999999999998</v>
      </c>
      <c r="G159" s="113" t="s">
        <v>1211</v>
      </c>
      <c r="H159" s="207">
        <v>41.53</v>
      </c>
      <c r="I159" s="89">
        <v>103.88</v>
      </c>
      <c r="J159" s="89"/>
      <c r="K159" s="41" t="s">
        <v>32</v>
      </c>
      <c r="L159" s="73" t="s">
        <v>207</v>
      </c>
      <c r="M159" s="73" t="s">
        <v>1962</v>
      </c>
      <c r="N159" s="73" t="s">
        <v>2233</v>
      </c>
      <c r="O159" s="73">
        <v>15</v>
      </c>
      <c r="Q159" s="203">
        <v>906.84441781505882</v>
      </c>
      <c r="R159" s="203">
        <v>32350</v>
      </c>
      <c r="S159" s="203">
        <v>5030</v>
      </c>
      <c r="U159" s="381">
        <v>16.322300510026601</v>
      </c>
      <c r="V159" s="380">
        <v>22.451644402467402</v>
      </c>
      <c r="W159" s="380">
        <v>16.322300510026601</v>
      </c>
      <c r="X159" s="381">
        <v>30.2276332614206</v>
      </c>
      <c r="Y159" s="380">
        <v>21.676852707650799</v>
      </c>
      <c r="Z159" s="380">
        <v>30.2276332614206</v>
      </c>
      <c r="AA159" s="89">
        <v>91.244080558836998</v>
      </c>
      <c r="AB159" s="380">
        <v>17.4654028911119</v>
      </c>
      <c r="AC159" s="380">
        <v>14.4184413685055</v>
      </c>
      <c r="AD159" s="89">
        <v>45.698956513442099</v>
      </c>
      <c r="AE159" s="380">
        <v>14.490384148756799</v>
      </c>
      <c r="AF159" s="380">
        <v>1.3793949236757801</v>
      </c>
      <c r="AG159" s="381">
        <v>10.240422432954601</v>
      </c>
      <c r="AH159" s="380">
        <v>13.5141635312979</v>
      </c>
      <c r="AI159" s="380">
        <v>10.240422432954601</v>
      </c>
      <c r="AJ159" s="381">
        <v>2004.0074232897</v>
      </c>
      <c r="AK159" s="380">
        <v>2101.6738729624099</v>
      </c>
      <c r="AL159" s="380">
        <v>2004.0074232897</v>
      </c>
      <c r="AM159" s="89">
        <v>150679.497020754</v>
      </c>
      <c r="AN159" s="380">
        <v>16310.123871698999</v>
      </c>
      <c r="AO159" s="380">
        <v>81.666625989531497</v>
      </c>
      <c r="AP159" s="381">
        <v>352.99545095944097</v>
      </c>
      <c r="AQ159" s="380">
        <v>634.03792390957801</v>
      </c>
      <c r="AR159" s="380">
        <v>352.99545095944097</v>
      </c>
      <c r="AS159" s="89">
        <v>1838.66951859192</v>
      </c>
      <c r="AT159" s="380">
        <v>1135.2391967503299</v>
      </c>
      <c r="AU159" s="380">
        <v>724.74091151574703</v>
      </c>
      <c r="AV159" s="381">
        <v>69.317581676797204</v>
      </c>
      <c r="AW159" s="380">
        <v>111.49361571233899</v>
      </c>
      <c r="AX159" s="380">
        <v>69.317581676797204</v>
      </c>
      <c r="AY159" s="381">
        <v>1.4096809587793999</v>
      </c>
      <c r="AZ159" s="380">
        <v>1.0531267055373501</v>
      </c>
      <c r="BA159" s="380">
        <v>1.4096809587793999</v>
      </c>
      <c r="BB159" s="89">
        <v>43.905995676603297</v>
      </c>
      <c r="BC159" s="380">
        <v>87.811991353206494</v>
      </c>
      <c r="BD159" s="380">
        <v>2.9475117669507802</v>
      </c>
      <c r="BE159" s="89">
        <v>0.39822969844005801</v>
      </c>
      <c r="BF159" s="382">
        <v>0.81693641248884097</v>
      </c>
      <c r="BG159" s="382">
        <v>0.27330341457899898</v>
      </c>
      <c r="BH159" s="381">
        <v>10.542392454311001</v>
      </c>
      <c r="BI159" s="380">
        <v>9.4182984914564791</v>
      </c>
      <c r="BJ159" s="380">
        <v>10.542392454311001</v>
      </c>
      <c r="BK159" s="89">
        <v>279.33080667232599</v>
      </c>
      <c r="BL159" s="380">
        <v>25.534421138922099</v>
      </c>
      <c r="BM159" s="380">
        <v>3.4598288618472699</v>
      </c>
      <c r="BN159" s="89">
        <v>805.89047258329299</v>
      </c>
      <c r="BO159" s="380">
        <v>197.640483978151</v>
      </c>
      <c r="BP159" s="380">
        <v>6.0577360698361602</v>
      </c>
      <c r="BQ159" s="89">
        <v>934.93033912155897</v>
      </c>
      <c r="BR159" s="380">
        <v>405.24135095841001</v>
      </c>
      <c r="BS159" s="380">
        <v>22.570201669530601</v>
      </c>
      <c r="BT159" s="381">
        <v>0.18825073382030499</v>
      </c>
      <c r="BU159" s="380">
        <v>0</v>
      </c>
      <c r="BV159" s="380">
        <v>0.18825073382030499</v>
      </c>
      <c r="BW159" s="381">
        <v>1.1557847025791299</v>
      </c>
      <c r="BX159" s="380">
        <v>0</v>
      </c>
      <c r="BY159" s="380">
        <v>1.1557847025791299</v>
      </c>
      <c r="BZ159" s="381">
        <v>1.66946198330131</v>
      </c>
      <c r="CA159" s="380">
        <v>3.5586824520784202</v>
      </c>
      <c r="CB159" s="380">
        <v>1.66946198330131</v>
      </c>
      <c r="CC159" s="89">
        <v>3.1576413088263999</v>
      </c>
      <c r="CD159" s="380">
        <v>5.4277332760066299</v>
      </c>
      <c r="CE159" s="380">
        <v>2.2092964733402298</v>
      </c>
      <c r="CF159" s="89">
        <v>0.52555880092770901</v>
      </c>
      <c r="CG159" s="380">
        <v>1.02945111219115</v>
      </c>
      <c r="CH159" s="380">
        <v>0.28544303512810698</v>
      </c>
      <c r="CI159" s="89">
        <v>11.610414492487701</v>
      </c>
      <c r="CJ159" s="380">
        <v>5.1364475779544199</v>
      </c>
      <c r="CK159" s="380">
        <v>1.44870476740002</v>
      </c>
      <c r="CL159" s="89">
        <v>2.07181620856261</v>
      </c>
      <c r="CM159" s="380">
        <v>3.6087154955744198</v>
      </c>
      <c r="CN159" s="380">
        <v>0.77527335091778105</v>
      </c>
      <c r="CO159" s="381">
        <v>7.4639947106079303</v>
      </c>
      <c r="CP159" s="380">
        <v>11.184892804625999</v>
      </c>
      <c r="CQ159" s="380">
        <v>7.4639947106079303</v>
      </c>
      <c r="CR159" s="89">
        <v>197.75427029793599</v>
      </c>
      <c r="CS159" s="380">
        <v>26.5466674775911</v>
      </c>
      <c r="CT159" s="380">
        <v>6.9660430352388003E-2</v>
      </c>
      <c r="CU159" s="89">
        <v>346.07252421159399</v>
      </c>
      <c r="CV159" s="380">
        <v>40.297648114404197</v>
      </c>
      <c r="CW159" s="380">
        <v>5.76163042476978E-2</v>
      </c>
      <c r="CX159" s="381">
        <v>6.4695605041116697E-2</v>
      </c>
      <c r="CY159" s="380">
        <v>0</v>
      </c>
      <c r="CZ159" s="380">
        <v>6.4695605041116697E-2</v>
      </c>
      <c r="DA159" s="89">
        <v>0</v>
      </c>
      <c r="DB159" s="380">
        <v>0</v>
      </c>
      <c r="DC159" s="380">
        <v>0</v>
      </c>
      <c r="DD159" s="381">
        <v>0.30633917252852899</v>
      </c>
      <c r="DE159" s="380">
        <v>0</v>
      </c>
      <c r="DF159" s="380">
        <v>0.30633917252852899</v>
      </c>
      <c r="DG159" s="381">
        <v>0.51615171978741403</v>
      </c>
      <c r="DH159" s="380">
        <v>0</v>
      </c>
      <c r="DI159" s="380">
        <v>0.51615171978741403</v>
      </c>
      <c r="DJ159" s="381">
        <v>0.25145480275740201</v>
      </c>
      <c r="DK159" s="380">
        <v>0</v>
      </c>
      <c r="DL159" s="380">
        <v>0.25145480275740201</v>
      </c>
      <c r="DM159" s="89">
        <v>0</v>
      </c>
      <c r="DN159" s="380">
        <v>0</v>
      </c>
      <c r="DO159" s="380">
        <v>0</v>
      </c>
      <c r="DP159" s="89">
        <v>741.26185645770101</v>
      </c>
      <c r="DQ159" s="380">
        <v>122.475170700006</v>
      </c>
      <c r="DR159" s="380">
        <v>0</v>
      </c>
      <c r="DS159" s="89">
        <v>1403.23127824327</v>
      </c>
      <c r="DT159" s="380">
        <v>151.59051059407199</v>
      </c>
      <c r="DU159" s="380">
        <v>3.1739870196330802E-2</v>
      </c>
      <c r="DV159" s="89">
        <v>153.91942887229001</v>
      </c>
      <c r="DW159" s="380">
        <v>14.630978525284799</v>
      </c>
      <c r="DX159" s="380">
        <v>2.3788373696337399E-2</v>
      </c>
      <c r="DY159" s="89">
        <v>602.23801235844996</v>
      </c>
      <c r="DZ159" s="380">
        <v>78.708803639896999</v>
      </c>
      <c r="EA159" s="380">
        <v>0</v>
      </c>
      <c r="EB159" s="89">
        <v>103.80076391972101</v>
      </c>
      <c r="EC159" s="380">
        <v>16.6368622689454</v>
      </c>
      <c r="ED159" s="380">
        <v>0.15764012413966999</v>
      </c>
      <c r="EE159" s="89">
        <v>13.107463973717699</v>
      </c>
      <c r="EF159" s="380">
        <v>2.2164956896105199</v>
      </c>
      <c r="EG159" s="380">
        <v>4.5427393093821697E-2</v>
      </c>
      <c r="EH159" s="89">
        <v>93.629547904670204</v>
      </c>
      <c r="EI159" s="380">
        <v>21.5944317070919</v>
      </c>
      <c r="EJ159" s="380">
        <v>0.156981473040012</v>
      </c>
      <c r="EK159" s="89">
        <v>12.773605215560799</v>
      </c>
      <c r="EL159" s="380">
        <v>3.19869894310439</v>
      </c>
      <c r="EM159" s="380">
        <v>0</v>
      </c>
      <c r="EN159" s="89">
        <v>64.662239546747102</v>
      </c>
      <c r="EO159" s="380">
        <v>13.171826502933801</v>
      </c>
      <c r="EP159" s="380">
        <v>0</v>
      </c>
      <c r="EQ159" s="89">
        <v>12.550274707092999</v>
      </c>
      <c r="ER159" s="380">
        <v>1.2044085442171699</v>
      </c>
      <c r="ES159" s="380">
        <v>0</v>
      </c>
      <c r="ET159" s="89">
        <v>32.088643903427901</v>
      </c>
      <c r="EU159" s="380">
        <v>4.4340374889234697</v>
      </c>
      <c r="EV159" s="380">
        <v>0</v>
      </c>
      <c r="EW159" s="89">
        <v>3.4520449270064599</v>
      </c>
      <c r="EX159" s="380">
        <v>0.98987077426544001</v>
      </c>
      <c r="EY159" s="380">
        <v>0</v>
      </c>
      <c r="EZ159" s="89">
        <v>21.048501328105498</v>
      </c>
      <c r="FA159" s="380">
        <v>7.4506076084219401</v>
      </c>
      <c r="FB159" s="380">
        <v>0.110146024120944</v>
      </c>
      <c r="FC159" s="89">
        <v>2.8295762618080902</v>
      </c>
      <c r="FD159" s="380">
        <v>0.95238749834957903</v>
      </c>
      <c r="FE159" s="380">
        <v>2.23645042436608E-2</v>
      </c>
      <c r="FF159" s="89">
        <v>0</v>
      </c>
      <c r="FG159" s="380">
        <v>0</v>
      </c>
      <c r="FH159" s="380">
        <v>0</v>
      </c>
      <c r="FI159" s="89">
        <v>9.6364337084066101</v>
      </c>
      <c r="FJ159" s="380">
        <v>3.9952997947258502</v>
      </c>
      <c r="FK159" s="380">
        <v>0.111298144877173</v>
      </c>
      <c r="FL159" s="381">
        <v>6.4342881034159402E-2</v>
      </c>
      <c r="FM159" s="380">
        <v>0</v>
      </c>
      <c r="FN159" s="380">
        <v>6.4342881034159402E-2</v>
      </c>
      <c r="FO159" s="89">
        <v>18.7196548478138</v>
      </c>
      <c r="FP159" s="380">
        <v>6.4495071489494604</v>
      </c>
      <c r="FQ159" s="380">
        <v>0</v>
      </c>
      <c r="FR159" s="89">
        <v>12.807727084649301</v>
      </c>
      <c r="FS159" s="380">
        <v>3.5210811341213599</v>
      </c>
      <c r="FT159" s="380">
        <v>0</v>
      </c>
      <c r="FV159" s="118">
        <f t="shared" si="0"/>
        <v>3606.6657618311633</v>
      </c>
      <c r="FW159" s="118">
        <f t="shared" si="1"/>
        <v>0.39734316447413959</v>
      </c>
      <c r="FX159" s="118">
        <v>0.95653024751225135</v>
      </c>
      <c r="FY159" s="118">
        <v>0.57142435895033961</v>
      </c>
      <c r="FZ159" s="207">
        <v>6.6157096030527205</v>
      </c>
      <c r="GA159" s="118">
        <v>2.3734022129075059</v>
      </c>
      <c r="GB159" s="118">
        <v>3.598856639541224</v>
      </c>
    </row>
    <row r="160" spans="2:184" s="73" customFormat="1">
      <c r="B160" s="73" t="s">
        <v>1959</v>
      </c>
      <c r="C160" s="143" t="s">
        <v>1960</v>
      </c>
      <c r="D160" s="143" t="s">
        <v>1961</v>
      </c>
      <c r="E160" s="77">
        <v>103.88</v>
      </c>
      <c r="F160" s="73">
        <v>0.28999999999999998</v>
      </c>
      <c r="G160" s="113" t="s">
        <v>1211</v>
      </c>
      <c r="H160" s="207">
        <v>41.53</v>
      </c>
      <c r="I160" s="89">
        <v>103.88</v>
      </c>
      <c r="J160" s="89"/>
      <c r="K160" s="41" t="s">
        <v>32</v>
      </c>
      <c r="L160" s="73" t="s">
        <v>207</v>
      </c>
      <c r="M160" s="73" t="s">
        <v>1962</v>
      </c>
      <c r="N160" s="73" t="s">
        <v>2234</v>
      </c>
      <c r="O160" s="73">
        <v>15</v>
      </c>
      <c r="Q160" s="203">
        <v>1140.5672059117232</v>
      </c>
      <c r="R160" s="203">
        <v>30520</v>
      </c>
      <c r="S160" s="203">
        <v>4440</v>
      </c>
      <c r="U160" s="381">
        <v>8.2308309930440107</v>
      </c>
      <c r="V160" s="380">
        <v>26.346463379466702</v>
      </c>
      <c r="W160" s="380">
        <v>8.2308309930440107</v>
      </c>
      <c r="X160" s="89">
        <v>41.462568979622098</v>
      </c>
      <c r="Y160" s="380">
        <v>58.077689326608002</v>
      </c>
      <c r="Z160" s="380">
        <v>17.540262912051102</v>
      </c>
      <c r="AA160" s="89">
        <v>109.194801269042</v>
      </c>
      <c r="AB160" s="380">
        <v>32.182839641851402</v>
      </c>
      <c r="AC160" s="380">
        <v>6.6473945370360701</v>
      </c>
      <c r="AD160" s="89">
        <v>56.356782928808599</v>
      </c>
      <c r="AE160" s="380">
        <v>55.8607809448689</v>
      </c>
      <c r="AF160" s="380">
        <v>0.88384864006779196</v>
      </c>
      <c r="AG160" s="89">
        <v>13.7462975546894</v>
      </c>
      <c r="AH160" s="380">
        <v>64.808846421648795</v>
      </c>
      <c r="AI160" s="380">
        <v>5.2858046776477998</v>
      </c>
      <c r="AJ160" s="381">
        <v>1071.0736877469101</v>
      </c>
      <c r="AK160" s="380">
        <v>3092.6789463546902</v>
      </c>
      <c r="AL160" s="380">
        <v>1071.0736877469101</v>
      </c>
      <c r="AM160" s="89">
        <v>160858.221222024</v>
      </c>
      <c r="AN160" s="380">
        <v>17352.847687603899</v>
      </c>
      <c r="AO160" s="380">
        <v>47.657420921377302</v>
      </c>
      <c r="AP160" s="381">
        <v>195.23457576654499</v>
      </c>
      <c r="AQ160" s="380">
        <v>716.78927905554599</v>
      </c>
      <c r="AR160" s="380">
        <v>195.23457576654499</v>
      </c>
      <c r="AS160" s="89">
        <v>1357.9141310106299</v>
      </c>
      <c r="AT160" s="380">
        <v>1201.9172664103901</v>
      </c>
      <c r="AU160" s="380">
        <v>446.142547333952</v>
      </c>
      <c r="AV160" s="381">
        <v>47.176405121437497</v>
      </c>
      <c r="AW160" s="380">
        <v>110.560371423381</v>
      </c>
      <c r="AX160" s="380">
        <v>47.176405121437497</v>
      </c>
      <c r="AY160" s="89">
        <v>1.4354791141404399</v>
      </c>
      <c r="AZ160" s="380">
        <v>1.90564975316784</v>
      </c>
      <c r="BA160" s="380">
        <v>0.88265928281535699</v>
      </c>
      <c r="BB160" s="381">
        <v>2.8591122608462198</v>
      </c>
      <c r="BC160" s="380">
        <v>0</v>
      </c>
      <c r="BD160" s="380">
        <v>2.8591122608462198</v>
      </c>
      <c r="BE160" s="381">
        <v>0.23517448606202501</v>
      </c>
      <c r="BF160" s="382">
        <v>9.8520281790176606E-2</v>
      </c>
      <c r="BG160" s="382">
        <v>0.23517448606202501</v>
      </c>
      <c r="BH160" s="381">
        <v>6.5122953421228802</v>
      </c>
      <c r="BI160" s="380">
        <v>14.7056058777818</v>
      </c>
      <c r="BJ160" s="380">
        <v>6.5122953421228802</v>
      </c>
      <c r="BK160" s="89">
        <v>273.740789500662</v>
      </c>
      <c r="BL160" s="380">
        <v>46.011754285108402</v>
      </c>
      <c r="BM160" s="380">
        <v>2.5182649997522502</v>
      </c>
      <c r="BN160" s="89">
        <v>802.880264697744</v>
      </c>
      <c r="BO160" s="380">
        <v>338.81462070890598</v>
      </c>
      <c r="BP160" s="380">
        <v>3.3771393163794601</v>
      </c>
      <c r="BQ160" s="89">
        <v>1019.39665171864</v>
      </c>
      <c r="BR160" s="380">
        <v>567.90861468124695</v>
      </c>
      <c r="BS160" s="380">
        <v>14.8170398725551</v>
      </c>
      <c r="BT160" s="89">
        <v>0.45320844703190399</v>
      </c>
      <c r="BU160" s="380">
        <v>0.90641689406380799</v>
      </c>
      <c r="BV160" s="380">
        <v>4.1086765411640302E-2</v>
      </c>
      <c r="BW160" s="381">
        <v>0.72365703665796099</v>
      </c>
      <c r="BX160" s="380">
        <v>0</v>
      </c>
      <c r="BY160" s="380">
        <v>0.72365703665796099</v>
      </c>
      <c r="BZ160" s="381">
        <v>0.83389259190879095</v>
      </c>
      <c r="CA160" s="380">
        <v>2.18886566871877</v>
      </c>
      <c r="CB160" s="380">
        <v>0.83389259190879095</v>
      </c>
      <c r="CC160" s="89">
        <v>3.2778510734503898</v>
      </c>
      <c r="CD160" s="380">
        <v>6.5557021469007903</v>
      </c>
      <c r="CE160" s="380">
        <v>1.02634042299101</v>
      </c>
      <c r="CF160" s="89">
        <v>0.51755151044457204</v>
      </c>
      <c r="CG160" s="380">
        <v>1.0351030208891401</v>
      </c>
      <c r="CH160" s="380">
        <v>0.194361111517726</v>
      </c>
      <c r="CI160" s="89">
        <v>10.214078113664399</v>
      </c>
      <c r="CJ160" s="380">
        <v>5.3319525376865204</v>
      </c>
      <c r="CK160" s="380">
        <v>0.77102595385800698</v>
      </c>
      <c r="CL160" s="89">
        <v>2.2328616126165</v>
      </c>
      <c r="CM160" s="380">
        <v>3.8956405711672399</v>
      </c>
      <c r="CN160" s="380">
        <v>0.59264712207838199</v>
      </c>
      <c r="CO160" s="381">
        <v>4.0755954949801501</v>
      </c>
      <c r="CP160" s="380">
        <v>11.8046981578293</v>
      </c>
      <c r="CQ160" s="380">
        <v>4.0755954949801501</v>
      </c>
      <c r="CR160" s="89">
        <v>197.96216983331601</v>
      </c>
      <c r="CS160" s="380">
        <v>24.682042713609398</v>
      </c>
      <c r="CT160" s="380">
        <v>3.3335030205972199E-2</v>
      </c>
      <c r="CU160" s="89">
        <v>395.01024710250903</v>
      </c>
      <c r="CV160" s="380">
        <v>53.109019983834898</v>
      </c>
      <c r="CW160" s="380">
        <v>1.9646045004915201E-2</v>
      </c>
      <c r="CX160" s="89">
        <v>0.63162462680379405</v>
      </c>
      <c r="CY160" s="380">
        <v>1.2632492536075901</v>
      </c>
      <c r="CZ160" s="380">
        <v>0</v>
      </c>
      <c r="DA160" s="89">
        <v>0</v>
      </c>
      <c r="DB160" s="380">
        <v>0</v>
      </c>
      <c r="DC160" s="380">
        <v>0</v>
      </c>
      <c r="DD160" s="89">
        <v>0</v>
      </c>
      <c r="DE160" s="380">
        <v>0</v>
      </c>
      <c r="DF160" s="380">
        <v>0</v>
      </c>
      <c r="DG160" s="381">
        <v>0.23803524229607301</v>
      </c>
      <c r="DH160" s="380">
        <v>0</v>
      </c>
      <c r="DI160" s="380">
        <v>0.23803524229607301</v>
      </c>
      <c r="DJ160" s="381">
        <v>0.107774272837226</v>
      </c>
      <c r="DK160" s="380">
        <v>0</v>
      </c>
      <c r="DL160" s="380">
        <v>0.107774272837226</v>
      </c>
      <c r="DM160" s="89">
        <v>0</v>
      </c>
      <c r="DN160" s="380">
        <v>0</v>
      </c>
      <c r="DO160" s="380">
        <v>0</v>
      </c>
      <c r="DP160" s="89">
        <v>755.70728706213094</v>
      </c>
      <c r="DQ160" s="380">
        <v>121.088603870857</v>
      </c>
      <c r="DR160" s="380">
        <v>1.7814655506720501E-2</v>
      </c>
      <c r="DS160" s="89">
        <v>1428.0932773965501</v>
      </c>
      <c r="DT160" s="380">
        <v>168.75965203365399</v>
      </c>
      <c r="DU160" s="380">
        <v>3.1470606892592602E-2</v>
      </c>
      <c r="DV160" s="89">
        <v>159.33640852375001</v>
      </c>
      <c r="DW160" s="380">
        <v>21.107494237704</v>
      </c>
      <c r="DX160" s="380">
        <v>0</v>
      </c>
      <c r="DY160" s="89">
        <v>648.006008246909</v>
      </c>
      <c r="DZ160" s="380">
        <v>82.091052253138301</v>
      </c>
      <c r="EA160" s="380">
        <v>0</v>
      </c>
      <c r="EB160" s="89">
        <v>114.63291029073</v>
      </c>
      <c r="EC160" s="380">
        <v>23.797230107522299</v>
      </c>
      <c r="ED160" s="380">
        <v>0</v>
      </c>
      <c r="EE160" s="89">
        <v>13.0380088833993</v>
      </c>
      <c r="EF160" s="380">
        <v>4.1873659043142597</v>
      </c>
      <c r="EG160" s="380">
        <v>2.6409621846662599E-2</v>
      </c>
      <c r="EH160" s="89">
        <v>113.95852906431899</v>
      </c>
      <c r="EI160" s="380">
        <v>21.033669311366801</v>
      </c>
      <c r="EJ160" s="380">
        <v>0</v>
      </c>
      <c r="EK160" s="89">
        <v>13.4779742384691</v>
      </c>
      <c r="EL160" s="380">
        <v>2.9885550224209401</v>
      </c>
      <c r="EM160" s="380">
        <v>0</v>
      </c>
      <c r="EN160" s="89">
        <v>75.293487072209402</v>
      </c>
      <c r="EO160" s="380">
        <v>13.582327063203399</v>
      </c>
      <c r="EP160" s="380">
        <v>0</v>
      </c>
      <c r="EQ160" s="89">
        <v>14.7807536053731</v>
      </c>
      <c r="ER160" s="380">
        <v>3.2295771028747402</v>
      </c>
      <c r="ES160" s="380">
        <v>1.7538322493390299E-2</v>
      </c>
      <c r="ET160" s="89">
        <v>37.473358597835698</v>
      </c>
      <c r="EU160" s="380">
        <v>7.0313617679490399</v>
      </c>
      <c r="EV160" s="380">
        <v>0</v>
      </c>
      <c r="EW160" s="89">
        <v>4.3671063796296901</v>
      </c>
      <c r="EX160" s="380">
        <v>1.3918380365544201</v>
      </c>
      <c r="EY160" s="380">
        <v>2.52931875311346E-2</v>
      </c>
      <c r="EZ160" s="89">
        <v>25.864604843704399</v>
      </c>
      <c r="FA160" s="380">
        <v>8.2303328770623505</v>
      </c>
      <c r="FB160" s="380">
        <v>0</v>
      </c>
      <c r="FC160" s="89">
        <v>3.17671852313884</v>
      </c>
      <c r="FD160" s="380">
        <v>1.0624729203138901</v>
      </c>
      <c r="FE160" s="380">
        <v>1.29996414781184E-2</v>
      </c>
      <c r="FF160" s="89">
        <v>0</v>
      </c>
      <c r="FG160" s="380">
        <v>0</v>
      </c>
      <c r="FH160" s="380">
        <v>0</v>
      </c>
      <c r="FI160" s="89">
        <v>8.3047166830554495</v>
      </c>
      <c r="FJ160" s="380">
        <v>3.9134384143640601</v>
      </c>
      <c r="FK160" s="380">
        <v>6.4701630960983303E-2</v>
      </c>
      <c r="FL160" s="89">
        <v>0.35286276862418597</v>
      </c>
      <c r="FM160" s="380">
        <v>0.70572553724837195</v>
      </c>
      <c r="FN160" s="380">
        <v>3.7404002999122402E-2</v>
      </c>
      <c r="FO160" s="89">
        <v>19.222103627256399</v>
      </c>
      <c r="FP160" s="380">
        <v>6.4715006088890297</v>
      </c>
      <c r="FQ160" s="380">
        <v>0</v>
      </c>
      <c r="FR160" s="89">
        <v>6.2940849839213699</v>
      </c>
      <c r="FS160" s="380">
        <v>2.94145126365175</v>
      </c>
      <c r="FT160" s="380">
        <v>0</v>
      </c>
      <c r="FV160" s="118">
        <f t="shared" si="0"/>
        <v>3802.2166798306575</v>
      </c>
      <c r="FW160" s="118">
        <f t="shared" si="1"/>
        <v>0.34379531641464622</v>
      </c>
      <c r="FX160" s="118">
        <v>0.94979899336352935</v>
      </c>
      <c r="FY160" s="118">
        <v>0.50115704917888593</v>
      </c>
      <c r="FZ160" s="207">
        <v>6.0509306969581607</v>
      </c>
      <c r="GA160" s="118">
        <v>2.2487564988046231</v>
      </c>
      <c r="GB160" s="118">
        <v>3.564624492564016</v>
      </c>
    </row>
    <row r="161" spans="2:184" s="73" customFormat="1">
      <c r="B161" s="73" t="s">
        <v>1959</v>
      </c>
      <c r="C161" s="143" t="s">
        <v>1960</v>
      </c>
      <c r="D161" s="143" t="s">
        <v>1961</v>
      </c>
      <c r="E161" s="77">
        <v>103.88</v>
      </c>
      <c r="F161" s="73">
        <v>0.28999999999999998</v>
      </c>
      <c r="G161" s="113" t="s">
        <v>1211</v>
      </c>
      <c r="H161" s="207">
        <v>41.53</v>
      </c>
      <c r="I161" s="89">
        <v>103.88</v>
      </c>
      <c r="J161" s="89"/>
      <c r="K161" s="41" t="s">
        <v>32</v>
      </c>
      <c r="L161" s="73" t="s">
        <v>207</v>
      </c>
      <c r="M161" s="73" t="s">
        <v>1962</v>
      </c>
      <c r="N161" s="73" t="s">
        <v>2235</v>
      </c>
      <c r="O161" s="73">
        <v>25</v>
      </c>
      <c r="Q161" s="203">
        <v>1163.9394847213898</v>
      </c>
      <c r="R161" s="203">
        <v>28210</v>
      </c>
      <c r="S161" s="203">
        <v>13490</v>
      </c>
      <c r="U161" s="381">
        <v>5.4930526844030094</v>
      </c>
      <c r="V161" s="380">
        <v>5.4985253010120543</v>
      </c>
      <c r="W161" s="380">
        <v>5.4930526844030094</v>
      </c>
      <c r="X161" s="89">
        <v>29.245907466816373</v>
      </c>
      <c r="Y161" s="380">
        <v>26.597560536694679</v>
      </c>
      <c r="Z161" s="380">
        <v>10.160972638416514</v>
      </c>
      <c r="AA161" s="89">
        <v>162.28006306149308</v>
      </c>
      <c r="AB161" s="380">
        <v>16.107165499512853</v>
      </c>
      <c r="AC161" s="380">
        <v>3.8716922607135542</v>
      </c>
      <c r="AD161" s="89">
        <v>68.458060277126876</v>
      </c>
      <c r="AE161" s="380">
        <v>64.623910564632126</v>
      </c>
      <c r="AF161" s="380">
        <v>0.75440852663381874</v>
      </c>
      <c r="AG161" s="89">
        <v>53.582758981583609</v>
      </c>
      <c r="AH161" s="380">
        <v>105.63166213529307</v>
      </c>
      <c r="AI161" s="380">
        <v>3.9137181862217347</v>
      </c>
      <c r="AJ161" s="381">
        <v>529.87701292018482</v>
      </c>
      <c r="AK161" s="380">
        <v>1162.3846161994081</v>
      </c>
      <c r="AL161" s="380">
        <v>529.87701292018482</v>
      </c>
      <c r="AM161" s="89">
        <v>160166.0679548952</v>
      </c>
      <c r="AN161" s="380">
        <v>18032.461365553299</v>
      </c>
      <c r="AO161" s="380">
        <v>35.270698624410521</v>
      </c>
      <c r="AP161" s="381">
        <v>153.11458077695272</v>
      </c>
      <c r="AQ161" s="380">
        <v>190.37993319261423</v>
      </c>
      <c r="AR161" s="380">
        <v>153.11458077695272</v>
      </c>
      <c r="AS161" s="89">
        <v>4456.2752801994129</v>
      </c>
      <c r="AT161" s="380">
        <v>956.97176700197099</v>
      </c>
      <c r="AU161" s="380">
        <v>245.34483429275144</v>
      </c>
      <c r="AV161" s="89">
        <v>65.522372663630705</v>
      </c>
      <c r="AW161" s="380">
        <v>76.250626001524594</v>
      </c>
      <c r="AX161" s="380">
        <v>26.654415221669833</v>
      </c>
      <c r="AY161" s="89">
        <v>0.88215802406965949</v>
      </c>
      <c r="AZ161" s="380">
        <v>0.96624980374028269</v>
      </c>
      <c r="BA161" s="380">
        <v>0.53428650546772938</v>
      </c>
      <c r="BB161" s="381">
        <v>1.9187402706658341</v>
      </c>
      <c r="BC161" s="380">
        <v>1.8176557047553152</v>
      </c>
      <c r="BD161" s="380">
        <v>1.9187402706658341</v>
      </c>
      <c r="BE161" s="381">
        <v>0.12662498472103523</v>
      </c>
      <c r="BF161" s="382">
        <v>0.18432509574713249</v>
      </c>
      <c r="BG161" s="382">
        <v>0.12662498472103523</v>
      </c>
      <c r="BH161" s="381">
        <v>5.0377664188927254</v>
      </c>
      <c r="BI161" s="380">
        <v>6.6968939647568924</v>
      </c>
      <c r="BJ161" s="380">
        <v>5.0377664188927254</v>
      </c>
      <c r="BK161" s="89">
        <v>369.54766184403701</v>
      </c>
      <c r="BL161" s="380">
        <v>64.502482254013174</v>
      </c>
      <c r="BM161" s="380">
        <v>1.2028849484166497</v>
      </c>
      <c r="BN161" s="89">
        <v>1358.4274430915682</v>
      </c>
      <c r="BO161" s="380">
        <v>808.04157611693245</v>
      </c>
      <c r="BP161" s="380">
        <v>2.0355996970581609</v>
      </c>
      <c r="BQ161" s="89">
        <v>1343.7156966840716</v>
      </c>
      <c r="BR161" s="380">
        <v>625.11504740093937</v>
      </c>
      <c r="BS161" s="380">
        <v>9.6874823118501361</v>
      </c>
      <c r="BT161" s="89">
        <v>0.27163706495377471</v>
      </c>
      <c r="BU161" s="380">
        <v>0.49200900338792009</v>
      </c>
      <c r="BV161" s="380">
        <v>2.6991133408721838E-2</v>
      </c>
      <c r="BW161" s="381">
        <v>0.43859312212348395</v>
      </c>
      <c r="BX161" s="380">
        <v>0</v>
      </c>
      <c r="BY161" s="380">
        <v>0.43859312212348395</v>
      </c>
      <c r="BZ161" s="381">
        <v>0.66232964113685933</v>
      </c>
      <c r="CA161" s="380">
        <v>1.0868251460859377</v>
      </c>
      <c r="CB161" s="380">
        <v>0.66232964113685933</v>
      </c>
      <c r="CC161" s="89">
        <v>2.3991636993168295</v>
      </c>
      <c r="CD161" s="380">
        <v>2.2731528971607529</v>
      </c>
      <c r="CE161" s="380">
        <v>0.78464300244889285</v>
      </c>
      <c r="CF161" s="381">
        <v>0.12384483257901566</v>
      </c>
      <c r="CG161" s="380">
        <v>0.30394957510057313</v>
      </c>
      <c r="CH161" s="380">
        <v>0.12384483257901566</v>
      </c>
      <c r="CI161" s="89">
        <v>12.924848697335504</v>
      </c>
      <c r="CJ161" s="380">
        <v>4.443170896490944</v>
      </c>
      <c r="CK161" s="380">
        <v>0.75636325791162984</v>
      </c>
      <c r="CL161" s="89">
        <v>4.1071620740112973</v>
      </c>
      <c r="CM161" s="380">
        <v>1.9942619717254937</v>
      </c>
      <c r="CN161" s="380">
        <v>0.35445888709618634</v>
      </c>
      <c r="CO161" s="381">
        <v>2.4235736623718753</v>
      </c>
      <c r="CP161" s="380">
        <v>4.2984598320235721</v>
      </c>
      <c r="CQ161" s="380">
        <v>2.4235736623718753</v>
      </c>
      <c r="CR161" s="89">
        <v>213.45600651766665</v>
      </c>
      <c r="CS161" s="380">
        <v>24.90388302132153</v>
      </c>
      <c r="CT161" s="380">
        <v>0</v>
      </c>
      <c r="CU161" s="89">
        <v>511.53001415602824</v>
      </c>
      <c r="CV161" s="380">
        <v>54.823017682042163</v>
      </c>
      <c r="CW161" s="380">
        <v>1.2897751139528379E-2</v>
      </c>
      <c r="CX161" s="89">
        <v>1.0039790200610437</v>
      </c>
      <c r="CY161" s="380">
        <v>0.5579180586579312</v>
      </c>
      <c r="CZ161" s="380">
        <v>0</v>
      </c>
      <c r="DA161" s="89">
        <v>0</v>
      </c>
      <c r="DB161" s="380">
        <v>0</v>
      </c>
      <c r="DC161" s="380">
        <v>0</v>
      </c>
      <c r="DD161" s="89">
        <v>0</v>
      </c>
      <c r="DE161" s="380">
        <v>0</v>
      </c>
      <c r="DF161" s="380">
        <v>0</v>
      </c>
      <c r="DG161" s="381">
        <v>0.1888842472767992</v>
      </c>
      <c r="DH161" s="380">
        <v>0</v>
      </c>
      <c r="DI161" s="380">
        <v>0.1888842472767992</v>
      </c>
      <c r="DJ161" s="381">
        <v>8.2286768890163703E-2</v>
      </c>
      <c r="DK161" s="380">
        <v>0</v>
      </c>
      <c r="DL161" s="380">
        <v>8.2286768890163703E-2</v>
      </c>
      <c r="DM161" s="89">
        <v>0.71836066728869274</v>
      </c>
      <c r="DN161" s="380">
        <v>1.4367213345773886</v>
      </c>
      <c r="DO161" s="380">
        <v>0</v>
      </c>
      <c r="DP161" s="89">
        <v>860.42981397720007</v>
      </c>
      <c r="DQ161" s="380">
        <v>95.860610612843971</v>
      </c>
      <c r="DR161" s="380">
        <v>0</v>
      </c>
      <c r="DS161" s="89">
        <v>1681.7533628277249</v>
      </c>
      <c r="DT161" s="380">
        <v>193.73993836922676</v>
      </c>
      <c r="DU161" s="380">
        <v>1.2106905091357794E-2</v>
      </c>
      <c r="DV161" s="89">
        <v>200.55550532708094</v>
      </c>
      <c r="DW161" s="380">
        <v>24.674944457606198</v>
      </c>
      <c r="DX161" s="380">
        <v>0</v>
      </c>
      <c r="DY161" s="89">
        <v>837.3633023967177</v>
      </c>
      <c r="DZ161" s="380">
        <v>84.994006224364696</v>
      </c>
      <c r="EA161" s="380">
        <v>7.4472415767744979E-2</v>
      </c>
      <c r="EB161" s="89">
        <v>157.6157547587745</v>
      </c>
      <c r="EC161" s="380">
        <v>14.693832161066561</v>
      </c>
      <c r="ED161" s="380">
        <v>0</v>
      </c>
      <c r="EE161" s="89">
        <v>13.800023108347224</v>
      </c>
      <c r="EF161" s="380">
        <v>1.5907099292165168</v>
      </c>
      <c r="EG161" s="380">
        <v>1.7329958296110386E-2</v>
      </c>
      <c r="EH161" s="89">
        <v>154.56029503386998</v>
      </c>
      <c r="EI161" s="380">
        <v>20.301999326401589</v>
      </c>
      <c r="EJ161" s="380">
        <v>0</v>
      </c>
      <c r="EK161" s="89">
        <v>18.325248425212074</v>
      </c>
      <c r="EL161" s="380">
        <v>2.2742777412870634</v>
      </c>
      <c r="EM161" s="380">
        <v>7.9827533166921451E-3</v>
      </c>
      <c r="EN161" s="89">
        <v>101.04231187084324</v>
      </c>
      <c r="EO161" s="380">
        <v>11.284730305616172</v>
      </c>
      <c r="EP161" s="380">
        <v>0</v>
      </c>
      <c r="EQ161" s="89">
        <v>19.367201770348039</v>
      </c>
      <c r="ER161" s="380">
        <v>2.2561833107872498</v>
      </c>
      <c r="ES161" s="380">
        <v>8.2008190945856863E-3</v>
      </c>
      <c r="ET161" s="89">
        <v>47.17644231257087</v>
      </c>
      <c r="EU161" s="380">
        <v>7.2359975212051211</v>
      </c>
      <c r="EV161" s="380">
        <v>3.6570448507073139E-2</v>
      </c>
      <c r="EW161" s="89">
        <v>5.5864319484059468</v>
      </c>
      <c r="EX161" s="380">
        <v>1.0554060381257646</v>
      </c>
      <c r="EY161" s="380">
        <v>0</v>
      </c>
      <c r="EZ161" s="89">
        <v>29.347995374364547</v>
      </c>
      <c r="FA161" s="380">
        <v>5.312444143019138</v>
      </c>
      <c r="FB161" s="380">
        <v>5.8973793458684885E-2</v>
      </c>
      <c r="FC161" s="89">
        <v>3.670404482987633</v>
      </c>
      <c r="FD161" s="380">
        <v>0.77569996635314564</v>
      </c>
      <c r="FE161" s="380">
        <v>8.5285813826400294E-3</v>
      </c>
      <c r="FF161" s="89">
        <v>0</v>
      </c>
      <c r="FG161" s="380">
        <v>0</v>
      </c>
      <c r="FH161" s="380">
        <v>0</v>
      </c>
      <c r="FI161" s="89">
        <v>7.5890760913476205</v>
      </c>
      <c r="FJ161" s="380">
        <v>1.9892187477222967</v>
      </c>
      <c r="FK161" s="380">
        <v>2.4891490608574398E-2</v>
      </c>
      <c r="FL161" s="89">
        <v>0.16337620445043566</v>
      </c>
      <c r="FM161" s="380">
        <v>0.21821159304073745</v>
      </c>
      <c r="FN161" s="380">
        <v>3.6298956814213711E-2</v>
      </c>
      <c r="FO161" s="89">
        <v>19.784140349740682</v>
      </c>
      <c r="FP161" s="380">
        <v>1.8060108963642414</v>
      </c>
      <c r="FQ161" s="380">
        <v>1.6043693440312912E-2</v>
      </c>
      <c r="FR161" s="89">
        <v>6.3311983816896369</v>
      </c>
      <c r="FS161" s="380">
        <v>1.8032813515235067</v>
      </c>
      <c r="FT161" s="380">
        <v>0</v>
      </c>
      <c r="FV161" s="118">
        <f t="shared" si="0"/>
        <v>4642.1241077704763</v>
      </c>
      <c r="FW161" s="118">
        <f t="shared" si="1"/>
        <v>0.26619068347712826</v>
      </c>
      <c r="FX161" s="118">
        <v>0.9473892812697684</v>
      </c>
      <c r="FY161" s="118">
        <v>0.41728930973844625</v>
      </c>
      <c r="FZ161" s="207">
        <v>5.3901798674888282</v>
      </c>
      <c r="GA161" s="118">
        <v>1.9813873248971445</v>
      </c>
      <c r="GB161" s="118">
        <v>4.2608112496748465</v>
      </c>
    </row>
    <row r="162" spans="2:184" s="73" customFormat="1">
      <c r="B162" s="73" t="s">
        <v>1959</v>
      </c>
      <c r="C162" s="143" t="s">
        <v>1960</v>
      </c>
      <c r="D162" s="143" t="s">
        <v>1961</v>
      </c>
      <c r="E162" s="77">
        <v>103.88</v>
      </c>
      <c r="F162" s="73">
        <v>0.28999999999999998</v>
      </c>
      <c r="G162" s="113" t="s">
        <v>1211</v>
      </c>
      <c r="H162" s="207">
        <v>41.53</v>
      </c>
      <c r="I162" s="89">
        <v>103.88</v>
      </c>
      <c r="J162" s="89"/>
      <c r="K162" s="41" t="s">
        <v>32</v>
      </c>
      <c r="L162" s="73" t="s">
        <v>207</v>
      </c>
      <c r="M162" s="73" t="s">
        <v>1962</v>
      </c>
      <c r="N162" s="73" t="s">
        <v>2236</v>
      </c>
      <c r="O162" s="73">
        <v>15</v>
      </c>
      <c r="Q162" s="203">
        <v>1023.7058118633911</v>
      </c>
      <c r="R162" s="203">
        <v>27830</v>
      </c>
      <c r="S162" s="203">
        <v>13790</v>
      </c>
      <c r="U162" s="381">
        <v>20.463956668910189</v>
      </c>
      <c r="V162" s="380">
        <v>21.457553349439483</v>
      </c>
      <c r="W162" s="380">
        <v>20.463956668910189</v>
      </c>
      <c r="X162" s="381">
        <v>38.774886916267739</v>
      </c>
      <c r="Y162" s="380">
        <v>42.204736938144698</v>
      </c>
      <c r="Z162" s="380">
        <v>38.774886916267739</v>
      </c>
      <c r="AA162" s="89">
        <v>131.91097447861006</v>
      </c>
      <c r="AB162" s="380">
        <v>24.219269238573787</v>
      </c>
      <c r="AC162" s="380">
        <v>13.452301360343125</v>
      </c>
      <c r="AD162" s="89">
        <v>40.78253488314764</v>
      </c>
      <c r="AE162" s="380">
        <v>13.347343408357942</v>
      </c>
      <c r="AF162" s="380">
        <v>0.74302527495439441</v>
      </c>
      <c r="AG162" s="381">
        <v>13.156614047206819</v>
      </c>
      <c r="AH162" s="380">
        <v>16.904131790117965</v>
      </c>
      <c r="AI162" s="380">
        <v>13.156614047206819</v>
      </c>
      <c r="AJ162" s="381">
        <v>1963.7744312326988</v>
      </c>
      <c r="AK162" s="380">
        <v>1202.6345538865799</v>
      </c>
      <c r="AL162" s="380">
        <v>1963.7744312326988</v>
      </c>
      <c r="AM162" s="89">
        <v>155148.53170465239</v>
      </c>
      <c r="AN162" s="380">
        <v>18127.612722270293</v>
      </c>
      <c r="AO162" s="380">
        <v>117.79297687595331</v>
      </c>
      <c r="AP162" s="381">
        <v>512.21982412369039</v>
      </c>
      <c r="AQ162" s="380">
        <v>515.19009585393349</v>
      </c>
      <c r="AR162" s="380">
        <v>512.21982412369039</v>
      </c>
      <c r="AS162" s="89">
        <v>4147.1314308971705</v>
      </c>
      <c r="AT162" s="380">
        <v>1049.1739156469052</v>
      </c>
      <c r="AU162" s="380">
        <v>814.54122822837439</v>
      </c>
      <c r="AV162" s="381">
        <v>97.158701330896562</v>
      </c>
      <c r="AW162" s="380">
        <v>61.44569983410593</v>
      </c>
      <c r="AX162" s="380">
        <v>97.158701330896562</v>
      </c>
      <c r="AY162" s="381">
        <v>1.6560565041095285</v>
      </c>
      <c r="AZ162" s="380">
        <v>2.4448336713965699</v>
      </c>
      <c r="BA162" s="380">
        <v>1.6560565041095285</v>
      </c>
      <c r="BB162" s="381">
        <v>4.9141983244220055</v>
      </c>
      <c r="BC162" s="380">
        <v>61.445358099420147</v>
      </c>
      <c r="BD162" s="380">
        <v>4.9141983244220055</v>
      </c>
      <c r="BE162" s="381">
        <v>0.42443422227136213</v>
      </c>
      <c r="BF162" s="382">
        <v>0.25035184640504216</v>
      </c>
      <c r="BG162" s="382">
        <v>0.42443422227136213</v>
      </c>
      <c r="BH162" s="381">
        <v>19.915026833252739</v>
      </c>
      <c r="BI162" s="380">
        <v>15.215852410494103</v>
      </c>
      <c r="BJ162" s="380">
        <v>19.915026833252739</v>
      </c>
      <c r="BK162" s="89">
        <v>413.91334958052221</v>
      </c>
      <c r="BL162" s="380">
        <v>62.921861813201289</v>
      </c>
      <c r="BM162" s="380">
        <v>5.5167763156653598</v>
      </c>
      <c r="BN162" s="89">
        <v>1116.2941462493661</v>
      </c>
      <c r="BO162" s="380">
        <v>201.09031981147783</v>
      </c>
      <c r="BP162" s="380">
        <v>6.4897113075832369</v>
      </c>
      <c r="BQ162" s="89">
        <v>1098.4694109270483</v>
      </c>
      <c r="BR162" s="380">
        <v>223.77661549533184</v>
      </c>
      <c r="BS162" s="380">
        <v>27.024921130569293</v>
      </c>
      <c r="BT162" s="381">
        <v>8.9636769760118043E-2</v>
      </c>
      <c r="BU162" s="380">
        <v>0</v>
      </c>
      <c r="BV162" s="380">
        <v>8.9636769760118043E-2</v>
      </c>
      <c r="BW162" s="381">
        <v>1.7604930288876557</v>
      </c>
      <c r="BX162" s="380">
        <v>0</v>
      </c>
      <c r="BY162" s="380">
        <v>1.7604930288876557</v>
      </c>
      <c r="BZ162" s="381">
        <v>1.743985835936384</v>
      </c>
      <c r="CA162" s="380">
        <v>2.7784518693270113</v>
      </c>
      <c r="CB162" s="380">
        <v>1.743985835936384</v>
      </c>
      <c r="CC162" s="89">
        <v>3.3033084814391218</v>
      </c>
      <c r="CD162" s="380">
        <v>3.3250780825061108</v>
      </c>
      <c r="CE162" s="380">
        <v>2.1927600094345681</v>
      </c>
      <c r="CF162" s="89">
        <v>0.63370550611186394</v>
      </c>
      <c r="CG162" s="380">
        <v>0.64839717437484368</v>
      </c>
      <c r="CH162" s="380">
        <v>0.41298739825184871</v>
      </c>
      <c r="CI162" s="89">
        <v>12.890020491339159</v>
      </c>
      <c r="CJ162" s="380">
        <v>7.6907172351653816</v>
      </c>
      <c r="CK162" s="380">
        <v>1.6699853835929626</v>
      </c>
      <c r="CL162" s="89">
        <v>2.9709759864953416</v>
      </c>
      <c r="CM162" s="380">
        <v>3.9052922750405394</v>
      </c>
      <c r="CN162" s="380">
        <v>1.0958855899007087</v>
      </c>
      <c r="CO162" s="381">
        <v>7.2363667943962779</v>
      </c>
      <c r="CP162" s="380">
        <v>8.9735517926435477</v>
      </c>
      <c r="CQ162" s="380">
        <v>7.2363667943962779</v>
      </c>
      <c r="CR162" s="89">
        <v>218.4646036319441</v>
      </c>
      <c r="CS162" s="380">
        <v>44.272341319570302</v>
      </c>
      <c r="CT162" s="380">
        <v>5.1753209472217628E-2</v>
      </c>
      <c r="CU162" s="89">
        <v>437.099048321743</v>
      </c>
      <c r="CV162" s="380">
        <v>86.700219442984476</v>
      </c>
      <c r="CW162" s="380">
        <v>4.2810020661546919E-2</v>
      </c>
      <c r="CX162" s="89">
        <v>2.9428240094886315</v>
      </c>
      <c r="CY162" s="380">
        <v>1.9627914501268127</v>
      </c>
      <c r="CZ162" s="380">
        <v>0</v>
      </c>
      <c r="DA162" s="89">
        <v>0</v>
      </c>
      <c r="DB162" s="380">
        <v>0</v>
      </c>
      <c r="DC162" s="380">
        <v>0</v>
      </c>
      <c r="DD162" s="89">
        <v>0</v>
      </c>
      <c r="DE162" s="380">
        <v>0</v>
      </c>
      <c r="DF162" s="380">
        <v>0</v>
      </c>
      <c r="DG162" s="381">
        <v>0.86342897715525069</v>
      </c>
      <c r="DH162" s="380">
        <v>0</v>
      </c>
      <c r="DI162" s="380">
        <v>0.86342897715525069</v>
      </c>
      <c r="DJ162" s="381">
        <v>0.18453615574098134</v>
      </c>
      <c r="DK162" s="380">
        <v>0</v>
      </c>
      <c r="DL162" s="380">
        <v>0.18453615574098134</v>
      </c>
      <c r="DM162" s="89">
        <v>0</v>
      </c>
      <c r="DN162" s="380">
        <v>0</v>
      </c>
      <c r="DO162" s="380">
        <v>0</v>
      </c>
      <c r="DP162" s="89">
        <v>743.66841909811546</v>
      </c>
      <c r="DQ162" s="380">
        <v>90.571972684619681</v>
      </c>
      <c r="DR162" s="380">
        <v>3.8802860533919625E-2</v>
      </c>
      <c r="DS162" s="89">
        <v>1527.7693814831357</v>
      </c>
      <c r="DT162" s="380">
        <v>103.01845475069322</v>
      </c>
      <c r="DU162" s="380">
        <v>4.0167161547226951E-2</v>
      </c>
      <c r="DV162" s="89">
        <v>175.66593888157328</v>
      </c>
      <c r="DW162" s="380">
        <v>15.403353664037184</v>
      </c>
      <c r="DX162" s="380">
        <v>0</v>
      </c>
      <c r="DY162" s="89">
        <v>716.76640916622716</v>
      </c>
      <c r="DZ162" s="380">
        <v>80.526184884813219</v>
      </c>
      <c r="EA162" s="380">
        <v>0</v>
      </c>
      <c r="EB162" s="89">
        <v>130.47510163653033</v>
      </c>
      <c r="EC162" s="380">
        <v>25.318116868740567</v>
      </c>
      <c r="ED162" s="380">
        <v>0</v>
      </c>
      <c r="EE162" s="89">
        <v>13.623437012825169</v>
      </c>
      <c r="EF162" s="380">
        <v>6.1216077420356889</v>
      </c>
      <c r="EG162" s="380">
        <v>0</v>
      </c>
      <c r="EH162" s="89">
        <v>129.0525146629993</v>
      </c>
      <c r="EI162" s="380">
        <v>22.2252439963302</v>
      </c>
      <c r="EJ162" s="380">
        <v>0</v>
      </c>
      <c r="EK162" s="89">
        <v>15.007501032150895</v>
      </c>
      <c r="EL162" s="380">
        <v>4.0120857173855775</v>
      </c>
      <c r="EM162" s="380">
        <v>0</v>
      </c>
      <c r="EN162" s="89">
        <v>82.064773082197391</v>
      </c>
      <c r="EO162" s="380">
        <v>22.465149119670556</v>
      </c>
      <c r="EP162" s="380">
        <v>0.11596511026858053</v>
      </c>
      <c r="EQ162" s="89">
        <v>15.889744733144232</v>
      </c>
      <c r="ER162" s="380">
        <v>3.2902947686057433</v>
      </c>
      <c r="ES162" s="380">
        <v>0</v>
      </c>
      <c r="ET162" s="89">
        <v>41.487242722578621</v>
      </c>
      <c r="EU162" s="380">
        <v>10.391236595583761</v>
      </c>
      <c r="EV162" s="380">
        <v>0</v>
      </c>
      <c r="EW162" s="89">
        <v>4.4452482637123296</v>
      </c>
      <c r="EX162" s="380">
        <v>1.2577646870295589</v>
      </c>
      <c r="EY162" s="380">
        <v>2.7533631366077751E-2</v>
      </c>
      <c r="EZ162" s="89">
        <v>24.817184674910791</v>
      </c>
      <c r="FA162" s="380">
        <v>8.9894902726207917</v>
      </c>
      <c r="FB162" s="380">
        <v>0</v>
      </c>
      <c r="FC162" s="89">
        <v>3.3078685471188884</v>
      </c>
      <c r="FD162" s="380">
        <v>1.7216777065394147</v>
      </c>
      <c r="FE162" s="380">
        <v>0</v>
      </c>
      <c r="FF162" s="381">
        <v>0.18417105866655017</v>
      </c>
      <c r="FG162" s="380">
        <v>0</v>
      </c>
      <c r="FH162" s="380">
        <v>0.18417105866655017</v>
      </c>
      <c r="FI162" s="89">
        <v>8.1128342400616802</v>
      </c>
      <c r="FJ162" s="380">
        <v>4.2733488511508471</v>
      </c>
      <c r="FK162" s="380">
        <v>8.2583922836919565E-2</v>
      </c>
      <c r="FL162" s="381">
        <v>0.10346286490792668</v>
      </c>
      <c r="FM162" s="380">
        <v>2.2564914374150973E-2</v>
      </c>
      <c r="FN162" s="380">
        <v>0.10346286490792668</v>
      </c>
      <c r="FO162" s="89">
        <v>16.480162864769596</v>
      </c>
      <c r="FP162" s="380">
        <v>7.0710292323233928</v>
      </c>
      <c r="FQ162" s="380">
        <v>3.7920714965656216E-2</v>
      </c>
      <c r="FR162" s="89">
        <v>4.7911233422494863</v>
      </c>
      <c r="FS162" s="380">
        <v>2.5112771323243428</v>
      </c>
      <c r="FT162" s="380">
        <v>0</v>
      </c>
      <c r="FV162" s="118">
        <f t="shared" si="0"/>
        <v>4061.1398133189628</v>
      </c>
      <c r="FW162" s="118">
        <f t="shared" si="1"/>
        <v>0.31629351215728657</v>
      </c>
      <c r="FX162" s="118">
        <v>0.99081105637494982</v>
      </c>
      <c r="FY162" s="118">
        <v>0.49980571788190009</v>
      </c>
      <c r="FZ162" s="207">
        <v>4.9821093643892258</v>
      </c>
      <c r="GA162" s="118">
        <v>2.000642769435609</v>
      </c>
      <c r="GB162" s="118">
        <v>4.2071380084385428</v>
      </c>
    </row>
    <row r="163" spans="2:184" s="73" customFormat="1">
      <c r="B163" s="73" t="s">
        <v>1959</v>
      </c>
      <c r="C163" s="143" t="s">
        <v>1960</v>
      </c>
      <c r="D163" s="143" t="s">
        <v>1961</v>
      </c>
      <c r="E163" s="77">
        <v>103.88</v>
      </c>
      <c r="F163" s="73">
        <v>0.28999999999999998</v>
      </c>
      <c r="G163" s="113" t="s">
        <v>1211</v>
      </c>
      <c r="H163" s="207">
        <v>41.53</v>
      </c>
      <c r="I163" s="89">
        <v>103.88</v>
      </c>
      <c r="J163" s="89"/>
      <c r="K163" s="41" t="s">
        <v>32</v>
      </c>
      <c r="L163" s="73" t="s">
        <v>207</v>
      </c>
      <c r="M163" s="73" t="s">
        <v>1962</v>
      </c>
      <c r="N163" s="73" t="s">
        <v>2237</v>
      </c>
      <c r="O163" s="73">
        <v>15</v>
      </c>
      <c r="Q163" s="203">
        <v>981.63571000599131</v>
      </c>
      <c r="R163" s="203">
        <v>28290</v>
      </c>
      <c r="S163" s="203">
        <v>12709.999999999998</v>
      </c>
      <c r="U163" s="381">
        <v>17.1732723102261</v>
      </c>
      <c r="V163" s="380">
        <v>28.628447881424201</v>
      </c>
      <c r="W163" s="380">
        <v>17.1732723102261</v>
      </c>
      <c r="X163" s="89">
        <v>41.294889437945102</v>
      </c>
      <c r="Y163" s="380">
        <v>40.047114613389503</v>
      </c>
      <c r="Z163" s="380">
        <v>28.474047672581001</v>
      </c>
      <c r="AA163" s="89">
        <v>180.28147053510699</v>
      </c>
      <c r="AB163" s="380">
        <v>12.7519934580247</v>
      </c>
      <c r="AC163" s="380">
        <v>12.628568968444201</v>
      </c>
      <c r="AD163" s="89">
        <v>36.547021830997402</v>
      </c>
      <c r="AE163" s="380">
        <v>39.0386636517214</v>
      </c>
      <c r="AF163" s="380">
        <v>1.64613667722121</v>
      </c>
      <c r="AG163" s="381">
        <v>15.429380930961701</v>
      </c>
      <c r="AH163" s="380">
        <v>46.837143706409996</v>
      </c>
      <c r="AI163" s="380">
        <v>15.429380930961701</v>
      </c>
      <c r="AJ163" s="381">
        <v>3223.5623597799899</v>
      </c>
      <c r="AK163" s="380">
        <v>1760.74658858677</v>
      </c>
      <c r="AL163" s="380">
        <v>3223.5623597799899</v>
      </c>
      <c r="AM163" s="89">
        <v>149100.066982622</v>
      </c>
      <c r="AN163" s="380">
        <v>15165.7351536756</v>
      </c>
      <c r="AO163" s="380">
        <v>80.693559683417504</v>
      </c>
      <c r="AP163" s="381">
        <v>442.52519582959201</v>
      </c>
      <c r="AQ163" s="380">
        <v>594.82936258580901</v>
      </c>
      <c r="AR163" s="380">
        <v>442.52519582959201</v>
      </c>
      <c r="AS163" s="89">
        <v>4232.7698323667701</v>
      </c>
      <c r="AT163" s="380">
        <v>2143.5033876316902</v>
      </c>
      <c r="AU163" s="380">
        <v>698.51700363397299</v>
      </c>
      <c r="AV163" s="381">
        <v>73.338563700280005</v>
      </c>
      <c r="AW163" s="380">
        <v>136.225143735453</v>
      </c>
      <c r="AX163" s="380">
        <v>73.338563700280005</v>
      </c>
      <c r="AY163" s="381">
        <v>1.1586345833662299</v>
      </c>
      <c r="AZ163" s="380">
        <v>1.9773829499876701</v>
      </c>
      <c r="BA163" s="380">
        <v>1.1586345833662299</v>
      </c>
      <c r="BB163" s="381">
        <v>3.5998028453958999</v>
      </c>
      <c r="BC163" s="380">
        <v>0</v>
      </c>
      <c r="BD163" s="380">
        <v>3.5998028453958999</v>
      </c>
      <c r="BE163" s="381">
        <v>0.305575278619935</v>
      </c>
      <c r="BF163" s="382">
        <v>0</v>
      </c>
      <c r="BG163" s="382">
        <v>0.305575278619935</v>
      </c>
      <c r="BH163" s="381">
        <v>13.802564050733301</v>
      </c>
      <c r="BI163" s="380">
        <v>11.189945515342099</v>
      </c>
      <c r="BJ163" s="380">
        <v>13.802564050733301</v>
      </c>
      <c r="BK163" s="89">
        <v>299.80850627969301</v>
      </c>
      <c r="BL163" s="380">
        <v>44.079884055039898</v>
      </c>
      <c r="BM163" s="380">
        <v>3.9878184354050501</v>
      </c>
      <c r="BN163" s="89">
        <v>1052.3540631931301</v>
      </c>
      <c r="BO163" s="380">
        <v>739.09901304234302</v>
      </c>
      <c r="BP163" s="380">
        <v>4.5259667996013198</v>
      </c>
      <c r="BQ163" s="89">
        <v>1172.6490650536</v>
      </c>
      <c r="BR163" s="380">
        <v>897.01101123559204</v>
      </c>
      <c r="BS163" s="380">
        <v>22.538441730637501</v>
      </c>
      <c r="BT163" s="381">
        <v>0.113412755941999</v>
      </c>
      <c r="BU163" s="380">
        <v>0</v>
      </c>
      <c r="BV163" s="380">
        <v>0.113412755941999</v>
      </c>
      <c r="BW163" s="381">
        <v>1.02828395751496</v>
      </c>
      <c r="BX163" s="380">
        <v>0</v>
      </c>
      <c r="BY163" s="380">
        <v>1.02828395751496</v>
      </c>
      <c r="BZ163" s="381">
        <v>1.76508640265492</v>
      </c>
      <c r="CA163" s="380">
        <v>1.88934944637721</v>
      </c>
      <c r="CB163" s="380">
        <v>1.76508640265492</v>
      </c>
      <c r="CC163" s="89">
        <v>8.2741701507270804</v>
      </c>
      <c r="CD163" s="380">
        <v>10.631234263982201</v>
      </c>
      <c r="CE163" s="380">
        <v>1.6533681189649101</v>
      </c>
      <c r="CF163" s="89">
        <v>0.514980495946879</v>
      </c>
      <c r="CG163" s="380">
        <v>1.02996099189376</v>
      </c>
      <c r="CH163" s="380">
        <v>0.31105648779562001</v>
      </c>
      <c r="CI163" s="89">
        <v>13.0370320591945</v>
      </c>
      <c r="CJ163" s="380">
        <v>7.8766687841524003</v>
      </c>
      <c r="CK163" s="380">
        <v>1.43790918059048</v>
      </c>
      <c r="CL163" s="89">
        <v>4.2520082520382196</v>
      </c>
      <c r="CM163" s="380">
        <v>4.3430732398955696</v>
      </c>
      <c r="CN163" s="380">
        <v>0.64725447139509595</v>
      </c>
      <c r="CO163" s="381">
        <v>6.0991372397381802</v>
      </c>
      <c r="CP163" s="380">
        <v>10.592267754626199</v>
      </c>
      <c r="CQ163" s="380">
        <v>6.0991372397381802</v>
      </c>
      <c r="CR163" s="89">
        <v>208.490049163728</v>
      </c>
      <c r="CS163" s="380">
        <v>26.890607452393599</v>
      </c>
      <c r="CT163" s="380">
        <v>5.4737486358141199E-2</v>
      </c>
      <c r="CU163" s="89">
        <v>523.969763741512</v>
      </c>
      <c r="CV163" s="380">
        <v>109.12644881871</v>
      </c>
      <c r="CW163" s="380">
        <v>3.2263370171243901E-2</v>
      </c>
      <c r="CX163" s="89">
        <v>0</v>
      </c>
      <c r="CY163" s="380">
        <v>0</v>
      </c>
      <c r="CZ163" s="380">
        <v>0</v>
      </c>
      <c r="DA163" s="89">
        <v>0</v>
      </c>
      <c r="DB163" s="380">
        <v>0</v>
      </c>
      <c r="DC163" s="380">
        <v>0</v>
      </c>
      <c r="DD163" s="381">
        <v>0.208664183590964</v>
      </c>
      <c r="DE163" s="380">
        <v>0</v>
      </c>
      <c r="DF163" s="380">
        <v>0.208664183590964</v>
      </c>
      <c r="DG163" s="381">
        <v>0.493382274473808</v>
      </c>
      <c r="DH163" s="380">
        <v>0</v>
      </c>
      <c r="DI163" s="380">
        <v>0.493382274473808</v>
      </c>
      <c r="DJ163" s="381">
        <v>0.25766179706926801</v>
      </c>
      <c r="DK163" s="380">
        <v>0</v>
      </c>
      <c r="DL163" s="380">
        <v>0.25766179706926801</v>
      </c>
      <c r="DM163" s="89">
        <v>0</v>
      </c>
      <c r="DN163" s="380">
        <v>0</v>
      </c>
      <c r="DO163" s="380">
        <v>0</v>
      </c>
      <c r="DP163" s="89">
        <v>744.21540838977603</v>
      </c>
      <c r="DQ163" s="380">
        <v>114.70631560360999</v>
      </c>
      <c r="DR163" s="380">
        <v>0</v>
      </c>
      <c r="DS163" s="89">
        <v>1527.9822445756599</v>
      </c>
      <c r="DT163" s="380">
        <v>248.79025603382999</v>
      </c>
      <c r="DU163" s="380">
        <v>3.0257614680559E-2</v>
      </c>
      <c r="DV163" s="89">
        <v>190.83610014371899</v>
      </c>
      <c r="DW163" s="380">
        <v>36.1565381043727</v>
      </c>
      <c r="DX163" s="380">
        <v>0</v>
      </c>
      <c r="DY163" s="89">
        <v>808.81311650374801</v>
      </c>
      <c r="DZ163" s="380">
        <v>161.06692666597701</v>
      </c>
      <c r="EA163" s="380">
        <v>0</v>
      </c>
      <c r="EB163" s="89">
        <v>156.522750803028</v>
      </c>
      <c r="EC163" s="380">
        <v>25.591078213630901</v>
      </c>
      <c r="ED163" s="380">
        <v>0.150340603767878</v>
      </c>
      <c r="EE163" s="89">
        <v>13.1948270769283</v>
      </c>
      <c r="EF163" s="380">
        <v>3.5600714914849001</v>
      </c>
      <c r="EG163" s="380">
        <v>0</v>
      </c>
      <c r="EH163" s="89">
        <v>152.73156376574801</v>
      </c>
      <c r="EI163" s="380">
        <v>22.9439408956972</v>
      </c>
      <c r="EJ163" s="380">
        <v>0</v>
      </c>
      <c r="EK163" s="89">
        <v>18.3489496388014</v>
      </c>
      <c r="EL163" s="380">
        <v>3.3895681611184898</v>
      </c>
      <c r="EM163" s="380">
        <v>1.99511411652275E-2</v>
      </c>
      <c r="EN163" s="89">
        <v>101.521105079807</v>
      </c>
      <c r="EO163" s="380">
        <v>27.717762794154002</v>
      </c>
      <c r="EP163" s="380">
        <v>8.7372833853436097E-2</v>
      </c>
      <c r="EQ163" s="89">
        <v>19.1432939165243</v>
      </c>
      <c r="ER163" s="380">
        <v>5.2512272158633904</v>
      </c>
      <c r="ES163" s="380">
        <v>0</v>
      </c>
      <c r="ET163" s="89">
        <v>47.890969364708504</v>
      </c>
      <c r="EU163" s="380">
        <v>9.5585056364924306</v>
      </c>
      <c r="EV163" s="380">
        <v>0</v>
      </c>
      <c r="EW163" s="89">
        <v>5.0165165872295701</v>
      </c>
      <c r="EX163" s="380">
        <v>1.4646473710478101</v>
      </c>
      <c r="EY163" s="380">
        <v>2.0742136679746101E-2</v>
      </c>
      <c r="EZ163" s="89">
        <v>28.940602185342499</v>
      </c>
      <c r="FA163" s="380">
        <v>5.9229591385201497</v>
      </c>
      <c r="FB163" s="380">
        <v>0</v>
      </c>
      <c r="FC163" s="89">
        <v>3.01845780708536</v>
      </c>
      <c r="FD163" s="380">
        <v>1.2593496430361</v>
      </c>
      <c r="FE163" s="380">
        <v>2.99070565812984E-2</v>
      </c>
      <c r="FF163" s="89">
        <v>0</v>
      </c>
      <c r="FG163" s="380">
        <v>0</v>
      </c>
      <c r="FH163" s="380">
        <v>0</v>
      </c>
      <c r="FI163" s="89">
        <v>6.5961224290493599</v>
      </c>
      <c r="FJ163" s="380">
        <v>3.1012491418467301</v>
      </c>
      <c r="FK163" s="380">
        <v>8.7310372408902007E-2</v>
      </c>
      <c r="FL163" s="89">
        <v>0</v>
      </c>
      <c r="FM163" s="380">
        <v>0</v>
      </c>
      <c r="FN163" s="380">
        <v>0</v>
      </c>
      <c r="FO163" s="89">
        <v>15.628548696346201</v>
      </c>
      <c r="FP163" s="380">
        <v>6.0879794661805198</v>
      </c>
      <c r="FQ163" s="380">
        <v>2.8560877262639801E-2</v>
      </c>
      <c r="FR163" s="89">
        <v>6.4396078854995302</v>
      </c>
      <c r="FS163" s="380">
        <v>2.6894670441363702</v>
      </c>
      <c r="FT163" s="380">
        <v>0</v>
      </c>
      <c r="FV163" s="118">
        <f t="shared" si="0"/>
        <v>4342.1456695796178</v>
      </c>
      <c r="FW163" s="118">
        <f t="shared" si="1"/>
        <v>0.25682840401475648</v>
      </c>
      <c r="FX163" s="118">
        <v>0.95933613910390547</v>
      </c>
      <c r="FY163" s="118">
        <v>0.39790473342385763</v>
      </c>
      <c r="FZ163" s="207">
        <v>5.1776601480599176</v>
      </c>
      <c r="GA163" s="118">
        <v>1.7742643481605773</v>
      </c>
      <c r="GB163" s="118">
        <v>4.2696672913990206</v>
      </c>
    </row>
    <row r="164" spans="2:184" s="73" customFormat="1">
      <c r="B164" s="73" t="s">
        <v>1959</v>
      </c>
      <c r="C164" s="143" t="s">
        <v>1960</v>
      </c>
      <c r="D164" s="143" t="s">
        <v>1961</v>
      </c>
      <c r="E164" s="77">
        <v>103.88</v>
      </c>
      <c r="F164" s="73">
        <v>0.28999999999999998</v>
      </c>
      <c r="G164" s="113" t="s">
        <v>1211</v>
      </c>
      <c r="H164" s="207">
        <v>41.53</v>
      </c>
      <c r="I164" s="89">
        <v>103.88</v>
      </c>
      <c r="J164" s="89"/>
      <c r="K164" s="41" t="s">
        <v>32</v>
      </c>
      <c r="L164" s="73" t="s">
        <v>207</v>
      </c>
      <c r="M164" s="73" t="s">
        <v>1962</v>
      </c>
      <c r="N164" s="73" t="s">
        <v>2238</v>
      </c>
      <c r="O164" s="73">
        <v>15</v>
      </c>
      <c r="Q164" s="203">
        <v>953.58897543439161</v>
      </c>
      <c r="R164" s="203">
        <v>30770</v>
      </c>
      <c r="S164" s="203">
        <v>12040</v>
      </c>
      <c r="U164" s="381">
        <v>13.038648332327501</v>
      </c>
      <c r="V164" s="380">
        <v>15.543399382480301</v>
      </c>
      <c r="W164" s="380">
        <v>13.038648332327501</v>
      </c>
      <c r="X164" s="89">
        <v>21.353166924556799</v>
      </c>
      <c r="Y164" s="380">
        <v>63.315749463429199</v>
      </c>
      <c r="Z164" s="380">
        <v>21.036305511723999</v>
      </c>
      <c r="AA164" s="89">
        <v>236.70593582463101</v>
      </c>
      <c r="AB164" s="380">
        <v>49.784168218862803</v>
      </c>
      <c r="AC164" s="380">
        <v>9.6053422593059405</v>
      </c>
      <c r="AD164" s="89">
        <v>51.250043610929701</v>
      </c>
      <c r="AE164" s="380">
        <v>33.268249066946503</v>
      </c>
      <c r="AF164" s="380">
        <v>1.5473093828869</v>
      </c>
      <c r="AG164" s="89">
        <v>45.7731183111474</v>
      </c>
      <c r="AH164" s="380">
        <v>57.153196155257</v>
      </c>
      <c r="AI164" s="380">
        <v>16.152147610632401</v>
      </c>
      <c r="AJ164" s="89">
        <v>3760.2646033296401</v>
      </c>
      <c r="AK164" s="380">
        <v>2880.0895313492802</v>
      </c>
      <c r="AL164" s="380">
        <v>2965.40396699342</v>
      </c>
      <c r="AM164" s="89">
        <v>159823.94532691699</v>
      </c>
      <c r="AN164" s="380">
        <v>18307.824939262398</v>
      </c>
      <c r="AO164" s="380">
        <v>66.935793429250893</v>
      </c>
      <c r="AP164" s="381">
        <v>262.34602102280098</v>
      </c>
      <c r="AQ164" s="380">
        <v>757.95179985747097</v>
      </c>
      <c r="AR164" s="380">
        <v>262.34602102280098</v>
      </c>
      <c r="AS164" s="89">
        <v>3684.6259701324698</v>
      </c>
      <c r="AT164" s="380">
        <v>1055.3040249596199</v>
      </c>
      <c r="AU164" s="380">
        <v>630.17146696808697</v>
      </c>
      <c r="AV164" s="381">
        <v>64.757890605680302</v>
      </c>
      <c r="AW164" s="380">
        <v>149.96479536798799</v>
      </c>
      <c r="AX164" s="380">
        <v>64.757890605680302</v>
      </c>
      <c r="AY164" s="381">
        <v>1.1638333593244401</v>
      </c>
      <c r="AZ164" s="380">
        <v>2.05304302317735</v>
      </c>
      <c r="BA164" s="380">
        <v>1.1638333593244401</v>
      </c>
      <c r="BB164" s="89">
        <v>7.8955523863194701</v>
      </c>
      <c r="BC164" s="380">
        <v>15.791104772638899</v>
      </c>
      <c r="BD164" s="380">
        <v>4.1782806539880202</v>
      </c>
      <c r="BE164" s="89">
        <v>0.429607303324545</v>
      </c>
      <c r="BF164" s="382">
        <v>1.02288436462316</v>
      </c>
      <c r="BG164" s="382">
        <v>0.28158178763563302</v>
      </c>
      <c r="BH164" s="381">
        <v>12.308387472403</v>
      </c>
      <c r="BI164" s="380">
        <v>20.466020005710401</v>
      </c>
      <c r="BJ164" s="380">
        <v>12.308387472403</v>
      </c>
      <c r="BK164" s="89">
        <v>298.25321806530502</v>
      </c>
      <c r="BL164" s="380">
        <v>40.9530173123268</v>
      </c>
      <c r="BM164" s="380">
        <v>2.67975833267678</v>
      </c>
      <c r="BN164" s="89">
        <v>840.55772053410305</v>
      </c>
      <c r="BO164" s="380">
        <v>263.70507550259299</v>
      </c>
      <c r="BP164" s="380">
        <v>4.1389483185029299</v>
      </c>
      <c r="BQ164" s="89">
        <v>994.01130684486895</v>
      </c>
      <c r="BR164" s="380">
        <v>469.94206980381</v>
      </c>
      <c r="BS164" s="380">
        <v>21.305195280834798</v>
      </c>
      <c r="BT164" s="381">
        <v>0.12616906522181301</v>
      </c>
      <c r="BU164" s="380">
        <v>0</v>
      </c>
      <c r="BV164" s="380">
        <v>0.12616906522181301</v>
      </c>
      <c r="BW164" s="381">
        <v>0.94560063098879799</v>
      </c>
      <c r="BX164" s="380">
        <v>0</v>
      </c>
      <c r="BY164" s="380">
        <v>0.94560063098879799</v>
      </c>
      <c r="BZ164" s="381">
        <v>1.0683046436866599</v>
      </c>
      <c r="CA164" s="380">
        <v>1.76691366206596</v>
      </c>
      <c r="CB164" s="380">
        <v>1.0683046436866599</v>
      </c>
      <c r="CC164" s="89">
        <v>5.8775957690596004</v>
      </c>
      <c r="CD164" s="380">
        <v>11.755191538119201</v>
      </c>
      <c r="CE164" s="380">
        <v>1.6667063751924101</v>
      </c>
      <c r="CF164" s="89">
        <v>0.48859166259891801</v>
      </c>
      <c r="CG164" s="380">
        <v>0.97718332519783502</v>
      </c>
      <c r="CH164" s="380">
        <v>0.26089772807660899</v>
      </c>
      <c r="CI164" s="89">
        <v>12.4586129816794</v>
      </c>
      <c r="CJ164" s="380">
        <v>8.5992362226797496</v>
      </c>
      <c r="CK164" s="380">
        <v>1.8248058655525601</v>
      </c>
      <c r="CL164" s="89">
        <v>3.8326370674741601</v>
      </c>
      <c r="CM164" s="380">
        <v>3.9301888322695002</v>
      </c>
      <c r="CN164" s="380">
        <v>0.72611130622789699</v>
      </c>
      <c r="CO164" s="381">
        <v>5.3950675534847701</v>
      </c>
      <c r="CP164" s="380">
        <v>11.752534475956001</v>
      </c>
      <c r="CQ164" s="380">
        <v>5.3950675534847701</v>
      </c>
      <c r="CR164" s="89">
        <v>192.75624425484199</v>
      </c>
      <c r="CS164" s="380">
        <v>21.681839679073601</v>
      </c>
      <c r="CT164" s="380">
        <v>4.8769281447066798E-2</v>
      </c>
      <c r="CU164" s="89">
        <v>567.71321326796999</v>
      </c>
      <c r="CV164" s="380">
        <v>87.772738170164303</v>
      </c>
      <c r="CW164" s="380">
        <v>0</v>
      </c>
      <c r="CX164" s="89">
        <v>3.1906968824767699</v>
      </c>
      <c r="CY164" s="380">
        <v>2.5733200860481902</v>
      </c>
      <c r="CZ164" s="380">
        <v>0</v>
      </c>
      <c r="DA164" s="89">
        <v>0</v>
      </c>
      <c r="DB164" s="380">
        <v>0</v>
      </c>
      <c r="DC164" s="380">
        <v>0</v>
      </c>
      <c r="DD164" s="89">
        <v>0</v>
      </c>
      <c r="DE164" s="380">
        <v>0</v>
      </c>
      <c r="DF164" s="380">
        <v>0</v>
      </c>
      <c r="DG164" s="381">
        <v>0.463495943575711</v>
      </c>
      <c r="DH164" s="380">
        <v>0</v>
      </c>
      <c r="DI164" s="380">
        <v>0.463495943575711</v>
      </c>
      <c r="DJ164" s="381">
        <v>0.19401775160720899</v>
      </c>
      <c r="DK164" s="380">
        <v>0</v>
      </c>
      <c r="DL164" s="380">
        <v>0.19401775160720899</v>
      </c>
      <c r="DM164" s="89">
        <v>0</v>
      </c>
      <c r="DN164" s="380">
        <v>0</v>
      </c>
      <c r="DO164" s="380">
        <v>0</v>
      </c>
      <c r="DP164" s="89">
        <v>788.23502205921102</v>
      </c>
      <c r="DQ164" s="380">
        <v>103.98072636553</v>
      </c>
      <c r="DR164" s="380">
        <v>2.60458906791027E-2</v>
      </c>
      <c r="DS164" s="89">
        <v>1679.42850902029</v>
      </c>
      <c r="DT164" s="380">
        <v>196.75928259248801</v>
      </c>
      <c r="DU164" s="380">
        <v>0</v>
      </c>
      <c r="DV164" s="89">
        <v>207.328833927734</v>
      </c>
      <c r="DW164" s="380">
        <v>39.905519984112999</v>
      </c>
      <c r="DX164" s="380">
        <v>0</v>
      </c>
      <c r="DY164" s="89">
        <v>827.77627814480195</v>
      </c>
      <c r="DZ164" s="380">
        <v>161.45687858619701</v>
      </c>
      <c r="EA164" s="380">
        <v>0</v>
      </c>
      <c r="EB164" s="89">
        <v>165.60069505936099</v>
      </c>
      <c r="EC164" s="380">
        <v>39.022328105824798</v>
      </c>
      <c r="ED164" s="380">
        <v>0.13390991088583101</v>
      </c>
      <c r="EE164" s="89">
        <v>11.658064846276799</v>
      </c>
      <c r="EF164" s="380">
        <v>4.1062471941476701</v>
      </c>
      <c r="EG164" s="380">
        <v>0</v>
      </c>
      <c r="EH164" s="89">
        <v>158.40365817929001</v>
      </c>
      <c r="EI164" s="380">
        <v>25.762737310148101</v>
      </c>
      <c r="EJ164" s="380">
        <v>0.133298954737571</v>
      </c>
      <c r="EK164" s="89">
        <v>19.046891817518201</v>
      </c>
      <c r="EL164" s="380">
        <v>2.55083338745838</v>
      </c>
      <c r="EM164" s="380">
        <v>1.7769301367201399E-2</v>
      </c>
      <c r="EN164" s="89">
        <v>103.839729131433</v>
      </c>
      <c r="EO164" s="380">
        <v>19.927234781254999</v>
      </c>
      <c r="EP164" s="380">
        <v>0</v>
      </c>
      <c r="EQ164" s="89">
        <v>20.096289360937</v>
      </c>
      <c r="ER164" s="380">
        <v>4.4571958721077998</v>
      </c>
      <c r="ES164" s="380">
        <v>1.8260287763470901E-2</v>
      </c>
      <c r="ET164" s="89">
        <v>49.8472225201944</v>
      </c>
      <c r="EU164" s="380">
        <v>17.2260030202693</v>
      </c>
      <c r="EV164" s="380">
        <v>0</v>
      </c>
      <c r="EW164" s="89">
        <v>5.7091173973895799</v>
      </c>
      <c r="EX164" s="380">
        <v>1.5687201940930999</v>
      </c>
      <c r="EY164" s="380">
        <v>0</v>
      </c>
      <c r="EZ164" s="89">
        <v>28.104831345433201</v>
      </c>
      <c r="FA164" s="380">
        <v>12.4743821984299</v>
      </c>
      <c r="FB164" s="380">
        <v>0</v>
      </c>
      <c r="FC164" s="89">
        <v>3.55245278586822</v>
      </c>
      <c r="FD164" s="380">
        <v>1.3960950956364999</v>
      </c>
      <c r="FE164" s="380">
        <v>0</v>
      </c>
      <c r="FF164" s="381">
        <v>8.8037565935084897E-2</v>
      </c>
      <c r="FG164" s="380">
        <v>0</v>
      </c>
      <c r="FH164" s="380">
        <v>8.8037565935084897E-2</v>
      </c>
      <c r="FI164" s="89">
        <v>7.0754094083492696</v>
      </c>
      <c r="FJ164" s="380">
        <v>3.8284719992499499</v>
      </c>
      <c r="FK164" s="380">
        <v>0</v>
      </c>
      <c r="FL164" s="89">
        <v>0.36016579138375399</v>
      </c>
      <c r="FM164" s="380">
        <v>0.72033158276750797</v>
      </c>
      <c r="FN164" s="380">
        <v>9.7050292016102796E-2</v>
      </c>
      <c r="FO164" s="89">
        <v>13.2329553342667</v>
      </c>
      <c r="FP164" s="380">
        <v>4.9131122526700999</v>
      </c>
      <c r="FQ164" s="380">
        <v>2.5433524684086099E-2</v>
      </c>
      <c r="FR164" s="89">
        <v>4.6461289979453104</v>
      </c>
      <c r="FS164" s="380">
        <v>2.1562455792820998</v>
      </c>
      <c r="FT164" s="380">
        <v>0</v>
      </c>
      <c r="FV164" s="118">
        <f t="shared" si="0"/>
        <v>4636.340808863707</v>
      </c>
      <c r="FW164" s="118">
        <f t="shared" si="1"/>
        <v>0.21627035945398768</v>
      </c>
      <c r="FX164" s="118">
        <v>0.98549327823178323</v>
      </c>
      <c r="FY164" s="118">
        <v>0.33953101627715304</v>
      </c>
      <c r="FZ164" s="207">
        <v>3.7250193406954919</v>
      </c>
      <c r="GA164" s="118">
        <v>1.8361603483629874</v>
      </c>
      <c r="GB164" s="118">
        <v>4.55991789726255</v>
      </c>
    </row>
    <row r="165" spans="2:184" s="73" customFormat="1">
      <c r="B165" s="73" t="s">
        <v>1959</v>
      </c>
      <c r="C165" s="143" t="s">
        <v>1960</v>
      </c>
      <c r="D165" s="143" t="s">
        <v>1961</v>
      </c>
      <c r="E165" s="77">
        <v>103.88</v>
      </c>
      <c r="F165" s="73">
        <v>0.28999999999999998</v>
      </c>
      <c r="G165" s="113" t="s">
        <v>1211</v>
      </c>
      <c r="H165" s="207">
        <v>41.53</v>
      </c>
      <c r="I165" s="89">
        <v>103.88</v>
      </c>
      <c r="J165" s="89"/>
      <c r="K165" s="41" t="s">
        <v>32</v>
      </c>
      <c r="L165" s="73" t="s">
        <v>207</v>
      </c>
      <c r="M165" s="73" t="s">
        <v>1962</v>
      </c>
      <c r="N165" s="73" t="s">
        <v>2239</v>
      </c>
      <c r="O165" s="73">
        <v>15</v>
      </c>
      <c r="Q165" s="203">
        <v>1033.0547233872576</v>
      </c>
      <c r="R165" s="203">
        <v>28400</v>
      </c>
      <c r="S165" s="203">
        <v>13430</v>
      </c>
      <c r="U165" s="381">
        <v>13.6954598456936</v>
      </c>
      <c r="V165" s="380">
        <v>23.047128348180401</v>
      </c>
      <c r="W165" s="380">
        <v>13.6954598456936</v>
      </c>
      <c r="X165" s="89">
        <v>62.432173767357298</v>
      </c>
      <c r="Y165" s="380">
        <v>46.035437553867197</v>
      </c>
      <c r="Z165" s="380">
        <v>28.986657610259901</v>
      </c>
      <c r="AA165" s="89">
        <v>167.69511683395001</v>
      </c>
      <c r="AB165" s="380">
        <v>38.848080974746203</v>
      </c>
      <c r="AC165" s="380">
        <v>10.1055960443522</v>
      </c>
      <c r="AD165" s="89">
        <v>54.840066266372098</v>
      </c>
      <c r="AE165" s="380">
        <v>26.5966651955206</v>
      </c>
      <c r="AF165" s="380">
        <v>1.94737806883523</v>
      </c>
      <c r="AG165" s="89">
        <v>41.595264208113797</v>
      </c>
      <c r="AH165" s="380">
        <v>47.537514477465201</v>
      </c>
      <c r="AI165" s="380">
        <v>20.2163892339642</v>
      </c>
      <c r="AJ165" s="89">
        <v>3632.7306451129102</v>
      </c>
      <c r="AK165" s="380">
        <v>2929.9699158261101</v>
      </c>
      <c r="AL165" s="380">
        <v>3415.7067297875801</v>
      </c>
      <c r="AM165" s="89">
        <v>159751.477194829</v>
      </c>
      <c r="AN165" s="380">
        <v>16277.2655970092</v>
      </c>
      <c r="AO165" s="380">
        <v>79.239942065826895</v>
      </c>
      <c r="AP165" s="381">
        <v>324.28088230854797</v>
      </c>
      <c r="AQ165" s="380">
        <v>585.34510162271999</v>
      </c>
      <c r="AR165" s="380">
        <v>324.28088230854797</v>
      </c>
      <c r="AS165" s="89">
        <v>4734.6151493555099</v>
      </c>
      <c r="AT165" s="380">
        <v>1706.1821340721899</v>
      </c>
      <c r="AU165" s="380">
        <v>714.88832359156504</v>
      </c>
      <c r="AV165" s="89">
        <v>89.5602378146707</v>
      </c>
      <c r="AW165" s="380">
        <v>57.523284314352203</v>
      </c>
      <c r="AX165" s="380">
        <v>71.428353503778695</v>
      </c>
      <c r="AY165" s="89">
        <v>1.9837291720210199</v>
      </c>
      <c r="AZ165" s="380">
        <v>1.95728780469553</v>
      </c>
      <c r="BA165" s="380">
        <v>1.2383946256665701</v>
      </c>
      <c r="BB165" s="89">
        <v>7.3449086549894096</v>
      </c>
      <c r="BC165" s="380">
        <v>14.6898173099788</v>
      </c>
      <c r="BD165" s="380">
        <v>3.9981298130031799</v>
      </c>
      <c r="BE165" s="381">
        <v>0.31959869316197498</v>
      </c>
      <c r="BF165" s="382">
        <v>0.86632775776719095</v>
      </c>
      <c r="BG165" s="382">
        <v>0.31959869316197498</v>
      </c>
      <c r="BH165" s="381">
        <v>14.573094298331201</v>
      </c>
      <c r="BI165" s="380">
        <v>29.187396713566901</v>
      </c>
      <c r="BJ165" s="380">
        <v>14.573094298331201</v>
      </c>
      <c r="BK165" s="89">
        <v>461.34867277465003</v>
      </c>
      <c r="BL165" s="380">
        <v>52.846339882471597</v>
      </c>
      <c r="BM165" s="380">
        <v>3.9927406742438798</v>
      </c>
      <c r="BN165" s="89">
        <v>1219.04152061996</v>
      </c>
      <c r="BO165" s="380">
        <v>126.652840649273</v>
      </c>
      <c r="BP165" s="380">
        <v>4.4983735058894903</v>
      </c>
      <c r="BQ165" s="89">
        <v>1236.19737520844</v>
      </c>
      <c r="BR165" s="380">
        <v>254.42666297156501</v>
      </c>
      <c r="BS165" s="380">
        <v>25.145164115299799</v>
      </c>
      <c r="BT165" s="381">
        <v>0.12938273940844</v>
      </c>
      <c r="BU165" s="380">
        <v>0</v>
      </c>
      <c r="BV165" s="380">
        <v>0.12938273940844</v>
      </c>
      <c r="BW165" s="381">
        <v>1.5421817209224</v>
      </c>
      <c r="BX165" s="380">
        <v>0</v>
      </c>
      <c r="BY165" s="380">
        <v>1.5421817209224</v>
      </c>
      <c r="BZ165" s="381">
        <v>1.5200094857397799</v>
      </c>
      <c r="CA165" s="380">
        <v>1.8945833865288499</v>
      </c>
      <c r="CB165" s="380">
        <v>1.5200094857397799</v>
      </c>
      <c r="CC165" s="89">
        <v>5.2908444616489003</v>
      </c>
      <c r="CD165" s="380">
        <v>1.41414484990752</v>
      </c>
      <c r="CE165" s="380">
        <v>1.7536254946421701</v>
      </c>
      <c r="CF165" s="89">
        <v>0.44318111752002198</v>
      </c>
      <c r="CG165" s="380">
        <v>0.88636223504004397</v>
      </c>
      <c r="CH165" s="380">
        <v>0.34890165835660902</v>
      </c>
      <c r="CI165" s="89">
        <v>7.4906021391264401</v>
      </c>
      <c r="CJ165" s="380">
        <v>6.7374615570891301</v>
      </c>
      <c r="CK165" s="380">
        <v>1.6401040476587101</v>
      </c>
      <c r="CL165" s="89">
        <v>2.0517868242903301</v>
      </c>
      <c r="CM165" s="380">
        <v>3.629567504842</v>
      </c>
      <c r="CN165" s="380">
        <v>1.15394347484682</v>
      </c>
      <c r="CO165" s="381">
        <v>6.8762650470841997</v>
      </c>
      <c r="CP165" s="380">
        <v>7.28475831440156</v>
      </c>
      <c r="CQ165" s="380">
        <v>6.8762650470841997</v>
      </c>
      <c r="CR165" s="89">
        <v>244.90143449034699</v>
      </c>
      <c r="CS165" s="380">
        <v>30.883830686230901</v>
      </c>
      <c r="CT165" s="380">
        <v>0.10761519604686599</v>
      </c>
      <c r="CU165" s="89">
        <v>440.54618783891698</v>
      </c>
      <c r="CV165" s="380">
        <v>57.022343920941402</v>
      </c>
      <c r="CW165" s="380">
        <v>3.43243724238275E-2</v>
      </c>
      <c r="CX165" s="381">
        <v>6.5811616129771697E-2</v>
      </c>
      <c r="CY165" s="380">
        <v>0</v>
      </c>
      <c r="CZ165" s="380">
        <v>6.5811616129771697E-2</v>
      </c>
      <c r="DA165" s="381">
        <v>4.0335491210787E-2</v>
      </c>
      <c r="DB165" s="380">
        <v>0</v>
      </c>
      <c r="DC165" s="380">
        <v>4.0335491210787E-2</v>
      </c>
      <c r="DD165" s="89">
        <v>0</v>
      </c>
      <c r="DE165" s="380">
        <v>0</v>
      </c>
      <c r="DF165" s="380">
        <v>0</v>
      </c>
      <c r="DG165" s="381">
        <v>0.52799253229488796</v>
      </c>
      <c r="DH165" s="380">
        <v>0</v>
      </c>
      <c r="DI165" s="380">
        <v>0.52799253229488796</v>
      </c>
      <c r="DJ165" s="381">
        <v>0.22454235186408</v>
      </c>
      <c r="DK165" s="380">
        <v>0</v>
      </c>
      <c r="DL165" s="380">
        <v>0.22454235186408</v>
      </c>
      <c r="DM165" s="89">
        <v>0</v>
      </c>
      <c r="DN165" s="380">
        <v>0</v>
      </c>
      <c r="DO165" s="380">
        <v>0</v>
      </c>
      <c r="DP165" s="89">
        <v>796.05292364895297</v>
      </c>
      <c r="DQ165" s="380">
        <v>117.225612077655</v>
      </c>
      <c r="DR165" s="380">
        <v>0</v>
      </c>
      <c r="DS165" s="89">
        <v>1529.97277749574</v>
      </c>
      <c r="DT165" s="380">
        <v>247.407296657074</v>
      </c>
      <c r="DU165" s="380">
        <v>3.2163673191403598E-2</v>
      </c>
      <c r="DV165" s="89">
        <v>174.82544411622101</v>
      </c>
      <c r="DW165" s="380">
        <v>15.9342497324145</v>
      </c>
      <c r="DX165" s="380">
        <v>0</v>
      </c>
      <c r="DY165" s="89">
        <v>705.09821928525605</v>
      </c>
      <c r="DZ165" s="380">
        <v>117.17910228501199</v>
      </c>
      <c r="EA165" s="380">
        <v>0</v>
      </c>
      <c r="EB165" s="89">
        <v>139.045036254472</v>
      </c>
      <c r="EC165" s="380">
        <v>30.3511624780262</v>
      </c>
      <c r="ED165" s="380">
        <v>0</v>
      </c>
      <c r="EE165" s="89">
        <v>11.4319486265706</v>
      </c>
      <c r="EF165" s="380">
        <v>1.0822757876608899</v>
      </c>
      <c r="EG165" s="380">
        <v>0</v>
      </c>
      <c r="EH165" s="89">
        <v>114.624662297649</v>
      </c>
      <c r="EI165" s="380">
        <v>13.904599445278301</v>
      </c>
      <c r="EJ165" s="380">
        <v>0.159100454650178</v>
      </c>
      <c r="EK165" s="89">
        <v>14.607287490531</v>
      </c>
      <c r="EL165" s="380">
        <v>1.6739632827299</v>
      </c>
      <c r="EM165" s="380">
        <v>0</v>
      </c>
      <c r="EN165" s="89">
        <v>77.731641946358593</v>
      </c>
      <c r="EO165" s="380">
        <v>22.686879995362101</v>
      </c>
      <c r="EP165" s="380">
        <v>0</v>
      </c>
      <c r="EQ165" s="89">
        <v>15.7129220536914</v>
      </c>
      <c r="ER165" s="380">
        <v>2.1002352719914898</v>
      </c>
      <c r="ES165" s="380">
        <v>2.17966625557575E-2</v>
      </c>
      <c r="ET165" s="89">
        <v>36.0451438487503</v>
      </c>
      <c r="EU165" s="380">
        <v>10.9228327954695</v>
      </c>
      <c r="EV165" s="380">
        <v>0</v>
      </c>
      <c r="EW165" s="89">
        <v>4.3486581365844597</v>
      </c>
      <c r="EX165" s="380">
        <v>1.39444590177217</v>
      </c>
      <c r="EY165" s="380">
        <v>0</v>
      </c>
      <c r="EZ165" s="89">
        <v>24.374490803878899</v>
      </c>
      <c r="FA165" s="380">
        <v>7.0653113773712004</v>
      </c>
      <c r="FB165" s="380">
        <v>0.15671203364886599</v>
      </c>
      <c r="FC165" s="89">
        <v>3.2315442015968299</v>
      </c>
      <c r="FD165" s="380">
        <v>1.3566076522444199</v>
      </c>
      <c r="FE165" s="380">
        <v>0</v>
      </c>
      <c r="FF165" s="381">
        <v>0.17921525937188501</v>
      </c>
      <c r="FG165" s="380">
        <v>0</v>
      </c>
      <c r="FH165" s="380">
        <v>0.17921525937188501</v>
      </c>
      <c r="FI165" s="89">
        <v>9.4806434430991793</v>
      </c>
      <c r="FJ165" s="380">
        <v>4.0801736158341999</v>
      </c>
      <c r="FK165" s="380">
        <v>0.14332415177076899</v>
      </c>
      <c r="FL165" s="89">
        <v>0.62152309274918405</v>
      </c>
      <c r="FM165" s="380">
        <v>0.62057363947695998</v>
      </c>
      <c r="FN165" s="380">
        <v>9.2445969398337602E-2</v>
      </c>
      <c r="FO165" s="89">
        <v>26.5065047875114</v>
      </c>
      <c r="FP165" s="380">
        <v>7.40298050818964</v>
      </c>
      <c r="FQ165" s="380">
        <v>5.17675873013149E-2</v>
      </c>
      <c r="FR165" s="89">
        <v>12.318999530977001</v>
      </c>
      <c r="FS165" s="380">
        <v>3.2569731392481298</v>
      </c>
      <c r="FT165" s="380">
        <v>0</v>
      </c>
      <c r="FV165" s="118">
        <f t="shared" si="0"/>
        <v>4087.6488880451702</v>
      </c>
      <c r="FW165" s="118">
        <f t="shared" si="1"/>
        <v>0.26797040743872003</v>
      </c>
      <c r="FX165" s="118">
        <v>0.95212197197732495</v>
      </c>
      <c r="FY165" s="118">
        <v>0.55590410551888303</v>
      </c>
      <c r="FZ165" s="207">
        <v>8.2024268071015456</v>
      </c>
      <c r="GA165" s="118">
        <v>2.1770087665648927</v>
      </c>
      <c r="GB165" s="118">
        <v>3.8046553084913399</v>
      </c>
    </row>
    <row r="166" spans="2:184" s="73" customFormat="1">
      <c r="B166" s="73" t="s">
        <v>1959</v>
      </c>
      <c r="C166" s="143" t="s">
        <v>1960</v>
      </c>
      <c r="D166" s="143" t="s">
        <v>1961</v>
      </c>
      <c r="E166" s="77">
        <v>103.88</v>
      </c>
      <c r="F166" s="73">
        <v>0.28999999999999998</v>
      </c>
      <c r="G166" s="113" t="s">
        <v>1211</v>
      </c>
      <c r="H166" s="207">
        <v>41.53</v>
      </c>
      <c r="I166" s="89">
        <v>103.88</v>
      </c>
      <c r="J166" s="89"/>
      <c r="K166" s="41" t="s">
        <v>32</v>
      </c>
      <c r="L166" s="73" t="s">
        <v>207</v>
      </c>
      <c r="M166" s="73" t="s">
        <v>1962</v>
      </c>
      <c r="N166" s="73" t="s">
        <v>2240</v>
      </c>
      <c r="O166" s="73">
        <v>25</v>
      </c>
      <c r="Q166" s="203">
        <v>1280.8008787697222</v>
      </c>
      <c r="R166" s="203">
        <v>32100</v>
      </c>
      <c r="S166" s="203">
        <v>6110</v>
      </c>
      <c r="U166" s="381">
        <v>4.4392850046627101</v>
      </c>
      <c r="V166" s="380">
        <v>9.2926308801255608</v>
      </c>
      <c r="W166" s="380">
        <v>4.4392850046627101</v>
      </c>
      <c r="X166" s="89">
        <v>22.471724006722901</v>
      </c>
      <c r="Y166" s="380">
        <v>14.562066682144399</v>
      </c>
      <c r="Z166" s="380">
        <v>8.5126136285501506</v>
      </c>
      <c r="AA166" s="89">
        <v>201.203026699346</v>
      </c>
      <c r="AB166" s="380">
        <v>37.209013528272202</v>
      </c>
      <c r="AC166" s="380">
        <v>2.9165399087888502</v>
      </c>
      <c r="AD166" s="89">
        <v>62.127450314077301</v>
      </c>
      <c r="AE166" s="380">
        <v>26.443138712026599</v>
      </c>
      <c r="AF166" s="380">
        <v>0.57964102838439902</v>
      </c>
      <c r="AG166" s="89">
        <v>12.428843850896801</v>
      </c>
      <c r="AH166" s="380">
        <v>33.890056932958103</v>
      </c>
      <c r="AI166" s="380">
        <v>4.0134653105313598</v>
      </c>
      <c r="AJ166" s="381">
        <v>761.61538130145595</v>
      </c>
      <c r="AK166" s="380">
        <v>2873.8066370033398</v>
      </c>
      <c r="AL166" s="380">
        <v>761.61538130145595</v>
      </c>
      <c r="AM166" s="89">
        <v>164311.47271501899</v>
      </c>
      <c r="AN166" s="380">
        <v>20434.806674179399</v>
      </c>
      <c r="AO166" s="380">
        <v>19.0893468292271</v>
      </c>
      <c r="AP166" s="381">
        <v>105.72882534297599</v>
      </c>
      <c r="AQ166" s="380">
        <v>231.305559996093</v>
      </c>
      <c r="AR166" s="380">
        <v>105.72882534297599</v>
      </c>
      <c r="AS166" s="89">
        <v>1869.0706317986001</v>
      </c>
      <c r="AT166" s="380">
        <v>768.82409735680005</v>
      </c>
      <c r="AU166" s="380">
        <v>211.174346239291</v>
      </c>
      <c r="AV166" s="89">
        <v>42.623321138312001</v>
      </c>
      <c r="AW166" s="380">
        <v>41.641740287119703</v>
      </c>
      <c r="AX166" s="380">
        <v>20.5188757189878</v>
      </c>
      <c r="AY166" s="89">
        <v>0.72418145492104402</v>
      </c>
      <c r="AZ166" s="380">
        <v>1.1793214934157199</v>
      </c>
      <c r="BA166" s="380">
        <v>0.38744607144361798</v>
      </c>
      <c r="BB166" s="89">
        <v>2.9963009049684599</v>
      </c>
      <c r="BC166" s="380">
        <v>5.9926018099369296</v>
      </c>
      <c r="BD166" s="380">
        <v>1.1108593225226699</v>
      </c>
      <c r="BE166" s="89">
        <v>0.16917067341939199</v>
      </c>
      <c r="BF166" s="382">
        <v>0.33834134683878397</v>
      </c>
      <c r="BG166" s="382">
        <v>9.6512652792541107E-2</v>
      </c>
      <c r="BH166" s="381">
        <v>3.5790943566036399</v>
      </c>
      <c r="BI166" s="380">
        <v>7.1775652553497302</v>
      </c>
      <c r="BJ166" s="380">
        <v>3.5790943566036399</v>
      </c>
      <c r="BK166" s="89">
        <v>312.56508095567898</v>
      </c>
      <c r="BL166" s="380">
        <v>38.491208306422003</v>
      </c>
      <c r="BM166" s="380">
        <v>0.95190693709766405</v>
      </c>
      <c r="BN166" s="89">
        <v>1071.4135303298101</v>
      </c>
      <c r="BO166" s="380">
        <v>167.89662323815401</v>
      </c>
      <c r="BP166" s="380">
        <v>1.5316407841283499</v>
      </c>
      <c r="BQ166" s="89">
        <v>1100.2716577733399</v>
      </c>
      <c r="BR166" s="380">
        <v>163.96135076206099</v>
      </c>
      <c r="BS166" s="380">
        <v>4.7376845630042199</v>
      </c>
      <c r="BT166" s="89">
        <v>0.173351754848038</v>
      </c>
      <c r="BU166" s="380">
        <v>0.346703509696076</v>
      </c>
      <c r="BV166" s="380">
        <v>3.5645132364194497E-2</v>
      </c>
      <c r="BW166" s="381">
        <v>0.42018533804870301</v>
      </c>
      <c r="BX166" s="380">
        <v>0</v>
      </c>
      <c r="BY166" s="380">
        <v>0.42018533804870301</v>
      </c>
      <c r="BZ166" s="381">
        <v>0.36627501309051902</v>
      </c>
      <c r="CA166" s="380">
        <v>0.999151864020146</v>
      </c>
      <c r="CB166" s="380">
        <v>0.36627501309051902</v>
      </c>
      <c r="CC166" s="89">
        <v>2.2816990892977702</v>
      </c>
      <c r="CD166" s="380">
        <v>2.9403591771563602</v>
      </c>
      <c r="CE166" s="380">
        <v>0.58166860455566005</v>
      </c>
      <c r="CF166" s="89">
        <v>0.16225179806255899</v>
      </c>
      <c r="CG166" s="380">
        <v>0.37524940258289602</v>
      </c>
      <c r="CH166" s="380">
        <v>8.3242655262651802E-2</v>
      </c>
      <c r="CI166" s="89">
        <v>11.915638448497401</v>
      </c>
      <c r="CJ166" s="380">
        <v>4.6930500444904304</v>
      </c>
      <c r="CK166" s="380">
        <v>0.34025485245873099</v>
      </c>
      <c r="CL166" s="89">
        <v>2.9033664175990501</v>
      </c>
      <c r="CM166" s="380">
        <v>2.19957838379197</v>
      </c>
      <c r="CN166" s="380">
        <v>0.19200302269571501</v>
      </c>
      <c r="CO166" s="381">
        <v>1.7723268405138799</v>
      </c>
      <c r="CP166" s="380">
        <v>4.1886274048590604</v>
      </c>
      <c r="CQ166" s="380">
        <v>1.7723268405138799</v>
      </c>
      <c r="CR166" s="89">
        <v>213.719843906389</v>
      </c>
      <c r="CS166" s="380">
        <v>25.0292052474339</v>
      </c>
      <c r="CT166" s="380">
        <v>1.51232401885407E-2</v>
      </c>
      <c r="CU166" s="89">
        <v>489.04428394918</v>
      </c>
      <c r="CV166" s="380">
        <v>53.5263900783632</v>
      </c>
      <c r="CW166" s="380">
        <v>1.25117532046103E-2</v>
      </c>
      <c r="CX166" s="89">
        <v>3.10976578602209</v>
      </c>
      <c r="CY166" s="380">
        <v>1.3476496579242601</v>
      </c>
      <c r="CZ166" s="380">
        <v>2.3994312620138E-2</v>
      </c>
      <c r="DA166" s="89">
        <v>0</v>
      </c>
      <c r="DB166" s="380">
        <v>0</v>
      </c>
      <c r="DC166" s="380">
        <v>0</v>
      </c>
      <c r="DD166" s="381">
        <v>5.7695363036627798E-2</v>
      </c>
      <c r="DE166" s="380">
        <v>0</v>
      </c>
      <c r="DF166" s="380">
        <v>5.7695363036627798E-2</v>
      </c>
      <c r="DG166" s="381">
        <v>0.12079496453508499</v>
      </c>
      <c r="DH166" s="380">
        <v>0</v>
      </c>
      <c r="DI166" s="380">
        <v>0.12079496453508499</v>
      </c>
      <c r="DJ166" s="381">
        <v>3.1531720518519601E-2</v>
      </c>
      <c r="DK166" s="380">
        <v>0</v>
      </c>
      <c r="DL166" s="380">
        <v>3.1531720518519601E-2</v>
      </c>
      <c r="DM166" s="381">
        <v>0.101411555166148</v>
      </c>
      <c r="DN166" s="380">
        <v>0</v>
      </c>
      <c r="DO166" s="380">
        <v>0.101411555166148</v>
      </c>
      <c r="DP166" s="89">
        <v>789.17768276344202</v>
      </c>
      <c r="DQ166" s="380">
        <v>128.56527013372599</v>
      </c>
      <c r="DR166" s="380">
        <v>0</v>
      </c>
      <c r="DS166" s="89">
        <v>1617.95246337154</v>
      </c>
      <c r="DT166" s="380">
        <v>251.72307576453099</v>
      </c>
      <c r="DU166" s="380">
        <v>1.1718304587543599E-2</v>
      </c>
      <c r="DV166" s="89">
        <v>190.62210212209899</v>
      </c>
      <c r="DW166" s="380">
        <v>30.627651631166302</v>
      </c>
      <c r="DX166" s="380">
        <v>0</v>
      </c>
      <c r="DY166" s="89">
        <v>790.19218498404905</v>
      </c>
      <c r="DZ166" s="380">
        <v>121.229339733762</v>
      </c>
      <c r="EA166" s="380">
        <v>0</v>
      </c>
      <c r="EB166" s="89">
        <v>149.36442064117</v>
      </c>
      <c r="EC166" s="380">
        <v>31.920996222580701</v>
      </c>
      <c r="ED166" s="380">
        <v>0</v>
      </c>
      <c r="EE166" s="89">
        <v>12.854944442349</v>
      </c>
      <c r="EF166" s="380">
        <v>2.3908181113758298</v>
      </c>
      <c r="EG166" s="380">
        <v>0</v>
      </c>
      <c r="EH166" s="89">
        <v>146.740209287049</v>
      </c>
      <c r="EI166" s="380">
        <v>21.099712883042201</v>
      </c>
      <c r="EJ166" s="380">
        <v>0</v>
      </c>
      <c r="EK166" s="89">
        <v>16.975146198329401</v>
      </c>
      <c r="EL166" s="380">
        <v>3.1154632957073898</v>
      </c>
      <c r="EM166" s="380">
        <v>0</v>
      </c>
      <c r="EN166" s="89">
        <v>100.73161629353601</v>
      </c>
      <c r="EO166" s="380">
        <v>14.3267198010945</v>
      </c>
      <c r="EP166" s="380">
        <v>0</v>
      </c>
      <c r="EQ166" s="89">
        <v>18.718827156723702</v>
      </c>
      <c r="ER166" s="380">
        <v>3.31459153971183</v>
      </c>
      <c r="ES166" s="380">
        <v>0</v>
      </c>
      <c r="ET166" s="89">
        <v>46.422465219156301</v>
      </c>
      <c r="EU166" s="380">
        <v>9.5449270173723502</v>
      </c>
      <c r="EV166" s="380">
        <v>0</v>
      </c>
      <c r="EW166" s="89">
        <v>5.1142400324656903</v>
      </c>
      <c r="EX166" s="380">
        <v>1.22038321348213</v>
      </c>
      <c r="EY166" s="380">
        <v>0</v>
      </c>
      <c r="EZ166" s="89">
        <v>26.402015239049</v>
      </c>
      <c r="FA166" s="380">
        <v>5.3463974320843404</v>
      </c>
      <c r="FB166" s="380">
        <v>0</v>
      </c>
      <c r="FC166" s="89">
        <v>3.2165606038535999</v>
      </c>
      <c r="FD166" s="380">
        <v>0.63829896540364905</v>
      </c>
      <c r="FE166" s="380">
        <v>0</v>
      </c>
      <c r="FF166" s="89">
        <v>0</v>
      </c>
      <c r="FG166" s="380">
        <v>0</v>
      </c>
      <c r="FH166" s="380">
        <v>0</v>
      </c>
      <c r="FI166" s="89">
        <v>6.3509907390905598</v>
      </c>
      <c r="FJ166" s="380">
        <v>2.9387491106356101</v>
      </c>
      <c r="FK166" s="380">
        <v>3.3546460198256002E-2</v>
      </c>
      <c r="FL166" s="89">
        <v>0.13991716591168801</v>
      </c>
      <c r="FM166" s="380">
        <v>0.27983433182337603</v>
      </c>
      <c r="FN166" s="380">
        <v>3.0069279462932402E-2</v>
      </c>
      <c r="FO166" s="89">
        <v>13.6892236204817</v>
      </c>
      <c r="FP166" s="380">
        <v>1.7824085385603401</v>
      </c>
      <c r="FQ166" s="380">
        <v>7.8778051300949694E-3</v>
      </c>
      <c r="FR166" s="89">
        <v>4.4018158540096604</v>
      </c>
      <c r="FS166" s="380">
        <v>0.75307723396395299</v>
      </c>
      <c r="FT166" s="380">
        <v>7.4287317973358797E-3</v>
      </c>
      <c r="FV166" s="118">
        <f t="shared" si="0"/>
        <v>4403.5291623039921</v>
      </c>
      <c r="FW166" s="118">
        <f t="shared" si="1"/>
        <v>0.26145478672292116</v>
      </c>
      <c r="FX166" s="118">
        <v>0.98046422183097048</v>
      </c>
      <c r="FY166" s="118">
        <v>0.43701531930919801</v>
      </c>
      <c r="FZ166" s="207">
        <v>4.2558575156585974</v>
      </c>
      <c r="GA166" s="118">
        <v>1.9257943985761099</v>
      </c>
      <c r="GB166" s="118">
        <v>4.4966062147222745</v>
      </c>
    </row>
    <row r="167" spans="2:184" s="73" customFormat="1">
      <c r="B167" s="73" t="s">
        <v>1959</v>
      </c>
      <c r="C167" s="143" t="s">
        <v>1960</v>
      </c>
      <c r="D167" s="143" t="s">
        <v>1961</v>
      </c>
      <c r="E167" s="77">
        <v>103.88</v>
      </c>
      <c r="F167" s="73">
        <v>0.28999999999999998</v>
      </c>
      <c r="G167" s="113" t="s">
        <v>1211</v>
      </c>
      <c r="H167" s="207">
        <v>41.53</v>
      </c>
      <c r="I167" s="89">
        <v>103.88</v>
      </c>
      <c r="J167" s="89"/>
      <c r="K167" s="41" t="s">
        <v>32</v>
      </c>
      <c r="L167" s="73" t="s">
        <v>207</v>
      </c>
      <c r="M167" s="73" t="s">
        <v>1962</v>
      </c>
      <c r="N167" s="73" t="s">
        <v>2241</v>
      </c>
      <c r="O167" s="73">
        <v>25</v>
      </c>
      <c r="Q167" s="203">
        <v>1453.755741961254</v>
      </c>
      <c r="R167" s="203">
        <v>28809.999999999996</v>
      </c>
      <c r="S167" s="203">
        <v>13180</v>
      </c>
      <c r="U167" s="381">
        <v>3.8544600013023098</v>
      </c>
      <c r="V167" s="380">
        <v>7.0061930147781597</v>
      </c>
      <c r="W167" s="380">
        <v>3.8544600013023098</v>
      </c>
      <c r="X167" s="89">
        <v>22.679499578953799</v>
      </c>
      <c r="Y167" s="380">
        <v>19.361087568347099</v>
      </c>
      <c r="Z167" s="380">
        <v>7.0709783597299998</v>
      </c>
      <c r="AA167" s="89">
        <v>114.959402911829</v>
      </c>
      <c r="AB167" s="380">
        <v>24.3873861378631</v>
      </c>
      <c r="AC167" s="380">
        <v>3.1395345318493502</v>
      </c>
      <c r="AD167" s="89">
        <v>35.220359821382701</v>
      </c>
      <c r="AE167" s="380">
        <v>17.9853778148487</v>
      </c>
      <c r="AF167" s="380">
        <v>0.39300185259736797</v>
      </c>
      <c r="AG167" s="89">
        <v>34.7508369301637</v>
      </c>
      <c r="AH167" s="380">
        <v>31.144701967545</v>
      </c>
      <c r="AI167" s="380">
        <v>4.88910996215892</v>
      </c>
      <c r="AJ167" s="89">
        <v>1194.1091469471</v>
      </c>
      <c r="AK167" s="380">
        <v>2113.3360630073398</v>
      </c>
      <c r="AL167" s="380">
        <v>955.98354381148204</v>
      </c>
      <c r="AM167" s="89">
        <v>159829.65630856299</v>
      </c>
      <c r="AN167" s="380">
        <v>16537.513240787299</v>
      </c>
      <c r="AO167" s="380">
        <v>19.661367782992901</v>
      </c>
      <c r="AP167" s="381">
        <v>88.934771805124299</v>
      </c>
      <c r="AQ167" s="380">
        <v>154.15513494426901</v>
      </c>
      <c r="AR167" s="380">
        <v>88.934771805124299</v>
      </c>
      <c r="AS167" s="89">
        <v>4099.6513243256004</v>
      </c>
      <c r="AT167" s="380">
        <v>885.72335655250299</v>
      </c>
      <c r="AU167" s="380">
        <v>186.35620116655701</v>
      </c>
      <c r="AV167" s="89">
        <v>24.666793956798202</v>
      </c>
      <c r="AW167" s="380">
        <v>40.319537648435002</v>
      </c>
      <c r="AX167" s="380">
        <v>19.179626771105099</v>
      </c>
      <c r="AY167" s="89">
        <v>0.50487730618646598</v>
      </c>
      <c r="AZ167" s="380">
        <v>1.00975461237293</v>
      </c>
      <c r="BA167" s="380">
        <v>0.340830775065952</v>
      </c>
      <c r="BB167" s="381">
        <v>1.13446632812249</v>
      </c>
      <c r="BC167" s="380">
        <v>0</v>
      </c>
      <c r="BD167" s="380">
        <v>1.13446632812249</v>
      </c>
      <c r="BE167" s="381">
        <v>0.102520658741073</v>
      </c>
      <c r="BF167" s="382">
        <v>0.16598644447618099</v>
      </c>
      <c r="BG167" s="382">
        <v>0.102520658741073</v>
      </c>
      <c r="BH167" s="381">
        <v>3.7621941280300399</v>
      </c>
      <c r="BI167" s="380">
        <v>8.0340159353640406</v>
      </c>
      <c r="BJ167" s="380">
        <v>3.7621941280300399</v>
      </c>
      <c r="BK167" s="89">
        <v>481.37518406452602</v>
      </c>
      <c r="BL167" s="380">
        <v>54.820391460803101</v>
      </c>
      <c r="BM167" s="380">
        <v>0.84310203059036803</v>
      </c>
      <c r="BN167" s="89">
        <v>1118.3185090438501</v>
      </c>
      <c r="BO167" s="380">
        <v>160.399378695096</v>
      </c>
      <c r="BP167" s="380">
        <v>1.2871686973592</v>
      </c>
      <c r="BQ167" s="89">
        <v>1100.8314979495799</v>
      </c>
      <c r="BR167" s="380">
        <v>173.90704566835399</v>
      </c>
      <c r="BS167" s="380">
        <v>6.0931576385682096</v>
      </c>
      <c r="BT167" s="89">
        <v>0.16520253583279201</v>
      </c>
      <c r="BU167" s="380">
        <v>0.33040507166558403</v>
      </c>
      <c r="BV167" s="380">
        <v>2.6201332205322701E-2</v>
      </c>
      <c r="BW167" s="381">
        <v>0.34826589660450202</v>
      </c>
      <c r="BX167" s="380">
        <v>0</v>
      </c>
      <c r="BY167" s="380">
        <v>0.34826589660450202</v>
      </c>
      <c r="BZ167" s="381">
        <v>0.36801849926262897</v>
      </c>
      <c r="CA167" s="380">
        <v>0.40642051666622298</v>
      </c>
      <c r="CB167" s="380">
        <v>0.36801849926262897</v>
      </c>
      <c r="CC167" s="89">
        <v>3.5463985033907202</v>
      </c>
      <c r="CD167" s="380">
        <v>2.8551027478075701</v>
      </c>
      <c r="CE167" s="380">
        <v>0.47225412712756698</v>
      </c>
      <c r="CF167" s="381">
        <v>9.3552912997866902E-2</v>
      </c>
      <c r="CG167" s="380">
        <v>0.34323954414516</v>
      </c>
      <c r="CH167" s="380">
        <v>9.3552912997866902E-2</v>
      </c>
      <c r="CI167" s="89">
        <v>9.4900402005361304</v>
      </c>
      <c r="CJ167" s="380">
        <v>3.8087943370203998</v>
      </c>
      <c r="CK167" s="380">
        <v>0.41332334672808002</v>
      </c>
      <c r="CL167" s="89">
        <v>7.2089411241864898</v>
      </c>
      <c r="CM167" s="380">
        <v>2.4324079080946501</v>
      </c>
      <c r="CN167" s="380">
        <v>0.15883803726520301</v>
      </c>
      <c r="CO167" s="381">
        <v>1.96569516519654</v>
      </c>
      <c r="CP167" s="380">
        <v>3.3004090222793301</v>
      </c>
      <c r="CQ167" s="380">
        <v>1.96569516519654</v>
      </c>
      <c r="CR167" s="89">
        <v>320.04921502061597</v>
      </c>
      <c r="CS167" s="380">
        <v>42.064985941070503</v>
      </c>
      <c r="CT167" s="380">
        <v>1.8474904767320999E-2</v>
      </c>
      <c r="CU167" s="89">
        <v>414.55615161075701</v>
      </c>
      <c r="CV167" s="380">
        <v>65.000119827285303</v>
      </c>
      <c r="CW167" s="380">
        <v>0</v>
      </c>
      <c r="CX167" s="89">
        <v>0.45157546984630997</v>
      </c>
      <c r="CY167" s="380">
        <v>0.41418218385005801</v>
      </c>
      <c r="CZ167" s="380">
        <v>1.7190843582065199E-2</v>
      </c>
      <c r="DA167" s="381">
        <v>1.05364272762023E-2</v>
      </c>
      <c r="DB167" s="380">
        <v>0</v>
      </c>
      <c r="DC167" s="380">
        <v>1.05364272762023E-2</v>
      </c>
      <c r="DD167" s="381">
        <v>5.8016093137243097E-2</v>
      </c>
      <c r="DE167" s="380">
        <v>0</v>
      </c>
      <c r="DF167" s="380">
        <v>5.8016093137243097E-2</v>
      </c>
      <c r="DG167" s="381">
        <v>8.1690257313572601E-2</v>
      </c>
      <c r="DH167" s="380">
        <v>0</v>
      </c>
      <c r="DI167" s="380">
        <v>8.1690257313572601E-2</v>
      </c>
      <c r="DJ167" s="381">
        <v>5.8525980029606198E-2</v>
      </c>
      <c r="DK167" s="380">
        <v>0</v>
      </c>
      <c r="DL167" s="380">
        <v>5.8525980029606198E-2</v>
      </c>
      <c r="DM167" s="381">
        <v>7.26021878830376E-2</v>
      </c>
      <c r="DN167" s="380">
        <v>0</v>
      </c>
      <c r="DO167" s="380">
        <v>7.26021878830376E-2</v>
      </c>
      <c r="DP167" s="89">
        <v>807.06501341860906</v>
      </c>
      <c r="DQ167" s="380">
        <v>125.073324219591</v>
      </c>
      <c r="DR167" s="380">
        <v>0</v>
      </c>
      <c r="DS167" s="89">
        <v>1446.9244305437901</v>
      </c>
      <c r="DT167" s="380">
        <v>295.00309421397901</v>
      </c>
      <c r="DU167" s="380">
        <v>0</v>
      </c>
      <c r="DV167" s="89">
        <v>164.636641711056</v>
      </c>
      <c r="DW167" s="380">
        <v>27.923615395029401</v>
      </c>
      <c r="DX167" s="380">
        <v>0</v>
      </c>
      <c r="DY167" s="89">
        <v>671.77554928456595</v>
      </c>
      <c r="DZ167" s="380">
        <v>110.723762087567</v>
      </c>
      <c r="EA167" s="380">
        <v>0</v>
      </c>
      <c r="EB167" s="89">
        <v>120.12034376267999</v>
      </c>
      <c r="EC167" s="380">
        <v>15.6752235499668</v>
      </c>
      <c r="ED167" s="380">
        <v>0</v>
      </c>
      <c r="EE167" s="89">
        <v>13.054932739905899</v>
      </c>
      <c r="EF167" s="380">
        <v>3.4349509858539999</v>
      </c>
      <c r="EG167" s="380">
        <v>0</v>
      </c>
      <c r="EH167" s="89">
        <v>119.249551284053</v>
      </c>
      <c r="EI167" s="380">
        <v>17.243723183712302</v>
      </c>
      <c r="EJ167" s="380">
        <v>0</v>
      </c>
      <c r="EK167" s="89">
        <v>13.533724614373501</v>
      </c>
      <c r="EL167" s="380">
        <v>2.4835219619651299</v>
      </c>
      <c r="EM167" s="380">
        <v>0</v>
      </c>
      <c r="EN167" s="89">
        <v>77.584808551956897</v>
      </c>
      <c r="EO167" s="380">
        <v>13.1701289179178</v>
      </c>
      <c r="EP167" s="380">
        <v>2.42427854786611E-2</v>
      </c>
      <c r="EQ167" s="89">
        <v>14.8141618295836</v>
      </c>
      <c r="ER167" s="380">
        <v>2.7746883789403398</v>
      </c>
      <c r="ES167" s="380">
        <v>0</v>
      </c>
      <c r="ET167" s="89">
        <v>36.8853950138313</v>
      </c>
      <c r="EU167" s="380">
        <v>8.2415359511907091</v>
      </c>
      <c r="EV167" s="380">
        <v>2.53432634685237E-2</v>
      </c>
      <c r="EW167" s="89">
        <v>4.31649756155399</v>
      </c>
      <c r="EX167" s="380">
        <v>1.1036276300683301</v>
      </c>
      <c r="EY167" s="380">
        <v>5.7519662061329404E-3</v>
      </c>
      <c r="EZ167" s="89">
        <v>23.6197920249897</v>
      </c>
      <c r="FA167" s="380">
        <v>4.0385966530962296</v>
      </c>
      <c r="FB167" s="380">
        <v>0</v>
      </c>
      <c r="FC167" s="89">
        <v>3.2061651117305998</v>
      </c>
      <c r="FD167" s="380">
        <v>0.93786339081144099</v>
      </c>
      <c r="FE167" s="380">
        <v>0</v>
      </c>
      <c r="FF167" s="89">
        <v>0.168791561497801</v>
      </c>
      <c r="FG167" s="380">
        <v>0.337583122995602</v>
      </c>
      <c r="FH167" s="380">
        <v>0</v>
      </c>
      <c r="FI167" s="89">
        <v>13.095209766424301</v>
      </c>
      <c r="FJ167" s="380">
        <v>4.1176077859035498</v>
      </c>
      <c r="FK167" s="380">
        <v>2.42075543893874E-2</v>
      </c>
      <c r="FL167" s="89">
        <v>0.38797999104569098</v>
      </c>
      <c r="FM167" s="380">
        <v>0.468922825578243</v>
      </c>
      <c r="FN167" s="380">
        <v>9.9694526649117803E-3</v>
      </c>
      <c r="FO167" s="89">
        <v>35.162832667258201</v>
      </c>
      <c r="FP167" s="380">
        <v>14.3103710395671</v>
      </c>
      <c r="FQ167" s="380">
        <v>0</v>
      </c>
      <c r="FR167" s="89">
        <v>16.355878117112201</v>
      </c>
      <c r="FS167" s="380">
        <v>6.8664306623099201</v>
      </c>
      <c r="FT167" s="380">
        <v>7.4626591246699601E-3</v>
      </c>
      <c r="FV167" s="118">
        <f t="shared" si="0"/>
        <v>3931.3431590634364</v>
      </c>
      <c r="FW167" s="118">
        <f t="shared" si="1"/>
        <v>0.32870770226512075</v>
      </c>
      <c r="FX167" s="118">
        <v>0.91144951581942424</v>
      </c>
      <c r="FY167" s="118">
        <v>0.77202862332898803</v>
      </c>
      <c r="FZ167" s="207">
        <v>10.967255721985655</v>
      </c>
      <c r="GA167" s="118">
        <v>2.3166060288074735</v>
      </c>
      <c r="GB167" s="118">
        <v>4.0846371586384729</v>
      </c>
    </row>
    <row r="168" spans="2:184" s="73" customFormat="1">
      <c r="B168" s="73" t="s">
        <v>1959</v>
      </c>
      <c r="C168" s="143" t="s">
        <v>1960</v>
      </c>
      <c r="D168" s="143" t="s">
        <v>1961</v>
      </c>
      <c r="E168" s="77">
        <v>103.88</v>
      </c>
      <c r="F168" s="73">
        <v>0.28999999999999998</v>
      </c>
      <c r="G168" s="113" t="s">
        <v>1211</v>
      </c>
      <c r="H168" s="207">
        <v>41.53</v>
      </c>
      <c r="I168" s="89">
        <v>103.88</v>
      </c>
      <c r="J168" s="89"/>
      <c r="K168" s="41" t="s">
        <v>32</v>
      </c>
      <c r="L168" s="73" t="s">
        <v>207</v>
      </c>
      <c r="M168" s="73" t="s">
        <v>1962</v>
      </c>
      <c r="N168" s="73" t="s">
        <v>2242</v>
      </c>
      <c r="O168" s="73">
        <v>15</v>
      </c>
      <c r="Q168" s="203">
        <v>1215.3584981026561</v>
      </c>
      <c r="R168" s="203">
        <v>30250</v>
      </c>
      <c r="S168" s="203">
        <v>13420</v>
      </c>
      <c r="U168" s="381">
        <v>20.334520781009548</v>
      </c>
      <c r="V168" s="380">
        <v>14.073589157757922</v>
      </c>
      <c r="W168" s="380">
        <v>20.334520781009548</v>
      </c>
      <c r="X168" s="381">
        <v>38.219727010916273</v>
      </c>
      <c r="Y168" s="380">
        <v>35.083082128131423</v>
      </c>
      <c r="Z168" s="380">
        <v>38.219727010916273</v>
      </c>
      <c r="AA168" s="89">
        <v>128.20680946822094</v>
      </c>
      <c r="AB168" s="380">
        <v>22.342107545919429</v>
      </c>
      <c r="AC168" s="380">
        <v>21.366617982727167</v>
      </c>
      <c r="AD168" s="89">
        <v>137.56723107571807</v>
      </c>
      <c r="AE168" s="380">
        <v>200.77460202698242</v>
      </c>
      <c r="AF168" s="380">
        <v>2.832353701486289</v>
      </c>
      <c r="AG168" s="381">
        <v>26.938233827384522</v>
      </c>
      <c r="AH168" s="380">
        <v>82.532722547882457</v>
      </c>
      <c r="AI168" s="380">
        <v>26.938233827384522</v>
      </c>
      <c r="AJ168" s="381">
        <v>5093.2561246813784</v>
      </c>
      <c r="AK168" s="380">
        <v>1715.0923293327812</v>
      </c>
      <c r="AL168" s="380">
        <v>5093.2561246813784</v>
      </c>
      <c r="AM168" s="89">
        <v>155624.95508001483</v>
      </c>
      <c r="AN168" s="380">
        <v>10881.743531311373</v>
      </c>
      <c r="AO168" s="380">
        <v>112.17234202072984</v>
      </c>
      <c r="AP168" s="381">
        <v>573.59638675034523</v>
      </c>
      <c r="AQ168" s="380">
        <v>747.84011302083331</v>
      </c>
      <c r="AR168" s="380">
        <v>573.59638675034523</v>
      </c>
      <c r="AS168" s="89">
        <v>4016.8359538202931</v>
      </c>
      <c r="AT168" s="380">
        <v>1599.6556162342545</v>
      </c>
      <c r="AU168" s="380">
        <v>1156.0506866278345</v>
      </c>
      <c r="AV168" s="381">
        <v>117.53060955140677</v>
      </c>
      <c r="AW168" s="380">
        <v>119.00161707490498</v>
      </c>
      <c r="AX168" s="380">
        <v>117.53060955140677</v>
      </c>
      <c r="AY168" s="381">
        <v>2.434438307057023</v>
      </c>
      <c r="AZ168" s="380">
        <v>2.4967447179889195</v>
      </c>
      <c r="BA168" s="380">
        <v>2.434438307057023</v>
      </c>
      <c r="BB168" s="89">
        <v>123.8313526880786</v>
      </c>
      <c r="BC168" s="380">
        <v>75.57707020285207</v>
      </c>
      <c r="BD168" s="380">
        <v>5.6921613641174051</v>
      </c>
      <c r="BE168" s="381">
        <v>0.6091698759123193</v>
      </c>
      <c r="BF168" s="382">
        <v>0.75866940404269856</v>
      </c>
      <c r="BG168" s="382">
        <v>0.6091698759123193</v>
      </c>
      <c r="BH168" s="381">
        <v>18.742241743746266</v>
      </c>
      <c r="BI168" s="380">
        <v>21.541531759203163</v>
      </c>
      <c r="BJ168" s="380">
        <v>18.742241743746266</v>
      </c>
      <c r="BK168" s="89">
        <v>344.18949671353346</v>
      </c>
      <c r="BL168" s="380">
        <v>38.680739741524071</v>
      </c>
      <c r="BM168" s="380">
        <v>5.3922727260463059</v>
      </c>
      <c r="BN168" s="89">
        <v>1399.7885875028117</v>
      </c>
      <c r="BO168" s="380">
        <v>748.86107881925614</v>
      </c>
      <c r="BP168" s="380">
        <v>8.6717771526252836</v>
      </c>
      <c r="BQ168" s="89">
        <v>1422.8828751897786</v>
      </c>
      <c r="BR168" s="380">
        <v>814.70726390570405</v>
      </c>
      <c r="BS168" s="380">
        <v>33.281298016490616</v>
      </c>
      <c r="BT168" s="381">
        <v>0.17297879187968221</v>
      </c>
      <c r="BU168" s="380">
        <v>0.27618842463915955</v>
      </c>
      <c r="BV168" s="380">
        <v>0.17297879187968221</v>
      </c>
      <c r="BW168" s="381">
        <v>1.4816264831805801</v>
      </c>
      <c r="BX168" s="380">
        <v>0</v>
      </c>
      <c r="BY168" s="380">
        <v>1.4816264831805801</v>
      </c>
      <c r="BZ168" s="381">
        <v>2.1141263095804064</v>
      </c>
      <c r="CA168" s="380">
        <v>2.1663737899717184</v>
      </c>
      <c r="CB168" s="380">
        <v>2.1141263095804064</v>
      </c>
      <c r="CC168" s="89">
        <v>9.5953702044425935</v>
      </c>
      <c r="CD168" s="380">
        <v>9.8971365846104735</v>
      </c>
      <c r="CE168" s="380">
        <v>2.8859177739241049</v>
      </c>
      <c r="CF168" s="89">
        <v>0.76893658042758428</v>
      </c>
      <c r="CG168" s="380">
        <v>0.71217644488650211</v>
      </c>
      <c r="CH168" s="380">
        <v>0.54335263918881371</v>
      </c>
      <c r="CI168" s="89">
        <v>9.834487655844292</v>
      </c>
      <c r="CJ168" s="380">
        <v>6.2683814645478817</v>
      </c>
      <c r="CK168" s="380">
        <v>2.6062150620208411</v>
      </c>
      <c r="CL168" s="89">
        <v>2.7841362200523387</v>
      </c>
      <c r="CM168" s="380">
        <v>0.72378559606877468</v>
      </c>
      <c r="CN168" s="380">
        <v>1.1597806966374311</v>
      </c>
      <c r="CO168" s="381">
        <v>10.491008780108325</v>
      </c>
      <c r="CP168" s="380">
        <v>5.4434671097818734</v>
      </c>
      <c r="CQ168" s="380">
        <v>10.491008780108325</v>
      </c>
      <c r="CR168" s="89">
        <v>206.02433037498898</v>
      </c>
      <c r="CS168" s="380">
        <v>20.693336287679585</v>
      </c>
      <c r="CT168" s="380">
        <v>0.20315951526011872</v>
      </c>
      <c r="CU168" s="89">
        <v>453.32398693807079</v>
      </c>
      <c r="CV168" s="380">
        <v>48.22809538750888</v>
      </c>
      <c r="CW168" s="380">
        <v>7.4828152147898189E-2</v>
      </c>
      <c r="CX168" s="89">
        <v>0.86714142916669812</v>
      </c>
      <c r="CY168" s="380">
        <v>1.2013345826872317</v>
      </c>
      <c r="CZ168" s="380">
        <v>0</v>
      </c>
      <c r="DA168" s="89">
        <v>4.5716098689958948E-2</v>
      </c>
      <c r="DB168" s="380">
        <v>9.1432197379918145E-2</v>
      </c>
      <c r="DC168" s="380">
        <v>0</v>
      </c>
      <c r="DD168" s="381">
        <v>0.34522667821260233</v>
      </c>
      <c r="DE168" s="380">
        <v>0</v>
      </c>
      <c r="DF168" s="380">
        <v>0.34522667821260233</v>
      </c>
      <c r="DG168" s="381">
        <v>0.51520362801396535</v>
      </c>
      <c r="DH168" s="380">
        <v>0.28280609532452178</v>
      </c>
      <c r="DI168" s="380">
        <v>0.51520362801396535</v>
      </c>
      <c r="DJ168" s="381">
        <v>0.29074272161799647</v>
      </c>
      <c r="DK168" s="380">
        <v>0</v>
      </c>
      <c r="DL168" s="380">
        <v>0.29074272161799647</v>
      </c>
      <c r="DM168" s="89">
        <v>0</v>
      </c>
      <c r="DN168" s="380">
        <v>0</v>
      </c>
      <c r="DO168" s="380">
        <v>0</v>
      </c>
      <c r="DP168" s="89">
        <v>892.00160832316874</v>
      </c>
      <c r="DQ168" s="380">
        <v>69.429495268402562</v>
      </c>
      <c r="DR168" s="380">
        <v>0</v>
      </c>
      <c r="DS168" s="89">
        <v>1711.52469999407</v>
      </c>
      <c r="DT168" s="380">
        <v>127.77265685468265</v>
      </c>
      <c r="DU168" s="380">
        <v>0</v>
      </c>
      <c r="DV168" s="89">
        <v>197.68954035341571</v>
      </c>
      <c r="DW168" s="380">
        <v>23.570294389545271</v>
      </c>
      <c r="DX168" s="380">
        <v>0</v>
      </c>
      <c r="DY168" s="89">
        <v>761.35271627936345</v>
      </c>
      <c r="DZ168" s="380">
        <v>50.838178273883507</v>
      </c>
      <c r="EA168" s="380">
        <v>0</v>
      </c>
      <c r="EB168" s="89">
        <v>130.77243980595074</v>
      </c>
      <c r="EC168" s="380">
        <v>21.831932811973331</v>
      </c>
      <c r="ED168" s="380">
        <v>0</v>
      </c>
      <c r="EE168" s="89">
        <v>15.141479289012915</v>
      </c>
      <c r="EF168" s="380">
        <v>2.6970065520263833</v>
      </c>
      <c r="EG168" s="380">
        <v>0</v>
      </c>
      <c r="EH168" s="89">
        <v>119.48994862855422</v>
      </c>
      <c r="EI168" s="380">
        <v>12.674129457225982</v>
      </c>
      <c r="EJ168" s="380">
        <v>0.24678160403584029</v>
      </c>
      <c r="EK168" s="89">
        <v>14.745484796474582</v>
      </c>
      <c r="EL168" s="380">
        <v>1.7377240475000013</v>
      </c>
      <c r="EM168" s="380">
        <v>3.2895618812644932E-2</v>
      </c>
      <c r="EN168" s="89">
        <v>88.092087145287564</v>
      </c>
      <c r="EO168" s="380">
        <v>25.132346100573457</v>
      </c>
      <c r="EP168" s="380">
        <v>0</v>
      </c>
      <c r="EQ168" s="89">
        <v>16.714794253667975</v>
      </c>
      <c r="ER168" s="380">
        <v>2.0774010905169273</v>
      </c>
      <c r="ES168" s="380">
        <v>3.3819274191383072E-2</v>
      </c>
      <c r="ET168" s="89">
        <v>44.897944728875025</v>
      </c>
      <c r="EU168" s="380">
        <v>11.280926271700555</v>
      </c>
      <c r="EV168" s="380">
        <v>0</v>
      </c>
      <c r="EW168" s="89">
        <v>5.3517461046193491</v>
      </c>
      <c r="EX168" s="380">
        <v>1.8438277060541486</v>
      </c>
      <c r="EY168" s="380">
        <v>0</v>
      </c>
      <c r="EZ168" s="89">
        <v>29.609190561969275</v>
      </c>
      <c r="FA168" s="380">
        <v>5.1671137509244938</v>
      </c>
      <c r="FB168" s="380">
        <v>0</v>
      </c>
      <c r="FC168" s="89">
        <v>4.1950572122977743</v>
      </c>
      <c r="FD168" s="380">
        <v>0.47823920068946951</v>
      </c>
      <c r="FE168" s="380">
        <v>3.5110292877108873E-2</v>
      </c>
      <c r="FF168" s="381">
        <v>0.22870608471320791</v>
      </c>
      <c r="FG168" s="380">
        <v>0</v>
      </c>
      <c r="FH168" s="380">
        <v>0.22870608471320791</v>
      </c>
      <c r="FI168" s="89">
        <v>19.166055573625759</v>
      </c>
      <c r="FJ168" s="380">
        <v>19.533815111458964</v>
      </c>
      <c r="FK168" s="380">
        <v>0.22797443500573122</v>
      </c>
      <c r="FL168" s="89">
        <v>0.43892961346796833</v>
      </c>
      <c r="FM168" s="380">
        <v>0.34742902302473944</v>
      </c>
      <c r="FN168" s="380">
        <v>0.12848667701209823</v>
      </c>
      <c r="FO168" s="89">
        <v>24.441729093254811</v>
      </c>
      <c r="FP168" s="380">
        <v>3.2685382224071597</v>
      </c>
      <c r="FQ168" s="380">
        <v>0</v>
      </c>
      <c r="FR168" s="89">
        <v>9.4457632092699644</v>
      </c>
      <c r="FS168" s="380">
        <v>4.12304630215242</v>
      </c>
      <c r="FT168" s="380">
        <v>0</v>
      </c>
      <c r="FV168" s="118">
        <f t="shared" si="0"/>
        <v>4484.9027244147974</v>
      </c>
      <c r="FW168" s="118">
        <f t="shared" si="1"/>
        <v>0.36244448879398056</v>
      </c>
      <c r="FX168" s="118">
        <v>0.94742081672339085</v>
      </c>
      <c r="FY168" s="118">
        <v>0.45447480457974143</v>
      </c>
      <c r="FZ168" s="207">
        <v>5.8263160324975045</v>
      </c>
      <c r="GA168" s="118">
        <v>2.2591631212981551</v>
      </c>
      <c r="GB168" s="118">
        <v>3.26495830091004</v>
      </c>
    </row>
    <row r="169" spans="2:184" s="73" customFormat="1">
      <c r="B169" s="73" t="s">
        <v>1959</v>
      </c>
      <c r="C169" s="143" t="s">
        <v>1960</v>
      </c>
      <c r="D169" s="143" t="s">
        <v>1961</v>
      </c>
      <c r="E169" s="77">
        <v>103.88</v>
      </c>
      <c r="F169" s="73">
        <v>0.28999999999999998</v>
      </c>
      <c r="G169" s="113" t="s">
        <v>1211</v>
      </c>
      <c r="H169" s="207">
        <v>41.53</v>
      </c>
      <c r="I169" s="89">
        <v>103.88</v>
      </c>
      <c r="J169" s="89"/>
      <c r="K169" s="41" t="s">
        <v>32</v>
      </c>
      <c r="L169" s="73" t="s">
        <v>207</v>
      </c>
      <c r="M169" s="73" t="s">
        <v>1962</v>
      </c>
      <c r="N169" s="73" t="s">
        <v>2243</v>
      </c>
      <c r="O169" s="73">
        <v>25</v>
      </c>
      <c r="Q169" s="203">
        <v>1056.4270021969241</v>
      </c>
      <c r="R169" s="203">
        <v>28969.999999999996</v>
      </c>
      <c r="S169" s="203">
        <v>11050</v>
      </c>
      <c r="U169" s="381">
        <v>9.2070790963062663</v>
      </c>
      <c r="V169" s="380">
        <v>4.524564805140237</v>
      </c>
      <c r="W169" s="380">
        <v>9.2070790963062663</v>
      </c>
      <c r="X169" s="89">
        <v>32.870964658011737</v>
      </c>
      <c r="Y169" s="380">
        <v>13.269863496878486</v>
      </c>
      <c r="Z169" s="380">
        <v>16.302543886961693</v>
      </c>
      <c r="AA169" s="89">
        <v>172.89416123428089</v>
      </c>
      <c r="AB169" s="380">
        <v>12.818537517339635</v>
      </c>
      <c r="AC169" s="380">
        <v>6.8940698648343961</v>
      </c>
      <c r="AD169" s="89">
        <v>59.754270516622597</v>
      </c>
      <c r="AE169" s="380">
        <v>19.311044705014595</v>
      </c>
      <c r="AF169" s="380">
        <v>0.92194745565943892</v>
      </c>
      <c r="AG169" s="381">
        <v>9.2931198174904974</v>
      </c>
      <c r="AH169" s="380">
        <v>35.678520871070702</v>
      </c>
      <c r="AI169" s="380">
        <v>9.2931198174904974</v>
      </c>
      <c r="AJ169" s="381">
        <v>2081.6512100613745</v>
      </c>
      <c r="AK169" s="380">
        <v>1156.0254626535766</v>
      </c>
      <c r="AL169" s="380">
        <v>2081.6512100613745</v>
      </c>
      <c r="AM169" s="89">
        <v>159067.30398509584</v>
      </c>
      <c r="AN169" s="380">
        <v>22629.789053872089</v>
      </c>
      <c r="AO169" s="380">
        <v>46.584609472581107</v>
      </c>
      <c r="AP169" s="381">
        <v>192.51483033993452</v>
      </c>
      <c r="AQ169" s="380">
        <v>150.2875294553904</v>
      </c>
      <c r="AR169" s="380">
        <v>192.51483033993452</v>
      </c>
      <c r="AS169" s="89">
        <v>3546.3411686322052</v>
      </c>
      <c r="AT169" s="380">
        <v>435.92173023294157</v>
      </c>
      <c r="AU169" s="380">
        <v>450.51234857501828</v>
      </c>
      <c r="AV169" s="381">
        <v>46.410099325387854</v>
      </c>
      <c r="AW169" s="380">
        <v>38.070970459604965</v>
      </c>
      <c r="AX169" s="380">
        <v>46.410099325387854</v>
      </c>
      <c r="AY169" s="381">
        <v>0.96298058054489666</v>
      </c>
      <c r="AZ169" s="380">
        <v>0.97599543133740607</v>
      </c>
      <c r="BA169" s="380">
        <v>0.96298058054489666</v>
      </c>
      <c r="BB169" s="381">
        <v>2.2970306520040018</v>
      </c>
      <c r="BC169" s="380">
        <v>1.8528846965827177</v>
      </c>
      <c r="BD169" s="380">
        <v>2.2970306520040018</v>
      </c>
      <c r="BE169" s="381">
        <v>0.22509826664315588</v>
      </c>
      <c r="BF169" s="382">
        <v>0.111782708949653</v>
      </c>
      <c r="BG169" s="382">
        <v>0.22509826664315588</v>
      </c>
      <c r="BH169" s="381">
        <v>8.2772719049970434</v>
      </c>
      <c r="BI169" s="380">
        <v>7.3730684782876894</v>
      </c>
      <c r="BJ169" s="380">
        <v>8.2772719049970434</v>
      </c>
      <c r="BK169" s="89">
        <v>280.31427851211265</v>
      </c>
      <c r="BL169" s="380">
        <v>33.958283222397831</v>
      </c>
      <c r="BM169" s="380">
        <v>1.8799651543086</v>
      </c>
      <c r="BN169" s="89">
        <v>965.75155667187266</v>
      </c>
      <c r="BO169" s="380">
        <v>119.70827509488616</v>
      </c>
      <c r="BP169" s="380">
        <v>3.1598105826736504</v>
      </c>
      <c r="BQ169" s="89">
        <v>1059.0383559122567</v>
      </c>
      <c r="BR169" s="380">
        <v>180.51163728943439</v>
      </c>
      <c r="BS169" s="380">
        <v>14.071867407239056</v>
      </c>
      <c r="BT169" s="89">
        <v>0.12649622246002507</v>
      </c>
      <c r="BU169" s="380">
        <v>0.25299244492005024</v>
      </c>
      <c r="BV169" s="380">
        <v>7.4025862285902758E-2</v>
      </c>
      <c r="BW169" s="381">
        <v>0.63222465669562877</v>
      </c>
      <c r="BX169" s="380">
        <v>0.34481728674378426</v>
      </c>
      <c r="BY169" s="380">
        <v>0.63222465669562877</v>
      </c>
      <c r="BZ169" s="381">
        <v>0.85485300595305214</v>
      </c>
      <c r="CA169" s="380">
        <v>0.42318230597073619</v>
      </c>
      <c r="CB169" s="380">
        <v>0.85485300595305214</v>
      </c>
      <c r="CC169" s="89">
        <v>3.1139167536417247</v>
      </c>
      <c r="CD169" s="380">
        <v>2.2296721469335097</v>
      </c>
      <c r="CE169" s="380">
        <v>1.3860437064889064</v>
      </c>
      <c r="CF169" s="381">
        <v>0.18691886238638775</v>
      </c>
      <c r="CG169" s="380">
        <v>0.18375740114519226</v>
      </c>
      <c r="CH169" s="380">
        <v>0.18691886238638775</v>
      </c>
      <c r="CI169" s="89">
        <v>11.744212764939341</v>
      </c>
      <c r="CJ169" s="380">
        <v>5.1798613906956481</v>
      </c>
      <c r="CK169" s="380">
        <v>0.70577397153650223</v>
      </c>
      <c r="CL169" s="89">
        <v>2.9345748280048674</v>
      </c>
      <c r="CM169" s="380">
        <v>1.5595745115181616</v>
      </c>
      <c r="CN169" s="380">
        <v>0.42058724129107028</v>
      </c>
      <c r="CO169" s="381">
        <v>4.939660637897366</v>
      </c>
      <c r="CP169" s="380">
        <v>4.4639803623448522</v>
      </c>
      <c r="CQ169" s="380">
        <v>4.939660637897366</v>
      </c>
      <c r="CR169" s="89">
        <v>204.29159216986017</v>
      </c>
      <c r="CS169" s="380">
        <v>9.3861882779477792</v>
      </c>
      <c r="CT169" s="380">
        <v>5.9727174410131249E-2</v>
      </c>
      <c r="CU169" s="89">
        <v>521.09086025103841</v>
      </c>
      <c r="CV169" s="380">
        <v>37.335377071198373</v>
      </c>
      <c r="CW169" s="380">
        <v>2.0435003821862332E-2</v>
      </c>
      <c r="CX169" s="89">
        <v>1.8774049485436284</v>
      </c>
      <c r="CY169" s="380">
        <v>0.64074477316303136</v>
      </c>
      <c r="CZ169" s="380">
        <v>0</v>
      </c>
      <c r="DA169" s="381">
        <v>3.3732050049793308E-2</v>
      </c>
      <c r="DB169" s="380">
        <v>0</v>
      </c>
      <c r="DC169" s="380">
        <v>3.3732050049793308E-2</v>
      </c>
      <c r="DD169" s="89">
        <v>0</v>
      </c>
      <c r="DE169" s="380">
        <v>0</v>
      </c>
      <c r="DF169" s="380">
        <v>0</v>
      </c>
      <c r="DG169" s="381">
        <v>0.25610982767644441</v>
      </c>
      <c r="DH169" s="380">
        <v>0</v>
      </c>
      <c r="DI169" s="380">
        <v>0.25610982767644441</v>
      </c>
      <c r="DJ169" s="381">
        <v>0.10039227022598773</v>
      </c>
      <c r="DK169" s="380">
        <v>0.12957481111920399</v>
      </c>
      <c r="DL169" s="380">
        <v>0.10039227022598773</v>
      </c>
      <c r="DM169" s="89">
        <v>0.70105954158350747</v>
      </c>
      <c r="DN169" s="380">
        <v>0.9992513897607368</v>
      </c>
      <c r="DO169" s="380">
        <v>0.16541929186499302</v>
      </c>
      <c r="DP169" s="89">
        <v>840.45077034582641</v>
      </c>
      <c r="DQ169" s="380">
        <v>34.666649737729792</v>
      </c>
      <c r="DR169" s="380">
        <v>0</v>
      </c>
      <c r="DS169" s="89">
        <v>1685.2493581753483</v>
      </c>
      <c r="DT169" s="380">
        <v>65.467316461794169</v>
      </c>
      <c r="DU169" s="380">
        <v>0</v>
      </c>
      <c r="DV169" s="89">
        <v>198.08020523626047</v>
      </c>
      <c r="DW169" s="380">
        <v>11.529311704261911</v>
      </c>
      <c r="DX169" s="380">
        <v>0</v>
      </c>
      <c r="DY169" s="89">
        <v>829.53264360427977</v>
      </c>
      <c r="DZ169" s="380">
        <v>55.007095012464987</v>
      </c>
      <c r="EA169" s="380">
        <v>0</v>
      </c>
      <c r="EB169" s="89">
        <v>155.48950577924651</v>
      </c>
      <c r="EC169" s="380">
        <v>24.816839796230965</v>
      </c>
      <c r="ED169" s="380">
        <v>9.5012619678263466E-2</v>
      </c>
      <c r="EE169" s="89">
        <v>14.620612976713456</v>
      </c>
      <c r="EF169" s="380">
        <v>3.8335699259191109</v>
      </c>
      <c r="EG169" s="380">
        <v>0</v>
      </c>
      <c r="EH169" s="89">
        <v>152.99448454043863</v>
      </c>
      <c r="EI169" s="380">
        <v>9.2265418238452241</v>
      </c>
      <c r="EJ169" s="380">
        <v>9.4540838382864645E-2</v>
      </c>
      <c r="EK169" s="89">
        <v>18.385506539864281</v>
      </c>
      <c r="EL169" s="380">
        <v>3.3269803747560269</v>
      </c>
      <c r="EM169" s="380">
        <v>0</v>
      </c>
      <c r="EN169" s="89">
        <v>105.23844052107869</v>
      </c>
      <c r="EO169" s="380">
        <v>13.961705873994799</v>
      </c>
      <c r="EP169" s="380">
        <v>5.5249009827353014E-2</v>
      </c>
      <c r="EQ169" s="89">
        <v>20.438626426710698</v>
      </c>
      <c r="ER169" s="380">
        <v>2.3161526268695574</v>
      </c>
      <c r="ES169" s="380">
        <v>0</v>
      </c>
      <c r="ET169" s="89">
        <v>47.537987247683823</v>
      </c>
      <c r="EU169" s="380">
        <v>2.8813726263624857</v>
      </c>
      <c r="EV169" s="380">
        <v>4.1139933268792929E-2</v>
      </c>
      <c r="EW169" s="89">
        <v>5.5613765038107497</v>
      </c>
      <c r="EX169" s="380">
        <v>0.86118559909099912</v>
      </c>
      <c r="EY169" s="380">
        <v>0</v>
      </c>
      <c r="EZ169" s="89">
        <v>27.920737873698315</v>
      </c>
      <c r="FA169" s="380">
        <v>6.4471175484263599</v>
      </c>
      <c r="FB169" s="380">
        <v>0</v>
      </c>
      <c r="FC169" s="89">
        <v>3.6130230992072287</v>
      </c>
      <c r="FD169" s="380">
        <v>0.89344958535662555</v>
      </c>
      <c r="FE169" s="380">
        <v>0</v>
      </c>
      <c r="FF169" s="89">
        <v>0</v>
      </c>
      <c r="FG169" s="380">
        <v>0</v>
      </c>
      <c r="FH169" s="380">
        <v>0</v>
      </c>
      <c r="FI169" s="89">
        <v>7.0182628053875611</v>
      </c>
      <c r="FJ169" s="380">
        <v>0.92969038916060154</v>
      </c>
      <c r="FK169" s="380">
        <v>0</v>
      </c>
      <c r="FL169" s="89">
        <v>0.23940898007647646</v>
      </c>
      <c r="FM169" s="380">
        <v>0.27045851556015815</v>
      </c>
      <c r="FN169" s="380">
        <v>3.187412615140324E-2</v>
      </c>
      <c r="FO169" s="89">
        <v>17.553272105841433</v>
      </c>
      <c r="FP169" s="380">
        <v>0.80546168269154805</v>
      </c>
      <c r="FQ169" s="380">
        <v>1.8021037190056592E-2</v>
      </c>
      <c r="FR169" s="89">
        <v>4.8807695301274441</v>
      </c>
      <c r="FS169" s="380">
        <v>0.98025919061555389</v>
      </c>
      <c r="FT169" s="380">
        <v>0</v>
      </c>
      <c r="FV169" s="118">
        <f t="shared" si="0"/>
        <v>4626.204139121206</v>
      </c>
      <c r="FW169" s="118">
        <f t="shared" si="1"/>
        <v>0.28546568690575641</v>
      </c>
      <c r="FX169" s="118">
        <v>0.96790457787016904</v>
      </c>
      <c r="FY169" s="118">
        <v>0.39204600915748467</v>
      </c>
      <c r="FZ169" s="207">
        <v>4.8583337620213332</v>
      </c>
      <c r="GA169" s="118">
        <v>1.953649509626656</v>
      </c>
      <c r="GB169" s="118">
        <v>4.4332444902311741</v>
      </c>
    </row>
    <row r="170" spans="2:184" s="73" customFormat="1">
      <c r="B170" s="73" t="s">
        <v>1959</v>
      </c>
      <c r="C170" s="143" t="s">
        <v>1960</v>
      </c>
      <c r="D170" s="143" t="s">
        <v>1961</v>
      </c>
      <c r="E170" s="77">
        <v>103.88</v>
      </c>
      <c r="F170" s="73">
        <v>0.28999999999999998</v>
      </c>
      <c r="G170" s="113" t="s">
        <v>1211</v>
      </c>
      <c r="H170" s="207">
        <v>41.53</v>
      </c>
      <c r="I170" s="89">
        <v>103.88</v>
      </c>
      <c r="J170" s="89"/>
      <c r="K170" s="41" t="s">
        <v>32</v>
      </c>
      <c r="L170" s="73" t="s">
        <v>207</v>
      </c>
      <c r="M170" s="73" t="s">
        <v>1962</v>
      </c>
      <c r="N170" s="73" t="s">
        <v>2244</v>
      </c>
      <c r="O170" s="73">
        <v>25</v>
      </c>
      <c r="Q170" s="203">
        <v>1103.1715598162571</v>
      </c>
      <c r="R170" s="203">
        <v>27860</v>
      </c>
      <c r="S170" s="203">
        <v>13819.999999999998</v>
      </c>
      <c r="U170" s="381">
        <v>4.1698642515226396</v>
      </c>
      <c r="V170" s="380">
        <v>11.351637204226501</v>
      </c>
      <c r="W170" s="380">
        <v>4.1698642515226396</v>
      </c>
      <c r="X170" s="89">
        <v>37.149359760708897</v>
      </c>
      <c r="Y170" s="380">
        <v>17.357671588558301</v>
      </c>
      <c r="Z170" s="380">
        <v>7.2611378533962698</v>
      </c>
      <c r="AA170" s="89">
        <v>234.23049959424799</v>
      </c>
      <c r="AB170" s="380">
        <v>36.318037887288497</v>
      </c>
      <c r="AC170" s="380">
        <v>2.9696664731352498</v>
      </c>
      <c r="AD170" s="89">
        <v>43.205125255021699</v>
      </c>
      <c r="AE170" s="380">
        <v>15.5354656345009</v>
      </c>
      <c r="AF170" s="380">
        <v>0.428280302319414</v>
      </c>
      <c r="AG170" s="89">
        <v>41.1930898519837</v>
      </c>
      <c r="AH170" s="380">
        <v>56.114370219886403</v>
      </c>
      <c r="AI170" s="380">
        <v>3.4952518609067198</v>
      </c>
      <c r="AJ170" s="381">
        <v>653.24684161997504</v>
      </c>
      <c r="AK170" s="380">
        <v>939.00125944532397</v>
      </c>
      <c r="AL170" s="380">
        <v>653.24684161997504</v>
      </c>
      <c r="AM170" s="89">
        <v>157265.670718576</v>
      </c>
      <c r="AN170" s="380">
        <v>15730.7063774614</v>
      </c>
      <c r="AO170" s="380">
        <v>19.4083896777727</v>
      </c>
      <c r="AP170" s="89">
        <v>128.36590801499901</v>
      </c>
      <c r="AQ170" s="380">
        <v>263.38258340216902</v>
      </c>
      <c r="AR170" s="380">
        <v>90.292390831279505</v>
      </c>
      <c r="AS170" s="89">
        <v>4604.01768553696</v>
      </c>
      <c r="AT170" s="380">
        <v>986.810612510635</v>
      </c>
      <c r="AU170" s="380">
        <v>165.23526320179801</v>
      </c>
      <c r="AV170" s="381">
        <v>20.743022022061101</v>
      </c>
      <c r="AW170" s="380">
        <v>49.504982583305598</v>
      </c>
      <c r="AX170" s="380">
        <v>20.743022022061101</v>
      </c>
      <c r="AY170" s="89">
        <v>0.85424848557667599</v>
      </c>
      <c r="AZ170" s="380">
        <v>0.94479495836675498</v>
      </c>
      <c r="BA170" s="380">
        <v>0.409272570685763</v>
      </c>
      <c r="BB170" s="89">
        <v>1.4804028885397</v>
      </c>
      <c r="BC170" s="380">
        <v>2.9608057770794001</v>
      </c>
      <c r="BD170" s="380">
        <v>1.03517569920623</v>
      </c>
      <c r="BE170" s="89">
        <v>0.190174958437029</v>
      </c>
      <c r="BF170" s="382">
        <v>0.380349916874059</v>
      </c>
      <c r="BG170" s="382">
        <v>7.7675052435158001E-2</v>
      </c>
      <c r="BH170" s="381">
        <v>3.5067600867576201</v>
      </c>
      <c r="BI170" s="380">
        <v>6.7778382012096596</v>
      </c>
      <c r="BJ170" s="380">
        <v>3.5067600867576201</v>
      </c>
      <c r="BK170" s="89">
        <v>404.11122413630102</v>
      </c>
      <c r="BL170" s="380">
        <v>43.958735561430998</v>
      </c>
      <c r="BM170" s="380">
        <v>1.0502082113933899</v>
      </c>
      <c r="BN170" s="89">
        <v>1169.0650781204299</v>
      </c>
      <c r="BO170" s="380">
        <v>151.254685676853</v>
      </c>
      <c r="BP170" s="380">
        <v>1.3459936323216199</v>
      </c>
      <c r="BQ170" s="89">
        <v>1141.2982445821999</v>
      </c>
      <c r="BR170" s="380">
        <v>176.92513644136301</v>
      </c>
      <c r="BS170" s="380">
        <v>7.0118579949542399</v>
      </c>
      <c r="BT170" s="89">
        <v>0.179363945128515</v>
      </c>
      <c r="BU170" s="380">
        <v>0.34671101736300702</v>
      </c>
      <c r="BV170" s="380">
        <v>2.69553615664474E-2</v>
      </c>
      <c r="BW170" s="381">
        <v>0.32087578592794003</v>
      </c>
      <c r="BX170" s="380">
        <v>0</v>
      </c>
      <c r="BY170" s="380">
        <v>0.32087578592794003</v>
      </c>
      <c r="BZ170" s="89">
        <v>0.50516052533463296</v>
      </c>
      <c r="CA170" s="380">
        <v>1.44572212425922</v>
      </c>
      <c r="CB170" s="380">
        <v>0.37690509451707099</v>
      </c>
      <c r="CC170" s="89">
        <v>3.3009264495942299</v>
      </c>
      <c r="CD170" s="380">
        <v>4.5073125402882397</v>
      </c>
      <c r="CE170" s="380">
        <v>0.53356475928593605</v>
      </c>
      <c r="CF170" s="89">
        <v>0.35762837195598002</v>
      </c>
      <c r="CG170" s="380">
        <v>0.33287582613543898</v>
      </c>
      <c r="CH170" s="380">
        <v>9.6050148077214695E-2</v>
      </c>
      <c r="CI170" s="89">
        <v>12.1812929943735</v>
      </c>
      <c r="CJ170" s="380">
        <v>3.2967091268203799</v>
      </c>
      <c r="CK170" s="380">
        <v>0.36119207914839302</v>
      </c>
      <c r="CL170" s="89">
        <v>4.0850733514206601</v>
      </c>
      <c r="CM170" s="380">
        <v>2.7734032991458202</v>
      </c>
      <c r="CN170" s="380">
        <v>0.14561265781761601</v>
      </c>
      <c r="CO170" s="381">
        <v>2.0672298353612502</v>
      </c>
      <c r="CP170" s="380">
        <v>5.1024297318679004</v>
      </c>
      <c r="CQ170" s="380">
        <v>2.0672298353612502</v>
      </c>
      <c r="CR170" s="89">
        <v>225.939655501803</v>
      </c>
      <c r="CS170" s="380">
        <v>27.038704346599001</v>
      </c>
      <c r="CT170" s="380">
        <v>2.1735329592895099E-2</v>
      </c>
      <c r="CU170" s="89">
        <v>537.17468028034205</v>
      </c>
      <c r="CV170" s="380">
        <v>50.482669385463801</v>
      </c>
      <c r="CW170" s="380">
        <v>9.2042546552791298E-3</v>
      </c>
      <c r="CX170" s="89">
        <v>0.96512892769373304</v>
      </c>
      <c r="CY170" s="380">
        <v>0.59603321629870498</v>
      </c>
      <c r="CZ170" s="380">
        <v>0</v>
      </c>
      <c r="DA170" s="381">
        <v>1.08279357777893E-2</v>
      </c>
      <c r="DB170" s="380">
        <v>0</v>
      </c>
      <c r="DC170" s="380">
        <v>1.08279357777893E-2</v>
      </c>
      <c r="DD170" s="89">
        <v>0</v>
      </c>
      <c r="DE170" s="380">
        <v>0</v>
      </c>
      <c r="DF170" s="380">
        <v>0</v>
      </c>
      <c r="DG170" s="381">
        <v>0.134784824396631</v>
      </c>
      <c r="DH170" s="380">
        <v>0</v>
      </c>
      <c r="DI170" s="380">
        <v>0.134784824396631</v>
      </c>
      <c r="DJ170" s="381">
        <v>9.2585464603845896E-2</v>
      </c>
      <c r="DK170" s="380">
        <v>0</v>
      </c>
      <c r="DL170" s="380">
        <v>9.2585464603845896E-2</v>
      </c>
      <c r="DM170" s="89">
        <v>0.92332980567315304</v>
      </c>
      <c r="DN170" s="380">
        <v>1.8466596113463101</v>
      </c>
      <c r="DO170" s="380">
        <v>0</v>
      </c>
      <c r="DP170" s="89">
        <v>829.69155355552095</v>
      </c>
      <c r="DQ170" s="380">
        <v>120.19150481984499</v>
      </c>
      <c r="DR170" s="380">
        <v>0</v>
      </c>
      <c r="DS170" s="89">
        <v>1653.3516887066301</v>
      </c>
      <c r="DT170" s="380">
        <v>247.67414655764301</v>
      </c>
      <c r="DU170" s="380">
        <v>0</v>
      </c>
      <c r="DV170" s="89">
        <v>199.69101042421701</v>
      </c>
      <c r="DW170" s="380">
        <v>24.275153721983099</v>
      </c>
      <c r="DX170" s="380">
        <v>0</v>
      </c>
      <c r="DY170" s="89">
        <v>856.39490969143901</v>
      </c>
      <c r="DZ170" s="380">
        <v>61.936076083405503</v>
      </c>
      <c r="EA170" s="380">
        <v>0</v>
      </c>
      <c r="EB170" s="89">
        <v>160.20097507033299</v>
      </c>
      <c r="EC170" s="380">
        <v>30.828803951938401</v>
      </c>
      <c r="ED170" s="380">
        <v>6.0039360564343197E-2</v>
      </c>
      <c r="EE170" s="89">
        <v>12.8948791841893</v>
      </c>
      <c r="EF170" s="380">
        <v>1.94533576900991</v>
      </c>
      <c r="EG170" s="380">
        <v>0</v>
      </c>
      <c r="EH170" s="89">
        <v>154.02960128586801</v>
      </c>
      <c r="EI170" s="380">
        <v>23.5605356331764</v>
      </c>
      <c r="EJ170" s="380">
        <v>0</v>
      </c>
      <c r="EK170" s="89">
        <v>18.7199944745966</v>
      </c>
      <c r="EL170" s="380">
        <v>2.2729959938186401</v>
      </c>
      <c r="EM170" s="380">
        <v>5.6735601651445701E-3</v>
      </c>
      <c r="EN170" s="89">
        <v>106.13001285468199</v>
      </c>
      <c r="EO170" s="380">
        <v>15.119295944905</v>
      </c>
      <c r="EP170" s="380">
        <v>2.4878147705398999E-2</v>
      </c>
      <c r="EQ170" s="89">
        <v>19.483356968943902</v>
      </c>
      <c r="ER170" s="380">
        <v>2.7773195930559198</v>
      </c>
      <c r="ES170" s="380">
        <v>0</v>
      </c>
      <c r="ET170" s="89">
        <v>47.995644727447903</v>
      </c>
      <c r="EU170" s="380">
        <v>8.06266057651629</v>
      </c>
      <c r="EV170" s="380">
        <v>1.8521890406417101E-2</v>
      </c>
      <c r="EW170" s="89">
        <v>5.4735806927083903</v>
      </c>
      <c r="EX170" s="380">
        <v>0.98881564958106505</v>
      </c>
      <c r="EY170" s="380">
        <v>0</v>
      </c>
      <c r="EZ170" s="89">
        <v>27.604377862114401</v>
      </c>
      <c r="FA170" s="380">
        <v>4.6589076354884096</v>
      </c>
      <c r="FB170" s="380">
        <v>4.1933395689042897E-2</v>
      </c>
      <c r="FC170" s="89">
        <v>3.6096079462066202</v>
      </c>
      <c r="FD170" s="380">
        <v>0.66413101254115503</v>
      </c>
      <c r="FE170" s="380">
        <v>0</v>
      </c>
      <c r="FF170" s="381">
        <v>2.8103957810702601E-2</v>
      </c>
      <c r="FG170" s="380">
        <v>0</v>
      </c>
      <c r="FH170" s="380">
        <v>2.8103957810702601E-2</v>
      </c>
      <c r="FI170" s="89">
        <v>6.6031871617945699</v>
      </c>
      <c r="FJ170" s="380">
        <v>2.4939079845943302</v>
      </c>
      <c r="FK170" s="380">
        <v>2.4829128283346501E-2</v>
      </c>
      <c r="FL170" s="89">
        <v>0.13249869540717801</v>
      </c>
      <c r="FM170" s="380">
        <v>0.264014616307088</v>
      </c>
      <c r="FN170" s="380">
        <v>1.74390054982498E-2</v>
      </c>
      <c r="FO170" s="89">
        <v>16.249301173301799</v>
      </c>
      <c r="FP170" s="380">
        <v>3.3517910807909299</v>
      </c>
      <c r="FQ170" s="380">
        <v>0</v>
      </c>
      <c r="FR170" s="89">
        <v>5.08887841921179</v>
      </c>
      <c r="FS170" s="380">
        <v>1.1850841397187999</v>
      </c>
      <c r="FT170" s="380">
        <v>0</v>
      </c>
      <c r="FV170" s="118">
        <f t="shared" si="0"/>
        <v>4632.4458737252389</v>
      </c>
      <c r="FW170" s="118">
        <f t="shared" si="1"/>
        <v>0.24674817906391011</v>
      </c>
      <c r="FX170" s="118">
        <v>0.95429487129446233</v>
      </c>
      <c r="FY170" s="118">
        <v>0.42060741839859067</v>
      </c>
      <c r="FZ170" s="207">
        <v>4.5016803529531186</v>
      </c>
      <c r="GA170" s="118">
        <v>1.8681444143088419</v>
      </c>
      <c r="GB170" s="118">
        <v>4.5143895010280159</v>
      </c>
    </row>
    <row r="171" spans="2:184" s="73" customFormat="1">
      <c r="B171" s="73" t="s">
        <v>1959</v>
      </c>
      <c r="C171" s="143" t="s">
        <v>1960</v>
      </c>
      <c r="D171" s="143" t="s">
        <v>1961</v>
      </c>
      <c r="E171" s="77">
        <v>103.88</v>
      </c>
      <c r="F171" s="73">
        <v>0.28999999999999998</v>
      </c>
      <c r="G171" s="113" t="s">
        <v>1211</v>
      </c>
      <c r="H171" s="207">
        <v>41.53</v>
      </c>
      <c r="I171" s="89">
        <v>103.88</v>
      </c>
      <c r="J171" s="89"/>
      <c r="K171" s="41" t="s">
        <v>32</v>
      </c>
      <c r="L171" s="73" t="s">
        <v>207</v>
      </c>
      <c r="M171" s="73" t="s">
        <v>1962</v>
      </c>
      <c r="N171" s="73" t="s">
        <v>2245</v>
      </c>
      <c r="O171" s="73">
        <v>25</v>
      </c>
      <c r="Q171" s="203">
        <v>972.28679848212482</v>
      </c>
      <c r="R171" s="203">
        <v>28240</v>
      </c>
      <c r="S171" s="203">
        <v>12780</v>
      </c>
      <c r="U171" s="381">
        <v>4.1919208211165797</v>
      </c>
      <c r="V171" s="380">
        <v>11.726139282796201</v>
      </c>
      <c r="W171" s="380">
        <v>4.1919208211165797</v>
      </c>
      <c r="X171" s="89">
        <v>23.023129592823601</v>
      </c>
      <c r="Y171" s="380">
        <v>16.024797520052299</v>
      </c>
      <c r="Z171" s="380">
        <v>6.9471547334909802</v>
      </c>
      <c r="AA171" s="89">
        <v>228.564885045496</v>
      </c>
      <c r="AB171" s="380">
        <v>47.741387645408302</v>
      </c>
      <c r="AC171" s="380">
        <v>2.7714138255952601</v>
      </c>
      <c r="AD171" s="89">
        <v>87.002154585133198</v>
      </c>
      <c r="AE171" s="380">
        <v>30.862784752167101</v>
      </c>
      <c r="AF171" s="380">
        <v>0.32592726297472902</v>
      </c>
      <c r="AG171" s="89">
        <v>149.15613197267899</v>
      </c>
      <c r="AH171" s="380">
        <v>141.15998171523299</v>
      </c>
      <c r="AI171" s="380">
        <v>3.0348637056570502</v>
      </c>
      <c r="AJ171" s="89">
        <v>663.69617498747004</v>
      </c>
      <c r="AK171" s="380">
        <v>2876.6190311895398</v>
      </c>
      <c r="AL171" s="380">
        <v>501.50815286345897</v>
      </c>
      <c r="AM171" s="89">
        <v>162561.31931940999</v>
      </c>
      <c r="AN171" s="380">
        <v>21452.817490918598</v>
      </c>
      <c r="AO171" s="380">
        <v>22.507269008183499</v>
      </c>
      <c r="AP171" s="89">
        <v>99.471530976207106</v>
      </c>
      <c r="AQ171" s="380">
        <v>198.94306195241401</v>
      </c>
      <c r="AR171" s="380">
        <v>83.961714443582693</v>
      </c>
      <c r="AS171" s="89">
        <v>4409.9401699077098</v>
      </c>
      <c r="AT171" s="380">
        <v>786.507476362955</v>
      </c>
      <c r="AU171" s="380">
        <v>178.534245072819</v>
      </c>
      <c r="AV171" s="89">
        <v>115.935051598032</v>
      </c>
      <c r="AW171" s="380">
        <v>82.200113205818894</v>
      </c>
      <c r="AX171" s="380">
        <v>18.212307384076801</v>
      </c>
      <c r="AY171" s="89">
        <v>1.3054640999453899</v>
      </c>
      <c r="AZ171" s="380">
        <v>1.1220675599441401</v>
      </c>
      <c r="BA171" s="380">
        <v>0.36719090660786002</v>
      </c>
      <c r="BB171" s="89">
        <v>31.315878264164699</v>
      </c>
      <c r="BC171" s="380">
        <v>29.759697261117999</v>
      </c>
      <c r="BD171" s="380">
        <v>0.88553212248313595</v>
      </c>
      <c r="BE171" s="89">
        <v>0.18097324511912699</v>
      </c>
      <c r="BF171" s="382">
        <v>0.36194649023825398</v>
      </c>
      <c r="BG171" s="382">
        <v>8.4132674298267193E-2</v>
      </c>
      <c r="BH171" s="381">
        <v>3.3924979955410799</v>
      </c>
      <c r="BI171" s="380">
        <v>7.4763082263203096</v>
      </c>
      <c r="BJ171" s="380">
        <v>3.3924979955410799</v>
      </c>
      <c r="BK171" s="89">
        <v>467.86561392721501</v>
      </c>
      <c r="BL171" s="380">
        <v>63.394099016740498</v>
      </c>
      <c r="BM171" s="380">
        <v>1.0026416930962001</v>
      </c>
      <c r="BN171" s="89">
        <v>1702.14958437924</v>
      </c>
      <c r="BO171" s="380">
        <v>464.56869742951602</v>
      </c>
      <c r="BP171" s="380">
        <v>1.31692566751729</v>
      </c>
      <c r="BQ171" s="89">
        <v>1523.70361335507</v>
      </c>
      <c r="BR171" s="380">
        <v>316.30623972045902</v>
      </c>
      <c r="BS171" s="380">
        <v>5.2398129687368602</v>
      </c>
      <c r="BT171" s="89">
        <v>0.257644093965608</v>
      </c>
      <c r="BU171" s="380">
        <v>0.34843656253299099</v>
      </c>
      <c r="BV171" s="380">
        <v>2.21038489452661E-2</v>
      </c>
      <c r="BW171" s="381">
        <v>0.200105727820897</v>
      </c>
      <c r="BX171" s="380">
        <v>0</v>
      </c>
      <c r="BY171" s="380">
        <v>0.200105727820897</v>
      </c>
      <c r="BZ171" s="381">
        <v>0.41100455336418301</v>
      </c>
      <c r="CA171" s="380">
        <v>0.69615054768088003</v>
      </c>
      <c r="CB171" s="380">
        <v>0.41100455336418301</v>
      </c>
      <c r="CC171" s="89">
        <v>5.7864109296894801</v>
      </c>
      <c r="CD171" s="380">
        <v>4.5056032941530999</v>
      </c>
      <c r="CE171" s="380">
        <v>0.46740982364718903</v>
      </c>
      <c r="CF171" s="89">
        <v>0.37899140201658998</v>
      </c>
      <c r="CG171" s="380">
        <v>0.40351564221969299</v>
      </c>
      <c r="CH171" s="380">
        <v>8.35043254889314E-2</v>
      </c>
      <c r="CI171" s="89">
        <v>10.889585815751399</v>
      </c>
      <c r="CJ171" s="380">
        <v>4.7313231598487304</v>
      </c>
      <c r="CK171" s="380">
        <v>0.297595356285416</v>
      </c>
      <c r="CL171" s="89">
        <v>3.8821028622107701</v>
      </c>
      <c r="CM171" s="380">
        <v>2.5196991917653602</v>
      </c>
      <c r="CN171" s="380">
        <v>0.17180180039634399</v>
      </c>
      <c r="CO171" s="381">
        <v>1.9220895997457299</v>
      </c>
      <c r="CP171" s="380">
        <v>5.1483562336626303</v>
      </c>
      <c r="CQ171" s="380">
        <v>1.9220895997457299</v>
      </c>
      <c r="CR171" s="89">
        <v>236.53288105234799</v>
      </c>
      <c r="CS171" s="380">
        <v>31.273646674195199</v>
      </c>
      <c r="CT171" s="380">
        <v>1.46508830077794E-2</v>
      </c>
      <c r="CU171" s="89">
        <v>450.60877427187899</v>
      </c>
      <c r="CV171" s="380">
        <v>54.617215221450103</v>
      </c>
      <c r="CW171" s="380">
        <v>0</v>
      </c>
      <c r="CX171" s="89">
        <v>0.75607094483047299</v>
      </c>
      <c r="CY171" s="380">
        <v>0.67099702517708204</v>
      </c>
      <c r="CZ171" s="380">
        <v>0</v>
      </c>
      <c r="DA171" s="89">
        <v>0</v>
      </c>
      <c r="DB171" s="380">
        <v>0</v>
      </c>
      <c r="DC171" s="380">
        <v>0</v>
      </c>
      <c r="DD171" s="89">
        <v>0</v>
      </c>
      <c r="DE171" s="380">
        <v>0</v>
      </c>
      <c r="DF171" s="380">
        <v>0</v>
      </c>
      <c r="DG171" s="381">
        <v>0.119663624217902</v>
      </c>
      <c r="DH171" s="380">
        <v>0</v>
      </c>
      <c r="DI171" s="380">
        <v>0.119663624217902</v>
      </c>
      <c r="DJ171" s="381">
        <v>5.1045852001014101E-2</v>
      </c>
      <c r="DK171" s="380">
        <v>0</v>
      </c>
      <c r="DL171" s="380">
        <v>5.1045852001014101E-2</v>
      </c>
      <c r="DM171" s="89">
        <v>0.92578860804566099</v>
      </c>
      <c r="DN171" s="380">
        <v>1.85157721609132</v>
      </c>
      <c r="DO171" s="380">
        <v>6.9854568350510807E-2</v>
      </c>
      <c r="DP171" s="89">
        <v>823.21858215412499</v>
      </c>
      <c r="DQ171" s="380">
        <v>110.152125602694</v>
      </c>
      <c r="DR171" s="380">
        <v>0</v>
      </c>
      <c r="DS171" s="89">
        <v>1610.57306685649</v>
      </c>
      <c r="DT171" s="380">
        <v>180.863303678726</v>
      </c>
      <c r="DU171" s="380">
        <v>0</v>
      </c>
      <c r="DV171" s="89">
        <v>185.12076183114101</v>
      </c>
      <c r="DW171" s="380">
        <v>20.2362952964085</v>
      </c>
      <c r="DX171" s="380">
        <v>0</v>
      </c>
      <c r="DY171" s="89">
        <v>731.14672646039196</v>
      </c>
      <c r="DZ171" s="380">
        <v>90.578554097928006</v>
      </c>
      <c r="EA171" s="380">
        <v>0</v>
      </c>
      <c r="EB171" s="89">
        <v>131.73597877998799</v>
      </c>
      <c r="EC171" s="380">
        <v>21.024819929867402</v>
      </c>
      <c r="ED171" s="380">
        <v>4.0126453111580702E-2</v>
      </c>
      <c r="EE171" s="89">
        <v>13.691981597987599</v>
      </c>
      <c r="EF171" s="380">
        <v>2.3655015213271602</v>
      </c>
      <c r="EG171" s="380">
        <v>0</v>
      </c>
      <c r="EH171" s="89">
        <v>122.954539084263</v>
      </c>
      <c r="EI171" s="380">
        <v>18.954007868233699</v>
      </c>
      <c r="EJ171" s="380">
        <v>0</v>
      </c>
      <c r="EK171" s="89">
        <v>15.172708331133601</v>
      </c>
      <c r="EL171" s="380">
        <v>1.59939008951409</v>
      </c>
      <c r="EM171" s="380">
        <v>0</v>
      </c>
      <c r="EN171" s="89">
        <v>86.601643056395403</v>
      </c>
      <c r="EO171" s="380">
        <v>9.61511789706773</v>
      </c>
      <c r="EP171" s="380">
        <v>0</v>
      </c>
      <c r="EQ171" s="89">
        <v>15.984228547923699</v>
      </c>
      <c r="ER171" s="380">
        <v>2.3350142305105699</v>
      </c>
      <c r="ES171" s="380">
        <v>0</v>
      </c>
      <c r="ET171" s="89">
        <v>41.6510064554002</v>
      </c>
      <c r="EU171" s="380">
        <v>6.9734137603964497</v>
      </c>
      <c r="EV171" s="380">
        <v>1.7370964166909399E-2</v>
      </c>
      <c r="EW171" s="89">
        <v>4.64477757645599</v>
      </c>
      <c r="EX171" s="380">
        <v>1.0850306468050299</v>
      </c>
      <c r="EY171" s="380">
        <v>7.7667729856514302E-3</v>
      </c>
      <c r="EZ171" s="89">
        <v>26.046581427000401</v>
      </c>
      <c r="FA171" s="380">
        <v>6.7205912412113298</v>
      </c>
      <c r="FB171" s="380">
        <v>0</v>
      </c>
      <c r="FC171" s="89">
        <v>3.2709557639676001</v>
      </c>
      <c r="FD171" s="380">
        <v>0.59069688417674904</v>
      </c>
      <c r="FE171" s="380">
        <v>5.67602745719717E-3</v>
      </c>
      <c r="FF171" s="89">
        <v>0</v>
      </c>
      <c r="FG171" s="380">
        <v>0</v>
      </c>
      <c r="FH171" s="380">
        <v>0</v>
      </c>
      <c r="FI171" s="89">
        <v>10.613337474364</v>
      </c>
      <c r="FJ171" s="380">
        <v>2.8056060694629701</v>
      </c>
      <c r="FK171" s="380">
        <v>2.8299166980872498E-2</v>
      </c>
      <c r="FL171" s="89">
        <v>0.25626432659626902</v>
      </c>
      <c r="FM171" s="380">
        <v>0.26528249792729303</v>
      </c>
      <c r="FN171" s="380">
        <v>1.87361861147535E-2</v>
      </c>
      <c r="FO171" s="89">
        <v>18.930007458514201</v>
      </c>
      <c r="FP171" s="380">
        <v>2.9181893911049701</v>
      </c>
      <c r="FQ171" s="380">
        <v>0</v>
      </c>
      <c r="FR171" s="89">
        <v>7.4281420690118702</v>
      </c>
      <c r="FS171" s="380">
        <v>2.1902427168058098</v>
      </c>
      <c r="FT171" s="380">
        <v>0</v>
      </c>
      <c r="FV171" s="118">
        <f t="shared" si="0"/>
        <v>4262.4223121945415</v>
      </c>
      <c r="FW171" s="118">
        <f t="shared" si="1"/>
        <v>0.32254863960801139</v>
      </c>
      <c r="FX171" s="118">
        <v>0.96093737523176803</v>
      </c>
      <c r="FY171" s="118">
        <v>0.52491849816851033</v>
      </c>
      <c r="FZ171" s="207">
        <v>5.7873015792645575</v>
      </c>
      <c r="GA171" s="118">
        <v>2.1710932603502378</v>
      </c>
      <c r="GB171" s="118">
        <v>3.8191492866737295</v>
      </c>
    </row>
    <row r="172" spans="2:184" s="73" customFormat="1">
      <c r="B172" s="73" t="s">
        <v>1959</v>
      </c>
      <c r="C172" s="143" t="s">
        <v>1960</v>
      </c>
      <c r="D172" s="143" t="s">
        <v>1961</v>
      </c>
      <c r="E172" s="625">
        <v>103.88</v>
      </c>
      <c r="F172" s="73">
        <v>0.28999999999999998</v>
      </c>
      <c r="G172" s="113" t="s">
        <v>1211</v>
      </c>
      <c r="H172" s="207">
        <v>41.53</v>
      </c>
      <c r="I172" s="89">
        <v>103.88</v>
      </c>
      <c r="J172" s="89"/>
      <c r="K172" s="41" t="s">
        <v>32</v>
      </c>
      <c r="L172" s="73" t="s">
        <v>207</v>
      </c>
      <c r="M172" s="73" t="s">
        <v>1962</v>
      </c>
      <c r="N172" s="73" t="s">
        <v>2246</v>
      </c>
      <c r="O172" s="73">
        <v>25</v>
      </c>
      <c r="Q172" s="203">
        <v>995.65907729179128</v>
      </c>
      <c r="R172" s="203">
        <v>31910</v>
      </c>
      <c r="S172" s="203">
        <v>9450</v>
      </c>
      <c r="U172" s="401">
        <v>9.5868697946816201</v>
      </c>
      <c r="V172" s="399">
        <v>7.8700724532883001E-2</v>
      </c>
      <c r="W172" s="399">
        <v>9.5868697946816201</v>
      </c>
      <c r="X172" s="400">
        <v>21.238166295302001</v>
      </c>
      <c r="Y172" s="399">
        <v>0.17187251925319899</v>
      </c>
      <c r="Z172" s="399">
        <v>19.366760579345499</v>
      </c>
      <c r="AA172" s="400">
        <v>234.23532521002701</v>
      </c>
      <c r="AB172" s="399">
        <v>72.076217816081495</v>
      </c>
      <c r="AC172" s="399">
        <v>7.5470999425339498</v>
      </c>
      <c r="AD172" s="400">
        <v>145.519189033168</v>
      </c>
      <c r="AE172" s="399">
        <v>18.192117031672002</v>
      </c>
      <c r="AF172" s="399">
        <v>1.24480016287226</v>
      </c>
      <c r="AG172" s="400">
        <v>337.92815975240097</v>
      </c>
      <c r="AH172" s="399">
        <v>120.361038065977</v>
      </c>
      <c r="AI172" s="399">
        <v>10.752583423675</v>
      </c>
      <c r="AJ172" s="401">
        <v>1831.01374784263</v>
      </c>
      <c r="AK172" s="399">
        <v>2140.5830674799799</v>
      </c>
      <c r="AL172" s="399">
        <v>1831.01374784263</v>
      </c>
      <c r="AM172" s="400">
        <v>161225.05387958701</v>
      </c>
      <c r="AN172" s="399">
        <v>35418.725795790597</v>
      </c>
      <c r="AO172" s="399">
        <v>56.955409935466101</v>
      </c>
      <c r="AP172" s="400">
        <v>284.10179705786402</v>
      </c>
      <c r="AQ172" s="399">
        <v>64.428431808390798</v>
      </c>
      <c r="AR172" s="399">
        <v>248.32603844611199</v>
      </c>
      <c r="AS172" s="400">
        <v>3008.2061338538701</v>
      </c>
      <c r="AT172" s="399">
        <v>289.40042516411302</v>
      </c>
      <c r="AU172" s="399">
        <v>561.41349993710401</v>
      </c>
      <c r="AV172" s="400">
        <v>109.430829135152</v>
      </c>
      <c r="AW172" s="399">
        <v>30.217762964216998</v>
      </c>
      <c r="AX172" s="399">
        <v>50.062209576794302</v>
      </c>
      <c r="AY172" s="401">
        <v>0.928806293756954</v>
      </c>
      <c r="AZ172" s="399">
        <v>1.95460402921306</v>
      </c>
      <c r="BA172" s="399">
        <v>0.928806293756954</v>
      </c>
      <c r="BB172" s="400">
        <v>39.641714554352099</v>
      </c>
      <c r="BC172" s="399">
        <v>50.366204915549901</v>
      </c>
      <c r="BD172" s="399">
        <v>2.0167767544070498</v>
      </c>
      <c r="BE172" s="400">
        <v>0.59452496626289097</v>
      </c>
      <c r="BF172" s="399">
        <v>1.18904993252578</v>
      </c>
      <c r="BG172" s="399">
        <v>0.25870391020171601</v>
      </c>
      <c r="BH172" s="401">
        <v>9.3119020818770597</v>
      </c>
      <c r="BI172" s="399">
        <v>0.14249110043375601</v>
      </c>
      <c r="BJ172" s="399">
        <v>9.3119020818770597</v>
      </c>
      <c r="BK172" s="400">
        <v>336.79027924734697</v>
      </c>
      <c r="BL172" s="399">
        <v>44.506931178898903</v>
      </c>
      <c r="BM172" s="399">
        <v>1.9968892386983099</v>
      </c>
      <c r="BN172" s="400">
        <v>2527.64840249488</v>
      </c>
      <c r="BO172" s="399">
        <v>629.710844431346</v>
      </c>
      <c r="BP172" s="399">
        <v>3.9297018974884601</v>
      </c>
      <c r="BQ172" s="400">
        <v>2174.5192705488898</v>
      </c>
      <c r="BR172" s="399">
        <v>681.84455692614995</v>
      </c>
      <c r="BS172" s="399">
        <v>13.9310083838884</v>
      </c>
      <c r="BT172" s="400">
        <v>0.58627362515558001</v>
      </c>
      <c r="BU172" s="399">
        <v>0.12500131781031101</v>
      </c>
      <c r="BV172" s="399">
        <v>9.4706314982219694E-2</v>
      </c>
      <c r="BW172" s="401">
        <v>0.76809556522195099</v>
      </c>
      <c r="BX172" s="399">
        <v>0.30608335566997502</v>
      </c>
      <c r="BY172" s="399">
        <v>0.76809556522195099</v>
      </c>
      <c r="BZ172" s="400">
        <v>1.1532957079448101</v>
      </c>
      <c r="CA172" s="399">
        <v>0.990923793754238</v>
      </c>
      <c r="CB172" s="399">
        <v>1.1529160816424899</v>
      </c>
      <c r="CC172" s="400">
        <v>10.3416530854489</v>
      </c>
      <c r="CD172" s="399">
        <v>5.2593283556172699</v>
      </c>
      <c r="CE172" s="399">
        <v>1.1972656873685401</v>
      </c>
      <c r="CF172" s="400">
        <v>0.824857586290906</v>
      </c>
      <c r="CG172" s="399">
        <v>0.40408614034282497</v>
      </c>
      <c r="CH172" s="399">
        <v>0.25293451385798199</v>
      </c>
      <c r="CI172" s="400">
        <v>13.9640305322662</v>
      </c>
      <c r="CJ172" s="399">
        <v>4.0857002622060401</v>
      </c>
      <c r="CK172" s="399">
        <v>0.83484140980079602</v>
      </c>
      <c r="CL172" s="400">
        <v>2.6310699848568202</v>
      </c>
      <c r="CM172" s="399">
        <v>0.24331826811182999</v>
      </c>
      <c r="CN172" s="399">
        <v>0.32058080904524799</v>
      </c>
      <c r="CO172" s="401">
        <v>5.1339673982350797</v>
      </c>
      <c r="CP172" s="399">
        <v>0.46803560627913698</v>
      </c>
      <c r="CQ172" s="399">
        <v>5.1339673982350797</v>
      </c>
      <c r="CR172" s="400">
        <v>207.782526747124</v>
      </c>
      <c r="CS172" s="399">
        <v>23.0610072041334</v>
      </c>
      <c r="CT172" s="399">
        <v>5.0127228439845302E-2</v>
      </c>
      <c r="CU172" s="400">
        <v>524.31845287196097</v>
      </c>
      <c r="CV172" s="399">
        <v>11.524199931710699</v>
      </c>
      <c r="CW172" s="399">
        <v>3.4135224270506498E-2</v>
      </c>
      <c r="CX172" s="400">
        <v>0.74943046009504799</v>
      </c>
      <c r="CY172" s="399">
        <v>0.66953696229642101</v>
      </c>
      <c r="CZ172" s="399">
        <v>4.6708649490706702E-2</v>
      </c>
      <c r="DA172" s="400">
        <v>0</v>
      </c>
      <c r="DB172" s="399">
        <v>0</v>
      </c>
      <c r="DC172" s="399">
        <v>0</v>
      </c>
      <c r="DD172" s="400">
        <v>0</v>
      </c>
      <c r="DE172" s="399">
        <v>0</v>
      </c>
      <c r="DF172" s="399">
        <v>0</v>
      </c>
      <c r="DG172" s="401">
        <v>0.38092308587337198</v>
      </c>
      <c r="DH172" s="399">
        <v>0</v>
      </c>
      <c r="DI172" s="399">
        <v>0.38092308587337198</v>
      </c>
      <c r="DJ172" s="401">
        <v>0.132148359865676</v>
      </c>
      <c r="DK172" s="399">
        <v>0</v>
      </c>
      <c r="DL172" s="399">
        <v>0.132148359865676</v>
      </c>
      <c r="DM172" s="400">
        <v>0</v>
      </c>
      <c r="DN172" s="399">
        <v>0</v>
      </c>
      <c r="DO172" s="399">
        <v>0</v>
      </c>
      <c r="DP172" s="400">
        <v>881.56888134672795</v>
      </c>
      <c r="DQ172" s="399">
        <v>151.85957719157301</v>
      </c>
      <c r="DR172" s="399">
        <v>0</v>
      </c>
      <c r="DS172" s="400">
        <v>1769.97227512892</v>
      </c>
      <c r="DT172" s="399">
        <v>356.76039454820199</v>
      </c>
      <c r="DU172" s="399">
        <v>0</v>
      </c>
      <c r="DV172" s="400">
        <v>204.37592723807001</v>
      </c>
      <c r="DW172" s="399">
        <v>34.649401908411797</v>
      </c>
      <c r="DX172" s="399">
        <v>2.39561918675293E-2</v>
      </c>
      <c r="DY172" s="400">
        <v>833.19815988193102</v>
      </c>
      <c r="DZ172" s="399">
        <v>98.690316287231298</v>
      </c>
      <c r="EA172" s="399">
        <v>0</v>
      </c>
      <c r="EB172" s="400">
        <v>158.22321179391901</v>
      </c>
      <c r="EC172" s="399">
        <v>5.52946373332765</v>
      </c>
      <c r="ED172" s="399">
        <v>0</v>
      </c>
      <c r="EE172" s="400">
        <v>15.4828654404301</v>
      </c>
      <c r="EF172" s="399">
        <v>1.54704311420925</v>
      </c>
      <c r="EG172" s="399">
        <v>0</v>
      </c>
      <c r="EH172" s="400">
        <v>135.91791727386499</v>
      </c>
      <c r="EI172" s="399">
        <v>14.5649516220855</v>
      </c>
      <c r="EJ172" s="399">
        <v>0.112330377899459</v>
      </c>
      <c r="EK172" s="400">
        <v>17.194701738645598</v>
      </c>
      <c r="EL172" s="399">
        <v>5.3344639642844499E-2</v>
      </c>
      <c r="EM172" s="399">
        <v>0</v>
      </c>
      <c r="EN172" s="400">
        <v>92.843454703422395</v>
      </c>
      <c r="EO172" s="399">
        <v>2.4690336349841302</v>
      </c>
      <c r="EP172" s="399">
        <v>9.2189163905860502E-2</v>
      </c>
      <c r="EQ172" s="400">
        <v>19.0894338825746</v>
      </c>
      <c r="ER172" s="399">
        <v>0.59590720121949703</v>
      </c>
      <c r="ES172" s="399">
        <v>2.1614211022147799E-2</v>
      </c>
      <c r="ET172" s="400">
        <v>46.522585720788399</v>
      </c>
      <c r="EU172" s="399">
        <v>8.4567470146898795</v>
      </c>
      <c r="EV172" s="399">
        <v>0</v>
      </c>
      <c r="EW172" s="400">
        <v>5.1441259321617698</v>
      </c>
      <c r="EX172" s="399">
        <v>1.42467431491147</v>
      </c>
      <c r="EY172" s="399">
        <v>0</v>
      </c>
      <c r="EZ172" s="400">
        <v>31.324117422915698</v>
      </c>
      <c r="FA172" s="399">
        <v>6.1424915828808899</v>
      </c>
      <c r="FB172" s="399">
        <v>7.8860278481220805E-2</v>
      </c>
      <c r="FC172" s="400">
        <v>3.4753272059378402</v>
      </c>
      <c r="FD172" s="399">
        <v>0.16579769232899499</v>
      </c>
      <c r="FE172" s="399">
        <v>1.5968904293893998E-2</v>
      </c>
      <c r="FF172" s="400">
        <v>0.40067477112161298</v>
      </c>
      <c r="FG172" s="399">
        <v>0.52883706452847601</v>
      </c>
      <c r="FH172" s="399">
        <v>7.4159880911966403E-2</v>
      </c>
      <c r="FI172" s="400">
        <v>15.009033839031</v>
      </c>
      <c r="FJ172" s="399">
        <v>3.8584435427051802</v>
      </c>
      <c r="FK172" s="399">
        <v>4.6688447879380902E-2</v>
      </c>
      <c r="FL172" s="400">
        <v>0.35641290947390702</v>
      </c>
      <c r="FM172" s="399">
        <v>0.140233043514744</v>
      </c>
      <c r="FN172" s="399">
        <v>6.5249636800597102E-2</v>
      </c>
      <c r="FO172" s="400">
        <v>30.730075832740201</v>
      </c>
      <c r="FP172" s="399">
        <v>0.88066213838996499</v>
      </c>
      <c r="FQ172" s="399">
        <v>4.2793489597714902E-2</v>
      </c>
      <c r="FR172" s="400">
        <v>13.3422471450284</v>
      </c>
      <c r="FS172" s="399">
        <v>1.7187873584500499</v>
      </c>
      <c r="FT172" s="399">
        <v>0</v>
      </c>
      <c r="FV172" s="118">
        <f t="shared" si="0"/>
        <v>4738.6514375822708</v>
      </c>
      <c r="FW172" s="118">
        <f t="shared" si="1"/>
        <v>0.31391995079340129</v>
      </c>
      <c r="FX172" s="118">
        <v>0.97513696986570197</v>
      </c>
      <c r="FY172" s="118">
        <v>0.39629070006785488</v>
      </c>
      <c r="FZ172" s="207">
        <v>8.8423546940373594</v>
      </c>
      <c r="GA172" s="118">
        <v>2.0402143762203466</v>
      </c>
      <c r="GB172" s="118">
        <v>3.5105136604932925</v>
      </c>
    </row>
    <row r="173" spans="2:184" s="73" customFormat="1">
      <c r="B173" s="73" t="s">
        <v>1959</v>
      </c>
      <c r="C173" s="143" t="s">
        <v>1960</v>
      </c>
      <c r="D173" s="143" t="s">
        <v>1978</v>
      </c>
      <c r="E173" s="77">
        <v>157.07</v>
      </c>
      <c r="F173" s="73">
        <v>6.33</v>
      </c>
      <c r="G173" s="113" t="s">
        <v>1211</v>
      </c>
      <c r="H173" s="207">
        <v>44.98</v>
      </c>
      <c r="I173" s="89">
        <v>157.07</v>
      </c>
      <c r="J173" s="89"/>
      <c r="K173" s="41" t="s">
        <v>32</v>
      </c>
      <c r="L173" s="73" t="s">
        <v>207</v>
      </c>
      <c r="M173" s="73" t="s">
        <v>1962</v>
      </c>
      <c r="N173" s="73" t="s">
        <v>2247</v>
      </c>
      <c r="O173" s="73">
        <v>55</v>
      </c>
      <c r="Q173" s="203">
        <v>925.54224086279191</v>
      </c>
      <c r="R173" s="203">
        <v>33450</v>
      </c>
      <c r="S173" s="203">
        <v>10089.999999999998</v>
      </c>
      <c r="U173" s="381">
        <v>1.6824121558964833</v>
      </c>
      <c r="V173" s="380">
        <v>1.6072225293730769</v>
      </c>
      <c r="W173" s="380">
        <v>1.6824121558964833</v>
      </c>
      <c r="X173" s="89">
        <v>19.284600122498322</v>
      </c>
      <c r="Y173" s="380">
        <v>6.2880078010867306</v>
      </c>
      <c r="Z173" s="380">
        <v>3.1784475886456796</v>
      </c>
      <c r="AA173" s="89">
        <v>151.33922757151834</v>
      </c>
      <c r="AB173" s="380">
        <v>9.3248930793759222</v>
      </c>
      <c r="AC173" s="380">
        <v>1.1571621560632555</v>
      </c>
      <c r="AD173" s="89">
        <v>71.279184822736013</v>
      </c>
      <c r="AE173" s="380">
        <v>12.667070006005401</v>
      </c>
      <c r="AF173" s="380">
        <v>0.14515240256109069</v>
      </c>
      <c r="AG173" s="89">
        <v>48.017126544102489</v>
      </c>
      <c r="AH173" s="380">
        <v>35.887307207798059</v>
      </c>
      <c r="AI173" s="380">
        <v>1.5941232659603333</v>
      </c>
      <c r="AJ173" s="381">
        <v>332.99703460062733</v>
      </c>
      <c r="AK173" s="380">
        <v>228.39766729677183</v>
      </c>
      <c r="AL173" s="380">
        <v>332.99703460062733</v>
      </c>
      <c r="AM173" s="89">
        <v>157087.47433401507</v>
      </c>
      <c r="AN173" s="380">
        <v>15034.12211844075</v>
      </c>
      <c r="AO173" s="380">
        <v>8.7318881814579576</v>
      </c>
      <c r="AP173" s="89">
        <v>103.48721949390972</v>
      </c>
      <c r="AQ173" s="380">
        <v>34.29808796887469</v>
      </c>
      <c r="AR173" s="380">
        <v>37.560071006265488</v>
      </c>
      <c r="AS173" s="89">
        <v>3158.8134901758453</v>
      </c>
      <c r="AT173" s="380">
        <v>242.53286431749979</v>
      </c>
      <c r="AU173" s="380">
        <v>79.668515694669523</v>
      </c>
      <c r="AV173" s="89">
        <v>25.194924207812953</v>
      </c>
      <c r="AW173" s="380">
        <v>11.032369317585355</v>
      </c>
      <c r="AX173" s="380">
        <v>8.3564435492184366</v>
      </c>
      <c r="AY173" s="89">
        <v>0.7791749925891035</v>
      </c>
      <c r="AZ173" s="380">
        <v>0.27646686646407931</v>
      </c>
      <c r="BA173" s="380">
        <v>0.12971119484696975</v>
      </c>
      <c r="BB173" s="89">
        <v>9.4497890775692799</v>
      </c>
      <c r="BC173" s="380">
        <v>11.5168117121788</v>
      </c>
      <c r="BD173" s="380">
        <v>0.34987437892660378</v>
      </c>
      <c r="BE173" s="381">
        <v>4.0185114463433445E-2</v>
      </c>
      <c r="BF173" s="382">
        <v>9.9781996892040037E-2</v>
      </c>
      <c r="BG173" s="382">
        <v>4.0185114463433445E-2</v>
      </c>
      <c r="BH173" s="381">
        <v>1.6300458878136077</v>
      </c>
      <c r="BI173" s="380">
        <v>1.356443870516622</v>
      </c>
      <c r="BJ173" s="380">
        <v>1.6300458878136077</v>
      </c>
      <c r="BK173" s="89">
        <v>342.51740589574791</v>
      </c>
      <c r="BL173" s="380">
        <v>25.76469088889327</v>
      </c>
      <c r="BM173" s="380">
        <v>0.44866103671774721</v>
      </c>
      <c r="BN173" s="89">
        <v>1389.7233918808399</v>
      </c>
      <c r="BO173" s="380">
        <v>139.36205411950766</v>
      </c>
      <c r="BP173" s="380">
        <v>0.57452481258709909</v>
      </c>
      <c r="BQ173" s="89">
        <v>1295.6065688857075</v>
      </c>
      <c r="BR173" s="380">
        <v>91.892227801551286</v>
      </c>
      <c r="BS173" s="380">
        <v>2.6358601155897281</v>
      </c>
      <c r="BT173" s="89">
        <v>0.2206969765850933</v>
      </c>
      <c r="BU173" s="380">
        <v>0.12823763114612491</v>
      </c>
      <c r="BV173" s="380">
        <v>1.673292592871909E-2</v>
      </c>
      <c r="BW173" s="381">
        <v>0.10141786304008171</v>
      </c>
      <c r="BX173" s="380">
        <v>0.26366595689466044</v>
      </c>
      <c r="BY173" s="380">
        <v>0.10141786304008171</v>
      </c>
      <c r="BZ173" s="89">
        <v>0.38250220541392371</v>
      </c>
      <c r="CA173" s="380">
        <v>0.40953113241284989</v>
      </c>
      <c r="CB173" s="380">
        <v>0.12206699035032767</v>
      </c>
      <c r="CC173" s="89">
        <v>2.4302259342848354</v>
      </c>
      <c r="CD173" s="380">
        <v>1.2676581454583358</v>
      </c>
      <c r="CE173" s="380">
        <v>0.21326566431402313</v>
      </c>
      <c r="CF173" s="89">
        <v>0.30788540985811175</v>
      </c>
      <c r="CG173" s="380">
        <v>0.14590048775297615</v>
      </c>
      <c r="CH173" s="380">
        <v>3.795837690940386E-2</v>
      </c>
      <c r="CI173" s="89">
        <v>10.127962167972163</v>
      </c>
      <c r="CJ173" s="380">
        <v>2.1861593578284704</v>
      </c>
      <c r="CK173" s="380">
        <v>0.17330170188858643</v>
      </c>
      <c r="CL173" s="89">
        <v>3.4606503130747166</v>
      </c>
      <c r="CM173" s="380">
        <v>1.2881835309070444</v>
      </c>
      <c r="CN173" s="380">
        <v>7.0751771894453919E-2</v>
      </c>
      <c r="CO173" s="381">
        <v>0.80059063331517011</v>
      </c>
      <c r="CP173" s="380">
        <v>0.96025291758402009</v>
      </c>
      <c r="CQ173" s="380">
        <v>0.80059063331517011</v>
      </c>
      <c r="CR173" s="89">
        <v>224.88871388021775</v>
      </c>
      <c r="CS173" s="380">
        <v>18.451963317612094</v>
      </c>
      <c r="CT173" s="380">
        <v>7.9223189224573321E-3</v>
      </c>
      <c r="CU173" s="89">
        <v>518.29650118632242</v>
      </c>
      <c r="CV173" s="380">
        <v>41.308271536496541</v>
      </c>
      <c r="CW173" s="380">
        <v>3.8442242934180297E-3</v>
      </c>
      <c r="CX173" s="89">
        <v>2.7859547984360367</v>
      </c>
      <c r="CY173" s="380">
        <v>0.51850413870766721</v>
      </c>
      <c r="CZ173" s="380">
        <v>0</v>
      </c>
      <c r="DA173" s="89">
        <v>0</v>
      </c>
      <c r="DB173" s="380">
        <v>0</v>
      </c>
      <c r="DC173" s="380">
        <v>0</v>
      </c>
      <c r="DD173" s="89">
        <v>0</v>
      </c>
      <c r="DE173" s="380">
        <v>0</v>
      </c>
      <c r="DF173" s="380">
        <v>0</v>
      </c>
      <c r="DG173" s="381">
        <v>4.9433496485712068E-2</v>
      </c>
      <c r="DH173" s="380">
        <v>0</v>
      </c>
      <c r="DI173" s="380">
        <v>4.9433496485712068E-2</v>
      </c>
      <c r="DJ173" s="381">
        <v>3.0354772225755319E-2</v>
      </c>
      <c r="DK173" s="380">
        <v>0</v>
      </c>
      <c r="DL173" s="380">
        <v>3.0354772225755319E-2</v>
      </c>
      <c r="DM173" s="89">
        <v>3.0148019696944108</v>
      </c>
      <c r="DN173" s="380">
        <v>1.4455370897316031</v>
      </c>
      <c r="DO173" s="380">
        <v>0</v>
      </c>
      <c r="DP173" s="89">
        <v>574.70315345697918</v>
      </c>
      <c r="DQ173" s="380">
        <v>42.549424251350082</v>
      </c>
      <c r="DR173" s="380">
        <v>0</v>
      </c>
      <c r="DS173" s="89">
        <v>1264.4194783662851</v>
      </c>
      <c r="DT173" s="380">
        <v>102.01638186704339</v>
      </c>
      <c r="DU173" s="380">
        <v>0</v>
      </c>
      <c r="DV173" s="89">
        <v>159.94800559316332</v>
      </c>
      <c r="DW173" s="380">
        <v>11.646052746782487</v>
      </c>
      <c r="DX173" s="380">
        <v>0</v>
      </c>
      <c r="DY173" s="89">
        <v>699.95375618429864</v>
      </c>
      <c r="DZ173" s="380">
        <v>53.870006018331921</v>
      </c>
      <c r="EA173" s="380">
        <v>0</v>
      </c>
      <c r="EB173" s="89">
        <v>145.01577201295694</v>
      </c>
      <c r="EC173" s="380">
        <v>11.616861797281988</v>
      </c>
      <c r="ED173" s="380">
        <v>0</v>
      </c>
      <c r="EE173" s="89">
        <v>18.243745775302948</v>
      </c>
      <c r="EF173" s="380">
        <v>1.340416775348106</v>
      </c>
      <c r="EG173" s="380">
        <v>0</v>
      </c>
      <c r="EH173" s="89">
        <v>139.88848749466638</v>
      </c>
      <c r="EI173" s="380">
        <v>8.9848595252562902</v>
      </c>
      <c r="EJ173" s="380">
        <v>1.7744035524328731E-2</v>
      </c>
      <c r="EK173" s="89">
        <v>18.098768457487395</v>
      </c>
      <c r="EL173" s="380">
        <v>1.3632470725901544</v>
      </c>
      <c r="EM173" s="380">
        <v>0</v>
      </c>
      <c r="EN173" s="89">
        <v>103.78158713881206</v>
      </c>
      <c r="EO173" s="380">
        <v>7.6243253977336245</v>
      </c>
      <c r="EP173" s="380">
        <v>0</v>
      </c>
      <c r="EQ173" s="89">
        <v>19.357849103076816</v>
      </c>
      <c r="ER173" s="380">
        <v>1.8923324256104537</v>
      </c>
      <c r="ES173" s="380">
        <v>2.4329987544698343E-3</v>
      </c>
      <c r="ET173" s="89">
        <v>49.207780125113516</v>
      </c>
      <c r="EU173" s="380">
        <v>5.2231986847870875</v>
      </c>
      <c r="EV173" s="380">
        <v>0</v>
      </c>
      <c r="EW173" s="89">
        <v>5.7969861115810755</v>
      </c>
      <c r="EX173" s="380">
        <v>0.88328228254487107</v>
      </c>
      <c r="EY173" s="380">
        <v>2.4600695352555136E-3</v>
      </c>
      <c r="EZ173" s="89">
        <v>31.451925491132819</v>
      </c>
      <c r="FA173" s="380">
        <v>4.6095020343433832</v>
      </c>
      <c r="FB173" s="380">
        <v>0</v>
      </c>
      <c r="FC173" s="89">
        <v>3.8724764786153858</v>
      </c>
      <c r="FD173" s="380">
        <v>0.53766269966142843</v>
      </c>
      <c r="FE173" s="380">
        <v>2.5219514561970967E-3</v>
      </c>
      <c r="FF173" s="89">
        <v>1.360200270318958E-2</v>
      </c>
      <c r="FG173" s="380">
        <v>1.6396650943699242E-3</v>
      </c>
      <c r="FH173" s="380">
        <v>0</v>
      </c>
      <c r="FI173" s="89">
        <v>5.4947289152591825</v>
      </c>
      <c r="FJ173" s="380">
        <v>0.93292001594429097</v>
      </c>
      <c r="FK173" s="380">
        <v>7.3749814378387003E-3</v>
      </c>
      <c r="FL173" s="89">
        <v>9.0366400869667574E-2</v>
      </c>
      <c r="FM173" s="380">
        <v>6.8702231477821632E-2</v>
      </c>
      <c r="FN173" s="380">
        <v>7.2687413471520567E-3</v>
      </c>
      <c r="FO173" s="89">
        <v>19.408933367369329</v>
      </c>
      <c r="FP173" s="380">
        <v>2.8501425546616366</v>
      </c>
      <c r="FQ173" s="380">
        <v>3.378966521058535E-3</v>
      </c>
      <c r="FR173" s="89">
        <v>6.6233903957850133</v>
      </c>
      <c r="FS173" s="380">
        <v>0.86405573646737022</v>
      </c>
      <c r="FT173" s="380">
        <v>7.0868795400485995E-3</v>
      </c>
      <c r="FV173" s="118">
        <f>CU173+DP173+DS173+DV173+DY173+EB173+EE173+EH173+EK173+EN173+EQ173+ET173+EW173+EZ173+FC173</f>
        <v>3752.0362729757935</v>
      </c>
      <c r="FW173" s="118">
        <f>(2*EE173/0.0563)/(EB173/0.148+EH173/0.199)</f>
        <v>0.38512772243838</v>
      </c>
      <c r="FX173" s="118">
        <v>0.9944229201317748</v>
      </c>
      <c r="FY173" s="118">
        <v>0.43389973377299051</v>
      </c>
      <c r="FZ173" s="207">
        <v>5.0120209830968543</v>
      </c>
      <c r="GA173" s="118">
        <v>1.5832229831963094</v>
      </c>
      <c r="GB173" s="118">
        <v>3.5983842397854127</v>
      </c>
    </row>
    <row r="174" spans="2:184" s="73" customFormat="1">
      <c r="B174" s="73" t="s">
        <v>1959</v>
      </c>
      <c r="C174" s="143" t="s">
        <v>1960</v>
      </c>
      <c r="D174" s="143" t="s">
        <v>1978</v>
      </c>
      <c r="E174" s="77">
        <v>157.07</v>
      </c>
      <c r="F174" s="73">
        <v>6.33</v>
      </c>
      <c r="G174" s="113" t="s">
        <v>1211</v>
      </c>
      <c r="H174" s="207">
        <v>44.98</v>
      </c>
      <c r="I174" s="89">
        <v>157.07</v>
      </c>
      <c r="J174" s="89"/>
      <c r="K174" s="41" t="s">
        <v>32</v>
      </c>
      <c r="L174" s="73" t="s">
        <v>207</v>
      </c>
      <c r="M174" s="73" t="s">
        <v>1962</v>
      </c>
      <c r="N174" s="73" t="s">
        <v>2248</v>
      </c>
      <c r="O174" s="73">
        <v>33</v>
      </c>
      <c r="Q174" s="203">
        <v>738.56401038546028</v>
      </c>
      <c r="R174" s="203">
        <v>33980</v>
      </c>
      <c r="S174" s="203">
        <v>8800</v>
      </c>
      <c r="U174" s="381">
        <v>2.6278227842062898</v>
      </c>
      <c r="V174" s="380">
        <v>6.5027384211167698</v>
      </c>
      <c r="W174" s="380">
        <v>2.6278227842062898</v>
      </c>
      <c r="X174" s="89">
        <v>24.613347143489001</v>
      </c>
      <c r="Y174" s="380">
        <v>12.2665441826987</v>
      </c>
      <c r="Z174" s="380">
        <v>4.27792739190419</v>
      </c>
      <c r="AA174" s="89">
        <v>146.713060022956</v>
      </c>
      <c r="AB174" s="380">
        <v>11.752844713496</v>
      </c>
      <c r="AC174" s="380">
        <v>1.90514902986975</v>
      </c>
      <c r="AD174" s="89">
        <v>38.389474741912402</v>
      </c>
      <c r="AE174" s="380">
        <v>12.344407712408801</v>
      </c>
      <c r="AF174" s="380">
        <v>0.35709522480810502</v>
      </c>
      <c r="AG174" s="89">
        <v>35.507422030148298</v>
      </c>
      <c r="AH174" s="380">
        <v>54.776932279933597</v>
      </c>
      <c r="AI174" s="380">
        <v>2.12304516678984</v>
      </c>
      <c r="AJ174" s="381">
        <v>371.101882605669</v>
      </c>
      <c r="AK174" s="380">
        <v>791.37877276286599</v>
      </c>
      <c r="AL174" s="380">
        <v>371.101882605669</v>
      </c>
      <c r="AM174" s="89">
        <v>159776.62084361399</v>
      </c>
      <c r="AN174" s="380">
        <v>20610.506678148799</v>
      </c>
      <c r="AO174" s="380">
        <v>12.255698766574399</v>
      </c>
      <c r="AP174" s="381">
        <v>61.433941536759299</v>
      </c>
      <c r="AQ174" s="380">
        <v>113.538601910791</v>
      </c>
      <c r="AR174" s="380">
        <v>61.433941536759299</v>
      </c>
      <c r="AS174" s="89">
        <v>2761.0839470959099</v>
      </c>
      <c r="AT174" s="380">
        <v>432.91567896932401</v>
      </c>
      <c r="AU174" s="380">
        <v>109.819736950646</v>
      </c>
      <c r="AV174" s="89">
        <v>30.298238235176701</v>
      </c>
      <c r="AW174" s="380">
        <v>25.7762377701399</v>
      </c>
      <c r="AX174" s="380">
        <v>14.052512965413801</v>
      </c>
      <c r="AY174" s="89">
        <v>0.68079251005090202</v>
      </c>
      <c r="AZ174" s="380">
        <v>0.60721666876509905</v>
      </c>
      <c r="BA174" s="380">
        <v>0.249349975300175</v>
      </c>
      <c r="BB174" s="89">
        <v>1.99042768004369</v>
      </c>
      <c r="BC174" s="380">
        <v>3.9808553600873799</v>
      </c>
      <c r="BD174" s="380">
        <v>0.48213556031656202</v>
      </c>
      <c r="BE174" s="89">
        <v>0.11170205461062301</v>
      </c>
      <c r="BF174" s="382">
        <v>0.22340410922124701</v>
      </c>
      <c r="BG174" s="382">
        <v>4.4265219428996402E-2</v>
      </c>
      <c r="BH174" s="381">
        <v>2.3143091827995099</v>
      </c>
      <c r="BI174" s="380">
        <v>5.3211510030362401</v>
      </c>
      <c r="BJ174" s="380">
        <v>2.3143091827995099</v>
      </c>
      <c r="BK174" s="89">
        <v>317.614537993986</v>
      </c>
      <c r="BL174" s="380">
        <v>34.330967997622999</v>
      </c>
      <c r="BM174" s="380">
        <v>0.55326911935557499</v>
      </c>
      <c r="BN174" s="89">
        <v>987.31509690275197</v>
      </c>
      <c r="BO174" s="380">
        <v>138.883846042295</v>
      </c>
      <c r="BP174" s="380">
        <v>0.91460455717945099</v>
      </c>
      <c r="BQ174" s="89">
        <v>988.06844766976997</v>
      </c>
      <c r="BR174" s="380">
        <v>127.258463203535</v>
      </c>
      <c r="BS174" s="380">
        <v>3.3834542112330501</v>
      </c>
      <c r="BT174" s="89">
        <v>0.22013561342465399</v>
      </c>
      <c r="BU174" s="380">
        <v>0.219881670830607</v>
      </c>
      <c r="BV174" s="380">
        <v>2.6686268771210001E-2</v>
      </c>
      <c r="BW174" s="381">
        <v>0.252000483305655</v>
      </c>
      <c r="BX174" s="380">
        <v>0</v>
      </c>
      <c r="BY174" s="380">
        <v>0.252000483305655</v>
      </c>
      <c r="BZ174" s="381">
        <v>0.21880963956986599</v>
      </c>
      <c r="CA174" s="380">
        <v>0.63212723946745297</v>
      </c>
      <c r="CB174" s="380">
        <v>0.21880963956986599</v>
      </c>
      <c r="CC174" s="89">
        <v>2.2999955549451401</v>
      </c>
      <c r="CD174" s="380">
        <v>2.1077824921307799</v>
      </c>
      <c r="CE174" s="380">
        <v>0.31194302481070602</v>
      </c>
      <c r="CF174" s="89">
        <v>0.12653628083048199</v>
      </c>
      <c r="CG174" s="380">
        <v>0.23040940371958499</v>
      </c>
      <c r="CH174" s="380">
        <v>5.0030889942343601E-2</v>
      </c>
      <c r="CI174" s="89">
        <v>10.545758859571899</v>
      </c>
      <c r="CJ174" s="380">
        <v>3.5492838072921402</v>
      </c>
      <c r="CK174" s="380">
        <v>0.22972509122277401</v>
      </c>
      <c r="CL174" s="89">
        <v>3.7441048801508399</v>
      </c>
      <c r="CM174" s="380">
        <v>1.0580351783247599</v>
      </c>
      <c r="CN174" s="380">
        <v>0.152517906348067</v>
      </c>
      <c r="CO174" s="381">
        <v>1.3273044206360101</v>
      </c>
      <c r="CP174" s="380">
        <v>2.0030085150766399</v>
      </c>
      <c r="CQ174" s="380">
        <v>1.3273044206360101</v>
      </c>
      <c r="CR174" s="89">
        <v>218.87299090809199</v>
      </c>
      <c r="CS174" s="380">
        <v>22.598165221905798</v>
      </c>
      <c r="CT174" s="380">
        <v>1.1602285747213901E-2</v>
      </c>
      <c r="CU174" s="89">
        <v>503.65238607057501</v>
      </c>
      <c r="CV174" s="380">
        <v>49.045044987624003</v>
      </c>
      <c r="CW174" s="380">
        <v>7.9017915849914008E-3</v>
      </c>
      <c r="CX174" s="89">
        <v>2.0375783338790199</v>
      </c>
      <c r="CY174" s="380">
        <v>0.47393053561168402</v>
      </c>
      <c r="CZ174" s="380">
        <v>0</v>
      </c>
      <c r="DA174" s="381">
        <v>6.6306264758970602E-3</v>
      </c>
      <c r="DB174" s="380">
        <v>0</v>
      </c>
      <c r="DC174" s="380">
        <v>6.6306264758970602E-3</v>
      </c>
      <c r="DD174" s="89">
        <v>0</v>
      </c>
      <c r="DE174" s="380">
        <v>0</v>
      </c>
      <c r="DF174" s="380">
        <v>0</v>
      </c>
      <c r="DG174" s="381">
        <v>8.8102499200886697E-2</v>
      </c>
      <c r="DH174" s="380">
        <v>0</v>
      </c>
      <c r="DI174" s="380">
        <v>8.8102499200886697E-2</v>
      </c>
      <c r="DJ174" s="381">
        <v>4.0818989903111398E-2</v>
      </c>
      <c r="DK174" s="380">
        <v>0</v>
      </c>
      <c r="DL174" s="380">
        <v>4.0818989903111398E-2</v>
      </c>
      <c r="DM174" s="89">
        <v>0.60592579281715497</v>
      </c>
      <c r="DN174" s="380">
        <v>1.17972295004489</v>
      </c>
      <c r="DO174" s="380">
        <v>0</v>
      </c>
      <c r="DP174" s="89">
        <v>545.13463846233196</v>
      </c>
      <c r="DQ174" s="380">
        <v>63.759534040718599</v>
      </c>
      <c r="DR174" s="380">
        <v>0</v>
      </c>
      <c r="DS174" s="89">
        <v>1220.4466781773101</v>
      </c>
      <c r="DT174" s="380">
        <v>132.367914309356</v>
      </c>
      <c r="DU174" s="380">
        <v>0</v>
      </c>
      <c r="DV174" s="89">
        <v>158.73533044375301</v>
      </c>
      <c r="DW174" s="380">
        <v>20.221551765726101</v>
      </c>
      <c r="DX174" s="380">
        <v>5.5420617009162097E-3</v>
      </c>
      <c r="DY174" s="89">
        <v>695.78734200419296</v>
      </c>
      <c r="DZ174" s="380">
        <v>77.606136403388902</v>
      </c>
      <c r="EA174" s="380">
        <v>0</v>
      </c>
      <c r="EB174" s="89">
        <v>139.857022225695</v>
      </c>
      <c r="EC174" s="380">
        <v>16.013758986105302</v>
      </c>
      <c r="ED174" s="380">
        <v>0</v>
      </c>
      <c r="EE174" s="89">
        <v>17.558541118194999</v>
      </c>
      <c r="EF174" s="380">
        <v>1.8717229721862201</v>
      </c>
      <c r="EG174" s="380">
        <v>0</v>
      </c>
      <c r="EH174" s="89">
        <v>138.75749453257799</v>
      </c>
      <c r="EI174" s="380">
        <v>18.284547400721902</v>
      </c>
      <c r="EJ174" s="380">
        <v>0</v>
      </c>
      <c r="EK174" s="89">
        <v>17.741120123004102</v>
      </c>
      <c r="EL174" s="380">
        <v>2.3400328897811802</v>
      </c>
      <c r="EM174" s="380">
        <v>0</v>
      </c>
      <c r="EN174" s="89">
        <v>99.237987161972498</v>
      </c>
      <c r="EO174" s="380">
        <v>10.070602809470399</v>
      </c>
      <c r="EP174" s="380">
        <v>0</v>
      </c>
      <c r="EQ174" s="89">
        <v>18.574583311823002</v>
      </c>
      <c r="ER174" s="380">
        <v>2.52274092289582</v>
      </c>
      <c r="ES174" s="380">
        <v>0</v>
      </c>
      <c r="ET174" s="89">
        <v>48.541481545078099</v>
      </c>
      <c r="EU174" s="380">
        <v>5.6068414290736897</v>
      </c>
      <c r="EV174" s="380">
        <v>0</v>
      </c>
      <c r="EW174" s="89">
        <v>5.5657049396356797</v>
      </c>
      <c r="EX174" s="380">
        <v>1.1263886723663099</v>
      </c>
      <c r="EY174" s="380">
        <v>0</v>
      </c>
      <c r="EZ174" s="89">
        <v>29.237969221911399</v>
      </c>
      <c r="FA174" s="380">
        <v>6.2816927755045802</v>
      </c>
      <c r="FB174" s="380">
        <v>0</v>
      </c>
      <c r="FC174" s="89">
        <v>3.79384890528386</v>
      </c>
      <c r="FD174" s="380">
        <v>0.69485918026188997</v>
      </c>
      <c r="FE174" s="380">
        <v>0</v>
      </c>
      <c r="FF174" s="381">
        <v>2.4063569466038898E-2</v>
      </c>
      <c r="FG174" s="380">
        <v>0</v>
      </c>
      <c r="FH174" s="380">
        <v>2.4063569466038898E-2</v>
      </c>
      <c r="FI174" s="89">
        <v>5.0073812530437198</v>
      </c>
      <c r="FJ174" s="380">
        <v>1.4086261269083999</v>
      </c>
      <c r="FK174" s="380">
        <v>1.07954871699266E-2</v>
      </c>
      <c r="FL174" s="89">
        <v>8.0614029104430496E-2</v>
      </c>
      <c r="FM174" s="380">
        <v>0.16122805820886099</v>
      </c>
      <c r="FN174" s="380">
        <v>8.7547183218356205E-3</v>
      </c>
      <c r="FO174" s="89">
        <v>21.3862954850959</v>
      </c>
      <c r="FP174" s="380">
        <v>2.87979957637494</v>
      </c>
      <c r="FQ174" s="380">
        <v>4.9450133289890901E-3</v>
      </c>
      <c r="FR174" s="89">
        <v>7.1357973316812702</v>
      </c>
      <c r="FS174" s="380">
        <v>1.1747136791044199</v>
      </c>
      <c r="FT174" s="380">
        <v>0</v>
      </c>
      <c r="FV174" s="118">
        <f t="shared" si="0"/>
        <v>3642.6221282433403</v>
      </c>
      <c r="FW174" s="118">
        <f t="shared" si="1"/>
        <v>0.37981295591695818</v>
      </c>
      <c r="FX174" s="118">
        <v>0.99282544201710665</v>
      </c>
      <c r="FY174" s="118">
        <v>0.43457153576836643</v>
      </c>
      <c r="FZ174" s="207">
        <v>5.6370973170044456</v>
      </c>
      <c r="GA174" s="118">
        <v>1.5107587172847532</v>
      </c>
      <c r="GB174" s="118">
        <v>3.83956517942095</v>
      </c>
    </row>
    <row r="175" spans="2:184" s="73" customFormat="1">
      <c r="B175" s="73" t="s">
        <v>1959</v>
      </c>
      <c r="C175" s="143" t="s">
        <v>1960</v>
      </c>
      <c r="D175" s="143" t="s">
        <v>1978</v>
      </c>
      <c r="E175" s="77">
        <v>157.07</v>
      </c>
      <c r="F175" s="73">
        <v>6.33</v>
      </c>
      <c r="G175" s="113" t="s">
        <v>1211</v>
      </c>
      <c r="H175" s="207">
        <v>44.98</v>
      </c>
      <c r="I175" s="89">
        <v>157.07</v>
      </c>
      <c r="J175" s="89"/>
      <c r="K175" s="41" t="s">
        <v>32</v>
      </c>
      <c r="L175" s="73" t="s">
        <v>207</v>
      </c>
      <c r="M175" s="73" t="s">
        <v>1962</v>
      </c>
      <c r="N175" s="73" t="s">
        <v>2249</v>
      </c>
      <c r="O175" s="73">
        <v>33</v>
      </c>
      <c r="Q175" s="203">
        <v>939.56560814859188</v>
      </c>
      <c r="R175" s="203">
        <v>31150.000000000004</v>
      </c>
      <c r="S175" s="203">
        <v>10540</v>
      </c>
      <c r="U175" s="381">
        <v>3.3426809420535259</v>
      </c>
      <c r="V175" s="380">
        <v>6.4142872621580356</v>
      </c>
      <c r="W175" s="380">
        <v>3.3426809420535259</v>
      </c>
      <c r="X175" s="89">
        <v>25.417703158815257</v>
      </c>
      <c r="Y175" s="380">
        <v>13.334506683737922</v>
      </c>
      <c r="Z175" s="380">
        <v>7.7539894399594411</v>
      </c>
      <c r="AA175" s="89">
        <v>146.15564335764856</v>
      </c>
      <c r="AB175" s="380">
        <v>12.219854151576996</v>
      </c>
      <c r="AC175" s="380">
        <v>2.8273710650538542</v>
      </c>
      <c r="AD175" s="89">
        <v>59.713377255033897</v>
      </c>
      <c r="AE175" s="380">
        <v>16.546192735980455</v>
      </c>
      <c r="AF175" s="380">
        <v>0.37784218739924352</v>
      </c>
      <c r="AG175" s="89">
        <v>17.7103396777133</v>
      </c>
      <c r="AH175" s="380">
        <v>18.947446952876625</v>
      </c>
      <c r="AI175" s="380">
        <v>3.0887567701309027</v>
      </c>
      <c r="AJ175" s="381">
        <v>519.31036908080227</v>
      </c>
      <c r="AK175" s="380">
        <v>572.10010063925574</v>
      </c>
      <c r="AL175" s="380">
        <v>519.31036908080227</v>
      </c>
      <c r="AM175" s="89">
        <v>158246.49016425377</v>
      </c>
      <c r="AN175" s="380">
        <v>14298.900787099785</v>
      </c>
      <c r="AO175" s="380">
        <v>20.886898020695146</v>
      </c>
      <c r="AP175" s="381">
        <v>86.839830096624283</v>
      </c>
      <c r="AQ175" s="380">
        <v>187.50498720702458</v>
      </c>
      <c r="AR175" s="380">
        <v>86.839830096624283</v>
      </c>
      <c r="AS175" s="89">
        <v>3179.6132830701804</v>
      </c>
      <c r="AT175" s="380">
        <v>286.60149966647543</v>
      </c>
      <c r="AU175" s="380">
        <v>185.65873288679606</v>
      </c>
      <c r="AV175" s="381">
        <v>21.012422846537287</v>
      </c>
      <c r="AW175" s="380">
        <v>16.565537412638658</v>
      </c>
      <c r="AX175" s="380">
        <v>21.012422846537287</v>
      </c>
      <c r="AY175" s="89">
        <v>0.75064778591507497</v>
      </c>
      <c r="AZ175" s="380">
        <v>0.61742817408150374</v>
      </c>
      <c r="BA175" s="380">
        <v>0.41363749678080941</v>
      </c>
      <c r="BB175" s="381">
        <v>1.1739446986020097</v>
      </c>
      <c r="BC175" s="380">
        <v>0.98903428511073421</v>
      </c>
      <c r="BD175" s="380">
        <v>1.1739446986020097</v>
      </c>
      <c r="BE175" s="89">
        <v>0.11914594956853899</v>
      </c>
      <c r="BF175" s="382">
        <v>0.17184180306919064</v>
      </c>
      <c r="BG175" s="382">
        <v>8.2698902078628705E-2</v>
      </c>
      <c r="BH175" s="381">
        <v>3.4332913943927119</v>
      </c>
      <c r="BI175" s="380">
        <v>2.3749660640675021</v>
      </c>
      <c r="BJ175" s="380">
        <v>3.4332913943927119</v>
      </c>
      <c r="BK175" s="89">
        <v>342.22834873609656</v>
      </c>
      <c r="BL175" s="380">
        <v>37.509851045152438</v>
      </c>
      <c r="BM175" s="380">
        <v>1.0239240427793257</v>
      </c>
      <c r="BN175" s="89">
        <v>1208.0015142029274</v>
      </c>
      <c r="BO175" s="380">
        <v>92.011595276619815</v>
      </c>
      <c r="BP175" s="380">
        <v>1.5528297861342066</v>
      </c>
      <c r="BQ175" s="89">
        <v>1170.4995582516676</v>
      </c>
      <c r="BR175" s="380">
        <v>134.1726963199911</v>
      </c>
      <c r="BS175" s="380">
        <v>5.9817933273360833</v>
      </c>
      <c r="BT175" s="381">
        <v>2.8662008422288009E-2</v>
      </c>
      <c r="BU175" s="380">
        <v>0.12787175993507541</v>
      </c>
      <c r="BV175" s="380">
        <v>2.8662008422288009E-2</v>
      </c>
      <c r="BW175" s="381">
        <v>0.39715297007180356</v>
      </c>
      <c r="BX175" s="380">
        <v>0</v>
      </c>
      <c r="BY175" s="380">
        <v>0.39715297007180356</v>
      </c>
      <c r="BZ175" s="381">
        <v>0.37874019658203856</v>
      </c>
      <c r="CA175" s="380">
        <v>0.46778334425484458</v>
      </c>
      <c r="CB175" s="380">
        <v>0.37874019658203856</v>
      </c>
      <c r="CC175" s="89">
        <v>2.7608186019576255</v>
      </c>
      <c r="CD175" s="380">
        <v>1.7536067684635843</v>
      </c>
      <c r="CE175" s="380">
        <v>0.38525992813237081</v>
      </c>
      <c r="CF175" s="89">
        <v>0.26967585824544582</v>
      </c>
      <c r="CG175" s="380">
        <v>0.18312798951709031</v>
      </c>
      <c r="CH175" s="380">
        <v>7.5269897977577035E-2</v>
      </c>
      <c r="CI175" s="89">
        <v>9.5517513190317196</v>
      </c>
      <c r="CJ175" s="380">
        <v>2.2742082282443419</v>
      </c>
      <c r="CK175" s="380">
        <v>0.36775750266078061</v>
      </c>
      <c r="CL175" s="89">
        <v>3.7029337026862557</v>
      </c>
      <c r="CM175" s="380">
        <v>1.7842243366534889</v>
      </c>
      <c r="CN175" s="380">
        <v>0.30154904559970624</v>
      </c>
      <c r="CO175" s="381">
        <v>2.2839361342582492</v>
      </c>
      <c r="CP175" s="380">
        <v>3.2406577672288632</v>
      </c>
      <c r="CQ175" s="380">
        <v>2.2839361342582492</v>
      </c>
      <c r="CR175" s="89">
        <v>218.39792771913105</v>
      </c>
      <c r="CS175" s="380">
        <v>26.605192810565629</v>
      </c>
      <c r="CT175" s="380">
        <v>1.1781266872365139E-2</v>
      </c>
      <c r="CU175" s="89">
        <v>551.74043188101984</v>
      </c>
      <c r="CV175" s="380">
        <v>53.517460751292333</v>
      </c>
      <c r="CW175" s="380">
        <v>9.7515337457548604E-3</v>
      </c>
      <c r="CX175" s="89">
        <v>3.3340893663272801</v>
      </c>
      <c r="CY175" s="380">
        <v>0.85281101342532351</v>
      </c>
      <c r="CZ175" s="380">
        <v>1.8739403312690524E-2</v>
      </c>
      <c r="DA175" s="381">
        <v>1.1486273889410446E-2</v>
      </c>
      <c r="DB175" s="380">
        <v>0</v>
      </c>
      <c r="DC175" s="380">
        <v>1.1486273889410446E-2</v>
      </c>
      <c r="DD175" s="89">
        <v>0</v>
      </c>
      <c r="DE175" s="380">
        <v>0</v>
      </c>
      <c r="DF175" s="380">
        <v>0</v>
      </c>
      <c r="DG175" s="381">
        <v>0.14039355371062989</v>
      </c>
      <c r="DH175" s="380">
        <v>0</v>
      </c>
      <c r="DI175" s="380">
        <v>0.14039355371062989</v>
      </c>
      <c r="DJ175" s="381">
        <v>3.4224094653262038E-2</v>
      </c>
      <c r="DK175" s="380">
        <v>5.5307234255880813E-2</v>
      </c>
      <c r="DL175" s="380">
        <v>3.4224094653262038E-2</v>
      </c>
      <c r="DM175" s="89">
        <v>0.90389727872046599</v>
      </c>
      <c r="DN175" s="380">
        <v>1.0106631253117628</v>
      </c>
      <c r="DO175" s="380">
        <v>7.8705375077183615E-2</v>
      </c>
      <c r="DP175" s="89">
        <v>590.95606280448737</v>
      </c>
      <c r="DQ175" s="380">
        <v>56.055366659926051</v>
      </c>
      <c r="DR175" s="380">
        <v>8.8122890245657254E-3</v>
      </c>
      <c r="DS175" s="89">
        <v>1304.4237872641534</v>
      </c>
      <c r="DT175" s="380">
        <v>139.26939007320021</v>
      </c>
      <c r="DU175" s="380">
        <v>1.2754096321811461E-2</v>
      </c>
      <c r="DV175" s="89">
        <v>170.8988995060804</v>
      </c>
      <c r="DW175" s="380">
        <v>18.171163275360534</v>
      </c>
      <c r="DX175" s="380">
        <v>0</v>
      </c>
      <c r="DY175" s="89">
        <v>747.79007435794574</v>
      </c>
      <c r="DZ175" s="380">
        <v>57.355001589449856</v>
      </c>
      <c r="EA175" s="380">
        <v>0</v>
      </c>
      <c r="EB175" s="89">
        <v>158.83412578329208</v>
      </c>
      <c r="EC175" s="380">
        <v>13.21143283041825</v>
      </c>
      <c r="ED175" s="380">
        <v>0</v>
      </c>
      <c r="EE175" s="89">
        <v>20.06382434048334</v>
      </c>
      <c r="EF175" s="380">
        <v>1.8649604121660179</v>
      </c>
      <c r="EG175" s="380">
        <v>1.3020107107114065E-2</v>
      </c>
      <c r="EH175" s="89">
        <v>159.60369763960685</v>
      </c>
      <c r="EI175" s="380">
        <v>19.18091032233308</v>
      </c>
      <c r="EJ175" s="380">
        <v>4.4968615432873296E-2</v>
      </c>
      <c r="EK175" s="89">
        <v>20.1262112728087</v>
      </c>
      <c r="EL175" s="380">
        <v>1.6461417783541394</v>
      </c>
      <c r="EM175" s="380">
        <v>0</v>
      </c>
      <c r="EN175" s="89">
        <v>113.87612100175922</v>
      </c>
      <c r="EO175" s="380">
        <v>10.384442654806751</v>
      </c>
      <c r="EP175" s="380">
        <v>0</v>
      </c>
      <c r="EQ175" s="89">
        <v>21.04977129872875</v>
      </c>
      <c r="ER175" s="380">
        <v>2.714590717683703</v>
      </c>
      <c r="ES175" s="380">
        <v>0</v>
      </c>
      <c r="ET175" s="89">
        <v>54.557771024678743</v>
      </c>
      <c r="EU175" s="380">
        <v>8.3692779606244141</v>
      </c>
      <c r="EV175" s="380">
        <v>0</v>
      </c>
      <c r="EW175" s="89">
        <v>5.9721488718331148</v>
      </c>
      <c r="EX175" s="380">
        <v>0.6883632911326486</v>
      </c>
      <c r="EY175" s="380">
        <v>0</v>
      </c>
      <c r="EZ175" s="89">
        <v>34.18955801136542</v>
      </c>
      <c r="FA175" s="380">
        <v>5.3219415119674389</v>
      </c>
      <c r="FB175" s="380">
        <v>3.1572678482737745E-2</v>
      </c>
      <c r="FC175" s="89">
        <v>4.4393879197774977</v>
      </c>
      <c r="FD175" s="380">
        <v>0.60187783043011278</v>
      </c>
      <c r="FE175" s="380">
        <v>0</v>
      </c>
      <c r="FF175" s="89">
        <v>0</v>
      </c>
      <c r="FG175" s="380">
        <v>0</v>
      </c>
      <c r="FH175" s="380">
        <v>0</v>
      </c>
      <c r="FI175" s="89">
        <v>6.0119534309490072</v>
      </c>
      <c r="FJ175" s="380">
        <v>1.8396009215139864</v>
      </c>
      <c r="FK175" s="380">
        <v>2.6230840135948192E-2</v>
      </c>
      <c r="FL175" s="381">
        <v>1.8419432330419483E-2</v>
      </c>
      <c r="FM175" s="380">
        <v>6.5460485681331004E-2</v>
      </c>
      <c r="FN175" s="380">
        <v>1.8419432330419483E-2</v>
      </c>
      <c r="FO175" s="89">
        <v>18.006202897927476</v>
      </c>
      <c r="FP175" s="380">
        <v>1.7871132012351081</v>
      </c>
      <c r="FQ175" s="380">
        <v>0</v>
      </c>
      <c r="FR175" s="89">
        <v>6.2133515213005062</v>
      </c>
      <c r="FS175" s="380">
        <v>0.96211150316969318</v>
      </c>
      <c r="FT175" s="380">
        <v>0</v>
      </c>
      <c r="FV175" s="118">
        <f t="shared" si="0"/>
        <v>3958.5218729780208</v>
      </c>
      <c r="FW175" s="118">
        <f t="shared" si="1"/>
        <v>0.38008459663054633</v>
      </c>
      <c r="FX175" s="118">
        <v>0.98173046947357334</v>
      </c>
      <c r="FY175" s="118">
        <v>0.39583455389440719</v>
      </c>
      <c r="FZ175" s="207">
        <v>4.0560102481041911</v>
      </c>
      <c r="GA175" s="118">
        <v>1.5238539681571208</v>
      </c>
      <c r="GB175" s="118">
        <v>3.7767849939797227</v>
      </c>
    </row>
    <row r="176" spans="2:184" s="73" customFormat="1">
      <c r="B176" s="73" t="s">
        <v>1959</v>
      </c>
      <c r="C176" s="143" t="s">
        <v>1960</v>
      </c>
      <c r="D176" s="143" t="s">
        <v>1978</v>
      </c>
      <c r="E176" s="77">
        <v>157.07</v>
      </c>
      <c r="F176" s="73">
        <v>6.33</v>
      </c>
      <c r="G176" s="113" t="s">
        <v>1211</v>
      </c>
      <c r="H176" s="207">
        <v>44.98</v>
      </c>
      <c r="I176" s="89">
        <v>157.07</v>
      </c>
      <c r="J176" s="89"/>
      <c r="K176" s="41" t="s">
        <v>32</v>
      </c>
      <c r="L176" s="73" t="s">
        <v>207</v>
      </c>
      <c r="M176" s="73" t="s">
        <v>1962</v>
      </c>
      <c r="N176" s="73" t="s">
        <v>2250</v>
      </c>
      <c r="O176" s="73">
        <v>25</v>
      </c>
      <c r="Q176" s="203">
        <v>1028.3802676253244</v>
      </c>
      <c r="R176" s="203">
        <v>29910</v>
      </c>
      <c r="S176" s="203">
        <v>10129.999999999998</v>
      </c>
      <c r="U176" s="381">
        <v>4.8628580994539803</v>
      </c>
      <c r="V176" s="380">
        <v>8.7032295828988335</v>
      </c>
      <c r="W176" s="380">
        <v>4.8628580994539803</v>
      </c>
      <c r="X176" s="89">
        <v>30.19113409724288</v>
      </c>
      <c r="Y176" s="380">
        <v>18.90485627994471</v>
      </c>
      <c r="Z176" s="380">
        <v>7.9556920028324756</v>
      </c>
      <c r="AA176" s="89">
        <v>145.9596971815233</v>
      </c>
      <c r="AB176" s="380">
        <v>16.855178002652671</v>
      </c>
      <c r="AC176" s="380">
        <v>3.1138409133883638</v>
      </c>
      <c r="AD176" s="89">
        <v>49.630072632776525</v>
      </c>
      <c r="AE176" s="380">
        <v>22.639432223197545</v>
      </c>
      <c r="AF176" s="380">
        <v>0.38115930205283949</v>
      </c>
      <c r="AG176" s="89">
        <v>21.298921725741128</v>
      </c>
      <c r="AH176" s="380">
        <v>20.956716946344848</v>
      </c>
      <c r="AI176" s="380">
        <v>6.0646257055176696</v>
      </c>
      <c r="AJ176" s="381">
        <v>1123.9527714127976</v>
      </c>
      <c r="AK176" s="380">
        <v>1324.8960210877999</v>
      </c>
      <c r="AL176" s="380">
        <v>1123.9527714127976</v>
      </c>
      <c r="AM176" s="89">
        <v>158099.11800522156</v>
      </c>
      <c r="AN176" s="380">
        <v>20840.503138637006</v>
      </c>
      <c r="AO176" s="380">
        <v>20.653839009538355</v>
      </c>
      <c r="AP176" s="381">
        <v>99.38570887860935</v>
      </c>
      <c r="AQ176" s="380">
        <v>233.02357534228432</v>
      </c>
      <c r="AR176" s="380">
        <v>99.38570887860935</v>
      </c>
      <c r="AS176" s="89">
        <v>3142.9287094673205</v>
      </c>
      <c r="AT176" s="380">
        <v>704.39461089746294</v>
      </c>
      <c r="AU176" s="380">
        <v>226.01251527383218</v>
      </c>
      <c r="AV176" s="89">
        <v>39.44281518448512</v>
      </c>
      <c r="AW176" s="380">
        <v>45.272072990279021</v>
      </c>
      <c r="AX176" s="380">
        <v>23.044297674632961</v>
      </c>
      <c r="AY176" s="89">
        <v>0.6889716976514535</v>
      </c>
      <c r="AZ176" s="380">
        <v>1.1049389016629201</v>
      </c>
      <c r="BA176" s="380">
        <v>0.5341167518915434</v>
      </c>
      <c r="BB176" s="381">
        <v>1.0369596870999229</v>
      </c>
      <c r="BC176" s="380">
        <v>0</v>
      </c>
      <c r="BD176" s="380">
        <v>1.0369596870999229</v>
      </c>
      <c r="BE176" s="381">
        <v>9.609477330419712E-2</v>
      </c>
      <c r="BF176" s="382">
        <v>4.0531450277124612E-2</v>
      </c>
      <c r="BG176" s="382">
        <v>9.609477330419712E-2</v>
      </c>
      <c r="BH176" s="381">
        <v>3.7318556097169568</v>
      </c>
      <c r="BI176" s="380">
        <v>7.3805628843831004</v>
      </c>
      <c r="BJ176" s="380">
        <v>3.7318556097169568</v>
      </c>
      <c r="BK176" s="89">
        <v>373.19167475426218</v>
      </c>
      <c r="BL176" s="380">
        <v>29.870359323262338</v>
      </c>
      <c r="BM176" s="380">
        <v>1.1207583543132276</v>
      </c>
      <c r="BN176" s="89">
        <v>1162.8591279780796</v>
      </c>
      <c r="BO176" s="380">
        <v>203.13211260260627</v>
      </c>
      <c r="BP176" s="380">
        <v>1.5362570463379981</v>
      </c>
      <c r="BQ176" s="89">
        <v>1129.9866520456201</v>
      </c>
      <c r="BR176" s="380">
        <v>206.6295025896863</v>
      </c>
      <c r="BS176" s="380">
        <v>7.8345706672657434</v>
      </c>
      <c r="BT176" s="89">
        <v>0.18578007886660397</v>
      </c>
      <c r="BU176" s="380">
        <v>0.27457134228412844</v>
      </c>
      <c r="BV176" s="380">
        <v>4.1778007567622295E-2</v>
      </c>
      <c r="BW176" s="381">
        <v>0.30281957693361045</v>
      </c>
      <c r="BX176" s="380">
        <v>0.1841639034883962</v>
      </c>
      <c r="BY176" s="380">
        <v>0.30281957693361045</v>
      </c>
      <c r="BZ176" s="381">
        <v>0.36751274333940653</v>
      </c>
      <c r="CA176" s="380">
        <v>0.6900944921236305</v>
      </c>
      <c r="CB176" s="380">
        <v>0.36751274333940653</v>
      </c>
      <c r="CC176" s="89">
        <v>1.5674782431208716</v>
      </c>
      <c r="CD176" s="380">
        <v>1.3720470658243948</v>
      </c>
      <c r="CE176" s="380">
        <v>0.49716845038408103</v>
      </c>
      <c r="CF176" s="89">
        <v>0.21630627414370648</v>
      </c>
      <c r="CG176" s="380">
        <v>0.33499581617607349</v>
      </c>
      <c r="CH176" s="380">
        <v>5.6552229257554619E-2</v>
      </c>
      <c r="CI176" s="89">
        <v>10.375791191956255</v>
      </c>
      <c r="CJ176" s="380">
        <v>5.2706101924178439</v>
      </c>
      <c r="CK176" s="380">
        <v>0.44769037452753996</v>
      </c>
      <c r="CL176" s="89">
        <v>3.6506401774714794</v>
      </c>
      <c r="CM176" s="380">
        <v>2.3272031341189194</v>
      </c>
      <c r="CN176" s="380">
        <v>0.2224586224907322</v>
      </c>
      <c r="CO176" s="381">
        <v>2.2267525937884161</v>
      </c>
      <c r="CP176" s="380">
        <v>4.0672330773968168</v>
      </c>
      <c r="CQ176" s="380">
        <v>2.2267525937884161</v>
      </c>
      <c r="CR176" s="89">
        <v>207.62809472201101</v>
      </c>
      <c r="CS176" s="380">
        <v>23.208021760219385</v>
      </c>
      <c r="CT176" s="380">
        <v>3.3533860754746923E-2</v>
      </c>
      <c r="CU176" s="89">
        <v>512.02007229817173</v>
      </c>
      <c r="CV176" s="380">
        <v>74.46879114771663</v>
      </c>
      <c r="CW176" s="380">
        <v>0</v>
      </c>
      <c r="CX176" s="89">
        <v>2.9338946983493557</v>
      </c>
      <c r="CY176" s="380">
        <v>1.1506991165801037</v>
      </c>
      <c r="CZ176" s="380">
        <v>0</v>
      </c>
      <c r="DA176" s="89">
        <v>0</v>
      </c>
      <c r="DB176" s="380">
        <v>0</v>
      </c>
      <c r="DC176" s="380">
        <v>0</v>
      </c>
      <c r="DD176" s="381">
        <v>6.5439004846817764E-2</v>
      </c>
      <c r="DE176" s="380">
        <v>0</v>
      </c>
      <c r="DF176" s="380">
        <v>6.5439004846817764E-2</v>
      </c>
      <c r="DG176" s="381">
        <v>0.1188273550338286</v>
      </c>
      <c r="DH176" s="380">
        <v>0</v>
      </c>
      <c r="DI176" s="380">
        <v>0.1188273550338286</v>
      </c>
      <c r="DJ176" s="381">
        <v>4.2981697277777675E-2</v>
      </c>
      <c r="DK176" s="380">
        <v>0</v>
      </c>
      <c r="DL176" s="380">
        <v>4.2981697277777675E-2</v>
      </c>
      <c r="DM176" s="89">
        <v>0.81601357713237566</v>
      </c>
      <c r="DN176" s="380">
        <v>1.6320271542647526</v>
      </c>
      <c r="DO176" s="380">
        <v>0</v>
      </c>
      <c r="DP176" s="89">
        <v>567.13335137829995</v>
      </c>
      <c r="DQ176" s="380">
        <v>68.085413446334869</v>
      </c>
      <c r="DR176" s="380">
        <v>0</v>
      </c>
      <c r="DS176" s="89">
        <v>1228.644134149542</v>
      </c>
      <c r="DT176" s="380">
        <v>168.32623963424967</v>
      </c>
      <c r="DU176" s="380">
        <v>9.3936553376757024E-3</v>
      </c>
      <c r="DV176" s="89">
        <v>158.03560971380207</v>
      </c>
      <c r="DW176" s="380">
        <v>23.353313951345836</v>
      </c>
      <c r="DX176" s="380">
        <v>0</v>
      </c>
      <c r="DY176" s="89">
        <v>690.41638060182493</v>
      </c>
      <c r="DZ176" s="380">
        <v>99.168964497336887</v>
      </c>
      <c r="EA176" s="380">
        <v>0</v>
      </c>
      <c r="EB176" s="89">
        <v>145.86785434051293</v>
      </c>
      <c r="EC176" s="380">
        <v>21.356995328991186</v>
      </c>
      <c r="ED176" s="380">
        <v>4.6746672117461176E-2</v>
      </c>
      <c r="EE176" s="89">
        <v>18.483596387981901</v>
      </c>
      <c r="EF176" s="380">
        <v>2.9167587904872629</v>
      </c>
      <c r="EG176" s="380">
        <v>0</v>
      </c>
      <c r="EH176" s="89">
        <v>140.84914380533746</v>
      </c>
      <c r="EI176" s="380">
        <v>24.521118513693953</v>
      </c>
      <c r="EJ176" s="380">
        <v>0</v>
      </c>
      <c r="EK176" s="89">
        <v>18.177506960906769</v>
      </c>
      <c r="EL176" s="380">
        <v>2.3731079077931323</v>
      </c>
      <c r="EM176" s="380">
        <v>0</v>
      </c>
      <c r="EN176" s="89">
        <v>104.78992536522395</v>
      </c>
      <c r="EO176" s="380">
        <v>15.248817816238148</v>
      </c>
      <c r="EP176" s="380">
        <v>2.7201621906510574E-2</v>
      </c>
      <c r="EQ176" s="89">
        <v>19.636152555473942</v>
      </c>
      <c r="ER176" s="380">
        <v>3.6084044371317225</v>
      </c>
      <c r="ES176" s="380">
        <v>0</v>
      </c>
      <c r="ET176" s="89">
        <v>47.802279633756363</v>
      </c>
      <c r="EU176" s="380">
        <v>8.1833295681752265</v>
      </c>
      <c r="EV176" s="380">
        <v>2.0227820074679333E-2</v>
      </c>
      <c r="EW176" s="89">
        <v>5.8040182614229323</v>
      </c>
      <c r="EX176" s="380">
        <v>1.3804564678754356</v>
      </c>
      <c r="EY176" s="380">
        <v>0</v>
      </c>
      <c r="EZ176" s="89">
        <v>29.564597312480789</v>
      </c>
      <c r="FA176" s="380">
        <v>5.569008372766187</v>
      </c>
      <c r="FB176" s="380">
        <v>3.2637909132825785E-2</v>
      </c>
      <c r="FC176" s="89">
        <v>4.0076281997624896</v>
      </c>
      <c r="FD176" s="380">
        <v>0.86866082351275098</v>
      </c>
      <c r="FE176" s="380">
        <v>0</v>
      </c>
      <c r="FF176" s="89">
        <v>0</v>
      </c>
      <c r="FG176" s="380">
        <v>0</v>
      </c>
      <c r="FH176" s="380">
        <v>0</v>
      </c>
      <c r="FI176" s="89">
        <v>4.3723438069501235</v>
      </c>
      <c r="FJ176" s="380">
        <v>1.7619494508698201</v>
      </c>
      <c r="FK176" s="380">
        <v>0</v>
      </c>
      <c r="FL176" s="381">
        <v>2.1812559825121994E-2</v>
      </c>
      <c r="FM176" s="380">
        <v>0.19131865932731554</v>
      </c>
      <c r="FN176" s="380">
        <v>2.1812559825121994E-2</v>
      </c>
      <c r="FO176" s="89">
        <v>15.649518037168997</v>
      </c>
      <c r="FP176" s="380">
        <v>4.2222621643144018</v>
      </c>
      <c r="FQ176" s="380">
        <v>1.2415913738790996E-2</v>
      </c>
      <c r="FR176" s="89">
        <v>4.8139824620844731</v>
      </c>
      <c r="FS176" s="380">
        <v>1.2797453370564364</v>
      </c>
      <c r="FT176" s="380">
        <v>1.4243493056969109E-2</v>
      </c>
      <c r="FV176" s="118">
        <f t="shared" si="0"/>
        <v>3691.2322509645005</v>
      </c>
      <c r="FW176" s="118">
        <f t="shared" si="1"/>
        <v>0.3877520471837031</v>
      </c>
      <c r="FX176" s="118">
        <v>0.97868356362733477</v>
      </c>
      <c r="FY176" s="118">
        <v>0.40550772509773814</v>
      </c>
      <c r="FZ176" s="207">
        <v>3.9049326077944206</v>
      </c>
      <c r="GA176" s="118">
        <v>1.5839517747806768</v>
      </c>
      <c r="GB176" s="118">
        <v>3.8543845598800828</v>
      </c>
    </row>
    <row r="177" spans="2:184" s="73" customFormat="1">
      <c r="B177" s="73" t="s">
        <v>1959</v>
      </c>
      <c r="C177" s="143" t="s">
        <v>1960</v>
      </c>
      <c r="D177" s="143" t="s">
        <v>1978</v>
      </c>
      <c r="E177" s="77">
        <v>157.07</v>
      </c>
      <c r="F177" s="73">
        <v>6.33</v>
      </c>
      <c r="G177" s="113" t="s">
        <v>1211</v>
      </c>
      <c r="H177" s="207">
        <v>44.98</v>
      </c>
      <c r="I177" s="89">
        <v>157.07</v>
      </c>
      <c r="J177" s="89"/>
      <c r="K177" s="41" t="s">
        <v>32</v>
      </c>
      <c r="L177" s="73" t="s">
        <v>207</v>
      </c>
      <c r="M177" s="73" t="s">
        <v>1962</v>
      </c>
      <c r="N177" s="73" t="s">
        <v>2251</v>
      </c>
      <c r="O177" s="73">
        <v>33</v>
      </c>
      <c r="Q177" s="203">
        <v>757.26183343319349</v>
      </c>
      <c r="R177" s="203">
        <v>33060</v>
      </c>
      <c r="S177" s="203">
        <v>9720</v>
      </c>
      <c r="U177" s="381">
        <v>2.9531178140202776</v>
      </c>
      <c r="V177" s="380">
        <v>4.5117282933731104</v>
      </c>
      <c r="W177" s="380">
        <v>2.9531178140202776</v>
      </c>
      <c r="X177" s="89">
        <v>26.223006872017322</v>
      </c>
      <c r="Y177" s="380">
        <v>14.002381866877659</v>
      </c>
      <c r="Z177" s="380">
        <v>5.821387972807349</v>
      </c>
      <c r="AA177" s="89">
        <v>160.67591579066399</v>
      </c>
      <c r="AB177" s="380">
        <v>20.783163174676208</v>
      </c>
      <c r="AC177" s="380">
        <v>2.3169690705984536</v>
      </c>
      <c r="AD177" s="89">
        <v>109.92499152615837</v>
      </c>
      <c r="AE177" s="380">
        <v>80.173975758686183</v>
      </c>
      <c r="AF177" s="380">
        <v>0.39737036509071744</v>
      </c>
      <c r="AG177" s="89">
        <v>178.63933111362795</v>
      </c>
      <c r="AH177" s="380">
        <v>190.28489472108416</v>
      </c>
      <c r="AI177" s="380">
        <v>1.8202906662313194</v>
      </c>
      <c r="AJ177" s="89">
        <v>1120.7985373209469</v>
      </c>
      <c r="AK177" s="380">
        <v>1080.0521835996974</v>
      </c>
      <c r="AL177" s="380">
        <v>340.93538710621687</v>
      </c>
      <c r="AM177" s="89">
        <v>159010.39281244655</v>
      </c>
      <c r="AN177" s="380">
        <v>10994.229855756686</v>
      </c>
      <c r="AO177" s="380">
        <v>17.216444994988485</v>
      </c>
      <c r="AP177" s="381">
        <v>80.677457104532849</v>
      </c>
      <c r="AQ177" s="380">
        <v>118.12407199094324</v>
      </c>
      <c r="AR177" s="380">
        <v>80.677457104532849</v>
      </c>
      <c r="AS177" s="89">
        <v>3041.1028502790191</v>
      </c>
      <c r="AT177" s="380">
        <v>498.29459712048816</v>
      </c>
      <c r="AU177" s="380">
        <v>157.12142902442318</v>
      </c>
      <c r="AV177" s="89">
        <v>42.703853368754459</v>
      </c>
      <c r="AW177" s="380">
        <v>26.503934868431841</v>
      </c>
      <c r="AX177" s="380">
        <v>16.233520979173342</v>
      </c>
      <c r="AY177" s="89">
        <v>0.86315690293963432</v>
      </c>
      <c r="AZ177" s="380">
        <v>0.68588739596006687</v>
      </c>
      <c r="BA177" s="380">
        <v>0.34118091686732371</v>
      </c>
      <c r="BB177" s="89">
        <v>1.4860705098974789</v>
      </c>
      <c r="BC177" s="380">
        <v>2.4232452321388598</v>
      </c>
      <c r="BD177" s="380">
        <v>0.92145757485392132</v>
      </c>
      <c r="BE177" s="89">
        <v>0.11354320437555228</v>
      </c>
      <c r="BF177" s="382">
        <v>0.19618824086412434</v>
      </c>
      <c r="BG177" s="382">
        <v>6.3287642777928949E-2</v>
      </c>
      <c r="BH177" s="381">
        <v>2.6768800000693704</v>
      </c>
      <c r="BI177" s="380">
        <v>4.132690078896216</v>
      </c>
      <c r="BJ177" s="380">
        <v>2.6768800000693704</v>
      </c>
      <c r="BK177" s="89">
        <v>352.34954981177833</v>
      </c>
      <c r="BL177" s="380">
        <v>28.532228847367321</v>
      </c>
      <c r="BM177" s="380">
        <v>0.80399180120480807</v>
      </c>
      <c r="BN177" s="89">
        <v>2138.0382631585426</v>
      </c>
      <c r="BO177" s="380">
        <v>1280.0091157171146</v>
      </c>
      <c r="BP177" s="380">
        <v>1.0571732468047845</v>
      </c>
      <c r="BQ177" s="89">
        <v>1905.6062417615426</v>
      </c>
      <c r="BR177" s="380">
        <v>1025.5596334456761</v>
      </c>
      <c r="BS177" s="380">
        <v>4.9262477749314417</v>
      </c>
      <c r="BT177" s="89">
        <v>0.44406146915868661</v>
      </c>
      <c r="BU177" s="380">
        <v>0.47904497890841441</v>
      </c>
      <c r="BV177" s="380">
        <v>2.1261857796011838E-2</v>
      </c>
      <c r="BW177" s="381">
        <v>0.2080541986757953</v>
      </c>
      <c r="BX177" s="380">
        <v>0.7575649646428535</v>
      </c>
      <c r="BY177" s="380">
        <v>0.2080541986757953</v>
      </c>
      <c r="BZ177" s="381">
        <v>0.29910182594308476</v>
      </c>
      <c r="CA177" s="380">
        <v>0.40141793058844216</v>
      </c>
      <c r="CB177" s="380">
        <v>0.29910182594308476</v>
      </c>
      <c r="CC177" s="89">
        <v>4.5302551714595118</v>
      </c>
      <c r="CD177" s="380">
        <v>4.7109648906102768</v>
      </c>
      <c r="CE177" s="380">
        <v>0.43749767999877903</v>
      </c>
      <c r="CF177" s="89">
        <v>0.4208798262753804</v>
      </c>
      <c r="CG177" s="380">
        <v>0.34737247927404269</v>
      </c>
      <c r="CH177" s="380">
        <v>6.8393210571628449E-2</v>
      </c>
      <c r="CI177" s="89">
        <v>11.257900488692426</v>
      </c>
      <c r="CJ177" s="380">
        <v>3.083723808078028</v>
      </c>
      <c r="CK177" s="380">
        <v>0.295560211011764</v>
      </c>
      <c r="CL177" s="89">
        <v>3.720015833583322</v>
      </c>
      <c r="CM177" s="380">
        <v>1.8150323250661642</v>
      </c>
      <c r="CN177" s="380">
        <v>0.19273526059588281</v>
      </c>
      <c r="CO177" s="381">
        <v>1.7890974780632098</v>
      </c>
      <c r="CP177" s="380">
        <v>1.9434404160119578</v>
      </c>
      <c r="CQ177" s="380">
        <v>1.7890974780632098</v>
      </c>
      <c r="CR177" s="89">
        <v>220.64847757359581</v>
      </c>
      <c r="CS177" s="380">
        <v>17.885280878461998</v>
      </c>
      <c r="CT177" s="380">
        <v>1.705418527666645E-2</v>
      </c>
      <c r="CU177" s="89">
        <v>545.72133409931826</v>
      </c>
      <c r="CV177" s="380">
        <v>57.747167334886392</v>
      </c>
      <c r="CW177" s="380">
        <v>2.167509212228665E-2</v>
      </c>
      <c r="CX177" s="89">
        <v>3.2200831801656919</v>
      </c>
      <c r="CY177" s="380">
        <v>0.96402416433401028</v>
      </c>
      <c r="CZ177" s="380">
        <v>0</v>
      </c>
      <c r="DA177" s="89">
        <v>0</v>
      </c>
      <c r="DB177" s="380">
        <v>0</v>
      </c>
      <c r="DC177" s="380">
        <v>0</v>
      </c>
      <c r="DD177" s="89">
        <v>0</v>
      </c>
      <c r="DE177" s="380">
        <v>0</v>
      </c>
      <c r="DF177" s="380">
        <v>0</v>
      </c>
      <c r="DG177" s="381">
        <v>9.787678598761651E-2</v>
      </c>
      <c r="DH177" s="380">
        <v>4.0092620863965922E-2</v>
      </c>
      <c r="DI177" s="380">
        <v>9.787678598761651E-2</v>
      </c>
      <c r="DJ177" s="381">
        <v>3.9095170884893414E-2</v>
      </c>
      <c r="DK177" s="380">
        <v>0</v>
      </c>
      <c r="DL177" s="380">
        <v>3.9095170884893414E-2</v>
      </c>
      <c r="DM177" s="89">
        <v>1.7766223517920827</v>
      </c>
      <c r="DN177" s="380">
        <v>1.3152805338542901</v>
      </c>
      <c r="DO177" s="380">
        <v>0</v>
      </c>
      <c r="DP177" s="89">
        <v>589.58196357672648</v>
      </c>
      <c r="DQ177" s="380">
        <v>68.991006996815912</v>
      </c>
      <c r="DR177" s="380">
        <v>0</v>
      </c>
      <c r="DS177" s="89">
        <v>1317.3192938266338</v>
      </c>
      <c r="DT177" s="380">
        <v>185.58803577857927</v>
      </c>
      <c r="DU177" s="380">
        <v>6.7261397761991821E-3</v>
      </c>
      <c r="DV177" s="89">
        <v>168.77484198503151</v>
      </c>
      <c r="DW177" s="380">
        <v>15.688136060395198</v>
      </c>
      <c r="DX177" s="380">
        <v>0</v>
      </c>
      <c r="DY177" s="89">
        <v>732.17734305961721</v>
      </c>
      <c r="DZ177" s="380">
        <v>85.060563597809704</v>
      </c>
      <c r="EA177" s="380">
        <v>0</v>
      </c>
      <c r="EB177" s="89">
        <v>152.3119504269313</v>
      </c>
      <c r="EC177" s="380">
        <v>24.890834907789035</v>
      </c>
      <c r="ED177" s="380">
        <v>0</v>
      </c>
      <c r="EE177" s="89">
        <v>19.384819988650818</v>
      </c>
      <c r="EF177" s="380">
        <v>2.44795973067871</v>
      </c>
      <c r="EG177" s="380">
        <v>9.6380614988936519E-3</v>
      </c>
      <c r="EH177" s="89">
        <v>146.34860760994144</v>
      </c>
      <c r="EI177" s="380">
        <v>9.4871791546040498</v>
      </c>
      <c r="EJ177" s="380">
        <v>3.3285857184274979E-2</v>
      </c>
      <c r="EK177" s="89">
        <v>19.027268827179743</v>
      </c>
      <c r="EL177" s="380">
        <v>1.8390011714545675</v>
      </c>
      <c r="EM177" s="380">
        <v>0</v>
      </c>
      <c r="EN177" s="89">
        <v>107.70841540581269</v>
      </c>
      <c r="EO177" s="380">
        <v>8.3574328873438279</v>
      </c>
      <c r="EP177" s="380">
        <v>3.322736356607317E-2</v>
      </c>
      <c r="EQ177" s="89">
        <v>20.012616162136357</v>
      </c>
      <c r="ER177" s="380">
        <v>2.8713788209780398</v>
      </c>
      <c r="ES177" s="380">
        <v>6.4075372345973221E-3</v>
      </c>
      <c r="ET177" s="89">
        <v>51.368562888844032</v>
      </c>
      <c r="EU177" s="380">
        <v>5.9174608082847415</v>
      </c>
      <c r="EV177" s="380">
        <v>0</v>
      </c>
      <c r="EW177" s="89">
        <v>5.8086356880958396</v>
      </c>
      <c r="EX177" s="380">
        <v>0.8810043336834511</v>
      </c>
      <c r="EY177" s="380">
        <v>0</v>
      </c>
      <c r="EZ177" s="89">
        <v>32.18772164411704</v>
      </c>
      <c r="FA177" s="380">
        <v>4.0153844317122314</v>
      </c>
      <c r="FB177" s="380">
        <v>0</v>
      </c>
      <c r="FC177" s="89">
        <v>4.0860900053927649</v>
      </c>
      <c r="FD177" s="380">
        <v>0.81321543542614672</v>
      </c>
      <c r="FE177" s="380">
        <v>6.6347910883645129E-3</v>
      </c>
      <c r="FF177" s="381">
        <v>2.1969664025380101E-2</v>
      </c>
      <c r="FG177" s="380">
        <v>0</v>
      </c>
      <c r="FH177" s="380">
        <v>2.1969664025380101E-2</v>
      </c>
      <c r="FI177" s="89">
        <v>7.1812828435470841</v>
      </c>
      <c r="FJ177" s="380">
        <v>2.6716480330229651</v>
      </c>
      <c r="FK177" s="380">
        <v>1.3834317240251682E-2</v>
      </c>
      <c r="FL177" s="381">
        <v>2.1374914051487309E-2</v>
      </c>
      <c r="FM177" s="380">
        <v>3.3250627797480517E-2</v>
      </c>
      <c r="FN177" s="380">
        <v>2.1374914051487309E-2</v>
      </c>
      <c r="FO177" s="89">
        <v>26.08111239561153</v>
      </c>
      <c r="FP177" s="380">
        <v>7.4404112961744246</v>
      </c>
      <c r="FQ177" s="380">
        <v>8.88860826781992E-3</v>
      </c>
      <c r="FR177" s="89">
        <v>7.108249458921394</v>
      </c>
      <c r="FS177" s="380">
        <v>1.6003420459749624</v>
      </c>
      <c r="FT177" s="380">
        <v>0</v>
      </c>
      <c r="FV177" s="118">
        <f>CU177+DP177+DS177+DV177+DY177+EB177+EE177+EH177+EK177+EN177+EQ177+ET177+EW177+EZ177+FC177</f>
        <v>3911.8194651944286</v>
      </c>
      <c r="FW177" s="118">
        <f>(2*EE177/0.0563)/(EB177/0.148+EH177/0.199)</f>
        <v>0.39025474181078373</v>
      </c>
      <c r="FX177" s="118">
        <v>0.99804016530960049</v>
      </c>
      <c r="FY177" s="118">
        <v>0.40432444873675949</v>
      </c>
      <c r="FZ177" s="207">
        <v>6.3829020802747953</v>
      </c>
      <c r="GA177" s="118">
        <v>1.5527293333500505</v>
      </c>
      <c r="GB177" s="118">
        <v>3.6785033636989901</v>
      </c>
    </row>
    <row r="178" spans="2:184" s="73" customFormat="1">
      <c r="B178" s="73" t="s">
        <v>1959</v>
      </c>
      <c r="C178" s="143" t="s">
        <v>1960</v>
      </c>
      <c r="D178" s="143" t="s">
        <v>1978</v>
      </c>
      <c r="E178" s="77">
        <v>157.07</v>
      </c>
      <c r="F178" s="73">
        <v>6.33</v>
      </c>
      <c r="G178" s="113" t="s">
        <v>1211</v>
      </c>
      <c r="H178" s="207">
        <v>44.98</v>
      </c>
      <c r="I178" s="89">
        <v>157.07</v>
      </c>
      <c r="J178" s="89"/>
      <c r="K178" s="41" t="s">
        <v>32</v>
      </c>
      <c r="L178" s="73" t="s">
        <v>207</v>
      </c>
      <c r="M178" s="73" t="s">
        <v>1962</v>
      </c>
      <c r="N178" s="73" t="s">
        <v>2252</v>
      </c>
      <c r="O178" s="73">
        <v>25</v>
      </c>
      <c r="Q178" s="203">
        <v>850.75094867185919</v>
      </c>
      <c r="R178" s="203">
        <v>33280</v>
      </c>
      <c r="S178" s="203">
        <v>7930</v>
      </c>
      <c r="U178" s="381">
        <v>3.6647044285129802</v>
      </c>
      <c r="V178" s="380">
        <v>6.52334046320758</v>
      </c>
      <c r="W178" s="380">
        <v>3.6647044285129802</v>
      </c>
      <c r="X178" s="89">
        <v>31.5158444009665</v>
      </c>
      <c r="Y178" s="380">
        <v>28.528178308779999</v>
      </c>
      <c r="Z178" s="380">
        <v>9.77323282399162</v>
      </c>
      <c r="AA178" s="89">
        <v>177.443717612824</v>
      </c>
      <c r="AB178" s="380">
        <v>52.062171064544501</v>
      </c>
      <c r="AC178" s="380">
        <v>2.9331559722197298</v>
      </c>
      <c r="AD178" s="89">
        <v>64.235041562517097</v>
      </c>
      <c r="AE178" s="380">
        <v>26.046192491247002</v>
      </c>
      <c r="AF178" s="380">
        <v>0.53165026486640898</v>
      </c>
      <c r="AG178" s="89">
        <v>126.924879929638</v>
      </c>
      <c r="AH178" s="380">
        <v>223.57460718363501</v>
      </c>
      <c r="AI178" s="380">
        <v>3.5334504341817001</v>
      </c>
      <c r="AJ178" s="381">
        <v>485.611886023029</v>
      </c>
      <c r="AK178" s="380">
        <v>899.79149509190802</v>
      </c>
      <c r="AL178" s="380">
        <v>485.611886023029</v>
      </c>
      <c r="AM178" s="89">
        <v>156840.448824886</v>
      </c>
      <c r="AN178" s="380">
        <v>17559.828177314299</v>
      </c>
      <c r="AO178" s="380">
        <v>22.940734660057998</v>
      </c>
      <c r="AP178" s="89">
        <v>136.37642812741001</v>
      </c>
      <c r="AQ178" s="380">
        <v>265.83038754326299</v>
      </c>
      <c r="AR178" s="380">
        <v>101.84643273426001</v>
      </c>
      <c r="AS178" s="89">
        <v>2629.44541557808</v>
      </c>
      <c r="AT178" s="380">
        <v>294.682219655724</v>
      </c>
      <c r="AU178" s="380">
        <v>217.568009433463</v>
      </c>
      <c r="AV178" s="89">
        <v>61.131553017123998</v>
      </c>
      <c r="AW178" s="380">
        <v>43.974797649527197</v>
      </c>
      <c r="AX178" s="380">
        <v>22.361992758943099</v>
      </c>
      <c r="AY178" s="381">
        <v>0.50708678505453597</v>
      </c>
      <c r="AZ178" s="380">
        <v>1.1170366692704801</v>
      </c>
      <c r="BA178" s="380">
        <v>0.50708678505453597</v>
      </c>
      <c r="BB178" s="381">
        <v>1.0498026633500599</v>
      </c>
      <c r="BC178" s="380">
        <v>0</v>
      </c>
      <c r="BD178" s="380">
        <v>1.0498026633500599</v>
      </c>
      <c r="BE178" s="381">
        <v>9.2146461568806098E-2</v>
      </c>
      <c r="BF178" s="382">
        <v>0</v>
      </c>
      <c r="BG178" s="382">
        <v>9.2146461568806098E-2</v>
      </c>
      <c r="BH178" s="381">
        <v>3.75928592563241</v>
      </c>
      <c r="BI178" s="380">
        <v>7.1774487066614698</v>
      </c>
      <c r="BJ178" s="380">
        <v>3.75928592563241</v>
      </c>
      <c r="BK178" s="89">
        <v>314.43162184166403</v>
      </c>
      <c r="BL178" s="380">
        <v>41.778811339297299</v>
      </c>
      <c r="BM178" s="380">
        <v>1.1348580059433699</v>
      </c>
      <c r="BN178" s="89">
        <v>1102.60304429912</v>
      </c>
      <c r="BO178" s="380">
        <v>117.00541175916899</v>
      </c>
      <c r="BP178" s="380">
        <v>1.79259615185996</v>
      </c>
      <c r="BQ178" s="89">
        <v>1092.85584271322</v>
      </c>
      <c r="BR178" s="380">
        <v>163.09265565199499</v>
      </c>
      <c r="BS178" s="380">
        <v>7.7914744742529596</v>
      </c>
      <c r="BT178" s="381">
        <v>5.9418112016957098E-2</v>
      </c>
      <c r="BU178" s="380">
        <v>0</v>
      </c>
      <c r="BV178" s="380">
        <v>5.9418112016957098E-2</v>
      </c>
      <c r="BW178" s="381">
        <v>0.46322041493132898</v>
      </c>
      <c r="BX178" s="380">
        <v>0</v>
      </c>
      <c r="BY178" s="380">
        <v>0.46322041493132898</v>
      </c>
      <c r="BZ178" s="381">
        <v>0.36941036094820201</v>
      </c>
      <c r="CA178" s="380">
        <v>0.73345337635400398</v>
      </c>
      <c r="CB178" s="380">
        <v>0.36941036094820201</v>
      </c>
      <c r="CC178" s="89">
        <v>2.1404777492597602</v>
      </c>
      <c r="CD178" s="380">
        <v>2.0677313888901598</v>
      </c>
      <c r="CE178" s="380">
        <v>0.64586358861134596</v>
      </c>
      <c r="CF178" s="89">
        <v>0.193828718054465</v>
      </c>
      <c r="CG178" s="380">
        <v>0.387657436108931</v>
      </c>
      <c r="CH178" s="380">
        <v>9.6819247165069899E-2</v>
      </c>
      <c r="CI178" s="89">
        <v>10.9614097296416</v>
      </c>
      <c r="CJ178" s="380">
        <v>5.2683622251142097</v>
      </c>
      <c r="CK178" s="380">
        <v>0.40348355848988898</v>
      </c>
      <c r="CL178" s="89">
        <v>3.19836357972429</v>
      </c>
      <c r="CM178" s="380">
        <v>1.7982787402922999</v>
      </c>
      <c r="CN178" s="380">
        <v>0.20031481193977399</v>
      </c>
      <c r="CO178" s="381">
        <v>2.1310493848848</v>
      </c>
      <c r="CP178" s="380">
        <v>5.4132041832755702</v>
      </c>
      <c r="CQ178" s="380">
        <v>2.1310493848848</v>
      </c>
      <c r="CR178" s="89">
        <v>194.09892546706399</v>
      </c>
      <c r="CS178" s="380">
        <v>11.1289556123868</v>
      </c>
      <c r="CT178" s="380">
        <v>2.5405009666696999E-2</v>
      </c>
      <c r="CU178" s="89">
        <v>535.76494991425795</v>
      </c>
      <c r="CV178" s="380">
        <v>48.959537419466898</v>
      </c>
      <c r="CW178" s="380">
        <v>1.05155277926566E-2</v>
      </c>
      <c r="CX178" s="89">
        <v>1.90730832661626</v>
      </c>
      <c r="CY178" s="380">
        <v>0.97302167847308196</v>
      </c>
      <c r="CZ178" s="380">
        <v>2.8377382142425901E-2</v>
      </c>
      <c r="DA178" s="381">
        <v>1.7393865171842202E-2</v>
      </c>
      <c r="DB178" s="380">
        <v>0</v>
      </c>
      <c r="DC178" s="380">
        <v>1.7393865171842202E-2</v>
      </c>
      <c r="DD178" s="381">
        <v>6.82653354966508E-2</v>
      </c>
      <c r="DE178" s="380">
        <v>0</v>
      </c>
      <c r="DF178" s="380">
        <v>6.82653354966508E-2</v>
      </c>
      <c r="DG178" s="381">
        <v>0.167170109892743</v>
      </c>
      <c r="DH178" s="380">
        <v>0</v>
      </c>
      <c r="DI178" s="380">
        <v>0.167170109892743</v>
      </c>
      <c r="DJ178" s="381">
        <v>8.7971226430199098E-2</v>
      </c>
      <c r="DK178" s="380">
        <v>0</v>
      </c>
      <c r="DL178" s="380">
        <v>8.7971226430199098E-2</v>
      </c>
      <c r="DM178" s="89">
        <v>0.95631560826613604</v>
      </c>
      <c r="DN178" s="380">
        <v>1.9126312165322701</v>
      </c>
      <c r="DO178" s="380">
        <v>0</v>
      </c>
      <c r="DP178" s="89">
        <v>584.84508668362798</v>
      </c>
      <c r="DQ178" s="380">
        <v>64.882811321212102</v>
      </c>
      <c r="DR178" s="380">
        <v>9.4962888404984298E-3</v>
      </c>
      <c r="DS178" s="89">
        <v>1271.0283992601001</v>
      </c>
      <c r="DT178" s="380">
        <v>160.549733389317</v>
      </c>
      <c r="DU178" s="380">
        <v>0</v>
      </c>
      <c r="DV178" s="89">
        <v>164.85643343192899</v>
      </c>
      <c r="DW178" s="380">
        <v>19.5643345857812</v>
      </c>
      <c r="DX178" s="380">
        <v>7.3679605269190897E-3</v>
      </c>
      <c r="DY178" s="89">
        <v>730.97340443190899</v>
      </c>
      <c r="DZ178" s="380">
        <v>58.832944238323201</v>
      </c>
      <c r="EA178" s="380">
        <v>0</v>
      </c>
      <c r="EB178" s="89">
        <v>148.15644952095701</v>
      </c>
      <c r="EC178" s="380">
        <v>16.660011357222999</v>
      </c>
      <c r="ED178" s="380">
        <v>4.8706165324672902E-2</v>
      </c>
      <c r="EE178" s="89">
        <v>18.281122840354598</v>
      </c>
      <c r="EF178" s="380">
        <v>2.1126589194225001</v>
      </c>
      <c r="EG178" s="380">
        <v>0</v>
      </c>
      <c r="EH178" s="89">
        <v>148.54045678052799</v>
      </c>
      <c r="EI178" s="380">
        <v>13.4820156671648</v>
      </c>
      <c r="EJ178" s="380">
        <v>4.84256676181751E-2</v>
      </c>
      <c r="EK178" s="89">
        <v>18.556308733203601</v>
      </c>
      <c r="EL178" s="380">
        <v>1.26395484649239</v>
      </c>
      <c r="EM178" s="380">
        <v>9.0579374745885996E-3</v>
      </c>
      <c r="EN178" s="89">
        <v>113.287213499163</v>
      </c>
      <c r="EO178" s="380">
        <v>12.795810754943</v>
      </c>
      <c r="EP178" s="380">
        <v>0</v>
      </c>
      <c r="EQ178" s="89">
        <v>21.023078634062401</v>
      </c>
      <c r="ER178" s="380">
        <v>3.2450759083113101</v>
      </c>
      <c r="ES178" s="380">
        <v>0</v>
      </c>
      <c r="ET178" s="89">
        <v>50.674257797469203</v>
      </c>
      <c r="EU178" s="380">
        <v>8.4775244798493095</v>
      </c>
      <c r="EV178" s="380">
        <v>0</v>
      </c>
      <c r="EW178" s="89">
        <v>5.8716119600644703</v>
      </c>
      <c r="EX178" s="380">
        <v>1.13093221515786</v>
      </c>
      <c r="EY178" s="380">
        <v>0</v>
      </c>
      <c r="EZ178" s="89">
        <v>29.833138801827801</v>
      </c>
      <c r="FA178" s="380">
        <v>7.5081373690859001</v>
      </c>
      <c r="FB178" s="380">
        <v>0</v>
      </c>
      <c r="FC178" s="89">
        <v>4.1277722760954498</v>
      </c>
      <c r="FD178" s="380">
        <v>0.85178238193168998</v>
      </c>
      <c r="FE178" s="380">
        <v>0</v>
      </c>
      <c r="FF178" s="381">
        <v>3.19609947391052E-2</v>
      </c>
      <c r="FG178" s="380">
        <v>0</v>
      </c>
      <c r="FH178" s="380">
        <v>3.19609947391052E-2</v>
      </c>
      <c r="FI178" s="89">
        <v>6.2037410491841003</v>
      </c>
      <c r="FJ178" s="380">
        <v>1.7872167823032401</v>
      </c>
      <c r="FK178" s="380">
        <v>2.8246932631774E-2</v>
      </c>
      <c r="FL178" s="89">
        <v>0.13672509703501701</v>
      </c>
      <c r="FM178" s="380">
        <v>0.27345019407003501</v>
      </c>
      <c r="FN178" s="380">
        <v>2.27211222195179E-2</v>
      </c>
      <c r="FO178" s="89">
        <v>24.099792425853501</v>
      </c>
      <c r="FP178" s="380">
        <v>5.0421302377334998</v>
      </c>
      <c r="FQ178" s="380">
        <v>0</v>
      </c>
      <c r="FR178" s="89">
        <v>7.5493951799321399</v>
      </c>
      <c r="FS178" s="380">
        <v>1.3267025705492199</v>
      </c>
      <c r="FT178" s="380">
        <v>8.6980442909885408E-3</v>
      </c>
      <c r="FV178" s="118">
        <f t="shared" si="0"/>
        <v>3845.8196845655498</v>
      </c>
      <c r="FW178" s="118">
        <f t="shared" si="1"/>
        <v>0.37162881791532643</v>
      </c>
      <c r="FX178" s="118">
        <v>0.9770840062449061</v>
      </c>
      <c r="FY178" s="118">
        <v>0.36228373188303364</v>
      </c>
      <c r="FZ178" s="207">
        <v>5.8384500921766023</v>
      </c>
      <c r="GA178" s="118">
        <v>1.5427910962819407</v>
      </c>
      <c r="GB178" s="118">
        <v>4.0282703152304551</v>
      </c>
    </row>
    <row r="179" spans="2:184" s="73" customFormat="1">
      <c r="B179" s="73" t="s">
        <v>1959</v>
      </c>
      <c r="C179" s="143" t="s">
        <v>1960</v>
      </c>
      <c r="D179" s="143" t="s">
        <v>1978</v>
      </c>
      <c r="E179" s="77">
        <v>157.07</v>
      </c>
      <c r="F179" s="73">
        <v>6.33</v>
      </c>
      <c r="G179" s="113" t="s">
        <v>1211</v>
      </c>
      <c r="H179" s="207">
        <v>44.98</v>
      </c>
      <c r="I179" s="89">
        <v>157.07</v>
      </c>
      <c r="J179" s="89"/>
      <c r="K179" s="41" t="s">
        <v>32</v>
      </c>
      <c r="L179" s="73" t="s">
        <v>207</v>
      </c>
      <c r="M179" s="73" t="s">
        <v>1962</v>
      </c>
      <c r="N179" s="73" t="s">
        <v>2253</v>
      </c>
      <c r="O179" s="73">
        <v>25</v>
      </c>
      <c r="Q179" s="203">
        <v>785.30856800479319</v>
      </c>
      <c r="R179" s="203">
        <v>31340</v>
      </c>
      <c r="S179" s="203">
        <v>10080</v>
      </c>
      <c r="U179" s="381">
        <v>7.6107690895620754</v>
      </c>
      <c r="V179" s="380">
        <v>4.7498270084529253</v>
      </c>
      <c r="W179" s="380">
        <v>7.6107690895620754</v>
      </c>
      <c r="X179" s="89">
        <v>21.714551705164439</v>
      </c>
      <c r="Y179" s="380">
        <v>14.828376798952869</v>
      </c>
      <c r="Z179" s="380">
        <v>12.772069290956164</v>
      </c>
      <c r="AA179" s="89">
        <v>131.02664083683604</v>
      </c>
      <c r="AB179" s="380">
        <v>7.0943105262097257</v>
      </c>
      <c r="AC179" s="380">
        <v>5.4428888549492616</v>
      </c>
      <c r="AD179" s="89">
        <v>68.185960458058744</v>
      </c>
      <c r="AE179" s="380">
        <v>36.06634873970799</v>
      </c>
      <c r="AF179" s="380">
        <v>1.0007198964966353</v>
      </c>
      <c r="AG179" s="381">
        <v>7.8909157103890584</v>
      </c>
      <c r="AH179" s="380">
        <v>15.675889360015494</v>
      </c>
      <c r="AI179" s="380">
        <v>7.8909157103890584</v>
      </c>
      <c r="AJ179" s="381">
        <v>1520.5222372907315</v>
      </c>
      <c r="AK179" s="380">
        <v>634.59189589432845</v>
      </c>
      <c r="AL179" s="380">
        <v>1520.5222372907315</v>
      </c>
      <c r="AM179" s="89">
        <v>156062.91110063807</v>
      </c>
      <c r="AN179" s="380">
        <v>12501.489919043008</v>
      </c>
      <c r="AO179" s="380">
        <v>37.540327137112939</v>
      </c>
      <c r="AP179" s="381">
        <v>199.09145583173827</v>
      </c>
      <c r="AQ179" s="380">
        <v>172.27309250414388</v>
      </c>
      <c r="AR179" s="380">
        <v>199.09145583173827</v>
      </c>
      <c r="AS179" s="89">
        <v>2947.281464797155</v>
      </c>
      <c r="AT179" s="380">
        <v>409.78681200154597</v>
      </c>
      <c r="AU179" s="380">
        <v>367.68617918610084</v>
      </c>
      <c r="AV179" s="381">
        <v>36.606361533785716</v>
      </c>
      <c r="AW179" s="380">
        <v>37.769629047269568</v>
      </c>
      <c r="AX179" s="380">
        <v>36.606361533785716</v>
      </c>
      <c r="AY179" s="381">
        <v>0.67684775868238867</v>
      </c>
      <c r="AZ179" s="380">
        <v>0.75565455427189288</v>
      </c>
      <c r="BA179" s="380">
        <v>0.67684775868238867</v>
      </c>
      <c r="BB179" s="89">
        <v>44.804668187623939</v>
      </c>
      <c r="BC179" s="380">
        <v>48.764536753403284</v>
      </c>
      <c r="BD179" s="380">
        <v>1.4117878233948591</v>
      </c>
      <c r="BE179" s="381">
        <v>0.17959276687306783</v>
      </c>
      <c r="BF179" s="382">
        <v>0.18767840281410475</v>
      </c>
      <c r="BG179" s="382">
        <v>0.17959276687306783</v>
      </c>
      <c r="BH179" s="381">
        <v>7.7393084425595937</v>
      </c>
      <c r="BI179" s="380">
        <v>7.7446343176278054</v>
      </c>
      <c r="BJ179" s="380">
        <v>7.7393084425595937</v>
      </c>
      <c r="BK179" s="89">
        <v>374.02347855735667</v>
      </c>
      <c r="BL179" s="380">
        <v>39.442112743065756</v>
      </c>
      <c r="BM179" s="380">
        <v>1.8692589785555029</v>
      </c>
      <c r="BN179" s="89">
        <v>1585.6257304179912</v>
      </c>
      <c r="BO179" s="380">
        <v>731.61545093208497</v>
      </c>
      <c r="BP179" s="380">
        <v>2.2734237437761395</v>
      </c>
      <c r="BQ179" s="89">
        <v>1409.3101655334069</v>
      </c>
      <c r="BR179" s="380">
        <v>553.17999999138851</v>
      </c>
      <c r="BS179" s="380">
        <v>13.905651312567766</v>
      </c>
      <c r="BT179" s="381">
        <v>4.5137757164383438E-2</v>
      </c>
      <c r="BU179" s="380">
        <v>0.2254634629847137</v>
      </c>
      <c r="BV179" s="380">
        <v>4.5137757164383438E-2</v>
      </c>
      <c r="BW179" s="381">
        <v>0.56190636287016049</v>
      </c>
      <c r="BX179" s="380">
        <v>0.23539386385771624</v>
      </c>
      <c r="BY179" s="380">
        <v>0.56190636287016049</v>
      </c>
      <c r="BZ179" s="381">
        <v>0.74558417152869205</v>
      </c>
      <c r="CA179" s="380">
        <v>0.85624856279464001</v>
      </c>
      <c r="CB179" s="380">
        <v>0.74558417152869205</v>
      </c>
      <c r="CC179" s="89">
        <v>3.9460722303394795</v>
      </c>
      <c r="CD179" s="380">
        <v>3.1275997029933</v>
      </c>
      <c r="CE179" s="380">
        <v>0.91896728675670691</v>
      </c>
      <c r="CF179" s="89">
        <v>0.28349812271890429</v>
      </c>
      <c r="CG179" s="380">
        <v>0.32327097871216448</v>
      </c>
      <c r="CH179" s="380">
        <v>0.17549224148315234</v>
      </c>
      <c r="CI179" s="89">
        <v>10.088246919364344</v>
      </c>
      <c r="CJ179" s="380">
        <v>4.0465230891989901</v>
      </c>
      <c r="CK179" s="380">
        <v>0.72078492218743151</v>
      </c>
      <c r="CL179" s="89">
        <v>3.7692317339764592</v>
      </c>
      <c r="CM179" s="380">
        <v>1.8192536003268469</v>
      </c>
      <c r="CN179" s="380">
        <v>0.48672301640267424</v>
      </c>
      <c r="CO179" s="381">
        <v>3.8584514685660691</v>
      </c>
      <c r="CP179" s="380">
        <v>2.7478277685240489</v>
      </c>
      <c r="CQ179" s="380">
        <v>3.8584514685660691</v>
      </c>
      <c r="CR179" s="89">
        <v>199.76660800329225</v>
      </c>
      <c r="CS179" s="380">
        <v>11.999766658550344</v>
      </c>
      <c r="CT179" s="380">
        <v>2.9758230584342203E-2</v>
      </c>
      <c r="CU179" s="89">
        <v>510.17907976147899</v>
      </c>
      <c r="CV179" s="380">
        <v>59.894429070797116</v>
      </c>
      <c r="CW179" s="380">
        <v>0</v>
      </c>
      <c r="CX179" s="89">
        <v>3.4175019571076404</v>
      </c>
      <c r="CY179" s="380">
        <v>1.2715341567565535</v>
      </c>
      <c r="CZ179" s="380">
        <v>0</v>
      </c>
      <c r="DA179" s="89">
        <v>0</v>
      </c>
      <c r="DB179" s="380">
        <v>0</v>
      </c>
      <c r="DC179" s="380">
        <v>0</v>
      </c>
      <c r="DD179" s="89">
        <v>0</v>
      </c>
      <c r="DE179" s="380">
        <v>0</v>
      </c>
      <c r="DF179" s="380">
        <v>0</v>
      </c>
      <c r="DG179" s="381">
        <v>0.20682141733574924</v>
      </c>
      <c r="DH179" s="380">
        <v>0</v>
      </c>
      <c r="DI179" s="380">
        <v>0.20682141733574924</v>
      </c>
      <c r="DJ179" s="381">
        <v>0.14755965654522082</v>
      </c>
      <c r="DK179" s="380">
        <v>0</v>
      </c>
      <c r="DL179" s="380">
        <v>0.14755965654522082</v>
      </c>
      <c r="DM179" s="89">
        <v>0.64482448244598045</v>
      </c>
      <c r="DN179" s="380">
        <v>1.2896489648919625</v>
      </c>
      <c r="DO179" s="380">
        <v>0</v>
      </c>
      <c r="DP179" s="89">
        <v>614.40730024881805</v>
      </c>
      <c r="DQ179" s="380">
        <v>55.996483824922194</v>
      </c>
      <c r="DR179" s="380">
        <v>1.5849856628698093E-2</v>
      </c>
      <c r="DS179" s="89">
        <v>1296.3226777758553</v>
      </c>
      <c r="DT179" s="380">
        <v>101.94047338464857</v>
      </c>
      <c r="DU179" s="380">
        <v>0</v>
      </c>
      <c r="DV179" s="89">
        <v>166.03313216590851</v>
      </c>
      <c r="DW179" s="380">
        <v>13.644793805179035</v>
      </c>
      <c r="DX179" s="380">
        <v>0</v>
      </c>
      <c r="DY179" s="89">
        <v>704.64439692744452</v>
      </c>
      <c r="DZ179" s="380">
        <v>81.643610463395078</v>
      </c>
      <c r="EA179" s="380">
        <v>0</v>
      </c>
      <c r="EB179" s="89">
        <v>147.679812161717</v>
      </c>
      <c r="EC179" s="380">
        <v>13.314977047792159</v>
      </c>
      <c r="ED179" s="380">
        <v>0.11407874066228303</v>
      </c>
      <c r="EE179" s="89">
        <v>19.737109414569247</v>
      </c>
      <c r="EF179" s="380">
        <v>2.0517146945082456</v>
      </c>
      <c r="EG179" s="380">
        <v>2.3400226225098599E-2</v>
      </c>
      <c r="EH179" s="89">
        <v>142.38490638388922</v>
      </c>
      <c r="EI179" s="380">
        <v>18.67545467123049</v>
      </c>
      <c r="EJ179" s="380">
        <v>8.0811017915859887E-2</v>
      </c>
      <c r="EK179" s="89">
        <v>17.94750812215759</v>
      </c>
      <c r="EL179" s="380">
        <v>1.4293322898581426</v>
      </c>
      <c r="EM179" s="380">
        <v>0</v>
      </c>
      <c r="EN179" s="89">
        <v>102.70266457570098</v>
      </c>
      <c r="EO179" s="380">
        <v>6.5579018222736076</v>
      </c>
      <c r="EP179" s="380">
        <v>4.7308588942623936E-2</v>
      </c>
      <c r="EQ179" s="89">
        <v>19.552020999444057</v>
      </c>
      <c r="ER179" s="380">
        <v>2.2642873843995637</v>
      </c>
      <c r="ES179" s="380">
        <v>0</v>
      </c>
      <c r="ET179" s="89">
        <v>47.710081736929624</v>
      </c>
      <c r="EU179" s="380">
        <v>5.8743023042946119</v>
      </c>
      <c r="EV179" s="380">
        <v>0</v>
      </c>
      <c r="EW179" s="89">
        <v>5.7978627463075005</v>
      </c>
      <c r="EX179" s="380">
        <v>1.0985428295796078</v>
      </c>
      <c r="EY179" s="380">
        <v>0</v>
      </c>
      <c r="EZ179" s="89">
        <v>32.784356925000964</v>
      </c>
      <c r="FA179" s="380">
        <v>3.9966272837249788</v>
      </c>
      <c r="FB179" s="380">
        <v>5.6742174745931288E-2</v>
      </c>
      <c r="FC179" s="89">
        <v>4.0403969459709357</v>
      </c>
      <c r="FD179" s="380">
        <v>0.90951254037954965</v>
      </c>
      <c r="FE179" s="380">
        <v>1.1473661738882233E-2</v>
      </c>
      <c r="FF179" s="89">
        <v>0</v>
      </c>
      <c r="FG179" s="380">
        <v>0</v>
      </c>
      <c r="FH179" s="380">
        <v>0</v>
      </c>
      <c r="FI179" s="89">
        <v>5.5260309282953219</v>
      </c>
      <c r="FJ179" s="380">
        <v>1.588234925758792</v>
      </c>
      <c r="FK179" s="380">
        <v>5.7285354906186692E-2</v>
      </c>
      <c r="FL179" s="89">
        <v>0.11445138070940163</v>
      </c>
      <c r="FM179" s="380">
        <v>0.22328579270374602</v>
      </c>
      <c r="FN179" s="380">
        <v>1.9403471924301832E-2</v>
      </c>
      <c r="FO179" s="89">
        <v>21.316419895824165</v>
      </c>
      <c r="FP179" s="380">
        <v>3.6513194740988575</v>
      </c>
      <c r="FQ179" s="380">
        <v>1.5370758247271915E-2</v>
      </c>
      <c r="FR179" s="89">
        <v>6.77269184774444</v>
      </c>
      <c r="FS179" s="380">
        <v>0.66549122558653262</v>
      </c>
      <c r="FT179" s="380">
        <v>0</v>
      </c>
      <c r="FV179" s="118">
        <f>CU179+DP179+DS179+DV179+DY179+EB179+EE179+EH179+EK179+EN179+EQ179+ET179+EW179+EZ179+FC179</f>
        <v>3831.9233068911931</v>
      </c>
      <c r="FW179" s="118">
        <f>(2*EE179/0.0563)/(EB179/0.148+EH179/0.199)</f>
        <v>0.40922480223295499</v>
      </c>
      <c r="FX179" s="118">
        <v>0.96527553651113107</v>
      </c>
      <c r="FY179" s="118">
        <v>0.39156173964774871</v>
      </c>
      <c r="FZ179" s="207">
        <v>5.2758231878877142</v>
      </c>
      <c r="GA179" s="118">
        <v>1.6813348632886911</v>
      </c>
      <c r="GB179" s="118">
        <v>3.513743735967521</v>
      </c>
    </row>
    <row r="180" spans="2:184" s="73" customFormat="1">
      <c r="B180" s="73" t="s">
        <v>1959</v>
      </c>
      <c r="C180" s="143" t="s">
        <v>1960</v>
      </c>
      <c r="D180" s="143" t="s">
        <v>1978</v>
      </c>
      <c r="E180" s="77">
        <v>157.07</v>
      </c>
      <c r="F180" s="73">
        <v>6.33</v>
      </c>
      <c r="G180" s="113" t="s">
        <v>1211</v>
      </c>
      <c r="H180" s="207">
        <v>44.98</v>
      </c>
      <c r="I180" s="89">
        <v>157.07</v>
      </c>
      <c r="J180" s="89"/>
      <c r="K180" s="41" t="s">
        <v>32</v>
      </c>
      <c r="L180" s="73" t="s">
        <v>207</v>
      </c>
      <c r="M180" s="73" t="s">
        <v>1962</v>
      </c>
      <c r="N180" s="73" t="s">
        <v>2254</v>
      </c>
      <c r="O180" s="73">
        <v>25</v>
      </c>
      <c r="Q180" s="203">
        <v>878.79768324345912</v>
      </c>
      <c r="R180" s="203">
        <v>30660</v>
      </c>
      <c r="S180" s="203">
        <v>10600</v>
      </c>
      <c r="U180" s="381">
        <v>4.1033947681602303</v>
      </c>
      <c r="V180" s="380">
        <v>8.6211901607176102</v>
      </c>
      <c r="W180" s="380">
        <v>4.1033947681602303</v>
      </c>
      <c r="X180" s="89">
        <v>22.893413655703299</v>
      </c>
      <c r="Y180" s="380">
        <v>22.090927708969499</v>
      </c>
      <c r="Z180" s="380">
        <v>7.9381743520483701</v>
      </c>
      <c r="AA180" s="89">
        <v>126.231279580357</v>
      </c>
      <c r="AB180" s="380">
        <v>8.5085181810754005</v>
      </c>
      <c r="AC180" s="380">
        <v>2.8522236292296999</v>
      </c>
      <c r="AD180" s="89">
        <v>64.224147263664904</v>
      </c>
      <c r="AE180" s="380">
        <v>21.490346019724299</v>
      </c>
      <c r="AF180" s="380">
        <v>0.45911376664294201</v>
      </c>
      <c r="AG180" s="381">
        <v>3.3205939895355798</v>
      </c>
      <c r="AH180" s="380">
        <v>4.82498626144013</v>
      </c>
      <c r="AI180" s="380">
        <v>3.3205939895355798</v>
      </c>
      <c r="AJ180" s="381">
        <v>747.033135256376</v>
      </c>
      <c r="AK180" s="380">
        <v>996.92948431844502</v>
      </c>
      <c r="AL180" s="380">
        <v>747.033135256376</v>
      </c>
      <c r="AM180" s="89">
        <v>159816.098872092</v>
      </c>
      <c r="AN180" s="380">
        <v>14457.710941007301</v>
      </c>
      <c r="AO180" s="380">
        <v>17.972149295888499</v>
      </c>
      <c r="AP180" s="89">
        <v>121.3943494745</v>
      </c>
      <c r="AQ180" s="380">
        <v>224.81765305663299</v>
      </c>
      <c r="AR180" s="380">
        <v>81.860495545108805</v>
      </c>
      <c r="AS180" s="89">
        <v>3689.12978616701</v>
      </c>
      <c r="AT180" s="380">
        <v>752.82641709955794</v>
      </c>
      <c r="AU180" s="380">
        <v>156.20010321778</v>
      </c>
      <c r="AV180" s="381">
        <v>19.615898422555301</v>
      </c>
      <c r="AW180" s="380">
        <v>28.074639598610101</v>
      </c>
      <c r="AX180" s="380">
        <v>19.615898422555301</v>
      </c>
      <c r="AY180" s="89">
        <v>0.92018119258181996</v>
      </c>
      <c r="AZ180" s="380">
        <v>1.18417943833413</v>
      </c>
      <c r="BA180" s="380">
        <v>0.42920288067502499</v>
      </c>
      <c r="BB180" s="89">
        <v>12.9312817711078</v>
      </c>
      <c r="BC180" s="380">
        <v>19.6046586592837</v>
      </c>
      <c r="BD180" s="380">
        <v>0.78571996303149805</v>
      </c>
      <c r="BE180" s="381">
        <v>9.9819956337267798E-2</v>
      </c>
      <c r="BF180" s="382">
        <v>0</v>
      </c>
      <c r="BG180" s="382">
        <v>9.9819956337267798E-2</v>
      </c>
      <c r="BH180" s="381">
        <v>3.82977858499846</v>
      </c>
      <c r="BI180" s="380">
        <v>7.2036717014015803</v>
      </c>
      <c r="BJ180" s="380">
        <v>3.82977858499846</v>
      </c>
      <c r="BK180" s="89">
        <v>356.62853648433702</v>
      </c>
      <c r="BL180" s="380">
        <v>41.801194317808303</v>
      </c>
      <c r="BM180" s="380">
        <v>0.85704379064223701</v>
      </c>
      <c r="BN180" s="89">
        <v>1310.7707061912699</v>
      </c>
      <c r="BO180" s="380">
        <v>140.80062775437199</v>
      </c>
      <c r="BP180" s="380">
        <v>1.50217157467276</v>
      </c>
      <c r="BQ180" s="89">
        <v>1274.9126566995999</v>
      </c>
      <c r="BR180" s="380">
        <v>172.057005284322</v>
      </c>
      <c r="BS180" s="380">
        <v>4.7176009751763601</v>
      </c>
      <c r="BT180" s="89">
        <v>0.179253189523396</v>
      </c>
      <c r="BU180" s="380">
        <v>0.358506379046792</v>
      </c>
      <c r="BV180" s="380">
        <v>2.5576831634386499E-2</v>
      </c>
      <c r="BW180" s="381">
        <v>0.25352753675702699</v>
      </c>
      <c r="BX180" s="380">
        <v>0</v>
      </c>
      <c r="BY180" s="380">
        <v>0.25352753675702699</v>
      </c>
      <c r="BZ180" s="381">
        <v>0.40709906438055399</v>
      </c>
      <c r="CA180" s="380">
        <v>0.70435403370442895</v>
      </c>
      <c r="CB180" s="380">
        <v>0.40709906438055399</v>
      </c>
      <c r="CC180" s="89">
        <v>2.2235954899055601</v>
      </c>
      <c r="CD180" s="380">
        <v>2.13373349496691</v>
      </c>
      <c r="CE180" s="380">
        <v>0.42711946708498</v>
      </c>
      <c r="CF180" s="89">
        <v>0.20414341869417699</v>
      </c>
      <c r="CG180" s="380">
        <v>0.406930251335344</v>
      </c>
      <c r="CH180" s="380">
        <v>7.4354583510476996E-2</v>
      </c>
      <c r="CI180" s="89">
        <v>10.470118597304999</v>
      </c>
      <c r="CJ180" s="380">
        <v>2.8501800074743802</v>
      </c>
      <c r="CK180" s="380">
        <v>0.30869752061494699</v>
      </c>
      <c r="CL180" s="89">
        <v>3.3631733131630499</v>
      </c>
      <c r="CM180" s="380">
        <v>2.3127098556863199</v>
      </c>
      <c r="CN180" s="380">
        <v>0.23693186334972299</v>
      </c>
      <c r="CO180" s="381">
        <v>1.81167722432316</v>
      </c>
      <c r="CP180" s="380">
        <v>3.4768833668650498</v>
      </c>
      <c r="CQ180" s="380">
        <v>1.81167722432316</v>
      </c>
      <c r="CR180" s="89">
        <v>218.64786492273601</v>
      </c>
      <c r="CS180" s="380">
        <v>25.023090653705101</v>
      </c>
      <c r="CT180" s="380">
        <v>1.04816347117117E-2</v>
      </c>
      <c r="CU180" s="89">
        <v>485.33357630284002</v>
      </c>
      <c r="CV180" s="380">
        <v>45.495436795560998</v>
      </c>
      <c r="CW180" s="380">
        <v>8.6780583555623198E-3</v>
      </c>
      <c r="CX180" s="89">
        <v>2.6210092373427099</v>
      </c>
      <c r="CY180" s="380">
        <v>1.6437937334066699</v>
      </c>
      <c r="CZ180" s="380">
        <v>0</v>
      </c>
      <c r="DA180" s="89">
        <v>0</v>
      </c>
      <c r="DB180" s="380">
        <v>0</v>
      </c>
      <c r="DC180" s="380">
        <v>0</v>
      </c>
      <c r="DD180" s="89">
        <v>0</v>
      </c>
      <c r="DE180" s="380">
        <v>0</v>
      </c>
      <c r="DF180" s="380">
        <v>0</v>
      </c>
      <c r="DG180" s="381">
        <v>0.10873584361741501</v>
      </c>
      <c r="DH180" s="380">
        <v>0</v>
      </c>
      <c r="DI180" s="380">
        <v>0.10873584361741501</v>
      </c>
      <c r="DJ180" s="381">
        <v>7.4821771051933397E-2</v>
      </c>
      <c r="DK180" s="380">
        <v>0</v>
      </c>
      <c r="DL180" s="380">
        <v>7.4821771051933397E-2</v>
      </c>
      <c r="DM180" s="89">
        <v>0</v>
      </c>
      <c r="DN180" s="380">
        <v>0</v>
      </c>
      <c r="DO180" s="380">
        <v>0</v>
      </c>
      <c r="DP180" s="89">
        <v>575.361070448899</v>
      </c>
      <c r="DQ180" s="380">
        <v>56.030889452075101</v>
      </c>
      <c r="DR180" s="380">
        <v>0</v>
      </c>
      <c r="DS180" s="89">
        <v>1233.77861837826</v>
      </c>
      <c r="DT180" s="380">
        <v>116.535958584753</v>
      </c>
      <c r="DU180" s="380">
        <v>8.0688484832937002E-3</v>
      </c>
      <c r="DV180" s="89">
        <v>156.54357009061701</v>
      </c>
      <c r="DW180" s="380">
        <v>14.808582065145901</v>
      </c>
      <c r="DX180" s="380">
        <v>0</v>
      </c>
      <c r="DY180" s="89">
        <v>682.76782045680704</v>
      </c>
      <c r="DZ180" s="380">
        <v>53.549848890882203</v>
      </c>
      <c r="EA180" s="380">
        <v>0</v>
      </c>
      <c r="EB180" s="89">
        <v>137.799190722585</v>
      </c>
      <c r="EC180" s="380">
        <v>15.662661131433399</v>
      </c>
      <c r="ED180" s="380">
        <v>4.0171012590407298E-2</v>
      </c>
      <c r="EE180" s="89">
        <v>18.673027743446401</v>
      </c>
      <c r="EF180" s="380">
        <v>2.47287577864385</v>
      </c>
      <c r="EG180" s="380">
        <v>0</v>
      </c>
      <c r="EH180" s="89">
        <v>129.93770622066299</v>
      </c>
      <c r="EI180" s="380">
        <v>16.818287301445402</v>
      </c>
      <c r="EJ180" s="380">
        <v>0</v>
      </c>
      <c r="EK180" s="89">
        <v>16.927759687590399</v>
      </c>
      <c r="EL180" s="380">
        <v>1.99135227906896</v>
      </c>
      <c r="EM180" s="380">
        <v>0</v>
      </c>
      <c r="EN180" s="89">
        <v>95.047532340985995</v>
      </c>
      <c r="EO180" s="380">
        <v>11.589051862545499</v>
      </c>
      <c r="EP180" s="380">
        <v>2.33815406365071E-2</v>
      </c>
      <c r="EQ180" s="89">
        <v>17.9204443142816</v>
      </c>
      <c r="ER180" s="380">
        <v>2.7952794703033299</v>
      </c>
      <c r="ES180" s="380">
        <v>0</v>
      </c>
      <c r="ET180" s="89">
        <v>47.228940363242103</v>
      </c>
      <c r="EU180" s="380">
        <v>8.9230810664376499</v>
      </c>
      <c r="EV180" s="380">
        <v>1.73771637755726E-2</v>
      </c>
      <c r="EW180" s="89">
        <v>5.2994919975211898</v>
      </c>
      <c r="EX180" s="380">
        <v>1.44888686794439</v>
      </c>
      <c r="EY180" s="380">
        <v>0</v>
      </c>
      <c r="EZ180" s="89">
        <v>30.523947629107301</v>
      </c>
      <c r="FA180" s="380">
        <v>4.7938756745674</v>
      </c>
      <c r="FB180" s="380">
        <v>0</v>
      </c>
      <c r="FC180" s="89">
        <v>3.87809170708897</v>
      </c>
      <c r="FD180" s="380">
        <v>0.58407524223614804</v>
      </c>
      <c r="FE180" s="380">
        <v>0</v>
      </c>
      <c r="FF180" s="89">
        <v>0</v>
      </c>
      <c r="FG180" s="380">
        <v>0</v>
      </c>
      <c r="FH180" s="380">
        <v>0</v>
      </c>
      <c r="FI180" s="89">
        <v>6.8454312624646798</v>
      </c>
      <c r="FJ180" s="380">
        <v>2.7323814664997799</v>
      </c>
      <c r="FK180" s="380">
        <v>2.3293958039614499E-2</v>
      </c>
      <c r="FL180" s="89">
        <v>0.13458316864894401</v>
      </c>
      <c r="FM180" s="380">
        <v>0.26916633729788803</v>
      </c>
      <c r="FN180" s="380">
        <v>0</v>
      </c>
      <c r="FO180" s="89">
        <v>20.799601224618801</v>
      </c>
      <c r="FP180" s="380">
        <v>4.3472504363417697</v>
      </c>
      <c r="FQ180" s="380">
        <v>0</v>
      </c>
      <c r="FR180" s="89">
        <v>6.7483856465831904</v>
      </c>
      <c r="FS180" s="380">
        <v>1.9290683062130001</v>
      </c>
      <c r="FT180" s="380">
        <v>0</v>
      </c>
      <c r="FV180" s="118">
        <f>CU180+DP180+DS180+DV180+DY180+EB180+EE180+EH180+EK180+EN180+EQ180+ET180+EW180+EZ180+FC180</f>
        <v>3637.0207884039351</v>
      </c>
      <c r="FW180" s="118">
        <f>(2*EE180/0.0563)/(EB180/0.148+EH180/0.199)</f>
        <v>0.41876776056470116</v>
      </c>
      <c r="FX180" s="118">
        <v>0.97832172426962916</v>
      </c>
      <c r="FY180" s="118">
        <v>0.45051048515609687</v>
      </c>
      <c r="FZ180" s="207">
        <v>5.3633598160141762</v>
      </c>
      <c r="GA180" s="118">
        <v>1.6249323450086686</v>
      </c>
      <c r="GB180" s="118">
        <v>3.4440329340608677</v>
      </c>
    </row>
    <row r="181" spans="2:184" s="73" customFormat="1">
      <c r="B181" s="73" t="s">
        <v>1959</v>
      </c>
      <c r="C181" s="143" t="s">
        <v>1960</v>
      </c>
      <c r="D181" s="143" t="s">
        <v>1978</v>
      </c>
      <c r="E181" s="77">
        <v>157.07</v>
      </c>
      <c r="F181" s="73">
        <v>6.33</v>
      </c>
      <c r="G181" s="113" t="s">
        <v>1211</v>
      </c>
      <c r="H181" s="207">
        <v>44.98</v>
      </c>
      <c r="I181" s="89">
        <v>157.07</v>
      </c>
      <c r="J181" s="89"/>
      <c r="K181" s="41" t="s">
        <v>32</v>
      </c>
      <c r="L181" s="73" t="s">
        <v>207</v>
      </c>
      <c r="M181" s="73" t="s">
        <v>1962</v>
      </c>
      <c r="N181" s="73" t="s">
        <v>2255</v>
      </c>
      <c r="O181" s="73">
        <v>33</v>
      </c>
      <c r="Q181" s="203">
        <v>864.77431595765916</v>
      </c>
      <c r="R181" s="203">
        <v>30930</v>
      </c>
      <c r="S181" s="203">
        <v>10420</v>
      </c>
      <c r="U181" s="381">
        <v>2.6260594280690839</v>
      </c>
      <c r="V181" s="380">
        <v>4.4475067474326728</v>
      </c>
      <c r="W181" s="380">
        <v>2.6260594280690839</v>
      </c>
      <c r="X181" s="89">
        <v>21.681117445620647</v>
      </c>
      <c r="Y181" s="380">
        <v>9.6632580810530424</v>
      </c>
      <c r="Z181" s="380">
        <v>4.6346884701554458</v>
      </c>
      <c r="AA181" s="89">
        <v>172.32846027935719</v>
      </c>
      <c r="AB181" s="380">
        <v>64.536433142220602</v>
      </c>
      <c r="AC181" s="380">
        <v>1.5344791188280364</v>
      </c>
      <c r="AD181" s="89">
        <v>51.344258384633932</v>
      </c>
      <c r="AE181" s="380">
        <v>11.146299357642372</v>
      </c>
      <c r="AF181" s="380">
        <v>0.24324768515708453</v>
      </c>
      <c r="AG181" s="89">
        <v>111.71021268394216</v>
      </c>
      <c r="AH181" s="380">
        <v>194.44903001971596</v>
      </c>
      <c r="AI181" s="380">
        <v>2.1555465901426731</v>
      </c>
      <c r="AJ181" s="381">
        <v>328.43567602628428</v>
      </c>
      <c r="AK181" s="380">
        <v>1660.0762735370188</v>
      </c>
      <c r="AL181" s="380">
        <v>328.43567602628428</v>
      </c>
      <c r="AM181" s="89">
        <v>165596.50669575369</v>
      </c>
      <c r="AN181" s="380">
        <v>12371.409323168666</v>
      </c>
      <c r="AO181" s="380">
        <v>16.172408268850727</v>
      </c>
      <c r="AP181" s="381">
        <v>60.976480154253892</v>
      </c>
      <c r="AQ181" s="380">
        <v>155.10529950356579</v>
      </c>
      <c r="AR181" s="380">
        <v>60.976480154253892</v>
      </c>
      <c r="AS181" s="89">
        <v>2605.1130405845743</v>
      </c>
      <c r="AT181" s="380">
        <v>449.68322936550402</v>
      </c>
      <c r="AU181" s="380">
        <v>113.86098682863749</v>
      </c>
      <c r="AV181" s="381">
        <v>13.894960139367182</v>
      </c>
      <c r="AW181" s="380">
        <v>23.349133991912261</v>
      </c>
      <c r="AX181" s="380">
        <v>13.894960139367182</v>
      </c>
      <c r="AY181" s="89">
        <v>1.1534218175683211</v>
      </c>
      <c r="AZ181" s="380">
        <v>0.73850220616925655</v>
      </c>
      <c r="BA181" s="380">
        <v>0.27475580755698054</v>
      </c>
      <c r="BB181" s="381">
        <v>0.51735453558781985</v>
      </c>
      <c r="BC181" s="380">
        <v>3.8336689611570351</v>
      </c>
      <c r="BD181" s="380">
        <v>0.51735453558781985</v>
      </c>
      <c r="BE181" s="381">
        <v>5.6372546476211018E-2</v>
      </c>
      <c r="BF181" s="382">
        <v>0.21313085355348879</v>
      </c>
      <c r="BG181" s="382">
        <v>5.6372546476211018E-2</v>
      </c>
      <c r="BH181" s="381">
        <v>2.7292123080603146</v>
      </c>
      <c r="BI181" s="380">
        <v>6.4029712226500353</v>
      </c>
      <c r="BJ181" s="380">
        <v>2.7292123080603146</v>
      </c>
      <c r="BK181" s="89">
        <v>367.1928092969286</v>
      </c>
      <c r="BL181" s="380">
        <v>28.788324024738991</v>
      </c>
      <c r="BM181" s="380">
        <v>0.75022662059502998</v>
      </c>
      <c r="BN181" s="89">
        <v>1142.8103615877581</v>
      </c>
      <c r="BO181" s="380">
        <v>145.95505079727343</v>
      </c>
      <c r="BP181" s="380">
        <v>0.91668050502947851</v>
      </c>
      <c r="BQ181" s="89">
        <v>1105.9665142721274</v>
      </c>
      <c r="BR181" s="380">
        <v>153.76692722596584</v>
      </c>
      <c r="BS181" s="380">
        <v>4.1396417686071993</v>
      </c>
      <c r="BT181" s="89">
        <v>0.12576391442724855</v>
      </c>
      <c r="BU181" s="380">
        <v>0.17725975056105692</v>
      </c>
      <c r="BV181" s="380">
        <v>2.9388808596668689E-2</v>
      </c>
      <c r="BW181" s="381">
        <v>0.2211966230895008</v>
      </c>
      <c r="BX181" s="380">
        <v>0.91236325492083736</v>
      </c>
      <c r="BY181" s="380">
        <v>0.2211966230895008</v>
      </c>
      <c r="BZ181" s="381">
        <v>0.26403098200995073</v>
      </c>
      <c r="CA181" s="380">
        <v>0.39628184413814765</v>
      </c>
      <c r="CB181" s="380">
        <v>0.26403098200995073</v>
      </c>
      <c r="CC181" s="381">
        <v>0.30965415762787613</v>
      </c>
      <c r="CD181" s="380">
        <v>1.409370504937592</v>
      </c>
      <c r="CE181" s="380">
        <v>0.30965415762787613</v>
      </c>
      <c r="CF181" s="89">
        <v>0.2343341480123752</v>
      </c>
      <c r="CG181" s="380">
        <v>0.24132869888901429</v>
      </c>
      <c r="CH181" s="380">
        <v>4.3465232257323461E-2</v>
      </c>
      <c r="CI181" s="89">
        <v>9.0361133025637201</v>
      </c>
      <c r="CJ181" s="380">
        <v>2.5726833799264974</v>
      </c>
      <c r="CK181" s="380">
        <v>0.2794725748024991</v>
      </c>
      <c r="CL181" s="89">
        <v>5.9072394502033383</v>
      </c>
      <c r="CM181" s="380">
        <v>2.950262756121528</v>
      </c>
      <c r="CN181" s="380">
        <v>0.14955677482690302</v>
      </c>
      <c r="CO181" s="381">
        <v>1.3693350300840317</v>
      </c>
      <c r="CP181" s="380">
        <v>3.0909804389825299</v>
      </c>
      <c r="CQ181" s="380">
        <v>1.3693350300840317</v>
      </c>
      <c r="CR181" s="89">
        <v>215.14306639146722</v>
      </c>
      <c r="CS181" s="380">
        <v>33.692842741555516</v>
      </c>
      <c r="CT181" s="380">
        <v>7.7619947502338615E-3</v>
      </c>
      <c r="CU181" s="89">
        <v>448.85979624189821</v>
      </c>
      <c r="CV181" s="380">
        <v>71.080893827396267</v>
      </c>
      <c r="CW181" s="380">
        <v>6.4267307084344399E-3</v>
      </c>
      <c r="CX181" s="89">
        <v>0.75910769372449094</v>
      </c>
      <c r="CY181" s="380">
        <v>0.67648111102231778</v>
      </c>
      <c r="CZ181" s="380">
        <v>1.2363578396145975E-2</v>
      </c>
      <c r="DA181" s="89">
        <v>0</v>
      </c>
      <c r="DB181" s="380">
        <v>0</v>
      </c>
      <c r="DC181" s="380">
        <v>0</v>
      </c>
      <c r="DD181" s="89">
        <v>0</v>
      </c>
      <c r="DE181" s="380">
        <v>0</v>
      </c>
      <c r="DF181" s="380">
        <v>0</v>
      </c>
      <c r="DG181" s="381">
        <v>6.2084830071016076E-2</v>
      </c>
      <c r="DH181" s="380">
        <v>0</v>
      </c>
      <c r="DI181" s="380">
        <v>6.2084830071016076E-2</v>
      </c>
      <c r="DJ181" s="381">
        <v>3.1274539553591038E-2</v>
      </c>
      <c r="DK181" s="380">
        <v>0</v>
      </c>
      <c r="DL181" s="380">
        <v>3.1274539553591038E-2</v>
      </c>
      <c r="DM181" s="89">
        <v>0.63372133925408181</v>
      </c>
      <c r="DN181" s="380">
        <v>1.2674426785081638</v>
      </c>
      <c r="DO181" s="380">
        <v>0</v>
      </c>
      <c r="DP181" s="89">
        <v>520.12811691965248</v>
      </c>
      <c r="DQ181" s="380">
        <v>54.878035908245366</v>
      </c>
      <c r="DR181" s="380">
        <v>0</v>
      </c>
      <c r="DS181" s="89">
        <v>1113.4005386680938</v>
      </c>
      <c r="DT181" s="380">
        <v>143.42696885958858</v>
      </c>
      <c r="DU181" s="380">
        <v>5.9729667581601498E-3</v>
      </c>
      <c r="DV181" s="89">
        <v>140.64942205926818</v>
      </c>
      <c r="DW181" s="380">
        <v>19.541456506176775</v>
      </c>
      <c r="DX181" s="380">
        <v>0</v>
      </c>
      <c r="DY181" s="89">
        <v>622.39706493272217</v>
      </c>
      <c r="DZ181" s="380">
        <v>77.970219662764336</v>
      </c>
      <c r="EA181" s="380">
        <v>0</v>
      </c>
      <c r="EB181" s="89">
        <v>124.48110119287517</v>
      </c>
      <c r="EC181" s="380">
        <v>15.237836684851011</v>
      </c>
      <c r="ED181" s="380">
        <v>0</v>
      </c>
      <c r="EE181" s="89">
        <v>16.642176444920604</v>
      </c>
      <c r="EF181" s="380">
        <v>2.1188471787114969</v>
      </c>
      <c r="EG181" s="380">
        <v>0</v>
      </c>
      <c r="EH181" s="89">
        <v>126.65089607086709</v>
      </c>
      <c r="EI181" s="380">
        <v>17.740579754188609</v>
      </c>
      <c r="EJ181" s="380">
        <v>0</v>
      </c>
      <c r="EK181" s="89">
        <v>16.332057556313806</v>
      </c>
      <c r="EL181" s="380">
        <v>2.2096593870677226</v>
      </c>
      <c r="EM181" s="380">
        <v>0</v>
      </c>
      <c r="EN181" s="89">
        <v>90.511838190125772</v>
      </c>
      <c r="EO181" s="380">
        <v>14.272633815136862</v>
      </c>
      <c r="EP181" s="380">
        <v>0</v>
      </c>
      <c r="EQ181" s="89">
        <v>16.738789119173163</v>
      </c>
      <c r="ER181" s="380">
        <v>2.3242475409638454</v>
      </c>
      <c r="ES181" s="380">
        <v>4.0558273502808466E-3</v>
      </c>
      <c r="ET181" s="89">
        <v>42.651291167966043</v>
      </c>
      <c r="EU181" s="380">
        <v>6.3733879248475391</v>
      </c>
      <c r="EV181" s="380">
        <v>0</v>
      </c>
      <c r="EW181" s="89">
        <v>4.8229886809475211</v>
      </c>
      <c r="EX181" s="380">
        <v>0.83270749603118455</v>
      </c>
      <c r="EY181" s="380">
        <v>0</v>
      </c>
      <c r="EZ181" s="89">
        <v>26.600339658546336</v>
      </c>
      <c r="FA181" s="380">
        <v>4.1411712674484571</v>
      </c>
      <c r="FB181" s="380">
        <v>0</v>
      </c>
      <c r="FC181" s="89">
        <v>3.4417064315940737</v>
      </c>
      <c r="FD181" s="380">
        <v>0.50747379484385191</v>
      </c>
      <c r="FE181" s="380">
        <v>0</v>
      </c>
      <c r="FF181" s="89">
        <v>0.20526893236890589</v>
      </c>
      <c r="FG181" s="380">
        <v>0.41053786473781084</v>
      </c>
      <c r="FH181" s="380">
        <v>0</v>
      </c>
      <c r="FI181" s="89">
        <v>10.159766890500741</v>
      </c>
      <c r="FJ181" s="380">
        <v>5.0582335254071911</v>
      </c>
      <c r="FK181" s="380">
        <v>1.7243957971844085E-2</v>
      </c>
      <c r="FL181" s="89">
        <v>8.1540046259966373E-2</v>
      </c>
      <c r="FM181" s="380">
        <v>0.1620328028326633</v>
      </c>
      <c r="FN181" s="380">
        <v>1.3868985366861606E-2</v>
      </c>
      <c r="FO181" s="89">
        <v>26.504594129028206</v>
      </c>
      <c r="FP181" s="380">
        <v>5.4786684222670763</v>
      </c>
      <c r="FQ181" s="380">
        <v>7.888957618021105E-3</v>
      </c>
      <c r="FR181" s="89">
        <v>9.286438685594506</v>
      </c>
      <c r="FS181" s="380">
        <v>2.1878170513319968</v>
      </c>
      <c r="FT181" s="380">
        <v>7.450676928433559E-3</v>
      </c>
      <c r="FV181" s="118">
        <f t="shared" si="0"/>
        <v>3314.3081233349644</v>
      </c>
      <c r="FW181" s="118">
        <f t="shared" si="1"/>
        <v>0.40012605349469138</v>
      </c>
      <c r="FX181" s="118">
        <v>0.97907851317764938</v>
      </c>
      <c r="FY181" s="118">
        <v>0.47931017255892294</v>
      </c>
      <c r="FZ181" s="207">
        <v>7.7010037479437887</v>
      </c>
      <c r="GA181" s="118">
        <v>1.6114270494951735</v>
      </c>
      <c r="GB181" s="118">
        <v>3.8520674610402383</v>
      </c>
    </row>
    <row r="182" spans="2:184" s="73" customFormat="1">
      <c r="B182" s="73" t="s">
        <v>1959</v>
      </c>
      <c r="C182" s="143" t="s">
        <v>1960</v>
      </c>
      <c r="D182" s="143" t="s">
        <v>1978</v>
      </c>
      <c r="E182" s="77">
        <v>157.07</v>
      </c>
      <c r="F182" s="73">
        <v>6.33</v>
      </c>
      <c r="G182" s="113" t="s">
        <v>1211</v>
      </c>
      <c r="H182" s="207">
        <v>44.98</v>
      </c>
      <c r="I182" s="89">
        <v>157.07</v>
      </c>
      <c r="J182" s="89"/>
      <c r="K182" s="41" t="s">
        <v>32</v>
      </c>
      <c r="L182" s="73" t="s">
        <v>207</v>
      </c>
      <c r="M182" s="73" t="s">
        <v>1962</v>
      </c>
      <c r="N182" s="73" t="s">
        <v>2256</v>
      </c>
      <c r="O182" s="73">
        <v>55</v>
      </c>
      <c r="Q182" s="203">
        <v>897.49550629119221</v>
      </c>
      <c r="R182" s="203">
        <v>32200.000000000004</v>
      </c>
      <c r="S182" s="203">
        <v>9820</v>
      </c>
      <c r="U182" s="381">
        <v>0.94040475253356404</v>
      </c>
      <c r="V182" s="380">
        <v>2.35244409652688</v>
      </c>
      <c r="W182" s="380">
        <v>0.94040475253356404</v>
      </c>
      <c r="X182" s="89">
        <v>19.5252985771955</v>
      </c>
      <c r="Y182" s="380">
        <v>11.063357146806</v>
      </c>
      <c r="Z182" s="380">
        <v>1.5059523409805899</v>
      </c>
      <c r="AA182" s="89">
        <v>148.65605738639999</v>
      </c>
      <c r="AB182" s="380">
        <v>9.7769210485812401</v>
      </c>
      <c r="AC182" s="380">
        <v>0.55595131667450404</v>
      </c>
      <c r="AD182" s="89">
        <v>49.747280164832802</v>
      </c>
      <c r="AE182" s="380">
        <v>9.7108921563671693</v>
      </c>
      <c r="AF182" s="380">
        <v>9.3631862282451794E-2</v>
      </c>
      <c r="AG182" s="89">
        <v>1.8333425338790601</v>
      </c>
      <c r="AH182" s="380">
        <v>7.0613775007017603</v>
      </c>
      <c r="AI182" s="380">
        <v>0.620161155143511</v>
      </c>
      <c r="AJ182" s="89">
        <v>376.04683476459297</v>
      </c>
      <c r="AK182" s="380">
        <v>304.15041266753701</v>
      </c>
      <c r="AL182" s="380">
        <v>130.59191075908001</v>
      </c>
      <c r="AM182" s="89">
        <v>155380.67737889799</v>
      </c>
      <c r="AN182" s="380">
        <v>14191.156173433899</v>
      </c>
      <c r="AO182" s="380">
        <v>4.3975201341306596</v>
      </c>
      <c r="AP182" s="89">
        <v>110.83368503003599</v>
      </c>
      <c r="AQ182" s="380">
        <v>63.285757362838297</v>
      </c>
      <c r="AR182" s="380">
        <v>23.4186111570849</v>
      </c>
      <c r="AS182" s="89">
        <v>3023.8066713815501</v>
      </c>
      <c r="AT182" s="380">
        <v>325.30727318034297</v>
      </c>
      <c r="AU182" s="380">
        <v>38.704566354008101</v>
      </c>
      <c r="AV182" s="89">
        <v>19.8928780702939</v>
      </c>
      <c r="AW182" s="380">
        <v>12.2564483955325</v>
      </c>
      <c r="AX182" s="380">
        <v>4.4535507458209498</v>
      </c>
      <c r="AY182" s="89">
        <v>0.76836549614845695</v>
      </c>
      <c r="AZ182" s="380">
        <v>0.39093882009722303</v>
      </c>
      <c r="BA182" s="380">
        <v>0.103038280749417</v>
      </c>
      <c r="BB182" s="89">
        <v>2.35076216567187</v>
      </c>
      <c r="BC182" s="380">
        <v>3.0682673260361799</v>
      </c>
      <c r="BD182" s="380">
        <v>0.19681616873031799</v>
      </c>
      <c r="BE182" s="89">
        <v>5.0330169701511301E-2</v>
      </c>
      <c r="BF182" s="382">
        <v>9.0855157331643302E-2</v>
      </c>
      <c r="BG182" s="382">
        <v>1.7048108835973699E-2</v>
      </c>
      <c r="BH182" s="381">
        <v>0.67039249832321401</v>
      </c>
      <c r="BI182" s="380">
        <v>1.7888932266259201</v>
      </c>
      <c r="BJ182" s="380">
        <v>0.67039249832321401</v>
      </c>
      <c r="BK182" s="89">
        <v>349.99497587567703</v>
      </c>
      <c r="BL182" s="380">
        <v>33.068328693781197</v>
      </c>
      <c r="BM182" s="380">
        <v>0.21601226311404201</v>
      </c>
      <c r="BN182" s="89">
        <v>1172.4984991163301</v>
      </c>
      <c r="BO182" s="380">
        <v>125.507049967035</v>
      </c>
      <c r="BP182" s="380">
        <v>0.271754335572647</v>
      </c>
      <c r="BQ182" s="89">
        <v>1156.8456473450899</v>
      </c>
      <c r="BR182" s="380">
        <v>112.067310732501</v>
      </c>
      <c r="BS182" s="380">
        <v>1.38190462759605</v>
      </c>
      <c r="BT182" s="89">
        <v>0.174411155739368</v>
      </c>
      <c r="BU182" s="380">
        <v>0.126130463310756</v>
      </c>
      <c r="BV182" s="380">
        <v>5.0151617092205301E-3</v>
      </c>
      <c r="BW182" s="89">
        <v>0.20375588090438801</v>
      </c>
      <c r="BX182" s="380">
        <v>0.40751176180877502</v>
      </c>
      <c r="BY182" s="380">
        <v>7.4702183795960095E-2</v>
      </c>
      <c r="BZ182" s="381">
        <v>8.18772951571589E-2</v>
      </c>
      <c r="CA182" s="380">
        <v>0.18235469130975299</v>
      </c>
      <c r="CB182" s="380">
        <v>8.18772951571589E-2</v>
      </c>
      <c r="CC182" s="89">
        <v>1.36338493905406</v>
      </c>
      <c r="CD182" s="380">
        <v>1.0980341210776701</v>
      </c>
      <c r="CE182" s="380">
        <v>0.115104059499523</v>
      </c>
      <c r="CF182" s="89">
        <v>0.24567756003565699</v>
      </c>
      <c r="CG182" s="380">
        <v>0.18346419878162801</v>
      </c>
      <c r="CH182" s="380">
        <v>1.6103577544522501E-2</v>
      </c>
      <c r="CI182" s="89">
        <v>10.2566513601954</v>
      </c>
      <c r="CJ182" s="380">
        <v>1.5269859592028601</v>
      </c>
      <c r="CK182" s="380">
        <v>0.10068800923316901</v>
      </c>
      <c r="CL182" s="89">
        <v>3.5912966029441198</v>
      </c>
      <c r="CM182" s="380">
        <v>1.1832352794124701</v>
      </c>
      <c r="CN182" s="380">
        <v>2.2906392338726999E-2</v>
      </c>
      <c r="CO182" s="381">
        <v>0.37667228303334399</v>
      </c>
      <c r="CP182" s="380">
        <v>0.85411640226740904</v>
      </c>
      <c r="CQ182" s="380">
        <v>0.37667228303334399</v>
      </c>
      <c r="CR182" s="89">
        <v>227.83351492652301</v>
      </c>
      <c r="CS182" s="380">
        <v>23.8626604492732</v>
      </c>
      <c r="CT182" s="380">
        <v>5.6871425540112796E-3</v>
      </c>
      <c r="CU182" s="89">
        <v>518.20259067835605</v>
      </c>
      <c r="CV182" s="380">
        <v>39.278760247909602</v>
      </c>
      <c r="CW182" s="380">
        <v>0</v>
      </c>
      <c r="CX182" s="89">
        <v>2.6120815776748998</v>
      </c>
      <c r="CY182" s="380">
        <v>0.83247867428489597</v>
      </c>
      <c r="CZ182" s="380">
        <v>0</v>
      </c>
      <c r="DA182" s="89">
        <v>0</v>
      </c>
      <c r="DB182" s="380">
        <v>0</v>
      </c>
      <c r="DC182" s="380">
        <v>0</v>
      </c>
      <c r="DD182" s="89">
        <v>0</v>
      </c>
      <c r="DE182" s="380">
        <v>0</v>
      </c>
      <c r="DF182" s="380">
        <v>0</v>
      </c>
      <c r="DG182" s="381">
        <v>2.6965629060383699E-2</v>
      </c>
      <c r="DH182" s="380">
        <v>0</v>
      </c>
      <c r="DI182" s="380">
        <v>2.6965629060383699E-2</v>
      </c>
      <c r="DJ182" s="381">
        <v>1.14106697313661E-2</v>
      </c>
      <c r="DK182" s="380">
        <v>0</v>
      </c>
      <c r="DL182" s="380">
        <v>1.14106697313661E-2</v>
      </c>
      <c r="DM182" s="89">
        <v>1.2360324191688701</v>
      </c>
      <c r="DN182" s="380">
        <v>0.99637248826465896</v>
      </c>
      <c r="DO182" s="380">
        <v>0</v>
      </c>
      <c r="DP182" s="89">
        <v>570.189740216068</v>
      </c>
      <c r="DQ182" s="380">
        <v>65.446015069278801</v>
      </c>
      <c r="DR182" s="380">
        <v>0</v>
      </c>
      <c r="DS182" s="89">
        <v>1258.45770068398</v>
      </c>
      <c r="DT182" s="380">
        <v>129.43087671368599</v>
      </c>
      <c r="DU182" s="380">
        <v>1.8087701854097001E-3</v>
      </c>
      <c r="DV182" s="89">
        <v>161.00373622990099</v>
      </c>
      <c r="DW182" s="380">
        <v>14.5543786071076</v>
      </c>
      <c r="DX182" s="380">
        <v>0</v>
      </c>
      <c r="DY182" s="89">
        <v>715.62051357038695</v>
      </c>
      <c r="DZ182" s="380">
        <v>50.432515115399497</v>
      </c>
      <c r="EA182" s="380">
        <v>0</v>
      </c>
      <c r="EB182" s="89">
        <v>148.981326674066</v>
      </c>
      <c r="EC182" s="380">
        <v>11.4766081073751</v>
      </c>
      <c r="ED182" s="380">
        <v>9.0071158149768998E-3</v>
      </c>
      <c r="EE182" s="89">
        <v>18.8745144924405</v>
      </c>
      <c r="EF182" s="380">
        <v>1.6678417947893001</v>
      </c>
      <c r="EG182" s="380">
        <v>0</v>
      </c>
      <c r="EH182" s="89">
        <v>142.80140853608199</v>
      </c>
      <c r="EI182" s="380">
        <v>10.050367148598999</v>
      </c>
      <c r="EJ182" s="380">
        <v>0</v>
      </c>
      <c r="EK182" s="89">
        <v>18.4527525092433</v>
      </c>
      <c r="EL182" s="380">
        <v>1.62418576648574</v>
      </c>
      <c r="EM182" s="380">
        <v>2.0349840687146899E-3</v>
      </c>
      <c r="EN182" s="89">
        <v>104.789503220612</v>
      </c>
      <c r="EO182" s="380">
        <v>8.7905756956494496</v>
      </c>
      <c r="EP182" s="380">
        <v>0</v>
      </c>
      <c r="EQ182" s="89">
        <v>19.772348931207599</v>
      </c>
      <c r="ER182" s="380">
        <v>1.67904725202469</v>
      </c>
      <c r="ES182" s="380">
        <v>0</v>
      </c>
      <c r="ET182" s="89">
        <v>49.496753695172899</v>
      </c>
      <c r="EU182" s="380">
        <v>5.9655066169322701</v>
      </c>
      <c r="EV182" s="380">
        <v>3.8956473706917602E-3</v>
      </c>
      <c r="EW182" s="89">
        <v>5.6585383251537298</v>
      </c>
      <c r="EX182" s="380">
        <v>0.84961948358917505</v>
      </c>
      <c r="EY182" s="380">
        <v>1.24150418578427E-3</v>
      </c>
      <c r="EZ182" s="89">
        <v>31.046529637100399</v>
      </c>
      <c r="FA182" s="380">
        <v>3.5583364926966401</v>
      </c>
      <c r="FB182" s="380">
        <v>0</v>
      </c>
      <c r="FC182" s="89">
        <v>3.8793253646101502</v>
      </c>
      <c r="FD182" s="380">
        <v>0.57551556303732698</v>
      </c>
      <c r="FE182" s="380">
        <v>0</v>
      </c>
      <c r="FF182" s="381">
        <v>5.9078677100059696E-3</v>
      </c>
      <c r="FG182" s="380">
        <v>0</v>
      </c>
      <c r="FH182" s="380">
        <v>5.9078677100059696E-3</v>
      </c>
      <c r="FI182" s="89">
        <v>5.3924336935391697</v>
      </c>
      <c r="FJ182" s="380">
        <v>1.13657308160797</v>
      </c>
      <c r="FK182" s="380">
        <v>6.34641168208062E-3</v>
      </c>
      <c r="FL182" s="89">
        <v>0.100191957590038</v>
      </c>
      <c r="FM182" s="380">
        <v>0.13010863559979699</v>
      </c>
      <c r="FN182" s="380">
        <v>6.5129020766574904E-3</v>
      </c>
      <c r="FO182" s="89">
        <v>19.018261870563599</v>
      </c>
      <c r="FP182" s="380">
        <v>2.5278522410412099</v>
      </c>
      <c r="FQ182" s="380">
        <v>0</v>
      </c>
      <c r="FR182" s="89">
        <v>6.5276968313944703</v>
      </c>
      <c r="FS182" s="380">
        <v>0.77155951144946</v>
      </c>
      <c r="FT182" s="380">
        <v>2.25616511433323E-3</v>
      </c>
      <c r="FV182" s="118">
        <f t="shared" si="0"/>
        <v>3767.2272827643801</v>
      </c>
      <c r="FW182" s="118">
        <f t="shared" si="1"/>
        <v>0.38886897933003101</v>
      </c>
      <c r="FX182" s="118">
        <v>0.99156687012385458</v>
      </c>
      <c r="FY182" s="118">
        <v>0.43966108820157818</v>
      </c>
      <c r="FZ182" s="207">
        <v>4.9024663009865437</v>
      </c>
      <c r="GA182" s="118">
        <v>1.5364006111836168</v>
      </c>
      <c r="GB182" s="118">
        <v>3.7212789709929224</v>
      </c>
    </row>
    <row r="183" spans="2:184" s="73" customFormat="1">
      <c r="B183" s="73" t="s">
        <v>1959</v>
      </c>
      <c r="C183" s="143" t="s">
        <v>1960</v>
      </c>
      <c r="D183" s="143" t="s">
        <v>1978</v>
      </c>
      <c r="E183" s="77">
        <v>157.07</v>
      </c>
      <c r="F183" s="73">
        <v>6.33</v>
      </c>
      <c r="G183" s="113" t="s">
        <v>1211</v>
      </c>
      <c r="H183" s="207">
        <v>44.98</v>
      </c>
      <c r="I183" s="89">
        <v>157.07</v>
      </c>
      <c r="J183" s="89"/>
      <c r="K183" s="41" t="s">
        <v>32</v>
      </c>
      <c r="L183" s="73" t="s">
        <v>207</v>
      </c>
      <c r="M183" s="73" t="s">
        <v>1962</v>
      </c>
      <c r="N183" s="73" t="s">
        <v>2257</v>
      </c>
      <c r="O183" s="73">
        <v>25</v>
      </c>
      <c r="Q183" s="203">
        <v>761.93628919512673</v>
      </c>
      <c r="R183" s="203">
        <v>29540</v>
      </c>
      <c r="S183" s="203">
        <v>10100</v>
      </c>
      <c r="U183" s="381">
        <v>8.0695112156691309</v>
      </c>
      <c r="V183" s="380">
        <v>5.4473402717569197</v>
      </c>
      <c r="W183" s="380">
        <v>8.0695112156691309</v>
      </c>
      <c r="X183" s="89">
        <v>23.879443924370701</v>
      </c>
      <c r="Y183" s="380">
        <v>28.815957392432399</v>
      </c>
      <c r="Z183" s="380">
        <v>14.906953452387601</v>
      </c>
      <c r="AA183" s="89">
        <v>257.331422188857</v>
      </c>
      <c r="AB183" s="380">
        <v>27.349559200546398</v>
      </c>
      <c r="AC183" s="380">
        <v>5.5925716598831698</v>
      </c>
      <c r="AD183" s="89">
        <v>97.625094460426993</v>
      </c>
      <c r="AE183" s="380">
        <v>12.402413909782</v>
      </c>
      <c r="AF183" s="380">
        <v>0.85952260684082704</v>
      </c>
      <c r="AG183" s="89">
        <v>263.95037077315902</v>
      </c>
      <c r="AH183" s="380">
        <v>145.65728449445101</v>
      </c>
      <c r="AI183" s="380">
        <v>5.1868456943343704</v>
      </c>
      <c r="AJ183" s="89">
        <v>1691.9695954751801</v>
      </c>
      <c r="AK183" s="380">
        <v>2281.61447096344</v>
      </c>
      <c r="AL183" s="380">
        <v>889.86904699646504</v>
      </c>
      <c r="AM183" s="89">
        <v>155049.38104895901</v>
      </c>
      <c r="AN183" s="380">
        <v>12915.7683356</v>
      </c>
      <c r="AO183" s="380">
        <v>49.368643929497402</v>
      </c>
      <c r="AP183" s="89">
        <v>234.27048417022701</v>
      </c>
      <c r="AQ183" s="380">
        <v>455.81615038128001</v>
      </c>
      <c r="AR183" s="380">
        <v>213.87248900063901</v>
      </c>
      <c r="AS183" s="89">
        <v>3066.1885472220101</v>
      </c>
      <c r="AT183" s="380">
        <v>578.99009848115202</v>
      </c>
      <c r="AU183" s="380">
        <v>423.06304134847102</v>
      </c>
      <c r="AV183" s="89">
        <v>90.835413337525296</v>
      </c>
      <c r="AW183" s="380">
        <v>22.066080221211202</v>
      </c>
      <c r="AX183" s="380">
        <v>52.247795013755699</v>
      </c>
      <c r="AY183" s="381">
        <v>0.98922323548574698</v>
      </c>
      <c r="AZ183" s="380">
        <v>0.50392802477491805</v>
      </c>
      <c r="BA183" s="380">
        <v>0.98922323548574698</v>
      </c>
      <c r="BB183" s="381">
        <v>2.1121510402635599</v>
      </c>
      <c r="BC183" s="380">
        <v>0</v>
      </c>
      <c r="BD183" s="380">
        <v>2.1121510402635599</v>
      </c>
      <c r="BE183" s="89">
        <v>0.18859217669521799</v>
      </c>
      <c r="BF183" s="382">
        <v>0.32331113403245598</v>
      </c>
      <c r="BG183" s="382">
        <v>0.16156169125220601</v>
      </c>
      <c r="BH183" s="89">
        <v>7.9664328870857597</v>
      </c>
      <c r="BI183" s="380">
        <v>6.0707164551599098</v>
      </c>
      <c r="BJ183" s="380">
        <v>7.9486111648842597</v>
      </c>
      <c r="BK183" s="89">
        <v>356.76965426588202</v>
      </c>
      <c r="BL183" s="380">
        <v>42.891178364901499</v>
      </c>
      <c r="BM183" s="380">
        <v>1.7778361922277699</v>
      </c>
      <c r="BN183" s="89">
        <v>1417.7073812927399</v>
      </c>
      <c r="BO183" s="380">
        <v>232.634322714159</v>
      </c>
      <c r="BP183" s="380">
        <v>3.1535912501413299</v>
      </c>
      <c r="BQ183" s="89">
        <v>1161.2782139324299</v>
      </c>
      <c r="BR183" s="380">
        <v>161.165428049111</v>
      </c>
      <c r="BS183" s="380">
        <v>13.9395190614859</v>
      </c>
      <c r="BT183" s="89">
        <v>0.18225882509396299</v>
      </c>
      <c r="BU183" s="380">
        <v>0.36451765018792698</v>
      </c>
      <c r="BV183" s="380">
        <v>7.4311524268342505E-2</v>
      </c>
      <c r="BW183" s="89">
        <v>0.79633308521350299</v>
      </c>
      <c r="BX183" s="380">
        <v>1.59266617042701</v>
      </c>
      <c r="BY183" s="380">
        <v>0.65813347803009203</v>
      </c>
      <c r="BZ183" s="89">
        <v>0.98584825222660399</v>
      </c>
      <c r="CA183" s="380">
        <v>1.0120264301786901</v>
      </c>
      <c r="CB183" s="380">
        <v>0.97648499303616298</v>
      </c>
      <c r="CC183" s="89">
        <v>3.45289243412167</v>
      </c>
      <c r="CD183" s="380">
        <v>1.7530246396420901</v>
      </c>
      <c r="CE183" s="380">
        <v>0.95583593181426196</v>
      </c>
      <c r="CF183" s="89">
        <v>0.39407899837702098</v>
      </c>
      <c r="CG183" s="380">
        <v>0.369105383391719</v>
      </c>
      <c r="CH183" s="380">
        <v>0.20052929460805799</v>
      </c>
      <c r="CI183" s="89">
        <v>11.193664102099801</v>
      </c>
      <c r="CJ183" s="380">
        <v>2.6001559817483302</v>
      </c>
      <c r="CK183" s="380">
        <v>0.924851362622505</v>
      </c>
      <c r="CL183" s="89">
        <v>2.3658947578516498</v>
      </c>
      <c r="CM183" s="380">
        <v>1.7653188490854499</v>
      </c>
      <c r="CN183" s="380">
        <v>0.31695477797324101</v>
      </c>
      <c r="CO183" s="381">
        <v>4.3885836217495502</v>
      </c>
      <c r="CP183" s="380">
        <v>1.9527758238017601</v>
      </c>
      <c r="CQ183" s="380">
        <v>4.3885836217495502</v>
      </c>
      <c r="CR183" s="89">
        <v>200.24549655999999</v>
      </c>
      <c r="CS183" s="380">
        <v>58.855387494193501</v>
      </c>
      <c r="CT183" s="380">
        <v>2.5224138594609299E-2</v>
      </c>
      <c r="CU183" s="89">
        <v>532.47058868495401</v>
      </c>
      <c r="CV183" s="380">
        <v>17.251743148655599</v>
      </c>
      <c r="CW183" s="380">
        <v>0</v>
      </c>
      <c r="CX183" s="89">
        <v>0.94963104476676097</v>
      </c>
      <c r="CY183" s="380">
        <v>0.62534404683851996</v>
      </c>
      <c r="CZ183" s="380">
        <v>4.01971862406953E-2</v>
      </c>
      <c r="DA183" s="89">
        <v>0</v>
      </c>
      <c r="DB183" s="380">
        <v>0</v>
      </c>
      <c r="DC183" s="380">
        <v>0</v>
      </c>
      <c r="DD183" s="89">
        <v>0</v>
      </c>
      <c r="DE183" s="380">
        <v>0</v>
      </c>
      <c r="DF183" s="380">
        <v>0</v>
      </c>
      <c r="DG183" s="381">
        <v>0.29602578544085101</v>
      </c>
      <c r="DH183" s="380">
        <v>0</v>
      </c>
      <c r="DI183" s="380">
        <v>0.29602578544085101</v>
      </c>
      <c r="DJ183" s="381">
        <v>0.13104198491444999</v>
      </c>
      <c r="DK183" s="380">
        <v>0</v>
      </c>
      <c r="DL183" s="380">
        <v>0.13104198491444999</v>
      </c>
      <c r="DM183" s="89">
        <v>1.83855507072146</v>
      </c>
      <c r="DN183" s="380">
        <v>1.57163156624387</v>
      </c>
      <c r="DO183" s="380">
        <v>0.16806479268980301</v>
      </c>
      <c r="DP183" s="89">
        <v>577.88498549354904</v>
      </c>
      <c r="DQ183" s="380">
        <v>96.268725126532701</v>
      </c>
      <c r="DR183" s="380">
        <v>0</v>
      </c>
      <c r="DS183" s="89">
        <v>1268.9102137937</v>
      </c>
      <c r="DT183" s="380">
        <v>117.337469862397</v>
      </c>
      <c r="DU183" s="380">
        <v>0</v>
      </c>
      <c r="DV183" s="89">
        <v>169.34023724175699</v>
      </c>
      <c r="DW183" s="380">
        <v>4.4530681147075502</v>
      </c>
      <c r="DX183" s="380">
        <v>2.05172257167257E-2</v>
      </c>
      <c r="DY183" s="89">
        <v>719.35096743705105</v>
      </c>
      <c r="DZ183" s="380">
        <v>13.9098972837744</v>
      </c>
      <c r="EA183" s="380">
        <v>8.5318424115793101E-2</v>
      </c>
      <c r="EB183" s="89">
        <v>145.76825767974</v>
      </c>
      <c r="EC183" s="380">
        <v>7.3488297872798398</v>
      </c>
      <c r="ED183" s="380">
        <v>9.6589259442786707E-2</v>
      </c>
      <c r="EE183" s="89">
        <v>17.5574662872055</v>
      </c>
      <c r="EF183" s="380">
        <v>2.84881927907387</v>
      </c>
      <c r="EG183" s="380">
        <v>0</v>
      </c>
      <c r="EH183" s="89">
        <v>152.36074593475999</v>
      </c>
      <c r="EI183" s="380">
        <v>27.046829579161599</v>
      </c>
      <c r="EJ183" s="380">
        <v>9.6001224903714599E-2</v>
      </c>
      <c r="EK183" s="89">
        <v>19.2255960924379</v>
      </c>
      <c r="EL183" s="380">
        <v>3.6088658221586001</v>
      </c>
      <c r="EM183" s="380">
        <v>1.2793556321322201E-2</v>
      </c>
      <c r="EN183" s="89">
        <v>106.654031312748</v>
      </c>
      <c r="EO183" s="380">
        <v>9.3090030636263599</v>
      </c>
      <c r="EP183" s="380">
        <v>7.8916313358371099E-2</v>
      </c>
      <c r="EQ183" s="89">
        <v>19.0452712218156</v>
      </c>
      <c r="ER183" s="380">
        <v>2.5627772878992201</v>
      </c>
      <c r="ES183" s="380">
        <v>0</v>
      </c>
      <c r="ET183" s="89">
        <v>48.289510736474497</v>
      </c>
      <c r="EU183" s="380">
        <v>7.8765089147981904</v>
      </c>
      <c r="EV183" s="380">
        <v>0</v>
      </c>
      <c r="EW183" s="89">
        <v>5.9403916820502802</v>
      </c>
      <c r="EX183" s="380">
        <v>0.96894386245517705</v>
      </c>
      <c r="EY183" s="380">
        <v>1.33128640822224E-2</v>
      </c>
      <c r="EZ183" s="89">
        <v>28.484289667014199</v>
      </c>
      <c r="FA183" s="380">
        <v>4.5012038459083499</v>
      </c>
      <c r="FB183" s="380">
        <v>0</v>
      </c>
      <c r="FC183" s="89">
        <v>4.6903492873628698</v>
      </c>
      <c r="FD183" s="380">
        <v>0.85037482920910701</v>
      </c>
      <c r="FE183" s="380">
        <v>0</v>
      </c>
      <c r="FF183" s="381">
        <v>8.8905836626976598E-2</v>
      </c>
      <c r="FG183" s="380">
        <v>0</v>
      </c>
      <c r="FH183" s="380">
        <v>8.8905836626976598E-2</v>
      </c>
      <c r="FI183" s="89">
        <v>7.5229503973008303</v>
      </c>
      <c r="FJ183" s="380">
        <v>0.89705370910793303</v>
      </c>
      <c r="FK183" s="380">
        <v>3.9899306723327803E-2</v>
      </c>
      <c r="FL183" s="89">
        <v>0.27021194193418502</v>
      </c>
      <c r="FM183" s="380">
        <v>3.4263411768814499E-2</v>
      </c>
      <c r="FN183" s="380">
        <v>3.23446869203802E-2</v>
      </c>
      <c r="FO183" s="89">
        <v>35.329458234566502</v>
      </c>
      <c r="FP183" s="380">
        <v>4.47269394116796</v>
      </c>
      <c r="FQ183" s="380">
        <v>1.8246735282808301E-2</v>
      </c>
      <c r="FR183" s="89">
        <v>12.6611745936878</v>
      </c>
      <c r="FS183" s="380">
        <v>1.5483462013349301</v>
      </c>
      <c r="FT183" s="380">
        <v>1.7236903695183201E-2</v>
      </c>
      <c r="FV183" s="118">
        <f t="shared" si="0"/>
        <v>3815.9729025526199</v>
      </c>
      <c r="FW183" s="118">
        <f t="shared" si="1"/>
        <v>0.35629382189893849</v>
      </c>
      <c r="FX183" s="118">
        <v>0.97111983597859397</v>
      </c>
      <c r="FY183" s="118">
        <v>0.37606865208188789</v>
      </c>
      <c r="FZ183" s="207">
        <v>7.5323725526698135</v>
      </c>
      <c r="GA183" s="118">
        <v>1.5490606891530878</v>
      </c>
      <c r="GB183" s="118">
        <v>4.3275340754229896</v>
      </c>
    </row>
    <row r="184" spans="2:184" s="73" customFormat="1">
      <c r="B184" s="73" t="s">
        <v>1959</v>
      </c>
      <c r="C184" s="143" t="s">
        <v>1960</v>
      </c>
      <c r="D184" s="143" t="s">
        <v>1978</v>
      </c>
      <c r="E184" s="77">
        <v>157.07</v>
      </c>
      <c r="F184" s="73">
        <v>6.33</v>
      </c>
      <c r="G184" s="113" t="s">
        <v>1211</v>
      </c>
      <c r="H184" s="207">
        <v>44.98</v>
      </c>
      <c r="I184" s="89">
        <v>157.07</v>
      </c>
      <c r="J184" s="89"/>
      <c r="K184" s="41" t="s">
        <v>32</v>
      </c>
      <c r="L184" s="73" t="s">
        <v>207</v>
      </c>
      <c r="M184" s="73" t="s">
        <v>1962</v>
      </c>
      <c r="N184" s="73" t="s">
        <v>2258</v>
      </c>
      <c r="O184" s="73">
        <v>33</v>
      </c>
      <c r="Q184" s="203">
        <v>761.93628919512673</v>
      </c>
      <c r="R184" s="203">
        <v>32599.999999999996</v>
      </c>
      <c r="S184" s="203">
        <v>9860</v>
      </c>
      <c r="U184" s="381">
        <v>2.33341845858269</v>
      </c>
      <c r="V184" s="380">
        <v>5.4875960630822798</v>
      </c>
      <c r="W184" s="380">
        <v>2.33341845858269</v>
      </c>
      <c r="X184" s="89">
        <v>20.009575541336901</v>
      </c>
      <c r="Y184" s="380">
        <v>19.726762474230199</v>
      </c>
      <c r="Z184" s="380">
        <v>4.3965346884768497</v>
      </c>
      <c r="AA184" s="89">
        <v>137.71727464762199</v>
      </c>
      <c r="AB184" s="380">
        <v>14.168241033594899</v>
      </c>
      <c r="AC184" s="380">
        <v>1.91216618181578</v>
      </c>
      <c r="AD184" s="89">
        <v>71.311525876561802</v>
      </c>
      <c r="AE184" s="380">
        <v>11.994696099944001</v>
      </c>
      <c r="AF184" s="380">
        <v>0.21903910698014001</v>
      </c>
      <c r="AG184" s="381">
        <v>3.31185739540402</v>
      </c>
      <c r="AH184" s="380">
        <v>4.3147833559481201</v>
      </c>
      <c r="AI184" s="380">
        <v>3.31185739540402</v>
      </c>
      <c r="AJ184" s="381">
        <v>610.31755536345702</v>
      </c>
      <c r="AK184" s="380">
        <v>590.76869924581399</v>
      </c>
      <c r="AL184" s="380">
        <v>610.31755536345702</v>
      </c>
      <c r="AM184" s="89">
        <v>158327.95301773</v>
      </c>
      <c r="AN184" s="380">
        <v>18110.031444794</v>
      </c>
      <c r="AO184" s="380">
        <v>13.2860348876098</v>
      </c>
      <c r="AP184" s="89">
        <v>104.87416501388201</v>
      </c>
      <c r="AQ184" s="380">
        <v>120.72701608555001</v>
      </c>
      <c r="AR184" s="380">
        <v>64.155042254592701</v>
      </c>
      <c r="AS184" s="89">
        <v>3024.0643431018598</v>
      </c>
      <c r="AT184" s="380">
        <v>516.60422074765802</v>
      </c>
      <c r="AU184" s="380">
        <v>97.3561433600686</v>
      </c>
      <c r="AV184" s="89">
        <v>15.000702871967</v>
      </c>
      <c r="AW184" s="380">
        <v>35.806912110823497</v>
      </c>
      <c r="AX184" s="380">
        <v>11.651644119582199</v>
      </c>
      <c r="AY184" s="89">
        <v>0.67731248651296305</v>
      </c>
      <c r="AZ184" s="380">
        <v>0.763365608029698</v>
      </c>
      <c r="BA184" s="380">
        <v>0.26397241591466403</v>
      </c>
      <c r="BB184" s="89">
        <v>1.9904495786993499</v>
      </c>
      <c r="BC184" s="380">
        <v>3.98089915739871</v>
      </c>
      <c r="BD184" s="380">
        <v>0.52924100432510202</v>
      </c>
      <c r="BE184" s="89">
        <v>0.11800342360050201</v>
      </c>
      <c r="BF184" s="382">
        <v>0.215355643039535</v>
      </c>
      <c r="BG184" s="382">
        <v>5.7731529782482603E-2</v>
      </c>
      <c r="BH184" s="381">
        <v>3.0132560861754198</v>
      </c>
      <c r="BI184" s="380">
        <v>4.1058088792482899</v>
      </c>
      <c r="BJ184" s="380">
        <v>3.0132560861754198</v>
      </c>
      <c r="BK184" s="89">
        <v>351.26007353293602</v>
      </c>
      <c r="BL184" s="380">
        <v>32.832716600500198</v>
      </c>
      <c r="BM184" s="380">
        <v>0.50753263324105602</v>
      </c>
      <c r="BN184" s="89">
        <v>1316.05120261721</v>
      </c>
      <c r="BO184" s="380">
        <v>128.38239946318299</v>
      </c>
      <c r="BP184" s="380">
        <v>1.03241630407169</v>
      </c>
      <c r="BQ184" s="89">
        <v>1242.79830184036</v>
      </c>
      <c r="BR184" s="380">
        <v>158.331612414999</v>
      </c>
      <c r="BS184" s="380">
        <v>3.8400725962026399</v>
      </c>
      <c r="BT184" s="89">
        <v>0.208000644874551</v>
      </c>
      <c r="BU184" s="380">
        <v>0.20180822333687201</v>
      </c>
      <c r="BV184" s="380">
        <v>2.3372813771501699E-2</v>
      </c>
      <c r="BW184" s="381">
        <v>0.21391540136032999</v>
      </c>
      <c r="BX184" s="380">
        <v>0</v>
      </c>
      <c r="BY184" s="380">
        <v>0.21391540136032999</v>
      </c>
      <c r="BZ184" s="381">
        <v>0.24529544680052701</v>
      </c>
      <c r="CA184" s="380">
        <v>0.41396193531252501</v>
      </c>
      <c r="CB184" s="380">
        <v>0.24529544680052701</v>
      </c>
      <c r="CC184" s="89">
        <v>1.98488106813028</v>
      </c>
      <c r="CD184" s="380">
        <v>1.40704412572461</v>
      </c>
      <c r="CE184" s="380">
        <v>0.32745121623604601</v>
      </c>
      <c r="CF184" s="89">
        <v>0.174266042288312</v>
      </c>
      <c r="CG184" s="380">
        <v>0.126345602380698</v>
      </c>
      <c r="CH184" s="380">
        <v>4.3813486496226003E-2</v>
      </c>
      <c r="CI184" s="89">
        <v>10.152373573051801</v>
      </c>
      <c r="CJ184" s="380">
        <v>3.9932716238949699</v>
      </c>
      <c r="CK184" s="380">
        <v>0.25575270239499898</v>
      </c>
      <c r="CL184" s="89">
        <v>3.2382985162264601</v>
      </c>
      <c r="CM184" s="380">
        <v>1.74667079463696</v>
      </c>
      <c r="CN184" s="380">
        <v>0.11220708514613099</v>
      </c>
      <c r="CO184" s="381">
        <v>1.26987790036286</v>
      </c>
      <c r="CP184" s="380">
        <v>3.6703448173322601</v>
      </c>
      <c r="CQ184" s="380">
        <v>1.26987790036286</v>
      </c>
      <c r="CR184" s="89">
        <v>215.49922112301999</v>
      </c>
      <c r="CS184" s="380">
        <v>19.348137502038401</v>
      </c>
      <c r="CT184" s="380">
        <v>1.19092089398998E-2</v>
      </c>
      <c r="CU184" s="89">
        <v>554.11036946930301</v>
      </c>
      <c r="CV184" s="380">
        <v>109.74785958535</v>
      </c>
      <c r="CW184" s="380">
        <v>5.7822362821631701E-3</v>
      </c>
      <c r="CX184" s="89">
        <v>2.09923831331592</v>
      </c>
      <c r="CY184" s="380">
        <v>0.84496685541234395</v>
      </c>
      <c r="CZ184" s="380">
        <v>1.11295210214603E-2</v>
      </c>
      <c r="DA184" s="381">
        <v>9.5738461089911499E-3</v>
      </c>
      <c r="DB184" s="380">
        <v>0</v>
      </c>
      <c r="DC184" s="380">
        <v>9.5738461089911499E-3</v>
      </c>
      <c r="DD184" s="89">
        <v>0</v>
      </c>
      <c r="DE184" s="380">
        <v>0</v>
      </c>
      <c r="DF184" s="380">
        <v>0</v>
      </c>
      <c r="DG184" s="381">
        <v>8.4644214460738304E-2</v>
      </c>
      <c r="DH184" s="380">
        <v>0</v>
      </c>
      <c r="DI184" s="380">
        <v>8.4644214460738304E-2</v>
      </c>
      <c r="DJ184" s="381">
        <v>2.8082344852316501E-2</v>
      </c>
      <c r="DK184" s="380">
        <v>0</v>
      </c>
      <c r="DL184" s="380">
        <v>2.8082344852316501E-2</v>
      </c>
      <c r="DM184" s="89">
        <v>1.13333334975383</v>
      </c>
      <c r="DN184" s="380">
        <v>1.07020076767418</v>
      </c>
      <c r="DO184" s="380">
        <v>4.6509030775672103E-2</v>
      </c>
      <c r="DP184" s="89">
        <v>610.792725357466</v>
      </c>
      <c r="DQ184" s="380">
        <v>127.07228593264</v>
      </c>
      <c r="DR184" s="380">
        <v>5.2155529648972802E-3</v>
      </c>
      <c r="DS184" s="89">
        <v>1372.4985679264</v>
      </c>
      <c r="DT184" s="380">
        <v>257.95663431425203</v>
      </c>
      <c r="DU184" s="380">
        <v>0</v>
      </c>
      <c r="DV184" s="89">
        <v>179.171139275569</v>
      </c>
      <c r="DW184" s="380">
        <v>36.701128298856503</v>
      </c>
      <c r="DX184" s="380">
        <v>0</v>
      </c>
      <c r="DY184" s="89">
        <v>779.98842650581298</v>
      </c>
      <c r="DZ184" s="380">
        <v>136.82868105010601</v>
      </c>
      <c r="EA184" s="380">
        <v>0</v>
      </c>
      <c r="EB184" s="89">
        <v>159.692713241701</v>
      </c>
      <c r="EC184" s="380">
        <v>34.577964842826901</v>
      </c>
      <c r="ED184" s="380">
        <v>0</v>
      </c>
      <c r="EE184" s="89">
        <v>19.919221790654401</v>
      </c>
      <c r="EF184" s="380">
        <v>4.3342191665636598</v>
      </c>
      <c r="EG184" s="380">
        <v>0</v>
      </c>
      <c r="EH184" s="89">
        <v>150.84536756165201</v>
      </c>
      <c r="EI184" s="380">
        <v>31.189021557159698</v>
      </c>
      <c r="EJ184" s="380">
        <v>0</v>
      </c>
      <c r="EK184" s="89">
        <v>19.529832963977899</v>
      </c>
      <c r="EL184" s="380">
        <v>5.2033799097043296</v>
      </c>
      <c r="EM184" s="380">
        <v>3.5402497587473502E-3</v>
      </c>
      <c r="EN184" s="89">
        <v>111.314151321983</v>
      </c>
      <c r="EO184" s="380">
        <v>21.7042960288268</v>
      </c>
      <c r="EP184" s="380">
        <v>0</v>
      </c>
      <c r="EQ184" s="89">
        <v>19.983092743173302</v>
      </c>
      <c r="ER184" s="380">
        <v>4.8029978337146098</v>
      </c>
      <c r="ES184" s="380">
        <v>7.2907139215679104E-3</v>
      </c>
      <c r="ET184" s="89">
        <v>51.862135630750601</v>
      </c>
      <c r="EU184" s="380">
        <v>11.5412338320243</v>
      </c>
      <c r="EV184" s="380">
        <v>1.6223274772552299E-2</v>
      </c>
      <c r="EW184" s="89">
        <v>6.1121408984905399</v>
      </c>
      <c r="EX184" s="380">
        <v>1.32069025152012</v>
      </c>
      <c r="EY184" s="380">
        <v>3.6840771582049201E-3</v>
      </c>
      <c r="EZ184" s="89">
        <v>34.123876984432897</v>
      </c>
      <c r="FA184" s="380">
        <v>8.8710845413824195</v>
      </c>
      <c r="FB184" s="380">
        <v>1.8654372905588499E-2</v>
      </c>
      <c r="FC184" s="89">
        <v>4.3614436214080703</v>
      </c>
      <c r="FD184" s="380">
        <v>0.78521556573969797</v>
      </c>
      <c r="FE184" s="380">
        <v>5.2892173065084798E-3</v>
      </c>
      <c r="FF184" s="89">
        <v>0</v>
      </c>
      <c r="FG184" s="380">
        <v>0</v>
      </c>
      <c r="FH184" s="380">
        <v>0</v>
      </c>
      <c r="FI184" s="89">
        <v>8.1632499478242906</v>
      </c>
      <c r="FJ184" s="380">
        <v>2.0908460292308799</v>
      </c>
      <c r="FK184" s="380">
        <v>1.1041178833378301E-2</v>
      </c>
      <c r="FL184" s="89">
        <v>8.2599642828794298E-2</v>
      </c>
      <c r="FM184" s="380">
        <v>0.15615193458197499</v>
      </c>
      <c r="FN184" s="380">
        <v>8.9502211454581607E-3</v>
      </c>
      <c r="FO184" s="89">
        <v>29.652527965683898</v>
      </c>
      <c r="FP184" s="380">
        <v>14.2824826564707</v>
      </c>
      <c r="FQ184" s="380">
        <v>0</v>
      </c>
      <c r="FR184" s="89">
        <v>9.89424648394046</v>
      </c>
      <c r="FS184" s="380">
        <v>3.07631415311219</v>
      </c>
      <c r="FT184" s="380">
        <v>0</v>
      </c>
      <c r="FV184" s="118">
        <f t="shared" si="0"/>
        <v>4074.3052052927746</v>
      </c>
      <c r="FW184" s="118">
        <f t="shared" si="1"/>
        <v>0.38519414021784193</v>
      </c>
      <c r="FX184" s="118">
        <v>0.99335933880262373</v>
      </c>
      <c r="FY184" s="118">
        <v>0.3889102839375006</v>
      </c>
      <c r="FZ184" s="207">
        <v>6.7987874061090645</v>
      </c>
      <c r="GA184" s="118">
        <v>1.5099881924826335</v>
      </c>
      <c r="GB184" s="118">
        <v>3.5764026627265268</v>
      </c>
    </row>
    <row r="185" spans="2:184" s="73" customFormat="1">
      <c r="B185" s="73" t="s">
        <v>1959</v>
      </c>
      <c r="C185" s="143" t="s">
        <v>1960</v>
      </c>
      <c r="D185" s="143" t="s">
        <v>1978</v>
      </c>
      <c r="E185" s="77">
        <v>157.07</v>
      </c>
      <c r="F185" s="73">
        <v>6.33</v>
      </c>
      <c r="G185" s="113" t="s">
        <v>1211</v>
      </c>
      <c r="H185" s="207">
        <v>44.98</v>
      </c>
      <c r="I185" s="89">
        <v>157.07</v>
      </c>
      <c r="J185" s="89"/>
      <c r="K185" s="41" t="s">
        <v>32</v>
      </c>
      <c r="L185" s="73" t="s">
        <v>207</v>
      </c>
      <c r="M185" s="73" t="s">
        <v>1962</v>
      </c>
      <c r="N185" s="73" t="s">
        <v>2259</v>
      </c>
      <c r="O185" s="73">
        <v>33</v>
      </c>
      <c r="Q185" s="203">
        <v>864.77431595765916</v>
      </c>
      <c r="R185" s="203">
        <v>32980</v>
      </c>
      <c r="S185" s="203">
        <v>10049.999999999998</v>
      </c>
      <c r="U185" s="381">
        <v>3.2319628492755634</v>
      </c>
      <c r="V185" s="380">
        <v>3.919846042042828</v>
      </c>
      <c r="W185" s="380">
        <v>3.2319628492755634</v>
      </c>
      <c r="X185" s="89">
        <v>23.080659483624267</v>
      </c>
      <c r="Y185" s="380">
        <v>16.413847626179027</v>
      </c>
      <c r="Z185" s="380">
        <v>5.509261290081545</v>
      </c>
      <c r="AA185" s="89">
        <v>151.91557882259491</v>
      </c>
      <c r="AB185" s="380">
        <v>16.251537623673034</v>
      </c>
      <c r="AC185" s="380">
        <v>2.0015807962678855</v>
      </c>
      <c r="AD185" s="89">
        <v>68.715153719868866</v>
      </c>
      <c r="AE185" s="380">
        <v>38.410505628750236</v>
      </c>
      <c r="AF185" s="380">
        <v>0.3099045771033635</v>
      </c>
      <c r="AG185" s="89">
        <v>9.8628188083445902</v>
      </c>
      <c r="AH185" s="380">
        <v>16.955329113658031</v>
      </c>
      <c r="AI185" s="380">
        <v>2.0750602480716651</v>
      </c>
      <c r="AJ185" s="89">
        <v>1150.8906518487606</v>
      </c>
      <c r="AK185" s="380">
        <v>1010.5868252737663</v>
      </c>
      <c r="AL185" s="380">
        <v>349.29773170691334</v>
      </c>
      <c r="AM185" s="89">
        <v>158923.70724493379</v>
      </c>
      <c r="AN185" s="380">
        <v>13530.040953284106</v>
      </c>
      <c r="AO185" s="380">
        <v>13.952500212362859</v>
      </c>
      <c r="AP185" s="89">
        <v>109.55070613274638</v>
      </c>
      <c r="AQ185" s="380">
        <v>133.59997679112652</v>
      </c>
      <c r="AR185" s="380">
        <v>62.737526476882401</v>
      </c>
      <c r="AS185" s="89">
        <v>3098.606662636636</v>
      </c>
      <c r="AT185" s="380">
        <v>500.22949073330557</v>
      </c>
      <c r="AU185" s="380">
        <v>147.14315448277813</v>
      </c>
      <c r="AV185" s="381">
        <v>14.73651304257041</v>
      </c>
      <c r="AW185" s="380">
        <v>29.295077199915497</v>
      </c>
      <c r="AX185" s="380">
        <v>14.73651304257041</v>
      </c>
      <c r="AY185" s="89">
        <v>0.40053915469947665</v>
      </c>
      <c r="AZ185" s="380">
        <v>0.98057852971015025</v>
      </c>
      <c r="BA185" s="380">
        <v>0.29026803793640266</v>
      </c>
      <c r="BB185" s="381">
        <v>0.77508604161631245</v>
      </c>
      <c r="BC185" s="380">
        <v>3.8144150234837495</v>
      </c>
      <c r="BD185" s="380">
        <v>0.77508604161631245</v>
      </c>
      <c r="BE185" s="89">
        <v>0.11521188168559501</v>
      </c>
      <c r="BF185" s="382">
        <v>0.22554479201756522</v>
      </c>
      <c r="BG185" s="382">
        <v>6.7941116463770379E-2</v>
      </c>
      <c r="BH185" s="381">
        <v>2.3546622692090131</v>
      </c>
      <c r="BI185" s="380">
        <v>4.3051656559075182</v>
      </c>
      <c r="BJ185" s="380">
        <v>2.3546622692090131</v>
      </c>
      <c r="BK185" s="89">
        <v>394.31732300997385</v>
      </c>
      <c r="BL185" s="380">
        <v>32.043308262972722</v>
      </c>
      <c r="BM185" s="380">
        <v>0.59810567331648368</v>
      </c>
      <c r="BN185" s="89">
        <v>1833.8194876777816</v>
      </c>
      <c r="BO185" s="380">
        <v>894.03126176325111</v>
      </c>
      <c r="BP185" s="380">
        <v>0.87775866630746757</v>
      </c>
      <c r="BQ185" s="89">
        <v>1678.761966838317</v>
      </c>
      <c r="BR185" s="380">
        <v>830.34571015395909</v>
      </c>
      <c r="BS185" s="380">
        <v>4.1016501537869665</v>
      </c>
      <c r="BT185" s="89">
        <v>0.2819581637728153</v>
      </c>
      <c r="BU185" s="380">
        <v>0.2482060604442658</v>
      </c>
      <c r="BV185" s="380">
        <v>2.2398650429094048E-2</v>
      </c>
      <c r="BW185" s="381">
        <v>0.27310343396270576</v>
      </c>
      <c r="BX185" s="380">
        <v>0</v>
      </c>
      <c r="BY185" s="380">
        <v>0.27310343396270576</v>
      </c>
      <c r="BZ185" s="381">
        <v>0.30145107438544161</v>
      </c>
      <c r="CA185" s="380">
        <v>0.42893506993467345</v>
      </c>
      <c r="CB185" s="380">
        <v>0.30145107438544161</v>
      </c>
      <c r="CC185" s="89">
        <v>1.3268643202896957</v>
      </c>
      <c r="CD185" s="380">
        <v>1.3575335280194107</v>
      </c>
      <c r="CE185" s="380">
        <v>0.3959508820862786</v>
      </c>
      <c r="CF185" s="89">
        <v>0.2984113015166398</v>
      </c>
      <c r="CG185" s="380">
        <v>0.25730736529621268</v>
      </c>
      <c r="CH185" s="380">
        <v>5.6769886543902408E-2</v>
      </c>
      <c r="CI185" s="89">
        <v>10.143218216344655</v>
      </c>
      <c r="CJ185" s="380">
        <v>3.106934958195164</v>
      </c>
      <c r="CK185" s="380">
        <v>0.32117898726443272</v>
      </c>
      <c r="CL185" s="89">
        <v>4.0696235879193248</v>
      </c>
      <c r="CM185" s="380">
        <v>1.5933248840680057</v>
      </c>
      <c r="CN185" s="380">
        <v>0.1383282803777505</v>
      </c>
      <c r="CO185" s="381">
        <v>1.6308707225238452</v>
      </c>
      <c r="CP185" s="380">
        <v>2.5463913875178181</v>
      </c>
      <c r="CQ185" s="380">
        <v>1.6308707225238452</v>
      </c>
      <c r="CR185" s="89">
        <v>203.05670259286282</v>
      </c>
      <c r="CS185" s="380">
        <v>18.397391021529987</v>
      </c>
      <c r="CT185" s="380">
        <v>1.6123911829487646E-2</v>
      </c>
      <c r="CU185" s="89">
        <v>565.64600186891391</v>
      </c>
      <c r="CV185" s="380">
        <v>82.945200596888469</v>
      </c>
      <c r="CW185" s="380">
        <v>6.833774777916227E-3</v>
      </c>
      <c r="CX185" s="89">
        <v>1.5910156086357969</v>
      </c>
      <c r="CY185" s="380">
        <v>0.71626574271450882</v>
      </c>
      <c r="CZ185" s="380">
        <v>1.315581708509626E-2</v>
      </c>
      <c r="DA185" s="89">
        <v>0</v>
      </c>
      <c r="DB185" s="380">
        <v>0</v>
      </c>
      <c r="DC185" s="380">
        <v>0</v>
      </c>
      <c r="DD185" s="89">
        <v>0</v>
      </c>
      <c r="DE185" s="380">
        <v>0</v>
      </c>
      <c r="DF185" s="380">
        <v>0</v>
      </c>
      <c r="DG185" s="381">
        <v>7.8054573145154252E-2</v>
      </c>
      <c r="DH185" s="380">
        <v>0</v>
      </c>
      <c r="DI185" s="380">
        <v>7.8054573145154252E-2</v>
      </c>
      <c r="DJ185" s="381">
        <v>4.671926599682024E-2</v>
      </c>
      <c r="DK185" s="380">
        <v>0</v>
      </c>
      <c r="DL185" s="380">
        <v>4.671926599682024E-2</v>
      </c>
      <c r="DM185" s="89">
        <v>0.85434178561208018</v>
      </c>
      <c r="DN185" s="380">
        <v>1.0898896124893076</v>
      </c>
      <c r="DO185" s="380">
        <v>7.7114127424312506E-2</v>
      </c>
      <c r="DP185" s="89">
        <v>624.20249202114576</v>
      </c>
      <c r="DQ185" s="380">
        <v>95.81655103823681</v>
      </c>
      <c r="DR185" s="380">
        <v>0</v>
      </c>
      <c r="DS185" s="89">
        <v>1373.6247114113833</v>
      </c>
      <c r="DT185" s="380">
        <v>188.80597434759656</v>
      </c>
      <c r="DU185" s="380">
        <v>0</v>
      </c>
      <c r="DV185" s="89">
        <v>171.68038894447352</v>
      </c>
      <c r="DW185" s="380">
        <v>21.414788018286295</v>
      </c>
      <c r="DX185" s="380">
        <v>0</v>
      </c>
      <c r="DY185" s="89">
        <v>773.06545341442961</v>
      </c>
      <c r="DZ185" s="380">
        <v>101.64865956069687</v>
      </c>
      <c r="EA185" s="380">
        <v>0</v>
      </c>
      <c r="EB185" s="89">
        <v>160.06789460688472</v>
      </c>
      <c r="EC185" s="380">
        <v>23.401258131433206</v>
      </c>
      <c r="ED185" s="380">
        <v>0</v>
      </c>
      <c r="EE185" s="89">
        <v>19.731910345196908</v>
      </c>
      <c r="EF185" s="380">
        <v>2.2221651641249776</v>
      </c>
      <c r="EG185" s="380">
        <v>0</v>
      </c>
      <c r="EH185" s="89">
        <v>155.3426224564501</v>
      </c>
      <c r="EI185" s="380">
        <v>18.246033136730787</v>
      </c>
      <c r="EJ185" s="380">
        <v>3.1384478525667274E-2</v>
      </c>
      <c r="EK185" s="89">
        <v>20.119705769985799</v>
      </c>
      <c r="EL185" s="380">
        <v>2.2721336035503126</v>
      </c>
      <c r="EM185" s="380">
        <v>0</v>
      </c>
      <c r="EN185" s="89">
        <v>114.89024267661941</v>
      </c>
      <c r="EO185" s="380">
        <v>13.657504883941233</v>
      </c>
      <c r="EP185" s="380">
        <v>0</v>
      </c>
      <c r="EQ185" s="89">
        <v>21.719527816362579</v>
      </c>
      <c r="ER185" s="380">
        <v>2.563149047159508</v>
      </c>
      <c r="ES185" s="380">
        <v>0</v>
      </c>
      <c r="ET185" s="89">
        <v>56.494971301079907</v>
      </c>
      <c r="EU185" s="380">
        <v>12.232287495326434</v>
      </c>
      <c r="EV185" s="380">
        <v>0</v>
      </c>
      <c r="EW185" s="89">
        <v>6.3030060309102209</v>
      </c>
      <c r="EX185" s="380">
        <v>0.661176393864086</v>
      </c>
      <c r="EY185" s="380">
        <v>4.352332067816227E-3</v>
      </c>
      <c r="EZ185" s="89">
        <v>33.911144832448137</v>
      </c>
      <c r="FA185" s="380">
        <v>4.7409193304919501</v>
      </c>
      <c r="FB185" s="380">
        <v>2.203778470875057E-2</v>
      </c>
      <c r="FC185" s="89">
        <v>4.3482302777731885</v>
      </c>
      <c r="FD185" s="380">
        <v>0.65962611401051952</v>
      </c>
      <c r="FE185" s="380">
        <v>0</v>
      </c>
      <c r="FF185" s="381">
        <v>4.6023216620404747E-2</v>
      </c>
      <c r="FG185" s="380">
        <v>0</v>
      </c>
      <c r="FH185" s="380">
        <v>4.6023216620404747E-2</v>
      </c>
      <c r="FI185" s="89">
        <v>13.732332676963001</v>
      </c>
      <c r="FJ185" s="380">
        <v>4.1151383983488703</v>
      </c>
      <c r="FK185" s="380">
        <v>1.8306331431072635E-2</v>
      </c>
      <c r="FL185" s="89">
        <v>0.13965859648335119</v>
      </c>
      <c r="FM185" s="380">
        <v>0.12316059187573754</v>
      </c>
      <c r="FN185" s="380">
        <v>0</v>
      </c>
      <c r="FO185" s="89">
        <v>73.229747217654747</v>
      </c>
      <c r="FP185" s="380">
        <v>18.205467211431703</v>
      </c>
      <c r="FQ185" s="380">
        <v>5.9630293916502469E-3</v>
      </c>
      <c r="FR185" s="89">
        <v>13.64308094881317</v>
      </c>
      <c r="FS185" s="380">
        <v>4.532393917752283</v>
      </c>
      <c r="FT185" s="380">
        <v>5.6342706056001137E-3</v>
      </c>
      <c r="FV185" s="118">
        <f t="shared" si="0"/>
        <v>4101.1483037740572</v>
      </c>
      <c r="FW185" s="118">
        <f t="shared" si="1"/>
        <v>0.37642171459902551</v>
      </c>
      <c r="FX185" s="118">
        <v>0.99952645043844479</v>
      </c>
      <c r="FY185" s="118">
        <v>0.35898194616766754</v>
      </c>
      <c r="FZ185" s="207">
        <v>16.841276229546217</v>
      </c>
      <c r="GA185" s="118">
        <v>1.5569586770578701</v>
      </c>
      <c r="GB185" s="118">
        <v>3.7061328284248978</v>
      </c>
    </row>
    <row r="186" spans="2:184" s="73" customFormat="1">
      <c r="B186" s="73" t="s">
        <v>1959</v>
      </c>
      <c r="C186" s="143" t="s">
        <v>1960</v>
      </c>
      <c r="D186" s="143" t="s">
        <v>1978</v>
      </c>
      <c r="E186" s="77">
        <v>157.07</v>
      </c>
      <c r="F186" s="73">
        <v>6.33</v>
      </c>
      <c r="G186" s="113" t="s">
        <v>1211</v>
      </c>
      <c r="H186" s="207">
        <v>44.98</v>
      </c>
      <c r="I186" s="89">
        <v>157.07</v>
      </c>
      <c r="J186" s="89"/>
      <c r="K186" s="41" t="s">
        <v>32</v>
      </c>
      <c r="L186" s="73" t="s">
        <v>207</v>
      </c>
      <c r="M186" s="73" t="s">
        <v>1962</v>
      </c>
      <c r="N186" s="73" t="s">
        <v>2260</v>
      </c>
      <c r="O186" s="73">
        <v>33</v>
      </c>
      <c r="Q186" s="203">
        <v>696.4939085280605</v>
      </c>
      <c r="R186" s="203">
        <v>31410</v>
      </c>
      <c r="S186" s="203">
        <v>7460</v>
      </c>
      <c r="U186" s="381">
        <v>2.8690335883117299</v>
      </c>
      <c r="V186" s="380">
        <v>5.2276265335280803</v>
      </c>
      <c r="W186" s="380">
        <v>2.8690335883117299</v>
      </c>
      <c r="X186" s="89">
        <v>18.834692532116701</v>
      </c>
      <c r="Y186" s="380">
        <v>12.244419708810801</v>
      </c>
      <c r="Z186" s="380">
        <v>4.5425772505622604</v>
      </c>
      <c r="AA186" s="89">
        <v>155.70459244300301</v>
      </c>
      <c r="AB186" s="380">
        <v>13.876072160404901</v>
      </c>
      <c r="AC186" s="380">
        <v>1.95542964330946</v>
      </c>
      <c r="AD186" s="89">
        <v>60.589040967167598</v>
      </c>
      <c r="AE186" s="380">
        <v>15.5185601078716</v>
      </c>
      <c r="AF186" s="380">
        <v>0.29326273605102599</v>
      </c>
      <c r="AG186" s="381">
        <v>3.1813764777601699</v>
      </c>
      <c r="AH186" s="380">
        <v>8.7318401205003493</v>
      </c>
      <c r="AI186" s="380">
        <v>3.1813764777601699</v>
      </c>
      <c r="AJ186" s="381">
        <v>502.98530165092501</v>
      </c>
      <c r="AK186" s="380">
        <v>425.69433430557399</v>
      </c>
      <c r="AL186" s="380">
        <v>502.98530165092501</v>
      </c>
      <c r="AM186" s="89">
        <v>155006.20265825599</v>
      </c>
      <c r="AN186" s="380">
        <v>14152.732903467</v>
      </c>
      <c r="AO186" s="380">
        <v>10.857078205939599</v>
      </c>
      <c r="AP186" s="89">
        <v>88.1884254654491</v>
      </c>
      <c r="AQ186" s="380">
        <v>102.056834893523</v>
      </c>
      <c r="AR186" s="380">
        <v>60.896671131538803</v>
      </c>
      <c r="AS186" s="89">
        <v>2546.2340828807601</v>
      </c>
      <c r="AT186" s="380">
        <v>424.37222217184899</v>
      </c>
      <c r="AU186" s="380">
        <v>97.538735808461297</v>
      </c>
      <c r="AV186" s="381">
        <v>16.945775258864401</v>
      </c>
      <c r="AW186" s="380">
        <v>43.219361485265402</v>
      </c>
      <c r="AX186" s="380">
        <v>16.945775258864401</v>
      </c>
      <c r="AY186" s="89">
        <v>0.62861202714764397</v>
      </c>
      <c r="AZ186" s="380">
        <v>0.85143922988149701</v>
      </c>
      <c r="BA186" s="380">
        <v>0.27282365553535298</v>
      </c>
      <c r="BB186" s="89">
        <v>1.98136207380798</v>
      </c>
      <c r="BC186" s="380">
        <v>3.9627241476159698</v>
      </c>
      <c r="BD186" s="380">
        <v>0.506996507674083</v>
      </c>
      <c r="BE186" s="89">
        <v>0.113399911477381</v>
      </c>
      <c r="BF186" s="382">
        <v>0.226799822954762</v>
      </c>
      <c r="BG186" s="382">
        <v>5.55626852987645E-2</v>
      </c>
      <c r="BH186" s="381">
        <v>2.3548691412278902</v>
      </c>
      <c r="BI186" s="380">
        <v>4.3185100980205</v>
      </c>
      <c r="BJ186" s="380">
        <v>2.3548691412278902</v>
      </c>
      <c r="BK186" s="89">
        <v>266.06168747411499</v>
      </c>
      <c r="BL186" s="380">
        <v>27.238266602829999</v>
      </c>
      <c r="BM186" s="380">
        <v>0.66451284929614096</v>
      </c>
      <c r="BN186" s="89">
        <v>1046.57979017301</v>
      </c>
      <c r="BO186" s="380">
        <v>124.538800646841</v>
      </c>
      <c r="BP186" s="380">
        <v>0.85663918797594996</v>
      </c>
      <c r="BQ186" s="89">
        <v>1078.42697592324</v>
      </c>
      <c r="BR186" s="380">
        <v>116.78258879094101</v>
      </c>
      <c r="BS186" s="380">
        <v>3.8852786642616399</v>
      </c>
      <c r="BT186" s="89">
        <v>0.126462492213676</v>
      </c>
      <c r="BU186" s="380">
        <v>0.25292498442735201</v>
      </c>
      <c r="BV186" s="380">
        <v>2.3047491761545E-2</v>
      </c>
      <c r="BW186" s="381">
        <v>0.18177431130271299</v>
      </c>
      <c r="BX186" s="380">
        <v>0</v>
      </c>
      <c r="BY186" s="380">
        <v>0.18177431130271299</v>
      </c>
      <c r="BZ186" s="381">
        <v>0.237870354174291</v>
      </c>
      <c r="CA186" s="380">
        <v>0.44604204280707399</v>
      </c>
      <c r="CB186" s="380">
        <v>0.237870354174291</v>
      </c>
      <c r="CC186" s="89">
        <v>1.46097666840764</v>
      </c>
      <c r="CD186" s="380">
        <v>1.5369594828156301</v>
      </c>
      <c r="CE186" s="380">
        <v>0.24426389374625199</v>
      </c>
      <c r="CF186" s="89">
        <v>0.25008824477521102</v>
      </c>
      <c r="CG186" s="380">
        <v>0.25219024103506699</v>
      </c>
      <c r="CH186" s="380">
        <v>3.7535015171740002E-2</v>
      </c>
      <c r="CI186" s="89">
        <v>10.1935156424812</v>
      </c>
      <c r="CJ186" s="380">
        <v>3.9697843271772602</v>
      </c>
      <c r="CK186" s="380">
        <v>0.23014836969598801</v>
      </c>
      <c r="CL186" s="89">
        <v>2.7195188217949</v>
      </c>
      <c r="CM186" s="380">
        <v>1.67587543596564</v>
      </c>
      <c r="CN186" s="380">
        <v>9.6187664487142499E-2</v>
      </c>
      <c r="CO186" s="381">
        <v>1.0961863413174999</v>
      </c>
      <c r="CP186" s="380">
        <v>2.2294850832939699</v>
      </c>
      <c r="CQ186" s="380">
        <v>1.0961863413174999</v>
      </c>
      <c r="CR186" s="89">
        <v>202.48912091405899</v>
      </c>
      <c r="CS186" s="380">
        <v>15.6217753540512</v>
      </c>
      <c r="CT186" s="380">
        <v>1.13962586839152E-2</v>
      </c>
      <c r="CU186" s="89">
        <v>511.52053881916999</v>
      </c>
      <c r="CV186" s="380">
        <v>45.628805029214803</v>
      </c>
      <c r="CW186" s="380">
        <v>0</v>
      </c>
      <c r="CX186" s="89">
        <v>2.01887450292653</v>
      </c>
      <c r="CY186" s="380">
        <v>0.996308801696833</v>
      </c>
      <c r="CZ186" s="380">
        <v>0</v>
      </c>
      <c r="DA186" s="381">
        <v>9.16554646170065E-3</v>
      </c>
      <c r="DB186" s="380">
        <v>0</v>
      </c>
      <c r="DC186" s="380">
        <v>9.16554646170065E-3</v>
      </c>
      <c r="DD186" s="89">
        <v>0</v>
      </c>
      <c r="DE186" s="380">
        <v>0</v>
      </c>
      <c r="DF186" s="380">
        <v>0</v>
      </c>
      <c r="DG186" s="381">
        <v>8.4584948495919202E-2</v>
      </c>
      <c r="DH186" s="380">
        <v>0</v>
      </c>
      <c r="DI186" s="380">
        <v>8.4584948495919202E-2</v>
      </c>
      <c r="DJ186" s="381">
        <v>3.5628240254426499E-2</v>
      </c>
      <c r="DK186" s="380">
        <v>0</v>
      </c>
      <c r="DL186" s="380">
        <v>3.5628240254426499E-2</v>
      </c>
      <c r="DM186" s="89">
        <v>0.62651384670135601</v>
      </c>
      <c r="DN186" s="380">
        <v>1.25302769340271</v>
      </c>
      <c r="DO186" s="380">
        <v>8.8957665088036597E-2</v>
      </c>
      <c r="DP186" s="89">
        <v>561.70526270603295</v>
      </c>
      <c r="DQ186" s="380">
        <v>45.619621490202697</v>
      </c>
      <c r="DR186" s="380">
        <v>0</v>
      </c>
      <c r="DS186" s="89">
        <v>1240.3592573429701</v>
      </c>
      <c r="DT186" s="380">
        <v>111.19770075053999</v>
      </c>
      <c r="DU186" s="380">
        <v>0</v>
      </c>
      <c r="DV186" s="89">
        <v>158.27810078123599</v>
      </c>
      <c r="DW186" s="380">
        <v>13.9029087703782</v>
      </c>
      <c r="DX186" s="380">
        <v>3.8705654930916802E-3</v>
      </c>
      <c r="DY186" s="89">
        <v>701.40291305286303</v>
      </c>
      <c r="DZ186" s="380">
        <v>60.719149103450299</v>
      </c>
      <c r="EA186" s="380">
        <v>0</v>
      </c>
      <c r="EB186" s="89">
        <v>144.95676509365401</v>
      </c>
      <c r="EC186" s="380">
        <v>18.415931091049298</v>
      </c>
      <c r="ED186" s="380">
        <v>0</v>
      </c>
      <c r="EE186" s="89">
        <v>17.882113908472501</v>
      </c>
      <c r="EF186" s="380">
        <v>2.1503798695747101</v>
      </c>
      <c r="EG186" s="380">
        <v>0</v>
      </c>
      <c r="EH186" s="89">
        <v>141.21775795850201</v>
      </c>
      <c r="EI186" s="380">
        <v>17.4640548047782</v>
      </c>
      <c r="EJ186" s="380">
        <v>2.5404723569885799E-2</v>
      </c>
      <c r="EK186" s="89">
        <v>18.126373042299701</v>
      </c>
      <c r="EL186" s="380">
        <v>2.0079699127066899</v>
      </c>
      <c r="EM186" s="380">
        <v>0</v>
      </c>
      <c r="EN186" s="89">
        <v>104.25753674283899</v>
      </c>
      <c r="EO186" s="380">
        <v>12.277368263409</v>
      </c>
      <c r="EP186" s="380">
        <v>0</v>
      </c>
      <c r="EQ186" s="89">
        <v>19.7838479776299</v>
      </c>
      <c r="ER186" s="380">
        <v>2.3116353928369899</v>
      </c>
      <c r="ES186" s="380">
        <v>3.4862146493113001E-3</v>
      </c>
      <c r="ET186" s="89">
        <v>49.766602129976597</v>
      </c>
      <c r="EU186" s="380">
        <v>6.1458443266223997</v>
      </c>
      <c r="EV186" s="380">
        <v>0</v>
      </c>
      <c r="EW186" s="89">
        <v>5.5937299686068904</v>
      </c>
      <c r="EX186" s="380">
        <v>0.91479780414108303</v>
      </c>
      <c r="EY186" s="380">
        <v>0</v>
      </c>
      <c r="EZ186" s="89">
        <v>29.6460687273192</v>
      </c>
      <c r="FA186" s="380">
        <v>6.0192137708016302</v>
      </c>
      <c r="FB186" s="380">
        <v>1.7838834314370399E-2</v>
      </c>
      <c r="FC186" s="89">
        <v>3.6906228172023501</v>
      </c>
      <c r="FD186" s="380">
        <v>0.72375308078888101</v>
      </c>
      <c r="FE186" s="380">
        <v>3.6026403734187402E-3</v>
      </c>
      <c r="FF186" s="89">
        <v>0</v>
      </c>
      <c r="FG186" s="380">
        <v>0</v>
      </c>
      <c r="FH186" s="380">
        <v>0</v>
      </c>
      <c r="FI186" s="89">
        <v>5.9676915073067596</v>
      </c>
      <c r="FJ186" s="380">
        <v>1.5545157512936001</v>
      </c>
      <c r="FK186" s="380">
        <v>1.4818361992227001E-2</v>
      </c>
      <c r="FL186" s="89">
        <v>8.1698064802080694E-2</v>
      </c>
      <c r="FM186" s="380">
        <v>0.155273411484873</v>
      </c>
      <c r="FN186" s="380">
        <v>8.5580496600174399E-3</v>
      </c>
      <c r="FO186" s="89">
        <v>21.2930846407716</v>
      </c>
      <c r="FP186" s="380">
        <v>3.49653959444655</v>
      </c>
      <c r="FQ186" s="380">
        <v>0</v>
      </c>
      <c r="FR186" s="89">
        <v>6.9283751120780002</v>
      </c>
      <c r="FS186" s="380">
        <v>1.4802224014263801</v>
      </c>
      <c r="FT186" s="380">
        <v>0</v>
      </c>
      <c r="FV186" s="118">
        <f t="shared" si="0"/>
        <v>3708.1874910687748</v>
      </c>
      <c r="FW186" s="118">
        <f t="shared" si="1"/>
        <v>0.37608986726813604</v>
      </c>
      <c r="FX186" s="118">
        <v>0.99293406599519396</v>
      </c>
      <c r="FY186" s="118">
        <v>0.39585726387741754</v>
      </c>
      <c r="FZ186" s="207">
        <v>5.7695098349044152</v>
      </c>
      <c r="GA186" s="118">
        <v>1.544218608822878</v>
      </c>
      <c r="GB186" s="118">
        <v>3.8538517188255708</v>
      </c>
    </row>
    <row r="187" spans="2:184" s="73" customFormat="1">
      <c r="B187" s="73" t="s">
        <v>1959</v>
      </c>
      <c r="C187" s="143" t="s">
        <v>1960</v>
      </c>
      <c r="D187" s="143" t="s">
        <v>1978</v>
      </c>
      <c r="E187" s="77">
        <v>157.07</v>
      </c>
      <c r="F187" s="73">
        <v>6.33</v>
      </c>
      <c r="G187" s="113" t="s">
        <v>1211</v>
      </c>
      <c r="H187" s="207">
        <v>44.98</v>
      </c>
      <c r="I187" s="89">
        <v>157.07</v>
      </c>
      <c r="J187" s="89"/>
      <c r="K187" s="41" t="s">
        <v>32</v>
      </c>
      <c r="L187" s="73" t="s">
        <v>207</v>
      </c>
      <c r="M187" s="73" t="s">
        <v>1962</v>
      </c>
      <c r="N187" s="73" t="s">
        <v>2261</v>
      </c>
      <c r="O187" s="73">
        <v>25</v>
      </c>
      <c r="Q187" s="203">
        <v>860.09986019572591</v>
      </c>
      <c r="R187" s="203">
        <v>32960</v>
      </c>
      <c r="S187" s="203">
        <v>10350</v>
      </c>
      <c r="U187" s="381">
        <v>5.5494805874067001</v>
      </c>
      <c r="V187" s="380">
        <v>7.8489192890722101</v>
      </c>
      <c r="W187" s="380">
        <v>5.5494805874067001</v>
      </c>
      <c r="X187" s="89">
        <v>29.888081457492898</v>
      </c>
      <c r="Y187" s="380">
        <v>11.921739511966701</v>
      </c>
      <c r="Z187" s="380">
        <v>10.949505308195199</v>
      </c>
      <c r="AA187" s="89">
        <v>159.58161272078999</v>
      </c>
      <c r="AB187" s="380">
        <v>29.6508280943697</v>
      </c>
      <c r="AC187" s="380">
        <v>3.3745255697246899</v>
      </c>
      <c r="AD187" s="89">
        <v>144.49496240656501</v>
      </c>
      <c r="AE187" s="380">
        <v>112.378798747853</v>
      </c>
      <c r="AF187" s="380">
        <v>0.60274030794348399</v>
      </c>
      <c r="AG187" s="89">
        <v>116.791536192282</v>
      </c>
      <c r="AH187" s="380">
        <v>214.95238727039501</v>
      </c>
      <c r="AI187" s="380">
        <v>3.9497489495122</v>
      </c>
      <c r="AJ187" s="381">
        <v>638.22522039310604</v>
      </c>
      <c r="AK187" s="380">
        <v>940.190403568845</v>
      </c>
      <c r="AL187" s="380">
        <v>638.22522039310604</v>
      </c>
      <c r="AM187" s="89">
        <v>161496.899842468</v>
      </c>
      <c r="AN187" s="380">
        <v>18423.547213451198</v>
      </c>
      <c r="AO187" s="380">
        <v>23.821892499592199</v>
      </c>
      <c r="AP187" s="381">
        <v>140.52379181887099</v>
      </c>
      <c r="AQ187" s="380">
        <v>159.395899752585</v>
      </c>
      <c r="AR187" s="380">
        <v>140.52379181887099</v>
      </c>
      <c r="AS187" s="89">
        <v>3169.93975745948</v>
      </c>
      <c r="AT187" s="380">
        <v>443.80566440430499</v>
      </c>
      <c r="AU187" s="380">
        <v>204.414597658373</v>
      </c>
      <c r="AV187" s="89">
        <v>77.293675037483695</v>
      </c>
      <c r="AW187" s="380">
        <v>107.08301206482901</v>
      </c>
      <c r="AX187" s="380">
        <v>28.5136084799298</v>
      </c>
      <c r="AY187" s="381">
        <v>0.58932251628051702</v>
      </c>
      <c r="AZ187" s="380">
        <v>0.84702517856512105</v>
      </c>
      <c r="BA187" s="380">
        <v>0.58932251628051702</v>
      </c>
      <c r="BB187" s="89">
        <v>3.4431912238848699</v>
      </c>
      <c r="BC187" s="380">
        <v>6.7364861230067197</v>
      </c>
      <c r="BD187" s="380">
        <v>1.4868807331362399</v>
      </c>
      <c r="BE187" s="381">
        <v>0.110980125197368</v>
      </c>
      <c r="BF187" s="382">
        <v>0.186011266914625</v>
      </c>
      <c r="BG187" s="382">
        <v>0.110980125197368</v>
      </c>
      <c r="BH187" s="381">
        <v>5.0648902643639904</v>
      </c>
      <c r="BI187" s="380">
        <v>9.6104785288263308</v>
      </c>
      <c r="BJ187" s="380">
        <v>5.0648902643639904</v>
      </c>
      <c r="BK187" s="89">
        <v>376.87814820547402</v>
      </c>
      <c r="BL187" s="380">
        <v>45.339278447460103</v>
      </c>
      <c r="BM187" s="380">
        <v>1.3804016925226399</v>
      </c>
      <c r="BN187" s="89">
        <v>1829.55485005693</v>
      </c>
      <c r="BO187" s="380">
        <v>771.05471459646503</v>
      </c>
      <c r="BP187" s="380">
        <v>1.92240203893979</v>
      </c>
      <c r="BQ187" s="89">
        <v>1651.1671205530299</v>
      </c>
      <c r="BR187" s="380">
        <v>454.78411050757398</v>
      </c>
      <c r="BS187" s="380">
        <v>8.4637956991227004</v>
      </c>
      <c r="BT187" s="89">
        <v>0.404364055839392</v>
      </c>
      <c r="BU187" s="380">
        <v>0.71255615587895205</v>
      </c>
      <c r="BV187" s="380">
        <v>4.3677120907951499E-2</v>
      </c>
      <c r="BW187" s="381">
        <v>0.25747352419536801</v>
      </c>
      <c r="BX187" s="380">
        <v>0</v>
      </c>
      <c r="BY187" s="380">
        <v>0.25747352419536801</v>
      </c>
      <c r="BZ187" s="381">
        <v>0.51721795971272899</v>
      </c>
      <c r="CA187" s="380">
        <v>0.74551172245707897</v>
      </c>
      <c r="CB187" s="380">
        <v>0.51721795971272899</v>
      </c>
      <c r="CC187" s="89">
        <v>5.7411527956292199</v>
      </c>
      <c r="CD187" s="380">
        <v>4.8335946000024004</v>
      </c>
      <c r="CE187" s="380">
        <v>0.72406037889043195</v>
      </c>
      <c r="CF187" s="89">
        <v>0.42212448687902798</v>
      </c>
      <c r="CG187" s="380">
        <v>0.38979141785969201</v>
      </c>
      <c r="CH187" s="380">
        <v>8.4125498815203203E-2</v>
      </c>
      <c r="CI187" s="89">
        <v>9.9477691684194394</v>
      </c>
      <c r="CJ187" s="380">
        <v>3.2409354412622902</v>
      </c>
      <c r="CK187" s="380">
        <v>0.50512629110544405</v>
      </c>
      <c r="CL187" s="89">
        <v>3.3801113383535499</v>
      </c>
      <c r="CM187" s="380">
        <v>3.6584184862346998</v>
      </c>
      <c r="CN187" s="380">
        <v>0.159162523766256</v>
      </c>
      <c r="CO187" s="381">
        <v>2.81322429806721</v>
      </c>
      <c r="CP187" s="380">
        <v>5.9383461374254303</v>
      </c>
      <c r="CQ187" s="380">
        <v>2.81322429806721</v>
      </c>
      <c r="CR187" s="89">
        <v>217.61339582646801</v>
      </c>
      <c r="CS187" s="380">
        <v>28.243423887153298</v>
      </c>
      <c r="CT187" s="380">
        <v>2.52291939957511E-2</v>
      </c>
      <c r="CU187" s="89">
        <v>500.01981348887603</v>
      </c>
      <c r="CV187" s="380">
        <v>43.718895181849398</v>
      </c>
      <c r="CW187" s="380">
        <v>1.2251675896535299E-2</v>
      </c>
      <c r="CX187" s="89">
        <v>1.20869740177987</v>
      </c>
      <c r="CY187" s="380">
        <v>0.56243955252652</v>
      </c>
      <c r="CZ187" s="380">
        <v>0</v>
      </c>
      <c r="DA187" s="89">
        <v>0</v>
      </c>
      <c r="DB187" s="380">
        <v>0</v>
      </c>
      <c r="DC187" s="380">
        <v>0</v>
      </c>
      <c r="DD187" s="89">
        <v>0</v>
      </c>
      <c r="DE187" s="380">
        <v>0</v>
      </c>
      <c r="DF187" s="380">
        <v>0</v>
      </c>
      <c r="DG187" s="381">
        <v>0.155586936413321</v>
      </c>
      <c r="DH187" s="380">
        <v>0</v>
      </c>
      <c r="DI187" s="380">
        <v>0.155586936413321</v>
      </c>
      <c r="DJ187" s="381">
        <v>7.1571695052257203E-2</v>
      </c>
      <c r="DK187" s="380">
        <v>0</v>
      </c>
      <c r="DL187" s="380">
        <v>7.1571695052257203E-2</v>
      </c>
      <c r="DM187" s="89">
        <v>1.0806399450053501</v>
      </c>
      <c r="DN187" s="380">
        <v>2.07447433973033</v>
      </c>
      <c r="DO187" s="380">
        <v>0.19234703070683101</v>
      </c>
      <c r="DP187" s="89">
        <v>573.54889647757705</v>
      </c>
      <c r="DQ187" s="380">
        <v>67.9346222288832</v>
      </c>
      <c r="DR187" s="380">
        <v>0</v>
      </c>
      <c r="DS187" s="89">
        <v>1215.34674374871</v>
      </c>
      <c r="DT187" s="380">
        <v>198.11578031435801</v>
      </c>
      <c r="DU187" s="380">
        <v>1.13567310631716E-2</v>
      </c>
      <c r="DV187" s="89">
        <v>154.815382837241</v>
      </c>
      <c r="DW187" s="380">
        <v>20.694689412982399</v>
      </c>
      <c r="DX187" s="380">
        <v>8.5674130915459699E-3</v>
      </c>
      <c r="DY187" s="89">
        <v>658.33827349333797</v>
      </c>
      <c r="DZ187" s="380">
        <v>59.085754683860401</v>
      </c>
      <c r="EA187" s="380">
        <v>0</v>
      </c>
      <c r="EB187" s="89">
        <v>139.255252291864</v>
      </c>
      <c r="EC187" s="380">
        <v>13.7840440624633</v>
      </c>
      <c r="ED187" s="380">
        <v>5.6582711114167801E-2</v>
      </c>
      <c r="EE187" s="89">
        <v>18.968932301342399</v>
      </c>
      <c r="EF187" s="380">
        <v>2.1713038486596199</v>
      </c>
      <c r="EG187" s="380">
        <v>0</v>
      </c>
      <c r="EH187" s="89">
        <v>138.948271455948</v>
      </c>
      <c r="EI187" s="380">
        <v>11.2361306487095</v>
      </c>
      <c r="EJ187" s="380">
        <v>0</v>
      </c>
      <c r="EK187" s="89">
        <v>17.157935289422198</v>
      </c>
      <c r="EL187" s="380">
        <v>1.5389894715508301</v>
      </c>
      <c r="EM187" s="380">
        <v>0</v>
      </c>
      <c r="EN187" s="89">
        <v>95.953623109652995</v>
      </c>
      <c r="EO187" s="380">
        <v>12.954571400241599</v>
      </c>
      <c r="EP187" s="380">
        <v>0</v>
      </c>
      <c r="EQ187" s="89">
        <v>18.724254856555199</v>
      </c>
      <c r="ER187" s="380">
        <v>2.2269286475461199</v>
      </c>
      <c r="ES187" s="380">
        <v>7.7157265058174999E-3</v>
      </c>
      <c r="ET187" s="89">
        <v>48.349592668568498</v>
      </c>
      <c r="EU187" s="380">
        <v>4.1884206796842296</v>
      </c>
      <c r="EV187" s="380">
        <v>0</v>
      </c>
      <c r="EW187" s="89">
        <v>5.54701367550045</v>
      </c>
      <c r="EX187" s="380">
        <v>1.00041364676867</v>
      </c>
      <c r="EY187" s="380">
        <v>7.7971941098248796E-3</v>
      </c>
      <c r="EZ187" s="89">
        <v>31.051471800004698</v>
      </c>
      <c r="FA187" s="380">
        <v>3.7963057722979099</v>
      </c>
      <c r="FB187" s="380">
        <v>0</v>
      </c>
      <c r="FC187" s="89">
        <v>3.9049634050729001</v>
      </c>
      <c r="FD187" s="380">
        <v>0.89315994478652305</v>
      </c>
      <c r="FE187" s="380">
        <v>1.5943875635077501E-2</v>
      </c>
      <c r="FF187" s="381">
        <v>3.7093768609023699E-2</v>
      </c>
      <c r="FG187" s="380">
        <v>0</v>
      </c>
      <c r="FH187" s="380">
        <v>3.7093768609023699E-2</v>
      </c>
      <c r="FI187" s="89">
        <v>7.8626455958355104</v>
      </c>
      <c r="FJ187" s="380">
        <v>1.8741604571117201</v>
      </c>
      <c r="FK187" s="380">
        <v>0</v>
      </c>
      <c r="FL187" s="89">
        <v>0.13873330966481501</v>
      </c>
      <c r="FM187" s="380">
        <v>0.24404914274480599</v>
      </c>
      <c r="FN187" s="380">
        <v>3.2635407864969601E-2</v>
      </c>
      <c r="FO187" s="89">
        <v>24.185060809249801</v>
      </c>
      <c r="FP187" s="380">
        <v>3.6291070096953502</v>
      </c>
      <c r="FQ187" s="380">
        <v>1.06787247500037E-2</v>
      </c>
      <c r="FR187" s="89">
        <v>9.5606757974017391</v>
      </c>
      <c r="FS187" s="380">
        <v>2.79541359450167</v>
      </c>
      <c r="FT187" s="380">
        <v>0</v>
      </c>
      <c r="FV187" s="118">
        <f t="shared" si="0"/>
        <v>3619.9304208996732</v>
      </c>
      <c r="FW187" s="118">
        <f t="shared" si="1"/>
        <v>0.41109930889805824</v>
      </c>
      <c r="FX187" s="118">
        <v>0.9698984136462091</v>
      </c>
      <c r="FY187" s="118">
        <v>0.43520954561395447</v>
      </c>
      <c r="FZ187" s="207">
        <v>6.1934154819047018</v>
      </c>
      <c r="GA187" s="118">
        <v>1.6799223124954541</v>
      </c>
      <c r="GB187" s="118">
        <v>3.6202933124903871</v>
      </c>
    </row>
    <row r="188" spans="2:184" s="73" customFormat="1">
      <c r="B188" s="73" t="s">
        <v>1959</v>
      </c>
      <c r="C188" s="143" t="s">
        <v>1960</v>
      </c>
      <c r="D188" s="143" t="s">
        <v>1994</v>
      </c>
      <c r="E188" s="77">
        <v>304.72000000000003</v>
      </c>
      <c r="F188" s="73">
        <v>29.78</v>
      </c>
      <c r="G188" s="113" t="s">
        <v>1211</v>
      </c>
      <c r="H188" s="207">
        <v>54.731999999999999</v>
      </c>
      <c r="I188" s="89">
        <v>304.72000000000003</v>
      </c>
      <c r="J188" s="89"/>
      <c r="K188" s="41" t="s">
        <v>32</v>
      </c>
      <c r="L188" s="73" t="s">
        <v>207</v>
      </c>
      <c r="M188" s="73" t="s">
        <v>1962</v>
      </c>
      <c r="N188" s="73" t="s">
        <v>2262</v>
      </c>
      <c r="O188" s="73">
        <v>55</v>
      </c>
      <c r="Q188" s="203">
        <v>775.9596564809267</v>
      </c>
      <c r="R188" s="203">
        <v>33680</v>
      </c>
      <c r="S188" s="203">
        <v>4660</v>
      </c>
      <c r="U188" s="381">
        <v>0.73346971827732144</v>
      </c>
      <c r="V188" s="380">
        <v>2.0537407458040073</v>
      </c>
      <c r="W188" s="380">
        <v>0.73346971827732144</v>
      </c>
      <c r="X188" s="89">
        <v>20.955245463482491</v>
      </c>
      <c r="Y188" s="380">
        <v>8.0326399864631242</v>
      </c>
      <c r="Z188" s="380">
        <v>2.0305767870329183</v>
      </c>
      <c r="AA188" s="89">
        <v>327.52767681881426</v>
      </c>
      <c r="AB188" s="380">
        <v>24.486953541527146</v>
      </c>
      <c r="AC188" s="380">
        <v>0.61748707815330284</v>
      </c>
      <c r="AD188" s="89">
        <v>151.11295362595584</v>
      </c>
      <c r="AE188" s="380">
        <v>29.301747309476106</v>
      </c>
      <c r="AF188" s="380">
        <v>0.12351509505677806</v>
      </c>
      <c r="AG188" s="381">
        <v>0.58318529826508125</v>
      </c>
      <c r="AH188" s="380">
        <v>83.774175485868653</v>
      </c>
      <c r="AI188" s="380">
        <v>0.58318529826508125</v>
      </c>
      <c r="AJ188" s="89">
        <v>470.61533101052532</v>
      </c>
      <c r="AK188" s="380">
        <v>263.37861938806702</v>
      </c>
      <c r="AL188" s="380">
        <v>90.958747408530144</v>
      </c>
      <c r="AM188" s="89">
        <v>156872.9017334547</v>
      </c>
      <c r="AN188" s="380">
        <v>14232.102648007984</v>
      </c>
      <c r="AO188" s="380">
        <v>4.263745591513513</v>
      </c>
      <c r="AP188" s="89">
        <v>88.028678212114485</v>
      </c>
      <c r="AQ188" s="380">
        <v>62.299779702331605</v>
      </c>
      <c r="AR188" s="380">
        <v>20.798166015345792</v>
      </c>
      <c r="AS188" s="89">
        <v>1442.1812896245699</v>
      </c>
      <c r="AT188" s="380">
        <v>162.95965812716065</v>
      </c>
      <c r="AU188" s="380">
        <v>36.536556995600115</v>
      </c>
      <c r="AV188" s="89">
        <v>34.269008099831161</v>
      </c>
      <c r="AW188" s="380">
        <v>24.260726030803927</v>
      </c>
      <c r="AX188" s="380">
        <v>5.6003577416724424</v>
      </c>
      <c r="AY188" s="89">
        <v>1.0994869060298071</v>
      </c>
      <c r="AZ188" s="380">
        <v>0.48109911226283458</v>
      </c>
      <c r="BA188" s="380">
        <v>9.8502852478156239E-2</v>
      </c>
      <c r="BB188" s="89">
        <v>4.3441336938945616</v>
      </c>
      <c r="BC188" s="380">
        <v>7.6677398385276376</v>
      </c>
      <c r="BD188" s="380">
        <v>0.19306642231038193</v>
      </c>
      <c r="BE188" s="89">
        <v>0.57923698514889876</v>
      </c>
      <c r="BF188" s="382">
        <v>0.26909997487851028</v>
      </c>
      <c r="BG188" s="382">
        <v>1.6127000369433216E-2</v>
      </c>
      <c r="BH188" s="381">
        <v>0.65392375661696645</v>
      </c>
      <c r="BI188" s="380">
        <v>1.8020811498024791</v>
      </c>
      <c r="BJ188" s="380">
        <v>0.65392375661696645</v>
      </c>
      <c r="BK188" s="89">
        <v>511.47089164975722</v>
      </c>
      <c r="BL188" s="380">
        <v>43.198407681309135</v>
      </c>
      <c r="BM188" s="380">
        <v>0.24407200854508412</v>
      </c>
      <c r="BN188" s="89">
        <v>1674.6216364313127</v>
      </c>
      <c r="BO188" s="380">
        <v>253.33355119566357</v>
      </c>
      <c r="BP188" s="380">
        <v>0.35683634991406021</v>
      </c>
      <c r="BQ188" s="89">
        <v>1560.0063685783482</v>
      </c>
      <c r="BR188" s="380">
        <v>203.08317412413484</v>
      </c>
      <c r="BS188" s="380">
        <v>1.7248975601510592</v>
      </c>
      <c r="BT188" s="89">
        <v>0.24861200601751804</v>
      </c>
      <c r="BU188" s="380">
        <v>0.19984794882867427</v>
      </c>
      <c r="BV188" s="380">
        <v>8.0680724266659776E-3</v>
      </c>
      <c r="BW188" s="89">
        <v>0.20400935095852421</v>
      </c>
      <c r="BX188" s="380">
        <v>0.40801870191704842</v>
      </c>
      <c r="BY188" s="380">
        <v>7.2381575414361479E-2</v>
      </c>
      <c r="BZ188" s="381">
        <v>7.809651455315221E-2</v>
      </c>
      <c r="CA188" s="380">
        <v>0.24886877539379434</v>
      </c>
      <c r="CB188" s="380">
        <v>7.809651455315221E-2</v>
      </c>
      <c r="CC188" s="89">
        <v>2.3228237079937872</v>
      </c>
      <c r="CD188" s="380">
        <v>1.1167072319081293</v>
      </c>
      <c r="CE188" s="380">
        <v>0.11673494401094013</v>
      </c>
      <c r="CF188" s="89">
        <v>0.25575682033514496</v>
      </c>
      <c r="CG188" s="380">
        <v>0.22242274786064442</v>
      </c>
      <c r="CH188" s="380">
        <v>1.8922011766329599E-2</v>
      </c>
      <c r="CI188" s="89">
        <v>12.115365339067237</v>
      </c>
      <c r="CJ188" s="380">
        <v>2.8086056030777424</v>
      </c>
      <c r="CK188" s="380">
        <v>8.5271461098983717E-2</v>
      </c>
      <c r="CL188" s="89">
        <v>4.1353757433748521</v>
      </c>
      <c r="CM188" s="380">
        <v>1.356433752250729</v>
      </c>
      <c r="CN188" s="380">
        <v>7.2954233975898494E-2</v>
      </c>
      <c r="CO188" s="381">
        <v>0.44564752371437283</v>
      </c>
      <c r="CP188" s="380">
        <v>0.94983962560077073</v>
      </c>
      <c r="CQ188" s="380">
        <v>0.44564752371437283</v>
      </c>
      <c r="CR188" s="89">
        <v>222.13341664966026</v>
      </c>
      <c r="CS188" s="380">
        <v>21.121342477176039</v>
      </c>
      <c r="CT188" s="380">
        <v>3.5636302379054886E-3</v>
      </c>
      <c r="CU188" s="89">
        <v>477.62828561084609</v>
      </c>
      <c r="CV188" s="380">
        <v>43.8996195022062</v>
      </c>
      <c r="CW188" s="380">
        <v>2.95326270616761E-3</v>
      </c>
      <c r="CX188" s="89">
        <v>0.31089860286426851</v>
      </c>
      <c r="CY188" s="380">
        <v>0.22391891804258066</v>
      </c>
      <c r="CZ188" s="380">
        <v>4.0573276383805909E-3</v>
      </c>
      <c r="DA188" s="89">
        <v>0</v>
      </c>
      <c r="DB188" s="380">
        <v>0</v>
      </c>
      <c r="DC188" s="380">
        <v>0</v>
      </c>
      <c r="DD188" s="89">
        <v>0</v>
      </c>
      <c r="DE188" s="380">
        <v>0</v>
      </c>
      <c r="DF188" s="380">
        <v>0</v>
      </c>
      <c r="DG188" s="381">
        <v>3.2635624677866827E-2</v>
      </c>
      <c r="DH188" s="380">
        <v>0</v>
      </c>
      <c r="DI188" s="380">
        <v>3.2635624677866827E-2</v>
      </c>
      <c r="DJ188" s="381">
        <v>2.0839379453796734E-2</v>
      </c>
      <c r="DK188" s="380">
        <v>0</v>
      </c>
      <c r="DL188" s="380">
        <v>2.0839379453796734E-2</v>
      </c>
      <c r="DM188" s="89">
        <v>0.49650915674191842</v>
      </c>
      <c r="DN188" s="380">
        <v>0.49004053589805791</v>
      </c>
      <c r="DO188" s="380">
        <v>0</v>
      </c>
      <c r="DP188" s="89">
        <v>718.39593113081196</v>
      </c>
      <c r="DQ188" s="380">
        <v>68.256015945513255</v>
      </c>
      <c r="DR188" s="380">
        <v>2.6577681222783932E-3</v>
      </c>
      <c r="DS188" s="89">
        <v>1571.3389631826039</v>
      </c>
      <c r="DT188" s="380">
        <v>141.40688692102995</v>
      </c>
      <c r="DU188" s="380">
        <v>0</v>
      </c>
      <c r="DV188" s="89">
        <v>195.65886399277926</v>
      </c>
      <c r="DW188" s="380">
        <v>19.182300109739693</v>
      </c>
      <c r="DX188" s="380">
        <v>2.0616455046650901E-3</v>
      </c>
      <c r="DY188" s="89">
        <v>814.3183086577958</v>
      </c>
      <c r="DZ188" s="380">
        <v>84.606893320488112</v>
      </c>
      <c r="EA188" s="380">
        <v>0</v>
      </c>
      <c r="EB188" s="89">
        <v>156.42929702547278</v>
      </c>
      <c r="EC188" s="380">
        <v>17.305850268224251</v>
      </c>
      <c r="ED188" s="380">
        <v>0</v>
      </c>
      <c r="EE188" s="89">
        <v>12.286332187455502</v>
      </c>
      <c r="EF188" s="380">
        <v>1.4465701382634577</v>
      </c>
      <c r="EG188" s="380">
        <v>0</v>
      </c>
      <c r="EH188" s="89">
        <v>139.90930960692373</v>
      </c>
      <c r="EI188" s="380">
        <v>16.009662888421975</v>
      </c>
      <c r="EJ188" s="380">
        <v>9.6282688973417033E-3</v>
      </c>
      <c r="EK188" s="89">
        <v>17.542573027793303</v>
      </c>
      <c r="EL188" s="380">
        <v>1.5921168788879807</v>
      </c>
      <c r="EM188" s="380">
        <v>1.2827192986456155E-3</v>
      </c>
      <c r="EN188" s="89">
        <v>97.578868025931698</v>
      </c>
      <c r="EO188" s="380">
        <v>10.467015453184802</v>
      </c>
      <c r="EP188" s="380">
        <v>0</v>
      </c>
      <c r="EQ188" s="89">
        <v>17.825073143797344</v>
      </c>
      <c r="ER188" s="380">
        <v>1.9805930253873705</v>
      </c>
      <c r="ES188" s="380">
        <v>0</v>
      </c>
      <c r="ET188" s="89">
        <v>43.728389242666672</v>
      </c>
      <c r="EU188" s="380">
        <v>4.3962172651542799</v>
      </c>
      <c r="EV188" s="380">
        <v>0</v>
      </c>
      <c r="EW188" s="89">
        <v>4.807609204954427</v>
      </c>
      <c r="EX188" s="380">
        <v>0.5872731169082327</v>
      </c>
      <c r="EY188" s="380">
        <v>0</v>
      </c>
      <c r="EZ188" s="89">
        <v>25.698796518651189</v>
      </c>
      <c r="FA188" s="380">
        <v>3.4487021151998278</v>
      </c>
      <c r="FB188" s="380">
        <v>0</v>
      </c>
      <c r="FC188" s="89">
        <v>3.1676384272845954</v>
      </c>
      <c r="FD188" s="380">
        <v>0.54885413352812729</v>
      </c>
      <c r="FE188" s="380">
        <v>1.3630930627211743E-3</v>
      </c>
      <c r="FF188" s="89">
        <v>0</v>
      </c>
      <c r="FG188" s="380">
        <v>0</v>
      </c>
      <c r="FH188" s="380">
        <v>0</v>
      </c>
      <c r="FI188" s="89">
        <v>9.3838572018879987</v>
      </c>
      <c r="FJ188" s="380">
        <v>1.3725226649881421</v>
      </c>
      <c r="FK188" s="380">
        <v>5.6161283600534859E-3</v>
      </c>
      <c r="FL188" s="89">
        <v>0.49212769186451927</v>
      </c>
      <c r="FM188" s="380">
        <v>0.19689166324277158</v>
      </c>
      <c r="FN188" s="380">
        <v>7.457889916676363E-3</v>
      </c>
      <c r="FO188" s="89">
        <v>17.054504711080238</v>
      </c>
      <c r="FP188" s="380">
        <v>2.1525279997648359</v>
      </c>
      <c r="FQ188" s="380">
        <v>0</v>
      </c>
      <c r="FR188" s="89">
        <v>7.2706671779176535</v>
      </c>
      <c r="FS188" s="380">
        <v>1.3704634363375545</v>
      </c>
      <c r="FT188" s="380">
        <v>1.7275959731861597E-3</v>
      </c>
      <c r="FV188" s="118">
        <f t="shared" si="0"/>
        <v>4296.3142389857676</v>
      </c>
      <c r="FW188" s="118">
        <f t="shared" si="1"/>
        <v>0.24798596271578913</v>
      </c>
      <c r="FX188" s="118">
        <v>0.99749363147547998</v>
      </c>
      <c r="FY188" s="118">
        <v>0.4650759248179166</v>
      </c>
      <c r="FZ188" s="207">
        <v>5.3839808748942106</v>
      </c>
      <c r="GA188" s="118">
        <v>1.7011300589777225</v>
      </c>
      <c r="GB188" s="118">
        <v>4.4046015519273878</v>
      </c>
    </row>
    <row r="189" spans="2:184" s="73" customFormat="1">
      <c r="B189" s="73" t="s">
        <v>1959</v>
      </c>
      <c r="C189" s="143" t="s">
        <v>1960</v>
      </c>
      <c r="D189" s="143" t="s">
        <v>1994</v>
      </c>
      <c r="E189" s="77">
        <v>304.72000000000003</v>
      </c>
      <c r="F189" s="73">
        <v>29.78</v>
      </c>
      <c r="G189" s="113" t="s">
        <v>1211</v>
      </c>
      <c r="H189" s="207">
        <v>54.731999999999999</v>
      </c>
      <c r="I189" s="89">
        <v>304.72000000000003</v>
      </c>
      <c r="J189" s="89"/>
      <c r="K189" s="41" t="s">
        <v>32</v>
      </c>
      <c r="L189" s="73" t="s">
        <v>207</v>
      </c>
      <c r="M189" s="73" t="s">
        <v>1962</v>
      </c>
      <c r="N189" s="73" t="s">
        <v>2263</v>
      </c>
      <c r="O189" s="73">
        <v>55</v>
      </c>
      <c r="Q189" s="203">
        <v>841.4020371479927</v>
      </c>
      <c r="R189" s="203">
        <v>35170</v>
      </c>
      <c r="S189" s="203">
        <v>4960</v>
      </c>
      <c r="U189" s="381">
        <v>0.72683822128611664</v>
      </c>
      <c r="V189" s="380">
        <v>2.1333887739782589</v>
      </c>
      <c r="W189" s="380">
        <v>0.72683822128611664</v>
      </c>
      <c r="X189" s="89">
        <v>19.387875981424532</v>
      </c>
      <c r="Y189" s="380">
        <v>7.468212729507556</v>
      </c>
      <c r="Z189" s="380">
        <v>1.2881632227208488</v>
      </c>
      <c r="AA189" s="89">
        <v>310.24610768955358</v>
      </c>
      <c r="AB189" s="380">
        <v>20.963856030163022</v>
      </c>
      <c r="AC189" s="380">
        <v>0.52847475310828462</v>
      </c>
      <c r="AD189" s="89">
        <v>179.89121262288089</v>
      </c>
      <c r="AE189" s="380">
        <v>43.785318019798126</v>
      </c>
      <c r="AF189" s="380">
        <v>0.1105137664434586</v>
      </c>
      <c r="AG189" s="89">
        <v>18.565276667501838</v>
      </c>
      <c r="AH189" s="380">
        <v>36.683495874942047</v>
      </c>
      <c r="AI189" s="380">
        <v>0.46107943632897558</v>
      </c>
      <c r="AJ189" s="89">
        <v>414.80958885440702</v>
      </c>
      <c r="AK189" s="380">
        <v>387.93690194488738</v>
      </c>
      <c r="AL189" s="380">
        <v>94.454559247469362</v>
      </c>
      <c r="AM189" s="89">
        <v>156267.58645957999</v>
      </c>
      <c r="AN189" s="380">
        <v>15071.354595199617</v>
      </c>
      <c r="AO189" s="380">
        <v>3.5287844284744274</v>
      </c>
      <c r="AP189" s="89">
        <v>103.90383806023584</v>
      </c>
      <c r="AQ189" s="380">
        <v>74.758183893411299</v>
      </c>
      <c r="AR189" s="380">
        <v>18.954843927430236</v>
      </c>
      <c r="AS189" s="89">
        <v>1695.7019506749255</v>
      </c>
      <c r="AT189" s="380">
        <v>234.23118279316071</v>
      </c>
      <c r="AU189" s="380">
        <v>32.90802301297191</v>
      </c>
      <c r="AV189" s="89">
        <v>26.979378031942769</v>
      </c>
      <c r="AW189" s="380">
        <v>15.822664460625074</v>
      </c>
      <c r="AX189" s="380">
        <v>3.6393558786006786</v>
      </c>
      <c r="AY189" s="89">
        <v>1.2285213617797095</v>
      </c>
      <c r="AZ189" s="380">
        <v>0.49705117974294111</v>
      </c>
      <c r="BA189" s="380">
        <v>8.7168427029487919E-2</v>
      </c>
      <c r="BB189" s="89">
        <v>3.533142947595362</v>
      </c>
      <c r="BC189" s="380">
        <v>6.5541095848396216</v>
      </c>
      <c r="BD189" s="380">
        <v>0.19792990187336523</v>
      </c>
      <c r="BE189" s="89">
        <v>0.68770589976431873</v>
      </c>
      <c r="BF189" s="382">
        <v>0.45797934850353705</v>
      </c>
      <c r="BG189" s="382">
        <v>1.5192728164745433E-2</v>
      </c>
      <c r="BH189" s="381">
        <v>0.72740485927295151</v>
      </c>
      <c r="BI189" s="380">
        <v>2.3964575614640191</v>
      </c>
      <c r="BJ189" s="380">
        <v>0.72740485927295151</v>
      </c>
      <c r="BK189" s="89">
        <v>490.00520559674106</v>
      </c>
      <c r="BL189" s="380">
        <v>51.851486450984005</v>
      </c>
      <c r="BM189" s="380">
        <v>0.17715277250160777</v>
      </c>
      <c r="BN189" s="89">
        <v>1938.0163963289622</v>
      </c>
      <c r="BO189" s="380">
        <v>286.46528508764396</v>
      </c>
      <c r="BP189" s="380">
        <v>0.25751495162634574</v>
      </c>
      <c r="BQ189" s="89">
        <v>1768.5227120388561</v>
      </c>
      <c r="BR189" s="380">
        <v>263.37297123079281</v>
      </c>
      <c r="BS189" s="380">
        <v>1.1840076443161394</v>
      </c>
      <c r="BT189" s="89">
        <v>0.24477613976427975</v>
      </c>
      <c r="BU189" s="380">
        <v>0.23177776416649321</v>
      </c>
      <c r="BV189" s="380">
        <v>5.1188414201694885E-3</v>
      </c>
      <c r="BW189" s="89">
        <v>0.21391835672011766</v>
      </c>
      <c r="BX189" s="380">
        <v>0.42783671344023533</v>
      </c>
      <c r="BY189" s="380">
        <v>6.3899466341136607E-2</v>
      </c>
      <c r="BZ189" s="381">
        <v>7.2381822619749181E-2</v>
      </c>
      <c r="CA189" s="380">
        <v>0.32551487064718526</v>
      </c>
      <c r="CB189" s="380">
        <v>7.2381822619749181E-2</v>
      </c>
      <c r="CC189" s="89">
        <v>4.3664878760986392</v>
      </c>
      <c r="CD189" s="380">
        <v>1.8495321356377814</v>
      </c>
      <c r="CE189" s="380">
        <v>7.0767732601942787E-2</v>
      </c>
      <c r="CF189" s="89">
        <v>0.4758118346948868</v>
      </c>
      <c r="CG189" s="380">
        <v>0.32435865015321247</v>
      </c>
      <c r="CH189" s="380">
        <v>1.6962856380794127E-2</v>
      </c>
      <c r="CI189" s="89">
        <v>11.747403770293129</v>
      </c>
      <c r="CJ189" s="380">
        <v>2.0462581910699127</v>
      </c>
      <c r="CK189" s="380">
        <v>8.7092286039901504E-2</v>
      </c>
      <c r="CL189" s="89">
        <v>3.9054500949836628</v>
      </c>
      <c r="CM189" s="380">
        <v>1.2594696688161531</v>
      </c>
      <c r="CN189" s="380">
        <v>4.2105145414304525E-2</v>
      </c>
      <c r="CO189" s="381">
        <v>0.391252839451947</v>
      </c>
      <c r="CP189" s="380">
        <v>1.0807148397385535</v>
      </c>
      <c r="CQ189" s="380">
        <v>0.391252839451947</v>
      </c>
      <c r="CR189" s="89">
        <v>218.78103070868431</v>
      </c>
      <c r="CS189" s="380">
        <v>20.482749778808902</v>
      </c>
      <c r="CT189" s="380">
        <v>2.0770650693127256E-3</v>
      </c>
      <c r="CU189" s="89">
        <v>482.94964762360507</v>
      </c>
      <c r="CV189" s="380">
        <v>38.536878314791942</v>
      </c>
      <c r="CW189" s="380">
        <v>0</v>
      </c>
      <c r="CX189" s="89">
        <v>1.0518405468148193</v>
      </c>
      <c r="CY189" s="380">
        <v>0.55484199616038876</v>
      </c>
      <c r="CZ189" s="380">
        <v>0</v>
      </c>
      <c r="DA189" s="89">
        <v>0</v>
      </c>
      <c r="DB189" s="380">
        <v>0</v>
      </c>
      <c r="DC189" s="380">
        <v>0</v>
      </c>
      <c r="DD189" s="381">
        <v>1.9130121837975765E-2</v>
      </c>
      <c r="DE189" s="380">
        <v>0</v>
      </c>
      <c r="DF189" s="380">
        <v>1.9130121837975765E-2</v>
      </c>
      <c r="DG189" s="89">
        <v>0.10164825914426841</v>
      </c>
      <c r="DH189" s="380">
        <v>0.20329651828853651</v>
      </c>
      <c r="DI189" s="380">
        <v>2.3995799103453602E-2</v>
      </c>
      <c r="DJ189" s="381">
        <v>1.3862980143929967E-2</v>
      </c>
      <c r="DK189" s="380">
        <v>4.5840170785860612E-2</v>
      </c>
      <c r="DL189" s="380">
        <v>1.3862980143929967E-2</v>
      </c>
      <c r="DM189" s="89">
        <v>3.6867151726779142</v>
      </c>
      <c r="DN189" s="380">
        <v>2.5222619569881282</v>
      </c>
      <c r="DO189" s="380">
        <v>0</v>
      </c>
      <c r="DP189" s="89">
        <v>716.52211416493799</v>
      </c>
      <c r="DQ189" s="380">
        <v>72.56065812136714</v>
      </c>
      <c r="DR189" s="380">
        <v>0</v>
      </c>
      <c r="DS189" s="89">
        <v>1585.3276611959948</v>
      </c>
      <c r="DT189" s="380">
        <v>162.33135718604865</v>
      </c>
      <c r="DU189" s="380">
        <v>0</v>
      </c>
      <c r="DV189" s="89">
        <v>197.22122108241996</v>
      </c>
      <c r="DW189" s="380">
        <v>19.478486762236379</v>
      </c>
      <c r="DX189" s="380">
        <v>1.2012626275955999E-3</v>
      </c>
      <c r="DY189" s="89">
        <v>817.70989374582143</v>
      </c>
      <c r="DZ189" s="380">
        <v>80.958540982644195</v>
      </c>
      <c r="EA189" s="380">
        <v>0</v>
      </c>
      <c r="EB189" s="89">
        <v>158.31712134938903</v>
      </c>
      <c r="EC189" s="380">
        <v>13.760238471218223</v>
      </c>
      <c r="ED189" s="380">
        <v>0</v>
      </c>
      <c r="EE189" s="89">
        <v>12.264718670691492</v>
      </c>
      <c r="EF189" s="380">
        <v>1.2259798332302816</v>
      </c>
      <c r="EG189" s="380">
        <v>0</v>
      </c>
      <c r="EH189" s="89">
        <v>141.56762390753303</v>
      </c>
      <c r="EI189" s="380">
        <v>11.309111624809582</v>
      </c>
      <c r="EJ189" s="380">
        <v>0</v>
      </c>
      <c r="EK189" s="89">
        <v>17.818092749188033</v>
      </c>
      <c r="EL189" s="380">
        <v>1.5151049496927849</v>
      </c>
      <c r="EM189" s="380">
        <v>1.0485161578835318E-3</v>
      </c>
      <c r="EN189" s="89">
        <v>98.901459750337438</v>
      </c>
      <c r="EO189" s="380">
        <v>8.6185518184815137</v>
      </c>
      <c r="EP189" s="380">
        <v>0</v>
      </c>
      <c r="EQ189" s="89">
        <v>17.791941905702149</v>
      </c>
      <c r="ER189" s="380">
        <v>1.9595777500262501</v>
      </c>
      <c r="ES189" s="380">
        <v>1.080327946539486E-3</v>
      </c>
      <c r="ET189" s="89">
        <v>44.205507703556712</v>
      </c>
      <c r="EU189" s="380">
        <v>4.9827950933142473</v>
      </c>
      <c r="EV189" s="380">
        <v>0</v>
      </c>
      <c r="EW189" s="89">
        <v>4.8499196715042707</v>
      </c>
      <c r="EX189" s="380">
        <v>0.58917871818755496</v>
      </c>
      <c r="EY189" s="380">
        <v>0</v>
      </c>
      <c r="EZ189" s="89">
        <v>25.402964012944423</v>
      </c>
      <c r="FA189" s="380">
        <v>3.4475114641085294</v>
      </c>
      <c r="FB189" s="380">
        <v>5.5255516303990638E-3</v>
      </c>
      <c r="FC189" s="89">
        <v>3.2054072964612685</v>
      </c>
      <c r="FD189" s="380">
        <v>0.44115176136955381</v>
      </c>
      <c r="FE189" s="380">
        <v>1.1137759865932177E-3</v>
      </c>
      <c r="FF189" s="89">
        <v>0</v>
      </c>
      <c r="FG189" s="380">
        <v>0</v>
      </c>
      <c r="FH189" s="380">
        <v>0</v>
      </c>
      <c r="FI189" s="89">
        <v>7.7341078041731297</v>
      </c>
      <c r="FJ189" s="380">
        <v>1.6848552432041193</v>
      </c>
      <c r="FK189" s="380">
        <v>0</v>
      </c>
      <c r="FL189" s="89">
        <v>0.25137043687202498</v>
      </c>
      <c r="FM189" s="380">
        <v>0.14679312784468648</v>
      </c>
      <c r="FN189" s="380">
        <v>4.7626508015405477E-3</v>
      </c>
      <c r="FO189" s="89">
        <v>12.943304871939247</v>
      </c>
      <c r="FP189" s="380">
        <v>2.3564204181480037</v>
      </c>
      <c r="FQ189" s="380">
        <v>1.4921451615168447E-3</v>
      </c>
      <c r="FR189" s="89">
        <v>5.6658764039059077</v>
      </c>
      <c r="FS189" s="380">
        <v>1.1602045233164324</v>
      </c>
      <c r="FT189" s="380">
        <v>0</v>
      </c>
      <c r="FV189" s="118">
        <f t="shared" si="0"/>
        <v>4324.0552948300874</v>
      </c>
      <c r="FW189" s="118">
        <f t="shared" si="1"/>
        <v>0.24461865698952959</v>
      </c>
      <c r="FX189" s="118">
        <v>1.0046283222461643</v>
      </c>
      <c r="FY189" s="118">
        <v>0.4530100224427433</v>
      </c>
      <c r="FZ189" s="207">
        <v>4.0379595086803795</v>
      </c>
      <c r="GA189" s="118">
        <v>1.6896556320049858</v>
      </c>
      <c r="GB189" s="118">
        <v>4.5087104890077665</v>
      </c>
    </row>
    <row r="190" spans="2:184" s="73" customFormat="1">
      <c r="B190" s="73" t="s">
        <v>1959</v>
      </c>
      <c r="C190" s="143" t="s">
        <v>1960</v>
      </c>
      <c r="D190" s="143" t="s">
        <v>1994</v>
      </c>
      <c r="E190" s="77">
        <v>304.72000000000003</v>
      </c>
      <c r="F190" s="73">
        <v>29.78</v>
      </c>
      <c r="G190" s="113" t="s">
        <v>1211</v>
      </c>
      <c r="H190" s="207">
        <v>54.731999999999999</v>
      </c>
      <c r="I190" s="89">
        <v>304.72000000000003</v>
      </c>
      <c r="J190" s="89"/>
      <c r="K190" s="41" t="s">
        <v>32</v>
      </c>
      <c r="L190" s="73" t="s">
        <v>207</v>
      </c>
      <c r="M190" s="73" t="s">
        <v>1962</v>
      </c>
      <c r="N190" s="73" t="s">
        <v>2264</v>
      </c>
      <c r="O190" s="73">
        <v>55</v>
      </c>
      <c r="Q190" s="203">
        <v>738.56401038546028</v>
      </c>
      <c r="R190" s="203">
        <v>32990</v>
      </c>
      <c r="S190" s="203">
        <v>5580.0000000000009</v>
      </c>
      <c r="U190" s="381">
        <v>0.84293690696002543</v>
      </c>
      <c r="V190" s="380">
        <v>1.7402164398001396</v>
      </c>
      <c r="W190" s="380">
        <v>0.84293690696002543</v>
      </c>
      <c r="X190" s="89">
        <v>19.364319156722644</v>
      </c>
      <c r="Y190" s="380">
        <v>7.1615132814465117</v>
      </c>
      <c r="Z190" s="380">
        <v>1.8196640884606878</v>
      </c>
      <c r="AA190" s="89">
        <v>313.03277945598074</v>
      </c>
      <c r="AB190" s="380">
        <v>19.427252389861597</v>
      </c>
      <c r="AC190" s="380">
        <v>0.57044653920539656</v>
      </c>
      <c r="AD190" s="89">
        <v>153.84832126636428</v>
      </c>
      <c r="AE190" s="380">
        <v>23.24203406310491</v>
      </c>
      <c r="AF190" s="380">
        <v>6.9104808219700678E-2</v>
      </c>
      <c r="AG190" s="381">
        <v>0.61606603333898613</v>
      </c>
      <c r="AH190" s="380">
        <v>7.9315065462443446</v>
      </c>
      <c r="AI190" s="380">
        <v>0.61606603333898613</v>
      </c>
      <c r="AJ190" s="381">
        <v>101.94514880751628</v>
      </c>
      <c r="AK190" s="380">
        <v>216.58748434034723</v>
      </c>
      <c r="AL190" s="380">
        <v>101.94514880751628</v>
      </c>
      <c r="AM190" s="89">
        <v>156031.0761437591</v>
      </c>
      <c r="AN190" s="380">
        <v>15657.146585205794</v>
      </c>
      <c r="AO190" s="380">
        <v>4.465427658802847</v>
      </c>
      <c r="AP190" s="89">
        <v>105.27209464109798</v>
      </c>
      <c r="AQ190" s="380">
        <v>70.707788877233796</v>
      </c>
      <c r="AR190" s="380">
        <v>21.682910266292009</v>
      </c>
      <c r="AS190" s="89">
        <v>1717.3554319185084</v>
      </c>
      <c r="AT190" s="380">
        <v>221.18579009692644</v>
      </c>
      <c r="AU190" s="380">
        <v>36.738267155356489</v>
      </c>
      <c r="AV190" s="89">
        <v>24.215476596251417</v>
      </c>
      <c r="AW190" s="380">
        <v>12.643518935629691</v>
      </c>
      <c r="AX190" s="380">
        <v>5.7844783327904921</v>
      </c>
      <c r="AY190" s="89">
        <v>0.94659762682557502</v>
      </c>
      <c r="AZ190" s="380">
        <v>0.39164466835659689</v>
      </c>
      <c r="BA190" s="380">
        <v>0.11137385256829657</v>
      </c>
      <c r="BB190" s="89">
        <v>1.9869051426913349</v>
      </c>
      <c r="BC190" s="380">
        <v>3.6089637806145349</v>
      </c>
      <c r="BD190" s="380">
        <v>0.17439540467054884</v>
      </c>
      <c r="BE190" s="89">
        <v>0.54515052527525476</v>
      </c>
      <c r="BF190" s="382">
        <v>0.30651047678056714</v>
      </c>
      <c r="BG190" s="382">
        <v>2.1410616548707885E-2</v>
      </c>
      <c r="BH190" s="381">
        <v>0.77295169681610953</v>
      </c>
      <c r="BI190" s="380">
        <v>1.7747749784076561</v>
      </c>
      <c r="BJ190" s="380">
        <v>0.77295169681610953</v>
      </c>
      <c r="BK190" s="89">
        <v>506.02719665587017</v>
      </c>
      <c r="BL190" s="380">
        <v>49.974512003684069</v>
      </c>
      <c r="BM190" s="380">
        <v>0.16745499188233109</v>
      </c>
      <c r="BN190" s="89">
        <v>1832.1632395647855</v>
      </c>
      <c r="BO190" s="380">
        <v>191.10106726170389</v>
      </c>
      <c r="BP190" s="380">
        <v>0.34015538712895238</v>
      </c>
      <c r="BQ190" s="89">
        <v>1683.95085953077</v>
      </c>
      <c r="BR190" s="380">
        <v>141.11570752800293</v>
      </c>
      <c r="BS190" s="380">
        <v>1.5520047745522711</v>
      </c>
      <c r="BT190" s="89">
        <v>0.18962707299997772</v>
      </c>
      <c r="BU190" s="380">
        <v>0.13338049914933442</v>
      </c>
      <c r="BV190" s="380">
        <v>1.0665003011913808E-2</v>
      </c>
      <c r="BW190" s="381">
        <v>7.6837212640259805E-2</v>
      </c>
      <c r="BX190" s="380">
        <v>0.2632936867369024</v>
      </c>
      <c r="BY190" s="380">
        <v>7.6837212640259805E-2</v>
      </c>
      <c r="BZ190" s="381">
        <v>8.820473951646407E-2</v>
      </c>
      <c r="CA190" s="380">
        <v>0.21978212873674152</v>
      </c>
      <c r="CB190" s="380">
        <v>8.820473951646407E-2</v>
      </c>
      <c r="CC190" s="89">
        <v>3.6308464461704602</v>
      </c>
      <c r="CD190" s="380">
        <v>1.5115518737789473</v>
      </c>
      <c r="CE190" s="380">
        <v>8.7468752367185057E-2</v>
      </c>
      <c r="CF190" s="89">
        <v>0.40626065760877661</v>
      </c>
      <c r="CG190" s="380">
        <v>0.25527604756618083</v>
      </c>
      <c r="CH190" s="380">
        <v>2.1455856234272031E-2</v>
      </c>
      <c r="CI190" s="89">
        <v>11.819468979123195</v>
      </c>
      <c r="CJ190" s="380">
        <v>2.2397445612551405</v>
      </c>
      <c r="CK190" s="380">
        <v>9.4489047711504945E-2</v>
      </c>
      <c r="CL190" s="89">
        <v>3.7993164216329944</v>
      </c>
      <c r="CM190" s="380">
        <v>1.0105566488965145</v>
      </c>
      <c r="CN190" s="380">
        <v>5.1221280949698668E-2</v>
      </c>
      <c r="CO190" s="381">
        <v>0.42785838874276561</v>
      </c>
      <c r="CP190" s="380">
        <v>1.1833042314167384</v>
      </c>
      <c r="CQ190" s="380">
        <v>0.42785838874276561</v>
      </c>
      <c r="CR190" s="89">
        <v>218.00687762051689</v>
      </c>
      <c r="CS190" s="380">
        <v>19.819057063213435</v>
      </c>
      <c r="CT190" s="380">
        <v>5.5021779952223798E-3</v>
      </c>
      <c r="CU190" s="89">
        <v>476.33744290072872</v>
      </c>
      <c r="CV190" s="380">
        <v>40.489598838709206</v>
      </c>
      <c r="CW190" s="380">
        <v>3.2810407137755552E-4</v>
      </c>
      <c r="CX190" s="89">
        <v>0.92408832434000787</v>
      </c>
      <c r="CY190" s="380">
        <v>0.37218195480031635</v>
      </c>
      <c r="CZ190" s="380">
        <v>6.3300525247527004E-4</v>
      </c>
      <c r="DA190" s="89">
        <v>0</v>
      </c>
      <c r="DB190" s="380">
        <v>0</v>
      </c>
      <c r="DC190" s="380">
        <v>0</v>
      </c>
      <c r="DD190" s="381">
        <v>3.0007942040223548E-3</v>
      </c>
      <c r="DE190" s="380">
        <v>0</v>
      </c>
      <c r="DF190" s="380">
        <v>3.0007942040223548E-3</v>
      </c>
      <c r="DG190" s="381">
        <v>3.6941289761398509E-2</v>
      </c>
      <c r="DH190" s="380">
        <v>4.7261470660829023E-2</v>
      </c>
      <c r="DI190" s="380">
        <v>3.6941289761398509E-2</v>
      </c>
      <c r="DJ190" s="381">
        <v>1.5676583830843849E-2</v>
      </c>
      <c r="DK190" s="380">
        <v>1.8359390492987303E-2</v>
      </c>
      <c r="DL190" s="380">
        <v>1.5676583830843849E-2</v>
      </c>
      <c r="DM190" s="89">
        <v>3.3104644952603541</v>
      </c>
      <c r="DN190" s="380">
        <v>1.4139714104151262</v>
      </c>
      <c r="DO190" s="380">
        <v>0</v>
      </c>
      <c r="DP190" s="89">
        <v>707.36292226103285</v>
      </c>
      <c r="DQ190" s="380">
        <v>67.531288650618393</v>
      </c>
      <c r="DR190" s="380">
        <v>3.1799191871066741E-3</v>
      </c>
      <c r="DS190" s="89">
        <v>1565.1818164168376</v>
      </c>
      <c r="DT190" s="380">
        <v>157.17153217321149</v>
      </c>
      <c r="DU190" s="380">
        <v>1.6308969055271291E-3</v>
      </c>
      <c r="DV190" s="89">
        <v>194.54607728389897</v>
      </c>
      <c r="DW190" s="380">
        <v>19.254668716207888</v>
      </c>
      <c r="DX190" s="380">
        <v>1.2333247327370913E-3</v>
      </c>
      <c r="DY190" s="89">
        <v>812.86663913502639</v>
      </c>
      <c r="DZ190" s="380">
        <v>67.760000274641953</v>
      </c>
      <c r="EA190" s="380">
        <v>0</v>
      </c>
      <c r="EB190" s="89">
        <v>157.3550989066579</v>
      </c>
      <c r="EC190" s="380">
        <v>13.988541818773967</v>
      </c>
      <c r="ED190" s="380">
        <v>0</v>
      </c>
      <c r="EE190" s="89">
        <v>11.92122724022647</v>
      </c>
      <c r="EF190" s="380">
        <v>1.370819038647545</v>
      </c>
      <c r="EG190" s="380">
        <v>0</v>
      </c>
      <c r="EH190" s="89">
        <v>138.88123618036158</v>
      </c>
      <c r="EI190" s="380">
        <v>8.9800082445709055</v>
      </c>
      <c r="EJ190" s="380">
        <v>0</v>
      </c>
      <c r="EK190" s="89">
        <v>17.538750214819938</v>
      </c>
      <c r="EL190" s="380">
        <v>1.4072137032522931</v>
      </c>
      <c r="EM190" s="380">
        <v>0</v>
      </c>
      <c r="EN190" s="89">
        <v>96.294687917412574</v>
      </c>
      <c r="EO190" s="380">
        <v>7.9172951313591611</v>
      </c>
      <c r="EP190" s="380">
        <v>0</v>
      </c>
      <c r="EQ190" s="89">
        <v>17.515941409467114</v>
      </c>
      <c r="ER190" s="380">
        <v>1.5247049324138777</v>
      </c>
      <c r="ES190" s="380">
        <v>1.3146771699131092E-3</v>
      </c>
      <c r="ET190" s="89">
        <v>42.832849030225248</v>
      </c>
      <c r="EU190" s="380">
        <v>4.7974811574728262</v>
      </c>
      <c r="EV190" s="380">
        <v>9.1517171877364509E-4</v>
      </c>
      <c r="EW190" s="89">
        <v>4.7561952057145414</v>
      </c>
      <c r="EX190" s="380">
        <v>0.62323033332883815</v>
      </c>
      <c r="EY190" s="380">
        <v>0</v>
      </c>
      <c r="EZ190" s="89">
        <v>25.082389635961416</v>
      </c>
      <c r="FA190" s="380">
        <v>3.223454448472213</v>
      </c>
      <c r="FB190" s="380">
        <v>1.2605006356995142E-2</v>
      </c>
      <c r="FC190" s="89">
        <v>3.1470988363110832</v>
      </c>
      <c r="FD190" s="380">
        <v>0.46955870286693591</v>
      </c>
      <c r="FE190" s="380">
        <v>0</v>
      </c>
      <c r="FF190" s="381">
        <v>6.7148274308764756E-3</v>
      </c>
      <c r="FG190" s="380">
        <v>0</v>
      </c>
      <c r="FH190" s="380">
        <v>6.7148274308764756E-3</v>
      </c>
      <c r="FI190" s="89">
        <v>7.7755046216479515</v>
      </c>
      <c r="FJ190" s="380">
        <v>1.3389048389322242</v>
      </c>
      <c r="FK190" s="380">
        <v>5.5870832020497299E-3</v>
      </c>
      <c r="FL190" s="89">
        <v>0.26700501178895747</v>
      </c>
      <c r="FM190" s="380">
        <v>0.15483309312761603</v>
      </c>
      <c r="FN190" s="380">
        <v>5.3424069214301232E-3</v>
      </c>
      <c r="FO190" s="89">
        <v>12.926724752507607</v>
      </c>
      <c r="FP190" s="380">
        <v>1.5187904610935965</v>
      </c>
      <c r="FQ190" s="380">
        <v>2.1490211275797572E-3</v>
      </c>
      <c r="FR190" s="89">
        <v>5.6276528939586639</v>
      </c>
      <c r="FS190" s="380">
        <v>1.0545560995371226</v>
      </c>
      <c r="FT190" s="380">
        <v>1.7184154814243843E-3</v>
      </c>
      <c r="FV190" s="118">
        <f t="shared" si="0"/>
        <v>4271.6203725746827</v>
      </c>
      <c r="FW190" s="118">
        <f t="shared" si="1"/>
        <v>0.24046790688404041</v>
      </c>
      <c r="FX190" s="118">
        <v>1.0050331503787788</v>
      </c>
      <c r="FY190" s="118">
        <v>0.45767319128416845</v>
      </c>
      <c r="FZ190" s="207">
        <v>4.1075051737681845</v>
      </c>
      <c r="GA190" s="118">
        <v>1.6779957083811936</v>
      </c>
      <c r="GB190" s="118">
        <v>4.4796848610369038</v>
      </c>
    </row>
    <row r="191" spans="2:184" s="73" customFormat="1">
      <c r="B191" s="73" t="s">
        <v>1959</v>
      </c>
      <c r="C191" s="143" t="s">
        <v>1960</v>
      </c>
      <c r="D191" s="143" t="s">
        <v>1994</v>
      </c>
      <c r="E191" s="77">
        <v>304.72000000000003</v>
      </c>
      <c r="F191" s="73">
        <v>29.78</v>
      </c>
      <c r="G191" s="113" t="s">
        <v>1211</v>
      </c>
      <c r="H191" s="207">
        <v>54.731999999999999</v>
      </c>
      <c r="I191" s="89">
        <v>304.72000000000003</v>
      </c>
      <c r="J191" s="89"/>
      <c r="K191" s="41" t="s">
        <v>32</v>
      </c>
      <c r="L191" s="73" t="s">
        <v>207</v>
      </c>
      <c r="M191" s="73" t="s">
        <v>1962</v>
      </c>
      <c r="N191" s="73" t="s">
        <v>2265</v>
      </c>
      <c r="O191" s="73">
        <v>55</v>
      </c>
      <c r="Q191" s="203">
        <v>916.19332933892542</v>
      </c>
      <c r="R191" s="203">
        <v>33890</v>
      </c>
      <c r="S191" s="203">
        <v>5689.9999999999991</v>
      </c>
      <c r="U191" s="381">
        <v>0.80244623069949428</v>
      </c>
      <c r="V191" s="380">
        <v>1.9912254058544483</v>
      </c>
      <c r="W191" s="380">
        <v>0.80244623069949428</v>
      </c>
      <c r="X191" s="89">
        <v>19.962202611998336</v>
      </c>
      <c r="Y191" s="380">
        <v>7.3658259288078263</v>
      </c>
      <c r="Z191" s="380">
        <v>1.71583917378315</v>
      </c>
      <c r="AA191" s="89">
        <v>324.140642704181</v>
      </c>
      <c r="AB191" s="380">
        <v>21.952730191656453</v>
      </c>
      <c r="AC191" s="380">
        <v>0.71593183118406944</v>
      </c>
      <c r="AD191" s="89">
        <v>174.87092847109741</v>
      </c>
      <c r="AE191" s="380">
        <v>70.846537132187592</v>
      </c>
      <c r="AF191" s="380">
        <v>0.10769288438054123</v>
      </c>
      <c r="AG191" s="89">
        <v>87.565507228626615</v>
      </c>
      <c r="AH191" s="380">
        <v>108.30618242914551</v>
      </c>
      <c r="AI191" s="380">
        <v>0.84967934058821115</v>
      </c>
      <c r="AJ191" s="89">
        <v>523.33399290133218</v>
      </c>
      <c r="AK191" s="380">
        <v>303.03292884594327</v>
      </c>
      <c r="AL191" s="380">
        <v>134.61112765265938</v>
      </c>
      <c r="AM191" s="89">
        <v>154161.01911937192</v>
      </c>
      <c r="AN191" s="380">
        <v>15055.724631331308</v>
      </c>
      <c r="AO191" s="380">
        <v>4.6938551349378148</v>
      </c>
      <c r="AP191" s="89">
        <v>99.790142487432746</v>
      </c>
      <c r="AQ191" s="380">
        <v>76.07293284788723</v>
      </c>
      <c r="AR191" s="380">
        <v>23.762210091951086</v>
      </c>
      <c r="AS191" s="89">
        <v>1698.2865693657295</v>
      </c>
      <c r="AT191" s="380">
        <v>247.05062026578992</v>
      </c>
      <c r="AU191" s="380">
        <v>40.779473084124369</v>
      </c>
      <c r="AV191" s="381">
        <v>4.4972726333460642</v>
      </c>
      <c r="AW191" s="380">
        <v>19.42983126000367</v>
      </c>
      <c r="AX191" s="380">
        <v>4.4972726333460642</v>
      </c>
      <c r="AY191" s="89">
        <v>0.85960182064194679</v>
      </c>
      <c r="AZ191" s="380">
        <v>0.39052133403947303</v>
      </c>
      <c r="BA191" s="380">
        <v>0.12941590568300976</v>
      </c>
      <c r="BB191" s="89">
        <v>4.9542546167130617</v>
      </c>
      <c r="BC191" s="380">
        <v>4.2949891820833814</v>
      </c>
      <c r="BD191" s="380">
        <v>0.24202292308580939</v>
      </c>
      <c r="BE191" s="89">
        <v>1.0264392486530443</v>
      </c>
      <c r="BF191" s="382">
        <v>0.7250796995012847</v>
      </c>
      <c r="BG191" s="382">
        <v>2.2149423902169219E-2</v>
      </c>
      <c r="BH191" s="381">
        <v>0.86696627716595287</v>
      </c>
      <c r="BI191" s="380">
        <v>2.2494963482453185</v>
      </c>
      <c r="BJ191" s="380">
        <v>0.86696627716595287</v>
      </c>
      <c r="BK191" s="89">
        <v>541.50501592454964</v>
      </c>
      <c r="BL191" s="380">
        <v>48.591489750394011</v>
      </c>
      <c r="BM191" s="380">
        <v>0.19528674783039474</v>
      </c>
      <c r="BN191" s="89">
        <v>2045.5871477547093</v>
      </c>
      <c r="BO191" s="380">
        <v>492.10577657634769</v>
      </c>
      <c r="BP191" s="380">
        <v>0.31766085413824663</v>
      </c>
      <c r="BQ191" s="89">
        <v>1854.8917187948571</v>
      </c>
      <c r="BR191" s="380">
        <v>436.53634781995942</v>
      </c>
      <c r="BS191" s="380">
        <v>1.5980600473560116</v>
      </c>
      <c r="BT191" s="89">
        <v>0.34262259573937104</v>
      </c>
      <c r="BU191" s="380">
        <v>0.23463356222412754</v>
      </c>
      <c r="BV191" s="380">
        <v>7.2043067813770427E-3</v>
      </c>
      <c r="BW191" s="89">
        <v>0.21268192042728601</v>
      </c>
      <c r="BX191" s="380">
        <v>0.42536384085457202</v>
      </c>
      <c r="BY191" s="380">
        <v>0.11960668388512853</v>
      </c>
      <c r="BZ191" s="381">
        <v>8.2233285734583411E-2</v>
      </c>
      <c r="CA191" s="380">
        <v>0.18194722545008613</v>
      </c>
      <c r="CB191" s="380">
        <v>8.2233285734583411E-2</v>
      </c>
      <c r="CC191" s="89">
        <v>3.774550920654058</v>
      </c>
      <c r="CD191" s="380">
        <v>1.8826025027079278</v>
      </c>
      <c r="CE191" s="380">
        <v>0.11723366227138737</v>
      </c>
      <c r="CF191" s="89">
        <v>0.3602977052321702</v>
      </c>
      <c r="CG191" s="380">
        <v>0.26644008572383404</v>
      </c>
      <c r="CH191" s="380">
        <v>1.5899528078247894E-2</v>
      </c>
      <c r="CI191" s="89">
        <v>12.459486624356991</v>
      </c>
      <c r="CJ191" s="380">
        <v>2.2665445506238555</v>
      </c>
      <c r="CK191" s="380">
        <v>0.11107298734338529</v>
      </c>
      <c r="CL191" s="89">
        <v>4.2252776471396913</v>
      </c>
      <c r="CM191" s="380">
        <v>1.3004671172489604</v>
      </c>
      <c r="CN191" s="380">
        <v>5.7766455093603182E-2</v>
      </c>
      <c r="CO191" s="381">
        <v>0.52761575238631808</v>
      </c>
      <c r="CP191" s="380">
        <v>1.0116182872794344</v>
      </c>
      <c r="CQ191" s="380">
        <v>0.52761575238631808</v>
      </c>
      <c r="CR191" s="89">
        <v>207.1397151534795</v>
      </c>
      <c r="CS191" s="380">
        <v>16.206988379037007</v>
      </c>
      <c r="CT191" s="380">
        <v>5.8490138661860753E-3</v>
      </c>
      <c r="CU191" s="89">
        <v>509.69313610773258</v>
      </c>
      <c r="CV191" s="380">
        <v>39.585003791715579</v>
      </c>
      <c r="CW191" s="380">
        <v>2.1818267494109669E-3</v>
      </c>
      <c r="CX191" s="89">
        <v>0.52398726504594384</v>
      </c>
      <c r="CY191" s="380">
        <v>0.32688834389651561</v>
      </c>
      <c r="CZ191" s="380">
        <v>4.2098875863162862E-3</v>
      </c>
      <c r="DA191" s="89">
        <v>0</v>
      </c>
      <c r="DB191" s="380">
        <v>0</v>
      </c>
      <c r="DC191" s="380">
        <v>0</v>
      </c>
      <c r="DD191" s="381">
        <v>1.995751127668749E-2</v>
      </c>
      <c r="DE191" s="380">
        <v>0</v>
      </c>
      <c r="DF191" s="380">
        <v>1.995751127668749E-2</v>
      </c>
      <c r="DG191" s="381">
        <v>3.4104177021895089E-2</v>
      </c>
      <c r="DH191" s="380">
        <v>0</v>
      </c>
      <c r="DI191" s="380">
        <v>3.4104177021895089E-2</v>
      </c>
      <c r="DJ191" s="381">
        <v>1.2648294794307258E-2</v>
      </c>
      <c r="DK191" s="380">
        <v>4.2567270208573468E-2</v>
      </c>
      <c r="DL191" s="380">
        <v>1.2648294794307258E-2</v>
      </c>
      <c r="DM191" s="89">
        <v>0.90496554237670312</v>
      </c>
      <c r="DN191" s="380">
        <v>0.6512987521385718</v>
      </c>
      <c r="DO191" s="380">
        <v>0</v>
      </c>
      <c r="DP191" s="89">
        <v>751.63937689942168</v>
      </c>
      <c r="DQ191" s="380">
        <v>80.556488877720341</v>
      </c>
      <c r="DR191" s="380">
        <v>0</v>
      </c>
      <c r="DS191" s="89">
        <v>1671.4960828400192</v>
      </c>
      <c r="DT191" s="380">
        <v>153.49292302604692</v>
      </c>
      <c r="DU191" s="380">
        <v>0</v>
      </c>
      <c r="DV191" s="89">
        <v>206.07293655323417</v>
      </c>
      <c r="DW191" s="380">
        <v>18.794082764031177</v>
      </c>
      <c r="DX191" s="380">
        <v>0</v>
      </c>
      <c r="DY191" s="89">
        <v>868.75176602431793</v>
      </c>
      <c r="DZ191" s="380">
        <v>61.204758109336836</v>
      </c>
      <c r="EA191" s="380">
        <v>0</v>
      </c>
      <c r="EB191" s="89">
        <v>167.80711869373224</v>
      </c>
      <c r="EC191" s="380">
        <v>10.929790452325726</v>
      </c>
      <c r="ED191" s="380">
        <v>0</v>
      </c>
      <c r="EE191" s="89">
        <v>12.727012644798315</v>
      </c>
      <c r="EF191" s="380">
        <v>0.99444887300917184</v>
      </c>
      <c r="EG191" s="380">
        <v>0</v>
      </c>
      <c r="EH191" s="89">
        <v>150.44090501671047</v>
      </c>
      <c r="EI191" s="380">
        <v>12.531089922187283</v>
      </c>
      <c r="EJ191" s="380">
        <v>0</v>
      </c>
      <c r="EK191" s="89">
        <v>18.749219854895554</v>
      </c>
      <c r="EL191" s="380">
        <v>1.7729723694379471</v>
      </c>
      <c r="EM191" s="380">
        <v>0</v>
      </c>
      <c r="EN191" s="89">
        <v>105.8475010393288</v>
      </c>
      <c r="EO191" s="380">
        <v>11.321450081537044</v>
      </c>
      <c r="EP191" s="380">
        <v>0</v>
      </c>
      <c r="EQ191" s="89">
        <v>18.633913867754977</v>
      </c>
      <c r="ER191" s="380">
        <v>2.2553723071190785</v>
      </c>
      <c r="ES191" s="380">
        <v>1.3678031694813919E-3</v>
      </c>
      <c r="ET191" s="89">
        <v>46.126220041583842</v>
      </c>
      <c r="EU191" s="380">
        <v>5.4323925177796184</v>
      </c>
      <c r="EV191" s="380">
        <v>6.083640060692121E-3</v>
      </c>
      <c r="EW191" s="89">
        <v>5.1368390580209535</v>
      </c>
      <c r="EX191" s="380">
        <v>0.64351282436938828</v>
      </c>
      <c r="EY191" s="380">
        <v>0</v>
      </c>
      <c r="EZ191" s="89">
        <v>27.311784042192009</v>
      </c>
      <c r="FA191" s="380">
        <v>3.1010561126491867</v>
      </c>
      <c r="FB191" s="380">
        <v>0</v>
      </c>
      <c r="FC191" s="89">
        <v>3.3918085972491028</v>
      </c>
      <c r="FD191" s="380">
        <v>0.45716235753014173</v>
      </c>
      <c r="FE191" s="380">
        <v>0</v>
      </c>
      <c r="FF191" s="381">
        <v>9.2220863171300366E-3</v>
      </c>
      <c r="FG191" s="380">
        <v>0</v>
      </c>
      <c r="FH191" s="380">
        <v>9.2220863171300366E-3</v>
      </c>
      <c r="FI191" s="89">
        <v>9.4275206225561465</v>
      </c>
      <c r="FJ191" s="380">
        <v>1.1904951837342197</v>
      </c>
      <c r="FK191" s="380">
        <v>5.8129483046843846E-3</v>
      </c>
      <c r="FL191" s="89">
        <v>0.48708102947471282</v>
      </c>
      <c r="FM191" s="380">
        <v>0.20664604054575039</v>
      </c>
      <c r="FN191" s="380">
        <v>5.1796637462777429E-3</v>
      </c>
      <c r="FO191" s="89">
        <v>17.392965826804232</v>
      </c>
      <c r="FP191" s="380">
        <v>1.5059136764141974</v>
      </c>
      <c r="FQ191" s="380">
        <v>0</v>
      </c>
      <c r="FR191" s="89">
        <v>7.4272438562987864</v>
      </c>
      <c r="FS191" s="380">
        <v>1.0569676082438326</v>
      </c>
      <c r="FT191" s="380">
        <v>1.7878214621258042E-3</v>
      </c>
      <c r="FV191" s="118">
        <f t="shared" si="0"/>
        <v>4563.8256212809911</v>
      </c>
      <c r="FW191" s="118">
        <f t="shared" si="1"/>
        <v>0.23923707222543442</v>
      </c>
      <c r="FX191" s="118">
        <v>1.0113883266445303</v>
      </c>
      <c r="FY191" s="118">
        <v>0.40640083312736014</v>
      </c>
      <c r="FZ191" s="207">
        <v>5.1279325846719797</v>
      </c>
      <c r="GA191" s="118">
        <v>1.6683289170637716</v>
      </c>
      <c r="GB191" s="118">
        <v>4.456446192988281</v>
      </c>
    </row>
    <row r="192" spans="2:184" s="73" customFormat="1">
      <c r="B192" s="73" t="s">
        <v>1959</v>
      </c>
      <c r="C192" s="143" t="s">
        <v>1960</v>
      </c>
      <c r="D192" s="143" t="s">
        <v>1994</v>
      </c>
      <c r="E192" s="77">
        <v>304.72000000000003</v>
      </c>
      <c r="F192" s="73">
        <v>29.78</v>
      </c>
      <c r="G192" s="113" t="s">
        <v>1211</v>
      </c>
      <c r="H192" s="207">
        <v>54.731999999999999</v>
      </c>
      <c r="I192" s="89">
        <v>304.72000000000003</v>
      </c>
      <c r="J192" s="89"/>
      <c r="K192" s="41" t="s">
        <v>32</v>
      </c>
      <c r="L192" s="73" t="s">
        <v>207</v>
      </c>
      <c r="M192" s="73" t="s">
        <v>1962</v>
      </c>
      <c r="N192" s="73" t="s">
        <v>2266</v>
      </c>
      <c r="O192" s="73">
        <v>55</v>
      </c>
      <c r="Q192" s="203">
        <v>168.28040742959851</v>
      </c>
      <c r="R192" s="203">
        <v>33590</v>
      </c>
      <c r="S192" s="203">
        <v>4010.0000000000005</v>
      </c>
      <c r="U192" s="381">
        <v>0.77818418297384884</v>
      </c>
      <c r="V192" s="380">
        <v>2.1891505301821534</v>
      </c>
      <c r="W192" s="380">
        <v>0.77818418297384884</v>
      </c>
      <c r="X192" s="89">
        <v>17.432251090561451</v>
      </c>
      <c r="Y192" s="380">
        <v>6.4816354810605912</v>
      </c>
      <c r="Z192" s="380">
        <v>1.6175954154917602</v>
      </c>
      <c r="AA192" s="89">
        <v>309.33496899242709</v>
      </c>
      <c r="AB192" s="380">
        <v>24.565227903389481</v>
      </c>
      <c r="AC192" s="380">
        <v>0.5330212205449455</v>
      </c>
      <c r="AD192" s="89">
        <v>150.18885388935274</v>
      </c>
      <c r="AE192" s="380">
        <v>19.105116353210924</v>
      </c>
      <c r="AF192" s="380">
        <v>0.14104462338822463</v>
      </c>
      <c r="AG192" s="381">
        <v>0.46825484327013311</v>
      </c>
      <c r="AH192" s="380">
        <v>1.8905171003842474</v>
      </c>
      <c r="AI192" s="380">
        <v>0.46825484327013311</v>
      </c>
      <c r="AJ192" s="89">
        <v>514.10234074972755</v>
      </c>
      <c r="AK192" s="380">
        <v>234.81412044079431</v>
      </c>
      <c r="AL192" s="380">
        <v>92.270940115885068</v>
      </c>
      <c r="AM192" s="89">
        <v>154157.07547196676</v>
      </c>
      <c r="AN192" s="380">
        <v>12830.949291039004</v>
      </c>
      <c r="AO192" s="380">
        <v>4.6055686900095116</v>
      </c>
      <c r="AP192" s="89">
        <v>87.43157060767534</v>
      </c>
      <c r="AQ192" s="380">
        <v>60.303771845856765</v>
      </c>
      <c r="AR192" s="380">
        <v>25.024545004701874</v>
      </c>
      <c r="AS192" s="89">
        <v>1631.5144165626887</v>
      </c>
      <c r="AT192" s="380">
        <v>250.78302178341684</v>
      </c>
      <c r="AU192" s="380">
        <v>38.640186056254322</v>
      </c>
      <c r="AV192" s="89">
        <v>17.081264759683378</v>
      </c>
      <c r="AW192" s="380">
        <v>10.404532339160941</v>
      </c>
      <c r="AX192" s="380">
        <v>4.5855438340420172</v>
      </c>
      <c r="AY192" s="89">
        <v>0.91242854202526902</v>
      </c>
      <c r="AZ192" s="380">
        <v>0.40634384475987206</v>
      </c>
      <c r="BA192" s="380">
        <v>0.10119713718478632</v>
      </c>
      <c r="BB192" s="89">
        <v>1.5303349450693688</v>
      </c>
      <c r="BC192" s="380">
        <v>2.5911921649734899</v>
      </c>
      <c r="BD192" s="380">
        <v>0.2039365350408113</v>
      </c>
      <c r="BE192" s="89">
        <v>0.72910847217679287</v>
      </c>
      <c r="BF192" s="382">
        <v>0.3492448666179791</v>
      </c>
      <c r="BG192" s="382">
        <v>2.4466219107291971E-2</v>
      </c>
      <c r="BH192" s="381">
        <v>0.80864236499555953</v>
      </c>
      <c r="BI192" s="380">
        <v>1.7583621882137903</v>
      </c>
      <c r="BJ192" s="380">
        <v>0.80864236499555953</v>
      </c>
      <c r="BK192" s="89">
        <v>505.65238410536307</v>
      </c>
      <c r="BL192" s="380">
        <v>44.740103597725202</v>
      </c>
      <c r="BM192" s="380">
        <v>0.21258670730153087</v>
      </c>
      <c r="BN192" s="89">
        <v>1751.1157122055797</v>
      </c>
      <c r="BO192" s="380">
        <v>120.99392035056913</v>
      </c>
      <c r="BP192" s="380">
        <v>0.26524047534076456</v>
      </c>
      <c r="BQ192" s="89">
        <v>1623.2615048057548</v>
      </c>
      <c r="BR192" s="380">
        <v>126.59509005263685</v>
      </c>
      <c r="BS192" s="380">
        <v>1.5508651108428944</v>
      </c>
      <c r="BT192" s="89">
        <v>0.20347331123871257</v>
      </c>
      <c r="BU192" s="380">
        <v>0.13698473911655693</v>
      </c>
      <c r="BV192" s="380">
        <v>9.1643797035724922E-3</v>
      </c>
      <c r="BW192" s="381">
        <v>7.6967319130859774E-2</v>
      </c>
      <c r="BX192" s="380">
        <v>0.29335196502140143</v>
      </c>
      <c r="BY192" s="380">
        <v>7.6967319130859774E-2</v>
      </c>
      <c r="BZ192" s="381">
        <v>7.09516642731811E-2</v>
      </c>
      <c r="CA192" s="380">
        <v>0.27498036892274164</v>
      </c>
      <c r="CB192" s="380">
        <v>7.09516642731811E-2</v>
      </c>
      <c r="CC192" s="89">
        <v>2.8255553756751124</v>
      </c>
      <c r="CD192" s="380">
        <v>1.3149883568456806</v>
      </c>
      <c r="CE192" s="380">
        <v>0.11791399409830444</v>
      </c>
      <c r="CF192" s="89">
        <v>0.31179542892444057</v>
      </c>
      <c r="CG192" s="380">
        <v>0.18886273829805775</v>
      </c>
      <c r="CH192" s="380">
        <v>1.6798067870254771E-2</v>
      </c>
      <c r="CI192" s="89">
        <v>11.945082461509964</v>
      </c>
      <c r="CJ192" s="380">
        <v>2.4921101390315465</v>
      </c>
      <c r="CK192" s="380">
        <v>9.6819103023174799E-2</v>
      </c>
      <c r="CL192" s="89">
        <v>3.5544414834476843</v>
      </c>
      <c r="CM192" s="380">
        <v>1.2676089181625798</v>
      </c>
      <c r="CN192" s="380">
        <v>4.4340473480235523E-2</v>
      </c>
      <c r="CO192" s="381">
        <v>0.42527292942752187</v>
      </c>
      <c r="CP192" s="380">
        <v>1.2219164809863634</v>
      </c>
      <c r="CQ192" s="380">
        <v>0.42527292942752187</v>
      </c>
      <c r="CR192" s="89">
        <v>209.91941097521519</v>
      </c>
      <c r="CS192" s="380">
        <v>14.235804844179818</v>
      </c>
      <c r="CT192" s="380">
        <v>3.4623783193565962E-3</v>
      </c>
      <c r="CU192" s="89">
        <v>492.84456566504144</v>
      </c>
      <c r="CV192" s="380">
        <v>40.817403539032462</v>
      </c>
      <c r="CW192" s="380">
        <v>0</v>
      </c>
      <c r="CX192" s="89">
        <v>0.75684330971689828</v>
      </c>
      <c r="CY192" s="380">
        <v>0.41871601085020127</v>
      </c>
      <c r="CZ192" s="380">
        <v>0</v>
      </c>
      <c r="DA192" s="381">
        <v>2.4186394063253581E-3</v>
      </c>
      <c r="DB192" s="380">
        <v>0</v>
      </c>
      <c r="DC192" s="380">
        <v>2.4186394063253581E-3</v>
      </c>
      <c r="DD192" s="381">
        <v>1.3334612930295637E-2</v>
      </c>
      <c r="DE192" s="380">
        <v>0</v>
      </c>
      <c r="DF192" s="380">
        <v>1.3334612930295637E-2</v>
      </c>
      <c r="DG192" s="381">
        <v>2.5603395539469657E-2</v>
      </c>
      <c r="DH192" s="380">
        <v>0</v>
      </c>
      <c r="DI192" s="380">
        <v>2.5603395539469657E-2</v>
      </c>
      <c r="DJ192" s="381">
        <v>1.3456587694912611E-2</v>
      </c>
      <c r="DK192" s="380">
        <v>0</v>
      </c>
      <c r="DL192" s="380">
        <v>1.3456587694912611E-2</v>
      </c>
      <c r="DM192" s="89">
        <v>2.2278987483161692</v>
      </c>
      <c r="DN192" s="380">
        <v>1.2792821209051113</v>
      </c>
      <c r="DO192" s="380">
        <v>0</v>
      </c>
      <c r="DP192" s="89">
        <v>721.21081592174073</v>
      </c>
      <c r="DQ192" s="380">
        <v>64.972863608590302</v>
      </c>
      <c r="DR192" s="380">
        <v>0</v>
      </c>
      <c r="DS192" s="89">
        <v>1605.608716014948</v>
      </c>
      <c r="DT192" s="380">
        <v>157.26993796066301</v>
      </c>
      <c r="DU192" s="380">
        <v>1.8848475438104613E-3</v>
      </c>
      <c r="DV192" s="89">
        <v>199.18982479224363</v>
      </c>
      <c r="DW192" s="380">
        <v>15.216203585232442</v>
      </c>
      <c r="DX192" s="380">
        <v>0</v>
      </c>
      <c r="DY192" s="89">
        <v>833.31555197790078</v>
      </c>
      <c r="DZ192" s="380">
        <v>63.219384459088353</v>
      </c>
      <c r="EA192" s="380">
        <v>0</v>
      </c>
      <c r="EB192" s="89">
        <v>162.2459791001404</v>
      </c>
      <c r="EC192" s="380">
        <v>13.138568620044946</v>
      </c>
      <c r="ED192" s="380">
        <v>0</v>
      </c>
      <c r="EE192" s="89">
        <v>12.19397723389419</v>
      </c>
      <c r="EF192" s="380">
        <v>1.1659639792956769</v>
      </c>
      <c r="EG192" s="380">
        <v>0</v>
      </c>
      <c r="EH192" s="89">
        <v>145.17458388108153</v>
      </c>
      <c r="EI192" s="380">
        <v>11.913347139840084</v>
      </c>
      <c r="EJ192" s="380">
        <v>0</v>
      </c>
      <c r="EK192" s="89">
        <v>17.937455792010375</v>
      </c>
      <c r="EL192" s="380">
        <v>1.6451928922082202</v>
      </c>
      <c r="EM192" s="380">
        <v>0</v>
      </c>
      <c r="EN192" s="89">
        <v>99.801562960017748</v>
      </c>
      <c r="EO192" s="380">
        <v>8.7242993894370304</v>
      </c>
      <c r="EP192" s="380">
        <v>0</v>
      </c>
      <c r="EQ192" s="89">
        <v>17.798902076621964</v>
      </c>
      <c r="ER192" s="380">
        <v>1.6018619395469291</v>
      </c>
      <c r="ES192" s="380">
        <v>1.798899193637976E-3</v>
      </c>
      <c r="ET192" s="89">
        <v>44.661734148852766</v>
      </c>
      <c r="EU192" s="380">
        <v>4.1749074615363675</v>
      </c>
      <c r="EV192" s="380">
        <v>0</v>
      </c>
      <c r="EW192" s="89">
        <v>4.8573535073619931</v>
      </c>
      <c r="EX192" s="380">
        <v>0.62277472470495043</v>
      </c>
      <c r="EY192" s="380">
        <v>1.2951009670156826E-3</v>
      </c>
      <c r="EZ192" s="89">
        <v>25.960827495397954</v>
      </c>
      <c r="FA192" s="380">
        <v>2.8553058384724257</v>
      </c>
      <c r="FB192" s="380">
        <v>6.5549120987067134E-3</v>
      </c>
      <c r="FC192" s="89">
        <v>3.2482114556647028</v>
      </c>
      <c r="FD192" s="380">
        <v>0.41830069912934048</v>
      </c>
      <c r="FE192" s="380">
        <v>1.3203952511129683E-3</v>
      </c>
      <c r="FF192" s="89">
        <v>0</v>
      </c>
      <c r="FG192" s="380">
        <v>0</v>
      </c>
      <c r="FH192" s="380">
        <v>0</v>
      </c>
      <c r="FI192" s="89">
        <v>8.5977402869997697</v>
      </c>
      <c r="FJ192" s="380">
        <v>1.2536412928412655</v>
      </c>
      <c r="FK192" s="380">
        <v>3.8814208341893296E-3</v>
      </c>
      <c r="FL192" s="89">
        <v>0.28142608079613057</v>
      </c>
      <c r="FM192" s="380">
        <v>0.17563679936399793</v>
      </c>
      <c r="FN192" s="380">
        <v>4.3759506301001292E-3</v>
      </c>
      <c r="FO192" s="89">
        <v>15.222435602629256</v>
      </c>
      <c r="FP192" s="380">
        <v>2.1247530637966383</v>
      </c>
      <c r="FQ192" s="380">
        <v>1.7691345462039494E-3</v>
      </c>
      <c r="FR192" s="89">
        <v>6.1228517804348179</v>
      </c>
      <c r="FS192" s="380">
        <v>1.1525099587943846</v>
      </c>
      <c r="FT192" s="380">
        <v>1.6753388742284116E-3</v>
      </c>
      <c r="FV192" s="118">
        <f t="shared" si="0"/>
        <v>4386.0500620229177</v>
      </c>
      <c r="FW192" s="118">
        <f t="shared" si="1"/>
        <v>0.2372570991492039</v>
      </c>
      <c r="FX192" s="118">
        <v>1.0094424684512964</v>
      </c>
      <c r="FY192" s="118">
        <v>0.42593431195076936</v>
      </c>
      <c r="FZ192" s="207">
        <v>4.6864053681240989</v>
      </c>
      <c r="GA192" s="118">
        <v>1.6688626621060971</v>
      </c>
      <c r="GB192" s="118">
        <v>4.5242319053702671</v>
      </c>
    </row>
    <row r="193" spans="2:184" s="73" customFormat="1">
      <c r="B193" s="73" t="s">
        <v>1959</v>
      </c>
      <c r="C193" s="143" t="s">
        <v>1960</v>
      </c>
      <c r="D193" s="143" t="s">
        <v>1994</v>
      </c>
      <c r="E193" s="77">
        <v>304.72000000000003</v>
      </c>
      <c r="F193" s="73">
        <v>29.78</v>
      </c>
      <c r="G193" s="113" t="s">
        <v>1211</v>
      </c>
      <c r="H193" s="207">
        <v>54.731999999999999</v>
      </c>
      <c r="I193" s="89">
        <v>304.72000000000003</v>
      </c>
      <c r="J193" s="89"/>
      <c r="K193" s="41" t="s">
        <v>32</v>
      </c>
      <c r="L193" s="73" t="s">
        <v>207</v>
      </c>
      <c r="M193" s="73" t="s">
        <v>1962</v>
      </c>
      <c r="N193" s="73" t="s">
        <v>2267</v>
      </c>
      <c r="O193" s="73">
        <v>55</v>
      </c>
      <c r="Q193" s="203">
        <v>579.63251447972823</v>
      </c>
      <c r="R193" s="203">
        <v>35270</v>
      </c>
      <c r="S193" s="203">
        <v>5729.9999999999991</v>
      </c>
      <c r="U193" s="381">
        <v>0.69147976604212524</v>
      </c>
      <c r="V193" s="380">
        <v>2.1028090256584093</v>
      </c>
      <c r="W193" s="380">
        <v>0.69147976604212524</v>
      </c>
      <c r="X193" s="89">
        <v>17.792009390837976</v>
      </c>
      <c r="Y193" s="380">
        <v>7.451036718843258</v>
      </c>
      <c r="Z193" s="380">
        <v>1.4669709616719147</v>
      </c>
      <c r="AA193" s="89">
        <v>321.51382557678301</v>
      </c>
      <c r="AB193" s="380">
        <v>21.361762404228394</v>
      </c>
      <c r="AC193" s="380">
        <v>0.58144900571117519</v>
      </c>
      <c r="AD193" s="89">
        <v>154.51500708839231</v>
      </c>
      <c r="AE193" s="380">
        <v>17.278018774411262</v>
      </c>
      <c r="AF193" s="380">
        <v>9.3012881399685679E-2</v>
      </c>
      <c r="AG193" s="381">
        <v>0.45427063692597086</v>
      </c>
      <c r="AH193" s="380">
        <v>14.950571437059519</v>
      </c>
      <c r="AI193" s="380">
        <v>0.45427063692597086</v>
      </c>
      <c r="AJ193" s="89">
        <v>512.3606833926641</v>
      </c>
      <c r="AK193" s="380">
        <v>234.41988020718324</v>
      </c>
      <c r="AL193" s="380">
        <v>83.543771460004635</v>
      </c>
      <c r="AM193" s="89">
        <v>155107.98241828772</v>
      </c>
      <c r="AN193" s="380">
        <v>15940.359207361756</v>
      </c>
      <c r="AO193" s="380">
        <v>4.5303235694699397</v>
      </c>
      <c r="AP193" s="89">
        <v>96.839032679235657</v>
      </c>
      <c r="AQ193" s="380">
        <v>65.787902922533149</v>
      </c>
      <c r="AR193" s="380">
        <v>22.823627638926101</v>
      </c>
      <c r="AS193" s="89">
        <v>1748.0903326137322</v>
      </c>
      <c r="AT193" s="380">
        <v>213.88820606292117</v>
      </c>
      <c r="AU193" s="380">
        <v>33.03425808186698</v>
      </c>
      <c r="AV193" s="89">
        <v>14.911302795048849</v>
      </c>
      <c r="AW193" s="380">
        <v>13.901235511397264</v>
      </c>
      <c r="AX193" s="380">
        <v>5.0779782437478325</v>
      </c>
      <c r="AY193" s="89">
        <v>0.79223807776987254</v>
      </c>
      <c r="AZ193" s="380">
        <v>0.37134601439269521</v>
      </c>
      <c r="BA193" s="380">
        <v>0.12460899002702387</v>
      </c>
      <c r="BB193" s="381">
        <v>0.18749349061225037</v>
      </c>
      <c r="BC193" s="380">
        <v>6.6011803586788185</v>
      </c>
      <c r="BD193" s="380">
        <v>0.18749349061225037</v>
      </c>
      <c r="BE193" s="89">
        <v>0.84419089734098773</v>
      </c>
      <c r="BF193" s="382">
        <v>0.38282898105218771</v>
      </c>
      <c r="BG193" s="382">
        <v>1.8514515848995741E-2</v>
      </c>
      <c r="BH193" s="381">
        <v>0.79870318317065758</v>
      </c>
      <c r="BI193" s="380">
        <v>2.4836021332455824</v>
      </c>
      <c r="BJ193" s="380">
        <v>0.79870318317065758</v>
      </c>
      <c r="BK193" s="89">
        <v>504.08583070124115</v>
      </c>
      <c r="BL193" s="380">
        <v>46.889395790272317</v>
      </c>
      <c r="BM193" s="380">
        <v>0.20179382608500668</v>
      </c>
      <c r="BN193" s="89">
        <v>1774.8943972520362</v>
      </c>
      <c r="BO193" s="380">
        <v>148.34786543316207</v>
      </c>
      <c r="BP193" s="380">
        <v>0.24511676684498629</v>
      </c>
      <c r="BQ193" s="89">
        <v>1632.2945624612453</v>
      </c>
      <c r="BR193" s="380">
        <v>133.54368352491275</v>
      </c>
      <c r="BS193" s="380">
        <v>1.3548145675915226</v>
      </c>
      <c r="BT193" s="89">
        <v>0.19078865544808474</v>
      </c>
      <c r="BU193" s="380">
        <v>0.10657687468799051</v>
      </c>
      <c r="BV193" s="380">
        <v>9.1538649854032098E-3</v>
      </c>
      <c r="BW193" s="89">
        <v>0.20600811986147263</v>
      </c>
      <c r="BX193" s="380">
        <v>0.41201623972294582</v>
      </c>
      <c r="BY193" s="380">
        <v>6.6577607148340434E-2</v>
      </c>
      <c r="BZ193" s="381">
        <v>7.9051719825232653E-2</v>
      </c>
      <c r="CA193" s="380">
        <v>0.31108333473809635</v>
      </c>
      <c r="CB193" s="380">
        <v>7.9051719825232653E-2</v>
      </c>
      <c r="CC193" s="89">
        <v>3.3703852333288644</v>
      </c>
      <c r="CD193" s="380">
        <v>1.4478955412110153</v>
      </c>
      <c r="CE193" s="380">
        <v>9.4172784953106506E-2</v>
      </c>
      <c r="CF193" s="89">
        <v>0.30523354186694263</v>
      </c>
      <c r="CG193" s="380">
        <v>0.19007215011779607</v>
      </c>
      <c r="CH193" s="380">
        <v>1.1499928634928071E-2</v>
      </c>
      <c r="CI193" s="89">
        <v>11.642523893213742</v>
      </c>
      <c r="CJ193" s="380">
        <v>1.9131201219156531</v>
      </c>
      <c r="CK193" s="380">
        <v>7.0486834111759489E-2</v>
      </c>
      <c r="CL193" s="89">
        <v>3.4821447297040704</v>
      </c>
      <c r="CM193" s="380">
        <v>1.1899163164705375</v>
      </c>
      <c r="CN193" s="380">
        <v>4.750386614611056E-2</v>
      </c>
      <c r="CO193" s="381">
        <v>0.46543345582344786</v>
      </c>
      <c r="CP193" s="380">
        <v>1.1520704696050965</v>
      </c>
      <c r="CQ193" s="380">
        <v>0.46543345582344786</v>
      </c>
      <c r="CR193" s="89">
        <v>201.72427763529555</v>
      </c>
      <c r="CS193" s="380">
        <v>16.749732915482294</v>
      </c>
      <c r="CT193" s="380">
        <v>0</v>
      </c>
      <c r="CU193" s="89">
        <v>471.61693571438053</v>
      </c>
      <c r="CV193" s="380">
        <v>35.780942707126158</v>
      </c>
      <c r="CW193" s="380">
        <v>1.9806082376567368E-3</v>
      </c>
      <c r="CX193" s="89">
        <v>0.69194862832216808</v>
      </c>
      <c r="CY193" s="380">
        <v>0.39590787888728435</v>
      </c>
      <c r="CZ193" s="380">
        <v>0</v>
      </c>
      <c r="DA193" s="381">
        <v>2.3421028687611125E-3</v>
      </c>
      <c r="DB193" s="380">
        <v>0</v>
      </c>
      <c r="DC193" s="380">
        <v>2.3421028687611125E-3</v>
      </c>
      <c r="DD193" s="89">
        <v>0</v>
      </c>
      <c r="DE193" s="380">
        <v>0</v>
      </c>
      <c r="DF193" s="380">
        <v>0</v>
      </c>
      <c r="DG193" s="381">
        <v>2.603746646894152E-2</v>
      </c>
      <c r="DH193" s="380">
        <v>0</v>
      </c>
      <c r="DI193" s="380">
        <v>2.603746646894152E-2</v>
      </c>
      <c r="DJ193" s="381">
        <v>1.5352291843607906E-2</v>
      </c>
      <c r="DK193" s="380">
        <v>0</v>
      </c>
      <c r="DL193" s="380">
        <v>1.5352291843607906E-2</v>
      </c>
      <c r="DM193" s="89">
        <v>2.0446133626402538</v>
      </c>
      <c r="DN193" s="380">
        <v>1.034441133559455</v>
      </c>
      <c r="DO193" s="380">
        <v>0</v>
      </c>
      <c r="DP193" s="89">
        <v>703.60668001248473</v>
      </c>
      <c r="DQ193" s="380">
        <v>68.56327225417148</v>
      </c>
      <c r="DR193" s="380">
        <v>0</v>
      </c>
      <c r="DS193" s="89">
        <v>1559.0129192814004</v>
      </c>
      <c r="DT193" s="380">
        <v>148.92783672057115</v>
      </c>
      <c r="DU193" s="380">
        <v>0</v>
      </c>
      <c r="DV193" s="89">
        <v>195.63755131277659</v>
      </c>
      <c r="DW193" s="380">
        <v>15.736312451575872</v>
      </c>
      <c r="DX193" s="380">
        <v>0</v>
      </c>
      <c r="DY193" s="89">
        <v>818.14266462756018</v>
      </c>
      <c r="DZ193" s="380">
        <v>75.486049799757225</v>
      </c>
      <c r="EA193" s="380">
        <v>0</v>
      </c>
      <c r="EB193" s="89">
        <v>158.05909565576417</v>
      </c>
      <c r="EC193" s="380">
        <v>12.676707883019148</v>
      </c>
      <c r="ED193" s="380">
        <v>1.2778071041294452E-2</v>
      </c>
      <c r="EE193" s="89">
        <v>11.61010511243421</v>
      </c>
      <c r="EF193" s="380">
        <v>1.1454965963134736</v>
      </c>
      <c r="EG193" s="380">
        <v>2.6182191376312035E-3</v>
      </c>
      <c r="EH193" s="89">
        <v>141.2391237561738</v>
      </c>
      <c r="EI193" s="380">
        <v>9.8953954559035626</v>
      </c>
      <c r="EJ193" s="380">
        <v>0</v>
      </c>
      <c r="EK193" s="89">
        <v>17.454332965929876</v>
      </c>
      <c r="EL193" s="380">
        <v>1.4044834538784647</v>
      </c>
      <c r="EM193" s="380">
        <v>0</v>
      </c>
      <c r="EN193" s="89">
        <v>95.791680505434726</v>
      </c>
      <c r="EO193" s="380">
        <v>7.9249990068266039</v>
      </c>
      <c r="EP193" s="380">
        <v>5.3028789200054351E-3</v>
      </c>
      <c r="EQ193" s="89">
        <v>17.493540785135512</v>
      </c>
      <c r="ER193" s="380">
        <v>1.5939619385267267</v>
      </c>
      <c r="ES193" s="380">
        <v>1.2406313788728201E-3</v>
      </c>
      <c r="ET193" s="89">
        <v>42.976793895647106</v>
      </c>
      <c r="EU193" s="380">
        <v>4.483536013594243</v>
      </c>
      <c r="EV193" s="380">
        <v>0</v>
      </c>
      <c r="EW193" s="89">
        <v>4.7765174269024726</v>
      </c>
      <c r="EX193" s="380">
        <v>0.64533424939893047</v>
      </c>
      <c r="EY193" s="380">
        <v>0</v>
      </c>
      <c r="EZ193" s="89">
        <v>25.122944067360564</v>
      </c>
      <c r="FA193" s="380">
        <v>3.5037897294907427</v>
      </c>
      <c r="FB193" s="380">
        <v>0</v>
      </c>
      <c r="FC193" s="89">
        <v>3.1474078233690377</v>
      </c>
      <c r="FD193" s="380">
        <v>0.40174023661601088</v>
      </c>
      <c r="FE193" s="380">
        <v>1.2777732780510957E-3</v>
      </c>
      <c r="FF193" s="381">
        <v>8.3640912912567953E-3</v>
      </c>
      <c r="FG193" s="380">
        <v>0</v>
      </c>
      <c r="FH193" s="380">
        <v>8.3640912912567953E-3</v>
      </c>
      <c r="FI193" s="89">
        <v>8.5030852183151193</v>
      </c>
      <c r="FJ193" s="380">
        <v>1.1501719029961266</v>
      </c>
      <c r="FK193" s="380">
        <v>5.2727368709757048E-3</v>
      </c>
      <c r="FL193" s="89">
        <v>0.29127655345818015</v>
      </c>
      <c r="FM193" s="380">
        <v>0.13769539997164731</v>
      </c>
      <c r="FN193" s="380">
        <v>3.696875234612697E-3</v>
      </c>
      <c r="FO193" s="89">
        <v>13.521637714460324</v>
      </c>
      <c r="FP193" s="380">
        <v>2.3655813009665119</v>
      </c>
      <c r="FQ193" s="380">
        <v>0</v>
      </c>
      <c r="FR193" s="89">
        <v>6.0673123682346413</v>
      </c>
      <c r="FS193" s="380">
        <v>1.2663557113203838</v>
      </c>
      <c r="FT193" s="380">
        <v>1.6215777531270684E-3</v>
      </c>
      <c r="FV193" s="118">
        <f t="shared" si="0"/>
        <v>4265.6882929427538</v>
      </c>
      <c r="FW193" s="118">
        <f t="shared" si="1"/>
        <v>0.2320045718622154</v>
      </c>
      <c r="FX193" s="118">
        <v>1.0018779630839731</v>
      </c>
      <c r="FY193" s="118">
        <v>0.4277290791725582</v>
      </c>
      <c r="FZ193" s="207">
        <v>4.2961187343007037</v>
      </c>
      <c r="GA193" s="118">
        <v>1.6583216365734266</v>
      </c>
      <c r="GB193" s="118">
        <v>4.5483856713380053</v>
      </c>
    </row>
    <row r="194" spans="2:184" s="73" customFormat="1">
      <c r="B194" s="73" t="s">
        <v>1959</v>
      </c>
      <c r="C194" s="143" t="s">
        <v>1960</v>
      </c>
      <c r="D194" s="143" t="s">
        <v>1994</v>
      </c>
      <c r="E194" s="77">
        <v>304.72000000000003</v>
      </c>
      <c r="F194" s="73">
        <v>29.78</v>
      </c>
      <c r="G194" s="113" t="s">
        <v>1211</v>
      </c>
      <c r="H194" s="207">
        <v>54.731999999999999</v>
      </c>
      <c r="I194" s="89">
        <v>304.72000000000003</v>
      </c>
      <c r="J194" s="89"/>
      <c r="K194" s="41" t="s">
        <v>32</v>
      </c>
      <c r="L194" s="73" t="s">
        <v>207</v>
      </c>
      <c r="M194" s="73" t="s">
        <v>1962</v>
      </c>
      <c r="N194" s="73" t="s">
        <v>2268</v>
      </c>
      <c r="O194" s="73">
        <v>55</v>
      </c>
      <c r="Q194" s="203">
        <v>467.44557619332932</v>
      </c>
      <c r="R194" s="203">
        <v>33420</v>
      </c>
      <c r="S194" s="203">
        <v>5480</v>
      </c>
      <c r="U194" s="381">
        <v>0.73445967055005168</v>
      </c>
      <c r="V194" s="380">
        <v>1.7946083526492065</v>
      </c>
      <c r="W194" s="380">
        <v>0.73445967055005168</v>
      </c>
      <c r="X194" s="89">
        <v>17.305954169423885</v>
      </c>
      <c r="Y194" s="380">
        <v>8.2609877692408524</v>
      </c>
      <c r="Z194" s="380">
        <v>1.6801705882165869</v>
      </c>
      <c r="AA194" s="89">
        <v>321.00487545245943</v>
      </c>
      <c r="AB194" s="380">
        <v>22.58793609664416</v>
      </c>
      <c r="AC194" s="380">
        <v>0.684443276421137</v>
      </c>
      <c r="AD194" s="89">
        <v>128.66156794823831</v>
      </c>
      <c r="AE194" s="380">
        <v>16.850662805871369</v>
      </c>
      <c r="AF194" s="380">
        <v>0.11130126304588865</v>
      </c>
      <c r="AG194" s="381">
        <v>0.44931721230276445</v>
      </c>
      <c r="AH194" s="380">
        <v>2.5098322642664459</v>
      </c>
      <c r="AI194" s="380">
        <v>0.44931721230276445</v>
      </c>
      <c r="AJ194" s="89">
        <v>421.28320247095479</v>
      </c>
      <c r="AK194" s="380">
        <v>285.38121805421912</v>
      </c>
      <c r="AL194" s="380">
        <v>81.852085936308796</v>
      </c>
      <c r="AM194" s="89">
        <v>156645.02094128187</v>
      </c>
      <c r="AN194" s="380">
        <v>14916.06272673043</v>
      </c>
      <c r="AO194" s="380">
        <v>4.6169048367249887</v>
      </c>
      <c r="AP194" s="89">
        <v>107.12738899215979</v>
      </c>
      <c r="AQ194" s="380">
        <v>81.903236939835907</v>
      </c>
      <c r="AR194" s="380">
        <v>20.390684659244215</v>
      </c>
      <c r="AS194" s="89">
        <v>1649.88418967809</v>
      </c>
      <c r="AT194" s="380">
        <v>246.7122261697622</v>
      </c>
      <c r="AU194" s="380">
        <v>41.827275389604402</v>
      </c>
      <c r="AV194" s="89">
        <v>22.511305324092049</v>
      </c>
      <c r="AW194" s="380">
        <v>16.356366559680819</v>
      </c>
      <c r="AX194" s="380">
        <v>5.4654408995332302</v>
      </c>
      <c r="AY194" s="89">
        <v>0.77624312407679397</v>
      </c>
      <c r="AZ194" s="380">
        <v>0.32885434121526769</v>
      </c>
      <c r="BA194" s="380">
        <v>0.10042930628325339</v>
      </c>
      <c r="BB194" s="381">
        <v>0.20938906417376033</v>
      </c>
      <c r="BC194" s="380">
        <v>0.96547601541366501</v>
      </c>
      <c r="BD194" s="380">
        <v>0.20938906417376033</v>
      </c>
      <c r="BE194" s="89">
        <v>0.71485465025486084</v>
      </c>
      <c r="BF194" s="382">
        <v>0.26240959750182968</v>
      </c>
      <c r="BG194" s="382">
        <v>1.9370465928670925E-2</v>
      </c>
      <c r="BH194" s="381">
        <v>0.81515876154892974</v>
      </c>
      <c r="BI194" s="380">
        <v>2.3199577706506327</v>
      </c>
      <c r="BJ194" s="380">
        <v>0.81515876154892974</v>
      </c>
      <c r="BK194" s="89">
        <v>436.91322861160336</v>
      </c>
      <c r="BL194" s="380">
        <v>38.227206063771263</v>
      </c>
      <c r="BM194" s="380">
        <v>0.17749244761107985</v>
      </c>
      <c r="BN194" s="89">
        <v>1483.9826512045111</v>
      </c>
      <c r="BO194" s="380">
        <v>128.39720178629935</v>
      </c>
      <c r="BP194" s="380">
        <v>0.30646670316794578</v>
      </c>
      <c r="BQ194" s="89">
        <v>1408.5352587020791</v>
      </c>
      <c r="BR194" s="380">
        <v>123.30953239710864</v>
      </c>
      <c r="BS194" s="380">
        <v>1.4053332870443829</v>
      </c>
      <c r="BT194" s="89">
        <v>0.15057375517205285</v>
      </c>
      <c r="BU194" s="380">
        <v>0.11424464926366473</v>
      </c>
      <c r="BV194" s="380">
        <v>1.1868353136378389E-2</v>
      </c>
      <c r="BW194" s="381">
        <v>7.8856333031588774E-2</v>
      </c>
      <c r="BX194" s="380">
        <v>3.6217020294538507E-2</v>
      </c>
      <c r="BY194" s="380">
        <v>7.8856333031588774E-2</v>
      </c>
      <c r="BZ194" s="89">
        <v>0.13797841971845279</v>
      </c>
      <c r="CA194" s="380">
        <v>0.23892546086945285</v>
      </c>
      <c r="CB194" s="380">
        <v>9.3866800454491695E-2</v>
      </c>
      <c r="CC194" s="89">
        <v>2.3591396137742033</v>
      </c>
      <c r="CD194" s="380">
        <v>1.1954921673023589</v>
      </c>
      <c r="CE194" s="380">
        <v>0.10427556378625302</v>
      </c>
      <c r="CF194" s="89">
        <v>0.27918732334880264</v>
      </c>
      <c r="CG194" s="380">
        <v>0.17829267884897865</v>
      </c>
      <c r="CH194" s="380">
        <v>1.5419454859288015E-2</v>
      </c>
      <c r="CI194" s="89">
        <v>12.201316666350955</v>
      </c>
      <c r="CJ194" s="380">
        <v>2.5825455805995294</v>
      </c>
      <c r="CK194" s="380">
        <v>9.5902882446463042E-2</v>
      </c>
      <c r="CL194" s="89">
        <v>3.9667746924102643</v>
      </c>
      <c r="CM194" s="380">
        <v>1.2224105933218459</v>
      </c>
      <c r="CN194" s="380">
        <v>4.8869455097372422E-2</v>
      </c>
      <c r="CO194" s="381">
        <v>0.44296849945760713</v>
      </c>
      <c r="CP194" s="380">
        <v>1.1280808266946096</v>
      </c>
      <c r="CQ194" s="380">
        <v>0.44296849945760713</v>
      </c>
      <c r="CR194" s="89">
        <v>208.94281281118296</v>
      </c>
      <c r="CS194" s="380">
        <v>16.399840381114767</v>
      </c>
      <c r="CT194" s="380">
        <v>3.510020920644352E-3</v>
      </c>
      <c r="CU194" s="89">
        <v>498.02324307447913</v>
      </c>
      <c r="CV194" s="380">
        <v>36.29646112638288</v>
      </c>
      <c r="CW194" s="380">
        <v>0</v>
      </c>
      <c r="CX194" s="89">
        <v>0.9001882261817622</v>
      </c>
      <c r="CY194" s="380">
        <v>0.54924425107897901</v>
      </c>
      <c r="CZ194" s="380">
        <v>4.0037932556370309E-3</v>
      </c>
      <c r="DA194" s="381">
        <v>2.4528677125074437E-3</v>
      </c>
      <c r="DB194" s="380">
        <v>0</v>
      </c>
      <c r="DC194" s="380">
        <v>2.4528677125074437E-3</v>
      </c>
      <c r="DD194" s="89">
        <v>0</v>
      </c>
      <c r="DE194" s="380">
        <v>0</v>
      </c>
      <c r="DF194" s="380">
        <v>0</v>
      </c>
      <c r="DG194" s="381">
        <v>2.8689418864860705E-2</v>
      </c>
      <c r="DH194" s="380">
        <v>1.7827504325232685E-2</v>
      </c>
      <c r="DI194" s="380">
        <v>2.8689418864860705E-2</v>
      </c>
      <c r="DJ194" s="381">
        <v>1.4332350551506669E-2</v>
      </c>
      <c r="DK194" s="380">
        <v>1.2684556406433879E-2</v>
      </c>
      <c r="DL194" s="380">
        <v>1.4332350551506669E-2</v>
      </c>
      <c r="DM194" s="89">
        <v>2.0002447890795598</v>
      </c>
      <c r="DN194" s="380">
        <v>1.2608846728550045</v>
      </c>
      <c r="DO194" s="380">
        <v>0</v>
      </c>
      <c r="DP194" s="89">
        <v>732.40814365492724</v>
      </c>
      <c r="DQ194" s="380">
        <v>61.726618945437835</v>
      </c>
      <c r="DR194" s="380">
        <v>1.8631844173674535E-3</v>
      </c>
      <c r="DS194" s="89">
        <v>1646.9629975342666</v>
      </c>
      <c r="DT194" s="380">
        <v>132.83982045400353</v>
      </c>
      <c r="DU194" s="380">
        <v>2.6799087166385301E-3</v>
      </c>
      <c r="DV194" s="89">
        <v>207.52151373706124</v>
      </c>
      <c r="DW194" s="380">
        <v>18.092622349924568</v>
      </c>
      <c r="DX194" s="380">
        <v>0</v>
      </c>
      <c r="DY194" s="89">
        <v>868.68551405390838</v>
      </c>
      <c r="DZ194" s="380">
        <v>70.55799481321354</v>
      </c>
      <c r="EA194" s="380">
        <v>0</v>
      </c>
      <c r="EB194" s="89">
        <v>167.71501624994738</v>
      </c>
      <c r="EC194" s="380">
        <v>12.061511450222781</v>
      </c>
      <c r="ED194" s="380">
        <v>9.5312551139250384E-3</v>
      </c>
      <c r="EE194" s="89">
        <v>12.030601435731658</v>
      </c>
      <c r="EF194" s="380">
        <v>1.3465484704693031</v>
      </c>
      <c r="EG194" s="380">
        <v>0</v>
      </c>
      <c r="EH194" s="89">
        <v>149.4507328006554</v>
      </c>
      <c r="EI194" s="380">
        <v>11.050128837569986</v>
      </c>
      <c r="EJ194" s="380">
        <v>0</v>
      </c>
      <c r="EK194" s="89">
        <v>18.356152564871216</v>
      </c>
      <c r="EL194" s="380">
        <v>1.4498446066436832</v>
      </c>
      <c r="EM194" s="380">
        <v>1.7686911354538554E-3</v>
      </c>
      <c r="EN194" s="89">
        <v>102.108453593513</v>
      </c>
      <c r="EO194" s="380">
        <v>9.8333582373810078</v>
      </c>
      <c r="EP194" s="380">
        <v>0</v>
      </c>
      <c r="EQ194" s="89">
        <v>17.95902021895099</v>
      </c>
      <c r="ER194" s="380">
        <v>1.5849692751344133</v>
      </c>
      <c r="ES194" s="380">
        <v>0</v>
      </c>
      <c r="ET194" s="89">
        <v>44.527281250162197</v>
      </c>
      <c r="EU194" s="380">
        <v>4.8553991791678515</v>
      </c>
      <c r="EV194" s="380">
        <v>4.115388580511109E-3</v>
      </c>
      <c r="EW194" s="89">
        <v>4.9800489230994192</v>
      </c>
      <c r="EX194" s="380">
        <v>0.66187640492124844</v>
      </c>
      <c r="EY194" s="380">
        <v>0</v>
      </c>
      <c r="EZ194" s="89">
        <v>26.415373679544324</v>
      </c>
      <c r="FA194" s="380">
        <v>3.0359949896153484</v>
      </c>
      <c r="FB194" s="380">
        <v>6.6408537280984109E-3</v>
      </c>
      <c r="FC194" s="89">
        <v>3.3029875097647912</v>
      </c>
      <c r="FD194" s="380">
        <v>0.43155876394440479</v>
      </c>
      <c r="FE194" s="380">
        <v>1.337249726059314E-3</v>
      </c>
      <c r="FF194" s="381">
        <v>6.2382061424961811E-3</v>
      </c>
      <c r="FG194" s="380">
        <v>0</v>
      </c>
      <c r="FH194" s="380">
        <v>6.2382061424961811E-3</v>
      </c>
      <c r="FI194" s="89">
        <v>8.3519871011075839</v>
      </c>
      <c r="FJ194" s="380">
        <v>1.4825830945003853</v>
      </c>
      <c r="FK194" s="380">
        <v>3.9327932826098404E-3</v>
      </c>
      <c r="FL194" s="89">
        <v>0.27509857081561062</v>
      </c>
      <c r="FM194" s="380">
        <v>0.15747979918003197</v>
      </c>
      <c r="FN194" s="380">
        <v>2.2687327724366033E-3</v>
      </c>
      <c r="FO194" s="89">
        <v>13.029135149308804</v>
      </c>
      <c r="FP194" s="380">
        <v>2.6857700989749635</v>
      </c>
      <c r="FQ194" s="380">
        <v>3.0561648655772415E-3</v>
      </c>
      <c r="FR194" s="89">
        <v>5.4808943795159974</v>
      </c>
      <c r="FS194" s="380">
        <v>1.0625863063927385</v>
      </c>
      <c r="FT194" s="380">
        <v>1.6974320709777304E-3</v>
      </c>
      <c r="FV194" s="118">
        <f t="shared" si="0"/>
        <v>4500.4470802808837</v>
      </c>
      <c r="FW194" s="118">
        <f t="shared" si="1"/>
        <v>0.22681811032235896</v>
      </c>
      <c r="FX194" s="118">
        <v>1.0088047448637756</v>
      </c>
      <c r="FY194" s="118">
        <v>0.41954429982284114</v>
      </c>
      <c r="FZ194" s="207">
        <v>3.9446516557480473</v>
      </c>
      <c r="GA194" s="118">
        <v>1.6257675064455392</v>
      </c>
      <c r="GB194" s="118">
        <v>4.5773496669377369</v>
      </c>
    </row>
    <row r="195" spans="2:184" s="73" customFormat="1">
      <c r="B195" s="73" t="s">
        <v>1959</v>
      </c>
      <c r="C195" s="143" t="s">
        <v>1960</v>
      </c>
      <c r="D195" s="143" t="s">
        <v>1994</v>
      </c>
      <c r="E195" s="77">
        <v>304.72000000000003</v>
      </c>
      <c r="F195" s="73">
        <v>29.78</v>
      </c>
      <c r="G195" s="113" t="s">
        <v>1211</v>
      </c>
      <c r="H195" s="207">
        <v>54.731999999999999</v>
      </c>
      <c r="I195" s="89">
        <v>304.72000000000003</v>
      </c>
      <c r="J195" s="89"/>
      <c r="K195" s="41" t="s">
        <v>32</v>
      </c>
      <c r="L195" s="73" t="s">
        <v>207</v>
      </c>
      <c r="M195" s="73" t="s">
        <v>1962</v>
      </c>
      <c r="N195" s="73" t="s">
        <v>2269</v>
      </c>
      <c r="O195" s="73">
        <v>33</v>
      </c>
      <c r="Q195" s="203">
        <v>691.81945276612726</v>
      </c>
      <c r="R195" s="203">
        <v>32880</v>
      </c>
      <c r="S195" s="203">
        <v>3950</v>
      </c>
      <c r="U195" s="381">
        <v>1.9916450131939512</v>
      </c>
      <c r="V195" s="380">
        <v>3.916025989699655</v>
      </c>
      <c r="W195" s="380">
        <v>1.9916450131939512</v>
      </c>
      <c r="X195" s="89">
        <v>21.094147203393895</v>
      </c>
      <c r="Y195" s="380">
        <v>12.838311477268842</v>
      </c>
      <c r="Z195" s="380">
        <v>4.2947964494274462</v>
      </c>
      <c r="AA195" s="89">
        <v>332.18650528923939</v>
      </c>
      <c r="AB195" s="380">
        <v>26.632246637537168</v>
      </c>
      <c r="AC195" s="380">
        <v>1.5904873265978932</v>
      </c>
      <c r="AD195" s="89">
        <v>153.20356399846494</v>
      </c>
      <c r="AE195" s="380">
        <v>48.616325044011852</v>
      </c>
      <c r="AF195" s="380">
        <v>0.24852966094691778</v>
      </c>
      <c r="AG195" s="381">
        <v>1.1992171689921032</v>
      </c>
      <c r="AH195" s="380">
        <v>43.972948712486129</v>
      </c>
      <c r="AI195" s="380">
        <v>1.1992171689921032</v>
      </c>
      <c r="AJ195" s="89">
        <v>689.44518655443051</v>
      </c>
      <c r="AK195" s="380">
        <v>479.82048837371775</v>
      </c>
      <c r="AL195" s="380">
        <v>215.61736884016076</v>
      </c>
      <c r="AM195" s="89">
        <v>158432.79202308046</v>
      </c>
      <c r="AN195" s="380">
        <v>15700.321586742768</v>
      </c>
      <c r="AO195" s="380">
        <v>11.838037843803399</v>
      </c>
      <c r="AP195" s="89">
        <v>76.882877767011919</v>
      </c>
      <c r="AQ195" s="380">
        <v>138.57060038654353</v>
      </c>
      <c r="AR195" s="380">
        <v>46.989403503168539</v>
      </c>
      <c r="AS195" s="89">
        <v>1193.3752831546817</v>
      </c>
      <c r="AT195" s="380">
        <v>341.11686201408503</v>
      </c>
      <c r="AU195" s="380">
        <v>100.98169790508364</v>
      </c>
      <c r="AV195" s="381">
        <v>12.786000222545608</v>
      </c>
      <c r="AW195" s="380">
        <v>27.181852366391119</v>
      </c>
      <c r="AX195" s="380">
        <v>12.786000222545608</v>
      </c>
      <c r="AY195" s="89">
        <v>0.93577904867275463</v>
      </c>
      <c r="AZ195" s="380">
        <v>0.74810058882591757</v>
      </c>
      <c r="BA195" s="380">
        <v>0.32864762286804894</v>
      </c>
      <c r="BB195" s="381">
        <v>0.4386747907772468</v>
      </c>
      <c r="BC195" s="380">
        <v>1.6737582386390479</v>
      </c>
      <c r="BD195" s="380">
        <v>0.4386747907772468</v>
      </c>
      <c r="BE195" s="89">
        <v>1.5012915675396719</v>
      </c>
      <c r="BF195" s="382">
        <v>0.77481378318745198</v>
      </c>
      <c r="BG195" s="382">
        <v>4.9232400471617317E-2</v>
      </c>
      <c r="BH195" s="381">
        <v>2.1936839985139418</v>
      </c>
      <c r="BI195" s="380">
        <v>3.8738648225892267</v>
      </c>
      <c r="BJ195" s="380">
        <v>2.1936839985139418</v>
      </c>
      <c r="BK195" s="89">
        <v>481.12307258742504</v>
      </c>
      <c r="BL195" s="380">
        <v>49.918933910990219</v>
      </c>
      <c r="BM195" s="380">
        <v>0.61047725806879471</v>
      </c>
      <c r="BN195" s="89">
        <v>1740.1156727061809</v>
      </c>
      <c r="BO195" s="380">
        <v>484.65681360106873</v>
      </c>
      <c r="BP195" s="380">
        <v>0.88175054401731323</v>
      </c>
      <c r="BQ195" s="89">
        <v>1580.2885636105259</v>
      </c>
      <c r="BR195" s="380">
        <v>351.32594536991718</v>
      </c>
      <c r="BS195" s="380">
        <v>3.616306845217415</v>
      </c>
      <c r="BT195" s="89">
        <v>0.2464820638494869</v>
      </c>
      <c r="BU195" s="380">
        <v>0.27370594114916147</v>
      </c>
      <c r="BV195" s="380">
        <v>1.8554392585026003E-2</v>
      </c>
      <c r="BW195" s="381">
        <v>0.22231041831257137</v>
      </c>
      <c r="BX195" s="380">
        <v>0.20942139716628089</v>
      </c>
      <c r="BY195" s="380">
        <v>0.22231041831257137</v>
      </c>
      <c r="BZ195" s="381">
        <v>0.21237575459853969</v>
      </c>
      <c r="CA195" s="380">
        <v>0.47965964245109821</v>
      </c>
      <c r="CB195" s="380">
        <v>0.21237575459853969</v>
      </c>
      <c r="CC195" s="89">
        <v>2.5289306104877447</v>
      </c>
      <c r="CD195" s="380">
        <v>1.9246997139610635</v>
      </c>
      <c r="CE195" s="380">
        <v>0.29896378425275894</v>
      </c>
      <c r="CF195" s="89">
        <v>0.31220560697792454</v>
      </c>
      <c r="CG195" s="380">
        <v>0.27952396889985709</v>
      </c>
      <c r="CH195" s="380">
        <v>3.3200879956193162E-2</v>
      </c>
      <c r="CI195" s="89">
        <v>12.590300975365819</v>
      </c>
      <c r="CJ195" s="380">
        <v>3.2535145670397654</v>
      </c>
      <c r="CK195" s="380">
        <v>0.20314040689763321</v>
      </c>
      <c r="CL195" s="89">
        <v>4.8124535372706969</v>
      </c>
      <c r="CM195" s="380">
        <v>1.5612472299320972</v>
      </c>
      <c r="CN195" s="380">
        <v>0.10443550002928899</v>
      </c>
      <c r="CO195" s="381">
        <v>1.137537441987833</v>
      </c>
      <c r="CP195" s="380">
        <v>2.5307377965250022</v>
      </c>
      <c r="CQ195" s="380">
        <v>1.137537441987833</v>
      </c>
      <c r="CR195" s="89">
        <v>315.41872179221906</v>
      </c>
      <c r="CS195" s="380">
        <v>39.71364008818459</v>
      </c>
      <c r="CT195" s="380">
        <v>1.3210571038884303E-2</v>
      </c>
      <c r="CU195" s="89">
        <v>519.54530346345757</v>
      </c>
      <c r="CV195" s="380">
        <v>54.336000930735061</v>
      </c>
      <c r="CW195" s="380">
        <v>7.869544868739373E-3</v>
      </c>
      <c r="CX195" s="89">
        <v>0.32487546782011778</v>
      </c>
      <c r="CY195" s="380">
        <v>0.36098452371191159</v>
      </c>
      <c r="CZ195" s="380">
        <v>1.0825865124685891E-2</v>
      </c>
      <c r="DA195" s="89">
        <v>0</v>
      </c>
      <c r="DB195" s="380">
        <v>0</v>
      </c>
      <c r="DC195" s="380">
        <v>0</v>
      </c>
      <c r="DD195" s="381">
        <v>3.6570847372617753E-2</v>
      </c>
      <c r="DE195" s="380">
        <v>0</v>
      </c>
      <c r="DF195" s="380">
        <v>3.6570847372617753E-2</v>
      </c>
      <c r="DG195" s="381">
        <v>7.7634866351088863E-2</v>
      </c>
      <c r="DH195" s="380">
        <v>0</v>
      </c>
      <c r="DI195" s="380">
        <v>7.7634866351088863E-2</v>
      </c>
      <c r="DJ195" s="381">
        <v>3.4735462504976937E-2</v>
      </c>
      <c r="DK195" s="380">
        <v>0</v>
      </c>
      <c r="DL195" s="380">
        <v>3.4735462504976937E-2</v>
      </c>
      <c r="DM195" s="89">
        <v>0.56561347551399077</v>
      </c>
      <c r="DN195" s="380">
        <v>1.1312269510279782</v>
      </c>
      <c r="DO195" s="380">
        <v>0</v>
      </c>
      <c r="DP195" s="89">
        <v>743.97392116726292</v>
      </c>
      <c r="DQ195" s="380">
        <v>77.346416615282195</v>
      </c>
      <c r="DR195" s="380">
        <v>5.0359064097314056E-3</v>
      </c>
      <c r="DS195" s="89">
        <v>1666.182194596639</v>
      </c>
      <c r="DT195" s="380">
        <v>155.20606534034221</v>
      </c>
      <c r="DU195" s="380">
        <v>0</v>
      </c>
      <c r="DV195" s="89">
        <v>209.87161025554758</v>
      </c>
      <c r="DW195" s="380">
        <v>20.299241453147012</v>
      </c>
      <c r="DX195" s="380">
        <v>3.9066682762122938E-3</v>
      </c>
      <c r="DY195" s="89">
        <v>888.80468027945903</v>
      </c>
      <c r="DZ195" s="380">
        <v>78.79743382211106</v>
      </c>
      <c r="EA195" s="380">
        <v>0</v>
      </c>
      <c r="EB195" s="89">
        <v>171.90115317776332</v>
      </c>
      <c r="EC195" s="380">
        <v>20.164118142871228</v>
      </c>
      <c r="ED195" s="380">
        <v>0</v>
      </c>
      <c r="EE195" s="89">
        <v>13.726753856461364</v>
      </c>
      <c r="EF195" s="380">
        <v>1.8879567564678292</v>
      </c>
      <c r="EG195" s="380">
        <v>0</v>
      </c>
      <c r="EH195" s="89">
        <v>150.51531571480294</v>
      </c>
      <c r="EI195" s="380">
        <v>15.005739687730879</v>
      </c>
      <c r="EJ195" s="380">
        <v>2.557125049214962E-2</v>
      </c>
      <c r="EK195" s="89">
        <v>18.906005291581973</v>
      </c>
      <c r="EL195" s="380">
        <v>2.4631339569487904</v>
      </c>
      <c r="EM195" s="380">
        <v>3.4056261948512516E-3</v>
      </c>
      <c r="EN195" s="89">
        <v>104.66903099404205</v>
      </c>
      <c r="EO195" s="380">
        <v>11.840812630936904</v>
      </c>
      <c r="EP195" s="380">
        <v>0</v>
      </c>
      <c r="EQ195" s="89">
        <v>18.734051599843948</v>
      </c>
      <c r="ER195" s="380">
        <v>1.9299973690980836</v>
      </c>
      <c r="ES195" s="380">
        <v>4.9254502312608408E-3</v>
      </c>
      <c r="ET195" s="89">
        <v>46.449309147564264</v>
      </c>
      <c r="EU195" s="380">
        <v>6.9666972928077344</v>
      </c>
      <c r="EV195" s="380">
        <v>0</v>
      </c>
      <c r="EW195" s="89">
        <v>5.1905923374702843</v>
      </c>
      <c r="EX195" s="380">
        <v>1.2476580482002289</v>
      </c>
      <c r="EY195" s="380">
        <v>0</v>
      </c>
      <c r="EZ195" s="89">
        <v>28.168860512618558</v>
      </c>
      <c r="FA195" s="380">
        <v>4.5780346886997831</v>
      </c>
      <c r="FB195" s="380">
        <v>0</v>
      </c>
      <c r="FC195" s="89">
        <v>3.4962571878303748</v>
      </c>
      <c r="FD195" s="380">
        <v>0.68010193536872166</v>
      </c>
      <c r="FE195" s="380">
        <v>0</v>
      </c>
      <c r="FF195" s="381">
        <v>1.6857836105441677E-2</v>
      </c>
      <c r="FG195" s="380">
        <v>0</v>
      </c>
      <c r="FH195" s="380">
        <v>1.6857836105441677E-2</v>
      </c>
      <c r="FI195" s="89">
        <v>11.376804266586236</v>
      </c>
      <c r="FJ195" s="380">
        <v>1.8622854446301711</v>
      </c>
      <c r="FK195" s="380">
        <v>0</v>
      </c>
      <c r="FL195" s="89">
        <v>0.5327673318785191</v>
      </c>
      <c r="FM195" s="380">
        <v>0.28752372506605595</v>
      </c>
      <c r="FN195" s="380">
        <v>1.0456578807625917E-2</v>
      </c>
      <c r="FO195" s="89">
        <v>21.02711226638921</v>
      </c>
      <c r="FP195" s="380">
        <v>2.9502668588497545</v>
      </c>
      <c r="FQ195" s="380">
        <v>0</v>
      </c>
      <c r="FR195" s="89">
        <v>10.184876445026873</v>
      </c>
      <c r="FS195" s="380">
        <v>2.1248868371745679</v>
      </c>
      <c r="FT195" s="380">
        <v>4.5872295279332309E-3</v>
      </c>
      <c r="FV195" s="118">
        <f t="shared" si="0"/>
        <v>4590.1350395823456</v>
      </c>
      <c r="FW195" s="118">
        <f t="shared" si="1"/>
        <v>0.25425775633062708</v>
      </c>
      <c r="FX195" s="118">
        <v>1.0065694063650517</v>
      </c>
      <c r="FY195" s="118">
        <v>0.60710532785020965</v>
      </c>
      <c r="FZ195" s="207">
        <v>6.0141777726133823</v>
      </c>
      <c r="GA195" s="118">
        <v>1.6140583597168274</v>
      </c>
      <c r="GB195" s="118">
        <v>4.3229898342554369</v>
      </c>
    </row>
    <row r="196" spans="2:184" s="73" customFormat="1">
      <c r="B196" s="73" t="s">
        <v>1959</v>
      </c>
      <c r="C196" s="143" t="s">
        <v>1960</v>
      </c>
      <c r="D196" s="143" t="s">
        <v>1994</v>
      </c>
      <c r="E196" s="77">
        <v>304.72000000000003</v>
      </c>
      <c r="F196" s="73">
        <v>29.78</v>
      </c>
      <c r="G196" s="113" t="s">
        <v>1211</v>
      </c>
      <c r="H196" s="207">
        <v>54.731999999999999</v>
      </c>
      <c r="I196" s="89">
        <v>304.72000000000003</v>
      </c>
      <c r="J196" s="89"/>
      <c r="K196" s="41" t="s">
        <v>32</v>
      </c>
      <c r="L196" s="73" t="s">
        <v>207</v>
      </c>
      <c r="M196" s="73" t="s">
        <v>1962</v>
      </c>
      <c r="N196" s="73" t="s">
        <v>2270</v>
      </c>
      <c r="O196" s="73">
        <v>33</v>
      </c>
      <c r="Q196" s="203">
        <v>696.4939085280605</v>
      </c>
      <c r="R196" s="203">
        <v>34920</v>
      </c>
      <c r="S196" s="203">
        <v>4740</v>
      </c>
      <c r="U196" s="381">
        <v>2.0671137928331702</v>
      </c>
      <c r="V196" s="380">
        <v>4.5666143378366701</v>
      </c>
      <c r="W196" s="380">
        <v>2.0671137928331702</v>
      </c>
      <c r="X196" s="89">
        <v>20.315043816500499</v>
      </c>
      <c r="Y196" s="380">
        <v>17.910564058677899</v>
      </c>
      <c r="Z196" s="380">
        <v>3.8167752836539299</v>
      </c>
      <c r="AA196" s="89">
        <v>339.37576565976099</v>
      </c>
      <c r="AB196" s="380">
        <v>26.288202450166001</v>
      </c>
      <c r="AC196" s="380">
        <v>1.40603797405276</v>
      </c>
      <c r="AD196" s="89">
        <v>142.16859487738401</v>
      </c>
      <c r="AE196" s="380">
        <v>65.631908833413704</v>
      </c>
      <c r="AF196" s="380">
        <v>0.221441761824514</v>
      </c>
      <c r="AG196" s="89">
        <v>28.559135354448301</v>
      </c>
      <c r="AH196" s="380">
        <v>59.998182211085997</v>
      </c>
      <c r="AI196" s="380">
        <v>0.94769258548345603</v>
      </c>
      <c r="AJ196" s="89">
        <v>723.36626068149701</v>
      </c>
      <c r="AK196" s="380">
        <v>697.60668026245105</v>
      </c>
      <c r="AL196" s="380">
        <v>200.403565758734</v>
      </c>
      <c r="AM196" s="89">
        <v>156359.903241953</v>
      </c>
      <c r="AN196" s="380">
        <v>15885.278565877599</v>
      </c>
      <c r="AO196" s="380">
        <v>11.1653699752022</v>
      </c>
      <c r="AP196" s="89">
        <v>55.873939243201598</v>
      </c>
      <c r="AQ196" s="380">
        <v>107.630102899538</v>
      </c>
      <c r="AR196" s="380">
        <v>51.296994550564399</v>
      </c>
      <c r="AS196" s="89">
        <v>1436.6852011823</v>
      </c>
      <c r="AT196" s="380">
        <v>297.76034925081598</v>
      </c>
      <c r="AU196" s="380">
        <v>88.038452728911906</v>
      </c>
      <c r="AV196" s="89">
        <v>25.363509269845299</v>
      </c>
      <c r="AW196" s="380">
        <v>32.823924489081399</v>
      </c>
      <c r="AX196" s="380">
        <v>11.091025630250501</v>
      </c>
      <c r="AY196" s="89">
        <v>0.75353497012051995</v>
      </c>
      <c r="AZ196" s="380">
        <v>0.84331552820986799</v>
      </c>
      <c r="BA196" s="380">
        <v>0.23942219177802901</v>
      </c>
      <c r="BB196" s="89">
        <v>2.0410443720776099</v>
      </c>
      <c r="BC196" s="380">
        <v>4.0820887441552296</v>
      </c>
      <c r="BD196" s="380">
        <v>0.55575223799639795</v>
      </c>
      <c r="BE196" s="89">
        <v>1.01843153504825</v>
      </c>
      <c r="BF196" s="382">
        <v>0.67606518731734599</v>
      </c>
      <c r="BG196" s="382">
        <v>3.7744332449289403E-2</v>
      </c>
      <c r="BH196" s="381">
        <v>1.9066478650363401</v>
      </c>
      <c r="BI196" s="380">
        <v>4.35834689036058</v>
      </c>
      <c r="BJ196" s="380">
        <v>1.9066478650363401</v>
      </c>
      <c r="BK196" s="89">
        <v>508.77264145664799</v>
      </c>
      <c r="BL196" s="380">
        <v>54.408649947728001</v>
      </c>
      <c r="BM196" s="380">
        <v>0.480877894844151</v>
      </c>
      <c r="BN196" s="89">
        <v>1557.61775672563</v>
      </c>
      <c r="BO196" s="380">
        <v>450.71412681183398</v>
      </c>
      <c r="BP196" s="380">
        <v>0.62285710777200698</v>
      </c>
      <c r="BQ196" s="89">
        <v>1518.11804475382</v>
      </c>
      <c r="BR196" s="380">
        <v>441.38383079396101</v>
      </c>
      <c r="BS196" s="380">
        <v>4.8391822526987802</v>
      </c>
      <c r="BT196" s="89">
        <v>0.26122728316993099</v>
      </c>
      <c r="BU196" s="380">
        <v>0.290746697299058</v>
      </c>
      <c r="BV196" s="380">
        <v>1.49089113336401E-2</v>
      </c>
      <c r="BW196" s="381">
        <v>0.141745459164594</v>
      </c>
      <c r="BX196" s="380">
        <v>0</v>
      </c>
      <c r="BY196" s="380">
        <v>0.141745459164594</v>
      </c>
      <c r="BZ196" s="381">
        <v>0.23775868840317901</v>
      </c>
      <c r="CA196" s="380">
        <v>0.47879016893624898</v>
      </c>
      <c r="CB196" s="380">
        <v>0.23775868840317901</v>
      </c>
      <c r="CC196" s="89">
        <v>3.8685339407131201</v>
      </c>
      <c r="CD196" s="380">
        <v>2.24381573410361</v>
      </c>
      <c r="CE196" s="380">
        <v>0.15661134541867899</v>
      </c>
      <c r="CF196" s="89">
        <v>0.34472507112991602</v>
      </c>
      <c r="CG196" s="380">
        <v>0.38683097135712302</v>
      </c>
      <c r="CH196" s="380">
        <v>4.4424391422376197E-2</v>
      </c>
      <c r="CI196" s="89">
        <v>12.017151655370901</v>
      </c>
      <c r="CJ196" s="380">
        <v>3.6870797037846401</v>
      </c>
      <c r="CK196" s="380">
        <v>0.17873044694707901</v>
      </c>
      <c r="CL196" s="89">
        <v>4.4560664338083003</v>
      </c>
      <c r="CM196" s="380">
        <v>2.1682577079149401</v>
      </c>
      <c r="CN196" s="380">
        <v>0.12135367509221499</v>
      </c>
      <c r="CO196" s="381">
        <v>1.0454684644465</v>
      </c>
      <c r="CP196" s="380">
        <v>3.9104616676703099</v>
      </c>
      <c r="CQ196" s="380">
        <v>1.0454684644465</v>
      </c>
      <c r="CR196" s="89">
        <v>217.165057611386</v>
      </c>
      <c r="CS196" s="380">
        <v>21.903399795427699</v>
      </c>
      <c r="CT196" s="380">
        <v>1.0270934973972501E-2</v>
      </c>
      <c r="CU196" s="89">
        <v>482.420703118056</v>
      </c>
      <c r="CV196" s="380">
        <v>44.032909286458001</v>
      </c>
      <c r="CW196" s="380">
        <v>4.9949184247678703E-3</v>
      </c>
      <c r="CX196" s="89">
        <v>0.15258478753464</v>
      </c>
      <c r="CY196" s="380">
        <v>0.305169575069281</v>
      </c>
      <c r="CZ196" s="380">
        <v>9.6448669028428805E-3</v>
      </c>
      <c r="DA196" s="89">
        <v>0</v>
      </c>
      <c r="DB196" s="380">
        <v>0</v>
      </c>
      <c r="DC196" s="380">
        <v>0</v>
      </c>
      <c r="DD196" s="381">
        <v>4.5727435863776103E-2</v>
      </c>
      <c r="DE196" s="380">
        <v>0</v>
      </c>
      <c r="DF196" s="380">
        <v>4.5727435863776103E-2</v>
      </c>
      <c r="DG196" s="381">
        <v>6.5572657016595703E-2</v>
      </c>
      <c r="DH196" s="380">
        <v>0</v>
      </c>
      <c r="DI196" s="380">
        <v>6.5572657016595703E-2</v>
      </c>
      <c r="DJ196" s="381">
        <v>3.0925826295922498E-2</v>
      </c>
      <c r="DK196" s="380">
        <v>0</v>
      </c>
      <c r="DL196" s="380">
        <v>3.0925826295922498E-2</v>
      </c>
      <c r="DM196" s="89">
        <v>0.59545473110550395</v>
      </c>
      <c r="DN196" s="380">
        <v>1.1909094622110099</v>
      </c>
      <c r="DO196" s="380">
        <v>3.9869876683152901E-2</v>
      </c>
      <c r="DP196" s="89">
        <v>706.14712959002702</v>
      </c>
      <c r="DQ196" s="380">
        <v>85.433589480650994</v>
      </c>
      <c r="DR196" s="380">
        <v>0</v>
      </c>
      <c r="DS196" s="89">
        <v>1568.7349372326</v>
      </c>
      <c r="DT196" s="380">
        <v>205.11888674094399</v>
      </c>
      <c r="DU196" s="380">
        <v>4.5946605166042997E-3</v>
      </c>
      <c r="DV196" s="89">
        <v>196.107890433211</v>
      </c>
      <c r="DW196" s="380">
        <v>24.1617614910372</v>
      </c>
      <c r="DX196" s="380">
        <v>0</v>
      </c>
      <c r="DY196" s="89">
        <v>836.69978737804502</v>
      </c>
      <c r="DZ196" s="380">
        <v>83.991878149815605</v>
      </c>
      <c r="EA196" s="380">
        <v>4.0532991557588702E-2</v>
      </c>
      <c r="EB196" s="89">
        <v>159.59052921306201</v>
      </c>
      <c r="EC196" s="380">
        <v>15.225617701340299</v>
      </c>
      <c r="ED196" s="380">
        <v>2.2939788399700001E-2</v>
      </c>
      <c r="EE196" s="89">
        <v>11.8527286942334</v>
      </c>
      <c r="EF196" s="380">
        <v>1.69608725543276</v>
      </c>
      <c r="EG196" s="380">
        <v>0</v>
      </c>
      <c r="EH196" s="89">
        <v>141.24713411041699</v>
      </c>
      <c r="EI196" s="380">
        <v>15.660611497823901</v>
      </c>
      <c r="EJ196" s="380">
        <v>2.2771090845832599E-2</v>
      </c>
      <c r="EK196" s="89">
        <v>17.631151007591999</v>
      </c>
      <c r="EL196" s="380">
        <v>1.8384437766309201</v>
      </c>
      <c r="EM196" s="380">
        <v>3.0325862382102301E-3</v>
      </c>
      <c r="EN196" s="89">
        <v>97.873140366485799</v>
      </c>
      <c r="EO196" s="380">
        <v>9.6850710291031596</v>
      </c>
      <c r="EP196" s="380">
        <v>0</v>
      </c>
      <c r="EQ196" s="89">
        <v>17.690396621881298</v>
      </c>
      <c r="ER196" s="380">
        <v>2.0974935221936999</v>
      </c>
      <c r="ES196" s="380">
        <v>0</v>
      </c>
      <c r="ET196" s="89">
        <v>43.6918668587318</v>
      </c>
      <c r="EU196" s="380">
        <v>7.1801624973375002</v>
      </c>
      <c r="EV196" s="380">
        <v>9.9031689131688794E-3</v>
      </c>
      <c r="EW196" s="89">
        <v>4.76368152089562</v>
      </c>
      <c r="EX196" s="380">
        <v>0.79204421639039102</v>
      </c>
      <c r="EY196" s="380">
        <v>0</v>
      </c>
      <c r="EZ196" s="89">
        <v>24.971463838227599</v>
      </c>
      <c r="FA196" s="380">
        <v>4.1507595044477199</v>
      </c>
      <c r="FB196" s="380">
        <v>0</v>
      </c>
      <c r="FC196" s="89">
        <v>3.2365528341712402</v>
      </c>
      <c r="FD196" s="380">
        <v>0.56814602425525296</v>
      </c>
      <c r="FE196" s="380">
        <v>0</v>
      </c>
      <c r="FF196" s="381">
        <v>2.1067641570356701E-2</v>
      </c>
      <c r="FG196" s="380">
        <v>0</v>
      </c>
      <c r="FH196" s="380">
        <v>2.1067641570356701E-2</v>
      </c>
      <c r="FI196" s="89">
        <v>8.6192786383909201</v>
      </c>
      <c r="FJ196" s="380">
        <v>1.69832842591497</v>
      </c>
      <c r="FK196" s="380">
        <v>1.32832453213797E-2</v>
      </c>
      <c r="FL196" s="89">
        <v>0.48224339196086702</v>
      </c>
      <c r="FM196" s="380">
        <v>0.29030741071842903</v>
      </c>
      <c r="FN196" s="380">
        <v>9.3108748871071692E-3</v>
      </c>
      <c r="FO196" s="89">
        <v>18.321791603846201</v>
      </c>
      <c r="FP196" s="380">
        <v>2.0653032922778398</v>
      </c>
      <c r="FQ196" s="380">
        <v>0</v>
      </c>
      <c r="FR196" s="89">
        <v>9.1368373707664805</v>
      </c>
      <c r="FS196" s="380">
        <v>1.39284814744706</v>
      </c>
      <c r="FT196" s="380">
        <v>4.0848915190748398E-3</v>
      </c>
      <c r="FV196" s="118">
        <f t="shared" si="0"/>
        <v>4312.6590928176374</v>
      </c>
      <c r="FW196" s="118">
        <f t="shared" si="1"/>
        <v>0.23547694293638211</v>
      </c>
      <c r="FX196" s="118">
        <v>1.0050005000775906</v>
      </c>
      <c r="FY196" s="118">
        <v>0.45015700240012768</v>
      </c>
      <c r="FZ196" s="207">
        <v>5.6608968067526462</v>
      </c>
      <c r="GA196" s="118">
        <v>1.6273965595673923</v>
      </c>
      <c r="GB196" s="118">
        <v>4.5762363110539992</v>
      </c>
    </row>
    <row r="197" spans="2:184" s="73" customFormat="1">
      <c r="B197" s="73" t="s">
        <v>1959</v>
      </c>
      <c r="C197" s="143" t="s">
        <v>1960</v>
      </c>
      <c r="D197" s="143" t="s">
        <v>1994</v>
      </c>
      <c r="E197" s="77">
        <v>304.72000000000003</v>
      </c>
      <c r="F197" s="73">
        <v>29.78</v>
      </c>
      <c r="G197" s="113" t="s">
        <v>1211</v>
      </c>
      <c r="H197" s="207">
        <v>54.731999999999999</v>
      </c>
      <c r="I197" s="89">
        <v>304.72000000000003</v>
      </c>
      <c r="J197" s="89"/>
      <c r="K197" s="41" t="s">
        <v>32</v>
      </c>
      <c r="L197" s="73" t="s">
        <v>207</v>
      </c>
      <c r="M197" s="73" t="s">
        <v>1962</v>
      </c>
      <c r="N197" s="73" t="s">
        <v>2271</v>
      </c>
      <c r="O197" s="73">
        <v>55</v>
      </c>
      <c r="Q197" s="203">
        <v>738.56401038546028</v>
      </c>
      <c r="R197" s="203">
        <v>32840</v>
      </c>
      <c r="S197" s="203">
        <v>5930</v>
      </c>
      <c r="U197" s="381">
        <v>0.81728155648037348</v>
      </c>
      <c r="V197" s="380">
        <v>2.1459636380782774</v>
      </c>
      <c r="W197" s="380">
        <v>0.81728155648037348</v>
      </c>
      <c r="X197" s="89">
        <v>17.550160526054139</v>
      </c>
      <c r="Y197" s="380">
        <v>7.1209912917351037</v>
      </c>
      <c r="Z197" s="380">
        <v>1.9187183650549207</v>
      </c>
      <c r="AA197" s="89">
        <v>325.52058417480168</v>
      </c>
      <c r="AB197" s="380">
        <v>17.204666912357428</v>
      </c>
      <c r="AC197" s="380">
        <v>0.77597706542931155</v>
      </c>
      <c r="AD197" s="89">
        <v>152.03655361647463</v>
      </c>
      <c r="AE197" s="380">
        <v>13.026779800866777</v>
      </c>
      <c r="AF197" s="380">
        <v>0.15882998678569601</v>
      </c>
      <c r="AG197" s="381">
        <v>0.44524371337618718</v>
      </c>
      <c r="AH197" s="380">
        <v>2.617965941716772</v>
      </c>
      <c r="AI197" s="380">
        <v>0.44524371337618718</v>
      </c>
      <c r="AJ197" s="89">
        <v>651.85056736946171</v>
      </c>
      <c r="AK197" s="380">
        <v>207.87061349996179</v>
      </c>
      <c r="AL197" s="380">
        <v>80.042800663169757</v>
      </c>
      <c r="AM197" s="89">
        <v>155173.51539590984</v>
      </c>
      <c r="AN197" s="380">
        <v>15843.191764814148</v>
      </c>
      <c r="AO197" s="380">
        <v>4.1532640126671208</v>
      </c>
      <c r="AP197" s="89">
        <v>121.65315733938554</v>
      </c>
      <c r="AQ197" s="380">
        <v>67.171601273925475</v>
      </c>
      <c r="AR197" s="380">
        <v>19.280777265542927</v>
      </c>
      <c r="AS197" s="89">
        <v>1718.0375321698436</v>
      </c>
      <c r="AT197" s="380">
        <v>207.40951947151635</v>
      </c>
      <c r="AU197" s="380">
        <v>40.071562831158658</v>
      </c>
      <c r="AV197" s="89">
        <v>22.15088781213711</v>
      </c>
      <c r="AW197" s="380">
        <v>11.010022230178935</v>
      </c>
      <c r="AX197" s="380">
        <v>5.2241037167686279</v>
      </c>
      <c r="AY197" s="89">
        <v>0.84024158953949279</v>
      </c>
      <c r="AZ197" s="380">
        <v>0.33367505452148383</v>
      </c>
      <c r="BA197" s="380">
        <v>0.10895056465913557</v>
      </c>
      <c r="BB197" s="381">
        <v>0.22539513546365589</v>
      </c>
      <c r="BC197" s="380">
        <v>2.0729983684687601</v>
      </c>
      <c r="BD197" s="380">
        <v>0.22539513546365589</v>
      </c>
      <c r="BE197" s="89">
        <v>0.88768936079225313</v>
      </c>
      <c r="BF197" s="382">
        <v>0.3219983201443512</v>
      </c>
      <c r="BG197" s="382">
        <v>2.2856865354922241E-2</v>
      </c>
      <c r="BH197" s="381">
        <v>0.81019155025281808</v>
      </c>
      <c r="BI197" s="380">
        <v>1.8443271992963324</v>
      </c>
      <c r="BJ197" s="380">
        <v>0.81019155025281808</v>
      </c>
      <c r="BK197" s="89">
        <v>523.188747064675</v>
      </c>
      <c r="BL197" s="380">
        <v>51.549539530406477</v>
      </c>
      <c r="BM197" s="380">
        <v>0.20182520659607045</v>
      </c>
      <c r="BN197" s="89">
        <v>1774.2109321988135</v>
      </c>
      <c r="BO197" s="380">
        <v>182.03512081784581</v>
      </c>
      <c r="BP197" s="380">
        <v>0.3097694525616404</v>
      </c>
      <c r="BQ197" s="89">
        <v>1632.3020902178059</v>
      </c>
      <c r="BR197" s="380">
        <v>168.58086164252276</v>
      </c>
      <c r="BS197" s="380">
        <v>1.5994839261375007</v>
      </c>
      <c r="BT197" s="89">
        <v>0.18771354143531452</v>
      </c>
      <c r="BU197" s="380">
        <v>0.11176018368816268</v>
      </c>
      <c r="BV197" s="380">
        <v>9.1643797035724922E-3</v>
      </c>
      <c r="BW197" s="381">
        <v>7.5987060506415904E-2</v>
      </c>
      <c r="BX197" s="380">
        <v>0.27647599462074096</v>
      </c>
      <c r="BY197" s="380">
        <v>7.5987060506415904E-2</v>
      </c>
      <c r="BZ197" s="381">
        <v>8.9799933713119617E-2</v>
      </c>
      <c r="CA197" s="380">
        <v>0.19297702255223917</v>
      </c>
      <c r="CB197" s="380">
        <v>8.9799933713119617E-2</v>
      </c>
      <c r="CC197" s="89">
        <v>2.1710585749458535</v>
      </c>
      <c r="CD197" s="380">
        <v>1.2420531546512399</v>
      </c>
      <c r="CE197" s="380">
        <v>0.15495375287794061</v>
      </c>
      <c r="CF197" s="89">
        <v>0.2348549523325181</v>
      </c>
      <c r="CG197" s="380">
        <v>0.15585525703938202</v>
      </c>
      <c r="CH197" s="380">
        <v>1.3757381318763931E-2</v>
      </c>
      <c r="CI197" s="89">
        <v>12.067288219687379</v>
      </c>
      <c r="CJ197" s="380">
        <v>2.3997606357417021</v>
      </c>
      <c r="CK197" s="380">
        <v>7.2236526759098613E-2</v>
      </c>
      <c r="CL197" s="89">
        <v>3.6934743446587914</v>
      </c>
      <c r="CM197" s="380">
        <v>1.304732914121602</v>
      </c>
      <c r="CN197" s="380">
        <v>3.4111282457946999E-2</v>
      </c>
      <c r="CO197" s="381">
        <v>0.47805740200033209</v>
      </c>
      <c r="CP197" s="380">
        <v>1.4694696783353105</v>
      </c>
      <c r="CQ197" s="380">
        <v>0.47805740200033209</v>
      </c>
      <c r="CR197" s="89">
        <v>211.58537522827564</v>
      </c>
      <c r="CS197" s="380">
        <v>19.556228975081886</v>
      </c>
      <c r="CT197" s="380">
        <v>6.5765577167041884E-3</v>
      </c>
      <c r="CU197" s="89">
        <v>498.26088217513978</v>
      </c>
      <c r="CV197" s="380">
        <v>44.860459248025379</v>
      </c>
      <c r="CW197" s="380">
        <v>3.0351913729606914E-3</v>
      </c>
      <c r="CX197" s="89">
        <v>0.64638964116477193</v>
      </c>
      <c r="CY197" s="380">
        <v>0.3575156586249949</v>
      </c>
      <c r="CZ197" s="380">
        <v>0</v>
      </c>
      <c r="DA197" s="381">
        <v>2.5583290763053022E-3</v>
      </c>
      <c r="DB197" s="380">
        <v>0</v>
      </c>
      <c r="DC197" s="380">
        <v>2.5583290763053022E-3</v>
      </c>
      <c r="DD197" s="89">
        <v>0</v>
      </c>
      <c r="DE197" s="380">
        <v>0</v>
      </c>
      <c r="DF197" s="380">
        <v>0</v>
      </c>
      <c r="DG197" s="381">
        <v>2.3638644484024009E-2</v>
      </c>
      <c r="DH197" s="380">
        <v>0</v>
      </c>
      <c r="DI197" s="380">
        <v>2.3638644484024009E-2</v>
      </c>
      <c r="DJ197" s="381">
        <v>1.7128431951409381E-2</v>
      </c>
      <c r="DK197" s="380">
        <v>0</v>
      </c>
      <c r="DL197" s="380">
        <v>1.7128431951409381E-2</v>
      </c>
      <c r="DM197" s="89">
        <v>0.90302185917188171</v>
      </c>
      <c r="DN197" s="380">
        <v>0.5844634111731698</v>
      </c>
      <c r="DO197" s="380">
        <v>1.7256206125289084E-2</v>
      </c>
      <c r="DP197" s="89">
        <v>730.81937727741115</v>
      </c>
      <c r="DQ197" s="380">
        <v>72.112133229260252</v>
      </c>
      <c r="DR197" s="380">
        <v>0</v>
      </c>
      <c r="DS197" s="89">
        <v>1650.782576096592</v>
      </c>
      <c r="DT197" s="380">
        <v>176.33923387713304</v>
      </c>
      <c r="DU197" s="380">
        <v>1.9885092131707873E-3</v>
      </c>
      <c r="DV197" s="89">
        <v>205.48003223868227</v>
      </c>
      <c r="DW197" s="380">
        <v>23.054837402151769</v>
      </c>
      <c r="DX197" s="380">
        <v>2.1137962056609842E-3</v>
      </c>
      <c r="DY197" s="89">
        <v>863.90926461250558</v>
      </c>
      <c r="DZ197" s="380">
        <v>64.328873435069809</v>
      </c>
      <c r="EA197" s="380">
        <v>0</v>
      </c>
      <c r="EB197" s="89">
        <v>168.04647385467314</v>
      </c>
      <c r="EC197" s="380">
        <v>12.538840726429058</v>
      </c>
      <c r="ED197" s="380">
        <v>0</v>
      </c>
      <c r="EE197" s="89">
        <v>12.314981892187014</v>
      </c>
      <c r="EF197" s="380">
        <v>1.1124547992924643</v>
      </c>
      <c r="EG197" s="380">
        <v>0</v>
      </c>
      <c r="EH197" s="89">
        <v>149.38300744265399</v>
      </c>
      <c r="EI197" s="380">
        <v>10.954788598340746</v>
      </c>
      <c r="EJ197" s="380">
        <v>0</v>
      </c>
      <c r="EK197" s="89">
        <v>18.438904325480493</v>
      </c>
      <c r="EL197" s="380">
        <v>1.5853456787930236</v>
      </c>
      <c r="EM197" s="380">
        <v>0</v>
      </c>
      <c r="EN197" s="89">
        <v>101.53536811937357</v>
      </c>
      <c r="EO197" s="380">
        <v>10.828163962233234</v>
      </c>
      <c r="EP197" s="380">
        <v>0</v>
      </c>
      <c r="EQ197" s="89">
        <v>18.262277524133207</v>
      </c>
      <c r="ER197" s="380">
        <v>1.6834171764255932</v>
      </c>
      <c r="ES197" s="380">
        <v>0</v>
      </c>
      <c r="ET197" s="89">
        <v>45.393883883830412</v>
      </c>
      <c r="EU197" s="380">
        <v>5.1694886876242094</v>
      </c>
      <c r="EV197" s="380">
        <v>4.2861096943518171E-3</v>
      </c>
      <c r="EW197" s="89">
        <v>5.0378149265959919</v>
      </c>
      <c r="EX197" s="380">
        <v>0.55277359975234364</v>
      </c>
      <c r="EY197" s="380">
        <v>1.3667255099564818E-3</v>
      </c>
      <c r="EZ197" s="89">
        <v>26.751155176061864</v>
      </c>
      <c r="FA197" s="380">
        <v>3.399703947266314</v>
      </c>
      <c r="FB197" s="380">
        <v>6.9158356629833405E-3</v>
      </c>
      <c r="FC197" s="89">
        <v>3.3526234692435386</v>
      </c>
      <c r="FD197" s="380">
        <v>0.43095553107478035</v>
      </c>
      <c r="FE197" s="380">
        <v>1.3919127545305202E-3</v>
      </c>
      <c r="FF197" s="381">
        <v>9.1180659079000484E-3</v>
      </c>
      <c r="FG197" s="380">
        <v>0</v>
      </c>
      <c r="FH197" s="380">
        <v>9.1180659079000484E-3</v>
      </c>
      <c r="FI197" s="89">
        <v>8.5340611460969384</v>
      </c>
      <c r="FJ197" s="380">
        <v>1.2893675838707677</v>
      </c>
      <c r="FK197" s="380">
        <v>5.7492914021199694E-3</v>
      </c>
      <c r="FL197" s="89">
        <v>0.32203785624412007</v>
      </c>
      <c r="FM197" s="380">
        <v>0.14264399270768008</v>
      </c>
      <c r="FN197" s="380">
        <v>5.9598660581780191E-3</v>
      </c>
      <c r="FO197" s="89">
        <v>15.305074996984338</v>
      </c>
      <c r="FP197" s="380">
        <v>2.3888034773945024</v>
      </c>
      <c r="FQ197" s="380">
        <v>2.6178693323321623E-3</v>
      </c>
      <c r="FR197" s="89">
        <v>6.5624425725181013</v>
      </c>
      <c r="FS197" s="380">
        <v>1.2560606021589249</v>
      </c>
      <c r="FT197" s="380">
        <v>0</v>
      </c>
      <c r="FV197" s="118">
        <f t="shared" si="0"/>
        <v>4497.7686230145646</v>
      </c>
      <c r="FW197" s="118">
        <f t="shared" si="1"/>
        <v>0.23194586129511383</v>
      </c>
      <c r="FX197" s="118">
        <v>1.0166224467118163</v>
      </c>
      <c r="FY197" s="118">
        <v>0.42464777548782751</v>
      </c>
      <c r="FZ197" s="207">
        <v>4.5651040557911688</v>
      </c>
      <c r="GA197" s="118">
        <v>1.6312096295101766</v>
      </c>
      <c r="GB197" s="118">
        <v>4.5178463599459011</v>
      </c>
    </row>
    <row r="198" spans="2:184" s="73" customFormat="1">
      <c r="B198" s="73" t="s">
        <v>1959</v>
      </c>
      <c r="C198" s="143" t="s">
        <v>1960</v>
      </c>
      <c r="D198" s="143" t="s">
        <v>1994</v>
      </c>
      <c r="E198" s="77">
        <v>304.72000000000003</v>
      </c>
      <c r="F198" s="73">
        <v>29.78</v>
      </c>
      <c r="G198" s="113" t="s">
        <v>1211</v>
      </c>
      <c r="H198" s="207">
        <v>54.731999999999999</v>
      </c>
      <c r="I198" s="89">
        <v>304.72000000000003</v>
      </c>
      <c r="J198" s="89"/>
      <c r="K198" s="41" t="s">
        <v>32</v>
      </c>
      <c r="L198" s="73" t="s">
        <v>207</v>
      </c>
      <c r="M198" s="73" t="s">
        <v>1962</v>
      </c>
      <c r="N198" s="73" t="s">
        <v>2272</v>
      </c>
      <c r="O198" s="73">
        <v>55</v>
      </c>
      <c r="Q198" s="203">
        <v>724.54064309966043</v>
      </c>
      <c r="R198" s="203">
        <v>33350</v>
      </c>
      <c r="S198" s="203">
        <v>5490</v>
      </c>
      <c r="U198" s="89">
        <v>0.72998626823241297</v>
      </c>
      <c r="V198" s="380">
        <v>2.1499514841245899</v>
      </c>
      <c r="W198" s="380">
        <v>0.72476753687127904</v>
      </c>
      <c r="X198" s="89">
        <v>16.6579737350391</v>
      </c>
      <c r="Y198" s="380">
        <v>7.35580056667441</v>
      </c>
      <c r="Z198" s="380">
        <v>1.3509925310350199</v>
      </c>
      <c r="AA198" s="89">
        <v>317.30506771428202</v>
      </c>
      <c r="AB198" s="380">
        <v>25.9327641053981</v>
      </c>
      <c r="AC198" s="380">
        <v>0.543251192219385</v>
      </c>
      <c r="AD198" s="89">
        <v>166.84990042023301</v>
      </c>
      <c r="AE198" s="380">
        <v>25.482953858041402</v>
      </c>
      <c r="AF198" s="380">
        <v>6.3933361604608094E-2</v>
      </c>
      <c r="AG198" s="89">
        <v>1.25560944735019</v>
      </c>
      <c r="AH198" s="380">
        <v>4.8411400440677701</v>
      </c>
      <c r="AI198" s="380">
        <v>0.41202017507523497</v>
      </c>
      <c r="AJ198" s="89">
        <v>645.42285578547603</v>
      </c>
      <c r="AK198" s="380">
        <v>258.70864243340202</v>
      </c>
      <c r="AL198" s="380">
        <v>61.916133154643497</v>
      </c>
      <c r="AM198" s="89">
        <v>157159.51488884701</v>
      </c>
      <c r="AN198" s="380">
        <v>15856.0914379558</v>
      </c>
      <c r="AO198" s="380">
        <v>3.4174690267180599</v>
      </c>
      <c r="AP198" s="89">
        <v>116.84777370801299</v>
      </c>
      <c r="AQ198" s="380">
        <v>73.463450959030396</v>
      </c>
      <c r="AR198" s="380">
        <v>17.415112329663799</v>
      </c>
      <c r="AS198" s="89">
        <v>1711.3231850167999</v>
      </c>
      <c r="AT198" s="380">
        <v>239.412463047393</v>
      </c>
      <c r="AU198" s="380">
        <v>27.596331142904901</v>
      </c>
      <c r="AV198" s="89">
        <v>20.6253952087946</v>
      </c>
      <c r="AW198" s="380">
        <v>20.777718513148301</v>
      </c>
      <c r="AX198" s="380">
        <v>3.5186987530778602</v>
      </c>
      <c r="AY198" s="89">
        <v>0.81597663796776698</v>
      </c>
      <c r="AZ198" s="380">
        <v>0.495897657160775</v>
      </c>
      <c r="BA198" s="380">
        <v>8.2796869345012694E-2</v>
      </c>
      <c r="BB198" s="89">
        <v>0.82378357289048398</v>
      </c>
      <c r="BC198" s="380">
        <v>1.64756714578097</v>
      </c>
      <c r="BD198" s="380">
        <v>0.228141186888557</v>
      </c>
      <c r="BE198" s="89">
        <v>0.75924695284525501</v>
      </c>
      <c r="BF198" s="382">
        <v>0.351078330638879</v>
      </c>
      <c r="BG198" s="382">
        <v>1.6541357359080199E-2</v>
      </c>
      <c r="BH198" s="381">
        <v>0.52603582674228599</v>
      </c>
      <c r="BI198" s="380">
        <v>1.91021982533922</v>
      </c>
      <c r="BJ198" s="380">
        <v>0.52603582674228599</v>
      </c>
      <c r="BK198" s="89">
        <v>511.86312222805998</v>
      </c>
      <c r="BL198" s="380">
        <v>58.294864349749901</v>
      </c>
      <c r="BM198" s="380">
        <v>0.14787763643056601</v>
      </c>
      <c r="BN198" s="89">
        <v>1851.51790886865</v>
      </c>
      <c r="BO198" s="380">
        <v>183.768679724679</v>
      </c>
      <c r="BP198" s="380">
        <v>0.23072151912681099</v>
      </c>
      <c r="BQ198" s="89">
        <v>1727.8011219667901</v>
      </c>
      <c r="BR198" s="380">
        <v>156.38214458063101</v>
      </c>
      <c r="BS198" s="380">
        <v>1.32096000377642</v>
      </c>
      <c r="BT198" s="89">
        <v>0.21175340671920401</v>
      </c>
      <c r="BU198" s="380">
        <v>0.14088450909379099</v>
      </c>
      <c r="BV198" s="380">
        <v>6.6536115449991901E-3</v>
      </c>
      <c r="BW198" s="89">
        <v>0.211613019603175</v>
      </c>
      <c r="BX198" s="380">
        <v>0.42322603920635099</v>
      </c>
      <c r="BY198" s="380">
        <v>5.1872473388359999E-2</v>
      </c>
      <c r="BZ198" s="89">
        <v>8.8763804348419698E-2</v>
      </c>
      <c r="CA198" s="380">
        <v>0.21543897855139099</v>
      </c>
      <c r="CB198" s="380">
        <v>6.1515843155930498E-2</v>
      </c>
      <c r="CC198" s="89">
        <v>2.4867503509340501</v>
      </c>
      <c r="CD198" s="380">
        <v>1.4077179366086801</v>
      </c>
      <c r="CE198" s="380">
        <v>7.2478267933024296E-2</v>
      </c>
      <c r="CF198" s="89">
        <v>0.32245451614862197</v>
      </c>
      <c r="CG198" s="380">
        <v>0.168608604654372</v>
      </c>
      <c r="CH198" s="380">
        <v>1.5490092020140201E-2</v>
      </c>
      <c r="CI198" s="89">
        <v>11.7830763571354</v>
      </c>
      <c r="CJ198" s="380">
        <v>2.53917839940882</v>
      </c>
      <c r="CK198" s="380">
        <v>5.57792427706034E-2</v>
      </c>
      <c r="CL198" s="89">
        <v>3.5705914271013102</v>
      </c>
      <c r="CM198" s="380">
        <v>1.37316890138328</v>
      </c>
      <c r="CN198" s="380">
        <v>2.1429051212359902E-2</v>
      </c>
      <c r="CO198" s="381">
        <v>0.41017382185968998</v>
      </c>
      <c r="CP198" s="380">
        <v>1.2355060173380801</v>
      </c>
      <c r="CQ198" s="380">
        <v>0.41017382185968998</v>
      </c>
      <c r="CR198" s="89">
        <v>220.578582576076</v>
      </c>
      <c r="CS198" s="380">
        <v>18.529779800489099</v>
      </c>
      <c r="CT198" s="380">
        <v>2.8382111680616902E-3</v>
      </c>
      <c r="CU198" s="89">
        <v>486.91566322984397</v>
      </c>
      <c r="CV198" s="380">
        <v>38.505959348033898</v>
      </c>
      <c r="CW198" s="380">
        <v>1.6777546992402001E-3</v>
      </c>
      <c r="CX198" s="89">
        <v>0.73729293944401797</v>
      </c>
      <c r="CY198" s="380">
        <v>0.37287419543615602</v>
      </c>
      <c r="CZ198" s="380">
        <v>3.2404634809549198E-3</v>
      </c>
      <c r="DA198" s="89">
        <v>0</v>
      </c>
      <c r="DB198" s="380">
        <v>0</v>
      </c>
      <c r="DC198" s="380">
        <v>0</v>
      </c>
      <c r="DD198" s="381">
        <v>1.0947288517183599E-2</v>
      </c>
      <c r="DE198" s="380">
        <v>0</v>
      </c>
      <c r="DF198" s="380">
        <v>1.0947288517183599E-2</v>
      </c>
      <c r="DG198" s="381">
        <v>2.2147131016123599E-2</v>
      </c>
      <c r="DH198" s="380">
        <v>0</v>
      </c>
      <c r="DI198" s="380">
        <v>2.2147131016123599E-2</v>
      </c>
      <c r="DJ198" s="381">
        <v>9.6865163754509404E-3</v>
      </c>
      <c r="DK198" s="380">
        <v>0</v>
      </c>
      <c r="DL198" s="380">
        <v>9.6865163754509404E-3</v>
      </c>
      <c r="DM198" s="89">
        <v>2.1421401901017401</v>
      </c>
      <c r="DN198" s="380">
        <v>1.3523441782096599</v>
      </c>
      <c r="DO198" s="380">
        <v>0</v>
      </c>
      <c r="DP198" s="89">
        <v>720.844404337014</v>
      </c>
      <c r="DQ198" s="380">
        <v>67.631555981007395</v>
      </c>
      <c r="DR198" s="380">
        <v>0</v>
      </c>
      <c r="DS198" s="89">
        <v>1614.2388693929499</v>
      </c>
      <c r="DT198" s="380">
        <v>146.33331020995701</v>
      </c>
      <c r="DU198" s="380">
        <v>1.54202440016063E-3</v>
      </c>
      <c r="DV198" s="89">
        <v>201.16715875439101</v>
      </c>
      <c r="DW198" s="380">
        <v>17.060367818004</v>
      </c>
      <c r="DX198" s="380">
        <v>0</v>
      </c>
      <c r="DY198" s="89">
        <v>847.79249525171997</v>
      </c>
      <c r="DZ198" s="380">
        <v>61.401240748149498</v>
      </c>
      <c r="EA198" s="380">
        <v>0</v>
      </c>
      <c r="EB198" s="89">
        <v>163.86511242368101</v>
      </c>
      <c r="EC198" s="380">
        <v>12.059859870458</v>
      </c>
      <c r="ED198" s="380">
        <v>1.50473254205791E-2</v>
      </c>
      <c r="EE198" s="89">
        <v>12.171578294263</v>
      </c>
      <c r="EF198" s="380">
        <v>1.1315226094549999</v>
      </c>
      <c r="EG198" s="380">
        <v>2.2138904894069699E-3</v>
      </c>
      <c r="EH198" s="89">
        <v>144.68863749975199</v>
      </c>
      <c r="EI198" s="380">
        <v>9.4447365352690191</v>
      </c>
      <c r="EJ198" s="380">
        <v>0</v>
      </c>
      <c r="EK198" s="89">
        <v>17.917529154399698</v>
      </c>
      <c r="EL198" s="380">
        <v>1.3703796716932399</v>
      </c>
      <c r="EM198" s="380">
        <v>1.42849414048738E-3</v>
      </c>
      <c r="EN198" s="89">
        <v>100.638191394834</v>
      </c>
      <c r="EO198" s="380">
        <v>6.8064466215316601</v>
      </c>
      <c r="EP198" s="380">
        <v>0</v>
      </c>
      <c r="EQ198" s="89">
        <v>17.854198684072301</v>
      </c>
      <c r="ER198" s="380">
        <v>1.76426087195274</v>
      </c>
      <c r="ES198" s="380">
        <v>1.0489142698733101E-3</v>
      </c>
      <c r="ET198" s="89">
        <v>44.750913140584998</v>
      </c>
      <c r="EU198" s="380">
        <v>4.9326343664771004</v>
      </c>
      <c r="EV198" s="380">
        <v>3.3238499921065998E-3</v>
      </c>
      <c r="EW198" s="89">
        <v>4.8775276876787599</v>
      </c>
      <c r="EX198" s="380">
        <v>0.57100698393168103</v>
      </c>
      <c r="EY198" s="380">
        <v>1.0599114944263601E-3</v>
      </c>
      <c r="EZ198" s="89">
        <v>25.673698063945899</v>
      </c>
      <c r="FA198" s="380">
        <v>3.43882303666211</v>
      </c>
      <c r="FB198" s="380">
        <v>5.3630400481029603E-3</v>
      </c>
      <c r="FC198" s="89">
        <v>3.2060936948302499</v>
      </c>
      <c r="FD198" s="380">
        <v>0.42578189206151101</v>
      </c>
      <c r="FE198" s="380">
        <v>1.07921464676606E-3</v>
      </c>
      <c r="FF198" s="89">
        <v>0</v>
      </c>
      <c r="FG198" s="380">
        <v>0</v>
      </c>
      <c r="FH198" s="380">
        <v>0</v>
      </c>
      <c r="FI198" s="89">
        <v>7.7474994614377604</v>
      </c>
      <c r="FJ198" s="380">
        <v>1.2122273940550801</v>
      </c>
      <c r="FK198" s="380">
        <v>0</v>
      </c>
      <c r="FL198" s="89">
        <v>0.230974715635438</v>
      </c>
      <c r="FM198" s="380">
        <v>0.17941655858226399</v>
      </c>
      <c r="FN198" s="380">
        <v>2.5712546172668698E-3</v>
      </c>
      <c r="FO198" s="89">
        <v>13.936500857168401</v>
      </c>
      <c r="FP198" s="380">
        <v>1.9408779763559501</v>
      </c>
      <c r="FQ198" s="380">
        <v>0</v>
      </c>
      <c r="FR198" s="89">
        <v>5.8870449927286002</v>
      </c>
      <c r="FS198" s="380">
        <v>1.0044045986272701</v>
      </c>
      <c r="FT198" s="380">
        <v>1.3711371050319501E-3</v>
      </c>
      <c r="FV198" s="118">
        <f t="shared" si="0"/>
        <v>4406.6020710039611</v>
      </c>
      <c r="FW198" s="118">
        <f t="shared" si="1"/>
        <v>0.23572409834214994</v>
      </c>
      <c r="FX198" s="118">
        <v>1.0110183218684954</v>
      </c>
      <c r="FY198" s="118">
        <v>0.45301188528813857</v>
      </c>
      <c r="FZ198" s="207">
        <v>4.3468788450071436</v>
      </c>
      <c r="GA198" s="118">
        <v>1.639531698795714</v>
      </c>
      <c r="GB198" s="118">
        <v>4.559516558657057</v>
      </c>
    </row>
    <row r="199" spans="2:184" s="73" customFormat="1">
      <c r="B199" s="73" t="s">
        <v>1959</v>
      </c>
      <c r="C199" s="143" t="s">
        <v>1960</v>
      </c>
      <c r="D199" s="143" t="s">
        <v>1994</v>
      </c>
      <c r="E199" s="77">
        <v>304.72000000000003</v>
      </c>
      <c r="F199" s="73">
        <v>29.78</v>
      </c>
      <c r="G199" s="113" t="s">
        <v>1211</v>
      </c>
      <c r="H199" s="207">
        <v>54.731999999999999</v>
      </c>
      <c r="I199" s="89">
        <v>304.72000000000003</v>
      </c>
      <c r="J199" s="89"/>
      <c r="K199" s="41" t="s">
        <v>32</v>
      </c>
      <c r="L199" s="73" t="s">
        <v>207</v>
      </c>
      <c r="M199" s="73" t="s">
        <v>1962</v>
      </c>
      <c r="N199" s="73" t="s">
        <v>2273</v>
      </c>
      <c r="O199" s="73">
        <v>33</v>
      </c>
      <c r="Q199" s="203">
        <v>818.02975833832613</v>
      </c>
      <c r="R199" s="203">
        <v>34500</v>
      </c>
      <c r="S199" s="203">
        <v>5050</v>
      </c>
      <c r="U199" s="381">
        <v>1.7835569652135199</v>
      </c>
      <c r="V199" s="380">
        <v>5.5524263723114897</v>
      </c>
      <c r="W199" s="380">
        <v>1.7835569652135199</v>
      </c>
      <c r="X199" s="89">
        <v>22.575674435262201</v>
      </c>
      <c r="Y199" s="380">
        <v>13.4406922699626</v>
      </c>
      <c r="Z199" s="380">
        <v>3.79539175793763</v>
      </c>
      <c r="AA199" s="89">
        <v>333.08764835175901</v>
      </c>
      <c r="AB199" s="380">
        <v>21.332550091990601</v>
      </c>
      <c r="AC199" s="380">
        <v>1.2267321978522401</v>
      </c>
      <c r="AD199" s="89">
        <v>146.02272381394499</v>
      </c>
      <c r="AE199" s="380">
        <v>23.626376305095398</v>
      </c>
      <c r="AF199" s="380">
        <v>0.163852423146745</v>
      </c>
      <c r="AG199" s="89">
        <v>3.9873386075948898</v>
      </c>
      <c r="AH199" s="380">
        <v>10.992326330593199</v>
      </c>
      <c r="AI199" s="380">
        <v>1.43048514917326</v>
      </c>
      <c r="AJ199" s="89">
        <v>1149.5629040527001</v>
      </c>
      <c r="AK199" s="380">
        <v>866.44905314821904</v>
      </c>
      <c r="AL199" s="380">
        <v>235.71135703448999</v>
      </c>
      <c r="AM199" s="89">
        <v>161263.64464802801</v>
      </c>
      <c r="AN199" s="380">
        <v>17387.5794603307</v>
      </c>
      <c r="AO199" s="380">
        <v>8.8709763931515795</v>
      </c>
      <c r="AP199" s="89">
        <v>138.32108831309901</v>
      </c>
      <c r="AQ199" s="380">
        <v>181.523190214842</v>
      </c>
      <c r="AR199" s="380">
        <v>46.535300847214998</v>
      </c>
      <c r="AS199" s="89">
        <v>1485.9925499813501</v>
      </c>
      <c r="AT199" s="380">
        <v>295.12817620699599</v>
      </c>
      <c r="AU199" s="380">
        <v>81.761790056774103</v>
      </c>
      <c r="AV199" s="89">
        <v>19.180454916315501</v>
      </c>
      <c r="AW199" s="380">
        <v>29.690201852263101</v>
      </c>
      <c r="AX199" s="380">
        <v>12.297889909596799</v>
      </c>
      <c r="AY199" s="89">
        <v>0.97603677431778002</v>
      </c>
      <c r="AZ199" s="380">
        <v>0.73263902341187404</v>
      </c>
      <c r="BA199" s="380">
        <v>0.27239352224286301</v>
      </c>
      <c r="BB199" s="381">
        <v>0.55057494450669597</v>
      </c>
      <c r="BC199" s="380">
        <v>0</v>
      </c>
      <c r="BD199" s="380">
        <v>0.55057494450669597</v>
      </c>
      <c r="BE199" s="89">
        <v>0.82905439541803905</v>
      </c>
      <c r="BF199" s="382">
        <v>0.48569637673588401</v>
      </c>
      <c r="BG199" s="382">
        <v>3.5031885218993801E-2</v>
      </c>
      <c r="BH199" s="381">
        <v>1.8889842215800201</v>
      </c>
      <c r="BI199" s="380">
        <v>4.7588279178469897</v>
      </c>
      <c r="BJ199" s="380">
        <v>1.8889842215800201</v>
      </c>
      <c r="BK199" s="89">
        <v>531.454668809125</v>
      </c>
      <c r="BL199" s="380">
        <v>67.204089861917097</v>
      </c>
      <c r="BM199" s="380">
        <v>0.39008435880273101</v>
      </c>
      <c r="BN199" s="89">
        <v>1726.76583573571</v>
      </c>
      <c r="BO199" s="380">
        <v>305.12039889711599</v>
      </c>
      <c r="BP199" s="380">
        <v>0.58353630252593103</v>
      </c>
      <c r="BQ199" s="89">
        <v>1607.67421991435</v>
      </c>
      <c r="BR199" s="380">
        <v>248.87245624661</v>
      </c>
      <c r="BS199" s="380">
        <v>3.8638857375482401</v>
      </c>
      <c r="BT199" s="89">
        <v>0.23127504926710901</v>
      </c>
      <c r="BU199" s="380">
        <v>0.23153606516730901</v>
      </c>
      <c r="BV199" s="380">
        <v>9.1643797035724922E-3</v>
      </c>
      <c r="BW199" s="89">
        <v>0.49577241099473102</v>
      </c>
      <c r="BX199" s="380">
        <v>0.219126801648382</v>
      </c>
      <c r="BY199" s="380">
        <v>0.11915274067274299</v>
      </c>
      <c r="BZ199" s="381">
        <v>0.18067927530845601</v>
      </c>
      <c r="CA199" s="380">
        <v>0.44688841645834598</v>
      </c>
      <c r="CB199" s="380">
        <v>0.18067927530845601</v>
      </c>
      <c r="CC199" s="89">
        <v>2.7488645789030102</v>
      </c>
      <c r="CD199" s="380">
        <v>2.2021156730421598</v>
      </c>
      <c r="CE199" s="380">
        <v>0.16863227709055401</v>
      </c>
      <c r="CF199" s="89">
        <v>0.26593630139992402</v>
      </c>
      <c r="CG199" s="380">
        <v>0.28204785408872202</v>
      </c>
      <c r="CH199" s="380">
        <v>3.3105063957455202E-2</v>
      </c>
      <c r="CI199" s="89">
        <v>11.9438571119363</v>
      </c>
      <c r="CJ199" s="380">
        <v>3.5804571370447902</v>
      </c>
      <c r="CK199" s="380">
        <v>0.15403043273011199</v>
      </c>
      <c r="CL199" s="89">
        <v>3.6549118122176099</v>
      </c>
      <c r="CM199" s="380">
        <v>2.08265933436433</v>
      </c>
      <c r="CN199" s="380">
        <v>0.111883934315786</v>
      </c>
      <c r="CO199" s="381">
        <v>1.0858708856196799</v>
      </c>
      <c r="CP199" s="380">
        <v>2.6466759419880201</v>
      </c>
      <c r="CQ199" s="380">
        <v>1.0858708856196799</v>
      </c>
      <c r="CR199" s="89">
        <v>203.07156490088099</v>
      </c>
      <c r="CS199" s="380">
        <v>24.398755850025498</v>
      </c>
      <c r="CT199" s="380">
        <v>1.2454120606981501E-2</v>
      </c>
      <c r="CU199" s="89">
        <v>500.50769159534502</v>
      </c>
      <c r="CV199" s="380">
        <v>46.913506093356702</v>
      </c>
      <c r="CW199" s="380">
        <v>4.7679451600657298E-3</v>
      </c>
      <c r="CX199" s="89">
        <v>0.400441443420404</v>
      </c>
      <c r="CY199" s="380">
        <v>0.381065168270662</v>
      </c>
      <c r="CZ199" s="380">
        <v>0</v>
      </c>
      <c r="DA199" s="381">
        <v>5.6411589876850902E-3</v>
      </c>
      <c r="DB199" s="380">
        <v>0</v>
      </c>
      <c r="DC199" s="380">
        <v>5.6411589876850902E-3</v>
      </c>
      <c r="DD199" s="381">
        <v>3.1115121695479201E-2</v>
      </c>
      <c r="DE199" s="380">
        <v>0</v>
      </c>
      <c r="DF199" s="380">
        <v>3.1115121695479201E-2</v>
      </c>
      <c r="DG199" s="381">
        <v>5.4377690697664002E-2</v>
      </c>
      <c r="DH199" s="380">
        <v>0</v>
      </c>
      <c r="DI199" s="380">
        <v>5.4377690697664002E-2</v>
      </c>
      <c r="DJ199" s="381">
        <v>2.28298953028904E-2</v>
      </c>
      <c r="DK199" s="380">
        <v>0</v>
      </c>
      <c r="DL199" s="380">
        <v>2.28298953028904E-2</v>
      </c>
      <c r="DM199" s="89">
        <v>0</v>
      </c>
      <c r="DN199" s="380">
        <v>0</v>
      </c>
      <c r="DO199" s="380">
        <v>0</v>
      </c>
      <c r="DP199" s="89">
        <v>743.541122294856</v>
      </c>
      <c r="DQ199" s="380">
        <v>92.604000747922797</v>
      </c>
      <c r="DR199" s="380">
        <v>4.2782852575611197E-3</v>
      </c>
      <c r="DS199" s="89">
        <v>1671.11991444556</v>
      </c>
      <c r="DT199" s="380">
        <v>211.43139557872999</v>
      </c>
      <c r="DU199" s="380">
        <v>0</v>
      </c>
      <c r="DV199" s="89">
        <v>211.07689693760599</v>
      </c>
      <c r="DW199" s="380">
        <v>24.1787450615059</v>
      </c>
      <c r="DX199" s="380">
        <v>3.3191825469667401E-3</v>
      </c>
      <c r="DY199" s="89">
        <v>885.54549498250401</v>
      </c>
      <c r="DZ199" s="380">
        <v>75.485642221990901</v>
      </c>
      <c r="EA199" s="380">
        <v>0</v>
      </c>
      <c r="EB199" s="89">
        <v>166.593468685825</v>
      </c>
      <c r="EC199" s="380">
        <v>17.228739659937801</v>
      </c>
      <c r="ED199" s="380">
        <v>0</v>
      </c>
      <c r="EE199" s="89">
        <v>12.047110123365099</v>
      </c>
      <c r="EF199" s="380">
        <v>1.7050789181294801</v>
      </c>
      <c r="EG199" s="380">
        <v>8.8269393764808506E-3</v>
      </c>
      <c r="EH199" s="89">
        <v>148.256060645193</v>
      </c>
      <c r="EI199" s="380">
        <v>18.152847524911898</v>
      </c>
      <c r="EJ199" s="380">
        <v>3.0474627516811299E-2</v>
      </c>
      <c r="EK199" s="89">
        <v>18.439663981657301</v>
      </c>
      <c r="EL199" s="380">
        <v>2.0452085267973099</v>
      </c>
      <c r="EM199" s="380">
        <v>0</v>
      </c>
      <c r="EN199" s="89">
        <v>102.38188249847499</v>
      </c>
      <c r="EO199" s="380">
        <v>10.712309561927</v>
      </c>
      <c r="EP199" s="380">
        <v>0</v>
      </c>
      <c r="EQ199" s="89">
        <v>17.853730953151601</v>
      </c>
      <c r="ER199" s="380">
        <v>2.4985279444023698</v>
      </c>
      <c r="ES199" s="380">
        <v>0</v>
      </c>
      <c r="ET199" s="89">
        <v>45.656715585915101</v>
      </c>
      <c r="EU199" s="380">
        <v>7.24749932552447</v>
      </c>
      <c r="EV199" s="380">
        <v>0</v>
      </c>
      <c r="EW199" s="89">
        <v>4.9578867919405196</v>
      </c>
      <c r="EX199" s="380">
        <v>0.79951882128991603</v>
      </c>
      <c r="EY199" s="380">
        <v>0</v>
      </c>
      <c r="EZ199" s="89">
        <v>26.109198572055799</v>
      </c>
      <c r="FA199" s="380">
        <v>4.5648849024195703</v>
      </c>
      <c r="FB199" s="380">
        <v>0</v>
      </c>
      <c r="FC199" s="89">
        <v>3.2795042369702498</v>
      </c>
      <c r="FD199" s="380">
        <v>0.63172569911561105</v>
      </c>
      <c r="FE199" s="380">
        <v>3.0652517530300898E-3</v>
      </c>
      <c r="FF199" s="89">
        <v>0</v>
      </c>
      <c r="FG199" s="380">
        <v>0</v>
      </c>
      <c r="FH199" s="380">
        <v>0</v>
      </c>
      <c r="FI199" s="89">
        <v>8.9593795901439606</v>
      </c>
      <c r="FJ199" s="380">
        <v>1.53581947074936</v>
      </c>
      <c r="FK199" s="380">
        <v>1.2667065778645899E-2</v>
      </c>
      <c r="FL199" s="89">
        <v>0.41816525241911801</v>
      </c>
      <c r="FM199" s="380">
        <v>0.31309527609495003</v>
      </c>
      <c r="FN199" s="380">
        <v>5.2043852333766997E-3</v>
      </c>
      <c r="FO199" s="89">
        <v>17.210662869720899</v>
      </c>
      <c r="FP199" s="380">
        <v>2.8934488668976299</v>
      </c>
      <c r="FQ199" s="380">
        <v>4.1080860358337998E-3</v>
      </c>
      <c r="FR199" s="89">
        <v>7.9507696687530203</v>
      </c>
      <c r="FS199" s="380">
        <v>1.9314985503139801</v>
      </c>
      <c r="FT199" s="380">
        <v>0</v>
      </c>
      <c r="FV199" s="118">
        <f t="shared" si="0"/>
        <v>4557.3663423304188</v>
      </c>
      <c r="FW199" s="118">
        <f t="shared" si="1"/>
        <v>0.22877838502689127</v>
      </c>
      <c r="FX199" s="118">
        <v>1.0074701798159083</v>
      </c>
      <c r="FY199" s="118">
        <v>0.40573115720479702</v>
      </c>
      <c r="FZ199" s="207">
        <v>5.2479465267045562</v>
      </c>
      <c r="GA199" s="118">
        <v>1.6190563662557758</v>
      </c>
      <c r="GB199" s="118">
        <v>4.5940076551528426</v>
      </c>
    </row>
    <row r="200" spans="2:184" s="73" customFormat="1">
      <c r="B200" s="73" t="s">
        <v>1959</v>
      </c>
      <c r="C200" s="143" t="s">
        <v>1960</v>
      </c>
      <c r="D200" s="143" t="s">
        <v>1994</v>
      </c>
      <c r="E200" s="77">
        <v>304.72000000000003</v>
      </c>
      <c r="F200" s="73">
        <v>29.78</v>
      </c>
      <c r="G200" s="113" t="s">
        <v>1211</v>
      </c>
      <c r="H200" s="207">
        <v>54.731999999999999</v>
      </c>
      <c r="I200" s="89">
        <v>304.72000000000003</v>
      </c>
      <c r="J200" s="89"/>
      <c r="K200" s="41" t="s">
        <v>32</v>
      </c>
      <c r="L200" s="73" t="s">
        <v>207</v>
      </c>
      <c r="M200" s="73" t="s">
        <v>1962</v>
      </c>
      <c r="N200" s="73" t="s">
        <v>2274</v>
      </c>
      <c r="O200" s="73">
        <v>33</v>
      </c>
      <c r="Q200" s="203">
        <v>518.86458957459547</v>
      </c>
      <c r="R200" s="203">
        <v>34770</v>
      </c>
      <c r="S200" s="203">
        <v>5729.9999999999991</v>
      </c>
      <c r="U200" s="381">
        <v>2.5627518986162112</v>
      </c>
      <c r="V200" s="380">
        <v>4.8117661038627686</v>
      </c>
      <c r="W200" s="380">
        <v>2.5627518986162112</v>
      </c>
      <c r="X200" s="89">
        <v>19.97314351202257</v>
      </c>
      <c r="Y200" s="380">
        <v>14.328035170806643</v>
      </c>
      <c r="Z200" s="380">
        <v>4.5313807854644272</v>
      </c>
      <c r="AA200" s="89">
        <v>330.18062298642809</v>
      </c>
      <c r="AB200" s="380">
        <v>27.282066752904456</v>
      </c>
      <c r="AC200" s="380">
        <v>1.9439973578529937</v>
      </c>
      <c r="AD200" s="89">
        <v>164.10044370725197</v>
      </c>
      <c r="AE200" s="380">
        <v>30.878021519254474</v>
      </c>
      <c r="AF200" s="380">
        <v>0.26794007007470311</v>
      </c>
      <c r="AG200" s="381">
        <v>1.5132055145115004</v>
      </c>
      <c r="AH200" s="380">
        <v>5.5608269428410848</v>
      </c>
      <c r="AI200" s="380">
        <v>1.5132055145115004</v>
      </c>
      <c r="AJ200" s="381">
        <v>282.71803169840075</v>
      </c>
      <c r="AK200" s="380">
        <v>439.07903331203585</v>
      </c>
      <c r="AL200" s="380">
        <v>282.71803169840075</v>
      </c>
      <c r="AM200" s="89">
        <v>157949.38106594386</v>
      </c>
      <c r="AN200" s="380">
        <v>14899.744545040196</v>
      </c>
      <c r="AO200" s="380">
        <v>12.660241882448487</v>
      </c>
      <c r="AP200" s="89">
        <v>118.10296597105291</v>
      </c>
      <c r="AQ200" s="380">
        <v>119.47501802078378</v>
      </c>
      <c r="AR200" s="380">
        <v>62.327291068096173</v>
      </c>
      <c r="AS200" s="89">
        <v>1763.7801888018234</v>
      </c>
      <c r="AT200" s="380">
        <v>340.80003674969845</v>
      </c>
      <c r="AU200" s="380">
        <v>106.75011932244435</v>
      </c>
      <c r="AV200" s="89">
        <v>21.331663307150432</v>
      </c>
      <c r="AW200" s="380">
        <v>32.83935549666856</v>
      </c>
      <c r="AX200" s="380">
        <v>15.177909503306095</v>
      </c>
      <c r="AY200" s="89">
        <v>0.60521697143440611</v>
      </c>
      <c r="AZ200" s="380">
        <v>0.63617675791067685</v>
      </c>
      <c r="BA200" s="380">
        <v>0.32095501145177668</v>
      </c>
      <c r="BB200" s="381">
        <v>0.62182068864472184</v>
      </c>
      <c r="BC200" s="380">
        <v>2.8418565741517354</v>
      </c>
      <c r="BD200" s="380">
        <v>0.62182068864472184</v>
      </c>
      <c r="BE200" s="89">
        <v>0.88862386146051353</v>
      </c>
      <c r="BF200" s="382">
        <v>0.6149012811621557</v>
      </c>
      <c r="BG200" s="382">
        <v>3.8632447875608933E-2</v>
      </c>
      <c r="BH200" s="381">
        <v>2.3824476031834125</v>
      </c>
      <c r="BI200" s="380">
        <v>4.7605267743910114</v>
      </c>
      <c r="BJ200" s="380">
        <v>2.3824476031834125</v>
      </c>
      <c r="BK200" s="89">
        <v>548.10679644155402</v>
      </c>
      <c r="BL200" s="380">
        <v>50.867645031482454</v>
      </c>
      <c r="BM200" s="380">
        <v>0.47595290407701779</v>
      </c>
      <c r="BN200" s="89">
        <v>1846.6245490088643</v>
      </c>
      <c r="BO200" s="380">
        <v>177.72222496235008</v>
      </c>
      <c r="BP200" s="380">
        <v>0.87997465536275965</v>
      </c>
      <c r="BQ200" s="89">
        <v>1701.2641480604577</v>
      </c>
      <c r="BR200" s="380">
        <v>175.78494374390581</v>
      </c>
      <c r="BS200" s="380">
        <v>4.6532130205867812</v>
      </c>
      <c r="BT200" s="89">
        <v>0.23435439010291584</v>
      </c>
      <c r="BU200" s="380">
        <v>0.23036683329516822</v>
      </c>
      <c r="BV200" s="380">
        <v>1.5760358358464479E-2</v>
      </c>
      <c r="BW200" s="381">
        <v>0.22345617098000073</v>
      </c>
      <c r="BX200" s="380">
        <v>0</v>
      </c>
      <c r="BY200" s="380">
        <v>0.22345617098000073</v>
      </c>
      <c r="BZ200" s="381">
        <v>0.25041907399697383</v>
      </c>
      <c r="CA200" s="380">
        <v>0.4728667429605346</v>
      </c>
      <c r="CB200" s="380">
        <v>0.25041907399697383</v>
      </c>
      <c r="CC200" s="89">
        <v>3.439698465291539</v>
      </c>
      <c r="CD200" s="380">
        <v>1.5683428447098884</v>
      </c>
      <c r="CE200" s="380">
        <v>0.34663390701871327</v>
      </c>
      <c r="CF200" s="89">
        <v>0.26164486771800805</v>
      </c>
      <c r="CG200" s="380">
        <v>0.27067216982946252</v>
      </c>
      <c r="CH200" s="380">
        <v>5.1482680525993078E-2</v>
      </c>
      <c r="CI200" s="89">
        <v>11.973923229307662</v>
      </c>
      <c r="CJ200" s="380">
        <v>3.8313104963667537</v>
      </c>
      <c r="CK200" s="380">
        <v>0.28749479910730674</v>
      </c>
      <c r="CL200" s="89">
        <v>3.6479073342187696</v>
      </c>
      <c r="CM200" s="380">
        <v>1.528552978703529</v>
      </c>
      <c r="CN200" s="380">
        <v>0.11977314843704188</v>
      </c>
      <c r="CO200" s="381">
        <v>1.4298209794714418</v>
      </c>
      <c r="CP200" s="380">
        <v>3.0657024885770441</v>
      </c>
      <c r="CQ200" s="380">
        <v>1.4298209794714418</v>
      </c>
      <c r="CR200" s="89">
        <v>218.56392607289519</v>
      </c>
      <c r="CS200" s="380">
        <v>24.137510197511027</v>
      </c>
      <c r="CT200" s="380">
        <v>1.0212354352962926E-2</v>
      </c>
      <c r="CU200" s="89">
        <v>473.07224259147074</v>
      </c>
      <c r="CV200" s="380">
        <v>43.660690234974041</v>
      </c>
      <c r="CW200" s="380">
        <v>0</v>
      </c>
      <c r="CX200" s="89">
        <v>0.41794416894241027</v>
      </c>
      <c r="CY200" s="380">
        <v>0.33018960335249309</v>
      </c>
      <c r="CZ200" s="380">
        <v>0</v>
      </c>
      <c r="DA200" s="381">
        <v>1.0026764463405072E-2</v>
      </c>
      <c r="DB200" s="380">
        <v>0</v>
      </c>
      <c r="DC200" s="380">
        <v>1.0026764463405072E-2</v>
      </c>
      <c r="DD200" s="381">
        <v>3.9408781723749765E-2</v>
      </c>
      <c r="DE200" s="380">
        <v>0</v>
      </c>
      <c r="DF200" s="380">
        <v>3.9408781723749765E-2</v>
      </c>
      <c r="DG200" s="381">
        <v>8.4076531213729516E-2</v>
      </c>
      <c r="DH200" s="380">
        <v>0</v>
      </c>
      <c r="DI200" s="380">
        <v>8.4076531213729516E-2</v>
      </c>
      <c r="DJ200" s="381">
        <v>4.481236171839259E-2</v>
      </c>
      <c r="DK200" s="380">
        <v>0</v>
      </c>
      <c r="DL200" s="380">
        <v>4.481236171839259E-2</v>
      </c>
      <c r="DM200" s="89">
        <v>1.2171939099310767</v>
      </c>
      <c r="DN200" s="380">
        <v>1.2526876799462925</v>
      </c>
      <c r="DO200" s="380">
        <v>4.8129015448121003E-2</v>
      </c>
      <c r="DP200" s="89">
        <v>692.26334614526888</v>
      </c>
      <c r="DQ200" s="380">
        <v>63.256516794794962</v>
      </c>
      <c r="DR200" s="380">
        <v>0</v>
      </c>
      <c r="DS200" s="89">
        <v>1549.978164879217</v>
      </c>
      <c r="DT200" s="380">
        <v>132.52213481715452</v>
      </c>
      <c r="DU200" s="380">
        <v>0</v>
      </c>
      <c r="DV200" s="89">
        <v>195.91883729919471</v>
      </c>
      <c r="DW200" s="380">
        <v>20.13478471848315</v>
      </c>
      <c r="DX200" s="380">
        <v>0</v>
      </c>
      <c r="DY200" s="89">
        <v>828.85298228011573</v>
      </c>
      <c r="DZ200" s="380">
        <v>81.198707510695314</v>
      </c>
      <c r="EA200" s="380">
        <v>0</v>
      </c>
      <c r="EB200" s="89">
        <v>157.92689265094464</v>
      </c>
      <c r="EC200" s="380">
        <v>18.395123166787105</v>
      </c>
      <c r="ED200" s="380">
        <v>3.8873476184936764E-2</v>
      </c>
      <c r="EE200" s="89">
        <v>11.593257472894914</v>
      </c>
      <c r="EF200" s="380">
        <v>2.0686654266738396</v>
      </c>
      <c r="EG200" s="380">
        <v>0</v>
      </c>
      <c r="EH200" s="89">
        <v>140.49419688871356</v>
      </c>
      <c r="EI200" s="380">
        <v>16.508578951349364</v>
      </c>
      <c r="EJ200" s="380">
        <v>0</v>
      </c>
      <c r="EK200" s="89">
        <v>17.470168644661829</v>
      </c>
      <c r="EL200" s="380">
        <v>2.2964102808425424</v>
      </c>
      <c r="EM200" s="380">
        <v>3.6604108281231653E-3</v>
      </c>
      <c r="EN200" s="89">
        <v>95.43674712367384</v>
      </c>
      <c r="EO200" s="380">
        <v>10.988664079410535</v>
      </c>
      <c r="EP200" s="380">
        <v>0</v>
      </c>
      <c r="EQ200" s="89">
        <v>17.208375747707727</v>
      </c>
      <c r="ER200" s="380">
        <v>2.2206300603305507</v>
      </c>
      <c r="ES200" s="380">
        <v>0</v>
      </c>
      <c r="ET200" s="89">
        <v>42.203898250743542</v>
      </c>
      <c r="EU200" s="380">
        <v>6.8242081946294118</v>
      </c>
      <c r="EV200" s="380">
        <v>0</v>
      </c>
      <c r="EW200" s="89">
        <v>4.7784706266540242</v>
      </c>
      <c r="EX200" s="380">
        <v>1.0948113234822203</v>
      </c>
      <c r="EY200" s="380">
        <v>3.8118994798233209E-3</v>
      </c>
      <c r="EZ200" s="89">
        <v>24.653043444717785</v>
      </c>
      <c r="FA200" s="380">
        <v>4.5306957248321975</v>
      </c>
      <c r="FB200" s="380">
        <v>0</v>
      </c>
      <c r="FC200" s="89">
        <v>3.1807069643402497</v>
      </c>
      <c r="FD200" s="380">
        <v>0.67996838208170152</v>
      </c>
      <c r="FE200" s="380">
        <v>3.8797169784663943E-3</v>
      </c>
      <c r="FF200" s="381">
        <v>1.8118854413268021E-2</v>
      </c>
      <c r="FG200" s="380">
        <v>0</v>
      </c>
      <c r="FH200" s="380">
        <v>1.8118854413268021E-2</v>
      </c>
      <c r="FI200" s="89">
        <v>7.7985860424568596</v>
      </c>
      <c r="FJ200" s="380">
        <v>1.3979896280036062</v>
      </c>
      <c r="FK200" s="380">
        <v>1.9488916511508539E-2</v>
      </c>
      <c r="FL200" s="89">
        <v>0.32743295467859435</v>
      </c>
      <c r="FM200" s="380">
        <v>0.25611305155785818</v>
      </c>
      <c r="FN200" s="380">
        <v>6.5881819573865037E-3</v>
      </c>
      <c r="FO200" s="89">
        <v>13.5483054416047</v>
      </c>
      <c r="FP200" s="380">
        <v>2.1216634939685091</v>
      </c>
      <c r="FQ200" s="380">
        <v>0</v>
      </c>
      <c r="FR200" s="89">
        <v>6.7632188792897994</v>
      </c>
      <c r="FS200" s="380">
        <v>1.9605408470716721</v>
      </c>
      <c r="FT200" s="380">
        <v>4.9314281141749315E-3</v>
      </c>
      <c r="FV200" s="118">
        <f t="shared" si="0"/>
        <v>4255.0313310103193</v>
      </c>
      <c r="FW200" s="118">
        <f t="shared" si="1"/>
        <v>0.23227372049781403</v>
      </c>
      <c r="FX200" s="118">
        <v>1.0049458615139617</v>
      </c>
      <c r="FY200" s="118">
        <v>0.46200961797211093</v>
      </c>
      <c r="FZ200" s="207">
        <v>4.2595264491505667</v>
      </c>
      <c r="GA200" s="118">
        <v>1.6105035515572705</v>
      </c>
      <c r="GB200" s="118">
        <v>4.61063395871426</v>
      </c>
    </row>
    <row r="201" spans="2:184" s="73" customFormat="1">
      <c r="B201" s="73" t="s">
        <v>1959</v>
      </c>
      <c r="C201" s="143" t="s">
        <v>1960</v>
      </c>
      <c r="D201" s="143" t="s">
        <v>1994</v>
      </c>
      <c r="E201" s="77">
        <v>304.72000000000003</v>
      </c>
      <c r="F201" s="73">
        <v>29.78</v>
      </c>
      <c r="G201" s="113" t="s">
        <v>1211</v>
      </c>
      <c r="H201" s="207">
        <v>54.731999999999999</v>
      </c>
      <c r="I201" s="89">
        <v>304.72000000000003</v>
      </c>
      <c r="J201" s="89"/>
      <c r="K201" s="41" t="s">
        <v>32</v>
      </c>
      <c r="L201" s="73" t="s">
        <v>207</v>
      </c>
      <c r="M201" s="73" t="s">
        <v>1962</v>
      </c>
      <c r="N201" s="73" t="s">
        <v>2275</v>
      </c>
      <c r="O201" s="73">
        <v>33</v>
      </c>
      <c r="Q201" s="203">
        <v>612.3537048132614</v>
      </c>
      <c r="R201" s="203">
        <v>33170</v>
      </c>
      <c r="S201" s="203">
        <v>5950</v>
      </c>
      <c r="U201" s="381">
        <v>2.848278112634762</v>
      </c>
      <c r="V201" s="380">
        <v>3.4037270345094024</v>
      </c>
      <c r="W201" s="380">
        <v>2.848278112634762</v>
      </c>
      <c r="X201" s="89">
        <v>16.594662501050713</v>
      </c>
      <c r="Y201" s="380">
        <v>11.69560325518068</v>
      </c>
      <c r="Z201" s="380">
        <v>5.8798062163706755</v>
      </c>
      <c r="AA201" s="89">
        <v>339.59381965874644</v>
      </c>
      <c r="AB201" s="380">
        <v>24.556561767549908</v>
      </c>
      <c r="AC201" s="380">
        <v>1.9354481912659856</v>
      </c>
      <c r="AD201" s="89">
        <v>149.16782010535209</v>
      </c>
      <c r="AE201" s="380">
        <v>23.886987565247562</v>
      </c>
      <c r="AF201" s="380">
        <v>0.29587347508840889</v>
      </c>
      <c r="AG201" s="89">
        <v>3.9468922203626584</v>
      </c>
      <c r="AH201" s="380">
        <v>4.971624384684513</v>
      </c>
      <c r="AI201" s="380">
        <v>1.1617930532240144</v>
      </c>
      <c r="AJ201" s="89">
        <v>777.42893096930266</v>
      </c>
      <c r="AK201" s="380">
        <v>552.23376080298101</v>
      </c>
      <c r="AL201" s="380">
        <v>251.89515871877248</v>
      </c>
      <c r="AM201" s="89">
        <v>157144.56952294381</v>
      </c>
      <c r="AN201" s="380">
        <v>17461.723644978345</v>
      </c>
      <c r="AO201" s="380">
        <v>13.699643283061199</v>
      </c>
      <c r="AP201" s="89">
        <v>116.02373680905977</v>
      </c>
      <c r="AQ201" s="380">
        <v>117.62213432959956</v>
      </c>
      <c r="AR201" s="380">
        <v>69.598341470858102</v>
      </c>
      <c r="AS201" s="89">
        <v>1720.4068073321525</v>
      </c>
      <c r="AT201" s="380">
        <v>319.62598614518532</v>
      </c>
      <c r="AU201" s="380">
        <v>117.67932974742813</v>
      </c>
      <c r="AV201" s="381">
        <v>14.904894002259745</v>
      </c>
      <c r="AW201" s="380">
        <v>28.87913255890361</v>
      </c>
      <c r="AX201" s="380">
        <v>14.904894002259745</v>
      </c>
      <c r="AY201" s="89">
        <v>0.66016668097905895</v>
      </c>
      <c r="AZ201" s="380">
        <v>0.80239156494949015</v>
      </c>
      <c r="BA201" s="380">
        <v>0.36298932160503028</v>
      </c>
      <c r="BB201" s="381">
        <v>0.66690117677586436</v>
      </c>
      <c r="BC201" s="380">
        <v>6.7617185009537808</v>
      </c>
      <c r="BD201" s="380">
        <v>0.66690117677586436</v>
      </c>
      <c r="BE201" s="89">
        <v>0.99038500850521938</v>
      </c>
      <c r="BF201" s="382">
        <v>0.69364249019663882</v>
      </c>
      <c r="BG201" s="382">
        <v>4.9229149285429867E-2</v>
      </c>
      <c r="BH201" s="381">
        <v>2.3631207246117381</v>
      </c>
      <c r="BI201" s="380">
        <v>4.8078546585737811</v>
      </c>
      <c r="BJ201" s="380">
        <v>2.3631207246117381</v>
      </c>
      <c r="BK201" s="89">
        <v>576.11219201978315</v>
      </c>
      <c r="BL201" s="380">
        <v>53.831532651018328</v>
      </c>
      <c r="BM201" s="380">
        <v>0.60526404212602047</v>
      </c>
      <c r="BN201" s="89">
        <v>1831.164218783556</v>
      </c>
      <c r="BO201" s="380">
        <v>264.17955019570059</v>
      </c>
      <c r="BP201" s="380">
        <v>0.9227024060233594</v>
      </c>
      <c r="BQ201" s="89">
        <v>1731.4365513232553</v>
      </c>
      <c r="BR201" s="380">
        <v>204.70019837351393</v>
      </c>
      <c r="BS201" s="380">
        <v>5.1195333943192294</v>
      </c>
      <c r="BT201" s="89">
        <v>0.12663959832036234</v>
      </c>
      <c r="BU201" s="380">
        <v>0.25327919664072468</v>
      </c>
      <c r="BV201" s="380">
        <v>2.4681327058905012E-2</v>
      </c>
      <c r="BW201" s="381">
        <v>0.21242043128837804</v>
      </c>
      <c r="BX201" s="380">
        <v>0.25557036160555757</v>
      </c>
      <c r="BY201" s="380">
        <v>0.21242043128837804</v>
      </c>
      <c r="BZ201" s="381">
        <v>0.30729759977989457</v>
      </c>
      <c r="CA201" s="380">
        <v>0.4794342425473046</v>
      </c>
      <c r="CB201" s="380">
        <v>0.30729759977989457</v>
      </c>
      <c r="CC201" s="89">
        <v>5.8487035906722129</v>
      </c>
      <c r="CD201" s="380">
        <v>3.9836892001257396</v>
      </c>
      <c r="CE201" s="380">
        <v>0.34110042480140756</v>
      </c>
      <c r="CF201" s="89">
        <v>0.24518259436851975</v>
      </c>
      <c r="CG201" s="380">
        <v>0.3388021673712196</v>
      </c>
      <c r="CH201" s="380">
        <v>4.5081404268958326E-2</v>
      </c>
      <c r="CI201" s="89">
        <v>12.701493651535444</v>
      </c>
      <c r="CJ201" s="380">
        <v>3.6979558176062581</v>
      </c>
      <c r="CK201" s="380">
        <v>0.24561582034562157</v>
      </c>
      <c r="CL201" s="89">
        <v>3.9096206181703446</v>
      </c>
      <c r="CM201" s="380">
        <v>1.5843686904008276</v>
      </c>
      <c r="CN201" s="380">
        <v>0.11024174283433412</v>
      </c>
      <c r="CO201" s="381">
        <v>1.7132503722808845</v>
      </c>
      <c r="CP201" s="380">
        <v>2.9324711864821253</v>
      </c>
      <c r="CQ201" s="380">
        <v>1.7132503722808845</v>
      </c>
      <c r="CR201" s="89">
        <v>211.62520191679815</v>
      </c>
      <c r="CS201" s="380">
        <v>20.258702955857935</v>
      </c>
      <c r="CT201" s="380">
        <v>0</v>
      </c>
      <c r="CU201" s="89">
        <v>489.47887454542081</v>
      </c>
      <c r="CV201" s="380">
        <v>37.906653809108725</v>
      </c>
      <c r="CW201" s="380">
        <v>6.666141892560264E-3</v>
      </c>
      <c r="CX201" s="89">
        <v>0.35128899044949374</v>
      </c>
      <c r="CY201" s="380">
        <v>0.33149810616686159</v>
      </c>
      <c r="CZ201" s="380">
        <v>0</v>
      </c>
      <c r="DA201" s="89">
        <v>0</v>
      </c>
      <c r="DB201" s="380">
        <v>0</v>
      </c>
      <c r="DC201" s="380">
        <v>0</v>
      </c>
      <c r="DD201" s="89">
        <v>0</v>
      </c>
      <c r="DE201" s="380">
        <v>0</v>
      </c>
      <c r="DF201" s="380">
        <v>0</v>
      </c>
      <c r="DG201" s="381">
        <v>8.1031274903265893E-2</v>
      </c>
      <c r="DH201" s="380">
        <v>0</v>
      </c>
      <c r="DI201" s="380">
        <v>8.1031274903265893E-2</v>
      </c>
      <c r="DJ201" s="381">
        <v>3.5369226704720882E-2</v>
      </c>
      <c r="DK201" s="380">
        <v>0</v>
      </c>
      <c r="DL201" s="380">
        <v>3.5369226704720882E-2</v>
      </c>
      <c r="DM201" s="89">
        <v>0.61222278569579691</v>
      </c>
      <c r="DN201" s="380">
        <v>1.2244455713915938</v>
      </c>
      <c r="DO201" s="380">
        <v>0</v>
      </c>
      <c r="DP201" s="89">
        <v>710.39944937516645</v>
      </c>
      <c r="DQ201" s="380">
        <v>82.940938452628828</v>
      </c>
      <c r="DR201" s="380">
        <v>0</v>
      </c>
      <c r="DS201" s="89">
        <v>1616.6747981130027</v>
      </c>
      <c r="DT201" s="380">
        <v>163.84834224567157</v>
      </c>
      <c r="DU201" s="380">
        <v>0</v>
      </c>
      <c r="DV201" s="89">
        <v>202.06786521194172</v>
      </c>
      <c r="DW201" s="380">
        <v>19.352988511119428</v>
      </c>
      <c r="DX201" s="380">
        <v>4.638911503480221E-3</v>
      </c>
      <c r="DY201" s="89">
        <v>846.41597138270856</v>
      </c>
      <c r="DZ201" s="380">
        <v>95.848785248704289</v>
      </c>
      <c r="EA201" s="380">
        <v>2.7005903376843009E-2</v>
      </c>
      <c r="EB201" s="89">
        <v>165.48703638631773</v>
      </c>
      <c r="EC201" s="380">
        <v>18.523028884036528</v>
      </c>
      <c r="ED201" s="380">
        <v>0</v>
      </c>
      <c r="EE201" s="89">
        <v>12.012513783294025</v>
      </c>
      <c r="EF201" s="380">
        <v>1.6845039146452758</v>
      </c>
      <c r="EG201" s="380">
        <v>8.787919066381952E-3</v>
      </c>
      <c r="EH201" s="89">
        <v>146.14054028136383</v>
      </c>
      <c r="EI201" s="380">
        <v>16.634437012352532</v>
      </c>
      <c r="EJ201" s="380">
        <v>0</v>
      </c>
      <c r="EK201" s="89">
        <v>18.231769550218711</v>
      </c>
      <c r="EL201" s="380">
        <v>2.6794948863593868</v>
      </c>
      <c r="EM201" s="380">
        <v>0</v>
      </c>
      <c r="EN201" s="89">
        <v>102.11441631016316</v>
      </c>
      <c r="EO201" s="380">
        <v>11.411722524108427</v>
      </c>
      <c r="EP201" s="380">
        <v>1.780356109228649E-2</v>
      </c>
      <c r="EQ201" s="89">
        <v>18.091615196872873</v>
      </c>
      <c r="ER201" s="380">
        <v>1.7589495466618765</v>
      </c>
      <c r="ES201" s="380">
        <v>0</v>
      </c>
      <c r="ET201" s="89">
        <v>45.568302312752046</v>
      </c>
      <c r="EU201" s="380">
        <v>5.6006523526953265</v>
      </c>
      <c r="EV201" s="380">
        <v>0</v>
      </c>
      <c r="EW201" s="89">
        <v>4.8930547444044299</v>
      </c>
      <c r="EX201" s="380">
        <v>0.77268114893682005</v>
      </c>
      <c r="EY201" s="380">
        <v>0</v>
      </c>
      <c r="EZ201" s="89">
        <v>27.059811012233059</v>
      </c>
      <c r="FA201" s="380">
        <v>4.0412692424404071</v>
      </c>
      <c r="FB201" s="380">
        <v>2.9872078549091075E-2</v>
      </c>
      <c r="FC201" s="89">
        <v>3.3583501158428639</v>
      </c>
      <c r="FD201" s="380">
        <v>0.66265543201795529</v>
      </c>
      <c r="FE201" s="380">
        <v>0</v>
      </c>
      <c r="FF201" s="89">
        <v>0</v>
      </c>
      <c r="FG201" s="380">
        <v>0</v>
      </c>
      <c r="FH201" s="380">
        <v>0</v>
      </c>
      <c r="FI201" s="89">
        <v>8.7816801371292232</v>
      </c>
      <c r="FJ201" s="380">
        <v>1.6821856954647265</v>
      </c>
      <c r="FK201" s="380">
        <v>2.1510347945905433E-2</v>
      </c>
      <c r="FL201" s="89">
        <v>0.56945273631690518</v>
      </c>
      <c r="FM201" s="380">
        <v>0.25056710456516035</v>
      </c>
      <c r="FN201" s="380">
        <v>1.6159825462932844E-2</v>
      </c>
      <c r="FO201" s="89">
        <v>16.918182823564599</v>
      </c>
      <c r="FP201" s="380">
        <v>2.5006055737716211</v>
      </c>
      <c r="FQ201" s="380">
        <v>0</v>
      </c>
      <c r="FR201" s="89">
        <v>8.6803561385998478</v>
      </c>
      <c r="FS201" s="380">
        <v>1.7160477606623041</v>
      </c>
      <c r="FT201" s="380">
        <v>7.638929777603133E-3</v>
      </c>
      <c r="FV201" s="118">
        <f t="shared" si="0"/>
        <v>4407.9943683217025</v>
      </c>
      <c r="FW201" s="118">
        <f t="shared" si="1"/>
        <v>0.23035105053394853</v>
      </c>
      <c r="FX201" s="118">
        <v>1.0192680834426349</v>
      </c>
      <c r="FY201" s="118">
        <v>0.43234797847677192</v>
      </c>
      <c r="FZ201" s="207">
        <v>5.0376471302839576</v>
      </c>
      <c r="GA201" s="118">
        <v>1.6184027978389079</v>
      </c>
      <c r="GB201" s="118">
        <v>4.3693692614978383</v>
      </c>
    </row>
    <row r="202" spans="2:184" s="73" customFormat="1">
      <c r="B202" s="73" t="s">
        <v>1959</v>
      </c>
      <c r="C202" s="143" t="s">
        <v>1960</v>
      </c>
      <c r="D202" s="143" t="s">
        <v>1994</v>
      </c>
      <c r="E202" s="77">
        <v>304.72000000000003</v>
      </c>
      <c r="F202" s="73">
        <v>29.78</v>
      </c>
      <c r="G202" s="113" t="s">
        <v>1211</v>
      </c>
      <c r="H202" s="207">
        <v>54.731999999999999</v>
      </c>
      <c r="I202" s="89">
        <v>304.72000000000003</v>
      </c>
      <c r="J202" s="89"/>
      <c r="K202" s="41" t="s">
        <v>32</v>
      </c>
      <c r="L202" s="73" t="s">
        <v>207</v>
      </c>
      <c r="M202" s="73" t="s">
        <v>1962</v>
      </c>
      <c r="N202" s="73" t="s">
        <v>2276</v>
      </c>
      <c r="O202" s="73">
        <v>33</v>
      </c>
      <c r="Q202" s="203">
        <v>841.4020371479927</v>
      </c>
      <c r="R202" s="203">
        <v>34660</v>
      </c>
      <c r="S202" s="203">
        <v>5380</v>
      </c>
      <c r="U202" s="381">
        <v>2.9046574836101096</v>
      </c>
      <c r="V202" s="380">
        <v>4.670662152908708</v>
      </c>
      <c r="W202" s="380">
        <v>2.9046574836101096</v>
      </c>
      <c r="X202" s="89">
        <v>18.329511120868229</v>
      </c>
      <c r="Y202" s="380">
        <v>12.529857134328465</v>
      </c>
      <c r="Z202" s="380">
        <v>5.7316261066169059</v>
      </c>
      <c r="AA202" s="89">
        <v>341.20174631119136</v>
      </c>
      <c r="AB202" s="380">
        <v>22.977607620261487</v>
      </c>
      <c r="AC202" s="380">
        <v>1.9207457814086784</v>
      </c>
      <c r="AD202" s="89">
        <v>139.22110514204991</v>
      </c>
      <c r="AE202" s="380">
        <v>19.984512163935346</v>
      </c>
      <c r="AF202" s="380">
        <v>0.29679044938279164</v>
      </c>
      <c r="AG202" s="381">
        <v>1.467654741124012</v>
      </c>
      <c r="AH202" s="380">
        <v>3.3774940247211638</v>
      </c>
      <c r="AI202" s="380">
        <v>1.467654741124012</v>
      </c>
      <c r="AJ202" s="89">
        <v>562.17799668111252</v>
      </c>
      <c r="AK202" s="380">
        <v>523.89379075053762</v>
      </c>
      <c r="AL202" s="380">
        <v>278.45775107096608</v>
      </c>
      <c r="AM202" s="89">
        <v>157204.13985829204</v>
      </c>
      <c r="AN202" s="380">
        <v>14858.733742624479</v>
      </c>
      <c r="AO202" s="380">
        <v>16.278908446408611</v>
      </c>
      <c r="AP202" s="381">
        <v>76.315009840979428</v>
      </c>
      <c r="AQ202" s="380">
        <v>139.05172284961225</v>
      </c>
      <c r="AR202" s="380">
        <v>76.315009840979428</v>
      </c>
      <c r="AS202" s="89">
        <v>1705.0867365486426</v>
      </c>
      <c r="AT202" s="380">
        <v>295.57016378775251</v>
      </c>
      <c r="AU202" s="380">
        <v>133.04468279171536</v>
      </c>
      <c r="AV202" s="381">
        <v>18.521700546594548</v>
      </c>
      <c r="AW202" s="380">
        <v>23.484728762680561</v>
      </c>
      <c r="AX202" s="380">
        <v>18.521700546594548</v>
      </c>
      <c r="AY202" s="381">
        <v>0.37280754897551899</v>
      </c>
      <c r="AZ202" s="380">
        <v>0.80247192873545847</v>
      </c>
      <c r="BA202" s="380">
        <v>0.37280754897551899</v>
      </c>
      <c r="BB202" s="381">
        <v>0.66292756359367289</v>
      </c>
      <c r="BC202" s="380">
        <v>2.4760161605379198</v>
      </c>
      <c r="BD202" s="380">
        <v>0.66292756359367289</v>
      </c>
      <c r="BE202" s="89">
        <v>0.68990513893581673</v>
      </c>
      <c r="BF202" s="382">
        <v>0.40239838706482917</v>
      </c>
      <c r="BG202" s="382">
        <v>5.9400063383422123E-2</v>
      </c>
      <c r="BH202" s="381">
        <v>2.6615211243062187</v>
      </c>
      <c r="BI202" s="380">
        <v>5.0508093094907114</v>
      </c>
      <c r="BJ202" s="380">
        <v>2.6615211243062187</v>
      </c>
      <c r="BK202" s="89">
        <v>542.12597835889346</v>
      </c>
      <c r="BL202" s="380">
        <v>46.34708681355788</v>
      </c>
      <c r="BM202" s="380">
        <v>0.71815177516320505</v>
      </c>
      <c r="BN202" s="89">
        <v>1681.211256875064</v>
      </c>
      <c r="BO202" s="380">
        <v>125.02250337857882</v>
      </c>
      <c r="BP202" s="380">
        <v>0.91457236949349763</v>
      </c>
      <c r="BQ202" s="89">
        <v>1624.4626198784861</v>
      </c>
      <c r="BR202" s="380">
        <v>172.8989808613224</v>
      </c>
      <c r="BS202" s="380">
        <v>5.0963195206726324</v>
      </c>
      <c r="BT202" s="89">
        <v>0.12322489345855414</v>
      </c>
      <c r="BU202" s="380">
        <v>0.22609035972490879</v>
      </c>
      <c r="BV202" s="380">
        <v>9.1643797035724922E-3</v>
      </c>
      <c r="BW202" s="381">
        <v>0.24025200499732216</v>
      </c>
      <c r="BX202" s="380">
        <v>0</v>
      </c>
      <c r="BY202" s="380">
        <v>0.24025200499732216</v>
      </c>
      <c r="BZ202" s="381">
        <v>0.25979864865390379</v>
      </c>
      <c r="CA202" s="380">
        <v>0.55733101328171541</v>
      </c>
      <c r="CB202" s="380">
        <v>0.25979864865390379</v>
      </c>
      <c r="CC202" s="89">
        <v>3.5398177337275216</v>
      </c>
      <c r="CD202" s="380">
        <v>2.0399414893836672</v>
      </c>
      <c r="CE202" s="380">
        <v>0.34526857206825867</v>
      </c>
      <c r="CF202" s="89">
        <v>0.16067739315844531</v>
      </c>
      <c r="CG202" s="380">
        <v>0.1695796799421127</v>
      </c>
      <c r="CH202" s="380">
        <v>6.1380417852358093E-2</v>
      </c>
      <c r="CI202" s="89">
        <v>12.711625976103205</v>
      </c>
      <c r="CJ202" s="380">
        <v>4.8672628831958846</v>
      </c>
      <c r="CK202" s="380">
        <v>0.36689186585258371</v>
      </c>
      <c r="CL202" s="89">
        <v>4.0231926584194557</v>
      </c>
      <c r="CM202" s="380">
        <v>1.646870392830315</v>
      </c>
      <c r="CN202" s="380">
        <v>0.16135588006187043</v>
      </c>
      <c r="CO202" s="381">
        <v>1.4617927654706404</v>
      </c>
      <c r="CP202" s="380">
        <v>3.3244345276535321</v>
      </c>
      <c r="CQ202" s="380">
        <v>1.4617927654706404</v>
      </c>
      <c r="CR202" s="89">
        <v>192.04634756053755</v>
      </c>
      <c r="CS202" s="380">
        <v>20.012275867218669</v>
      </c>
      <c r="CT202" s="380">
        <v>1.8701960262032021E-2</v>
      </c>
      <c r="CU202" s="89">
        <v>496.66945211137062</v>
      </c>
      <c r="CV202" s="380">
        <v>37.190661107916355</v>
      </c>
      <c r="CW202" s="380">
        <v>1.0051294455808504E-2</v>
      </c>
      <c r="CX202" s="89">
        <v>0.32967834563168408</v>
      </c>
      <c r="CY202" s="380">
        <v>0.34182647453690662</v>
      </c>
      <c r="CZ202" s="380">
        <v>0</v>
      </c>
      <c r="DA202" s="89">
        <v>0</v>
      </c>
      <c r="DB202" s="380">
        <v>0</v>
      </c>
      <c r="DC202" s="380">
        <v>0</v>
      </c>
      <c r="DD202" s="89">
        <v>0</v>
      </c>
      <c r="DE202" s="380">
        <v>0</v>
      </c>
      <c r="DF202" s="380">
        <v>0</v>
      </c>
      <c r="DG202" s="381">
        <v>6.514151325068103E-2</v>
      </c>
      <c r="DH202" s="380">
        <v>0</v>
      </c>
      <c r="DI202" s="380">
        <v>6.514151325068103E-2</v>
      </c>
      <c r="DJ202" s="381">
        <v>4.5458828857745173E-2</v>
      </c>
      <c r="DK202" s="380">
        <v>0</v>
      </c>
      <c r="DL202" s="380">
        <v>4.5458828857745173E-2</v>
      </c>
      <c r="DM202" s="89">
        <v>0.10085365014686162</v>
      </c>
      <c r="DN202" s="380">
        <v>0.1025651229804681</v>
      </c>
      <c r="DO202" s="380">
        <v>0</v>
      </c>
      <c r="DP202" s="89">
        <v>721.83815667365616</v>
      </c>
      <c r="DQ202" s="380">
        <v>62.339692363959891</v>
      </c>
      <c r="DR202" s="380">
        <v>1.0954330916011933E-2</v>
      </c>
      <c r="DS202" s="89">
        <v>1618.2193532633064</v>
      </c>
      <c r="DT202" s="380">
        <v>146.82793462626378</v>
      </c>
      <c r="DU202" s="380">
        <v>2.7674718192646584E-2</v>
      </c>
      <c r="DV202" s="89">
        <v>202.76700350672593</v>
      </c>
      <c r="DW202" s="380">
        <v>21.216385297546115</v>
      </c>
      <c r="DX202" s="380">
        <v>0</v>
      </c>
      <c r="DY202" s="89">
        <v>857.59019683687109</v>
      </c>
      <c r="DZ202" s="380">
        <v>61.788938728547699</v>
      </c>
      <c r="EA202" s="380">
        <v>0</v>
      </c>
      <c r="EB202" s="89">
        <v>163.20398855086501</v>
      </c>
      <c r="EC202" s="380">
        <v>13.852983933780571</v>
      </c>
      <c r="ED202" s="380">
        <v>0</v>
      </c>
      <c r="EE202" s="89">
        <v>11.991031490341227</v>
      </c>
      <c r="EF202" s="380">
        <v>1.9655959426792899</v>
      </c>
      <c r="EG202" s="380">
        <v>9.4388209448462244E-3</v>
      </c>
      <c r="EH202" s="89">
        <v>146.06474622953544</v>
      </c>
      <c r="EI202" s="380">
        <v>14.044802155426543</v>
      </c>
      <c r="EJ202" s="380">
        <v>0</v>
      </c>
      <c r="EK202" s="89">
        <v>18.330060689818119</v>
      </c>
      <c r="EL202" s="380">
        <v>1.6791217884805938</v>
      </c>
      <c r="EM202" s="380">
        <v>0</v>
      </c>
      <c r="EN202" s="89">
        <v>100.55145583547862</v>
      </c>
      <c r="EO202" s="380">
        <v>8.8942365525417788</v>
      </c>
      <c r="EP202" s="380">
        <v>0</v>
      </c>
      <c r="EQ202" s="89">
        <v>17.808270864917681</v>
      </c>
      <c r="ER202" s="380">
        <v>1.956533145344078</v>
      </c>
      <c r="ES202" s="380">
        <v>6.2755627226568E-3</v>
      </c>
      <c r="ET202" s="89">
        <v>44.650384426658675</v>
      </c>
      <c r="EU202" s="380">
        <v>5.0256171642368539</v>
      </c>
      <c r="EV202" s="380">
        <v>1.4169483561012572E-2</v>
      </c>
      <c r="EW202" s="89">
        <v>5.0674740922362629</v>
      </c>
      <c r="EX202" s="380">
        <v>0.57233581977138226</v>
      </c>
      <c r="EY202" s="380">
        <v>4.5187638028636344E-3</v>
      </c>
      <c r="EZ202" s="89">
        <v>26.535142348198455</v>
      </c>
      <c r="FA202" s="380">
        <v>4.6000067412463199</v>
      </c>
      <c r="FB202" s="380">
        <v>0</v>
      </c>
      <c r="FC202" s="89">
        <v>3.2630391055961514</v>
      </c>
      <c r="FD202" s="380">
        <v>0.68460122345804797</v>
      </c>
      <c r="FE202" s="380">
        <v>0</v>
      </c>
      <c r="FF202" s="89">
        <v>0</v>
      </c>
      <c r="FG202" s="380">
        <v>0</v>
      </c>
      <c r="FH202" s="380">
        <v>0</v>
      </c>
      <c r="FI202" s="89">
        <v>8.5904012737338409</v>
      </c>
      <c r="FJ202" s="380">
        <v>1.5015893026892004</v>
      </c>
      <c r="FK202" s="380">
        <v>1.3545929049457178E-2</v>
      </c>
      <c r="FL202" s="89">
        <v>0.53774925571142662</v>
      </c>
      <c r="FM202" s="380">
        <v>0.31530144480530231</v>
      </c>
      <c r="FN202" s="380">
        <v>1.9699372075794083E-2</v>
      </c>
      <c r="FO202" s="89">
        <v>16.433385437709095</v>
      </c>
      <c r="FP202" s="380">
        <v>2.9541962657012943</v>
      </c>
      <c r="FQ202" s="380">
        <v>6.1624094238608863E-3</v>
      </c>
      <c r="FR202" s="89">
        <v>7.1069874683037684</v>
      </c>
      <c r="FS202" s="380">
        <v>1.2692893107272469</v>
      </c>
      <c r="FT202" s="380">
        <v>8.2049105097419649E-3</v>
      </c>
      <c r="FV202" s="118">
        <f t="shared" si="0"/>
        <v>4434.5497560255772</v>
      </c>
      <c r="FW202" s="118">
        <f t="shared" si="1"/>
        <v>0.23191796772970949</v>
      </c>
      <c r="FX202" s="118">
        <v>1.0093585101034965</v>
      </c>
      <c r="FY202" s="118">
        <v>0.38666832990057554</v>
      </c>
      <c r="FZ202" s="207">
        <v>5.0362208070156562</v>
      </c>
      <c r="GA202" s="118">
        <v>1.6230349856613171</v>
      </c>
      <c r="GB202" s="118">
        <v>4.453452108615279</v>
      </c>
    </row>
    <row r="203" spans="2:184" s="73" customFormat="1">
      <c r="B203" s="73" t="s">
        <v>1959</v>
      </c>
      <c r="C203" s="143" t="s">
        <v>1960</v>
      </c>
      <c r="D203" s="143" t="s">
        <v>1994</v>
      </c>
      <c r="E203" s="77">
        <v>304.72000000000003</v>
      </c>
      <c r="F203" s="73">
        <v>29.78</v>
      </c>
      <c r="G203" s="113" t="s">
        <v>1211</v>
      </c>
      <c r="H203" s="207">
        <v>54.731999999999999</v>
      </c>
      <c r="I203" s="89">
        <v>304.72000000000003</v>
      </c>
      <c r="J203" s="89"/>
      <c r="K203" s="41" t="s">
        <v>32</v>
      </c>
      <c r="L203" s="73" t="s">
        <v>207</v>
      </c>
      <c r="M203" s="73" t="s">
        <v>1962</v>
      </c>
      <c r="N203" s="73" t="s">
        <v>2277</v>
      </c>
      <c r="O203" s="73">
        <v>33</v>
      </c>
      <c r="Q203" s="203">
        <v>724.54064309966043</v>
      </c>
      <c r="R203" s="203">
        <v>34580</v>
      </c>
      <c r="S203" s="203">
        <v>5490</v>
      </c>
      <c r="U203" s="381">
        <v>2.33550605804307</v>
      </c>
      <c r="V203" s="380">
        <v>4.2009478704437697</v>
      </c>
      <c r="W203" s="380">
        <v>2.33550605804307</v>
      </c>
      <c r="X203" s="89">
        <v>18.335700760172301</v>
      </c>
      <c r="Y203" s="380">
        <v>9.7999541563006307</v>
      </c>
      <c r="Z203" s="380">
        <v>5.5097122467270996</v>
      </c>
      <c r="AA203" s="89">
        <v>335.04538627797501</v>
      </c>
      <c r="AB203" s="380">
        <v>32.580514107289702</v>
      </c>
      <c r="AC203" s="380">
        <v>1.77790306215647</v>
      </c>
      <c r="AD203" s="89">
        <v>140.35553949157301</v>
      </c>
      <c r="AE203" s="380">
        <v>17.634545022485302</v>
      </c>
      <c r="AF203" s="380">
        <v>0.30327528939008602</v>
      </c>
      <c r="AG203" s="89">
        <v>3.2381334080756901</v>
      </c>
      <c r="AH203" s="380">
        <v>4.3314886429746497</v>
      </c>
      <c r="AI203" s="380">
        <v>1.44588651400376</v>
      </c>
      <c r="AJ203" s="89">
        <v>835.13511098375704</v>
      </c>
      <c r="AK203" s="380">
        <v>264.22393986811602</v>
      </c>
      <c r="AL203" s="380">
        <v>258.58542135487301</v>
      </c>
      <c r="AM203" s="89">
        <v>153059.30215379701</v>
      </c>
      <c r="AN203" s="380">
        <v>12089.167354012299</v>
      </c>
      <c r="AO203" s="380">
        <v>14.4808555488931</v>
      </c>
      <c r="AP203" s="89">
        <v>95.940010193277203</v>
      </c>
      <c r="AQ203" s="380">
        <v>139.07888406254801</v>
      </c>
      <c r="AR203" s="380">
        <v>61.852243398883303</v>
      </c>
      <c r="AS203" s="89">
        <v>1740.5425268756101</v>
      </c>
      <c r="AT203" s="380">
        <v>399.05574512136502</v>
      </c>
      <c r="AU203" s="380">
        <v>121.35999782627999</v>
      </c>
      <c r="AV203" s="381">
        <v>14.5032116502923</v>
      </c>
      <c r="AW203" s="380">
        <v>24.7668797551522</v>
      </c>
      <c r="AX203" s="380">
        <v>14.5032116502923</v>
      </c>
      <c r="AY203" s="89">
        <v>0.93579088741054595</v>
      </c>
      <c r="AZ203" s="380">
        <v>0.51144826286995004</v>
      </c>
      <c r="BA203" s="380">
        <v>0.36801134955085202</v>
      </c>
      <c r="BB203" s="89">
        <v>19.025392557355499</v>
      </c>
      <c r="BC203" s="380">
        <v>35.351053552810797</v>
      </c>
      <c r="BD203" s="380">
        <v>0.90780997279293296</v>
      </c>
      <c r="BE203" s="89">
        <v>0.90743047446559</v>
      </c>
      <c r="BF203" s="382">
        <v>0.37463465306743299</v>
      </c>
      <c r="BG203" s="382">
        <v>5.8972211782087898E-2</v>
      </c>
      <c r="BH203" s="381">
        <v>2.6576221841432002</v>
      </c>
      <c r="BI203" s="380">
        <v>4.3679544412320404</v>
      </c>
      <c r="BJ203" s="380">
        <v>2.6576221841432002</v>
      </c>
      <c r="BK203" s="89">
        <v>565.60317379261301</v>
      </c>
      <c r="BL203" s="380">
        <v>58.038802075662502</v>
      </c>
      <c r="BM203" s="380">
        <v>0.67292707713211697</v>
      </c>
      <c r="BN203" s="89">
        <v>1716.17149615264</v>
      </c>
      <c r="BO203" s="380">
        <v>201.67329389032699</v>
      </c>
      <c r="BP203" s="380">
        <v>0.86435956531494595</v>
      </c>
      <c r="BQ203" s="89">
        <v>1611.0921210720201</v>
      </c>
      <c r="BR203" s="380">
        <v>160.552589122233</v>
      </c>
      <c r="BS203" s="380">
        <v>4.9286100435139701</v>
      </c>
      <c r="BT203" s="89">
        <v>0.12144997431955901</v>
      </c>
      <c r="BU203" s="380">
        <v>0.20180821553270101</v>
      </c>
      <c r="BV203" s="380">
        <v>9.1643797035724922E-3</v>
      </c>
      <c r="BW203" s="381">
        <v>0.26495181301579301</v>
      </c>
      <c r="BX203" s="380">
        <v>0</v>
      </c>
      <c r="BY203" s="380">
        <v>0.26495181301579301</v>
      </c>
      <c r="BZ203" s="381">
        <v>0.25300731162609502</v>
      </c>
      <c r="CA203" s="380">
        <v>0.44440734257092301</v>
      </c>
      <c r="CB203" s="380">
        <v>0.25300731162609502</v>
      </c>
      <c r="CC203" s="89">
        <v>2.8408572938129102</v>
      </c>
      <c r="CD203" s="380">
        <v>2.6865199199206899</v>
      </c>
      <c r="CE203" s="380">
        <v>0.25469382194930701</v>
      </c>
      <c r="CF203" s="89">
        <v>0.18528044624180201</v>
      </c>
      <c r="CG203" s="380">
        <v>0.12866793310521901</v>
      </c>
      <c r="CH203" s="380">
        <v>5.3389328708686103E-2</v>
      </c>
      <c r="CI203" s="89">
        <v>12.3732453806024</v>
      </c>
      <c r="CJ203" s="380">
        <v>3.0096256018056899</v>
      </c>
      <c r="CK203" s="380">
        <v>0.244223295387798</v>
      </c>
      <c r="CL203" s="89">
        <v>4.6319649392566298</v>
      </c>
      <c r="CM203" s="380">
        <v>2.4374778088619902</v>
      </c>
      <c r="CN203" s="380">
        <v>9.4468390778498806E-2</v>
      </c>
      <c r="CO203" s="381">
        <v>1.2498103761327299</v>
      </c>
      <c r="CP203" s="380">
        <v>2.9159714817816198</v>
      </c>
      <c r="CQ203" s="380">
        <v>1.2498103761327299</v>
      </c>
      <c r="CR203" s="89">
        <v>202.96566512465699</v>
      </c>
      <c r="CS203" s="380">
        <v>13.4426870568103</v>
      </c>
      <c r="CT203" s="380">
        <v>2.1344607949209501E-2</v>
      </c>
      <c r="CU203" s="89">
        <v>499.24896071235497</v>
      </c>
      <c r="CV203" s="380">
        <v>48.658202645738101</v>
      </c>
      <c r="CW203" s="380">
        <v>0</v>
      </c>
      <c r="CX203" s="89">
        <v>0.29244671122665</v>
      </c>
      <c r="CY203" s="380">
        <v>0.34848595408057198</v>
      </c>
      <c r="CZ203" s="380">
        <v>0</v>
      </c>
      <c r="DA203" s="381">
        <v>8.0831002718084102E-3</v>
      </c>
      <c r="DB203" s="380">
        <v>0</v>
      </c>
      <c r="DC203" s="380">
        <v>8.0831002718084102E-3</v>
      </c>
      <c r="DD203" s="89">
        <v>0</v>
      </c>
      <c r="DE203" s="380">
        <v>0</v>
      </c>
      <c r="DF203" s="380">
        <v>0</v>
      </c>
      <c r="DG203" s="381">
        <v>0.116851915117065</v>
      </c>
      <c r="DH203" s="380">
        <v>0</v>
      </c>
      <c r="DI203" s="380">
        <v>0.116851915117065</v>
      </c>
      <c r="DJ203" s="381">
        <v>7.3525652732473398E-2</v>
      </c>
      <c r="DK203" s="380">
        <v>0</v>
      </c>
      <c r="DL203" s="380">
        <v>7.3525652732473398E-2</v>
      </c>
      <c r="DM203" s="89">
        <v>0</v>
      </c>
      <c r="DN203" s="380">
        <v>0</v>
      </c>
      <c r="DO203" s="380">
        <v>0</v>
      </c>
      <c r="DP203" s="89">
        <v>712.67344409798795</v>
      </c>
      <c r="DQ203" s="380">
        <v>84.164200326519193</v>
      </c>
      <c r="DR203" s="380">
        <v>6.1242071713522297E-3</v>
      </c>
      <c r="DS203" s="89">
        <v>1627.3328587405699</v>
      </c>
      <c r="DT203" s="380">
        <v>159.37006557688801</v>
      </c>
      <c r="DU203" s="380">
        <v>0</v>
      </c>
      <c r="DV203" s="89">
        <v>206.65313044466001</v>
      </c>
      <c r="DW203" s="380">
        <v>21.1385030913005</v>
      </c>
      <c r="DX203" s="380">
        <v>0</v>
      </c>
      <c r="DY203" s="89">
        <v>866.56866099121203</v>
      </c>
      <c r="DZ203" s="380">
        <v>91.984242835800202</v>
      </c>
      <c r="EA203" s="380">
        <v>0</v>
      </c>
      <c r="EB203" s="89">
        <v>168.52895129909299</v>
      </c>
      <c r="EC203" s="380">
        <v>15.8009452330089</v>
      </c>
      <c r="ED203" s="380">
        <v>0</v>
      </c>
      <c r="EE203" s="89">
        <v>12.0709268571125</v>
      </c>
      <c r="EF203" s="380">
        <v>1.1529275769421701</v>
      </c>
      <c r="EG203" s="380">
        <v>0</v>
      </c>
      <c r="EH203" s="89">
        <v>148.24774206953799</v>
      </c>
      <c r="EI203" s="380">
        <v>20.141602437392802</v>
      </c>
      <c r="EJ203" s="380">
        <v>0</v>
      </c>
      <c r="EK203" s="89">
        <v>18.171302479306501</v>
      </c>
      <c r="EL203" s="380">
        <v>2.05379600961012</v>
      </c>
      <c r="EM203" s="380">
        <v>0</v>
      </c>
      <c r="EN203" s="89">
        <v>107.80899504875001</v>
      </c>
      <c r="EO203" s="380">
        <v>8.4902553094014497</v>
      </c>
      <c r="EP203" s="380">
        <v>1.8232860684405799E-2</v>
      </c>
      <c r="EQ203" s="89">
        <v>18.295129388849102</v>
      </c>
      <c r="ER203" s="380">
        <v>2.5852491891125</v>
      </c>
      <c r="ES203" s="380">
        <v>4.2632835865787496E-3</v>
      </c>
      <c r="ET203" s="89">
        <v>46.130316256846598</v>
      </c>
      <c r="EU203" s="380">
        <v>8.6557846223378991</v>
      </c>
      <c r="EV203" s="380">
        <v>1.35097311894846E-2</v>
      </c>
      <c r="EW203" s="89">
        <v>4.8559403145595397</v>
      </c>
      <c r="EX203" s="380">
        <v>1.3397215393169899</v>
      </c>
      <c r="EY203" s="380">
        <v>0</v>
      </c>
      <c r="EZ203" s="89">
        <v>27.4280232477856</v>
      </c>
      <c r="FA203" s="380">
        <v>4.9608339482738302</v>
      </c>
      <c r="FB203" s="380">
        <v>0</v>
      </c>
      <c r="FC203" s="89">
        <v>3.5467480388950499</v>
      </c>
      <c r="FD203" s="380">
        <v>0.78239845018584098</v>
      </c>
      <c r="FE203" s="380">
        <v>0</v>
      </c>
      <c r="FF203" s="89">
        <v>0</v>
      </c>
      <c r="FG203" s="380">
        <v>0</v>
      </c>
      <c r="FH203" s="380">
        <v>0</v>
      </c>
      <c r="FI203" s="89">
        <v>9.0188280665866891</v>
      </c>
      <c r="FJ203" s="380">
        <v>0.83519931099784395</v>
      </c>
      <c r="FK203" s="380">
        <v>1.29157948295996E-2</v>
      </c>
      <c r="FL203" s="89">
        <v>0.55687282015140904</v>
      </c>
      <c r="FM203" s="380">
        <v>0.28346244478435201</v>
      </c>
      <c r="FN203" s="380">
        <v>1.04491109899856E-2</v>
      </c>
      <c r="FO203" s="89">
        <v>20.1665415835025</v>
      </c>
      <c r="FP203" s="380">
        <v>5.4668934424264304</v>
      </c>
      <c r="FQ203" s="380">
        <v>0</v>
      </c>
      <c r="FR203" s="89">
        <v>9.9361975438482908</v>
      </c>
      <c r="FS203" s="380">
        <v>1.6867598288169501</v>
      </c>
      <c r="FT203" s="380">
        <v>5.5742805209486003E-3</v>
      </c>
      <c r="FV203" s="118">
        <f t="shared" si="0"/>
        <v>4467.56112998752</v>
      </c>
      <c r="FW203" s="118">
        <f t="shared" si="1"/>
        <v>0.22764430246328854</v>
      </c>
      <c r="FX203" s="118">
        <v>1.0144211352037054</v>
      </c>
      <c r="FY203" s="118">
        <v>0.4065419882598349</v>
      </c>
      <c r="FZ203" s="207">
        <v>5.6859245038971427</v>
      </c>
      <c r="GA203" s="118">
        <v>1.5858256985078911</v>
      </c>
      <c r="GB203" s="118">
        <v>4.3728681036352626</v>
      </c>
    </row>
    <row r="204" spans="2:184" s="73" customFormat="1">
      <c r="B204" s="73" t="s">
        <v>1959</v>
      </c>
      <c r="C204" s="143" t="s">
        <v>1960</v>
      </c>
      <c r="D204" s="143" t="s">
        <v>1994</v>
      </c>
      <c r="E204" s="77">
        <v>304.72000000000003</v>
      </c>
      <c r="F204" s="73">
        <v>29.78</v>
      </c>
      <c r="G204" s="113" t="s">
        <v>1211</v>
      </c>
      <c r="H204" s="207">
        <v>54.731999999999999</v>
      </c>
      <c r="I204" s="89">
        <v>304.72000000000003</v>
      </c>
      <c r="J204" s="89"/>
      <c r="K204" s="41" t="s">
        <v>32</v>
      </c>
      <c r="L204" s="73" t="s">
        <v>207</v>
      </c>
      <c r="M204" s="73" t="s">
        <v>1962</v>
      </c>
      <c r="N204" s="73" t="s">
        <v>2278</v>
      </c>
      <c r="O204" s="73">
        <v>55</v>
      </c>
      <c r="Q204" s="203">
        <v>869.4487717195924</v>
      </c>
      <c r="R204" s="203">
        <v>32870</v>
      </c>
      <c r="S204" s="203">
        <v>5840</v>
      </c>
      <c r="U204" s="381">
        <v>0.768754089289853</v>
      </c>
      <c r="V204" s="380">
        <v>2.2520065519191799</v>
      </c>
      <c r="W204" s="380">
        <v>0.768754089289853</v>
      </c>
      <c r="X204" s="89">
        <v>17.239717473496601</v>
      </c>
      <c r="Y204" s="380">
        <v>6.6809878112583601</v>
      </c>
      <c r="Z204" s="380">
        <v>1.2264437177429801</v>
      </c>
      <c r="AA204" s="89">
        <v>323.56313985325602</v>
      </c>
      <c r="AB204" s="380">
        <v>20.657526295834099</v>
      </c>
      <c r="AC204" s="380">
        <v>0.502860790530403</v>
      </c>
      <c r="AD204" s="89">
        <v>163.32392433606699</v>
      </c>
      <c r="AE204" s="380">
        <v>21.298858346617799</v>
      </c>
      <c r="AF204" s="380">
        <v>6.0094769899216201E-2</v>
      </c>
      <c r="AG204" s="381">
        <v>0.347750149663615</v>
      </c>
      <c r="AH204" s="380">
        <v>1.3652989769202599</v>
      </c>
      <c r="AI204" s="380">
        <v>0.347750149663615</v>
      </c>
      <c r="AJ204" s="89">
        <v>675.88915979281296</v>
      </c>
      <c r="AK204" s="380">
        <v>217.84521471655901</v>
      </c>
      <c r="AL204" s="380">
        <v>65.154491178099605</v>
      </c>
      <c r="AM204" s="89">
        <v>154634.18212563801</v>
      </c>
      <c r="AN204" s="380">
        <v>15641.0395294054</v>
      </c>
      <c r="AO204" s="380">
        <v>3.2899475823970001</v>
      </c>
      <c r="AP204" s="89">
        <v>112.362193763066</v>
      </c>
      <c r="AQ204" s="380">
        <v>67.211378433702293</v>
      </c>
      <c r="AR204" s="380">
        <v>19.095117805085302</v>
      </c>
      <c r="AS204" s="89">
        <v>1699.6836047962199</v>
      </c>
      <c r="AT204" s="380">
        <v>219.51235428511501</v>
      </c>
      <c r="AU204" s="380">
        <v>31.052810518452599</v>
      </c>
      <c r="AV204" s="89">
        <v>24.4498578525399</v>
      </c>
      <c r="AW204" s="380">
        <v>16.700739952586201</v>
      </c>
      <c r="AX204" s="380">
        <v>4.5524562987302701</v>
      </c>
      <c r="AY204" s="89">
        <v>0.66959529837266596</v>
      </c>
      <c r="AZ204" s="380">
        <v>0.38988264188656202</v>
      </c>
      <c r="BA204" s="380">
        <v>8.08362136286985E-2</v>
      </c>
      <c r="BB204" s="89">
        <v>0.84856334182292303</v>
      </c>
      <c r="BC204" s="380">
        <v>1.6971266836458501</v>
      </c>
      <c r="BD204" s="380">
        <v>0.152359898541196</v>
      </c>
      <c r="BE204" s="89">
        <v>0.73454736103277696</v>
      </c>
      <c r="BF204" s="382">
        <v>0.28759833795158102</v>
      </c>
      <c r="BG204" s="382">
        <v>1.66027485827395E-2</v>
      </c>
      <c r="BH204" s="381">
        <v>0.64293859743997195</v>
      </c>
      <c r="BI204" s="380">
        <v>1.8750394356284099</v>
      </c>
      <c r="BJ204" s="380">
        <v>0.64293859743997195</v>
      </c>
      <c r="BK204" s="89">
        <v>497.86717202736702</v>
      </c>
      <c r="BL204" s="380">
        <v>47.660271322450903</v>
      </c>
      <c r="BM204" s="380">
        <v>0.16815741804402801</v>
      </c>
      <c r="BN204" s="89">
        <v>1740.62906243105</v>
      </c>
      <c r="BO204" s="380">
        <v>173.88169338684401</v>
      </c>
      <c r="BP204" s="380">
        <v>0.23585802397237801</v>
      </c>
      <c r="BQ204" s="89">
        <v>1645.2120937879099</v>
      </c>
      <c r="BR204" s="380">
        <v>157.328200879603</v>
      </c>
      <c r="BS204" s="380">
        <v>1.1808706493902501</v>
      </c>
      <c r="BT204" s="89">
        <v>0.157252645566967</v>
      </c>
      <c r="BU204" s="380">
        <v>0.12622142197594099</v>
      </c>
      <c r="BV204" s="380">
        <v>6.3055400871488898E-3</v>
      </c>
      <c r="BW204" s="381">
        <v>7.2269228395045904E-2</v>
      </c>
      <c r="BX204" s="380">
        <v>0</v>
      </c>
      <c r="BY204" s="380">
        <v>7.2269228395045904E-2</v>
      </c>
      <c r="BZ204" s="381">
        <v>7.7422376154896097E-2</v>
      </c>
      <c r="CA204" s="380">
        <v>0.20311880183431699</v>
      </c>
      <c r="CB204" s="380">
        <v>7.7422376154896097E-2</v>
      </c>
      <c r="CC204" s="89">
        <v>1.9855275442223399</v>
      </c>
      <c r="CD204" s="380">
        <v>1.2468565715859701</v>
      </c>
      <c r="CE204" s="380">
        <v>8.8977045781772596E-2</v>
      </c>
      <c r="CF204" s="89">
        <v>0.25054205107805699</v>
      </c>
      <c r="CG204" s="380">
        <v>0.19035988967661199</v>
      </c>
      <c r="CH204" s="380">
        <v>1.5179567357866E-2</v>
      </c>
      <c r="CI204" s="89">
        <v>12.783328588261901</v>
      </c>
      <c r="CJ204" s="380">
        <v>3.0854086463896802</v>
      </c>
      <c r="CK204" s="380">
        <v>6.8288354679665597E-2</v>
      </c>
      <c r="CL204" s="89">
        <v>3.96147624910135</v>
      </c>
      <c r="CM204" s="380">
        <v>1.2892796499150301</v>
      </c>
      <c r="CN204" s="380">
        <v>3.3478180910770601E-2</v>
      </c>
      <c r="CO204" s="89">
        <v>0.39748352317482999</v>
      </c>
      <c r="CP204" s="380">
        <v>1.1543670030661599</v>
      </c>
      <c r="CQ204" s="380">
        <v>0.37946897872074797</v>
      </c>
      <c r="CR204" s="89">
        <v>214.95973051754399</v>
      </c>
      <c r="CS204" s="380">
        <v>20.1290986147682</v>
      </c>
      <c r="CT204" s="380">
        <v>4.1119151279606003E-3</v>
      </c>
      <c r="CU204" s="89">
        <v>520.69417474366105</v>
      </c>
      <c r="CV204" s="380">
        <v>43.769310111437797</v>
      </c>
      <c r="CW204" s="380">
        <v>1.74683282975021E-3</v>
      </c>
      <c r="CX204" s="89">
        <v>0.57753624236509704</v>
      </c>
      <c r="CY204" s="380">
        <v>0.34171150132206002</v>
      </c>
      <c r="CZ204" s="380">
        <v>0</v>
      </c>
      <c r="DA204" s="89">
        <v>0</v>
      </c>
      <c r="DB204" s="380">
        <v>0</v>
      </c>
      <c r="DC204" s="380">
        <v>0</v>
      </c>
      <c r="DD204" s="381">
        <v>1.14068027625654E-2</v>
      </c>
      <c r="DE204" s="380">
        <v>0</v>
      </c>
      <c r="DF204" s="380">
        <v>1.14068027625654E-2</v>
      </c>
      <c r="DG204" s="381">
        <v>2.29420845485547E-2</v>
      </c>
      <c r="DH204" s="380">
        <v>0</v>
      </c>
      <c r="DI204" s="380">
        <v>2.29420845485547E-2</v>
      </c>
      <c r="DJ204" s="381">
        <v>1.00570734420798E-2</v>
      </c>
      <c r="DK204" s="380">
        <v>0</v>
      </c>
      <c r="DL204" s="380">
        <v>1.00570734420798E-2</v>
      </c>
      <c r="DM204" s="89">
        <v>1.0976243324889801</v>
      </c>
      <c r="DN204" s="380">
        <v>0.86426645846130501</v>
      </c>
      <c r="DO204" s="380">
        <v>1.3906642179450099E-2</v>
      </c>
      <c r="DP204" s="89">
        <v>763.69781121008805</v>
      </c>
      <c r="DQ204" s="380">
        <v>79.396689738267398</v>
      </c>
      <c r="DR204" s="380">
        <v>0</v>
      </c>
      <c r="DS204" s="89">
        <v>1702.32678471948</v>
      </c>
      <c r="DT204" s="380">
        <v>181.79272612595301</v>
      </c>
      <c r="DU204" s="380">
        <v>1.60192491866466E-3</v>
      </c>
      <c r="DV204" s="89">
        <v>213.22691321368299</v>
      </c>
      <c r="DW204" s="380">
        <v>23.452624025579301</v>
      </c>
      <c r="DX204" s="380">
        <v>1.2149431661172101E-3</v>
      </c>
      <c r="DY204" s="89">
        <v>900.69629730619499</v>
      </c>
      <c r="DZ204" s="380">
        <v>78.445408199852494</v>
      </c>
      <c r="EA204" s="380">
        <v>7.07071337142119E-3</v>
      </c>
      <c r="EB204" s="89">
        <v>175.24630804307299</v>
      </c>
      <c r="EC204" s="380">
        <v>17.675292079800801</v>
      </c>
      <c r="ED204" s="380">
        <v>0</v>
      </c>
      <c r="EE204" s="89">
        <v>12.759337396193599</v>
      </c>
      <c r="EF204" s="380">
        <v>1.2905323904622601</v>
      </c>
      <c r="EG204" s="380">
        <v>0</v>
      </c>
      <c r="EH204" s="89">
        <v>155.94577456513599</v>
      </c>
      <c r="EI204" s="380">
        <v>13.350226829815901</v>
      </c>
      <c r="EJ204" s="380">
        <v>0</v>
      </c>
      <c r="EK204" s="89">
        <v>19.314138151115898</v>
      </c>
      <c r="EL204" s="380">
        <v>1.6721902411731</v>
      </c>
      <c r="EM204" s="380">
        <v>0</v>
      </c>
      <c r="EN204" s="89">
        <v>107.480559248215</v>
      </c>
      <c r="EO204" s="380">
        <v>9.65172106150297</v>
      </c>
      <c r="EP204" s="380">
        <v>4.6612384336921203E-3</v>
      </c>
      <c r="EQ204" s="89">
        <v>19.1558215191431</v>
      </c>
      <c r="ER204" s="380">
        <v>2.0496692936890999</v>
      </c>
      <c r="ES204" s="380">
        <v>0</v>
      </c>
      <c r="ET204" s="89">
        <v>46.8255359050018</v>
      </c>
      <c r="EU204" s="380">
        <v>6.2700909918629701</v>
      </c>
      <c r="EV204" s="380">
        <v>3.4535921622726299E-3</v>
      </c>
      <c r="EW204" s="89">
        <v>5.1550357157290403</v>
      </c>
      <c r="EX204" s="380">
        <v>0.70883728110446598</v>
      </c>
      <c r="EY204" s="380">
        <v>1.10143262067078E-3</v>
      </c>
      <c r="EZ204" s="89">
        <v>27.4008488941069</v>
      </c>
      <c r="FA204" s="380">
        <v>3.2384360242749199</v>
      </c>
      <c r="FB204" s="380">
        <v>5.5713807606294101E-3</v>
      </c>
      <c r="FC204" s="89">
        <v>3.4258558403619301</v>
      </c>
      <c r="FD204" s="380">
        <v>0.45515845007996902</v>
      </c>
      <c r="FE204" s="380">
        <v>1.1201568508029201E-3</v>
      </c>
      <c r="FF204" s="381">
        <v>7.3470771343892701E-3</v>
      </c>
      <c r="FG204" s="380">
        <v>0</v>
      </c>
      <c r="FH204" s="380">
        <v>7.3470771343892701E-3</v>
      </c>
      <c r="FI204" s="89">
        <v>8.2559428101297208</v>
      </c>
      <c r="FJ204" s="380">
        <v>1.4308102359579999</v>
      </c>
      <c r="FK204" s="380">
        <v>6.45212414497959E-3</v>
      </c>
      <c r="FL204" s="89">
        <v>0.36564964116368198</v>
      </c>
      <c r="FM204" s="380">
        <v>0.19719770238679599</v>
      </c>
      <c r="FN204" s="380">
        <v>1.9032065331517601E-3</v>
      </c>
      <c r="FO204" s="89">
        <v>16.6101018128996</v>
      </c>
      <c r="FP204" s="380">
        <v>2.8361100039112301</v>
      </c>
      <c r="FQ204" s="380">
        <v>1.5015830068340599E-3</v>
      </c>
      <c r="FR204" s="89">
        <v>6.8983227121066397</v>
      </c>
      <c r="FS204" s="380">
        <v>1.2985054180850699</v>
      </c>
      <c r="FT204" s="380">
        <v>2.4306692442569102E-3</v>
      </c>
      <c r="FV204" s="118">
        <f t="shared" si="0"/>
        <v>4673.3511964711843</v>
      </c>
      <c r="FW204" s="118">
        <f t="shared" si="1"/>
        <v>0.23034626424104393</v>
      </c>
      <c r="FX204" s="118">
        <v>1.0061641906299053</v>
      </c>
      <c r="FY204" s="118">
        <v>0.41283298516517719</v>
      </c>
      <c r="FZ204" s="207">
        <v>4.8484532294694569</v>
      </c>
      <c r="GA204" s="118">
        <v>1.6349746468925384</v>
      </c>
      <c r="GB204" s="118">
        <v>4.6044991136864049</v>
      </c>
    </row>
    <row r="205" spans="2:184" s="73" customFormat="1">
      <c r="B205" s="73" t="s">
        <v>1959</v>
      </c>
      <c r="C205" s="143" t="s">
        <v>1960</v>
      </c>
      <c r="D205" s="143" t="s">
        <v>1994</v>
      </c>
      <c r="E205" s="77">
        <v>304.72000000000003</v>
      </c>
      <c r="F205" s="73">
        <v>29.78</v>
      </c>
      <c r="G205" s="113" t="s">
        <v>1211</v>
      </c>
      <c r="H205" s="207">
        <v>54.731999999999999</v>
      </c>
      <c r="I205" s="89">
        <v>304.72000000000003</v>
      </c>
      <c r="J205" s="89"/>
      <c r="K205" s="41" t="s">
        <v>32</v>
      </c>
      <c r="L205" s="73" t="s">
        <v>207</v>
      </c>
      <c r="M205" s="73" t="s">
        <v>1962</v>
      </c>
      <c r="N205" s="73" t="s">
        <v>2279</v>
      </c>
      <c r="O205" s="73">
        <v>55</v>
      </c>
      <c r="Q205" s="203">
        <v>663.77271819452756</v>
      </c>
      <c r="R205" s="203">
        <v>34980</v>
      </c>
      <c r="S205" s="203">
        <v>5719.9999999999991</v>
      </c>
      <c r="U205" s="381">
        <v>0.98886501504433111</v>
      </c>
      <c r="V205" s="380">
        <v>2.0033608534730174</v>
      </c>
      <c r="W205" s="380">
        <v>0.98886501504433111</v>
      </c>
      <c r="X205" s="89">
        <v>15.41848155148603</v>
      </c>
      <c r="Y205" s="380">
        <v>7.7230747121496499</v>
      </c>
      <c r="Z205" s="380">
        <v>1.8758720960012256</v>
      </c>
      <c r="AA205" s="89">
        <v>328.25502155083217</v>
      </c>
      <c r="AB205" s="380">
        <v>22.060960049932199</v>
      </c>
      <c r="AC205" s="380">
        <v>0.70550571052754607</v>
      </c>
      <c r="AD205" s="89">
        <v>156.69152787887441</v>
      </c>
      <c r="AE205" s="380">
        <v>17.750377335072546</v>
      </c>
      <c r="AF205" s="380">
        <v>0.13588837112267599</v>
      </c>
      <c r="AG205" s="381">
        <v>0.5320362522413985</v>
      </c>
      <c r="AH205" s="380">
        <v>3.7073582962443292</v>
      </c>
      <c r="AI205" s="380">
        <v>0.5320362522413985</v>
      </c>
      <c r="AJ205" s="89">
        <v>515.27438269000356</v>
      </c>
      <c r="AK205" s="380">
        <v>229.2050001702865</v>
      </c>
      <c r="AL205" s="380">
        <v>101.83602300932466</v>
      </c>
      <c r="AM205" s="89">
        <v>158463.40571884048</v>
      </c>
      <c r="AN205" s="380">
        <v>13458.089391480853</v>
      </c>
      <c r="AO205" s="380">
        <v>5.015068606212175</v>
      </c>
      <c r="AP205" s="89">
        <v>100.40645090002843</v>
      </c>
      <c r="AQ205" s="380">
        <v>71.211410591707633</v>
      </c>
      <c r="AR205" s="380">
        <v>23.128491531115426</v>
      </c>
      <c r="AS205" s="89">
        <v>1712.229112194427</v>
      </c>
      <c r="AT205" s="380">
        <v>241.06585416567802</v>
      </c>
      <c r="AU205" s="380">
        <v>36.491288341774393</v>
      </c>
      <c r="AV205" s="89">
        <v>22.354554532762041</v>
      </c>
      <c r="AW205" s="380">
        <v>16.682847821767925</v>
      </c>
      <c r="AX205" s="380">
        <v>5.2238441699615672</v>
      </c>
      <c r="AY205" s="89">
        <v>0.62833378755622582</v>
      </c>
      <c r="AZ205" s="380">
        <v>0.36512348259535182</v>
      </c>
      <c r="BA205" s="380">
        <v>0.1219439189832151</v>
      </c>
      <c r="BB205" s="381">
        <v>0.17313776051169061</v>
      </c>
      <c r="BC205" s="380">
        <v>0</v>
      </c>
      <c r="BD205" s="380">
        <v>0.17313776051169061</v>
      </c>
      <c r="BE205" s="89">
        <v>0.7960464367468908</v>
      </c>
      <c r="BF205" s="382">
        <v>0.28578022800675523</v>
      </c>
      <c r="BG205" s="382">
        <v>2.1629118276275661E-2</v>
      </c>
      <c r="BH205" s="381">
        <v>0.88403599962521984</v>
      </c>
      <c r="BI205" s="380">
        <v>1.9916608408127052</v>
      </c>
      <c r="BJ205" s="380">
        <v>0.88403599962521984</v>
      </c>
      <c r="BK205" s="89">
        <v>398.59804071977089</v>
      </c>
      <c r="BL205" s="380">
        <v>39.957780969251601</v>
      </c>
      <c r="BM205" s="380">
        <v>0.24592106105607689</v>
      </c>
      <c r="BN205" s="89">
        <v>1451.0286278003232</v>
      </c>
      <c r="BO205" s="380">
        <v>141.26385465369759</v>
      </c>
      <c r="BP205" s="380">
        <v>0.31275447477296903</v>
      </c>
      <c r="BQ205" s="89">
        <v>1408.2014768845961</v>
      </c>
      <c r="BR205" s="380">
        <v>130.44847076272936</v>
      </c>
      <c r="BS205" s="380">
        <v>1.5857577098743134</v>
      </c>
      <c r="BT205" s="89">
        <v>0.16793133409548155</v>
      </c>
      <c r="BU205" s="380">
        <v>0.12685872595153558</v>
      </c>
      <c r="BV205" s="380">
        <v>1.0953652543700553E-2</v>
      </c>
      <c r="BW205" s="381">
        <v>9.5098775419882001E-2</v>
      </c>
      <c r="BX205" s="380">
        <v>0.28977651010808386</v>
      </c>
      <c r="BY205" s="380">
        <v>9.5098775419882001E-2</v>
      </c>
      <c r="BZ205" s="381">
        <v>7.2047177575105273E-2</v>
      </c>
      <c r="CA205" s="380">
        <v>0.25371271682407204</v>
      </c>
      <c r="CB205" s="380">
        <v>7.2047177575105273E-2</v>
      </c>
      <c r="CC205" s="89">
        <v>2.50116602594324</v>
      </c>
      <c r="CD205" s="380">
        <v>1.1960978229418999</v>
      </c>
      <c r="CE205" s="380">
        <v>0.11924038487746913</v>
      </c>
      <c r="CF205" s="89">
        <v>0.26074738146961784</v>
      </c>
      <c r="CG205" s="380">
        <v>0.18301269317166491</v>
      </c>
      <c r="CH205" s="380">
        <v>1.5433686521250125E-2</v>
      </c>
      <c r="CI205" s="89">
        <v>12.277237036368085</v>
      </c>
      <c r="CJ205" s="380">
        <v>2.3955815173922423</v>
      </c>
      <c r="CK205" s="380">
        <v>7.7244688883101556E-2</v>
      </c>
      <c r="CL205" s="89">
        <v>3.9107724656666827</v>
      </c>
      <c r="CM205" s="380">
        <v>1.0766248460512673</v>
      </c>
      <c r="CN205" s="380">
        <v>3.7997826794100416E-2</v>
      </c>
      <c r="CO205" s="381">
        <v>0.47864196301163708</v>
      </c>
      <c r="CP205" s="380">
        <v>1.2205824059640971</v>
      </c>
      <c r="CQ205" s="380">
        <v>0.47864196301163708</v>
      </c>
      <c r="CR205" s="89">
        <v>218.99282197937924</v>
      </c>
      <c r="CS205" s="380">
        <v>19.3885074116093</v>
      </c>
      <c r="CT205" s="380">
        <v>4.7342834703859166E-3</v>
      </c>
      <c r="CU205" s="89">
        <v>501.58938157138016</v>
      </c>
      <c r="CV205" s="380">
        <v>50.025679595338246</v>
      </c>
      <c r="CW205" s="380">
        <v>0</v>
      </c>
      <c r="CX205" s="89">
        <v>0.56676067380188633</v>
      </c>
      <c r="CY205" s="380">
        <v>0.30851833467291939</v>
      </c>
      <c r="CZ205" s="380">
        <v>6.2512339043510438E-3</v>
      </c>
      <c r="DA205" s="89">
        <v>0</v>
      </c>
      <c r="DB205" s="380">
        <v>0</v>
      </c>
      <c r="DC205" s="380">
        <v>0</v>
      </c>
      <c r="DD205" s="381">
        <v>1.5050095378010218E-2</v>
      </c>
      <c r="DE205" s="380">
        <v>0</v>
      </c>
      <c r="DF205" s="380">
        <v>1.5050095378010218E-2</v>
      </c>
      <c r="DG205" s="381">
        <v>3.6552070453770277E-2</v>
      </c>
      <c r="DH205" s="380">
        <v>0</v>
      </c>
      <c r="DI205" s="380">
        <v>3.6552070453770277E-2</v>
      </c>
      <c r="DJ205" s="381">
        <v>7.9028893538520394E-3</v>
      </c>
      <c r="DK205" s="380">
        <v>0</v>
      </c>
      <c r="DL205" s="380">
        <v>7.9028893538520394E-3</v>
      </c>
      <c r="DM205" s="89">
        <v>1.3986073106073289</v>
      </c>
      <c r="DN205" s="380">
        <v>0.99003128647591565</v>
      </c>
      <c r="DO205" s="380">
        <v>1.8338850422509975E-2</v>
      </c>
      <c r="DP205" s="89">
        <v>724.03147447288768</v>
      </c>
      <c r="DQ205" s="380">
        <v>81.657238557230798</v>
      </c>
      <c r="DR205" s="380">
        <v>2.065140283762203E-3</v>
      </c>
      <c r="DS205" s="89">
        <v>1641.6835908117221</v>
      </c>
      <c r="DT205" s="380">
        <v>196.43299858817889</v>
      </c>
      <c r="DU205" s="380">
        <v>0</v>
      </c>
      <c r="DV205" s="89">
        <v>206.79642578988987</v>
      </c>
      <c r="DW205" s="380">
        <v>21.094609487569258</v>
      </c>
      <c r="DX205" s="380">
        <v>3.2049079310143645E-3</v>
      </c>
      <c r="DY205" s="89">
        <v>868.41039097612611</v>
      </c>
      <c r="DZ205" s="380">
        <v>79.954576648425416</v>
      </c>
      <c r="EA205" s="380">
        <v>0</v>
      </c>
      <c r="EB205" s="89">
        <v>167.70882452076435</v>
      </c>
      <c r="EC205" s="380">
        <v>14.6066201681792</v>
      </c>
      <c r="ED205" s="380">
        <v>0</v>
      </c>
      <c r="EE205" s="89">
        <v>12.026930181402189</v>
      </c>
      <c r="EF205" s="380">
        <v>1.3598689796747454</v>
      </c>
      <c r="EG205" s="380">
        <v>3.0339786042046621E-3</v>
      </c>
      <c r="EH205" s="89">
        <v>148.4013921416734</v>
      </c>
      <c r="EI205" s="380">
        <v>11.94367460203935</v>
      </c>
      <c r="EJ205" s="380">
        <v>1.047515629587192E-2</v>
      </c>
      <c r="EK205" s="89">
        <v>18.590151127350541</v>
      </c>
      <c r="EL205" s="380">
        <v>1.5758950344431595</v>
      </c>
      <c r="EM205" s="380">
        <v>1.9572546161271218E-3</v>
      </c>
      <c r="EN205" s="89">
        <v>102.70209452319015</v>
      </c>
      <c r="EO205" s="380">
        <v>10.45769573996613</v>
      </c>
      <c r="EP205" s="380">
        <v>0</v>
      </c>
      <c r="EQ205" s="89">
        <v>18.191134216077113</v>
      </c>
      <c r="ER205" s="380">
        <v>1.9689655351437994</v>
      </c>
      <c r="ES205" s="380">
        <v>0</v>
      </c>
      <c r="ET205" s="89">
        <v>44.703105274646191</v>
      </c>
      <c r="EU205" s="380">
        <v>3.931644683356657</v>
      </c>
      <c r="EV205" s="380">
        <v>0</v>
      </c>
      <c r="EW205" s="89">
        <v>4.9442593942547859</v>
      </c>
      <c r="EX205" s="380">
        <v>0.69847836778309202</v>
      </c>
      <c r="EY205" s="380">
        <v>0</v>
      </c>
      <c r="EZ205" s="89">
        <v>26.704886659901661</v>
      </c>
      <c r="FA205" s="380">
        <v>3.0931604430292445</v>
      </c>
      <c r="FB205" s="380">
        <v>0</v>
      </c>
      <c r="FC205" s="89">
        <v>3.1783137028391191</v>
      </c>
      <c r="FD205" s="380">
        <v>0.41536818587456464</v>
      </c>
      <c r="FE205" s="380">
        <v>0</v>
      </c>
      <c r="FF205" s="381">
        <v>6.9033142343262119E-3</v>
      </c>
      <c r="FG205" s="380">
        <v>0</v>
      </c>
      <c r="FH205" s="380">
        <v>6.9033142343262119E-3</v>
      </c>
      <c r="FI205" s="89">
        <v>7.912524328025909</v>
      </c>
      <c r="FJ205" s="380">
        <v>1.1713113299922491</v>
      </c>
      <c r="FK205" s="380">
        <v>4.3545320842825509E-3</v>
      </c>
      <c r="FL205" s="89">
        <v>0.26104844460700405</v>
      </c>
      <c r="FM205" s="380">
        <v>0.16738589735995177</v>
      </c>
      <c r="FN205" s="380">
        <v>4.2804188553624651E-3</v>
      </c>
      <c r="FO205" s="89">
        <v>14.511072474675494</v>
      </c>
      <c r="FP205" s="380">
        <v>1.7297325961678858</v>
      </c>
      <c r="FQ205" s="380">
        <v>0</v>
      </c>
      <c r="FR205" s="89">
        <v>5.9954821682126944</v>
      </c>
      <c r="FS205" s="380">
        <v>0.78697647218539757</v>
      </c>
      <c r="FT205" s="380">
        <v>0</v>
      </c>
      <c r="FV205" s="118">
        <f t="shared" si="0"/>
        <v>4489.6623553641057</v>
      </c>
      <c r="FW205" s="118">
        <f t="shared" si="1"/>
        <v>0.2273903052972342</v>
      </c>
      <c r="FX205" s="118">
        <v>1.0137851072116562</v>
      </c>
      <c r="FY205" s="118">
        <v>0.43659780295451656</v>
      </c>
      <c r="FZ205" s="207">
        <v>4.5656514212908137</v>
      </c>
      <c r="GA205" s="118">
        <v>1.6076825154779479</v>
      </c>
      <c r="GB205" s="118">
        <v>4.4959351220030985</v>
      </c>
    </row>
    <row r="206" spans="2:184" s="73" customFormat="1">
      <c r="B206" s="73" t="s">
        <v>1959</v>
      </c>
      <c r="C206" s="143" t="s">
        <v>1960</v>
      </c>
      <c r="D206" s="143" t="s">
        <v>1994</v>
      </c>
      <c r="E206" s="77">
        <v>304.72000000000003</v>
      </c>
      <c r="F206" s="73">
        <v>29.78</v>
      </c>
      <c r="G206" s="113" t="s">
        <v>1211</v>
      </c>
      <c r="H206" s="207">
        <v>54.731999999999999</v>
      </c>
      <c r="I206" s="89">
        <v>304.72000000000003</v>
      </c>
      <c r="J206" s="89"/>
      <c r="K206" s="41" t="s">
        <v>32</v>
      </c>
      <c r="L206" s="73" t="s">
        <v>207</v>
      </c>
      <c r="M206" s="73" t="s">
        <v>1962</v>
      </c>
      <c r="N206" s="73" t="s">
        <v>2280</v>
      </c>
      <c r="O206" s="73">
        <v>33</v>
      </c>
      <c r="Q206" s="203">
        <v>490.81785500299566</v>
      </c>
      <c r="R206" s="203">
        <v>37660</v>
      </c>
      <c r="S206" s="203">
        <v>5540.0000000000009</v>
      </c>
      <c r="U206" s="381">
        <v>1.85122962082151</v>
      </c>
      <c r="V206" s="380">
        <v>5.4674308949611596</v>
      </c>
      <c r="W206" s="380">
        <v>1.85122962082151</v>
      </c>
      <c r="X206" s="89">
        <v>20.084925035679099</v>
      </c>
      <c r="Y206" s="380">
        <v>16.784169152667001</v>
      </c>
      <c r="Z206" s="380">
        <v>3.6056944106488702</v>
      </c>
      <c r="AA206" s="89">
        <v>341.21088815095698</v>
      </c>
      <c r="AB206" s="380">
        <v>25.046208227738202</v>
      </c>
      <c r="AC206" s="380">
        <v>1.3696392794743899</v>
      </c>
      <c r="AD206" s="89">
        <v>110.694633114987</v>
      </c>
      <c r="AE206" s="380">
        <v>23.050266697676001</v>
      </c>
      <c r="AF206" s="380">
        <v>0.178572134288877</v>
      </c>
      <c r="AG206" s="381">
        <v>1.3372410490871001</v>
      </c>
      <c r="AH206" s="380">
        <v>3.3000876934622001</v>
      </c>
      <c r="AI206" s="380">
        <v>1.3372410490871001</v>
      </c>
      <c r="AJ206" s="89">
        <v>376.669971506688</v>
      </c>
      <c r="AK206" s="380">
        <v>444.21609157540701</v>
      </c>
      <c r="AL206" s="380">
        <v>225.04038932443001</v>
      </c>
      <c r="AM206" s="89">
        <v>156348.139240191</v>
      </c>
      <c r="AN206" s="380">
        <v>16048.7328805945</v>
      </c>
      <c r="AO206" s="380">
        <v>10.052042554201501</v>
      </c>
      <c r="AP206" s="89">
        <v>82.970184243165704</v>
      </c>
      <c r="AQ206" s="380">
        <v>165.94036848633101</v>
      </c>
      <c r="AR206" s="380">
        <v>46.9861911167744</v>
      </c>
      <c r="AS206" s="89">
        <v>1615.48385499459</v>
      </c>
      <c r="AT206" s="380">
        <v>361.75081483475202</v>
      </c>
      <c r="AU206" s="380">
        <v>80.247445934522503</v>
      </c>
      <c r="AV206" s="381">
        <v>13.524123219571401</v>
      </c>
      <c r="AW206" s="380">
        <v>30.0172179863644</v>
      </c>
      <c r="AX206" s="380">
        <v>13.524123219571401</v>
      </c>
      <c r="AY206" s="89">
        <v>0.57318235204546197</v>
      </c>
      <c r="AZ206" s="380">
        <v>0.95876810749026198</v>
      </c>
      <c r="BA206" s="380">
        <v>0.24275203084674599</v>
      </c>
      <c r="BB206" s="381">
        <v>0.40828960491649702</v>
      </c>
      <c r="BC206" s="380">
        <v>0</v>
      </c>
      <c r="BD206" s="380">
        <v>0.40828960491649702</v>
      </c>
      <c r="BE206" s="89">
        <v>0.70344104812002695</v>
      </c>
      <c r="BF206" s="382">
        <v>0.43120643318837598</v>
      </c>
      <c r="BG206" s="382">
        <v>4.2703016924293603E-2</v>
      </c>
      <c r="BH206" s="381">
        <v>1.85687391692823</v>
      </c>
      <c r="BI206" s="380">
        <v>4.4934986311061698</v>
      </c>
      <c r="BJ206" s="380">
        <v>1.85687391692823</v>
      </c>
      <c r="BK206" s="89">
        <v>382.00723967259302</v>
      </c>
      <c r="BL206" s="380">
        <v>40.2782772112391</v>
      </c>
      <c r="BM206" s="380">
        <v>0.47446013605305998</v>
      </c>
      <c r="BN206" s="89">
        <v>1169.3958703823</v>
      </c>
      <c r="BO206" s="380">
        <v>124.904718902035</v>
      </c>
      <c r="BP206" s="380">
        <v>0.61250808801658196</v>
      </c>
      <c r="BQ206" s="89">
        <v>1170.3775477500701</v>
      </c>
      <c r="BR206" s="380">
        <v>165.429244628985</v>
      </c>
      <c r="BS206" s="380">
        <v>3.5204423860871801</v>
      </c>
      <c r="BT206" s="89">
        <v>0.117320755138324</v>
      </c>
      <c r="BU206" s="380">
        <v>0.23464151027664701</v>
      </c>
      <c r="BV206" s="380">
        <v>1.690103561056E-2</v>
      </c>
      <c r="BW206" s="381">
        <v>0.12343515474320101</v>
      </c>
      <c r="BX206" s="380">
        <v>0</v>
      </c>
      <c r="BY206" s="380">
        <v>0.12343515474320101</v>
      </c>
      <c r="BZ206" s="381">
        <v>0.19489873157981999</v>
      </c>
      <c r="CA206" s="380">
        <v>0.52925773119709396</v>
      </c>
      <c r="CB206" s="380">
        <v>0.19489873157981999</v>
      </c>
      <c r="CC206" s="89">
        <v>3.38305631834971</v>
      </c>
      <c r="CD206" s="380">
        <v>2.0182388173279899</v>
      </c>
      <c r="CE206" s="380">
        <v>0.21477589283204701</v>
      </c>
      <c r="CF206" s="89">
        <v>0.24277760830518799</v>
      </c>
      <c r="CG206" s="380">
        <v>0.25020657094098903</v>
      </c>
      <c r="CH206" s="380">
        <v>3.81923798670789E-2</v>
      </c>
      <c r="CI206" s="89">
        <v>12.1508301643522</v>
      </c>
      <c r="CJ206" s="380">
        <v>4.4296583872511803</v>
      </c>
      <c r="CK206" s="380">
        <v>0.21209622813561199</v>
      </c>
      <c r="CL206" s="89">
        <v>5.7780908080789501</v>
      </c>
      <c r="CM206" s="380">
        <v>2.5649396835463598</v>
      </c>
      <c r="CN206" s="380">
        <v>0.119362522046047</v>
      </c>
      <c r="CO206" s="381">
        <v>0.96665770688341102</v>
      </c>
      <c r="CP206" s="380">
        <v>2.1888838030583999</v>
      </c>
      <c r="CQ206" s="380">
        <v>0.96665770688341102</v>
      </c>
      <c r="CR206" s="89">
        <v>211.41153322175199</v>
      </c>
      <c r="CS206" s="380">
        <v>22.2585941690987</v>
      </c>
      <c r="CT206" s="380">
        <v>7.9067171399167697E-3</v>
      </c>
      <c r="CU206" s="89">
        <v>496.39431473764103</v>
      </c>
      <c r="CV206" s="380">
        <v>57.388231506808303</v>
      </c>
      <c r="CW206" s="380">
        <v>0</v>
      </c>
      <c r="CX206" s="89">
        <v>0.42047086068623202</v>
      </c>
      <c r="CY206" s="380">
        <v>0.410272082784642</v>
      </c>
      <c r="CZ206" s="380">
        <v>1.8085145571170101E-2</v>
      </c>
      <c r="DA206" s="381">
        <v>5.5365868879612198E-3</v>
      </c>
      <c r="DB206" s="380">
        <v>0</v>
      </c>
      <c r="DC206" s="380">
        <v>5.5365868879612198E-3</v>
      </c>
      <c r="DD206" s="89">
        <v>0</v>
      </c>
      <c r="DE206" s="380">
        <v>0</v>
      </c>
      <c r="DF206" s="380">
        <v>0</v>
      </c>
      <c r="DG206" s="381">
        <v>6.1351625675282601E-2</v>
      </c>
      <c r="DH206" s="380">
        <v>0</v>
      </c>
      <c r="DI206" s="380">
        <v>6.1351625675282601E-2</v>
      </c>
      <c r="DJ206" s="89">
        <v>0.186325794485935</v>
      </c>
      <c r="DK206" s="380">
        <v>0.37265158897186901</v>
      </c>
      <c r="DL206" s="380">
        <v>3.0552385823521801E-2</v>
      </c>
      <c r="DM206" s="89">
        <v>0.59531195549339899</v>
      </c>
      <c r="DN206" s="380">
        <v>1.1906239109868</v>
      </c>
      <c r="DO206" s="380">
        <v>0</v>
      </c>
      <c r="DP206" s="89">
        <v>713.72857477260595</v>
      </c>
      <c r="DQ206" s="380">
        <v>85.018303681478898</v>
      </c>
      <c r="DR206" s="380">
        <v>0</v>
      </c>
      <c r="DS206" s="89">
        <v>1621.0571127339899</v>
      </c>
      <c r="DT206" s="380">
        <v>219.55716856369199</v>
      </c>
      <c r="DU206" s="380">
        <v>0</v>
      </c>
      <c r="DV206" s="89">
        <v>205.86382110338701</v>
      </c>
      <c r="DW206" s="380">
        <v>23.5501798827387</v>
      </c>
      <c r="DX206" s="380">
        <v>0</v>
      </c>
      <c r="DY206" s="89">
        <v>871.512376149896</v>
      </c>
      <c r="DZ206" s="380">
        <v>93.132707297499195</v>
      </c>
      <c r="EA206" s="380">
        <v>0</v>
      </c>
      <c r="EB206" s="89">
        <v>167.72052684891199</v>
      </c>
      <c r="EC206" s="380">
        <v>21.3798105687668</v>
      </c>
      <c r="ED206" s="380">
        <v>2.1423294026475699E-2</v>
      </c>
      <c r="EE206" s="89">
        <v>11.852023156261</v>
      </c>
      <c r="EF206" s="380">
        <v>1.3653307899412099</v>
      </c>
      <c r="EG206" s="380">
        <v>8.6403999179664407E-3</v>
      </c>
      <c r="EH206" s="89">
        <v>149.718366880346</v>
      </c>
      <c r="EI206" s="380">
        <v>17.0941637793862</v>
      </c>
      <c r="EJ206" s="380">
        <v>2.1256281267856399E-2</v>
      </c>
      <c r="EK206" s="89">
        <v>18.410029319990901</v>
      </c>
      <c r="EL206" s="380">
        <v>1.7472321970948601</v>
      </c>
      <c r="EM206" s="380">
        <v>0</v>
      </c>
      <c r="EN206" s="89">
        <v>102.992147822429</v>
      </c>
      <c r="EO206" s="380">
        <v>11.6728691674912</v>
      </c>
      <c r="EP206" s="380">
        <v>0</v>
      </c>
      <c r="EQ206" s="89">
        <v>18.119348137367901</v>
      </c>
      <c r="ER206" s="380">
        <v>2.3333069117978802</v>
      </c>
      <c r="ES206" s="380">
        <v>0</v>
      </c>
      <c r="ET206" s="89">
        <v>45.404935974578201</v>
      </c>
      <c r="EU206" s="380">
        <v>7.3132598036898901</v>
      </c>
      <c r="EV206" s="380">
        <v>9.2409970852385791E-3</v>
      </c>
      <c r="EW206" s="89">
        <v>4.8904465648658899</v>
      </c>
      <c r="EX206" s="380">
        <v>0.87273953572077501</v>
      </c>
      <c r="EY206" s="380">
        <v>2.9473368590678798E-3</v>
      </c>
      <c r="EZ206" s="89">
        <v>26.106593310235901</v>
      </c>
      <c r="FA206" s="380">
        <v>4.2954180647600202</v>
      </c>
      <c r="FB206" s="380">
        <v>0</v>
      </c>
      <c r="FC206" s="89">
        <v>3.3622037851514799</v>
      </c>
      <c r="FD206" s="380">
        <v>0.73398053408518005</v>
      </c>
      <c r="FE206" s="380">
        <v>0</v>
      </c>
      <c r="FF206" s="381">
        <v>2.7371579293369801E-2</v>
      </c>
      <c r="FG206" s="380">
        <v>0</v>
      </c>
      <c r="FH206" s="380">
        <v>2.7371579293369801E-2</v>
      </c>
      <c r="FI206" s="89">
        <v>9.5106348380173404</v>
      </c>
      <c r="FJ206" s="380">
        <v>1.43787173097417</v>
      </c>
      <c r="FK206" s="380">
        <v>8.83645347104761E-3</v>
      </c>
      <c r="FL206" s="89">
        <v>0.56851140581716497</v>
      </c>
      <c r="FM206" s="380">
        <v>0.42570010356153898</v>
      </c>
      <c r="FN206" s="380">
        <v>5.0921489669742701E-3</v>
      </c>
      <c r="FO206" s="89">
        <v>18.661757640434999</v>
      </c>
      <c r="FP206" s="380">
        <v>3.1184763196579799</v>
      </c>
      <c r="FQ206" s="380">
        <v>4.0167237872870401E-3</v>
      </c>
      <c r="FR206" s="89">
        <v>7.87451546503834</v>
      </c>
      <c r="FS206" s="380">
        <v>1.9038140984005401</v>
      </c>
      <c r="FT206" s="380">
        <v>8.4764001770984906E-3</v>
      </c>
      <c r="FV206" s="118">
        <f t="shared" si="0"/>
        <v>4457.1328212976587</v>
      </c>
      <c r="FW206" s="118">
        <f t="shared" si="1"/>
        <v>0.22328750925602295</v>
      </c>
      <c r="FX206" s="118">
        <v>1.0112922636495547</v>
      </c>
      <c r="FY206" s="118">
        <v>0.42589434839415757</v>
      </c>
      <c r="FZ206" s="207">
        <v>5.5504540572023107</v>
      </c>
      <c r="GA206" s="118">
        <v>1.5791645266953642</v>
      </c>
      <c r="GB206" s="118">
        <v>4.6397830827329454</v>
      </c>
    </row>
    <row r="207" spans="2:184" s="73" customFormat="1">
      <c r="B207" s="73" t="s">
        <v>1959</v>
      </c>
      <c r="C207" s="143" t="s">
        <v>1960</v>
      </c>
      <c r="D207" s="143" t="s">
        <v>1994</v>
      </c>
      <c r="E207" s="77">
        <v>304.72000000000003</v>
      </c>
      <c r="F207" s="73">
        <v>29.78</v>
      </c>
      <c r="G207" s="113" t="s">
        <v>1211</v>
      </c>
      <c r="H207" s="207">
        <v>54.731999999999999</v>
      </c>
      <c r="I207" s="89">
        <v>304.72000000000003</v>
      </c>
      <c r="J207" s="89"/>
      <c r="K207" s="41" t="s">
        <v>32</v>
      </c>
      <c r="L207" s="73" t="s">
        <v>207</v>
      </c>
      <c r="M207" s="73" t="s">
        <v>1962</v>
      </c>
      <c r="N207" s="73" t="s">
        <v>2281</v>
      </c>
      <c r="O207" s="73">
        <v>55</v>
      </c>
      <c r="Q207" s="203">
        <v>355.25863790693023</v>
      </c>
      <c r="R207" s="203">
        <v>33400</v>
      </c>
      <c r="S207" s="203">
        <v>7850</v>
      </c>
      <c r="U207" s="89">
        <v>1.1872743982912499</v>
      </c>
      <c r="V207" s="380">
        <v>2.0694871583891699</v>
      </c>
      <c r="W207" s="380">
        <v>0.81812642235911204</v>
      </c>
      <c r="X207" s="89">
        <v>14.7120204409779</v>
      </c>
      <c r="Y207" s="380">
        <v>7.9882074697345899</v>
      </c>
      <c r="Z207" s="380">
        <v>1.54975722155851</v>
      </c>
      <c r="AA207" s="89">
        <v>330.21496023488203</v>
      </c>
      <c r="AB207" s="380">
        <v>19.6899032996402</v>
      </c>
      <c r="AC207" s="380">
        <v>0.54765683650817498</v>
      </c>
      <c r="AD207" s="89">
        <v>128.30572431758301</v>
      </c>
      <c r="AE207" s="380">
        <v>39.892595303685198</v>
      </c>
      <c r="AF207" s="380">
        <v>8.8922099769416799E-2</v>
      </c>
      <c r="AG207" s="89">
        <v>20.587123168488301</v>
      </c>
      <c r="AH207" s="380">
        <v>42.289622434672602</v>
      </c>
      <c r="AI207" s="380">
        <v>0.36893710822449999</v>
      </c>
      <c r="AJ207" s="89">
        <v>583.40851686028896</v>
      </c>
      <c r="AK207" s="380">
        <v>341.584381748135</v>
      </c>
      <c r="AL207" s="380">
        <v>66.808094879393096</v>
      </c>
      <c r="AM207" s="89">
        <v>152279.17720011901</v>
      </c>
      <c r="AN207" s="380">
        <v>16661.152043805199</v>
      </c>
      <c r="AO207" s="380">
        <v>3.5813689895603602</v>
      </c>
      <c r="AP207" s="89">
        <v>112.34337206466</v>
      </c>
      <c r="AQ207" s="380">
        <v>69.9845833744385</v>
      </c>
      <c r="AR207" s="380">
        <v>16.021289300796902</v>
      </c>
      <c r="AS207" s="89">
        <v>2315.2285237383599</v>
      </c>
      <c r="AT207" s="380">
        <v>381.14029813533801</v>
      </c>
      <c r="AU207" s="380">
        <v>31.682797641489302</v>
      </c>
      <c r="AV207" s="89">
        <v>29.550236461581399</v>
      </c>
      <c r="AW207" s="380">
        <v>14.4588964516293</v>
      </c>
      <c r="AX207" s="380">
        <v>3.5569442440443502</v>
      </c>
      <c r="AY207" s="89">
        <v>0.56622769422615504</v>
      </c>
      <c r="AZ207" s="380">
        <v>0.37916551888025002</v>
      </c>
      <c r="BA207" s="380">
        <v>0.100940178615544</v>
      </c>
      <c r="BB207" s="89">
        <v>0.86824793680475898</v>
      </c>
      <c r="BC207" s="380">
        <v>1.73649587360952</v>
      </c>
      <c r="BD207" s="380">
        <v>0.17956954412614501</v>
      </c>
      <c r="BE207" s="89">
        <v>1.0169146229433501</v>
      </c>
      <c r="BF207" s="382">
        <v>0.45883770471864099</v>
      </c>
      <c r="BG207" s="382">
        <v>1.3616032057941801E-2</v>
      </c>
      <c r="BH207" s="381">
        <v>0.63805016519326496</v>
      </c>
      <c r="BI207" s="380">
        <v>1.8346801907069099</v>
      </c>
      <c r="BJ207" s="380">
        <v>0.63805016519326496</v>
      </c>
      <c r="BK207" s="89">
        <v>420.90109274036098</v>
      </c>
      <c r="BL207" s="380">
        <v>40.197189785904897</v>
      </c>
      <c r="BM207" s="380">
        <v>0.18474268090958901</v>
      </c>
      <c r="BN207" s="89">
        <v>1503.70255524458</v>
      </c>
      <c r="BO207" s="380">
        <v>219.13013029014101</v>
      </c>
      <c r="BP207" s="380">
        <v>0.29618549813043399</v>
      </c>
      <c r="BQ207" s="89">
        <v>1458.97095813227</v>
      </c>
      <c r="BR207" s="380">
        <v>241.37243965553799</v>
      </c>
      <c r="BS207" s="380">
        <v>1.35981897935633</v>
      </c>
      <c r="BT207" s="89">
        <v>0.19333833643376999</v>
      </c>
      <c r="BU207" s="380">
        <v>0.18681295377513399</v>
      </c>
      <c r="BV207" s="380">
        <v>8.3931274890926798E-3</v>
      </c>
      <c r="BW207" s="89">
        <v>0.21712020104364699</v>
      </c>
      <c r="BX207" s="380">
        <v>0.43424040208729398</v>
      </c>
      <c r="BY207" s="380">
        <v>5.1307181140222799E-2</v>
      </c>
      <c r="BZ207" s="381">
        <v>8.0005422715766494E-2</v>
      </c>
      <c r="CA207" s="380">
        <v>0.188926760928432</v>
      </c>
      <c r="CB207" s="380">
        <v>8.0005422715766494E-2</v>
      </c>
      <c r="CC207" s="89">
        <v>2.3393143094025501</v>
      </c>
      <c r="CD207" s="380">
        <v>1.3599174916717001</v>
      </c>
      <c r="CE207" s="380">
        <v>7.7034724683319594E-2</v>
      </c>
      <c r="CF207" s="89">
        <v>0.30075386749507499</v>
      </c>
      <c r="CG207" s="380">
        <v>0.24349745644411999</v>
      </c>
      <c r="CH207" s="380">
        <v>1.77311326764726E-2</v>
      </c>
      <c r="CI207" s="89">
        <v>12.3412974184925</v>
      </c>
      <c r="CJ207" s="380">
        <v>2.38746992882756</v>
      </c>
      <c r="CK207" s="380">
        <v>7.3876678253678704E-2</v>
      </c>
      <c r="CL207" s="89">
        <v>3.8502412524720202</v>
      </c>
      <c r="CM207" s="380">
        <v>1.0444455779075199</v>
      </c>
      <c r="CN207" s="380">
        <v>3.2471359029153601E-2</v>
      </c>
      <c r="CO207" s="381">
        <v>0.41494107264406399</v>
      </c>
      <c r="CP207" s="380">
        <v>1.39184977079827</v>
      </c>
      <c r="CQ207" s="380">
        <v>0.41494107264406399</v>
      </c>
      <c r="CR207" s="89">
        <v>200.05265064347799</v>
      </c>
      <c r="CS207" s="380">
        <v>16.354462465163099</v>
      </c>
      <c r="CT207" s="380">
        <v>5.0513310783197899E-3</v>
      </c>
      <c r="CU207" s="89">
        <v>504.54779989508302</v>
      </c>
      <c r="CV207" s="380">
        <v>44.337371406563499</v>
      </c>
      <c r="CW207" s="380">
        <v>1.8873196224289499E-3</v>
      </c>
      <c r="CX207" s="89">
        <v>0.55721486175907597</v>
      </c>
      <c r="CY207" s="380">
        <v>0.26771864818359697</v>
      </c>
      <c r="CZ207" s="380">
        <v>3.6486436617114999E-3</v>
      </c>
      <c r="DA207" s="381">
        <v>2.2339343992085299E-3</v>
      </c>
      <c r="DB207" s="380">
        <v>0</v>
      </c>
      <c r="DC207" s="380">
        <v>2.2339343992085299E-3</v>
      </c>
      <c r="DD207" s="89">
        <v>0</v>
      </c>
      <c r="DE207" s="380">
        <v>0</v>
      </c>
      <c r="DF207" s="380">
        <v>0</v>
      </c>
      <c r="DG207" s="381">
        <v>1.6016693877763801E-2</v>
      </c>
      <c r="DH207" s="380">
        <v>0</v>
      </c>
      <c r="DI207" s="380">
        <v>1.6016693877763801E-2</v>
      </c>
      <c r="DJ207" s="381">
        <v>9.9855847684056295E-3</v>
      </c>
      <c r="DK207" s="380">
        <v>0</v>
      </c>
      <c r="DL207" s="380">
        <v>9.9855847684056295E-3</v>
      </c>
      <c r="DM207" s="89">
        <v>1.1929764907268099</v>
      </c>
      <c r="DN207" s="380">
        <v>0.66644362419219305</v>
      </c>
      <c r="DO207" s="380">
        <v>0</v>
      </c>
      <c r="DP207" s="89">
        <v>752.39958025365002</v>
      </c>
      <c r="DQ207" s="380">
        <v>75.434505495021995</v>
      </c>
      <c r="DR207" s="380">
        <v>0</v>
      </c>
      <c r="DS207" s="89">
        <v>1707.98298641766</v>
      </c>
      <c r="DT207" s="380">
        <v>169.570738537436</v>
      </c>
      <c r="DU207" s="380">
        <v>1.72866003993991E-3</v>
      </c>
      <c r="DV207" s="89">
        <v>215.759671911206</v>
      </c>
      <c r="DW207" s="380">
        <v>24.5436902333701</v>
      </c>
      <c r="DX207" s="380">
        <v>0</v>
      </c>
      <c r="DY207" s="89">
        <v>897.25166173378398</v>
      </c>
      <c r="DZ207" s="380">
        <v>84.1490286737601</v>
      </c>
      <c r="EA207" s="380">
        <v>0</v>
      </c>
      <c r="EB207" s="89">
        <v>171.75583166246</v>
      </c>
      <c r="EC207" s="380">
        <v>15.3940630376445</v>
      </c>
      <c r="ED207" s="380">
        <v>0</v>
      </c>
      <c r="EE207" s="89">
        <v>11.263224306661799</v>
      </c>
      <c r="EF207" s="380">
        <v>0.90004472610053599</v>
      </c>
      <c r="EG207" s="380">
        <v>3.4850319568105999E-3</v>
      </c>
      <c r="EH207" s="89">
        <v>156.42408403470799</v>
      </c>
      <c r="EI207" s="380">
        <v>13.9565862503287</v>
      </c>
      <c r="EJ207" s="380">
        <v>8.5736434194004594E-3</v>
      </c>
      <c r="EK207" s="89">
        <v>18.738932209364801</v>
      </c>
      <c r="EL207" s="380">
        <v>1.5266859769083501</v>
      </c>
      <c r="EM207" s="380">
        <v>0</v>
      </c>
      <c r="EN207" s="89">
        <v>104.43018038592</v>
      </c>
      <c r="EO207" s="380">
        <v>9.0620179616269407</v>
      </c>
      <c r="EP207" s="380">
        <v>0</v>
      </c>
      <c r="EQ207" s="89">
        <v>18.300917724220099</v>
      </c>
      <c r="ER207" s="380">
        <v>1.7845973818851799</v>
      </c>
      <c r="ES207" s="380">
        <v>1.1761483301638901E-3</v>
      </c>
      <c r="ET207" s="89">
        <v>45.3148477510289</v>
      </c>
      <c r="EU207" s="380">
        <v>5.3325010222360296</v>
      </c>
      <c r="EV207" s="380">
        <v>0</v>
      </c>
      <c r="EW207" s="89">
        <v>5.0452518407546503</v>
      </c>
      <c r="EX207" s="380">
        <v>0.62730233730118501</v>
      </c>
      <c r="EY207" s="380">
        <v>1.6684082465893001E-3</v>
      </c>
      <c r="EZ207" s="89">
        <v>25.4527680147186</v>
      </c>
      <c r="FA207" s="380">
        <v>3.5993583181856499</v>
      </c>
      <c r="FB207" s="380">
        <v>0</v>
      </c>
      <c r="FC207" s="89">
        <v>3.1482265371806402</v>
      </c>
      <c r="FD207" s="380">
        <v>0.36853380958499798</v>
      </c>
      <c r="FE207" s="380">
        <v>0</v>
      </c>
      <c r="FF207" s="381">
        <v>9.6364520029680496E-3</v>
      </c>
      <c r="FG207" s="380">
        <v>0</v>
      </c>
      <c r="FH207" s="380">
        <v>9.6364520029680496E-3</v>
      </c>
      <c r="FI207" s="89">
        <v>7.7234723479510103</v>
      </c>
      <c r="FJ207" s="380">
        <v>1.1559305856509099</v>
      </c>
      <c r="FK207" s="380">
        <v>3.5642297354776401E-3</v>
      </c>
      <c r="FL207" s="89">
        <v>0.27347826177036499</v>
      </c>
      <c r="FM207" s="380">
        <v>0.14712750574394101</v>
      </c>
      <c r="FN207" s="380">
        <v>2.0537543423026802E-3</v>
      </c>
      <c r="FO207" s="89">
        <v>15.7126896015436</v>
      </c>
      <c r="FP207" s="380">
        <v>1.80135998297188</v>
      </c>
      <c r="FQ207" s="380">
        <v>1.6198645460750499E-3</v>
      </c>
      <c r="FR207" s="89">
        <v>6.2944956485721901</v>
      </c>
      <c r="FS207" s="380">
        <v>0.82102411495380101</v>
      </c>
      <c r="FT207" s="380">
        <v>1.5383770689509899E-3</v>
      </c>
      <c r="FV207" s="118">
        <f t="shared" si="0"/>
        <v>4637.8159646784006</v>
      </c>
      <c r="FW207" s="118">
        <f t="shared" si="1"/>
        <v>0.20554923215836413</v>
      </c>
      <c r="FX207" s="118">
        <v>1.0132480575781273</v>
      </c>
      <c r="FY207" s="118">
        <v>0.3964989059214557</v>
      </c>
      <c r="FZ207" s="207">
        <v>4.9909653628721795</v>
      </c>
      <c r="GA207" s="118">
        <v>1.6169706139736155</v>
      </c>
      <c r="GB207" s="118">
        <v>4.9721177031495367</v>
      </c>
    </row>
    <row r="208" spans="2:184" s="73" customFormat="1">
      <c r="B208" s="73" t="s">
        <v>1959</v>
      </c>
      <c r="C208" s="143" t="s">
        <v>1960</v>
      </c>
      <c r="D208" s="143" t="s">
        <v>1994</v>
      </c>
      <c r="E208" s="77">
        <v>304.72000000000003</v>
      </c>
      <c r="F208" s="73">
        <v>29.78</v>
      </c>
      <c r="G208" s="113" t="s">
        <v>1211</v>
      </c>
      <c r="H208" s="207">
        <v>54.731999999999999</v>
      </c>
      <c r="I208" s="89">
        <v>304.72000000000003</v>
      </c>
      <c r="J208" s="89"/>
      <c r="K208" s="41" t="s">
        <v>32</v>
      </c>
      <c r="L208" s="73" t="s">
        <v>207</v>
      </c>
      <c r="M208" s="73" t="s">
        <v>1962</v>
      </c>
      <c r="N208" s="73" t="s">
        <v>2282</v>
      </c>
      <c r="O208" s="73">
        <v>55</v>
      </c>
      <c r="Q208" s="203">
        <v>663.77271819452756</v>
      </c>
      <c r="R208" s="203">
        <v>32890</v>
      </c>
      <c r="S208" s="203">
        <v>6180</v>
      </c>
      <c r="U208" s="381">
        <v>0.7716053433145601</v>
      </c>
      <c r="V208" s="380">
        <v>2.2104613361858672</v>
      </c>
      <c r="W208" s="380">
        <v>0.7716053433145601</v>
      </c>
      <c r="X208" s="89">
        <v>14.090508060239266</v>
      </c>
      <c r="Y208" s="380">
        <v>8.3277124965552662</v>
      </c>
      <c r="Z208" s="380">
        <v>1.6831677974717716</v>
      </c>
      <c r="AA208" s="89">
        <v>322.76963041767272</v>
      </c>
      <c r="AB208" s="380">
        <v>22.631116231082544</v>
      </c>
      <c r="AC208" s="380">
        <v>0.56259688149730247</v>
      </c>
      <c r="AD208" s="89">
        <v>128.43512032453211</v>
      </c>
      <c r="AE208" s="380">
        <v>20.314278150907661</v>
      </c>
      <c r="AF208" s="380">
        <v>7.9067300435415266E-2</v>
      </c>
      <c r="AG208" s="381">
        <v>0.35809808754502936</v>
      </c>
      <c r="AH208" s="380">
        <v>6.7977912142970105</v>
      </c>
      <c r="AI208" s="380">
        <v>0.35809808754502936</v>
      </c>
      <c r="AJ208" s="89">
        <v>531.77888748599901</v>
      </c>
      <c r="AK208" s="380">
        <v>211.58565296973686</v>
      </c>
      <c r="AL208" s="380">
        <v>73.701415078652786</v>
      </c>
      <c r="AM208" s="89">
        <v>157229.19507765982</v>
      </c>
      <c r="AN208" s="380">
        <v>13900.769051126821</v>
      </c>
      <c r="AO208" s="380">
        <v>4.8667383972539522</v>
      </c>
      <c r="AP208" s="89">
        <v>112.33891007706254</v>
      </c>
      <c r="AQ208" s="380">
        <v>74.770194326392968</v>
      </c>
      <c r="AR208" s="380">
        <v>20.446684767133128</v>
      </c>
      <c r="AS208" s="89">
        <v>1793.3209510129107</v>
      </c>
      <c r="AT208" s="380">
        <v>246.68039799173383</v>
      </c>
      <c r="AU208" s="380">
        <v>33.525073623068046</v>
      </c>
      <c r="AV208" s="381">
        <v>5.477454035425005</v>
      </c>
      <c r="AW208" s="380">
        <v>13.546296536624586</v>
      </c>
      <c r="AX208" s="380">
        <v>5.477454035425005</v>
      </c>
      <c r="AY208" s="89">
        <v>0.6665399753803658</v>
      </c>
      <c r="AZ208" s="380">
        <v>0.37363321944472427</v>
      </c>
      <c r="BA208" s="380">
        <v>0.10529369945142819</v>
      </c>
      <c r="BB208" s="381">
        <v>0.13966164323016353</v>
      </c>
      <c r="BC208" s="380">
        <v>1.116507315943257</v>
      </c>
      <c r="BD208" s="380">
        <v>0.13966164323016353</v>
      </c>
      <c r="BE208" s="89">
        <v>0.73969771259927763</v>
      </c>
      <c r="BF208" s="382">
        <v>0.32927527275505414</v>
      </c>
      <c r="BG208" s="382">
        <v>1.5973802631009081E-2</v>
      </c>
      <c r="BH208" s="381">
        <v>0.75027073907886133</v>
      </c>
      <c r="BI208" s="380">
        <v>1.8999420867418961</v>
      </c>
      <c r="BJ208" s="380">
        <v>0.75027073907886133</v>
      </c>
      <c r="BK208" s="89">
        <v>405.90344304904431</v>
      </c>
      <c r="BL208" s="380">
        <v>35.132537583391418</v>
      </c>
      <c r="BM208" s="380">
        <v>0.23531558533634539</v>
      </c>
      <c r="BN208" s="89">
        <v>1456.2535864187939</v>
      </c>
      <c r="BO208" s="380">
        <v>121.21280157241486</v>
      </c>
      <c r="BP208" s="380">
        <v>0.28927302223326706</v>
      </c>
      <c r="BQ208" s="89">
        <v>1416.9508896273128</v>
      </c>
      <c r="BR208" s="380">
        <v>140.42944153056192</v>
      </c>
      <c r="BS208" s="380">
        <v>1.5193691219792265</v>
      </c>
      <c r="BT208" s="89">
        <v>0.15053816044884469</v>
      </c>
      <c r="BU208" s="380">
        <v>0.10717014281866827</v>
      </c>
      <c r="BV208" s="380">
        <v>9.2109180563470817E-3</v>
      </c>
      <c r="BW208" s="381">
        <v>7.1400748659289179E-2</v>
      </c>
      <c r="BX208" s="380">
        <v>0.2160773072555725</v>
      </c>
      <c r="BY208" s="380">
        <v>7.1400748659289179E-2</v>
      </c>
      <c r="BZ208" s="381">
        <v>7.7315828485611499E-2</v>
      </c>
      <c r="CA208" s="380">
        <v>0.20249201109234088</v>
      </c>
      <c r="CB208" s="380">
        <v>7.7315828485611499E-2</v>
      </c>
      <c r="CC208" s="89">
        <v>2.1756732029875487</v>
      </c>
      <c r="CD208" s="380">
        <v>0.96371336086476356</v>
      </c>
      <c r="CE208" s="380">
        <v>9.5851948724093403E-2</v>
      </c>
      <c r="CF208" s="89">
        <v>0.37548851052214949</v>
      </c>
      <c r="CG208" s="380">
        <v>0.18950130040092433</v>
      </c>
      <c r="CH208" s="380">
        <v>2.1528758320152212E-2</v>
      </c>
      <c r="CI208" s="89">
        <v>12.363844776366461</v>
      </c>
      <c r="CJ208" s="380">
        <v>2.1421359448031274</v>
      </c>
      <c r="CK208" s="380">
        <v>8.7235441043026524E-2</v>
      </c>
      <c r="CL208" s="89">
        <v>3.6576786759174151</v>
      </c>
      <c r="CM208" s="380">
        <v>1.1775174638971229</v>
      </c>
      <c r="CN208" s="380">
        <v>4.4318831628546745E-2</v>
      </c>
      <c r="CO208" s="381">
        <v>0.47160704065789749</v>
      </c>
      <c r="CP208" s="380">
        <v>1.1910559492081505</v>
      </c>
      <c r="CQ208" s="380">
        <v>0.47160704065789749</v>
      </c>
      <c r="CR208" s="89">
        <v>219.48510461745315</v>
      </c>
      <c r="CS208" s="380">
        <v>17.683181341318388</v>
      </c>
      <c r="CT208" s="380">
        <v>5.8699365685827183E-3</v>
      </c>
      <c r="CU208" s="89">
        <v>500.43949504901343</v>
      </c>
      <c r="CV208" s="380">
        <v>48.362834431068542</v>
      </c>
      <c r="CW208" s="380">
        <v>0</v>
      </c>
      <c r="CX208" s="89">
        <v>0.9485666761420487</v>
      </c>
      <c r="CY208" s="380">
        <v>0.40510345488842431</v>
      </c>
      <c r="CZ208" s="380">
        <v>0</v>
      </c>
      <c r="DA208" s="381">
        <v>2.4504831572095998E-3</v>
      </c>
      <c r="DB208" s="380">
        <v>0</v>
      </c>
      <c r="DC208" s="380">
        <v>2.4504831572095998E-3</v>
      </c>
      <c r="DD208" s="89">
        <v>0</v>
      </c>
      <c r="DE208" s="380">
        <v>0</v>
      </c>
      <c r="DF208" s="380">
        <v>0</v>
      </c>
      <c r="DG208" s="381">
        <v>2.9923343922500099E-2</v>
      </c>
      <c r="DH208" s="380">
        <v>0</v>
      </c>
      <c r="DI208" s="380">
        <v>2.9923343922500099E-2</v>
      </c>
      <c r="DJ208" s="381">
        <v>1.5306189954110108E-2</v>
      </c>
      <c r="DK208" s="380">
        <v>2.0168253989850358E-3</v>
      </c>
      <c r="DL208" s="380">
        <v>1.5306189954110108E-2</v>
      </c>
      <c r="DM208" s="89">
        <v>3.4758953569070212</v>
      </c>
      <c r="DN208" s="380">
        <v>1.7220325345738636</v>
      </c>
      <c r="DO208" s="380">
        <v>0</v>
      </c>
      <c r="DP208" s="89">
        <v>730.23115209932439</v>
      </c>
      <c r="DQ208" s="380">
        <v>77.983667157200145</v>
      </c>
      <c r="DR208" s="380">
        <v>0</v>
      </c>
      <c r="DS208" s="89">
        <v>1668.2175716352599</v>
      </c>
      <c r="DT208" s="380">
        <v>182.26206714149077</v>
      </c>
      <c r="DU208" s="380">
        <v>0</v>
      </c>
      <c r="DV208" s="89">
        <v>209.71552962206204</v>
      </c>
      <c r="DW208" s="380">
        <v>22.93954178547785</v>
      </c>
      <c r="DX208" s="380">
        <v>1.4386504692606866E-3</v>
      </c>
      <c r="DY208" s="89">
        <v>883.74743662586127</v>
      </c>
      <c r="DZ208" s="380">
        <v>83.120443383148157</v>
      </c>
      <c r="EA208" s="380">
        <v>0</v>
      </c>
      <c r="EB208" s="89">
        <v>172.09917812270496</v>
      </c>
      <c r="EC208" s="380">
        <v>16.724982204547889</v>
      </c>
      <c r="ED208" s="380">
        <v>9.4755654169246042E-3</v>
      </c>
      <c r="EE208" s="89">
        <v>11.545939172925607</v>
      </c>
      <c r="EF208" s="380">
        <v>1.3310082455615073</v>
      </c>
      <c r="EG208" s="380">
        <v>0</v>
      </c>
      <c r="EH208" s="89">
        <v>153.2011343146221</v>
      </c>
      <c r="EI208" s="380">
        <v>11.983958085535855</v>
      </c>
      <c r="EJ208" s="380">
        <v>0</v>
      </c>
      <c r="EK208" s="89">
        <v>18.75792319567763</v>
      </c>
      <c r="EL208" s="380">
        <v>1.5889449298094911</v>
      </c>
      <c r="EM208" s="380">
        <v>0</v>
      </c>
      <c r="EN208" s="89">
        <v>103.2573818872503</v>
      </c>
      <c r="EO208" s="380">
        <v>8.0989287245666333</v>
      </c>
      <c r="EP208" s="380">
        <v>0</v>
      </c>
      <c r="EQ208" s="89">
        <v>18.248815294296946</v>
      </c>
      <c r="ER208" s="380">
        <v>1.7499397228070261</v>
      </c>
      <c r="ES208" s="380">
        <v>1.289549770553016E-3</v>
      </c>
      <c r="ET208" s="89">
        <v>44.629909509199528</v>
      </c>
      <c r="EU208" s="380">
        <v>4.2718122042419804</v>
      </c>
      <c r="EV208" s="380">
        <v>0</v>
      </c>
      <c r="EW208" s="89">
        <v>4.8710766949034037</v>
      </c>
      <c r="EX208" s="380">
        <v>0.66222091027029273</v>
      </c>
      <c r="EY208" s="380">
        <v>0</v>
      </c>
      <c r="EZ208" s="89">
        <v>25.235553191877873</v>
      </c>
      <c r="FA208" s="380">
        <v>3.5462705942234352</v>
      </c>
      <c r="FB208" s="380">
        <v>0</v>
      </c>
      <c r="FC208" s="89">
        <v>3.1315549789513946</v>
      </c>
      <c r="FD208" s="380">
        <v>0.49410263269972732</v>
      </c>
      <c r="FE208" s="380">
        <v>1.3244024154062009E-3</v>
      </c>
      <c r="FF208" s="381">
        <v>6.1948204824643161E-3</v>
      </c>
      <c r="FG208" s="380">
        <v>0</v>
      </c>
      <c r="FH208" s="380">
        <v>6.1948204824643161E-3</v>
      </c>
      <c r="FI208" s="89">
        <v>6.5970770174287532</v>
      </c>
      <c r="FJ208" s="380">
        <v>1.1509757081197345</v>
      </c>
      <c r="FK208" s="380">
        <v>0</v>
      </c>
      <c r="FL208" s="89">
        <v>0.20087995345891463</v>
      </c>
      <c r="FM208" s="380">
        <v>0.13660694377308899</v>
      </c>
      <c r="FN208" s="380">
        <v>2.2517187558706792E-3</v>
      </c>
      <c r="FO208" s="89">
        <v>12.365043353636262</v>
      </c>
      <c r="FP208" s="380">
        <v>1.9974156839308053</v>
      </c>
      <c r="FQ208" s="380">
        <v>0</v>
      </c>
      <c r="FR208" s="89">
        <v>5.4625882247246897</v>
      </c>
      <c r="FS208" s="380">
        <v>1.027385679917874</v>
      </c>
      <c r="FT208" s="380">
        <v>0</v>
      </c>
      <c r="FV208" s="118">
        <f t="shared" si="0"/>
        <v>4547.3296513939322</v>
      </c>
      <c r="FW208" s="118">
        <f t="shared" si="1"/>
        <v>0.21222145545488844</v>
      </c>
      <c r="FX208" s="118">
        <v>1.0190578621916928</v>
      </c>
      <c r="FY208" s="118">
        <v>0.43858469762854468</v>
      </c>
      <c r="FZ208" s="207">
        <v>3.9485314601683004</v>
      </c>
      <c r="GA208" s="118">
        <v>1.5933091244327127</v>
      </c>
      <c r="GB208" s="118">
        <v>4.9115882426916073</v>
      </c>
    </row>
    <row r="209" spans="2:184" s="73" customFormat="1">
      <c r="B209" s="73" t="s">
        <v>1959</v>
      </c>
      <c r="C209" s="143" t="s">
        <v>1960</v>
      </c>
      <c r="D209" s="143" t="s">
        <v>2016</v>
      </c>
      <c r="E209" s="626">
        <v>352.1</v>
      </c>
      <c r="F209" s="73">
        <v>0.46</v>
      </c>
      <c r="G209" s="113" t="s">
        <v>1210</v>
      </c>
      <c r="H209" s="207">
        <v>45.685000000000002</v>
      </c>
      <c r="I209" s="89">
        <v>352.1</v>
      </c>
      <c r="J209" s="89"/>
      <c r="K209" s="41" t="s">
        <v>32</v>
      </c>
      <c r="L209" s="73" t="s">
        <v>207</v>
      </c>
      <c r="M209" s="73" t="s">
        <v>1962</v>
      </c>
      <c r="N209" s="73" t="s">
        <v>2283</v>
      </c>
      <c r="O209" s="73">
        <v>55</v>
      </c>
      <c r="Q209" s="203">
        <v>892.82105052925886</v>
      </c>
      <c r="R209" s="203">
        <v>38480</v>
      </c>
      <c r="S209" s="203">
        <v>2700</v>
      </c>
      <c r="U209" s="422">
        <v>1.4055832105036379</v>
      </c>
      <c r="V209" s="386">
        <v>2.712925274270352</v>
      </c>
      <c r="W209" s="386">
        <v>1.4055832105036379</v>
      </c>
      <c r="X209" s="118">
        <v>9.9937951663034834</v>
      </c>
      <c r="Y209" s="386">
        <v>6.5284425085338622</v>
      </c>
      <c r="Z209" s="386">
        <v>1.5617854291781188</v>
      </c>
      <c r="AA209" s="118">
        <v>276.64900590308218</v>
      </c>
      <c r="AB209" s="386">
        <v>47.04823984176231</v>
      </c>
      <c r="AC209" s="386">
        <v>1.1563237194978737</v>
      </c>
      <c r="AD209" s="118">
        <v>32.427275792630851</v>
      </c>
      <c r="AE209" s="386">
        <v>23.205978160477088</v>
      </c>
      <c r="AF209" s="386">
        <v>7.258958594291598E-2</v>
      </c>
      <c r="AG209" s="118">
        <v>66.135793624789684</v>
      </c>
      <c r="AH209" s="386">
        <v>53.702438487377535</v>
      </c>
      <c r="AI209" s="386">
        <v>0.1532276166670995</v>
      </c>
      <c r="AJ209" s="118">
        <v>946.0425659414268</v>
      </c>
      <c r="AK209" s="386">
        <v>206.20918441273744</v>
      </c>
      <c r="AL209" s="386">
        <v>111.09292254974487</v>
      </c>
      <c r="AM209" s="118">
        <v>157710.74545312469</v>
      </c>
      <c r="AN209" s="386">
        <v>13253.155976104517</v>
      </c>
      <c r="AO209" s="386">
        <v>6.7041418761986309</v>
      </c>
      <c r="AP209" s="118">
        <v>162.18814292068035</v>
      </c>
      <c r="AQ209" s="386">
        <v>71.407955696119302</v>
      </c>
      <c r="AR209" s="386">
        <v>38.646838843643806</v>
      </c>
      <c r="AS209" s="118">
        <v>970.70060045450293</v>
      </c>
      <c r="AT209" s="386">
        <v>266.32502492461714</v>
      </c>
      <c r="AU209" s="386">
        <v>32.545568886842354</v>
      </c>
      <c r="AV209" s="422">
        <v>6.947375957458175</v>
      </c>
      <c r="AW209" s="386">
        <v>10.897124308669735</v>
      </c>
      <c r="AX209" s="386">
        <v>6.947375957458175</v>
      </c>
      <c r="AY209" s="118">
        <v>0.42175989986192253</v>
      </c>
      <c r="AZ209" s="386">
        <v>0.32724949521335134</v>
      </c>
      <c r="BA209" s="386">
        <v>8.4174225051535573E-2</v>
      </c>
      <c r="BB209" s="422">
        <v>0.21678190083213067</v>
      </c>
      <c r="BC209" s="386">
        <v>0</v>
      </c>
      <c r="BD209" s="386">
        <v>0.21678190083213067</v>
      </c>
      <c r="BE209" s="118">
        <v>0.11354508716803499</v>
      </c>
      <c r="BF209" s="387">
        <v>0.1157582877587881</v>
      </c>
      <c r="BG209" s="387">
        <v>2.2864773671175176E-2</v>
      </c>
      <c r="BH209" s="422">
        <v>0.22010174076990119</v>
      </c>
      <c r="BI209" s="386">
        <v>0</v>
      </c>
      <c r="BJ209" s="386">
        <v>0.22010174076990119</v>
      </c>
      <c r="BK209" s="118">
        <v>251.18487650540393</v>
      </c>
      <c r="BL209" s="386">
        <v>31.178345851434194</v>
      </c>
      <c r="BM209" s="386">
        <v>0.26940798755533851</v>
      </c>
      <c r="BN209" s="118">
        <v>482.11041938247297</v>
      </c>
      <c r="BO209" s="386">
        <v>156.91184410332781</v>
      </c>
      <c r="BP209" s="386">
        <v>0.43450750708182767</v>
      </c>
      <c r="BQ209" s="118">
        <v>653.54687547378035</v>
      </c>
      <c r="BR209" s="386">
        <v>165.48944502731464</v>
      </c>
      <c r="BS209" s="386">
        <v>1.459493059936338</v>
      </c>
      <c r="BT209" s="118">
        <v>6.8031159821843365E-2</v>
      </c>
      <c r="BU209" s="386">
        <v>0.12752514592792144</v>
      </c>
      <c r="BV209" s="386">
        <v>9.6776947725711274E-3</v>
      </c>
      <c r="BW209" s="422">
        <v>8.7947427048067184E-2</v>
      </c>
      <c r="BX209" s="386">
        <v>0.46767973176646488</v>
      </c>
      <c r="BY209" s="386">
        <v>8.7947427048067184E-2</v>
      </c>
      <c r="BZ209" s="118">
        <v>0.12678607241100878</v>
      </c>
      <c r="CA209" s="386">
        <v>0.23844588753783977</v>
      </c>
      <c r="CB209" s="386">
        <v>0.11227682581448603</v>
      </c>
      <c r="CC209" s="118">
        <v>2.4565626831447753</v>
      </c>
      <c r="CD209" s="386">
        <v>0.90797118868614113</v>
      </c>
      <c r="CE209" s="386">
        <v>0.1466821551972165</v>
      </c>
      <c r="CF209" s="118">
        <v>0.30047966898492262</v>
      </c>
      <c r="CG209" s="386">
        <v>0.15931723567180708</v>
      </c>
      <c r="CH209" s="386">
        <v>2.6976040120101189E-2</v>
      </c>
      <c r="CI209" s="118">
        <v>15.714036845283053</v>
      </c>
      <c r="CJ209" s="386">
        <v>3.6203631391119537</v>
      </c>
      <c r="CK209" s="386">
        <v>0.11808529676323658</v>
      </c>
      <c r="CL209" s="118">
        <v>6.4282472691068921</v>
      </c>
      <c r="CM209" s="386">
        <v>1.9651428123336723</v>
      </c>
      <c r="CN209" s="386">
        <v>6.7858895976543085E-2</v>
      </c>
      <c r="CO209" s="422">
        <v>0.51129486571622917</v>
      </c>
      <c r="CP209" s="386">
        <v>0.93887632604144877</v>
      </c>
      <c r="CQ209" s="386">
        <v>0.51129486571622917</v>
      </c>
      <c r="CR209" s="118">
        <v>179.36811184829531</v>
      </c>
      <c r="CS209" s="386">
        <v>22.490311384946427</v>
      </c>
      <c r="CT209" s="386">
        <v>6.1373005661999108E-3</v>
      </c>
      <c r="CU209" s="118">
        <v>718.05848023747944</v>
      </c>
      <c r="CV209" s="386">
        <v>82.858992770371586</v>
      </c>
      <c r="CW209" s="386">
        <v>2.529321896038164E-3</v>
      </c>
      <c r="CX209" s="118">
        <v>0.28171372373626546</v>
      </c>
      <c r="CY209" s="386">
        <v>0.17966093085874088</v>
      </c>
      <c r="CZ209" s="386">
        <v>0</v>
      </c>
      <c r="DA209" s="422">
        <v>2.9370010669826749E-3</v>
      </c>
      <c r="DB209" s="386">
        <v>0</v>
      </c>
      <c r="DC209" s="386">
        <v>2.9370010669826749E-3</v>
      </c>
      <c r="DD209" s="118">
        <v>0</v>
      </c>
      <c r="DE209" s="386">
        <v>0</v>
      </c>
      <c r="DF209" s="386">
        <v>0</v>
      </c>
      <c r="DG209" s="422">
        <v>4.9875525750956287E-2</v>
      </c>
      <c r="DH209" s="386">
        <v>0.20833272657662363</v>
      </c>
      <c r="DI209" s="386">
        <v>4.9875525750956287E-2</v>
      </c>
      <c r="DJ209" s="422">
        <v>1.775479215928432E-2</v>
      </c>
      <c r="DK209" s="386">
        <v>0</v>
      </c>
      <c r="DL209" s="386">
        <v>1.775479215928432E-2</v>
      </c>
      <c r="DM209" s="118">
        <v>0.23321347412609958</v>
      </c>
      <c r="DN209" s="386">
        <v>0.46642694825219921</v>
      </c>
      <c r="DO209" s="386">
        <v>2.9286247169063698E-2</v>
      </c>
      <c r="DP209" s="118">
        <v>661.30080016165277</v>
      </c>
      <c r="DQ209" s="386">
        <v>82.156871348919765</v>
      </c>
      <c r="DR209" s="386">
        <v>2.2776122752967204E-3</v>
      </c>
      <c r="DS209" s="118">
        <v>1582.8923008079</v>
      </c>
      <c r="DT209" s="386">
        <v>164.96905572345722</v>
      </c>
      <c r="DU209" s="386">
        <v>0</v>
      </c>
      <c r="DV209" s="118">
        <v>208.63991106339085</v>
      </c>
      <c r="DW209" s="386">
        <v>19.407170015920791</v>
      </c>
      <c r="DX209" s="386">
        <v>0</v>
      </c>
      <c r="DY209" s="118">
        <v>936.30229748519002</v>
      </c>
      <c r="DZ209" s="386">
        <v>110.34155717581491</v>
      </c>
      <c r="EA209" s="386">
        <v>0</v>
      </c>
      <c r="EB209" s="118">
        <v>188.60359534209934</v>
      </c>
      <c r="EC209" s="386">
        <v>17.339436906693965</v>
      </c>
      <c r="ED209" s="386">
        <v>0</v>
      </c>
      <c r="EE209" s="118">
        <v>3.9178655317473474</v>
      </c>
      <c r="EF209" s="386">
        <v>0.67084707704582847</v>
      </c>
      <c r="EG209" s="386">
        <v>0</v>
      </c>
      <c r="EH209" s="118">
        <v>195.95848891344167</v>
      </c>
      <c r="EI209" s="386">
        <v>17.565660108419447</v>
      </c>
      <c r="EJ209" s="386">
        <v>0</v>
      </c>
      <c r="EK209" s="118">
        <v>24.866433669768991</v>
      </c>
      <c r="EL209" s="386">
        <v>2.6177157624164913</v>
      </c>
      <c r="EM209" s="386">
        <v>0</v>
      </c>
      <c r="EN209" s="118">
        <v>140.80723063194424</v>
      </c>
      <c r="EO209" s="386">
        <v>11.960722130591076</v>
      </c>
      <c r="EP209" s="386">
        <v>0</v>
      </c>
      <c r="EQ209" s="118">
        <v>26.163883081466437</v>
      </c>
      <c r="ER209" s="386">
        <v>2.9400864805076021</v>
      </c>
      <c r="ES209" s="386">
        <v>0</v>
      </c>
      <c r="ET209" s="118">
        <v>67.167456192050338</v>
      </c>
      <c r="EU209" s="386">
        <v>7.3509281402607032</v>
      </c>
      <c r="EV209" s="386">
        <v>0</v>
      </c>
      <c r="EW209" s="118">
        <v>7.0851840379673998</v>
      </c>
      <c r="EX209" s="386">
        <v>0.84718931498947092</v>
      </c>
      <c r="EY209" s="386">
        <v>1.4805736534774698E-3</v>
      </c>
      <c r="EZ209" s="118">
        <v>37.307280300743841</v>
      </c>
      <c r="FA209" s="386">
        <v>4.21462124284814</v>
      </c>
      <c r="FB209" s="386">
        <v>9.8500038649671617E-3</v>
      </c>
      <c r="FC209" s="118">
        <v>4.6477498228774419</v>
      </c>
      <c r="FD209" s="386">
        <v>0.69654596419294379</v>
      </c>
      <c r="FE209" s="386">
        <v>0</v>
      </c>
      <c r="FF209" s="118">
        <v>0.16796105940083289</v>
      </c>
      <c r="FG209" s="386">
        <v>0.18126246831944229</v>
      </c>
      <c r="FH209" s="386">
        <v>0</v>
      </c>
      <c r="FI209" s="118">
        <v>1.5949421333034199</v>
      </c>
      <c r="FJ209" s="386">
        <v>0.62058611548725906</v>
      </c>
      <c r="FK209" s="386">
        <v>6.8033658656321602E-3</v>
      </c>
      <c r="FL209" s="118">
        <v>3.4146993512396188E-2</v>
      </c>
      <c r="FM209" s="386">
        <v>5.8536438618431254E-2</v>
      </c>
      <c r="FN209" s="386">
        <v>0</v>
      </c>
      <c r="FO209" s="118">
        <v>5.5579495071679066</v>
      </c>
      <c r="FP209" s="386">
        <v>0.95945491299097851</v>
      </c>
      <c r="FQ209" s="386">
        <v>0</v>
      </c>
      <c r="FR209" s="118">
        <v>3.3647880161295993</v>
      </c>
      <c r="FS209" s="386">
        <v>0.54654682743888927</v>
      </c>
      <c r="FT209" s="386">
        <v>0</v>
      </c>
      <c r="FV209" s="118">
        <f t="shared" si="0"/>
        <v>4803.7189572797215</v>
      </c>
      <c r="FW209" s="118">
        <f t="shared" si="1"/>
        <v>6.1608760131744475E-2</v>
      </c>
      <c r="FX209" s="118">
        <v>1.0249750117555838</v>
      </c>
      <c r="FY209" s="118">
        <v>0.24979596618505767</v>
      </c>
      <c r="FZ209" s="207">
        <v>1.1958366347108924</v>
      </c>
      <c r="GA209" s="118">
        <v>1.3619175401530697</v>
      </c>
      <c r="GB209" s="118">
        <v>4.2495534034421567</v>
      </c>
    </row>
    <row r="210" spans="2:184" s="73" customFormat="1">
      <c r="B210" s="73" t="s">
        <v>1959</v>
      </c>
      <c r="C210" s="143" t="s">
        <v>1960</v>
      </c>
      <c r="D210" s="143" t="s">
        <v>2016</v>
      </c>
      <c r="E210" s="626">
        <v>352.1</v>
      </c>
      <c r="F210" s="73">
        <v>0.46</v>
      </c>
      <c r="G210" s="113" t="s">
        <v>1210</v>
      </c>
      <c r="H210" s="207">
        <v>45.685000000000002</v>
      </c>
      <c r="I210" s="89">
        <v>352.1</v>
      </c>
      <c r="J210" s="89"/>
      <c r="K210" s="41" t="s">
        <v>32</v>
      </c>
      <c r="L210" s="73" t="s">
        <v>207</v>
      </c>
      <c r="M210" s="73" t="s">
        <v>1962</v>
      </c>
      <c r="N210" s="73" t="s">
        <v>2284</v>
      </c>
      <c r="O210" s="73">
        <v>55</v>
      </c>
      <c r="Q210" s="203">
        <v>719.86618733772707</v>
      </c>
      <c r="R210" s="203">
        <v>36650</v>
      </c>
      <c r="S210" s="203">
        <v>3230</v>
      </c>
      <c r="U210" s="422">
        <v>1.2078599063564515</v>
      </c>
      <c r="V210" s="386">
        <v>2.274715177868798</v>
      </c>
      <c r="W210" s="386">
        <v>1.2078599063564515</v>
      </c>
      <c r="X210" s="118">
        <v>10.282231827883431</v>
      </c>
      <c r="Y210" s="386">
        <v>5.449090109036776</v>
      </c>
      <c r="Z210" s="386">
        <v>1.6031630536743524</v>
      </c>
      <c r="AA210" s="118">
        <v>323.55455646979607</v>
      </c>
      <c r="AB210" s="386">
        <v>30.738551167737626</v>
      </c>
      <c r="AC210" s="386">
        <v>1.3187125237365653</v>
      </c>
      <c r="AD210" s="118">
        <v>7.3373521820163186</v>
      </c>
      <c r="AE210" s="386">
        <v>4.2316847885800684</v>
      </c>
      <c r="AF210" s="386">
        <v>5.4266948742739893E-2</v>
      </c>
      <c r="AG210" s="118">
        <v>7.3878626191759809</v>
      </c>
      <c r="AH210" s="386">
        <v>10.007834870637536</v>
      </c>
      <c r="AI210" s="386">
        <v>0.16738215212343266</v>
      </c>
      <c r="AJ210" s="118">
        <v>597.1032024005915</v>
      </c>
      <c r="AK210" s="386">
        <v>205.44376997359137</v>
      </c>
      <c r="AL210" s="386">
        <v>140.12110811365619</v>
      </c>
      <c r="AM210" s="118">
        <v>157560.22350716821</v>
      </c>
      <c r="AN210" s="386">
        <v>11239.563528123552</v>
      </c>
      <c r="AO210" s="386">
        <v>6.4895914278140268</v>
      </c>
      <c r="AP210" s="118">
        <v>146.87455434013353</v>
      </c>
      <c r="AQ210" s="386">
        <v>90.527336771149933</v>
      </c>
      <c r="AR210" s="386">
        <v>34.559710667015601</v>
      </c>
      <c r="AS210" s="118">
        <v>1049.4330334743884</v>
      </c>
      <c r="AT210" s="386">
        <v>163.52992871584851</v>
      </c>
      <c r="AU210" s="386">
        <v>37.627975064210446</v>
      </c>
      <c r="AV210" s="118">
        <v>23.84986586518853</v>
      </c>
      <c r="AW210" s="386">
        <v>13.256558796960524</v>
      </c>
      <c r="AX210" s="386">
        <v>6.1552559233707242</v>
      </c>
      <c r="AY210" s="118">
        <v>0.52929284365027607</v>
      </c>
      <c r="AZ210" s="386">
        <v>0.36648862933900606</v>
      </c>
      <c r="BA210" s="386">
        <v>0.11446269992975594</v>
      </c>
      <c r="BB210" s="422">
        <v>0.1533343473772624</v>
      </c>
      <c r="BC210" s="386">
        <v>0.7921803922999846</v>
      </c>
      <c r="BD210" s="386">
        <v>0.1533343473772624</v>
      </c>
      <c r="BE210" s="118">
        <v>0.35553128709757897</v>
      </c>
      <c r="BF210" s="387">
        <v>0.18564194625367783</v>
      </c>
      <c r="BG210" s="387">
        <v>2.5233796405805857E-2</v>
      </c>
      <c r="BH210" s="422">
        <v>0.25595097401406625</v>
      </c>
      <c r="BI210" s="386">
        <v>0</v>
      </c>
      <c r="BJ210" s="386">
        <v>0.25595097401406625</v>
      </c>
      <c r="BK210" s="118">
        <v>240.05732726712807</v>
      </c>
      <c r="BL210" s="386">
        <v>18.609271547650906</v>
      </c>
      <c r="BM210" s="386">
        <v>0.29990258773696682</v>
      </c>
      <c r="BN210" s="118">
        <v>274.83088830266371</v>
      </c>
      <c r="BO210" s="386">
        <v>26.472809318886963</v>
      </c>
      <c r="BP210" s="386">
        <v>0.43652910041748527</v>
      </c>
      <c r="BQ210" s="118">
        <v>464.14332799755323</v>
      </c>
      <c r="BR210" s="386">
        <v>51.456328131180541</v>
      </c>
      <c r="BS210" s="386">
        <v>2.5847629863122212</v>
      </c>
      <c r="BT210" s="118">
        <v>6.5227938878608879E-2</v>
      </c>
      <c r="BU210" s="386">
        <v>0.11987926837865091</v>
      </c>
      <c r="BV210" s="386">
        <v>1.1570045076691359E-2</v>
      </c>
      <c r="BW210" s="422">
        <v>0.10253200179959648</v>
      </c>
      <c r="BX210" s="386">
        <v>0</v>
      </c>
      <c r="BY210" s="386">
        <v>0.10253200179959648</v>
      </c>
      <c r="BZ210" s="422">
        <v>0.16930948957653363</v>
      </c>
      <c r="CA210" s="386">
        <v>0.33972008080238336</v>
      </c>
      <c r="CB210" s="386">
        <v>0.16930948957653363</v>
      </c>
      <c r="CC210" s="118">
        <v>2.5457459565715612</v>
      </c>
      <c r="CD210" s="386">
        <v>1.6237416417417712</v>
      </c>
      <c r="CE210" s="386">
        <v>0.10661583994454907</v>
      </c>
      <c r="CF210" s="118">
        <v>0.2850983109025938</v>
      </c>
      <c r="CG210" s="386">
        <v>0.20310174680251941</v>
      </c>
      <c r="CH210" s="386">
        <v>2.747613580021703E-2</v>
      </c>
      <c r="CI210" s="118">
        <v>18.275495805030911</v>
      </c>
      <c r="CJ210" s="386">
        <v>3.710736977845523</v>
      </c>
      <c r="CK210" s="386">
        <v>0.12152980176187572</v>
      </c>
      <c r="CL210" s="118">
        <v>7.5493846639625062</v>
      </c>
      <c r="CM210" s="386">
        <v>2.2944142429507681</v>
      </c>
      <c r="CN210" s="386">
        <v>7.54002734383971E-2</v>
      </c>
      <c r="CO210" s="422">
        <v>0.53969298403046873</v>
      </c>
      <c r="CP210" s="386">
        <v>1.1531047893467872</v>
      </c>
      <c r="CQ210" s="386">
        <v>0.53969298403046873</v>
      </c>
      <c r="CR210" s="118">
        <v>201.26773708552426</v>
      </c>
      <c r="CS210" s="386">
        <v>23.511675712178285</v>
      </c>
      <c r="CT210" s="386">
        <v>3.2920082667094591E-3</v>
      </c>
      <c r="CU210" s="118">
        <v>779.34371748366584</v>
      </c>
      <c r="CV210" s="386">
        <v>76.607720977656015</v>
      </c>
      <c r="CW210" s="386">
        <v>2.6551740418368822E-3</v>
      </c>
      <c r="CX210" s="118">
        <v>0.39435343674434742</v>
      </c>
      <c r="CY210" s="386">
        <v>0.31493103136313749</v>
      </c>
      <c r="CZ210" s="386">
        <v>0</v>
      </c>
      <c r="DA210" s="118">
        <v>7.2271290581493999E-3</v>
      </c>
      <c r="DB210" s="386">
        <v>1.4454258116298817E-2</v>
      </c>
      <c r="DC210" s="386">
        <v>0</v>
      </c>
      <c r="DD210" s="118">
        <v>0</v>
      </c>
      <c r="DE210" s="386">
        <v>0</v>
      </c>
      <c r="DF210" s="386">
        <v>0</v>
      </c>
      <c r="DG210" s="422">
        <v>5.8940457897313572E-2</v>
      </c>
      <c r="DH210" s="386">
        <v>5.6433577138570029E-2</v>
      </c>
      <c r="DI210" s="386">
        <v>5.8940457897313572E-2</v>
      </c>
      <c r="DJ210" s="422">
        <v>1.3584692454652738E-2</v>
      </c>
      <c r="DK210" s="386">
        <v>0</v>
      </c>
      <c r="DL210" s="386">
        <v>1.3584692454652738E-2</v>
      </c>
      <c r="DM210" s="118">
        <v>0.10946288073334919</v>
      </c>
      <c r="DN210" s="386">
        <v>0.21892576146669837</v>
      </c>
      <c r="DO210" s="386">
        <v>0</v>
      </c>
      <c r="DP210" s="118">
        <v>718.5987151540927</v>
      </c>
      <c r="DQ210" s="386">
        <v>99.002179723501058</v>
      </c>
      <c r="DR210" s="386">
        <v>0</v>
      </c>
      <c r="DS210" s="118">
        <v>1753.1383246000532</v>
      </c>
      <c r="DT210" s="386">
        <v>236.53919358939459</v>
      </c>
      <c r="DU210" s="386">
        <v>0</v>
      </c>
      <c r="DV210" s="118">
        <v>238.55259414164959</v>
      </c>
      <c r="DW210" s="386">
        <v>33.952001231911922</v>
      </c>
      <c r="DX210" s="386">
        <v>1.9255435205826627E-3</v>
      </c>
      <c r="DY210" s="118">
        <v>1094.7102898592364</v>
      </c>
      <c r="DZ210" s="386">
        <v>170.32991106726712</v>
      </c>
      <c r="EA210" s="386">
        <v>3.3723884370259652E-2</v>
      </c>
      <c r="EB210" s="118">
        <v>218.38293727578809</v>
      </c>
      <c r="EC210" s="386">
        <v>31.588528890650014</v>
      </c>
      <c r="ED210" s="386">
        <v>0</v>
      </c>
      <c r="EE210" s="118">
        <v>3.5473817961176319</v>
      </c>
      <c r="EF210" s="386">
        <v>0.74224924039018214</v>
      </c>
      <c r="EG210" s="386">
        <v>0</v>
      </c>
      <c r="EH210" s="118">
        <v>218.32332968369153</v>
      </c>
      <c r="EI210" s="386">
        <v>27.371761553866296</v>
      </c>
      <c r="EJ210" s="386">
        <v>1.1545019081816526E-2</v>
      </c>
      <c r="EK210" s="118">
        <v>27.233093603526971</v>
      </c>
      <c r="EL210" s="386">
        <v>3.3657521107547366</v>
      </c>
      <c r="EM210" s="386">
        <v>0</v>
      </c>
      <c r="EN210" s="118">
        <v>153.38594604292737</v>
      </c>
      <c r="EO210" s="386">
        <v>18.600778841613437</v>
      </c>
      <c r="EP210" s="386">
        <v>0</v>
      </c>
      <c r="EQ210" s="118">
        <v>27.825600393868811</v>
      </c>
      <c r="ER210" s="386">
        <v>3.2256235572005978</v>
      </c>
      <c r="ES210" s="386">
        <v>0</v>
      </c>
      <c r="ET210" s="118">
        <v>68.673785815579208</v>
      </c>
      <c r="EU210" s="386">
        <v>9.2521865065144198</v>
      </c>
      <c r="EV210" s="386">
        <v>0</v>
      </c>
      <c r="EW210" s="118">
        <v>7.1533721657555382</v>
      </c>
      <c r="EX210" s="386">
        <v>1.0534458922225916</v>
      </c>
      <c r="EY210" s="386">
        <v>0</v>
      </c>
      <c r="EZ210" s="118">
        <v>34.670431303959198</v>
      </c>
      <c r="FA210" s="386">
        <v>5.0504963921791859</v>
      </c>
      <c r="FB210" s="386">
        <v>1.033105220221104E-2</v>
      </c>
      <c r="FC210" s="118">
        <v>4.2749079785502015</v>
      </c>
      <c r="FD210" s="386">
        <v>0.74020970485912208</v>
      </c>
      <c r="FE210" s="386">
        <v>0</v>
      </c>
      <c r="FF210" s="118">
        <v>1.7860524141142815E-2</v>
      </c>
      <c r="FG210" s="386">
        <v>3.5721048282285665E-2</v>
      </c>
      <c r="FH210" s="386">
        <v>0</v>
      </c>
      <c r="FI210" s="118">
        <v>1.6107536612346582</v>
      </c>
      <c r="FJ210" s="386">
        <v>0.51354446659121433</v>
      </c>
      <c r="FK210" s="386">
        <v>9.9409425101873641E-3</v>
      </c>
      <c r="FL210" s="422">
        <v>3.9517259583618687E-3</v>
      </c>
      <c r="FM210" s="386">
        <v>4.4532038968299201E-2</v>
      </c>
      <c r="FN210" s="386">
        <v>3.9517259583618687E-3</v>
      </c>
      <c r="FO210" s="118">
        <v>5.9638417541516793</v>
      </c>
      <c r="FP210" s="386">
        <v>1.0009900265246017</v>
      </c>
      <c r="FQ210" s="386">
        <v>0</v>
      </c>
      <c r="FR210" s="118">
        <v>3.2319396181395268</v>
      </c>
      <c r="FS210" s="386">
        <v>0.80134988719325106</v>
      </c>
      <c r="FT210" s="386">
        <v>0</v>
      </c>
      <c r="FV210" s="118">
        <f t="shared" si="0"/>
        <v>5347.8144272984609</v>
      </c>
      <c r="FW210" s="118">
        <f t="shared" si="1"/>
        <v>4.8983149966756387E-2</v>
      </c>
      <c r="FX210" s="118">
        <v>1.0209171783380249</v>
      </c>
      <c r="FY210" s="118">
        <v>0.25825285117505625</v>
      </c>
      <c r="FZ210" s="207">
        <v>1.3950807325153851</v>
      </c>
      <c r="GA210" s="118">
        <v>1.265770850632068</v>
      </c>
      <c r="GB210" s="118">
        <v>5.0946423505659908</v>
      </c>
    </row>
    <row r="211" spans="2:184" s="73" customFormat="1">
      <c r="B211" s="73" t="s">
        <v>1959</v>
      </c>
      <c r="C211" s="143" t="s">
        <v>1960</v>
      </c>
      <c r="D211" s="143" t="s">
        <v>2016</v>
      </c>
      <c r="E211" s="626">
        <v>352.1</v>
      </c>
      <c r="F211" s="73">
        <v>0.46</v>
      </c>
      <c r="G211" s="113" t="s">
        <v>1210</v>
      </c>
      <c r="H211" s="207">
        <v>45.685000000000002</v>
      </c>
      <c r="I211" s="89">
        <v>352.1</v>
      </c>
      <c r="J211" s="89"/>
      <c r="K211" s="41" t="s">
        <v>32</v>
      </c>
      <c r="L211" s="73" t="s">
        <v>207</v>
      </c>
      <c r="M211" s="73" t="s">
        <v>1962</v>
      </c>
      <c r="N211" s="73" t="s">
        <v>2285</v>
      </c>
      <c r="O211" s="73">
        <v>55</v>
      </c>
      <c r="Q211" s="203">
        <v>1042.4036349111243</v>
      </c>
      <c r="R211" s="203">
        <v>34700</v>
      </c>
      <c r="S211" s="203">
        <v>3650</v>
      </c>
      <c r="U211" s="422">
        <v>1.7442150866956065</v>
      </c>
      <c r="V211" s="386">
        <v>1.4574292422505959</v>
      </c>
      <c r="W211" s="386">
        <v>1.7442150866956065</v>
      </c>
      <c r="X211" s="118">
        <v>7.4148065761475781</v>
      </c>
      <c r="Y211" s="386">
        <v>4.0045524668015329</v>
      </c>
      <c r="Z211" s="386">
        <v>2.4271617561040699</v>
      </c>
      <c r="AA211" s="118">
        <v>482.73793781547425</v>
      </c>
      <c r="AB211" s="386">
        <v>223.21698458185497</v>
      </c>
      <c r="AC211" s="386">
        <v>1.7181270835126379</v>
      </c>
      <c r="AD211" s="118">
        <v>29.506468526132767</v>
      </c>
      <c r="AE211" s="386">
        <v>13.097640641332097</v>
      </c>
      <c r="AF211" s="386">
        <v>0</v>
      </c>
      <c r="AG211" s="118">
        <v>357.74794727259189</v>
      </c>
      <c r="AH211" s="386">
        <v>242.81587701809224</v>
      </c>
      <c r="AI211" s="386">
        <v>0.55966644455713044</v>
      </c>
      <c r="AJ211" s="118">
        <v>2066.5985298028177</v>
      </c>
      <c r="AK211" s="386">
        <v>1616.8002457736741</v>
      </c>
      <c r="AL211" s="386">
        <v>178.70300956943521</v>
      </c>
      <c r="AM211" s="118">
        <v>154684.0402117937</v>
      </c>
      <c r="AN211" s="386">
        <v>16279.834579556411</v>
      </c>
      <c r="AO211" s="386">
        <v>8.810997956750489</v>
      </c>
      <c r="AP211" s="118">
        <v>173.24648605813843</v>
      </c>
      <c r="AQ211" s="386">
        <v>103.64355558512538</v>
      </c>
      <c r="AR211" s="386">
        <v>54.715504528567998</v>
      </c>
      <c r="AS211" s="118">
        <v>1230.6265443308705</v>
      </c>
      <c r="AT211" s="386">
        <v>208.68706709925465</v>
      </c>
      <c r="AU211" s="386">
        <v>57.747252122618825</v>
      </c>
      <c r="AV211" s="118">
        <v>18.283203837980043</v>
      </c>
      <c r="AW211" s="386">
        <v>19.93547170037677</v>
      </c>
      <c r="AX211" s="386">
        <v>9.1182638536659155</v>
      </c>
      <c r="AY211" s="118">
        <v>0.49831020069991566</v>
      </c>
      <c r="AZ211" s="386">
        <v>0.34326296506108872</v>
      </c>
      <c r="BA211" s="386">
        <v>0.18477744192516601</v>
      </c>
      <c r="BB211" s="422">
        <v>0.36794949135728861</v>
      </c>
      <c r="BC211" s="386">
        <v>0.56148670336594197</v>
      </c>
      <c r="BD211" s="386">
        <v>0.36794949135728861</v>
      </c>
      <c r="BE211" s="118">
        <v>9.156298060632731E-2</v>
      </c>
      <c r="BF211" s="387">
        <v>6.01802657727128E-2</v>
      </c>
      <c r="BG211" s="387">
        <v>3.2172572965569239E-2</v>
      </c>
      <c r="BH211" s="422">
        <v>0.33085848991595807</v>
      </c>
      <c r="BI211" s="386">
        <v>0.35126476006364399</v>
      </c>
      <c r="BJ211" s="386">
        <v>0.33085848991595807</v>
      </c>
      <c r="BK211" s="118">
        <v>308.70448368672072</v>
      </c>
      <c r="BL211" s="386">
        <v>33.253721310402675</v>
      </c>
      <c r="BM211" s="386">
        <v>0.41285352561601474</v>
      </c>
      <c r="BN211" s="118">
        <v>859.2675786477887</v>
      </c>
      <c r="BO211" s="386">
        <v>129.8937478983847</v>
      </c>
      <c r="BP211" s="386">
        <v>0.6071505842147813</v>
      </c>
      <c r="BQ211" s="118">
        <v>1005.9034176712095</v>
      </c>
      <c r="BR211" s="386">
        <v>131.66135473962731</v>
      </c>
      <c r="BS211" s="386">
        <v>3.6532398161879485</v>
      </c>
      <c r="BT211" s="118">
        <v>0.11961848810245375</v>
      </c>
      <c r="BU211" s="386">
        <v>0.13604606567294703</v>
      </c>
      <c r="BV211" s="386">
        <v>2.6169595030652266E-2</v>
      </c>
      <c r="BW211" s="422">
        <v>0.13148727410169198</v>
      </c>
      <c r="BX211" s="386">
        <v>0</v>
      </c>
      <c r="BY211" s="386">
        <v>0.13148727410169198</v>
      </c>
      <c r="BZ211" s="422">
        <v>0.22303595145616112</v>
      </c>
      <c r="CA211" s="386">
        <v>0.23236443601734599</v>
      </c>
      <c r="CB211" s="386">
        <v>0.22303595145616112</v>
      </c>
      <c r="CC211" s="118">
        <v>2.7656413457480533</v>
      </c>
      <c r="CD211" s="386">
        <v>1.1022448525894704</v>
      </c>
      <c r="CE211" s="386">
        <v>0.10174465206075954</v>
      </c>
      <c r="CF211" s="118">
        <v>0.49081401714179496</v>
      </c>
      <c r="CG211" s="386">
        <v>0.49349249411004875</v>
      </c>
      <c r="CH211" s="386">
        <v>2.8406566519566249E-2</v>
      </c>
      <c r="CI211" s="118">
        <v>18.611251380913192</v>
      </c>
      <c r="CJ211" s="386">
        <v>3.6405502531045704</v>
      </c>
      <c r="CK211" s="386">
        <v>0.19018631645991443</v>
      </c>
      <c r="CL211" s="118">
        <v>6.2019338227424976</v>
      </c>
      <c r="CM211" s="386">
        <v>1.9433136565547684</v>
      </c>
      <c r="CN211" s="386">
        <v>0.12680808964878965</v>
      </c>
      <c r="CO211" s="422">
        <v>0.90494756168514212</v>
      </c>
      <c r="CP211" s="386">
        <v>2.0344295952241054</v>
      </c>
      <c r="CQ211" s="386">
        <v>0.90494756168514212</v>
      </c>
      <c r="CR211" s="118">
        <v>166.02939967208297</v>
      </c>
      <c r="CS211" s="386">
        <v>20.805683432122578</v>
      </c>
      <c r="CT211" s="386">
        <v>0</v>
      </c>
      <c r="CU211" s="118">
        <v>913.35512075986833</v>
      </c>
      <c r="CV211" s="386">
        <v>85.710483731624137</v>
      </c>
      <c r="CW211" s="386">
        <v>0</v>
      </c>
      <c r="CX211" s="118">
        <v>1.1243962596103507</v>
      </c>
      <c r="CY211" s="386">
        <v>0.44403664166071194</v>
      </c>
      <c r="CZ211" s="386">
        <v>0</v>
      </c>
      <c r="DA211" s="118">
        <v>0</v>
      </c>
      <c r="DB211" s="386">
        <v>0</v>
      </c>
      <c r="DC211" s="386">
        <v>0</v>
      </c>
      <c r="DD211" s="118">
        <v>0</v>
      </c>
      <c r="DE211" s="386">
        <v>0</v>
      </c>
      <c r="DF211" s="386">
        <v>0</v>
      </c>
      <c r="DG211" s="422">
        <v>7.7747257089074179E-2</v>
      </c>
      <c r="DH211" s="386">
        <v>7.3826176184102088E-2</v>
      </c>
      <c r="DI211" s="386">
        <v>7.7747257089074179E-2</v>
      </c>
      <c r="DJ211" s="422">
        <v>3.6814685392989231E-2</v>
      </c>
      <c r="DK211" s="386">
        <v>0</v>
      </c>
      <c r="DL211" s="386">
        <v>3.6814685392989231E-2</v>
      </c>
      <c r="DM211" s="118">
        <v>0.70000497629774783</v>
      </c>
      <c r="DN211" s="386">
        <v>0.53747658679898314</v>
      </c>
      <c r="DO211" s="386">
        <v>0</v>
      </c>
      <c r="DP211" s="118">
        <v>921.56954263223702</v>
      </c>
      <c r="DQ211" s="386">
        <v>122.92125076166677</v>
      </c>
      <c r="DR211" s="386">
        <v>0</v>
      </c>
      <c r="DS211" s="118">
        <v>2146.702826698694</v>
      </c>
      <c r="DT211" s="386">
        <v>231.10444164403287</v>
      </c>
      <c r="DU211" s="386">
        <v>0</v>
      </c>
      <c r="DV211" s="118">
        <v>269.78169483740294</v>
      </c>
      <c r="DW211" s="386">
        <v>31.502013306691573</v>
      </c>
      <c r="DX211" s="386">
        <v>2.861634103785227E-3</v>
      </c>
      <c r="DY211" s="118">
        <v>1180.0687498167097</v>
      </c>
      <c r="DZ211" s="386">
        <v>93.922404154449112</v>
      </c>
      <c r="EA211" s="386">
        <v>1.5247615169285522E-2</v>
      </c>
      <c r="EB211" s="118">
        <v>231.65307666773401</v>
      </c>
      <c r="EC211" s="386">
        <v>17.724650096474132</v>
      </c>
      <c r="ED211" s="386">
        <v>0</v>
      </c>
      <c r="EE211" s="118">
        <v>3.9333031024998171</v>
      </c>
      <c r="EF211" s="386">
        <v>0.60654693516770553</v>
      </c>
      <c r="EG211" s="386">
        <v>0</v>
      </c>
      <c r="EH211" s="118">
        <v>238.93701133848836</v>
      </c>
      <c r="EI211" s="386">
        <v>23.397667240415814</v>
      </c>
      <c r="EJ211" s="386">
        <v>0</v>
      </c>
      <c r="EK211" s="118">
        <v>30.98713104974793</v>
      </c>
      <c r="EL211" s="386">
        <v>2.3906399926787443</v>
      </c>
      <c r="EM211" s="386">
        <v>3.2118507629585393E-3</v>
      </c>
      <c r="EN211" s="118">
        <v>180.02485525926386</v>
      </c>
      <c r="EO211" s="386">
        <v>17.443445248713793</v>
      </c>
      <c r="EP211" s="386">
        <v>1.0057852649964205E-2</v>
      </c>
      <c r="EQ211" s="118">
        <v>34.345722613599051</v>
      </c>
      <c r="ER211" s="386">
        <v>3.5642961389950414</v>
      </c>
      <c r="ES211" s="386">
        <v>0</v>
      </c>
      <c r="ET211" s="118">
        <v>86.919985471547065</v>
      </c>
      <c r="EU211" s="386">
        <v>9.9359097299786381</v>
      </c>
      <c r="EV211" s="386">
        <v>0</v>
      </c>
      <c r="EW211" s="118">
        <v>9.4375691368843686</v>
      </c>
      <c r="EX211" s="386">
        <v>0.82064188294702856</v>
      </c>
      <c r="EY211" s="386">
        <v>0</v>
      </c>
      <c r="EZ211" s="118">
        <v>50.697631315789316</v>
      </c>
      <c r="FA211" s="386">
        <v>6.8118037097328648</v>
      </c>
      <c r="FB211" s="386">
        <v>0</v>
      </c>
      <c r="FC211" s="118">
        <v>6.5898288667448641</v>
      </c>
      <c r="FD211" s="386">
        <v>0.6910607639032651</v>
      </c>
      <c r="FE211" s="386">
        <v>0</v>
      </c>
      <c r="FF211" s="118">
        <v>0</v>
      </c>
      <c r="FG211" s="386">
        <v>0</v>
      </c>
      <c r="FH211" s="386">
        <v>0</v>
      </c>
      <c r="FI211" s="118">
        <v>2.9385693145049059</v>
      </c>
      <c r="FJ211" s="386">
        <v>0.54354955359906121</v>
      </c>
      <c r="FK211" s="386">
        <v>1.0601411541461827E-2</v>
      </c>
      <c r="FL211" s="422">
        <v>1.0122474340555283E-2</v>
      </c>
      <c r="FM211" s="386">
        <v>0</v>
      </c>
      <c r="FN211" s="386">
        <v>1.0122474340555283E-2</v>
      </c>
      <c r="FO211" s="118">
        <v>10.614975114076309</v>
      </c>
      <c r="FP211" s="386">
        <v>2.2552483740127802</v>
      </c>
      <c r="FQ211" s="386">
        <v>3.4244823706042309E-3</v>
      </c>
      <c r="FR211" s="118">
        <v>3.8399561185604685</v>
      </c>
      <c r="FS211" s="386">
        <v>0.74262440495312121</v>
      </c>
      <c r="FT211" s="386">
        <v>3.4692374054452221E-3</v>
      </c>
      <c r="FV211" s="118">
        <f t="shared" si="0"/>
        <v>6305.004049567211</v>
      </c>
      <c r="FW211" s="118">
        <f t="shared" si="1"/>
        <v>5.0517361388578493E-2</v>
      </c>
      <c r="FX211" s="118">
        <v>1.0306543484086486</v>
      </c>
      <c r="FY211" s="118">
        <v>0.18177967791318053</v>
      </c>
      <c r="FZ211" s="207">
        <v>1.610811954107652</v>
      </c>
      <c r="GA211" s="118">
        <v>1.5058740782113476</v>
      </c>
      <c r="GB211" s="118">
        <v>3.8130153885340379</v>
      </c>
    </row>
    <row r="212" spans="2:184" s="73" customFormat="1">
      <c r="B212" s="73" t="s">
        <v>1959</v>
      </c>
      <c r="C212" s="143" t="s">
        <v>1960</v>
      </c>
      <c r="D212" s="143" t="s">
        <v>2016</v>
      </c>
      <c r="E212" s="626">
        <v>352.1</v>
      </c>
      <c r="F212" s="73">
        <v>0.46</v>
      </c>
      <c r="G212" s="113" t="s">
        <v>1210</v>
      </c>
      <c r="H212" s="207">
        <v>45.685000000000002</v>
      </c>
      <c r="I212" s="89">
        <v>352.1</v>
      </c>
      <c r="J212" s="89"/>
      <c r="K212" s="41" t="s">
        <v>32</v>
      </c>
      <c r="L212" s="73" t="s">
        <v>207</v>
      </c>
      <c r="M212" s="73" t="s">
        <v>1962</v>
      </c>
      <c r="N212" s="73" t="s">
        <v>2286</v>
      </c>
      <c r="O212" s="73">
        <v>55</v>
      </c>
      <c r="Q212" s="203">
        <v>958.26343119632497</v>
      </c>
      <c r="R212" s="203">
        <v>35860</v>
      </c>
      <c r="S212" s="203">
        <v>2980</v>
      </c>
      <c r="U212" s="422">
        <v>1.3408671131381891</v>
      </c>
      <c r="V212" s="386">
        <v>2.416934697200253</v>
      </c>
      <c r="W212" s="386">
        <v>1.3408671131381891</v>
      </c>
      <c r="X212" s="118">
        <v>7.7924252326840238</v>
      </c>
      <c r="Y212" s="386">
        <v>4.9084972997937584</v>
      </c>
      <c r="Z212" s="386">
        <v>1.8668770872710441</v>
      </c>
      <c r="AA212" s="118">
        <v>367.71169080627004</v>
      </c>
      <c r="AB212" s="386">
        <v>43.425285164023471</v>
      </c>
      <c r="AC212" s="386">
        <v>1.3128671582153055</v>
      </c>
      <c r="AD212" s="118">
        <v>13.671818647779377</v>
      </c>
      <c r="AE212" s="386">
        <v>9.8092365843074223</v>
      </c>
      <c r="AF212" s="386">
        <v>9.9744431077374629E-2</v>
      </c>
      <c r="AG212" s="118">
        <v>34.22572150572686</v>
      </c>
      <c r="AH212" s="386">
        <v>26.692817193823444</v>
      </c>
      <c r="AI212" s="386">
        <v>0.13625520357856769</v>
      </c>
      <c r="AJ212" s="118">
        <v>711.21775030143885</v>
      </c>
      <c r="AK212" s="386">
        <v>202.07090769076666</v>
      </c>
      <c r="AL212" s="386">
        <v>131.96432072728521</v>
      </c>
      <c r="AM212" s="118">
        <v>157624.14597051553</v>
      </c>
      <c r="AN212" s="386">
        <v>15230.395334211125</v>
      </c>
      <c r="AO212" s="386">
        <v>7.4263620612062438</v>
      </c>
      <c r="AP212" s="118">
        <v>162.88261389128456</v>
      </c>
      <c r="AQ212" s="386">
        <v>86.129967406640574</v>
      </c>
      <c r="AR212" s="386">
        <v>35.001380488105291</v>
      </c>
      <c r="AS212" s="118">
        <v>1115.2865554347914</v>
      </c>
      <c r="AT212" s="386">
        <v>214.51834211209595</v>
      </c>
      <c r="AU212" s="386">
        <v>40.858704136493174</v>
      </c>
      <c r="AV212" s="118">
        <v>19.683959427068089</v>
      </c>
      <c r="AW212" s="386">
        <v>14.451324722186694</v>
      </c>
      <c r="AX212" s="386">
        <v>6.2447391747772247</v>
      </c>
      <c r="AY212" s="118">
        <v>0.48105553046266458</v>
      </c>
      <c r="AZ212" s="386">
        <v>0.25308018021208611</v>
      </c>
      <c r="BA212" s="386">
        <v>0.12930127353666437</v>
      </c>
      <c r="BB212" s="422">
        <v>0.27631167002221424</v>
      </c>
      <c r="BC212" s="386">
        <v>0</v>
      </c>
      <c r="BD212" s="386">
        <v>0.27631167002221424</v>
      </c>
      <c r="BE212" s="118">
        <v>9.670407229672158E-2</v>
      </c>
      <c r="BF212" s="387">
        <v>0.12249618878201429</v>
      </c>
      <c r="BG212" s="387">
        <v>1.9750769684872133E-2</v>
      </c>
      <c r="BH212" s="422">
        <v>0.22362080463036729</v>
      </c>
      <c r="BI212" s="386">
        <v>0</v>
      </c>
      <c r="BJ212" s="386">
        <v>0.22362080463036729</v>
      </c>
      <c r="BK212" s="118">
        <v>265.21698022263416</v>
      </c>
      <c r="BL212" s="386">
        <v>28.546850181658467</v>
      </c>
      <c r="BM212" s="386">
        <v>0.30651146399533391</v>
      </c>
      <c r="BN212" s="118">
        <v>377.81826099157422</v>
      </c>
      <c r="BO212" s="386">
        <v>77.928714804209662</v>
      </c>
      <c r="BP212" s="386">
        <v>0.45270288931855396</v>
      </c>
      <c r="BQ212" s="118">
        <v>540.22811694076074</v>
      </c>
      <c r="BR212" s="386">
        <v>60.245068038678546</v>
      </c>
      <c r="BS212" s="386">
        <v>2.8136146448622545</v>
      </c>
      <c r="BT212" s="118">
        <v>6.7535427170885315E-2</v>
      </c>
      <c r="BU212" s="386">
        <v>0.12721669475760508</v>
      </c>
      <c r="BV212" s="386">
        <v>1.884979788955694E-2</v>
      </c>
      <c r="BW212" s="422">
        <v>9.8491049045217743E-2</v>
      </c>
      <c r="BX212" s="386">
        <v>0.13851464405416919</v>
      </c>
      <c r="BY212" s="386">
        <v>9.8491049045217743E-2</v>
      </c>
      <c r="BZ212" s="422">
        <v>0.17881805903998194</v>
      </c>
      <c r="CA212" s="386">
        <v>0.27298719077111328</v>
      </c>
      <c r="CB212" s="386">
        <v>0.17881805903998194</v>
      </c>
      <c r="CC212" s="118">
        <v>2.3356326927466911</v>
      </c>
      <c r="CD212" s="386">
        <v>0.97502748077513846</v>
      </c>
      <c r="CE212" s="386">
        <v>0.13521046563266514</v>
      </c>
      <c r="CF212" s="118">
        <v>0.33232037993885449</v>
      </c>
      <c r="CG212" s="386">
        <v>0.20634258500422678</v>
      </c>
      <c r="CH212" s="386">
        <v>2.8713087670443463E-2</v>
      </c>
      <c r="CI212" s="118">
        <v>18.098949844865032</v>
      </c>
      <c r="CJ212" s="386">
        <v>3.4388951064608873</v>
      </c>
      <c r="CK212" s="386">
        <v>0.13796476767639415</v>
      </c>
      <c r="CL212" s="118">
        <v>6.2513735694130697</v>
      </c>
      <c r="CM212" s="386">
        <v>2.1773735579310669</v>
      </c>
      <c r="CN212" s="386">
        <v>8.814323048049115E-2</v>
      </c>
      <c r="CO212" s="422">
        <v>0.69245838277374516</v>
      </c>
      <c r="CP212" s="386">
        <v>1.3527791876050599</v>
      </c>
      <c r="CQ212" s="386">
        <v>0.69245838277374516</v>
      </c>
      <c r="CR212" s="118">
        <v>178.20899669792669</v>
      </c>
      <c r="CS212" s="386">
        <v>23.654694452547144</v>
      </c>
      <c r="CT212" s="386">
        <v>0</v>
      </c>
      <c r="CU212" s="118">
        <v>904.41760627783515</v>
      </c>
      <c r="CV212" s="386">
        <v>95.500156528068089</v>
      </c>
      <c r="CW212" s="386">
        <v>0</v>
      </c>
      <c r="CX212" s="118">
        <v>0.23949350698662178</v>
      </c>
      <c r="CY212" s="386">
        <v>0.19170086130657685</v>
      </c>
      <c r="CZ212" s="386">
        <v>0</v>
      </c>
      <c r="DA212" s="118">
        <v>0</v>
      </c>
      <c r="DB212" s="386">
        <v>0</v>
      </c>
      <c r="DC212" s="386">
        <v>0</v>
      </c>
      <c r="DD212" s="118">
        <v>0</v>
      </c>
      <c r="DE212" s="386">
        <v>0</v>
      </c>
      <c r="DF212" s="386">
        <v>0</v>
      </c>
      <c r="DG212" s="422">
        <v>4.8349623204488532E-2</v>
      </c>
      <c r="DH212" s="386">
        <v>0</v>
      </c>
      <c r="DI212" s="386">
        <v>4.8349623204488532E-2</v>
      </c>
      <c r="DJ212" s="422">
        <v>2.6653429065239768E-2</v>
      </c>
      <c r="DK212" s="386">
        <v>0</v>
      </c>
      <c r="DL212" s="386">
        <v>2.6653429065239768E-2</v>
      </c>
      <c r="DM212" s="118">
        <v>0.26994241897595733</v>
      </c>
      <c r="DN212" s="386">
        <v>0.53988483795191533</v>
      </c>
      <c r="DO212" s="386">
        <v>0</v>
      </c>
      <c r="DP212" s="118">
        <v>714.42313604336414</v>
      </c>
      <c r="DQ212" s="386">
        <v>111.73631706471301</v>
      </c>
      <c r="DR212" s="386">
        <v>2.5662204451251925E-3</v>
      </c>
      <c r="DS212" s="118">
        <v>1745.6325866878396</v>
      </c>
      <c r="DT212" s="386">
        <v>252.08773773703169</v>
      </c>
      <c r="DU212" s="386">
        <v>0</v>
      </c>
      <c r="DV212" s="118">
        <v>240.15041100359193</v>
      </c>
      <c r="DW212" s="386">
        <v>32.797076184491715</v>
      </c>
      <c r="DX212" s="386">
        <v>0</v>
      </c>
      <c r="DY212" s="118">
        <v>1119.6758597685841</v>
      </c>
      <c r="DZ212" s="386">
        <v>142.37629652921683</v>
      </c>
      <c r="EA212" s="386">
        <v>0</v>
      </c>
      <c r="EB212" s="118">
        <v>229.60451288581973</v>
      </c>
      <c r="EC212" s="386">
        <v>25.313948703777918</v>
      </c>
      <c r="ED212" s="386">
        <v>1.2985269570446498E-2</v>
      </c>
      <c r="EE212" s="118">
        <v>3.2097070331597024</v>
      </c>
      <c r="EF212" s="386">
        <v>0.61163954383427466</v>
      </c>
      <c r="EG212" s="386">
        <v>0</v>
      </c>
      <c r="EH212" s="118">
        <v>234.82555317733357</v>
      </c>
      <c r="EI212" s="386">
        <v>21.97023864096996</v>
      </c>
      <c r="EJ212" s="386">
        <v>1.7488892094999691E-2</v>
      </c>
      <c r="EK212" s="118">
        <v>29.601035397248925</v>
      </c>
      <c r="EL212" s="386">
        <v>3.5030522605398708</v>
      </c>
      <c r="EM212" s="386">
        <v>2.3260391853884466E-3</v>
      </c>
      <c r="EN212" s="118">
        <v>174.16229512273802</v>
      </c>
      <c r="EO212" s="386">
        <v>20.383419469288356</v>
      </c>
      <c r="EP212" s="386">
        <v>0</v>
      </c>
      <c r="EQ212" s="118">
        <v>31.560397035737662</v>
      </c>
      <c r="ER212" s="386">
        <v>3.7745038781330891</v>
      </c>
      <c r="ES212" s="386">
        <v>0</v>
      </c>
      <c r="ET212" s="118">
        <v>81.26237812423372</v>
      </c>
      <c r="EU212" s="386">
        <v>10.924289100534603</v>
      </c>
      <c r="EV212" s="386">
        <v>0</v>
      </c>
      <c r="EW212" s="118">
        <v>8.549329452140018</v>
      </c>
      <c r="EX212" s="386">
        <v>1.1679066467716279</v>
      </c>
      <c r="EY212" s="386">
        <v>1.6747174419167697E-3</v>
      </c>
      <c r="EZ212" s="118">
        <v>44.401229914611434</v>
      </c>
      <c r="FA212" s="386">
        <v>5.9426612894004949</v>
      </c>
      <c r="FB212" s="386">
        <v>0</v>
      </c>
      <c r="FC212" s="118">
        <v>5.4693363279070581</v>
      </c>
      <c r="FD212" s="386">
        <v>0.70299880015702898</v>
      </c>
      <c r="FE212" s="386">
        <v>1.6927439316558788E-3</v>
      </c>
      <c r="FF212" s="422">
        <v>8.3715089486987374E-3</v>
      </c>
      <c r="FG212" s="386">
        <v>0.16934313660419717</v>
      </c>
      <c r="FH212" s="386">
        <v>8.3715089486987374E-3</v>
      </c>
      <c r="FI212" s="118">
        <v>1.8833487833661053</v>
      </c>
      <c r="FJ212" s="386">
        <v>0.7890126589429004</v>
      </c>
      <c r="FK212" s="386">
        <v>1.0694789206873475E-2</v>
      </c>
      <c r="FL212" s="422">
        <v>5.1757406479571088E-3</v>
      </c>
      <c r="FM212" s="386">
        <v>0</v>
      </c>
      <c r="FN212" s="386">
        <v>5.1757406479571088E-3</v>
      </c>
      <c r="FO212" s="118">
        <v>6.0739994902622341</v>
      </c>
      <c r="FP212" s="386">
        <v>0.75705033508058772</v>
      </c>
      <c r="FQ212" s="386">
        <v>0</v>
      </c>
      <c r="FR212" s="118">
        <v>2.8978778922577355</v>
      </c>
      <c r="FS212" s="386">
        <v>0.60995769486397911</v>
      </c>
      <c r="FT212" s="386">
        <v>2.5163984902695207E-3</v>
      </c>
      <c r="FV212" s="118">
        <f t="shared" si="0"/>
        <v>5566.9453742521455</v>
      </c>
      <c r="FW212" s="118">
        <f t="shared" si="1"/>
        <v>4.1744584189495698E-2</v>
      </c>
      <c r="FX212" s="118">
        <v>1.0166190040975696</v>
      </c>
      <c r="FY212" s="118">
        <v>0.19704282121546987</v>
      </c>
      <c r="FZ212" s="207">
        <v>1.1105551251748604</v>
      </c>
      <c r="GA212" s="118">
        <v>1.2303567310699168</v>
      </c>
      <c r="GB212" s="118">
        <v>4.2788114909648485</v>
      </c>
    </row>
    <row r="213" spans="2:184" s="73" customFormat="1">
      <c r="B213" s="73" t="s">
        <v>1959</v>
      </c>
      <c r="C213" s="143" t="s">
        <v>1960</v>
      </c>
      <c r="D213" s="143" t="s">
        <v>2016</v>
      </c>
      <c r="E213" s="626">
        <v>352.1</v>
      </c>
      <c r="F213" s="73">
        <v>0.46</v>
      </c>
      <c r="G213" s="113" t="s">
        <v>1210</v>
      </c>
      <c r="H213" s="207">
        <v>45.685000000000002</v>
      </c>
      <c r="I213" s="89">
        <v>352.1</v>
      </c>
      <c r="J213" s="89"/>
      <c r="K213" s="41" t="s">
        <v>32</v>
      </c>
      <c r="L213" s="73" t="s">
        <v>207</v>
      </c>
      <c r="M213" s="73" t="s">
        <v>1962</v>
      </c>
      <c r="N213" s="73" t="s">
        <v>2287</v>
      </c>
      <c r="O213" s="73">
        <v>33</v>
      </c>
      <c r="Q213" s="203">
        <v>916.19332933892542</v>
      </c>
      <c r="R213" s="203">
        <v>35770</v>
      </c>
      <c r="S213" s="203">
        <v>2770.0000000000005</v>
      </c>
      <c r="U213" s="422">
        <v>4.6042077784307702</v>
      </c>
      <c r="V213" s="386">
        <v>8.1568838897604206</v>
      </c>
      <c r="W213" s="386">
        <v>4.6042077784307702</v>
      </c>
      <c r="X213" s="118">
        <v>14.324190573678999</v>
      </c>
      <c r="Y213" s="386">
        <v>21.600736422845301</v>
      </c>
      <c r="Z213" s="386">
        <v>4.6765477298853702</v>
      </c>
      <c r="AA213" s="118">
        <v>321.591088180312</v>
      </c>
      <c r="AB213" s="386">
        <v>54.428252616111997</v>
      </c>
      <c r="AC213" s="386">
        <v>4.2034190563606701</v>
      </c>
      <c r="AD213" s="118">
        <v>11.134314796633101</v>
      </c>
      <c r="AE213" s="386">
        <v>5.4525512521164901</v>
      </c>
      <c r="AF213" s="386">
        <v>0.257029142882788</v>
      </c>
      <c r="AG213" s="118">
        <v>193.61803365658801</v>
      </c>
      <c r="AH213" s="386">
        <v>123.379728786548</v>
      </c>
      <c r="AI213" s="386">
        <v>0.398065712764471</v>
      </c>
      <c r="AJ213" s="118">
        <v>1740.24840381954</v>
      </c>
      <c r="AK213" s="386">
        <v>818.734890567143</v>
      </c>
      <c r="AL213" s="386">
        <v>380.14640904303502</v>
      </c>
      <c r="AM213" s="118">
        <v>160987.818512047</v>
      </c>
      <c r="AN213" s="386">
        <v>18060.313390745301</v>
      </c>
      <c r="AO213" s="386">
        <v>24.329500500877</v>
      </c>
      <c r="AP213" s="118">
        <v>251.734304878649</v>
      </c>
      <c r="AQ213" s="386">
        <v>178.51700083496999</v>
      </c>
      <c r="AR213" s="386">
        <v>135.90181461934401</v>
      </c>
      <c r="AS213" s="118">
        <v>1092.7570283817799</v>
      </c>
      <c r="AT213" s="386">
        <v>180.61438101110599</v>
      </c>
      <c r="AU213" s="386">
        <v>130.01213346665699</v>
      </c>
      <c r="AV213" s="422">
        <v>21.969128457159599</v>
      </c>
      <c r="AW213" s="386">
        <v>29.886294514746101</v>
      </c>
      <c r="AX213" s="386">
        <v>21.969128457159599</v>
      </c>
      <c r="AY213" s="118">
        <v>0.699911498864217</v>
      </c>
      <c r="AZ213" s="386">
        <v>0.27908098302788298</v>
      </c>
      <c r="BA213" s="386">
        <v>0.43616571967372098</v>
      </c>
      <c r="BB213" s="422">
        <v>0.76722096613181601</v>
      </c>
      <c r="BC213" s="386">
        <v>0</v>
      </c>
      <c r="BD213" s="386">
        <v>0.76722096613181601</v>
      </c>
      <c r="BE213" s="422">
        <v>6.5794368811176299E-2</v>
      </c>
      <c r="BF213" s="387">
        <v>0</v>
      </c>
      <c r="BG213" s="387">
        <v>6.5794368811176299E-2</v>
      </c>
      <c r="BH213" s="422">
        <v>0.478206720103871</v>
      </c>
      <c r="BI213" s="386">
        <v>0</v>
      </c>
      <c r="BJ213" s="386">
        <v>0.478206720103871</v>
      </c>
      <c r="BK213" s="118">
        <v>268.80079538719798</v>
      </c>
      <c r="BL213" s="386">
        <v>30.5981975958906</v>
      </c>
      <c r="BM213" s="386">
        <v>0.921167646410326</v>
      </c>
      <c r="BN213" s="118">
        <v>635.49941979527796</v>
      </c>
      <c r="BO213" s="386">
        <v>56.411692641797799</v>
      </c>
      <c r="BP213" s="386">
        <v>1.4674728203426199</v>
      </c>
      <c r="BQ213" s="118">
        <v>781.96325524902602</v>
      </c>
      <c r="BR213" s="386">
        <v>131.15468784310801</v>
      </c>
      <c r="BS213" s="386">
        <v>8.1535339710237107</v>
      </c>
      <c r="BT213" s="422">
        <v>3.4487060011284702E-2</v>
      </c>
      <c r="BU213" s="386">
        <v>0</v>
      </c>
      <c r="BV213" s="386">
        <v>3.4487060011284702E-2</v>
      </c>
      <c r="BW213" s="422">
        <v>0.30584485776733</v>
      </c>
      <c r="BX213" s="386">
        <v>0</v>
      </c>
      <c r="BY213" s="386">
        <v>0.30584485776733</v>
      </c>
      <c r="BZ213" s="118">
        <v>0.59507275696225603</v>
      </c>
      <c r="CA213" s="386">
        <v>1.1901455139245101</v>
      </c>
      <c r="CB213" s="386">
        <v>0.48246684899439202</v>
      </c>
      <c r="CC213" s="118">
        <v>3.3754865265284102</v>
      </c>
      <c r="CD213" s="386">
        <v>2.1736291995796999</v>
      </c>
      <c r="CE213" s="386">
        <v>0.40184980821594102</v>
      </c>
      <c r="CF213" s="118">
        <v>0.28304038351001598</v>
      </c>
      <c r="CG213" s="386">
        <v>0.34486656527562198</v>
      </c>
      <c r="CH213" s="386">
        <v>9.0148122355194801E-2</v>
      </c>
      <c r="CI213" s="118">
        <v>16.2602068745331</v>
      </c>
      <c r="CJ213" s="386">
        <v>3.9827414374097101</v>
      </c>
      <c r="CK213" s="386">
        <v>0.44786054084636101</v>
      </c>
      <c r="CL213" s="118">
        <v>3.1871277530644302</v>
      </c>
      <c r="CM213" s="386">
        <v>3.43592605754105</v>
      </c>
      <c r="CN213" s="386">
        <v>0.28574588719809202</v>
      </c>
      <c r="CO213" s="422">
        <v>2.1577643206470798</v>
      </c>
      <c r="CP213" s="386">
        <v>1.5178167450008</v>
      </c>
      <c r="CQ213" s="386">
        <v>2.1577643206470798</v>
      </c>
      <c r="CR213" s="118">
        <v>161.16506764839701</v>
      </c>
      <c r="CS213" s="386">
        <v>13.5689662373559</v>
      </c>
      <c r="CT213" s="386">
        <v>1.1086652344678901E-2</v>
      </c>
      <c r="CU213" s="118">
        <v>1101.6087904020601</v>
      </c>
      <c r="CV213" s="386">
        <v>125.151661094646</v>
      </c>
      <c r="CW213" s="386">
        <v>2.81986705958727E-2</v>
      </c>
      <c r="CX213" s="118">
        <v>0</v>
      </c>
      <c r="CY213" s="386">
        <v>0</v>
      </c>
      <c r="CZ213" s="386">
        <v>0</v>
      </c>
      <c r="DA213" s="118">
        <v>0</v>
      </c>
      <c r="DB213" s="386">
        <v>0</v>
      </c>
      <c r="DC213" s="386">
        <v>0</v>
      </c>
      <c r="DD213" s="118">
        <v>0</v>
      </c>
      <c r="DE213" s="386">
        <v>0</v>
      </c>
      <c r="DF213" s="386">
        <v>0</v>
      </c>
      <c r="DG213" s="422">
        <v>0.17716932663721999</v>
      </c>
      <c r="DH213" s="386">
        <v>0</v>
      </c>
      <c r="DI213" s="386">
        <v>0.17716932663721999</v>
      </c>
      <c r="DJ213" s="422">
        <v>6.2610446132615294E-2</v>
      </c>
      <c r="DK213" s="386">
        <v>0</v>
      </c>
      <c r="DL213" s="386">
        <v>6.2610446132615294E-2</v>
      </c>
      <c r="DM213" s="118">
        <v>0.64258344442314297</v>
      </c>
      <c r="DN213" s="386">
        <v>1.2851668888462899</v>
      </c>
      <c r="DO213" s="386">
        <v>0</v>
      </c>
      <c r="DP213" s="118">
        <v>514.22810372134802</v>
      </c>
      <c r="DQ213" s="386">
        <v>46.479364881217698</v>
      </c>
      <c r="DR213" s="386">
        <v>0</v>
      </c>
      <c r="DS213" s="118">
        <v>1392.15891493506</v>
      </c>
      <c r="DT213" s="386">
        <v>132.33074470497201</v>
      </c>
      <c r="DU213" s="386">
        <v>0</v>
      </c>
      <c r="DV213" s="118">
        <v>201.41702715135099</v>
      </c>
      <c r="DW213" s="386">
        <v>16.4321792311416</v>
      </c>
      <c r="DX213" s="386">
        <v>6.49262315229373E-3</v>
      </c>
      <c r="DY213" s="118">
        <v>968.52329629236601</v>
      </c>
      <c r="DZ213" s="386">
        <v>88.907460186130507</v>
      </c>
      <c r="EA213" s="386">
        <v>3.4581108223972402E-2</v>
      </c>
      <c r="EB213" s="118">
        <v>230.424389826077</v>
      </c>
      <c r="EC213" s="386">
        <v>10.4985042813544</v>
      </c>
      <c r="ED213" s="386">
        <v>0</v>
      </c>
      <c r="EE213" s="118">
        <v>4.6892059143156803</v>
      </c>
      <c r="EF213" s="386">
        <v>1.1228328083939001</v>
      </c>
      <c r="EG213" s="386">
        <v>0</v>
      </c>
      <c r="EH213" s="118">
        <v>246.55249585273901</v>
      </c>
      <c r="EI213" s="386">
        <v>24.9411619516328</v>
      </c>
      <c r="EJ213" s="386">
        <v>0</v>
      </c>
      <c r="EK213" s="118">
        <v>34.658220248132999</v>
      </c>
      <c r="EL213" s="386">
        <v>2.6592416514085202</v>
      </c>
      <c r="EM213" s="386">
        <v>0</v>
      </c>
      <c r="EN213" s="118">
        <v>195.585105835924</v>
      </c>
      <c r="EO213" s="386">
        <v>19.488095991065499</v>
      </c>
      <c r="EP213" s="386">
        <v>2.2829342791029099E-2</v>
      </c>
      <c r="EQ213" s="118">
        <v>37.945120077701603</v>
      </c>
      <c r="ER213" s="386">
        <v>2.2427612128474301</v>
      </c>
      <c r="ES213" s="386">
        <v>1.16870049691833E-2</v>
      </c>
      <c r="ET213" s="118">
        <v>101.86635248915</v>
      </c>
      <c r="EU213" s="386">
        <v>7.3565775807391001</v>
      </c>
      <c r="EV213" s="386">
        <v>0</v>
      </c>
      <c r="EW213" s="118">
        <v>11.537913045886899</v>
      </c>
      <c r="EX213" s="386">
        <v>1.46423982150821</v>
      </c>
      <c r="EY213" s="386">
        <v>0</v>
      </c>
      <c r="EZ213" s="118">
        <v>62.841491646449803</v>
      </c>
      <c r="FA213" s="386">
        <v>11.0234002602704</v>
      </c>
      <c r="FB213" s="386">
        <v>0</v>
      </c>
      <c r="FC213" s="118">
        <v>7.9088526023413896</v>
      </c>
      <c r="FD213" s="386">
        <v>0.77246972236424805</v>
      </c>
      <c r="FE213" s="386">
        <v>5.2973455689283404E-3</v>
      </c>
      <c r="FF213" s="118">
        <v>0</v>
      </c>
      <c r="FG213" s="386">
        <v>0</v>
      </c>
      <c r="FH213" s="386">
        <v>0</v>
      </c>
      <c r="FI213" s="118">
        <v>1.8350481512327299</v>
      </c>
      <c r="FJ213" s="386">
        <v>0.61855549349657202</v>
      </c>
      <c r="FK213" s="386">
        <v>2.9210254397892599E-2</v>
      </c>
      <c r="FL213" s="422">
        <v>9.5046899832105999E-3</v>
      </c>
      <c r="FM213" s="386">
        <v>0</v>
      </c>
      <c r="FN213" s="386">
        <v>9.5046899832105999E-3</v>
      </c>
      <c r="FO213" s="118">
        <v>6.6990140801577596</v>
      </c>
      <c r="FP213" s="386">
        <v>0.58096572073625596</v>
      </c>
      <c r="FQ213" s="386">
        <v>0</v>
      </c>
      <c r="FR213" s="118">
        <v>5.2201329384526103</v>
      </c>
      <c r="FS213" s="386">
        <v>2.19049322301507</v>
      </c>
      <c r="FT213" s="386">
        <v>1.3460150053354601E-2</v>
      </c>
      <c r="FV213" s="118">
        <f t="shared" si="0"/>
        <v>5111.9452800409026</v>
      </c>
      <c r="FW213" s="118">
        <f t="shared" si="1"/>
        <v>5.9580282897856267E-2</v>
      </c>
      <c r="FX213" s="118">
        <v>1.0465271479076863</v>
      </c>
      <c r="FY213" s="118">
        <v>0.14629972913485534</v>
      </c>
      <c r="FZ213" s="207">
        <v>0.84702730180791819</v>
      </c>
      <c r="GA213" s="118">
        <v>1.0237963826538963</v>
      </c>
      <c r="GB213" s="118">
        <v>3.1742104544955572</v>
      </c>
    </row>
    <row r="214" spans="2:184" s="73" customFormat="1">
      <c r="B214" s="73" t="s">
        <v>1959</v>
      </c>
      <c r="C214" s="143" t="s">
        <v>1960</v>
      </c>
      <c r="D214" s="143" t="s">
        <v>2016</v>
      </c>
      <c r="E214" s="626">
        <v>352.1</v>
      </c>
      <c r="F214" s="73">
        <v>0.46</v>
      </c>
      <c r="G214" s="113" t="s">
        <v>1210</v>
      </c>
      <c r="H214" s="207">
        <v>45.685000000000002</v>
      </c>
      <c r="I214" s="89">
        <v>352.1</v>
      </c>
      <c r="J214" s="89"/>
      <c r="K214" s="41" t="s">
        <v>32</v>
      </c>
      <c r="L214" s="73" t="s">
        <v>207</v>
      </c>
      <c r="M214" s="73" t="s">
        <v>1962</v>
      </c>
      <c r="N214" s="73" t="s">
        <v>2288</v>
      </c>
      <c r="O214" s="73">
        <v>55</v>
      </c>
      <c r="Q214" s="203">
        <v>874.12322748152565</v>
      </c>
      <c r="R214" s="203">
        <v>35630</v>
      </c>
      <c r="S214" s="203">
        <v>2990</v>
      </c>
      <c r="U214" s="422">
        <v>1.2934799609165075</v>
      </c>
      <c r="V214" s="386">
        <v>2.4351705120894112</v>
      </c>
      <c r="W214" s="386">
        <v>1.2934799609165075</v>
      </c>
      <c r="X214" s="118">
        <v>9.5216882057546464</v>
      </c>
      <c r="Y214" s="386">
        <v>4.8453614539329717</v>
      </c>
      <c r="Z214" s="386">
        <v>1.4029979901949923</v>
      </c>
      <c r="AA214" s="118">
        <v>405.55177952620141</v>
      </c>
      <c r="AB214" s="386">
        <v>48.506700510137755</v>
      </c>
      <c r="AC214" s="386">
        <v>0.99860911200518354</v>
      </c>
      <c r="AD214" s="118">
        <v>11.955450835540848</v>
      </c>
      <c r="AE214" s="386">
        <v>3.9503652389555364</v>
      </c>
      <c r="AF214" s="386">
        <v>0.10049262418198042</v>
      </c>
      <c r="AG214" s="118">
        <v>17.392632132850583</v>
      </c>
      <c r="AH214" s="386">
        <v>14.46478051691243</v>
      </c>
      <c r="AI214" s="386">
        <v>0.13383107235275518</v>
      </c>
      <c r="AJ214" s="118">
        <v>975.88784663986542</v>
      </c>
      <c r="AK214" s="386">
        <v>229.05628108924958</v>
      </c>
      <c r="AL214" s="386">
        <v>116.50034988982777</v>
      </c>
      <c r="AM214" s="118">
        <v>154305.4682386395</v>
      </c>
      <c r="AN214" s="386">
        <v>8233.3305248967463</v>
      </c>
      <c r="AO214" s="386">
        <v>5.8995917477668556</v>
      </c>
      <c r="AP214" s="118">
        <v>184.01167896132114</v>
      </c>
      <c r="AQ214" s="386">
        <v>60.477484625803982</v>
      </c>
      <c r="AR214" s="386">
        <v>36.868646883486946</v>
      </c>
      <c r="AS214" s="118">
        <v>1192.4296497758064</v>
      </c>
      <c r="AT214" s="386">
        <v>159.81109743208646</v>
      </c>
      <c r="AU214" s="386">
        <v>35.709991484165087</v>
      </c>
      <c r="AV214" s="422">
        <v>5.2047356095149357</v>
      </c>
      <c r="AW214" s="386">
        <v>12.75847067038897</v>
      </c>
      <c r="AX214" s="386">
        <v>5.2047356095149357</v>
      </c>
      <c r="AY214" s="118">
        <v>0.53575610368779847</v>
      </c>
      <c r="AZ214" s="386">
        <v>0.32105166417281339</v>
      </c>
      <c r="BA214" s="386">
        <v>0.10863169255877857</v>
      </c>
      <c r="BB214" s="422">
        <v>0.17507377751352074</v>
      </c>
      <c r="BC214" s="386">
        <v>4.748341089020185E-3</v>
      </c>
      <c r="BD214" s="386">
        <v>0.17507377751352074</v>
      </c>
      <c r="BE214" s="118">
        <v>0.16649018454417466</v>
      </c>
      <c r="BF214" s="387">
        <v>0.12423513083476112</v>
      </c>
      <c r="BG214" s="387">
        <v>2.0256187575129769E-2</v>
      </c>
      <c r="BH214" s="422">
        <v>0.21001280759495861</v>
      </c>
      <c r="BI214" s="386">
        <v>0</v>
      </c>
      <c r="BJ214" s="386">
        <v>0.21001280759495861</v>
      </c>
      <c r="BK214" s="118">
        <v>281.79218379872799</v>
      </c>
      <c r="BL214" s="386">
        <v>26.457558909108304</v>
      </c>
      <c r="BM214" s="386">
        <v>0.25190378997366575</v>
      </c>
      <c r="BN214" s="118">
        <v>428.55941811537201</v>
      </c>
      <c r="BO214" s="386">
        <v>46.518758762198033</v>
      </c>
      <c r="BP214" s="386">
        <v>0.41127049811359179</v>
      </c>
      <c r="BQ214" s="118">
        <v>596.65644828665938</v>
      </c>
      <c r="BR214" s="386">
        <v>75.572483769257516</v>
      </c>
      <c r="BS214" s="386">
        <v>2.5058741441770289</v>
      </c>
      <c r="BT214" s="422">
        <v>1.3273289352228504E-2</v>
      </c>
      <c r="BU214" s="386">
        <v>0.11520804535175254</v>
      </c>
      <c r="BV214" s="386">
        <v>1.3273289352228504E-2</v>
      </c>
      <c r="BW214" s="422">
        <v>0.10534773600355783</v>
      </c>
      <c r="BX214" s="386">
        <v>0</v>
      </c>
      <c r="BY214" s="386">
        <v>0.10534773600355783</v>
      </c>
      <c r="BZ214" s="118">
        <v>0.25802991006717763</v>
      </c>
      <c r="CA214" s="386">
        <v>0.40959504238183436</v>
      </c>
      <c r="CB214" s="386">
        <v>0.12744588359758777</v>
      </c>
      <c r="CC214" s="118">
        <v>2.2989448710888216</v>
      </c>
      <c r="CD214" s="386">
        <v>1.3010376486557957</v>
      </c>
      <c r="CE214" s="386">
        <v>0.15498468827642375</v>
      </c>
      <c r="CF214" s="118">
        <v>0.30473776406565428</v>
      </c>
      <c r="CG214" s="386">
        <v>0.17544709458508093</v>
      </c>
      <c r="CH214" s="386">
        <v>2.1006081480800944E-2</v>
      </c>
      <c r="CI214" s="118">
        <v>20.119247276012825</v>
      </c>
      <c r="CJ214" s="386">
        <v>3.5612691854059988</v>
      </c>
      <c r="CK214" s="386">
        <v>0.11395080359388776</v>
      </c>
      <c r="CL214" s="118">
        <v>6.513650138042383</v>
      </c>
      <c r="CM214" s="386">
        <v>1.71818224156405</v>
      </c>
      <c r="CN214" s="386">
        <v>7.0442621309424969E-2</v>
      </c>
      <c r="CO214" s="422">
        <v>0.54166292012208783</v>
      </c>
      <c r="CP214" s="386">
        <v>1.1198390772544806</v>
      </c>
      <c r="CQ214" s="386">
        <v>0.54166292012208783</v>
      </c>
      <c r="CR214" s="118">
        <v>171.73547460509533</v>
      </c>
      <c r="CS214" s="386">
        <v>16.89495993148531</v>
      </c>
      <c r="CT214" s="386">
        <v>6.7461886885364364E-3</v>
      </c>
      <c r="CU214" s="118">
        <v>985.38949131034019</v>
      </c>
      <c r="CV214" s="386">
        <v>97.022022531185272</v>
      </c>
      <c r="CW214" s="386">
        <v>0</v>
      </c>
      <c r="CX214" s="118">
        <v>0.65447276040195834</v>
      </c>
      <c r="CY214" s="386">
        <v>0.33039640785437263</v>
      </c>
      <c r="CZ214" s="386">
        <v>0</v>
      </c>
      <c r="DA214" s="118">
        <v>0</v>
      </c>
      <c r="DB214" s="386">
        <v>0</v>
      </c>
      <c r="DC214" s="386">
        <v>0</v>
      </c>
      <c r="DD214" s="118">
        <v>0</v>
      </c>
      <c r="DE214" s="386">
        <v>0</v>
      </c>
      <c r="DF214" s="386">
        <v>0</v>
      </c>
      <c r="DG214" s="422">
        <v>4.833294799150735E-2</v>
      </c>
      <c r="DH214" s="386">
        <v>0</v>
      </c>
      <c r="DI214" s="386">
        <v>4.833294799150735E-2</v>
      </c>
      <c r="DJ214" s="422">
        <v>2.7420866025717569E-2</v>
      </c>
      <c r="DK214" s="386">
        <v>0</v>
      </c>
      <c r="DL214" s="386">
        <v>2.7420866025717569E-2</v>
      </c>
      <c r="DM214" s="118">
        <v>0.31128841991893447</v>
      </c>
      <c r="DN214" s="386">
        <v>0.53198755316573598</v>
      </c>
      <c r="DO214" s="386">
        <v>0</v>
      </c>
      <c r="DP214" s="118">
        <v>799.75161930854631</v>
      </c>
      <c r="DQ214" s="386">
        <v>131.81101681575842</v>
      </c>
      <c r="DR214" s="386">
        <v>0</v>
      </c>
      <c r="DS214" s="118">
        <v>1932.585322998734</v>
      </c>
      <c r="DT214" s="386">
        <v>270.62194714602435</v>
      </c>
      <c r="DU214" s="386">
        <v>0</v>
      </c>
      <c r="DV214" s="118">
        <v>259.16706127646324</v>
      </c>
      <c r="DW214" s="386">
        <v>34.79665721591202</v>
      </c>
      <c r="DX214" s="386">
        <v>0</v>
      </c>
      <c r="DY214" s="118">
        <v>1200.8033384249629</v>
      </c>
      <c r="DZ214" s="386">
        <v>171.84838153481374</v>
      </c>
      <c r="EA214" s="386">
        <v>0</v>
      </c>
      <c r="EB214" s="118">
        <v>242.92376045453221</v>
      </c>
      <c r="EC214" s="386">
        <v>34.460456163773905</v>
      </c>
      <c r="ED214" s="386">
        <v>1.1433843595437863E-2</v>
      </c>
      <c r="EE214" s="118">
        <v>3.1992031799504286</v>
      </c>
      <c r="EF214" s="386">
        <v>0.75282910291875205</v>
      </c>
      <c r="EG214" s="386">
        <v>0</v>
      </c>
      <c r="EH214" s="118">
        <v>255.79761110026377</v>
      </c>
      <c r="EI214" s="386">
        <v>28.75388104344994</v>
      </c>
      <c r="EJ214" s="386">
        <v>0</v>
      </c>
      <c r="EK214" s="118">
        <v>32.802748078244129</v>
      </c>
      <c r="EL214" s="386">
        <v>4.3695437337432024</v>
      </c>
      <c r="EM214" s="386">
        <v>0</v>
      </c>
      <c r="EN214" s="118">
        <v>186.92445985217125</v>
      </c>
      <c r="EO214" s="386">
        <v>20.543881809610912</v>
      </c>
      <c r="EP214" s="386">
        <v>0</v>
      </c>
      <c r="EQ214" s="118">
        <v>34.894556932373362</v>
      </c>
      <c r="ER214" s="386">
        <v>5.1507354353231216</v>
      </c>
      <c r="ES214" s="386">
        <v>2.0714222298393466E-3</v>
      </c>
      <c r="ET214" s="118">
        <v>88.21983497564365</v>
      </c>
      <c r="EU214" s="386">
        <v>10.938358890751125</v>
      </c>
      <c r="EV214" s="386">
        <v>4.5053304108496756E-3</v>
      </c>
      <c r="EW214" s="118">
        <v>9.4881958776138777</v>
      </c>
      <c r="EX214" s="386">
        <v>1.4957947270741498</v>
      </c>
      <c r="EY214" s="386">
        <v>0</v>
      </c>
      <c r="EZ214" s="118">
        <v>48.894942033044124</v>
      </c>
      <c r="FA214" s="386">
        <v>6.9451065095938205</v>
      </c>
      <c r="FB214" s="386">
        <v>0</v>
      </c>
      <c r="FC214" s="118">
        <v>6.0644604200809296</v>
      </c>
      <c r="FD214" s="386">
        <v>0.78892067177560732</v>
      </c>
      <c r="FE214" s="386">
        <v>0</v>
      </c>
      <c r="FF214" s="422">
        <v>7.3491941021659899E-3</v>
      </c>
      <c r="FG214" s="386">
        <v>4.3710629548760318E-3</v>
      </c>
      <c r="FH214" s="386">
        <v>7.3491941021659899E-3</v>
      </c>
      <c r="FI214" s="118">
        <v>2.0699623967136183</v>
      </c>
      <c r="FJ214" s="386">
        <v>0.66762026765093829</v>
      </c>
      <c r="FK214" s="386">
        <v>9.3877913815730244E-3</v>
      </c>
      <c r="FL214" s="422">
        <v>5.2190502134447916E-3</v>
      </c>
      <c r="FM214" s="386">
        <v>0</v>
      </c>
      <c r="FN214" s="386">
        <v>5.2190502134447916E-3</v>
      </c>
      <c r="FO214" s="118">
        <v>7.4439296972654327</v>
      </c>
      <c r="FP214" s="386">
        <v>1.0973031929711217</v>
      </c>
      <c r="FQ214" s="386">
        <v>4.3618516050287571E-3</v>
      </c>
      <c r="FR214" s="118">
        <v>2.9599184622309589</v>
      </c>
      <c r="FS214" s="386">
        <v>0.72339164613704787</v>
      </c>
      <c r="FT214" s="386">
        <v>0</v>
      </c>
      <c r="FV214" s="118">
        <f t="shared" si="0"/>
        <v>6086.906606222964</v>
      </c>
      <c r="FW214" s="118">
        <f t="shared" si="1"/>
        <v>3.883037462470719E-2</v>
      </c>
      <c r="FX214" s="118">
        <v>1.0223937829431267</v>
      </c>
      <c r="FY214" s="118">
        <v>0.17428182066030243</v>
      </c>
      <c r="FZ214" s="207">
        <v>1.2274677682150812</v>
      </c>
      <c r="GA214" s="118">
        <v>1.2842544981026063</v>
      </c>
      <c r="GB214" s="118">
        <v>4.2325816845519899</v>
      </c>
    </row>
    <row r="215" spans="2:184" s="73" customFormat="1">
      <c r="B215" s="73" t="s">
        <v>1959</v>
      </c>
      <c r="C215" s="143" t="s">
        <v>1960</v>
      </c>
      <c r="D215" s="143" t="s">
        <v>2016</v>
      </c>
      <c r="E215" s="626">
        <v>352.1</v>
      </c>
      <c r="F215" s="73">
        <v>0.46</v>
      </c>
      <c r="G215" s="113" t="s">
        <v>1210</v>
      </c>
      <c r="H215" s="207">
        <v>45.685000000000002</v>
      </c>
      <c r="I215" s="89">
        <v>352.1</v>
      </c>
      <c r="J215" s="89"/>
      <c r="K215" s="41" t="s">
        <v>32</v>
      </c>
      <c r="L215" s="73" t="s">
        <v>207</v>
      </c>
      <c r="M215" s="73" t="s">
        <v>1962</v>
      </c>
      <c r="N215" s="73" t="s">
        <v>2289</v>
      </c>
      <c r="O215" s="73">
        <v>33</v>
      </c>
      <c r="Q215" s="203">
        <v>967.61234272019158</v>
      </c>
      <c r="R215" s="203">
        <v>35440</v>
      </c>
      <c r="S215" s="203">
        <v>2900</v>
      </c>
      <c r="U215" s="422">
        <v>3.4960641067033436</v>
      </c>
      <c r="V215" s="386">
        <v>5.2597492012927747</v>
      </c>
      <c r="W215" s="386">
        <v>3.4960641067033436</v>
      </c>
      <c r="X215" s="118">
        <v>11.064301200669995</v>
      </c>
      <c r="Y215" s="386">
        <v>12.724322054894886</v>
      </c>
      <c r="Z215" s="386">
        <v>4.5129023256676852</v>
      </c>
      <c r="AA215" s="118">
        <v>371.9430831262822</v>
      </c>
      <c r="AB215" s="386">
        <v>43.952897992445266</v>
      </c>
      <c r="AC215" s="386">
        <v>3.5483472667015934</v>
      </c>
      <c r="AD215" s="118">
        <v>19.776572585045422</v>
      </c>
      <c r="AE215" s="386">
        <v>12.349175658730584</v>
      </c>
      <c r="AF215" s="386">
        <v>0.15922535539252011</v>
      </c>
      <c r="AG215" s="118">
        <v>79.667118481028453</v>
      </c>
      <c r="AH215" s="386">
        <v>82.536743687971281</v>
      </c>
      <c r="AI215" s="386">
        <v>0.393957454125196</v>
      </c>
      <c r="AJ215" s="118">
        <v>769.97027136690406</v>
      </c>
      <c r="AK215" s="386">
        <v>491.68136701619096</v>
      </c>
      <c r="AL215" s="386">
        <v>347.40264802530288</v>
      </c>
      <c r="AM215" s="118">
        <v>157200.6034918084</v>
      </c>
      <c r="AN215" s="386">
        <v>12362.699130741979</v>
      </c>
      <c r="AO215" s="386">
        <v>18.308602109805559</v>
      </c>
      <c r="AP215" s="118">
        <v>250.25102594706217</v>
      </c>
      <c r="AQ215" s="386">
        <v>211.09172158520036</v>
      </c>
      <c r="AR215" s="386">
        <v>117.57620625477276</v>
      </c>
      <c r="AS215" s="118">
        <v>1134.8556845152966</v>
      </c>
      <c r="AT215" s="386">
        <v>366.74862825787301</v>
      </c>
      <c r="AU215" s="386">
        <v>110.98365195441446</v>
      </c>
      <c r="AV215" s="422">
        <v>16.12861217155702</v>
      </c>
      <c r="AW215" s="386">
        <v>48.007056476382239</v>
      </c>
      <c r="AX215" s="386">
        <v>16.12861217155702</v>
      </c>
      <c r="AY215" s="422">
        <v>0.37514533253684262</v>
      </c>
      <c r="AZ215" s="386">
        <v>0.6104588960615841</v>
      </c>
      <c r="BA215" s="386">
        <v>0.37514533253684262</v>
      </c>
      <c r="BB215" s="422">
        <v>0.59717135301051161</v>
      </c>
      <c r="BC215" s="386">
        <v>0</v>
      </c>
      <c r="BD215" s="386">
        <v>0.59717135301051161</v>
      </c>
      <c r="BE215" s="118">
        <v>0.16527752782808844</v>
      </c>
      <c r="BF215" s="387">
        <v>0.28761689131561086</v>
      </c>
      <c r="BG215" s="387">
        <v>4.8747611816908218E-2</v>
      </c>
      <c r="BH215" s="422">
        <v>0.57134268357965645</v>
      </c>
      <c r="BI215" s="386">
        <v>0</v>
      </c>
      <c r="BJ215" s="386">
        <v>0.57134268357965645</v>
      </c>
      <c r="BK215" s="118">
        <v>236.84082244083959</v>
      </c>
      <c r="BL215" s="386">
        <v>25.598992734015905</v>
      </c>
      <c r="BM215" s="386">
        <v>0.98831733076386596</v>
      </c>
      <c r="BN215" s="118">
        <v>532.08149437001373</v>
      </c>
      <c r="BO215" s="386">
        <v>86.1731294622858</v>
      </c>
      <c r="BP215" s="386">
        <v>1.1415665207709265</v>
      </c>
      <c r="BQ215" s="118">
        <v>697.15749656820014</v>
      </c>
      <c r="BR215" s="386">
        <v>143.35194918188662</v>
      </c>
      <c r="BS215" s="386">
        <v>7.7697193347197659</v>
      </c>
      <c r="BT215" s="422">
        <v>3.8809430670896004E-2</v>
      </c>
      <c r="BU215" s="386">
        <v>9.3093172905155744E-2</v>
      </c>
      <c r="BV215" s="386">
        <v>3.8809430670896004E-2</v>
      </c>
      <c r="BW215" s="422">
        <v>0.33155929219860641</v>
      </c>
      <c r="BX215" s="386">
        <v>0</v>
      </c>
      <c r="BY215" s="386">
        <v>0.33155929219860641</v>
      </c>
      <c r="BZ215" s="422">
        <v>0.50521312044930433</v>
      </c>
      <c r="CA215" s="386">
        <v>1.0244499898223909</v>
      </c>
      <c r="CB215" s="386">
        <v>0.50521312044930433</v>
      </c>
      <c r="CC215" s="118">
        <v>5.2456841357831765</v>
      </c>
      <c r="CD215" s="386">
        <v>3.3197276357719363</v>
      </c>
      <c r="CE215" s="386">
        <v>0.2932948074766229</v>
      </c>
      <c r="CF215" s="118">
        <v>0.43784896538115098</v>
      </c>
      <c r="CG215" s="386">
        <v>0.3418429181060062</v>
      </c>
      <c r="CH215" s="386">
        <v>9.3232967216205595E-2</v>
      </c>
      <c r="CI215" s="118">
        <v>18.865310371388819</v>
      </c>
      <c r="CJ215" s="386">
        <v>4.8162971369266465</v>
      </c>
      <c r="CK215" s="386">
        <v>0.36368356285901016</v>
      </c>
      <c r="CL215" s="118">
        <v>5.7839650144584578</v>
      </c>
      <c r="CM215" s="386">
        <v>2.7333221961764935</v>
      </c>
      <c r="CN215" s="386">
        <v>0.213604191618573</v>
      </c>
      <c r="CO215" s="422">
        <v>1.8858741170909312</v>
      </c>
      <c r="CP215" s="386">
        <v>3.4659660215115249</v>
      </c>
      <c r="CQ215" s="386">
        <v>1.8858741170909312</v>
      </c>
      <c r="CR215" s="118">
        <v>172.02124886911284</v>
      </c>
      <c r="CS215" s="386">
        <v>17.218521176437356</v>
      </c>
      <c r="CT215" s="386">
        <v>1.3515400748149178E-2</v>
      </c>
      <c r="CU215" s="118">
        <v>961.150614904657</v>
      </c>
      <c r="CV215" s="386">
        <v>118.61071762977235</v>
      </c>
      <c r="CW215" s="386">
        <v>3.3526481336865005E-2</v>
      </c>
      <c r="CX215" s="118">
        <v>0.66633343954557211</v>
      </c>
      <c r="CY215" s="386">
        <v>0.72653325544605196</v>
      </c>
      <c r="CZ215" s="386">
        <v>0</v>
      </c>
      <c r="DA215" s="422">
        <v>9.0599471942654115E-3</v>
      </c>
      <c r="DB215" s="386">
        <v>0</v>
      </c>
      <c r="DC215" s="386">
        <v>9.0599471942654115E-3</v>
      </c>
      <c r="DD215" s="118">
        <v>0</v>
      </c>
      <c r="DE215" s="386">
        <v>0</v>
      </c>
      <c r="DF215" s="386">
        <v>0</v>
      </c>
      <c r="DG215" s="422">
        <v>0.16663044437847699</v>
      </c>
      <c r="DH215" s="386">
        <v>0</v>
      </c>
      <c r="DI215" s="386">
        <v>0.16663044437847699</v>
      </c>
      <c r="DJ215" s="422">
        <v>5.9769348990262372E-2</v>
      </c>
      <c r="DK215" s="386">
        <v>0</v>
      </c>
      <c r="DL215" s="386">
        <v>5.9769348990262372E-2</v>
      </c>
      <c r="DM215" s="422">
        <v>6.3887101902342286E-2</v>
      </c>
      <c r="DN215" s="386">
        <v>0.52673116186028079</v>
      </c>
      <c r="DO215" s="386">
        <v>6.3887101902342286E-2</v>
      </c>
      <c r="DP215" s="118">
        <v>684.1954781783727</v>
      </c>
      <c r="DQ215" s="386">
        <v>92.039384762806492</v>
      </c>
      <c r="DR215" s="386">
        <v>0</v>
      </c>
      <c r="DS215" s="118">
        <v>1744.8030048682224</v>
      </c>
      <c r="DT215" s="386">
        <v>230.41584003665852</v>
      </c>
      <c r="DU215" s="386">
        <v>6.8565434961983711E-3</v>
      </c>
      <c r="DV215" s="118">
        <v>245.66152790764852</v>
      </c>
      <c r="DW215" s="386">
        <v>33.111758276908965</v>
      </c>
      <c r="DX215" s="386">
        <v>0</v>
      </c>
      <c r="DY215" s="118">
        <v>1132.6395008538927</v>
      </c>
      <c r="DZ215" s="386">
        <v>134.25704561887164</v>
      </c>
      <c r="EA215" s="386">
        <v>0</v>
      </c>
      <c r="EB215" s="118">
        <v>241.11660595929987</v>
      </c>
      <c r="EC215" s="386">
        <v>38.319859271479558</v>
      </c>
      <c r="ED215" s="386">
        <v>3.544138452617359E-2</v>
      </c>
      <c r="EE215" s="118">
        <v>3.5453603181016713</v>
      </c>
      <c r="EF215" s="386">
        <v>0.80679036555619199</v>
      </c>
      <c r="EG215" s="386">
        <v>0</v>
      </c>
      <c r="EH215" s="118">
        <v>247.97731126184294</v>
      </c>
      <c r="EI215" s="386">
        <v>26.706138815660186</v>
      </c>
      <c r="EJ215" s="386">
        <v>0</v>
      </c>
      <c r="EK215" s="118">
        <v>31.160215502084331</v>
      </c>
      <c r="EL215" s="386">
        <v>4.3625716013708393</v>
      </c>
      <c r="EM215" s="386">
        <v>0</v>
      </c>
      <c r="EN215" s="118">
        <v>180.30049715726031</v>
      </c>
      <c r="EO215" s="386">
        <v>26.284826533064852</v>
      </c>
      <c r="EP215" s="386">
        <v>0</v>
      </c>
      <c r="EQ215" s="118">
        <v>33.910971081745316</v>
      </c>
      <c r="ER215" s="386">
        <v>3.6116886111711084</v>
      </c>
      <c r="ES215" s="386">
        <v>0</v>
      </c>
      <c r="ET215" s="118">
        <v>87.561922296829962</v>
      </c>
      <c r="EU215" s="386">
        <v>12.621836965768718</v>
      </c>
      <c r="EV215" s="386">
        <v>0</v>
      </c>
      <c r="EW215" s="118">
        <v>8.8988068288929281</v>
      </c>
      <c r="EX215" s="386">
        <v>1.7761368142300102</v>
      </c>
      <c r="EY215" s="386">
        <v>0</v>
      </c>
      <c r="EZ215" s="118">
        <v>46.030277402608405</v>
      </c>
      <c r="FA215" s="386">
        <v>8.4294975887653205</v>
      </c>
      <c r="FB215" s="386">
        <v>0</v>
      </c>
      <c r="FC215" s="118">
        <v>5.5996597384006677</v>
      </c>
      <c r="FD215" s="386">
        <v>1.1781925465784364</v>
      </c>
      <c r="FE215" s="386">
        <v>0</v>
      </c>
      <c r="FF215" s="118">
        <v>0</v>
      </c>
      <c r="FG215" s="386">
        <v>0</v>
      </c>
      <c r="FH215" s="386">
        <v>0</v>
      </c>
      <c r="FI215" s="118">
        <v>4.0768337141461721</v>
      </c>
      <c r="FJ215" s="386">
        <v>1.5211521904567018</v>
      </c>
      <c r="FK215" s="386">
        <v>1.4860862765162098E-2</v>
      </c>
      <c r="FL215" s="422">
        <v>8.2745900601192707E-3</v>
      </c>
      <c r="FM215" s="386">
        <v>0</v>
      </c>
      <c r="FN215" s="386">
        <v>8.2745900601192707E-3</v>
      </c>
      <c r="FO215" s="118">
        <v>6.6749718798047564</v>
      </c>
      <c r="FP215" s="386">
        <v>1.4335359512677477</v>
      </c>
      <c r="FQ215" s="386">
        <v>0</v>
      </c>
      <c r="FR215" s="118">
        <v>3.0113614994772679</v>
      </c>
      <c r="FS215" s="386">
        <v>0.84372254429844229</v>
      </c>
      <c r="FT215" s="386">
        <v>0</v>
      </c>
      <c r="FV215" s="118">
        <f t="shared" si="0"/>
        <v>5654.55175425986</v>
      </c>
      <c r="FW215" s="118">
        <f t="shared" si="1"/>
        <v>4.3802744605529499E-2</v>
      </c>
      <c r="FX215" s="118">
        <v>1.0286501728554789</v>
      </c>
      <c r="FY215" s="118">
        <v>0.17897428998282103</v>
      </c>
      <c r="FZ215" s="207">
        <v>1.1920316932884232</v>
      </c>
      <c r="GA215" s="118">
        <v>1.1648133784680763</v>
      </c>
      <c r="GB215" s="118">
        <v>4.3585411860615952</v>
      </c>
    </row>
    <row r="216" spans="2:184" s="73" customFormat="1">
      <c r="B216" s="73" t="s">
        <v>1959</v>
      </c>
      <c r="C216" s="143" t="s">
        <v>1960</v>
      </c>
      <c r="D216" s="143" t="s">
        <v>2016</v>
      </c>
      <c r="E216" s="626">
        <v>352.1</v>
      </c>
      <c r="F216" s="73">
        <v>0.46</v>
      </c>
      <c r="G216" s="113" t="s">
        <v>1210</v>
      </c>
      <c r="H216" s="207">
        <v>45.685000000000002</v>
      </c>
      <c r="I216" s="89">
        <v>352.1</v>
      </c>
      <c r="J216" s="89"/>
      <c r="K216" s="41" t="s">
        <v>32</v>
      </c>
      <c r="L216" s="73" t="s">
        <v>207</v>
      </c>
      <c r="M216" s="73" t="s">
        <v>1962</v>
      </c>
      <c r="N216" s="73" t="s">
        <v>2290</v>
      </c>
      <c r="O216" s="73">
        <v>55</v>
      </c>
      <c r="Q216" s="203">
        <v>1056.4270021969241</v>
      </c>
      <c r="R216" s="203">
        <v>35830</v>
      </c>
      <c r="S216" s="203">
        <v>3200</v>
      </c>
      <c r="U216" s="118">
        <v>1.09321384553587</v>
      </c>
      <c r="V216" s="386">
        <v>2.7000703590026198</v>
      </c>
      <c r="W216" s="386">
        <v>1.0298255743415701</v>
      </c>
      <c r="X216" s="118">
        <v>8.3463455182559994</v>
      </c>
      <c r="Y216" s="386">
        <v>5.5151662269753796</v>
      </c>
      <c r="Z216" s="386">
        <v>0.91839363516219696</v>
      </c>
      <c r="AA216" s="118">
        <v>453.88759948836901</v>
      </c>
      <c r="AB216" s="386">
        <v>36.329827705616502</v>
      </c>
      <c r="AC216" s="386">
        <v>0.87351417468227899</v>
      </c>
      <c r="AD216" s="118">
        <v>15.0541892658484</v>
      </c>
      <c r="AE216" s="386">
        <v>9.4288403354547707</v>
      </c>
      <c r="AF216" s="386">
        <v>5.4917387264558401E-2</v>
      </c>
      <c r="AG216" s="118">
        <v>13.4190907028373</v>
      </c>
      <c r="AH216" s="386">
        <v>16.890146497655198</v>
      </c>
      <c r="AI216" s="386">
        <v>8.4073431532787402E-2</v>
      </c>
      <c r="AJ216" s="118">
        <v>820.70194813705598</v>
      </c>
      <c r="AK216" s="386">
        <v>218.27025685169701</v>
      </c>
      <c r="AL216" s="386">
        <v>81.616523839337304</v>
      </c>
      <c r="AM216" s="118">
        <v>157776.246806123</v>
      </c>
      <c r="AN216" s="386">
        <v>12695.031151740999</v>
      </c>
      <c r="AO216" s="386">
        <v>5.37283830242548</v>
      </c>
      <c r="AP216" s="118">
        <v>163.42743776941501</v>
      </c>
      <c r="AQ216" s="386">
        <v>81.619791520822403</v>
      </c>
      <c r="AR216" s="386">
        <v>26.163608567929899</v>
      </c>
      <c r="AS216" s="118">
        <v>1246.95643247015</v>
      </c>
      <c r="AT216" s="386">
        <v>155.08060874914199</v>
      </c>
      <c r="AU216" s="386">
        <v>26.5475929088756</v>
      </c>
      <c r="AV216" s="118">
        <v>23.409396707348499</v>
      </c>
      <c r="AW216" s="386">
        <v>11.439806057543599</v>
      </c>
      <c r="AX216" s="386">
        <v>3.5122087690658201</v>
      </c>
      <c r="AY216" s="118">
        <v>0.49183651613221202</v>
      </c>
      <c r="AZ216" s="386">
        <v>0.345734233153703</v>
      </c>
      <c r="BA216" s="386">
        <v>8.3352294989910397E-2</v>
      </c>
      <c r="BB216" s="422">
        <v>0.21248124757610801</v>
      </c>
      <c r="BC216" s="386">
        <v>0</v>
      </c>
      <c r="BD216" s="386">
        <v>0.21248124757610801</v>
      </c>
      <c r="BE216" s="118">
        <v>0.16706460118215599</v>
      </c>
      <c r="BF216" s="387">
        <v>0.11271839430580601</v>
      </c>
      <c r="BG216" s="387">
        <v>1.5102430129996401E-2</v>
      </c>
      <c r="BH216" s="422">
        <v>0.160343945279043</v>
      </c>
      <c r="BI216" s="386">
        <v>0</v>
      </c>
      <c r="BJ216" s="386">
        <v>0.160343945279043</v>
      </c>
      <c r="BK216" s="118">
        <v>268.49818670105202</v>
      </c>
      <c r="BL216" s="386">
        <v>33.596861778687199</v>
      </c>
      <c r="BM216" s="386">
        <v>0.21696433786529401</v>
      </c>
      <c r="BN216" s="118">
        <v>416.96978414534601</v>
      </c>
      <c r="BO216" s="386">
        <v>186.101050330813</v>
      </c>
      <c r="BP216" s="386">
        <v>0.29152615119873199</v>
      </c>
      <c r="BQ216" s="118">
        <v>605.66218461008498</v>
      </c>
      <c r="BR216" s="386">
        <v>185.61467074162499</v>
      </c>
      <c r="BS216" s="386">
        <v>1.88054493810573</v>
      </c>
      <c r="BT216" s="118">
        <v>6.2579557247047807E-2</v>
      </c>
      <c r="BU216" s="386">
        <v>0.12509716598373899</v>
      </c>
      <c r="BV216" s="386">
        <v>1.0952712137099E-2</v>
      </c>
      <c r="BW216" s="118">
        <v>0.25036869894830499</v>
      </c>
      <c r="BX216" s="386">
        <v>0.50073739789660998</v>
      </c>
      <c r="BY216" s="386">
        <v>6.5197335757630301E-2</v>
      </c>
      <c r="BZ216" s="118">
        <v>0.221561979475356</v>
      </c>
      <c r="CA216" s="386">
        <v>0.40452794534947001</v>
      </c>
      <c r="CB216" s="386">
        <v>0.122401101390641</v>
      </c>
      <c r="CC216" s="118">
        <v>3.2123889970050099</v>
      </c>
      <c r="CD216" s="386">
        <v>2.4370137052637899</v>
      </c>
      <c r="CE216" s="386">
        <v>9.8219649581600399E-2</v>
      </c>
      <c r="CF216" s="118">
        <v>0.35176019138456699</v>
      </c>
      <c r="CG216" s="386">
        <v>0.21562002917418899</v>
      </c>
      <c r="CH216" s="386">
        <v>2.0728052287691499E-2</v>
      </c>
      <c r="CI216" s="118">
        <v>21.1220383797274</v>
      </c>
      <c r="CJ216" s="386">
        <v>3.7972262395034901</v>
      </c>
      <c r="CK216" s="386">
        <v>8.8804602788910503E-2</v>
      </c>
      <c r="CL216" s="118">
        <v>7.0740358154901299</v>
      </c>
      <c r="CM216" s="386">
        <v>1.6704828207018401</v>
      </c>
      <c r="CN216" s="386">
        <v>3.7606482324374399E-2</v>
      </c>
      <c r="CO216" s="422">
        <v>0.46206410124800201</v>
      </c>
      <c r="CP216" s="386">
        <v>1.4015023996171301</v>
      </c>
      <c r="CQ216" s="386">
        <v>0.46206410124800201</v>
      </c>
      <c r="CR216" s="118">
        <v>180.09387535415399</v>
      </c>
      <c r="CS216" s="386">
        <v>18.657747766555801</v>
      </c>
      <c r="CT216" s="386">
        <v>4.03309233018219E-3</v>
      </c>
      <c r="CU216" s="118">
        <v>948.09229715795698</v>
      </c>
      <c r="CV216" s="386">
        <v>100.730455385524</v>
      </c>
      <c r="CW216" s="386">
        <v>0</v>
      </c>
      <c r="CX216" s="118">
        <v>0.61970759582333601</v>
      </c>
      <c r="CY216" s="386">
        <v>0.40832376577497398</v>
      </c>
      <c r="CZ216" s="386">
        <v>0</v>
      </c>
      <c r="DA216" s="118">
        <v>0</v>
      </c>
      <c r="DB216" s="386">
        <v>0</v>
      </c>
      <c r="DC216" s="386">
        <v>0</v>
      </c>
      <c r="DD216" s="118">
        <v>0</v>
      </c>
      <c r="DE216" s="386">
        <v>0</v>
      </c>
      <c r="DF216" s="386">
        <v>0</v>
      </c>
      <c r="DG216" s="422">
        <v>4.24132330241868E-2</v>
      </c>
      <c r="DH216" s="386">
        <v>0</v>
      </c>
      <c r="DI216" s="386">
        <v>4.24132330241868E-2</v>
      </c>
      <c r="DJ216" s="422">
        <v>1.9140415870169201E-2</v>
      </c>
      <c r="DK216" s="386">
        <v>0</v>
      </c>
      <c r="DL216" s="386">
        <v>1.9140415870169201E-2</v>
      </c>
      <c r="DM216" s="118">
        <v>0.28999649009869799</v>
      </c>
      <c r="DN216" s="386">
        <v>0.57999298019739598</v>
      </c>
      <c r="DO216" s="386">
        <v>0</v>
      </c>
      <c r="DP216" s="118">
        <v>876.205078297417</v>
      </c>
      <c r="DQ216" s="386">
        <v>88.072722514148197</v>
      </c>
      <c r="DR216" s="386">
        <v>0</v>
      </c>
      <c r="DS216" s="118">
        <v>2117.72102771441</v>
      </c>
      <c r="DT216" s="386">
        <v>216.95389867501899</v>
      </c>
      <c r="DU216" s="386">
        <v>0</v>
      </c>
      <c r="DV216" s="118">
        <v>286.968360172497</v>
      </c>
      <c r="DW216" s="386">
        <v>31.186988918918399</v>
      </c>
      <c r="DX216" s="386">
        <v>0</v>
      </c>
      <c r="DY216" s="118">
        <v>1312.13743229889</v>
      </c>
      <c r="DZ216" s="386">
        <v>110.01002785667499</v>
      </c>
      <c r="EA216" s="386">
        <v>0</v>
      </c>
      <c r="EB216" s="118">
        <v>261.071336824502</v>
      </c>
      <c r="EC216" s="386">
        <v>21.247424939343301</v>
      </c>
      <c r="ED216" s="386">
        <v>0</v>
      </c>
      <c r="EE216" s="118">
        <v>3.2777168046534002</v>
      </c>
      <c r="EF216" s="386">
        <v>0.52004396419952004</v>
      </c>
      <c r="EG216" s="386">
        <v>0</v>
      </c>
      <c r="EH216" s="118">
        <v>259.13641160473497</v>
      </c>
      <c r="EI216" s="386">
        <v>19.695914745576399</v>
      </c>
      <c r="EJ216" s="386">
        <v>8.3546510898989592E-3</v>
      </c>
      <c r="EK216" s="118">
        <v>32.1039918292403</v>
      </c>
      <c r="EL216" s="386">
        <v>2.6081462041665402</v>
      </c>
      <c r="EM216" s="386">
        <v>0</v>
      </c>
      <c r="EN216" s="118">
        <v>183.85840258872301</v>
      </c>
      <c r="EO216" s="386">
        <v>18.5969729731884</v>
      </c>
      <c r="EP216" s="386">
        <v>0</v>
      </c>
      <c r="EQ216" s="118">
        <v>33.807011685340903</v>
      </c>
      <c r="ER216" s="386">
        <v>3.21901794308214</v>
      </c>
      <c r="ES216" s="386">
        <v>0</v>
      </c>
      <c r="ET216" s="118">
        <v>85.050243217148207</v>
      </c>
      <c r="EU216" s="386">
        <v>8.5993144072236305</v>
      </c>
      <c r="EV216" s="386">
        <v>0</v>
      </c>
      <c r="EW216" s="118">
        <v>8.6837796660297997</v>
      </c>
      <c r="EX216" s="386">
        <v>0.93566169380734399</v>
      </c>
      <c r="EY216" s="386">
        <v>1.1228237279839999E-3</v>
      </c>
      <c r="EZ216" s="118">
        <v>43.415822529032098</v>
      </c>
      <c r="FA216" s="386">
        <v>5.1187041472911501</v>
      </c>
      <c r="FB216" s="386">
        <v>5.3006597994921202E-3</v>
      </c>
      <c r="FC216" s="118">
        <v>5.2260870452073398</v>
      </c>
      <c r="FD216" s="386">
        <v>0.73748580505928796</v>
      </c>
      <c r="FE216" s="386">
        <v>0</v>
      </c>
      <c r="FF216" s="118">
        <v>0.183717437633141</v>
      </c>
      <c r="FG216" s="386">
        <v>0.19566224308703101</v>
      </c>
      <c r="FH216" s="386">
        <v>5.5860759335003901E-3</v>
      </c>
      <c r="FI216" s="118">
        <v>3.27470357469694</v>
      </c>
      <c r="FJ216" s="386">
        <v>2.16236587895663</v>
      </c>
      <c r="FK216" s="386">
        <v>6.2237560219832897E-3</v>
      </c>
      <c r="FL216" s="422">
        <v>2.0348141397095302E-3</v>
      </c>
      <c r="FM216" s="386">
        <v>0</v>
      </c>
      <c r="FN216" s="386">
        <v>2.0348141397095302E-3</v>
      </c>
      <c r="FO216" s="118">
        <v>7.1093628277636398</v>
      </c>
      <c r="FP216" s="386">
        <v>1.0811024670298199</v>
      </c>
      <c r="FQ216" s="386">
        <v>1.6603925592502001E-3</v>
      </c>
      <c r="FR216" s="118">
        <v>2.92673306743206</v>
      </c>
      <c r="FS216" s="386">
        <v>0.46926984288384299</v>
      </c>
      <c r="FT216" s="386">
        <v>0</v>
      </c>
      <c r="FV216" s="118">
        <f t="shared" si="0"/>
        <v>6456.7549994357823</v>
      </c>
      <c r="FW216" s="118">
        <f t="shared" si="1"/>
        <v>3.7974684303507457E-2</v>
      </c>
      <c r="FX216" s="118">
        <v>1.0176698738709589</v>
      </c>
      <c r="FY216" s="118">
        <v>0.18995394846473418</v>
      </c>
      <c r="FZ216" s="207">
        <v>1.3603605845569269</v>
      </c>
      <c r="GA216" s="118">
        <v>1.28763951222632</v>
      </c>
      <c r="GB216" s="118">
        <v>4.8289555400048938</v>
      </c>
    </row>
    <row r="217" spans="2:184" s="73" customFormat="1">
      <c r="B217" s="73" t="s">
        <v>1959</v>
      </c>
      <c r="C217" s="143" t="s">
        <v>1960</v>
      </c>
      <c r="D217" s="143" t="s">
        <v>2016</v>
      </c>
      <c r="E217" s="626">
        <v>352.1</v>
      </c>
      <c r="F217" s="73">
        <v>0.46</v>
      </c>
      <c r="G217" s="113" t="s">
        <v>1210</v>
      </c>
      <c r="H217" s="207">
        <v>45.685000000000002</v>
      </c>
      <c r="I217" s="89">
        <v>352.1</v>
      </c>
      <c r="J217" s="89"/>
      <c r="K217" s="41" t="s">
        <v>32</v>
      </c>
      <c r="L217" s="73" t="s">
        <v>207</v>
      </c>
      <c r="M217" s="73" t="s">
        <v>1962</v>
      </c>
      <c r="N217" s="73" t="s">
        <v>2291</v>
      </c>
      <c r="O217" s="73">
        <v>55</v>
      </c>
      <c r="Q217" s="203">
        <v>1023.7058118633911</v>
      </c>
      <c r="R217" s="203">
        <v>35950</v>
      </c>
      <c r="S217" s="203">
        <v>3070</v>
      </c>
      <c r="U217" s="422">
        <v>1.2617409347229422</v>
      </c>
      <c r="V217" s="386">
        <v>2.1395016363762407</v>
      </c>
      <c r="W217" s="386">
        <v>1.2617409347229422</v>
      </c>
      <c r="X217" s="118">
        <v>8.1812300601128545</v>
      </c>
      <c r="Y217" s="386">
        <v>4.0533450148770633</v>
      </c>
      <c r="Z217" s="386">
        <v>1.2363905457266171</v>
      </c>
      <c r="AA217" s="118">
        <v>386.61325049349085</v>
      </c>
      <c r="AB217" s="386">
        <v>32.148772164247376</v>
      </c>
      <c r="AC217" s="386">
        <v>1.2023014210749505</v>
      </c>
      <c r="AD217" s="118">
        <v>34.496173149001137</v>
      </c>
      <c r="AE217" s="386">
        <v>13.215153381577982</v>
      </c>
      <c r="AF217" s="386">
        <v>8.5267892685511174E-2</v>
      </c>
      <c r="AG217" s="118">
        <v>60.473932674877396</v>
      </c>
      <c r="AH217" s="386">
        <v>30.770680528724558</v>
      </c>
      <c r="AI217" s="386">
        <v>0.10675577405340876</v>
      </c>
      <c r="AJ217" s="118">
        <v>1034.4456391857993</v>
      </c>
      <c r="AK217" s="386">
        <v>184.45251062491732</v>
      </c>
      <c r="AL217" s="386">
        <v>119.95640295677104</v>
      </c>
      <c r="AM217" s="118">
        <v>157359.03515169836</v>
      </c>
      <c r="AN217" s="386">
        <v>13881.552292526258</v>
      </c>
      <c r="AO217" s="386">
        <v>4.5795803088500886</v>
      </c>
      <c r="AP217" s="118">
        <v>180.5085948071891</v>
      </c>
      <c r="AQ217" s="386">
        <v>89.22393052465543</v>
      </c>
      <c r="AR217" s="386">
        <v>28.534783745313547</v>
      </c>
      <c r="AS217" s="118">
        <v>1274.1706232490531</v>
      </c>
      <c r="AT217" s="386">
        <v>223.27047644935172</v>
      </c>
      <c r="AU217" s="386">
        <v>23.792492603038045</v>
      </c>
      <c r="AV217" s="422">
        <v>6.8826020357752373</v>
      </c>
      <c r="AW217" s="386">
        <v>12.607691429483154</v>
      </c>
      <c r="AX217" s="386">
        <v>6.8826020357752373</v>
      </c>
      <c r="AY217" s="118">
        <v>0.55160768536661697</v>
      </c>
      <c r="AZ217" s="386">
        <v>0.352841512834694</v>
      </c>
      <c r="BA217" s="386">
        <v>0.11853118951625874</v>
      </c>
      <c r="BB217" s="422">
        <v>0.15675661626217252</v>
      </c>
      <c r="BC217" s="386">
        <v>0</v>
      </c>
      <c r="BD217" s="386">
        <v>0.15675661626217252</v>
      </c>
      <c r="BE217" s="118">
        <v>0.10752642401678493</v>
      </c>
      <c r="BF217" s="387">
        <v>0.10113205285344287</v>
      </c>
      <c r="BG217" s="387">
        <v>1.8743784044198318E-2</v>
      </c>
      <c r="BH217" s="422">
        <v>0.20131010306186792</v>
      </c>
      <c r="BI217" s="386">
        <v>0</v>
      </c>
      <c r="BJ217" s="386">
        <v>0.20131010306186792</v>
      </c>
      <c r="BK217" s="118">
        <v>285.31018492346936</v>
      </c>
      <c r="BL217" s="386">
        <v>20.983161251667955</v>
      </c>
      <c r="BM217" s="386">
        <v>0.26234128664598322</v>
      </c>
      <c r="BN217" s="118">
        <v>650.03885839215252</v>
      </c>
      <c r="BO217" s="386">
        <v>115.30399484418056</v>
      </c>
      <c r="BP217" s="386">
        <v>0.32570683843846721</v>
      </c>
      <c r="BQ217" s="118">
        <v>810.66190310103252</v>
      </c>
      <c r="BR217" s="386">
        <v>131.72975194022331</v>
      </c>
      <c r="BS217" s="386">
        <v>2.552779960919827</v>
      </c>
      <c r="BT217" s="118">
        <v>8.8122935833762697E-2</v>
      </c>
      <c r="BU217" s="386">
        <v>0.11544064476752654</v>
      </c>
      <c r="BV217" s="386">
        <v>1.3993063988750557E-2</v>
      </c>
      <c r="BW217" s="422">
        <v>9.609694982426141E-2</v>
      </c>
      <c r="BX217" s="386">
        <v>0</v>
      </c>
      <c r="BY217" s="386">
        <v>9.609694982426141E-2</v>
      </c>
      <c r="BZ217" s="118">
        <v>0.22533432933039013</v>
      </c>
      <c r="CA217" s="386">
        <v>0.32863710976278288</v>
      </c>
      <c r="CB217" s="386">
        <v>0.14985541390735721</v>
      </c>
      <c r="CC217" s="118">
        <v>2.568310160182627</v>
      </c>
      <c r="CD217" s="386">
        <v>1.3480559327900841</v>
      </c>
      <c r="CE217" s="386">
        <v>0.13264630273516842</v>
      </c>
      <c r="CF217" s="118">
        <v>0.35753349548764346</v>
      </c>
      <c r="CG217" s="386">
        <v>0.27822585302020308</v>
      </c>
      <c r="CH217" s="386">
        <v>2.7960260429088661E-2</v>
      </c>
      <c r="CI217" s="118">
        <v>20.195234219101195</v>
      </c>
      <c r="CJ217" s="386">
        <v>4.1441114740963272</v>
      </c>
      <c r="CK217" s="386">
        <v>0.12720251901588481</v>
      </c>
      <c r="CL217" s="118">
        <v>6.213651716578994</v>
      </c>
      <c r="CM217" s="386">
        <v>1.930482901798239</v>
      </c>
      <c r="CN217" s="386">
        <v>5.0082086238511424E-2</v>
      </c>
      <c r="CO217" s="422">
        <v>0.50518209155955696</v>
      </c>
      <c r="CP217" s="386">
        <v>0.96779026582986483</v>
      </c>
      <c r="CQ217" s="386">
        <v>0.50518209155955696</v>
      </c>
      <c r="CR217" s="118">
        <v>172.65916205730798</v>
      </c>
      <c r="CS217" s="386">
        <v>17.724472394096669</v>
      </c>
      <c r="CT217" s="386">
        <v>6.7042448270926971E-3</v>
      </c>
      <c r="CU217" s="118">
        <v>893.9184032449291</v>
      </c>
      <c r="CV217" s="386">
        <v>109.54001950798106</v>
      </c>
      <c r="CW217" s="386">
        <v>0</v>
      </c>
      <c r="CX217" s="118">
        <v>0.32834518124677936</v>
      </c>
      <c r="CY217" s="386">
        <v>0.23058861583186424</v>
      </c>
      <c r="CZ217" s="386">
        <v>0</v>
      </c>
      <c r="DA217" s="118">
        <v>0</v>
      </c>
      <c r="DB217" s="386">
        <v>0</v>
      </c>
      <c r="DC217" s="386">
        <v>0</v>
      </c>
      <c r="DD217" s="118">
        <v>0</v>
      </c>
      <c r="DE217" s="386">
        <v>0</v>
      </c>
      <c r="DF217" s="386">
        <v>0</v>
      </c>
      <c r="DG217" s="422">
        <v>4.4658411834673423E-2</v>
      </c>
      <c r="DH217" s="386">
        <v>0</v>
      </c>
      <c r="DI217" s="386">
        <v>4.4658411834673423E-2</v>
      </c>
      <c r="DJ217" s="422">
        <v>1.6059911930356597E-2</v>
      </c>
      <c r="DK217" s="386">
        <v>0</v>
      </c>
      <c r="DL217" s="386">
        <v>1.6059911930356597E-2</v>
      </c>
      <c r="DM217" s="118">
        <v>0.54421875115756291</v>
      </c>
      <c r="DN217" s="386">
        <v>0.56952171585758726</v>
      </c>
      <c r="DO217" s="386">
        <v>0</v>
      </c>
      <c r="DP217" s="118">
        <v>862.76459945019542</v>
      </c>
      <c r="DQ217" s="386">
        <v>119.62298655930745</v>
      </c>
      <c r="DR217" s="386">
        <v>2.1813528981744781E-3</v>
      </c>
      <c r="DS217" s="118">
        <v>2035.534345517483</v>
      </c>
      <c r="DT217" s="386">
        <v>280.49671143216199</v>
      </c>
      <c r="DU217" s="386">
        <v>0</v>
      </c>
      <c r="DV217" s="118">
        <v>266.94766827937138</v>
      </c>
      <c r="DW217" s="386">
        <v>39.165255149137579</v>
      </c>
      <c r="DX217" s="386">
        <v>0</v>
      </c>
      <c r="DY217" s="118">
        <v>1198.334773068857</v>
      </c>
      <c r="DZ217" s="386">
        <v>150.51436755777507</v>
      </c>
      <c r="EA217" s="386">
        <v>9.4286193287532721E-3</v>
      </c>
      <c r="EB217" s="118">
        <v>243.21695410269126</v>
      </c>
      <c r="EC217" s="386">
        <v>37.249800750586182</v>
      </c>
      <c r="ED217" s="386">
        <v>0</v>
      </c>
      <c r="EE217" s="118">
        <v>3.3622835034463816</v>
      </c>
      <c r="EF217" s="386">
        <v>0.59043032136873019</v>
      </c>
      <c r="EG217" s="386">
        <v>0</v>
      </c>
      <c r="EH217" s="118">
        <v>244.19696709898344</v>
      </c>
      <c r="EI217" s="386">
        <v>36.484836273353984</v>
      </c>
      <c r="EJ217" s="386">
        <v>1.0672629781088915E-2</v>
      </c>
      <c r="EK217" s="118">
        <v>29.9593849216505</v>
      </c>
      <c r="EL217" s="386">
        <v>4.455197019275035</v>
      </c>
      <c r="EM217" s="386">
        <v>0</v>
      </c>
      <c r="EN217" s="118">
        <v>173.19795688385014</v>
      </c>
      <c r="EO217" s="386">
        <v>25.069951400347545</v>
      </c>
      <c r="EP217" s="386">
        <v>0</v>
      </c>
      <c r="EQ217" s="118">
        <v>32.580439007587202</v>
      </c>
      <c r="ER217" s="386">
        <v>6.1481461521122531</v>
      </c>
      <c r="ES217" s="386">
        <v>0</v>
      </c>
      <c r="ET217" s="118">
        <v>82.593667146939012</v>
      </c>
      <c r="EU217" s="386">
        <v>13.549337249675679</v>
      </c>
      <c r="EV217" s="386">
        <v>0</v>
      </c>
      <c r="EW217" s="118">
        <v>8.4240415620702453</v>
      </c>
      <c r="EX217" s="386">
        <v>1.4415369551731083</v>
      </c>
      <c r="EY217" s="386">
        <v>1.435213941116385E-3</v>
      </c>
      <c r="EZ217" s="118">
        <v>43.738517066810608</v>
      </c>
      <c r="FA217" s="386">
        <v>6.7517949419028973</v>
      </c>
      <c r="FB217" s="386">
        <v>0</v>
      </c>
      <c r="FC217" s="118">
        <v>5.4617338063340597</v>
      </c>
      <c r="FD217" s="386">
        <v>0.49166585245311406</v>
      </c>
      <c r="FE217" s="386">
        <v>0</v>
      </c>
      <c r="FF217" s="422">
        <v>7.1295151555683259E-3</v>
      </c>
      <c r="FG217" s="386">
        <v>8.2480797122571864E-2</v>
      </c>
      <c r="FH217" s="386">
        <v>7.1295151555683259E-3</v>
      </c>
      <c r="FI217" s="118">
        <v>2.3693738614299407</v>
      </c>
      <c r="FJ217" s="386">
        <v>0.90735873962925595</v>
      </c>
      <c r="FK217" s="386">
        <v>6.5316628133796793E-3</v>
      </c>
      <c r="FL217" s="422">
        <v>2.6021085471791276E-3</v>
      </c>
      <c r="FM217" s="386">
        <v>0</v>
      </c>
      <c r="FN217" s="386">
        <v>2.6021085471791276E-3</v>
      </c>
      <c r="FO217" s="118">
        <v>6.0760841062539557</v>
      </c>
      <c r="FP217" s="386">
        <v>0.97918382025195727</v>
      </c>
      <c r="FQ217" s="386">
        <v>2.9781870534478089E-3</v>
      </c>
      <c r="FR217" s="118">
        <v>3.3814766894226915</v>
      </c>
      <c r="FS217" s="386">
        <v>0.89034876829934528</v>
      </c>
      <c r="FT217" s="386">
        <v>2.1593215927722784E-3</v>
      </c>
      <c r="FV217" s="118">
        <f t="shared" si="0"/>
        <v>6124.2317346612008</v>
      </c>
      <c r="FW217" s="118">
        <f t="shared" si="1"/>
        <v>4.1610379074464895E-2</v>
      </c>
      <c r="FX217" s="118">
        <v>1.0190692236477625</v>
      </c>
      <c r="FY217" s="118">
        <v>0.19314868273273511</v>
      </c>
      <c r="FZ217" s="207">
        <v>1.1124826514260773</v>
      </c>
      <c r="GA217" s="118">
        <v>1.388295798447805</v>
      </c>
      <c r="GB217" s="118">
        <v>4.5169887713667567</v>
      </c>
    </row>
    <row r="218" spans="2:184" s="73" customFormat="1">
      <c r="B218" s="73" t="s">
        <v>1959</v>
      </c>
      <c r="C218" s="143" t="s">
        <v>1960</v>
      </c>
      <c r="D218" s="143" t="s">
        <v>2016</v>
      </c>
      <c r="E218" s="626">
        <v>352.1</v>
      </c>
      <c r="F218" s="73">
        <v>0.46</v>
      </c>
      <c r="G218" s="113" t="s">
        <v>1210</v>
      </c>
      <c r="H218" s="207">
        <v>45.685000000000002</v>
      </c>
      <c r="I218" s="89">
        <v>352.1</v>
      </c>
      <c r="J218" s="89"/>
      <c r="K218" s="41" t="s">
        <v>32</v>
      </c>
      <c r="L218" s="73" t="s">
        <v>207</v>
      </c>
      <c r="M218" s="73" t="s">
        <v>1962</v>
      </c>
      <c r="N218" s="73" t="s">
        <v>2292</v>
      </c>
      <c r="O218" s="73">
        <v>55</v>
      </c>
      <c r="Q218" s="203">
        <v>939.56560814859188</v>
      </c>
      <c r="R218" s="203">
        <v>34040</v>
      </c>
      <c r="S218" s="203">
        <v>3310</v>
      </c>
      <c r="U218" s="422">
        <v>0.97637153321117898</v>
      </c>
      <c r="V218" s="386">
        <v>2.3715312864627101</v>
      </c>
      <c r="W218" s="386">
        <v>0.97637153321117898</v>
      </c>
      <c r="X218" s="118">
        <v>7.5192637217431999</v>
      </c>
      <c r="Y218" s="386">
        <v>5.1828222080971704</v>
      </c>
      <c r="Z218" s="386">
        <v>1.2021886928388701</v>
      </c>
      <c r="AA218" s="118">
        <v>354.54905633534599</v>
      </c>
      <c r="AB218" s="386">
        <v>24.209870499353599</v>
      </c>
      <c r="AC218" s="386">
        <v>0.85717587820098295</v>
      </c>
      <c r="AD218" s="118">
        <v>6.8545421865090903</v>
      </c>
      <c r="AE218" s="386">
        <v>2.7733350320014298</v>
      </c>
      <c r="AF218" s="386">
        <v>5.8597657115086903E-2</v>
      </c>
      <c r="AG218" s="118">
        <v>1.5108068942905299</v>
      </c>
      <c r="AH218" s="386">
        <v>0.96246470402192397</v>
      </c>
      <c r="AI218" s="386">
        <v>8.9556764582457496E-2</v>
      </c>
      <c r="AJ218" s="118">
        <v>792.14747198285102</v>
      </c>
      <c r="AK218" s="386">
        <v>210.63874862000301</v>
      </c>
      <c r="AL218" s="386">
        <v>82.966717167453197</v>
      </c>
      <c r="AM218" s="118">
        <v>156104.71392940101</v>
      </c>
      <c r="AN218" s="386">
        <v>13256.0362632908</v>
      </c>
      <c r="AO218" s="386">
        <v>5.1127302127541698</v>
      </c>
      <c r="AP218" s="118">
        <v>153.49095311080501</v>
      </c>
      <c r="AQ218" s="386">
        <v>90.015544435083399</v>
      </c>
      <c r="AR218" s="386">
        <v>29.933537619235601</v>
      </c>
      <c r="AS218" s="118">
        <v>1142.63100230694</v>
      </c>
      <c r="AT218" s="386">
        <v>183.32410217799799</v>
      </c>
      <c r="AU218" s="386">
        <v>25.724196822466801</v>
      </c>
      <c r="AV218" s="118">
        <v>11.381135999237101</v>
      </c>
      <c r="AW218" s="386">
        <v>12.876212298767101</v>
      </c>
      <c r="AX218" s="386">
        <v>5.5828978754153296</v>
      </c>
      <c r="AY218" s="118">
        <v>0.66686660239101403</v>
      </c>
      <c r="AZ218" s="386">
        <v>0.34644016269992201</v>
      </c>
      <c r="BA218" s="386">
        <v>7.0894282863817507E-2</v>
      </c>
      <c r="BB218" s="422">
        <v>0.21996125810109199</v>
      </c>
      <c r="BC218" s="386">
        <v>0</v>
      </c>
      <c r="BD218" s="386">
        <v>0.21996125810109199</v>
      </c>
      <c r="BE218" s="118">
        <v>0.16994045719849299</v>
      </c>
      <c r="BF218" s="387">
        <v>0.115051183372711</v>
      </c>
      <c r="BG218" s="387">
        <v>2.0105204507846999E-2</v>
      </c>
      <c r="BH218" s="422">
        <v>0.17671309686367401</v>
      </c>
      <c r="BI218" s="386">
        <v>0</v>
      </c>
      <c r="BJ218" s="386">
        <v>0.17671309686367401</v>
      </c>
      <c r="BK218" s="118">
        <v>255.62332165051501</v>
      </c>
      <c r="BL218" s="386">
        <v>24.712953453058699</v>
      </c>
      <c r="BM218" s="386">
        <v>0.22340908144688801</v>
      </c>
      <c r="BN218" s="118">
        <v>269.05265468491098</v>
      </c>
      <c r="BO218" s="386">
        <v>26.321030312086201</v>
      </c>
      <c r="BP218" s="386">
        <v>0.39323806757475399</v>
      </c>
      <c r="BQ218" s="118">
        <v>455.19692826560203</v>
      </c>
      <c r="BR218" s="386">
        <v>50.392321353329002</v>
      </c>
      <c r="BS218" s="386">
        <v>1.99904985974496</v>
      </c>
      <c r="BT218" s="422">
        <v>8.7416518541390195E-3</v>
      </c>
      <c r="BU218" s="386">
        <v>0</v>
      </c>
      <c r="BV218" s="386">
        <v>8.7416518541390195E-3</v>
      </c>
      <c r="BW218" s="422">
        <v>8.5694653241502203E-2</v>
      </c>
      <c r="BX218" s="386">
        <v>0</v>
      </c>
      <c r="BY218" s="386">
        <v>8.5694653241502203E-2</v>
      </c>
      <c r="BZ218" s="422">
        <v>0.12074729988702</v>
      </c>
      <c r="CA218" s="386">
        <v>0.25654320325332802</v>
      </c>
      <c r="CB218" s="386">
        <v>0.12074729988702</v>
      </c>
      <c r="CC218" s="118">
        <v>1.8727631612178599</v>
      </c>
      <c r="CD218" s="386">
        <v>1.0637286103355299</v>
      </c>
      <c r="CE218" s="386">
        <v>8.6856834776887701E-2</v>
      </c>
      <c r="CF218" s="118">
        <v>0.30985639938316401</v>
      </c>
      <c r="CG218" s="386">
        <v>0.25131493569722002</v>
      </c>
      <c r="CH218" s="386">
        <v>2.1591085235021401E-2</v>
      </c>
      <c r="CI218" s="118">
        <v>18.869006765658401</v>
      </c>
      <c r="CJ218" s="386">
        <v>3.3356156125487901</v>
      </c>
      <c r="CK218" s="386">
        <v>0.122556624175214</v>
      </c>
      <c r="CL218" s="118">
        <v>6.5903050546293196</v>
      </c>
      <c r="CM218" s="386">
        <v>1.79048363346703</v>
      </c>
      <c r="CN218" s="386">
        <v>5.1797750896393803E-2</v>
      </c>
      <c r="CO218" s="422">
        <v>0.41514477662983801</v>
      </c>
      <c r="CP218" s="386">
        <v>0.91805588920813397</v>
      </c>
      <c r="CQ218" s="386">
        <v>0.41514477662983801</v>
      </c>
      <c r="CR218" s="118">
        <v>170.689421738704</v>
      </c>
      <c r="CS218" s="386">
        <v>18.3608441405547</v>
      </c>
      <c r="CT218" s="386">
        <v>3.5331867331518498E-3</v>
      </c>
      <c r="CU218" s="118">
        <v>864.52485797492795</v>
      </c>
      <c r="CV218" s="386">
        <v>90.578682948310401</v>
      </c>
      <c r="CW218" s="386">
        <v>0</v>
      </c>
      <c r="CX218" s="118">
        <v>0.62756018766875199</v>
      </c>
      <c r="CY218" s="386">
        <v>0.27939719391599199</v>
      </c>
      <c r="CZ218" s="386">
        <v>3.8777985905111599E-3</v>
      </c>
      <c r="DA218" s="118">
        <v>0</v>
      </c>
      <c r="DB218" s="386">
        <v>0</v>
      </c>
      <c r="DC218" s="386">
        <v>0</v>
      </c>
      <c r="DD218" s="118">
        <v>0</v>
      </c>
      <c r="DE218" s="386">
        <v>0</v>
      </c>
      <c r="DF218" s="386">
        <v>0</v>
      </c>
      <c r="DG218" s="422">
        <v>2.70705016270688E-2</v>
      </c>
      <c r="DH218" s="386">
        <v>0</v>
      </c>
      <c r="DI218" s="386">
        <v>2.70705016270688E-2</v>
      </c>
      <c r="DJ218" s="422">
        <v>9.0548614531500704E-3</v>
      </c>
      <c r="DK218" s="386">
        <v>0</v>
      </c>
      <c r="DL218" s="386">
        <v>9.0548614531500704E-3</v>
      </c>
      <c r="DM218" s="422">
        <v>2.3439613652532099E-2</v>
      </c>
      <c r="DN218" s="386">
        <v>0</v>
      </c>
      <c r="DO218" s="386">
        <v>2.3439613652532099E-2</v>
      </c>
      <c r="DP218" s="118">
        <v>803.22215370825597</v>
      </c>
      <c r="DQ218" s="386">
        <v>81.772471448244005</v>
      </c>
      <c r="DR218" s="386">
        <v>5.7300294850087096E-3</v>
      </c>
      <c r="DS218" s="118">
        <v>1907.9977217227399</v>
      </c>
      <c r="DT218" s="386">
        <v>244.19453669790599</v>
      </c>
      <c r="DU218" s="386">
        <v>0</v>
      </c>
      <c r="DV218" s="118">
        <v>251.31560984638301</v>
      </c>
      <c r="DW218" s="386">
        <v>30.264090332610898</v>
      </c>
      <c r="DX218" s="386">
        <v>0</v>
      </c>
      <c r="DY218" s="118">
        <v>1128.2918411089599</v>
      </c>
      <c r="DZ218" s="386">
        <v>112.958140000841</v>
      </c>
      <c r="EA218" s="386">
        <v>0</v>
      </c>
      <c r="EB218" s="118">
        <v>224.379805053197</v>
      </c>
      <c r="EC218" s="386">
        <v>25.018931357745299</v>
      </c>
      <c r="ED218" s="386">
        <v>0</v>
      </c>
      <c r="EE218" s="118">
        <v>3.1158732387301198</v>
      </c>
      <c r="EF218" s="386">
        <v>0.63594128351221002</v>
      </c>
      <c r="EG218" s="386">
        <v>0</v>
      </c>
      <c r="EH218" s="118">
        <v>229.53915569899101</v>
      </c>
      <c r="EI218" s="386">
        <v>27.086975929483302</v>
      </c>
      <c r="EJ218" s="386">
        <v>0</v>
      </c>
      <c r="EK218" s="118">
        <v>28.416443034066202</v>
      </c>
      <c r="EL218" s="386">
        <v>2.76682828456899</v>
      </c>
      <c r="EM218" s="386">
        <v>0</v>
      </c>
      <c r="EN218" s="118">
        <v>165.02695848748499</v>
      </c>
      <c r="EO218" s="386">
        <v>20.485757946435999</v>
      </c>
      <c r="EP218" s="386">
        <v>0</v>
      </c>
      <c r="EQ218" s="118">
        <v>30.836719902395799</v>
      </c>
      <c r="ER218" s="386">
        <v>4.3730654752740499</v>
      </c>
      <c r="ES218" s="386">
        <v>0</v>
      </c>
      <c r="ET218" s="118">
        <v>78.661314014156801</v>
      </c>
      <c r="EU218" s="386">
        <v>9.6721783581262493</v>
      </c>
      <c r="EV218" s="386">
        <v>0</v>
      </c>
      <c r="EW218" s="118">
        <v>8.4465427277906198</v>
      </c>
      <c r="EX218" s="386">
        <v>1.2982430914971701</v>
      </c>
      <c r="EY218" s="386">
        <v>0</v>
      </c>
      <c r="EZ218" s="118">
        <v>42.490945872729597</v>
      </c>
      <c r="FA218" s="386">
        <v>5.1590404218191797</v>
      </c>
      <c r="FB218" s="386">
        <v>0</v>
      </c>
      <c r="FC218" s="118">
        <v>5.2688079922016602</v>
      </c>
      <c r="FD218" s="386">
        <v>0.74593517737193604</v>
      </c>
      <c r="FE218" s="386">
        <v>0</v>
      </c>
      <c r="FF218" s="118">
        <v>8.6923003680207098E-2</v>
      </c>
      <c r="FG218" s="386">
        <v>0.173846007360414</v>
      </c>
      <c r="FH218" s="386">
        <v>5.9515622651782601E-3</v>
      </c>
      <c r="FI218" s="118">
        <v>1.4799252359980299</v>
      </c>
      <c r="FJ218" s="386">
        <v>0.33966344635162599</v>
      </c>
      <c r="FK218" s="386">
        <v>6.6242427323264796E-3</v>
      </c>
      <c r="FL218" s="118">
        <v>0</v>
      </c>
      <c r="FM218" s="386">
        <v>0</v>
      </c>
      <c r="FN218" s="386">
        <v>0</v>
      </c>
      <c r="FO218" s="118">
        <v>6.93647468055498</v>
      </c>
      <c r="FP218" s="386">
        <v>1.10790387721757</v>
      </c>
      <c r="FQ218" s="386">
        <v>0</v>
      </c>
      <c r="FR218" s="118">
        <v>3.08160576927281</v>
      </c>
      <c r="FS218" s="386">
        <v>0.49997495718893498</v>
      </c>
      <c r="FT218" s="386">
        <v>0</v>
      </c>
      <c r="FV218" s="118">
        <f t="shared" si="0"/>
        <v>5771.5347503830117</v>
      </c>
      <c r="FW218" s="118">
        <f t="shared" si="1"/>
        <v>4.1463359239482293E-2</v>
      </c>
      <c r="FX218" s="118">
        <v>1.0209683439152553</v>
      </c>
      <c r="FY218" s="118">
        <v>0.1974372629822683</v>
      </c>
      <c r="FZ218" s="207">
        <v>1.3165168840507429</v>
      </c>
      <c r="GA218" s="118">
        <v>1.3727203900543647</v>
      </c>
      <c r="GB218" s="118">
        <v>4.3705206912683785</v>
      </c>
    </row>
    <row r="219" spans="2:184" s="73" customFormat="1">
      <c r="B219" s="73" t="s">
        <v>1959</v>
      </c>
      <c r="C219" s="143" t="s">
        <v>1960</v>
      </c>
      <c r="D219" s="143" t="s">
        <v>2016</v>
      </c>
      <c r="E219" s="626">
        <v>352.1</v>
      </c>
      <c r="F219" s="73">
        <v>0.46</v>
      </c>
      <c r="G219" s="113" t="s">
        <v>1210</v>
      </c>
      <c r="H219" s="207">
        <v>45.685000000000002</v>
      </c>
      <c r="I219" s="89">
        <v>352.1</v>
      </c>
      <c r="J219" s="89"/>
      <c r="K219" s="41" t="s">
        <v>32</v>
      </c>
      <c r="L219" s="73" t="s">
        <v>207</v>
      </c>
      <c r="M219" s="73" t="s">
        <v>1962</v>
      </c>
      <c r="N219" s="73" t="s">
        <v>2293</v>
      </c>
      <c r="O219" s="73">
        <v>33</v>
      </c>
      <c r="Q219" s="203">
        <v>1285.4753345316556</v>
      </c>
      <c r="R219" s="203">
        <v>35400</v>
      </c>
      <c r="S219" s="203">
        <v>2890</v>
      </c>
      <c r="U219" s="422">
        <v>1.9952449281626199</v>
      </c>
      <c r="V219" s="386">
        <v>5.8517952821890704</v>
      </c>
      <c r="W219" s="386">
        <v>1.9952449281626199</v>
      </c>
      <c r="X219" s="118">
        <v>11.055110553726401</v>
      </c>
      <c r="Y219" s="386">
        <v>8.9886876381818297</v>
      </c>
      <c r="Z219" s="386">
        <v>3.5224519475262199</v>
      </c>
      <c r="AA219" s="118">
        <v>411.30161545522401</v>
      </c>
      <c r="AB219" s="386">
        <v>75.402718591368995</v>
      </c>
      <c r="AC219" s="386">
        <v>2.1388607244317899</v>
      </c>
      <c r="AD219" s="118">
        <v>12.1560019956607</v>
      </c>
      <c r="AE219" s="386">
        <v>10.344127487726601</v>
      </c>
      <c r="AF219" s="386">
        <v>0.10262672872494701</v>
      </c>
      <c r="AG219" s="118">
        <v>254.20786498239599</v>
      </c>
      <c r="AH219" s="386">
        <v>166.336629043051</v>
      </c>
      <c r="AI219" s="386">
        <v>0.23199532614247501</v>
      </c>
      <c r="AJ219" s="118">
        <v>1344.6550498352599</v>
      </c>
      <c r="AK219" s="386">
        <v>675.50724744532795</v>
      </c>
      <c r="AL219" s="386">
        <v>233.11102905570999</v>
      </c>
      <c r="AM219" s="118">
        <v>158485.08930596101</v>
      </c>
      <c r="AN219" s="386">
        <v>17175.337035795401</v>
      </c>
      <c r="AO219" s="386">
        <v>14.5562259889125</v>
      </c>
      <c r="AP219" s="118">
        <v>221.32732002521601</v>
      </c>
      <c r="AQ219" s="386">
        <v>156.49316628614201</v>
      </c>
      <c r="AR219" s="386">
        <v>76.726545197825104</v>
      </c>
      <c r="AS219" s="118">
        <v>1243.37084145171</v>
      </c>
      <c r="AT219" s="386">
        <v>305.25935711523499</v>
      </c>
      <c r="AU219" s="386">
        <v>64.176142466544803</v>
      </c>
      <c r="AV219" s="422">
        <v>10.4955020093388</v>
      </c>
      <c r="AW219" s="386">
        <v>30.139983141304501</v>
      </c>
      <c r="AX219" s="386">
        <v>10.4955020093388</v>
      </c>
      <c r="AY219" s="118">
        <v>0.37626255996552699</v>
      </c>
      <c r="AZ219" s="386">
        <v>0.78887631809387404</v>
      </c>
      <c r="BA219" s="386">
        <v>0.27456327722423202</v>
      </c>
      <c r="BB219" s="422">
        <v>0.48605247583653899</v>
      </c>
      <c r="BC219" s="386">
        <v>0</v>
      </c>
      <c r="BD219" s="386">
        <v>0.48605247583653899</v>
      </c>
      <c r="BE219" s="118">
        <v>0.13366644996837199</v>
      </c>
      <c r="BF219" s="387">
        <v>0.26733289993674397</v>
      </c>
      <c r="BG219" s="387">
        <v>4.5474001011837198E-2</v>
      </c>
      <c r="BH219" s="422">
        <v>0.30425634258578699</v>
      </c>
      <c r="BI219" s="386">
        <v>0</v>
      </c>
      <c r="BJ219" s="386">
        <v>0.30425634258578699</v>
      </c>
      <c r="BK219" s="118">
        <v>254.584250489091</v>
      </c>
      <c r="BL219" s="386">
        <v>20.552889927656299</v>
      </c>
      <c r="BM219" s="386">
        <v>0.64588504628116805</v>
      </c>
      <c r="BN219" s="118">
        <v>364.92453553418801</v>
      </c>
      <c r="BO219" s="386">
        <v>105.2734355586</v>
      </c>
      <c r="BP219" s="386">
        <v>0.89628813363443804</v>
      </c>
      <c r="BQ219" s="118">
        <v>561.61761912166799</v>
      </c>
      <c r="BR219" s="386">
        <v>97.451987010595801</v>
      </c>
      <c r="BS219" s="386">
        <v>4.1377693107735203</v>
      </c>
      <c r="BT219" s="422">
        <v>3.1409276449778901E-2</v>
      </c>
      <c r="BU219" s="386">
        <v>0</v>
      </c>
      <c r="BV219" s="386">
        <v>3.1409276449778901E-2</v>
      </c>
      <c r="BW219" s="422">
        <v>0.20998788977247901</v>
      </c>
      <c r="BX219" s="386">
        <v>0</v>
      </c>
      <c r="BY219" s="386">
        <v>0.20998788977247901</v>
      </c>
      <c r="BZ219" s="118">
        <v>0.27876904521702101</v>
      </c>
      <c r="CA219" s="386">
        <v>1.0507535662207099</v>
      </c>
      <c r="CB219" s="386">
        <v>0.26585026089833902</v>
      </c>
      <c r="CC219" s="118">
        <v>3.3558316624821098</v>
      </c>
      <c r="CD219" s="386">
        <v>1.88123797391476</v>
      </c>
      <c r="CE219" s="386">
        <v>0.216408663901657</v>
      </c>
      <c r="CF219" s="118">
        <v>0.444659413119598</v>
      </c>
      <c r="CG219" s="386">
        <v>0.57372504032628102</v>
      </c>
      <c r="CH219" s="386">
        <v>5.9204896047032003E-2</v>
      </c>
      <c r="CI219" s="118">
        <v>22.051705379111699</v>
      </c>
      <c r="CJ219" s="386">
        <v>5.9857375246683899</v>
      </c>
      <c r="CK219" s="386">
        <v>0.22457500798566701</v>
      </c>
      <c r="CL219" s="118">
        <v>7.4075347549621302</v>
      </c>
      <c r="CM219" s="386">
        <v>3.8523457092315199</v>
      </c>
      <c r="CN219" s="386">
        <v>0.13651307896213699</v>
      </c>
      <c r="CO219" s="422">
        <v>1.10795579008126</v>
      </c>
      <c r="CP219" s="386">
        <v>2.5525423334620698</v>
      </c>
      <c r="CQ219" s="386">
        <v>1.10795579008126</v>
      </c>
      <c r="CR219" s="118">
        <v>167.04912004379099</v>
      </c>
      <c r="CS219" s="386">
        <v>17.991565676644299</v>
      </c>
      <c r="CT219" s="386">
        <v>8.6794252751893498E-3</v>
      </c>
      <c r="CU219" s="118">
        <v>1023.7974515621401</v>
      </c>
      <c r="CV219" s="386">
        <v>141.40765635284799</v>
      </c>
      <c r="CW219" s="386">
        <v>0</v>
      </c>
      <c r="CX219" s="118">
        <v>0.44974340244625599</v>
      </c>
      <c r="CY219" s="386">
        <v>0.31948702348657898</v>
      </c>
      <c r="CZ219" s="386">
        <v>9.5320597576943802E-3</v>
      </c>
      <c r="DA219" s="118">
        <v>0</v>
      </c>
      <c r="DB219" s="386">
        <v>0</v>
      </c>
      <c r="DC219" s="386">
        <v>0</v>
      </c>
      <c r="DD219" s="422">
        <v>3.3559935084487999E-2</v>
      </c>
      <c r="DE219" s="386">
        <v>0</v>
      </c>
      <c r="DF219" s="386">
        <v>3.3559935084487999E-2</v>
      </c>
      <c r="DG219" s="422">
        <v>8.3610430134714406E-2</v>
      </c>
      <c r="DH219" s="386">
        <v>0</v>
      </c>
      <c r="DI219" s="386">
        <v>8.3610430134714406E-2</v>
      </c>
      <c r="DJ219" s="422">
        <v>4.7490652275768902E-2</v>
      </c>
      <c r="DK219" s="386">
        <v>0</v>
      </c>
      <c r="DL219" s="386">
        <v>4.7490652275768902E-2</v>
      </c>
      <c r="DM219" s="118">
        <v>0.65854565655728603</v>
      </c>
      <c r="DN219" s="386">
        <v>1.3170913131145701</v>
      </c>
      <c r="DO219" s="386">
        <v>0</v>
      </c>
      <c r="DP219" s="118">
        <v>913.56664533811499</v>
      </c>
      <c r="DQ219" s="386">
        <v>104.430220415878</v>
      </c>
      <c r="DR219" s="386">
        <v>0</v>
      </c>
      <c r="DS219" s="118">
        <v>2182.1622729216101</v>
      </c>
      <c r="DT219" s="386">
        <v>287.34618399002301</v>
      </c>
      <c r="DU219" s="386">
        <v>1.0676233730048499E-2</v>
      </c>
      <c r="DV219" s="118">
        <v>289.46163030262301</v>
      </c>
      <c r="DW219" s="386">
        <v>35.404391846256303</v>
      </c>
      <c r="DX219" s="386">
        <v>0</v>
      </c>
      <c r="DY219" s="118">
        <v>1275.7526695331301</v>
      </c>
      <c r="DZ219" s="386">
        <v>157.82648700322099</v>
      </c>
      <c r="EA219" s="386">
        <v>0</v>
      </c>
      <c r="EB219" s="118">
        <v>255.41430724913701</v>
      </c>
      <c r="EC219" s="386">
        <v>27.9341002239026</v>
      </c>
      <c r="ED219" s="386">
        <v>3.2062399928669001E-2</v>
      </c>
      <c r="EE219" s="118">
        <v>3.7004525760368798</v>
      </c>
      <c r="EF219" s="386">
        <v>0.77991985970427602</v>
      </c>
      <c r="EG219" s="386">
        <v>6.0331747376813601E-3</v>
      </c>
      <c r="EH219" s="118">
        <v>258.81387542816202</v>
      </c>
      <c r="EI219" s="386">
        <v>31.091809100317199</v>
      </c>
      <c r="EJ219" s="386">
        <v>0</v>
      </c>
      <c r="EK219" s="118">
        <v>31.6009073837435</v>
      </c>
      <c r="EL219" s="386">
        <v>3.3459360166680501</v>
      </c>
      <c r="EM219" s="386">
        <v>0</v>
      </c>
      <c r="EN219" s="118">
        <v>187.62356155616999</v>
      </c>
      <c r="EO219" s="386">
        <v>24.613686641439301</v>
      </c>
      <c r="EP219" s="386">
        <v>0</v>
      </c>
      <c r="EQ219" s="118">
        <v>35.670239402492903</v>
      </c>
      <c r="ER219" s="386">
        <v>5.0073789405592501</v>
      </c>
      <c r="ES219" s="386">
        <v>0</v>
      </c>
      <c r="ET219" s="118">
        <v>92.9525345925708</v>
      </c>
      <c r="EU219" s="386">
        <v>16.981136846638901</v>
      </c>
      <c r="EV219" s="386">
        <v>0</v>
      </c>
      <c r="EW219" s="118">
        <v>10.258015225936299</v>
      </c>
      <c r="EX219" s="386">
        <v>1.73093329895131</v>
      </c>
      <c r="EY219" s="386">
        <v>0</v>
      </c>
      <c r="EZ219" s="118">
        <v>53.882879043331201</v>
      </c>
      <c r="FA219" s="386">
        <v>10.179552129203101</v>
      </c>
      <c r="FB219" s="386">
        <v>0</v>
      </c>
      <c r="FC219" s="118">
        <v>6.2798822901700699</v>
      </c>
      <c r="FD219" s="386">
        <v>1.0764452231260899</v>
      </c>
      <c r="FE219" s="386">
        <v>0</v>
      </c>
      <c r="FF219" s="422">
        <v>1.46247617007184E-2</v>
      </c>
      <c r="FG219" s="386">
        <v>0</v>
      </c>
      <c r="FH219" s="386">
        <v>1.46247617007184E-2</v>
      </c>
      <c r="FI219" s="118">
        <v>2.41688484760311</v>
      </c>
      <c r="FJ219" s="386">
        <v>1.35741299023588</v>
      </c>
      <c r="FK219" s="386">
        <v>0</v>
      </c>
      <c r="FL219" s="422">
        <v>5.35757829785935E-3</v>
      </c>
      <c r="FM219" s="386">
        <v>0</v>
      </c>
      <c r="FN219" s="386">
        <v>5.35757829785935E-3</v>
      </c>
      <c r="FO219" s="118">
        <v>8.0845485607522605</v>
      </c>
      <c r="FP219" s="386">
        <v>1.3217347420694101</v>
      </c>
      <c r="FQ219" s="386">
        <v>0</v>
      </c>
      <c r="FR219" s="118">
        <v>3.3567144710340799</v>
      </c>
      <c r="FS219" s="386">
        <v>1.0156927105498099</v>
      </c>
      <c r="FT219" s="386">
        <v>0</v>
      </c>
      <c r="FV219" s="118">
        <f t="shared" si="0"/>
        <v>6620.9373244053677</v>
      </c>
      <c r="FW219" s="118">
        <f t="shared" si="1"/>
        <v>4.3436824447133121E-2</v>
      </c>
      <c r="FX219" s="118">
        <v>1.0208929723225517</v>
      </c>
      <c r="FY219" s="118">
        <v>0.16316618076056214</v>
      </c>
      <c r="FZ219" s="207">
        <v>1.2873726269371391</v>
      </c>
      <c r="GA219" s="118">
        <v>1.3808344170644871</v>
      </c>
      <c r="GB219" s="118">
        <v>3.886060546303407</v>
      </c>
    </row>
    <row r="220" spans="2:184" s="73" customFormat="1">
      <c r="B220" s="73" t="s">
        <v>1959</v>
      </c>
      <c r="C220" s="143" t="s">
        <v>1960</v>
      </c>
      <c r="D220" s="143" t="s">
        <v>2016</v>
      </c>
      <c r="E220" s="626">
        <v>352.1</v>
      </c>
      <c r="F220" s="73">
        <v>0.46</v>
      </c>
      <c r="G220" s="113" t="s">
        <v>1210</v>
      </c>
      <c r="H220" s="207">
        <v>45.685000000000002</v>
      </c>
      <c r="I220" s="89">
        <v>352.1</v>
      </c>
      <c r="J220" s="89"/>
      <c r="K220" s="41" t="s">
        <v>32</v>
      </c>
      <c r="L220" s="73" t="s">
        <v>207</v>
      </c>
      <c r="M220" s="73" t="s">
        <v>1962</v>
      </c>
      <c r="N220" s="73" t="s">
        <v>2294</v>
      </c>
      <c r="O220" s="73">
        <v>55</v>
      </c>
      <c r="Q220" s="203">
        <v>733.88955462352692</v>
      </c>
      <c r="R220" s="203">
        <v>38900</v>
      </c>
      <c r="S220" s="203">
        <v>2800.0000000000005</v>
      </c>
      <c r="U220" s="422">
        <v>0.92606950292836598</v>
      </c>
      <c r="V220" s="386">
        <v>2.5765799207556901</v>
      </c>
      <c r="W220" s="386">
        <v>0.92606950292836598</v>
      </c>
      <c r="X220" s="118">
        <v>8.9413228851779198</v>
      </c>
      <c r="Y220" s="386">
        <v>7.0008390918327903</v>
      </c>
      <c r="Z220" s="386">
        <v>1.1237265950939299</v>
      </c>
      <c r="AA220" s="118">
        <v>365.97931048724098</v>
      </c>
      <c r="AB220" s="386">
        <v>30.5352940467331</v>
      </c>
      <c r="AC220" s="386">
        <v>0.749046538463086</v>
      </c>
      <c r="AD220" s="118">
        <v>9.9942022098176295</v>
      </c>
      <c r="AE220" s="386">
        <v>4.30713505461864</v>
      </c>
      <c r="AF220" s="386">
        <v>7.9377958862238293E-2</v>
      </c>
      <c r="AG220" s="118">
        <v>1.9129010284611001</v>
      </c>
      <c r="AH220" s="386">
        <v>1.78754793340221</v>
      </c>
      <c r="AI220" s="386">
        <v>7.6178360987634294E-2</v>
      </c>
      <c r="AJ220" s="118">
        <v>553.94294101015896</v>
      </c>
      <c r="AK220" s="386">
        <v>235.43370671589801</v>
      </c>
      <c r="AL220" s="386">
        <v>80.910987152967806</v>
      </c>
      <c r="AM220" s="118">
        <v>157162.91474418499</v>
      </c>
      <c r="AN220" s="386">
        <v>13724.5138707513</v>
      </c>
      <c r="AO220" s="386">
        <v>4.79911266768804</v>
      </c>
      <c r="AP220" s="118">
        <v>149.65100441531101</v>
      </c>
      <c r="AQ220" s="386">
        <v>76.713947556823499</v>
      </c>
      <c r="AR220" s="386">
        <v>28.0074129579897</v>
      </c>
      <c r="AS220" s="118">
        <v>1033.81405021772</v>
      </c>
      <c r="AT220" s="386">
        <v>182.73194246941</v>
      </c>
      <c r="AU220" s="386">
        <v>29.152370405096601</v>
      </c>
      <c r="AV220" s="118">
        <v>26.760525026879499</v>
      </c>
      <c r="AW220" s="386">
        <v>13.9264433805268</v>
      </c>
      <c r="AX220" s="386">
        <v>4.3669688453877002</v>
      </c>
      <c r="AY220" s="118">
        <v>0.52641907848748604</v>
      </c>
      <c r="AZ220" s="386">
        <v>0.29596015639405998</v>
      </c>
      <c r="BA220" s="386">
        <v>8.0245270620388401E-2</v>
      </c>
      <c r="BB220" s="422">
        <v>0.22024016994811199</v>
      </c>
      <c r="BC220" s="386">
        <v>0</v>
      </c>
      <c r="BD220" s="386">
        <v>0.22024016994811199</v>
      </c>
      <c r="BE220" s="118">
        <v>0.17970099217750199</v>
      </c>
      <c r="BF220" s="387">
        <v>0.12670132954381</v>
      </c>
      <c r="BG220" s="387">
        <v>2.1407973103667498E-2</v>
      </c>
      <c r="BH220" s="422">
        <v>0.15291852765341599</v>
      </c>
      <c r="BI220" s="386">
        <v>0</v>
      </c>
      <c r="BJ220" s="386">
        <v>0.15291852765341599</v>
      </c>
      <c r="BK220" s="118">
        <v>262.15532250569601</v>
      </c>
      <c r="BL220" s="386">
        <v>21.5508599390371</v>
      </c>
      <c r="BM220" s="386">
        <v>0.174795826164969</v>
      </c>
      <c r="BN220" s="118">
        <v>284.33477994726297</v>
      </c>
      <c r="BO220" s="386">
        <v>32.6997369484261</v>
      </c>
      <c r="BP220" s="386">
        <v>0.30594183181252699</v>
      </c>
      <c r="BQ220" s="118">
        <v>474.050449695297</v>
      </c>
      <c r="BR220" s="386">
        <v>59.9754486854983</v>
      </c>
      <c r="BS220" s="386">
        <v>2.1076673643016499</v>
      </c>
      <c r="BT220" s="118">
        <v>6.0192756382640503E-2</v>
      </c>
      <c r="BU220" s="386">
        <v>0.12038551276528101</v>
      </c>
      <c r="BV220" s="386">
        <v>7.6533962446872503E-3</v>
      </c>
      <c r="BW220" s="422">
        <v>7.0654591096728198E-2</v>
      </c>
      <c r="BX220" s="386">
        <v>0</v>
      </c>
      <c r="BY220" s="386">
        <v>7.0654591096728198E-2</v>
      </c>
      <c r="BZ220" s="118">
        <v>0.23262079752471301</v>
      </c>
      <c r="CA220" s="386">
        <v>0.46430438642022898</v>
      </c>
      <c r="CB220" s="386">
        <v>0.106239263770413</v>
      </c>
      <c r="CC220" s="118">
        <v>1.87870107013134</v>
      </c>
      <c r="CD220" s="386">
        <v>1.01467464428322</v>
      </c>
      <c r="CE220" s="386">
        <v>9.8369543135455706E-2</v>
      </c>
      <c r="CF220" s="118">
        <v>0.26265712136559599</v>
      </c>
      <c r="CG220" s="386">
        <v>0.22057132900632401</v>
      </c>
      <c r="CH220" s="386">
        <v>2.12213825542477E-2</v>
      </c>
      <c r="CI220" s="118">
        <v>16.682736416603099</v>
      </c>
      <c r="CJ220" s="386">
        <v>3.3592080532902502</v>
      </c>
      <c r="CK220" s="386">
        <v>9.1013930224780298E-2</v>
      </c>
      <c r="CL220" s="118">
        <v>5.9653905325615098</v>
      </c>
      <c r="CM220" s="386">
        <v>1.9688707416672999</v>
      </c>
      <c r="CN220" s="386">
        <v>3.9885578491558098E-2</v>
      </c>
      <c r="CO220" s="422">
        <v>0.419840662668297</v>
      </c>
      <c r="CP220" s="386">
        <v>1.1311844829781099</v>
      </c>
      <c r="CQ220" s="386">
        <v>0.419840662668297</v>
      </c>
      <c r="CR220" s="118">
        <v>175.31241800541099</v>
      </c>
      <c r="CS220" s="386">
        <v>16.998777623290898</v>
      </c>
      <c r="CT220" s="386">
        <v>3.4294723354277999E-3</v>
      </c>
      <c r="CU220" s="118">
        <v>804.31872838807499</v>
      </c>
      <c r="CV220" s="386">
        <v>79.622816053646005</v>
      </c>
      <c r="CW220" s="386">
        <v>2.76969148850733E-3</v>
      </c>
      <c r="CX220" s="118">
        <v>0.182104248257387</v>
      </c>
      <c r="CY220" s="386">
        <v>0.139324686070051</v>
      </c>
      <c r="CZ220" s="386">
        <v>0</v>
      </c>
      <c r="DA220" s="118">
        <v>0</v>
      </c>
      <c r="DB220" s="386">
        <v>0</v>
      </c>
      <c r="DC220" s="386">
        <v>0</v>
      </c>
      <c r="DD220" s="422">
        <v>1.32723176311352E-2</v>
      </c>
      <c r="DE220" s="386">
        <v>0</v>
      </c>
      <c r="DF220" s="386">
        <v>1.32723176311352E-2</v>
      </c>
      <c r="DG220" s="422">
        <v>3.37916262514995E-2</v>
      </c>
      <c r="DH220" s="386">
        <v>0</v>
      </c>
      <c r="DI220" s="386">
        <v>3.37916262514995E-2</v>
      </c>
      <c r="DJ220" s="422">
        <v>1.11822575093219E-2</v>
      </c>
      <c r="DK220" s="386">
        <v>0</v>
      </c>
      <c r="DL220" s="386">
        <v>1.11822575093219E-2</v>
      </c>
      <c r="DM220" s="118">
        <v>0.26900074115698003</v>
      </c>
      <c r="DN220" s="386">
        <v>0.53800148231396105</v>
      </c>
      <c r="DO220" s="386">
        <v>0</v>
      </c>
      <c r="DP220" s="118">
        <v>719.06383451421095</v>
      </c>
      <c r="DQ220" s="386">
        <v>76.795540272265995</v>
      </c>
      <c r="DR220" s="386">
        <v>1.76622699074336E-3</v>
      </c>
      <c r="DS220" s="118">
        <v>1716.7222039506</v>
      </c>
      <c r="DT220" s="386">
        <v>198.84260214104199</v>
      </c>
      <c r="DU220" s="386">
        <v>0</v>
      </c>
      <c r="DV220" s="118">
        <v>227.48260020050799</v>
      </c>
      <c r="DW220" s="386">
        <v>22.0973707514291</v>
      </c>
      <c r="DX220" s="386">
        <v>1.42962778014266E-3</v>
      </c>
      <c r="DY220" s="118">
        <v>1025.8801950939301</v>
      </c>
      <c r="DZ220" s="386">
        <v>95.589783980645393</v>
      </c>
      <c r="EA220" s="386">
        <v>0</v>
      </c>
      <c r="EB220" s="118">
        <v>205.508180483751</v>
      </c>
      <c r="EC220" s="386">
        <v>21.389436105266999</v>
      </c>
      <c r="ED220" s="386">
        <v>9.0281356142971197E-3</v>
      </c>
      <c r="EE220" s="118">
        <v>2.98970280625494</v>
      </c>
      <c r="EF220" s="386">
        <v>0.646444359211373</v>
      </c>
      <c r="EG220" s="386">
        <v>2.3852165249631601E-3</v>
      </c>
      <c r="EH220" s="118">
        <v>209.62882728390201</v>
      </c>
      <c r="EI220" s="386">
        <v>24.7961677809494</v>
      </c>
      <c r="EJ220" s="386">
        <v>0</v>
      </c>
      <c r="EK220" s="118">
        <v>26.057643896641501</v>
      </c>
      <c r="EL220" s="386">
        <v>3.1447289744150702</v>
      </c>
      <c r="EM220" s="386">
        <v>1.6145966287173599E-3</v>
      </c>
      <c r="EN220" s="118">
        <v>148.98499741955101</v>
      </c>
      <c r="EO220" s="386">
        <v>16.3131854372952</v>
      </c>
      <c r="EP220" s="386">
        <v>0</v>
      </c>
      <c r="EQ220" s="118">
        <v>27.864040944122799</v>
      </c>
      <c r="ER220" s="386">
        <v>3.0166677275632301</v>
      </c>
      <c r="ES220" s="386">
        <v>0</v>
      </c>
      <c r="ET220" s="118">
        <v>70.4232443431506</v>
      </c>
      <c r="EU220" s="386">
        <v>8.3785124031655194</v>
      </c>
      <c r="EV220" s="386">
        <v>3.5734727601749298E-3</v>
      </c>
      <c r="EW220" s="118">
        <v>7.7096745957003101</v>
      </c>
      <c r="EX220" s="386">
        <v>0.75050368855567895</v>
      </c>
      <c r="EY220" s="386">
        <v>0</v>
      </c>
      <c r="EZ220" s="118">
        <v>40.0052976031104</v>
      </c>
      <c r="FA220" s="386">
        <v>6.4171280285838597</v>
      </c>
      <c r="FB220" s="386">
        <v>7.7345343271098699E-3</v>
      </c>
      <c r="FC220" s="118">
        <v>4.8199161205586298</v>
      </c>
      <c r="FD220" s="386">
        <v>0.58980614952716504</v>
      </c>
      <c r="FE220" s="386">
        <v>0</v>
      </c>
      <c r="FF220" s="422">
        <v>5.78149854662209E-3</v>
      </c>
      <c r="FG220" s="386">
        <v>0</v>
      </c>
      <c r="FH220" s="386">
        <v>5.78149854662209E-3</v>
      </c>
      <c r="FI220" s="118">
        <v>1.23681985409408</v>
      </c>
      <c r="FJ220" s="386">
        <v>0.55146259283786403</v>
      </c>
      <c r="FK220" s="386">
        <v>6.4270634929988997E-3</v>
      </c>
      <c r="FL220" s="422">
        <v>2.98003760835386E-3</v>
      </c>
      <c r="FM220" s="386">
        <v>0</v>
      </c>
      <c r="FN220" s="386">
        <v>2.98003760835386E-3</v>
      </c>
      <c r="FO220" s="118">
        <v>4.0948486610519303</v>
      </c>
      <c r="FP220" s="386">
        <v>0.84527990801488595</v>
      </c>
      <c r="FQ220" s="386">
        <v>0</v>
      </c>
      <c r="FR220" s="118">
        <v>2.3073030265299499</v>
      </c>
      <c r="FS220" s="386">
        <v>0.44031572008130998</v>
      </c>
      <c r="FT220" s="386">
        <v>1.7592403618768E-3</v>
      </c>
      <c r="FV220" s="118">
        <f t="shared" si="0"/>
        <v>5237.459087644067</v>
      </c>
      <c r="FW220" s="118">
        <f t="shared" si="1"/>
        <v>4.3491813880612885E-2</v>
      </c>
      <c r="FX220" s="118">
        <v>1.0210935647065473</v>
      </c>
      <c r="FY220" s="118">
        <v>0.21796386409744853</v>
      </c>
      <c r="FZ220" s="207">
        <v>0.84956844862630843</v>
      </c>
      <c r="GA220" s="118">
        <v>1.3515703462742166</v>
      </c>
      <c r="GB220" s="118">
        <v>4.2394185804087572</v>
      </c>
    </row>
    <row r="221" spans="2:184" s="73" customFormat="1">
      <c r="B221" s="73" t="s">
        <v>1959</v>
      </c>
      <c r="C221" s="143" t="s">
        <v>1960</v>
      </c>
      <c r="D221" s="143" t="s">
        <v>2016</v>
      </c>
      <c r="E221" s="626">
        <v>352.1</v>
      </c>
      <c r="F221" s="73">
        <v>0.46</v>
      </c>
      <c r="G221" s="113" t="s">
        <v>1210</v>
      </c>
      <c r="H221" s="207">
        <v>45.685000000000002</v>
      </c>
      <c r="I221" s="89">
        <v>352.1</v>
      </c>
      <c r="J221" s="89"/>
      <c r="K221" s="41" t="s">
        <v>32</v>
      </c>
      <c r="L221" s="73" t="s">
        <v>207</v>
      </c>
      <c r="M221" s="73" t="s">
        <v>1962</v>
      </c>
      <c r="N221" s="73" t="s">
        <v>2295</v>
      </c>
      <c r="O221" s="73">
        <v>55</v>
      </c>
      <c r="Q221" s="203">
        <v>808.68084681445964</v>
      </c>
      <c r="R221" s="203">
        <v>35810</v>
      </c>
      <c r="S221" s="203">
        <v>3110</v>
      </c>
      <c r="U221" s="422">
        <v>1.3944472284645633</v>
      </c>
      <c r="V221" s="386">
        <v>2.5123014904713781</v>
      </c>
      <c r="W221" s="386">
        <v>1.3944472284645633</v>
      </c>
      <c r="X221" s="118">
        <v>7.5605560597785768</v>
      </c>
      <c r="Y221" s="386">
        <v>3.8544203957732277</v>
      </c>
      <c r="Z221" s="386">
        <v>1.4342349668620853</v>
      </c>
      <c r="AA221" s="118">
        <v>342.23192982119167</v>
      </c>
      <c r="AB221" s="386">
        <v>34.521273439853168</v>
      </c>
      <c r="AC221" s="386">
        <v>1.1983867845280072</v>
      </c>
      <c r="AD221" s="118">
        <v>12.071169670172623</v>
      </c>
      <c r="AE221" s="386">
        <v>4.0258437334779531</v>
      </c>
      <c r="AF221" s="386">
        <v>0</v>
      </c>
      <c r="AG221" s="118">
        <v>50.237622930011383</v>
      </c>
      <c r="AH221" s="386">
        <v>34.54623463021251</v>
      </c>
      <c r="AI221" s="386">
        <v>0.12864385080860521</v>
      </c>
      <c r="AJ221" s="118">
        <v>936.79714348434641</v>
      </c>
      <c r="AK221" s="386">
        <v>249.76905727568257</v>
      </c>
      <c r="AL221" s="386">
        <v>132.70799975959031</v>
      </c>
      <c r="AM221" s="118">
        <v>156728.75080226126</v>
      </c>
      <c r="AN221" s="386">
        <v>14151.437937349729</v>
      </c>
      <c r="AO221" s="386">
        <v>6.4041684725725325</v>
      </c>
      <c r="AP221" s="118">
        <v>159.38267527177175</v>
      </c>
      <c r="AQ221" s="386">
        <v>75.356172553527415</v>
      </c>
      <c r="AR221" s="386">
        <v>35.701153291860592</v>
      </c>
      <c r="AS221" s="118">
        <v>1104.9110603879221</v>
      </c>
      <c r="AT221" s="386">
        <v>180.05520248425009</v>
      </c>
      <c r="AU221" s="386">
        <v>36.923009024951355</v>
      </c>
      <c r="AV221" s="422">
        <v>6.3645820437163918</v>
      </c>
      <c r="AW221" s="386">
        <v>12.275399340240519</v>
      </c>
      <c r="AX221" s="386">
        <v>6.3645820437163918</v>
      </c>
      <c r="AY221" s="118">
        <v>0.55906117591945259</v>
      </c>
      <c r="AZ221" s="386">
        <v>0.31692572640230554</v>
      </c>
      <c r="BA221" s="386">
        <v>9.3849525335457804E-2</v>
      </c>
      <c r="BB221" s="422">
        <v>0.32466661972531008</v>
      </c>
      <c r="BC221" s="386">
        <v>0</v>
      </c>
      <c r="BD221" s="386">
        <v>0.32466661972531008</v>
      </c>
      <c r="BE221" s="118">
        <v>0.12687682099617534</v>
      </c>
      <c r="BF221" s="387">
        <v>0.13158024949268482</v>
      </c>
      <c r="BG221" s="387">
        <v>1.5884882192162993E-2</v>
      </c>
      <c r="BH221" s="422">
        <v>0.23516801351090311</v>
      </c>
      <c r="BI221" s="386">
        <v>0</v>
      </c>
      <c r="BJ221" s="386">
        <v>0.23516801351090311</v>
      </c>
      <c r="BK221" s="118">
        <v>248.48636356327481</v>
      </c>
      <c r="BL221" s="386">
        <v>21.768278296908161</v>
      </c>
      <c r="BM221" s="386">
        <v>0.30737717087396293</v>
      </c>
      <c r="BN221" s="118">
        <v>293.80757468254666</v>
      </c>
      <c r="BO221" s="386">
        <v>42.063590826566902</v>
      </c>
      <c r="BP221" s="386">
        <v>0.43499475326618658</v>
      </c>
      <c r="BQ221" s="118">
        <v>474.38072896284399</v>
      </c>
      <c r="BR221" s="386">
        <v>53.565864076610488</v>
      </c>
      <c r="BS221" s="386">
        <v>2.4835995806923767</v>
      </c>
      <c r="BT221" s="118">
        <v>6.2870636802477231E-2</v>
      </c>
      <c r="BU221" s="386">
        <v>0.12318547524139636</v>
      </c>
      <c r="BV221" s="386">
        <v>1.9172054547623239E-2</v>
      </c>
      <c r="BW221" s="422">
        <v>8.697198427193098E-2</v>
      </c>
      <c r="BX221" s="386">
        <v>0.1392254410421504</v>
      </c>
      <c r="BY221" s="386">
        <v>8.697198427193098E-2</v>
      </c>
      <c r="BZ221" s="422">
        <v>0.1637919062625505</v>
      </c>
      <c r="CA221" s="386">
        <v>0.41191893417126063</v>
      </c>
      <c r="CB221" s="386">
        <v>0.1637919062625505</v>
      </c>
      <c r="CC221" s="118">
        <v>2.2397419698736076</v>
      </c>
      <c r="CD221" s="386">
        <v>1.3578857699053988</v>
      </c>
      <c r="CE221" s="386">
        <v>9.9845301579801621E-2</v>
      </c>
      <c r="CF221" s="118">
        <v>0.33569051215956003</v>
      </c>
      <c r="CG221" s="386">
        <v>0.20187634319749861</v>
      </c>
      <c r="CH221" s="386">
        <v>2.1126583025860433E-2</v>
      </c>
      <c r="CI221" s="118">
        <v>17.938682774400185</v>
      </c>
      <c r="CJ221" s="386">
        <v>3.8063877285108969</v>
      </c>
      <c r="CK221" s="386">
        <v>0.13047138906974143</v>
      </c>
      <c r="CL221" s="118">
        <v>5.7840452391767299</v>
      </c>
      <c r="CM221" s="386">
        <v>2.1345428785563585</v>
      </c>
      <c r="CN221" s="386">
        <v>5.8434279678546759E-2</v>
      </c>
      <c r="CO221" s="422">
        <v>0.61779552331429399</v>
      </c>
      <c r="CP221" s="386">
        <v>1.0351386905530211</v>
      </c>
      <c r="CQ221" s="386">
        <v>0.61779552331429399</v>
      </c>
      <c r="CR221" s="118">
        <v>186.58958135925735</v>
      </c>
      <c r="CS221" s="386">
        <v>26.590153087014109</v>
      </c>
      <c r="CT221" s="386">
        <v>5.6072664401296797E-3</v>
      </c>
      <c r="CU221" s="118">
        <v>838.92450769558116</v>
      </c>
      <c r="CV221" s="386">
        <v>105.10016402792385</v>
      </c>
      <c r="CW221" s="386">
        <v>3.723194594927379E-3</v>
      </c>
      <c r="CX221" s="118">
        <v>0.21177654725318282</v>
      </c>
      <c r="CY221" s="386">
        <v>0.16520105813090111</v>
      </c>
      <c r="CZ221" s="386">
        <v>5.0729993447176155E-3</v>
      </c>
      <c r="DA221" s="118">
        <v>0</v>
      </c>
      <c r="DB221" s="386">
        <v>0</v>
      </c>
      <c r="DC221" s="386">
        <v>0</v>
      </c>
      <c r="DD221" s="118">
        <v>0</v>
      </c>
      <c r="DE221" s="386">
        <v>0</v>
      </c>
      <c r="DF221" s="386">
        <v>0</v>
      </c>
      <c r="DG221" s="422">
        <v>5.3642017908208321E-2</v>
      </c>
      <c r="DH221" s="386">
        <v>0</v>
      </c>
      <c r="DI221" s="386">
        <v>5.3642017908208321E-2</v>
      </c>
      <c r="DJ221" s="422">
        <v>1.7526503005994367E-2</v>
      </c>
      <c r="DK221" s="386">
        <v>0</v>
      </c>
      <c r="DL221" s="386">
        <v>1.7526503005994367E-2</v>
      </c>
      <c r="DM221" s="118">
        <v>0.27026742226940648</v>
      </c>
      <c r="DN221" s="386">
        <v>0.30272827978436823</v>
      </c>
      <c r="DO221" s="386">
        <v>0</v>
      </c>
      <c r="DP221" s="118">
        <v>746.67169584161979</v>
      </c>
      <c r="DQ221" s="386">
        <v>89.979593863099268</v>
      </c>
      <c r="DR221" s="386">
        <v>2.3756791810661234E-3</v>
      </c>
      <c r="DS221" s="118">
        <v>1806.6198000348884</v>
      </c>
      <c r="DT221" s="386">
        <v>218.42780114844376</v>
      </c>
      <c r="DU221" s="386">
        <v>2.3514924996432427E-3</v>
      </c>
      <c r="DV221" s="118">
        <v>245.97929505832172</v>
      </c>
      <c r="DW221" s="386">
        <v>31.067101496872265</v>
      </c>
      <c r="DX221" s="386">
        <v>1.9219469907830746E-3</v>
      </c>
      <c r="DY221" s="118">
        <v>1138.3024031931097</v>
      </c>
      <c r="DZ221" s="386">
        <v>160.1157521574587</v>
      </c>
      <c r="EA221" s="386">
        <v>0</v>
      </c>
      <c r="EB221" s="118">
        <v>224.46684835141735</v>
      </c>
      <c r="EC221" s="386">
        <v>24.93223577623947</v>
      </c>
      <c r="ED221" s="386">
        <v>0</v>
      </c>
      <c r="EE221" s="118">
        <v>3.4978197943802569</v>
      </c>
      <c r="EF221" s="386">
        <v>0.71668484453170445</v>
      </c>
      <c r="EG221" s="386">
        <v>0</v>
      </c>
      <c r="EH221" s="118">
        <v>230.92299646067883</v>
      </c>
      <c r="EI221" s="386">
        <v>27.482047780728607</v>
      </c>
      <c r="EJ221" s="386">
        <v>1.1654806042696633E-2</v>
      </c>
      <c r="EK221" s="118">
        <v>28.380932268925765</v>
      </c>
      <c r="EL221" s="386">
        <v>3.7655292272786633</v>
      </c>
      <c r="EM221" s="386">
        <v>0</v>
      </c>
      <c r="EN221" s="118">
        <v>164.79634684406602</v>
      </c>
      <c r="EO221" s="386">
        <v>17.889738103241342</v>
      </c>
      <c r="EP221" s="386">
        <v>0</v>
      </c>
      <c r="EQ221" s="118">
        <v>30.322048648719566</v>
      </c>
      <c r="ER221" s="386">
        <v>3.2334763820003198</v>
      </c>
      <c r="ES221" s="386">
        <v>0</v>
      </c>
      <c r="ET221" s="118">
        <v>77.398679603198772</v>
      </c>
      <c r="EU221" s="386">
        <v>10.212910383690648</v>
      </c>
      <c r="EV221" s="386">
        <v>0</v>
      </c>
      <c r="EW221" s="118">
        <v>8.3095288469604256</v>
      </c>
      <c r="EX221" s="386">
        <v>1.3708395500739714</v>
      </c>
      <c r="EY221" s="386">
        <v>1.5749255241993135E-3</v>
      </c>
      <c r="EZ221" s="118">
        <v>41.815416180322238</v>
      </c>
      <c r="FA221" s="386">
        <v>6.8951778388625771</v>
      </c>
      <c r="FB221" s="386">
        <v>0</v>
      </c>
      <c r="FC221" s="118">
        <v>5.0903194147018418</v>
      </c>
      <c r="FD221" s="386">
        <v>0.86460591207577642</v>
      </c>
      <c r="FE221" s="386">
        <v>1.579849003068855E-3</v>
      </c>
      <c r="FF221" s="422">
        <v>7.7807621844797701E-3</v>
      </c>
      <c r="FG221" s="386">
        <v>0</v>
      </c>
      <c r="FH221" s="386">
        <v>7.7807621844797701E-3</v>
      </c>
      <c r="FI221" s="118">
        <v>1.398555123954633</v>
      </c>
      <c r="FJ221" s="386">
        <v>0.47705005895078595</v>
      </c>
      <c r="FK221" s="386">
        <v>1.3145694793935597E-2</v>
      </c>
      <c r="FL221" s="422">
        <v>7.8875154671804761E-3</v>
      </c>
      <c r="FM221" s="386">
        <v>0</v>
      </c>
      <c r="FN221" s="386">
        <v>7.8875154671804761E-3</v>
      </c>
      <c r="FO221" s="118">
        <v>5.1897937241153134</v>
      </c>
      <c r="FP221" s="386">
        <v>0.96727135199030922</v>
      </c>
      <c r="FQ221" s="386">
        <v>0</v>
      </c>
      <c r="FR221" s="118">
        <v>3.4861317797108335</v>
      </c>
      <c r="FS221" s="386">
        <v>0.95502557646381214</v>
      </c>
      <c r="FT221" s="386">
        <v>0</v>
      </c>
      <c r="FV221" s="118">
        <f t="shared" si="0"/>
        <v>5591.4986382368907</v>
      </c>
      <c r="FW221" s="118">
        <f t="shared" si="1"/>
        <v>4.641484210987544E-2</v>
      </c>
      <c r="FX221" s="118">
        <v>1.0160662104082601</v>
      </c>
      <c r="FY221" s="118">
        <v>0.22241522288077528</v>
      </c>
      <c r="FZ221" s="207">
        <v>1.0195418600110182</v>
      </c>
      <c r="GA221" s="118">
        <v>1.264852519336551</v>
      </c>
      <c r="GB221" s="118">
        <v>4.4679011942541962</v>
      </c>
    </row>
    <row r="222" spans="2:184" s="73" customFormat="1">
      <c r="B222" s="73" t="s">
        <v>1959</v>
      </c>
      <c r="C222" s="143" t="s">
        <v>1960</v>
      </c>
      <c r="D222" s="143" t="s">
        <v>2030</v>
      </c>
      <c r="E222" s="77">
        <v>559.16</v>
      </c>
      <c r="F222" s="73">
        <v>6.35</v>
      </c>
      <c r="G222" s="113" t="s">
        <v>1211</v>
      </c>
      <c r="H222" s="207">
        <v>45.83</v>
      </c>
      <c r="I222" s="89">
        <v>559.16</v>
      </c>
      <c r="J222" s="89"/>
      <c r="K222" s="41" t="s">
        <v>32</v>
      </c>
      <c r="L222" s="73" t="s">
        <v>207</v>
      </c>
      <c r="M222" s="73" t="s">
        <v>1962</v>
      </c>
      <c r="N222" s="73" t="s">
        <v>2296</v>
      </c>
      <c r="O222" s="73">
        <v>33</v>
      </c>
      <c r="Q222" s="203">
        <v>556.26023567006177</v>
      </c>
      <c r="R222" s="203">
        <v>29720</v>
      </c>
      <c r="S222" s="203">
        <v>7490</v>
      </c>
      <c r="U222" s="381">
        <v>2.32599804650784</v>
      </c>
      <c r="V222" s="380">
        <v>2.9923940897661501</v>
      </c>
      <c r="W222" s="380">
        <v>2.32599804650784</v>
      </c>
      <c r="X222" s="89">
        <v>16.4856180696483</v>
      </c>
      <c r="Y222" s="380">
        <v>13.416320961485299</v>
      </c>
      <c r="Z222" s="380">
        <v>3.4811403031268302</v>
      </c>
      <c r="AA222" s="89">
        <v>48.316462711963702</v>
      </c>
      <c r="AB222" s="380">
        <v>4.6882721097107796</v>
      </c>
      <c r="AC222" s="380">
        <v>1.7852925625027201</v>
      </c>
      <c r="AD222" s="89">
        <v>191.68049388373399</v>
      </c>
      <c r="AE222" s="380">
        <v>26.997730507273999</v>
      </c>
      <c r="AF222" s="380">
        <v>0.23480742975839999</v>
      </c>
      <c r="AG222" s="89">
        <v>2.4978897044588102</v>
      </c>
      <c r="AH222" s="380">
        <v>4.1563108742441699</v>
      </c>
      <c r="AI222" s="380">
        <v>1.3609139732275699</v>
      </c>
      <c r="AJ222" s="89">
        <v>664.39477875968601</v>
      </c>
      <c r="AK222" s="380">
        <v>486.44377310484401</v>
      </c>
      <c r="AL222" s="380">
        <v>196.36033102898</v>
      </c>
      <c r="AM222" s="89">
        <v>159005.543365961</v>
      </c>
      <c r="AN222" s="380">
        <v>14457.5818120735</v>
      </c>
      <c r="AO222" s="380">
        <v>12.5809826276191</v>
      </c>
      <c r="AP222" s="89">
        <v>72.299591922622994</v>
      </c>
      <c r="AQ222" s="380">
        <v>113.984937670123</v>
      </c>
      <c r="AR222" s="380">
        <v>63.0228459254405</v>
      </c>
      <c r="AS222" s="89">
        <v>1990.7244334766799</v>
      </c>
      <c r="AT222" s="380">
        <v>281.66485370972299</v>
      </c>
      <c r="AU222" s="380">
        <v>109.561062597334</v>
      </c>
      <c r="AV222" s="381">
        <v>16.655588984905702</v>
      </c>
      <c r="AW222" s="380">
        <v>30.889960685807601</v>
      </c>
      <c r="AX222" s="380">
        <v>16.655588984905702</v>
      </c>
      <c r="AY222" s="89">
        <v>1.1630644503735801</v>
      </c>
      <c r="AZ222" s="380">
        <v>0.74137917472522297</v>
      </c>
      <c r="BA222" s="380">
        <v>0.318974758118381</v>
      </c>
      <c r="BB222" s="381">
        <v>0.716470076331989</v>
      </c>
      <c r="BC222" s="380">
        <v>0</v>
      </c>
      <c r="BD222" s="380">
        <v>0.716470076331989</v>
      </c>
      <c r="BE222" s="89">
        <v>0.602881394846149</v>
      </c>
      <c r="BF222" s="382">
        <v>0.387336700854988</v>
      </c>
      <c r="BG222" s="382">
        <v>6.3541689601453705E-2</v>
      </c>
      <c r="BH222" s="89">
        <v>2.88279943995739</v>
      </c>
      <c r="BI222" s="380">
        <v>6.7078758531185896</v>
      </c>
      <c r="BJ222" s="380">
        <v>1.8675192155735501</v>
      </c>
      <c r="BK222" s="89">
        <v>292.39784992892601</v>
      </c>
      <c r="BL222" s="380">
        <v>34.194068455985501</v>
      </c>
      <c r="BM222" s="380">
        <v>0.64844181516426402</v>
      </c>
      <c r="BN222" s="89">
        <v>1270.1507561144299</v>
      </c>
      <c r="BO222" s="380">
        <v>160.614812766558</v>
      </c>
      <c r="BP222" s="380">
        <v>0.88464739793880598</v>
      </c>
      <c r="BQ222" s="89">
        <v>1255.9128837093999</v>
      </c>
      <c r="BR222" s="380">
        <v>146.677901255096</v>
      </c>
      <c r="BS222" s="380">
        <v>4.7883141067667196</v>
      </c>
      <c r="BT222" s="89">
        <v>0.12860942524396701</v>
      </c>
      <c r="BU222" s="380">
        <v>2.7523556340503401E-2</v>
      </c>
      <c r="BV222" s="380">
        <v>3.1654084832361998E-2</v>
      </c>
      <c r="BW222" s="381">
        <v>0.20110308948421099</v>
      </c>
      <c r="BX222" s="380">
        <v>0</v>
      </c>
      <c r="BY222" s="380">
        <v>0.20110308948421099</v>
      </c>
      <c r="BZ222" s="381">
        <v>0.27369169579011898</v>
      </c>
      <c r="CA222" s="380">
        <v>0.78343204518185705</v>
      </c>
      <c r="CB222" s="380">
        <v>0.27369169579011898</v>
      </c>
      <c r="CC222" s="89">
        <v>2.6206299489444098</v>
      </c>
      <c r="CD222" s="380">
        <v>1.2951169392875299</v>
      </c>
      <c r="CE222" s="380">
        <v>0.31633252303480303</v>
      </c>
      <c r="CF222" s="89">
        <v>0.27240983618225001</v>
      </c>
      <c r="CG222" s="380">
        <v>0.281119521486979</v>
      </c>
      <c r="CH222" s="380">
        <v>4.7853169431025501E-2</v>
      </c>
      <c r="CI222" s="89">
        <v>5.4849694026754703</v>
      </c>
      <c r="CJ222" s="380">
        <v>2.0069789979766801</v>
      </c>
      <c r="CK222" s="380">
        <v>0.23767689944728701</v>
      </c>
      <c r="CL222" s="89">
        <v>1.48963298529983</v>
      </c>
      <c r="CM222" s="380">
        <v>1.20701895132088</v>
      </c>
      <c r="CN222" s="380">
        <v>7.7450434427003306E-2</v>
      </c>
      <c r="CO222" s="381">
        <v>1.2313367347203199</v>
      </c>
      <c r="CP222" s="380">
        <v>3.5796142596217799</v>
      </c>
      <c r="CQ222" s="380">
        <v>1.2313367347203199</v>
      </c>
      <c r="CR222" s="89">
        <v>270.60541268615998</v>
      </c>
      <c r="CS222" s="380">
        <v>31.7056141451035</v>
      </c>
      <c r="CT222" s="380">
        <v>1.0364850322352201E-2</v>
      </c>
      <c r="CU222" s="89">
        <v>296.45933193228097</v>
      </c>
      <c r="CV222" s="380">
        <v>24.943180631884999</v>
      </c>
      <c r="CW222" s="380">
        <v>8.6151271877985894E-3</v>
      </c>
      <c r="CX222" s="89">
        <v>3.1295213797734198</v>
      </c>
      <c r="CY222" s="380">
        <v>1.36710569787226</v>
      </c>
      <c r="CZ222" s="380">
        <v>0</v>
      </c>
      <c r="DA222" s="89">
        <v>0</v>
      </c>
      <c r="DB222" s="380">
        <v>0</v>
      </c>
      <c r="DC222" s="380">
        <v>0</v>
      </c>
      <c r="DD222" s="89">
        <v>0</v>
      </c>
      <c r="DE222" s="380">
        <v>0</v>
      </c>
      <c r="DF222" s="380">
        <v>0</v>
      </c>
      <c r="DG222" s="381">
        <v>8.4732246340379999E-2</v>
      </c>
      <c r="DH222" s="380">
        <v>0</v>
      </c>
      <c r="DI222" s="380">
        <v>8.4732246340379999E-2</v>
      </c>
      <c r="DJ222" s="381">
        <v>2.0961385973154001E-2</v>
      </c>
      <c r="DK222" s="380">
        <v>0</v>
      </c>
      <c r="DL222" s="380">
        <v>2.0961385973154001E-2</v>
      </c>
      <c r="DM222" s="89">
        <v>3.5094542364315999</v>
      </c>
      <c r="DN222" s="380">
        <v>2.0192372784724002</v>
      </c>
      <c r="DO222" s="380">
        <v>0</v>
      </c>
      <c r="DP222" s="89">
        <v>290.78350254977897</v>
      </c>
      <c r="DQ222" s="380">
        <v>40.622422040932399</v>
      </c>
      <c r="DR222" s="380">
        <v>0</v>
      </c>
      <c r="DS222" s="89">
        <v>679.123237504033</v>
      </c>
      <c r="DT222" s="380">
        <v>87.835544202823499</v>
      </c>
      <c r="DU222" s="380">
        <v>0</v>
      </c>
      <c r="DV222" s="89">
        <v>91.094667530274705</v>
      </c>
      <c r="DW222" s="380">
        <v>10.909660945821299</v>
      </c>
      <c r="DX222" s="380">
        <v>4.2605385684950899E-3</v>
      </c>
      <c r="DY222" s="89">
        <v>419.65903649683202</v>
      </c>
      <c r="DZ222" s="380">
        <v>52.372832635168798</v>
      </c>
      <c r="EA222" s="380">
        <v>0</v>
      </c>
      <c r="EB222" s="89">
        <v>86.297474816524897</v>
      </c>
      <c r="EC222" s="380">
        <v>10.968690854376</v>
      </c>
      <c r="ED222" s="380">
        <v>4.7834825339546201E-2</v>
      </c>
      <c r="EE222" s="89">
        <v>16.783246625434799</v>
      </c>
      <c r="EF222" s="380">
        <v>2.02608513639878</v>
      </c>
      <c r="EG222" s="380">
        <v>0</v>
      </c>
      <c r="EH222" s="89">
        <v>88.249688794511101</v>
      </c>
      <c r="EI222" s="380">
        <v>13.2988224530565</v>
      </c>
      <c r="EJ222" s="380">
        <v>3.9040527697082397E-2</v>
      </c>
      <c r="EK222" s="89">
        <v>11.0841925206462</v>
      </c>
      <c r="EL222" s="380">
        <v>1.1071333467692801</v>
      </c>
      <c r="EM222" s="380">
        <v>3.7021464907496401E-3</v>
      </c>
      <c r="EN222" s="89">
        <v>63.000208204844199</v>
      </c>
      <c r="EO222" s="380">
        <v>7.0118454445237299</v>
      </c>
      <c r="EP222" s="380">
        <v>0</v>
      </c>
      <c r="EQ222" s="89">
        <v>11.5822235446603</v>
      </c>
      <c r="ER222" s="380">
        <v>1.5081944948111099</v>
      </c>
      <c r="ES222" s="380">
        <v>0</v>
      </c>
      <c r="ET222" s="89">
        <v>28.784034849922001</v>
      </c>
      <c r="EU222" s="380">
        <v>5.96025518556982</v>
      </c>
      <c r="EV222" s="380">
        <v>0</v>
      </c>
      <c r="EW222" s="89">
        <v>3.08965315530798</v>
      </c>
      <c r="EX222" s="380">
        <v>0.65582014040570602</v>
      </c>
      <c r="EY222" s="380">
        <v>3.8567549199817002E-3</v>
      </c>
      <c r="EZ222" s="89">
        <v>17.322936605302399</v>
      </c>
      <c r="FA222" s="380">
        <v>4.3824796045949999</v>
      </c>
      <c r="FB222" s="380">
        <v>0</v>
      </c>
      <c r="FC222" s="89">
        <v>2.3004979594766599</v>
      </c>
      <c r="FD222" s="380">
        <v>0.70572594523286503</v>
      </c>
      <c r="FE222" s="380">
        <v>3.9129202495643599E-3</v>
      </c>
      <c r="FF222" s="381">
        <v>1.8328673413899699E-2</v>
      </c>
      <c r="FG222" s="380">
        <v>0</v>
      </c>
      <c r="FH222" s="380">
        <v>1.8328673413899699E-2</v>
      </c>
      <c r="FI222" s="89">
        <v>3.5443769653925798</v>
      </c>
      <c r="FJ222" s="380">
        <v>0.90575453776316805</v>
      </c>
      <c r="FK222" s="380">
        <v>0</v>
      </c>
      <c r="FL222" s="381">
        <v>9.3466326750576301E-3</v>
      </c>
      <c r="FM222" s="380">
        <v>0</v>
      </c>
      <c r="FN222" s="380">
        <v>9.3466326750576301E-3</v>
      </c>
      <c r="FO222" s="89">
        <v>9.9406809467312396</v>
      </c>
      <c r="FP222" s="380">
        <v>2.05036956481253</v>
      </c>
      <c r="FQ222" s="380">
        <v>0</v>
      </c>
      <c r="FR222" s="89">
        <v>3.3809153915246002</v>
      </c>
      <c r="FS222" s="380">
        <v>0.96231039488745496</v>
      </c>
      <c r="FT222" s="380">
        <v>4.9940572244348003E-3</v>
      </c>
      <c r="FV222" s="118">
        <f t="shared" ref="FV222:FV231" si="2">CU222+DP222+DS222+DV222+DY222+EB222+EE222+EH222+EK222+EN222+EQ222+ET222+EW222+EZ222+FC222</f>
        <v>2105.61393308983</v>
      </c>
      <c r="FW222" s="118">
        <f t="shared" ref="FW222:FW231" si="3">(2*EE222/0.0563)/(EB222/0.148+EH222/0.199)</f>
        <v>0.58078392196496065</v>
      </c>
      <c r="FX222" s="118">
        <v>1.0032502283375211</v>
      </c>
      <c r="FY222" s="118">
        <v>0.91279100887933351</v>
      </c>
      <c r="FZ222" s="207">
        <v>4.3210996583507706</v>
      </c>
      <c r="GA222" s="118">
        <v>1.3361063815320493</v>
      </c>
      <c r="GB222" s="118">
        <v>4.1215869487659909</v>
      </c>
    </row>
    <row r="223" spans="2:184" s="73" customFormat="1">
      <c r="B223" s="73" t="s">
        <v>1959</v>
      </c>
      <c r="C223" s="143" t="s">
        <v>1960</v>
      </c>
      <c r="D223" s="143" t="s">
        <v>2030</v>
      </c>
      <c r="E223" s="77">
        <v>559.16</v>
      </c>
      <c r="F223" s="73">
        <v>6.35</v>
      </c>
      <c r="G223" s="113" t="s">
        <v>1211</v>
      </c>
      <c r="H223" s="207">
        <v>45.83</v>
      </c>
      <c r="I223" s="89">
        <v>559.16</v>
      </c>
      <c r="J223" s="89"/>
      <c r="K223" s="41" t="s">
        <v>32</v>
      </c>
      <c r="L223" s="73" t="s">
        <v>207</v>
      </c>
      <c r="M223" s="73" t="s">
        <v>1962</v>
      </c>
      <c r="N223" s="73" t="s">
        <v>2297</v>
      </c>
      <c r="O223" s="73">
        <v>25</v>
      </c>
      <c r="Q223" s="203">
        <v>822.70421410025938</v>
      </c>
      <c r="R223" s="203">
        <v>31070.000000000004</v>
      </c>
      <c r="S223" s="203">
        <v>6250</v>
      </c>
      <c r="U223" s="381">
        <v>3.5835693446942498</v>
      </c>
      <c r="V223" s="380">
        <v>7.9323613439426204</v>
      </c>
      <c r="W223" s="380">
        <v>3.5835693446942498</v>
      </c>
      <c r="X223" s="89">
        <v>19.8466931046678</v>
      </c>
      <c r="Y223" s="380">
        <v>19.7659751037158</v>
      </c>
      <c r="Z223" s="380">
        <v>6.2580389501685199</v>
      </c>
      <c r="AA223" s="89">
        <v>37.149396049782197</v>
      </c>
      <c r="AB223" s="380">
        <v>6.55146305629982</v>
      </c>
      <c r="AC223" s="380">
        <v>2.7760364617881099</v>
      </c>
      <c r="AD223" s="89">
        <v>166.431194563921</v>
      </c>
      <c r="AE223" s="380">
        <v>40.4712711970013</v>
      </c>
      <c r="AF223" s="380">
        <v>0.47030194305593398</v>
      </c>
      <c r="AG223" s="89">
        <v>12.0305800265219</v>
      </c>
      <c r="AH223" s="380">
        <v>21.169156075084299</v>
      </c>
      <c r="AI223" s="380">
        <v>1.9771260837689399</v>
      </c>
      <c r="AJ223" s="89">
        <v>436.90598266338901</v>
      </c>
      <c r="AK223" s="380">
        <v>574.28569484974298</v>
      </c>
      <c r="AL223" s="380">
        <v>406.41413936420599</v>
      </c>
      <c r="AM223" s="89">
        <v>155245.83936827301</v>
      </c>
      <c r="AN223" s="380">
        <v>14730.2566656854</v>
      </c>
      <c r="AO223" s="380">
        <v>20.148332316410102</v>
      </c>
      <c r="AP223" s="89">
        <v>88.746612647991398</v>
      </c>
      <c r="AQ223" s="380">
        <v>283.11423762777099</v>
      </c>
      <c r="AR223" s="380">
        <v>71.779299688430399</v>
      </c>
      <c r="AS223" s="89">
        <v>1986.6366748105399</v>
      </c>
      <c r="AT223" s="380">
        <v>595.22432820978804</v>
      </c>
      <c r="AU223" s="380">
        <v>153.88931116348999</v>
      </c>
      <c r="AV223" s="89">
        <v>34.490881013129297</v>
      </c>
      <c r="AW223" s="380">
        <v>70.766059664062794</v>
      </c>
      <c r="AX223" s="380">
        <v>20.5407798934061</v>
      </c>
      <c r="AY223" s="89">
        <v>1.28714629933338</v>
      </c>
      <c r="AZ223" s="380">
        <v>0.86689981954415796</v>
      </c>
      <c r="BA223" s="380">
        <v>0.53958085814184498</v>
      </c>
      <c r="BB223" s="381">
        <v>0.80052645718860704</v>
      </c>
      <c r="BC223" s="380">
        <v>0</v>
      </c>
      <c r="BD223" s="380">
        <v>0.80052645718860704</v>
      </c>
      <c r="BE223" s="89">
        <v>0.476680119449021</v>
      </c>
      <c r="BF223" s="382">
        <v>0.30331464567789002</v>
      </c>
      <c r="BG223" s="382">
        <v>0.106842003311758</v>
      </c>
      <c r="BH223" s="381">
        <v>3.63165998577474</v>
      </c>
      <c r="BI223" s="380">
        <v>4.4408224569761803</v>
      </c>
      <c r="BJ223" s="380">
        <v>3.63165998577474</v>
      </c>
      <c r="BK223" s="89">
        <v>246.504108175694</v>
      </c>
      <c r="BL223" s="380">
        <v>35.576395010307202</v>
      </c>
      <c r="BM223" s="380">
        <v>1.0149632341015999</v>
      </c>
      <c r="BN223" s="89">
        <v>1096.8491009551601</v>
      </c>
      <c r="BO223" s="380">
        <v>137.53943378371099</v>
      </c>
      <c r="BP223" s="380">
        <v>1.43182546171622</v>
      </c>
      <c r="BQ223" s="89">
        <v>1106.8560664032</v>
      </c>
      <c r="BR223" s="380">
        <v>117.23741767763801</v>
      </c>
      <c r="BS223" s="380">
        <v>7.2781317151519298</v>
      </c>
      <c r="BT223" s="89">
        <v>0.20137847889339699</v>
      </c>
      <c r="BU223" s="380">
        <v>0.36667381456933501</v>
      </c>
      <c r="BV223" s="380">
        <v>4.60080552773399E-2</v>
      </c>
      <c r="BW223" s="381">
        <v>0.27959525352729597</v>
      </c>
      <c r="BX223" s="380">
        <v>0</v>
      </c>
      <c r="BY223" s="380">
        <v>0.27959525352729597</v>
      </c>
      <c r="BZ223" s="89">
        <v>0.36753964621958901</v>
      </c>
      <c r="CA223" s="380">
        <v>0.80885646247389797</v>
      </c>
      <c r="CB223" s="380">
        <v>0.36310818965844999</v>
      </c>
      <c r="CC223" s="89">
        <v>3.4035341266714099</v>
      </c>
      <c r="CD223" s="380">
        <v>4.4179834758710497</v>
      </c>
      <c r="CE223" s="380">
        <v>0.30038546651804299</v>
      </c>
      <c r="CF223" s="89">
        <v>0.22060262328157501</v>
      </c>
      <c r="CG223" s="380">
        <v>0.410575062932726</v>
      </c>
      <c r="CH223" s="380">
        <v>5.5571020838098999E-2</v>
      </c>
      <c r="CI223" s="89">
        <v>7.2554141073202798</v>
      </c>
      <c r="CJ223" s="380">
        <v>3.1442145559993699</v>
      </c>
      <c r="CK223" s="380">
        <v>0.32847173448385297</v>
      </c>
      <c r="CL223" s="89">
        <v>2.2100858003392698</v>
      </c>
      <c r="CM223" s="380">
        <v>1.47072042281211</v>
      </c>
      <c r="CN223" s="380">
        <v>0.11945768386484799</v>
      </c>
      <c r="CO223" s="381">
        <v>2.2420720712260902</v>
      </c>
      <c r="CP223" s="380">
        <v>4.1253555799130899</v>
      </c>
      <c r="CQ223" s="380">
        <v>2.2420720712260902</v>
      </c>
      <c r="CR223" s="89">
        <v>256.55537544288001</v>
      </c>
      <c r="CS223" s="380">
        <v>31.383871728336299</v>
      </c>
      <c r="CT223" s="380">
        <v>1.9436931292066199E-2</v>
      </c>
      <c r="CU223" s="89">
        <v>332.46682267081002</v>
      </c>
      <c r="CV223" s="380">
        <v>50.976066585729598</v>
      </c>
      <c r="CW223" s="380">
        <v>0</v>
      </c>
      <c r="CX223" s="89">
        <v>3.6926884174633301</v>
      </c>
      <c r="CY223" s="380">
        <v>1.7275594758928501</v>
      </c>
      <c r="CZ223" s="380">
        <v>0</v>
      </c>
      <c r="DA223" s="89">
        <v>0</v>
      </c>
      <c r="DB223" s="380">
        <v>0</v>
      </c>
      <c r="DC223" s="380">
        <v>0</v>
      </c>
      <c r="DD223" s="381">
        <v>0.137682584103405</v>
      </c>
      <c r="DE223" s="380">
        <v>0</v>
      </c>
      <c r="DF223" s="380">
        <v>0.137682584103405</v>
      </c>
      <c r="DG223" s="381">
        <v>8.0313005929869605E-2</v>
      </c>
      <c r="DH223" s="380">
        <v>0</v>
      </c>
      <c r="DI223" s="380">
        <v>8.0313005929869605E-2</v>
      </c>
      <c r="DJ223" s="381">
        <v>5.4260352884535998E-2</v>
      </c>
      <c r="DK223" s="380">
        <v>0</v>
      </c>
      <c r="DL223" s="380">
        <v>5.4260352884535998E-2</v>
      </c>
      <c r="DM223" s="89">
        <v>1.10825884835115</v>
      </c>
      <c r="DN223" s="380">
        <v>1.51300456576548</v>
      </c>
      <c r="DO223" s="380">
        <v>0.12813050276570001</v>
      </c>
      <c r="DP223" s="89">
        <v>323.66036738656197</v>
      </c>
      <c r="DQ223" s="380">
        <v>50.970573435182402</v>
      </c>
      <c r="DR223" s="380">
        <v>8.4690628171898204E-3</v>
      </c>
      <c r="DS223" s="89">
        <v>761.61814404537301</v>
      </c>
      <c r="DT223" s="380">
        <v>112.768536961216</v>
      </c>
      <c r="DU223" s="380">
        <v>8.6482180215645202E-3</v>
      </c>
      <c r="DV223" s="89">
        <v>101.244408303238</v>
      </c>
      <c r="DW223" s="380">
        <v>15.3349081495814</v>
      </c>
      <c r="DX223" s="380">
        <v>9.2263737226083095E-3</v>
      </c>
      <c r="DY223" s="89">
        <v>468.487937506153</v>
      </c>
      <c r="DZ223" s="380">
        <v>77.828360704857701</v>
      </c>
      <c r="EA223" s="380">
        <v>0</v>
      </c>
      <c r="EB223" s="89">
        <v>98.962873259946406</v>
      </c>
      <c r="EC223" s="380">
        <v>16.254550519406699</v>
      </c>
      <c r="ED223" s="380">
        <v>4.3271495070310501E-2</v>
      </c>
      <c r="EE223" s="89">
        <v>19.370343717233698</v>
      </c>
      <c r="EF223" s="380">
        <v>3.9553867545595698</v>
      </c>
      <c r="EG223" s="380">
        <v>1.24283896863869E-2</v>
      </c>
      <c r="EH223" s="89">
        <v>101.585083654082</v>
      </c>
      <c r="EI223" s="380">
        <v>18.990494785572199</v>
      </c>
      <c r="EJ223" s="380">
        <v>0</v>
      </c>
      <c r="EK223" s="89">
        <v>12.1133332287085</v>
      </c>
      <c r="EL223" s="380">
        <v>2.8037810942919701</v>
      </c>
      <c r="EM223" s="380">
        <v>8.0161556877175605E-3</v>
      </c>
      <c r="EN223" s="89">
        <v>73.188805285633705</v>
      </c>
      <c r="EO223" s="380">
        <v>12.998313833556701</v>
      </c>
      <c r="EP223" s="380">
        <v>0</v>
      </c>
      <c r="EQ223" s="89">
        <v>12.9748373428723</v>
      </c>
      <c r="ER223" s="380">
        <v>1.8999980646891399</v>
      </c>
      <c r="ES223" s="380">
        <v>5.8846026801783E-3</v>
      </c>
      <c r="ET223" s="89">
        <v>30.815195344337798</v>
      </c>
      <c r="EU223" s="380">
        <v>6.3557151397551301</v>
      </c>
      <c r="EV223" s="380">
        <v>1.8651142245507998E-2</v>
      </c>
      <c r="EW223" s="89">
        <v>3.5536787352394499</v>
      </c>
      <c r="EX223" s="380">
        <v>0.88959412945563399</v>
      </c>
      <c r="EY223" s="380">
        <v>5.9503756407194601E-3</v>
      </c>
      <c r="EZ223" s="89">
        <v>20.239396230845099</v>
      </c>
      <c r="FA223" s="380">
        <v>5.9882753410351999</v>
      </c>
      <c r="FB223" s="380">
        <v>3.00724963444048E-2</v>
      </c>
      <c r="FC223" s="89">
        <v>2.6178758470655898</v>
      </c>
      <c r="FD223" s="380">
        <v>0.71024308787942703</v>
      </c>
      <c r="FE223" s="380">
        <v>6.03594401128756E-3</v>
      </c>
      <c r="FF223" s="381">
        <v>2.82782657714893E-2</v>
      </c>
      <c r="FG223" s="380">
        <v>0</v>
      </c>
      <c r="FH223" s="380">
        <v>2.82782657714893E-2</v>
      </c>
      <c r="FI223" s="89">
        <v>3.9378320791346799</v>
      </c>
      <c r="FJ223" s="380">
        <v>1.1454682355236001</v>
      </c>
      <c r="FK223" s="380">
        <v>2.50469166927299E-2</v>
      </c>
      <c r="FL223" s="381">
        <v>2.22671378034777E-2</v>
      </c>
      <c r="FM223" s="380">
        <v>0</v>
      </c>
      <c r="FN223" s="380">
        <v>2.22671378034777E-2</v>
      </c>
      <c r="FO223" s="89">
        <v>14.0460533077703</v>
      </c>
      <c r="FP223" s="380">
        <v>2.6281173844680499</v>
      </c>
      <c r="FQ223" s="380">
        <v>0</v>
      </c>
      <c r="FR223" s="89">
        <v>4.2731754459868201</v>
      </c>
      <c r="FS223" s="380">
        <v>0.96187041760146996</v>
      </c>
      <c r="FT223" s="380">
        <v>0</v>
      </c>
      <c r="FV223" s="118">
        <f t="shared" si="2"/>
        <v>2362.8991025581008</v>
      </c>
      <c r="FW223" s="118">
        <f t="shared" si="3"/>
        <v>0.58356789853103197</v>
      </c>
      <c r="FX223" s="118">
        <v>1.0114939269719099</v>
      </c>
      <c r="FY223" s="118">
        <v>0.77167211266943991</v>
      </c>
      <c r="FZ223" s="207">
        <v>5.3654390537712855</v>
      </c>
      <c r="GA223" s="118">
        <v>1.3321678965722457</v>
      </c>
      <c r="GB223" s="118">
        <v>4.060740055632893</v>
      </c>
    </row>
    <row r="224" spans="2:184" s="73" customFormat="1">
      <c r="B224" s="73" t="s">
        <v>1959</v>
      </c>
      <c r="C224" s="143" t="s">
        <v>1960</v>
      </c>
      <c r="D224" s="143" t="s">
        <v>2030</v>
      </c>
      <c r="E224" s="77">
        <v>559.16</v>
      </c>
      <c r="F224" s="73">
        <v>6.35</v>
      </c>
      <c r="G224" s="113" t="s">
        <v>1211</v>
      </c>
      <c r="H224" s="207">
        <v>45.83</v>
      </c>
      <c r="I224" s="89">
        <v>559.16</v>
      </c>
      <c r="J224" s="89"/>
      <c r="K224" s="41" t="s">
        <v>32</v>
      </c>
      <c r="L224" s="73" t="s">
        <v>207</v>
      </c>
      <c r="M224" s="73" t="s">
        <v>1962</v>
      </c>
      <c r="N224" s="73" t="s">
        <v>2298</v>
      </c>
      <c r="O224" s="73">
        <v>25</v>
      </c>
      <c r="Q224" s="203">
        <v>631.05152786099461</v>
      </c>
      <c r="R224" s="203">
        <v>28780</v>
      </c>
      <c r="S224" s="203">
        <v>6700</v>
      </c>
      <c r="U224" s="381">
        <v>7.5375217705485733</v>
      </c>
      <c r="V224" s="380">
        <v>4.6413468917543792</v>
      </c>
      <c r="W224" s="380">
        <v>7.5375217705485733</v>
      </c>
      <c r="X224" s="381">
        <v>13.436669615519889</v>
      </c>
      <c r="Y224" s="380">
        <v>14.570124387941807</v>
      </c>
      <c r="Z224" s="380">
        <v>13.436669615519889</v>
      </c>
      <c r="AA224" s="89">
        <v>34.887265025388722</v>
      </c>
      <c r="AB224" s="380">
        <v>7.9305586861289106</v>
      </c>
      <c r="AC224" s="380">
        <v>6.0257290408799333</v>
      </c>
      <c r="AD224" s="89">
        <v>139.38661645826073</v>
      </c>
      <c r="AE224" s="380">
        <v>53.728426046650569</v>
      </c>
      <c r="AF224" s="380">
        <v>1.2803057799093847</v>
      </c>
      <c r="AG224" s="89">
        <v>312.5398874400276</v>
      </c>
      <c r="AH224" s="380">
        <v>222.33836955973408</v>
      </c>
      <c r="AI224" s="380">
        <v>4.8067063040862879</v>
      </c>
      <c r="AJ224" s="381">
        <v>709.25433221108744</v>
      </c>
      <c r="AK224" s="380">
        <v>593.69426096159089</v>
      </c>
      <c r="AL224" s="380">
        <v>709.25433221108744</v>
      </c>
      <c r="AM224" s="89">
        <v>149947.9609968322</v>
      </c>
      <c r="AN224" s="380">
        <v>16956.629866356125</v>
      </c>
      <c r="AO224" s="380">
        <v>38.446471461214173</v>
      </c>
      <c r="AP224" s="381">
        <v>184.27599218743538</v>
      </c>
      <c r="AQ224" s="380">
        <v>106.00000601880292</v>
      </c>
      <c r="AR224" s="380">
        <v>184.27599218743538</v>
      </c>
      <c r="AS224" s="89">
        <v>1975.5668591566107</v>
      </c>
      <c r="AT224" s="380">
        <v>640.39074737151714</v>
      </c>
      <c r="AU224" s="380">
        <v>375.10426153529096</v>
      </c>
      <c r="AV224" s="381">
        <v>60.362395883318335</v>
      </c>
      <c r="AW224" s="380">
        <v>63.240599844916602</v>
      </c>
      <c r="AX224" s="380">
        <v>60.362395883318335</v>
      </c>
      <c r="AY224" s="381">
        <v>1.0898761392908933</v>
      </c>
      <c r="AZ224" s="380">
        <v>0.79741903090887678</v>
      </c>
      <c r="BA224" s="380">
        <v>1.0898761392908933</v>
      </c>
      <c r="BB224" s="89">
        <v>8.9528086553050397</v>
      </c>
      <c r="BC224" s="380">
        <v>11.55956629797841</v>
      </c>
      <c r="BD224" s="380">
        <v>1.6983936553230528</v>
      </c>
      <c r="BE224" s="89">
        <v>0.3808698755398186</v>
      </c>
      <c r="BF224" s="382">
        <v>0.10657472111706985</v>
      </c>
      <c r="BG224" s="382">
        <v>0.22356568510353747</v>
      </c>
      <c r="BH224" s="381">
        <v>7.109503948145024</v>
      </c>
      <c r="BI224" s="380">
        <v>6.5564494965497468</v>
      </c>
      <c r="BJ224" s="380">
        <v>7.109503948145024</v>
      </c>
      <c r="BK224" s="89">
        <v>211.88549945246942</v>
      </c>
      <c r="BL224" s="380">
        <v>27.391683279416633</v>
      </c>
      <c r="BM224" s="380">
        <v>2.0349634521956417</v>
      </c>
      <c r="BN224" s="89">
        <v>930.41721620493206</v>
      </c>
      <c r="BO224" s="380">
        <v>221.05339871604477</v>
      </c>
      <c r="BP224" s="380">
        <v>2.6290756988299719</v>
      </c>
      <c r="BQ224" s="89">
        <v>994.60513888000116</v>
      </c>
      <c r="BR224" s="380">
        <v>76.714901567521068</v>
      </c>
      <c r="BS224" s="380">
        <v>12.651391877493298</v>
      </c>
      <c r="BT224" s="89">
        <v>0.17494994281739026</v>
      </c>
      <c r="BU224" s="380">
        <v>0.10458124492339703</v>
      </c>
      <c r="BV224" s="380">
        <v>6.2950966512682158E-2</v>
      </c>
      <c r="BW224" s="381">
        <v>0.4662187441313041</v>
      </c>
      <c r="BX224" s="380">
        <v>0</v>
      </c>
      <c r="BY224" s="380">
        <v>0.4662187441313041</v>
      </c>
      <c r="BZ224" s="381">
        <v>0.82593936451088734</v>
      </c>
      <c r="CA224" s="380">
        <v>0.35878305019211371</v>
      </c>
      <c r="CB224" s="380">
        <v>0.82593936451088734</v>
      </c>
      <c r="CC224" s="89">
        <v>3.595586802175585</v>
      </c>
      <c r="CD224" s="380">
        <v>2.645668930904284</v>
      </c>
      <c r="CE224" s="380">
        <v>1.0451877165999486</v>
      </c>
      <c r="CF224" s="381">
        <v>0.15845408394559504</v>
      </c>
      <c r="CG224" s="380">
        <v>2.6247445707234453E-2</v>
      </c>
      <c r="CH224" s="380">
        <v>0.15845408394559504</v>
      </c>
      <c r="CI224" s="89">
        <v>4.7987024889556835</v>
      </c>
      <c r="CJ224" s="380">
        <v>3.3509935264153548</v>
      </c>
      <c r="CK224" s="380">
        <v>0.88579249570681562</v>
      </c>
      <c r="CL224" s="89">
        <v>2.4010419015354492</v>
      </c>
      <c r="CM224" s="380">
        <v>0.57344242057646699</v>
      </c>
      <c r="CN224" s="380">
        <v>0.26346349840254768</v>
      </c>
      <c r="CO224" s="381">
        <v>4.4039622407876617</v>
      </c>
      <c r="CP224" s="380">
        <v>3.0812222805122569</v>
      </c>
      <c r="CQ224" s="380">
        <v>4.4039622407876617</v>
      </c>
      <c r="CR224" s="89">
        <v>239.47611934709337</v>
      </c>
      <c r="CS224" s="380">
        <v>22.920478784560917</v>
      </c>
      <c r="CT224" s="380">
        <v>8.25929361127586E-2</v>
      </c>
      <c r="CU224" s="89">
        <v>276.97461826712436</v>
      </c>
      <c r="CV224" s="380">
        <v>41.492309530199336</v>
      </c>
      <c r="CW224" s="380">
        <v>0</v>
      </c>
      <c r="CX224" s="89">
        <v>2.5923621435528328</v>
      </c>
      <c r="CY224" s="380">
        <v>0.82550680049479885</v>
      </c>
      <c r="CZ224" s="380">
        <v>7.9028333891016447E-2</v>
      </c>
      <c r="DA224" s="381">
        <v>3.4734664207467743E-2</v>
      </c>
      <c r="DB224" s="380">
        <v>0</v>
      </c>
      <c r="DC224" s="380">
        <v>3.4734664207467743E-2</v>
      </c>
      <c r="DD224" s="381">
        <v>0.191888002116611</v>
      </c>
      <c r="DE224" s="380">
        <v>0</v>
      </c>
      <c r="DF224" s="380">
        <v>0.191888002116611</v>
      </c>
      <c r="DG224" s="381">
        <v>0.40421115195750906</v>
      </c>
      <c r="DH224" s="380">
        <v>0</v>
      </c>
      <c r="DI224" s="380">
        <v>0.40421115195750906</v>
      </c>
      <c r="DJ224" s="381">
        <v>0.11016524512298384</v>
      </c>
      <c r="DK224" s="380">
        <v>0</v>
      </c>
      <c r="DL224" s="380">
        <v>0.11016524512298384</v>
      </c>
      <c r="DM224" s="89">
        <v>1.1203450937859991</v>
      </c>
      <c r="DN224" s="380">
        <v>1.1489489049751365</v>
      </c>
      <c r="DO224" s="380">
        <v>0</v>
      </c>
      <c r="DP224" s="89">
        <v>269.63506309026303</v>
      </c>
      <c r="DQ224" s="380">
        <v>35.53727720492784</v>
      </c>
      <c r="DR224" s="380">
        <v>1.8686083011741603E-2</v>
      </c>
      <c r="DS224" s="89">
        <v>624.49687188615428</v>
      </c>
      <c r="DT224" s="380">
        <v>80.341020658224409</v>
      </c>
      <c r="DU224" s="380">
        <v>1.9078922878505697E-2</v>
      </c>
      <c r="DV224" s="89">
        <v>86.914184280774691</v>
      </c>
      <c r="DW224" s="380">
        <v>11.524841760907691</v>
      </c>
      <c r="DX224" s="380">
        <v>0</v>
      </c>
      <c r="DY224" s="89">
        <v>394.11470806860063</v>
      </c>
      <c r="DZ224" s="380">
        <v>26.709339138033883</v>
      </c>
      <c r="EA224" s="380">
        <v>0</v>
      </c>
      <c r="EB224" s="89">
        <v>86.833903265834451</v>
      </c>
      <c r="EC224" s="380">
        <v>21.892369671150213</v>
      </c>
      <c r="ED224" s="380">
        <v>9.5470220301188222E-2</v>
      </c>
      <c r="EE224" s="89">
        <v>16.324034545999535</v>
      </c>
      <c r="EF224" s="380">
        <v>0.39339122502503254</v>
      </c>
      <c r="EG224" s="380">
        <v>0</v>
      </c>
      <c r="EH224" s="89">
        <v>82.832284285107647</v>
      </c>
      <c r="EI224" s="380">
        <v>6.7685576182152642</v>
      </c>
      <c r="EJ224" s="380">
        <v>0</v>
      </c>
      <c r="EK224" s="89">
        <v>10.210487867389876</v>
      </c>
      <c r="EL224" s="380">
        <v>2.6257504861411216</v>
      </c>
      <c r="EM224" s="380">
        <v>0</v>
      </c>
      <c r="EN224" s="89">
        <v>55.237226035966863</v>
      </c>
      <c r="EO224" s="380">
        <v>7.0301729951270344</v>
      </c>
      <c r="EP224" s="380">
        <v>0</v>
      </c>
      <c r="EQ224" s="89">
        <v>10.225707027235854</v>
      </c>
      <c r="ER224" s="380">
        <v>2.4999061397885773</v>
      </c>
      <c r="ES224" s="380">
        <v>1.8219841206430561E-2</v>
      </c>
      <c r="ET224" s="89">
        <v>26.817697720193916</v>
      </c>
      <c r="EU224" s="380">
        <v>3.3316505979917261</v>
      </c>
      <c r="EV224" s="380">
        <v>4.1147421802474202E-2</v>
      </c>
      <c r="EW224" s="89">
        <v>2.9128663633999947</v>
      </c>
      <c r="EX224" s="380">
        <v>0.76058377240949415</v>
      </c>
      <c r="EY224" s="380">
        <v>2.6256482359298023E-2</v>
      </c>
      <c r="EZ224" s="89">
        <v>18.01419872064945</v>
      </c>
      <c r="FA224" s="380">
        <v>3.4607513284994811</v>
      </c>
      <c r="FB224" s="380">
        <v>9.310779343657645E-2</v>
      </c>
      <c r="FC224" s="89">
        <v>2.1477571241487565</v>
      </c>
      <c r="FD224" s="380">
        <v>0.4878466964751404</v>
      </c>
      <c r="FE224" s="380">
        <v>0</v>
      </c>
      <c r="FF224" s="381">
        <v>8.7559563531265483E-2</v>
      </c>
      <c r="FG224" s="380">
        <v>0</v>
      </c>
      <c r="FH224" s="380">
        <v>8.7559563531265483E-2</v>
      </c>
      <c r="FI224" s="89">
        <v>4.3907101003882198</v>
      </c>
      <c r="FJ224" s="380">
        <v>1.8457309932215333</v>
      </c>
      <c r="FK224" s="380">
        <v>0</v>
      </c>
      <c r="FL224" s="381">
        <v>3.8659895856403351E-2</v>
      </c>
      <c r="FM224" s="380">
        <v>5.3238054224469533E-2</v>
      </c>
      <c r="FN224" s="380">
        <v>3.8659895856403351E-2</v>
      </c>
      <c r="FO224" s="89">
        <v>12.959974509773458</v>
      </c>
      <c r="FP224" s="380">
        <v>2.99355115852673</v>
      </c>
      <c r="FQ224" s="380">
        <v>1.7862138225574961E-2</v>
      </c>
      <c r="FR224" s="89">
        <v>4.2167572226490488</v>
      </c>
      <c r="FS224" s="380">
        <v>0.48609473187002344</v>
      </c>
      <c r="FT224" s="380">
        <v>0</v>
      </c>
      <c r="FV224" s="118">
        <f t="shared" si="2"/>
        <v>1963.6916085488433</v>
      </c>
      <c r="FW224" s="118">
        <f t="shared" si="3"/>
        <v>0.57818427217706425</v>
      </c>
      <c r="FX224" s="118">
        <v>0.9822753745974071</v>
      </c>
      <c r="FY224" s="118">
        <v>0.8646139521569226</v>
      </c>
      <c r="FZ224" s="207">
        <v>6.0341899761640985</v>
      </c>
      <c r="GA224" s="118">
        <v>1.3192332177350969</v>
      </c>
      <c r="GB224" s="118">
        <v>3.7201246200057145</v>
      </c>
    </row>
    <row r="225" spans="2:184" s="73" customFormat="1">
      <c r="B225" s="73" t="s">
        <v>1959</v>
      </c>
      <c r="C225" s="143" t="s">
        <v>1960</v>
      </c>
      <c r="D225" s="143" t="s">
        <v>2030</v>
      </c>
      <c r="E225" s="77">
        <v>559.16</v>
      </c>
      <c r="F225" s="73">
        <v>6.35</v>
      </c>
      <c r="G225" s="113" t="s">
        <v>1211</v>
      </c>
      <c r="H225" s="207">
        <v>45.83</v>
      </c>
      <c r="I225" s="89">
        <v>559.16</v>
      </c>
      <c r="J225" s="89"/>
      <c r="K225" s="41" t="s">
        <v>32</v>
      </c>
      <c r="L225" s="73" t="s">
        <v>207</v>
      </c>
      <c r="M225" s="73" t="s">
        <v>1962</v>
      </c>
      <c r="N225" s="73" t="s">
        <v>2299</v>
      </c>
      <c r="O225" s="73">
        <v>33</v>
      </c>
      <c r="Q225" s="203">
        <v>705.84282005192722</v>
      </c>
      <c r="R225" s="203">
        <v>28070</v>
      </c>
      <c r="S225" s="203">
        <v>7100</v>
      </c>
      <c r="U225" s="381">
        <v>2.1641032477151811</v>
      </c>
      <c r="V225" s="380">
        <v>5.4172493590463482</v>
      </c>
      <c r="W225" s="380">
        <v>2.1641032477151811</v>
      </c>
      <c r="X225" s="89">
        <v>16.556621417936338</v>
      </c>
      <c r="Y225" s="380">
        <v>12.860188666627201</v>
      </c>
      <c r="Z225" s="380">
        <v>4.9564911358132813</v>
      </c>
      <c r="AA225" s="89">
        <v>36.924784189773796</v>
      </c>
      <c r="AB225" s="380">
        <v>6.1776765905223989</v>
      </c>
      <c r="AC225" s="380">
        <v>1.7905495472503052</v>
      </c>
      <c r="AD225" s="89">
        <v>218.88189067554643</v>
      </c>
      <c r="AE225" s="380">
        <v>45.976990738401767</v>
      </c>
      <c r="AF225" s="380">
        <v>0.32432710872337839</v>
      </c>
      <c r="AG225" s="89">
        <v>79.134698101313901</v>
      </c>
      <c r="AH225" s="380">
        <v>28.013428054428719</v>
      </c>
      <c r="AI225" s="380">
        <v>1.5065899710467319</v>
      </c>
      <c r="AJ225" s="89">
        <v>680.67746335820868</v>
      </c>
      <c r="AK225" s="380">
        <v>490.17698488980471</v>
      </c>
      <c r="AL225" s="380">
        <v>235.15908579585394</v>
      </c>
      <c r="AM225" s="89">
        <v>155046.72412759071</v>
      </c>
      <c r="AN225" s="380">
        <v>14933.584409565234</v>
      </c>
      <c r="AO225" s="380">
        <v>11.113391696792783</v>
      </c>
      <c r="AP225" s="381">
        <v>67.37492930805486</v>
      </c>
      <c r="AQ225" s="380">
        <v>168.10539462449771</v>
      </c>
      <c r="AR225" s="380">
        <v>67.37492930805486</v>
      </c>
      <c r="AS225" s="89">
        <v>2035.7949772952584</v>
      </c>
      <c r="AT225" s="380">
        <v>414.44559489615102</v>
      </c>
      <c r="AU225" s="380">
        <v>117.3145165499779</v>
      </c>
      <c r="AV225" s="381">
        <v>16.064024895110844</v>
      </c>
      <c r="AW225" s="380">
        <v>24.869393521095102</v>
      </c>
      <c r="AX225" s="380">
        <v>16.064024895110844</v>
      </c>
      <c r="AY225" s="89">
        <v>1.4664708060709488</v>
      </c>
      <c r="AZ225" s="380">
        <v>0.78725934669401387</v>
      </c>
      <c r="BA225" s="380">
        <v>0.30338784476294001</v>
      </c>
      <c r="BB225" s="381">
        <v>0.90278352433529474</v>
      </c>
      <c r="BC225" s="380">
        <v>8.6216437006767617</v>
      </c>
      <c r="BD225" s="380">
        <v>0.90278352433529474</v>
      </c>
      <c r="BE225" s="89">
        <v>0.62768693219537286</v>
      </c>
      <c r="BF225" s="382">
        <v>0.4575705384680846</v>
      </c>
      <c r="BG225" s="382">
        <v>6.4686383658743199E-2</v>
      </c>
      <c r="BH225" s="381">
        <v>2.3980021007140708</v>
      </c>
      <c r="BI225" s="380">
        <v>4.6555420646957684</v>
      </c>
      <c r="BJ225" s="380">
        <v>2.3980021007140708</v>
      </c>
      <c r="BK225" s="89">
        <v>272.74794780303017</v>
      </c>
      <c r="BL225" s="380">
        <v>30.959247517349667</v>
      </c>
      <c r="BM225" s="380">
        <v>0.65935745949636726</v>
      </c>
      <c r="BN225" s="89">
        <v>1453.9901079353044</v>
      </c>
      <c r="BO225" s="380">
        <v>302.40827971666403</v>
      </c>
      <c r="BP225" s="380">
        <v>0.99974591723768857</v>
      </c>
      <c r="BQ225" s="89">
        <v>1467.7909552400445</v>
      </c>
      <c r="BR225" s="380">
        <v>209.64766163888919</v>
      </c>
      <c r="BS225" s="380">
        <v>4.5667351613795004</v>
      </c>
      <c r="BT225" s="89">
        <v>0.20671939203115064</v>
      </c>
      <c r="BU225" s="380">
        <v>0.28292837389042391</v>
      </c>
      <c r="BV225" s="380">
        <v>2.9165436697942703E-2</v>
      </c>
      <c r="BW225" s="381">
        <v>0.17196763389195738</v>
      </c>
      <c r="BX225" s="380">
        <v>0</v>
      </c>
      <c r="BY225" s="380">
        <v>0.17196763389195738</v>
      </c>
      <c r="BZ225" s="381">
        <v>0.23105012693037943</v>
      </c>
      <c r="CA225" s="380">
        <v>0.49992185851451615</v>
      </c>
      <c r="CB225" s="380">
        <v>0.23105012693037943</v>
      </c>
      <c r="CC225" s="89">
        <v>3.037885255903515</v>
      </c>
      <c r="CD225" s="380">
        <v>2.0172598499169268</v>
      </c>
      <c r="CE225" s="380">
        <v>0.30003056616203327</v>
      </c>
      <c r="CF225" s="89">
        <v>0.50470759793117037</v>
      </c>
      <c r="CG225" s="380">
        <v>0.4312085484287958</v>
      </c>
      <c r="CH225" s="380">
        <v>6.6733600238048918E-2</v>
      </c>
      <c r="CI225" s="89">
        <v>7.0528249414922888</v>
      </c>
      <c r="CJ225" s="380">
        <v>1.9145377189741355</v>
      </c>
      <c r="CK225" s="380">
        <v>0.29192717302347748</v>
      </c>
      <c r="CL225" s="89">
        <v>1.8932134378569552</v>
      </c>
      <c r="CM225" s="380">
        <v>1.2652194710149713</v>
      </c>
      <c r="CN225" s="380">
        <v>0.15522410313250817</v>
      </c>
      <c r="CO225" s="381">
        <v>1.3402158419467201</v>
      </c>
      <c r="CP225" s="380">
        <v>1.5389050473189683</v>
      </c>
      <c r="CQ225" s="380">
        <v>1.3402158419467201</v>
      </c>
      <c r="CR225" s="89">
        <v>258.39559226929202</v>
      </c>
      <c r="CS225" s="380">
        <v>22.245468068284172</v>
      </c>
      <c r="CT225" s="380">
        <v>1.1022726055950239E-2</v>
      </c>
      <c r="CU225" s="89">
        <v>356.775612946526</v>
      </c>
      <c r="CV225" s="380">
        <v>25.299212190223983</v>
      </c>
      <c r="CW225" s="380">
        <v>6.5302566253974221E-3</v>
      </c>
      <c r="CX225" s="89">
        <v>3.8219887854974957</v>
      </c>
      <c r="CY225" s="380">
        <v>1.240988527763514</v>
      </c>
      <c r="CZ225" s="380">
        <v>0</v>
      </c>
      <c r="DA225" s="89">
        <v>0</v>
      </c>
      <c r="DB225" s="380">
        <v>0</v>
      </c>
      <c r="DC225" s="380">
        <v>0</v>
      </c>
      <c r="DD225" s="381">
        <v>5.9945291655591336E-2</v>
      </c>
      <c r="DE225" s="380">
        <v>0</v>
      </c>
      <c r="DF225" s="380">
        <v>5.9945291655591336E-2</v>
      </c>
      <c r="DG225" s="381">
        <v>8.1527449237497551E-2</v>
      </c>
      <c r="DH225" s="380">
        <v>4.67145702487195E-2</v>
      </c>
      <c r="DI225" s="380">
        <v>8.1527449237497551E-2</v>
      </c>
      <c r="DJ225" s="381">
        <v>3.838828971497675E-2</v>
      </c>
      <c r="DK225" s="380">
        <v>0</v>
      </c>
      <c r="DL225" s="380">
        <v>3.838828971497675E-2</v>
      </c>
      <c r="DM225" s="89">
        <v>3.9906019367211618</v>
      </c>
      <c r="DN225" s="380">
        <v>2.156649765898341</v>
      </c>
      <c r="DO225" s="380">
        <v>0</v>
      </c>
      <c r="DP225" s="89">
        <v>338.2976004792942</v>
      </c>
      <c r="DQ225" s="380">
        <v>37.370283429615931</v>
      </c>
      <c r="DR225" s="380">
        <v>0</v>
      </c>
      <c r="DS225" s="89">
        <v>783.18556710420478</v>
      </c>
      <c r="DT225" s="380">
        <v>89.999906294462662</v>
      </c>
      <c r="DU225" s="380">
        <v>0</v>
      </c>
      <c r="DV225" s="89">
        <v>105.61332342242007</v>
      </c>
      <c r="DW225" s="380">
        <v>8.8651647509067786</v>
      </c>
      <c r="DX225" s="380">
        <v>0</v>
      </c>
      <c r="DY225" s="89">
        <v>487.8777763930251</v>
      </c>
      <c r="DZ225" s="380">
        <v>33.902111141711316</v>
      </c>
      <c r="EA225" s="380">
        <v>0</v>
      </c>
      <c r="EB225" s="89">
        <v>102.71566519832452</v>
      </c>
      <c r="EC225" s="380">
        <v>10.638374671529453</v>
      </c>
      <c r="ED225" s="380">
        <v>0</v>
      </c>
      <c r="EE225" s="89">
        <v>19.075175937545499</v>
      </c>
      <c r="EF225" s="380">
        <v>2.1590061408151922</v>
      </c>
      <c r="EG225" s="380">
        <v>0</v>
      </c>
      <c r="EH225" s="89">
        <v>103.78416814098765</v>
      </c>
      <c r="EI225" s="380">
        <v>9.5663028339263576</v>
      </c>
      <c r="EJ225" s="380">
        <v>2.9569974072739817E-2</v>
      </c>
      <c r="EK225" s="89">
        <v>12.969224621954966</v>
      </c>
      <c r="EL225" s="380">
        <v>1.2894176572747467</v>
      </c>
      <c r="EM225" s="380">
        <v>5.5227575523015601E-3</v>
      </c>
      <c r="EN225" s="89">
        <v>72.217836110294584</v>
      </c>
      <c r="EO225" s="380">
        <v>7.3959444569127308</v>
      </c>
      <c r="EP225" s="380">
        <v>0</v>
      </c>
      <c r="EQ225" s="89">
        <v>13.045985261744795</v>
      </c>
      <c r="ER225" s="380">
        <v>1.7995803479116077</v>
      </c>
      <c r="ES225" s="380">
        <v>4.0539825104116923E-3</v>
      </c>
      <c r="ET225" s="89">
        <v>32.526540944962882</v>
      </c>
      <c r="EU225" s="380">
        <v>4.0264018810483417</v>
      </c>
      <c r="EV225" s="380">
        <v>0</v>
      </c>
      <c r="EW225" s="89">
        <v>3.799134700856877</v>
      </c>
      <c r="EX225" s="380">
        <v>0.55291105131395335</v>
      </c>
      <c r="EY225" s="380">
        <v>4.0997269263180446E-3</v>
      </c>
      <c r="EZ225" s="89">
        <v>20.946254079151945</v>
      </c>
      <c r="FA225" s="380">
        <v>3.4495868431771948</v>
      </c>
      <c r="FB225" s="380">
        <v>0</v>
      </c>
      <c r="FC225" s="89">
        <v>2.7028214319443675</v>
      </c>
      <c r="FD225" s="380">
        <v>0.55415632862138686</v>
      </c>
      <c r="FE225" s="380">
        <v>4.1570938175804224E-3</v>
      </c>
      <c r="FF225" s="89">
        <v>0</v>
      </c>
      <c r="FG225" s="380">
        <v>0</v>
      </c>
      <c r="FH225" s="380">
        <v>0</v>
      </c>
      <c r="FI225" s="89">
        <v>3.7591388782810027</v>
      </c>
      <c r="FJ225" s="380">
        <v>0.81408097493038289</v>
      </c>
      <c r="FK225" s="380">
        <v>0</v>
      </c>
      <c r="FL225" s="381">
        <v>9.9338636385780665E-3</v>
      </c>
      <c r="FM225" s="380">
        <v>0</v>
      </c>
      <c r="FN225" s="380">
        <v>9.9338636385780665E-3</v>
      </c>
      <c r="FO225" s="89">
        <v>15.171449865994447</v>
      </c>
      <c r="FP225" s="380">
        <v>1.8008386887653658</v>
      </c>
      <c r="FQ225" s="380">
        <v>5.5775054865226823E-3</v>
      </c>
      <c r="FR225" s="89">
        <v>4.9129317337817726</v>
      </c>
      <c r="FS225" s="380">
        <v>1.0046688103520394</v>
      </c>
      <c r="FT225" s="380">
        <v>5.3100839736947292E-3</v>
      </c>
      <c r="FV225" s="118">
        <f t="shared" si="2"/>
        <v>2455.5326867732383</v>
      </c>
      <c r="FW225" s="118">
        <f t="shared" si="3"/>
        <v>0.5574631506756722</v>
      </c>
      <c r="FX225" s="118">
        <v>0.99601014465390225</v>
      </c>
      <c r="FY225" s="118">
        <v>0.72425239532282915</v>
      </c>
      <c r="FZ225" s="207">
        <v>5.6131898640008719</v>
      </c>
      <c r="GA225" s="118">
        <v>1.3370748984984817</v>
      </c>
      <c r="GB225" s="118">
        <v>4.0086444795864251</v>
      </c>
    </row>
    <row r="226" spans="2:184" s="73" customFormat="1">
      <c r="B226" s="73" t="s">
        <v>1959</v>
      </c>
      <c r="C226" s="143" t="s">
        <v>1960</v>
      </c>
      <c r="D226" s="143" t="s">
        <v>2030</v>
      </c>
      <c r="E226" s="77">
        <v>559.16</v>
      </c>
      <c r="F226" s="73">
        <v>6.35</v>
      </c>
      <c r="G226" s="113" t="s">
        <v>1211</v>
      </c>
      <c r="H226" s="207">
        <v>45.83</v>
      </c>
      <c r="I226" s="89">
        <v>559.16</v>
      </c>
      <c r="J226" s="89"/>
      <c r="K226" s="41" t="s">
        <v>32</v>
      </c>
      <c r="L226" s="73" t="s">
        <v>207</v>
      </c>
      <c r="M226" s="73" t="s">
        <v>1962</v>
      </c>
      <c r="N226" s="73" t="s">
        <v>2300</v>
      </c>
      <c r="O226" s="73">
        <v>55</v>
      </c>
      <c r="Q226" s="203">
        <v>962.93788695825822</v>
      </c>
      <c r="R226" s="203">
        <v>29030</v>
      </c>
      <c r="S226" s="203">
        <v>6260</v>
      </c>
      <c r="U226" s="381">
        <v>1.2849587038173693</v>
      </c>
      <c r="V226" s="380">
        <v>1.3281770889630897</v>
      </c>
      <c r="W226" s="380">
        <v>1.2849587038173693</v>
      </c>
      <c r="X226" s="89">
        <v>13.654767646837328</v>
      </c>
      <c r="Y226" s="380">
        <v>7.0781002816124019</v>
      </c>
      <c r="Z226" s="380">
        <v>2.3391197073762005</v>
      </c>
      <c r="AA226" s="89">
        <v>45.028662112325208</v>
      </c>
      <c r="AB226" s="380">
        <v>7.3411364116882076</v>
      </c>
      <c r="AC226" s="380">
        <v>1.0007282893840548</v>
      </c>
      <c r="AD226" s="89">
        <v>238.43811072782597</v>
      </c>
      <c r="AE226" s="380">
        <v>33.831332982224843</v>
      </c>
      <c r="AF226" s="380">
        <v>0.22304118962565675</v>
      </c>
      <c r="AG226" s="89">
        <v>13.886756799538427</v>
      </c>
      <c r="AH226" s="380">
        <v>20.127981634942635</v>
      </c>
      <c r="AI226" s="380">
        <v>0.75374635071699392</v>
      </c>
      <c r="AJ226" s="89">
        <v>759.51429369788536</v>
      </c>
      <c r="AK226" s="380">
        <v>258.38161361720347</v>
      </c>
      <c r="AL226" s="380">
        <v>121.44803510656506</v>
      </c>
      <c r="AM226" s="89">
        <v>154905.60536400281</v>
      </c>
      <c r="AN226" s="380">
        <v>14564.080520777017</v>
      </c>
      <c r="AO226" s="380">
        <v>6.4140655832845272</v>
      </c>
      <c r="AP226" s="89">
        <v>81.322732750787083</v>
      </c>
      <c r="AQ226" s="380">
        <v>42.246141731155888</v>
      </c>
      <c r="AR226" s="380">
        <v>33.860653423034101</v>
      </c>
      <c r="AS226" s="89">
        <v>1827.7430334739324</v>
      </c>
      <c r="AT226" s="380">
        <v>152.01835180532265</v>
      </c>
      <c r="AU226" s="380">
        <v>55.098996208593654</v>
      </c>
      <c r="AV226" s="89">
        <v>24.915435886981516</v>
      </c>
      <c r="AW226" s="380">
        <v>20.490454945763208</v>
      </c>
      <c r="AX226" s="380">
        <v>8.344358683437644</v>
      </c>
      <c r="AY226" s="89">
        <v>1.838859259423069</v>
      </c>
      <c r="AZ226" s="380">
        <v>0.54243377365247192</v>
      </c>
      <c r="BA226" s="380">
        <v>0.17281126515779199</v>
      </c>
      <c r="BB226" s="381">
        <v>0.26965697579192249</v>
      </c>
      <c r="BC226" s="380">
        <v>1.7828791997204712</v>
      </c>
      <c r="BD226" s="380">
        <v>0.26965697579192249</v>
      </c>
      <c r="BE226" s="89">
        <v>0.58196143899905561</v>
      </c>
      <c r="BF226" s="382">
        <v>0.30711574944814668</v>
      </c>
      <c r="BG226" s="382">
        <v>2.7790195131050383E-2</v>
      </c>
      <c r="BH226" s="381">
        <v>1.2725805057067914</v>
      </c>
      <c r="BI226" s="380">
        <v>1.1492013161208929</v>
      </c>
      <c r="BJ226" s="380">
        <v>1.2725805057067914</v>
      </c>
      <c r="BK226" s="89">
        <v>301.14086678173032</v>
      </c>
      <c r="BL226" s="380">
        <v>22.153323865878725</v>
      </c>
      <c r="BM226" s="380">
        <v>0.30280876754433184</v>
      </c>
      <c r="BN226" s="89">
        <v>1454.5154831656353</v>
      </c>
      <c r="BO226" s="380">
        <v>116.42420944833205</v>
      </c>
      <c r="BP226" s="380">
        <v>0.45328387199046072</v>
      </c>
      <c r="BQ226" s="89">
        <v>1453.5293895114833</v>
      </c>
      <c r="BR226" s="380">
        <v>122.14100384231897</v>
      </c>
      <c r="BS226" s="380">
        <v>2.7676913874543283</v>
      </c>
      <c r="BT226" s="89">
        <v>0.19920638979697344</v>
      </c>
      <c r="BU226" s="380">
        <v>0.17317990551931459</v>
      </c>
      <c r="BV226" s="380">
        <v>1.4309173737205839E-2</v>
      </c>
      <c r="BW226" s="381">
        <v>0.10834926839432937</v>
      </c>
      <c r="BX226" s="380">
        <v>0</v>
      </c>
      <c r="BY226" s="380">
        <v>0.10834926839432937</v>
      </c>
      <c r="BZ226" s="381">
        <v>0.13056939685802382</v>
      </c>
      <c r="CA226" s="380">
        <v>0.30620094692187466</v>
      </c>
      <c r="CB226" s="380">
        <v>0.13056939685802382</v>
      </c>
      <c r="CC226" s="89">
        <v>1.6352962906493116</v>
      </c>
      <c r="CD226" s="380">
        <v>0.91351465338204496</v>
      </c>
      <c r="CE226" s="380">
        <v>0.13002348086086787</v>
      </c>
      <c r="CF226" s="89">
        <v>0.42565141024038766</v>
      </c>
      <c r="CG226" s="380">
        <v>0.23538208374967831</v>
      </c>
      <c r="CH226" s="380">
        <v>3.1286057622975393E-2</v>
      </c>
      <c r="CI226" s="89">
        <v>6.6946399397242446</v>
      </c>
      <c r="CJ226" s="380">
        <v>2.1051838166023522</v>
      </c>
      <c r="CK226" s="380">
        <v>0.12959939795238662</v>
      </c>
      <c r="CL226" s="89">
        <v>1.8324861056254638</v>
      </c>
      <c r="CM226" s="380">
        <v>0.76332714010319225</v>
      </c>
      <c r="CN226" s="380">
        <v>6.3736920581022455E-2</v>
      </c>
      <c r="CO226" s="381">
        <v>0.78956312188097633</v>
      </c>
      <c r="CP226" s="380">
        <v>1.0711949579914239</v>
      </c>
      <c r="CQ226" s="380">
        <v>0.78956312188097633</v>
      </c>
      <c r="CR226" s="89">
        <v>276.67163224850572</v>
      </c>
      <c r="CS226" s="380">
        <v>18.876975199253835</v>
      </c>
      <c r="CT226" s="380">
        <v>4.1728713637382191E-3</v>
      </c>
      <c r="CU226" s="89">
        <v>356.91573107351377</v>
      </c>
      <c r="CV226" s="380">
        <v>28.634304706913255</v>
      </c>
      <c r="CW226" s="380">
        <v>3.4699570861264103E-3</v>
      </c>
      <c r="CX226" s="89">
        <v>4.6172762727628136</v>
      </c>
      <c r="CY226" s="380">
        <v>1.1737502227293237</v>
      </c>
      <c r="CZ226" s="380">
        <v>6.7135081458136433E-3</v>
      </c>
      <c r="DA226" s="89">
        <v>0</v>
      </c>
      <c r="DB226" s="380">
        <v>0</v>
      </c>
      <c r="DC226" s="380">
        <v>0</v>
      </c>
      <c r="DD226" s="89">
        <v>0</v>
      </c>
      <c r="DE226" s="380">
        <v>0</v>
      </c>
      <c r="DF226" s="380">
        <v>0</v>
      </c>
      <c r="DG226" s="381">
        <v>3.6182465344431196E-2</v>
      </c>
      <c r="DH226" s="380">
        <v>0</v>
      </c>
      <c r="DI226" s="380">
        <v>3.6182465344431196E-2</v>
      </c>
      <c r="DJ226" s="381">
        <v>1.6476269978842193E-2</v>
      </c>
      <c r="DK226" s="380">
        <v>0</v>
      </c>
      <c r="DL226" s="380">
        <v>1.6476269978842193E-2</v>
      </c>
      <c r="DM226" s="89">
        <v>6.2055947158665221</v>
      </c>
      <c r="DN226" s="380">
        <v>1.7167551421872655</v>
      </c>
      <c r="DO226" s="380">
        <v>2.7494982996992719E-2</v>
      </c>
      <c r="DP226" s="89">
        <v>341.77853679910442</v>
      </c>
      <c r="DQ226" s="380">
        <v>25.852324752463659</v>
      </c>
      <c r="DR226" s="380">
        <v>3.1004015320878322E-3</v>
      </c>
      <c r="DS226" s="89">
        <v>802.62942486009558</v>
      </c>
      <c r="DT226" s="380">
        <v>61.233443863660803</v>
      </c>
      <c r="DU226" s="380">
        <v>0</v>
      </c>
      <c r="DV226" s="89">
        <v>107.9565294056945</v>
      </c>
      <c r="DW226" s="380">
        <v>7.0468547985872645</v>
      </c>
      <c r="DX226" s="380">
        <v>0</v>
      </c>
      <c r="DY226" s="89">
        <v>497.96398047689854</v>
      </c>
      <c r="DZ226" s="380">
        <v>30.243646380165373</v>
      </c>
      <c r="EA226" s="380">
        <v>0</v>
      </c>
      <c r="EB226" s="89">
        <v>106.24293647392973</v>
      </c>
      <c r="EC226" s="380">
        <v>8.4734192596526636</v>
      </c>
      <c r="ED226" s="380">
        <v>0</v>
      </c>
      <c r="EE226" s="89">
        <v>20.026474355298404</v>
      </c>
      <c r="EF226" s="380">
        <v>2.4223795194527318</v>
      </c>
      <c r="EG226" s="380">
        <v>0</v>
      </c>
      <c r="EH226" s="89">
        <v>103.76978411317867</v>
      </c>
      <c r="EI226" s="380">
        <v>8.6591172181199667</v>
      </c>
      <c r="EJ226" s="380">
        <v>0</v>
      </c>
      <c r="EK226" s="89">
        <v>13.042148743909182</v>
      </c>
      <c r="EL226" s="380">
        <v>1.3164372892057166</v>
      </c>
      <c r="EM226" s="380">
        <v>0</v>
      </c>
      <c r="EN226" s="89">
        <v>74.482297638112939</v>
      </c>
      <c r="EO226" s="380">
        <v>5.0987514399186873</v>
      </c>
      <c r="EP226" s="380">
        <v>9.2146801720014646E-3</v>
      </c>
      <c r="EQ226" s="89">
        <v>13.302292678224607</v>
      </c>
      <c r="ER226" s="380">
        <v>1.3810013680609674</v>
      </c>
      <c r="ES226" s="380">
        <v>2.1534914625644741E-3</v>
      </c>
      <c r="ET226" s="89">
        <v>33.144469568107041</v>
      </c>
      <c r="EU226" s="380">
        <v>2.3330877826932266</v>
      </c>
      <c r="EV226" s="380">
        <v>6.8258887200645371E-3</v>
      </c>
      <c r="EW226" s="89">
        <v>3.7094359844967131</v>
      </c>
      <c r="EX226" s="380">
        <v>0.51186755148321028</v>
      </c>
      <c r="EY226" s="380">
        <v>0</v>
      </c>
      <c r="EZ226" s="89">
        <v>20.819050625091261</v>
      </c>
      <c r="FA226" s="380">
        <v>3.1738686436347514</v>
      </c>
      <c r="FB226" s="380">
        <v>0</v>
      </c>
      <c r="FC226" s="89">
        <v>2.688194881487397</v>
      </c>
      <c r="FD226" s="380">
        <v>0.47413569894442992</v>
      </c>
      <c r="FE226" s="380">
        <v>0</v>
      </c>
      <c r="FF226" s="381">
        <v>1.0350200018944071E-2</v>
      </c>
      <c r="FG226" s="380">
        <v>0</v>
      </c>
      <c r="FH226" s="380">
        <v>1.0350200018944071E-2</v>
      </c>
      <c r="FI226" s="89">
        <v>2.6133311520871443</v>
      </c>
      <c r="FJ226" s="380">
        <v>0.95344143646723178</v>
      </c>
      <c r="FK226" s="380">
        <v>6.5327335351254004E-3</v>
      </c>
      <c r="FL226" s="89">
        <v>4.9824713554620779E-2</v>
      </c>
      <c r="FM226" s="380">
        <v>5.9052655828079718E-2</v>
      </c>
      <c r="FN226" s="380">
        <v>6.4129583819489151E-3</v>
      </c>
      <c r="FO226" s="89">
        <v>9.6482719574754885</v>
      </c>
      <c r="FP226" s="380">
        <v>1.5407453167174352</v>
      </c>
      <c r="FQ226" s="380">
        <v>2.9625874905267356E-3</v>
      </c>
      <c r="FR226" s="89">
        <v>3.6119097902994977</v>
      </c>
      <c r="FS226" s="380">
        <v>0.48898727574803386</v>
      </c>
      <c r="FT226" s="380">
        <v>3.9593776578212081E-3</v>
      </c>
      <c r="FV226" s="118">
        <f t="shared" si="2"/>
        <v>2498.4712876771428</v>
      </c>
      <c r="FW226" s="118">
        <f t="shared" si="3"/>
        <v>0.57404347628731145</v>
      </c>
      <c r="FX226" s="118">
        <v>1.0050912419325673</v>
      </c>
      <c r="FY226" s="118">
        <v>0.77517354423226525</v>
      </c>
      <c r="FZ226" s="207">
        <v>3.5891266752717841</v>
      </c>
      <c r="GA226" s="118">
        <v>1.3234718562243852</v>
      </c>
      <c r="GB226" s="118">
        <v>4.0325781403400427</v>
      </c>
    </row>
    <row r="227" spans="2:184" s="73" customFormat="1">
      <c r="B227" s="73" t="s">
        <v>1959</v>
      </c>
      <c r="C227" s="143" t="s">
        <v>1960</v>
      </c>
      <c r="D227" s="143" t="s">
        <v>2030</v>
      </c>
      <c r="E227" s="77">
        <v>559.16</v>
      </c>
      <c r="F227" s="73">
        <v>6.35</v>
      </c>
      <c r="G227" s="113" t="s">
        <v>1211</v>
      </c>
      <c r="H227" s="207">
        <v>45.83</v>
      </c>
      <c r="I227" s="89">
        <v>559.16</v>
      </c>
      <c r="J227" s="89"/>
      <c r="K227" s="41" t="s">
        <v>32</v>
      </c>
      <c r="L227" s="73" t="s">
        <v>207</v>
      </c>
      <c r="M227" s="73" t="s">
        <v>1962</v>
      </c>
      <c r="N227" s="73" t="s">
        <v>2301</v>
      </c>
      <c r="O227" s="73">
        <v>33</v>
      </c>
      <c r="Q227" s="203">
        <v>813.35530257639289</v>
      </c>
      <c r="R227" s="203">
        <v>27790</v>
      </c>
      <c r="S227" s="203">
        <v>7220</v>
      </c>
      <c r="U227" s="381">
        <v>2.4038474842124771</v>
      </c>
      <c r="V227" s="380">
        <v>4.2258296429719708</v>
      </c>
      <c r="W227" s="380">
        <v>2.4038474842124771</v>
      </c>
      <c r="X227" s="89">
        <v>13.480762382905095</v>
      </c>
      <c r="Y227" s="380">
        <v>10.066235260774755</v>
      </c>
      <c r="Z227" s="380">
        <v>4.915492741615191</v>
      </c>
      <c r="AA227" s="89">
        <v>38.898983558540657</v>
      </c>
      <c r="AB227" s="380">
        <v>7.9989149737024716</v>
      </c>
      <c r="AC227" s="380">
        <v>1.8661023282010014</v>
      </c>
      <c r="AD227" s="89">
        <v>219.86033321924424</v>
      </c>
      <c r="AE227" s="380">
        <v>103.34519374504774</v>
      </c>
      <c r="AF227" s="380">
        <v>0.34951527503979463</v>
      </c>
      <c r="AG227" s="89">
        <v>12.642154299378129</v>
      </c>
      <c r="AH227" s="380">
        <v>22.823371231008643</v>
      </c>
      <c r="AI227" s="380">
        <v>1.4391904734683794</v>
      </c>
      <c r="AJ227" s="89">
        <v>575.5393847411425</v>
      </c>
      <c r="AK227" s="380">
        <v>394.68061741299607</v>
      </c>
      <c r="AL227" s="380">
        <v>219.54959230207163</v>
      </c>
      <c r="AM227" s="89">
        <v>157995.91420976041</v>
      </c>
      <c r="AN227" s="380">
        <v>12663.242006570394</v>
      </c>
      <c r="AO227" s="380">
        <v>11.742043149159644</v>
      </c>
      <c r="AP227" s="381">
        <v>73.379504654809651</v>
      </c>
      <c r="AQ227" s="380">
        <v>133.68816939984399</v>
      </c>
      <c r="AR227" s="380">
        <v>73.379504654809651</v>
      </c>
      <c r="AS227" s="89">
        <v>2107.913571098491</v>
      </c>
      <c r="AT227" s="380">
        <v>351.91519814160318</v>
      </c>
      <c r="AU227" s="380">
        <v>111.78332471682322</v>
      </c>
      <c r="AV227" s="381">
        <v>17.284475524502017</v>
      </c>
      <c r="AW227" s="380">
        <v>38.692967901803556</v>
      </c>
      <c r="AX227" s="380">
        <v>17.284475524502017</v>
      </c>
      <c r="AY227" s="89">
        <v>1.2948722009813265</v>
      </c>
      <c r="AZ227" s="380">
        <v>0.99064009675559939</v>
      </c>
      <c r="BA227" s="380">
        <v>0.40138501489595263</v>
      </c>
      <c r="BB227" s="381">
        <v>0.57756888792951111</v>
      </c>
      <c r="BC227" s="380">
        <v>0.16777230480301999</v>
      </c>
      <c r="BD227" s="380">
        <v>0.57756888792951111</v>
      </c>
      <c r="BE227" s="89">
        <v>0.55340335679714869</v>
      </c>
      <c r="BF227" s="382">
        <v>0.40831698286210533</v>
      </c>
      <c r="BG227" s="382">
        <v>6.1796477027585263E-2</v>
      </c>
      <c r="BH227" s="381">
        <v>1.9175457013095298</v>
      </c>
      <c r="BI227" s="380">
        <v>4.9821601342016857</v>
      </c>
      <c r="BJ227" s="380">
        <v>1.9175457013095298</v>
      </c>
      <c r="BK227" s="89">
        <v>266.404809986825</v>
      </c>
      <c r="BL227" s="380">
        <v>22.114878032571934</v>
      </c>
      <c r="BM227" s="380">
        <v>0.74963548000796054</v>
      </c>
      <c r="BN227" s="89">
        <v>1485.7768215011847</v>
      </c>
      <c r="BO227" s="380">
        <v>943.0628640457544</v>
      </c>
      <c r="BP227" s="380">
        <v>0.92901899309178582</v>
      </c>
      <c r="BQ227" s="89">
        <v>1497.8670197734484</v>
      </c>
      <c r="BR227" s="380">
        <v>846.05727550796735</v>
      </c>
      <c r="BS227" s="380">
        <v>4.6329724270778545</v>
      </c>
      <c r="BT227" s="89">
        <v>0.19247495883709506</v>
      </c>
      <c r="BU227" s="380">
        <v>0.25026211057391468</v>
      </c>
      <c r="BV227" s="380">
        <v>3.0517769027250449E-2</v>
      </c>
      <c r="BW227" s="381">
        <v>0.17997064736194293</v>
      </c>
      <c r="BX227" s="380">
        <v>0</v>
      </c>
      <c r="BY227" s="380">
        <v>0.17997064736194293</v>
      </c>
      <c r="BZ227" s="89">
        <v>0.52755240823935523</v>
      </c>
      <c r="CA227" s="380">
        <v>1.0378846268199831</v>
      </c>
      <c r="CB227" s="380">
        <v>0.24837289623587586</v>
      </c>
      <c r="CC227" s="89">
        <v>2.3701260436614899</v>
      </c>
      <c r="CD227" s="380">
        <v>1.8685553523958633</v>
      </c>
      <c r="CE227" s="380">
        <v>0.25576491914771793</v>
      </c>
      <c r="CF227" s="89">
        <v>0.24432559013269783</v>
      </c>
      <c r="CG227" s="380">
        <v>0.15741494682669838</v>
      </c>
      <c r="CH227" s="380">
        <v>5.9238001421965711E-2</v>
      </c>
      <c r="CI227" s="89">
        <v>6.6779518006564196</v>
      </c>
      <c r="CJ227" s="380">
        <v>2.5929956863067778</v>
      </c>
      <c r="CK227" s="380">
        <v>0.25883919632832347</v>
      </c>
      <c r="CL227" s="89">
        <v>1.9550258467196555</v>
      </c>
      <c r="CM227" s="380">
        <v>0.8975192864465007</v>
      </c>
      <c r="CN227" s="380">
        <v>0.12010367711365176</v>
      </c>
      <c r="CO227" s="381">
        <v>1.4558061007024765</v>
      </c>
      <c r="CP227" s="380">
        <v>3.3032639851854557</v>
      </c>
      <c r="CQ227" s="380">
        <v>1.4558061007024765</v>
      </c>
      <c r="CR227" s="89">
        <v>263.89750482065841</v>
      </c>
      <c r="CS227" s="380">
        <v>18.700445992093449</v>
      </c>
      <c r="CT227" s="380">
        <v>1.6043084716537259E-2</v>
      </c>
      <c r="CU227" s="89">
        <v>340.96928264699403</v>
      </c>
      <c r="CV227" s="380">
        <v>40.395362485812008</v>
      </c>
      <c r="CW227" s="380">
        <v>0</v>
      </c>
      <c r="CX227" s="89">
        <v>3.3660934529262212</v>
      </c>
      <c r="CY227" s="380">
        <v>0.92764669221346197</v>
      </c>
      <c r="CZ227" s="380">
        <v>0</v>
      </c>
      <c r="DA227" s="381">
        <v>8.0834075951668506E-3</v>
      </c>
      <c r="DB227" s="380">
        <v>0</v>
      </c>
      <c r="DC227" s="380">
        <v>8.0834075951668506E-3</v>
      </c>
      <c r="DD227" s="89">
        <v>0</v>
      </c>
      <c r="DE227" s="380">
        <v>0</v>
      </c>
      <c r="DF227" s="380">
        <v>0</v>
      </c>
      <c r="DG227" s="381">
        <v>8.7452456172679036E-2</v>
      </c>
      <c r="DH227" s="380">
        <v>0</v>
      </c>
      <c r="DI227" s="380">
        <v>8.7452456172679036E-2</v>
      </c>
      <c r="DJ227" s="381">
        <v>3.9059524940700918E-2</v>
      </c>
      <c r="DK227" s="380">
        <v>0</v>
      </c>
      <c r="DL227" s="380">
        <v>3.9059524940700918E-2</v>
      </c>
      <c r="DM227" s="89">
        <v>1.9425456082433126</v>
      </c>
      <c r="DN227" s="380">
        <v>1.6890696012772703</v>
      </c>
      <c r="DO227" s="380">
        <v>5.4087899005812894E-2</v>
      </c>
      <c r="DP227" s="89">
        <v>324.76126664814052</v>
      </c>
      <c r="DQ227" s="380">
        <v>32.894996798685618</v>
      </c>
      <c r="DR227" s="380">
        <v>6.0996316584882191E-3</v>
      </c>
      <c r="DS227" s="89">
        <v>757.79401658586141</v>
      </c>
      <c r="DT227" s="380">
        <v>92.705852193184</v>
      </c>
      <c r="DU227" s="380">
        <v>0</v>
      </c>
      <c r="DV227" s="89">
        <v>101.66318059330113</v>
      </c>
      <c r="DW227" s="380">
        <v>10.948354015554896</v>
      </c>
      <c r="DX227" s="380">
        <v>0</v>
      </c>
      <c r="DY227" s="89">
        <v>479.10671973797918</v>
      </c>
      <c r="DZ227" s="380">
        <v>46.967080474339859</v>
      </c>
      <c r="EA227" s="380">
        <v>0</v>
      </c>
      <c r="EB227" s="89">
        <v>100.40590543461387</v>
      </c>
      <c r="EC227" s="380">
        <v>17.042821627252621</v>
      </c>
      <c r="ED227" s="380">
        <v>0</v>
      </c>
      <c r="EE227" s="89">
        <v>18.932772344130573</v>
      </c>
      <c r="EF227" s="380">
        <v>2.1562045343914833</v>
      </c>
      <c r="EG227" s="380">
        <v>8.9479928270588902E-3</v>
      </c>
      <c r="EH227" s="89">
        <v>99.509559212625319</v>
      </c>
      <c r="EI227" s="380">
        <v>15.421548319046535</v>
      </c>
      <c r="EJ227" s="380">
        <v>0</v>
      </c>
      <c r="EK227" s="89">
        <v>12.099042795173226</v>
      </c>
      <c r="EL227" s="380">
        <v>1.8021992972301721</v>
      </c>
      <c r="EM227" s="380">
        <v>4.1121746994485031E-3</v>
      </c>
      <c r="EN227" s="89">
        <v>68.662713505101692</v>
      </c>
      <c r="EO227" s="380">
        <v>9.2259583202246098</v>
      </c>
      <c r="EP227" s="380">
        <v>0</v>
      </c>
      <c r="EQ227" s="89">
        <v>12.470485478819239</v>
      </c>
      <c r="ER227" s="380">
        <v>1.6749098957599371</v>
      </c>
      <c r="ES227" s="380">
        <v>0</v>
      </c>
      <c r="ET227" s="89">
        <v>31.801508132437185</v>
      </c>
      <c r="EU227" s="380">
        <v>4.3685199178267649</v>
      </c>
      <c r="EV227" s="380">
        <v>0</v>
      </c>
      <c r="EW227" s="89">
        <v>3.589826986948764</v>
      </c>
      <c r="EX227" s="380">
        <v>0.60158148266959965</v>
      </c>
      <c r="EY227" s="380">
        <v>4.2844334198829737E-3</v>
      </c>
      <c r="EZ227" s="89">
        <v>19.450750195340472</v>
      </c>
      <c r="FA227" s="380">
        <v>2.8913366446577573</v>
      </c>
      <c r="FB227" s="380">
        <v>2.1645965463131286E-2</v>
      </c>
      <c r="FC227" s="89">
        <v>2.6516264477802807</v>
      </c>
      <c r="FD227" s="380">
        <v>0.51667131695447877</v>
      </c>
      <c r="FE227" s="380">
        <v>0</v>
      </c>
      <c r="FF227" s="89">
        <v>0</v>
      </c>
      <c r="FG227" s="380">
        <v>0</v>
      </c>
      <c r="FH227" s="380">
        <v>0</v>
      </c>
      <c r="FI227" s="89">
        <v>4.2056442798721658</v>
      </c>
      <c r="FJ227" s="380">
        <v>1.2455600659283663</v>
      </c>
      <c r="FK227" s="380">
        <v>0</v>
      </c>
      <c r="FL227" s="89">
        <v>8.212660901369033E-2</v>
      </c>
      <c r="FM227" s="380">
        <v>0.16425321802738049</v>
      </c>
      <c r="FN227" s="380">
        <v>1.0380185407951787E-2</v>
      </c>
      <c r="FO227" s="89">
        <v>15.150381185885744</v>
      </c>
      <c r="FP227" s="380">
        <v>2.1479880202487092</v>
      </c>
      <c r="FQ227" s="380">
        <v>9.9389402062475766E-3</v>
      </c>
      <c r="FR227" s="89">
        <v>4.9277603399472252</v>
      </c>
      <c r="FS227" s="380">
        <v>1.254879789577819</v>
      </c>
      <c r="FT227" s="380">
        <v>0</v>
      </c>
      <c r="FV227" s="118">
        <f t="shared" si="2"/>
        <v>2373.8686567452464</v>
      </c>
      <c r="FW227" s="118">
        <f t="shared" si="3"/>
        <v>0.57071414936714282</v>
      </c>
      <c r="FX227" s="118">
        <v>1.0026774304374106</v>
      </c>
      <c r="FY227" s="118">
        <v>0.77396269473890367</v>
      </c>
      <c r="FZ227" s="207">
        <v>5.7136182204580033</v>
      </c>
      <c r="GA227" s="118">
        <v>1.3070729245565524</v>
      </c>
      <c r="GB227" s="118">
        <v>4.1390554619649649</v>
      </c>
    </row>
    <row r="228" spans="2:184" s="73" customFormat="1">
      <c r="B228" s="73" t="s">
        <v>1959</v>
      </c>
      <c r="C228" s="143" t="s">
        <v>1960</v>
      </c>
      <c r="D228" s="143" t="s">
        <v>2030</v>
      </c>
      <c r="E228" s="77">
        <v>559.16</v>
      </c>
      <c r="F228" s="73">
        <v>6.35</v>
      </c>
      <c r="G228" s="113" t="s">
        <v>1211</v>
      </c>
      <c r="H228" s="207">
        <v>45.83</v>
      </c>
      <c r="I228" s="89">
        <v>559.16</v>
      </c>
      <c r="J228" s="89"/>
      <c r="K228" s="41" t="s">
        <v>32</v>
      </c>
      <c r="L228" s="73" t="s">
        <v>207</v>
      </c>
      <c r="M228" s="73" t="s">
        <v>1962</v>
      </c>
      <c r="N228" s="73" t="s">
        <v>2302</v>
      </c>
      <c r="O228" s="73">
        <v>33</v>
      </c>
      <c r="Q228" s="203">
        <v>1322.8709806271215</v>
      </c>
      <c r="R228" s="203">
        <v>29430</v>
      </c>
      <c r="S228" s="203">
        <v>6919.9999999999991</v>
      </c>
      <c r="U228" s="381">
        <v>2.2137321181654199</v>
      </c>
      <c r="V228" s="380">
        <v>3.3712317791847899</v>
      </c>
      <c r="W228" s="380">
        <v>2.2137321181654199</v>
      </c>
      <c r="X228" s="89">
        <v>15.5285932361116</v>
      </c>
      <c r="Y228" s="380">
        <v>12.556402074566201</v>
      </c>
      <c r="Z228" s="380">
        <v>4.1634998765420503</v>
      </c>
      <c r="AA228" s="89">
        <v>42.6234627218047</v>
      </c>
      <c r="AB228" s="380">
        <v>6.98829478164929</v>
      </c>
      <c r="AC228" s="380">
        <v>1.4831377821432701</v>
      </c>
      <c r="AD228" s="89">
        <v>197.40026066156199</v>
      </c>
      <c r="AE228" s="380">
        <v>63.2849907144114</v>
      </c>
      <c r="AF228" s="380">
        <v>0.32919865380090801</v>
      </c>
      <c r="AG228" s="89">
        <v>43.410868964915899</v>
      </c>
      <c r="AH228" s="380">
        <v>82.966030893641204</v>
      </c>
      <c r="AI228" s="380">
        <v>1.54287068462052</v>
      </c>
      <c r="AJ228" s="89">
        <v>796.05894343427497</v>
      </c>
      <c r="AK228" s="380">
        <v>571.50214702261201</v>
      </c>
      <c r="AL228" s="380">
        <v>233.07925907710299</v>
      </c>
      <c r="AM228" s="89">
        <v>154353.18281161701</v>
      </c>
      <c r="AN228" s="380">
        <v>16557.553144285299</v>
      </c>
      <c r="AO228" s="380">
        <v>11.261243299506599</v>
      </c>
      <c r="AP228" s="381">
        <v>60.520520716028699</v>
      </c>
      <c r="AQ228" s="380">
        <v>99.404185641228295</v>
      </c>
      <c r="AR228" s="380">
        <v>60.520520716028699</v>
      </c>
      <c r="AS228" s="89">
        <v>2076.4084100544601</v>
      </c>
      <c r="AT228" s="380">
        <v>425.73483794681499</v>
      </c>
      <c r="AU228" s="380">
        <v>107.211294286455</v>
      </c>
      <c r="AV228" s="381">
        <v>17.082930327720302</v>
      </c>
      <c r="AW228" s="380">
        <v>28.416936094447099</v>
      </c>
      <c r="AX228" s="380">
        <v>17.082930327720302</v>
      </c>
      <c r="AY228" s="89">
        <v>1.0924837155198801</v>
      </c>
      <c r="AZ228" s="380">
        <v>0.612137028287425</v>
      </c>
      <c r="BA228" s="380">
        <v>0.32192598674902301</v>
      </c>
      <c r="BB228" s="381">
        <v>0.45942255909937502</v>
      </c>
      <c r="BC228" s="380">
        <v>0</v>
      </c>
      <c r="BD228" s="380">
        <v>0.45942255909937502</v>
      </c>
      <c r="BE228" s="89">
        <v>0.49789105119345001</v>
      </c>
      <c r="BF228" s="382">
        <v>0.36357638004948101</v>
      </c>
      <c r="BG228" s="382">
        <v>5.4073175886533799E-2</v>
      </c>
      <c r="BH228" s="381">
        <v>1.9838698034709501</v>
      </c>
      <c r="BI228" s="380">
        <v>2.4196811848750102</v>
      </c>
      <c r="BJ228" s="380">
        <v>1.9838698034709501</v>
      </c>
      <c r="BK228" s="89">
        <v>282.68521034864199</v>
      </c>
      <c r="BL228" s="380">
        <v>23.8744565660357</v>
      </c>
      <c r="BM228" s="380">
        <v>0.61723197705293997</v>
      </c>
      <c r="BN228" s="89">
        <v>1285.4882629378901</v>
      </c>
      <c r="BO228" s="380">
        <v>262.51339548451898</v>
      </c>
      <c r="BP228" s="380">
        <v>0.91996034479330202</v>
      </c>
      <c r="BQ228" s="89">
        <v>1297.6896571223599</v>
      </c>
      <c r="BR228" s="380">
        <v>302.26291647169501</v>
      </c>
      <c r="BS228" s="380">
        <v>3.9079583163923401</v>
      </c>
      <c r="BT228" s="89">
        <v>0.23120377834637201</v>
      </c>
      <c r="BU228" s="380">
        <v>0.239648861253872</v>
      </c>
      <c r="BV228" s="380">
        <v>1.7817225568390001E-2</v>
      </c>
      <c r="BW228" s="381">
        <v>0.21472625245535201</v>
      </c>
      <c r="BX228" s="380">
        <v>0</v>
      </c>
      <c r="BY228" s="380">
        <v>0.21472625245535201</v>
      </c>
      <c r="BZ228" s="381">
        <v>0.18556862435744301</v>
      </c>
      <c r="CA228" s="380">
        <v>0.47849382145967101</v>
      </c>
      <c r="CB228" s="380">
        <v>0.18556862435744301</v>
      </c>
      <c r="CC228" s="89">
        <v>1.3962366688521699</v>
      </c>
      <c r="CD228" s="380">
        <v>1.4803965357313</v>
      </c>
      <c r="CE228" s="380">
        <v>0.26305779768031001</v>
      </c>
      <c r="CF228" s="89">
        <v>0.48008065874426398</v>
      </c>
      <c r="CG228" s="380">
        <v>0.28283937927584302</v>
      </c>
      <c r="CH228" s="380">
        <v>4.6155471212503303E-2</v>
      </c>
      <c r="CI228" s="89">
        <v>6.90395621371992</v>
      </c>
      <c r="CJ228" s="380">
        <v>3.19855640451481</v>
      </c>
      <c r="CK228" s="380">
        <v>0.218880313636931</v>
      </c>
      <c r="CL228" s="89">
        <v>2.2057982835417098</v>
      </c>
      <c r="CM228" s="380">
        <v>1.61296137816675</v>
      </c>
      <c r="CN228" s="380">
        <v>9.4363201206209099E-2</v>
      </c>
      <c r="CO228" s="381">
        <v>1.4148290666614001</v>
      </c>
      <c r="CP228" s="380">
        <v>2.3459371348567402</v>
      </c>
      <c r="CQ228" s="380">
        <v>1.4148290666614001</v>
      </c>
      <c r="CR228" s="89">
        <v>257.31243721439199</v>
      </c>
      <c r="CS228" s="380">
        <v>28.640872387220799</v>
      </c>
      <c r="CT228" s="380">
        <v>1.38822572346919E-2</v>
      </c>
      <c r="CU228" s="89">
        <v>375.03792917064601</v>
      </c>
      <c r="CV228" s="380">
        <v>38.770949088197703</v>
      </c>
      <c r="CW228" s="380">
        <v>8.2932483342633492E-3</v>
      </c>
      <c r="CX228" s="89">
        <v>4.4173130820809599</v>
      </c>
      <c r="CY228" s="380">
        <v>1.27281209042275</v>
      </c>
      <c r="CZ228" s="380">
        <v>0</v>
      </c>
      <c r="DA228" s="381">
        <v>6.99529482196671E-3</v>
      </c>
      <c r="DB228" s="380">
        <v>0</v>
      </c>
      <c r="DC228" s="380">
        <v>6.99529482196671E-3</v>
      </c>
      <c r="DD228" s="89">
        <v>0</v>
      </c>
      <c r="DE228" s="380">
        <v>0</v>
      </c>
      <c r="DF228" s="380">
        <v>0</v>
      </c>
      <c r="DG228" s="381">
        <v>5.3637049842372803E-2</v>
      </c>
      <c r="DH228" s="380">
        <v>0</v>
      </c>
      <c r="DI228" s="380">
        <v>5.3637049842372803E-2</v>
      </c>
      <c r="DJ228" s="381">
        <v>2.4475812364296499E-2</v>
      </c>
      <c r="DK228" s="380">
        <v>0</v>
      </c>
      <c r="DL228" s="380">
        <v>2.4475812364296499E-2</v>
      </c>
      <c r="DM228" s="89">
        <v>4.2264593756068001</v>
      </c>
      <c r="DN228" s="380">
        <v>2.2993761381057198</v>
      </c>
      <c r="DO228" s="380">
        <v>0</v>
      </c>
      <c r="DP228" s="89">
        <v>352.58869439133798</v>
      </c>
      <c r="DQ228" s="380">
        <v>33.111875428078598</v>
      </c>
      <c r="DR228" s="380">
        <v>5.2777164899395499E-3</v>
      </c>
      <c r="DS228" s="89">
        <v>827.20792272947995</v>
      </c>
      <c r="DT228" s="380">
        <v>66.470575971123296</v>
      </c>
      <c r="DU228" s="380">
        <v>5.3861152610985702E-3</v>
      </c>
      <c r="DV228" s="89">
        <v>112.15462757605999</v>
      </c>
      <c r="DW228" s="380">
        <v>8.0415937169449894</v>
      </c>
      <c r="DX228" s="380">
        <v>0</v>
      </c>
      <c r="DY228" s="89">
        <v>514.52450360655598</v>
      </c>
      <c r="DZ228" s="380">
        <v>56.080678151241202</v>
      </c>
      <c r="EA228" s="380">
        <v>0</v>
      </c>
      <c r="EB228" s="89">
        <v>108.45336890938999</v>
      </c>
      <c r="EC228" s="380">
        <v>11.048115708245501</v>
      </c>
      <c r="ED228" s="380">
        <v>0</v>
      </c>
      <c r="EE228" s="89">
        <v>20.045730976125299</v>
      </c>
      <c r="EF228" s="380">
        <v>2.7364688956723602</v>
      </c>
      <c r="EG228" s="380">
        <v>0</v>
      </c>
      <c r="EH228" s="89">
        <v>109.67012701803</v>
      </c>
      <c r="EI228" s="380">
        <v>7.8348159010578504</v>
      </c>
      <c r="EJ228" s="380">
        <v>2.6736452111137399E-2</v>
      </c>
      <c r="EK228" s="89">
        <v>13.398279307250901</v>
      </c>
      <c r="EL228" s="380">
        <v>1.4738721150068701</v>
      </c>
      <c r="EM228" s="380">
        <v>3.5577857315414502E-3</v>
      </c>
      <c r="EN228" s="89">
        <v>77.8203883502553</v>
      </c>
      <c r="EO228" s="380">
        <v>10.0530638092527</v>
      </c>
      <c r="EP228" s="380">
        <v>1.5682187404268699E-2</v>
      </c>
      <c r="EQ228" s="89">
        <v>13.836670238943301</v>
      </c>
      <c r="ER228" s="380">
        <v>1.3379279061759599</v>
      </c>
      <c r="ES228" s="380">
        <v>7.3300024924901298E-3</v>
      </c>
      <c r="ET228" s="89">
        <v>34.937970238213403</v>
      </c>
      <c r="EU228" s="380">
        <v>6.1960561408951902</v>
      </c>
      <c r="EV228" s="380">
        <v>0</v>
      </c>
      <c r="EW228" s="89">
        <v>3.8926235825957498</v>
      </c>
      <c r="EX228" s="380">
        <v>0.89559510753730798</v>
      </c>
      <c r="EY228" s="380">
        <v>0</v>
      </c>
      <c r="EZ228" s="89">
        <v>21.1923699493912</v>
      </c>
      <c r="FA228" s="380">
        <v>3.6499022404656598</v>
      </c>
      <c r="FB228" s="380">
        <v>1.8726753562100799E-2</v>
      </c>
      <c r="FC228" s="89">
        <v>2.9078936626226199</v>
      </c>
      <c r="FD228" s="380">
        <v>0.54740326651150195</v>
      </c>
      <c r="FE228" s="380">
        <v>3.7565800728165E-3</v>
      </c>
      <c r="FF228" s="381">
        <v>3.0047092077242099E-2</v>
      </c>
      <c r="FG228" s="380">
        <v>0</v>
      </c>
      <c r="FH228" s="380">
        <v>3.0047092077242099E-2</v>
      </c>
      <c r="FI228" s="89">
        <v>4.0809200415256601</v>
      </c>
      <c r="FJ228" s="380">
        <v>0.98674885192484196</v>
      </c>
      <c r="FK228" s="380">
        <v>1.56062322304428E-2</v>
      </c>
      <c r="FL228" s="381">
        <v>1.2503454602745699E-2</v>
      </c>
      <c r="FM228" s="380">
        <v>0</v>
      </c>
      <c r="FN228" s="380">
        <v>1.2503454602745699E-2</v>
      </c>
      <c r="FO228" s="89">
        <v>16.388149436682401</v>
      </c>
      <c r="FP228" s="380">
        <v>1.75456973438771</v>
      </c>
      <c r="FQ228" s="380">
        <v>0</v>
      </c>
      <c r="FR228" s="89">
        <v>5.29881754821377</v>
      </c>
      <c r="FS228" s="380">
        <v>1.0417797415268299</v>
      </c>
      <c r="FT228" s="380">
        <v>0</v>
      </c>
      <c r="FV228" s="118">
        <f t="shared" si="2"/>
        <v>2587.6690997068981</v>
      </c>
      <c r="FW228" s="118">
        <f t="shared" si="3"/>
        <v>0.55464176661018605</v>
      </c>
      <c r="FX228" s="118">
        <v>1.0009661897069968</v>
      </c>
      <c r="FY228" s="118">
        <v>0.68609710432064663</v>
      </c>
      <c r="FZ228" s="207">
        <v>5.6357457796107928</v>
      </c>
      <c r="GA228" s="118">
        <v>1.321387439947928</v>
      </c>
      <c r="GB228" s="118">
        <v>4.1867942530716569</v>
      </c>
    </row>
    <row r="229" spans="2:184" s="73" customFormat="1">
      <c r="B229" s="73" t="s">
        <v>1959</v>
      </c>
      <c r="C229" s="143" t="s">
        <v>1960</v>
      </c>
      <c r="D229" s="143" t="s">
        <v>2030</v>
      </c>
      <c r="E229" s="77">
        <v>559.16</v>
      </c>
      <c r="F229" s="73">
        <v>6.35</v>
      </c>
      <c r="G229" s="113" t="s">
        <v>1211</v>
      </c>
      <c r="H229" s="207">
        <v>45.83</v>
      </c>
      <c r="I229" s="89">
        <v>559.16</v>
      </c>
      <c r="J229" s="89"/>
      <c r="K229" s="41" t="s">
        <v>32</v>
      </c>
      <c r="L229" s="73" t="s">
        <v>207</v>
      </c>
      <c r="M229" s="73" t="s">
        <v>1962</v>
      </c>
      <c r="N229" s="73" t="s">
        <v>2303</v>
      </c>
      <c r="O229" s="73">
        <v>33</v>
      </c>
      <c r="Q229" s="203">
        <v>733.88955462352692</v>
      </c>
      <c r="R229" s="203">
        <v>31300</v>
      </c>
      <c r="S229" s="203">
        <v>7310</v>
      </c>
      <c r="U229" s="381">
        <v>2.4812111619514301</v>
      </c>
      <c r="V229" s="380">
        <v>4.4799519804719701</v>
      </c>
      <c r="W229" s="380">
        <v>2.4812111619514301</v>
      </c>
      <c r="X229" s="89">
        <v>18.000135213380702</v>
      </c>
      <c r="Y229" s="380">
        <v>12.151952155391101</v>
      </c>
      <c r="Z229" s="380">
        <v>3.7117778763292399</v>
      </c>
      <c r="AA229" s="89">
        <v>37.604950293251399</v>
      </c>
      <c r="AB229" s="380">
        <v>6.8820568280926402</v>
      </c>
      <c r="AC229" s="380">
        <v>1.69401119049823</v>
      </c>
      <c r="AD229" s="89">
        <v>528.37952653572995</v>
      </c>
      <c r="AE229" s="380">
        <v>583.95444210518394</v>
      </c>
      <c r="AF229" s="380">
        <v>0.19840940602051099</v>
      </c>
      <c r="AG229" s="89">
        <v>26.637095813624999</v>
      </c>
      <c r="AH229" s="380">
        <v>42.352763929459599</v>
      </c>
      <c r="AI229" s="380">
        <v>1.0647588281103899</v>
      </c>
      <c r="AJ229" s="89">
        <v>1974.8163495173201</v>
      </c>
      <c r="AK229" s="380">
        <v>1301.2152884611701</v>
      </c>
      <c r="AL229" s="380">
        <v>204.33857373593699</v>
      </c>
      <c r="AM229" s="89">
        <v>160053.31353617</v>
      </c>
      <c r="AN229" s="380">
        <v>14631.042764379799</v>
      </c>
      <c r="AO229" s="380">
        <v>11.7046415800641</v>
      </c>
      <c r="AP229" s="89">
        <v>77.344837685618501</v>
      </c>
      <c r="AQ229" s="380">
        <v>119.648793393193</v>
      </c>
      <c r="AR229" s="380">
        <v>52.950144694441903</v>
      </c>
      <c r="AS229" s="89">
        <v>2162.6354188362898</v>
      </c>
      <c r="AT229" s="380">
        <v>462.93008760709603</v>
      </c>
      <c r="AU229" s="380">
        <v>84.983339457346403</v>
      </c>
      <c r="AV229" s="381">
        <v>12.346685367974599</v>
      </c>
      <c r="AW229" s="380">
        <v>25.9579994340939</v>
      </c>
      <c r="AX229" s="380">
        <v>12.346685367974599</v>
      </c>
      <c r="AY229" s="89">
        <v>1.5436600783055301</v>
      </c>
      <c r="AZ229" s="380">
        <v>0.80710204033602795</v>
      </c>
      <c r="BA229" s="380">
        <v>0.311514551268814</v>
      </c>
      <c r="BB229" s="89">
        <v>4.1750969812362699</v>
      </c>
      <c r="BC229" s="380">
        <v>8.3501939624725505</v>
      </c>
      <c r="BD229" s="380">
        <v>0.48763070100719502</v>
      </c>
      <c r="BE229" s="89">
        <v>0.61856728365820401</v>
      </c>
      <c r="BF229" s="382">
        <v>0.39454816577816698</v>
      </c>
      <c r="BG229" s="382">
        <v>5.5597667112989101E-2</v>
      </c>
      <c r="BH229" s="381">
        <v>2.0528122555827899</v>
      </c>
      <c r="BI229" s="380">
        <v>4.5648560469252999</v>
      </c>
      <c r="BJ229" s="380">
        <v>2.0528122555827899</v>
      </c>
      <c r="BK229" s="89">
        <v>297.48852191939102</v>
      </c>
      <c r="BL229" s="380">
        <v>36.040787491377003</v>
      </c>
      <c r="BM229" s="380">
        <v>0.62489942339999704</v>
      </c>
      <c r="BN229" s="89">
        <v>3337.0932775793099</v>
      </c>
      <c r="BO229" s="380">
        <v>3699.01342199798</v>
      </c>
      <c r="BP229" s="380">
        <v>0.72671776049994097</v>
      </c>
      <c r="BQ229" s="89">
        <v>3152.7898678459201</v>
      </c>
      <c r="BR229" s="380">
        <v>3573.3684581323901</v>
      </c>
      <c r="BS229" s="380">
        <v>4.4660165964676803</v>
      </c>
      <c r="BT229" s="89">
        <v>0.73684188918578697</v>
      </c>
      <c r="BU229" s="380">
        <v>0.90888739485667602</v>
      </c>
      <c r="BV229" s="380">
        <v>2.3000803256769901E-2</v>
      </c>
      <c r="BW229" s="381">
        <v>0.18183209041703799</v>
      </c>
      <c r="BX229" s="380">
        <v>0</v>
      </c>
      <c r="BY229" s="380">
        <v>0.18183209041703799</v>
      </c>
      <c r="BZ229" s="89">
        <v>0.31695037676739302</v>
      </c>
      <c r="CA229" s="380">
        <v>0.740680485524148</v>
      </c>
      <c r="CB229" s="380">
        <v>0.24848159421034299</v>
      </c>
      <c r="CC229" s="89">
        <v>2.6920754862498302</v>
      </c>
      <c r="CD229" s="380">
        <v>3.9841537174422399</v>
      </c>
      <c r="CE229" s="380">
        <v>0.25259692045696702</v>
      </c>
      <c r="CF229" s="89">
        <v>0.46826910421260998</v>
      </c>
      <c r="CG229" s="380">
        <v>0.59230551999694903</v>
      </c>
      <c r="CH229" s="380">
        <v>4.1502142415721699E-2</v>
      </c>
      <c r="CI229" s="89">
        <v>6.16831526720732</v>
      </c>
      <c r="CJ229" s="380">
        <v>2.3010507142151901</v>
      </c>
      <c r="CK229" s="380">
        <v>0.21805907149297499</v>
      </c>
      <c r="CL229" s="89">
        <v>2.3872351092694202</v>
      </c>
      <c r="CM229" s="380">
        <v>1.06991146467932</v>
      </c>
      <c r="CN229" s="380">
        <v>6.51030046247872E-2</v>
      </c>
      <c r="CO229" s="381">
        <v>1.1638868335197901</v>
      </c>
      <c r="CP229" s="380">
        <v>2.9675496549209202</v>
      </c>
      <c r="CQ229" s="380">
        <v>1.1638868335197901</v>
      </c>
      <c r="CR229" s="89">
        <v>273.06688518818999</v>
      </c>
      <c r="CS229" s="380">
        <v>40.777520436974001</v>
      </c>
      <c r="CT229" s="380">
        <v>9.69344748436376E-3</v>
      </c>
      <c r="CU229" s="89">
        <v>362.947822734331</v>
      </c>
      <c r="CV229" s="380">
        <v>45.570779766232498</v>
      </c>
      <c r="CW229" s="380">
        <v>1.27690781077826E-2</v>
      </c>
      <c r="CX229" s="89">
        <v>4.8415818048266699</v>
      </c>
      <c r="CY229" s="380">
        <v>1.97902881202263</v>
      </c>
      <c r="CZ229" s="380">
        <v>1.11167719821752E-2</v>
      </c>
      <c r="DA229" s="381">
        <v>9.5452562805434602E-3</v>
      </c>
      <c r="DB229" s="380">
        <v>0</v>
      </c>
      <c r="DC229" s="380">
        <v>9.5452562805434602E-3</v>
      </c>
      <c r="DD229" s="89">
        <v>0</v>
      </c>
      <c r="DE229" s="380">
        <v>0</v>
      </c>
      <c r="DF229" s="380">
        <v>0</v>
      </c>
      <c r="DG229" s="381">
        <v>5.8133224348046797E-2</v>
      </c>
      <c r="DH229" s="380">
        <v>0</v>
      </c>
      <c r="DI229" s="380">
        <v>5.8133224348046797E-2</v>
      </c>
      <c r="DJ229" s="381">
        <v>1.9576806758093899E-2</v>
      </c>
      <c r="DK229" s="380">
        <v>0</v>
      </c>
      <c r="DL229" s="380">
        <v>1.9576806758093899E-2</v>
      </c>
      <c r="DM229" s="89">
        <v>2.90386276609369</v>
      </c>
      <c r="DN229" s="380">
        <v>1.7726638542356099</v>
      </c>
      <c r="DO229" s="380">
        <v>0</v>
      </c>
      <c r="DP229" s="89">
        <v>341.76680755516401</v>
      </c>
      <c r="DQ229" s="380">
        <v>63.229791202352402</v>
      </c>
      <c r="DR229" s="380">
        <v>5.1305764721562503E-3</v>
      </c>
      <c r="DS229" s="89">
        <v>783.22637987044402</v>
      </c>
      <c r="DT229" s="380">
        <v>140.50809727041101</v>
      </c>
      <c r="DU229" s="380">
        <v>5.2354566694042997E-3</v>
      </c>
      <c r="DV229" s="89">
        <v>106.358975984804</v>
      </c>
      <c r="DW229" s="380">
        <v>18.2372908210424</v>
      </c>
      <c r="DX229" s="380">
        <v>0</v>
      </c>
      <c r="DY229" s="89">
        <v>484.942819578495</v>
      </c>
      <c r="DZ229" s="380">
        <v>81.089057894051194</v>
      </c>
      <c r="EA229" s="380">
        <v>2.3133979636871201E-2</v>
      </c>
      <c r="EB229" s="89">
        <v>104.298360560419</v>
      </c>
      <c r="EC229" s="380">
        <v>14.4069209291956</v>
      </c>
      <c r="ED229" s="380">
        <v>0</v>
      </c>
      <c r="EE229" s="89">
        <v>19.472005436081901</v>
      </c>
      <c r="EF229" s="380">
        <v>3.7831517827172298</v>
      </c>
      <c r="EG229" s="380">
        <v>7.5252577233357104E-3</v>
      </c>
      <c r="EH229" s="89">
        <v>103.10947101606401</v>
      </c>
      <c r="EI229" s="380">
        <v>14.157440025805499</v>
      </c>
      <c r="EJ229" s="380">
        <v>0</v>
      </c>
      <c r="EK229" s="89">
        <v>13.268016423309399</v>
      </c>
      <c r="EL229" s="380">
        <v>1.3832204401486099</v>
      </c>
      <c r="EM229" s="380">
        <v>3.4583519559614299E-3</v>
      </c>
      <c r="EN229" s="89">
        <v>71.398045421234599</v>
      </c>
      <c r="EO229" s="380">
        <v>15.435531016417199</v>
      </c>
      <c r="EP229" s="380">
        <v>0</v>
      </c>
      <c r="EQ229" s="89">
        <v>13.2916481231908</v>
      </c>
      <c r="ER229" s="380">
        <v>2.5102225089550099</v>
      </c>
      <c r="ES229" s="380">
        <v>3.56238193451107E-3</v>
      </c>
      <c r="ET229" s="89">
        <v>33.747202477898398</v>
      </c>
      <c r="EU229" s="380">
        <v>4.8670695065692096</v>
      </c>
      <c r="EV229" s="380">
        <v>1.12923851757128E-2</v>
      </c>
      <c r="EW229" s="89">
        <v>3.5836692761417202</v>
      </c>
      <c r="EX229" s="380">
        <v>0.73480927002238605</v>
      </c>
      <c r="EY229" s="380">
        <v>3.6033859020021901E-3</v>
      </c>
      <c r="EZ229" s="89">
        <v>20.271102143279698</v>
      </c>
      <c r="FA229" s="380">
        <v>4.0095310204458299</v>
      </c>
      <c r="FB229" s="380">
        <v>0</v>
      </c>
      <c r="FC229" s="89">
        <v>2.86806647245619</v>
      </c>
      <c r="FD229" s="380">
        <v>0.68278757431227399</v>
      </c>
      <c r="FE229" s="380">
        <v>0</v>
      </c>
      <c r="FF229" s="381">
        <v>2.4033892217125201E-2</v>
      </c>
      <c r="FG229" s="380">
        <v>0</v>
      </c>
      <c r="FH229" s="380">
        <v>2.4033892217125201E-2</v>
      </c>
      <c r="FI229" s="89">
        <v>3.48021469145199</v>
      </c>
      <c r="FJ229" s="380">
        <v>1.35656730989301</v>
      </c>
      <c r="FK229" s="380">
        <v>1.08095999305199E-2</v>
      </c>
      <c r="FL229" s="381">
        <v>8.7293125172681792E-3</v>
      </c>
      <c r="FM229" s="380">
        <v>0</v>
      </c>
      <c r="FN229" s="380">
        <v>8.7293125172681792E-3</v>
      </c>
      <c r="FO229" s="89">
        <v>10.654519426595099</v>
      </c>
      <c r="FP229" s="380">
        <v>2.11664522329357</v>
      </c>
      <c r="FQ229" s="380">
        <v>4.8998714534038597E-3</v>
      </c>
      <c r="FR229" s="89">
        <v>3.7794810087022399</v>
      </c>
      <c r="FS229" s="380">
        <v>1.2144601862739</v>
      </c>
      <c r="FT229" s="380">
        <v>0</v>
      </c>
      <c r="FV229" s="118">
        <f t="shared" si="2"/>
        <v>2464.5503930733144</v>
      </c>
      <c r="FW229" s="118">
        <f t="shared" si="3"/>
        <v>0.56566162441985812</v>
      </c>
      <c r="FX229" s="118">
        <v>0.98733625974327111</v>
      </c>
      <c r="FY229" s="118">
        <v>0.75235851569791157</v>
      </c>
      <c r="FZ229" s="207">
        <v>3.7148788317554757</v>
      </c>
      <c r="GA229" s="118">
        <v>1.3589616544848435</v>
      </c>
      <c r="GB229" s="118">
        <v>4.1152288960301604</v>
      </c>
    </row>
    <row r="230" spans="2:184" s="73" customFormat="1">
      <c r="B230" s="73" t="s">
        <v>1959</v>
      </c>
      <c r="C230" s="143" t="s">
        <v>1960</v>
      </c>
      <c r="D230" s="143" t="s">
        <v>2030</v>
      </c>
      <c r="E230" s="77">
        <v>559.16</v>
      </c>
      <c r="F230" s="73">
        <v>6.35</v>
      </c>
      <c r="G230" s="113" t="s">
        <v>1211</v>
      </c>
      <c r="H230" s="207">
        <v>45.83</v>
      </c>
      <c r="I230" s="89">
        <v>559.16</v>
      </c>
      <c r="J230" s="89"/>
      <c r="K230" s="41" t="s">
        <v>32</v>
      </c>
      <c r="L230" s="73" t="s">
        <v>207</v>
      </c>
      <c r="M230" s="73" t="s">
        <v>1962</v>
      </c>
      <c r="N230" s="73" t="s">
        <v>2304</v>
      </c>
      <c r="O230" s="73">
        <v>33</v>
      </c>
      <c r="Q230" s="203">
        <v>514.19013381266222</v>
      </c>
      <c r="R230" s="203">
        <v>28580</v>
      </c>
      <c r="S230" s="203">
        <v>6969.9999999999991</v>
      </c>
      <c r="U230" s="381">
        <v>2.8893583567443977</v>
      </c>
      <c r="V230" s="380">
        <v>5.4841408660239557</v>
      </c>
      <c r="W230" s="380">
        <v>2.8893583567443977</v>
      </c>
      <c r="X230" s="89">
        <v>13.200459709104447</v>
      </c>
      <c r="Y230" s="380">
        <v>14.981429229309043</v>
      </c>
      <c r="Z230" s="380">
        <v>5.1237922302444368</v>
      </c>
      <c r="AA230" s="89">
        <v>40.714498533714746</v>
      </c>
      <c r="AB230" s="380">
        <v>7.4610283933725094</v>
      </c>
      <c r="AC230" s="380">
        <v>2.0653861898150416</v>
      </c>
      <c r="AD230" s="89">
        <v>223.93906461235417</v>
      </c>
      <c r="AE230" s="380">
        <v>161.6305799243307</v>
      </c>
      <c r="AF230" s="380">
        <v>0.22496690294340119</v>
      </c>
      <c r="AG230" s="381">
        <v>1.6939001236072038</v>
      </c>
      <c r="AH230" s="380">
        <v>63.891251891005659</v>
      </c>
      <c r="AI230" s="380">
        <v>1.6939001236072038</v>
      </c>
      <c r="AJ230" s="89">
        <v>644.87618200471354</v>
      </c>
      <c r="AK230" s="380">
        <v>678.21489844260918</v>
      </c>
      <c r="AL230" s="380">
        <v>319.86305630175025</v>
      </c>
      <c r="AM230" s="89">
        <v>154294.37687218495</v>
      </c>
      <c r="AN230" s="380">
        <v>17762.606932185601</v>
      </c>
      <c r="AO230" s="380">
        <v>16.185127135210884</v>
      </c>
      <c r="AP230" s="381">
        <v>84.298843560598982</v>
      </c>
      <c r="AQ230" s="380">
        <v>125.5022441697818</v>
      </c>
      <c r="AR230" s="380">
        <v>84.298843560598982</v>
      </c>
      <c r="AS230" s="89">
        <v>2090.1002368871946</v>
      </c>
      <c r="AT230" s="380">
        <v>255.15513352671485</v>
      </c>
      <c r="AU230" s="380">
        <v>140.34598096601528</v>
      </c>
      <c r="AV230" s="381">
        <v>17.477363085855625</v>
      </c>
      <c r="AW230" s="380">
        <v>17.093971396780969</v>
      </c>
      <c r="AX230" s="380">
        <v>17.477363085855625</v>
      </c>
      <c r="AY230" s="89">
        <v>1.1017592505082485</v>
      </c>
      <c r="AZ230" s="380">
        <v>0.91037960814292895</v>
      </c>
      <c r="BA230" s="380">
        <v>0.37344175816972619</v>
      </c>
      <c r="BB230" s="381">
        <v>0.58035156801120591</v>
      </c>
      <c r="BC230" s="380">
        <v>7.2351239460962278</v>
      </c>
      <c r="BD230" s="380">
        <v>0.58035156801120591</v>
      </c>
      <c r="BE230" s="89">
        <v>0.58145431020774641</v>
      </c>
      <c r="BF230" s="382">
        <v>0.44332928649364839</v>
      </c>
      <c r="BG230" s="382">
        <v>6.2011654692917632E-2</v>
      </c>
      <c r="BH230" s="381">
        <v>2.9138124320442436</v>
      </c>
      <c r="BI230" s="380">
        <v>4.3109619814807258</v>
      </c>
      <c r="BJ230" s="380">
        <v>2.9138124320442436</v>
      </c>
      <c r="BK230" s="89">
        <v>251.97152875571547</v>
      </c>
      <c r="BL230" s="380">
        <v>24.534125893335801</v>
      </c>
      <c r="BM230" s="380">
        <v>0.78735666637414714</v>
      </c>
      <c r="BN230" s="89">
        <v>1374.4229507292312</v>
      </c>
      <c r="BO230" s="380">
        <v>586.09429038412998</v>
      </c>
      <c r="BP230" s="380">
        <v>1.1053801467874915</v>
      </c>
      <c r="BQ230" s="89">
        <v>1427.9588213635584</v>
      </c>
      <c r="BR230" s="380">
        <v>647.50867876635539</v>
      </c>
      <c r="BS230" s="380">
        <v>5.417858021405344</v>
      </c>
      <c r="BT230" s="89">
        <v>0.18867261821121697</v>
      </c>
      <c r="BU230" s="380">
        <v>0.2472167413778304</v>
      </c>
      <c r="BV230" s="380">
        <v>2.2511686753759027E-2</v>
      </c>
      <c r="BW230" s="381">
        <v>0.17739423776237392</v>
      </c>
      <c r="BX230" s="380">
        <v>0</v>
      </c>
      <c r="BY230" s="380">
        <v>0.17739423776237392</v>
      </c>
      <c r="BZ230" s="381">
        <v>0.32712793244120209</v>
      </c>
      <c r="CA230" s="380">
        <v>0.46643485716480398</v>
      </c>
      <c r="CB230" s="380">
        <v>0.32712793244120209</v>
      </c>
      <c r="CC230" s="89">
        <v>2.8735037841162772</v>
      </c>
      <c r="CD230" s="380">
        <v>2.9882789999646842</v>
      </c>
      <c r="CE230" s="380">
        <v>0.25336917429404698</v>
      </c>
      <c r="CF230" s="89">
        <v>0.26672440003216502</v>
      </c>
      <c r="CG230" s="380">
        <v>0.27498903602160513</v>
      </c>
      <c r="CH230" s="380">
        <v>6.0374832741392229E-2</v>
      </c>
      <c r="CI230" s="89">
        <v>6.3650984514922069</v>
      </c>
      <c r="CJ230" s="380">
        <v>2.5824281372504796</v>
      </c>
      <c r="CK230" s="380">
        <v>0.32059041669380639</v>
      </c>
      <c r="CL230" s="89">
        <v>1.929663381450426</v>
      </c>
      <c r="CM230" s="380">
        <v>1.2574142817309601</v>
      </c>
      <c r="CN230" s="380">
        <v>0.17525854719003026</v>
      </c>
      <c r="CO230" s="381">
        <v>1.6904454567624594</v>
      </c>
      <c r="CP230" s="380">
        <v>1.9833749997125658</v>
      </c>
      <c r="CQ230" s="380">
        <v>1.6904454567624594</v>
      </c>
      <c r="CR230" s="89">
        <v>253.48372004321433</v>
      </c>
      <c r="CS230" s="380">
        <v>27.249218236834736</v>
      </c>
      <c r="CT230" s="380">
        <v>2.169037634274807E-2</v>
      </c>
      <c r="CU230" s="89">
        <v>332.11234518432195</v>
      </c>
      <c r="CV230" s="380">
        <v>39.631927438332035</v>
      </c>
      <c r="CW230" s="380">
        <v>0</v>
      </c>
      <c r="CX230" s="89">
        <v>2.716994226794414</v>
      </c>
      <c r="CY230" s="380">
        <v>1.0861781412490736</v>
      </c>
      <c r="CZ230" s="380">
        <v>0</v>
      </c>
      <c r="DA230" s="381">
        <v>8.8326584646220424E-3</v>
      </c>
      <c r="DB230" s="380">
        <v>0</v>
      </c>
      <c r="DC230" s="380">
        <v>8.8326584646220424E-3</v>
      </c>
      <c r="DD230" s="381">
        <v>4.8826697196798052E-2</v>
      </c>
      <c r="DE230" s="380">
        <v>0</v>
      </c>
      <c r="DF230" s="380">
        <v>4.8826697196798052E-2</v>
      </c>
      <c r="DG230" s="381">
        <v>7.8884012100423256E-2</v>
      </c>
      <c r="DH230" s="380">
        <v>0</v>
      </c>
      <c r="DI230" s="380">
        <v>7.8884012100423256E-2</v>
      </c>
      <c r="DJ230" s="381">
        <v>4.5685359827573359E-2</v>
      </c>
      <c r="DK230" s="380">
        <v>0</v>
      </c>
      <c r="DL230" s="380">
        <v>4.5685359827573359E-2</v>
      </c>
      <c r="DM230" s="89">
        <v>1.6060389109199975</v>
      </c>
      <c r="DN230" s="380">
        <v>1.259213559981281</v>
      </c>
      <c r="DO230" s="380">
        <v>0</v>
      </c>
      <c r="DP230" s="89">
        <v>308.71598347498752</v>
      </c>
      <c r="DQ230" s="380">
        <v>34.280569074262253</v>
      </c>
      <c r="DR230" s="380">
        <v>0</v>
      </c>
      <c r="DS230" s="89">
        <v>723.00283123246925</v>
      </c>
      <c r="DT230" s="380">
        <v>71.947291182022752</v>
      </c>
      <c r="DU230" s="380">
        <v>0</v>
      </c>
      <c r="DV230" s="89">
        <v>98.134999943296108</v>
      </c>
      <c r="DW230" s="380">
        <v>12.283729270879624</v>
      </c>
      <c r="DX230" s="380">
        <v>5.1725846117246163E-3</v>
      </c>
      <c r="DY230" s="89">
        <v>451.67233774041068</v>
      </c>
      <c r="DZ230" s="380">
        <v>67.231293728999404</v>
      </c>
      <c r="EA230" s="380">
        <v>0</v>
      </c>
      <c r="EB230" s="89">
        <v>96.783653669658634</v>
      </c>
      <c r="EC230" s="380">
        <v>14.805197967050777</v>
      </c>
      <c r="ED230" s="380">
        <v>3.4028886624024632E-2</v>
      </c>
      <c r="EE230" s="89">
        <v>18.259327007840355</v>
      </c>
      <c r="EF230" s="380">
        <v>3.3469305993512233</v>
      </c>
      <c r="EG230" s="380">
        <v>9.7702572138478241E-3</v>
      </c>
      <c r="EH230" s="89">
        <v>95.450643019292926</v>
      </c>
      <c r="EI230" s="380">
        <v>14.30643306843862</v>
      </c>
      <c r="EJ230" s="380">
        <v>0</v>
      </c>
      <c r="EK230" s="89">
        <v>11.976143656392017</v>
      </c>
      <c r="EL230" s="380">
        <v>1.3734779774292563</v>
      </c>
      <c r="EM230" s="380">
        <v>0</v>
      </c>
      <c r="EN230" s="89">
        <v>66.503780879473084</v>
      </c>
      <c r="EO230" s="380">
        <v>9.3772561320252681</v>
      </c>
      <c r="EP230" s="380">
        <v>0</v>
      </c>
      <c r="EQ230" s="89">
        <v>12.447043979614694</v>
      </c>
      <c r="ER230" s="380">
        <v>2.0549526410343577</v>
      </c>
      <c r="ES230" s="380">
        <v>4.6249977557496942E-3</v>
      </c>
      <c r="ET230" s="89">
        <v>31.388235122355155</v>
      </c>
      <c r="EU230" s="380">
        <v>4.5200349250944756</v>
      </c>
      <c r="EV230" s="380">
        <v>1.4661142418245943E-2</v>
      </c>
      <c r="EW230" s="89">
        <v>3.4153989805879399</v>
      </c>
      <c r="EX230" s="380">
        <v>0.59951705132649524</v>
      </c>
      <c r="EY230" s="380">
        <v>0</v>
      </c>
      <c r="EZ230" s="89">
        <v>19.377043875855378</v>
      </c>
      <c r="FA230" s="380">
        <v>4.2434500943701536</v>
      </c>
      <c r="FB230" s="380">
        <v>2.3631447438619953E-2</v>
      </c>
      <c r="FC230" s="89">
        <v>2.3880342688562575</v>
      </c>
      <c r="FD230" s="380">
        <v>0.45185195635593917</v>
      </c>
      <c r="FE230" s="380">
        <v>0</v>
      </c>
      <c r="FF230" s="89">
        <v>0</v>
      </c>
      <c r="FG230" s="380">
        <v>0</v>
      </c>
      <c r="FH230" s="380">
        <v>0</v>
      </c>
      <c r="FI230" s="89">
        <v>3.6420852323363659</v>
      </c>
      <c r="FJ230" s="380">
        <v>0.97080650609299712</v>
      </c>
      <c r="FK230" s="380">
        <v>2.7425422879332778E-2</v>
      </c>
      <c r="FL230" s="89">
        <v>8.2499129391374798E-2</v>
      </c>
      <c r="FM230" s="380">
        <v>0.16499825878274968</v>
      </c>
      <c r="FN230" s="380">
        <v>8.0752082855879339E-3</v>
      </c>
      <c r="FO230" s="89">
        <v>15.341406419505594</v>
      </c>
      <c r="FP230" s="380">
        <v>2.2303622154807763</v>
      </c>
      <c r="FQ230" s="380">
        <v>6.3610246818654355E-3</v>
      </c>
      <c r="FR230" s="89">
        <v>4.5390053148889358</v>
      </c>
      <c r="FS230" s="380">
        <v>0.88664866752884286</v>
      </c>
      <c r="FT230" s="380">
        <v>6.0629101960991858E-3</v>
      </c>
      <c r="FV230" s="118">
        <f t="shared" si="2"/>
        <v>2271.6278020354116</v>
      </c>
      <c r="FW230" s="118">
        <f t="shared" si="3"/>
        <v>0.57220074066744009</v>
      </c>
      <c r="FX230" s="118">
        <v>0.99949647174387335</v>
      </c>
      <c r="FY230" s="118">
        <v>0.76324690641213944</v>
      </c>
      <c r="FZ230" s="207">
        <v>6.4242823562382627</v>
      </c>
      <c r="GA230" s="118">
        <v>1.3179637820180929</v>
      </c>
      <c r="GB230" s="118">
        <v>3.9853285960757079</v>
      </c>
    </row>
    <row r="231" spans="2:184" s="73" customFormat="1">
      <c r="B231" s="73" t="s">
        <v>1959</v>
      </c>
      <c r="C231" s="143" t="s">
        <v>1960</v>
      </c>
      <c r="D231" s="143" t="s">
        <v>2030</v>
      </c>
      <c r="E231" s="77">
        <v>559.16</v>
      </c>
      <c r="F231" s="73">
        <v>6.35</v>
      </c>
      <c r="G231" s="113" t="s">
        <v>1211</v>
      </c>
      <c r="H231" s="207">
        <v>45.83</v>
      </c>
      <c r="I231" s="89">
        <v>559.16</v>
      </c>
      <c r="J231" s="89"/>
      <c r="K231" s="41" t="s">
        <v>32</v>
      </c>
      <c r="L231" s="73" t="s">
        <v>207</v>
      </c>
      <c r="M231" s="73" t="s">
        <v>1962</v>
      </c>
      <c r="N231" s="73" t="s">
        <v>2305</v>
      </c>
      <c r="O231" s="73">
        <v>33</v>
      </c>
      <c r="Q231" s="203">
        <v>841.4020371479927</v>
      </c>
      <c r="R231" s="203">
        <v>29280</v>
      </c>
      <c r="S231" s="203">
        <v>6840.0000000000009</v>
      </c>
      <c r="U231" s="381">
        <v>3.2562357111759761</v>
      </c>
      <c r="V231" s="380">
        <v>5.4188650666722591</v>
      </c>
      <c r="W231" s="380">
        <v>3.2562357111759761</v>
      </c>
      <c r="X231" s="89">
        <v>17.387575312793256</v>
      </c>
      <c r="Y231" s="380">
        <v>13.945694160840283</v>
      </c>
      <c r="Z231" s="380">
        <v>5.5299863480509046</v>
      </c>
      <c r="AA231" s="89">
        <v>44.501222486713885</v>
      </c>
      <c r="AB231" s="380">
        <v>11.192132640661995</v>
      </c>
      <c r="AC231" s="380">
        <v>2.3274459152275258</v>
      </c>
      <c r="AD231" s="89">
        <v>125.05645531963204</v>
      </c>
      <c r="AE231" s="380">
        <v>44.590485160858037</v>
      </c>
      <c r="AF231" s="380">
        <v>0.39097932706334199</v>
      </c>
      <c r="AG231" s="89">
        <v>10.996899797494983</v>
      </c>
      <c r="AH231" s="380">
        <v>15.133042808004044</v>
      </c>
      <c r="AI231" s="380">
        <v>1.6986887156245973</v>
      </c>
      <c r="AJ231" s="89">
        <v>775.49465711971493</v>
      </c>
      <c r="AK231" s="380">
        <v>547.93248306115595</v>
      </c>
      <c r="AL231" s="380">
        <v>249.92090808351398</v>
      </c>
      <c r="AM231" s="89">
        <v>156981.8006180287</v>
      </c>
      <c r="AN231" s="380">
        <v>18597.470339150193</v>
      </c>
      <c r="AO231" s="380">
        <v>15.180967477232826</v>
      </c>
      <c r="AP231" s="381">
        <v>73.130670972676882</v>
      </c>
      <c r="AQ231" s="380">
        <v>122.26090081980651</v>
      </c>
      <c r="AR231" s="380">
        <v>73.130670972676882</v>
      </c>
      <c r="AS231" s="89">
        <v>2053.9627662210255</v>
      </c>
      <c r="AT231" s="380">
        <v>284.21429620761427</v>
      </c>
      <c r="AU231" s="380">
        <v>139.63089423427596</v>
      </c>
      <c r="AV231" s="381">
        <v>18.601699272707044</v>
      </c>
      <c r="AW231" s="380">
        <v>25.19544381226725</v>
      </c>
      <c r="AX231" s="380">
        <v>18.601699272707044</v>
      </c>
      <c r="AY231" s="89">
        <v>1.0940830015806668</v>
      </c>
      <c r="AZ231" s="380">
        <v>1.1859145233512034</v>
      </c>
      <c r="BA231" s="380">
        <v>0.39109496783694392</v>
      </c>
      <c r="BB231" s="381">
        <v>0.54806387678618207</v>
      </c>
      <c r="BC231" s="380">
        <v>1.2658643002080225</v>
      </c>
      <c r="BD231" s="380">
        <v>0.54806387678618207</v>
      </c>
      <c r="BE231" s="89">
        <v>0.61312247400258768</v>
      </c>
      <c r="BF231" s="382">
        <v>0.53461790448374236</v>
      </c>
      <c r="BG231" s="382">
        <v>6.6802501326379105E-2</v>
      </c>
      <c r="BH231" s="381">
        <v>2.5124769188091043</v>
      </c>
      <c r="BI231" s="380">
        <v>3.7833221050261057</v>
      </c>
      <c r="BJ231" s="380">
        <v>2.5124769188091043</v>
      </c>
      <c r="BK231" s="89">
        <v>222.09878089370099</v>
      </c>
      <c r="BL231" s="380">
        <v>33.625626799411464</v>
      </c>
      <c r="BM231" s="380">
        <v>0.72888163124641481</v>
      </c>
      <c r="BN231" s="89">
        <v>815.00203852287075</v>
      </c>
      <c r="BO231" s="380">
        <v>120.38439590649489</v>
      </c>
      <c r="BP231" s="380">
        <v>0.96500419565527429</v>
      </c>
      <c r="BQ231" s="89">
        <v>908.14161883063321</v>
      </c>
      <c r="BR231" s="380">
        <v>192.54847942199117</v>
      </c>
      <c r="BS231" s="380">
        <v>5.7081275913507765</v>
      </c>
      <c r="BT231" s="381">
        <v>2.5547984857764817E-2</v>
      </c>
      <c r="BU231" s="380">
        <v>8.7118775161944176E-2</v>
      </c>
      <c r="BV231" s="380">
        <v>2.5547984857764817E-2</v>
      </c>
      <c r="BW231" s="381">
        <v>0.23879397275832862</v>
      </c>
      <c r="BX231" s="380">
        <v>0</v>
      </c>
      <c r="BY231" s="380">
        <v>0.23879397275832862</v>
      </c>
      <c r="BZ231" s="381">
        <v>0.31627204778538281</v>
      </c>
      <c r="CA231" s="380">
        <v>0.60194926320398534</v>
      </c>
      <c r="CB231" s="380">
        <v>0.31627204778538281</v>
      </c>
      <c r="CC231" s="89">
        <v>3.3301388301673422</v>
      </c>
      <c r="CD231" s="380">
        <v>2.4373438959052427</v>
      </c>
      <c r="CE231" s="380">
        <v>0.36391315620715209</v>
      </c>
      <c r="CF231" s="89">
        <v>0.18541586507634561</v>
      </c>
      <c r="CG231" s="380">
        <v>0.27690002540459785</v>
      </c>
      <c r="CH231" s="380">
        <v>6.9162070853071203E-2</v>
      </c>
      <c r="CI231" s="89">
        <v>5.9467300729888386</v>
      </c>
      <c r="CJ231" s="380">
        <v>1.6426812011276657</v>
      </c>
      <c r="CK231" s="380">
        <v>0.33038150534014304</v>
      </c>
      <c r="CL231" s="89">
        <v>1.9186426563865906</v>
      </c>
      <c r="CM231" s="380">
        <v>1.6586727246790673</v>
      </c>
      <c r="CN231" s="380">
        <v>0.1575607701323965</v>
      </c>
      <c r="CO231" s="381">
        <v>1.4940924592540494</v>
      </c>
      <c r="CP231" s="380">
        <v>2.2666488437440848</v>
      </c>
      <c r="CQ231" s="380">
        <v>1.4940924592540494</v>
      </c>
      <c r="CR231" s="89">
        <v>266.80126626623093</v>
      </c>
      <c r="CS231" s="380">
        <v>23.556168490457015</v>
      </c>
      <c r="CT231" s="380">
        <v>2.1603239449903361E-2</v>
      </c>
      <c r="CU231" s="89">
        <v>298.49339993520982</v>
      </c>
      <c r="CV231" s="380">
        <v>25.625039143351174</v>
      </c>
      <c r="CW231" s="380">
        <v>0</v>
      </c>
      <c r="CX231" s="89">
        <v>2.8277561379816447</v>
      </c>
      <c r="CY231" s="380">
        <v>0.70633606534716054</v>
      </c>
      <c r="CZ231" s="380">
        <v>1.4769487035616636E-2</v>
      </c>
      <c r="DA231" s="381">
        <v>9.0351784390198513E-3</v>
      </c>
      <c r="DB231" s="380">
        <v>0</v>
      </c>
      <c r="DC231" s="380">
        <v>9.0351784390198513E-3</v>
      </c>
      <c r="DD231" s="381">
        <v>7.0104412726461757E-2</v>
      </c>
      <c r="DE231" s="380">
        <v>0</v>
      </c>
      <c r="DF231" s="380">
        <v>7.0104412726461757E-2</v>
      </c>
      <c r="DG231" s="381">
        <v>6.9261312817780793E-2</v>
      </c>
      <c r="DH231" s="380">
        <v>0</v>
      </c>
      <c r="DI231" s="380">
        <v>6.9261312817780793E-2</v>
      </c>
      <c r="DJ231" s="381">
        <v>4.0141058430109233E-2</v>
      </c>
      <c r="DK231" s="380">
        <v>0</v>
      </c>
      <c r="DL231" s="380">
        <v>4.0141058430109233E-2</v>
      </c>
      <c r="DM231" s="89">
        <v>1.2708340854228442</v>
      </c>
      <c r="DN231" s="380">
        <v>1.6197652151369046</v>
      </c>
      <c r="DO231" s="380">
        <v>6.0403008238767285E-2</v>
      </c>
      <c r="DP231" s="89">
        <v>290.17046308790577</v>
      </c>
      <c r="DQ231" s="380">
        <v>24.805535077707081</v>
      </c>
      <c r="DR231" s="380">
        <v>9.5626589940961248E-3</v>
      </c>
      <c r="DS231" s="89">
        <v>673.45614356676265</v>
      </c>
      <c r="DT231" s="380">
        <v>65.143065859868017</v>
      </c>
      <c r="DU231" s="380">
        <v>0</v>
      </c>
      <c r="DV231" s="89">
        <v>88.355161343615279</v>
      </c>
      <c r="DW231" s="380">
        <v>6.7300500741746543</v>
      </c>
      <c r="DX231" s="380">
        <v>1.1758585423580605E-2</v>
      </c>
      <c r="DY231" s="89">
        <v>413.94478071064134</v>
      </c>
      <c r="DZ231" s="380">
        <v>38.954704353052747</v>
      </c>
      <c r="EA231" s="380">
        <v>0</v>
      </c>
      <c r="EB231" s="89">
        <v>87.206394899657951</v>
      </c>
      <c r="EC231" s="380">
        <v>11.150188589991957</v>
      </c>
      <c r="ED231" s="380">
        <v>0</v>
      </c>
      <c r="EE231" s="89">
        <v>16.4464919988344</v>
      </c>
      <c r="EF231" s="380">
        <v>2.5482251914337191</v>
      </c>
      <c r="EG231" s="380">
        <v>9.9921914265276093E-3</v>
      </c>
      <c r="EH231" s="89">
        <v>86.073735918808794</v>
      </c>
      <c r="EI231" s="380">
        <v>10.00759240124361</v>
      </c>
      <c r="EJ231" s="380">
        <v>0</v>
      </c>
      <c r="EK231" s="89">
        <v>10.682657738123179</v>
      </c>
      <c r="EL231" s="380">
        <v>1.007124870218588</v>
      </c>
      <c r="EM231" s="380">
        <v>4.5921258286730337E-3</v>
      </c>
      <c r="EN231" s="89">
        <v>60.79908245842276</v>
      </c>
      <c r="EO231" s="380">
        <v>6.0707509353035007</v>
      </c>
      <c r="EP231" s="380">
        <v>0</v>
      </c>
      <c r="EQ231" s="89">
        <v>10.767631419894068</v>
      </c>
      <c r="ER231" s="380">
        <v>1.3494456994449415</v>
      </c>
      <c r="ES231" s="380">
        <v>0</v>
      </c>
      <c r="ET231" s="89">
        <v>28.658418394006496</v>
      </c>
      <c r="EU231" s="380">
        <v>2.5718686637119075</v>
      </c>
      <c r="EV231" s="380">
        <v>1.4994126849922027E-2</v>
      </c>
      <c r="EW231" s="89">
        <v>3.0323541466148249</v>
      </c>
      <c r="EX231" s="380">
        <v>0.57312112843739338</v>
      </c>
      <c r="EY231" s="380">
        <v>0</v>
      </c>
      <c r="EZ231" s="89">
        <v>16.457243907234844</v>
      </c>
      <c r="FA231" s="380">
        <v>3.092493234206557</v>
      </c>
      <c r="FB231" s="380">
        <v>2.4167184548279416E-2</v>
      </c>
      <c r="FC231" s="89">
        <v>2.2904378139252923</v>
      </c>
      <c r="FD231" s="380">
        <v>0.59834331616800984</v>
      </c>
      <c r="FE231" s="380">
        <v>0</v>
      </c>
      <c r="FF231" s="381">
        <v>2.2740313798289124E-2</v>
      </c>
      <c r="FG231" s="380">
        <v>0</v>
      </c>
      <c r="FH231" s="380">
        <v>2.2740313798289124E-2</v>
      </c>
      <c r="FI231" s="89">
        <v>3.4621285538430775</v>
      </c>
      <c r="FJ231" s="380">
        <v>0.99181850874787059</v>
      </c>
      <c r="FK231" s="380">
        <v>2.4484036942714039E-2</v>
      </c>
      <c r="FL231" s="381">
        <v>8.2584906329868212E-3</v>
      </c>
      <c r="FM231" s="380">
        <v>6.2329814424826484E-2</v>
      </c>
      <c r="FN231" s="380">
        <v>8.2584906329868212E-3</v>
      </c>
      <c r="FO231" s="89">
        <v>13.693982172103514</v>
      </c>
      <c r="FP231" s="380">
        <v>1.5501506224801398</v>
      </c>
      <c r="FQ231" s="380">
        <v>6.5050475911388305E-3</v>
      </c>
      <c r="FR231" s="89">
        <v>4.4480702302365733</v>
      </c>
      <c r="FS231" s="380">
        <v>0.63210386420753395</v>
      </c>
      <c r="FT231" s="380">
        <v>6.2013984082194742E-3</v>
      </c>
      <c r="FV231" s="118">
        <f t="shared" si="2"/>
        <v>2086.8343973396572</v>
      </c>
      <c r="FW231" s="118">
        <f t="shared" si="3"/>
        <v>0.57180032099180389</v>
      </c>
      <c r="FX231" s="118">
        <v>1.0095549226299487</v>
      </c>
      <c r="FY231" s="118">
        <v>0.89382635034524083</v>
      </c>
      <c r="FZ231" s="207">
        <v>5.978761828348933</v>
      </c>
      <c r="GA231" s="118">
        <v>1.3516948085235556</v>
      </c>
      <c r="GB231" s="118">
        <v>4.2314220736395063</v>
      </c>
    </row>
    <row r="232" spans="2:184" s="73" customFormat="1">
      <c r="B232" s="73" t="s">
        <v>1959</v>
      </c>
      <c r="C232" s="143" t="s">
        <v>1960</v>
      </c>
      <c r="D232" s="143" t="s">
        <v>2030</v>
      </c>
      <c r="E232" s="77">
        <v>559.16</v>
      </c>
      <c r="F232" s="73">
        <v>6.35</v>
      </c>
      <c r="G232" s="113" t="s">
        <v>1211</v>
      </c>
      <c r="H232" s="207">
        <v>45.83</v>
      </c>
      <c r="I232" s="89">
        <v>559.16</v>
      </c>
      <c r="J232" s="89"/>
      <c r="K232" s="41" t="s">
        <v>32</v>
      </c>
      <c r="L232" s="73" t="s">
        <v>207</v>
      </c>
      <c r="M232" s="73" t="s">
        <v>1962</v>
      </c>
      <c r="N232" s="73" t="s">
        <v>2306</v>
      </c>
      <c r="O232" s="73">
        <v>25</v>
      </c>
      <c r="Q232" s="203">
        <v>687.14499700419401</v>
      </c>
      <c r="R232" s="203">
        <v>28730.000000000004</v>
      </c>
      <c r="S232" s="203">
        <v>7260</v>
      </c>
      <c r="U232" s="381">
        <v>4.8825215063180698</v>
      </c>
      <c r="V232" s="380">
        <v>8.9423921202887602</v>
      </c>
      <c r="W232" s="380">
        <v>4.8825215063180698</v>
      </c>
      <c r="X232" s="89">
        <v>25.411960400199501</v>
      </c>
      <c r="Y232" s="380">
        <v>22.859100438870701</v>
      </c>
      <c r="Z232" s="380">
        <v>8.2689171787431892</v>
      </c>
      <c r="AA232" s="89">
        <v>39.893224516901299</v>
      </c>
      <c r="AB232" s="380">
        <v>8.9602651169016791</v>
      </c>
      <c r="AC232" s="380">
        <v>2.9917034738677302</v>
      </c>
      <c r="AD232" s="89">
        <v>160.89250444721799</v>
      </c>
      <c r="AE232" s="380">
        <v>47.412051436092597</v>
      </c>
      <c r="AF232" s="380">
        <v>0.448522319690144</v>
      </c>
      <c r="AG232" s="89">
        <v>4.7611111709320602</v>
      </c>
      <c r="AH232" s="380">
        <v>10.2728221399668</v>
      </c>
      <c r="AI232" s="380">
        <v>2.0334839199077499</v>
      </c>
      <c r="AJ232" s="89">
        <v>677.69127404486096</v>
      </c>
      <c r="AK232" s="380">
        <v>520.24154317760804</v>
      </c>
      <c r="AL232" s="380">
        <v>393.55060988448702</v>
      </c>
      <c r="AM232" s="89">
        <v>155722.37217100599</v>
      </c>
      <c r="AN232" s="380">
        <v>17100.806432536501</v>
      </c>
      <c r="AO232" s="380">
        <v>22.5116632010436</v>
      </c>
      <c r="AP232" s="381">
        <v>116.590499344146</v>
      </c>
      <c r="AQ232" s="380">
        <v>328.42401760813999</v>
      </c>
      <c r="AR232" s="380">
        <v>116.590499344146</v>
      </c>
      <c r="AS232" s="89">
        <v>2121.9832612956902</v>
      </c>
      <c r="AT232" s="380">
        <v>583.64328638422398</v>
      </c>
      <c r="AU232" s="380">
        <v>235.63005522328001</v>
      </c>
      <c r="AV232" s="381">
        <v>26.899751126721299</v>
      </c>
      <c r="AW232" s="380">
        <v>29.639357919885001</v>
      </c>
      <c r="AX232" s="380">
        <v>26.899751126721299</v>
      </c>
      <c r="AY232" s="89">
        <v>1.6801753989772299</v>
      </c>
      <c r="AZ232" s="380">
        <v>1.2995737711975199</v>
      </c>
      <c r="BA232" s="380">
        <v>0.56718924103383395</v>
      </c>
      <c r="BB232" s="381">
        <v>0.53606982558879601</v>
      </c>
      <c r="BC232" s="380">
        <v>0</v>
      </c>
      <c r="BD232" s="380">
        <v>0.53606982558879601</v>
      </c>
      <c r="BE232" s="89">
        <v>0.63292021525975894</v>
      </c>
      <c r="BF232" s="382">
        <v>0.57187969654147097</v>
      </c>
      <c r="BG232" s="382">
        <v>7.5285394487696902E-2</v>
      </c>
      <c r="BH232" s="381">
        <v>4.1992105796488097</v>
      </c>
      <c r="BI232" s="380">
        <v>4.1188962663766899</v>
      </c>
      <c r="BJ232" s="380">
        <v>4.1992105796488097</v>
      </c>
      <c r="BK232" s="89">
        <v>259.82376026533899</v>
      </c>
      <c r="BL232" s="380">
        <v>28.686175274618201</v>
      </c>
      <c r="BM232" s="380">
        <v>1.0579452428342</v>
      </c>
      <c r="BN232" s="89">
        <v>1147.04881025332</v>
      </c>
      <c r="BO232" s="380">
        <v>95.469016791161295</v>
      </c>
      <c r="BP232" s="380">
        <v>1.56895525274744</v>
      </c>
      <c r="BQ232" s="89">
        <v>1140.5877602257699</v>
      </c>
      <c r="BR232" s="380">
        <v>144.409391055008</v>
      </c>
      <c r="BS232" s="380">
        <v>9.2039080498008907</v>
      </c>
      <c r="BT232" s="89">
        <v>0.197861798686013</v>
      </c>
      <c r="BU232" s="380">
        <v>3.6504309085088699E-2</v>
      </c>
      <c r="BV232" s="380">
        <v>3.08370989287555E-2</v>
      </c>
      <c r="BW232" s="381">
        <v>0.31834712350688099</v>
      </c>
      <c r="BX232" s="380">
        <v>0</v>
      </c>
      <c r="BY232" s="380">
        <v>0.31834712350688099</v>
      </c>
      <c r="BZ232" s="381">
        <v>0.50627139041615199</v>
      </c>
      <c r="CA232" s="380">
        <v>0.77958776445614397</v>
      </c>
      <c r="CB232" s="380">
        <v>0.50627139041615199</v>
      </c>
      <c r="CC232" s="89">
        <v>2.2706450969304401</v>
      </c>
      <c r="CD232" s="380">
        <v>2.5053094115935202</v>
      </c>
      <c r="CE232" s="380">
        <v>0.47485936941545098</v>
      </c>
      <c r="CF232" s="89">
        <v>0.45036837045365702</v>
      </c>
      <c r="CG232" s="380">
        <v>0.41873303827509101</v>
      </c>
      <c r="CH232" s="380">
        <v>0.11009737327720701</v>
      </c>
      <c r="CI232" s="89">
        <v>6.6728806680148098</v>
      </c>
      <c r="CJ232" s="380">
        <v>3.7358082166698199</v>
      </c>
      <c r="CK232" s="380">
        <v>0.45381077367124401</v>
      </c>
      <c r="CL232" s="89">
        <v>2.1685987958848898</v>
      </c>
      <c r="CM232" s="380">
        <v>1.2839313125351199</v>
      </c>
      <c r="CN232" s="380">
        <v>0.24803662330849699</v>
      </c>
      <c r="CO232" s="381">
        <v>2.6106105966841899</v>
      </c>
      <c r="CP232" s="380">
        <v>3.7595334510849399</v>
      </c>
      <c r="CQ232" s="380">
        <v>2.6106105966841899</v>
      </c>
      <c r="CR232" s="89">
        <v>276.44749928871198</v>
      </c>
      <c r="CS232" s="380">
        <v>17.874433348245098</v>
      </c>
      <c r="CT232" s="380">
        <v>2.3990115420796598E-2</v>
      </c>
      <c r="CU232" s="89">
        <v>393.26036765942399</v>
      </c>
      <c r="CV232" s="380">
        <v>60.284303250539601</v>
      </c>
      <c r="CW232" s="380">
        <v>1.64257914912996E-2</v>
      </c>
      <c r="CX232" s="89">
        <v>4.8371439619816599</v>
      </c>
      <c r="CY232" s="380">
        <v>0.99935221076976399</v>
      </c>
      <c r="CZ232" s="380">
        <v>0</v>
      </c>
      <c r="DA232" s="89">
        <v>0</v>
      </c>
      <c r="DB232" s="380">
        <v>0</v>
      </c>
      <c r="DC232" s="380">
        <v>0</v>
      </c>
      <c r="DD232" s="89">
        <v>0</v>
      </c>
      <c r="DE232" s="380">
        <v>0</v>
      </c>
      <c r="DF232" s="380">
        <v>0</v>
      </c>
      <c r="DG232" s="381">
        <v>0.167747954623338</v>
      </c>
      <c r="DH232" s="380">
        <v>0</v>
      </c>
      <c r="DI232" s="380">
        <v>0.167747954623338</v>
      </c>
      <c r="DJ232" s="381">
        <v>8.2266136104940393E-2</v>
      </c>
      <c r="DK232" s="380">
        <v>0</v>
      </c>
      <c r="DL232" s="380">
        <v>8.2266136104940393E-2</v>
      </c>
      <c r="DM232" s="89">
        <v>6.2237972617328197</v>
      </c>
      <c r="DN232" s="380">
        <v>4.3435612313937604</v>
      </c>
      <c r="DO232" s="380">
        <v>9.2600903427518505E-2</v>
      </c>
      <c r="DP232" s="89">
        <v>367.54930369228998</v>
      </c>
      <c r="DQ232" s="380">
        <v>41.710702683569899</v>
      </c>
      <c r="DR232" s="380">
        <v>1.04462227809586E-2</v>
      </c>
      <c r="DS232" s="89">
        <v>842.277279386234</v>
      </c>
      <c r="DT232" s="380">
        <v>62.466908424956301</v>
      </c>
      <c r="DU232" s="380">
        <v>1.06566197735524E-2</v>
      </c>
      <c r="DV232" s="89">
        <v>114.049766338954</v>
      </c>
      <c r="DW232" s="380">
        <v>12.1329280514791</v>
      </c>
      <c r="DX232" s="380">
        <v>0</v>
      </c>
      <c r="DY232" s="89">
        <v>522.61181933713203</v>
      </c>
      <c r="DZ232" s="380">
        <v>43.784208326640403</v>
      </c>
      <c r="EA232" s="380">
        <v>0</v>
      </c>
      <c r="EB232" s="89">
        <v>113.779852858192</v>
      </c>
      <c r="EC232" s="380">
        <v>19.3581663939087</v>
      </c>
      <c r="ED232" s="380">
        <v>5.3356753502982399E-2</v>
      </c>
      <c r="EE232" s="89">
        <v>20.640024157065699</v>
      </c>
      <c r="EF232" s="380">
        <v>3.4898322670831501</v>
      </c>
      <c r="EG232" s="380">
        <v>2.1498632802831898E-2</v>
      </c>
      <c r="EH232" s="89">
        <v>111.47282659100701</v>
      </c>
      <c r="EI232" s="380">
        <v>20.3819990458354</v>
      </c>
      <c r="EJ232" s="380">
        <v>0</v>
      </c>
      <c r="EK232" s="89">
        <v>14.6693302548706</v>
      </c>
      <c r="EL232" s="380">
        <v>1.86222746169089</v>
      </c>
      <c r="EM232" s="380">
        <v>0</v>
      </c>
      <c r="EN232" s="89">
        <v>77.565516816859301</v>
      </c>
      <c r="EO232" s="380">
        <v>6.1852620244627303</v>
      </c>
      <c r="EP232" s="380">
        <v>0</v>
      </c>
      <c r="EQ232" s="89">
        <v>14.915841307609201</v>
      </c>
      <c r="ER232" s="380">
        <v>1.9469435573846501</v>
      </c>
      <c r="ES232" s="380">
        <v>7.2509970691173901E-3</v>
      </c>
      <c r="ET232" s="89">
        <v>37.219243760025101</v>
      </c>
      <c r="EU232" s="380">
        <v>3.6195952422487898</v>
      </c>
      <c r="EV232" s="380">
        <v>3.2260451106179401E-2</v>
      </c>
      <c r="EW232" s="89">
        <v>3.7870122514652702</v>
      </c>
      <c r="EX232" s="380">
        <v>1.1910152921119299</v>
      </c>
      <c r="EY232" s="380">
        <v>0</v>
      </c>
      <c r="EZ232" s="89">
        <v>21.7822626245583</v>
      </c>
      <c r="FA232" s="380">
        <v>5.6702397411792704</v>
      </c>
      <c r="FB232" s="380">
        <v>0</v>
      </c>
      <c r="FC232" s="89">
        <v>3.1221661325257899</v>
      </c>
      <c r="FD232" s="380">
        <v>0.55132772240986405</v>
      </c>
      <c r="FE232" s="380">
        <v>7.4289968484956698E-3</v>
      </c>
      <c r="FF232" s="89">
        <v>0</v>
      </c>
      <c r="FG232" s="380">
        <v>0</v>
      </c>
      <c r="FH232" s="380">
        <v>0</v>
      </c>
      <c r="FI232" s="89">
        <v>4.6519647686150103</v>
      </c>
      <c r="FJ232" s="380">
        <v>1.85079674490747</v>
      </c>
      <c r="FK232" s="380">
        <v>3.7536767818145897E-2</v>
      </c>
      <c r="FL232" s="381">
        <v>3.06177682083641E-2</v>
      </c>
      <c r="FM232" s="380">
        <v>0</v>
      </c>
      <c r="FN232" s="380">
        <v>3.06177682083641E-2</v>
      </c>
      <c r="FO232" s="89">
        <v>19.204652809534799</v>
      </c>
      <c r="FP232" s="380">
        <v>2.1746795915508299</v>
      </c>
      <c r="FQ232" s="380">
        <v>0</v>
      </c>
      <c r="FR232" s="89">
        <v>5.5721125782641403</v>
      </c>
      <c r="FS232" s="380">
        <v>1.97950126107917</v>
      </c>
      <c r="FT232" s="380">
        <v>0</v>
      </c>
      <c r="FV232" s="118">
        <f>CU232+DP232+DS232+DV232+DY232+EB232+EE232+EH232+EK232+EN232+EQ232+ET232+EW232+EZ232+FC232</f>
        <v>2658.7026131682123</v>
      </c>
      <c r="FW232" s="118">
        <f>(2*EE232/0.0563)/(EB232/0.148+EH232/0.199)</f>
        <v>0.55172656690331046</v>
      </c>
      <c r="FX232" s="118">
        <v>0.98856919479471628</v>
      </c>
      <c r="FY232" s="118">
        <v>0.70296302913525299</v>
      </c>
      <c r="FZ232" s="207">
        <v>6.1510669177615149</v>
      </c>
      <c r="GA232" s="118">
        <v>1.3561390789785097</v>
      </c>
      <c r="GB232" s="118">
        <v>4.1403668549595025</v>
      </c>
    </row>
    <row r="233" spans="2:184" s="73" customFormat="1">
      <c r="B233" s="73" t="s">
        <v>1959</v>
      </c>
      <c r="C233" s="143" t="s">
        <v>1960</v>
      </c>
      <c r="D233" s="143" t="s">
        <v>2030</v>
      </c>
      <c r="E233" s="77">
        <v>559.16</v>
      </c>
      <c r="F233" s="73">
        <v>6.35</v>
      </c>
      <c r="G233" s="113" t="s">
        <v>1211</v>
      </c>
      <c r="H233" s="207">
        <v>45.83</v>
      </c>
      <c r="I233" s="89">
        <v>559.16</v>
      </c>
      <c r="J233" s="89"/>
      <c r="K233" s="41" t="s">
        <v>32</v>
      </c>
      <c r="L233" s="73" t="s">
        <v>207</v>
      </c>
      <c r="M233" s="73" t="s">
        <v>1962</v>
      </c>
      <c r="N233" s="73" t="s">
        <v>2307</v>
      </c>
      <c r="O233" s="73">
        <v>25</v>
      </c>
      <c r="Q233" s="203">
        <v>799.33193529059315</v>
      </c>
      <c r="R233" s="203">
        <v>27280.000000000004</v>
      </c>
      <c r="S233" s="203">
        <v>7350</v>
      </c>
      <c r="U233" s="381">
        <v>3.4291575968242598</v>
      </c>
      <c r="V233" s="380">
        <v>9.0209412972664307</v>
      </c>
      <c r="W233" s="380">
        <v>3.4291575968242598</v>
      </c>
      <c r="X233" s="89">
        <v>15.837166494774699</v>
      </c>
      <c r="Y233" s="380">
        <v>19.169528614594299</v>
      </c>
      <c r="Z233" s="380">
        <v>6.1583689081530704</v>
      </c>
      <c r="AA233" s="89">
        <v>37.082598331460403</v>
      </c>
      <c r="AB233" s="380">
        <v>6.4007913987820997</v>
      </c>
      <c r="AC233" s="380">
        <v>2.1597338915114399</v>
      </c>
      <c r="AD233" s="89">
        <v>154.38125195792099</v>
      </c>
      <c r="AE233" s="380">
        <v>41.323830348066103</v>
      </c>
      <c r="AF233" s="380">
        <v>0.54881509706212395</v>
      </c>
      <c r="AG233" s="89">
        <v>3.4557508597836399</v>
      </c>
      <c r="AH233" s="380">
        <v>6.0979091957797102</v>
      </c>
      <c r="AI233" s="380">
        <v>1.6807500297520701</v>
      </c>
      <c r="AJ233" s="89">
        <v>879.470607862473</v>
      </c>
      <c r="AK233" s="380">
        <v>772.37959288404204</v>
      </c>
      <c r="AL233" s="380">
        <v>309.97498590415898</v>
      </c>
      <c r="AM233" s="89">
        <v>154745.45970038601</v>
      </c>
      <c r="AN233" s="380">
        <v>19808.3466890288</v>
      </c>
      <c r="AO233" s="380">
        <v>19.9046830061734</v>
      </c>
      <c r="AP233" s="89">
        <v>96.724547633890197</v>
      </c>
      <c r="AQ233" s="380">
        <v>268.42510808524401</v>
      </c>
      <c r="AR233" s="380">
        <v>81.207532009920399</v>
      </c>
      <c r="AS233" s="89">
        <v>2171.6595685892999</v>
      </c>
      <c r="AT233" s="380">
        <v>673.07261280243199</v>
      </c>
      <c r="AU233" s="380">
        <v>155.65222384611499</v>
      </c>
      <c r="AV233" s="381">
        <v>20.4127254759516</v>
      </c>
      <c r="AW233" s="380">
        <v>45.951929831946302</v>
      </c>
      <c r="AX233" s="380">
        <v>20.4127254759516</v>
      </c>
      <c r="AY233" s="89">
        <v>1.3501274705958299</v>
      </c>
      <c r="AZ233" s="380">
        <v>1.15123566027313</v>
      </c>
      <c r="BA233" s="380">
        <v>0.43996780326080198</v>
      </c>
      <c r="BB233" s="89">
        <v>3.2740166238600001</v>
      </c>
      <c r="BC233" s="380">
        <v>6.5480332477200101</v>
      </c>
      <c r="BD233" s="380">
        <v>0.66140918223148604</v>
      </c>
      <c r="BE233" s="89">
        <v>0.39893725037615602</v>
      </c>
      <c r="BF233" s="382">
        <v>0.38090272272120601</v>
      </c>
      <c r="BG233" s="382">
        <v>0.101078558373105</v>
      </c>
      <c r="BH233" s="381">
        <v>3.4274260410310702</v>
      </c>
      <c r="BI233" s="380">
        <v>7.4119673544219999</v>
      </c>
      <c r="BJ233" s="380">
        <v>3.4274260410310702</v>
      </c>
      <c r="BK233" s="89">
        <v>269.54657879492902</v>
      </c>
      <c r="BL233" s="380">
        <v>27.669198117335899</v>
      </c>
      <c r="BM233" s="380">
        <v>0.881191361713207</v>
      </c>
      <c r="BN233" s="89">
        <v>1102.6314693797201</v>
      </c>
      <c r="BO233" s="380">
        <v>179.78970492802901</v>
      </c>
      <c r="BP233" s="380">
        <v>1.1989103350903301</v>
      </c>
      <c r="BQ233" s="89">
        <v>1145.9357214961699</v>
      </c>
      <c r="BR233" s="380">
        <v>187.767942804321</v>
      </c>
      <c r="BS233" s="380">
        <v>6.2942298354284896</v>
      </c>
      <c r="BT233" s="89">
        <v>0.19440704339592901</v>
      </c>
      <c r="BU233" s="380">
        <v>0.38781020819277801</v>
      </c>
      <c r="BV233" s="380">
        <v>3.5856990293235101E-2</v>
      </c>
      <c r="BW233" s="381">
        <v>0.31088897896720902</v>
      </c>
      <c r="BX233" s="380">
        <v>0</v>
      </c>
      <c r="BY233" s="380">
        <v>0.31088897896720902</v>
      </c>
      <c r="BZ233" s="89">
        <v>0.39036860524883998</v>
      </c>
      <c r="CA233" s="380">
        <v>1.41978837387381</v>
      </c>
      <c r="CB233" s="380">
        <v>0.31965951767843198</v>
      </c>
      <c r="CC233" s="89">
        <v>2.3357103045655898</v>
      </c>
      <c r="CD233" s="380">
        <v>2.4880673403867299</v>
      </c>
      <c r="CE233" s="380">
        <v>0.28790621157276403</v>
      </c>
      <c r="CF233" s="89">
        <v>0.225522531618155</v>
      </c>
      <c r="CG233" s="380">
        <v>0.43723210059217599</v>
      </c>
      <c r="CH233" s="380">
        <v>5.7548574834903499E-2</v>
      </c>
      <c r="CI233" s="89">
        <v>6.0204106439921103</v>
      </c>
      <c r="CJ233" s="380">
        <v>3.19473046117943</v>
      </c>
      <c r="CK233" s="380">
        <v>0.379935232955873</v>
      </c>
      <c r="CL233" s="89">
        <v>2.2288888052318998</v>
      </c>
      <c r="CM233" s="380">
        <v>1.5593042129035199</v>
      </c>
      <c r="CN233" s="380">
        <v>0.112222602566092</v>
      </c>
      <c r="CO233" s="381">
        <v>1.8844920757410599</v>
      </c>
      <c r="CP233" s="380">
        <v>3.3797736320000502</v>
      </c>
      <c r="CQ233" s="380">
        <v>1.8844920757410599</v>
      </c>
      <c r="CR233" s="89">
        <v>263.50779020668699</v>
      </c>
      <c r="CS233" s="380">
        <v>24.5604024795547</v>
      </c>
      <c r="CT233" s="380">
        <v>1.8336377181312601E-2</v>
      </c>
      <c r="CU233" s="89">
        <v>354.42223336260503</v>
      </c>
      <c r="CV233" s="380">
        <v>55.965123880518099</v>
      </c>
      <c r="CW233" s="380">
        <v>1.2556130919472899E-2</v>
      </c>
      <c r="CX233" s="89">
        <v>3.9184257601813801</v>
      </c>
      <c r="CY233" s="380">
        <v>1.8184076487371099</v>
      </c>
      <c r="CZ233" s="380">
        <v>0</v>
      </c>
      <c r="DA233" s="89">
        <v>0</v>
      </c>
      <c r="DB233" s="380">
        <v>0</v>
      </c>
      <c r="DC233" s="380">
        <v>0</v>
      </c>
      <c r="DD233" s="89">
        <v>0</v>
      </c>
      <c r="DE233" s="380">
        <v>0</v>
      </c>
      <c r="DF233" s="380">
        <v>0</v>
      </c>
      <c r="DG233" s="381">
        <v>7.7813790622503903E-2</v>
      </c>
      <c r="DH233" s="380">
        <v>0</v>
      </c>
      <c r="DI233" s="380">
        <v>7.7813790622503903E-2</v>
      </c>
      <c r="DJ233" s="381">
        <v>6.2870235122818793E-2</v>
      </c>
      <c r="DK233" s="380">
        <v>0</v>
      </c>
      <c r="DL233" s="380">
        <v>6.2870235122818793E-2</v>
      </c>
      <c r="DM233" s="89">
        <v>2.95898038090349</v>
      </c>
      <c r="DN233" s="380">
        <v>2.2453018219602101</v>
      </c>
      <c r="DO233" s="380">
        <v>7.0768698278745101E-2</v>
      </c>
      <c r="DP233" s="89">
        <v>331.437684248084</v>
      </c>
      <c r="DQ233" s="380">
        <v>52.396946622435998</v>
      </c>
      <c r="DR233" s="380">
        <v>0</v>
      </c>
      <c r="DS233" s="89">
        <v>780.36641337552203</v>
      </c>
      <c r="DT233" s="380">
        <v>135.35044122359599</v>
      </c>
      <c r="DU233" s="380">
        <v>0</v>
      </c>
      <c r="DV233" s="89">
        <v>105.206946809515</v>
      </c>
      <c r="DW233" s="380">
        <v>17.468007070763299</v>
      </c>
      <c r="DX233" s="380">
        <v>0</v>
      </c>
      <c r="DY233" s="89">
        <v>491.29176746004799</v>
      </c>
      <c r="DZ233" s="380">
        <v>60.403360657883098</v>
      </c>
      <c r="EA233" s="380">
        <v>3.5989772734779102E-2</v>
      </c>
      <c r="EB233" s="89">
        <v>104.04507659543199</v>
      </c>
      <c r="EC233" s="380">
        <v>13.712484758694799</v>
      </c>
      <c r="ED233" s="380">
        <v>4.0778241112939602E-2</v>
      </c>
      <c r="EE233" s="89">
        <v>20.468836075103901</v>
      </c>
      <c r="EF233" s="380">
        <v>3.77359306367876</v>
      </c>
      <c r="EG233" s="380">
        <v>2.3413683538842201E-2</v>
      </c>
      <c r="EH233" s="89">
        <v>102.726620493935</v>
      </c>
      <c r="EI233" s="380">
        <v>14.9512356017431</v>
      </c>
      <c r="EJ233" s="380">
        <v>0</v>
      </c>
      <c r="EK233" s="89">
        <v>13.3401124228201</v>
      </c>
      <c r="EL233" s="380">
        <v>1.9079650141781299</v>
      </c>
      <c r="EM233" s="380">
        <v>5.3800901246923404E-3</v>
      </c>
      <c r="EN233" s="89">
        <v>73.557530145263001</v>
      </c>
      <c r="EO233" s="380">
        <v>12.1183442307292</v>
      </c>
      <c r="EP233" s="380">
        <v>2.3710649776107599E-2</v>
      </c>
      <c r="EQ233" s="89">
        <v>13.2728497690805</v>
      </c>
      <c r="ER233" s="380">
        <v>2.5981027466848499</v>
      </c>
      <c r="ES233" s="380">
        <v>0</v>
      </c>
      <c r="ET233" s="89">
        <v>32.590074856337097</v>
      </c>
      <c r="EU233" s="380">
        <v>5.0192809398982599</v>
      </c>
      <c r="EV233" s="380">
        <v>0</v>
      </c>
      <c r="EW233" s="89">
        <v>3.6139559609077798</v>
      </c>
      <c r="EX233" s="380">
        <v>0.856096387879</v>
      </c>
      <c r="EY233" s="380">
        <v>0</v>
      </c>
      <c r="EZ233" s="89">
        <v>20.1252562223365</v>
      </c>
      <c r="FA233" s="380">
        <v>4.6357512419182596</v>
      </c>
      <c r="FB233" s="380">
        <v>0</v>
      </c>
      <c r="FC233" s="89">
        <v>2.64446279283101</v>
      </c>
      <c r="FD233" s="380">
        <v>0.88575513674998396</v>
      </c>
      <c r="FE233" s="380">
        <v>0</v>
      </c>
      <c r="FF233" s="89">
        <v>0</v>
      </c>
      <c r="FG233" s="380">
        <v>0</v>
      </c>
      <c r="FH233" s="380">
        <v>0</v>
      </c>
      <c r="FI233" s="89">
        <v>4.3166631276110703</v>
      </c>
      <c r="FJ233" s="380">
        <v>1.5115937905144201</v>
      </c>
      <c r="FK233" s="380">
        <v>1.6819963938124498E-2</v>
      </c>
      <c r="FL233" s="381">
        <v>1.6501901689500401E-2</v>
      </c>
      <c r="FM233" s="380">
        <v>0</v>
      </c>
      <c r="FN233" s="380">
        <v>1.6501901689500401E-2</v>
      </c>
      <c r="FO233" s="89">
        <v>17.375056836954201</v>
      </c>
      <c r="FP233" s="380">
        <v>3.87708385919372</v>
      </c>
      <c r="FQ233" s="380">
        <v>1.0694434389412999E-2</v>
      </c>
      <c r="FR233" s="89">
        <v>5.3125655415546396</v>
      </c>
      <c r="FS233" s="380">
        <v>1.16371046512956</v>
      </c>
      <c r="FT233" s="380">
        <v>7.2673096530167496E-3</v>
      </c>
      <c r="FV233" s="118">
        <f>CU233+DP233+DS233+DV233+DY233+EB233+EE233+EH233+EK233+EN233+EQ233+ET233+EW233+EZ233+FC233</f>
        <v>2449.1098205898215</v>
      </c>
      <c r="FW233" s="118">
        <f>(2*EE233/0.0563)/(EB233/0.148+EH233/0.199)</f>
        <v>0.59639247477548296</v>
      </c>
      <c r="FX233" s="118">
        <v>1.0054854303491276</v>
      </c>
      <c r="FY233" s="118">
        <v>0.74348549668185016</v>
      </c>
      <c r="FZ233" s="207">
        <v>6.5703540560513849</v>
      </c>
      <c r="GA233" s="118">
        <v>1.300859081547173</v>
      </c>
      <c r="GB233" s="118">
        <v>4.1296608097297804</v>
      </c>
    </row>
    <row r="234" spans="2:184" s="73" customFormat="1">
      <c r="B234" s="73" t="s">
        <v>1959</v>
      </c>
      <c r="C234" s="143" t="s">
        <v>1960</v>
      </c>
      <c r="D234" s="143" t="s">
        <v>2030</v>
      </c>
      <c r="E234" s="77">
        <v>559.16</v>
      </c>
      <c r="F234" s="73">
        <v>6.35</v>
      </c>
      <c r="G234" s="113" t="s">
        <v>1211</v>
      </c>
      <c r="H234" s="207">
        <v>45.83</v>
      </c>
      <c r="I234" s="89">
        <v>559.16</v>
      </c>
      <c r="J234" s="89"/>
      <c r="K234" s="41" t="s">
        <v>32</v>
      </c>
      <c r="L234" s="73" t="s">
        <v>207</v>
      </c>
      <c r="M234" s="73" t="s">
        <v>1962</v>
      </c>
      <c r="N234" s="73" t="s">
        <v>2308</v>
      </c>
      <c r="O234" s="73">
        <v>25</v>
      </c>
      <c r="Q234" s="203">
        <v>874.12322748152565</v>
      </c>
      <c r="R234" s="203">
        <v>27770</v>
      </c>
      <c r="S234" s="203">
        <v>7240</v>
      </c>
      <c r="U234" s="381">
        <v>3.6550378677829398</v>
      </c>
      <c r="V234" s="380">
        <v>8.5015344486147502</v>
      </c>
      <c r="W234" s="380">
        <v>3.6550378677829398</v>
      </c>
      <c r="X234" s="89">
        <v>14.2286025465925</v>
      </c>
      <c r="Y234" s="380">
        <v>10.3554814403001</v>
      </c>
      <c r="Z234" s="380">
        <v>5.6492990953759197</v>
      </c>
      <c r="AA234" s="89">
        <v>36.7059517990362</v>
      </c>
      <c r="AB234" s="380">
        <v>9.4814015724288208</v>
      </c>
      <c r="AC234" s="380">
        <v>2.6078967526130001</v>
      </c>
      <c r="AD234" s="89">
        <v>149.32526605573199</v>
      </c>
      <c r="AE234" s="380">
        <v>32.2424161592307</v>
      </c>
      <c r="AF234" s="380">
        <v>0.234707378040374</v>
      </c>
      <c r="AG234" s="381">
        <v>1.62460814951525</v>
      </c>
      <c r="AH234" s="380">
        <v>5.4089335051760301</v>
      </c>
      <c r="AI234" s="380">
        <v>1.62460814951525</v>
      </c>
      <c r="AJ234" s="89">
        <v>543.75373166392296</v>
      </c>
      <c r="AK234" s="380">
        <v>805.79625857303699</v>
      </c>
      <c r="AL234" s="380">
        <v>354.37609271082601</v>
      </c>
      <c r="AM234" s="89">
        <v>157309.015373531</v>
      </c>
      <c r="AN234" s="380">
        <v>13846.4462778137</v>
      </c>
      <c r="AO234" s="380">
        <v>15.449477511543</v>
      </c>
      <c r="AP234" s="381">
        <v>84.104194648476806</v>
      </c>
      <c r="AQ234" s="380">
        <v>168.839767299919</v>
      </c>
      <c r="AR234" s="380">
        <v>84.104194648476806</v>
      </c>
      <c r="AS234" s="89">
        <v>2106.1461393503901</v>
      </c>
      <c r="AT234" s="380">
        <v>484.56560767865801</v>
      </c>
      <c r="AU234" s="380">
        <v>153.72951209126401</v>
      </c>
      <c r="AV234" s="381">
        <v>20.422120397084601</v>
      </c>
      <c r="AW234" s="380">
        <v>37.873698802728903</v>
      </c>
      <c r="AX234" s="380">
        <v>20.422120397084601</v>
      </c>
      <c r="AY234" s="89">
        <v>1.0294637930481501</v>
      </c>
      <c r="AZ234" s="380">
        <v>1.83969794344394</v>
      </c>
      <c r="BA234" s="380">
        <v>0.48664568369282601</v>
      </c>
      <c r="BB234" s="381">
        <v>0.77590801054227698</v>
      </c>
      <c r="BC234" s="380">
        <v>0</v>
      </c>
      <c r="BD234" s="380">
        <v>0.77590801054227698</v>
      </c>
      <c r="BE234" s="89">
        <v>0.55048531446738203</v>
      </c>
      <c r="BF234" s="382">
        <v>0.40427496625735099</v>
      </c>
      <c r="BG234" s="382">
        <v>6.9179461678853693E-2</v>
      </c>
      <c r="BH234" s="381">
        <v>3.2831809599183801</v>
      </c>
      <c r="BI234" s="380">
        <v>7.2373968015274901</v>
      </c>
      <c r="BJ234" s="380">
        <v>3.2831809599183801</v>
      </c>
      <c r="BK234" s="89">
        <v>241.487537024006</v>
      </c>
      <c r="BL234" s="380">
        <v>37.450272424547997</v>
      </c>
      <c r="BM234" s="380">
        <v>1.0576655388674401</v>
      </c>
      <c r="BN234" s="89">
        <v>1037.2546420567101</v>
      </c>
      <c r="BO234" s="380">
        <v>169.67002602794901</v>
      </c>
      <c r="BP234" s="380">
        <v>1.3445598182893701</v>
      </c>
      <c r="BQ234" s="89">
        <v>1098.2033880187801</v>
      </c>
      <c r="BR234" s="380">
        <v>249.54451822071999</v>
      </c>
      <c r="BS234" s="380">
        <v>6.4815309185579304</v>
      </c>
      <c r="BT234" s="89">
        <v>0.192796549660429</v>
      </c>
      <c r="BU234" s="380">
        <v>0.385593099320858</v>
      </c>
      <c r="BV234" s="380">
        <v>4.7725462353868701E-2</v>
      </c>
      <c r="BW234" s="381">
        <v>0.32864350034837497</v>
      </c>
      <c r="BX234" s="380">
        <v>0</v>
      </c>
      <c r="BY234" s="380">
        <v>0.32864350034837497</v>
      </c>
      <c r="BZ234" s="381">
        <v>0.30677007811068602</v>
      </c>
      <c r="CA234" s="380">
        <v>0.76750559032666599</v>
      </c>
      <c r="CB234" s="380">
        <v>0.30677007811068602</v>
      </c>
      <c r="CC234" s="89">
        <v>2.3122170440504899</v>
      </c>
      <c r="CD234" s="380">
        <v>2.1499439237601199</v>
      </c>
      <c r="CE234" s="380">
        <v>0.44425669659989198</v>
      </c>
      <c r="CF234" s="89">
        <v>0.223199218402126</v>
      </c>
      <c r="CG234" s="380">
        <v>0.421089625001347</v>
      </c>
      <c r="CH234" s="380">
        <v>7.4451285805592599E-2</v>
      </c>
      <c r="CI234" s="89">
        <v>6.7240387078170096</v>
      </c>
      <c r="CJ234" s="380">
        <v>2.6615150513176902</v>
      </c>
      <c r="CK234" s="380">
        <v>0.30403348481742898</v>
      </c>
      <c r="CL234" s="89">
        <v>1.54403189410243</v>
      </c>
      <c r="CM234" s="380">
        <v>1.6014433755741899</v>
      </c>
      <c r="CN234" s="380">
        <v>0.146260399046302</v>
      </c>
      <c r="CO234" s="381">
        <v>2.2916370560963899</v>
      </c>
      <c r="CP234" s="380">
        <v>4.7195414774008304</v>
      </c>
      <c r="CQ234" s="380">
        <v>2.2916370560963899</v>
      </c>
      <c r="CR234" s="89">
        <v>271.97112664574399</v>
      </c>
      <c r="CS234" s="380">
        <v>27.961147130169</v>
      </c>
      <c r="CT234" s="380">
        <v>3.2910834181468403E-2</v>
      </c>
      <c r="CU234" s="89">
        <v>345.35648121572501</v>
      </c>
      <c r="CV234" s="380">
        <v>32.351176079559501</v>
      </c>
      <c r="CW234" s="380">
        <v>0</v>
      </c>
      <c r="CX234" s="89">
        <v>3.42476924302014</v>
      </c>
      <c r="CY234" s="380">
        <v>1.13627756964667</v>
      </c>
      <c r="CZ234" s="380">
        <v>0</v>
      </c>
      <c r="DA234" s="381">
        <v>1.5704919603820901E-2</v>
      </c>
      <c r="DB234" s="380">
        <v>0</v>
      </c>
      <c r="DC234" s="380">
        <v>1.5704919603820901E-2</v>
      </c>
      <c r="DD234" s="381">
        <v>6.1885117715965998E-2</v>
      </c>
      <c r="DE234" s="380">
        <v>0</v>
      </c>
      <c r="DF234" s="380">
        <v>6.1885117715965998E-2</v>
      </c>
      <c r="DG234" s="381">
        <v>9.5611424477033496E-2</v>
      </c>
      <c r="DH234" s="380">
        <v>0</v>
      </c>
      <c r="DI234" s="380">
        <v>9.5611424477033496E-2</v>
      </c>
      <c r="DJ234" s="381">
        <v>6.6421445420342201E-2</v>
      </c>
      <c r="DK234" s="380">
        <v>0</v>
      </c>
      <c r="DL234" s="380">
        <v>6.6421445420342201E-2</v>
      </c>
      <c r="DM234" s="89">
        <v>2.9996364676639198</v>
      </c>
      <c r="DN234" s="380">
        <v>2.05065644298762</v>
      </c>
      <c r="DO234" s="380">
        <v>7.4766003795061195E-2</v>
      </c>
      <c r="DP234" s="89">
        <v>327.095938402564</v>
      </c>
      <c r="DQ234" s="380">
        <v>48.173020682584799</v>
      </c>
      <c r="DR234" s="380">
        <v>0</v>
      </c>
      <c r="DS234" s="89">
        <v>763.90269865171899</v>
      </c>
      <c r="DT234" s="380">
        <v>100.167157789781</v>
      </c>
      <c r="DU234" s="380">
        <v>1.20747604829292E-2</v>
      </c>
      <c r="DV234" s="89">
        <v>102.03287777151</v>
      </c>
      <c r="DW234" s="380">
        <v>12.355429120016501</v>
      </c>
      <c r="DX234" s="380">
        <v>0</v>
      </c>
      <c r="DY234" s="89">
        <v>472.480624818747</v>
      </c>
      <c r="DZ234" s="380">
        <v>62.407444598441302</v>
      </c>
      <c r="EA234" s="380">
        <v>0</v>
      </c>
      <c r="EB234" s="89">
        <v>96.143220306131994</v>
      </c>
      <c r="EC234" s="380">
        <v>14.1429738873699</v>
      </c>
      <c r="ED234" s="380">
        <v>0</v>
      </c>
      <c r="EE234" s="89">
        <v>18.787067204835999</v>
      </c>
      <c r="EF234" s="380">
        <v>3.4181576153620599</v>
      </c>
      <c r="EG234" s="380">
        <v>1.2367531119589799E-2</v>
      </c>
      <c r="EH234" s="89">
        <v>99.946989798136002</v>
      </c>
      <c r="EI234" s="380">
        <v>20.829753268294599</v>
      </c>
      <c r="EJ234" s="380">
        <v>4.2717989159007499E-2</v>
      </c>
      <c r="EK234" s="89">
        <v>12.8511904032022</v>
      </c>
      <c r="EL234" s="380">
        <v>1.61777211040608</v>
      </c>
      <c r="EM234" s="380">
        <v>7.9771671804600795E-3</v>
      </c>
      <c r="EN234" s="89">
        <v>70.099655519592105</v>
      </c>
      <c r="EO234" s="380">
        <v>8.1427259862152397</v>
      </c>
      <c r="EP234" s="380">
        <v>2.50486152894141E-2</v>
      </c>
      <c r="EQ234" s="89">
        <v>12.5275475881001</v>
      </c>
      <c r="ER234" s="380">
        <v>1.6172243854258499</v>
      </c>
      <c r="ES234" s="380">
        <v>5.8539640733077701E-3</v>
      </c>
      <c r="ET234" s="89">
        <v>32.4435789891713</v>
      </c>
      <c r="EU234" s="380">
        <v>5.9501582087359601</v>
      </c>
      <c r="EV234" s="380">
        <v>0</v>
      </c>
      <c r="EW234" s="89">
        <v>3.4653871111701502</v>
      </c>
      <c r="EX234" s="380">
        <v>0.79628771132773402</v>
      </c>
      <c r="EY234" s="380">
        <v>0</v>
      </c>
      <c r="EZ234" s="89">
        <v>19.802305086312899</v>
      </c>
      <c r="FA234" s="380">
        <v>4.9238668292257701</v>
      </c>
      <c r="FB234" s="380">
        <v>2.9908257915561998E-2</v>
      </c>
      <c r="FC234" s="89">
        <v>2.6245455562947102</v>
      </c>
      <c r="FD234" s="380">
        <v>0.85576854601060404</v>
      </c>
      <c r="FE234" s="380">
        <v>0</v>
      </c>
      <c r="FF234" s="89">
        <v>0</v>
      </c>
      <c r="FG234" s="380">
        <v>0</v>
      </c>
      <c r="FH234" s="380">
        <v>0</v>
      </c>
      <c r="FI234" s="89">
        <v>4.1750226811397102</v>
      </c>
      <c r="FJ234" s="380">
        <v>1.3735877929914999</v>
      </c>
      <c r="FK234" s="380">
        <v>0</v>
      </c>
      <c r="FL234" s="89">
        <v>0.134385199406829</v>
      </c>
      <c r="FM234" s="380">
        <v>0.268770398813657</v>
      </c>
      <c r="FN234" s="380">
        <v>1.43450932316153E-2</v>
      </c>
      <c r="FO234" s="89">
        <v>16.1495124167404</v>
      </c>
      <c r="FP234" s="380">
        <v>1.8174888887418801</v>
      </c>
      <c r="FQ234" s="380">
        <v>8.0497389242232108E-3</v>
      </c>
      <c r="FR234" s="89">
        <v>4.7892417100117104</v>
      </c>
      <c r="FS234" s="380">
        <v>1.1473338961025299</v>
      </c>
      <c r="FT234" s="380">
        <v>0</v>
      </c>
      <c r="FV234" s="118">
        <f t="shared" ref="FV234:FV296" si="4">CU234+DP234+DS234+DV234+DY234+EB234+EE234+EH234+EK234+EN234+EQ234+ET234+EW234+EZ234+FC234</f>
        <v>2379.5601084232126</v>
      </c>
      <c r="FW234" s="118">
        <f t="shared" ref="FW234:FW296" si="5">(2*EE234/0.0563)/(EB234/0.148+EH234/0.199)</f>
        <v>0.57940193004800888</v>
      </c>
      <c r="FX234" s="118">
        <v>1.0051207910641957</v>
      </c>
      <c r="FY234" s="118">
        <v>0.78750839042704612</v>
      </c>
      <c r="FZ234" s="207">
        <v>6.1532604675149987</v>
      </c>
      <c r="GA234" s="118">
        <v>1.3349315629333771</v>
      </c>
      <c r="GB234" s="118">
        <v>4.0834455690818316</v>
      </c>
    </row>
    <row r="235" spans="2:184" s="73" customFormat="1">
      <c r="B235" s="73" t="s">
        <v>1959</v>
      </c>
      <c r="C235" s="143" t="s">
        <v>1960</v>
      </c>
      <c r="D235" s="143" t="s">
        <v>2030</v>
      </c>
      <c r="E235" s="77">
        <v>559.16</v>
      </c>
      <c r="F235" s="73">
        <v>6.35</v>
      </c>
      <c r="G235" s="113" t="s">
        <v>1211</v>
      </c>
      <c r="H235" s="207">
        <v>45.83</v>
      </c>
      <c r="I235" s="89">
        <v>559.16</v>
      </c>
      <c r="J235" s="89"/>
      <c r="K235" s="41" t="s">
        <v>32</v>
      </c>
      <c r="L235" s="73" t="s">
        <v>207</v>
      </c>
      <c r="M235" s="73" t="s">
        <v>1962</v>
      </c>
      <c r="N235" s="73" t="s">
        <v>2309</v>
      </c>
      <c r="O235" s="73">
        <v>25</v>
      </c>
      <c r="Q235" s="203">
        <v>472.12003195526256</v>
      </c>
      <c r="R235" s="203">
        <v>29560</v>
      </c>
      <c r="S235" s="203">
        <v>6420</v>
      </c>
      <c r="U235" s="381">
        <v>3.94035806011096</v>
      </c>
      <c r="V235" s="380">
        <v>8.8895163683383096</v>
      </c>
      <c r="W235" s="380">
        <v>3.94035806011096</v>
      </c>
      <c r="X235" s="89">
        <v>16.548687738053101</v>
      </c>
      <c r="Y235" s="380">
        <v>19.5624625479442</v>
      </c>
      <c r="Z235" s="380">
        <v>7.9387887472180401</v>
      </c>
      <c r="AA235" s="89">
        <v>41.210459256099902</v>
      </c>
      <c r="AB235" s="380">
        <v>7.3707732199878304</v>
      </c>
      <c r="AC235" s="380">
        <v>2.5889675558037202</v>
      </c>
      <c r="AD235" s="89">
        <v>152.77143623875801</v>
      </c>
      <c r="AE235" s="380">
        <v>32.4899317829815</v>
      </c>
      <c r="AF235" s="380">
        <v>0.43461320599994901</v>
      </c>
      <c r="AG235" s="89">
        <v>8.0023477072479192</v>
      </c>
      <c r="AH235" s="380">
        <v>7.1128364769196999</v>
      </c>
      <c r="AI235" s="380">
        <v>2.1144303559471398</v>
      </c>
      <c r="AJ235" s="89">
        <v>1248.9723184379</v>
      </c>
      <c r="AK235" s="380">
        <v>898.23083850882597</v>
      </c>
      <c r="AL235" s="380">
        <v>360.45899974187603</v>
      </c>
      <c r="AM235" s="89">
        <v>159975.384833983</v>
      </c>
      <c r="AN235" s="380">
        <v>16814.160049969199</v>
      </c>
      <c r="AO235" s="380">
        <v>20.3343189199676</v>
      </c>
      <c r="AP235" s="89">
        <v>121.046754121192</v>
      </c>
      <c r="AQ235" s="380">
        <v>167.148389546792</v>
      </c>
      <c r="AR235" s="380">
        <v>99.811726218614993</v>
      </c>
      <c r="AS235" s="89">
        <v>2027.35030637265</v>
      </c>
      <c r="AT235" s="380">
        <v>693.73271372671798</v>
      </c>
      <c r="AU235" s="380">
        <v>176.506519666674</v>
      </c>
      <c r="AV235" s="89">
        <v>45.420729360630403</v>
      </c>
      <c r="AW235" s="380">
        <v>43.268502294066501</v>
      </c>
      <c r="AX235" s="380">
        <v>25.5516187732416</v>
      </c>
      <c r="AY235" s="89">
        <v>1.4463160057458699</v>
      </c>
      <c r="AZ235" s="380">
        <v>1.5404574739219901</v>
      </c>
      <c r="BA235" s="380">
        <v>0.524212244414763</v>
      </c>
      <c r="BB235" s="89">
        <v>1.4963673880174599</v>
      </c>
      <c r="BC235" s="380">
        <v>2.9927347760349199</v>
      </c>
      <c r="BD235" s="380">
        <v>1.1463449665855301</v>
      </c>
      <c r="BE235" s="89">
        <v>0.56083393030788597</v>
      </c>
      <c r="BF235" s="382">
        <v>0.43664014944894802</v>
      </c>
      <c r="BG235" s="382">
        <v>9.8160541974435397E-2</v>
      </c>
      <c r="BH235" s="381">
        <v>4.1303772466029196</v>
      </c>
      <c r="BI235" s="380">
        <v>4.0081534508371703</v>
      </c>
      <c r="BJ235" s="380">
        <v>4.1303772466029196</v>
      </c>
      <c r="BK235" s="89">
        <v>260.28731781167397</v>
      </c>
      <c r="BL235" s="380">
        <v>31.421115518164601</v>
      </c>
      <c r="BM235" s="380">
        <v>1.1670922087589199</v>
      </c>
      <c r="BN235" s="89">
        <v>1162.2128934113</v>
      </c>
      <c r="BO235" s="380">
        <v>162.50438541072501</v>
      </c>
      <c r="BP235" s="380">
        <v>1.3755124407653201</v>
      </c>
      <c r="BQ235" s="89">
        <v>1221.20908141323</v>
      </c>
      <c r="BR235" s="380">
        <v>190.91042968773999</v>
      </c>
      <c r="BS235" s="380">
        <v>7.12998754634582</v>
      </c>
      <c r="BT235" s="381">
        <v>3.1513773268779903E-2</v>
      </c>
      <c r="BU235" s="380">
        <v>0</v>
      </c>
      <c r="BV235" s="380">
        <v>3.1513773268779903E-2</v>
      </c>
      <c r="BW235" s="381">
        <v>0.30575071169666501</v>
      </c>
      <c r="BX235" s="380">
        <v>0</v>
      </c>
      <c r="BY235" s="380">
        <v>0.30575071169666501</v>
      </c>
      <c r="BZ235" s="381">
        <v>0.459657183440488</v>
      </c>
      <c r="CA235" s="380">
        <v>0.815043277024179</v>
      </c>
      <c r="CB235" s="380">
        <v>0.459657183440488</v>
      </c>
      <c r="CC235" s="89">
        <v>2.1796864620893501</v>
      </c>
      <c r="CD235" s="380">
        <v>2.2760455799140602</v>
      </c>
      <c r="CE235" s="380">
        <v>0.57539316872644297</v>
      </c>
      <c r="CF235" s="89">
        <v>0.21902048263240501</v>
      </c>
      <c r="CG235" s="380">
        <v>0.41969944900594502</v>
      </c>
      <c r="CH235" s="380">
        <v>7.8411884542492094E-2</v>
      </c>
      <c r="CI235" s="89">
        <v>6.4867095966828101</v>
      </c>
      <c r="CJ235" s="380">
        <v>4.0466058671294398</v>
      </c>
      <c r="CK235" s="380">
        <v>0.40689474726290498</v>
      </c>
      <c r="CL235" s="89">
        <v>1.52597071342974</v>
      </c>
      <c r="CM235" s="380">
        <v>1.6280177706297101</v>
      </c>
      <c r="CN235" s="380">
        <v>0.22620766342210399</v>
      </c>
      <c r="CO235" s="381">
        <v>2.4732237859878099</v>
      </c>
      <c r="CP235" s="380">
        <v>4.3842250587362104</v>
      </c>
      <c r="CQ235" s="380">
        <v>2.4732237859878099</v>
      </c>
      <c r="CR235" s="89">
        <v>268.725601403285</v>
      </c>
      <c r="CS235" s="380">
        <v>23.951634861909799</v>
      </c>
      <c r="CT235" s="380">
        <v>3.8844949537627203E-2</v>
      </c>
      <c r="CU235" s="89">
        <v>350.21530869835101</v>
      </c>
      <c r="CV235" s="380">
        <v>38.2489306518804</v>
      </c>
      <c r="CW235" s="380">
        <v>1.46406969825264E-2</v>
      </c>
      <c r="CX235" s="89">
        <v>3.6089678022945901</v>
      </c>
      <c r="CY235" s="380">
        <v>0.95402577202981798</v>
      </c>
      <c r="CZ235" s="380">
        <v>2.0186347599685801E-2</v>
      </c>
      <c r="DA235" s="381">
        <v>2.4694825163510199E-2</v>
      </c>
      <c r="DB235" s="380">
        <v>0</v>
      </c>
      <c r="DC235" s="380">
        <v>2.4694825163510199E-2</v>
      </c>
      <c r="DD235" s="89">
        <v>0</v>
      </c>
      <c r="DE235" s="380">
        <v>0</v>
      </c>
      <c r="DF235" s="380">
        <v>0</v>
      </c>
      <c r="DG235" s="381">
        <v>0.18698612473242601</v>
      </c>
      <c r="DH235" s="380">
        <v>0</v>
      </c>
      <c r="DI235" s="380">
        <v>0.18698612473242601</v>
      </c>
      <c r="DJ235" s="381">
        <v>7.9738018834729404E-2</v>
      </c>
      <c r="DK235" s="380">
        <v>0</v>
      </c>
      <c r="DL235" s="380">
        <v>7.9738018834729404E-2</v>
      </c>
      <c r="DM235" s="89">
        <v>2.0394217436727402</v>
      </c>
      <c r="DN235" s="380">
        <v>2.0869684258103298</v>
      </c>
      <c r="DO235" s="380">
        <v>0.115761159784618</v>
      </c>
      <c r="DP235" s="89">
        <v>338.91013813844103</v>
      </c>
      <c r="DQ235" s="380">
        <v>38.696168928627998</v>
      </c>
      <c r="DR235" s="380">
        <v>9.3064584527691695E-3</v>
      </c>
      <c r="DS235" s="89">
        <v>811.223033293708</v>
      </c>
      <c r="DT235" s="380">
        <v>74.938062349755</v>
      </c>
      <c r="DU235" s="380">
        <v>0</v>
      </c>
      <c r="DV235" s="89">
        <v>107.231930499733</v>
      </c>
      <c r="DW235" s="380">
        <v>10.982686152923</v>
      </c>
      <c r="DX235" s="380">
        <v>7.2273216626335297E-3</v>
      </c>
      <c r="DY235" s="89">
        <v>482.24305618634799</v>
      </c>
      <c r="DZ235" s="380">
        <v>59.1789651539491</v>
      </c>
      <c r="EA235" s="380">
        <v>4.1946440395583297E-2</v>
      </c>
      <c r="EB235" s="89">
        <v>103.495389058527</v>
      </c>
      <c r="EC235" s="380">
        <v>6.8695992637072196</v>
      </c>
      <c r="ED235" s="380">
        <v>4.75304971351957E-2</v>
      </c>
      <c r="EE235" s="89">
        <v>20.150208293501301</v>
      </c>
      <c r="EF235" s="380">
        <v>2.3935447900282698</v>
      </c>
      <c r="EG235" s="380">
        <v>1.3643760830536601E-2</v>
      </c>
      <c r="EH235" s="89">
        <v>100.51744002256901</v>
      </c>
      <c r="EI235" s="380">
        <v>7.6457540460451598</v>
      </c>
      <c r="EJ235" s="380">
        <v>0</v>
      </c>
      <c r="EK235" s="89">
        <v>12.346620903406199</v>
      </c>
      <c r="EL235" s="380">
        <v>1.72818234837649</v>
      </c>
      <c r="EM235" s="380">
        <v>1.5164710966980599E-2</v>
      </c>
      <c r="EN235" s="89">
        <v>69.741077042130698</v>
      </c>
      <c r="EO235" s="380">
        <v>7.5934915095627504</v>
      </c>
      <c r="EP235" s="380">
        <v>0</v>
      </c>
      <c r="EQ235" s="89">
        <v>12.3950154609657</v>
      </c>
      <c r="ER235" s="380">
        <v>1.3794158600249999</v>
      </c>
      <c r="ES235" s="380">
        <v>0</v>
      </c>
      <c r="ET235" s="89">
        <v>30.855207289054398</v>
      </c>
      <c r="EU235" s="380">
        <v>6.7800255823041802</v>
      </c>
      <c r="EV235" s="380">
        <v>0</v>
      </c>
      <c r="EW235" s="89">
        <v>3.57543882337318</v>
      </c>
      <c r="EX235" s="380">
        <v>0.59076381110238796</v>
      </c>
      <c r="EY235" s="380">
        <v>0</v>
      </c>
      <c r="EZ235" s="89">
        <v>19.357013332725</v>
      </c>
      <c r="FA235" s="380">
        <v>4.8329719938819</v>
      </c>
      <c r="FB235" s="380">
        <v>0</v>
      </c>
      <c r="FC235" s="89">
        <v>2.6807163918900501</v>
      </c>
      <c r="FD235" s="380">
        <v>0.81844312120915297</v>
      </c>
      <c r="FE235" s="380">
        <v>0</v>
      </c>
      <c r="FF235" s="89">
        <v>0</v>
      </c>
      <c r="FG235" s="380">
        <v>0</v>
      </c>
      <c r="FH235" s="380">
        <v>0</v>
      </c>
      <c r="FI235" s="89">
        <v>4.5520353564134002</v>
      </c>
      <c r="FJ235" s="380">
        <v>1.8485008123619699</v>
      </c>
      <c r="FK235" s="380">
        <v>2.7515950926651701E-2</v>
      </c>
      <c r="FL235" s="89">
        <v>0.130425647386715</v>
      </c>
      <c r="FM235" s="380">
        <v>0.26085129477343</v>
      </c>
      <c r="FN235" s="380">
        <v>1.1275887702681901E-2</v>
      </c>
      <c r="FO235" s="89">
        <v>16.811462142317101</v>
      </c>
      <c r="FP235" s="380">
        <v>2.0808233122855402</v>
      </c>
      <c r="FQ235" s="380">
        <v>0</v>
      </c>
      <c r="FR235" s="89">
        <v>5.2649285476435397</v>
      </c>
      <c r="FS235" s="380">
        <v>1.17701242043762</v>
      </c>
      <c r="FT235" s="380">
        <v>0</v>
      </c>
      <c r="FV235" s="118">
        <f t="shared" si="4"/>
        <v>2464.9375934347231</v>
      </c>
      <c r="FW235" s="118">
        <f t="shared" si="5"/>
        <v>0.59433082332903975</v>
      </c>
      <c r="FX235" s="118">
        <v>1.0236756762765673</v>
      </c>
      <c r="FY235" s="118">
        <v>0.7673154049206482</v>
      </c>
      <c r="FZ235" s="207">
        <v>6.2712572628632719</v>
      </c>
      <c r="GA235" s="118">
        <v>1.35514707362772</v>
      </c>
      <c r="GB235" s="118">
        <v>4.2012243105525302</v>
      </c>
    </row>
    <row r="236" spans="2:184" s="73" customFormat="1">
      <c r="B236" s="73" t="s">
        <v>1959</v>
      </c>
      <c r="C236" s="143" t="s">
        <v>1960</v>
      </c>
      <c r="D236" s="143" t="s">
        <v>2030</v>
      </c>
      <c r="E236" s="77">
        <v>559.16</v>
      </c>
      <c r="F236" s="73">
        <v>6.35</v>
      </c>
      <c r="G236" s="113" t="s">
        <v>1211</v>
      </c>
      <c r="H236" s="207">
        <v>45.83</v>
      </c>
      <c r="I236" s="89">
        <v>559.16</v>
      </c>
      <c r="J236" s="89"/>
      <c r="K236" s="41" t="s">
        <v>32</v>
      </c>
      <c r="L236" s="73" t="s">
        <v>207</v>
      </c>
      <c r="M236" s="73" t="s">
        <v>1962</v>
      </c>
      <c r="N236" s="73" t="s">
        <v>2310</v>
      </c>
      <c r="O236" s="73">
        <v>25</v>
      </c>
      <c r="Q236" s="203">
        <v>804.00639105252617</v>
      </c>
      <c r="R236" s="203">
        <v>30130</v>
      </c>
      <c r="S236" s="203">
        <v>6720</v>
      </c>
      <c r="U236" s="381">
        <v>5.0765109804637945</v>
      </c>
      <c r="V236" s="380">
        <v>8.3780142690266413</v>
      </c>
      <c r="W236" s="380">
        <v>5.0765109804637945</v>
      </c>
      <c r="X236" s="89">
        <v>19.150668904946961</v>
      </c>
      <c r="Y236" s="380">
        <v>18.304488205699982</v>
      </c>
      <c r="Z236" s="380">
        <v>10.255757979214961</v>
      </c>
      <c r="AA236" s="89">
        <v>44.970067255040725</v>
      </c>
      <c r="AB236" s="380">
        <v>5.6593733736860479</v>
      </c>
      <c r="AC236" s="380">
        <v>3.3543034365311359</v>
      </c>
      <c r="AD236" s="89">
        <v>197.89199805180957</v>
      </c>
      <c r="AE236" s="380">
        <v>52.290970843261221</v>
      </c>
      <c r="AF236" s="380">
        <v>0.62705699000329373</v>
      </c>
      <c r="AG236" s="381">
        <v>2.7427230016320858</v>
      </c>
      <c r="AH236" s="380">
        <v>27.181656425841513</v>
      </c>
      <c r="AI236" s="380">
        <v>2.7427230016320858</v>
      </c>
      <c r="AJ236" s="381">
        <v>371.40556846976608</v>
      </c>
      <c r="AK236" s="380">
        <v>1052.3651508202547</v>
      </c>
      <c r="AL236" s="380">
        <v>371.40556846976608</v>
      </c>
      <c r="AM236" s="89">
        <v>157436.02510995889</v>
      </c>
      <c r="AN236" s="380">
        <v>18367.393996347775</v>
      </c>
      <c r="AO236" s="380">
        <v>23.214505605895411</v>
      </c>
      <c r="AP236" s="381">
        <v>134.40462696918075</v>
      </c>
      <c r="AQ236" s="380">
        <v>262.13773655591939</v>
      </c>
      <c r="AR236" s="380">
        <v>134.40462696918075</v>
      </c>
      <c r="AS236" s="89">
        <v>1910.4120818720744</v>
      </c>
      <c r="AT236" s="380">
        <v>488.66373985308394</v>
      </c>
      <c r="AU236" s="380">
        <v>219.39374987298595</v>
      </c>
      <c r="AV236" s="381">
        <v>31.11443090642717</v>
      </c>
      <c r="AW236" s="380">
        <v>34.314237845692951</v>
      </c>
      <c r="AX236" s="380">
        <v>31.11443090642717</v>
      </c>
      <c r="AY236" s="89">
        <v>1.2080306421321421</v>
      </c>
      <c r="AZ236" s="380">
        <v>1.3005621308225301</v>
      </c>
      <c r="BA236" s="380">
        <v>0.65486238442892297</v>
      </c>
      <c r="BB236" s="89">
        <v>3.4717076751778824</v>
      </c>
      <c r="BC236" s="380">
        <v>3.4822406971664086</v>
      </c>
      <c r="BD236" s="380">
        <v>1.048366472575637</v>
      </c>
      <c r="BE236" s="89">
        <v>0.60166873925339082</v>
      </c>
      <c r="BF236" s="382">
        <v>0.38458407330210609</v>
      </c>
      <c r="BG236" s="382">
        <v>0.10585622015211328</v>
      </c>
      <c r="BH236" s="381">
        <v>3.948686464981038</v>
      </c>
      <c r="BI236" s="380">
        <v>5.4928489920248484</v>
      </c>
      <c r="BJ236" s="380">
        <v>3.948686464981038</v>
      </c>
      <c r="BK236" s="89">
        <v>279.49936654439728</v>
      </c>
      <c r="BL236" s="380">
        <v>31.633897941050474</v>
      </c>
      <c r="BM236" s="380">
        <v>1.3812058841953261</v>
      </c>
      <c r="BN236" s="89">
        <v>1989.32210919715</v>
      </c>
      <c r="BO236" s="380">
        <v>1041.3735854415297</v>
      </c>
      <c r="BP236" s="380">
        <v>1.7305352817576767</v>
      </c>
      <c r="BQ236" s="89">
        <v>2224.4744668785424</v>
      </c>
      <c r="BR236" s="380">
        <v>1570.2219616297948</v>
      </c>
      <c r="BS236" s="380">
        <v>10.507344142649863</v>
      </c>
      <c r="BT236" s="89">
        <v>0.19893904445739799</v>
      </c>
      <c r="BU236" s="380">
        <v>0.39787808891479598</v>
      </c>
      <c r="BV236" s="380">
        <v>4.8149207095114069E-2</v>
      </c>
      <c r="BW236" s="381">
        <v>0.32554206821703463</v>
      </c>
      <c r="BX236" s="380">
        <v>0</v>
      </c>
      <c r="BY236" s="380">
        <v>0.32554206821703463</v>
      </c>
      <c r="BZ236" s="381">
        <v>0.4785722350101545</v>
      </c>
      <c r="CA236" s="380">
        <v>1.0488923522232962</v>
      </c>
      <c r="CB236" s="380">
        <v>0.4785722350101545</v>
      </c>
      <c r="CC236" s="89">
        <v>2.6281898082471775</v>
      </c>
      <c r="CD236" s="380">
        <v>2.3526588686806997</v>
      </c>
      <c r="CE236" s="380">
        <v>0.6753077128997742</v>
      </c>
      <c r="CF236" s="89">
        <v>0.31681633446544688</v>
      </c>
      <c r="CG236" s="380">
        <v>0.44209061284942919</v>
      </c>
      <c r="CH236" s="380">
        <v>0.10009186315822484</v>
      </c>
      <c r="CI236" s="89">
        <v>6.2410086070198094</v>
      </c>
      <c r="CJ236" s="380">
        <v>3.6527841076968084</v>
      </c>
      <c r="CK236" s="380">
        <v>0.54136589763063281</v>
      </c>
      <c r="CL236" s="89">
        <v>1.2875763479521098</v>
      </c>
      <c r="CM236" s="380">
        <v>1.8913176755551446</v>
      </c>
      <c r="CN236" s="380">
        <v>0.28560829278870387</v>
      </c>
      <c r="CO236" s="381">
        <v>2.7814690141769121</v>
      </c>
      <c r="CP236" s="380">
        <v>4.6369297246990451</v>
      </c>
      <c r="CQ236" s="380">
        <v>2.7814690141769121</v>
      </c>
      <c r="CR236" s="89">
        <v>275.03379535531627</v>
      </c>
      <c r="CS236" s="380">
        <v>25.21687285129973</v>
      </c>
      <c r="CT236" s="380">
        <v>2.170665980789712E-2</v>
      </c>
      <c r="CU236" s="89">
        <v>346.3503058525942</v>
      </c>
      <c r="CV236" s="380">
        <v>41.208680841733369</v>
      </c>
      <c r="CW236" s="380">
        <v>0</v>
      </c>
      <c r="CX236" s="89">
        <v>4.2653090059011349</v>
      </c>
      <c r="CY236" s="380">
        <v>1.6772814281866077</v>
      </c>
      <c r="CZ236" s="380">
        <v>2.4913856899093714E-2</v>
      </c>
      <c r="DA236" s="89">
        <v>0</v>
      </c>
      <c r="DB236" s="380">
        <v>0</v>
      </c>
      <c r="DC236" s="380">
        <v>0</v>
      </c>
      <c r="DD236" s="381">
        <v>8.4289478443924759E-2</v>
      </c>
      <c r="DE236" s="380">
        <v>0</v>
      </c>
      <c r="DF236" s="380">
        <v>8.4289478443924759E-2</v>
      </c>
      <c r="DG236" s="381">
        <v>0.12379211632224778</v>
      </c>
      <c r="DH236" s="380">
        <v>0</v>
      </c>
      <c r="DI236" s="380">
        <v>0.12379211632224778</v>
      </c>
      <c r="DJ236" s="381">
        <v>7.349338607027539E-2</v>
      </c>
      <c r="DK236" s="380">
        <v>0</v>
      </c>
      <c r="DL236" s="380">
        <v>7.349338607027539E-2</v>
      </c>
      <c r="DM236" s="89">
        <v>3.4720472354561096</v>
      </c>
      <c r="DN236" s="380">
        <v>2.6734121057824396</v>
      </c>
      <c r="DO236" s="380">
        <v>0.10177887941211466</v>
      </c>
      <c r="DP236" s="89">
        <v>323.1266453609129</v>
      </c>
      <c r="DQ236" s="380">
        <v>47.438847467671032</v>
      </c>
      <c r="DR236" s="380">
        <v>0</v>
      </c>
      <c r="DS236" s="89">
        <v>741.45224825237199</v>
      </c>
      <c r="DT236" s="380">
        <v>134.64470131106452</v>
      </c>
      <c r="DU236" s="380">
        <v>1.1711371500337566E-2</v>
      </c>
      <c r="DV236" s="89">
        <v>100.40630901692987</v>
      </c>
      <c r="DW236" s="380">
        <v>14.028027634115407</v>
      </c>
      <c r="DX236" s="380">
        <v>0</v>
      </c>
      <c r="DY236" s="89">
        <v>461.86517790012334</v>
      </c>
      <c r="DZ236" s="380">
        <v>61.381611347131319</v>
      </c>
      <c r="EA236" s="380">
        <v>0</v>
      </c>
      <c r="EB236" s="89">
        <v>97.668938546164185</v>
      </c>
      <c r="EC236" s="380">
        <v>18.001125933781829</v>
      </c>
      <c r="ED236" s="380">
        <v>0</v>
      </c>
      <c r="EE236" s="89">
        <v>18.925593423089769</v>
      </c>
      <c r="EF236" s="380">
        <v>3.3131185625560464</v>
      </c>
      <c r="EG236" s="380">
        <v>1.6835245522754453E-2</v>
      </c>
      <c r="EH236" s="89">
        <v>95.345975877848701</v>
      </c>
      <c r="EI236" s="380">
        <v>15.380061617985529</v>
      </c>
      <c r="EJ236" s="380">
        <v>0</v>
      </c>
      <c r="EK236" s="89">
        <v>11.814819517697963</v>
      </c>
      <c r="EL236" s="380">
        <v>2.4006868685198643</v>
      </c>
      <c r="EM236" s="380">
        <v>0</v>
      </c>
      <c r="EN236" s="89">
        <v>69.986123632612632</v>
      </c>
      <c r="EO236" s="380">
        <v>11.463194001309787</v>
      </c>
      <c r="EP236" s="380">
        <v>3.4095339189075077E-2</v>
      </c>
      <c r="EQ236" s="89">
        <v>12.824623169871796</v>
      </c>
      <c r="ER236" s="380">
        <v>2.3737510173865215</v>
      </c>
      <c r="ES236" s="380">
        <v>0</v>
      </c>
      <c r="ET236" s="89">
        <v>31.928357076816404</v>
      </c>
      <c r="EU236" s="380">
        <v>8.4753911855928106</v>
      </c>
      <c r="EV236" s="380">
        <v>0</v>
      </c>
      <c r="EW236" s="89">
        <v>3.4188556287840224</v>
      </c>
      <c r="EX236" s="380">
        <v>0.8207025449609604</v>
      </c>
      <c r="EY236" s="380">
        <v>8.0633310206928849E-3</v>
      </c>
      <c r="EZ236" s="89">
        <v>19.589607671521609</v>
      </c>
      <c r="FA236" s="380">
        <v>5.9596322537886586</v>
      </c>
      <c r="FB236" s="380">
        <v>0</v>
      </c>
      <c r="FC236" s="89">
        <v>2.6194503095753126</v>
      </c>
      <c r="FD236" s="380">
        <v>0.8949993888322989</v>
      </c>
      <c r="FE236" s="380">
        <v>1.1453056787818779E-2</v>
      </c>
      <c r="FF236" s="89">
        <v>0</v>
      </c>
      <c r="FG236" s="380">
        <v>0</v>
      </c>
      <c r="FH236" s="380">
        <v>0</v>
      </c>
      <c r="FI236" s="89">
        <v>3.2308562411059381</v>
      </c>
      <c r="FJ236" s="380">
        <v>1.1310275312666425</v>
      </c>
      <c r="FK236" s="380">
        <v>3.3954521983652411E-2</v>
      </c>
      <c r="FL236" s="89">
        <v>9.3578004447808019E-2</v>
      </c>
      <c r="FM236" s="380">
        <v>0.18715600889561629</v>
      </c>
      <c r="FN236" s="380">
        <v>2.3730738358166158E-2</v>
      </c>
      <c r="FO236" s="89">
        <v>9.5006562820922849</v>
      </c>
      <c r="FP236" s="380">
        <v>2.9000715059597524</v>
      </c>
      <c r="FQ236" s="380">
        <v>0</v>
      </c>
      <c r="FR236" s="89">
        <v>3.0882846512977964</v>
      </c>
      <c r="FS236" s="380">
        <v>1.1246691311913399</v>
      </c>
      <c r="FT236" s="380">
        <v>0</v>
      </c>
      <c r="FV236" s="118">
        <f t="shared" si="4"/>
        <v>2337.3230312369146</v>
      </c>
      <c r="FW236" s="118">
        <f t="shared" si="5"/>
        <v>0.59023916811557187</v>
      </c>
      <c r="FX236" s="118">
        <v>0.98925547919476275</v>
      </c>
      <c r="FY236" s="118">
        <v>0.79409138871201101</v>
      </c>
      <c r="FZ236" s="207">
        <v>3.6269656451824854</v>
      </c>
      <c r="GA236" s="118">
        <v>1.3490417981215745</v>
      </c>
      <c r="GB236" s="118">
        <v>3.9377616901885704</v>
      </c>
    </row>
    <row r="237" spans="2:184" s="73" customFormat="1">
      <c r="B237" s="73" t="s">
        <v>1959</v>
      </c>
      <c r="C237" s="143" t="s">
        <v>1960</v>
      </c>
      <c r="D237" s="143" t="s">
        <v>2030</v>
      </c>
      <c r="E237" s="77">
        <v>559.16</v>
      </c>
      <c r="F237" s="73">
        <v>6.35</v>
      </c>
      <c r="G237" s="113" t="s">
        <v>1211</v>
      </c>
      <c r="H237" s="207">
        <v>45.83</v>
      </c>
      <c r="I237" s="89">
        <v>559.16</v>
      </c>
      <c r="J237" s="89"/>
      <c r="K237" s="41" t="s">
        <v>32</v>
      </c>
      <c r="L237" s="73" t="s">
        <v>207</v>
      </c>
      <c r="M237" s="73" t="s">
        <v>1962</v>
      </c>
      <c r="N237" s="73" t="s">
        <v>2311</v>
      </c>
      <c r="O237" s="73">
        <v>25</v>
      </c>
      <c r="Q237" s="203">
        <v>719.86618733772707</v>
      </c>
      <c r="R237" s="203">
        <v>31170</v>
      </c>
      <c r="S237" s="203">
        <v>7280</v>
      </c>
      <c r="U237" s="381">
        <v>3.9838533793621651</v>
      </c>
      <c r="V237" s="380">
        <v>6.8813008139774663</v>
      </c>
      <c r="W237" s="380">
        <v>3.9838533793621651</v>
      </c>
      <c r="X237" s="89">
        <v>20.221748147974441</v>
      </c>
      <c r="Y237" s="380">
        <v>22.449967752780587</v>
      </c>
      <c r="Z237" s="380">
        <v>7.646109501416511</v>
      </c>
      <c r="AA237" s="89">
        <v>47.21538898120555</v>
      </c>
      <c r="AB237" s="380">
        <v>8.5236505353404386</v>
      </c>
      <c r="AC237" s="380">
        <v>3.0367321748745413</v>
      </c>
      <c r="AD237" s="89">
        <v>202.48528883738584</v>
      </c>
      <c r="AE237" s="380">
        <v>34.121860131729996</v>
      </c>
      <c r="AF237" s="380">
        <v>0.53636060294658339</v>
      </c>
      <c r="AG237" s="89">
        <v>5.7272009073420067</v>
      </c>
      <c r="AH237" s="380">
        <v>7.4442234492988506</v>
      </c>
      <c r="AI237" s="380">
        <v>1.8081854354607656</v>
      </c>
      <c r="AJ237" s="89">
        <v>896.69475540455755</v>
      </c>
      <c r="AK237" s="380">
        <v>621.17292997303537</v>
      </c>
      <c r="AL237" s="380">
        <v>334.9116123427346</v>
      </c>
      <c r="AM237" s="89">
        <v>155962.54562240111</v>
      </c>
      <c r="AN237" s="380">
        <v>17715.330861603801</v>
      </c>
      <c r="AO237" s="380">
        <v>21.086328151338872</v>
      </c>
      <c r="AP237" s="381">
        <v>105.60606179346136</v>
      </c>
      <c r="AQ237" s="380">
        <v>270.27568756287286</v>
      </c>
      <c r="AR237" s="380">
        <v>105.60606179346136</v>
      </c>
      <c r="AS237" s="89">
        <v>2084.7967263734049</v>
      </c>
      <c r="AT237" s="380">
        <v>657.97345504207249</v>
      </c>
      <c r="AU237" s="380">
        <v>190.93913159903425</v>
      </c>
      <c r="AV237" s="381">
        <v>23.047520492281237</v>
      </c>
      <c r="AW237" s="380">
        <v>55.115806219446796</v>
      </c>
      <c r="AX237" s="380">
        <v>23.047520492281237</v>
      </c>
      <c r="AY237" s="89">
        <v>1.6914330056204741</v>
      </c>
      <c r="AZ237" s="380">
        <v>1.3575945953422019</v>
      </c>
      <c r="BA237" s="380">
        <v>0.63017325475300878</v>
      </c>
      <c r="BB237" s="381">
        <v>1.0238267459506065</v>
      </c>
      <c r="BC237" s="380">
        <v>0</v>
      </c>
      <c r="BD237" s="380">
        <v>1.0238267459506065</v>
      </c>
      <c r="BE237" s="89">
        <v>0.49335105415130937</v>
      </c>
      <c r="BF237" s="382">
        <v>0.45899741038293534</v>
      </c>
      <c r="BG237" s="382">
        <v>9.6038300488727496E-2</v>
      </c>
      <c r="BH237" s="381">
        <v>3.3059765312577767</v>
      </c>
      <c r="BI237" s="380">
        <v>6.6668091339430022</v>
      </c>
      <c r="BJ237" s="380">
        <v>3.3059765312577767</v>
      </c>
      <c r="BK237" s="89">
        <v>279.4827227753695</v>
      </c>
      <c r="BL237" s="380">
        <v>32.912140999021751</v>
      </c>
      <c r="BM237" s="380">
        <v>1.0883095421430569</v>
      </c>
      <c r="BN237" s="89">
        <v>2159.3258234362456</v>
      </c>
      <c r="BO237" s="380">
        <v>641.58812845170689</v>
      </c>
      <c r="BP237" s="380">
        <v>1.5425083583444013</v>
      </c>
      <c r="BQ237" s="89">
        <v>2169.4961231296575</v>
      </c>
      <c r="BR237" s="380">
        <v>588.13744136286414</v>
      </c>
      <c r="BS237" s="380">
        <v>7.0937552704993481</v>
      </c>
      <c r="BT237" s="89">
        <v>0.19246357179832388</v>
      </c>
      <c r="BU237" s="380">
        <v>0.38492714359664776</v>
      </c>
      <c r="BV237" s="380">
        <v>0</v>
      </c>
      <c r="BW237" s="381">
        <v>0.28512280363847697</v>
      </c>
      <c r="BX237" s="380">
        <v>0</v>
      </c>
      <c r="BY237" s="380">
        <v>0.28512280363847697</v>
      </c>
      <c r="BZ237" s="89">
        <v>0.56084196174271117</v>
      </c>
      <c r="CA237" s="380">
        <v>0.82115031467055766</v>
      </c>
      <c r="CB237" s="380">
        <v>0.44924107178109018</v>
      </c>
      <c r="CC237" s="89">
        <v>3.3213059313607358</v>
      </c>
      <c r="CD237" s="380">
        <v>2.7713079950324593</v>
      </c>
      <c r="CE237" s="380">
        <v>0.5257166282606186</v>
      </c>
      <c r="CF237" s="89">
        <v>0.4260231273312019</v>
      </c>
      <c r="CG237" s="380">
        <v>0.4425771956626165</v>
      </c>
      <c r="CH237" s="380">
        <v>8.4636399424818473E-2</v>
      </c>
      <c r="CI237" s="89">
        <v>7.1977086823685088</v>
      </c>
      <c r="CJ237" s="380">
        <v>3.4505154753761365</v>
      </c>
      <c r="CK237" s="380">
        <v>0.43359745748706968</v>
      </c>
      <c r="CL237" s="89">
        <v>2.312156873179005</v>
      </c>
      <c r="CM237" s="380">
        <v>1.6047970568237366</v>
      </c>
      <c r="CN237" s="380">
        <v>0.26005498959311368</v>
      </c>
      <c r="CO237" s="381">
        <v>2.7294987935314494</v>
      </c>
      <c r="CP237" s="380">
        <v>4.4659712644018725</v>
      </c>
      <c r="CQ237" s="380">
        <v>2.7294987935314494</v>
      </c>
      <c r="CR237" s="89">
        <v>273.93769354503252</v>
      </c>
      <c r="CS237" s="380">
        <v>29.718888721496715</v>
      </c>
      <c r="CT237" s="380">
        <v>2.8656385109497161E-2</v>
      </c>
      <c r="CU237" s="89">
        <v>359.41824940643068</v>
      </c>
      <c r="CV237" s="380">
        <v>50.643176355431386</v>
      </c>
      <c r="CW237" s="380">
        <v>1.1009108285022834E-2</v>
      </c>
      <c r="CX237" s="89">
        <v>4.1206441824319278</v>
      </c>
      <c r="CY237" s="380">
        <v>1.5534583921570635</v>
      </c>
      <c r="CZ237" s="380">
        <v>0</v>
      </c>
      <c r="DA237" s="381">
        <v>1.8285498083742517E-2</v>
      </c>
      <c r="DB237" s="380">
        <v>0</v>
      </c>
      <c r="DC237" s="380">
        <v>1.8285498083742517E-2</v>
      </c>
      <c r="DD237" s="89">
        <v>0</v>
      </c>
      <c r="DE237" s="380">
        <v>0</v>
      </c>
      <c r="DF237" s="380">
        <v>0</v>
      </c>
      <c r="DG237" s="381">
        <v>0.11129670901986621</v>
      </c>
      <c r="DH237" s="380">
        <v>0</v>
      </c>
      <c r="DI237" s="380">
        <v>0.11129670901986621</v>
      </c>
      <c r="DJ237" s="381">
        <v>6.7293916945590629E-2</v>
      </c>
      <c r="DK237" s="380">
        <v>0</v>
      </c>
      <c r="DL237" s="380">
        <v>6.7293916945590629E-2</v>
      </c>
      <c r="DM237" s="89">
        <v>4.8151386240888181</v>
      </c>
      <c r="DN237" s="380">
        <v>4.0569620748358526</v>
      </c>
      <c r="DO237" s="380">
        <v>8.6993712922852087E-2</v>
      </c>
      <c r="DP237" s="89">
        <v>340.69201104690416</v>
      </c>
      <c r="DQ237" s="380">
        <v>42.491498721732597</v>
      </c>
      <c r="DR237" s="380">
        <v>0</v>
      </c>
      <c r="DS237" s="89">
        <v>791.02001880253135</v>
      </c>
      <c r="DT237" s="380">
        <v>117.71628543923393</v>
      </c>
      <c r="DU237" s="380">
        <v>0</v>
      </c>
      <c r="DV237" s="89">
        <v>108.60393064312821</v>
      </c>
      <c r="DW237" s="380">
        <v>16.034792007311783</v>
      </c>
      <c r="DX237" s="380">
        <v>0</v>
      </c>
      <c r="DY237" s="89">
        <v>499.41348852935465</v>
      </c>
      <c r="DZ237" s="380">
        <v>62.4664850497552</v>
      </c>
      <c r="EA237" s="380">
        <v>0</v>
      </c>
      <c r="EB237" s="89">
        <v>105.90103814117573</v>
      </c>
      <c r="EC237" s="380">
        <v>12.248262969881948</v>
      </c>
      <c r="ED237" s="380">
        <v>0</v>
      </c>
      <c r="EE237" s="89">
        <v>19.135926285509594</v>
      </c>
      <c r="EF237" s="380">
        <v>2.9163425917211714</v>
      </c>
      <c r="EG237" s="380">
        <v>1.4388953989857074E-2</v>
      </c>
      <c r="EH237" s="89">
        <v>105.65939377738046</v>
      </c>
      <c r="EI237" s="380">
        <v>13.287445203209989</v>
      </c>
      <c r="EJ237" s="380">
        <v>0</v>
      </c>
      <c r="EK237" s="89">
        <v>13.104459287975738</v>
      </c>
      <c r="EL237" s="380">
        <v>1.6218260798533719</v>
      </c>
      <c r="EM237" s="380">
        <v>6.6133437465259789E-3</v>
      </c>
      <c r="EN237" s="89">
        <v>74.512978184966244</v>
      </c>
      <c r="EO237" s="380">
        <v>10.902065294627658</v>
      </c>
      <c r="EP237" s="380">
        <v>2.913914839883262E-2</v>
      </c>
      <c r="EQ237" s="89">
        <v>13.402457490614067</v>
      </c>
      <c r="ER237" s="380">
        <v>2.2148099760694473</v>
      </c>
      <c r="ES237" s="380">
        <v>0</v>
      </c>
      <c r="ET237" s="89">
        <v>33.882405531418264</v>
      </c>
      <c r="EU237" s="380">
        <v>5.6393732201006523</v>
      </c>
      <c r="EV237" s="380">
        <v>0</v>
      </c>
      <c r="EW237" s="89">
        <v>3.6763576915105713</v>
      </c>
      <c r="EX237" s="380">
        <v>0.81483751432241203</v>
      </c>
      <c r="EY237" s="380">
        <v>6.8922631014600904E-3</v>
      </c>
      <c r="EZ237" s="89">
        <v>21.68163863441929</v>
      </c>
      <c r="FA237" s="380">
        <v>4.7613410965780893</v>
      </c>
      <c r="FB237" s="380">
        <v>0</v>
      </c>
      <c r="FC237" s="89">
        <v>2.8910318826993548</v>
      </c>
      <c r="FD237" s="380">
        <v>0.60051737538488126</v>
      </c>
      <c r="FE237" s="380">
        <v>0</v>
      </c>
      <c r="FF237" s="381">
        <v>3.275705446897724E-2</v>
      </c>
      <c r="FG237" s="380">
        <v>0</v>
      </c>
      <c r="FH237" s="380">
        <v>3.275705446897724E-2</v>
      </c>
      <c r="FI237" s="89">
        <v>4.6487459696836417</v>
      </c>
      <c r="FJ237" s="380">
        <v>1.248256137487773</v>
      </c>
      <c r="FK237" s="380">
        <v>2.9024541451452009E-2</v>
      </c>
      <c r="FL237" s="381">
        <v>3.2730802736904589E-2</v>
      </c>
      <c r="FM237" s="380">
        <v>5.4219575889388527E-2</v>
      </c>
      <c r="FN237" s="380">
        <v>3.2730802736904589E-2</v>
      </c>
      <c r="FO237" s="89">
        <v>14.327003091299879</v>
      </c>
      <c r="FP237" s="380">
        <v>2.4859010140027169</v>
      </c>
      <c r="FQ237" s="380">
        <v>1.314113386533107E-2</v>
      </c>
      <c r="FR237" s="89">
        <v>5.0996135526426745</v>
      </c>
      <c r="FS237" s="380">
        <v>1.2420637038390525</v>
      </c>
      <c r="FT237" s="380">
        <v>1.2545538731841445E-2</v>
      </c>
      <c r="FV237" s="118">
        <f>CU237+DP237+DS237+DV237+DY237+EB237+EE237+EH237+EK237+EN237+EQ237+ET237+EW237+EZ237+FC237</f>
        <v>2492.995385336018</v>
      </c>
      <c r="FW237" s="118">
        <f>(2*EE237/0.0563)/(EB237/0.148+EH237/0.199)</f>
        <v>0.54535469616541321</v>
      </c>
      <c r="FX237" s="118">
        <v>0.98964488017999019</v>
      </c>
      <c r="FY237" s="118">
        <v>0.7621696839195925</v>
      </c>
      <c r="FZ237" s="207">
        <v>4.95567107960178</v>
      </c>
      <c r="GA237" s="118">
        <v>1.3154354329738736</v>
      </c>
      <c r="GB237" s="118">
        <v>3.9426553302915543</v>
      </c>
    </row>
    <row r="238" spans="2:184" s="73" customFormat="1">
      <c r="B238" s="73" t="s">
        <v>1959</v>
      </c>
      <c r="C238" s="143" t="s">
        <v>1960</v>
      </c>
      <c r="D238" s="143" t="s">
        <v>2030</v>
      </c>
      <c r="E238" s="77">
        <v>559.16</v>
      </c>
      <c r="F238" s="73">
        <v>6.35</v>
      </c>
      <c r="G238" s="113" t="s">
        <v>1211</v>
      </c>
      <c r="H238" s="207">
        <v>45.83</v>
      </c>
      <c r="I238" s="89">
        <v>559.16</v>
      </c>
      <c r="J238" s="89"/>
      <c r="K238" s="41" t="s">
        <v>32</v>
      </c>
      <c r="L238" s="73" t="s">
        <v>207</v>
      </c>
      <c r="M238" s="73" t="s">
        <v>1962</v>
      </c>
      <c r="N238" s="73" t="s">
        <v>2312</v>
      </c>
      <c r="O238" s="73">
        <v>33</v>
      </c>
      <c r="Q238" s="203">
        <v>1056.4270021969241</v>
      </c>
      <c r="R238" s="203">
        <v>28180</v>
      </c>
      <c r="S238" s="203">
        <v>7620</v>
      </c>
      <c r="U238" s="381">
        <v>2.3046588150324898</v>
      </c>
      <c r="V238" s="380">
        <v>4.5194333020515201</v>
      </c>
      <c r="W238" s="380">
        <v>2.3046588150324898</v>
      </c>
      <c r="X238" s="89">
        <v>15.9285342408874</v>
      </c>
      <c r="Y238" s="380">
        <v>8.3014953255599693</v>
      </c>
      <c r="Z238" s="380">
        <v>4.6908855835850503</v>
      </c>
      <c r="AA238" s="89">
        <v>40.269270664205301</v>
      </c>
      <c r="AB238" s="380">
        <v>5.1826256536222699</v>
      </c>
      <c r="AC238" s="380">
        <v>1.8980717674054901</v>
      </c>
      <c r="AD238" s="89">
        <v>181.84191240463099</v>
      </c>
      <c r="AE238" s="380">
        <v>68.696144265821005</v>
      </c>
      <c r="AF238" s="380">
        <v>0.39973005505258302</v>
      </c>
      <c r="AG238" s="381">
        <v>2.9054821114934102</v>
      </c>
      <c r="AH238" s="380">
        <v>6.8098542695975999</v>
      </c>
      <c r="AI238" s="380">
        <v>2.9054821114934102</v>
      </c>
      <c r="AJ238" s="89">
        <v>784.26040127128897</v>
      </c>
      <c r="AK238" s="380">
        <v>551.062989173441</v>
      </c>
      <c r="AL238" s="380">
        <v>367.47319222841003</v>
      </c>
      <c r="AM238" s="89">
        <v>155744.81656235299</v>
      </c>
      <c r="AN238" s="380">
        <v>13319.4126480987</v>
      </c>
      <c r="AO238" s="380">
        <v>9.5857823218174101</v>
      </c>
      <c r="AP238" s="89">
        <v>77.162891610796606</v>
      </c>
      <c r="AQ238" s="380">
        <v>140.94868333407601</v>
      </c>
      <c r="AR238" s="380">
        <v>63.324445307670601</v>
      </c>
      <c r="AS238" s="89">
        <v>2189.7031954187901</v>
      </c>
      <c r="AT238" s="380">
        <v>377.15069739855301</v>
      </c>
      <c r="AU238" s="380">
        <v>102.31544828515401</v>
      </c>
      <c r="AV238" s="89">
        <v>18.200281894534001</v>
      </c>
      <c r="AW238" s="380">
        <v>26.9717704777261</v>
      </c>
      <c r="AX238" s="380">
        <v>13.497857373073201</v>
      </c>
      <c r="AY238" s="89">
        <v>1.4757713867841999</v>
      </c>
      <c r="AZ238" s="380">
        <v>1.1587175931942699</v>
      </c>
      <c r="BA238" s="380">
        <v>0.39063225097596099</v>
      </c>
      <c r="BB238" s="381">
        <v>0.58995007865928994</v>
      </c>
      <c r="BC238" s="380">
        <v>0</v>
      </c>
      <c r="BD238" s="380">
        <v>0.58995007865928994</v>
      </c>
      <c r="BE238" s="89">
        <v>0.595661035690632</v>
      </c>
      <c r="BF238" s="382">
        <v>0.475797094331746</v>
      </c>
      <c r="BG238" s="382">
        <v>5.7918650439955303E-2</v>
      </c>
      <c r="BH238" s="381">
        <v>2.9689526935633199</v>
      </c>
      <c r="BI238" s="380">
        <v>6.72472950629564</v>
      </c>
      <c r="BJ238" s="380">
        <v>2.9689526935633199</v>
      </c>
      <c r="BK238" s="89">
        <v>277.40924213436199</v>
      </c>
      <c r="BL238" s="380">
        <v>35.900172874681203</v>
      </c>
      <c r="BM238" s="380">
        <v>0.64348307753476897</v>
      </c>
      <c r="BN238" s="89">
        <v>1236.3877421263901</v>
      </c>
      <c r="BO238" s="380">
        <v>266.723243766883</v>
      </c>
      <c r="BP238" s="380">
        <v>0.92459228795077397</v>
      </c>
      <c r="BQ238" s="89">
        <v>1310.55176703452</v>
      </c>
      <c r="BR238" s="380">
        <v>389.77061681868599</v>
      </c>
      <c r="BS238" s="380">
        <v>5.2548705024386004</v>
      </c>
      <c r="BT238" s="89">
        <v>0.123780409697368</v>
      </c>
      <c r="BU238" s="380">
        <v>0.23055850178756401</v>
      </c>
      <c r="BV238" s="380">
        <v>2.4362492812473002E-2</v>
      </c>
      <c r="BW238" s="381">
        <v>0.23508124316551099</v>
      </c>
      <c r="BX238" s="380">
        <v>0</v>
      </c>
      <c r="BY238" s="380">
        <v>0.23508124316551099</v>
      </c>
      <c r="BZ238" s="381">
        <v>0.26327127350831298</v>
      </c>
      <c r="CA238" s="380">
        <v>0.45704474123001798</v>
      </c>
      <c r="CB238" s="380">
        <v>0.26327127350831298</v>
      </c>
      <c r="CC238" s="89">
        <v>1.4681728472949001</v>
      </c>
      <c r="CD238" s="380">
        <v>1.61998007600871</v>
      </c>
      <c r="CE238" s="380">
        <v>0.24142914353481201</v>
      </c>
      <c r="CF238" s="89">
        <v>0.37257189181118999</v>
      </c>
      <c r="CG238" s="380">
        <v>0.27772669439741299</v>
      </c>
      <c r="CH238" s="380">
        <v>5.4809391514699601E-2</v>
      </c>
      <c r="CI238" s="89">
        <v>7.49538737235018</v>
      </c>
      <c r="CJ238" s="380">
        <v>3.9083347254958398</v>
      </c>
      <c r="CK238" s="380">
        <v>0.284197284158409</v>
      </c>
      <c r="CL238" s="89">
        <v>1.97248621817139</v>
      </c>
      <c r="CM238" s="380">
        <v>1.28892809511026</v>
      </c>
      <c r="CN238" s="380">
        <v>0.11387564697404901</v>
      </c>
      <c r="CO238" s="381">
        <v>1.61078320334479</v>
      </c>
      <c r="CP238" s="380">
        <v>3.6518936379076998</v>
      </c>
      <c r="CQ238" s="380">
        <v>1.61078320334479</v>
      </c>
      <c r="CR238" s="89">
        <v>255.489410538161</v>
      </c>
      <c r="CS238" s="380">
        <v>18.3272315852386</v>
      </c>
      <c r="CT238" s="380">
        <v>1.0971629887926699E-2</v>
      </c>
      <c r="CU238" s="89">
        <v>354.96588224324603</v>
      </c>
      <c r="CV238" s="380">
        <v>18.6733472204583</v>
      </c>
      <c r="CW238" s="380">
        <v>0</v>
      </c>
      <c r="CX238" s="89">
        <v>4.1948212553990798</v>
      </c>
      <c r="CY238" s="380">
        <v>1.33355301405118</v>
      </c>
      <c r="CZ238" s="380">
        <v>0</v>
      </c>
      <c r="DA238" s="89">
        <v>0</v>
      </c>
      <c r="DB238" s="380">
        <v>0</v>
      </c>
      <c r="DC238" s="380">
        <v>0</v>
      </c>
      <c r="DD238" s="89">
        <v>0</v>
      </c>
      <c r="DE238" s="380">
        <v>0</v>
      </c>
      <c r="DF238" s="380">
        <v>0</v>
      </c>
      <c r="DG238" s="381">
        <v>6.8761741188447301E-2</v>
      </c>
      <c r="DH238" s="380">
        <v>0</v>
      </c>
      <c r="DI238" s="380">
        <v>6.8761741188447301E-2</v>
      </c>
      <c r="DJ238" s="381">
        <v>3.0815796321019301E-2</v>
      </c>
      <c r="DK238" s="380">
        <v>0</v>
      </c>
      <c r="DL238" s="380">
        <v>3.0815796321019301E-2</v>
      </c>
      <c r="DM238" s="89">
        <v>3.66155627337197</v>
      </c>
      <c r="DN238" s="380">
        <v>2.6873168884930299</v>
      </c>
      <c r="DO238" s="380">
        <v>5.1427962608692097E-2</v>
      </c>
      <c r="DP238" s="89">
        <v>349.92717987511901</v>
      </c>
      <c r="DQ238" s="380">
        <v>28.798578322877798</v>
      </c>
      <c r="DR238" s="380">
        <v>0</v>
      </c>
      <c r="DS238" s="89">
        <v>787.62924833192096</v>
      </c>
      <c r="DT238" s="380">
        <v>73.027744432837807</v>
      </c>
      <c r="DU238" s="380">
        <v>8.3044483933944705E-3</v>
      </c>
      <c r="DV238" s="89">
        <v>107.38267905795099</v>
      </c>
      <c r="DW238" s="380">
        <v>6.5587524718299601</v>
      </c>
      <c r="DX238" s="380">
        <v>0</v>
      </c>
      <c r="DY238" s="89">
        <v>491.05694716314201</v>
      </c>
      <c r="DZ238" s="380">
        <v>40.323459001822997</v>
      </c>
      <c r="EA238" s="380">
        <v>0</v>
      </c>
      <c r="EB238" s="89">
        <v>105.404680479473</v>
      </c>
      <c r="EC238" s="380">
        <v>12.3800272085176</v>
      </c>
      <c r="ED238" s="380">
        <v>0</v>
      </c>
      <c r="EE238" s="89">
        <v>19.422754476002901</v>
      </c>
      <c r="EF238" s="380">
        <v>1.6776105833397399</v>
      </c>
      <c r="EG238" s="380">
        <v>1.1937899154951101E-2</v>
      </c>
      <c r="EH238" s="89">
        <v>106.465363108395</v>
      </c>
      <c r="EI238" s="380">
        <v>10.2807621524776</v>
      </c>
      <c r="EJ238" s="380">
        <v>5.8768753563529598E-2</v>
      </c>
      <c r="EK238" s="89">
        <v>12.9383606588811</v>
      </c>
      <c r="EL238" s="380">
        <v>1.30138132226073</v>
      </c>
      <c r="EM238" s="380">
        <v>3.9095745111204601E-3</v>
      </c>
      <c r="EN238" s="89">
        <v>72.116003581038001</v>
      </c>
      <c r="EO238" s="380">
        <v>9.2692251878139906</v>
      </c>
      <c r="EP238" s="380">
        <v>0</v>
      </c>
      <c r="EQ238" s="89">
        <v>13.158959655817201</v>
      </c>
      <c r="ER238" s="380">
        <v>1.13442331408601</v>
      </c>
      <c r="ES238" s="380">
        <v>0</v>
      </c>
      <c r="ET238" s="89">
        <v>33.2894715672101</v>
      </c>
      <c r="EU238" s="380">
        <v>3.7875955179711398</v>
      </c>
      <c r="EV238" s="380">
        <v>0</v>
      </c>
      <c r="EW238" s="89">
        <v>3.8055271157578701</v>
      </c>
      <c r="EX238" s="380">
        <v>0.71904151511917502</v>
      </c>
      <c r="EY238" s="380">
        <v>4.07458500795717E-3</v>
      </c>
      <c r="EZ238" s="89">
        <v>20.9830610073891</v>
      </c>
      <c r="FA238" s="380">
        <v>2.9841149805009501</v>
      </c>
      <c r="FB238" s="380">
        <v>2.0566290629533399E-2</v>
      </c>
      <c r="FC238" s="89">
        <v>2.7396487781835499</v>
      </c>
      <c r="FD238" s="380">
        <v>0.48083079819442898</v>
      </c>
      <c r="FE238" s="380">
        <v>0</v>
      </c>
      <c r="FF238" s="89">
        <v>0</v>
      </c>
      <c r="FG238" s="380">
        <v>0</v>
      </c>
      <c r="FH238" s="380">
        <v>0</v>
      </c>
      <c r="FI238" s="89">
        <v>3.85938327068077</v>
      </c>
      <c r="FJ238" s="380">
        <v>1.1105619074613799</v>
      </c>
      <c r="FK238" s="380">
        <v>2.0853381907639499E-2</v>
      </c>
      <c r="FL238" s="381">
        <v>2.26969000017226E-2</v>
      </c>
      <c r="FM238" s="380">
        <v>0</v>
      </c>
      <c r="FN238" s="380">
        <v>2.26969000017226E-2</v>
      </c>
      <c r="FO238" s="89">
        <v>15.558528411094001</v>
      </c>
      <c r="FP238" s="380">
        <v>2.21769574478318</v>
      </c>
      <c r="FQ238" s="380">
        <v>0</v>
      </c>
      <c r="FR238" s="89">
        <v>4.9905925679177097</v>
      </c>
      <c r="FS238" s="380">
        <v>1.2497536759415799</v>
      </c>
      <c r="FT238" s="380">
        <v>5.2852366957739198E-3</v>
      </c>
      <c r="FV238" s="118">
        <f t="shared" si="4"/>
        <v>2481.2857670995272</v>
      </c>
      <c r="FW238" s="118">
        <f t="shared" si="5"/>
        <v>0.55321996770591375</v>
      </c>
      <c r="FX238" s="118">
        <v>0.97574672438169474</v>
      </c>
      <c r="FY238" s="118">
        <v>0.71975765367524192</v>
      </c>
      <c r="FZ238" s="207">
        <v>5.6790229955715938</v>
      </c>
      <c r="GA238" s="118">
        <v>1.374085229423472</v>
      </c>
      <c r="GB238" s="118">
        <v>4.1049918189143773</v>
      </c>
    </row>
    <row r="239" spans="2:184" s="73" customFormat="1">
      <c r="B239" s="73" t="s">
        <v>1959</v>
      </c>
      <c r="C239" s="143" t="s">
        <v>1960</v>
      </c>
      <c r="D239" s="143" t="s">
        <v>2030</v>
      </c>
      <c r="E239" s="77">
        <v>559.16</v>
      </c>
      <c r="F239" s="73">
        <v>6.35</v>
      </c>
      <c r="G239" s="113" t="s">
        <v>1211</v>
      </c>
      <c r="H239" s="207">
        <v>45.83</v>
      </c>
      <c r="I239" s="89">
        <v>559.16</v>
      </c>
      <c r="J239" s="89"/>
      <c r="K239" s="41" t="s">
        <v>32</v>
      </c>
      <c r="L239" s="73" t="s">
        <v>207</v>
      </c>
      <c r="M239" s="73" t="s">
        <v>1962</v>
      </c>
      <c r="N239" s="73" t="s">
        <v>2313</v>
      </c>
      <c r="O239" s="73">
        <v>55</v>
      </c>
      <c r="Q239" s="203">
        <v>682.47054124226077</v>
      </c>
      <c r="R239" s="203">
        <v>28440</v>
      </c>
      <c r="S239" s="203">
        <v>7210</v>
      </c>
      <c r="U239" s="381">
        <v>1.06177435832798</v>
      </c>
      <c r="V239" s="380">
        <v>1.720577427574713</v>
      </c>
      <c r="W239" s="380">
        <v>1.06177435832798</v>
      </c>
      <c r="X239" s="89">
        <v>12.517569058483856</v>
      </c>
      <c r="Y239" s="380">
        <v>9.0771126391556844</v>
      </c>
      <c r="Z239" s="380">
        <v>1.9410995324899771</v>
      </c>
      <c r="AA239" s="89">
        <v>46.544752810557362</v>
      </c>
      <c r="AB239" s="380">
        <v>3.4334263657348978</v>
      </c>
      <c r="AC239" s="380">
        <v>0.84118990062063781</v>
      </c>
      <c r="AD239" s="89">
        <v>361.71482760668005</v>
      </c>
      <c r="AE239" s="380">
        <v>61.635563518199149</v>
      </c>
      <c r="AF239" s="380">
        <v>0.18300076700488063</v>
      </c>
      <c r="AG239" s="89">
        <v>11.709931790001272</v>
      </c>
      <c r="AH239" s="380">
        <v>12.892363367041241</v>
      </c>
      <c r="AI239" s="380">
        <v>0.51463160105275541</v>
      </c>
      <c r="AJ239" s="89">
        <v>1063.4451980643018</v>
      </c>
      <c r="AK239" s="380">
        <v>365.77626863929953</v>
      </c>
      <c r="AL239" s="380">
        <v>98.652740317358479</v>
      </c>
      <c r="AM239" s="89">
        <v>153373.34414461837</v>
      </c>
      <c r="AN239" s="380">
        <v>12048.877558678612</v>
      </c>
      <c r="AO239" s="380">
        <v>5.1479655633979764</v>
      </c>
      <c r="AP239" s="89">
        <v>108.89387989368527</v>
      </c>
      <c r="AQ239" s="380">
        <v>64.870398126967146</v>
      </c>
      <c r="AR239" s="380">
        <v>24.154077283963108</v>
      </c>
      <c r="AS239" s="89">
        <v>2128.9183594141336</v>
      </c>
      <c r="AT239" s="380">
        <v>282.22482971998431</v>
      </c>
      <c r="AU239" s="380">
        <v>56.764782603288786</v>
      </c>
      <c r="AV239" s="89">
        <v>20.393435638264382</v>
      </c>
      <c r="AW239" s="380">
        <v>13.768352855598968</v>
      </c>
      <c r="AX239" s="380">
        <v>6.5147166587097267</v>
      </c>
      <c r="AY239" s="89">
        <v>1.5149655775791437</v>
      </c>
      <c r="AZ239" s="380">
        <v>0.51053221699918416</v>
      </c>
      <c r="BA239" s="380">
        <v>0.11632558679021064</v>
      </c>
      <c r="BB239" s="89">
        <v>0.8296866560126519</v>
      </c>
      <c r="BC239" s="380">
        <v>1.6437782812558226</v>
      </c>
      <c r="BD239" s="380">
        <v>0.2042102276447669</v>
      </c>
      <c r="BE239" s="89">
        <v>0.49065567349928962</v>
      </c>
      <c r="BF239" s="382">
        <v>0.25274486963727333</v>
      </c>
      <c r="BG239" s="382">
        <v>2.1077710945216547E-2</v>
      </c>
      <c r="BH239" s="381">
        <v>0.88652181609103642</v>
      </c>
      <c r="BI239" s="380">
        <v>1.8304108167367004</v>
      </c>
      <c r="BJ239" s="380">
        <v>0.88652181609103642</v>
      </c>
      <c r="BK239" s="89">
        <v>304.47722069965198</v>
      </c>
      <c r="BL239" s="380">
        <v>30.319187282007423</v>
      </c>
      <c r="BM239" s="380">
        <v>0.27506248746283662</v>
      </c>
      <c r="BN239" s="89">
        <v>2358.5556274888149</v>
      </c>
      <c r="BO239" s="380">
        <v>654.94878589816267</v>
      </c>
      <c r="BP239" s="380">
        <v>0.3669970666897493</v>
      </c>
      <c r="BQ239" s="89">
        <v>2195.4404736260426</v>
      </c>
      <c r="BR239" s="380">
        <v>589.11203428796966</v>
      </c>
      <c r="BS239" s="380">
        <v>1.9175092706494206</v>
      </c>
      <c r="BT239" s="89">
        <v>0.36814843142638359</v>
      </c>
      <c r="BU239" s="380">
        <v>0.26182461747476166</v>
      </c>
      <c r="BV239" s="380">
        <v>1.1402164727787994E-2</v>
      </c>
      <c r="BW239" s="89">
        <v>0.12914382932269503</v>
      </c>
      <c r="BX239" s="380">
        <v>0.18543563850440256</v>
      </c>
      <c r="BY239" s="380">
        <v>5.9370694468281748E-2</v>
      </c>
      <c r="BZ239" s="89">
        <v>0.1981109898142088</v>
      </c>
      <c r="CA239" s="380">
        <v>0.20368813760937857</v>
      </c>
      <c r="CB239" s="380">
        <v>0.1011652095567136</v>
      </c>
      <c r="CC239" s="89">
        <v>1.5471925995893927</v>
      </c>
      <c r="CD239" s="380">
        <v>1.011446558234476</v>
      </c>
      <c r="CE239" s="380">
        <v>0.14381652219958407</v>
      </c>
      <c r="CF239" s="89">
        <v>0.43177276463887942</v>
      </c>
      <c r="CG239" s="380">
        <v>0.24195336128150624</v>
      </c>
      <c r="CH239" s="380">
        <v>2.7625274846313008E-2</v>
      </c>
      <c r="CI239" s="89">
        <v>6.3929873254822045</v>
      </c>
      <c r="CJ239" s="380">
        <v>1.3285068447683803</v>
      </c>
      <c r="CK239" s="380">
        <v>0.11735582692064547</v>
      </c>
      <c r="CL239" s="89">
        <v>1.9721746570224226</v>
      </c>
      <c r="CM239" s="380">
        <v>0.79631094304715444</v>
      </c>
      <c r="CN239" s="380">
        <v>2.7952058868006502E-2</v>
      </c>
      <c r="CO239" s="381">
        <v>0.52988292849112451</v>
      </c>
      <c r="CP239" s="380">
        <v>0.85149380351694293</v>
      </c>
      <c r="CQ239" s="380">
        <v>0.52988292849112451</v>
      </c>
      <c r="CR239" s="89">
        <v>267.22785333183282</v>
      </c>
      <c r="CS239" s="380">
        <v>24.919505825244766</v>
      </c>
      <c r="CT239" s="380">
        <v>5.816521393194979E-3</v>
      </c>
      <c r="CU239" s="89">
        <v>337.0477015508435</v>
      </c>
      <c r="CV239" s="380">
        <v>29.591956206265333</v>
      </c>
      <c r="CW239" s="380">
        <v>0</v>
      </c>
      <c r="CX239" s="89">
        <v>3.8551061239448785</v>
      </c>
      <c r="CY239" s="380">
        <v>0.70075187491123248</v>
      </c>
      <c r="CZ239" s="380">
        <v>0</v>
      </c>
      <c r="DA239" s="89">
        <v>0</v>
      </c>
      <c r="DB239" s="380">
        <v>0</v>
      </c>
      <c r="DC239" s="380">
        <v>0</v>
      </c>
      <c r="DD239" s="89">
        <v>0</v>
      </c>
      <c r="DE239" s="380">
        <v>0</v>
      </c>
      <c r="DF239" s="380">
        <v>0</v>
      </c>
      <c r="DG239" s="381">
        <v>3.4408078847951259E-2</v>
      </c>
      <c r="DH239" s="380">
        <v>0</v>
      </c>
      <c r="DI239" s="380">
        <v>3.4408078847951259E-2</v>
      </c>
      <c r="DJ239" s="381">
        <v>1.4908515257015437E-2</v>
      </c>
      <c r="DK239" s="380">
        <v>0</v>
      </c>
      <c r="DL239" s="380">
        <v>1.4908515257015437E-2</v>
      </c>
      <c r="DM239" s="89">
        <v>4.3296888656136412</v>
      </c>
      <c r="DN239" s="380">
        <v>1.4531084920293666</v>
      </c>
      <c r="DO239" s="380">
        <v>0</v>
      </c>
      <c r="DP239" s="89">
        <v>324.47679344787116</v>
      </c>
      <c r="DQ239" s="380">
        <v>26.844053900209662</v>
      </c>
      <c r="DR239" s="380">
        <v>2.5316664465296129E-3</v>
      </c>
      <c r="DS239" s="89">
        <v>760.48588525213847</v>
      </c>
      <c r="DT239" s="380">
        <v>62.553174617174058</v>
      </c>
      <c r="DU239" s="380">
        <v>2.5808696300725332E-3</v>
      </c>
      <c r="DV239" s="89">
        <v>101.0303685254535</v>
      </c>
      <c r="DW239" s="380">
        <v>10.803192979977448</v>
      </c>
      <c r="DX239" s="380">
        <v>1.9664371700725404E-3</v>
      </c>
      <c r="DY239" s="89">
        <v>474.04968268949943</v>
      </c>
      <c r="DZ239" s="380">
        <v>48.944051251442673</v>
      </c>
      <c r="EA239" s="380">
        <v>1.1407115302371956E-2</v>
      </c>
      <c r="EB239" s="89">
        <v>100.01368942864683</v>
      </c>
      <c r="EC239" s="380">
        <v>8.2170601973049582</v>
      </c>
      <c r="ED239" s="380">
        <v>0</v>
      </c>
      <c r="EE239" s="89">
        <v>18.529410403065238</v>
      </c>
      <c r="EF239" s="380">
        <v>1.321862603892157</v>
      </c>
      <c r="EG239" s="380">
        <v>0</v>
      </c>
      <c r="EH239" s="89">
        <v>99.715198788223233</v>
      </c>
      <c r="EI239" s="380">
        <v>10.366444389331715</v>
      </c>
      <c r="EJ239" s="380">
        <v>0</v>
      </c>
      <c r="EK239" s="89">
        <v>12.391110650230202</v>
      </c>
      <c r="EL239" s="380">
        <v>0.91958122799432074</v>
      </c>
      <c r="EM239" s="380">
        <v>0</v>
      </c>
      <c r="EN239" s="89">
        <v>69.081959148575763</v>
      </c>
      <c r="EO239" s="380">
        <v>3.64054140199273</v>
      </c>
      <c r="EP239" s="380">
        <v>7.5127394680293471E-3</v>
      </c>
      <c r="EQ239" s="89">
        <v>12.688416054382113</v>
      </c>
      <c r="ER239" s="380">
        <v>1.0869091448127886</v>
      </c>
      <c r="ES239" s="380">
        <v>0</v>
      </c>
      <c r="ET239" s="89">
        <v>31.366862319782413</v>
      </c>
      <c r="EU239" s="380">
        <v>2.867593926196252</v>
      </c>
      <c r="EV239" s="380">
        <v>5.5674441163432644E-3</v>
      </c>
      <c r="EW239" s="89">
        <v>3.4708597793757603</v>
      </c>
      <c r="EX239" s="380">
        <v>0.51874154613078194</v>
      </c>
      <c r="EY239" s="380">
        <v>1.7773034836249769E-3</v>
      </c>
      <c r="EZ239" s="89">
        <v>19.48386040450815</v>
      </c>
      <c r="FA239" s="380">
        <v>2.7566848129187798</v>
      </c>
      <c r="FB239" s="380">
        <v>8.9700604851867868E-3</v>
      </c>
      <c r="FC239" s="89">
        <v>2.5965515042043505</v>
      </c>
      <c r="FD239" s="380">
        <v>0.43369570836500215</v>
      </c>
      <c r="FE239" s="380">
        <v>0</v>
      </c>
      <c r="FF239" s="381">
        <v>8.4472388933803134E-3</v>
      </c>
      <c r="FG239" s="380">
        <v>0</v>
      </c>
      <c r="FH239" s="380">
        <v>8.4472388933803134E-3</v>
      </c>
      <c r="FI239" s="89">
        <v>3.3791787154710642</v>
      </c>
      <c r="FJ239" s="380">
        <v>0.52868138465996994</v>
      </c>
      <c r="FK239" s="380">
        <v>9.0962983406819506E-3</v>
      </c>
      <c r="FL239" s="89">
        <v>3.49588329522907E-2</v>
      </c>
      <c r="FM239" s="380">
        <v>6.9252697517587947E-2</v>
      </c>
      <c r="FN239" s="380">
        <v>3.0661365032569835E-3</v>
      </c>
      <c r="FO239" s="89">
        <v>13.024642583762573</v>
      </c>
      <c r="FP239" s="380">
        <v>1.114520382737533</v>
      </c>
      <c r="FQ239" s="380">
        <v>3.3879926970254359E-3</v>
      </c>
      <c r="FR239" s="89">
        <v>4.5000068146718313</v>
      </c>
      <c r="FS239" s="380">
        <v>0.53753427189558367</v>
      </c>
      <c r="FT239" s="380">
        <v>2.30566336451537E-3</v>
      </c>
      <c r="FV239" s="118">
        <f t="shared" si="4"/>
        <v>2366.4283499467997</v>
      </c>
      <c r="FW239" s="118">
        <f t="shared" si="5"/>
        <v>0.55932244481438453</v>
      </c>
      <c r="FX239" s="118">
        <v>1.0095223942316278</v>
      </c>
      <c r="FY239" s="118">
        <v>0.79284876325294151</v>
      </c>
      <c r="FZ239" s="207">
        <v>5.0161310348256141</v>
      </c>
      <c r="GA239" s="118">
        <v>1.3198592954286346</v>
      </c>
      <c r="GB239" s="118">
        <v>4.1405606423670971</v>
      </c>
    </row>
    <row r="240" spans="2:184" s="73" customFormat="1">
      <c r="B240" s="73" t="s">
        <v>1959</v>
      </c>
      <c r="C240" s="143" t="s">
        <v>2051</v>
      </c>
      <c r="D240" s="143" t="s">
        <v>2052</v>
      </c>
      <c r="E240" s="626">
        <v>1048.8</v>
      </c>
      <c r="F240" s="143">
        <v>0.01</v>
      </c>
      <c r="G240" s="113" t="s">
        <v>1210</v>
      </c>
      <c r="H240" s="207">
        <v>55.86</v>
      </c>
      <c r="I240" s="89">
        <v>1048.8</v>
      </c>
      <c r="J240" s="89"/>
      <c r="K240" s="41" t="s">
        <v>32</v>
      </c>
      <c r="L240" s="73" t="s">
        <v>207</v>
      </c>
      <c r="M240" s="73" t="s">
        <v>1962</v>
      </c>
      <c r="N240" s="73" t="s">
        <v>2314</v>
      </c>
      <c r="O240" s="73">
        <v>25</v>
      </c>
      <c r="Q240" s="203">
        <v>1430.3834631515874</v>
      </c>
      <c r="R240" s="203">
        <v>36660</v>
      </c>
      <c r="S240" s="203">
        <v>2700</v>
      </c>
      <c r="U240" s="381">
        <v>4.8551829372890403</v>
      </c>
      <c r="V240" s="380">
        <v>7.6238138301356297</v>
      </c>
      <c r="W240" s="380">
        <v>4.8551829372890403</v>
      </c>
      <c r="X240" s="89">
        <v>20.112611439353401</v>
      </c>
      <c r="Y240" s="380">
        <v>18.934557831900399</v>
      </c>
      <c r="Z240" s="380">
        <v>8.2441371352828003</v>
      </c>
      <c r="AA240" s="89">
        <v>153.09064397440801</v>
      </c>
      <c r="AB240" s="380">
        <v>11.9048112117479</v>
      </c>
      <c r="AC240" s="380">
        <v>3.39417004896741</v>
      </c>
      <c r="AD240" s="89">
        <v>78.588587643759197</v>
      </c>
      <c r="AE240" s="380">
        <v>40.246772780179398</v>
      </c>
      <c r="AF240" s="380">
        <v>0.47976358627117899</v>
      </c>
      <c r="AG240" s="89">
        <v>11.7158179905982</v>
      </c>
      <c r="AH240" s="380">
        <v>17.894483329631001</v>
      </c>
      <c r="AI240" s="380">
        <v>2.2823369590088798</v>
      </c>
      <c r="AJ240" s="89">
        <v>1999.57067048405</v>
      </c>
      <c r="AK240" s="380">
        <v>441.26391604609</v>
      </c>
      <c r="AL240" s="380">
        <v>497.82493936921298</v>
      </c>
      <c r="AM240" s="89">
        <v>159953.626607193</v>
      </c>
      <c r="AN240" s="380">
        <v>17691.507455844101</v>
      </c>
      <c r="AO240" s="380">
        <v>21.6150647495298</v>
      </c>
      <c r="AP240" s="89">
        <v>2080.0866354685199</v>
      </c>
      <c r="AQ240" s="380">
        <v>1098.4837042453</v>
      </c>
      <c r="AR240" s="380">
        <v>111.765466182331</v>
      </c>
      <c r="AS240" s="89">
        <v>892.32828569206799</v>
      </c>
      <c r="AT240" s="380">
        <v>413.95132325901398</v>
      </c>
      <c r="AU240" s="380">
        <v>202.911956862143</v>
      </c>
      <c r="AV240" s="381">
        <v>28.0340138404685</v>
      </c>
      <c r="AW240" s="380">
        <v>34.1716893297098</v>
      </c>
      <c r="AX240" s="380">
        <v>28.0340138404685</v>
      </c>
      <c r="AY240" s="381">
        <v>0.65238487188565497</v>
      </c>
      <c r="AZ240" s="380">
        <v>1.2356514797184299</v>
      </c>
      <c r="BA240" s="380">
        <v>0.65238487188565497</v>
      </c>
      <c r="BB240" s="381">
        <v>1.0312020720108901</v>
      </c>
      <c r="BC240" s="380">
        <v>0</v>
      </c>
      <c r="BD240" s="380">
        <v>1.0312020720108901</v>
      </c>
      <c r="BE240" s="89">
        <v>4.4219335573111902</v>
      </c>
      <c r="BF240" s="382">
        <v>1.8022217907498901</v>
      </c>
      <c r="BG240" s="382">
        <v>8.3613667229960095E-2</v>
      </c>
      <c r="BH240" s="381">
        <v>3.5014217626747599</v>
      </c>
      <c r="BI240" s="380">
        <v>7.9617108235701401</v>
      </c>
      <c r="BJ240" s="380">
        <v>3.5014217626747599</v>
      </c>
      <c r="BK240" s="89">
        <v>255.26950899946499</v>
      </c>
      <c r="BL240" s="380">
        <v>25.384031012166801</v>
      </c>
      <c r="BM240" s="380">
        <v>1.2854162015617101</v>
      </c>
      <c r="BN240" s="89">
        <v>661.99155798845095</v>
      </c>
      <c r="BO240" s="380">
        <v>122.42299522932301</v>
      </c>
      <c r="BP240" s="380">
        <v>1.3755060487557</v>
      </c>
      <c r="BQ240" s="89">
        <v>814.92844845455204</v>
      </c>
      <c r="BR240" s="380">
        <v>225.717101854514</v>
      </c>
      <c r="BS240" s="380">
        <v>9.13601755467743</v>
      </c>
      <c r="BT240" s="89">
        <v>0.219185191587601</v>
      </c>
      <c r="BU240" s="380">
        <v>0.43837038317520199</v>
      </c>
      <c r="BV240" s="380">
        <v>4.5400425349495697E-2</v>
      </c>
      <c r="BW240" s="89">
        <v>0.88550952330662502</v>
      </c>
      <c r="BX240" s="380">
        <v>1.77101904661325</v>
      </c>
      <c r="BY240" s="380">
        <v>0.40429730412574799</v>
      </c>
      <c r="BZ240" s="381">
        <v>0.469005011407858</v>
      </c>
      <c r="CA240" s="380">
        <v>0.75085659130981697</v>
      </c>
      <c r="CB240" s="380">
        <v>0.469005011407858</v>
      </c>
      <c r="CC240" s="89">
        <v>1.12623051662831</v>
      </c>
      <c r="CD240" s="380">
        <v>2.2524610332566199</v>
      </c>
      <c r="CE240" s="380">
        <v>0.52949628199124199</v>
      </c>
      <c r="CF240" s="89">
        <v>0.21496130307369199</v>
      </c>
      <c r="CG240" s="380">
        <v>2.7601572000593901E-2</v>
      </c>
      <c r="CH240" s="380">
        <v>0.106300503862823</v>
      </c>
      <c r="CI240" s="89">
        <v>16.997410747039201</v>
      </c>
      <c r="CJ240" s="380">
        <v>4.1269820386126197</v>
      </c>
      <c r="CK240" s="380">
        <v>0.50061574708689505</v>
      </c>
      <c r="CL240" s="89">
        <v>4.2363057420657597</v>
      </c>
      <c r="CM240" s="380">
        <v>2.8249375930107599</v>
      </c>
      <c r="CN240" s="380">
        <v>0.19181503476329401</v>
      </c>
      <c r="CO240" s="381">
        <v>2.5968291560069501</v>
      </c>
      <c r="CP240" s="380">
        <v>4.5489449883484498</v>
      </c>
      <c r="CQ240" s="380">
        <v>2.5968291560069501</v>
      </c>
      <c r="CR240" s="89">
        <v>162.136383671923</v>
      </c>
      <c r="CS240" s="380">
        <v>25.368622853000701</v>
      </c>
      <c r="CT240" s="380">
        <v>4.4601684521527102E-2</v>
      </c>
      <c r="CU240" s="89">
        <v>734.84806191782502</v>
      </c>
      <c r="CV240" s="380">
        <v>92.266951601593505</v>
      </c>
      <c r="CW240" s="380">
        <v>1.7100432762978401E-2</v>
      </c>
      <c r="CX240" s="89">
        <v>4.3714778931712397</v>
      </c>
      <c r="CY240" s="380">
        <v>1.2129728117935601</v>
      </c>
      <c r="CZ240" s="380">
        <v>0</v>
      </c>
      <c r="DA240" s="89">
        <v>0</v>
      </c>
      <c r="DB240" s="380">
        <v>0</v>
      </c>
      <c r="DC240" s="380">
        <v>0</v>
      </c>
      <c r="DD240" s="381">
        <v>0.111174426681202</v>
      </c>
      <c r="DE240" s="380">
        <v>0</v>
      </c>
      <c r="DF240" s="380">
        <v>0.111174426681202</v>
      </c>
      <c r="DG240" s="381">
        <v>0.116036184504684</v>
      </c>
      <c r="DH240" s="380">
        <v>0</v>
      </c>
      <c r="DI240" s="380">
        <v>0.116036184504684</v>
      </c>
      <c r="DJ240" s="381">
        <v>6.2519824667912199E-2</v>
      </c>
      <c r="DK240" s="380">
        <v>0</v>
      </c>
      <c r="DL240" s="380">
        <v>6.2519824667912199E-2</v>
      </c>
      <c r="DM240" s="89">
        <v>0</v>
      </c>
      <c r="DN240" s="380">
        <v>0</v>
      </c>
      <c r="DO240" s="380">
        <v>0</v>
      </c>
      <c r="DP240" s="89">
        <v>974.19360192688703</v>
      </c>
      <c r="DQ240" s="380">
        <v>51.962548909464203</v>
      </c>
      <c r="DR240" s="380">
        <v>1.01830727280085E-2</v>
      </c>
      <c r="DS240" s="89">
        <v>2272.39666671656</v>
      </c>
      <c r="DT240" s="380">
        <v>187.312628777409</v>
      </c>
      <c r="DU240" s="380">
        <v>0</v>
      </c>
      <c r="DV240" s="89">
        <v>262.840787112996</v>
      </c>
      <c r="DW240" s="380">
        <v>42.181135139331303</v>
      </c>
      <c r="DX240" s="380">
        <v>1.2054493447923901E-2</v>
      </c>
      <c r="DY240" s="89">
        <v>1138.2019415228301</v>
      </c>
      <c r="DZ240" s="380">
        <v>99.346948493056502</v>
      </c>
      <c r="EA240" s="380">
        <v>4.8423607914671797E-2</v>
      </c>
      <c r="EB240" s="89">
        <v>204.399828310153</v>
      </c>
      <c r="EC240" s="380">
        <v>24.5044867468904</v>
      </c>
      <c r="ED240" s="380">
        <v>0</v>
      </c>
      <c r="EE240" s="89">
        <v>5.8296139300188896</v>
      </c>
      <c r="EF240" s="380">
        <v>1.8640332811353</v>
      </c>
      <c r="EG240" s="380">
        <v>1.47062154787103E-2</v>
      </c>
      <c r="EH240" s="89">
        <v>201.45085865603801</v>
      </c>
      <c r="EI240" s="380">
        <v>26.802626872319301</v>
      </c>
      <c r="EJ240" s="380">
        <v>0</v>
      </c>
      <c r="EK240" s="89">
        <v>24.107540763252501</v>
      </c>
      <c r="EL240" s="380">
        <v>1.4674443782578499</v>
      </c>
      <c r="EM240" s="380">
        <v>7.4103550801330603E-3</v>
      </c>
      <c r="EN240" s="89">
        <v>140.970211828901</v>
      </c>
      <c r="EO240" s="380">
        <v>16.618907281557501</v>
      </c>
      <c r="EP240" s="380">
        <v>0</v>
      </c>
      <c r="EQ240" s="89">
        <v>25.883516740729799</v>
      </c>
      <c r="ER240" s="380">
        <v>3.6899971350042802</v>
      </c>
      <c r="ES240" s="380">
        <v>1.05469221832042E-2</v>
      </c>
      <c r="ET240" s="89">
        <v>65.022708463177494</v>
      </c>
      <c r="EU240" s="380">
        <v>7.3930772663601196</v>
      </c>
      <c r="EV240" s="380">
        <v>0</v>
      </c>
      <c r="EW240" s="89">
        <v>6.5518612312501698</v>
      </c>
      <c r="EX240" s="380">
        <v>1.5497285314614599</v>
      </c>
      <c r="EY240" s="380">
        <v>0</v>
      </c>
      <c r="EZ240" s="89">
        <v>31.976868288217702</v>
      </c>
      <c r="FA240" s="380">
        <v>3.7077971048802199</v>
      </c>
      <c r="FB240" s="380">
        <v>0</v>
      </c>
      <c r="FC240" s="89">
        <v>3.6003762972926401</v>
      </c>
      <c r="FD240" s="380">
        <v>1.3583539076478901</v>
      </c>
      <c r="FE240" s="380">
        <v>0</v>
      </c>
      <c r="FF240" s="89">
        <v>0</v>
      </c>
      <c r="FG240" s="380">
        <v>0</v>
      </c>
      <c r="FH240" s="380">
        <v>0</v>
      </c>
      <c r="FI240" s="89">
        <v>9.9574134180029894</v>
      </c>
      <c r="FJ240" s="380">
        <v>2.1518878969267798</v>
      </c>
      <c r="FK240" s="380">
        <v>2.20024172280706E-2</v>
      </c>
      <c r="FL240" s="89">
        <v>0.134940424895305</v>
      </c>
      <c r="FM240" s="380">
        <v>0.25713150998611201</v>
      </c>
      <c r="FN240" s="380">
        <v>3.1684582408517903E-2</v>
      </c>
      <c r="FO240" s="89">
        <v>43.252411193090303</v>
      </c>
      <c r="FP240" s="380">
        <v>5.0799234752559101</v>
      </c>
      <c r="FQ240" s="380">
        <v>0</v>
      </c>
      <c r="FR240" s="89">
        <v>10.1517573522035</v>
      </c>
      <c r="FS240" s="380">
        <v>2.00058977230105</v>
      </c>
      <c r="FT240" s="380">
        <v>0</v>
      </c>
      <c r="FV240" s="118">
        <f t="shared" si="4"/>
        <v>6092.2744437061283</v>
      </c>
      <c r="FW240" s="118">
        <f t="shared" si="5"/>
        <v>8.6526048697877112E-2</v>
      </c>
      <c r="FX240" s="118">
        <v>1.0678626756878087</v>
      </c>
      <c r="FY240" s="118">
        <v>0.22063932950816442</v>
      </c>
      <c r="FZ240" s="207">
        <v>12.013302949920718</v>
      </c>
      <c r="GA240" s="118">
        <v>1.6504174429534608</v>
      </c>
      <c r="GB240" s="118">
        <v>5.096898608912297</v>
      </c>
    </row>
    <row r="241" spans="2:184" s="73" customFormat="1">
      <c r="B241" s="73" t="s">
        <v>1959</v>
      </c>
      <c r="C241" s="143" t="s">
        <v>2051</v>
      </c>
      <c r="D241" s="143" t="s">
        <v>2054</v>
      </c>
      <c r="E241" s="626">
        <v>1070.95</v>
      </c>
      <c r="F241" s="143">
        <v>0.01</v>
      </c>
      <c r="G241" s="113" t="s">
        <v>1210</v>
      </c>
      <c r="H241" s="207">
        <v>57.86</v>
      </c>
      <c r="I241" s="89">
        <v>1070.95</v>
      </c>
      <c r="J241" s="89"/>
      <c r="K241" s="41" t="s">
        <v>32</v>
      </c>
      <c r="L241" s="73" t="s">
        <v>207</v>
      </c>
      <c r="M241" s="73" t="s">
        <v>1962</v>
      </c>
      <c r="N241" s="73" t="s">
        <v>2315</v>
      </c>
      <c r="O241" s="73">
        <v>55</v>
      </c>
      <c r="Q241" s="203">
        <v>1570.6171360095864</v>
      </c>
      <c r="R241" s="203">
        <v>32060</v>
      </c>
      <c r="S241" s="203">
        <v>7450</v>
      </c>
      <c r="U241" s="422">
        <v>1.6813206884056207</v>
      </c>
      <c r="V241" s="386">
        <v>1.6690098946574181</v>
      </c>
      <c r="W241" s="386">
        <v>1.6813206884056207</v>
      </c>
      <c r="X241" s="118">
        <v>8.9354304725613787</v>
      </c>
      <c r="Y241" s="386">
        <v>4.2559638837895752</v>
      </c>
      <c r="Z241" s="386">
        <v>1.8988869051941359</v>
      </c>
      <c r="AA241" s="118">
        <v>342.66053226563292</v>
      </c>
      <c r="AB241" s="386">
        <v>17.85428239766588</v>
      </c>
      <c r="AC241" s="386">
        <v>1.6407292743957118</v>
      </c>
      <c r="AD241" s="118">
        <v>169.0556805977931</v>
      </c>
      <c r="AE241" s="386">
        <v>39.864278594316822</v>
      </c>
      <c r="AF241" s="386">
        <v>0.10875398399871376</v>
      </c>
      <c r="AG241" s="118">
        <v>312.33882762589815</v>
      </c>
      <c r="AH241" s="386">
        <v>70.439398548087397</v>
      </c>
      <c r="AI241" s="386">
        <v>0.16365776194603632</v>
      </c>
      <c r="AJ241" s="118">
        <v>2022.3710126153301</v>
      </c>
      <c r="AK241" s="386">
        <v>408.35765937027395</v>
      </c>
      <c r="AL241" s="386">
        <v>143.11798119288275</v>
      </c>
      <c r="AM241" s="118">
        <v>154023.32276089481</v>
      </c>
      <c r="AN241" s="386">
        <v>7886.031214481507</v>
      </c>
      <c r="AO241" s="386">
        <v>8.3437015008210462</v>
      </c>
      <c r="AP241" s="118">
        <v>135.93728393259971</v>
      </c>
      <c r="AQ241" s="386">
        <v>112.4494685333979</v>
      </c>
      <c r="AR241" s="386">
        <v>53.55627560512324</v>
      </c>
      <c r="AS241" s="118">
        <v>2826.486031185691</v>
      </c>
      <c r="AT241" s="386">
        <v>377.85011710208738</v>
      </c>
      <c r="AU241" s="386">
        <v>66.73659059350193</v>
      </c>
      <c r="AV241" s="118">
        <v>48.272033098076214</v>
      </c>
      <c r="AW241" s="386">
        <v>13.978124944368515</v>
      </c>
      <c r="AX241" s="386">
        <v>8.4916525671106626</v>
      </c>
      <c r="AY241" s="118">
        <v>0.83283602247887412</v>
      </c>
      <c r="AZ241" s="627">
        <v>0.53074335573560605</v>
      </c>
      <c r="BA241" s="627">
        <v>0.17914619050155564</v>
      </c>
      <c r="BB241" s="381">
        <v>0.21980249954875558</v>
      </c>
      <c r="BC241" s="627">
        <v>2.6652008865596897</v>
      </c>
      <c r="BD241" s="627">
        <v>0.21980249954875558</v>
      </c>
      <c r="BE241" s="118">
        <v>2.7456446094725679</v>
      </c>
      <c r="BF241" s="627">
        <v>0.69093760306249941</v>
      </c>
      <c r="BG241" s="627">
        <v>2.8736643047479835E-2</v>
      </c>
      <c r="BH241" s="381">
        <v>0.25854062389214566</v>
      </c>
      <c r="BI241" s="627">
        <v>0</v>
      </c>
      <c r="BJ241" s="627">
        <v>0.25854062389214566</v>
      </c>
      <c r="BK241" s="118">
        <v>326.33900409323985</v>
      </c>
      <c r="BL241" s="627">
        <v>19.713353429116644</v>
      </c>
      <c r="BM241" s="627">
        <v>0.40487096416702084</v>
      </c>
      <c r="BN241" s="118">
        <v>1509.1236788595338</v>
      </c>
      <c r="BO241" s="627">
        <v>205.224794418958</v>
      </c>
      <c r="BP241" s="627">
        <v>0.56371193821218857</v>
      </c>
      <c r="BQ241" s="118">
        <v>1551.9522925706217</v>
      </c>
      <c r="BR241" s="386">
        <v>277.80324846131521</v>
      </c>
      <c r="BS241" s="386">
        <v>4.0144319044198067</v>
      </c>
      <c r="BT241" s="118">
        <v>0.29372799764819785</v>
      </c>
      <c r="BU241" s="386">
        <v>0.23940285366143441</v>
      </c>
      <c r="BV241" s="386">
        <v>2.0512063867529007E-2</v>
      </c>
      <c r="BW241" s="118">
        <v>0.70810423871462713</v>
      </c>
      <c r="BX241" s="386">
        <v>0.68763098767864939</v>
      </c>
      <c r="BY241" s="386">
        <v>0.13218531964601721</v>
      </c>
      <c r="BZ241" s="381">
        <v>0.22973802575413932</v>
      </c>
      <c r="CA241" s="386">
        <v>0.28491702848344647</v>
      </c>
      <c r="CB241" s="386">
        <v>0.22973802575413932</v>
      </c>
      <c r="CC241" s="118">
        <v>5.6329061615997542</v>
      </c>
      <c r="CD241" s="386">
        <v>2.1503626363067574</v>
      </c>
      <c r="CE241" s="386">
        <v>0.18286594323277128</v>
      </c>
      <c r="CF241" s="118">
        <v>0.67134801269511546</v>
      </c>
      <c r="CG241" s="386">
        <v>0.2735155420471726</v>
      </c>
      <c r="CH241" s="386">
        <v>4.18817306817015E-2</v>
      </c>
      <c r="CI241" s="118">
        <v>20.103278873595585</v>
      </c>
      <c r="CJ241" s="386">
        <v>2.6963869819254267</v>
      </c>
      <c r="CK241" s="386">
        <v>0.17213606473230458</v>
      </c>
      <c r="CL241" s="118">
        <v>6.4073418405533706</v>
      </c>
      <c r="CM241" s="386">
        <v>0.88137637343038833</v>
      </c>
      <c r="CN241" s="386">
        <v>9.8553504053206786E-2</v>
      </c>
      <c r="CO241" s="383">
        <v>0.84094245040213489</v>
      </c>
      <c r="CP241" s="386">
        <v>0.84620044121051585</v>
      </c>
      <c r="CQ241" s="386">
        <v>0.84094245040213489</v>
      </c>
      <c r="CR241" s="118">
        <v>132.50061659917884</v>
      </c>
      <c r="CS241" s="386">
        <v>13.797383336490821</v>
      </c>
      <c r="CT241" s="386">
        <v>4.6512939344658779E-3</v>
      </c>
      <c r="CU241" s="118">
        <v>826.05035989821431</v>
      </c>
      <c r="CV241" s="386">
        <v>71.284770463738056</v>
      </c>
      <c r="CW241" s="386">
        <v>0</v>
      </c>
      <c r="CX241" s="118">
        <v>1.2459232368948698</v>
      </c>
      <c r="CY241" s="386">
        <v>0.22941318516324721</v>
      </c>
      <c r="CZ241" s="386">
        <v>0</v>
      </c>
      <c r="DA241" s="383">
        <v>4.39910026741563E-3</v>
      </c>
      <c r="DB241" s="386">
        <v>2.4419083805703047E-2</v>
      </c>
      <c r="DC241" s="386">
        <v>4.39910026741563E-3</v>
      </c>
      <c r="DD241" s="383">
        <v>2.5303318186988066E-2</v>
      </c>
      <c r="DE241" s="386">
        <v>0</v>
      </c>
      <c r="DF241" s="386">
        <v>2.5303318186988066E-2</v>
      </c>
      <c r="DG241" s="383">
        <v>5.9606734281805469E-2</v>
      </c>
      <c r="DH241" s="386">
        <v>0</v>
      </c>
      <c r="DI241" s="386">
        <v>5.9606734281805469E-2</v>
      </c>
      <c r="DJ241" s="383">
        <v>3.1037410676289061E-2</v>
      </c>
      <c r="DK241" s="386">
        <v>2.2361070827132032E-3</v>
      </c>
      <c r="DL241" s="386">
        <v>3.1037410676289061E-2</v>
      </c>
      <c r="DM241" s="118">
        <v>1.1328656160691821</v>
      </c>
      <c r="DN241" s="386">
        <v>0.9408842806671065</v>
      </c>
      <c r="DO241" s="386">
        <v>0</v>
      </c>
      <c r="DP241" s="118">
        <v>1649.8493668941308</v>
      </c>
      <c r="DQ241" s="386">
        <v>228.32790403579526</v>
      </c>
      <c r="DR241" s="386">
        <v>4.7209618433737511E-3</v>
      </c>
      <c r="DS241" s="118">
        <v>3256.2573472443919</v>
      </c>
      <c r="DT241" s="386">
        <v>400.51244991994059</v>
      </c>
      <c r="DU241" s="386">
        <v>0</v>
      </c>
      <c r="DV241" s="118">
        <v>357.78455168348631</v>
      </c>
      <c r="DW241" s="386">
        <v>58.579178467146008</v>
      </c>
      <c r="DX241" s="386">
        <v>0</v>
      </c>
      <c r="DY241" s="118">
        <v>1311.0340373860038</v>
      </c>
      <c r="DZ241" s="386">
        <v>193.09587936223514</v>
      </c>
      <c r="EA241" s="386">
        <v>0</v>
      </c>
      <c r="EB241" s="118">
        <v>202.49102957873856</v>
      </c>
      <c r="EC241" s="386">
        <v>26.382890576810084</v>
      </c>
      <c r="ED241" s="386">
        <v>1.7187157137614185E-2</v>
      </c>
      <c r="EE241" s="118">
        <v>3.7798670840530737</v>
      </c>
      <c r="EF241" s="386">
        <v>0.82012933402127808</v>
      </c>
      <c r="EG241" s="386">
        <v>0</v>
      </c>
      <c r="EH241" s="118">
        <v>186.84231885638738</v>
      </c>
      <c r="EI241" s="386">
        <v>15.495187350227338</v>
      </c>
      <c r="EJ241" s="386">
        <v>1.6498717667973197E-2</v>
      </c>
      <c r="EK241" s="118">
        <v>23.593851457676188</v>
      </c>
      <c r="EL241" s="386">
        <v>2.539353902037333</v>
      </c>
      <c r="EM241" s="386">
        <v>0</v>
      </c>
      <c r="EN241" s="118">
        <v>140.10233587299547</v>
      </c>
      <c r="EO241" s="386">
        <v>15.546691965848764</v>
      </c>
      <c r="EP241" s="386">
        <v>0</v>
      </c>
      <c r="EQ241" s="118">
        <v>28.68447465379646</v>
      </c>
      <c r="ER241" s="386">
        <v>2.9452023955929989</v>
      </c>
      <c r="ES241" s="386">
        <v>2.2359647804298527E-3</v>
      </c>
      <c r="ET241" s="118">
        <v>80.736142408839257</v>
      </c>
      <c r="EU241" s="386">
        <v>8.347886714023133</v>
      </c>
      <c r="EV241" s="386">
        <v>0</v>
      </c>
      <c r="EW241" s="118">
        <v>9.5178956246510946</v>
      </c>
      <c r="EX241" s="386">
        <v>1.3701571703636699</v>
      </c>
      <c r="EY241" s="386">
        <v>0</v>
      </c>
      <c r="EZ241" s="118">
        <v>54.888329482504133</v>
      </c>
      <c r="FA241" s="386">
        <v>6.9636973463261844</v>
      </c>
      <c r="FB241" s="386">
        <v>1.0535271074466347E-2</v>
      </c>
      <c r="FC241" s="118">
        <v>7.1584447125443074</v>
      </c>
      <c r="FD241" s="386">
        <v>1.1452969379943831</v>
      </c>
      <c r="FE241" s="386">
        <v>0</v>
      </c>
      <c r="FF241" s="118">
        <v>4.1317447343809119</v>
      </c>
      <c r="FG241" s="386">
        <v>1.8673130192631147</v>
      </c>
      <c r="FH241" s="386">
        <v>1.5473915798531886E-2</v>
      </c>
      <c r="FI241" s="118">
        <v>7.5049432664917237</v>
      </c>
      <c r="FJ241" s="386">
        <v>0.92332731563172243</v>
      </c>
      <c r="FK241" s="386">
        <v>7.1683182153564227E-3</v>
      </c>
      <c r="FL241" s="118">
        <v>0.20151794965156133</v>
      </c>
      <c r="FM241" s="386">
        <v>0.10997495477058983</v>
      </c>
      <c r="FN241" s="386">
        <v>7.9563807687337354E-3</v>
      </c>
      <c r="FO241" s="118">
        <v>28.821886803568841</v>
      </c>
      <c r="FP241" s="386">
        <v>3.5869694920644357</v>
      </c>
      <c r="FQ241" s="386">
        <v>0</v>
      </c>
      <c r="FR241" s="118">
        <v>11.629966239110972</v>
      </c>
      <c r="FS241" s="386">
        <v>1.8046339516702519</v>
      </c>
      <c r="FT241" s="386">
        <v>0</v>
      </c>
      <c r="FV241" s="118">
        <f t="shared" si="4"/>
        <v>8138.7703528384127</v>
      </c>
      <c r="FW241" s="118">
        <f t="shared" si="5"/>
        <v>5.8201452939154213E-2</v>
      </c>
      <c r="FX241" s="118">
        <v>0.98217385536294577</v>
      </c>
      <c r="FY241" s="118">
        <v>0.16040258927495113</v>
      </c>
      <c r="FZ241" s="207">
        <v>4.0262777685580184</v>
      </c>
      <c r="GA241" s="118">
        <v>2.4265999337881161</v>
      </c>
      <c r="GB241" s="118">
        <v>2.7540259930505924</v>
      </c>
    </row>
    <row r="242" spans="2:184" s="73" customFormat="1">
      <c r="B242" s="73" t="s">
        <v>1959</v>
      </c>
      <c r="C242" s="143" t="s">
        <v>2051</v>
      </c>
      <c r="D242" s="143" t="s">
        <v>2016</v>
      </c>
      <c r="E242" s="626">
        <v>1382.2</v>
      </c>
      <c r="F242" s="143">
        <v>0.01</v>
      </c>
      <c r="G242" s="113" t="s">
        <v>1210</v>
      </c>
      <c r="H242" s="207">
        <v>55.58</v>
      </c>
      <c r="I242" s="89">
        <v>1382.2</v>
      </c>
      <c r="J242" s="89"/>
      <c r="K242" s="41" t="s">
        <v>32</v>
      </c>
      <c r="L242" s="73" t="s">
        <v>207</v>
      </c>
      <c r="M242" s="73" t="s">
        <v>1962</v>
      </c>
      <c r="N242" s="73" t="s">
        <v>2316</v>
      </c>
      <c r="O242" s="73">
        <v>55</v>
      </c>
      <c r="Q242" s="203">
        <v>1449.0812861993209</v>
      </c>
      <c r="R242" s="203">
        <v>30299.999999999996</v>
      </c>
      <c r="S242" s="203">
        <v>5500</v>
      </c>
      <c r="U242" s="422">
        <v>0.81068016113113295</v>
      </c>
      <c r="V242" s="386">
        <v>2.1001993533549199</v>
      </c>
      <c r="W242" s="386">
        <v>0.81068016113113295</v>
      </c>
      <c r="X242" s="118">
        <v>6.7759333284031902</v>
      </c>
      <c r="Y242" s="386">
        <v>3.8360054289714598</v>
      </c>
      <c r="Z242" s="386">
        <v>0.88188097069582205</v>
      </c>
      <c r="AA242" s="118">
        <v>336.87539384895001</v>
      </c>
      <c r="AB242" s="386">
        <v>27.804519876118501</v>
      </c>
      <c r="AC242" s="386">
        <v>0.66656708674779597</v>
      </c>
      <c r="AD242" s="118">
        <v>51.3898116537435</v>
      </c>
      <c r="AE242" s="386">
        <v>7.9185192006102501</v>
      </c>
      <c r="AF242" s="386">
        <v>3.85405182011858E-2</v>
      </c>
      <c r="AG242" s="118">
        <v>1.8142604953597901</v>
      </c>
      <c r="AH242" s="386">
        <v>1.9502397506535201</v>
      </c>
      <c r="AI242" s="386">
        <v>9.7503725774792799E-2</v>
      </c>
      <c r="AJ242" s="118">
        <v>939.80972004523903</v>
      </c>
      <c r="AK242" s="386">
        <v>171.46658418921299</v>
      </c>
      <c r="AL242" s="386">
        <v>79.359739829782797</v>
      </c>
      <c r="AM242" s="118">
        <v>148452.28397734801</v>
      </c>
      <c r="AN242" s="386">
        <v>11973.1196713262</v>
      </c>
      <c r="AO242" s="386">
        <v>4.6398377249859699</v>
      </c>
      <c r="AP242" s="118">
        <v>143.71161749153899</v>
      </c>
      <c r="AQ242" s="386">
        <v>89.715332031992901</v>
      </c>
      <c r="AR242" s="386">
        <v>30.6479675273672</v>
      </c>
      <c r="AS242" s="118">
        <v>2038.7876507808701</v>
      </c>
      <c r="AT242" s="386">
        <v>222.40144064918599</v>
      </c>
      <c r="AU242" s="386">
        <v>30.3538712425838</v>
      </c>
      <c r="AV242" s="118">
        <v>19.040321139881499</v>
      </c>
      <c r="AW242" s="386">
        <v>9.6452948120026196</v>
      </c>
      <c r="AX242" s="386">
        <v>4.4035248454785902</v>
      </c>
      <c r="AY242" s="118">
        <v>1.03959369147849</v>
      </c>
      <c r="AZ242" s="627">
        <v>0.430211791137808</v>
      </c>
      <c r="BA242" s="627">
        <v>7.5671096138794997E-2</v>
      </c>
      <c r="BB242" s="118">
        <v>0.90640045574317296</v>
      </c>
      <c r="BC242" s="627">
        <v>1.8128009114863499</v>
      </c>
      <c r="BD242" s="627">
        <v>0.111532827898653</v>
      </c>
      <c r="BE242" s="118">
        <v>4.7514991279837497</v>
      </c>
      <c r="BF242" s="627">
        <v>0.73302734980178696</v>
      </c>
      <c r="BG242" s="627">
        <v>2.0390060275489699E-2</v>
      </c>
      <c r="BH242" s="381">
        <v>0.156529223036527</v>
      </c>
      <c r="BI242" s="627">
        <v>0</v>
      </c>
      <c r="BJ242" s="627">
        <v>0.156529223036527</v>
      </c>
      <c r="BK242" s="118">
        <v>366.65347324355901</v>
      </c>
      <c r="BL242" s="627">
        <v>36.2109779921702</v>
      </c>
      <c r="BM242" s="627">
        <v>0.21334783399222099</v>
      </c>
      <c r="BN242" s="118">
        <v>481.63447707485301</v>
      </c>
      <c r="BO242" s="627">
        <v>52.157936478180098</v>
      </c>
      <c r="BP242" s="627">
        <v>0.301529733434245</v>
      </c>
      <c r="BQ242" s="118">
        <v>588.37999091893505</v>
      </c>
      <c r="BR242" s="386">
        <v>64.999591633496706</v>
      </c>
      <c r="BS242" s="386">
        <v>1.8555187611069901</v>
      </c>
      <c r="BT242" s="118">
        <v>5.9509609069181402E-2</v>
      </c>
      <c r="BU242" s="386">
        <v>0.118147160504741</v>
      </c>
      <c r="BV242" s="386">
        <v>1.4223516752476699E-2</v>
      </c>
      <c r="BW242" s="381">
        <v>6.3189112360254096E-2</v>
      </c>
      <c r="BX242" s="386">
        <v>0</v>
      </c>
      <c r="BY242" s="386">
        <v>6.3189112360254096E-2</v>
      </c>
      <c r="BZ242" s="118">
        <v>0.11206895669023199</v>
      </c>
      <c r="CA242" s="386">
        <v>0.42174215318299602</v>
      </c>
      <c r="CB242" s="386">
        <v>9.38128808647853E-2</v>
      </c>
      <c r="CC242" s="118">
        <v>2.9929099653712599</v>
      </c>
      <c r="CD242" s="386">
        <v>1.04606683102397</v>
      </c>
      <c r="CE242" s="386">
        <v>8.7919578872996507E-2</v>
      </c>
      <c r="CF242" s="118">
        <v>0.362187823651967</v>
      </c>
      <c r="CG242" s="386">
        <v>0.18092143842247699</v>
      </c>
      <c r="CH242" s="386">
        <v>1.6392961899643999E-2</v>
      </c>
      <c r="CI242" s="118">
        <v>20.824078417259699</v>
      </c>
      <c r="CJ242" s="386">
        <v>4.0575680320559</v>
      </c>
      <c r="CK242" s="386">
        <v>0.108773156597399</v>
      </c>
      <c r="CL242" s="118">
        <v>6.9546254147939104</v>
      </c>
      <c r="CM242" s="386">
        <v>1.76459570494402</v>
      </c>
      <c r="CN242" s="386">
        <v>6.3486944464966402E-2</v>
      </c>
      <c r="CO242" s="383">
        <v>0.42328490295133803</v>
      </c>
      <c r="CP242" s="386">
        <v>1.1992821012738499</v>
      </c>
      <c r="CQ242" s="386">
        <v>0.42328490295133803</v>
      </c>
      <c r="CR242" s="118">
        <v>158.70027012378401</v>
      </c>
      <c r="CS242" s="386">
        <v>20.990714940749299</v>
      </c>
      <c r="CT242" s="386">
        <v>0</v>
      </c>
      <c r="CU242" s="118">
        <v>1073.38934860585</v>
      </c>
      <c r="CV242" s="386">
        <v>120.221440165852</v>
      </c>
      <c r="CW242" s="386">
        <v>0</v>
      </c>
      <c r="CX242" s="118">
        <v>4.4034316953449801</v>
      </c>
      <c r="CY242" s="386">
        <v>0.98256048770410898</v>
      </c>
      <c r="CZ242" s="386">
        <v>0</v>
      </c>
      <c r="DA242" s="383">
        <v>2.25695472558598E-3</v>
      </c>
      <c r="DB242" s="386">
        <v>0</v>
      </c>
      <c r="DC242" s="386">
        <v>2.25695472558598E-3</v>
      </c>
      <c r="DD242" s="383">
        <v>1.3400076632461899E-2</v>
      </c>
      <c r="DE242" s="386">
        <v>0</v>
      </c>
      <c r="DF242" s="386">
        <v>1.3400076632461899E-2</v>
      </c>
      <c r="DG242" s="383">
        <v>3.6350478240220703E-2</v>
      </c>
      <c r="DH242" s="386">
        <v>0</v>
      </c>
      <c r="DI242" s="386">
        <v>3.6350478240220703E-2</v>
      </c>
      <c r="DJ242" s="383">
        <v>1.37570256637474E-2</v>
      </c>
      <c r="DK242" s="386">
        <v>0</v>
      </c>
      <c r="DL242" s="386">
        <v>1.37570256637474E-2</v>
      </c>
      <c r="DM242" s="118">
        <v>0.27882077745033501</v>
      </c>
      <c r="DN242" s="386">
        <v>0.50765836073182302</v>
      </c>
      <c r="DO242" s="386">
        <v>0</v>
      </c>
      <c r="DP242" s="118">
        <v>988.74170637567897</v>
      </c>
      <c r="DQ242" s="386">
        <v>131.701543581691</v>
      </c>
      <c r="DR242" s="386">
        <v>0</v>
      </c>
      <c r="DS242" s="118">
        <v>2360.5664252583902</v>
      </c>
      <c r="DT242" s="386">
        <v>256.32311789708501</v>
      </c>
      <c r="DU242" s="386">
        <v>0</v>
      </c>
      <c r="DV242" s="118">
        <v>302.00440893657401</v>
      </c>
      <c r="DW242" s="386">
        <v>31.897310804056499</v>
      </c>
      <c r="DX242" s="386">
        <v>0</v>
      </c>
      <c r="DY242" s="118">
        <v>1298.64080180529</v>
      </c>
      <c r="DZ242" s="386">
        <v>149.886419462036</v>
      </c>
      <c r="EA242" s="386">
        <v>7.7745880553601304E-3</v>
      </c>
      <c r="EB242" s="118">
        <v>258.05369676942303</v>
      </c>
      <c r="EC242" s="386">
        <v>32.027315788862303</v>
      </c>
      <c r="ED242" s="386">
        <v>0</v>
      </c>
      <c r="EE242" s="118">
        <v>4.0259432408378801</v>
      </c>
      <c r="EF242" s="386">
        <v>0.53880168694829</v>
      </c>
      <c r="EG242" s="386">
        <v>2.3712734490390101E-3</v>
      </c>
      <c r="EH242" s="118">
        <v>265.80774274022502</v>
      </c>
      <c r="EI242" s="386">
        <v>33.645942592152601</v>
      </c>
      <c r="EJ242" s="386">
        <v>0</v>
      </c>
      <c r="EK242" s="118">
        <v>33.906606703436303</v>
      </c>
      <c r="EL242" s="386">
        <v>4.7397350222755996</v>
      </c>
      <c r="EM242" s="386">
        <v>1.1168810653830201E-3</v>
      </c>
      <c r="EN242" s="118">
        <v>208.99626905180901</v>
      </c>
      <c r="EO242" s="386">
        <v>27.005495629406902</v>
      </c>
      <c r="EP242" s="386">
        <v>0</v>
      </c>
      <c r="EQ242" s="118">
        <v>38.457155649328698</v>
      </c>
      <c r="ER242" s="386">
        <v>4.0140474229917498</v>
      </c>
      <c r="ES242" s="386">
        <v>1.1115787537820201E-3</v>
      </c>
      <c r="ET242" s="118">
        <v>101.10173156446101</v>
      </c>
      <c r="EU242" s="386">
        <v>10.294327058625599</v>
      </c>
      <c r="EV242" s="386">
        <v>0</v>
      </c>
      <c r="EW242" s="118">
        <v>11.5646985301748</v>
      </c>
      <c r="EX242" s="386">
        <v>1.69428463017237</v>
      </c>
      <c r="EY242" s="386">
        <v>0</v>
      </c>
      <c r="EZ242" s="118">
        <v>64.953792129624205</v>
      </c>
      <c r="FA242" s="386">
        <v>9.1158326992566892</v>
      </c>
      <c r="FB242" s="386">
        <v>0</v>
      </c>
      <c r="FC242" s="118">
        <v>8.0917375786299797</v>
      </c>
      <c r="FD242" s="386">
        <v>1.0416746465247999</v>
      </c>
      <c r="FE242" s="386">
        <v>0</v>
      </c>
      <c r="FF242" s="118">
        <v>8.1099555143949106E-2</v>
      </c>
      <c r="FG242" s="386">
        <v>0.16219911028789799</v>
      </c>
      <c r="FH242" s="386">
        <v>7.7311791910324099E-3</v>
      </c>
      <c r="FI242" s="118">
        <v>5.6196116507914899</v>
      </c>
      <c r="FJ242" s="386">
        <v>0.89782850519773105</v>
      </c>
      <c r="FK242" s="386">
        <v>7.6222908829869703E-3</v>
      </c>
      <c r="FL242" s="118">
        <v>3.1764502906353201E-2</v>
      </c>
      <c r="FM242" s="386">
        <v>6.3529005812706305E-2</v>
      </c>
      <c r="FN242" s="386">
        <v>2.01189011716434E-3</v>
      </c>
      <c r="FO242" s="118">
        <v>22.495466378289599</v>
      </c>
      <c r="FP242" s="386">
        <v>2.0639318826256798</v>
      </c>
      <c r="FQ242" s="386">
        <v>0</v>
      </c>
      <c r="FR242" s="118">
        <v>6.03629753884778</v>
      </c>
      <c r="FS242" s="386">
        <v>0.96973633133288595</v>
      </c>
      <c r="FT242" s="386">
        <v>0</v>
      </c>
      <c r="FV242" s="118">
        <f t="shared" si="4"/>
        <v>7018.3020649397322</v>
      </c>
      <c r="FW242" s="118">
        <f t="shared" si="5"/>
        <v>4.6444463663707025E-2</v>
      </c>
      <c r="FX242" s="118">
        <v>1.0370874412694506</v>
      </c>
      <c r="FY242" s="118">
        <v>0.14784967852523284</v>
      </c>
      <c r="FZ242" s="207">
        <v>2.7800538709633154</v>
      </c>
      <c r="GA242" s="118">
        <v>1.4681203680199384</v>
      </c>
      <c r="GB242" s="118">
        <v>3.3108226368582314</v>
      </c>
    </row>
    <row r="243" spans="2:184" s="73" customFormat="1">
      <c r="B243" s="73" t="s">
        <v>1959</v>
      </c>
      <c r="C243" s="143" t="s">
        <v>2051</v>
      </c>
      <c r="D243" s="143" t="s">
        <v>2016</v>
      </c>
      <c r="E243" s="626">
        <v>1382.2</v>
      </c>
      <c r="F243" s="143">
        <v>0.01</v>
      </c>
      <c r="G243" s="113" t="s">
        <v>1210</v>
      </c>
      <c r="H243" s="207">
        <v>55.58</v>
      </c>
      <c r="I243" s="89">
        <v>1382.2</v>
      </c>
      <c r="J243" s="89"/>
      <c r="K243" s="41" t="s">
        <v>32</v>
      </c>
      <c r="L243" s="73" t="s">
        <v>207</v>
      </c>
      <c r="M243" s="73" t="s">
        <v>1962</v>
      </c>
      <c r="N243" s="73" t="s">
        <v>2317</v>
      </c>
      <c r="O243" s="73">
        <v>33</v>
      </c>
      <c r="Q243" s="203">
        <v>888.14659476732561</v>
      </c>
      <c r="R243" s="203">
        <v>34100</v>
      </c>
      <c r="S243" s="203">
        <v>3300</v>
      </c>
      <c r="U243" s="422">
        <v>2.9957529769609001</v>
      </c>
      <c r="V243" s="385">
        <v>6.2857840617058898</v>
      </c>
      <c r="W243" s="385">
        <v>2.9957529769609001</v>
      </c>
      <c r="X243" s="312">
        <v>10.3135399811169</v>
      </c>
      <c r="Y243" s="385">
        <v>13.851786347456899</v>
      </c>
      <c r="Z243" s="385">
        <v>3.83220362787007</v>
      </c>
      <c r="AA243" s="312">
        <v>233.03016548768099</v>
      </c>
      <c r="AB243" s="385">
        <v>58.822462293881998</v>
      </c>
      <c r="AC243" s="385">
        <v>2.8275016635574701</v>
      </c>
      <c r="AD243" s="312">
        <v>13.2679085032758</v>
      </c>
      <c r="AE243" s="385">
        <v>5.2265327717058296</v>
      </c>
      <c r="AF243" s="385">
        <v>0.18694127070587899</v>
      </c>
      <c r="AG243" s="312">
        <v>16.776068180655201</v>
      </c>
      <c r="AH243" s="385">
        <v>24.597665125884699</v>
      </c>
      <c r="AI243" s="385">
        <v>0.357776186832098</v>
      </c>
      <c r="AJ243" s="312">
        <v>715.83175538925502</v>
      </c>
      <c r="AK243" s="385">
        <v>556.45455797276304</v>
      </c>
      <c r="AL243" s="385">
        <v>305.487904044223</v>
      </c>
      <c r="AM243" s="312">
        <v>148788.40171586</v>
      </c>
      <c r="AN243" s="385">
        <v>16747.371839031501</v>
      </c>
      <c r="AO243" s="385">
        <v>15.3577764242611</v>
      </c>
      <c r="AP243" s="312">
        <v>121.547483285594</v>
      </c>
      <c r="AQ243" s="385">
        <v>113.108678125352</v>
      </c>
      <c r="AR243" s="385">
        <v>85.203221007380407</v>
      </c>
      <c r="AS243" s="312">
        <v>1393.61688217762</v>
      </c>
      <c r="AT243" s="385">
        <v>457.21999120997202</v>
      </c>
      <c r="AU243" s="385">
        <v>98.923517705846507</v>
      </c>
      <c r="AV243" s="381">
        <v>14.8660626969672</v>
      </c>
      <c r="AW243" s="385">
        <v>25.3533542426627</v>
      </c>
      <c r="AX243" s="385">
        <v>14.8660626969672</v>
      </c>
      <c r="AY243" s="312">
        <v>1.1786846252535499</v>
      </c>
      <c r="AZ243" s="384">
        <v>0.91912630804685003</v>
      </c>
      <c r="BA243" s="384">
        <v>0.28999971245719602</v>
      </c>
      <c r="BB243" s="381">
        <v>0.50976606863988105</v>
      </c>
      <c r="BC243" s="384">
        <v>0</v>
      </c>
      <c r="BD243" s="384">
        <v>0.50976606863988105</v>
      </c>
      <c r="BE243" s="312">
        <v>3.14142250380185</v>
      </c>
      <c r="BF243" s="384">
        <v>1.0815851055252399</v>
      </c>
      <c r="BG243" s="384">
        <v>4.6995813777144999E-2</v>
      </c>
      <c r="BH243" s="381">
        <v>0.66989817446616495</v>
      </c>
      <c r="BI243" s="384">
        <v>0</v>
      </c>
      <c r="BJ243" s="384">
        <v>0.66989817446616495</v>
      </c>
      <c r="BK243" s="312">
        <v>272.82241590477201</v>
      </c>
      <c r="BL243" s="384">
        <v>39.214711060229597</v>
      </c>
      <c r="BM243" s="384">
        <v>0.73025502280701704</v>
      </c>
      <c r="BN243" s="312">
        <v>269.90618772532599</v>
      </c>
      <c r="BO243" s="384">
        <v>40.549945405855397</v>
      </c>
      <c r="BP243" s="384">
        <v>1.02938908280425</v>
      </c>
      <c r="BQ243" s="312">
        <v>406.01699858876702</v>
      </c>
      <c r="BR243" s="385">
        <v>57.268095959290903</v>
      </c>
      <c r="BS243" s="385">
        <v>6.18953526760526</v>
      </c>
      <c r="BT243" s="312">
        <v>0.15001186714656001</v>
      </c>
      <c r="BU243" s="385">
        <v>0.28309315671134899</v>
      </c>
      <c r="BV243" s="385">
        <v>4.5717238641250102E-2</v>
      </c>
      <c r="BW243" s="381">
        <v>0.21007778895674301</v>
      </c>
      <c r="BX243" s="385">
        <v>0</v>
      </c>
      <c r="BY243" s="385">
        <v>0.21007778895674301</v>
      </c>
      <c r="BZ243" s="381">
        <v>0.32488794619716299</v>
      </c>
      <c r="CA243" s="385">
        <v>0.53101359044746499</v>
      </c>
      <c r="CB243" s="385">
        <v>0.32488794619716299</v>
      </c>
      <c r="CC243" s="312">
        <v>4.9298542581110896</v>
      </c>
      <c r="CD243" s="385">
        <v>2.7897750370057901</v>
      </c>
      <c r="CE243" s="385">
        <v>0.24046054286243099</v>
      </c>
      <c r="CF243" s="312">
        <v>0.31730020057603198</v>
      </c>
      <c r="CG243" s="385">
        <v>0.29423669176637801</v>
      </c>
      <c r="CH243" s="385">
        <v>6.4970896223296104E-2</v>
      </c>
      <c r="CI243" s="312">
        <v>15.359540517066501</v>
      </c>
      <c r="CJ243" s="385">
        <v>5.1453303506217303</v>
      </c>
      <c r="CK243" s="385">
        <v>0.34637073765670801</v>
      </c>
      <c r="CL243" s="312">
        <v>6.0069303002257604</v>
      </c>
      <c r="CM243" s="385">
        <v>4.4053866378863296</v>
      </c>
      <c r="CN243" s="385">
        <v>0.24717920716342101</v>
      </c>
      <c r="CO243" s="383">
        <v>1.31859612475884</v>
      </c>
      <c r="CP243" s="385">
        <v>3.4693380247991201</v>
      </c>
      <c r="CQ243" s="385">
        <v>1.31859612475884</v>
      </c>
      <c r="CR243" s="312">
        <v>140.16426853185601</v>
      </c>
      <c r="CS243" s="385">
        <v>17.540257568374098</v>
      </c>
      <c r="CT243" s="385">
        <v>8.0548614816128399E-3</v>
      </c>
      <c r="CU243" s="312">
        <v>858.895636416515</v>
      </c>
      <c r="CV243" s="385">
        <v>110.400031223404</v>
      </c>
      <c r="CW243" s="385">
        <v>9.2652668210660392E-3</v>
      </c>
      <c r="CX243" s="312">
        <v>0.14904330963743601</v>
      </c>
      <c r="CY243" s="385">
        <v>0.29808661927487201</v>
      </c>
      <c r="CZ243" s="385">
        <v>0</v>
      </c>
      <c r="DA243" s="383">
        <v>1.0970491557805001E-2</v>
      </c>
      <c r="DB243" s="385">
        <v>0</v>
      </c>
      <c r="DC243" s="385">
        <v>1.0970491557805001E-2</v>
      </c>
      <c r="DD243" s="312">
        <v>0</v>
      </c>
      <c r="DE243" s="385">
        <v>0</v>
      </c>
      <c r="DF243" s="385">
        <v>0</v>
      </c>
      <c r="DG243" s="383">
        <v>9.9448097622735696E-2</v>
      </c>
      <c r="DH243" s="385">
        <v>0</v>
      </c>
      <c r="DI243" s="385">
        <v>9.9448097622735696E-2</v>
      </c>
      <c r="DJ243" s="383">
        <v>5.1568781672034797E-2</v>
      </c>
      <c r="DK243" s="385">
        <v>0</v>
      </c>
      <c r="DL243" s="385">
        <v>5.1568781672034797E-2</v>
      </c>
      <c r="DM243" s="312">
        <v>0</v>
      </c>
      <c r="DN243" s="385">
        <v>0</v>
      </c>
      <c r="DO243" s="385">
        <v>0</v>
      </c>
      <c r="DP243" s="312">
        <v>629.45997250365497</v>
      </c>
      <c r="DQ243" s="385">
        <v>128.73504953497499</v>
      </c>
      <c r="DR243" s="385">
        <v>0</v>
      </c>
      <c r="DS243" s="312">
        <v>1565.76585328488</v>
      </c>
      <c r="DT243" s="385">
        <v>260.52364442483002</v>
      </c>
      <c r="DU243" s="385">
        <v>0</v>
      </c>
      <c r="DV243" s="312">
        <v>206.06388304038899</v>
      </c>
      <c r="DW243" s="385">
        <v>26.2009404423818</v>
      </c>
      <c r="DX243" s="385">
        <v>0</v>
      </c>
      <c r="DY243" s="312">
        <v>882.20440276307897</v>
      </c>
      <c r="DZ243" s="385">
        <v>115.311742413671</v>
      </c>
      <c r="EA243" s="385">
        <v>4.5922982539822098E-2</v>
      </c>
      <c r="EB243" s="312">
        <v>185.282745434703</v>
      </c>
      <c r="EC243" s="385">
        <v>18.5942756340885</v>
      </c>
      <c r="ED243" s="385">
        <v>0</v>
      </c>
      <c r="EE243" s="312">
        <v>2.7614553162491799</v>
      </c>
      <c r="EF243" s="385">
        <v>0.65661857134446699</v>
      </c>
      <c r="EG243" s="385">
        <v>8.2337379520889594E-3</v>
      </c>
      <c r="EH243" s="312">
        <v>189.59160916427501</v>
      </c>
      <c r="EI243" s="385">
        <v>25.7342695200036</v>
      </c>
      <c r="EJ243" s="385">
        <v>2.9605381602077801E-2</v>
      </c>
      <c r="EK243" s="312">
        <v>25.255506567980699</v>
      </c>
      <c r="EL243" s="385">
        <v>2.5464509413955598</v>
      </c>
      <c r="EM243" s="385">
        <v>0</v>
      </c>
      <c r="EN243" s="312">
        <v>152.57414997447799</v>
      </c>
      <c r="EO243" s="385">
        <v>19.6245484289126</v>
      </c>
      <c r="EP243" s="385">
        <v>0</v>
      </c>
      <c r="EQ243" s="312">
        <v>28.357205020979301</v>
      </c>
      <c r="ER243" s="385">
        <v>3.4583276545055499</v>
      </c>
      <c r="ES243" s="385">
        <v>3.8268408109358599E-3</v>
      </c>
      <c r="ET243" s="312">
        <v>73.554833855489093</v>
      </c>
      <c r="EU243" s="385">
        <v>9.3569868947733408</v>
      </c>
      <c r="EV243" s="385">
        <v>0</v>
      </c>
      <c r="EW243" s="312">
        <v>9.0342264032632205</v>
      </c>
      <c r="EX243" s="385">
        <v>1.2104235096907301</v>
      </c>
      <c r="EY243" s="385">
        <v>0</v>
      </c>
      <c r="EZ243" s="312">
        <v>48.132849333078902</v>
      </c>
      <c r="FA243" s="385">
        <v>6.05675928637831</v>
      </c>
      <c r="FB243" s="385">
        <v>0</v>
      </c>
      <c r="FC243" s="312">
        <v>6.5385890988837501</v>
      </c>
      <c r="FD243" s="385">
        <v>0.661595885131673</v>
      </c>
      <c r="FE243" s="385">
        <v>0</v>
      </c>
      <c r="FF243" s="383">
        <v>1.9033679714190999E-2</v>
      </c>
      <c r="FG243" s="385">
        <v>0</v>
      </c>
      <c r="FH243" s="385">
        <v>1.9033679714190999E-2</v>
      </c>
      <c r="FI243" s="312">
        <v>3.5976948618322599</v>
      </c>
      <c r="FJ243" s="385">
        <v>1.1164986217092201</v>
      </c>
      <c r="FK243" s="385">
        <v>3.15164582035087E-2</v>
      </c>
      <c r="FL243" s="312">
        <v>8.4746693907854498E-2</v>
      </c>
      <c r="FM243" s="385">
        <v>0.15022688248607499</v>
      </c>
      <c r="FN243" s="385">
        <v>1.7961221542671001E-2</v>
      </c>
      <c r="FO243" s="312">
        <v>12.2975973924279</v>
      </c>
      <c r="FP243" s="385">
        <v>1.44393588460649</v>
      </c>
      <c r="FQ243" s="385">
        <v>0</v>
      </c>
      <c r="FR243" s="312">
        <v>4.4724506401818003</v>
      </c>
      <c r="FS243" s="385">
        <v>0.73128137387160497</v>
      </c>
      <c r="FT243" s="385">
        <v>0</v>
      </c>
      <c r="FV243" s="118">
        <f t="shared" si="4"/>
        <v>4863.4729181778994</v>
      </c>
      <c r="FW243" s="118">
        <f t="shared" si="5"/>
        <v>4.4496258565764182E-2</v>
      </c>
      <c r="FX243" s="118">
        <v>1.0475896682485168</v>
      </c>
      <c r="FY243" s="118">
        <v>0.16319126863497579</v>
      </c>
      <c r="FZ243" s="207">
        <v>1.880772320519011</v>
      </c>
      <c r="GA243" s="118">
        <v>1.3758362619111526</v>
      </c>
      <c r="GB243" s="118">
        <v>3.1867672168614081</v>
      </c>
    </row>
    <row r="244" spans="2:184" s="73" customFormat="1">
      <c r="B244" s="73" t="s">
        <v>1959</v>
      </c>
      <c r="C244" s="143" t="s">
        <v>2051</v>
      </c>
      <c r="D244" s="143" t="s">
        <v>2016</v>
      </c>
      <c r="E244" s="626">
        <v>1382.2</v>
      </c>
      <c r="F244" s="143">
        <v>0.01</v>
      </c>
      <c r="G244" s="113" t="s">
        <v>1210</v>
      </c>
      <c r="H244" s="207">
        <v>55.58</v>
      </c>
      <c r="I244" s="89">
        <v>1382.2</v>
      </c>
      <c r="J244" s="89"/>
      <c r="K244" s="41" t="s">
        <v>32</v>
      </c>
      <c r="L244" s="73" t="s">
        <v>207</v>
      </c>
      <c r="M244" s="73" t="s">
        <v>1962</v>
      </c>
      <c r="N244" s="73" t="s">
        <v>2318</v>
      </c>
      <c r="O244" s="73">
        <v>55</v>
      </c>
      <c r="Q244" s="203">
        <v>1028.3802676253244</v>
      </c>
      <c r="R244" s="203">
        <v>32800</v>
      </c>
      <c r="S244" s="203">
        <v>4900</v>
      </c>
      <c r="U244" s="422">
        <v>0.94796608310829999</v>
      </c>
      <c r="V244" s="385">
        <v>2.4860189861447601</v>
      </c>
      <c r="W244" s="385">
        <v>0.94796608310829999</v>
      </c>
      <c r="X244" s="312">
        <v>4.9762518011745103</v>
      </c>
      <c r="Y244" s="385">
        <v>4.9385494614607204</v>
      </c>
      <c r="Z244" s="385">
        <v>1.4327779128553499</v>
      </c>
      <c r="AA244" s="312">
        <v>362.95206975907701</v>
      </c>
      <c r="AB244" s="385">
        <v>35.506010749253797</v>
      </c>
      <c r="AC244" s="385">
        <v>0.92472786940337204</v>
      </c>
      <c r="AD244" s="312">
        <v>19.441153324848202</v>
      </c>
      <c r="AE244" s="385">
        <v>4.5293114235028096</v>
      </c>
      <c r="AF244" s="385">
        <v>7.41189978938116E-2</v>
      </c>
      <c r="AG244" s="312">
        <v>5.3238915310228903</v>
      </c>
      <c r="AH244" s="385">
        <v>8.4927457387375096</v>
      </c>
      <c r="AI244" s="385">
        <v>9.6196429624729199E-2</v>
      </c>
      <c r="AJ244" s="312">
        <v>713.41326668611202</v>
      </c>
      <c r="AK244" s="385">
        <v>177.65737841926</v>
      </c>
      <c r="AL244" s="385">
        <v>79.658064289410007</v>
      </c>
      <c r="AM244" s="312">
        <v>144847.36277967901</v>
      </c>
      <c r="AN244" s="385">
        <v>11247.9764104651</v>
      </c>
      <c r="AO244" s="385">
        <v>4.5928376582212502</v>
      </c>
      <c r="AP244" s="312">
        <v>155.826612780631</v>
      </c>
      <c r="AQ244" s="385">
        <v>85.8902582076485</v>
      </c>
      <c r="AR244" s="385">
        <v>28.994814072615601</v>
      </c>
      <c r="AS244" s="312">
        <v>1562.2191497466399</v>
      </c>
      <c r="AT244" s="385">
        <v>282.71450211394102</v>
      </c>
      <c r="AU244" s="385">
        <v>31.991240081019999</v>
      </c>
      <c r="AV244" s="312">
        <v>5.2876520738305501</v>
      </c>
      <c r="AW244" s="385">
        <v>8.5217334335615096</v>
      </c>
      <c r="AX244" s="385">
        <v>3.9685208793751801</v>
      </c>
      <c r="AY244" s="312">
        <v>0.79917979729366295</v>
      </c>
      <c r="AZ244" s="384">
        <v>0.36908768891529498</v>
      </c>
      <c r="BA244" s="384">
        <v>9.3510910112478404E-2</v>
      </c>
      <c r="BB244" s="381">
        <v>0.15053224299758799</v>
      </c>
      <c r="BC244" s="384">
        <v>0</v>
      </c>
      <c r="BD244" s="384">
        <v>0.15053224299758799</v>
      </c>
      <c r="BE244" s="312">
        <v>4.8458436736856596</v>
      </c>
      <c r="BF244" s="384">
        <v>0.79595523476052699</v>
      </c>
      <c r="BG244" s="384">
        <v>1.2723456288625401E-2</v>
      </c>
      <c r="BH244" s="381">
        <v>0.19291138582710099</v>
      </c>
      <c r="BI244" s="384">
        <v>0</v>
      </c>
      <c r="BJ244" s="384">
        <v>0.19291138582710099</v>
      </c>
      <c r="BK244" s="312">
        <v>309.41650588797899</v>
      </c>
      <c r="BL244" s="384">
        <v>23.590491906521699</v>
      </c>
      <c r="BM244" s="384">
        <v>0.22165740259966901</v>
      </c>
      <c r="BN244" s="312">
        <v>313.63038062249501</v>
      </c>
      <c r="BO244" s="384">
        <v>52.863736463985397</v>
      </c>
      <c r="BP244" s="384">
        <v>0.37507628767594597</v>
      </c>
      <c r="BQ244" s="312">
        <v>454.67134027011502</v>
      </c>
      <c r="BR244" s="385">
        <v>60.125595570787503</v>
      </c>
      <c r="BS244" s="385">
        <v>1.9392715282233299</v>
      </c>
      <c r="BT244" s="312">
        <v>0.110924496082822</v>
      </c>
      <c r="BU244" s="385">
        <v>0.104867956606646</v>
      </c>
      <c r="BV244" s="385">
        <v>1.1511079502866299E-2</v>
      </c>
      <c r="BW244" s="312">
        <v>0.24838322594257001</v>
      </c>
      <c r="BX244" s="385">
        <v>0.49676645188514001</v>
      </c>
      <c r="BY244" s="385">
        <v>9.5134781178715405E-2</v>
      </c>
      <c r="BZ244" s="312">
        <v>0.31230809749462002</v>
      </c>
      <c r="CA244" s="385">
        <v>0.54901627814475595</v>
      </c>
      <c r="CB244" s="385">
        <v>0.11820319443096899</v>
      </c>
      <c r="CC244" s="312">
        <v>2.27734416340083</v>
      </c>
      <c r="CD244" s="385">
        <v>1.4561914807235501</v>
      </c>
      <c r="CE244" s="385">
        <v>9.0850701323813607E-2</v>
      </c>
      <c r="CF244" s="312">
        <v>0.31224143042311697</v>
      </c>
      <c r="CG244" s="385">
        <v>0.18153802518531201</v>
      </c>
      <c r="CH244" s="385">
        <v>1.9707942575609001E-2</v>
      </c>
      <c r="CI244" s="312">
        <v>17.584523815990501</v>
      </c>
      <c r="CJ244" s="385">
        <v>3.5867881199739702</v>
      </c>
      <c r="CK244" s="385">
        <v>0.109749121178666</v>
      </c>
      <c r="CL244" s="312">
        <v>6.2701811551408504</v>
      </c>
      <c r="CM244" s="385">
        <v>1.45609176434445</v>
      </c>
      <c r="CN244" s="385">
        <v>7.8114766840594693E-2</v>
      </c>
      <c r="CO244" s="383">
        <v>0.52205400274218505</v>
      </c>
      <c r="CP244" s="385">
        <v>0.95857337247764995</v>
      </c>
      <c r="CQ244" s="385">
        <v>0.52205400274218505</v>
      </c>
      <c r="CR244" s="312">
        <v>156.312085058934</v>
      </c>
      <c r="CS244" s="385">
        <v>17.801346394891102</v>
      </c>
      <c r="CT244" s="385">
        <v>2.62440246153104E-3</v>
      </c>
      <c r="CU244" s="312">
        <v>928.71512941112303</v>
      </c>
      <c r="CV244" s="385">
        <v>122.82819789686</v>
      </c>
      <c r="CW244" s="385">
        <v>2.1541280046456098E-3</v>
      </c>
      <c r="CX244" s="312">
        <v>0.43321259175231203</v>
      </c>
      <c r="CY244" s="385">
        <v>0.282609021800592</v>
      </c>
      <c r="CZ244" s="385">
        <v>4.1825522461355104E-3</v>
      </c>
      <c r="DA244" s="383">
        <v>3.5805065197684199E-3</v>
      </c>
      <c r="DB244" s="385">
        <v>0</v>
      </c>
      <c r="DC244" s="385">
        <v>3.5805065197684199E-3</v>
      </c>
      <c r="DD244" s="312">
        <v>0</v>
      </c>
      <c r="DE244" s="385">
        <v>0</v>
      </c>
      <c r="DF244" s="385">
        <v>0</v>
      </c>
      <c r="DG244" s="383">
        <v>3.1058300113475899E-2</v>
      </c>
      <c r="DH244" s="385">
        <v>0</v>
      </c>
      <c r="DI244" s="385">
        <v>3.1058300113475899E-2</v>
      </c>
      <c r="DJ244" s="383">
        <v>2.07113126516652E-2</v>
      </c>
      <c r="DK244" s="385">
        <v>0</v>
      </c>
      <c r="DL244" s="385">
        <v>2.07113126516652E-2</v>
      </c>
      <c r="DM244" s="312">
        <v>0.25778001865016098</v>
      </c>
      <c r="DN244" s="385">
        <v>0.51556003730032296</v>
      </c>
      <c r="DO244" s="385">
        <v>1.8806704271181598E-2</v>
      </c>
      <c r="DP244" s="312">
        <v>812.21480327366805</v>
      </c>
      <c r="DQ244" s="385">
        <v>96.213044639842295</v>
      </c>
      <c r="DR244" s="385">
        <v>0</v>
      </c>
      <c r="DS244" s="312">
        <v>1922.2392447030099</v>
      </c>
      <c r="DT244" s="385">
        <v>221.940579137615</v>
      </c>
      <c r="DU244" s="385">
        <v>2.74363159892437E-3</v>
      </c>
      <c r="DV244" s="312">
        <v>243.25974273271299</v>
      </c>
      <c r="DW244" s="385">
        <v>27.0591739293092</v>
      </c>
      <c r="DX244" s="385">
        <v>0</v>
      </c>
      <c r="DY244" s="312">
        <v>1034.03494274114</v>
      </c>
      <c r="DZ244" s="385">
        <v>123.96170389047499</v>
      </c>
      <c r="EA244" s="385">
        <v>0</v>
      </c>
      <c r="EB244" s="312">
        <v>204.862674249089</v>
      </c>
      <c r="EC244" s="385">
        <v>24.8061706395195</v>
      </c>
      <c r="ED244" s="385">
        <v>1.02625891837412E-2</v>
      </c>
      <c r="EE244" s="312">
        <v>2.8306796010964801</v>
      </c>
      <c r="EF244" s="385">
        <v>0.47278845762059302</v>
      </c>
      <c r="EG244" s="385">
        <v>0</v>
      </c>
      <c r="EH244" s="312">
        <v>210.10267376133001</v>
      </c>
      <c r="EI244" s="385">
        <v>28.533773991510799</v>
      </c>
      <c r="EJ244" s="385">
        <v>0</v>
      </c>
      <c r="EK244" s="312">
        <v>27.540567620611199</v>
      </c>
      <c r="EL244" s="385">
        <v>4.1401610798681396</v>
      </c>
      <c r="EM244" s="385">
        <v>0</v>
      </c>
      <c r="EN244" s="312">
        <v>170.16903872239601</v>
      </c>
      <c r="EO244" s="385">
        <v>23.484368616228199</v>
      </c>
      <c r="EP244" s="385">
        <v>5.5801445916259197E-3</v>
      </c>
      <c r="EQ244" s="312">
        <v>31.565998466467999</v>
      </c>
      <c r="ER244" s="385">
        <v>3.6378936272986202</v>
      </c>
      <c r="ES244" s="385">
        <v>1.24480066071705E-3</v>
      </c>
      <c r="ET244" s="312">
        <v>82.6646942002006</v>
      </c>
      <c r="EU244" s="385">
        <v>9.9946249869620107</v>
      </c>
      <c r="EV244" s="385">
        <v>0</v>
      </c>
      <c r="EW244" s="312">
        <v>9.5967405817089997</v>
      </c>
      <c r="EX244" s="385">
        <v>1.4708800073258701</v>
      </c>
      <c r="EY244" s="385">
        <v>0</v>
      </c>
      <c r="EZ244" s="312">
        <v>53.268184942527903</v>
      </c>
      <c r="FA244" s="385">
        <v>7.8592660035735404</v>
      </c>
      <c r="FB244" s="385">
        <v>0</v>
      </c>
      <c r="FC244" s="312">
        <v>6.6190793829946299</v>
      </c>
      <c r="FD244" s="385">
        <v>0.96603749367936098</v>
      </c>
      <c r="FE244" s="385">
        <v>0</v>
      </c>
      <c r="FF244" s="312">
        <v>8.2333708810255105E-2</v>
      </c>
      <c r="FG244" s="385">
        <v>0.16466741762050999</v>
      </c>
      <c r="FH244" s="385">
        <v>6.2092805859526399E-3</v>
      </c>
      <c r="FI244" s="312">
        <v>2.60959805331369</v>
      </c>
      <c r="FJ244" s="385">
        <v>0.83204159919588105</v>
      </c>
      <c r="FK244" s="385">
        <v>5.5622775453570798E-3</v>
      </c>
      <c r="FL244" s="312">
        <v>3.2655803228621702E-2</v>
      </c>
      <c r="FM244" s="385">
        <v>6.5311606457243404E-2</v>
      </c>
      <c r="FN244" s="385">
        <v>3.1591167740180502E-3</v>
      </c>
      <c r="FO244" s="312">
        <v>9.8008835320085996</v>
      </c>
      <c r="FP244" s="385">
        <v>2.81461079715308</v>
      </c>
      <c r="FQ244" s="385">
        <v>1.9013997543263299E-3</v>
      </c>
      <c r="FR244" s="312">
        <v>2.6351355860795</v>
      </c>
      <c r="FS244" s="385">
        <v>0.90693343523235703</v>
      </c>
      <c r="FT244" s="385">
        <v>0</v>
      </c>
      <c r="FV244" s="118">
        <f t="shared" si="4"/>
        <v>5739.6841943900772</v>
      </c>
      <c r="FW244" s="118">
        <f t="shared" si="5"/>
        <v>4.1211892933365399E-2</v>
      </c>
      <c r="FX244" s="118">
        <v>1.0368989812377729</v>
      </c>
      <c r="FY244" s="118">
        <v>0.16831004482294579</v>
      </c>
      <c r="FZ244" s="207">
        <v>1.4807019171258897</v>
      </c>
      <c r="GA244" s="118">
        <v>1.5146194855150628</v>
      </c>
      <c r="GB244" s="118">
        <v>3.1910710940740263</v>
      </c>
    </row>
    <row r="245" spans="2:184" s="73" customFormat="1">
      <c r="B245" s="73" t="s">
        <v>1959</v>
      </c>
      <c r="C245" s="143" t="s">
        <v>2051</v>
      </c>
      <c r="D245" s="143" t="s">
        <v>2054</v>
      </c>
      <c r="E245" s="626">
        <v>1483.34</v>
      </c>
      <c r="F245" s="143">
        <v>0.01</v>
      </c>
      <c r="G245" s="113" t="s">
        <v>1210</v>
      </c>
      <c r="H245" s="207">
        <v>60.65</v>
      </c>
      <c r="I245" s="89">
        <v>1483.34</v>
      </c>
      <c r="J245" s="89"/>
      <c r="K245" s="41" t="s">
        <v>32</v>
      </c>
      <c r="L245" s="73" t="s">
        <v>207</v>
      </c>
      <c r="M245" s="73" t="s">
        <v>1962</v>
      </c>
      <c r="N245" s="73" t="s">
        <v>2319</v>
      </c>
      <c r="O245" s="73">
        <v>55</v>
      </c>
      <c r="Q245" s="203">
        <v>934.89115238665863</v>
      </c>
      <c r="R245" s="203">
        <v>21200</v>
      </c>
      <c r="S245" s="203">
        <v>20800</v>
      </c>
      <c r="U245" s="422">
        <v>0.9865434127319761</v>
      </c>
      <c r="V245" s="386">
        <v>1.8958318258894724</v>
      </c>
      <c r="W245" s="386">
        <v>0.9865434127319761</v>
      </c>
      <c r="X245" s="118">
        <v>5.5968268551869045</v>
      </c>
      <c r="Y245" s="386">
        <v>5.207613241385034</v>
      </c>
      <c r="Z245" s="386">
        <v>1.2762063491987536</v>
      </c>
      <c r="AA245" s="118">
        <v>290.2649350082998</v>
      </c>
      <c r="AB245" s="386">
        <v>27.02930626781497</v>
      </c>
      <c r="AC245" s="386">
        <v>0.7716722649726393</v>
      </c>
      <c r="AD245" s="118">
        <v>146.04115171615246</v>
      </c>
      <c r="AE245" s="386">
        <v>30.150296759295429</v>
      </c>
      <c r="AF245" s="386">
        <v>0</v>
      </c>
      <c r="AG245" s="118">
        <v>21.818510051074075</v>
      </c>
      <c r="AH245" s="386">
        <v>28.121712097754902</v>
      </c>
      <c r="AI245" s="386">
        <v>0.1256452712827488</v>
      </c>
      <c r="AJ245" s="118">
        <v>775.18113091025555</v>
      </c>
      <c r="AK245" s="386">
        <v>268.17646870513613</v>
      </c>
      <c r="AL245" s="386">
        <v>89.995469945510848</v>
      </c>
      <c r="AM245" s="118">
        <v>145333.19533738837</v>
      </c>
      <c r="AN245" s="386">
        <v>10428.632825431412</v>
      </c>
      <c r="AO245" s="386">
        <v>4.5822072146200545</v>
      </c>
      <c r="AP245" s="118">
        <v>132.67544242284126</v>
      </c>
      <c r="AQ245" s="386">
        <v>72.89950442215779</v>
      </c>
      <c r="AR245" s="386">
        <v>32.734655546071387</v>
      </c>
      <c r="AS245" s="118">
        <v>7604.9762951712919</v>
      </c>
      <c r="AT245" s="386">
        <v>498.37284791039497</v>
      </c>
      <c r="AU245" s="386">
        <v>26.986948677368208</v>
      </c>
      <c r="AV245" s="118">
        <v>16.97709214646321</v>
      </c>
      <c r="AW245" s="386">
        <v>11.15098143760064</v>
      </c>
      <c r="AX245" s="386">
        <v>3.841437145484655</v>
      </c>
      <c r="AY245" s="118">
        <v>1.0853621277824881</v>
      </c>
      <c r="AZ245" s="386">
        <v>0.37226040267822658</v>
      </c>
      <c r="BA245" s="386">
        <v>8.7410364652018929E-2</v>
      </c>
      <c r="BB245" s="381">
        <v>0.19664423951052148</v>
      </c>
      <c r="BC245" s="386">
        <v>0</v>
      </c>
      <c r="BD245" s="386">
        <v>0.19664423951052148</v>
      </c>
      <c r="BE245" s="118">
        <v>17.331139437421964</v>
      </c>
      <c r="BF245" s="386">
        <v>2.0653697419258505</v>
      </c>
      <c r="BG245" s="386">
        <v>1.9529243906086326E-2</v>
      </c>
      <c r="BH245" s="381">
        <v>0.14688284514796687</v>
      </c>
      <c r="BI245" s="386">
        <v>0</v>
      </c>
      <c r="BJ245" s="386">
        <v>0.14688284514796687</v>
      </c>
      <c r="BK245" s="118">
        <v>475.36212327644057</v>
      </c>
      <c r="BL245" s="386">
        <v>40.957372426881193</v>
      </c>
      <c r="BM245" s="386">
        <v>0.27399482341912601</v>
      </c>
      <c r="BN245" s="118">
        <v>1222.6541996676203</v>
      </c>
      <c r="BO245" s="386">
        <v>152.27786478929318</v>
      </c>
      <c r="BP245" s="386">
        <v>0.27591793505847045</v>
      </c>
      <c r="BQ245" s="118">
        <v>1243.1031182444779</v>
      </c>
      <c r="BR245" s="386">
        <v>161.65197451170073</v>
      </c>
      <c r="BS245" s="386">
        <v>1.8235484887596642</v>
      </c>
      <c r="BT245" s="118">
        <v>0.16752138004909442</v>
      </c>
      <c r="BU245" s="386">
        <v>0.12849885966342592</v>
      </c>
      <c r="BV245" s="386">
        <v>1.6435129996003231E-2</v>
      </c>
      <c r="BW245" s="381">
        <v>9.8470481294330364E-2</v>
      </c>
      <c r="BX245" s="386">
        <v>1.7110011364725492E-3</v>
      </c>
      <c r="BY245" s="386">
        <v>9.8470481294330364E-2</v>
      </c>
      <c r="BZ245" s="381">
        <v>0.1115018291436434</v>
      </c>
      <c r="CA245" s="386">
        <v>0.4418616615810908</v>
      </c>
      <c r="CB245" s="386">
        <v>0.1115018291436434</v>
      </c>
      <c r="CC245" s="118">
        <v>3.0813327058330389</v>
      </c>
      <c r="CD245" s="386">
        <v>1.8185000825007547</v>
      </c>
      <c r="CE245" s="386">
        <v>0.13472345376566239</v>
      </c>
      <c r="CF245" s="118">
        <v>0.37779727140248115</v>
      </c>
      <c r="CG245" s="386">
        <v>0.22265155292137609</v>
      </c>
      <c r="CH245" s="386">
        <v>1.948614164894151E-2</v>
      </c>
      <c r="CI245" s="118">
        <v>14.925967193476209</v>
      </c>
      <c r="CJ245" s="386">
        <v>3.2845901660489614</v>
      </c>
      <c r="CK245" s="386">
        <v>9.8307492071393152E-2</v>
      </c>
      <c r="CL245" s="118">
        <v>5.2018233873498101</v>
      </c>
      <c r="CM245" s="386">
        <v>1.4991682458427529</v>
      </c>
      <c r="CN245" s="386">
        <v>7.0643650829506133E-2</v>
      </c>
      <c r="CO245" s="383">
        <v>0.43185759532345142</v>
      </c>
      <c r="CP245" s="386">
        <v>1.0661854939199455</v>
      </c>
      <c r="CQ245" s="386">
        <v>0.43185759532345142</v>
      </c>
      <c r="CR245" s="118">
        <v>183.85500619199144</v>
      </c>
      <c r="CS245" s="386">
        <v>20.680520433015428</v>
      </c>
      <c r="CT245" s="386">
        <v>3.6029946805348841E-3</v>
      </c>
      <c r="CU245" s="118">
        <v>451.55171215160959</v>
      </c>
      <c r="CV245" s="386">
        <v>53.775410875394108</v>
      </c>
      <c r="CW245" s="386">
        <v>0</v>
      </c>
      <c r="CX245" s="118">
        <v>2.9698575359341337</v>
      </c>
      <c r="CY245" s="386">
        <v>0.86685094659915818</v>
      </c>
      <c r="CZ245" s="386">
        <v>0</v>
      </c>
      <c r="DA245" s="383">
        <v>5.5539630758405997E-3</v>
      </c>
      <c r="DB245" s="386">
        <v>0</v>
      </c>
      <c r="DC245" s="386">
        <v>5.5539630758405997E-3</v>
      </c>
      <c r="DD245" s="118">
        <v>0</v>
      </c>
      <c r="DE245" s="386">
        <v>0</v>
      </c>
      <c r="DF245" s="386">
        <v>0</v>
      </c>
      <c r="DG245" s="383">
        <v>4.1425461177537454E-2</v>
      </c>
      <c r="DH245" s="386">
        <v>9.7749624385588367E-3</v>
      </c>
      <c r="DI245" s="386">
        <v>4.1425461177537454E-2</v>
      </c>
      <c r="DJ245" s="383">
        <v>1.2336199495291052E-2</v>
      </c>
      <c r="DK245" s="386">
        <v>0</v>
      </c>
      <c r="DL245" s="386">
        <v>1.2336199495291052E-2</v>
      </c>
      <c r="DM245" s="118">
        <v>0.87961301257982671</v>
      </c>
      <c r="DN245" s="386">
        <v>0.71752062591542809</v>
      </c>
      <c r="DO245" s="386">
        <v>0</v>
      </c>
      <c r="DP245" s="118">
        <v>1177.0205609000543</v>
      </c>
      <c r="DQ245" s="386">
        <v>155.19140377395723</v>
      </c>
      <c r="DR245" s="386">
        <v>0</v>
      </c>
      <c r="DS245" s="118">
        <v>2241.0098515086538</v>
      </c>
      <c r="DT245" s="386">
        <v>300.71467142804249</v>
      </c>
      <c r="DU245" s="386">
        <v>0</v>
      </c>
      <c r="DV245" s="118">
        <v>240.17747539150409</v>
      </c>
      <c r="DW245" s="386">
        <v>33.10642275432118</v>
      </c>
      <c r="DX245" s="386">
        <v>0</v>
      </c>
      <c r="DY245" s="118">
        <v>865.24858247292514</v>
      </c>
      <c r="DZ245" s="386">
        <v>117.04767574639193</v>
      </c>
      <c r="EA245" s="386">
        <v>0</v>
      </c>
      <c r="EB245" s="118">
        <v>141.26022056265288</v>
      </c>
      <c r="EC245" s="386">
        <v>16.270869182586804</v>
      </c>
      <c r="ED245" s="386">
        <v>0</v>
      </c>
      <c r="EE245" s="118">
        <v>6.4939006513431581</v>
      </c>
      <c r="EF245" s="386">
        <v>1.182197467120218</v>
      </c>
      <c r="EG245" s="386">
        <v>0</v>
      </c>
      <c r="EH245" s="118">
        <v>126.89120900751013</v>
      </c>
      <c r="EI245" s="386">
        <v>14.333764840073655</v>
      </c>
      <c r="EJ245" s="386">
        <v>0</v>
      </c>
      <c r="EK245" s="118">
        <v>15.022590373585054</v>
      </c>
      <c r="EL245" s="386">
        <v>1.6769315000930163</v>
      </c>
      <c r="EM245" s="386">
        <v>0</v>
      </c>
      <c r="EN245" s="118">
        <v>87.394691825989398</v>
      </c>
      <c r="EO245" s="386">
        <v>11.371936135846669</v>
      </c>
      <c r="EP245" s="386">
        <v>0</v>
      </c>
      <c r="EQ245" s="118">
        <v>15.237781563076984</v>
      </c>
      <c r="ER245" s="386">
        <v>1.9882683763852982</v>
      </c>
      <c r="ES245" s="386">
        <v>1.2163389943958532E-3</v>
      </c>
      <c r="ET245" s="118">
        <v>36.678530119560328</v>
      </c>
      <c r="EU245" s="386">
        <v>4.5382487203235318</v>
      </c>
      <c r="EV245" s="386">
        <v>0</v>
      </c>
      <c r="EW245" s="118">
        <v>3.9088197849648894</v>
      </c>
      <c r="EX245" s="386">
        <v>0.56418060422617267</v>
      </c>
      <c r="EY245" s="386">
        <v>0</v>
      </c>
      <c r="EZ245" s="118">
        <v>20.437037976890704</v>
      </c>
      <c r="FA245" s="386">
        <v>3.6198416697293454</v>
      </c>
      <c r="FB245" s="386">
        <v>5.7654265417509277E-3</v>
      </c>
      <c r="FC245" s="118">
        <v>2.3829600850987105</v>
      </c>
      <c r="FD245" s="386">
        <v>0.40960224026786479</v>
      </c>
      <c r="FE245" s="386">
        <v>0</v>
      </c>
      <c r="FF245" s="118">
        <v>4.3714328864171405E-2</v>
      </c>
      <c r="FG245" s="386">
        <v>8.7428657728343004E-2</v>
      </c>
      <c r="FH245" s="386">
        <v>0</v>
      </c>
      <c r="FI245" s="118">
        <v>6.7655274364076821</v>
      </c>
      <c r="FJ245" s="386">
        <v>1.2692230335420029</v>
      </c>
      <c r="FK245" s="386">
        <v>0</v>
      </c>
      <c r="FL245" s="118">
        <v>8.5845198755656063E-2</v>
      </c>
      <c r="FM245" s="386">
        <v>7.0805224396276137E-2</v>
      </c>
      <c r="FN245" s="386">
        <v>2.1989185392667708E-3</v>
      </c>
      <c r="FO245" s="118">
        <v>24.518244133128317</v>
      </c>
      <c r="FP245" s="386">
        <v>4.4158996455781443</v>
      </c>
      <c r="FQ245" s="386">
        <v>1.8625031379749313E-3</v>
      </c>
      <c r="FR245" s="118">
        <v>7.0057992327047103</v>
      </c>
      <c r="FS245" s="386">
        <v>1.5517515877853709</v>
      </c>
      <c r="FT245" s="386">
        <v>1.8338348581994283E-3</v>
      </c>
      <c r="FV245" s="118">
        <f t="shared" si="4"/>
        <v>5430.7159243754186</v>
      </c>
      <c r="FW245" s="118">
        <f t="shared" si="5"/>
        <v>0.14489569281571965</v>
      </c>
      <c r="FX245" s="118">
        <v>0.96785520094771782</v>
      </c>
      <c r="FY245" s="118">
        <v>0.40716268202358552</v>
      </c>
      <c r="FZ245" s="207">
        <v>10.288986494758131</v>
      </c>
      <c r="GA245" s="118">
        <v>2.6230768042906125</v>
      </c>
      <c r="GB245" s="118">
        <v>5.0232683915133496</v>
      </c>
    </row>
    <row r="246" spans="2:184" s="73" customFormat="1">
      <c r="B246" s="68" t="s">
        <v>1959</v>
      </c>
      <c r="C246" s="351" t="s">
        <v>2051</v>
      </c>
      <c r="D246" s="351" t="s">
        <v>2052</v>
      </c>
      <c r="E246" s="628">
        <v>1520.33</v>
      </c>
      <c r="F246" s="351">
        <v>0.01</v>
      </c>
      <c r="G246" s="115" t="s">
        <v>1210</v>
      </c>
      <c r="H246" s="497">
        <v>61.88</v>
      </c>
      <c r="I246" s="90">
        <v>1520.33</v>
      </c>
      <c r="J246" s="90"/>
      <c r="K246" s="503" t="s">
        <v>32</v>
      </c>
      <c r="L246" s="68" t="s">
        <v>207</v>
      </c>
      <c r="M246" s="68" t="s">
        <v>1962</v>
      </c>
      <c r="N246" s="68" t="s">
        <v>2320</v>
      </c>
      <c r="O246" s="68">
        <v>25</v>
      </c>
      <c r="P246" s="624"/>
      <c r="Q246" s="489">
        <v>654.42380667066107</v>
      </c>
      <c r="R246" s="489">
        <v>30200</v>
      </c>
      <c r="S246" s="489">
        <v>8000</v>
      </c>
      <c r="T246" s="68"/>
      <c r="U246" s="629">
        <v>4.8543504019377401</v>
      </c>
      <c r="V246" s="630">
        <v>8.9512454323424198</v>
      </c>
      <c r="W246" s="630">
        <v>4.8543504019377401</v>
      </c>
      <c r="X246" s="131">
        <v>9.4947294750977296</v>
      </c>
      <c r="Y246" s="630">
        <v>10.678001485206901</v>
      </c>
      <c r="Z246" s="630">
        <v>5.6341433436720703</v>
      </c>
      <c r="AA246" s="131">
        <v>39.144954495921901</v>
      </c>
      <c r="AB246" s="630">
        <v>28.4906656684824</v>
      </c>
      <c r="AC246" s="630">
        <v>4.3223970519819801</v>
      </c>
      <c r="AD246" s="131">
        <v>46.3289577055723</v>
      </c>
      <c r="AE246" s="630">
        <v>18.064072901780399</v>
      </c>
      <c r="AF246" s="630">
        <v>0.632356429382674</v>
      </c>
      <c r="AG246" s="131">
        <v>49.218185481097201</v>
      </c>
      <c r="AH246" s="630">
        <v>57.524414920103801</v>
      </c>
      <c r="AI246" s="630">
        <v>0.57073194057654497</v>
      </c>
      <c r="AJ246" s="131">
        <v>1137.54354258221</v>
      </c>
      <c r="AK246" s="630">
        <v>1346.47821713853</v>
      </c>
      <c r="AL246" s="630">
        <v>440.87525953637203</v>
      </c>
      <c r="AM246" s="131">
        <v>174127.90225529001</v>
      </c>
      <c r="AN246" s="630">
        <v>20563.610128699202</v>
      </c>
      <c r="AO246" s="630">
        <v>29.089024198851199</v>
      </c>
      <c r="AP246" s="131">
        <v>267.97460532146999</v>
      </c>
      <c r="AQ246" s="630">
        <v>294.38790625536399</v>
      </c>
      <c r="AR246" s="630">
        <v>136.544892951506</v>
      </c>
      <c r="AS246" s="131">
        <v>3350.2136012925998</v>
      </c>
      <c r="AT246" s="630">
        <v>907.28807772882897</v>
      </c>
      <c r="AU246" s="630">
        <v>148.91703280828699</v>
      </c>
      <c r="AV246" s="620">
        <v>28.298161153330199</v>
      </c>
      <c r="AW246" s="630">
        <v>36.872185762550501</v>
      </c>
      <c r="AX246" s="630">
        <v>28.298161153330199</v>
      </c>
      <c r="AY246" s="131">
        <v>1.39455445423073</v>
      </c>
      <c r="AZ246" s="630">
        <v>0.58638005993400399</v>
      </c>
      <c r="BA246" s="630">
        <v>0.45728434816697699</v>
      </c>
      <c r="BB246" s="620">
        <v>0.72539411197010994</v>
      </c>
      <c r="BC246" s="630">
        <v>0</v>
      </c>
      <c r="BD246" s="630">
        <v>0.72539411197010994</v>
      </c>
      <c r="BE246" s="131">
        <v>9.4586698037365107</v>
      </c>
      <c r="BF246" s="630">
        <v>2.1141401779720401</v>
      </c>
      <c r="BG246" s="630">
        <v>0.112959047500636</v>
      </c>
      <c r="BH246" s="620">
        <v>1.13100910317001</v>
      </c>
      <c r="BI246" s="630">
        <v>0</v>
      </c>
      <c r="BJ246" s="630">
        <v>1.13100910317001</v>
      </c>
      <c r="BK246" s="131">
        <v>217.75321689699601</v>
      </c>
      <c r="BL246" s="630">
        <v>16.3884727770943</v>
      </c>
      <c r="BM246" s="630">
        <v>1.2663774268383901</v>
      </c>
      <c r="BN246" s="131">
        <v>515.73452307715604</v>
      </c>
      <c r="BO246" s="630">
        <v>74.728329800741903</v>
      </c>
      <c r="BP246" s="630">
        <v>1.6146114651655901</v>
      </c>
      <c r="BQ246" s="131">
        <v>700.32193400756898</v>
      </c>
      <c r="BR246" s="630">
        <v>189.88932066055699</v>
      </c>
      <c r="BS246" s="630">
        <v>8.8302862574772405</v>
      </c>
      <c r="BT246" s="131">
        <v>0.47561036576457899</v>
      </c>
      <c r="BU246" s="630">
        <v>0.469690904510847</v>
      </c>
      <c r="BV246" s="630">
        <v>6.9881832520596904E-2</v>
      </c>
      <c r="BW246" s="131">
        <v>2.1754933115694102</v>
      </c>
      <c r="BX246" s="630">
        <v>2.19386779451645</v>
      </c>
      <c r="BY246" s="630">
        <v>0.312928318673935</v>
      </c>
      <c r="BZ246" s="131">
        <v>1.34220001658541</v>
      </c>
      <c r="CA246" s="630">
        <v>2.2328763257919899</v>
      </c>
      <c r="CB246" s="630">
        <v>0.62132602306747597</v>
      </c>
      <c r="CC246" s="131">
        <v>6.61342621763926</v>
      </c>
      <c r="CD246" s="630">
        <v>2.9971720513543598</v>
      </c>
      <c r="CE246" s="630">
        <v>0.38188096527006199</v>
      </c>
      <c r="CF246" s="131">
        <v>0.477975014409114</v>
      </c>
      <c r="CG246" s="630">
        <v>0.88937789378225296</v>
      </c>
      <c r="CH246" s="630">
        <v>0.12371527301532401</v>
      </c>
      <c r="CI246" s="131">
        <v>13.340461498607</v>
      </c>
      <c r="CJ246" s="630">
        <v>7.7609380359842</v>
      </c>
      <c r="CK246" s="630">
        <v>0.49423586475099701</v>
      </c>
      <c r="CL246" s="131">
        <v>18.184610192842001</v>
      </c>
      <c r="CM246" s="630">
        <v>10.088404833089401</v>
      </c>
      <c r="CN246" s="630">
        <v>0.32443533549750703</v>
      </c>
      <c r="CO246" s="631">
        <v>2.4304939405435499</v>
      </c>
      <c r="CP246" s="630">
        <v>4.3184123495049302</v>
      </c>
      <c r="CQ246" s="630">
        <v>2.4304939405435499</v>
      </c>
      <c r="CR246" s="131">
        <v>172.780390185409</v>
      </c>
      <c r="CS246" s="630">
        <v>14.142251520930101</v>
      </c>
      <c r="CT246" s="630">
        <v>2.5946674539827901E-2</v>
      </c>
      <c r="CU246" s="131">
        <v>609.741305434737</v>
      </c>
      <c r="CV246" s="630">
        <v>156.20854078105799</v>
      </c>
      <c r="CW246" s="630">
        <v>0</v>
      </c>
      <c r="CX246" s="131">
        <v>2.7747340000087002</v>
      </c>
      <c r="CY246" s="630">
        <v>1.69811252167886</v>
      </c>
      <c r="CZ246" s="630">
        <v>0</v>
      </c>
      <c r="DA246" s="131">
        <v>0</v>
      </c>
      <c r="DB246" s="630">
        <v>0</v>
      </c>
      <c r="DC246" s="630">
        <v>0</v>
      </c>
      <c r="DD246" s="131">
        <v>0</v>
      </c>
      <c r="DE246" s="630">
        <v>0</v>
      </c>
      <c r="DF246" s="630">
        <v>0</v>
      </c>
      <c r="DG246" s="631">
        <v>0.22978284197471599</v>
      </c>
      <c r="DH246" s="630">
        <v>0</v>
      </c>
      <c r="DI246" s="630">
        <v>0.22978284197471599</v>
      </c>
      <c r="DJ246" s="631">
        <v>0.13215855871683599</v>
      </c>
      <c r="DK246" s="630">
        <v>0</v>
      </c>
      <c r="DL246" s="630">
        <v>0.13215855871683599</v>
      </c>
      <c r="DM246" s="131">
        <v>0</v>
      </c>
      <c r="DN246" s="630">
        <v>0</v>
      </c>
      <c r="DO246" s="630">
        <v>0</v>
      </c>
      <c r="DP246" s="131">
        <v>665.50690965610795</v>
      </c>
      <c r="DQ246" s="630">
        <v>170.735554444228</v>
      </c>
      <c r="DR246" s="630">
        <v>0</v>
      </c>
      <c r="DS246" s="131">
        <v>1546.1507381515</v>
      </c>
      <c r="DT246" s="630">
        <v>393.176872376951</v>
      </c>
      <c r="DU246" s="630">
        <v>0</v>
      </c>
      <c r="DV246" s="131">
        <v>196.86219575571801</v>
      </c>
      <c r="DW246" s="630">
        <v>50.314204069091602</v>
      </c>
      <c r="DX246" s="630">
        <v>7.4351368482550098E-3</v>
      </c>
      <c r="DY246" s="131">
        <v>788.06772046884305</v>
      </c>
      <c r="DZ246" s="630">
        <v>232.16751229243201</v>
      </c>
      <c r="EA246" s="630">
        <v>0</v>
      </c>
      <c r="EB246" s="131">
        <v>152.85873947474201</v>
      </c>
      <c r="EC246" s="630">
        <v>32.329628761559398</v>
      </c>
      <c r="ED246" s="630">
        <v>0</v>
      </c>
      <c r="EE246" s="131">
        <v>6.2253372940063896</v>
      </c>
      <c r="EF246" s="630">
        <v>0.94014429742834205</v>
      </c>
      <c r="EG246" s="630">
        <v>1.34702888545841E-2</v>
      </c>
      <c r="EH246" s="131">
        <v>153.740910802689</v>
      </c>
      <c r="EI246" s="630">
        <v>21.1949939217217</v>
      </c>
      <c r="EJ246" s="630">
        <v>0</v>
      </c>
      <c r="EK246" s="131">
        <v>19.085260299056898</v>
      </c>
      <c r="EL246" s="630">
        <v>3.3926299905751698</v>
      </c>
      <c r="EM246" s="630">
        <v>0</v>
      </c>
      <c r="EN246" s="131">
        <v>108.736485940151</v>
      </c>
      <c r="EO246" s="630">
        <v>30.552015540762302</v>
      </c>
      <c r="EP246" s="630">
        <v>0</v>
      </c>
      <c r="EQ246" s="131">
        <v>20.054048682446201</v>
      </c>
      <c r="ER246" s="630">
        <v>5.4938024400290004</v>
      </c>
      <c r="ES246" s="630">
        <v>0</v>
      </c>
      <c r="ET246" s="131">
        <v>53.225038605899698</v>
      </c>
      <c r="EU246" s="630">
        <v>11.0884341613642</v>
      </c>
      <c r="EV246" s="630">
        <v>2.0600545448881701E-2</v>
      </c>
      <c r="EW246" s="131">
        <v>5.3234724512954701</v>
      </c>
      <c r="EX246" s="630">
        <v>1.83738397569825</v>
      </c>
      <c r="EY246" s="630">
        <v>0</v>
      </c>
      <c r="EZ246" s="131">
        <v>32.0043932522482</v>
      </c>
      <c r="FA246" s="630">
        <v>9.6555759991419308</v>
      </c>
      <c r="FB246" s="630">
        <v>0</v>
      </c>
      <c r="FC246" s="131">
        <v>4.1417893145926401</v>
      </c>
      <c r="FD246" s="630">
        <v>1.1462678874882799</v>
      </c>
      <c r="FE246" s="630">
        <v>6.7780436908265896E-3</v>
      </c>
      <c r="FF246" s="131">
        <v>0</v>
      </c>
      <c r="FG246" s="630">
        <v>0</v>
      </c>
      <c r="FH246" s="630">
        <v>0</v>
      </c>
      <c r="FI246" s="131">
        <v>12.1042478389162</v>
      </c>
      <c r="FJ246" s="630">
        <v>2.45848543253393</v>
      </c>
      <c r="FK246" s="630">
        <v>3.11811374657497E-2</v>
      </c>
      <c r="FL246" s="131">
        <v>0.28070032326049599</v>
      </c>
      <c r="FM246" s="630">
        <v>0.27493749798050598</v>
      </c>
      <c r="FN246" s="630">
        <v>2.9523222568360701E-2</v>
      </c>
      <c r="FO246" s="131">
        <v>51.824226359983903</v>
      </c>
      <c r="FP246" s="630">
        <v>8.0085260956753608</v>
      </c>
      <c r="FQ246" s="630">
        <v>0</v>
      </c>
      <c r="FR246" s="131">
        <v>8.9750829807507895</v>
      </c>
      <c r="FS246" s="630">
        <v>1.50376926936003</v>
      </c>
      <c r="FT246" s="630">
        <v>0</v>
      </c>
      <c r="FU246" s="68"/>
      <c r="FV246" s="131">
        <f t="shared" si="4"/>
        <v>4361.7243455840344</v>
      </c>
      <c r="FW246" s="131">
        <f t="shared" si="5"/>
        <v>0.12249316059153444</v>
      </c>
      <c r="FX246" s="131">
        <v>1.0233560765130114</v>
      </c>
      <c r="FY246" s="131">
        <v>0.28336671412185044</v>
      </c>
      <c r="FZ246" s="497">
        <v>12.512521140897531</v>
      </c>
      <c r="GA246" s="131">
        <v>1.6283842155082651</v>
      </c>
      <c r="GB246" s="131">
        <v>3.8864461189920112</v>
      </c>
    </row>
    <row r="247" spans="2:184" s="73" customFormat="1">
      <c r="B247" s="73" t="s">
        <v>2062</v>
      </c>
      <c r="C247" s="143" t="s">
        <v>2063</v>
      </c>
      <c r="D247" s="143" t="s">
        <v>2064</v>
      </c>
      <c r="E247" s="614" t="s">
        <v>2065</v>
      </c>
      <c r="G247" s="113"/>
      <c r="I247" s="618">
        <v>451</v>
      </c>
      <c r="J247" s="632" t="s">
        <v>32</v>
      </c>
      <c r="K247" s="41" t="s">
        <v>32</v>
      </c>
      <c r="L247" s="73" t="s">
        <v>207</v>
      </c>
      <c r="M247" s="73" t="s">
        <v>2321</v>
      </c>
      <c r="N247" s="73" t="s">
        <v>2322</v>
      </c>
      <c r="O247" s="73">
        <v>25</v>
      </c>
      <c r="Q247" s="203">
        <v>1257.4285999600556</v>
      </c>
      <c r="R247" s="203">
        <v>31420</v>
      </c>
      <c r="S247" s="203">
        <v>1750</v>
      </c>
      <c r="U247" s="633">
        <v>9.2841247166702363</v>
      </c>
      <c r="V247" s="634">
        <v>8.8296295222269805</v>
      </c>
      <c r="W247" s="634">
        <v>9.2841247166702363</v>
      </c>
      <c r="X247" s="633">
        <v>8.3729204631833074</v>
      </c>
      <c r="Y247" s="634">
        <v>13.073735438778765</v>
      </c>
      <c r="Z247" s="634">
        <v>8.3729204631833074</v>
      </c>
      <c r="AA247" s="518">
        <v>270.23856435247524</v>
      </c>
      <c r="AB247" s="634">
        <v>46.894700580378093</v>
      </c>
      <c r="AC247" s="634">
        <v>5.9906983513401579</v>
      </c>
      <c r="AD247" s="518">
        <v>51.130626876187698</v>
      </c>
      <c r="AE247" s="634">
        <v>23.383197784171102</v>
      </c>
      <c r="AF247" s="634">
        <v>0.68838490650922601</v>
      </c>
      <c r="AG247" s="518">
        <v>9.9683180764984591</v>
      </c>
      <c r="AH247" s="634">
        <v>7.5339706100714059</v>
      </c>
      <c r="AI247" s="634">
        <v>0.77435912949182706</v>
      </c>
      <c r="AJ247" s="518">
        <v>1317.6326437011919</v>
      </c>
      <c r="AK247" s="634">
        <v>775.743840497051</v>
      </c>
      <c r="AL247" s="634">
        <v>667.66677516682171</v>
      </c>
      <c r="AM247" s="518">
        <v>157851.71116652861</v>
      </c>
      <c r="AN247" s="634">
        <v>16492.441819884316</v>
      </c>
      <c r="AO247" s="634">
        <v>32.87198332482351</v>
      </c>
      <c r="AP247" s="518">
        <v>304.65718899111079</v>
      </c>
      <c r="AQ247" s="634">
        <v>350.10054465494022</v>
      </c>
      <c r="AR247" s="634">
        <v>209.35391239419033</v>
      </c>
      <c r="AS247" s="518">
        <v>858.86084679443468</v>
      </c>
      <c r="AT247" s="634">
        <v>544.31170605570276</v>
      </c>
      <c r="AU247" s="634">
        <v>256.52630931350541</v>
      </c>
      <c r="AV247" s="633">
        <v>30.808130598458732</v>
      </c>
      <c r="AW247" s="634">
        <v>39.420645497130238</v>
      </c>
      <c r="AX247" s="634">
        <v>30.808130598458732</v>
      </c>
      <c r="AY247" s="518">
        <v>1.3878360029275461</v>
      </c>
      <c r="AZ247" s="634">
        <v>1.0889954943074112</v>
      </c>
      <c r="BA247" s="634">
        <v>0.60322831071709493</v>
      </c>
      <c r="BB247" s="633">
        <v>1.0247608839210678</v>
      </c>
      <c r="BC247" s="634">
        <v>7.8426194347831668</v>
      </c>
      <c r="BD247" s="634">
        <v>1.0247608839210678</v>
      </c>
      <c r="BE247" s="518">
        <v>4.3949885688082917</v>
      </c>
      <c r="BF247" s="635">
        <v>1.1088387861860989</v>
      </c>
      <c r="BG247" s="635">
        <v>0.11623686146699647</v>
      </c>
      <c r="BH247" s="633">
        <v>1.0296771807809824</v>
      </c>
      <c r="BI247" s="634">
        <v>0</v>
      </c>
      <c r="BJ247" s="634">
        <v>1.0296771807809824</v>
      </c>
      <c r="BK247" s="518">
        <v>224.93807192199733</v>
      </c>
      <c r="BL247" s="634">
        <v>24.799632748276988</v>
      </c>
      <c r="BM247" s="634">
        <v>1.5323141544051275</v>
      </c>
      <c r="BN247" s="518">
        <v>341.41806827234132</v>
      </c>
      <c r="BO247" s="634">
        <v>69.75676204842955</v>
      </c>
      <c r="BP247" s="634">
        <v>2.1680548448023411</v>
      </c>
      <c r="BQ247" s="518">
        <v>466.94391895284434</v>
      </c>
      <c r="BR247" s="634">
        <v>107.63315682548347</v>
      </c>
      <c r="BS247" s="634">
        <v>11.410813952800025</v>
      </c>
      <c r="BT247" s="633">
        <v>5.3014523677954194E-2</v>
      </c>
      <c r="BU247" s="634">
        <v>0.10896376161995243</v>
      </c>
      <c r="BV247" s="634">
        <v>5.3014523677954194E-2</v>
      </c>
      <c r="BW247" s="633">
        <v>0.56473903702478423</v>
      </c>
      <c r="BX247" s="634">
        <v>0</v>
      </c>
      <c r="BY247" s="634">
        <v>0.56473903702478423</v>
      </c>
      <c r="BZ247" s="633">
        <v>0.72851415729182134</v>
      </c>
      <c r="CA247" s="634">
        <v>1.1834099804504348</v>
      </c>
      <c r="CB247" s="634">
        <v>0.72851415729182134</v>
      </c>
      <c r="CC247" s="518">
        <v>7.5289654541312876</v>
      </c>
      <c r="CD247" s="634">
        <v>5.4065403563681933</v>
      </c>
      <c r="CE247" s="634">
        <v>0.60344232805845777</v>
      </c>
      <c r="CF247" s="518">
        <v>0.96048467085630562</v>
      </c>
      <c r="CG247" s="634">
        <v>0.75825665480075066</v>
      </c>
      <c r="CH247" s="634">
        <v>0.13676881699271023</v>
      </c>
      <c r="CI247" s="518">
        <v>11.407130786861435</v>
      </c>
      <c r="CJ247" s="634">
        <v>5.2434334014768931</v>
      </c>
      <c r="CK247" s="634">
        <v>0.72558982262788874</v>
      </c>
      <c r="CL247" s="518">
        <v>7.6839347283999349</v>
      </c>
      <c r="CM247" s="634">
        <v>3.3210252599389047</v>
      </c>
      <c r="CN247" s="634">
        <v>0.41799772092483162</v>
      </c>
      <c r="CO247" s="633">
        <v>3.3600864539108697</v>
      </c>
      <c r="CP247" s="634">
        <v>5.0116488286578083</v>
      </c>
      <c r="CQ247" s="634">
        <v>3.3600864539108697</v>
      </c>
      <c r="CR247" s="518">
        <v>340.78643626135488</v>
      </c>
      <c r="CS247" s="634">
        <v>30.320809493993508</v>
      </c>
      <c r="CT247" s="634">
        <v>3.3780332738212925E-2</v>
      </c>
      <c r="CU247" s="518">
        <v>439.01064072601764</v>
      </c>
      <c r="CV247" s="634">
        <v>39.185824107839402</v>
      </c>
      <c r="CW247" s="634">
        <v>2.2480634548671188E-2</v>
      </c>
      <c r="CX247" s="518">
        <v>4.3135117221303965</v>
      </c>
      <c r="CY247" s="634">
        <v>1.6452545394897389</v>
      </c>
      <c r="CZ247" s="634">
        <v>3.1237577761739448E-2</v>
      </c>
      <c r="DA247" s="633">
        <v>1.9177891121082889E-2</v>
      </c>
      <c r="DB247" s="634">
        <v>0</v>
      </c>
      <c r="DC247" s="634">
        <v>1.9177891121082889E-2</v>
      </c>
      <c r="DD247" s="518">
        <v>0</v>
      </c>
      <c r="DE247" s="634">
        <v>0</v>
      </c>
      <c r="DF247" s="634">
        <v>0</v>
      </c>
      <c r="DG247" s="633">
        <v>0.25528945878634485</v>
      </c>
      <c r="DH247" s="634">
        <v>0</v>
      </c>
      <c r="DI247" s="634">
        <v>0.25528945878634485</v>
      </c>
      <c r="DJ247" s="633">
        <v>6.192494103525599E-2</v>
      </c>
      <c r="DK247" s="634">
        <v>0</v>
      </c>
      <c r="DL247" s="634">
        <v>6.192494103525599E-2</v>
      </c>
      <c r="DM247" s="518">
        <v>6.8271851352592554</v>
      </c>
      <c r="DN247" s="634">
        <v>2.305993783579944</v>
      </c>
      <c r="DO247" s="634">
        <v>0</v>
      </c>
      <c r="DP247" s="518">
        <v>745.46797764059932</v>
      </c>
      <c r="DQ247" s="634">
        <v>88.814861947654919</v>
      </c>
      <c r="DR247" s="634">
        <v>0</v>
      </c>
      <c r="DS247" s="518">
        <v>1591.2033688384597</v>
      </c>
      <c r="DT247" s="634">
        <v>158.9867737749295</v>
      </c>
      <c r="DU247" s="634">
        <v>0</v>
      </c>
      <c r="DV247" s="518">
        <v>196.64432046598827</v>
      </c>
      <c r="DW247" s="634">
        <v>13.584005196499229</v>
      </c>
      <c r="DX247" s="634">
        <v>0</v>
      </c>
      <c r="DY247" s="518">
        <v>790.5819746037954</v>
      </c>
      <c r="DZ247" s="634">
        <v>72.34269888056086</v>
      </c>
      <c r="EA247" s="634">
        <v>9.2392272859895208E-2</v>
      </c>
      <c r="EB247" s="518">
        <v>149.48565981067787</v>
      </c>
      <c r="EC247" s="634">
        <v>19.00544376910284</v>
      </c>
      <c r="ED247" s="634">
        <v>0.10597767140302627</v>
      </c>
      <c r="EE247" s="518">
        <v>12.829474501646173</v>
      </c>
      <c r="EF247" s="634">
        <v>2.2787066142146566</v>
      </c>
      <c r="EG247" s="634">
        <v>0</v>
      </c>
      <c r="EH247" s="518">
        <v>130.43957706000268</v>
      </c>
      <c r="EI247" s="634">
        <v>13.05747719780139</v>
      </c>
      <c r="EJ247" s="634">
        <v>0</v>
      </c>
      <c r="EK247" s="518">
        <v>15.03430913725666</v>
      </c>
      <c r="EL247" s="634">
        <v>2.2198972455586259</v>
      </c>
      <c r="EM247" s="634">
        <v>1.0111128078135752E-2</v>
      </c>
      <c r="EN247" s="518">
        <v>90.225459465321393</v>
      </c>
      <c r="EO247" s="634">
        <v>11.333589006585079</v>
      </c>
      <c r="EP247" s="634">
        <v>0</v>
      </c>
      <c r="EQ247" s="518">
        <v>15.367123604358822</v>
      </c>
      <c r="ER247" s="634">
        <v>1.4686407494026423</v>
      </c>
      <c r="ES247" s="634">
        <v>0</v>
      </c>
      <c r="ET247" s="518">
        <v>38.575159275307371</v>
      </c>
      <c r="EU247" s="634">
        <v>6.6862040690788307</v>
      </c>
      <c r="EV247" s="634">
        <v>0</v>
      </c>
      <c r="EW247" s="518">
        <v>4.520029561819455</v>
      </c>
      <c r="EX247" s="634">
        <v>0.67063137125220884</v>
      </c>
      <c r="EY247" s="634">
        <v>0</v>
      </c>
      <c r="EZ247" s="518">
        <v>25.358032820496827</v>
      </c>
      <c r="FA247" s="634">
        <v>4.6880622268512555</v>
      </c>
      <c r="FB247" s="634">
        <v>4.5852695947612029E-2</v>
      </c>
      <c r="FC247" s="518">
        <v>3.2638137666795077</v>
      </c>
      <c r="FD247" s="634">
        <v>0.67192262306164841</v>
      </c>
      <c r="FE247" s="634">
        <v>0</v>
      </c>
      <c r="FF247" s="518">
        <v>1.4289553556761641</v>
      </c>
      <c r="FG247" s="634">
        <v>0.82223326914787376</v>
      </c>
      <c r="FH247" s="634">
        <v>0</v>
      </c>
      <c r="FI247" s="518">
        <v>3.2307939305349245</v>
      </c>
      <c r="FJ247" s="634">
        <v>1.1118049146116535</v>
      </c>
      <c r="FK247" s="634">
        <v>4.4840054795227922E-2</v>
      </c>
      <c r="FL247" s="633">
        <v>2.5090526351816151E-2</v>
      </c>
      <c r="FM247" s="634">
        <v>6.4333563744142744E-2</v>
      </c>
      <c r="FN247" s="634">
        <v>2.5090526351816151E-2</v>
      </c>
      <c r="FO247" s="518">
        <v>11.671392313219474</v>
      </c>
      <c r="FP247" s="634">
        <v>2.5276319004659489</v>
      </c>
      <c r="FQ247" s="634">
        <v>0</v>
      </c>
      <c r="FR247" s="518">
        <v>3.2933320244240045</v>
      </c>
      <c r="FS247" s="634">
        <v>0.86116164295812825</v>
      </c>
      <c r="FT247" s="634">
        <v>1.5177634789463164E-2</v>
      </c>
      <c r="FV247" s="118">
        <f t="shared" si="4"/>
        <v>4248.0069212784283</v>
      </c>
      <c r="FW247" s="118">
        <f t="shared" si="5"/>
        <v>0.27364171936559967</v>
      </c>
      <c r="FX247" s="118">
        <v>0.98614888430960357</v>
      </c>
      <c r="FY247" s="118">
        <v>0.77626008266627977</v>
      </c>
      <c r="FZ247" s="207">
        <v>3.5759982485439261</v>
      </c>
      <c r="GA247" s="118">
        <v>1.8182346864406775</v>
      </c>
      <c r="GB247" s="118">
        <v>4.1616602465154875</v>
      </c>
    </row>
    <row r="248" spans="2:184" s="73" customFormat="1">
      <c r="B248" s="73" t="s">
        <v>2062</v>
      </c>
      <c r="C248" s="143" t="s">
        <v>2063</v>
      </c>
      <c r="D248" s="143" t="s">
        <v>2064</v>
      </c>
      <c r="E248" s="614" t="s">
        <v>2065</v>
      </c>
      <c r="G248" s="113"/>
      <c r="I248" s="618">
        <v>451</v>
      </c>
      <c r="J248" s="632" t="s">
        <v>32</v>
      </c>
      <c r="K248" s="41" t="s">
        <v>32</v>
      </c>
      <c r="L248" s="73" t="s">
        <v>207</v>
      </c>
      <c r="M248" s="73" t="s">
        <v>2321</v>
      </c>
      <c r="N248" s="73" t="s">
        <v>2323</v>
      </c>
      <c r="O248" s="73">
        <v>33</v>
      </c>
      <c r="Q248" s="203">
        <v>1177.9628520071899</v>
      </c>
      <c r="R248" s="203">
        <v>34100</v>
      </c>
      <c r="S248" s="203">
        <v>1530</v>
      </c>
      <c r="U248" s="633">
        <v>3.7258747513707648</v>
      </c>
      <c r="V248" s="634">
        <v>9.1378999783378845</v>
      </c>
      <c r="W248" s="634">
        <v>3.7258747513707648</v>
      </c>
      <c r="X248" s="518">
        <v>8.41112721046437</v>
      </c>
      <c r="Y248" s="634">
        <v>8.0348120170461943</v>
      </c>
      <c r="Z248" s="634">
        <v>3.5520520643789597</v>
      </c>
      <c r="AA248" s="518">
        <v>269.1228524505953</v>
      </c>
      <c r="AB248" s="634">
        <v>54.836888980123163</v>
      </c>
      <c r="AC248" s="634">
        <v>2.9203091673753652</v>
      </c>
      <c r="AD248" s="518">
        <v>108.66631027846631</v>
      </c>
      <c r="AE248" s="634">
        <v>60.742223759261435</v>
      </c>
      <c r="AF248" s="634">
        <v>0.15805078869034725</v>
      </c>
      <c r="AG248" s="518">
        <v>48.462381761468066</v>
      </c>
      <c r="AH248" s="634">
        <v>41.523327724863876</v>
      </c>
      <c r="AI248" s="634">
        <v>0.38200821735997109</v>
      </c>
      <c r="AJ248" s="518">
        <v>565.62755568969476</v>
      </c>
      <c r="AK248" s="634">
        <v>705.69963067104413</v>
      </c>
      <c r="AL248" s="634">
        <v>316.05062637367047</v>
      </c>
      <c r="AM248" s="518">
        <v>154107.61727149729</v>
      </c>
      <c r="AN248" s="634">
        <v>17809.871927221513</v>
      </c>
      <c r="AO248" s="634">
        <v>16.032771967226108</v>
      </c>
      <c r="AP248" s="633">
        <v>101.8610031601838</v>
      </c>
      <c r="AQ248" s="634">
        <v>197.55521621291319</v>
      </c>
      <c r="AR248" s="634">
        <v>101.8610031601838</v>
      </c>
      <c r="AS248" s="518">
        <v>786.37763074307281</v>
      </c>
      <c r="AT248" s="634">
        <v>301.01386844106537</v>
      </c>
      <c r="AU248" s="634">
        <v>108.45339315416381</v>
      </c>
      <c r="AV248" s="518">
        <v>27.236280652124758</v>
      </c>
      <c r="AW248" s="634">
        <v>25.017126567308768</v>
      </c>
      <c r="AX248" s="634">
        <v>11.37450796087937</v>
      </c>
      <c r="AY248" s="518">
        <v>1.3198023642319141</v>
      </c>
      <c r="AZ248" s="634">
        <v>1.145465921455272</v>
      </c>
      <c r="BA248" s="634">
        <v>0.28930668228814249</v>
      </c>
      <c r="BB248" s="633">
        <v>0.56075604642013677</v>
      </c>
      <c r="BC248" s="634">
        <v>1.3523596302289911</v>
      </c>
      <c r="BD248" s="634">
        <v>0.56075604642013677</v>
      </c>
      <c r="BE248" s="518">
        <v>5.0643058897076836</v>
      </c>
      <c r="BF248" s="635">
        <v>1.6003311882116802</v>
      </c>
      <c r="BG248" s="635">
        <v>6.6239570056972091E-2</v>
      </c>
      <c r="BH248" s="633">
        <v>0.58550828741496241</v>
      </c>
      <c r="BI248" s="634">
        <v>0</v>
      </c>
      <c r="BJ248" s="634">
        <v>0.58550828741496241</v>
      </c>
      <c r="BK248" s="518">
        <v>229.6798728119789</v>
      </c>
      <c r="BL248" s="634">
        <v>28.102848955608493</v>
      </c>
      <c r="BM248" s="634">
        <v>0.95690797013390283</v>
      </c>
      <c r="BN248" s="518">
        <v>354.53078053564974</v>
      </c>
      <c r="BO248" s="634">
        <v>139.65824091596201</v>
      </c>
      <c r="BP248" s="634">
        <v>1.0885912402815208</v>
      </c>
      <c r="BQ248" s="518">
        <v>479.95466759742646</v>
      </c>
      <c r="BR248" s="634">
        <v>139.64295374498224</v>
      </c>
      <c r="BS248" s="634">
        <v>6.5096432620391722</v>
      </c>
      <c r="BT248" s="518">
        <v>0.13167358146973196</v>
      </c>
      <c r="BU248" s="634">
        <v>0.26334716293946381</v>
      </c>
      <c r="BV248" s="634">
        <v>3.0754714489107559E-2</v>
      </c>
      <c r="BW248" s="633">
        <v>0.23424652782777883</v>
      </c>
      <c r="BX248" s="634">
        <v>0</v>
      </c>
      <c r="BY248" s="634">
        <v>0.23424652782777883</v>
      </c>
      <c r="BZ248" s="633">
        <v>0.3639283568203453</v>
      </c>
      <c r="CA248" s="634">
        <v>0.56292010146010807</v>
      </c>
      <c r="CB248" s="634">
        <v>0.3639283568203453</v>
      </c>
      <c r="CC248" s="518">
        <v>7.1278838533111193</v>
      </c>
      <c r="CD248" s="634">
        <v>3.0522711097813922</v>
      </c>
      <c r="CE248" s="634">
        <v>0.28989970334629539</v>
      </c>
      <c r="CF248" s="518">
        <v>0.87197826482999852</v>
      </c>
      <c r="CG248" s="634">
        <v>0.58661437721967102</v>
      </c>
      <c r="CH248" s="634">
        <v>7.537494692683773E-2</v>
      </c>
      <c r="CI248" s="518">
        <v>13.397457076927887</v>
      </c>
      <c r="CJ248" s="634">
        <v>4.5476947125343461</v>
      </c>
      <c r="CK248" s="634">
        <v>0.34006259271829475</v>
      </c>
      <c r="CL248" s="518">
        <v>6.2030356436122167</v>
      </c>
      <c r="CM248" s="634">
        <v>3.1139745400815588</v>
      </c>
      <c r="CN248" s="634">
        <v>0.17609202469708135</v>
      </c>
      <c r="CO248" s="633">
        <v>1.5541042107705971</v>
      </c>
      <c r="CP248" s="634">
        <v>2.4912739489889439</v>
      </c>
      <c r="CQ248" s="634">
        <v>1.5541042107705971</v>
      </c>
      <c r="CR248" s="518">
        <v>428.48343577523315</v>
      </c>
      <c r="CS248" s="634">
        <v>37.995015585839646</v>
      </c>
      <c r="CT248" s="634">
        <v>1.2709179922809042E-2</v>
      </c>
      <c r="CU248" s="518">
        <v>459.11817694082589</v>
      </c>
      <c r="CV248" s="634">
        <v>52.466417902580822</v>
      </c>
      <c r="CW248" s="634">
        <v>1.0253554524991911E-2</v>
      </c>
      <c r="CX248" s="518">
        <v>5.615325288430749</v>
      </c>
      <c r="CY248" s="634">
        <v>1.1625594305364604</v>
      </c>
      <c r="CZ248" s="634">
        <v>0</v>
      </c>
      <c r="DA248" s="518">
        <v>0</v>
      </c>
      <c r="DB248" s="634">
        <v>0</v>
      </c>
      <c r="DC248" s="634">
        <v>0</v>
      </c>
      <c r="DD248" s="518">
        <v>0</v>
      </c>
      <c r="DE248" s="634">
        <v>0</v>
      </c>
      <c r="DF248" s="634">
        <v>0</v>
      </c>
      <c r="DG248" s="633">
        <v>8.7688891832324409E-2</v>
      </c>
      <c r="DH248" s="634">
        <v>6.4561836735737815E-2</v>
      </c>
      <c r="DI248" s="634">
        <v>8.7688891832324409E-2</v>
      </c>
      <c r="DJ248" s="633">
        <v>8.2617683128961769E-2</v>
      </c>
      <c r="DK248" s="634">
        <v>2.1476245882776361E-3</v>
      </c>
      <c r="DL248" s="634">
        <v>8.2617683128961769E-2</v>
      </c>
      <c r="DM248" s="518">
        <v>8.7806137471558028</v>
      </c>
      <c r="DN248" s="634">
        <v>4.3161434673856229</v>
      </c>
      <c r="DO248" s="634">
        <v>0</v>
      </c>
      <c r="DP248" s="518">
        <v>754.21238513342587</v>
      </c>
      <c r="DQ248" s="634">
        <v>157.84314989847658</v>
      </c>
      <c r="DR248" s="634">
        <v>9.9411131913459839E-3</v>
      </c>
      <c r="DS248" s="518">
        <v>1615.5873564337419</v>
      </c>
      <c r="DT248" s="634">
        <v>323.50864750178886</v>
      </c>
      <c r="DU248" s="634">
        <v>6.658455288364719E-3</v>
      </c>
      <c r="DV248" s="518">
        <v>199.81065313387779</v>
      </c>
      <c r="DW248" s="634">
        <v>41.065517124436205</v>
      </c>
      <c r="DX248" s="634">
        <v>0</v>
      </c>
      <c r="DY248" s="518">
        <v>830.01516346475626</v>
      </c>
      <c r="DZ248" s="634">
        <v>158.23458658148357</v>
      </c>
      <c r="EA248" s="634">
        <v>0</v>
      </c>
      <c r="EB248" s="518">
        <v>159.62871218269703</v>
      </c>
      <c r="EC248" s="634">
        <v>27.313964124838087</v>
      </c>
      <c r="ED248" s="634">
        <v>0</v>
      </c>
      <c r="EE248" s="518">
        <v>16.436688846471434</v>
      </c>
      <c r="EF248" s="634">
        <v>2.8288098601973846</v>
      </c>
      <c r="EG248" s="634">
        <v>9.4493350727259152E-3</v>
      </c>
      <c r="EH248" s="518">
        <v>138.12001226090416</v>
      </c>
      <c r="EI248" s="634">
        <v>17.84702537470281</v>
      </c>
      <c r="EJ248" s="634">
        <v>0</v>
      </c>
      <c r="EK248" s="518">
        <v>16.756218940862954</v>
      </c>
      <c r="EL248" s="634">
        <v>2.6469628364613698</v>
      </c>
      <c r="EM248" s="634">
        <v>4.6483080892913463E-3</v>
      </c>
      <c r="EN248" s="518">
        <v>97.921625908253901</v>
      </c>
      <c r="EO248" s="634">
        <v>10.850541410927518</v>
      </c>
      <c r="EP248" s="634">
        <v>0</v>
      </c>
      <c r="EQ248" s="518">
        <v>16.445555296789571</v>
      </c>
      <c r="ER248" s="634">
        <v>2.5656033444018691</v>
      </c>
      <c r="ES248" s="634">
        <v>0</v>
      </c>
      <c r="ET248" s="518">
        <v>42.384507264661067</v>
      </c>
      <c r="EU248" s="634">
        <v>6.6985539087648656</v>
      </c>
      <c r="EV248" s="634">
        <v>0</v>
      </c>
      <c r="EW248" s="518">
        <v>4.5927478452840322</v>
      </c>
      <c r="EX248" s="634">
        <v>0.94297650884779127</v>
      </c>
      <c r="EY248" s="634">
        <v>0</v>
      </c>
      <c r="EZ248" s="518">
        <v>25.951387834284841</v>
      </c>
      <c r="FA248" s="634">
        <v>5.3175798928197553</v>
      </c>
      <c r="FB248" s="634">
        <v>0</v>
      </c>
      <c r="FC248" s="518">
        <v>3.3416334207678307</v>
      </c>
      <c r="FD248" s="634">
        <v>0.73293266562322867</v>
      </c>
      <c r="FE248" s="634">
        <v>0</v>
      </c>
      <c r="FF248" s="518">
        <v>1.1549500758631555</v>
      </c>
      <c r="FG248" s="634">
        <v>0.75634276733987127</v>
      </c>
      <c r="FH248" s="634">
        <v>2.2673164304676047E-2</v>
      </c>
      <c r="FI248" s="518">
        <v>2.9953360448896604</v>
      </c>
      <c r="FJ248" s="634">
        <v>0.88697310600982926</v>
      </c>
      <c r="FK248" s="634">
        <v>0</v>
      </c>
      <c r="FL248" s="518">
        <v>1.9364883290443086E-2</v>
      </c>
      <c r="FM248" s="634">
        <v>1.8107202336089288E-2</v>
      </c>
      <c r="FN248" s="634">
        <v>0</v>
      </c>
      <c r="FO248" s="518">
        <v>11.539098573136167</v>
      </c>
      <c r="FP248" s="634">
        <v>1.302055416687633</v>
      </c>
      <c r="FQ248" s="634">
        <v>0</v>
      </c>
      <c r="FR248" s="518">
        <v>3.7260325020195468</v>
      </c>
      <c r="FS248" s="634">
        <v>0.84593637390911458</v>
      </c>
      <c r="FT248" s="634">
        <v>0</v>
      </c>
      <c r="FV248" s="118">
        <f t="shared" si="4"/>
        <v>4380.3228249076046</v>
      </c>
      <c r="FW248" s="118">
        <f t="shared" si="5"/>
        <v>0.32939325765747018</v>
      </c>
      <c r="FX248" s="118">
        <v>0.98793386451661291</v>
      </c>
      <c r="FY248" s="118">
        <v>0.93327482399037942</v>
      </c>
      <c r="FZ248" s="207">
        <v>3.4531311847140751</v>
      </c>
      <c r="GA248" s="118">
        <v>1.7521669623886234</v>
      </c>
      <c r="GB248" s="118">
        <v>4.3059483857415533</v>
      </c>
    </row>
    <row r="249" spans="2:184" s="73" customFormat="1">
      <c r="B249" s="73" t="s">
        <v>2062</v>
      </c>
      <c r="C249" s="143" t="s">
        <v>2063</v>
      </c>
      <c r="D249" s="143" t="s">
        <v>2064</v>
      </c>
      <c r="E249" s="614" t="s">
        <v>2065</v>
      </c>
      <c r="G249" s="113"/>
      <c r="I249" s="618">
        <v>451</v>
      </c>
      <c r="J249" s="632" t="s">
        <v>32</v>
      </c>
      <c r="K249" s="41" t="s">
        <v>32</v>
      </c>
      <c r="L249" s="73" t="s">
        <v>207</v>
      </c>
      <c r="M249" s="73" t="s">
        <v>2321</v>
      </c>
      <c r="N249" s="73" t="s">
        <v>2324</v>
      </c>
      <c r="O249" s="73">
        <v>33</v>
      </c>
      <c r="Q249" s="203"/>
      <c r="R249" s="203"/>
      <c r="S249" s="203"/>
      <c r="U249" s="633">
        <v>2.8855483891624685</v>
      </c>
      <c r="V249" s="634">
        <v>2.8984457885380079</v>
      </c>
      <c r="W249" s="634">
        <v>2.8855483891624685</v>
      </c>
      <c r="X249" s="633">
        <v>4.3731142290834439</v>
      </c>
      <c r="Y249" s="634">
        <v>11.282309163299512</v>
      </c>
      <c r="Z249" s="634">
        <v>4.3731142290834439</v>
      </c>
      <c r="AA249" s="518">
        <v>556.53282104934055</v>
      </c>
      <c r="AB249" s="634">
        <v>266.83198070545387</v>
      </c>
      <c r="AC249" s="634">
        <v>3.0338480514604669</v>
      </c>
      <c r="AD249" s="518">
        <v>175.73977647164648</v>
      </c>
      <c r="AE249" s="634">
        <v>168.70337674707889</v>
      </c>
      <c r="AF249" s="634">
        <v>0</v>
      </c>
      <c r="AG249" s="518">
        <v>73.736664083815214</v>
      </c>
      <c r="AH249" s="634">
        <v>96.730293466416896</v>
      </c>
      <c r="AI249" s="634">
        <v>0.38981204246845963</v>
      </c>
      <c r="AJ249" s="518">
        <v>1347.1854925508014</v>
      </c>
      <c r="AK249" s="634">
        <v>1172.3367886744775</v>
      </c>
      <c r="AL249" s="634">
        <v>333.13085009084227</v>
      </c>
      <c r="AM249" s="518">
        <v>158981.92056384296</v>
      </c>
      <c r="AN249" s="634">
        <v>18924.840848959342</v>
      </c>
      <c r="AO249" s="634">
        <v>16.92203289522233</v>
      </c>
      <c r="AP249" s="633">
        <v>96.031452968407208</v>
      </c>
      <c r="AQ249" s="634">
        <v>167.44940872165691</v>
      </c>
      <c r="AR249" s="634">
        <v>96.031452968407208</v>
      </c>
      <c r="AS249" s="518">
        <v>920.26569925604724</v>
      </c>
      <c r="AT249" s="634">
        <v>271.55305449685312</v>
      </c>
      <c r="AU249" s="634">
        <v>126.50737364592158</v>
      </c>
      <c r="AV249" s="518">
        <v>60.245262550967425</v>
      </c>
      <c r="AW249" s="634">
        <v>66.81023398086441</v>
      </c>
      <c r="AX249" s="634">
        <v>13.329060248361641</v>
      </c>
      <c r="AY249" s="518">
        <v>1.0957146162690052</v>
      </c>
      <c r="AZ249" s="634">
        <v>0.69052499912623333</v>
      </c>
      <c r="BA249" s="634">
        <v>0.32598611049322634</v>
      </c>
      <c r="BB249" s="518">
        <v>11.867953113983482</v>
      </c>
      <c r="BC249" s="634">
        <v>15.791799459026716</v>
      </c>
      <c r="BD249" s="634">
        <v>0.54813195003684989</v>
      </c>
      <c r="BE249" s="518">
        <v>5.2092569607436801</v>
      </c>
      <c r="BF249" s="635">
        <v>2.1969299106424307</v>
      </c>
      <c r="BG249" s="635">
        <v>4.814909200940308E-2</v>
      </c>
      <c r="BH249" s="633">
        <v>0.74290428106824125</v>
      </c>
      <c r="BI249" s="634">
        <v>0</v>
      </c>
      <c r="BJ249" s="634">
        <v>0.74290428106824125</v>
      </c>
      <c r="BK249" s="518">
        <v>232.71789501177938</v>
      </c>
      <c r="BL249" s="634">
        <v>35.633336013458717</v>
      </c>
      <c r="BM249" s="634">
        <v>0.89113270604131711</v>
      </c>
      <c r="BN249" s="518">
        <v>545.41064538063074</v>
      </c>
      <c r="BO249" s="634">
        <v>226.34275106715543</v>
      </c>
      <c r="BP249" s="634">
        <v>1.0059343371268976</v>
      </c>
      <c r="BQ249" s="518">
        <v>692.44202158292467</v>
      </c>
      <c r="BR249" s="634">
        <v>242.24399783795675</v>
      </c>
      <c r="BS249" s="634">
        <v>7.2130070199358931</v>
      </c>
      <c r="BT249" s="518">
        <v>0.17425700397596652</v>
      </c>
      <c r="BU249" s="634">
        <v>0.20795282238487031</v>
      </c>
      <c r="BV249" s="634">
        <v>3.2601514953291402E-2</v>
      </c>
      <c r="BW249" s="633">
        <v>0.23425282133715106</v>
      </c>
      <c r="BX249" s="634">
        <v>0</v>
      </c>
      <c r="BY249" s="634">
        <v>0.23425282133715106</v>
      </c>
      <c r="BZ249" s="518">
        <v>0.88748589662269028</v>
      </c>
      <c r="CA249" s="634">
        <v>0.65332414724995391</v>
      </c>
      <c r="CB249" s="634">
        <v>0.35787497847081695</v>
      </c>
      <c r="CC249" s="518">
        <v>9.2377517318456679</v>
      </c>
      <c r="CD249" s="634">
        <v>3.7339367866144033</v>
      </c>
      <c r="CE249" s="634">
        <v>0.25680390856897123</v>
      </c>
      <c r="CF249" s="518">
        <v>1.2456939893347936</v>
      </c>
      <c r="CG249" s="634">
        <v>0.5308841422841305</v>
      </c>
      <c r="CH249" s="634">
        <v>6.5774888630542788E-2</v>
      </c>
      <c r="CI249" s="518">
        <v>15.484548301182476</v>
      </c>
      <c r="CJ249" s="634">
        <v>3.6161298619898758</v>
      </c>
      <c r="CK249" s="634">
        <v>0.32454551534507387</v>
      </c>
      <c r="CL249" s="518">
        <v>9.5322364521371004</v>
      </c>
      <c r="CM249" s="634">
        <v>2.5623467803180313</v>
      </c>
      <c r="CN249" s="634">
        <v>0.16082403828804076</v>
      </c>
      <c r="CO249" s="633">
        <v>1.5846983255430591</v>
      </c>
      <c r="CP249" s="634">
        <v>2.9284722421578455</v>
      </c>
      <c r="CQ249" s="634">
        <v>1.5846983255430591</v>
      </c>
      <c r="CR249" s="518">
        <v>412.51140187092653</v>
      </c>
      <c r="CS249" s="634">
        <v>46.519597544338559</v>
      </c>
      <c r="CT249" s="634">
        <v>8.8461887501863172E-3</v>
      </c>
      <c r="CU249" s="518">
        <v>478.1911450963886</v>
      </c>
      <c r="CV249" s="634">
        <v>79.495717302389167</v>
      </c>
      <c r="CW249" s="634">
        <v>0</v>
      </c>
      <c r="CX249" s="518">
        <v>6.0090080892816369</v>
      </c>
      <c r="CY249" s="634">
        <v>1.8028682922037969</v>
      </c>
      <c r="CZ249" s="634">
        <v>1.3903492597491428E-2</v>
      </c>
      <c r="DA249" s="518">
        <v>0</v>
      </c>
      <c r="DB249" s="634">
        <v>0</v>
      </c>
      <c r="DC249" s="634">
        <v>0</v>
      </c>
      <c r="DD249" s="633">
        <v>5.1445780782490562E-2</v>
      </c>
      <c r="DE249" s="634">
        <v>0</v>
      </c>
      <c r="DF249" s="634">
        <v>5.1445780782490562E-2</v>
      </c>
      <c r="DG249" s="633">
        <v>0.10858280107467548</v>
      </c>
      <c r="DH249" s="634">
        <v>2.3071510123170193E-2</v>
      </c>
      <c r="DI249" s="634">
        <v>0.10858280107467548</v>
      </c>
      <c r="DJ249" s="633">
        <v>5.2728948998749775E-2</v>
      </c>
      <c r="DK249" s="634">
        <v>6.5887075036882237E-2</v>
      </c>
      <c r="DL249" s="634">
        <v>5.2728948998749775E-2</v>
      </c>
      <c r="DM249" s="518">
        <v>13.634822945315509</v>
      </c>
      <c r="DN249" s="634">
        <v>7.757722436547775</v>
      </c>
      <c r="DO249" s="634">
        <v>0</v>
      </c>
      <c r="DP249" s="518">
        <v>824.42316054879905</v>
      </c>
      <c r="DQ249" s="634">
        <v>246.42481065027329</v>
      </c>
      <c r="DR249" s="634">
        <v>0</v>
      </c>
      <c r="DS249" s="518">
        <v>1759.4654614593185</v>
      </c>
      <c r="DT249" s="634">
        <v>467.84083632496623</v>
      </c>
      <c r="DU249" s="634">
        <v>0</v>
      </c>
      <c r="DV249" s="518">
        <v>215.82611611514525</v>
      </c>
      <c r="DW249" s="634">
        <v>46.155980577578262</v>
      </c>
      <c r="DX249" s="634">
        <v>0</v>
      </c>
      <c r="DY249" s="518">
        <v>887.18620338089863</v>
      </c>
      <c r="DZ249" s="634">
        <v>192.45695367523999</v>
      </c>
      <c r="EA249" s="634">
        <v>2.9309571990220266E-2</v>
      </c>
      <c r="EB249" s="518">
        <v>173.30592821202549</v>
      </c>
      <c r="EC249" s="634">
        <v>27.300832918457338</v>
      </c>
      <c r="ED249" s="634">
        <v>0</v>
      </c>
      <c r="EE249" s="518">
        <v>18.341793827269431</v>
      </c>
      <c r="EF249" s="634">
        <v>3.6445168538813455</v>
      </c>
      <c r="EG249" s="634">
        <v>0</v>
      </c>
      <c r="EH249" s="518">
        <v>153.54461610116834</v>
      </c>
      <c r="EI249" s="634">
        <v>35.5449365217927</v>
      </c>
      <c r="EJ249" s="634">
        <v>4.7917854398901998E-2</v>
      </c>
      <c r="EK249" s="518">
        <v>18.027514828896141</v>
      </c>
      <c r="EL249" s="634">
        <v>3.0957728248906506</v>
      </c>
      <c r="EM249" s="634">
        <v>0</v>
      </c>
      <c r="EN249" s="518">
        <v>106.9182520283004</v>
      </c>
      <c r="EO249" s="634">
        <v>17.431908905595357</v>
      </c>
      <c r="EP249" s="634">
        <v>0</v>
      </c>
      <c r="EQ249" s="518">
        <v>17.501446559285188</v>
      </c>
      <c r="ER249" s="634">
        <v>2.3601586986631671</v>
      </c>
      <c r="ES249" s="634">
        <v>0</v>
      </c>
      <c r="ET249" s="518">
        <v>42.413905443939086</v>
      </c>
      <c r="EU249" s="634">
        <v>9.6635405960964782</v>
      </c>
      <c r="EV249" s="634">
        <v>0</v>
      </c>
      <c r="EW249" s="518">
        <v>4.8788433775113127</v>
      </c>
      <c r="EX249" s="634">
        <v>1.131730626190026</v>
      </c>
      <c r="EY249" s="634">
        <v>6.1752759611299404E-3</v>
      </c>
      <c r="EZ249" s="518">
        <v>26.448337923007209</v>
      </c>
      <c r="FA249" s="634">
        <v>4.9770394761215169</v>
      </c>
      <c r="FB249" s="634">
        <v>2.064770884636654E-2</v>
      </c>
      <c r="FC249" s="518">
        <v>3.4594083925664991</v>
      </c>
      <c r="FD249" s="634">
        <v>0.62076891668659995</v>
      </c>
      <c r="FE249" s="634">
        <v>4.2966261008605348E-3</v>
      </c>
      <c r="FF249" s="518">
        <v>0.86687081150736012</v>
      </c>
      <c r="FG249" s="634">
        <v>0.70280612789713415</v>
      </c>
      <c r="FH249" s="634">
        <v>2.2227641569871021E-2</v>
      </c>
      <c r="FI249" s="518">
        <v>4.9356670349301153</v>
      </c>
      <c r="FJ249" s="634">
        <v>1.6808492013108178</v>
      </c>
      <c r="FK249" s="634">
        <v>2.8218319718607721E-2</v>
      </c>
      <c r="FL249" s="633">
        <v>8.0950266912125333E-3</v>
      </c>
      <c r="FM249" s="634">
        <v>9.5036051957168327E-2</v>
      </c>
      <c r="FN249" s="634">
        <v>8.0950266912125333E-3</v>
      </c>
      <c r="FO249" s="518">
        <v>13.606718506599332</v>
      </c>
      <c r="FP249" s="634">
        <v>3.1047606449952996</v>
      </c>
      <c r="FQ249" s="634">
        <v>0</v>
      </c>
      <c r="FR249" s="518">
        <v>4.2313822853729421</v>
      </c>
      <c r="FS249" s="634">
        <v>1.1789930771499544</v>
      </c>
      <c r="FT249" s="634">
        <v>0</v>
      </c>
      <c r="FV249" s="118">
        <f t="shared" si="4"/>
        <v>4729.9321332945201</v>
      </c>
      <c r="FW249" s="118">
        <f t="shared" si="5"/>
        <v>0.33541880273954222</v>
      </c>
      <c r="FX249" s="118">
        <v>0.98901089258108166</v>
      </c>
      <c r="FY249" s="118">
        <v>0.86264960382689004</v>
      </c>
      <c r="FZ249" s="207">
        <v>3.9332501290790503</v>
      </c>
      <c r="GA249" s="118">
        <v>1.7918566322595355</v>
      </c>
      <c r="GB249" s="118">
        <v>4.6968750556779639</v>
      </c>
    </row>
    <row r="250" spans="2:184" s="73" customFormat="1">
      <c r="B250" s="73" t="s">
        <v>2062</v>
      </c>
      <c r="C250" s="143" t="s">
        <v>2063</v>
      </c>
      <c r="D250" s="143" t="s">
        <v>2064</v>
      </c>
      <c r="E250" s="614" t="s">
        <v>2065</v>
      </c>
      <c r="G250" s="113"/>
      <c r="I250" s="618">
        <v>451</v>
      </c>
      <c r="J250" s="632" t="s">
        <v>32</v>
      </c>
      <c r="K250" s="41" t="s">
        <v>32</v>
      </c>
      <c r="L250" s="73" t="s">
        <v>207</v>
      </c>
      <c r="M250" s="73" t="s">
        <v>2321</v>
      </c>
      <c r="N250" s="73" t="s">
        <v>2325</v>
      </c>
      <c r="O250" s="73">
        <v>33</v>
      </c>
      <c r="Q250" s="203"/>
      <c r="R250" s="203"/>
      <c r="S250" s="203"/>
      <c r="U250" s="633">
        <v>3.8241052896299728</v>
      </c>
      <c r="V250" s="634">
        <v>5.7971050304638654</v>
      </c>
      <c r="W250" s="634">
        <v>3.8241052896299728</v>
      </c>
      <c r="X250" s="518">
        <v>9.4381347719533011</v>
      </c>
      <c r="Y250" s="634">
        <v>9.0092898954577585</v>
      </c>
      <c r="Z250" s="634">
        <v>4.4981068769935542</v>
      </c>
      <c r="AA250" s="518">
        <v>130.22289904609573</v>
      </c>
      <c r="AB250" s="634">
        <v>48.290456356146656</v>
      </c>
      <c r="AC250" s="634">
        <v>3.1120291890667513</v>
      </c>
      <c r="AD250" s="518">
        <v>25.313358318649886</v>
      </c>
      <c r="AE250" s="634">
        <v>24.257399089801503</v>
      </c>
      <c r="AF250" s="634">
        <v>0</v>
      </c>
      <c r="AG250" s="518">
        <v>24.772082984156107</v>
      </c>
      <c r="AH250" s="634">
        <v>30.804394109401009</v>
      </c>
      <c r="AI250" s="634">
        <v>0.39397101798057471</v>
      </c>
      <c r="AJ250" s="633">
        <v>325.56526093023325</v>
      </c>
      <c r="AK250" s="634">
        <v>568.36303297702943</v>
      </c>
      <c r="AL250" s="634">
        <v>325.56526093023325</v>
      </c>
      <c r="AM250" s="518">
        <v>161084.10055100569</v>
      </c>
      <c r="AN250" s="634">
        <v>12592.430623239205</v>
      </c>
      <c r="AO250" s="634">
        <v>16.622203078133129</v>
      </c>
      <c r="AP250" s="633">
        <v>94.852541881261871</v>
      </c>
      <c r="AQ250" s="634">
        <v>139.28944506186065</v>
      </c>
      <c r="AR250" s="634">
        <v>94.852541881261871</v>
      </c>
      <c r="AS250" s="518">
        <v>662.09289011455871</v>
      </c>
      <c r="AT250" s="634">
        <v>376.05720373840194</v>
      </c>
      <c r="AU250" s="634">
        <v>117.75827545101177</v>
      </c>
      <c r="AV250" s="633">
        <v>12.439919099649302</v>
      </c>
      <c r="AW250" s="634">
        <v>24.329721647673246</v>
      </c>
      <c r="AX250" s="634">
        <v>12.439919099649302</v>
      </c>
      <c r="AY250" s="518">
        <v>0.94884951160512088</v>
      </c>
      <c r="AZ250" s="634">
        <v>0.92348804031161347</v>
      </c>
      <c r="BA250" s="634">
        <v>0.35486154137703646</v>
      </c>
      <c r="BB250" s="633">
        <v>0.31195675558004987</v>
      </c>
      <c r="BC250" s="634">
        <v>0</v>
      </c>
      <c r="BD250" s="634">
        <v>0.31195675558004987</v>
      </c>
      <c r="BE250" s="518">
        <v>2.8266159564018305</v>
      </c>
      <c r="BF250" s="635">
        <v>1.167096997347957</v>
      </c>
      <c r="BG250" s="635">
        <v>5.952955358179092E-2</v>
      </c>
      <c r="BH250" s="633">
        <v>0.62659031138010313</v>
      </c>
      <c r="BI250" s="634">
        <v>0</v>
      </c>
      <c r="BJ250" s="634">
        <v>0.62659031138010313</v>
      </c>
      <c r="BK250" s="518">
        <v>196.78470899669711</v>
      </c>
      <c r="BL250" s="634">
        <v>21.661654343777819</v>
      </c>
      <c r="BM250" s="634">
        <v>0.9439774811690127</v>
      </c>
      <c r="BN250" s="518">
        <v>159.62744788136325</v>
      </c>
      <c r="BO250" s="634">
        <v>55.689271007714353</v>
      </c>
      <c r="BP250" s="634">
        <v>1.1729646743197413</v>
      </c>
      <c r="BQ250" s="518">
        <v>304.0149110195394</v>
      </c>
      <c r="BR250" s="634">
        <v>79.788488655158986</v>
      </c>
      <c r="BS250" s="634">
        <v>7.3114053007913151</v>
      </c>
      <c r="BT250" s="633">
        <v>3.1489666665226512E-2</v>
      </c>
      <c r="BU250" s="634">
        <v>0</v>
      </c>
      <c r="BV250" s="634">
        <v>3.1489666665226512E-2</v>
      </c>
      <c r="BW250" s="633">
        <v>0.21365226191752223</v>
      </c>
      <c r="BX250" s="634">
        <v>0</v>
      </c>
      <c r="BY250" s="634">
        <v>0.21365226191752223</v>
      </c>
      <c r="BZ250" s="633">
        <v>0.42247583982434794</v>
      </c>
      <c r="CA250" s="634">
        <v>0.63547885523578473</v>
      </c>
      <c r="CB250" s="634">
        <v>0.42247583982434794</v>
      </c>
      <c r="CC250" s="518">
        <v>9.5615349221497343</v>
      </c>
      <c r="CD250" s="634">
        <v>3.0124023147623737</v>
      </c>
      <c r="CE250" s="634">
        <v>0.26285728977372391</v>
      </c>
      <c r="CF250" s="633">
        <v>7.5433265913267836E-2</v>
      </c>
      <c r="CG250" s="634">
        <v>0.10941609072662867</v>
      </c>
      <c r="CH250" s="634">
        <v>7.5433265913267836E-2</v>
      </c>
      <c r="CI250" s="518">
        <v>5.7942386742093106</v>
      </c>
      <c r="CJ250" s="634">
        <v>2.6787291668845361</v>
      </c>
      <c r="CK250" s="634">
        <v>0.33233720568590364</v>
      </c>
      <c r="CL250" s="518">
        <v>10.873498908739547</v>
      </c>
      <c r="CM250" s="634">
        <v>2.9943219572785513</v>
      </c>
      <c r="CN250" s="634">
        <v>0.24615019390807119</v>
      </c>
      <c r="CO250" s="633">
        <v>1.6414233622922467</v>
      </c>
      <c r="CP250" s="634">
        <v>2.6129026581768704</v>
      </c>
      <c r="CQ250" s="634">
        <v>1.6414233622922467</v>
      </c>
      <c r="CR250" s="518">
        <v>376.87400529297258</v>
      </c>
      <c r="CS250" s="634">
        <v>35.692986142969303</v>
      </c>
      <c r="CT250" s="634">
        <v>0</v>
      </c>
      <c r="CU250" s="518">
        <v>292.00477464809836</v>
      </c>
      <c r="CV250" s="634">
        <v>51.189388343871215</v>
      </c>
      <c r="CW250" s="634">
        <v>7.4721383161610198E-3</v>
      </c>
      <c r="CX250" s="518">
        <v>1.276454520401082</v>
      </c>
      <c r="CY250" s="634">
        <v>0.92721070482359924</v>
      </c>
      <c r="CZ250" s="634">
        <v>0</v>
      </c>
      <c r="DA250" s="633">
        <v>8.9631711564408072E-3</v>
      </c>
      <c r="DB250" s="634">
        <v>0</v>
      </c>
      <c r="DC250" s="634">
        <v>8.9631711564408072E-3</v>
      </c>
      <c r="DD250" s="633">
        <v>5.3919300243892694E-2</v>
      </c>
      <c r="DE250" s="634">
        <v>0</v>
      </c>
      <c r="DF250" s="634">
        <v>5.3919300243892694E-2</v>
      </c>
      <c r="DG250" s="633">
        <v>7.2060933219149609E-2</v>
      </c>
      <c r="DH250" s="634">
        <v>0</v>
      </c>
      <c r="DI250" s="634">
        <v>7.2060933219149609E-2</v>
      </c>
      <c r="DJ250" s="633">
        <v>4.596758060450401E-2</v>
      </c>
      <c r="DK250" s="634">
        <v>0</v>
      </c>
      <c r="DL250" s="634">
        <v>4.596758060450401E-2</v>
      </c>
      <c r="DM250" s="518">
        <v>1.557907165282125</v>
      </c>
      <c r="DN250" s="634">
        <v>2.0448812864609667</v>
      </c>
      <c r="DO250" s="634">
        <v>0</v>
      </c>
      <c r="DP250" s="518">
        <v>285.28927092040442</v>
      </c>
      <c r="DQ250" s="634">
        <v>63.923435082531711</v>
      </c>
      <c r="DR250" s="634">
        <v>0</v>
      </c>
      <c r="DS250" s="518">
        <v>627.99679413819547</v>
      </c>
      <c r="DT250" s="634">
        <v>142.07306455853458</v>
      </c>
      <c r="DU250" s="634">
        <v>0</v>
      </c>
      <c r="DV250" s="518">
        <v>78.500384377214218</v>
      </c>
      <c r="DW250" s="634">
        <v>18.412517022075235</v>
      </c>
      <c r="DX250" s="634">
        <v>0</v>
      </c>
      <c r="DY250" s="518">
        <v>350.86938878638921</v>
      </c>
      <c r="DZ250" s="634">
        <v>72.069536530974361</v>
      </c>
      <c r="EA250" s="634">
        <v>3.0770858245612299E-2</v>
      </c>
      <c r="EB250" s="518">
        <v>71.904266477939544</v>
      </c>
      <c r="EC250" s="634">
        <v>18.831416658304562</v>
      </c>
      <c r="ED250" s="634">
        <v>3.4964669881071636E-2</v>
      </c>
      <c r="EE250" s="518">
        <v>7.1545277573266661</v>
      </c>
      <c r="EF250" s="634">
        <v>1.8295595020245063</v>
      </c>
      <c r="EG250" s="634">
        <v>0</v>
      </c>
      <c r="EH250" s="518">
        <v>68.730425293525897</v>
      </c>
      <c r="EI250" s="634">
        <v>16.2541653540348</v>
      </c>
      <c r="EJ250" s="634">
        <v>0</v>
      </c>
      <c r="EK250" s="518">
        <v>8.6926518542376954</v>
      </c>
      <c r="EL250" s="634">
        <v>1.984159229119274</v>
      </c>
      <c r="EM250" s="634">
        <v>0</v>
      </c>
      <c r="EN250" s="518">
        <v>53.24049002233096</v>
      </c>
      <c r="EO250" s="634">
        <v>11.598402827103115</v>
      </c>
      <c r="EP250" s="634">
        <v>0</v>
      </c>
      <c r="EQ250" s="518">
        <v>10.303845441728066</v>
      </c>
      <c r="ER250" s="634">
        <v>2.2944586157112705</v>
      </c>
      <c r="ES250" s="634">
        <v>0</v>
      </c>
      <c r="ET250" s="518">
        <v>27.435589867676672</v>
      </c>
      <c r="EU250" s="634">
        <v>5.8015398715091138</v>
      </c>
      <c r="EV250" s="634">
        <v>1.4321952325640848E-2</v>
      </c>
      <c r="EW250" s="518">
        <v>3.3475441345103483</v>
      </c>
      <c r="EX250" s="634">
        <v>0.6126201896881831</v>
      </c>
      <c r="EY250" s="634">
        <v>0</v>
      </c>
      <c r="EZ250" s="518">
        <v>20.270231201273447</v>
      </c>
      <c r="FA250" s="634">
        <v>3.4528904923241495</v>
      </c>
      <c r="FB250" s="634">
        <v>0</v>
      </c>
      <c r="FC250" s="518">
        <v>2.9067618852589865</v>
      </c>
      <c r="FD250" s="634">
        <v>0.61256569253583715</v>
      </c>
      <c r="FE250" s="634">
        <v>0</v>
      </c>
      <c r="FF250" s="518">
        <v>2.8881260786588441</v>
      </c>
      <c r="FG250" s="634">
        <v>1.5054184375842818</v>
      </c>
      <c r="FH250" s="634">
        <v>2.3437011225727954E-2</v>
      </c>
      <c r="FI250" s="518">
        <v>1.8848170964309119</v>
      </c>
      <c r="FJ250" s="634">
        <v>0.77742625081615602</v>
      </c>
      <c r="FK250" s="634">
        <v>0</v>
      </c>
      <c r="FL250" s="518">
        <v>0.18995311423748096</v>
      </c>
      <c r="FM250" s="634">
        <v>0.16914446775617512</v>
      </c>
      <c r="FN250" s="634">
        <v>1.2016649632946555E-2</v>
      </c>
      <c r="FO250" s="518">
        <v>5.5247633709185076</v>
      </c>
      <c r="FP250" s="634">
        <v>1.3160473785708995</v>
      </c>
      <c r="FQ250" s="634">
        <v>1.0124732559744618E-2</v>
      </c>
      <c r="FR250" s="518">
        <v>1.9544214773874971</v>
      </c>
      <c r="FS250" s="634">
        <v>0.74004419575838054</v>
      </c>
      <c r="FT250" s="634">
        <v>0</v>
      </c>
      <c r="FV250" s="118">
        <f t="shared" si="4"/>
        <v>1908.6469468061098</v>
      </c>
      <c r="FW250" s="118">
        <f t="shared" si="5"/>
        <v>0.30576466073951541</v>
      </c>
      <c r="FX250" s="118">
        <v>0.99964270644004094</v>
      </c>
      <c r="FY250" s="118">
        <v>1.2906432976897453</v>
      </c>
      <c r="FZ250" s="207">
        <v>1.9006590801042731</v>
      </c>
      <c r="GA250" s="118">
        <v>1.5678619225746209</v>
      </c>
      <c r="GB250" s="118">
        <v>2.7432357293568148</v>
      </c>
    </row>
    <row r="251" spans="2:184" s="73" customFormat="1">
      <c r="B251" s="73" t="s">
        <v>2062</v>
      </c>
      <c r="C251" s="143" t="s">
        <v>2063</v>
      </c>
      <c r="D251" s="143" t="s">
        <v>2064</v>
      </c>
      <c r="E251" s="614" t="s">
        <v>2065</v>
      </c>
      <c r="G251" s="113"/>
      <c r="I251" s="618">
        <v>451</v>
      </c>
      <c r="J251" s="632" t="s">
        <v>32</v>
      </c>
      <c r="K251" s="41" t="s">
        <v>32</v>
      </c>
      <c r="L251" s="73" t="s">
        <v>207</v>
      </c>
      <c r="M251" s="73" t="s">
        <v>2321</v>
      </c>
      <c r="N251" s="73" t="s">
        <v>2326</v>
      </c>
      <c r="O251" s="73">
        <v>25</v>
      </c>
      <c r="Q251" s="203"/>
      <c r="R251" s="203"/>
      <c r="S251" s="203"/>
      <c r="U251" s="633">
        <v>5.5752601545805689</v>
      </c>
      <c r="V251" s="634">
        <v>7.1642659909738766</v>
      </c>
      <c r="W251" s="634">
        <v>5.5752601545805689</v>
      </c>
      <c r="X251" s="633">
        <v>9.3650173452269581</v>
      </c>
      <c r="Y251" s="634">
        <v>12.014590689911318</v>
      </c>
      <c r="Z251" s="634">
        <v>9.3650173452269581</v>
      </c>
      <c r="AA251" s="518">
        <v>83.849159721182843</v>
      </c>
      <c r="AB251" s="634">
        <v>11.747777613197954</v>
      </c>
      <c r="AC251" s="634">
        <v>5.8160487013090272</v>
      </c>
      <c r="AD251" s="518">
        <v>13.813354422573683</v>
      </c>
      <c r="AE251" s="634">
        <v>8.0114653847074777</v>
      </c>
      <c r="AF251" s="634">
        <v>0.46013907539572851</v>
      </c>
      <c r="AG251" s="518">
        <v>9.7242210535449054</v>
      </c>
      <c r="AH251" s="634">
        <v>11.383066233550402</v>
      </c>
      <c r="AI251" s="634">
        <v>0.70810556530644941</v>
      </c>
      <c r="AJ251" s="633">
        <v>530.04847431996404</v>
      </c>
      <c r="AK251" s="634">
        <v>899.87268881568173</v>
      </c>
      <c r="AL251" s="634">
        <v>530.04847431996404</v>
      </c>
      <c r="AM251" s="518">
        <v>164012.86766799825</v>
      </c>
      <c r="AN251" s="634">
        <v>16401.391236958396</v>
      </c>
      <c r="AO251" s="634">
        <v>37.575604792284508</v>
      </c>
      <c r="AP251" s="633">
        <v>190.5860604669422</v>
      </c>
      <c r="AQ251" s="634">
        <v>373.16621516285829</v>
      </c>
      <c r="AR251" s="634">
        <v>190.5860604669422</v>
      </c>
      <c r="AS251" s="518">
        <v>634.08584238961475</v>
      </c>
      <c r="AT251" s="634">
        <v>531.22933477751246</v>
      </c>
      <c r="AU251" s="634">
        <v>257.21511585121436</v>
      </c>
      <c r="AV251" s="633">
        <v>32.368468686361474</v>
      </c>
      <c r="AW251" s="634">
        <v>37.794505941665612</v>
      </c>
      <c r="AX251" s="634">
        <v>32.368468686361474</v>
      </c>
      <c r="AY251" s="518">
        <v>0.99501055434389296</v>
      </c>
      <c r="AZ251" s="634">
        <v>1.0364248525304405</v>
      </c>
      <c r="BA251" s="634">
        <v>0.64575810027486169</v>
      </c>
      <c r="BB251" s="633">
        <v>0.87156436105060264</v>
      </c>
      <c r="BC251" s="634">
        <v>0.95787165631216076</v>
      </c>
      <c r="BD251" s="634">
        <v>0.87156436105060264</v>
      </c>
      <c r="BE251" s="518">
        <v>3.2706713527715721</v>
      </c>
      <c r="BF251" s="635">
        <v>0.94762009792059931</v>
      </c>
      <c r="BG251" s="635">
        <v>0.11592606988639323</v>
      </c>
      <c r="BH251" s="633">
        <v>0.99777382922695568</v>
      </c>
      <c r="BI251" s="634">
        <v>0</v>
      </c>
      <c r="BJ251" s="634">
        <v>0.99777382922695568</v>
      </c>
      <c r="BK251" s="518">
        <v>201.44689651825976</v>
      </c>
      <c r="BL251" s="634">
        <v>23.6856184429306</v>
      </c>
      <c r="BM251" s="634">
        <v>1.7037987777266577</v>
      </c>
      <c r="BN251" s="518">
        <v>127.61459746773103</v>
      </c>
      <c r="BO251" s="634">
        <v>31.155741998826919</v>
      </c>
      <c r="BP251" s="634">
        <v>2.1270622434032709</v>
      </c>
      <c r="BQ251" s="518">
        <v>280.26969603756675</v>
      </c>
      <c r="BR251" s="634">
        <v>75.474318066770508</v>
      </c>
      <c r="BS251" s="634">
        <v>13.515033716753475</v>
      </c>
      <c r="BT251" s="633">
        <v>7.5063645026693673E-2</v>
      </c>
      <c r="BU251" s="634">
        <v>6.462166930274961E-2</v>
      </c>
      <c r="BV251" s="634">
        <v>7.5063645026693673E-2</v>
      </c>
      <c r="BW251" s="633">
        <v>0.39584346047474872</v>
      </c>
      <c r="BX251" s="634">
        <v>0</v>
      </c>
      <c r="BY251" s="634">
        <v>0.39584346047474872</v>
      </c>
      <c r="BZ251" s="633">
        <v>0.74220233236667132</v>
      </c>
      <c r="CA251" s="634">
        <v>0.66151001221295103</v>
      </c>
      <c r="CB251" s="634">
        <v>0.74220233236667132</v>
      </c>
      <c r="CC251" s="518">
        <v>10.980623661577736</v>
      </c>
      <c r="CD251" s="634">
        <v>4.2435772521505717</v>
      </c>
      <c r="CE251" s="634">
        <v>0.6280738173072089</v>
      </c>
      <c r="CF251" s="518">
        <v>0.36569010082100833</v>
      </c>
      <c r="CG251" s="634">
        <v>0.47251117080161503</v>
      </c>
      <c r="CH251" s="634">
        <v>0.15531080258651073</v>
      </c>
      <c r="CI251" s="518">
        <v>7.6907750235098051</v>
      </c>
      <c r="CJ251" s="634">
        <v>2.8927030675629748</v>
      </c>
      <c r="CK251" s="634">
        <v>0.87245529108790643</v>
      </c>
      <c r="CL251" s="518">
        <v>6.7985361661564614</v>
      </c>
      <c r="CM251" s="634">
        <v>3.5749752475550656</v>
      </c>
      <c r="CN251" s="634">
        <v>0.56127401105782804</v>
      </c>
      <c r="CO251" s="633">
        <v>3.2506881014966149</v>
      </c>
      <c r="CP251" s="634">
        <v>3.4316277394156143</v>
      </c>
      <c r="CQ251" s="634">
        <v>3.2506881014966149</v>
      </c>
      <c r="CR251" s="518">
        <v>384.98260943132169</v>
      </c>
      <c r="CS251" s="634">
        <v>74.670022788687561</v>
      </c>
      <c r="CT251" s="634">
        <v>5.5063160504504841E-2</v>
      </c>
      <c r="CU251" s="518">
        <v>281.52057107849879</v>
      </c>
      <c r="CV251" s="634">
        <v>63.796258090677036</v>
      </c>
      <c r="CW251" s="634">
        <v>0</v>
      </c>
      <c r="CX251" s="518">
        <v>2.2503222770516165</v>
      </c>
      <c r="CY251" s="634">
        <v>1.1053667531641109</v>
      </c>
      <c r="CZ251" s="634">
        <v>0</v>
      </c>
      <c r="DA251" s="518">
        <v>0</v>
      </c>
      <c r="DB251" s="634">
        <v>0</v>
      </c>
      <c r="DC251" s="634">
        <v>0</v>
      </c>
      <c r="DD251" s="518">
        <v>0</v>
      </c>
      <c r="DE251" s="634">
        <v>0</v>
      </c>
      <c r="DF251" s="634">
        <v>0</v>
      </c>
      <c r="DG251" s="633">
        <v>0.21754261860607996</v>
      </c>
      <c r="DH251" s="634">
        <v>0</v>
      </c>
      <c r="DI251" s="634">
        <v>0.21754261860607996</v>
      </c>
      <c r="DJ251" s="633">
        <v>0.11619027945516344</v>
      </c>
      <c r="DK251" s="634">
        <v>0</v>
      </c>
      <c r="DL251" s="634">
        <v>0.11619027945516344</v>
      </c>
      <c r="DM251" s="518">
        <v>3.8727691898083174</v>
      </c>
      <c r="DN251" s="634">
        <v>3.0412104459139964</v>
      </c>
      <c r="DO251" s="634">
        <v>0</v>
      </c>
      <c r="DP251" s="518">
        <v>262.16558038751293</v>
      </c>
      <c r="DQ251" s="634">
        <v>60.575214991916425</v>
      </c>
      <c r="DR251" s="634">
        <v>0</v>
      </c>
      <c r="DS251" s="518">
        <v>625.68217456678485</v>
      </c>
      <c r="DT251" s="634">
        <v>123.22088667813114</v>
      </c>
      <c r="DU251" s="634">
        <v>1.3668202831559981E-2</v>
      </c>
      <c r="DV251" s="518">
        <v>82.604458188351074</v>
      </c>
      <c r="DW251" s="634">
        <v>16.809779312779622</v>
      </c>
      <c r="DX251" s="634">
        <v>0</v>
      </c>
      <c r="DY251" s="518">
        <v>367.82681791237997</v>
      </c>
      <c r="DZ251" s="634">
        <v>91.371236394183612</v>
      </c>
      <c r="EA251" s="634">
        <v>0</v>
      </c>
      <c r="EB251" s="518">
        <v>85.503409077475567</v>
      </c>
      <c r="EC251" s="634">
        <v>19.557964256468978</v>
      </c>
      <c r="ED251" s="634">
        <v>9.7102113048292735E-2</v>
      </c>
      <c r="EE251" s="518">
        <v>8.6076546594641954</v>
      </c>
      <c r="EF251" s="634">
        <v>2.2194737799927777</v>
      </c>
      <c r="EG251" s="634">
        <v>0</v>
      </c>
      <c r="EH251" s="518">
        <v>78.013412536585122</v>
      </c>
      <c r="EI251" s="634">
        <v>17.264426582532018</v>
      </c>
      <c r="EJ251" s="634">
        <v>7.1183945422830741E-2</v>
      </c>
      <c r="EK251" s="518">
        <v>9.2420317608206162</v>
      </c>
      <c r="EL251" s="634">
        <v>2.5618046635783913</v>
      </c>
      <c r="EM251" s="634">
        <v>9.6626412926136499E-3</v>
      </c>
      <c r="EN251" s="518">
        <v>61.052705662419207</v>
      </c>
      <c r="EO251" s="634">
        <v>15.668417726268393</v>
      </c>
      <c r="EP251" s="634">
        <v>0</v>
      </c>
      <c r="EQ251" s="518">
        <v>10.435446911121046</v>
      </c>
      <c r="ER251" s="634">
        <v>1.8739013261806059</v>
      </c>
      <c r="ES251" s="634">
        <v>0</v>
      </c>
      <c r="ET251" s="518">
        <v>26.369444703688405</v>
      </c>
      <c r="EU251" s="634">
        <v>7.470851224772618</v>
      </c>
      <c r="EV251" s="634">
        <v>0</v>
      </c>
      <c r="EW251" s="518">
        <v>2.8092575577243815</v>
      </c>
      <c r="EX251" s="634">
        <v>0.68495624061506455</v>
      </c>
      <c r="EY251" s="634">
        <v>0</v>
      </c>
      <c r="EZ251" s="518">
        <v>18.191252293131896</v>
      </c>
      <c r="FA251" s="634">
        <v>5.4767361706309705</v>
      </c>
      <c r="FB251" s="634">
        <v>0</v>
      </c>
      <c r="FC251" s="518">
        <v>2.7986748876362721</v>
      </c>
      <c r="FD251" s="634">
        <v>0.57928780558274062</v>
      </c>
      <c r="FE251" s="634">
        <v>0</v>
      </c>
      <c r="FF251" s="518">
        <v>2.4906684412400506</v>
      </c>
      <c r="FG251" s="634">
        <v>1.2790929760812479</v>
      </c>
      <c r="FH251" s="634">
        <v>4.7078265398863596E-2</v>
      </c>
      <c r="FI251" s="518">
        <v>1.6539223465049555</v>
      </c>
      <c r="FJ251" s="634">
        <v>0.75447871162975166</v>
      </c>
      <c r="FK251" s="634">
        <v>4.3121688500937116E-2</v>
      </c>
      <c r="FL251" s="633">
        <v>1.7340162977805246E-2</v>
      </c>
      <c r="FM251" s="634">
        <v>0.2090794665174506</v>
      </c>
      <c r="FN251" s="634">
        <v>1.7340162977805246E-2</v>
      </c>
      <c r="FO251" s="518">
        <v>6.1476196662115425</v>
      </c>
      <c r="FP251" s="634">
        <v>1.149833033083167</v>
      </c>
      <c r="FQ251" s="634">
        <v>0</v>
      </c>
      <c r="FR251" s="518">
        <v>1.9704911715045414</v>
      </c>
      <c r="FS251" s="634">
        <v>0.53813701587537077</v>
      </c>
      <c r="FT251" s="634">
        <v>0</v>
      </c>
      <c r="FV251" s="118">
        <f t="shared" si="4"/>
        <v>1922.8228921835941</v>
      </c>
      <c r="FW251" s="118">
        <f t="shared" si="5"/>
        <v>0.31531550913999329</v>
      </c>
      <c r="FX251" s="118">
        <v>1.0225711888652471</v>
      </c>
      <c r="FY251" s="118">
        <v>1.367511468012665</v>
      </c>
      <c r="FZ251" s="207">
        <v>2.1966180113917231</v>
      </c>
      <c r="GA251" s="118">
        <v>1.3743588290402733</v>
      </c>
      <c r="GB251" s="118">
        <v>3.4696005513988188</v>
      </c>
    </row>
    <row r="252" spans="2:184" s="73" customFormat="1">
      <c r="B252" s="73" t="s">
        <v>2062</v>
      </c>
      <c r="C252" s="143" t="s">
        <v>2063</v>
      </c>
      <c r="D252" s="143" t="s">
        <v>2064</v>
      </c>
      <c r="E252" s="614" t="s">
        <v>2065</v>
      </c>
      <c r="G252" s="113"/>
      <c r="I252" s="618">
        <v>451</v>
      </c>
      <c r="J252" s="632" t="s">
        <v>32</v>
      </c>
      <c r="K252" s="41" t="s">
        <v>32</v>
      </c>
      <c r="L252" s="73" t="s">
        <v>207</v>
      </c>
      <c r="M252" s="73" t="s">
        <v>2321</v>
      </c>
      <c r="N252" s="73" t="s">
        <v>2327</v>
      </c>
      <c r="O252" s="73">
        <v>25</v>
      </c>
      <c r="Q252" s="203"/>
      <c r="R252" s="203"/>
      <c r="S252" s="203"/>
      <c r="U252" s="633">
        <v>8.6824576394099324</v>
      </c>
      <c r="V252" s="634">
        <v>2.9064586931876866</v>
      </c>
      <c r="W252" s="634">
        <v>8.6824576394099324</v>
      </c>
      <c r="X252" s="633">
        <v>9.9985742851980994</v>
      </c>
      <c r="Y252" s="634">
        <v>11.444812026548428</v>
      </c>
      <c r="Z252" s="634">
        <v>9.9985742851980994</v>
      </c>
      <c r="AA252" s="518">
        <v>202.37877748305803</v>
      </c>
      <c r="AB252" s="634">
        <v>102.71551981994621</v>
      </c>
      <c r="AC252" s="634">
        <v>8.2209018500999811</v>
      </c>
      <c r="AD252" s="518">
        <v>69.059211846459505</v>
      </c>
      <c r="AE252" s="634">
        <v>38.621924182013885</v>
      </c>
      <c r="AF252" s="634">
        <v>0</v>
      </c>
      <c r="AG252" s="518">
        <v>30.916859857441523</v>
      </c>
      <c r="AH252" s="634">
        <v>27.780065532955085</v>
      </c>
      <c r="AI252" s="634">
        <v>0.94315765851063782</v>
      </c>
      <c r="AJ252" s="518">
        <v>1018.1448228303516</v>
      </c>
      <c r="AK252" s="634">
        <v>924.22721508593827</v>
      </c>
      <c r="AL252" s="634">
        <v>765.13138698339969</v>
      </c>
      <c r="AM252" s="518">
        <v>150872.29648536057</v>
      </c>
      <c r="AN252" s="634">
        <v>13096.13701051785</v>
      </c>
      <c r="AO252" s="634">
        <v>45.48482393614146</v>
      </c>
      <c r="AP252" s="633">
        <v>234.69483997855096</v>
      </c>
      <c r="AQ252" s="634">
        <v>137.8350057752555</v>
      </c>
      <c r="AR252" s="634">
        <v>234.69483997855096</v>
      </c>
      <c r="AS252" s="518">
        <v>1231.6552895449656</v>
      </c>
      <c r="AT252" s="634">
        <v>375.66860240037698</v>
      </c>
      <c r="AU252" s="634">
        <v>338.9692083342876</v>
      </c>
      <c r="AV252" s="633">
        <v>33.182946180139204</v>
      </c>
      <c r="AW252" s="634">
        <v>39.385828204496256</v>
      </c>
      <c r="AX252" s="634">
        <v>33.182946180139204</v>
      </c>
      <c r="AY252" s="633">
        <v>0.76078255272354489</v>
      </c>
      <c r="AZ252" s="634">
        <v>0.7982572583955917</v>
      </c>
      <c r="BA252" s="634">
        <v>0.76078255272354489</v>
      </c>
      <c r="BB252" s="633">
        <v>1.0906095515065377</v>
      </c>
      <c r="BC252" s="634">
        <v>3.0201872045877955</v>
      </c>
      <c r="BD252" s="634">
        <v>1.0906095515065377</v>
      </c>
      <c r="BE252" s="518">
        <v>4.6313118842746341</v>
      </c>
      <c r="BF252" s="635">
        <v>1.7702757105319149</v>
      </c>
      <c r="BG252" s="635">
        <v>0.13385134767635359</v>
      </c>
      <c r="BH252" s="633">
        <v>1.3368300830730808</v>
      </c>
      <c r="BI252" s="634">
        <v>0.19983180528007208</v>
      </c>
      <c r="BJ252" s="634">
        <v>1.3368300830730808</v>
      </c>
      <c r="BK252" s="518">
        <v>203.82854186996556</v>
      </c>
      <c r="BL252" s="634">
        <v>53.005489568492095</v>
      </c>
      <c r="BM252" s="634">
        <v>1.9569300832127843</v>
      </c>
      <c r="BN252" s="518">
        <v>284.07816358160977</v>
      </c>
      <c r="BO252" s="634">
        <v>108.04866446198909</v>
      </c>
      <c r="BP252" s="634">
        <v>2.6998070916812944</v>
      </c>
      <c r="BQ252" s="518">
        <v>382.09614895719568</v>
      </c>
      <c r="BR252" s="634">
        <v>127.00481489558659</v>
      </c>
      <c r="BS252" s="634">
        <v>15.934903743741204</v>
      </c>
      <c r="BT252" s="633">
        <v>9.1155968308559959E-2</v>
      </c>
      <c r="BU252" s="634">
        <v>2.1696742490553648E-2</v>
      </c>
      <c r="BV252" s="634">
        <v>9.1155968308559959E-2</v>
      </c>
      <c r="BW252" s="633">
        <v>0.53158535778661964</v>
      </c>
      <c r="BX252" s="634">
        <v>0.11535556105292365</v>
      </c>
      <c r="BY252" s="634">
        <v>0.53158535778661964</v>
      </c>
      <c r="BZ252" s="518">
        <v>1.2888256464985437</v>
      </c>
      <c r="CA252" s="634">
        <v>1.2481267828091336</v>
      </c>
      <c r="CB252" s="634">
        <v>0.8353711840596697</v>
      </c>
      <c r="CC252" s="518">
        <v>6.1485954773073503</v>
      </c>
      <c r="CD252" s="634">
        <v>3.5471774864771377</v>
      </c>
      <c r="CE252" s="634">
        <v>0.75131767516005199</v>
      </c>
      <c r="CF252" s="518">
        <v>0.35505365962058433</v>
      </c>
      <c r="CG252" s="634">
        <v>0.45482987960065396</v>
      </c>
      <c r="CH252" s="634">
        <v>0.10697045633516848</v>
      </c>
      <c r="CI252" s="518">
        <v>8.3894326617038626</v>
      </c>
      <c r="CJ252" s="634">
        <v>2.3794606998076415</v>
      </c>
      <c r="CK252" s="634">
        <v>0.95976158584004634</v>
      </c>
      <c r="CL252" s="518">
        <v>8.0308339776447966</v>
      </c>
      <c r="CM252" s="634">
        <v>3.1019667958540906</v>
      </c>
      <c r="CN252" s="634">
        <v>0.43876492363334074</v>
      </c>
      <c r="CO252" s="633">
        <v>3.4476548110912444</v>
      </c>
      <c r="CP252" s="634">
        <v>2.2669107103503814</v>
      </c>
      <c r="CQ252" s="634">
        <v>3.4476548110912444</v>
      </c>
      <c r="CR252" s="518">
        <v>364.03079944523557</v>
      </c>
      <c r="CS252" s="634">
        <v>61.603434208895337</v>
      </c>
      <c r="CT252" s="634">
        <v>5.0385739287284043E-2</v>
      </c>
      <c r="CU252" s="518">
        <v>339.31180716103097</v>
      </c>
      <c r="CV252" s="634">
        <v>35.138802006923086</v>
      </c>
      <c r="CW252" s="634">
        <v>0</v>
      </c>
      <c r="CX252" s="518">
        <v>2.3923917864957467</v>
      </c>
      <c r="CY252" s="634">
        <v>0.55610841124251231</v>
      </c>
      <c r="CZ252" s="634">
        <v>0</v>
      </c>
      <c r="DA252" s="518">
        <v>0</v>
      </c>
      <c r="DB252" s="634">
        <v>0</v>
      </c>
      <c r="DC252" s="634">
        <v>0</v>
      </c>
      <c r="DD252" s="518">
        <v>0</v>
      </c>
      <c r="DE252" s="634">
        <v>0</v>
      </c>
      <c r="DF252" s="634">
        <v>0</v>
      </c>
      <c r="DG252" s="518">
        <v>0.81882615662991021</v>
      </c>
      <c r="DH252" s="634">
        <v>0.57634559092169957</v>
      </c>
      <c r="DI252" s="634">
        <v>0.22386373789541292</v>
      </c>
      <c r="DJ252" s="633">
        <v>0.17234949200623295</v>
      </c>
      <c r="DK252" s="634">
        <v>0.31944793846970621</v>
      </c>
      <c r="DL252" s="634">
        <v>0.17234949200623295</v>
      </c>
      <c r="DM252" s="518">
        <v>4.0621601155081795</v>
      </c>
      <c r="DN252" s="634">
        <v>1.501663536200035</v>
      </c>
      <c r="DO252" s="634">
        <v>0</v>
      </c>
      <c r="DP252" s="518">
        <v>333.88788329224155</v>
      </c>
      <c r="DQ252" s="634">
        <v>63.832563039694193</v>
      </c>
      <c r="DR252" s="634">
        <v>0</v>
      </c>
      <c r="DS252" s="518">
        <v>791.28956958950471</v>
      </c>
      <c r="DT252" s="634">
        <v>179.58897313162026</v>
      </c>
      <c r="DU252" s="634">
        <v>0</v>
      </c>
      <c r="DV252" s="518">
        <v>99.908494604286233</v>
      </c>
      <c r="DW252" s="634">
        <v>18.860838440930525</v>
      </c>
      <c r="DX252" s="634">
        <v>0</v>
      </c>
      <c r="DY252" s="518">
        <v>470.26951025604973</v>
      </c>
      <c r="DZ252" s="634">
        <v>132.7953855636764</v>
      </c>
      <c r="EA252" s="634">
        <v>0</v>
      </c>
      <c r="EB252" s="518">
        <v>89.950481365081856</v>
      </c>
      <c r="EC252" s="634">
        <v>25.051854528169248</v>
      </c>
      <c r="ED252" s="634">
        <v>0</v>
      </c>
      <c r="EE252" s="518">
        <v>8.7771396171665224</v>
      </c>
      <c r="EF252" s="634">
        <v>1.4240932650846951</v>
      </c>
      <c r="EG252" s="634">
        <v>0</v>
      </c>
      <c r="EH252" s="518">
        <v>86.808677964988604</v>
      </c>
      <c r="EI252" s="634">
        <v>23.963777283333439</v>
      </c>
      <c r="EJ252" s="634">
        <v>0</v>
      </c>
      <c r="EK252" s="518">
        <v>11.202800496090722</v>
      </c>
      <c r="EL252" s="634">
        <v>1.7287332685126464</v>
      </c>
      <c r="EM252" s="634">
        <v>0</v>
      </c>
      <c r="EN252" s="518">
        <v>68.097766814002782</v>
      </c>
      <c r="EO252" s="634">
        <v>19.539759313986071</v>
      </c>
      <c r="EP252" s="634">
        <v>5.196811006357907E-2</v>
      </c>
      <c r="EQ252" s="518">
        <v>11.308884531207356</v>
      </c>
      <c r="ER252" s="634">
        <v>2.0329903544631822</v>
      </c>
      <c r="ES252" s="634">
        <v>0</v>
      </c>
      <c r="ET252" s="518">
        <v>31.623853041368296</v>
      </c>
      <c r="EU252" s="634">
        <v>2.7748884586081641</v>
      </c>
      <c r="EV252" s="634">
        <v>0</v>
      </c>
      <c r="EW252" s="518">
        <v>3.6645747215500775</v>
      </c>
      <c r="EX252" s="634">
        <v>1.2560083945615284</v>
      </c>
      <c r="EY252" s="634">
        <v>0</v>
      </c>
      <c r="EZ252" s="518">
        <v>22.566842401677086</v>
      </c>
      <c r="FA252" s="634">
        <v>3.8987472197369382</v>
      </c>
      <c r="FB252" s="634">
        <v>5.4911604148270489E-2</v>
      </c>
      <c r="FC252" s="518">
        <v>3.2747933526138935</v>
      </c>
      <c r="FD252" s="634">
        <v>1.1975537799253657</v>
      </c>
      <c r="FE252" s="634">
        <v>0</v>
      </c>
      <c r="FF252" s="518">
        <v>1.2980454650014257</v>
      </c>
      <c r="FG252" s="634">
        <v>0.82895472726178621</v>
      </c>
      <c r="FH252" s="634">
        <v>0</v>
      </c>
      <c r="FI252" s="518">
        <v>2.7483897380768476</v>
      </c>
      <c r="FJ252" s="634">
        <v>1.4798117627598455</v>
      </c>
      <c r="FK252" s="634">
        <v>6.5588681528866447E-2</v>
      </c>
      <c r="FL252" s="518">
        <v>0.15058577649673069</v>
      </c>
      <c r="FM252" s="634">
        <v>0.29826557707919088</v>
      </c>
      <c r="FN252" s="634">
        <v>2.1750843629662155E-2</v>
      </c>
      <c r="FO252" s="518">
        <v>8.8823223364644015</v>
      </c>
      <c r="FP252" s="634">
        <v>2.4059665910370822</v>
      </c>
      <c r="FQ252" s="634">
        <v>2.5538512645031729E-2</v>
      </c>
      <c r="FR252" s="518">
        <v>3.0493153140094829</v>
      </c>
      <c r="FS252" s="634">
        <v>0.94287010851335507</v>
      </c>
      <c r="FT252" s="634">
        <v>0</v>
      </c>
      <c r="FV252" s="118">
        <f t="shared" si="4"/>
        <v>2371.9430792088601</v>
      </c>
      <c r="FW252" s="118">
        <f t="shared" si="5"/>
        <v>0.29865853209566839</v>
      </c>
      <c r="FX252" s="118">
        <v>1.0387402426592893</v>
      </c>
      <c r="FY252" s="118">
        <v>1.0728503746775704</v>
      </c>
      <c r="FZ252" s="207">
        <v>2.7123306358780344</v>
      </c>
      <c r="GA252" s="118">
        <v>1.3690575058831269</v>
      </c>
      <c r="GB252" s="118">
        <v>3.1121831421602812</v>
      </c>
    </row>
    <row r="253" spans="2:184" s="73" customFormat="1">
      <c r="B253" s="73" t="s">
        <v>2062</v>
      </c>
      <c r="C253" s="143" t="s">
        <v>2063</v>
      </c>
      <c r="D253" s="143" t="s">
        <v>2064</v>
      </c>
      <c r="E253" s="614" t="s">
        <v>2065</v>
      </c>
      <c r="G253" s="113"/>
      <c r="I253" s="618">
        <v>451</v>
      </c>
      <c r="J253" s="632" t="s">
        <v>32</v>
      </c>
      <c r="K253" s="41" t="s">
        <v>32</v>
      </c>
      <c r="L253" s="73" t="s">
        <v>207</v>
      </c>
      <c r="M253" s="73" t="s">
        <v>2321</v>
      </c>
      <c r="N253" s="73" t="s">
        <v>2328</v>
      </c>
      <c r="O253" s="73">
        <v>25</v>
      </c>
      <c r="Q253" s="203">
        <v>584.30697024166159</v>
      </c>
      <c r="R253" s="203">
        <v>32559.999999999996</v>
      </c>
      <c r="S253" s="203">
        <v>2050</v>
      </c>
      <c r="U253" s="633">
        <v>6.1346234523851182</v>
      </c>
      <c r="V253" s="634">
        <v>8.3404100527815928</v>
      </c>
      <c r="W253" s="634">
        <v>6.1346234523851182</v>
      </c>
      <c r="X253" s="633">
        <v>6.3574869573368744</v>
      </c>
      <c r="Y253" s="634">
        <v>14.148131684314091</v>
      </c>
      <c r="Z253" s="634">
        <v>6.3574869573368744</v>
      </c>
      <c r="AA253" s="518">
        <v>93.819032183814926</v>
      </c>
      <c r="AB253" s="634">
        <v>44.038696760904038</v>
      </c>
      <c r="AC253" s="634">
        <v>5.062328222703889</v>
      </c>
      <c r="AD253" s="518">
        <v>22.889370450760072</v>
      </c>
      <c r="AE253" s="634">
        <v>15.113946315547096</v>
      </c>
      <c r="AF253" s="634">
        <v>0.48906499513044172</v>
      </c>
      <c r="AG253" s="518">
        <v>8.3373967344439368</v>
      </c>
      <c r="AH253" s="634">
        <v>10.023064416607156</v>
      </c>
      <c r="AI253" s="634">
        <v>0.70273800843142364</v>
      </c>
      <c r="AJ253" s="633">
        <v>590.42795224492659</v>
      </c>
      <c r="AK253" s="634">
        <v>818.78756897954895</v>
      </c>
      <c r="AL253" s="634">
        <v>590.42795224492659</v>
      </c>
      <c r="AM253" s="518">
        <v>165046.23785976294</v>
      </c>
      <c r="AN253" s="634">
        <v>15161.636220883229</v>
      </c>
      <c r="AO253" s="634">
        <v>31.317519247681698</v>
      </c>
      <c r="AP253" s="633">
        <v>179.45749075382636</v>
      </c>
      <c r="AQ253" s="634">
        <v>257.50281121262879</v>
      </c>
      <c r="AR253" s="634">
        <v>179.45749075382636</v>
      </c>
      <c r="AS253" s="518">
        <v>667.03281192249142</v>
      </c>
      <c r="AT253" s="634">
        <v>576.36368442961577</v>
      </c>
      <c r="AU253" s="634">
        <v>243.67536577567319</v>
      </c>
      <c r="AV253" s="633">
        <v>26.85631153330732</v>
      </c>
      <c r="AW253" s="634">
        <v>52.619063380848914</v>
      </c>
      <c r="AX253" s="634">
        <v>26.85631153330732</v>
      </c>
      <c r="AY253" s="518">
        <v>1.5284192183058989</v>
      </c>
      <c r="AZ253" s="634">
        <v>1.0857900790812141</v>
      </c>
      <c r="BA253" s="634">
        <v>0.6182307069224352</v>
      </c>
      <c r="BB253" s="633">
        <v>0.66895462692174157</v>
      </c>
      <c r="BC253" s="634">
        <v>69.738160659524425</v>
      </c>
      <c r="BD253" s="634">
        <v>0.66895462692174157</v>
      </c>
      <c r="BE253" s="518">
        <v>2.9196463834924793</v>
      </c>
      <c r="BF253" s="635">
        <v>1.7435694789027614</v>
      </c>
      <c r="BG253" s="635">
        <v>0.10502333614113998</v>
      </c>
      <c r="BH253" s="633">
        <v>1.2437469723392447</v>
      </c>
      <c r="BI253" s="634">
        <v>0</v>
      </c>
      <c r="BJ253" s="634">
        <v>1.2437469723392447</v>
      </c>
      <c r="BK253" s="518">
        <v>188.09029980907579</v>
      </c>
      <c r="BL253" s="634">
        <v>24.88465826326788</v>
      </c>
      <c r="BM253" s="634">
        <v>1.6161024853315025</v>
      </c>
      <c r="BN253" s="518">
        <v>155.20536400188612</v>
      </c>
      <c r="BO253" s="634">
        <v>48.90162435653</v>
      </c>
      <c r="BP253" s="634">
        <v>1.821482111995788</v>
      </c>
      <c r="BQ253" s="518">
        <v>325.33471754089862</v>
      </c>
      <c r="BR253" s="634">
        <v>119.62755725236372</v>
      </c>
      <c r="BS253" s="634">
        <v>10.285610863732623</v>
      </c>
      <c r="BT253" s="633">
        <v>7.664931928965675E-2</v>
      </c>
      <c r="BU253" s="634">
        <v>0</v>
      </c>
      <c r="BV253" s="634">
        <v>7.664931928965675E-2</v>
      </c>
      <c r="BW253" s="633">
        <v>0.29615457140889184</v>
      </c>
      <c r="BX253" s="634">
        <v>0</v>
      </c>
      <c r="BY253" s="634">
        <v>0.29615457140889184</v>
      </c>
      <c r="BZ253" s="633">
        <v>0.61088802448608093</v>
      </c>
      <c r="CA253" s="634">
        <v>1.1555924720879822</v>
      </c>
      <c r="CB253" s="634">
        <v>0.61088802448608093</v>
      </c>
      <c r="CC253" s="518">
        <v>7.9594916066050612</v>
      </c>
      <c r="CD253" s="634">
        <v>4.4509161211674693</v>
      </c>
      <c r="CE253" s="634">
        <v>0.42042233789063527</v>
      </c>
      <c r="CF253" s="633">
        <v>0.13985281711353315</v>
      </c>
      <c r="CG253" s="634">
        <v>0.37097275169195637</v>
      </c>
      <c r="CH253" s="634">
        <v>0.13985281711353315</v>
      </c>
      <c r="CI253" s="518">
        <v>5.9783218210171061</v>
      </c>
      <c r="CJ253" s="634">
        <v>4.0042675103527374</v>
      </c>
      <c r="CK253" s="634">
        <v>0.55246885474461072</v>
      </c>
      <c r="CL253" s="518">
        <v>10.601435715054516</v>
      </c>
      <c r="CM253" s="634">
        <v>4.4077037507263377</v>
      </c>
      <c r="CN253" s="634">
        <v>0.29724412481016538</v>
      </c>
      <c r="CO253" s="633">
        <v>2.8552542498283802</v>
      </c>
      <c r="CP253" s="634">
        <v>3.5872588983537455</v>
      </c>
      <c r="CQ253" s="634">
        <v>2.8552542498283802</v>
      </c>
      <c r="CR253" s="518">
        <v>345.77316228907722</v>
      </c>
      <c r="CS253" s="634">
        <v>44.015045518119855</v>
      </c>
      <c r="CT253" s="634">
        <v>1.6274930882300115E-2</v>
      </c>
      <c r="CU253" s="518">
        <v>214.22822390760228</v>
      </c>
      <c r="CV253" s="634">
        <v>76.581770983111298</v>
      </c>
      <c r="CW253" s="634">
        <v>0</v>
      </c>
      <c r="CX253" s="518">
        <v>2.6190175659895569</v>
      </c>
      <c r="CY253" s="634">
        <v>1.7339704697344285</v>
      </c>
      <c r="CZ253" s="634">
        <v>0</v>
      </c>
      <c r="DA253" s="518">
        <v>6.9046823619835079E-2</v>
      </c>
      <c r="DB253" s="634">
        <v>0.13809364723967016</v>
      </c>
      <c r="DC253" s="634">
        <v>0</v>
      </c>
      <c r="DD253" s="518">
        <v>0</v>
      </c>
      <c r="DE253" s="634">
        <v>0</v>
      </c>
      <c r="DF253" s="634">
        <v>0</v>
      </c>
      <c r="DG253" s="633">
        <v>0.26321559402045719</v>
      </c>
      <c r="DH253" s="634">
        <v>0</v>
      </c>
      <c r="DI253" s="634">
        <v>0.26321559402045719</v>
      </c>
      <c r="DJ253" s="633">
        <v>7.0310011443647027E-2</v>
      </c>
      <c r="DK253" s="634">
        <v>0</v>
      </c>
      <c r="DL253" s="634">
        <v>7.0310011443647027E-2</v>
      </c>
      <c r="DM253" s="518">
        <v>2.5484397083859069</v>
      </c>
      <c r="DN253" s="634">
        <v>2.842454047574551</v>
      </c>
      <c r="DO253" s="634">
        <v>0</v>
      </c>
      <c r="DP253" s="518">
        <v>291.63409353104606</v>
      </c>
      <c r="DQ253" s="634">
        <v>174.05319349184381</v>
      </c>
      <c r="DR253" s="634">
        <v>0</v>
      </c>
      <c r="DS253" s="518">
        <v>642.94658034348788</v>
      </c>
      <c r="DT253" s="634">
        <v>378.74077002574131</v>
      </c>
      <c r="DU253" s="634">
        <v>0</v>
      </c>
      <c r="DV253" s="518">
        <v>82.049819249807925</v>
      </c>
      <c r="DW253" s="634">
        <v>47.728263639467045</v>
      </c>
      <c r="DX253" s="634">
        <v>1.302358689818035E-2</v>
      </c>
      <c r="DY253" s="518">
        <v>354.23660864807113</v>
      </c>
      <c r="DZ253" s="634">
        <v>180.56829114191373</v>
      </c>
      <c r="EA253" s="634">
        <v>5.3443629565335576E-2</v>
      </c>
      <c r="EB253" s="518">
        <v>67.241468940829776</v>
      </c>
      <c r="EC253" s="634">
        <v>32.235917941628749</v>
      </c>
      <c r="ED253" s="634">
        <v>0</v>
      </c>
      <c r="EE253" s="518">
        <v>5.6029486245042275</v>
      </c>
      <c r="EF253" s="634">
        <v>2.8014395107846908</v>
      </c>
      <c r="EG253" s="634">
        <v>0</v>
      </c>
      <c r="EH253" s="518">
        <v>62.658784568109617</v>
      </c>
      <c r="EI253" s="634">
        <v>26.124502393241457</v>
      </c>
      <c r="EJ253" s="634">
        <v>0</v>
      </c>
      <c r="EK253" s="518">
        <v>7.3546149605485356</v>
      </c>
      <c r="EL253" s="634">
        <v>3.8255169294595976</v>
      </c>
      <c r="EM253" s="634">
        <v>8.4428218293619867E-3</v>
      </c>
      <c r="EN253" s="518">
        <v>42.339030265042403</v>
      </c>
      <c r="EO253" s="634">
        <v>17.455431294242274</v>
      </c>
      <c r="EP253" s="634">
        <v>0</v>
      </c>
      <c r="EQ253" s="518">
        <v>7.6831787097749018</v>
      </c>
      <c r="ER253" s="634">
        <v>3.0047511811536962</v>
      </c>
      <c r="ES253" s="634">
        <v>0</v>
      </c>
      <c r="ET253" s="518">
        <v>20.327390871446681</v>
      </c>
      <c r="EU253" s="634">
        <v>6.9956863344161544</v>
      </c>
      <c r="EV253" s="634">
        <v>0</v>
      </c>
      <c r="EW253" s="518">
        <v>2.3097243068799544</v>
      </c>
      <c r="EX253" s="634">
        <v>0.89542358469308447</v>
      </c>
      <c r="EY253" s="634">
        <v>0</v>
      </c>
      <c r="EZ253" s="518">
        <v>14.020382186056803</v>
      </c>
      <c r="FA253" s="634">
        <v>4.7958178902909943</v>
      </c>
      <c r="FB253" s="634">
        <v>0</v>
      </c>
      <c r="FC253" s="518">
        <v>2.0132114117097641</v>
      </c>
      <c r="FD253" s="634">
        <v>0.71392977655051804</v>
      </c>
      <c r="FE253" s="634">
        <v>0</v>
      </c>
      <c r="FF253" s="518">
        <v>3.994127434197809</v>
      </c>
      <c r="FG253" s="634">
        <v>2.2640973345447835</v>
      </c>
      <c r="FH253" s="634">
        <v>4.118821751451008E-2</v>
      </c>
      <c r="FI253" s="518">
        <v>1.8526311235076853</v>
      </c>
      <c r="FJ253" s="634">
        <v>0.95471464591785704</v>
      </c>
      <c r="FK253" s="634">
        <v>3.7839898246167271E-2</v>
      </c>
      <c r="FL253" s="633">
        <v>1.5305388069837838E-2</v>
      </c>
      <c r="FM253" s="634">
        <v>0.17785194673640217</v>
      </c>
      <c r="FN253" s="634">
        <v>1.5305388069837838E-2</v>
      </c>
      <c r="FO253" s="518">
        <v>5.9034221144765269</v>
      </c>
      <c r="FP253" s="634">
        <v>2.4370455507797542</v>
      </c>
      <c r="FQ253" s="634">
        <v>1.7920044797463643E-2</v>
      </c>
      <c r="FR253" s="518">
        <v>1.9160714391487286</v>
      </c>
      <c r="FS253" s="634">
        <v>0.94812804118739646</v>
      </c>
      <c r="FT253" s="634">
        <v>0</v>
      </c>
      <c r="FV253" s="118">
        <f t="shared" si="4"/>
        <v>1816.6460605249179</v>
      </c>
      <c r="FW253" s="118">
        <f t="shared" si="5"/>
        <v>0.25876024057712776</v>
      </c>
      <c r="FX253" s="118">
        <v>0.99197224434460207</v>
      </c>
      <c r="FY253" s="118">
        <v>1.6140411192421169</v>
      </c>
      <c r="FZ253" s="207">
        <v>2.9323408759455201</v>
      </c>
      <c r="GA253" s="118">
        <v>1.5874962443450671</v>
      </c>
      <c r="GB253" s="118">
        <v>3.6157210165349727</v>
      </c>
    </row>
    <row r="254" spans="2:184" s="73" customFormat="1">
      <c r="B254" s="73" t="s">
        <v>2062</v>
      </c>
      <c r="C254" s="143" t="s">
        <v>2063</v>
      </c>
      <c r="D254" s="143" t="s">
        <v>2064</v>
      </c>
      <c r="E254" s="614" t="s">
        <v>2065</v>
      </c>
      <c r="G254" s="113"/>
      <c r="I254" s="618">
        <v>451</v>
      </c>
      <c r="J254" s="632" t="s">
        <v>32</v>
      </c>
      <c r="K254" s="41" t="s">
        <v>32</v>
      </c>
      <c r="L254" s="73" t="s">
        <v>207</v>
      </c>
      <c r="M254" s="73" t="s">
        <v>2321</v>
      </c>
      <c r="N254" s="73" t="s">
        <v>2329</v>
      </c>
      <c r="O254" s="73">
        <v>25</v>
      </c>
      <c r="Q254" s="203">
        <v>948.9145196724586</v>
      </c>
      <c r="R254" s="203">
        <v>34710</v>
      </c>
      <c r="S254" s="203">
        <v>2100</v>
      </c>
      <c r="U254" s="633">
        <v>4.4776825131092099</v>
      </c>
      <c r="V254" s="634">
        <v>9.4419826546575099</v>
      </c>
      <c r="W254" s="634">
        <v>4.4776825131092099</v>
      </c>
      <c r="X254" s="518">
        <v>6.2696977010269199</v>
      </c>
      <c r="Y254" s="634">
        <v>12.539395402053801</v>
      </c>
      <c r="Z254" s="634">
        <v>5.6928828936401299</v>
      </c>
      <c r="AA254" s="518">
        <v>287.168027759886</v>
      </c>
      <c r="AB254" s="634">
        <v>36.789935130345199</v>
      </c>
      <c r="AC254" s="634">
        <v>4.0529816978096003</v>
      </c>
      <c r="AD254" s="518">
        <v>84.443944474503894</v>
      </c>
      <c r="AE254" s="634">
        <v>25.4551552354934</v>
      </c>
      <c r="AF254" s="634">
        <v>0.213684694147878</v>
      </c>
      <c r="AG254" s="518">
        <v>5.5985185057775704</v>
      </c>
      <c r="AH254" s="634">
        <v>6.95807312126753</v>
      </c>
      <c r="AI254" s="634">
        <v>0.44849238512256001</v>
      </c>
      <c r="AJ254" s="518">
        <v>399.17933927814101</v>
      </c>
      <c r="AK254" s="634">
        <v>685.19534687447401</v>
      </c>
      <c r="AL254" s="634">
        <v>365.49146785133797</v>
      </c>
      <c r="AM254" s="518">
        <v>169372.731542197</v>
      </c>
      <c r="AN254" s="634">
        <v>17254.686029126999</v>
      </c>
      <c r="AO254" s="634">
        <v>26.083677598551901</v>
      </c>
      <c r="AP254" s="633">
        <v>116.730128751282</v>
      </c>
      <c r="AQ254" s="634">
        <v>211.56779885544799</v>
      </c>
      <c r="AR254" s="634">
        <v>116.730128751282</v>
      </c>
      <c r="AS254" s="518">
        <v>845.39605566320495</v>
      </c>
      <c r="AT254" s="634">
        <v>684.47311952636198</v>
      </c>
      <c r="AU254" s="634">
        <v>170.63803658836801</v>
      </c>
      <c r="AV254" s="633">
        <v>18.5260476529062</v>
      </c>
      <c r="AW254" s="634">
        <v>39.184649964813197</v>
      </c>
      <c r="AX254" s="634">
        <v>18.5260476529062</v>
      </c>
      <c r="AY254" s="518">
        <v>1.3066959094927599</v>
      </c>
      <c r="AZ254" s="634">
        <v>1.1188384690702999</v>
      </c>
      <c r="BA254" s="634">
        <v>0.43132819136143402</v>
      </c>
      <c r="BB254" s="633">
        <v>0.50067264465193495</v>
      </c>
      <c r="BC254" s="634">
        <v>0</v>
      </c>
      <c r="BD254" s="634">
        <v>0.50067264465193495</v>
      </c>
      <c r="BE254" s="518">
        <v>5.0171511999699501</v>
      </c>
      <c r="BF254" s="635">
        <v>1.85335011821643</v>
      </c>
      <c r="BG254" s="635">
        <v>8.6381192016963496E-2</v>
      </c>
      <c r="BH254" s="633">
        <v>0.88092565840566905</v>
      </c>
      <c r="BI254" s="634">
        <v>0</v>
      </c>
      <c r="BJ254" s="634">
        <v>0.88092565840566905</v>
      </c>
      <c r="BK254" s="518">
        <v>241.83269601922601</v>
      </c>
      <c r="BL254" s="634">
        <v>36.136668953549403</v>
      </c>
      <c r="BM254" s="634">
        <v>0.94794202238998604</v>
      </c>
      <c r="BN254" s="518">
        <v>552.41683668111102</v>
      </c>
      <c r="BO254" s="634">
        <v>110.937872314423</v>
      </c>
      <c r="BP254" s="634">
        <v>1.4466409039256001</v>
      </c>
      <c r="BQ254" s="518">
        <v>646.93419076937698</v>
      </c>
      <c r="BR254" s="634">
        <v>120.158285574532</v>
      </c>
      <c r="BS254" s="634">
        <v>8.1177063070435693</v>
      </c>
      <c r="BT254" s="633">
        <v>1.8860255369713901E-2</v>
      </c>
      <c r="BU254" s="634">
        <v>0</v>
      </c>
      <c r="BV254" s="634">
        <v>1.8860255369713901E-2</v>
      </c>
      <c r="BW254" s="633">
        <v>0.45154239504830401</v>
      </c>
      <c r="BX254" s="634">
        <v>0</v>
      </c>
      <c r="BY254" s="634">
        <v>0.45154239504830401</v>
      </c>
      <c r="BZ254" s="518">
        <v>0.95260068224461203</v>
      </c>
      <c r="CA254" s="634">
        <v>1.0479790006149601</v>
      </c>
      <c r="CB254" s="634">
        <v>0.51326638040524397</v>
      </c>
      <c r="CC254" s="518">
        <v>11.130373773661599</v>
      </c>
      <c r="CD254" s="634">
        <v>5.7907105281297397</v>
      </c>
      <c r="CE254" s="634">
        <v>0.35667154528530298</v>
      </c>
      <c r="CF254" s="518">
        <v>1.3121415970625301</v>
      </c>
      <c r="CG254" s="634">
        <v>0.80388383422499299</v>
      </c>
      <c r="CH254" s="634">
        <v>0.110413712588075</v>
      </c>
      <c r="CI254" s="518">
        <v>14.8813540156833</v>
      </c>
      <c r="CJ254" s="634">
        <v>6.9090022106454203</v>
      </c>
      <c r="CK254" s="634">
        <v>0.48510726194779602</v>
      </c>
      <c r="CL254" s="518">
        <v>7.61438983946785</v>
      </c>
      <c r="CM254" s="634">
        <v>4.1158733382561001</v>
      </c>
      <c r="CN254" s="634">
        <v>0.35443617233507702</v>
      </c>
      <c r="CO254" s="633">
        <v>2.33317384077449</v>
      </c>
      <c r="CP254" s="634">
        <v>3.4817297524114301</v>
      </c>
      <c r="CQ254" s="634">
        <v>2.33317384077449</v>
      </c>
      <c r="CR254" s="518">
        <v>489.33386528930902</v>
      </c>
      <c r="CS254" s="634">
        <v>53.786100720671001</v>
      </c>
      <c r="CT254" s="634">
        <v>2.63632240613293E-2</v>
      </c>
      <c r="CU254" s="518">
        <v>479.19464655026201</v>
      </c>
      <c r="CV254" s="634">
        <v>57.497131455426299</v>
      </c>
      <c r="CW254" s="634">
        <v>9.6793637743390806E-3</v>
      </c>
      <c r="CX254" s="518">
        <v>5.2731854479374602</v>
      </c>
      <c r="CY254" s="634">
        <v>1.30053501212348</v>
      </c>
      <c r="CZ254" s="634">
        <v>0</v>
      </c>
      <c r="DA254" s="518">
        <v>0</v>
      </c>
      <c r="DB254" s="634">
        <v>0</v>
      </c>
      <c r="DC254" s="634">
        <v>0</v>
      </c>
      <c r="DD254" s="518">
        <v>0</v>
      </c>
      <c r="DE254" s="634">
        <v>0</v>
      </c>
      <c r="DF254" s="634">
        <v>0</v>
      </c>
      <c r="DG254" s="633">
        <v>0.15210075301197201</v>
      </c>
      <c r="DH254" s="634">
        <v>0</v>
      </c>
      <c r="DI254" s="634">
        <v>0.15210075301197201</v>
      </c>
      <c r="DJ254" s="633">
        <v>6.4872673906615497E-2</v>
      </c>
      <c r="DK254" s="634">
        <v>0</v>
      </c>
      <c r="DL254" s="634">
        <v>6.4872673906615497E-2</v>
      </c>
      <c r="DM254" s="518">
        <v>10.004891918800899</v>
      </c>
      <c r="DN254" s="634">
        <v>6.4811236133269299</v>
      </c>
      <c r="DO254" s="634">
        <v>8.4599120363718597E-2</v>
      </c>
      <c r="DP254" s="518">
        <v>775.67463753616801</v>
      </c>
      <c r="DQ254" s="634">
        <v>125.865095378617</v>
      </c>
      <c r="DR254" s="634">
        <v>0</v>
      </c>
      <c r="DS254" s="518">
        <v>1732.34982279255</v>
      </c>
      <c r="DT254" s="634">
        <v>353.46879350108202</v>
      </c>
      <c r="DU254" s="634">
        <v>8.9432093162548094E-3</v>
      </c>
      <c r="DV254" s="518">
        <v>217.177456642891</v>
      </c>
      <c r="DW254" s="634">
        <v>33.054578738038998</v>
      </c>
      <c r="DX254" s="634">
        <v>0</v>
      </c>
      <c r="DY254" s="518">
        <v>925.95562720644</v>
      </c>
      <c r="DZ254" s="634">
        <v>191.02231386670101</v>
      </c>
      <c r="EA254" s="634">
        <v>3.9867384384961499E-2</v>
      </c>
      <c r="EB254" s="518">
        <v>175.096392547703</v>
      </c>
      <c r="EC254" s="634">
        <v>30.132440868182201</v>
      </c>
      <c r="ED254" s="634">
        <v>0</v>
      </c>
      <c r="EE254" s="518">
        <v>21.374933304534299</v>
      </c>
      <c r="EF254" s="634">
        <v>5.7880334197204997</v>
      </c>
      <c r="EG254" s="634">
        <v>0</v>
      </c>
      <c r="EH254" s="518">
        <v>150.708936872979</v>
      </c>
      <c r="EI254" s="634">
        <v>29.2224409588265</v>
      </c>
      <c r="EJ254" s="634">
        <v>0</v>
      </c>
      <c r="EK254" s="518">
        <v>18.300340125083601</v>
      </c>
      <c r="EL254" s="634">
        <v>3.2624527892063302</v>
      </c>
      <c r="EM254" s="634">
        <v>8.8304315002418893E-3</v>
      </c>
      <c r="EN254" s="518">
        <v>102.51931568996299</v>
      </c>
      <c r="EO254" s="634">
        <v>16.3064046023595</v>
      </c>
      <c r="EP254" s="634">
        <v>2.69944957916128E-2</v>
      </c>
      <c r="EQ254" s="518">
        <v>17.408247620722801</v>
      </c>
      <c r="ER254" s="634">
        <v>3.5596625906402402</v>
      </c>
      <c r="ES254" s="634">
        <v>0</v>
      </c>
      <c r="ET254" s="518">
        <v>43.4126670060447</v>
      </c>
      <c r="EU254" s="634">
        <v>8.7117566144068004</v>
      </c>
      <c r="EV254" s="634">
        <v>0</v>
      </c>
      <c r="EW254" s="518">
        <v>4.8916915688667002</v>
      </c>
      <c r="EX254" s="634">
        <v>1.1601414004984001</v>
      </c>
      <c r="EY254" s="634">
        <v>0</v>
      </c>
      <c r="EZ254" s="518">
        <v>27.423418051931499</v>
      </c>
      <c r="FA254" s="634">
        <v>7.9150785914480304</v>
      </c>
      <c r="FB254" s="634">
        <v>0</v>
      </c>
      <c r="FC254" s="518">
        <v>3.3054800350230198</v>
      </c>
      <c r="FD254" s="634">
        <v>1.18831200871595</v>
      </c>
      <c r="FE254" s="634">
        <v>0</v>
      </c>
      <c r="FF254" s="518">
        <v>0.43337644774976503</v>
      </c>
      <c r="FG254" s="634">
        <v>0.86675289549953005</v>
      </c>
      <c r="FH254" s="634">
        <v>3.0714229282727101E-2</v>
      </c>
      <c r="FI254" s="518">
        <v>3.9253261795192</v>
      </c>
      <c r="FJ254" s="634">
        <v>1.8414482608134</v>
      </c>
      <c r="FK254" s="634">
        <v>2.0118833189374501E-2</v>
      </c>
      <c r="FL254" s="633">
        <v>1.1449090167736599E-2</v>
      </c>
      <c r="FM254" s="634">
        <v>0</v>
      </c>
      <c r="FN254" s="634">
        <v>1.1449090167736599E-2</v>
      </c>
      <c r="FO254" s="518">
        <v>14.398201844575</v>
      </c>
      <c r="FP254" s="634">
        <v>4.0852294712027604</v>
      </c>
      <c r="FQ254" s="634">
        <v>1.33819326516968E-2</v>
      </c>
      <c r="FR254" s="518">
        <v>4.3955861087497397</v>
      </c>
      <c r="FS254" s="634">
        <v>1.04357863409989</v>
      </c>
      <c r="FT254" s="634">
        <v>0</v>
      </c>
      <c r="FV254" s="118">
        <f t="shared" si="4"/>
        <v>4694.7936135511636</v>
      </c>
      <c r="FW254" s="118">
        <f t="shared" si="5"/>
        <v>0.39131971560882062</v>
      </c>
      <c r="FX254" s="118">
        <v>1.0069257724608753</v>
      </c>
      <c r="FY254" s="118">
        <v>1.0211588731469343</v>
      </c>
      <c r="FZ254" s="207">
        <v>4.355858057534669</v>
      </c>
      <c r="GA254" s="118">
        <v>1.6153151642516979</v>
      </c>
      <c r="GB254" s="118">
        <v>4.4462125648017743</v>
      </c>
    </row>
    <row r="255" spans="2:184" s="73" customFormat="1">
      <c r="B255" s="73" t="s">
        <v>2062</v>
      </c>
      <c r="C255" s="143" t="s">
        <v>2063</v>
      </c>
      <c r="D255" s="143" t="s">
        <v>2064</v>
      </c>
      <c r="E255" s="614" t="s">
        <v>2065</v>
      </c>
      <c r="G255" s="113"/>
      <c r="I255" s="618">
        <v>451</v>
      </c>
      <c r="J255" s="632" t="s">
        <v>32</v>
      </c>
      <c r="K255" s="41" t="s">
        <v>32</v>
      </c>
      <c r="L255" s="73" t="s">
        <v>207</v>
      </c>
      <c r="M255" s="73" t="s">
        <v>2321</v>
      </c>
      <c r="N255" s="73" t="s">
        <v>2330</v>
      </c>
      <c r="O255" s="73">
        <v>25</v>
      </c>
      <c r="Q255" s="203">
        <v>3346.9103255442374</v>
      </c>
      <c r="R255" s="203">
        <v>36060</v>
      </c>
      <c r="S255" s="203">
        <v>1710.0000000000002</v>
      </c>
      <c r="U255" s="633">
        <v>6.2843306355047073</v>
      </c>
      <c r="V255" s="634">
        <v>8.7380395956984867</v>
      </c>
      <c r="W255" s="634">
        <v>6.2843306355047073</v>
      </c>
      <c r="X255" s="518">
        <v>12.117350131207237</v>
      </c>
      <c r="Y255" s="634">
        <v>11.382622624791271</v>
      </c>
      <c r="Z255" s="634">
        <v>6.2817007994828717</v>
      </c>
      <c r="AA255" s="518">
        <v>71.779954489258273</v>
      </c>
      <c r="AB255" s="634">
        <v>26.10104589655791</v>
      </c>
      <c r="AC255" s="634">
        <v>5.9307157754470037</v>
      </c>
      <c r="AD255" s="518">
        <v>36.079814128681313</v>
      </c>
      <c r="AE255" s="634">
        <v>44.948937871624331</v>
      </c>
      <c r="AF255" s="634">
        <v>0.486641932439832</v>
      </c>
      <c r="AG255" s="518">
        <v>54.605572077506366</v>
      </c>
      <c r="AH255" s="634">
        <v>62.234408622358465</v>
      </c>
      <c r="AI255" s="634">
        <v>0.6526735143020721</v>
      </c>
      <c r="AJ255" s="633">
        <v>524.93697241159873</v>
      </c>
      <c r="AK255" s="634">
        <v>900.4256352288246</v>
      </c>
      <c r="AL255" s="634">
        <v>524.93697241159873</v>
      </c>
      <c r="AM255" s="518">
        <v>166723.90984582715</v>
      </c>
      <c r="AN255" s="634">
        <v>16090.469151544465</v>
      </c>
      <c r="AO255" s="634">
        <v>37.016237514301025</v>
      </c>
      <c r="AP255" s="633">
        <v>186.28336274011329</v>
      </c>
      <c r="AQ255" s="634">
        <v>349.19314090860689</v>
      </c>
      <c r="AR255" s="634">
        <v>186.28336274011329</v>
      </c>
      <c r="AS255" s="518">
        <v>797.42076868840854</v>
      </c>
      <c r="AT255" s="634">
        <v>495.26867791569146</v>
      </c>
      <c r="AU255" s="634">
        <v>235.80312304230875</v>
      </c>
      <c r="AV255" s="633">
        <v>24.014420822705219</v>
      </c>
      <c r="AW255" s="634">
        <v>34.559044117091254</v>
      </c>
      <c r="AX255" s="634">
        <v>24.014420822705219</v>
      </c>
      <c r="AY255" s="518">
        <v>1.0950296344379273</v>
      </c>
      <c r="AZ255" s="634">
        <v>1.0407622190591133</v>
      </c>
      <c r="BA255" s="634">
        <v>0.45427110849498326</v>
      </c>
      <c r="BB255" s="633">
        <v>1.0217754376171362</v>
      </c>
      <c r="BC255" s="634">
        <v>0</v>
      </c>
      <c r="BD255" s="634">
        <v>1.0217754376171362</v>
      </c>
      <c r="BE255" s="518">
        <v>3.8656522301219831</v>
      </c>
      <c r="BF255" s="635">
        <v>1.5907777776840357</v>
      </c>
      <c r="BG255" s="635">
        <v>0.10533755095014065</v>
      </c>
      <c r="BH255" s="633">
        <v>1.084995297080567</v>
      </c>
      <c r="BI255" s="634">
        <v>0</v>
      </c>
      <c r="BJ255" s="634">
        <v>1.084995297080567</v>
      </c>
      <c r="BK255" s="518">
        <v>174.62053914570302</v>
      </c>
      <c r="BL255" s="634">
        <v>23.883699214365762</v>
      </c>
      <c r="BM255" s="634">
        <v>1.7779351768263034</v>
      </c>
      <c r="BN255" s="518">
        <v>208.80531145862597</v>
      </c>
      <c r="BO255" s="634">
        <v>83.148953831828337</v>
      </c>
      <c r="BP255" s="634">
        <v>1.828749101138631</v>
      </c>
      <c r="BQ255" s="518">
        <v>380.11397161062564</v>
      </c>
      <c r="BR255" s="634">
        <v>124.54555149351923</v>
      </c>
      <c r="BS255" s="634">
        <v>11.371937599642585</v>
      </c>
      <c r="BT255" s="633">
        <v>4.3066245338368198E-2</v>
      </c>
      <c r="BU255" s="634">
        <v>0</v>
      </c>
      <c r="BV255" s="634">
        <v>4.3066245338368198E-2</v>
      </c>
      <c r="BW255" s="633">
        <v>0.38216224246015856</v>
      </c>
      <c r="BX255" s="634">
        <v>0</v>
      </c>
      <c r="BY255" s="634">
        <v>0.38216224246015856</v>
      </c>
      <c r="BZ255" s="633">
        <v>0.67689917976566838</v>
      </c>
      <c r="CA255" s="634">
        <v>0.97476071689636712</v>
      </c>
      <c r="CB255" s="634">
        <v>0.67689917976566838</v>
      </c>
      <c r="CC255" s="518">
        <v>10.208991468242424</v>
      </c>
      <c r="CD255" s="634">
        <v>6.4864371676448576</v>
      </c>
      <c r="CE255" s="634">
        <v>0.50361341282559435</v>
      </c>
      <c r="CF255" s="518">
        <v>0.50899766252814505</v>
      </c>
      <c r="CG255" s="634">
        <v>0.47778099460753587</v>
      </c>
      <c r="CH255" s="634">
        <v>0.14692749438087654</v>
      </c>
      <c r="CI255" s="518">
        <v>4.4881953289589509</v>
      </c>
      <c r="CJ255" s="634">
        <v>3.8778073778434279</v>
      </c>
      <c r="CK255" s="634">
        <v>0.83318832928349906</v>
      </c>
      <c r="CL255" s="518">
        <v>11.084382708007809</v>
      </c>
      <c r="CM255" s="634">
        <v>3.5964088152310869</v>
      </c>
      <c r="CN255" s="634">
        <v>0.37111058714859019</v>
      </c>
      <c r="CO255" s="633">
        <v>2.9571286373976209</v>
      </c>
      <c r="CP255" s="634">
        <v>3.307595889003955</v>
      </c>
      <c r="CQ255" s="634">
        <v>2.9571286373976209</v>
      </c>
      <c r="CR255" s="518">
        <v>371.7256423022987</v>
      </c>
      <c r="CS255" s="634">
        <v>51.870833740339634</v>
      </c>
      <c r="CT255" s="634">
        <v>3.1795986205649038E-2</v>
      </c>
      <c r="CU255" s="518">
        <v>233.39036051684565</v>
      </c>
      <c r="CV255" s="634">
        <v>48.309153641418327</v>
      </c>
      <c r="CW255" s="634">
        <v>1.29464068132111E-2</v>
      </c>
      <c r="CX255" s="518">
        <v>1.828403864589266</v>
      </c>
      <c r="CY255" s="634">
        <v>1.1973695753312223</v>
      </c>
      <c r="CZ255" s="634">
        <v>0</v>
      </c>
      <c r="DA255" s="633">
        <v>2.63981156547459E-2</v>
      </c>
      <c r="DB255" s="634">
        <v>0</v>
      </c>
      <c r="DC255" s="634">
        <v>2.63981156547459E-2</v>
      </c>
      <c r="DD255" s="518">
        <v>0</v>
      </c>
      <c r="DE255" s="634">
        <v>0</v>
      </c>
      <c r="DF255" s="634">
        <v>0</v>
      </c>
      <c r="DG255" s="633">
        <v>0.18370192424728216</v>
      </c>
      <c r="DH255" s="634">
        <v>0</v>
      </c>
      <c r="DI255" s="634">
        <v>0.18370192424728216</v>
      </c>
      <c r="DJ255" s="633">
        <v>9.8683150263010083E-2</v>
      </c>
      <c r="DK255" s="634">
        <v>0</v>
      </c>
      <c r="DL255" s="634">
        <v>9.8683150263010083E-2</v>
      </c>
      <c r="DM255" s="518">
        <v>2.2622312942999465</v>
      </c>
      <c r="DN255" s="634">
        <v>2.1424553293400117</v>
      </c>
      <c r="DO255" s="634">
        <v>0</v>
      </c>
      <c r="DP255" s="518">
        <v>213.61915189924611</v>
      </c>
      <c r="DQ255" s="634">
        <v>61.668335078991163</v>
      </c>
      <c r="DR255" s="634">
        <v>0</v>
      </c>
      <c r="DS255" s="518">
        <v>518.87534531063386</v>
      </c>
      <c r="DT255" s="634">
        <v>148.97360558090338</v>
      </c>
      <c r="DU255" s="634">
        <v>1.1974986831445902E-2</v>
      </c>
      <c r="DV255" s="518">
        <v>67.204635865396668</v>
      </c>
      <c r="DW255" s="634">
        <v>20.835716638833198</v>
      </c>
      <c r="DX255" s="634">
        <v>0</v>
      </c>
      <c r="DY255" s="518">
        <v>305.72810558049935</v>
      </c>
      <c r="DZ255" s="634">
        <v>76.186368159107957</v>
      </c>
      <c r="EA255" s="634">
        <v>0</v>
      </c>
      <c r="EB255" s="518">
        <v>64.889180517750134</v>
      </c>
      <c r="EC255" s="634">
        <v>11.927438506922943</v>
      </c>
      <c r="ED255" s="634">
        <v>0</v>
      </c>
      <c r="EE255" s="518">
        <v>7.934993599253148</v>
      </c>
      <c r="EF255" s="634">
        <v>3.3640589815894177</v>
      </c>
      <c r="EG255" s="634">
        <v>0</v>
      </c>
      <c r="EH255" s="518">
        <v>63.571989949439882</v>
      </c>
      <c r="EI255" s="634">
        <v>12.770598539979291</v>
      </c>
      <c r="EJ255" s="634">
        <v>0</v>
      </c>
      <c r="EK255" s="518">
        <v>7.9736590434450445</v>
      </c>
      <c r="EL255" s="634">
        <v>1.8592512321934442</v>
      </c>
      <c r="EM255" s="634">
        <v>1.1773494574613977E-2</v>
      </c>
      <c r="EN255" s="518">
        <v>47.171320100146431</v>
      </c>
      <c r="EO255" s="634">
        <v>11.002785669144368</v>
      </c>
      <c r="EP255" s="634">
        <v>0</v>
      </c>
      <c r="EQ255" s="518">
        <v>9.4730670925899361</v>
      </c>
      <c r="ER255" s="634">
        <v>1.3445188440169795</v>
      </c>
      <c r="ES255" s="634">
        <v>0</v>
      </c>
      <c r="ET255" s="518">
        <v>22.705309836599159</v>
      </c>
      <c r="EU255" s="634">
        <v>5.481978713163624</v>
      </c>
      <c r="EV255" s="634">
        <v>0</v>
      </c>
      <c r="EW255" s="518">
        <v>2.5368585906866064</v>
      </c>
      <c r="EX255" s="634">
        <v>0.76476034160506523</v>
      </c>
      <c r="EY255" s="634">
        <v>0</v>
      </c>
      <c r="EZ255" s="518">
        <v>15.269743688760505</v>
      </c>
      <c r="FA255" s="634">
        <v>3.3425580417173397</v>
      </c>
      <c r="FB255" s="634">
        <v>0</v>
      </c>
      <c r="FC255" s="518">
        <v>2.1023938140389991</v>
      </c>
      <c r="FD255" s="634">
        <v>0.4572573504840084</v>
      </c>
      <c r="FE255" s="634">
        <v>8.1402879040211439E-3</v>
      </c>
      <c r="FF255" s="518">
        <v>4.8208528863881384</v>
      </c>
      <c r="FG255" s="634">
        <v>1.4744084969367726</v>
      </c>
      <c r="FH255" s="634">
        <v>5.7554511571429816E-2</v>
      </c>
      <c r="FI255" s="518">
        <v>1.5873547453282173</v>
      </c>
      <c r="FJ255" s="634">
        <v>0.85226582150466479</v>
      </c>
      <c r="FK255" s="634">
        <v>4.5866067686930197E-2</v>
      </c>
      <c r="FL255" s="518">
        <v>0.14040375028893712</v>
      </c>
      <c r="FM255" s="634">
        <v>0.28080750057787329</v>
      </c>
      <c r="FN255" s="634">
        <v>0</v>
      </c>
      <c r="FO255" s="518">
        <v>6.0670753806325974</v>
      </c>
      <c r="FP255" s="634">
        <v>2.5799762777847377</v>
      </c>
      <c r="FQ255" s="634">
        <v>0</v>
      </c>
      <c r="FR255" s="518">
        <v>1.7449624540671249</v>
      </c>
      <c r="FS255" s="634">
        <v>0.70037530730990594</v>
      </c>
      <c r="FT255" s="634">
        <v>1.8309440660338051E-2</v>
      </c>
      <c r="FV255" s="118">
        <f t="shared" si="4"/>
        <v>1582.4461154053313</v>
      </c>
      <c r="FW255" s="118">
        <f t="shared" si="5"/>
        <v>0.37192692893690871</v>
      </c>
      <c r="FX255" s="118">
        <v>1.041445050173629</v>
      </c>
      <c r="FY255" s="118">
        <v>1.5927206311310715</v>
      </c>
      <c r="FZ255" s="207">
        <v>2.8857939650121391</v>
      </c>
      <c r="GA255" s="118">
        <v>1.3473259524638856</v>
      </c>
      <c r="GB255" s="118">
        <v>3.3682696993845322</v>
      </c>
    </row>
    <row r="256" spans="2:184" s="73" customFormat="1">
      <c r="B256" s="73" t="s">
        <v>2062</v>
      </c>
      <c r="C256" s="143" t="s">
        <v>2063</v>
      </c>
      <c r="D256" s="143" t="s">
        <v>2064</v>
      </c>
      <c r="E256" s="614" t="s">
        <v>2065</v>
      </c>
      <c r="G256" s="113"/>
      <c r="I256" s="618">
        <v>451</v>
      </c>
      <c r="J256" s="632" t="s">
        <v>32</v>
      </c>
      <c r="K256" s="41" t="s">
        <v>32</v>
      </c>
      <c r="L256" s="73" t="s">
        <v>207</v>
      </c>
      <c r="M256" s="73" t="s">
        <v>2321</v>
      </c>
      <c r="N256" s="73" t="s">
        <v>2331</v>
      </c>
      <c r="O256" s="73">
        <v>25</v>
      </c>
      <c r="Q256" s="203">
        <v>476.79448771719581</v>
      </c>
      <c r="R256" s="203">
        <v>34790</v>
      </c>
      <c r="S256" s="203">
        <v>1600</v>
      </c>
      <c r="U256" s="633">
        <v>4.7338444594461704</v>
      </c>
      <c r="V256" s="634">
        <v>10.8447659434578</v>
      </c>
      <c r="W256" s="634">
        <v>4.7338444594461704</v>
      </c>
      <c r="X256" s="518">
        <v>6.2110093259428298</v>
      </c>
      <c r="Y256" s="634">
        <v>12.422018651885701</v>
      </c>
      <c r="Z256" s="634">
        <v>5.04067253585883</v>
      </c>
      <c r="AA256" s="518">
        <v>170.58445939646501</v>
      </c>
      <c r="AB256" s="634">
        <v>47.678548838436399</v>
      </c>
      <c r="AC256" s="634">
        <v>4.0952860541529503</v>
      </c>
      <c r="AD256" s="518">
        <v>26.2215065214825</v>
      </c>
      <c r="AE256" s="634">
        <v>19.299042151706399</v>
      </c>
      <c r="AF256" s="634">
        <v>0.31464461191985799</v>
      </c>
      <c r="AG256" s="518">
        <v>30.7074879131026</v>
      </c>
      <c r="AH256" s="634">
        <v>40.570766495868</v>
      </c>
      <c r="AI256" s="634">
        <v>0.48665595835778402</v>
      </c>
      <c r="AJ256" s="518">
        <v>595.46298395437998</v>
      </c>
      <c r="AK256" s="634">
        <v>890.67935315010902</v>
      </c>
      <c r="AL256" s="634">
        <v>379.96163905550401</v>
      </c>
      <c r="AM256" s="518">
        <v>174474.369752108</v>
      </c>
      <c r="AN256" s="634">
        <v>14931.2556084226</v>
      </c>
      <c r="AO256" s="634">
        <v>23.119733888162202</v>
      </c>
      <c r="AP256" s="518">
        <v>162.05440595930199</v>
      </c>
      <c r="AQ256" s="634">
        <v>257.10379508195001</v>
      </c>
      <c r="AR256" s="634">
        <v>161.228956680132</v>
      </c>
      <c r="AS256" s="518">
        <v>848.28723903289301</v>
      </c>
      <c r="AT256" s="634">
        <v>496.22557373586</v>
      </c>
      <c r="AU256" s="634">
        <v>190.64544461140801</v>
      </c>
      <c r="AV256" s="633">
        <v>19.361061338804401</v>
      </c>
      <c r="AW256" s="634">
        <v>33.382957723860699</v>
      </c>
      <c r="AX256" s="634">
        <v>19.361061338804401</v>
      </c>
      <c r="AY256" s="518">
        <v>1.1947802669707499</v>
      </c>
      <c r="AZ256" s="634">
        <v>0.72140945681384205</v>
      </c>
      <c r="BA256" s="634">
        <v>0.45432305740520001</v>
      </c>
      <c r="BB256" s="518">
        <v>30.358351253787198</v>
      </c>
      <c r="BC256" s="634">
        <v>38.917764653487502</v>
      </c>
      <c r="BD256" s="634">
        <v>0.43639588322976702</v>
      </c>
      <c r="BE256" s="518">
        <v>4.5853962040749803</v>
      </c>
      <c r="BF256" s="635">
        <v>1.21558847215821</v>
      </c>
      <c r="BG256" s="635">
        <v>0.10356000178588801</v>
      </c>
      <c r="BH256" s="633">
        <v>1.08992621329257</v>
      </c>
      <c r="BI256" s="634">
        <v>0</v>
      </c>
      <c r="BJ256" s="634">
        <v>1.08992621329257</v>
      </c>
      <c r="BK256" s="518">
        <v>211.88239807577301</v>
      </c>
      <c r="BL256" s="634">
        <v>28.3848929598147</v>
      </c>
      <c r="BM256" s="634">
        <v>1.2667127463069101</v>
      </c>
      <c r="BN256" s="518">
        <v>187.65943421950399</v>
      </c>
      <c r="BO256" s="634">
        <v>59.7846875392597</v>
      </c>
      <c r="BP256" s="634">
        <v>1.4838108134888599</v>
      </c>
      <c r="BQ256" s="518">
        <v>303.388130559682</v>
      </c>
      <c r="BR256" s="634">
        <v>83.568998029806593</v>
      </c>
      <c r="BS256" s="634">
        <v>9.5593349577290105</v>
      </c>
      <c r="BT256" s="518">
        <v>0</v>
      </c>
      <c r="BU256" s="634">
        <v>0</v>
      </c>
      <c r="BV256" s="634">
        <v>0</v>
      </c>
      <c r="BW256" s="633">
        <v>0.24621801837461799</v>
      </c>
      <c r="BX256" s="634">
        <v>0</v>
      </c>
      <c r="BY256" s="634">
        <v>0.24621801837461799</v>
      </c>
      <c r="BZ256" s="633">
        <v>0.54913705338477503</v>
      </c>
      <c r="CA256" s="634">
        <v>1.0018811316087699</v>
      </c>
      <c r="CB256" s="634">
        <v>0.54913705338477503</v>
      </c>
      <c r="CC256" s="518">
        <v>9.48581499670291</v>
      </c>
      <c r="CD256" s="634">
        <v>3.9817769671420802</v>
      </c>
      <c r="CE256" s="634">
        <v>0.50335686693890003</v>
      </c>
      <c r="CF256" s="518">
        <v>0.53647017826160104</v>
      </c>
      <c r="CG256" s="634">
        <v>0.56923248374284297</v>
      </c>
      <c r="CH256" s="634">
        <v>0.118986366465603</v>
      </c>
      <c r="CI256" s="518">
        <v>11.3682680226581</v>
      </c>
      <c r="CJ256" s="634">
        <v>8.7851118215045094</v>
      </c>
      <c r="CK256" s="634">
        <v>0.45468536895553702</v>
      </c>
      <c r="CL256" s="518">
        <v>7.6210095353654301</v>
      </c>
      <c r="CM256" s="634">
        <v>5.5636706629060599</v>
      </c>
      <c r="CN256" s="634">
        <v>0.219264360838786</v>
      </c>
      <c r="CO256" s="633">
        <v>2.1620577814658599</v>
      </c>
      <c r="CP256" s="634">
        <v>5.0673774704575303</v>
      </c>
      <c r="CQ256" s="634">
        <v>2.1620577814658599</v>
      </c>
      <c r="CR256" s="518">
        <v>401.453391693539</v>
      </c>
      <c r="CS256" s="634">
        <v>67.438495700886307</v>
      </c>
      <c r="CT256" s="634">
        <v>2.50498512614644E-2</v>
      </c>
      <c r="CU256" s="518">
        <v>375.84188465482703</v>
      </c>
      <c r="CV256" s="634">
        <v>147.89602543069401</v>
      </c>
      <c r="CW256" s="634">
        <v>1.74038536779175E-2</v>
      </c>
      <c r="CX256" s="518">
        <v>4.3581152057422896</v>
      </c>
      <c r="CY256" s="634">
        <v>1.8243993992323</v>
      </c>
      <c r="CZ256" s="634">
        <v>0</v>
      </c>
      <c r="DA256" s="633">
        <v>1.2173466647371E-2</v>
      </c>
      <c r="DB256" s="634">
        <v>0</v>
      </c>
      <c r="DC256" s="634">
        <v>1.2173466647371E-2</v>
      </c>
      <c r="DD256" s="518">
        <v>0</v>
      </c>
      <c r="DE256" s="634">
        <v>0</v>
      </c>
      <c r="DF256" s="634">
        <v>0</v>
      </c>
      <c r="DG256" s="633">
        <v>0.17641156633112301</v>
      </c>
      <c r="DH256" s="634">
        <v>0</v>
      </c>
      <c r="DI256" s="634">
        <v>0.17641156633112301</v>
      </c>
      <c r="DJ256" s="633">
        <v>6.11540955473747E-2</v>
      </c>
      <c r="DK256" s="634">
        <v>0</v>
      </c>
      <c r="DL256" s="634">
        <v>6.11540955473747E-2</v>
      </c>
      <c r="DM256" s="518">
        <v>5.7500640041656297</v>
      </c>
      <c r="DN256" s="634">
        <v>4.62279480287176</v>
      </c>
      <c r="DO256" s="634">
        <v>8.84952104515703E-2</v>
      </c>
      <c r="DP256" s="518">
        <v>504.93541972692702</v>
      </c>
      <c r="DQ256" s="634">
        <v>130.788159063547</v>
      </c>
      <c r="DR256" s="634">
        <v>0</v>
      </c>
      <c r="DS256" s="518">
        <v>1170.6538380561501</v>
      </c>
      <c r="DT256" s="634">
        <v>333.83088627721401</v>
      </c>
      <c r="DU256" s="634">
        <v>0</v>
      </c>
      <c r="DV256" s="518">
        <v>145.526368810972</v>
      </c>
      <c r="DW256" s="634">
        <v>47.919361204304899</v>
      </c>
      <c r="DX256" s="634">
        <v>0</v>
      </c>
      <c r="DY256" s="518">
        <v>638.24286818246901</v>
      </c>
      <c r="DZ256" s="634">
        <v>193.683525647132</v>
      </c>
      <c r="EA256" s="634">
        <v>0</v>
      </c>
      <c r="EB256" s="518">
        <v>120.27948183471899</v>
      </c>
      <c r="EC256" s="634">
        <v>37.763512093585803</v>
      </c>
      <c r="ED256" s="634">
        <v>0</v>
      </c>
      <c r="EE256" s="518">
        <v>13.0217729867092</v>
      </c>
      <c r="EF256" s="634">
        <v>5.57727181971413</v>
      </c>
      <c r="EG256" s="634">
        <v>0</v>
      </c>
      <c r="EH256" s="518">
        <v>108.878945599033</v>
      </c>
      <c r="EI256" s="634">
        <v>40.014420717536602</v>
      </c>
      <c r="EJ256" s="634">
        <v>4.7798522361496697E-2</v>
      </c>
      <c r="EK256" s="518">
        <v>13.2561188759231</v>
      </c>
      <c r="EL256" s="634">
        <v>3.4639357946973801</v>
      </c>
      <c r="EM256" s="634">
        <v>6.5857707729114999E-3</v>
      </c>
      <c r="EN256" s="518">
        <v>79.900155646913703</v>
      </c>
      <c r="EO256" s="634">
        <v>33.709348031218802</v>
      </c>
      <c r="EP256" s="634">
        <v>0</v>
      </c>
      <c r="EQ256" s="518">
        <v>13.6942254539436</v>
      </c>
      <c r="ER256" s="634">
        <v>3.7806320622306702</v>
      </c>
      <c r="ES256" s="634">
        <v>0</v>
      </c>
      <c r="ET256" s="518">
        <v>36.981098313207099</v>
      </c>
      <c r="EU256" s="634">
        <v>13.905911340766</v>
      </c>
      <c r="EV256" s="634">
        <v>0</v>
      </c>
      <c r="EW256" s="518">
        <v>4.0364584526015097</v>
      </c>
      <c r="EX256" s="634">
        <v>1.1741477483540399</v>
      </c>
      <c r="EY256" s="634">
        <v>0</v>
      </c>
      <c r="EZ256" s="518">
        <v>24.719955437002</v>
      </c>
      <c r="FA256" s="634">
        <v>6.80576724364232</v>
      </c>
      <c r="FB256" s="634">
        <v>0</v>
      </c>
      <c r="FC256" s="518">
        <v>3.4379497138093398</v>
      </c>
      <c r="FD256" s="634">
        <v>0.85156464012569399</v>
      </c>
      <c r="FE256" s="634">
        <v>1.09538040259347E-2</v>
      </c>
      <c r="FF256" s="518">
        <v>1.78181084289569</v>
      </c>
      <c r="FG256" s="634">
        <v>1.33461884843124</v>
      </c>
      <c r="FH256" s="634">
        <v>0</v>
      </c>
      <c r="FI256" s="518">
        <v>2.7638365453706299</v>
      </c>
      <c r="FJ256" s="634">
        <v>1.66908938365395</v>
      </c>
      <c r="FK256" s="634">
        <v>3.6071740982514401E-2</v>
      </c>
      <c r="FL256" s="518">
        <v>0.152594696294478</v>
      </c>
      <c r="FM256" s="634">
        <v>0.129604544864518</v>
      </c>
      <c r="FN256" s="634">
        <v>0</v>
      </c>
      <c r="FO256" s="518">
        <v>9.7716717564060804</v>
      </c>
      <c r="FP256" s="634">
        <v>4.0748153787569699</v>
      </c>
      <c r="FQ256" s="634">
        <v>0</v>
      </c>
      <c r="FR256" s="518">
        <v>3.6626974519297302</v>
      </c>
      <c r="FS256" s="634">
        <v>1.65461389393185</v>
      </c>
      <c r="FT256" s="634">
        <v>0</v>
      </c>
      <c r="FV256" s="118">
        <f t="shared" si="4"/>
        <v>3253.4065417452061</v>
      </c>
      <c r="FW256" s="118">
        <f t="shared" si="5"/>
        <v>0.34017879323163785</v>
      </c>
      <c r="FX256" s="118">
        <v>1.0326395571517679</v>
      </c>
      <c r="FY256" s="118">
        <v>1.0681443662465495</v>
      </c>
      <c r="FZ256" s="207">
        <v>2.8422963015299048</v>
      </c>
      <c r="GA256" s="118">
        <v>1.5255193463811234</v>
      </c>
      <c r="GB256" s="118">
        <v>3.5634364870732114</v>
      </c>
    </row>
    <row r="257" spans="2:184" s="73" customFormat="1">
      <c r="B257" s="73" t="s">
        <v>2062</v>
      </c>
      <c r="C257" s="143" t="s">
        <v>2079</v>
      </c>
      <c r="D257" s="143" t="s">
        <v>2080</v>
      </c>
      <c r="E257" s="614" t="s">
        <v>2081</v>
      </c>
      <c r="G257" s="113"/>
      <c r="I257" s="618">
        <v>270</v>
      </c>
      <c r="J257" s="632" t="s">
        <v>32</v>
      </c>
      <c r="K257" s="41" t="s">
        <v>32</v>
      </c>
      <c r="L257" s="73" t="s">
        <v>207</v>
      </c>
      <c r="M257" s="73" t="s">
        <v>2332</v>
      </c>
      <c r="N257" s="73" t="s">
        <v>2333</v>
      </c>
      <c r="O257" s="73">
        <v>25</v>
      </c>
      <c r="Q257" s="203">
        <v>953.58897543439161</v>
      </c>
      <c r="R257" s="203">
        <v>39690</v>
      </c>
      <c r="S257" s="203">
        <v>1480</v>
      </c>
      <c r="U257" s="633">
        <v>5.9539307903214569</v>
      </c>
      <c r="V257" s="634">
        <v>10.589937935155948</v>
      </c>
      <c r="W257" s="634">
        <v>5.9539307903214569</v>
      </c>
      <c r="X257" s="633">
        <v>6.8367611442763954</v>
      </c>
      <c r="Y257" s="634">
        <v>12.199709525834043</v>
      </c>
      <c r="Z257" s="634">
        <v>6.8367611442763954</v>
      </c>
      <c r="AA257" s="518">
        <v>699.84550882607834</v>
      </c>
      <c r="AB257" s="634">
        <v>104.86780673430593</v>
      </c>
      <c r="AC257" s="634">
        <v>6.9230305581287572</v>
      </c>
      <c r="AD257" s="518">
        <v>394.83837276077395</v>
      </c>
      <c r="AE257" s="634">
        <v>213.32692740972118</v>
      </c>
      <c r="AF257" s="634">
        <v>0.28013944304951705</v>
      </c>
      <c r="AG257" s="518">
        <v>342.03800507680018</v>
      </c>
      <c r="AH257" s="634">
        <v>118.58738452020287</v>
      </c>
      <c r="AI257" s="634">
        <v>0.83263952348916781</v>
      </c>
      <c r="AJ257" s="633">
        <v>678.47244858097429</v>
      </c>
      <c r="AK257" s="634">
        <v>1510.5216782202608</v>
      </c>
      <c r="AL257" s="634">
        <v>678.47244858097429</v>
      </c>
      <c r="AM257" s="518">
        <v>168495.93528399488</v>
      </c>
      <c r="AN257" s="634">
        <v>21773.33723093853</v>
      </c>
      <c r="AO257" s="634">
        <v>32.701480397460614</v>
      </c>
      <c r="AP257" s="633">
        <v>215.62100178643081</v>
      </c>
      <c r="AQ257" s="634">
        <v>333.49745627511817</v>
      </c>
      <c r="AR257" s="634">
        <v>215.62100178643081</v>
      </c>
      <c r="AS257" s="633">
        <v>232.91163350965806</v>
      </c>
      <c r="AT257" s="634">
        <v>395.6243270464052</v>
      </c>
      <c r="AU257" s="634">
        <v>232.91163350965806</v>
      </c>
      <c r="AV257" s="518">
        <v>64.664753993417918</v>
      </c>
      <c r="AW257" s="634">
        <v>61.580727919934198</v>
      </c>
      <c r="AX257" s="634">
        <v>30.324512103062318</v>
      </c>
      <c r="AY257" s="633">
        <v>0.48837640219611622</v>
      </c>
      <c r="AZ257" s="634">
        <v>0.75855663325546274</v>
      </c>
      <c r="BA257" s="634">
        <v>0.48837640219611622</v>
      </c>
      <c r="BB257" s="633">
        <v>0.88456769607364538</v>
      </c>
      <c r="BC257" s="634">
        <v>0.37515070140096285</v>
      </c>
      <c r="BD257" s="634">
        <v>0.88456769607364538</v>
      </c>
      <c r="BE257" s="518">
        <v>0.51752032847480545</v>
      </c>
      <c r="BF257" s="635">
        <v>0.77739857590993633</v>
      </c>
      <c r="BG257" s="635">
        <v>0.10714076685864415</v>
      </c>
      <c r="BH257" s="633">
        <v>1.3417936823924541</v>
      </c>
      <c r="BI257" s="634">
        <v>0.24500382594773537</v>
      </c>
      <c r="BJ257" s="634">
        <v>1.3417936823924541</v>
      </c>
      <c r="BK257" s="518">
        <v>243.35100261331203</v>
      </c>
      <c r="BL257" s="634">
        <v>27.910045321802112</v>
      </c>
      <c r="BM257" s="634">
        <v>1.6972934295501629</v>
      </c>
      <c r="BN257" s="518">
        <v>1427.6190575386131</v>
      </c>
      <c r="BO257" s="634">
        <v>401.18973857501629</v>
      </c>
      <c r="BP257" s="634">
        <v>2.0338861717604035</v>
      </c>
      <c r="BQ257" s="518">
        <v>1412.3243197342242</v>
      </c>
      <c r="BR257" s="634">
        <v>474.30342806136082</v>
      </c>
      <c r="BS257" s="634">
        <v>12.167491138020811</v>
      </c>
      <c r="BT257" s="633">
        <v>5.7067428955073454E-2</v>
      </c>
      <c r="BU257" s="634">
        <v>0.43364568857567054</v>
      </c>
      <c r="BV257" s="634">
        <v>5.7067428955073454E-2</v>
      </c>
      <c r="BW257" s="633">
        <v>0.59377875214871689</v>
      </c>
      <c r="BX257" s="634">
        <v>0.48087357925009216</v>
      </c>
      <c r="BY257" s="634">
        <v>0.59377875214871689</v>
      </c>
      <c r="BZ257" s="633">
        <v>0.74736246586210142</v>
      </c>
      <c r="CA257" s="634">
        <v>1.573523383683701</v>
      </c>
      <c r="CB257" s="634">
        <v>0.74736246586210142</v>
      </c>
      <c r="CC257" s="518">
        <v>8.2143841925104368</v>
      </c>
      <c r="CD257" s="634">
        <v>5.4322960947157597</v>
      </c>
      <c r="CE257" s="634">
        <v>0.58011201474500507</v>
      </c>
      <c r="CF257" s="518">
        <v>1.6373134551036588</v>
      </c>
      <c r="CG257" s="634">
        <v>1.3476295223443606</v>
      </c>
      <c r="CH257" s="634">
        <v>0.12780561470224661</v>
      </c>
      <c r="CI257" s="518">
        <v>25.942214790551052</v>
      </c>
      <c r="CJ257" s="634">
        <v>7.5122723833595071</v>
      </c>
      <c r="CK257" s="634">
        <v>0.67726843876361453</v>
      </c>
      <c r="CL257" s="518">
        <v>9.1885051734512864</v>
      </c>
      <c r="CM257" s="634">
        <v>3.7352012475511889</v>
      </c>
      <c r="CN257" s="634">
        <v>0.36850981972780467</v>
      </c>
      <c r="CO257" s="633">
        <v>3.3276365580531913</v>
      </c>
      <c r="CP257" s="634">
        <v>3.6047828305148331</v>
      </c>
      <c r="CQ257" s="634">
        <v>3.3276365580531913</v>
      </c>
      <c r="CR257" s="518">
        <v>248.92935052820224</v>
      </c>
      <c r="CS257" s="634">
        <v>43.181498255693832</v>
      </c>
      <c r="CT257" s="634">
        <v>3.688152639967613E-2</v>
      </c>
      <c r="CU257" s="518">
        <v>675.19944660612146</v>
      </c>
      <c r="CV257" s="634">
        <v>92.340516994059556</v>
      </c>
      <c r="CW257" s="634">
        <v>1.3579164043314008E-2</v>
      </c>
      <c r="CX257" s="518">
        <v>3.3887561643773028</v>
      </c>
      <c r="CY257" s="634">
        <v>0.80042727509850509</v>
      </c>
      <c r="CZ257" s="634">
        <v>3.6317891378275798E-2</v>
      </c>
      <c r="DA257" s="518">
        <v>0</v>
      </c>
      <c r="DB257" s="634">
        <v>0</v>
      </c>
      <c r="DC257" s="634">
        <v>0</v>
      </c>
      <c r="DD257" s="518">
        <v>0</v>
      </c>
      <c r="DE257" s="634">
        <v>0</v>
      </c>
      <c r="DF257" s="634">
        <v>0</v>
      </c>
      <c r="DG257" s="633">
        <v>0.28476291570991585</v>
      </c>
      <c r="DH257" s="634">
        <v>0.22764339384077359</v>
      </c>
      <c r="DI257" s="634">
        <v>0.28476291570991585</v>
      </c>
      <c r="DJ257" s="633">
        <v>0.15327324084229388</v>
      </c>
      <c r="DK257" s="634">
        <v>3.6124425789607416E-2</v>
      </c>
      <c r="DL257" s="634">
        <v>0.15327324084229388</v>
      </c>
      <c r="DM257" s="518">
        <v>6.3797502910388584</v>
      </c>
      <c r="DN257" s="634">
        <v>4.3924993593523851</v>
      </c>
      <c r="DO257" s="634">
        <v>0.11340737680908625</v>
      </c>
      <c r="DP257" s="518">
        <v>1271.1592507124519</v>
      </c>
      <c r="DQ257" s="634">
        <v>231.91328359280573</v>
      </c>
      <c r="DR257" s="634">
        <v>0</v>
      </c>
      <c r="DS257" s="518">
        <v>2858.688964814954</v>
      </c>
      <c r="DT257" s="634">
        <v>469.68665464620432</v>
      </c>
      <c r="DU257" s="634">
        <v>0</v>
      </c>
      <c r="DV257" s="518">
        <v>353.72440899069244</v>
      </c>
      <c r="DW257" s="634">
        <v>61.586531838739134</v>
      </c>
      <c r="DX257" s="634">
        <v>0</v>
      </c>
      <c r="DY257" s="518">
        <v>1551.9665465396677</v>
      </c>
      <c r="DZ257" s="634">
        <v>252.93130573229405</v>
      </c>
      <c r="EA257" s="634">
        <v>0</v>
      </c>
      <c r="EB257" s="518">
        <v>272.7088219781383</v>
      </c>
      <c r="EC257" s="634">
        <v>44.926574975894482</v>
      </c>
      <c r="ED257" s="634">
        <v>0</v>
      </c>
      <c r="EE257" s="518">
        <v>11.391330862080421</v>
      </c>
      <c r="EF257" s="634">
        <v>1.6465508307659193</v>
      </c>
      <c r="EG257" s="634">
        <v>1.6374297266629236E-2</v>
      </c>
      <c r="EH257" s="518">
        <v>229.32172069556211</v>
      </c>
      <c r="EI257" s="634">
        <v>29.495655993170697</v>
      </c>
      <c r="EJ257" s="634">
        <v>0</v>
      </c>
      <c r="EK257" s="518">
        <v>26.016217194194567</v>
      </c>
      <c r="EL257" s="634">
        <v>2.3434236562434663</v>
      </c>
      <c r="EM257" s="634">
        <v>0</v>
      </c>
      <c r="EN257" s="518">
        <v>138.05022412060305</v>
      </c>
      <c r="EO257" s="634">
        <v>23.118834755886709</v>
      </c>
      <c r="EP257" s="634">
        <v>0</v>
      </c>
      <c r="EQ257" s="518">
        <v>24.080448821011377</v>
      </c>
      <c r="ER257" s="634">
        <v>3.6907822185143417</v>
      </c>
      <c r="ES257" s="634">
        <v>0</v>
      </c>
      <c r="ET257" s="518">
        <v>61.88565944289725</v>
      </c>
      <c r="EU257" s="634">
        <v>10.346231850278238</v>
      </c>
      <c r="EV257" s="634">
        <v>2.4470517740619362E-2</v>
      </c>
      <c r="EW257" s="518">
        <v>6.4179178500494274</v>
      </c>
      <c r="EX257" s="634">
        <v>1.1007644865519148</v>
      </c>
      <c r="EY257" s="634">
        <v>0</v>
      </c>
      <c r="EZ257" s="518">
        <v>32.430849433902019</v>
      </c>
      <c r="FA257" s="634">
        <v>7.7694896201918882</v>
      </c>
      <c r="FB257" s="634">
        <v>0</v>
      </c>
      <c r="FC257" s="518">
        <v>3.8249894915068818</v>
      </c>
      <c r="FD257" s="634">
        <v>0.91726661409027277</v>
      </c>
      <c r="FE257" s="634">
        <v>0</v>
      </c>
      <c r="FF257" s="518">
        <v>1.7968541315840565</v>
      </c>
      <c r="FG257" s="634">
        <v>1.6262845565189747</v>
      </c>
      <c r="FH257" s="634">
        <v>4.0359136249645461E-2</v>
      </c>
      <c r="FI257" s="518">
        <v>4.8096572050000068</v>
      </c>
      <c r="FJ257" s="634">
        <v>1.9418997601368839</v>
      </c>
      <c r="FK257" s="634">
        <v>3.6511167932281235E-2</v>
      </c>
      <c r="FL257" s="633">
        <v>3.4493813719435086E-2</v>
      </c>
      <c r="FM257" s="634">
        <v>0</v>
      </c>
      <c r="FN257" s="634">
        <v>3.4493813719435086E-2</v>
      </c>
      <c r="FO257" s="518">
        <v>11.625134059505021</v>
      </c>
      <c r="FP257" s="634">
        <v>1.8786875314283926</v>
      </c>
      <c r="FQ257" s="634">
        <v>0</v>
      </c>
      <c r="FR257" s="518">
        <v>3.9822131156301648</v>
      </c>
      <c r="FS257" s="634">
        <v>0.88783263661501177</v>
      </c>
      <c r="FT257" s="634">
        <v>0</v>
      </c>
      <c r="FV257" s="118">
        <f t="shared" si="4"/>
        <v>7516.8667975538328</v>
      </c>
      <c r="FW257" s="118">
        <f t="shared" si="5"/>
        <v>0.13511376119911886</v>
      </c>
      <c r="FX257" s="118">
        <v>1.016528661543054</v>
      </c>
      <c r="FY257" s="118">
        <v>0.36867528813810702</v>
      </c>
      <c r="FZ257" s="207">
        <v>3.0392590843237106</v>
      </c>
      <c r="GA257" s="118">
        <v>1.5793757329833404</v>
      </c>
      <c r="GB257" s="118">
        <v>5.7208382332059298</v>
      </c>
    </row>
    <row r="258" spans="2:184" s="73" customFormat="1">
      <c r="B258" s="73" t="s">
        <v>2062</v>
      </c>
      <c r="C258" s="143" t="s">
        <v>2079</v>
      </c>
      <c r="D258" s="143" t="s">
        <v>2080</v>
      </c>
      <c r="E258" s="614" t="s">
        <v>2081</v>
      </c>
      <c r="G258" s="113"/>
      <c r="I258" s="618">
        <v>270</v>
      </c>
      <c r="J258" s="632" t="s">
        <v>32</v>
      </c>
      <c r="K258" s="41" t="s">
        <v>32</v>
      </c>
      <c r="L258" s="73" t="s">
        <v>207</v>
      </c>
      <c r="M258" s="73" t="s">
        <v>2332</v>
      </c>
      <c r="N258" s="73" t="s">
        <v>2334</v>
      </c>
      <c r="O258" s="73">
        <v>15</v>
      </c>
      <c r="Q258" s="203"/>
      <c r="R258" s="203"/>
      <c r="S258" s="203"/>
      <c r="U258" s="633">
        <v>18.859243180391822</v>
      </c>
      <c r="V258" s="634">
        <v>19.432909754029527</v>
      </c>
      <c r="W258" s="634">
        <v>18.859243180391822</v>
      </c>
      <c r="X258" s="633">
        <v>24.483283151338807</v>
      </c>
      <c r="Y258" s="634">
        <v>27.424924438382707</v>
      </c>
      <c r="Z258" s="634">
        <v>24.483283151338807</v>
      </c>
      <c r="AA258" s="518">
        <v>817.96991150166309</v>
      </c>
      <c r="AB258" s="634">
        <v>241.60897119130505</v>
      </c>
      <c r="AC258" s="634">
        <v>15.462952728193551</v>
      </c>
      <c r="AD258" s="518">
        <v>168.94349156760623</v>
      </c>
      <c r="AE258" s="634">
        <v>194.46145734226272</v>
      </c>
      <c r="AF258" s="634">
        <v>1.0822752234708901</v>
      </c>
      <c r="AG258" s="518">
        <v>822.27634375419791</v>
      </c>
      <c r="AH258" s="634">
        <v>586.46780595797566</v>
      </c>
      <c r="AI258" s="634">
        <v>2.2514917429851828</v>
      </c>
      <c r="AJ258" s="518">
        <v>2978.1235433764264</v>
      </c>
      <c r="AK258" s="634">
        <v>2867.8717568561801</v>
      </c>
      <c r="AL258" s="634">
        <v>1555.8942584724768</v>
      </c>
      <c r="AM258" s="518">
        <v>152736.01778534279</v>
      </c>
      <c r="AN258" s="634">
        <v>19103.613780070275</v>
      </c>
      <c r="AO258" s="634">
        <v>92.62294377885523</v>
      </c>
      <c r="AP258" s="633">
        <v>550.57018715614311</v>
      </c>
      <c r="AQ258" s="634">
        <v>595.19455417117513</v>
      </c>
      <c r="AR258" s="634">
        <v>550.57018715614311</v>
      </c>
      <c r="AS258" s="633">
        <v>483.7738197391713</v>
      </c>
      <c r="AT258" s="634">
        <v>1022.8344633336203</v>
      </c>
      <c r="AU258" s="634">
        <v>483.7738197391713</v>
      </c>
      <c r="AV258" s="633">
        <v>100.57706763958032</v>
      </c>
      <c r="AW258" s="634">
        <v>418.28715452224935</v>
      </c>
      <c r="AX258" s="634">
        <v>100.57706763958032</v>
      </c>
      <c r="AY258" s="633">
        <v>1.239141025113536</v>
      </c>
      <c r="AZ258" s="634">
        <v>1.6379569962318217</v>
      </c>
      <c r="BA258" s="634">
        <v>1.239141025113536</v>
      </c>
      <c r="BB258" s="633">
        <v>3.78732951421765</v>
      </c>
      <c r="BC258" s="634">
        <v>0</v>
      </c>
      <c r="BD258" s="634">
        <v>3.78732951421765</v>
      </c>
      <c r="BE258" s="633">
        <v>0.2746448483436752</v>
      </c>
      <c r="BF258" s="635">
        <v>0.86125214969627728</v>
      </c>
      <c r="BG258" s="635">
        <v>0.2746448483436752</v>
      </c>
      <c r="BH258" s="633">
        <v>3.5305693508331855</v>
      </c>
      <c r="BI258" s="634">
        <v>0</v>
      </c>
      <c r="BJ258" s="634">
        <v>3.5305693508331855</v>
      </c>
      <c r="BK258" s="518">
        <v>217.34673990471802</v>
      </c>
      <c r="BL258" s="634">
        <v>39.887304558879649</v>
      </c>
      <c r="BM258" s="634">
        <v>4.2634291449207584</v>
      </c>
      <c r="BN258" s="518">
        <v>927.9539038682193</v>
      </c>
      <c r="BO258" s="634">
        <v>539.37346974732134</v>
      </c>
      <c r="BP258" s="634">
        <v>5.6755675221497315</v>
      </c>
      <c r="BQ258" s="518">
        <v>1036.4034179537596</v>
      </c>
      <c r="BR258" s="634">
        <v>520.52165481213558</v>
      </c>
      <c r="BS258" s="634">
        <v>30.944231308744911</v>
      </c>
      <c r="BT258" s="633">
        <v>0.19971775160912558</v>
      </c>
      <c r="BU258" s="634">
        <v>0.23532067162472387</v>
      </c>
      <c r="BV258" s="634">
        <v>0.19971775160912558</v>
      </c>
      <c r="BW258" s="633">
        <v>1.1910886159229308</v>
      </c>
      <c r="BX258" s="634">
        <v>0</v>
      </c>
      <c r="BY258" s="634">
        <v>1.1910886159229308</v>
      </c>
      <c r="BZ258" s="633">
        <v>2.135963600323759</v>
      </c>
      <c r="CA258" s="634">
        <v>3.4367389104152166</v>
      </c>
      <c r="CB258" s="634">
        <v>2.135963600323759</v>
      </c>
      <c r="CC258" s="518">
        <v>16.056903461740781</v>
      </c>
      <c r="CD258" s="634">
        <v>10.324480596829659</v>
      </c>
      <c r="CE258" s="634">
        <v>2.3183481693942252</v>
      </c>
      <c r="CF258" s="518">
        <v>1.6994186409595851</v>
      </c>
      <c r="CG258" s="634">
        <v>2.1590742299679349</v>
      </c>
      <c r="CH258" s="634">
        <v>0.45217686356768866</v>
      </c>
      <c r="CI258" s="518">
        <v>21.621500166304322</v>
      </c>
      <c r="CJ258" s="634">
        <v>11.404737530316911</v>
      </c>
      <c r="CK258" s="634">
        <v>1.8731654974452041</v>
      </c>
      <c r="CL258" s="518">
        <v>8.8526082459343716</v>
      </c>
      <c r="CM258" s="634">
        <v>7.3147867214929736</v>
      </c>
      <c r="CN258" s="634">
        <v>1.0414641732475982</v>
      </c>
      <c r="CO258" s="633">
        <v>8.6677167978001926</v>
      </c>
      <c r="CP258" s="634">
        <v>7.1052508387886748</v>
      </c>
      <c r="CQ258" s="634">
        <v>8.6677167978001926</v>
      </c>
      <c r="CR258" s="518">
        <v>333.21897841384441</v>
      </c>
      <c r="CS258" s="634">
        <v>50.801553504209735</v>
      </c>
      <c r="CT258" s="634">
        <v>6.5711105397525046E-2</v>
      </c>
      <c r="CU258" s="518">
        <v>630.04771399231856</v>
      </c>
      <c r="CV258" s="634">
        <v>75.005084721544563</v>
      </c>
      <c r="CW258" s="634">
        <v>0</v>
      </c>
      <c r="CX258" s="518">
        <v>4.3268249463285331</v>
      </c>
      <c r="CY258" s="634">
        <v>2.6479269156856784</v>
      </c>
      <c r="CZ258" s="634">
        <v>7.1221790582585112E-2</v>
      </c>
      <c r="DA258" s="518">
        <v>0</v>
      </c>
      <c r="DB258" s="634">
        <v>0</v>
      </c>
      <c r="DC258" s="634">
        <v>0</v>
      </c>
      <c r="DD258" s="518">
        <v>0</v>
      </c>
      <c r="DE258" s="634">
        <v>0</v>
      </c>
      <c r="DF258" s="634">
        <v>0</v>
      </c>
      <c r="DG258" s="633">
        <v>0.77518455403741249</v>
      </c>
      <c r="DH258" s="634">
        <v>0.48946180624390273</v>
      </c>
      <c r="DI258" s="634">
        <v>0.77518455403741249</v>
      </c>
      <c r="DJ258" s="633">
        <v>0.34439011349029219</v>
      </c>
      <c r="DK258" s="634">
        <v>0</v>
      </c>
      <c r="DL258" s="634">
        <v>0.34439011349029219</v>
      </c>
      <c r="DM258" s="518">
        <v>18.112313777367355</v>
      </c>
      <c r="DN258" s="634">
        <v>16.361915322330219</v>
      </c>
      <c r="DO258" s="634">
        <v>0</v>
      </c>
      <c r="DP258" s="518">
        <v>1147.4493100705386</v>
      </c>
      <c r="DQ258" s="634">
        <v>189.73714955369044</v>
      </c>
      <c r="DR258" s="634">
        <v>0</v>
      </c>
      <c r="DS258" s="518">
        <v>2610.5278029804849</v>
      </c>
      <c r="DT258" s="634">
        <v>351.61715647579121</v>
      </c>
      <c r="DU258" s="634">
        <v>0</v>
      </c>
      <c r="DV258" s="518">
        <v>330.52339496344081</v>
      </c>
      <c r="DW258" s="634">
        <v>35.502730129881783</v>
      </c>
      <c r="DX258" s="634">
        <v>0</v>
      </c>
      <c r="DY258" s="518">
        <v>1415.389196160892</v>
      </c>
      <c r="DZ258" s="634">
        <v>156.17460066171014</v>
      </c>
      <c r="EA258" s="634">
        <v>0</v>
      </c>
      <c r="EB258" s="518">
        <v>246.56527488410083</v>
      </c>
      <c r="EC258" s="634">
        <v>39.891219177706368</v>
      </c>
      <c r="ED258" s="634">
        <v>0</v>
      </c>
      <c r="EE258" s="518">
        <v>15.228984859621313</v>
      </c>
      <c r="EF258" s="634">
        <v>5.297977296100485</v>
      </c>
      <c r="EG258" s="634">
        <v>0</v>
      </c>
      <c r="EH258" s="518">
        <v>217.93318229958723</v>
      </c>
      <c r="EI258" s="634">
        <v>40.757493330255627</v>
      </c>
      <c r="EJ258" s="634">
        <v>0</v>
      </c>
      <c r="EK258" s="518">
        <v>24.690518268296746</v>
      </c>
      <c r="EL258" s="634">
        <v>3.06024914341684</v>
      </c>
      <c r="EM258" s="634">
        <v>0</v>
      </c>
      <c r="EN258" s="518">
        <v>125.07672481664424</v>
      </c>
      <c r="EO258" s="634">
        <v>20.208852228401604</v>
      </c>
      <c r="EP258" s="634">
        <v>9.6095917610388965E-2</v>
      </c>
      <c r="EQ258" s="518">
        <v>20.680860769606348</v>
      </c>
      <c r="ER258" s="634">
        <v>4.9011312028742049</v>
      </c>
      <c r="ES258" s="634">
        <v>0</v>
      </c>
      <c r="ET258" s="518">
        <v>52.885601630508418</v>
      </c>
      <c r="EU258" s="634">
        <v>11.883753966399265</v>
      </c>
      <c r="EV258" s="634">
        <v>0</v>
      </c>
      <c r="EW258" s="518">
        <v>5.9480409552693612</v>
      </c>
      <c r="EX258" s="634">
        <v>2.2010790835416039</v>
      </c>
      <c r="EY258" s="634">
        <v>0</v>
      </c>
      <c r="EZ258" s="518">
        <v>29.047981218902159</v>
      </c>
      <c r="FA258" s="634">
        <v>10.334007256709</v>
      </c>
      <c r="FB258" s="634">
        <v>0</v>
      </c>
      <c r="FC258" s="518">
        <v>3.3731975775415699</v>
      </c>
      <c r="FD258" s="634">
        <v>1.1376396373458879</v>
      </c>
      <c r="FE258" s="634">
        <v>2.2683106556906397E-2</v>
      </c>
      <c r="FF258" s="633">
        <v>0.1110932684094047</v>
      </c>
      <c r="FG258" s="634">
        <v>0</v>
      </c>
      <c r="FH258" s="634">
        <v>0.1110932684094047</v>
      </c>
      <c r="FI258" s="518">
        <v>4.0287465818897878</v>
      </c>
      <c r="FJ258" s="634">
        <v>2.1028613859670675</v>
      </c>
      <c r="FK258" s="634">
        <v>0.16912787381039293</v>
      </c>
      <c r="FL258" s="633">
        <v>5.6470001255139006E-2</v>
      </c>
      <c r="FM258" s="634">
        <v>0</v>
      </c>
      <c r="FN258" s="634">
        <v>5.6470001255139006E-2</v>
      </c>
      <c r="FO258" s="518">
        <v>12.650624105980306</v>
      </c>
      <c r="FP258" s="634">
        <v>2.2332888627181542</v>
      </c>
      <c r="FQ258" s="634">
        <v>0</v>
      </c>
      <c r="FR258" s="518">
        <v>4.7744436794285061</v>
      </c>
      <c r="FS258" s="634">
        <v>1.7077642113780895</v>
      </c>
      <c r="FT258" s="634">
        <v>0</v>
      </c>
      <c r="FV258" s="118">
        <f t="shared" si="4"/>
        <v>6875.3677854477546</v>
      </c>
      <c r="FW258" s="118">
        <f t="shared" si="5"/>
        <v>0.19593263069667732</v>
      </c>
      <c r="FX258" s="118">
        <v>1.0135646367849835</v>
      </c>
      <c r="FY258" s="118">
        <v>0.52887895791636341</v>
      </c>
      <c r="FZ258" s="207">
        <v>3.750335939467929</v>
      </c>
      <c r="GA258" s="118">
        <v>1.5632393800565563</v>
      </c>
      <c r="GB258" s="118">
        <v>6.0698813947252406</v>
      </c>
    </row>
    <row r="259" spans="2:184" s="73" customFormat="1">
      <c r="B259" s="73" t="s">
        <v>2062</v>
      </c>
      <c r="C259" s="143" t="s">
        <v>2079</v>
      </c>
      <c r="D259" s="143" t="s">
        <v>2080</v>
      </c>
      <c r="E259" s="614" t="s">
        <v>2081</v>
      </c>
      <c r="G259" s="113"/>
      <c r="I259" s="618">
        <v>270</v>
      </c>
      <c r="J259" s="632" t="s">
        <v>32</v>
      </c>
      <c r="K259" s="41" t="s">
        <v>32</v>
      </c>
      <c r="L259" s="73" t="s">
        <v>207</v>
      </c>
      <c r="M259" s="73" t="s">
        <v>2332</v>
      </c>
      <c r="N259" s="73" t="s">
        <v>2335</v>
      </c>
      <c r="O259" s="73">
        <v>15</v>
      </c>
      <c r="Q259" s="203"/>
      <c r="R259" s="203"/>
      <c r="S259" s="203"/>
      <c r="U259" s="633">
        <v>3.4683871405137077</v>
      </c>
      <c r="V259" s="634">
        <v>5.0881713414628544</v>
      </c>
      <c r="W259" s="634">
        <v>3.4683871405137077</v>
      </c>
      <c r="X259" s="633">
        <v>4.0228427807964007</v>
      </c>
      <c r="Y259" s="634">
        <v>7.3506747384779221</v>
      </c>
      <c r="Z259" s="634">
        <v>4.0228427807964007</v>
      </c>
      <c r="AA259" s="518">
        <v>418.67178181899948</v>
      </c>
      <c r="AB259" s="634">
        <v>69.980028588196475</v>
      </c>
      <c r="AC259" s="634">
        <v>3.0818773588655359</v>
      </c>
      <c r="AD259" s="518">
        <v>93.650949963857997</v>
      </c>
      <c r="AE259" s="634">
        <v>50.164835937047101</v>
      </c>
      <c r="AF259" s="634">
        <v>0</v>
      </c>
      <c r="AG259" s="518">
        <v>53.47543502083461</v>
      </c>
      <c r="AH259" s="634">
        <v>41.445313195458674</v>
      </c>
      <c r="AI259" s="634">
        <v>0.48921070766138203</v>
      </c>
      <c r="AJ259" s="633">
        <v>315.56390397346422</v>
      </c>
      <c r="AK259" s="634">
        <v>609.44757486663286</v>
      </c>
      <c r="AL259" s="634">
        <v>315.56390397346422</v>
      </c>
      <c r="AM259" s="518">
        <v>165562.16717641245</v>
      </c>
      <c r="AN259" s="634">
        <v>14087.422891974755</v>
      </c>
      <c r="AO259" s="634">
        <v>17.967473732230861</v>
      </c>
      <c r="AP259" s="633">
        <v>115.0290670641033</v>
      </c>
      <c r="AQ259" s="634">
        <v>217.6938352357042</v>
      </c>
      <c r="AR259" s="634">
        <v>115.0290670641033</v>
      </c>
      <c r="AS259" s="518">
        <v>730.92388299879133</v>
      </c>
      <c r="AT259" s="634">
        <v>372.1405856800979</v>
      </c>
      <c r="AU259" s="634">
        <v>115.24715062697493</v>
      </c>
      <c r="AV259" s="518">
        <v>58.670537359303978</v>
      </c>
      <c r="AW259" s="634">
        <v>37.009656837611551</v>
      </c>
      <c r="AX259" s="634">
        <v>15.612835816703187</v>
      </c>
      <c r="AY259" s="518">
        <v>0.67503448239858665</v>
      </c>
      <c r="AZ259" s="634">
        <v>0.43494102829840298</v>
      </c>
      <c r="BA259" s="634">
        <v>0.29548150220248492</v>
      </c>
      <c r="BB259" s="518">
        <v>1.703270991456652</v>
      </c>
      <c r="BC259" s="634">
        <v>3.4065419829133039</v>
      </c>
      <c r="BD259" s="634">
        <v>0.70329663612082682</v>
      </c>
      <c r="BE259" s="518">
        <v>0.86819052036327371</v>
      </c>
      <c r="BF259" s="635">
        <v>0.53539514840668301</v>
      </c>
      <c r="BG259" s="635">
        <v>6.5771276743532281E-2</v>
      </c>
      <c r="BH259" s="633">
        <v>0.80421133664677891</v>
      </c>
      <c r="BI259" s="634">
        <v>0</v>
      </c>
      <c r="BJ259" s="634">
        <v>0.80421133664677891</v>
      </c>
      <c r="BK259" s="518">
        <v>346.94996891683468</v>
      </c>
      <c r="BL259" s="634">
        <v>57.580637827450623</v>
      </c>
      <c r="BM259" s="634">
        <v>0.87044423394429737</v>
      </c>
      <c r="BN259" s="518">
        <v>1439.5201570472686</v>
      </c>
      <c r="BO259" s="634">
        <v>318.60234204790549</v>
      </c>
      <c r="BP259" s="634">
        <v>1.2122910835672991</v>
      </c>
      <c r="BQ259" s="518">
        <v>1455.1733486641781</v>
      </c>
      <c r="BR259" s="634">
        <v>354.38263272488973</v>
      </c>
      <c r="BS259" s="634">
        <v>6.7508180035897629</v>
      </c>
      <c r="BT259" s="518">
        <v>0.13206726983390168</v>
      </c>
      <c r="BU259" s="634">
        <v>0.26413453966780337</v>
      </c>
      <c r="BV259" s="634">
        <v>4.5599304278081766E-2</v>
      </c>
      <c r="BW259" s="518">
        <v>0.85810007884863404</v>
      </c>
      <c r="BX259" s="634">
        <v>1.1663199830536424</v>
      </c>
      <c r="BY259" s="634">
        <v>0.28132989695205318</v>
      </c>
      <c r="BZ259" s="633">
        <v>0.42025834645249693</v>
      </c>
      <c r="CA259" s="634">
        <v>1.2693285140493695</v>
      </c>
      <c r="CB259" s="634">
        <v>0.42025834645249693</v>
      </c>
      <c r="CC259" s="518">
        <v>7.9981675925005602</v>
      </c>
      <c r="CD259" s="634">
        <v>4.6828949727654088</v>
      </c>
      <c r="CE259" s="634">
        <v>0.27510371878919498</v>
      </c>
      <c r="CF259" s="518">
        <v>1.7105984541539621</v>
      </c>
      <c r="CG259" s="634">
        <v>0.63992115592079146</v>
      </c>
      <c r="CH259" s="634">
        <v>7.0984551683098265E-2</v>
      </c>
      <c r="CI259" s="518">
        <v>20.129780919566752</v>
      </c>
      <c r="CJ259" s="634">
        <v>5.6188005985203286</v>
      </c>
      <c r="CK259" s="634">
        <v>0.32787252863682498</v>
      </c>
      <c r="CL259" s="518">
        <v>6.255610866583357</v>
      </c>
      <c r="CM259" s="634">
        <v>3.0693143931584688</v>
      </c>
      <c r="CN259" s="634">
        <v>0.25387182518216161</v>
      </c>
      <c r="CO259" s="633">
        <v>1.8107839326858886</v>
      </c>
      <c r="CP259" s="634">
        <v>3.3302207386530238</v>
      </c>
      <c r="CQ259" s="634">
        <v>1.8107839326858886</v>
      </c>
      <c r="CR259" s="518">
        <v>505.32470041113567</v>
      </c>
      <c r="CS259" s="634">
        <v>77.950190833354242</v>
      </c>
      <c r="CT259" s="634">
        <v>0</v>
      </c>
      <c r="CU259" s="518">
        <v>545.88675798986003</v>
      </c>
      <c r="CV259" s="634">
        <v>83.147681980621343</v>
      </c>
      <c r="CW259" s="634">
        <v>7.4494307972048169E-3</v>
      </c>
      <c r="CX259" s="518">
        <v>4.9558080442562726</v>
      </c>
      <c r="CY259" s="634">
        <v>1.5709287215562366</v>
      </c>
      <c r="CZ259" s="634">
        <v>0</v>
      </c>
      <c r="DA259" s="518">
        <v>0</v>
      </c>
      <c r="DB259" s="634">
        <v>0</v>
      </c>
      <c r="DC259" s="634">
        <v>0</v>
      </c>
      <c r="DD259" s="518">
        <v>0</v>
      </c>
      <c r="DE259" s="634">
        <v>0</v>
      </c>
      <c r="DF259" s="634">
        <v>0</v>
      </c>
      <c r="DG259" s="633">
        <v>0.19441112063375424</v>
      </c>
      <c r="DH259" s="634">
        <v>0.10346943526020523</v>
      </c>
      <c r="DI259" s="634">
        <v>0.19441112063375424</v>
      </c>
      <c r="DJ259" s="633">
        <v>5.2947420753869379E-2</v>
      </c>
      <c r="DK259" s="634">
        <v>0</v>
      </c>
      <c r="DL259" s="634">
        <v>5.2947420753869379E-2</v>
      </c>
      <c r="DM259" s="518">
        <v>14.137208283360891</v>
      </c>
      <c r="DN259" s="634">
        <v>5.8263696257030926</v>
      </c>
      <c r="DO259" s="634">
        <v>0</v>
      </c>
      <c r="DP259" s="518">
        <v>927.45291821042997</v>
      </c>
      <c r="DQ259" s="634">
        <v>192.43017949329402</v>
      </c>
      <c r="DR259" s="634">
        <v>6.7804764970771916E-3</v>
      </c>
      <c r="DS259" s="518">
        <v>2119.1806082248249</v>
      </c>
      <c r="DT259" s="634">
        <v>418.75737712980111</v>
      </c>
      <c r="DU259" s="634">
        <v>0</v>
      </c>
      <c r="DV259" s="518">
        <v>280.14375883575633</v>
      </c>
      <c r="DW259" s="634">
        <v>51.063204292979776</v>
      </c>
      <c r="DX259" s="634">
        <v>0</v>
      </c>
      <c r="DY259" s="518">
        <v>1233.000882065191</v>
      </c>
      <c r="DZ259" s="634">
        <v>221.51127980391257</v>
      </c>
      <c r="EA259" s="634">
        <v>0</v>
      </c>
      <c r="EB259" s="518">
        <v>220.18477795981156</v>
      </c>
      <c r="EC259" s="634">
        <v>31.720097103080956</v>
      </c>
      <c r="ED259" s="634">
        <v>0</v>
      </c>
      <c r="EE259" s="518">
        <v>18.739769880259065</v>
      </c>
      <c r="EF259" s="634">
        <v>2.8495321197907377</v>
      </c>
      <c r="EG259" s="634">
        <v>0</v>
      </c>
      <c r="EH259" s="518">
        <v>187.42000559127078</v>
      </c>
      <c r="EI259" s="634">
        <v>26.003090489050024</v>
      </c>
      <c r="EJ259" s="634">
        <v>0</v>
      </c>
      <c r="EK259" s="518">
        <v>21.565544036289555</v>
      </c>
      <c r="EL259" s="634">
        <v>2.2901683997109021</v>
      </c>
      <c r="EM259" s="634">
        <v>0</v>
      </c>
      <c r="EN259" s="518">
        <v>115.0422280386921</v>
      </c>
      <c r="EO259" s="634">
        <v>14.466340351467933</v>
      </c>
      <c r="EP259" s="634">
        <v>0</v>
      </c>
      <c r="EQ259" s="518">
        <v>19.86037347260649</v>
      </c>
      <c r="ER259" s="634">
        <v>2.623543964693142</v>
      </c>
      <c r="ES259" s="634">
        <v>0</v>
      </c>
      <c r="ET259" s="518">
        <v>49.252148999381255</v>
      </c>
      <c r="EU259" s="634">
        <v>4.4667692385272089</v>
      </c>
      <c r="EV259" s="634">
        <v>0</v>
      </c>
      <c r="EW259" s="518">
        <v>5.2723763942131825</v>
      </c>
      <c r="EX259" s="634">
        <v>0.9091192416649323</v>
      </c>
      <c r="EY259" s="634">
        <v>0</v>
      </c>
      <c r="EZ259" s="518">
        <v>27.11123202559731</v>
      </c>
      <c r="FA259" s="634">
        <v>4.7618937304400015</v>
      </c>
      <c r="FB259" s="634">
        <v>0</v>
      </c>
      <c r="FC259" s="518">
        <v>3.4514170938099062</v>
      </c>
      <c r="FD259" s="634">
        <v>0.57780329647738826</v>
      </c>
      <c r="FE259" s="634">
        <v>0</v>
      </c>
      <c r="FF259" s="633">
        <v>2.2092620514656804E-2</v>
      </c>
      <c r="FG259" s="634">
        <v>0.12783784801591364</v>
      </c>
      <c r="FH259" s="634">
        <v>2.2092620514656804E-2</v>
      </c>
      <c r="FI259" s="518">
        <v>3.3346787089419778</v>
      </c>
      <c r="FJ259" s="634">
        <v>0.91589112200487288</v>
      </c>
      <c r="FK259" s="634">
        <v>0</v>
      </c>
      <c r="FL259" s="633">
        <v>7.9920175513359878E-3</v>
      </c>
      <c r="FM259" s="634">
        <v>0</v>
      </c>
      <c r="FN259" s="634">
        <v>7.9920175513359878E-3</v>
      </c>
      <c r="FO259" s="518">
        <v>11.945634188514612</v>
      </c>
      <c r="FP259" s="634">
        <v>2.0808172501926983</v>
      </c>
      <c r="FQ259" s="634">
        <v>0</v>
      </c>
      <c r="FR259" s="518">
        <v>4.161718660487745</v>
      </c>
      <c r="FS259" s="634">
        <v>0.82359104151855722</v>
      </c>
      <c r="FT259" s="634">
        <v>0</v>
      </c>
      <c r="FV259" s="118">
        <f t="shared" si="4"/>
        <v>5773.5647988179935</v>
      </c>
      <c r="FW259" s="118">
        <f t="shared" si="5"/>
        <v>0.27400663230870848</v>
      </c>
      <c r="FX259" s="118">
        <v>0.99740846998260269</v>
      </c>
      <c r="FY259" s="118">
        <v>0.9256951062009865</v>
      </c>
      <c r="FZ259" s="207">
        <v>3.4610810179792608</v>
      </c>
      <c r="GA259" s="118">
        <v>1.4504285469246774</v>
      </c>
      <c r="GB259" s="118">
        <v>5.5929313969145324</v>
      </c>
    </row>
    <row r="260" spans="2:184" s="73" customFormat="1">
      <c r="B260" s="73" t="s">
        <v>2062</v>
      </c>
      <c r="C260" s="143" t="s">
        <v>2079</v>
      </c>
      <c r="D260" s="143" t="s">
        <v>2080</v>
      </c>
      <c r="E260" s="614" t="s">
        <v>2081</v>
      </c>
      <c r="G260" s="113"/>
      <c r="I260" s="618">
        <v>270</v>
      </c>
      <c r="J260" s="632" t="s">
        <v>32</v>
      </c>
      <c r="K260" s="41" t="s">
        <v>32</v>
      </c>
      <c r="L260" s="73" t="s">
        <v>207</v>
      </c>
      <c r="M260" s="73" t="s">
        <v>2332</v>
      </c>
      <c r="N260" s="73" t="s">
        <v>2336</v>
      </c>
      <c r="O260" s="73">
        <v>25</v>
      </c>
      <c r="Q260" s="203"/>
      <c r="R260" s="203"/>
      <c r="S260" s="203"/>
      <c r="U260" s="633">
        <v>4.5094568160596697</v>
      </c>
      <c r="V260" s="634">
        <v>7.6752987755940199</v>
      </c>
      <c r="W260" s="634">
        <v>4.5094568160596697</v>
      </c>
      <c r="X260" s="518">
        <v>10.8725973401319</v>
      </c>
      <c r="Y260" s="634">
        <v>11.4221896813548</v>
      </c>
      <c r="Z260" s="634">
        <v>4.2612703455727896</v>
      </c>
      <c r="AA260" s="518">
        <v>435.57639610477202</v>
      </c>
      <c r="AB260" s="634">
        <v>108.29207925728799</v>
      </c>
      <c r="AC260" s="634">
        <v>3.7665683786806001</v>
      </c>
      <c r="AD260" s="518">
        <v>102.296890712927</v>
      </c>
      <c r="AE260" s="634">
        <v>36.887164657136502</v>
      </c>
      <c r="AF260" s="634">
        <v>0</v>
      </c>
      <c r="AG260" s="518">
        <v>19.9110421689638</v>
      </c>
      <c r="AH260" s="634">
        <v>21.757867785510701</v>
      </c>
      <c r="AI260" s="634">
        <v>0.68417947451407402</v>
      </c>
      <c r="AJ260" s="633">
        <v>393.63202877143902</v>
      </c>
      <c r="AK260" s="634">
        <v>572.67121173455905</v>
      </c>
      <c r="AL260" s="634">
        <v>393.63202877143902</v>
      </c>
      <c r="AM260" s="518">
        <v>163212.88418177399</v>
      </c>
      <c r="AN260" s="634">
        <v>18624.739023676098</v>
      </c>
      <c r="AO260" s="634">
        <v>19.825394066158001</v>
      </c>
      <c r="AP260" s="518">
        <v>194.43591175352799</v>
      </c>
      <c r="AQ260" s="634">
        <v>325.23276951437401</v>
      </c>
      <c r="AR260" s="634">
        <v>123.21965637062701</v>
      </c>
      <c r="AS260" s="518">
        <v>832.12749705746</v>
      </c>
      <c r="AT260" s="634">
        <v>492.51149630826097</v>
      </c>
      <c r="AU260" s="634">
        <v>152.48124989430599</v>
      </c>
      <c r="AV260" s="518">
        <v>53.420854532161499</v>
      </c>
      <c r="AW260" s="634">
        <v>59.353546733050301</v>
      </c>
      <c r="AX260" s="634">
        <v>21.514007409886801</v>
      </c>
      <c r="AY260" s="518">
        <v>0.425544093110301</v>
      </c>
      <c r="AZ260" s="634">
        <v>0.851088186220603</v>
      </c>
      <c r="BA260" s="634">
        <v>0.40643802875810803</v>
      </c>
      <c r="BB260" s="518">
        <v>3.5638828058548602</v>
      </c>
      <c r="BC260" s="634">
        <v>7.1277656117097203</v>
      </c>
      <c r="BD260" s="634">
        <v>0.48806320652500701</v>
      </c>
      <c r="BE260" s="518">
        <v>1.47980883898854</v>
      </c>
      <c r="BF260" s="635">
        <v>1.1251275677635899</v>
      </c>
      <c r="BG260" s="635">
        <v>6.89581555288169E-2</v>
      </c>
      <c r="BH260" s="633">
        <v>0.75762087178737902</v>
      </c>
      <c r="BI260" s="634">
        <v>0</v>
      </c>
      <c r="BJ260" s="634">
        <v>0.75762087178737902</v>
      </c>
      <c r="BK260" s="518">
        <v>357.473343109025</v>
      </c>
      <c r="BL260" s="634">
        <v>69.128215024085193</v>
      </c>
      <c r="BM260" s="634">
        <v>1.09614258611863</v>
      </c>
      <c r="BN260" s="518">
        <v>1500.09198325176</v>
      </c>
      <c r="BO260" s="634">
        <v>315.063068195477</v>
      </c>
      <c r="BP260" s="634">
        <v>1.6623241884419</v>
      </c>
      <c r="BQ260" s="518">
        <v>1518.6880416004999</v>
      </c>
      <c r="BR260" s="634">
        <v>338.04839249775802</v>
      </c>
      <c r="BS260" s="634">
        <v>8.9550777400719994</v>
      </c>
      <c r="BT260" s="633">
        <v>4.9780601564840703E-2</v>
      </c>
      <c r="BU260" s="634">
        <v>0</v>
      </c>
      <c r="BV260" s="634">
        <v>4.9780601564840703E-2</v>
      </c>
      <c r="BW260" s="518">
        <v>1.0132958988635099</v>
      </c>
      <c r="BX260" s="634">
        <v>0.71923105467034598</v>
      </c>
      <c r="BY260" s="634">
        <v>0.32702190407044701</v>
      </c>
      <c r="BZ260" s="633">
        <v>0.62068826942703903</v>
      </c>
      <c r="CA260" s="634">
        <v>1.61322626085432</v>
      </c>
      <c r="CB260" s="634">
        <v>0.62068826942703903</v>
      </c>
      <c r="CC260" s="518">
        <v>7.81208789588299</v>
      </c>
      <c r="CD260" s="634">
        <v>4.3316669401598098</v>
      </c>
      <c r="CE260" s="634">
        <v>0.51789786413943795</v>
      </c>
      <c r="CF260" s="518">
        <v>1.6658654390197001</v>
      </c>
      <c r="CG260" s="634">
        <v>1.1664297530164101</v>
      </c>
      <c r="CH260" s="634">
        <v>8.9461976325909395E-2</v>
      </c>
      <c r="CI260" s="518">
        <v>22.305533011337602</v>
      </c>
      <c r="CJ260" s="634">
        <v>7.5385351484124303</v>
      </c>
      <c r="CK260" s="634">
        <v>0.57638117616003304</v>
      </c>
      <c r="CL260" s="518">
        <v>7.1253911862985904</v>
      </c>
      <c r="CM260" s="634">
        <v>3.9454617782982102</v>
      </c>
      <c r="CN260" s="634">
        <v>0.30834104530706002</v>
      </c>
      <c r="CO260" s="633">
        <v>1.9939821374619899</v>
      </c>
      <c r="CP260" s="634">
        <v>4.4500571622665603</v>
      </c>
      <c r="CQ260" s="634">
        <v>1.9939821374619899</v>
      </c>
      <c r="CR260" s="518">
        <v>483.32499149615001</v>
      </c>
      <c r="CS260" s="634">
        <v>118.139346546171</v>
      </c>
      <c r="CT260" s="634">
        <v>1.1968556058453801E-2</v>
      </c>
      <c r="CU260" s="518">
        <v>565.04473086853397</v>
      </c>
      <c r="CV260" s="634">
        <v>170.43903480357099</v>
      </c>
      <c r="CW260" s="634">
        <v>0</v>
      </c>
      <c r="CX260" s="518">
        <v>5.9603133969194699</v>
      </c>
      <c r="CY260" s="634">
        <v>3.0330959832108402</v>
      </c>
      <c r="CZ260" s="634">
        <v>0</v>
      </c>
      <c r="DA260" s="518">
        <v>0</v>
      </c>
      <c r="DB260" s="634">
        <v>0</v>
      </c>
      <c r="DC260" s="634">
        <v>0</v>
      </c>
      <c r="DD260" s="633">
        <v>6.3643794070901399E-2</v>
      </c>
      <c r="DE260" s="634">
        <v>0</v>
      </c>
      <c r="DF260" s="634">
        <v>6.3643794070901399E-2</v>
      </c>
      <c r="DG260" s="633">
        <v>0.23094953010291799</v>
      </c>
      <c r="DH260" s="634">
        <v>0</v>
      </c>
      <c r="DI260" s="634">
        <v>0.23094953010291799</v>
      </c>
      <c r="DJ260" s="633">
        <v>8.0178390289607507E-2</v>
      </c>
      <c r="DK260" s="634">
        <v>0</v>
      </c>
      <c r="DL260" s="634">
        <v>8.0178390289607507E-2</v>
      </c>
      <c r="DM260" s="518">
        <v>16.816221474163299</v>
      </c>
      <c r="DN260" s="634">
        <v>7.5483834357969597</v>
      </c>
      <c r="DO260" s="634">
        <v>7.9777341868605994E-2</v>
      </c>
      <c r="DP260" s="518">
        <v>1030.3041519752301</v>
      </c>
      <c r="DQ260" s="634">
        <v>261.073659052663</v>
      </c>
      <c r="DR260" s="634">
        <v>0</v>
      </c>
      <c r="DS260" s="518">
        <v>2245.9565659588402</v>
      </c>
      <c r="DT260" s="634">
        <v>557.91442849824705</v>
      </c>
      <c r="DU260" s="634">
        <v>8.6383290694577002E-3</v>
      </c>
      <c r="DV260" s="518">
        <v>295.19057219036199</v>
      </c>
      <c r="DW260" s="634">
        <v>77.048193183927097</v>
      </c>
      <c r="DX260" s="634">
        <v>0</v>
      </c>
      <c r="DY260" s="518">
        <v>1305.0199586117601</v>
      </c>
      <c r="DZ260" s="634">
        <v>271.86410758526898</v>
      </c>
      <c r="EA260" s="634">
        <v>3.7449792834057402E-2</v>
      </c>
      <c r="EB260" s="518">
        <v>231.16572755285401</v>
      </c>
      <c r="EC260" s="634">
        <v>47.885396332603499</v>
      </c>
      <c r="ED260" s="634">
        <v>4.3071069307155298E-2</v>
      </c>
      <c r="EE260" s="518">
        <v>16.5774156166806</v>
      </c>
      <c r="EF260" s="634">
        <v>3.6492854273281399</v>
      </c>
      <c r="EG260" s="634">
        <v>0</v>
      </c>
      <c r="EH260" s="518">
        <v>186.62421316398601</v>
      </c>
      <c r="EI260" s="634">
        <v>35.488451622059003</v>
      </c>
      <c r="EJ260" s="634">
        <v>0</v>
      </c>
      <c r="EK260" s="518">
        <v>21.078226102330099</v>
      </c>
      <c r="EL260" s="634">
        <v>3.3314398183303999</v>
      </c>
      <c r="EM260" s="634">
        <v>0</v>
      </c>
      <c r="EN260" s="518">
        <v>113.919386437743</v>
      </c>
      <c r="EO260" s="634">
        <v>28.425597211309601</v>
      </c>
      <c r="EP260" s="634">
        <v>0</v>
      </c>
      <c r="EQ260" s="518">
        <v>18.717896239593799</v>
      </c>
      <c r="ER260" s="634">
        <v>4.3517598877848496</v>
      </c>
      <c r="ES260" s="634">
        <v>0</v>
      </c>
      <c r="ET260" s="518">
        <v>44.936224972387798</v>
      </c>
      <c r="EU260" s="634">
        <v>10.4413116455869</v>
      </c>
      <c r="EV260" s="634">
        <v>0</v>
      </c>
      <c r="EW260" s="518">
        <v>5.1328842213518904</v>
      </c>
      <c r="EX260" s="634">
        <v>1.19625467949769</v>
      </c>
      <c r="EY260" s="634">
        <v>0</v>
      </c>
      <c r="EZ260" s="518">
        <v>23.924183953910202</v>
      </c>
      <c r="FA260" s="634">
        <v>7.2347203994562204</v>
      </c>
      <c r="FB260" s="634">
        <v>0</v>
      </c>
      <c r="FC260" s="518">
        <v>3.3497628017391401</v>
      </c>
      <c r="FD260" s="634">
        <v>1.08891118801917</v>
      </c>
      <c r="FE260" s="634">
        <v>5.7848487588896503E-3</v>
      </c>
      <c r="FF260" s="518">
        <v>0</v>
      </c>
      <c r="FG260" s="634">
        <v>0</v>
      </c>
      <c r="FH260" s="634">
        <v>0</v>
      </c>
      <c r="FI260" s="518">
        <v>3.6659043814326102</v>
      </c>
      <c r="FJ260" s="634">
        <v>2.1649789132888699</v>
      </c>
      <c r="FK260" s="634">
        <v>3.1379802951667098E-2</v>
      </c>
      <c r="FL260" s="633">
        <v>1.75131268881892E-2</v>
      </c>
      <c r="FM260" s="634">
        <v>0</v>
      </c>
      <c r="FN260" s="634">
        <v>1.75131268881892E-2</v>
      </c>
      <c r="FO260" s="518">
        <v>10.547461063808299</v>
      </c>
      <c r="FP260" s="634">
        <v>2.48374050107468</v>
      </c>
      <c r="FQ260" s="634">
        <v>0</v>
      </c>
      <c r="FR260" s="518">
        <v>3.8372981642545998</v>
      </c>
      <c r="FS260" s="634">
        <v>1.3496642680448601</v>
      </c>
      <c r="FT260" s="634">
        <v>0</v>
      </c>
      <c r="FV260" s="118">
        <f t="shared" si="4"/>
        <v>6106.9419006673033</v>
      </c>
      <c r="FW260" s="118">
        <f t="shared" si="5"/>
        <v>0.23558273750180109</v>
      </c>
      <c r="FX260" s="118">
        <v>0.97337295772453492</v>
      </c>
      <c r="FY260" s="118">
        <v>0.85537474308136274</v>
      </c>
      <c r="FZ260" s="207">
        <v>3.148718786396528</v>
      </c>
      <c r="GA260" s="118">
        <v>1.5223557444404308</v>
      </c>
      <c r="GB260" s="118">
        <v>6.3110795766989867</v>
      </c>
    </row>
    <row r="261" spans="2:184" s="73" customFormat="1">
      <c r="B261" s="73" t="s">
        <v>2062</v>
      </c>
      <c r="C261" s="143" t="s">
        <v>2079</v>
      </c>
      <c r="D261" s="143" t="s">
        <v>2080</v>
      </c>
      <c r="E261" s="614" t="s">
        <v>2081</v>
      </c>
      <c r="G261" s="113"/>
      <c r="I261" s="618">
        <v>270</v>
      </c>
      <c r="J261" s="632" t="s">
        <v>32</v>
      </c>
      <c r="K261" s="41" t="s">
        <v>32</v>
      </c>
      <c r="L261" s="73" t="s">
        <v>207</v>
      </c>
      <c r="M261" s="73" t="s">
        <v>2332</v>
      </c>
      <c r="N261" s="73" t="s">
        <v>2337</v>
      </c>
      <c r="O261" s="73">
        <v>25</v>
      </c>
      <c r="Q261" s="203">
        <v>925.54224086279191</v>
      </c>
      <c r="R261" s="203">
        <v>39910</v>
      </c>
      <c r="S261" s="203">
        <v>1390.0000000000002</v>
      </c>
      <c r="U261" s="633">
        <v>5.4091338020789301</v>
      </c>
      <c r="V261" s="634">
        <v>15.7568486489779</v>
      </c>
      <c r="W261" s="634">
        <v>5.4091338020789301</v>
      </c>
      <c r="X261" s="518">
        <v>9.5168532800182604</v>
      </c>
      <c r="Y261" s="634">
        <v>19.033706560036499</v>
      </c>
      <c r="Z261" s="634">
        <v>6.5013355299409703</v>
      </c>
      <c r="AA261" s="518">
        <v>449.85552117671699</v>
      </c>
      <c r="AB261" s="634">
        <v>92.180284456928504</v>
      </c>
      <c r="AC261" s="634">
        <v>5.2562568405508401</v>
      </c>
      <c r="AD261" s="518">
        <v>47.107433825459402</v>
      </c>
      <c r="AE261" s="634">
        <v>16.112976180984798</v>
      </c>
      <c r="AF261" s="634">
        <v>0.39641826222025001</v>
      </c>
      <c r="AG261" s="518">
        <v>47.7666986309384</v>
      </c>
      <c r="AH261" s="634">
        <v>76.265538129069995</v>
      </c>
      <c r="AI261" s="634">
        <v>0.72776451725080804</v>
      </c>
      <c r="AJ261" s="518">
        <v>1246.5519745347999</v>
      </c>
      <c r="AK261" s="634">
        <v>1580.0623360899599</v>
      </c>
      <c r="AL261" s="634">
        <v>508.80553913064102</v>
      </c>
      <c r="AM261" s="518">
        <v>164776.01534580099</v>
      </c>
      <c r="AN261" s="634">
        <v>18823.089802589398</v>
      </c>
      <c r="AO261" s="634">
        <v>25.8868316335946</v>
      </c>
      <c r="AP261" s="518">
        <v>210.50905973067901</v>
      </c>
      <c r="AQ261" s="634">
        <v>356.40054069564701</v>
      </c>
      <c r="AR261" s="634">
        <v>144.52677719460101</v>
      </c>
      <c r="AS261" s="518">
        <v>390.03472971276699</v>
      </c>
      <c r="AT261" s="634">
        <v>334.16776485206202</v>
      </c>
      <c r="AU261" s="634">
        <v>155.03971496916199</v>
      </c>
      <c r="AV261" s="518">
        <v>54.699846578651297</v>
      </c>
      <c r="AW261" s="634">
        <v>117.61688758578801</v>
      </c>
      <c r="AX261" s="634">
        <v>21.520604650795999</v>
      </c>
      <c r="AY261" s="518">
        <v>0.82471735734158902</v>
      </c>
      <c r="AZ261" s="634">
        <v>0.76826825022572098</v>
      </c>
      <c r="BA261" s="634">
        <v>0.39699540628114699</v>
      </c>
      <c r="BB261" s="518">
        <v>1.67677341209214</v>
      </c>
      <c r="BC261" s="634">
        <v>3.3535468241842801</v>
      </c>
      <c r="BD261" s="634">
        <v>1.0324526860926999</v>
      </c>
      <c r="BE261" s="518">
        <v>0.983168578676892</v>
      </c>
      <c r="BF261" s="635">
        <v>0.88150545488724497</v>
      </c>
      <c r="BG261" s="635">
        <v>9.39374262563656E-2</v>
      </c>
      <c r="BH261" s="633">
        <v>0.893319671667688</v>
      </c>
      <c r="BI261" s="634">
        <v>0</v>
      </c>
      <c r="BJ261" s="634">
        <v>0.893319671667688</v>
      </c>
      <c r="BK261" s="518">
        <v>274.34951469900398</v>
      </c>
      <c r="BL261" s="634">
        <v>28.761234399247599</v>
      </c>
      <c r="BM261" s="634">
        <v>1.3462835572447001</v>
      </c>
      <c r="BN261" s="518">
        <v>860.66897675729194</v>
      </c>
      <c r="BO261" s="634">
        <v>372.01633250279201</v>
      </c>
      <c r="BP261" s="634">
        <v>1.32227881939765</v>
      </c>
      <c r="BQ261" s="518">
        <v>956.86477153466205</v>
      </c>
      <c r="BR261" s="634">
        <v>366.07399287255799</v>
      </c>
      <c r="BS261" s="634">
        <v>9.0962571622508293</v>
      </c>
      <c r="BT261" s="518">
        <v>0.21694679882590201</v>
      </c>
      <c r="BU261" s="634">
        <v>0.43389359765180302</v>
      </c>
      <c r="BV261" s="634">
        <v>4.2902494375847797E-2</v>
      </c>
      <c r="BW261" s="633">
        <v>0.474729967280343</v>
      </c>
      <c r="BX261" s="634">
        <v>0</v>
      </c>
      <c r="BY261" s="634">
        <v>0.474729967280343</v>
      </c>
      <c r="BZ261" s="633">
        <v>0.69006502539138803</v>
      </c>
      <c r="CA261" s="634">
        <v>1.2533147929207</v>
      </c>
      <c r="CB261" s="634">
        <v>0.69006502539138803</v>
      </c>
      <c r="CC261" s="518">
        <v>11.284743266581</v>
      </c>
      <c r="CD261" s="634">
        <v>5.8728249447825602</v>
      </c>
      <c r="CE261" s="634">
        <v>0.56381837600781404</v>
      </c>
      <c r="CF261" s="518">
        <v>1.26302688271963</v>
      </c>
      <c r="CG261" s="634">
        <v>1.15427707386208</v>
      </c>
      <c r="CH261" s="634">
        <v>0.14727515537020799</v>
      </c>
      <c r="CI261" s="518">
        <v>21.0695072434849</v>
      </c>
      <c r="CJ261" s="634">
        <v>4.57209467991267</v>
      </c>
      <c r="CK261" s="634">
        <v>0.56487037453551003</v>
      </c>
      <c r="CL261" s="518">
        <v>7.4860392509112703</v>
      </c>
      <c r="CM261" s="634">
        <v>4.0848746022307401</v>
      </c>
      <c r="CN261" s="634">
        <v>0.35700049394095301</v>
      </c>
      <c r="CO261" s="633">
        <v>2.75817163804764</v>
      </c>
      <c r="CP261" s="634">
        <v>5.8592405041797102</v>
      </c>
      <c r="CQ261" s="634">
        <v>2.75817163804764</v>
      </c>
      <c r="CR261" s="518">
        <v>474.99508941445703</v>
      </c>
      <c r="CS261" s="634">
        <v>105.094334287211</v>
      </c>
      <c r="CT261" s="634">
        <v>2.8230338631059899E-2</v>
      </c>
      <c r="CU261" s="518">
        <v>549.31215758449196</v>
      </c>
      <c r="CV261" s="634">
        <v>126.859767796962</v>
      </c>
      <c r="CW261" s="634">
        <v>1.1306868321018499E-2</v>
      </c>
      <c r="CX261" s="518">
        <v>4.94072604046473</v>
      </c>
      <c r="CY261" s="634">
        <v>1.9345902402067601</v>
      </c>
      <c r="CZ261" s="634">
        <v>2.14812913468037E-2</v>
      </c>
      <c r="DA261" s="518">
        <v>0</v>
      </c>
      <c r="DB261" s="634">
        <v>0</v>
      </c>
      <c r="DC261" s="634">
        <v>0</v>
      </c>
      <c r="DD261" s="633">
        <v>0.105406470183769</v>
      </c>
      <c r="DE261" s="634">
        <v>0</v>
      </c>
      <c r="DF261" s="634">
        <v>0.105406470183769</v>
      </c>
      <c r="DG261" s="633">
        <v>0.22051521115349401</v>
      </c>
      <c r="DH261" s="634">
        <v>0</v>
      </c>
      <c r="DI261" s="634">
        <v>0.22051521115349401</v>
      </c>
      <c r="DJ261" s="633">
        <v>8.0183572259040395E-2</v>
      </c>
      <c r="DK261" s="634">
        <v>0</v>
      </c>
      <c r="DL261" s="634">
        <v>8.0183572259040395E-2</v>
      </c>
      <c r="DM261" s="518">
        <v>13.168810273827701</v>
      </c>
      <c r="DN261" s="634">
        <v>9.2847645662663396</v>
      </c>
      <c r="DO261" s="634">
        <v>9.4061398531644094E-2</v>
      </c>
      <c r="DP261" s="518">
        <v>1003.02027197287</v>
      </c>
      <c r="DQ261" s="634">
        <v>248.04632842965901</v>
      </c>
      <c r="DR261" s="634">
        <v>0</v>
      </c>
      <c r="DS261" s="518">
        <v>2227.0617861754099</v>
      </c>
      <c r="DT261" s="634">
        <v>590.40730328086795</v>
      </c>
      <c r="DU261" s="634">
        <v>0</v>
      </c>
      <c r="DV261" s="518">
        <v>290.81373767719703</v>
      </c>
      <c r="DW261" s="634">
        <v>74.019182174625499</v>
      </c>
      <c r="DX261" s="634">
        <v>0</v>
      </c>
      <c r="DY261" s="518">
        <v>1219.3338717046599</v>
      </c>
      <c r="DZ261" s="634">
        <v>209.07505557565099</v>
      </c>
      <c r="EA261" s="634">
        <v>0</v>
      </c>
      <c r="EB261" s="518">
        <v>220.01149675850499</v>
      </c>
      <c r="EC261" s="634">
        <v>40.107143537784999</v>
      </c>
      <c r="ED261" s="634">
        <v>0</v>
      </c>
      <c r="EE261" s="518">
        <v>18.425762216278699</v>
      </c>
      <c r="EF261" s="634">
        <v>5.1669303435552596</v>
      </c>
      <c r="EG261" s="634">
        <v>1.3609241558117401E-2</v>
      </c>
      <c r="EH261" s="518">
        <v>188.496675588241</v>
      </c>
      <c r="EI261" s="634">
        <v>23.9721081261658</v>
      </c>
      <c r="EJ261" s="634">
        <v>0</v>
      </c>
      <c r="EK261" s="518">
        <v>21.4814438907515</v>
      </c>
      <c r="EL261" s="634">
        <v>4.0556232729000401</v>
      </c>
      <c r="EM261" s="634">
        <v>0</v>
      </c>
      <c r="EN261" s="518">
        <v>110.852360548251</v>
      </c>
      <c r="EO261" s="634">
        <v>14.401543211965199</v>
      </c>
      <c r="EP261" s="634">
        <v>0</v>
      </c>
      <c r="EQ261" s="518">
        <v>19.339948116126401</v>
      </c>
      <c r="ER261" s="634">
        <v>2.7890333188866401</v>
      </c>
      <c r="ES261" s="634">
        <v>0</v>
      </c>
      <c r="ET261" s="518">
        <v>46.0202275714393</v>
      </c>
      <c r="EU261" s="634">
        <v>9.7889717004557006</v>
      </c>
      <c r="EV261" s="634">
        <v>0</v>
      </c>
      <c r="EW261" s="518">
        <v>4.6229147384817901</v>
      </c>
      <c r="EX261" s="634">
        <v>1.3992278132710501</v>
      </c>
      <c r="EY261" s="634">
        <v>0</v>
      </c>
      <c r="EZ261" s="518">
        <v>25.508543626317699</v>
      </c>
      <c r="FA261" s="634">
        <v>7.2632697296405402</v>
      </c>
      <c r="FB261" s="634">
        <v>0</v>
      </c>
      <c r="FC261" s="518">
        <v>3.0740973480184599</v>
      </c>
      <c r="FD261" s="634">
        <v>0.97166720040232502</v>
      </c>
      <c r="FE261" s="634">
        <v>6.8152406039911299E-3</v>
      </c>
      <c r="FF261" s="518">
        <v>0.32601890191801602</v>
      </c>
      <c r="FG261" s="634">
        <v>0.65203780383603205</v>
      </c>
      <c r="FH261" s="634">
        <v>0</v>
      </c>
      <c r="FI261" s="518">
        <v>2.6454762215883698</v>
      </c>
      <c r="FJ261" s="634">
        <v>2.1136098139650699</v>
      </c>
      <c r="FK261" s="634">
        <v>3.7039209558937997E-2</v>
      </c>
      <c r="FL261" s="633">
        <v>2.3650233628897201E-2</v>
      </c>
      <c r="FM261" s="634">
        <v>0</v>
      </c>
      <c r="FN261" s="634">
        <v>2.3650233628897201E-2</v>
      </c>
      <c r="FO261" s="518">
        <v>11.701524253672799</v>
      </c>
      <c r="FP261" s="634">
        <v>3.2006349990835199</v>
      </c>
      <c r="FQ261" s="634">
        <v>0</v>
      </c>
      <c r="FR261" s="518">
        <v>4.1055163906688499</v>
      </c>
      <c r="FS261" s="634">
        <v>0.88344250295318705</v>
      </c>
      <c r="FT261" s="634">
        <v>0</v>
      </c>
      <c r="FV261" s="118">
        <f t="shared" si="4"/>
        <v>5947.3752955170412</v>
      </c>
      <c r="FW261" s="118">
        <f t="shared" si="5"/>
        <v>0.26894600357189202</v>
      </c>
      <c r="FX261" s="118">
        <v>0.9864491091826465</v>
      </c>
      <c r="FY261" s="118">
        <v>0.86470885971861289</v>
      </c>
      <c r="FZ261" s="207">
        <v>3.8064911188370512</v>
      </c>
      <c r="GA261" s="118">
        <v>1.5861889733734238</v>
      </c>
      <c r="GB261" s="118">
        <v>5.9784806910271806</v>
      </c>
    </row>
    <row r="262" spans="2:184" s="73" customFormat="1">
      <c r="B262" s="73" t="s">
        <v>2062</v>
      </c>
      <c r="C262" s="143" t="s">
        <v>2079</v>
      </c>
      <c r="D262" s="143" t="s">
        <v>2080</v>
      </c>
      <c r="E262" s="614" t="s">
        <v>2081</v>
      </c>
      <c r="G262" s="113"/>
      <c r="I262" s="618">
        <v>270</v>
      </c>
      <c r="J262" s="632" t="s">
        <v>32</v>
      </c>
      <c r="K262" s="41" t="s">
        <v>32</v>
      </c>
      <c r="L262" s="73" t="s">
        <v>207</v>
      </c>
      <c r="M262" s="73" t="s">
        <v>2332</v>
      </c>
      <c r="N262" s="73" t="s">
        <v>2338</v>
      </c>
      <c r="O262" s="73">
        <v>25</v>
      </c>
      <c r="Q262" s="203"/>
      <c r="R262" s="203"/>
      <c r="S262" s="203"/>
      <c r="U262" s="633">
        <v>10.715048886945965</v>
      </c>
      <c r="V262" s="634">
        <v>9.5042113603509844</v>
      </c>
      <c r="W262" s="634">
        <v>10.715048886945965</v>
      </c>
      <c r="X262" s="633">
        <v>12.083938929890836</v>
      </c>
      <c r="Y262" s="634">
        <v>11.069345931720653</v>
      </c>
      <c r="Z262" s="634">
        <v>12.083938929890836</v>
      </c>
      <c r="AA262" s="518">
        <v>553.55336547414925</v>
      </c>
      <c r="AB262" s="634">
        <v>101.23413336921934</v>
      </c>
      <c r="AC262" s="634">
        <v>9.7790861371166713</v>
      </c>
      <c r="AD262" s="518">
        <v>72.873952226818588</v>
      </c>
      <c r="AE262" s="634">
        <v>22.59813040376492</v>
      </c>
      <c r="AF262" s="634">
        <v>0.7147495111058989</v>
      </c>
      <c r="AG262" s="518">
        <v>109.98971772812627</v>
      </c>
      <c r="AH262" s="634">
        <v>24.928818080610629</v>
      </c>
      <c r="AI262" s="634">
        <v>1.2630701142436547</v>
      </c>
      <c r="AJ262" s="518">
        <v>1811.194363678238</v>
      </c>
      <c r="AK262" s="634">
        <v>1491.1839293397677</v>
      </c>
      <c r="AL262" s="634">
        <v>804.38646966643205</v>
      </c>
      <c r="AM262" s="518">
        <v>171618.98319639851</v>
      </c>
      <c r="AN262" s="634">
        <v>16814.902006030519</v>
      </c>
      <c r="AO262" s="634">
        <v>46.987440416678758</v>
      </c>
      <c r="AP262" s="633">
        <v>253.88746915406702</v>
      </c>
      <c r="AQ262" s="634">
        <v>81.364877197001718</v>
      </c>
      <c r="AR262" s="634">
        <v>253.88746915406702</v>
      </c>
      <c r="AS262" s="518">
        <v>540.57055734581502</v>
      </c>
      <c r="AT262" s="634">
        <v>423.68228267158139</v>
      </c>
      <c r="AU262" s="634">
        <v>311.04993993062288</v>
      </c>
      <c r="AV262" s="633">
        <v>48.798286077530534</v>
      </c>
      <c r="AW262" s="634">
        <v>54.94181643678175</v>
      </c>
      <c r="AX262" s="634">
        <v>48.798286077530534</v>
      </c>
      <c r="AY262" s="518">
        <v>0.76395532414029588</v>
      </c>
      <c r="AZ262" s="634">
        <v>0.74237889871114693</v>
      </c>
      <c r="BA262" s="634">
        <v>0.69009494743162259</v>
      </c>
      <c r="BB262" s="633">
        <v>1.4320833584718569</v>
      </c>
      <c r="BC262" s="634">
        <v>0</v>
      </c>
      <c r="BD262" s="634">
        <v>1.4320833584718569</v>
      </c>
      <c r="BE262" s="518">
        <v>0.39370452233007674</v>
      </c>
      <c r="BF262" s="635">
        <v>0.33311416781740827</v>
      </c>
      <c r="BG262" s="635">
        <v>0.17849272851014081</v>
      </c>
      <c r="BH262" s="633">
        <v>1.1487237474155765</v>
      </c>
      <c r="BI262" s="634">
        <v>0</v>
      </c>
      <c r="BJ262" s="634">
        <v>1.1487237474155765</v>
      </c>
      <c r="BK262" s="518">
        <v>298.59357353562052</v>
      </c>
      <c r="BL262" s="634">
        <v>10.350060738065974</v>
      </c>
      <c r="BM262" s="634">
        <v>2.2804388985627395</v>
      </c>
      <c r="BN262" s="518">
        <v>1079.2656857343738</v>
      </c>
      <c r="BO262" s="634">
        <v>241.85225515387589</v>
      </c>
      <c r="BP262" s="634">
        <v>3.081510558831944</v>
      </c>
      <c r="BQ262" s="518">
        <v>1079.6498129686931</v>
      </c>
      <c r="BR262" s="634">
        <v>62.506201189960962</v>
      </c>
      <c r="BS262" s="634">
        <v>15.872282104385711</v>
      </c>
      <c r="BT262" s="633">
        <v>9.3393985939156932E-2</v>
      </c>
      <c r="BU262" s="634">
        <v>0</v>
      </c>
      <c r="BV262" s="634">
        <v>9.3393985939156932E-2</v>
      </c>
      <c r="BW262" s="633">
        <v>0.84969625257982329</v>
      </c>
      <c r="BX262" s="634">
        <v>0.47128046448815358</v>
      </c>
      <c r="BY262" s="634">
        <v>0.84969625257982329</v>
      </c>
      <c r="BZ262" s="633">
        <v>1.187599249806832</v>
      </c>
      <c r="CA262" s="634">
        <v>1.9723565165842956</v>
      </c>
      <c r="CB262" s="634">
        <v>1.187599249806832</v>
      </c>
      <c r="CC262" s="518">
        <v>9.334252283834255</v>
      </c>
      <c r="CD262" s="634">
        <v>7.0180735817055799</v>
      </c>
      <c r="CE262" s="634">
        <v>0.76740528497323612</v>
      </c>
      <c r="CF262" s="518">
        <v>1.3765504083445097</v>
      </c>
      <c r="CG262" s="634">
        <v>0.82954969988078908</v>
      </c>
      <c r="CH262" s="634">
        <v>0.20036672875345965</v>
      </c>
      <c r="CI262" s="518">
        <v>22.220818320469785</v>
      </c>
      <c r="CJ262" s="634">
        <v>5.3021399221325547</v>
      </c>
      <c r="CK262" s="634">
        <v>0.93976782114251267</v>
      </c>
      <c r="CL262" s="518">
        <v>6.5933860366640618</v>
      </c>
      <c r="CM262" s="634">
        <v>1.6572573405241033</v>
      </c>
      <c r="CN262" s="634">
        <v>0.6125701349586391</v>
      </c>
      <c r="CO262" s="633">
        <v>4.9663834978755599</v>
      </c>
      <c r="CP262" s="634">
        <v>2.3961691522151338</v>
      </c>
      <c r="CQ262" s="634">
        <v>4.9663834978755599</v>
      </c>
      <c r="CR262" s="518">
        <v>412.83828705867688</v>
      </c>
      <c r="CS262" s="634">
        <v>56.047882236203868</v>
      </c>
      <c r="CT262" s="634">
        <v>6.0007196605076071E-2</v>
      </c>
      <c r="CU262" s="518">
        <v>587.30396620251236</v>
      </c>
      <c r="CV262" s="634">
        <v>71.16324248201677</v>
      </c>
      <c r="CW262" s="634">
        <v>4.0803466463443808E-2</v>
      </c>
      <c r="CX262" s="518">
        <v>3.0973123299400966</v>
      </c>
      <c r="CY262" s="634">
        <v>1.0170744807037591</v>
      </c>
      <c r="CZ262" s="634">
        <v>3.8742865071198347E-2</v>
      </c>
      <c r="DA262" s="633">
        <v>2.3712981769242376E-2</v>
      </c>
      <c r="DB262" s="634">
        <v>4.8504981853778502E-2</v>
      </c>
      <c r="DC262" s="634">
        <v>2.3712981769242376E-2</v>
      </c>
      <c r="DD262" s="518">
        <v>0</v>
      </c>
      <c r="DE262" s="634">
        <v>0</v>
      </c>
      <c r="DF262" s="634">
        <v>0</v>
      </c>
      <c r="DG262" s="518">
        <v>0.69031568563910062</v>
      </c>
      <c r="DH262" s="634">
        <v>0.52129510566306403</v>
      </c>
      <c r="DI262" s="634">
        <v>0.35860432853862056</v>
      </c>
      <c r="DJ262" s="633">
        <v>0.13628913813571286</v>
      </c>
      <c r="DK262" s="634">
        <v>0</v>
      </c>
      <c r="DL262" s="634">
        <v>0.13628913813571286</v>
      </c>
      <c r="DM262" s="518">
        <v>8.168663248879545</v>
      </c>
      <c r="DN262" s="634">
        <v>3.8370452328867306</v>
      </c>
      <c r="DO262" s="634">
        <v>0.16956768836746938</v>
      </c>
      <c r="DP262" s="518">
        <v>1086.3857431080264</v>
      </c>
      <c r="DQ262" s="634">
        <v>274.32483632897885</v>
      </c>
      <c r="DR262" s="634">
        <v>1.8520384496158029E-2</v>
      </c>
      <c r="DS262" s="518">
        <v>2431.9195801369865</v>
      </c>
      <c r="DT262" s="634">
        <v>473.42460580896756</v>
      </c>
      <c r="DU262" s="634">
        <v>0</v>
      </c>
      <c r="DV262" s="518">
        <v>305.1079153770113</v>
      </c>
      <c r="DW262" s="634">
        <v>49.926976983377124</v>
      </c>
      <c r="DX262" s="634">
        <v>0</v>
      </c>
      <c r="DY262" s="518">
        <v>1295.5274415367001</v>
      </c>
      <c r="DZ262" s="634">
        <v>197.13298299605853</v>
      </c>
      <c r="EA262" s="634">
        <v>0</v>
      </c>
      <c r="EB262" s="518">
        <v>235.73699631845099</v>
      </c>
      <c r="EC262" s="634">
        <v>55.99808446470589</v>
      </c>
      <c r="ED262" s="634">
        <v>0</v>
      </c>
      <c r="EE262" s="518">
        <v>15.487177814969062</v>
      </c>
      <c r="EF262" s="634">
        <v>3.9224011911887735</v>
      </c>
      <c r="EG262" s="634">
        <v>0</v>
      </c>
      <c r="EH262" s="518">
        <v>195.40039409341281</v>
      </c>
      <c r="EI262" s="634">
        <v>16.830368157220185</v>
      </c>
      <c r="EJ262" s="634">
        <v>0</v>
      </c>
      <c r="EK262" s="518">
        <v>22.919571672084505</v>
      </c>
      <c r="EL262" s="634">
        <v>2.5267769769055413</v>
      </c>
      <c r="EM262" s="634">
        <v>0</v>
      </c>
      <c r="EN262" s="518">
        <v>115.212613905995</v>
      </c>
      <c r="EO262" s="634">
        <v>10.918423895275708</v>
      </c>
      <c r="EP262" s="634">
        <v>0</v>
      </c>
      <c r="EQ262" s="518">
        <v>19.661462289158713</v>
      </c>
      <c r="ER262" s="634">
        <v>3.0644420505065133</v>
      </c>
      <c r="ES262" s="634">
        <v>0</v>
      </c>
      <c r="ET262" s="518">
        <v>52.209336328063472</v>
      </c>
      <c r="EU262" s="634">
        <v>9.1574664465884119</v>
      </c>
      <c r="EV262" s="634">
        <v>0</v>
      </c>
      <c r="EW262" s="518">
        <v>5.859815433023031</v>
      </c>
      <c r="EX262" s="634">
        <v>1.0558639718898644</v>
      </c>
      <c r="EY262" s="634">
        <v>1.684956914257783E-2</v>
      </c>
      <c r="EZ262" s="518">
        <v>31.023813953730915</v>
      </c>
      <c r="FA262" s="634">
        <v>5.9701610953808828</v>
      </c>
      <c r="FB262" s="634">
        <v>0</v>
      </c>
      <c r="FC262" s="518">
        <v>3.4184950066270829</v>
      </c>
      <c r="FD262" s="634">
        <v>0.60921825908287541</v>
      </c>
      <c r="FE262" s="634">
        <v>0</v>
      </c>
      <c r="FF262" s="633">
        <v>6.0338318269346665E-2</v>
      </c>
      <c r="FG262" s="634">
        <v>0.22239060626786242</v>
      </c>
      <c r="FH262" s="634">
        <v>6.0338318269346665E-2</v>
      </c>
      <c r="FI262" s="518">
        <v>5.3237193458070742</v>
      </c>
      <c r="FJ262" s="634">
        <v>2.4189487767294016</v>
      </c>
      <c r="FK262" s="634">
        <v>3.9169498786892923E-2</v>
      </c>
      <c r="FL262" s="633">
        <v>2.1795419140863866E-2</v>
      </c>
      <c r="FM262" s="634">
        <v>0</v>
      </c>
      <c r="FN262" s="634">
        <v>2.1795419140863866E-2</v>
      </c>
      <c r="FO262" s="518">
        <v>16.871357304486899</v>
      </c>
      <c r="FP262" s="634">
        <v>5.4815152625279175</v>
      </c>
      <c r="FQ262" s="634">
        <v>0</v>
      </c>
      <c r="FR262" s="518">
        <v>5.162735020090409</v>
      </c>
      <c r="FS262" s="634">
        <v>1.734425391442967</v>
      </c>
      <c r="FT262" s="634">
        <v>0</v>
      </c>
      <c r="FV262" s="118">
        <f t="shared" si="4"/>
        <v>6403.1743231767514</v>
      </c>
      <c r="FW262" s="118">
        <f t="shared" si="5"/>
        <v>0.21367924914458949</v>
      </c>
      <c r="FX262" s="118">
        <v>1.007975127043814</v>
      </c>
      <c r="FY262" s="118">
        <v>0.70293801986061044</v>
      </c>
      <c r="FZ262" s="207">
        <v>4.9353172293012397</v>
      </c>
      <c r="GA262" s="118">
        <v>1.6169824085062667</v>
      </c>
      <c r="GB262" s="118">
        <v>5.095690564064653</v>
      </c>
    </row>
    <row r="263" spans="2:184" s="73" customFormat="1">
      <c r="B263" s="73" t="s">
        <v>2062</v>
      </c>
      <c r="C263" s="143" t="s">
        <v>2079</v>
      </c>
      <c r="D263" s="143" t="s">
        <v>2080</v>
      </c>
      <c r="E263" s="614" t="s">
        <v>2081</v>
      </c>
      <c r="G263" s="113"/>
      <c r="I263" s="618">
        <v>270</v>
      </c>
      <c r="J263" s="632" t="s">
        <v>32</v>
      </c>
      <c r="K263" s="41" t="s">
        <v>32</v>
      </c>
      <c r="L263" s="73" t="s">
        <v>207</v>
      </c>
      <c r="M263" s="73" t="s">
        <v>2332</v>
      </c>
      <c r="N263" s="73" t="s">
        <v>2339</v>
      </c>
      <c r="O263" s="73">
        <v>25</v>
      </c>
      <c r="Q263" s="203">
        <v>878.79768324345912</v>
      </c>
      <c r="R263" s="203">
        <v>42760</v>
      </c>
      <c r="S263" s="203">
        <v>340</v>
      </c>
      <c r="U263" s="633">
        <v>10.8736249713</v>
      </c>
      <c r="V263" s="634">
        <v>2.7277971000326802</v>
      </c>
      <c r="W263" s="634">
        <v>10.8736249713</v>
      </c>
      <c r="X263" s="633">
        <v>16.536101980452401</v>
      </c>
      <c r="Y263" s="634">
        <v>1.7491211880919399</v>
      </c>
      <c r="Z263" s="634">
        <v>16.536101980452401</v>
      </c>
      <c r="AA263" s="518">
        <v>408.206731319602</v>
      </c>
      <c r="AB263" s="634">
        <v>70.4261807014082</v>
      </c>
      <c r="AC263" s="634">
        <v>11.1019965858455</v>
      </c>
      <c r="AD263" s="518">
        <v>76.543711677449807</v>
      </c>
      <c r="AE263" s="634">
        <v>16.775610828442399</v>
      </c>
      <c r="AF263" s="634">
        <v>0.54554214882724195</v>
      </c>
      <c r="AG263" s="518">
        <v>134.49954426258799</v>
      </c>
      <c r="AH263" s="634">
        <v>42.901102008566603</v>
      </c>
      <c r="AI263" s="634">
        <v>1.9667993774488099</v>
      </c>
      <c r="AJ263" s="633">
        <v>1292.8256047156401</v>
      </c>
      <c r="AK263" s="634">
        <v>348.200957376622</v>
      </c>
      <c r="AL263" s="634">
        <v>1292.8256047156401</v>
      </c>
      <c r="AM263" s="518">
        <v>152472.96905721701</v>
      </c>
      <c r="AN263" s="634">
        <v>1924.9558307694399</v>
      </c>
      <c r="AO263" s="634">
        <v>56.151554280525403</v>
      </c>
      <c r="AP263" s="633">
        <v>449.23797167818998</v>
      </c>
      <c r="AQ263" s="634">
        <v>62.999837989256598</v>
      </c>
      <c r="AR263" s="634">
        <v>449.23797167818998</v>
      </c>
      <c r="AS263" s="633">
        <v>326.42525474294001</v>
      </c>
      <c r="AT263" s="634">
        <v>363.11793048074298</v>
      </c>
      <c r="AU263" s="634">
        <v>326.42525474294001</v>
      </c>
      <c r="AV263" s="633">
        <v>63.194193956179802</v>
      </c>
      <c r="AW263" s="634">
        <v>47.299472866483001</v>
      </c>
      <c r="AX263" s="634">
        <v>63.194193956179802</v>
      </c>
      <c r="AY263" s="633">
        <v>0.95537474875621498</v>
      </c>
      <c r="AZ263" s="634">
        <v>0.29204447999571997</v>
      </c>
      <c r="BA263" s="634">
        <v>0.95537474875621498</v>
      </c>
      <c r="BB263" s="518">
        <v>24.109603326788999</v>
      </c>
      <c r="BC263" s="634">
        <v>4.3216000510433998</v>
      </c>
      <c r="BD263" s="634">
        <v>2.88867070448382</v>
      </c>
      <c r="BE263" s="518">
        <v>2.4470986148621501</v>
      </c>
      <c r="BF263" s="635">
        <v>0.45065813181729603</v>
      </c>
      <c r="BG263" s="635">
        <v>0.219721828708691</v>
      </c>
      <c r="BH263" s="518">
        <v>1.9739545621957699</v>
      </c>
      <c r="BI263" s="634">
        <v>0.32447625431529298</v>
      </c>
      <c r="BJ263" s="634">
        <v>1.69353895568054</v>
      </c>
      <c r="BK263" s="518">
        <v>299.74512364151099</v>
      </c>
      <c r="BL263" s="634">
        <v>43.544277775914097</v>
      </c>
      <c r="BM263" s="634">
        <v>2.8852009600555801</v>
      </c>
      <c r="BN263" s="518">
        <v>1358.67114320822</v>
      </c>
      <c r="BO263" s="634">
        <v>46.231135569313203</v>
      </c>
      <c r="BP263" s="634">
        <v>3.4840939093710599</v>
      </c>
      <c r="BQ263" s="518">
        <v>1363.1374267701499</v>
      </c>
      <c r="BR263" s="634">
        <v>322.94566206154298</v>
      </c>
      <c r="BS263" s="634">
        <v>26.238105378339899</v>
      </c>
      <c r="BT263" s="518">
        <v>0.219272546353072</v>
      </c>
      <c r="BU263" s="634">
        <v>0.438545092706144</v>
      </c>
      <c r="BV263" s="634">
        <v>0.156854079333934</v>
      </c>
      <c r="BW263" s="633">
        <v>1.38263719556398</v>
      </c>
      <c r="BX263" s="634">
        <v>0</v>
      </c>
      <c r="BY263" s="634">
        <v>1.38263719556398</v>
      </c>
      <c r="BZ263" s="633">
        <v>1.39651317064227</v>
      </c>
      <c r="CA263" s="634">
        <v>0.58815427170716705</v>
      </c>
      <c r="CB263" s="634">
        <v>1.39651317064227</v>
      </c>
      <c r="CC263" s="518">
        <v>10.3803825357758</v>
      </c>
      <c r="CD263" s="634">
        <v>5.3689676190874396</v>
      </c>
      <c r="CE263" s="634">
        <v>1.4611918883389701</v>
      </c>
      <c r="CF263" s="518">
        <v>1.94136709637844</v>
      </c>
      <c r="CG263" s="634">
        <v>0.319120586514619</v>
      </c>
      <c r="CH263" s="634">
        <v>0.28606522827233299</v>
      </c>
      <c r="CI263" s="518">
        <v>27.7039954985508</v>
      </c>
      <c r="CJ263" s="634">
        <v>0.38065502109003502</v>
      </c>
      <c r="CK263" s="634">
        <v>1.43707125649708</v>
      </c>
      <c r="CL263" s="518">
        <v>5.5225341503948799</v>
      </c>
      <c r="CM263" s="634">
        <v>5.5603893327006997</v>
      </c>
      <c r="CN263" s="634">
        <v>0.72918400353287105</v>
      </c>
      <c r="CO263" s="633">
        <v>5.8213959933383101</v>
      </c>
      <c r="CP263" s="634">
        <v>4.0651786220905004</v>
      </c>
      <c r="CQ263" s="634">
        <v>5.8213959933383101</v>
      </c>
      <c r="CR263" s="518">
        <v>451.70134112326798</v>
      </c>
      <c r="CS263" s="634">
        <v>89.787058774150594</v>
      </c>
      <c r="CT263" s="634">
        <v>4.6535085836097598E-2</v>
      </c>
      <c r="CU263" s="518">
        <v>473.876910694694</v>
      </c>
      <c r="CV263" s="634">
        <v>66.327518199225807</v>
      </c>
      <c r="CW263" s="634">
        <v>0</v>
      </c>
      <c r="CX263" s="518">
        <v>5.5983975187722903</v>
      </c>
      <c r="CY263" s="634">
        <v>0.39287056753515498</v>
      </c>
      <c r="CZ263" s="634">
        <v>0</v>
      </c>
      <c r="DA263" s="518">
        <v>0</v>
      </c>
      <c r="DB263" s="634">
        <v>0</v>
      </c>
      <c r="DC263" s="634">
        <v>0</v>
      </c>
      <c r="DD263" s="518">
        <v>0</v>
      </c>
      <c r="DE263" s="634">
        <v>0</v>
      </c>
      <c r="DF263" s="634">
        <v>0</v>
      </c>
      <c r="DG263" s="633">
        <v>0.62098516656578595</v>
      </c>
      <c r="DH263" s="634">
        <v>0</v>
      </c>
      <c r="DI263" s="634">
        <v>0.62098516656578595</v>
      </c>
      <c r="DJ263" s="633">
        <v>0.188106587795698</v>
      </c>
      <c r="DK263" s="634">
        <v>0</v>
      </c>
      <c r="DL263" s="634">
        <v>0.188106587795698</v>
      </c>
      <c r="DM263" s="518">
        <v>11.4447671480781</v>
      </c>
      <c r="DN263" s="634">
        <v>2.22303859007372</v>
      </c>
      <c r="DO263" s="634">
        <v>0</v>
      </c>
      <c r="DP263" s="518">
        <v>846.50403615688799</v>
      </c>
      <c r="DQ263" s="634">
        <v>118.361375224439</v>
      </c>
      <c r="DR263" s="634">
        <v>0</v>
      </c>
      <c r="DS263" s="518">
        <v>1856.6609071073001</v>
      </c>
      <c r="DT263" s="634">
        <v>182.37600318663601</v>
      </c>
      <c r="DU263" s="634">
        <v>2.3834395143989901E-2</v>
      </c>
      <c r="DV263" s="518">
        <v>234.53330692460099</v>
      </c>
      <c r="DW263" s="634">
        <v>10.3878707465693</v>
      </c>
      <c r="DX263" s="634">
        <v>0</v>
      </c>
      <c r="DY263" s="518">
        <v>1071.80025596471</v>
      </c>
      <c r="DZ263" s="634">
        <v>70.448071690891098</v>
      </c>
      <c r="EA263" s="634">
        <v>0</v>
      </c>
      <c r="EB263" s="518">
        <v>191.814211133105</v>
      </c>
      <c r="EC263" s="634">
        <v>11.746319617237701</v>
      </c>
      <c r="ED263" s="634">
        <v>0</v>
      </c>
      <c r="EE263" s="518">
        <v>17.220256910173799</v>
      </c>
      <c r="EF263" s="634">
        <v>0.40459509438992602</v>
      </c>
      <c r="EG263" s="634">
        <v>0</v>
      </c>
      <c r="EH263" s="518">
        <v>160.18910150709601</v>
      </c>
      <c r="EI263" s="634">
        <v>3.3504848785893802</v>
      </c>
      <c r="EJ263" s="634">
        <v>0</v>
      </c>
      <c r="EK263" s="518">
        <v>18.360082420496301</v>
      </c>
      <c r="EL263" s="634">
        <v>3.8937539627991198</v>
      </c>
      <c r="EM263" s="634">
        <v>0</v>
      </c>
      <c r="EN263" s="518">
        <v>98.501001522956301</v>
      </c>
      <c r="EO263" s="634">
        <v>1.1860425229487199</v>
      </c>
      <c r="EP263" s="634">
        <v>0</v>
      </c>
      <c r="EQ263" s="518">
        <v>15.1402082293991</v>
      </c>
      <c r="ER263" s="634">
        <v>0.24905540452015601</v>
      </c>
      <c r="ES263" s="634">
        <v>0</v>
      </c>
      <c r="ET263" s="518">
        <v>40.523574020560901</v>
      </c>
      <c r="EU263" s="634">
        <v>7.2989411475658397</v>
      </c>
      <c r="EV263" s="634">
        <v>4.7618434147809703E-2</v>
      </c>
      <c r="EW263" s="518">
        <v>3.7842065209747102</v>
      </c>
      <c r="EX263" s="634">
        <v>0.17115992796073401</v>
      </c>
      <c r="EY263" s="634">
        <v>0</v>
      </c>
      <c r="EZ263" s="518">
        <v>21.3257429821088</v>
      </c>
      <c r="FA263" s="634">
        <v>4.5111510710089</v>
      </c>
      <c r="FB263" s="634">
        <v>0</v>
      </c>
      <c r="FC263" s="518">
        <v>3.0699535789638102</v>
      </c>
      <c r="FD263" s="634">
        <v>0.78684517940809395</v>
      </c>
      <c r="FE263" s="634">
        <v>1.5967580879976899E-2</v>
      </c>
      <c r="FF263" s="518">
        <v>0.66055210855509405</v>
      </c>
      <c r="FG263" s="634">
        <v>0.606285225153121</v>
      </c>
      <c r="FH263" s="634">
        <v>0</v>
      </c>
      <c r="FI263" s="518">
        <v>2.3507323639794899</v>
      </c>
      <c r="FJ263" s="634">
        <v>0.47634297541585802</v>
      </c>
      <c r="FK263" s="634">
        <v>5.1066075088791602E-2</v>
      </c>
      <c r="FL263" s="633">
        <v>6.3054693748892096E-2</v>
      </c>
      <c r="FM263" s="634">
        <v>0</v>
      </c>
      <c r="FN263" s="634">
        <v>6.3054693748892096E-2</v>
      </c>
      <c r="FO263" s="518">
        <v>12.718660439262599</v>
      </c>
      <c r="FP263" s="634">
        <v>1.28606989377855</v>
      </c>
      <c r="FQ263" s="634">
        <v>3.2602690461544397E-2</v>
      </c>
      <c r="FR263" s="518">
        <v>3.56229254341046</v>
      </c>
      <c r="FS263" s="634">
        <v>1.2289633659502199</v>
      </c>
      <c r="FT263" s="634">
        <v>0</v>
      </c>
      <c r="FV263" s="118">
        <f t="shared" si="4"/>
        <v>5053.3037556740264</v>
      </c>
      <c r="FW263" s="118">
        <f t="shared" si="5"/>
        <v>0.29116061421309025</v>
      </c>
      <c r="FX263" s="118">
        <v>0.99320806456216271</v>
      </c>
      <c r="FY263" s="118">
        <v>0.95320394585396218</v>
      </c>
      <c r="FZ263" s="207">
        <v>4.1429487815107224</v>
      </c>
      <c r="GA263" s="118">
        <v>1.5229408319636164</v>
      </c>
      <c r="GB263" s="118">
        <v>6.0771729248168551</v>
      </c>
    </row>
    <row r="264" spans="2:184" s="73" customFormat="1">
      <c r="B264" s="73" t="s">
        <v>2062</v>
      </c>
      <c r="C264" s="143" t="s">
        <v>2079</v>
      </c>
      <c r="D264" s="143" t="s">
        <v>2080</v>
      </c>
      <c r="E264" s="614" t="s">
        <v>2081</v>
      </c>
      <c r="G264" s="113"/>
      <c r="I264" s="618">
        <v>270</v>
      </c>
      <c r="J264" s="632" t="s">
        <v>32</v>
      </c>
      <c r="K264" s="41" t="s">
        <v>32</v>
      </c>
      <c r="L264" s="73" t="s">
        <v>207</v>
      </c>
      <c r="M264" s="73" t="s">
        <v>2332</v>
      </c>
      <c r="N264" s="73" t="s">
        <v>2340</v>
      </c>
      <c r="O264" s="73">
        <v>25</v>
      </c>
      <c r="Q264" s="203">
        <v>8180.2975833832625</v>
      </c>
      <c r="R264" s="203">
        <v>36530</v>
      </c>
      <c r="S264" s="203">
        <v>920</v>
      </c>
      <c r="U264" s="633">
        <v>4.02990245973466</v>
      </c>
      <c r="V264" s="634">
        <v>10.932811949946</v>
      </c>
      <c r="W264" s="634">
        <v>4.02990245973466</v>
      </c>
      <c r="X264" s="518">
        <v>7.7336405200728002</v>
      </c>
      <c r="Y264" s="634">
        <v>15.4672810401456</v>
      </c>
      <c r="Z264" s="634">
        <v>4.0827008448497502</v>
      </c>
      <c r="AA264" s="518">
        <v>353.83691067606202</v>
      </c>
      <c r="AB264" s="634">
        <v>43.653325040743297</v>
      </c>
      <c r="AC264" s="634">
        <v>3.6280672549659698</v>
      </c>
      <c r="AD264" s="518">
        <v>73.028741083628006</v>
      </c>
      <c r="AE264" s="634">
        <v>24.405977373065401</v>
      </c>
      <c r="AF264" s="634">
        <v>0.16742008750481899</v>
      </c>
      <c r="AG264" s="518">
        <v>7.3266307780996396</v>
      </c>
      <c r="AH264" s="634">
        <v>7.3505106159657698</v>
      </c>
      <c r="AI264" s="634">
        <v>0.52131074038631098</v>
      </c>
      <c r="AJ264" s="518">
        <v>812.58495789878805</v>
      </c>
      <c r="AK264" s="634">
        <v>902.09161878083705</v>
      </c>
      <c r="AL264" s="634">
        <v>332.23661305344399</v>
      </c>
      <c r="AM264" s="518">
        <v>163909.93468819599</v>
      </c>
      <c r="AN264" s="634">
        <v>24413.421912016001</v>
      </c>
      <c r="AO264" s="634">
        <v>18.953159004544101</v>
      </c>
      <c r="AP264" s="633">
        <v>114.320660383391</v>
      </c>
      <c r="AQ264" s="634">
        <v>313.51346135150499</v>
      </c>
      <c r="AR264" s="634">
        <v>114.320660383391</v>
      </c>
      <c r="AS264" s="518">
        <v>756.346196660028</v>
      </c>
      <c r="AT264" s="634">
        <v>465.55248611457603</v>
      </c>
      <c r="AU264" s="634">
        <v>119.001423613835</v>
      </c>
      <c r="AV264" s="633">
        <v>19.2409000532307</v>
      </c>
      <c r="AW264" s="634">
        <v>49.516909669972399</v>
      </c>
      <c r="AX264" s="634">
        <v>19.2409000532307</v>
      </c>
      <c r="AY264" s="518">
        <v>0.69322094445037896</v>
      </c>
      <c r="AZ264" s="634">
        <v>0.939387684329966</v>
      </c>
      <c r="BA264" s="634">
        <v>0.267945835532855</v>
      </c>
      <c r="BB264" s="518">
        <v>3.5986268812920899</v>
      </c>
      <c r="BC264" s="634">
        <v>7.1972537625841797</v>
      </c>
      <c r="BD264" s="634">
        <v>0.61252336073386704</v>
      </c>
      <c r="BE264" s="518">
        <v>2.5131389946270399</v>
      </c>
      <c r="BF264" s="635">
        <v>1.84164458331463</v>
      </c>
      <c r="BG264" s="635">
        <v>4.9989176079996103E-2</v>
      </c>
      <c r="BH264" s="633">
        <v>0.61957421314437999</v>
      </c>
      <c r="BI264" s="634">
        <v>0</v>
      </c>
      <c r="BJ264" s="634">
        <v>0.61957421314437999</v>
      </c>
      <c r="BK264" s="518">
        <v>354.85192699711001</v>
      </c>
      <c r="BL264" s="634">
        <v>36.490503495293602</v>
      </c>
      <c r="BM264" s="634">
        <v>0.94410378324843303</v>
      </c>
      <c r="BN264" s="518">
        <v>1234.7610332669201</v>
      </c>
      <c r="BO264" s="634">
        <v>298.38861992170399</v>
      </c>
      <c r="BP264" s="634">
        <v>1.13335546193521</v>
      </c>
      <c r="BQ264" s="518">
        <v>1283.53740677158</v>
      </c>
      <c r="BR264" s="634">
        <v>348.78621260830101</v>
      </c>
      <c r="BS264" s="634">
        <v>6.2397543844127199</v>
      </c>
      <c r="BT264" s="633">
        <v>4.7054146513223601E-2</v>
      </c>
      <c r="BU264" s="634">
        <v>0</v>
      </c>
      <c r="BV264" s="634">
        <v>4.7054146513223601E-2</v>
      </c>
      <c r="BW264" s="633">
        <v>0.29808612795496903</v>
      </c>
      <c r="BX264" s="634">
        <v>0</v>
      </c>
      <c r="BY264" s="634">
        <v>0.29808612795496903</v>
      </c>
      <c r="BZ264" s="633">
        <v>0.51996070426115304</v>
      </c>
      <c r="CA264" s="634">
        <v>0.86608663841491695</v>
      </c>
      <c r="CB264" s="634">
        <v>0.51996070426115304</v>
      </c>
      <c r="CC264" s="518">
        <v>7.65668769565485</v>
      </c>
      <c r="CD264" s="634">
        <v>4.9481828539633597</v>
      </c>
      <c r="CE264" s="634">
        <v>0.33610665779137999</v>
      </c>
      <c r="CF264" s="518">
        <v>1.71363133918</v>
      </c>
      <c r="CG264" s="634">
        <v>0.94875762579809098</v>
      </c>
      <c r="CH264" s="634">
        <v>8.5188454670893504E-2</v>
      </c>
      <c r="CI264" s="518">
        <v>17.445637826607602</v>
      </c>
      <c r="CJ264" s="634">
        <v>6.5946784092825403</v>
      </c>
      <c r="CK264" s="634">
        <v>0.3755700149797</v>
      </c>
      <c r="CL264" s="518">
        <v>5.0092099921602102</v>
      </c>
      <c r="CM264" s="634">
        <v>3.8894892141258501</v>
      </c>
      <c r="CN264" s="634">
        <v>0.24777755145321301</v>
      </c>
      <c r="CO264" s="633">
        <v>1.7623988272658699</v>
      </c>
      <c r="CP264" s="634">
        <v>5.1375609279610703</v>
      </c>
      <c r="CQ264" s="634">
        <v>1.7623988272658699</v>
      </c>
      <c r="CR264" s="518">
        <v>554.347458448932</v>
      </c>
      <c r="CS264" s="634">
        <v>70.298713439422301</v>
      </c>
      <c r="CT264" s="634">
        <v>1.01728788487302E-2</v>
      </c>
      <c r="CU264" s="518">
        <v>487.614693291359</v>
      </c>
      <c r="CV264" s="634">
        <v>60.868621414472997</v>
      </c>
      <c r="CW264" s="634">
        <v>8.1688179949209894E-3</v>
      </c>
      <c r="CX264" s="518">
        <v>5.8175566206875997</v>
      </c>
      <c r="CY264" s="634">
        <v>2.00423808314304</v>
      </c>
      <c r="CZ264" s="634">
        <v>0</v>
      </c>
      <c r="DA264" s="518">
        <v>0</v>
      </c>
      <c r="DB264" s="634">
        <v>0</v>
      </c>
      <c r="DC264" s="634">
        <v>0</v>
      </c>
      <c r="DD264" s="518">
        <v>0</v>
      </c>
      <c r="DE264" s="634">
        <v>0</v>
      </c>
      <c r="DF264" s="634">
        <v>0</v>
      </c>
      <c r="DG264" s="518">
        <v>0.48780950048913302</v>
      </c>
      <c r="DH264" s="634">
        <v>0.97561900097826504</v>
      </c>
      <c r="DI264" s="634">
        <v>0.206910759233456</v>
      </c>
      <c r="DJ264" s="633">
        <v>8.6301352285331895E-2</v>
      </c>
      <c r="DK264" s="634">
        <v>0</v>
      </c>
      <c r="DL264" s="634">
        <v>8.6301352285331895E-2</v>
      </c>
      <c r="DM264" s="518">
        <v>13.1998140064615</v>
      </c>
      <c r="DN264" s="634">
        <v>4.7896678350075002</v>
      </c>
      <c r="DO264" s="634">
        <v>9.50739494464823E-2</v>
      </c>
      <c r="DP264" s="518">
        <v>826.86288914272495</v>
      </c>
      <c r="DQ264" s="634">
        <v>101.65479089392799</v>
      </c>
      <c r="DR264" s="634">
        <v>0</v>
      </c>
      <c r="DS264" s="518">
        <v>1816.8809818913201</v>
      </c>
      <c r="DT264" s="634">
        <v>222.64434585953401</v>
      </c>
      <c r="DU264" s="634">
        <v>0</v>
      </c>
      <c r="DV264" s="518">
        <v>238.90110463922699</v>
      </c>
      <c r="DW264" s="634">
        <v>31.7505370275471</v>
      </c>
      <c r="DX264" s="634">
        <v>0</v>
      </c>
      <c r="DY264" s="518">
        <v>1037.99041679433</v>
      </c>
      <c r="DZ264" s="634">
        <v>126.606323706536</v>
      </c>
      <c r="EA264" s="634">
        <v>0</v>
      </c>
      <c r="EB264" s="518">
        <v>192.81092841160199</v>
      </c>
      <c r="EC264" s="634">
        <v>30.136557594538999</v>
      </c>
      <c r="ED264" s="634">
        <v>0</v>
      </c>
      <c r="EE264" s="518">
        <v>18.435559526582399</v>
      </c>
      <c r="EF264" s="634">
        <v>2.8100026629878898</v>
      </c>
      <c r="EG264" s="634">
        <v>9.8229497114495998E-3</v>
      </c>
      <c r="EH264" s="518">
        <v>163.69734090830801</v>
      </c>
      <c r="EI264" s="634">
        <v>23.463807883889999</v>
      </c>
      <c r="EJ264" s="634">
        <v>0</v>
      </c>
      <c r="EK264" s="518">
        <v>18.4634223018342</v>
      </c>
      <c r="EL264" s="634">
        <v>2.1141954920761501</v>
      </c>
      <c r="EM264" s="634">
        <v>0</v>
      </c>
      <c r="EN264" s="518">
        <v>97.5424022430973</v>
      </c>
      <c r="EO264" s="634">
        <v>16.383473686487299</v>
      </c>
      <c r="EP264" s="634">
        <v>0</v>
      </c>
      <c r="EQ264" s="518">
        <v>16.987118148553801</v>
      </c>
      <c r="ER264" s="634">
        <v>2.3483436110739602</v>
      </c>
      <c r="ES264" s="634">
        <v>0</v>
      </c>
      <c r="ET264" s="518">
        <v>41.842924490801302</v>
      </c>
      <c r="EU264" s="634">
        <v>6.9069694436747202</v>
      </c>
      <c r="EV264" s="634">
        <v>1.46153087030536E-2</v>
      </c>
      <c r="EW264" s="518">
        <v>4.3953630537971904</v>
      </c>
      <c r="EX264" s="634">
        <v>0.93652242402586205</v>
      </c>
      <c r="EY264" s="634">
        <v>0</v>
      </c>
      <c r="EZ264" s="518">
        <v>23.257154433938702</v>
      </c>
      <c r="FA264" s="634">
        <v>4.8989429602226497</v>
      </c>
      <c r="FB264" s="634">
        <v>0</v>
      </c>
      <c r="FC264" s="518">
        <v>2.7798088980931999</v>
      </c>
      <c r="FD264" s="634">
        <v>0.73335690998126601</v>
      </c>
      <c r="FE264" s="634">
        <v>0</v>
      </c>
      <c r="FF264" s="633">
        <v>2.40992077092608E-2</v>
      </c>
      <c r="FG264" s="634">
        <v>0</v>
      </c>
      <c r="FH264" s="634">
        <v>2.40992077092608E-2</v>
      </c>
      <c r="FI264" s="518">
        <v>2.8886376445570598</v>
      </c>
      <c r="FJ264" s="634">
        <v>1.19084872982846</v>
      </c>
      <c r="FK264" s="634">
        <v>2.2013480874477701E-2</v>
      </c>
      <c r="FL264" s="633">
        <v>1.22128785647579E-2</v>
      </c>
      <c r="FM264" s="634">
        <v>0</v>
      </c>
      <c r="FN264" s="634">
        <v>1.22128785647579E-2</v>
      </c>
      <c r="FO264" s="518">
        <v>10.1642946801517</v>
      </c>
      <c r="FP264" s="634">
        <v>1.9421303262254399</v>
      </c>
      <c r="FQ264" s="634">
        <v>0</v>
      </c>
      <c r="FR264" s="518">
        <v>3.4820526779803398</v>
      </c>
      <c r="FS264" s="634">
        <v>1.1140477797576001</v>
      </c>
      <c r="FT264" s="634">
        <v>0</v>
      </c>
      <c r="FV264" s="118">
        <f t="shared" si="4"/>
        <v>4988.4621081755695</v>
      </c>
      <c r="FW264" s="118">
        <f t="shared" si="5"/>
        <v>0.30813575939581761</v>
      </c>
      <c r="FX264" s="118">
        <v>0.97766791460111269</v>
      </c>
      <c r="FY264" s="118">
        <v>1.1368555256346611</v>
      </c>
      <c r="FZ264" s="207">
        <v>3.6564724600758933</v>
      </c>
      <c r="GA264" s="118">
        <v>1.5360594012612094</v>
      </c>
      <c r="GB264" s="118">
        <v>5.6945295078267932</v>
      </c>
    </row>
    <row r="265" spans="2:184" s="73" customFormat="1">
      <c r="B265" s="73" t="s">
        <v>2062</v>
      </c>
      <c r="C265" s="143" t="s">
        <v>2079</v>
      </c>
      <c r="D265" s="143" t="s">
        <v>2080</v>
      </c>
      <c r="E265" s="614" t="s">
        <v>2081</v>
      </c>
      <c r="G265" s="113"/>
      <c r="I265" s="618">
        <v>270</v>
      </c>
      <c r="J265" s="632" t="s">
        <v>32</v>
      </c>
      <c r="K265" s="41" t="s">
        <v>32</v>
      </c>
      <c r="L265" s="73" t="s">
        <v>207</v>
      </c>
      <c r="M265" s="73" t="s">
        <v>2332</v>
      </c>
      <c r="N265" s="73" t="s">
        <v>2341</v>
      </c>
      <c r="O265" s="73">
        <v>25</v>
      </c>
      <c r="Q265" s="203"/>
      <c r="R265" s="203"/>
      <c r="S265" s="203"/>
      <c r="U265" s="633">
        <v>7.8426679605996581</v>
      </c>
      <c r="V265" s="634">
        <v>8.4128680262250661</v>
      </c>
      <c r="W265" s="634">
        <v>7.8426679605996581</v>
      </c>
      <c r="X265" s="633">
        <v>7.690204781374046</v>
      </c>
      <c r="Y265" s="634">
        <v>16.55707382675536</v>
      </c>
      <c r="Z265" s="634">
        <v>7.690204781374046</v>
      </c>
      <c r="AA265" s="518">
        <v>391.98965760567279</v>
      </c>
      <c r="AB265" s="634">
        <v>57.345606951805777</v>
      </c>
      <c r="AC265" s="634">
        <v>6.8424280167995848</v>
      </c>
      <c r="AD265" s="518">
        <v>91.867668067062112</v>
      </c>
      <c r="AE265" s="634">
        <v>31.757387613189938</v>
      </c>
      <c r="AF265" s="634">
        <v>0.47551184539381247</v>
      </c>
      <c r="AG265" s="518">
        <v>7.6146952814810325</v>
      </c>
      <c r="AH265" s="634">
        <v>3.5631086018656477</v>
      </c>
      <c r="AI265" s="634">
        <v>1.0450543119137456</v>
      </c>
      <c r="AJ265" s="518">
        <v>833.00354313827154</v>
      </c>
      <c r="AK265" s="634">
        <v>1118.5733926292896</v>
      </c>
      <c r="AL265" s="634">
        <v>620.01684881262736</v>
      </c>
      <c r="AM265" s="518">
        <v>160452.18780570605</v>
      </c>
      <c r="AN265" s="634">
        <v>14910.024638226192</v>
      </c>
      <c r="AO265" s="634">
        <v>37.238590486335291</v>
      </c>
      <c r="AP265" s="633">
        <v>215.49737059470357</v>
      </c>
      <c r="AQ265" s="634">
        <v>267.53638520085462</v>
      </c>
      <c r="AR265" s="634">
        <v>215.49737059470357</v>
      </c>
      <c r="AS265" s="518">
        <v>647.96755367729691</v>
      </c>
      <c r="AT265" s="634">
        <v>217.77894405964926</v>
      </c>
      <c r="AU265" s="634">
        <v>195.30190662868685</v>
      </c>
      <c r="AV265" s="633">
        <v>43.654274866088137</v>
      </c>
      <c r="AW265" s="634">
        <v>38.393515770007554</v>
      </c>
      <c r="AX265" s="634">
        <v>43.654274866088137</v>
      </c>
      <c r="AY265" s="633">
        <v>0.56508504101864454</v>
      </c>
      <c r="AZ265" s="634">
        <v>0.63905135712008776</v>
      </c>
      <c r="BA265" s="634">
        <v>0.56508504101864454</v>
      </c>
      <c r="BB265" s="633">
        <v>1.4221751947061234</v>
      </c>
      <c r="BC265" s="634">
        <v>4.734966798064649</v>
      </c>
      <c r="BD265" s="634">
        <v>1.4221751947061234</v>
      </c>
      <c r="BE265" s="518">
        <v>2.2311223975251062</v>
      </c>
      <c r="BF265" s="635">
        <v>0.9149183950589832</v>
      </c>
      <c r="BG265" s="635">
        <v>0.15306527905951819</v>
      </c>
      <c r="BH265" s="633">
        <v>1.2242257860953845</v>
      </c>
      <c r="BI265" s="634">
        <v>0</v>
      </c>
      <c r="BJ265" s="634">
        <v>1.2242257860953845</v>
      </c>
      <c r="BK265" s="518">
        <v>352.60598984936115</v>
      </c>
      <c r="BL265" s="634">
        <v>39.263530416403079</v>
      </c>
      <c r="BM265" s="634">
        <v>1.8230685457587072</v>
      </c>
      <c r="BN265" s="518">
        <v>1317.2627325947242</v>
      </c>
      <c r="BO265" s="634">
        <v>189.67382864239568</v>
      </c>
      <c r="BP265" s="634">
        <v>2.3128433265053987</v>
      </c>
      <c r="BQ265" s="518">
        <v>1429.5789531757719</v>
      </c>
      <c r="BR265" s="634">
        <v>221.44736310834853</v>
      </c>
      <c r="BS265" s="634">
        <v>15.078820209822833</v>
      </c>
      <c r="BT265" s="518">
        <v>0.23035333799027741</v>
      </c>
      <c r="BU265" s="634">
        <v>0.35185305898279878</v>
      </c>
      <c r="BV265" s="634">
        <v>6.985920892145632E-2</v>
      </c>
      <c r="BW265" s="633">
        <v>0.4011866199660381</v>
      </c>
      <c r="BX265" s="634">
        <v>0</v>
      </c>
      <c r="BY265" s="634">
        <v>0.4011866199660381</v>
      </c>
      <c r="BZ265" s="633">
        <v>0.81112124135143515</v>
      </c>
      <c r="CA265" s="634">
        <v>1.1921737757266548</v>
      </c>
      <c r="CB265" s="634">
        <v>0.81112124135143515</v>
      </c>
      <c r="CC265" s="518">
        <v>7.7145414253134366</v>
      </c>
      <c r="CD265" s="634">
        <v>4.6841982535559401</v>
      </c>
      <c r="CE265" s="634">
        <v>0.77195066485246167</v>
      </c>
      <c r="CF265" s="518">
        <v>1.2989867397517756</v>
      </c>
      <c r="CG265" s="634">
        <v>1.0552304753619355</v>
      </c>
      <c r="CH265" s="634">
        <v>0.1952651893331861</v>
      </c>
      <c r="CI265" s="518">
        <v>17.788679181074929</v>
      </c>
      <c r="CJ265" s="634">
        <v>3.2886856670843803</v>
      </c>
      <c r="CK265" s="634">
        <v>0.66523917221932871</v>
      </c>
      <c r="CL265" s="518">
        <v>6.545112256443212</v>
      </c>
      <c r="CM265" s="634">
        <v>2.8264293902156727</v>
      </c>
      <c r="CN265" s="634">
        <v>0.51994773138120576</v>
      </c>
      <c r="CO265" s="633">
        <v>3.5165241615638783</v>
      </c>
      <c r="CP265" s="634">
        <v>5.3085616366429687</v>
      </c>
      <c r="CQ265" s="634">
        <v>3.5165241615638783</v>
      </c>
      <c r="CR265" s="518">
        <v>547.4088937433047</v>
      </c>
      <c r="CS265" s="634">
        <v>126.40509852676107</v>
      </c>
      <c r="CT265" s="634">
        <v>2.0580859927732165E-2</v>
      </c>
      <c r="CU265" s="518">
        <v>503.1269535623274</v>
      </c>
      <c r="CV265" s="634">
        <v>108.8031214478393</v>
      </c>
      <c r="CW265" s="634">
        <v>0</v>
      </c>
      <c r="CX265" s="518">
        <v>5.1153612733834537</v>
      </c>
      <c r="CY265" s="634">
        <v>2.5044318316355132</v>
      </c>
      <c r="CZ265" s="634">
        <v>0</v>
      </c>
      <c r="DA265" s="633">
        <v>4.2690968379768823E-2</v>
      </c>
      <c r="DB265" s="634">
        <v>0</v>
      </c>
      <c r="DC265" s="634">
        <v>4.2690968379768823E-2</v>
      </c>
      <c r="DD265" s="633">
        <v>0.15415083831395837</v>
      </c>
      <c r="DE265" s="634">
        <v>0</v>
      </c>
      <c r="DF265" s="634">
        <v>0.15415083831395837</v>
      </c>
      <c r="DG265" s="633">
        <v>0.32837655340035704</v>
      </c>
      <c r="DH265" s="634">
        <v>0.3293243746642755</v>
      </c>
      <c r="DI265" s="634">
        <v>0.32837655340035704</v>
      </c>
      <c r="DJ265" s="633">
        <v>0.15141079606083671</v>
      </c>
      <c r="DK265" s="634">
        <v>0</v>
      </c>
      <c r="DL265" s="634">
        <v>0.15141079606083671</v>
      </c>
      <c r="DM265" s="518">
        <v>15.116348540842505</v>
      </c>
      <c r="DN265" s="634">
        <v>4.1343454229521095</v>
      </c>
      <c r="DO265" s="634">
        <v>0</v>
      </c>
      <c r="DP265" s="518">
        <v>838.05372879602612</v>
      </c>
      <c r="DQ265" s="634">
        <v>128.73057207958263</v>
      </c>
      <c r="DR265" s="634">
        <v>2.99202914789919E-2</v>
      </c>
      <c r="DS265" s="518">
        <v>1866.4624709798766</v>
      </c>
      <c r="DT265" s="634">
        <v>302.30758622338698</v>
      </c>
      <c r="DU265" s="634">
        <v>0</v>
      </c>
      <c r="DV265" s="518">
        <v>237.48215075063055</v>
      </c>
      <c r="DW265" s="634">
        <v>30.938529633765413</v>
      </c>
      <c r="DX265" s="634">
        <v>0</v>
      </c>
      <c r="DY265" s="518">
        <v>1057.2438398747856</v>
      </c>
      <c r="DZ265" s="634">
        <v>178.13898590339366</v>
      </c>
      <c r="EA265" s="634">
        <v>6.4251593916690289E-2</v>
      </c>
      <c r="EB265" s="518">
        <v>197.65688762990899</v>
      </c>
      <c r="EC265" s="634">
        <v>51.275821503932335</v>
      </c>
      <c r="ED265" s="634">
        <v>0</v>
      </c>
      <c r="EE265" s="518">
        <v>18.218130706742649</v>
      </c>
      <c r="EF265" s="634">
        <v>3.6204375587975686</v>
      </c>
      <c r="EG265" s="634">
        <v>0</v>
      </c>
      <c r="EH265" s="518">
        <v>170.30084269985707</v>
      </c>
      <c r="EI265" s="634">
        <v>28.005341840964295</v>
      </c>
      <c r="EJ265" s="634">
        <v>7.1678856567249621E-2</v>
      </c>
      <c r="EK265" s="518">
        <v>19.270240525165427</v>
      </c>
      <c r="EL265" s="634">
        <v>1.825468986911545</v>
      </c>
      <c r="EM265" s="634">
        <v>9.6616746337448295E-3</v>
      </c>
      <c r="EN265" s="518">
        <v>99.976247468326847</v>
      </c>
      <c r="EO265" s="634">
        <v>9.8490071010433624</v>
      </c>
      <c r="EP265" s="634">
        <v>0</v>
      </c>
      <c r="EQ265" s="518">
        <v>17.370942536425492</v>
      </c>
      <c r="ER265" s="634">
        <v>2.8660408230686758</v>
      </c>
      <c r="ES265" s="634">
        <v>0</v>
      </c>
      <c r="ET265" s="518">
        <v>42.865072337861122</v>
      </c>
      <c r="EU265" s="634">
        <v>10.219193546505194</v>
      </c>
      <c r="EV265" s="634">
        <v>0</v>
      </c>
      <c r="EW265" s="518">
        <v>4.6841502532628603</v>
      </c>
      <c r="EX265" s="634">
        <v>1.2882990019636862</v>
      </c>
      <c r="EY265" s="634">
        <v>0</v>
      </c>
      <c r="EZ265" s="518">
        <v>23.895530297613895</v>
      </c>
      <c r="FA265" s="634">
        <v>4.9173454377915906</v>
      </c>
      <c r="FB265" s="634">
        <v>0</v>
      </c>
      <c r="FC265" s="518">
        <v>3.1651532013195331</v>
      </c>
      <c r="FD265" s="634">
        <v>0.88559392692940486</v>
      </c>
      <c r="FE265" s="634">
        <v>0</v>
      </c>
      <c r="FF265" s="633">
        <v>4.8741829284683562E-2</v>
      </c>
      <c r="FG265" s="634">
        <v>1.1603083386466115</v>
      </c>
      <c r="FH265" s="634">
        <v>4.8741829284683562E-2</v>
      </c>
      <c r="FI265" s="518">
        <v>3.3971174031960296</v>
      </c>
      <c r="FJ265" s="634">
        <v>1.2279067784296174</v>
      </c>
      <c r="FK265" s="634">
        <v>3.174008152958771E-2</v>
      </c>
      <c r="FL265" s="633">
        <v>3.8169548984313427E-2</v>
      </c>
      <c r="FM265" s="634">
        <v>0</v>
      </c>
      <c r="FN265" s="634">
        <v>3.8169548984313427E-2</v>
      </c>
      <c r="FO265" s="518">
        <v>10.722926583851617</v>
      </c>
      <c r="FP265" s="634">
        <v>2.607769748931561</v>
      </c>
      <c r="FQ265" s="634">
        <v>1.4413937881863166E-2</v>
      </c>
      <c r="FR265" s="518">
        <v>3.6240810062980238</v>
      </c>
      <c r="FS265" s="634">
        <v>1.2038027044414434</v>
      </c>
      <c r="FT265" s="634">
        <v>2.0356482971858707E-2</v>
      </c>
      <c r="FV265" s="118">
        <f t="shared" si="4"/>
        <v>5099.7723416201297</v>
      </c>
      <c r="FW265" s="118">
        <f t="shared" si="5"/>
        <v>0.29534053172655184</v>
      </c>
      <c r="FX265" s="118">
        <v>0.99908675975366135</v>
      </c>
      <c r="FY265" s="118">
        <v>1.0880134524048941</v>
      </c>
      <c r="FZ265" s="207">
        <v>3.3878064983967584</v>
      </c>
      <c r="GA265" s="118">
        <v>1.5284968689700003</v>
      </c>
      <c r="GB265" s="118">
        <v>5.7659772382663919</v>
      </c>
    </row>
    <row r="266" spans="2:184" s="73" customFormat="1">
      <c r="B266" s="73" t="s">
        <v>2062</v>
      </c>
      <c r="C266" s="143" t="s">
        <v>2079</v>
      </c>
      <c r="D266" s="143" t="s">
        <v>2080</v>
      </c>
      <c r="E266" s="614" t="s">
        <v>2081</v>
      </c>
      <c r="G266" s="113"/>
      <c r="I266" s="618">
        <v>270</v>
      </c>
      <c r="J266" s="632" t="s">
        <v>32</v>
      </c>
      <c r="K266" s="41" t="s">
        <v>32</v>
      </c>
      <c r="L266" s="73" t="s">
        <v>207</v>
      </c>
      <c r="M266" s="73" t="s">
        <v>2332</v>
      </c>
      <c r="N266" s="73" t="s">
        <v>2342</v>
      </c>
      <c r="O266" s="73">
        <v>25</v>
      </c>
      <c r="Q266" s="203">
        <v>1603.3383263431194</v>
      </c>
      <c r="R266" s="203">
        <v>40780</v>
      </c>
      <c r="S266" s="203">
        <v>560</v>
      </c>
      <c r="U266" s="633">
        <v>4.3860019728174073</v>
      </c>
      <c r="V266" s="634">
        <v>10.348650030934156</v>
      </c>
      <c r="W266" s="634">
        <v>4.3860019728174073</v>
      </c>
      <c r="X266" s="633">
        <v>5.5863129646513219</v>
      </c>
      <c r="Y266" s="634">
        <v>12.645371153527087</v>
      </c>
      <c r="Z266" s="634">
        <v>5.5863129646513219</v>
      </c>
      <c r="AA266" s="518">
        <v>335.44674421699767</v>
      </c>
      <c r="AB266" s="634">
        <v>58.332362910944404</v>
      </c>
      <c r="AC266" s="634">
        <v>5.0454797552948518</v>
      </c>
      <c r="AD266" s="518">
        <v>75.614473027595281</v>
      </c>
      <c r="AE266" s="634">
        <v>30.543243850386084</v>
      </c>
      <c r="AF266" s="634">
        <v>0.20666202501063893</v>
      </c>
      <c r="AG266" s="518">
        <v>4.9989160110262114</v>
      </c>
      <c r="AH266" s="634">
        <v>4.6447086708249756</v>
      </c>
      <c r="AI266" s="634">
        <v>0.59090823921757196</v>
      </c>
      <c r="AJ266" s="518">
        <v>668.81088538605593</v>
      </c>
      <c r="AK266" s="634">
        <v>796.3163959423357</v>
      </c>
      <c r="AL266" s="634">
        <v>401.96169830451834</v>
      </c>
      <c r="AM266" s="518">
        <v>162431.87406947927</v>
      </c>
      <c r="AN266" s="634">
        <v>19115.475659610358</v>
      </c>
      <c r="AO266" s="634">
        <v>20.750947498602958</v>
      </c>
      <c r="AP266" s="633">
        <v>177.23032279707746</v>
      </c>
      <c r="AQ266" s="634">
        <v>353.5753641147075</v>
      </c>
      <c r="AR266" s="634">
        <v>177.23032279707746</v>
      </c>
      <c r="AS266" s="518">
        <v>347.01648278109195</v>
      </c>
      <c r="AT266" s="634">
        <v>394.2254923147371</v>
      </c>
      <c r="AU266" s="634">
        <v>108.57145087089559</v>
      </c>
      <c r="AV266" s="633">
        <v>24.644743747177831</v>
      </c>
      <c r="AW266" s="634">
        <v>45.32072903961447</v>
      </c>
      <c r="AX266" s="634">
        <v>24.644743747177831</v>
      </c>
      <c r="AY266" s="518">
        <v>0.6058154459488273</v>
      </c>
      <c r="AZ266" s="634">
        <v>0.9197764389994213</v>
      </c>
      <c r="BA266" s="634">
        <v>0.39188235815993727</v>
      </c>
      <c r="BB266" s="518">
        <v>3.7371351969173761</v>
      </c>
      <c r="BC266" s="634">
        <v>7.4742703938347521</v>
      </c>
      <c r="BD266" s="634">
        <v>1.01003389421724</v>
      </c>
      <c r="BE266" s="518">
        <v>1.9909339516910385</v>
      </c>
      <c r="BF266" s="635">
        <v>1.0398012923723368</v>
      </c>
      <c r="BG266" s="635">
        <v>8.4936206311738247E-2</v>
      </c>
      <c r="BH266" s="633">
        <v>0.8433903589347852</v>
      </c>
      <c r="BI266" s="634">
        <v>0</v>
      </c>
      <c r="BJ266" s="634">
        <v>0.8433903589347852</v>
      </c>
      <c r="BK266" s="518">
        <v>341.14222502712477</v>
      </c>
      <c r="BL266" s="634">
        <v>52.943448588638581</v>
      </c>
      <c r="BM266" s="634">
        <v>1.0174649049189639</v>
      </c>
      <c r="BN266" s="518">
        <v>1162.0654350755883</v>
      </c>
      <c r="BO266" s="634">
        <v>430.30177575528626</v>
      </c>
      <c r="BP266" s="634">
        <v>1.242991776869937</v>
      </c>
      <c r="BQ266" s="518">
        <v>1203.4513745054724</v>
      </c>
      <c r="BR266" s="634">
        <v>353.54338541488454</v>
      </c>
      <c r="BS266" s="634">
        <v>8.2917831300233757</v>
      </c>
      <c r="BT266" s="633">
        <v>4.6423666256952878E-2</v>
      </c>
      <c r="BU266" s="634">
        <v>0</v>
      </c>
      <c r="BV266" s="634">
        <v>4.6423666256952878E-2</v>
      </c>
      <c r="BW266" s="633">
        <v>0.27525094710263509</v>
      </c>
      <c r="BX266" s="634">
        <v>0</v>
      </c>
      <c r="BY266" s="634">
        <v>0.27525094710263509</v>
      </c>
      <c r="BZ266" s="633">
        <v>0.53817922948541663</v>
      </c>
      <c r="CA266" s="634">
        <v>1.6765813334541837</v>
      </c>
      <c r="CB266" s="634">
        <v>0.53817922948541663</v>
      </c>
      <c r="CC266" s="518">
        <v>8.9665350001903477</v>
      </c>
      <c r="CD266" s="634">
        <v>5.2652645868086525</v>
      </c>
      <c r="CE266" s="634">
        <v>0.47469549663921329</v>
      </c>
      <c r="CF266" s="518">
        <v>1.389621412766223</v>
      </c>
      <c r="CG266" s="634">
        <v>0.93064105472623992</v>
      </c>
      <c r="CH266" s="634">
        <v>0.12243790909729789</v>
      </c>
      <c r="CI266" s="518">
        <v>17.168843978828789</v>
      </c>
      <c r="CJ266" s="634">
        <v>5.9568480142236844</v>
      </c>
      <c r="CK266" s="634">
        <v>0.39490041602841319</v>
      </c>
      <c r="CL266" s="518">
        <v>6.0483712421999467</v>
      </c>
      <c r="CM266" s="634">
        <v>3.1474195626069092</v>
      </c>
      <c r="CN266" s="634">
        <v>0.29264551370922071</v>
      </c>
      <c r="CO266" s="633">
        <v>2.1674026509800339</v>
      </c>
      <c r="CP266" s="634">
        <v>4.374827519081216</v>
      </c>
      <c r="CQ266" s="634">
        <v>2.1674026509800339</v>
      </c>
      <c r="CR266" s="518">
        <v>501.14326875152091</v>
      </c>
      <c r="CS266" s="634">
        <v>79.108444599004983</v>
      </c>
      <c r="CT266" s="634">
        <v>0</v>
      </c>
      <c r="CU266" s="518">
        <v>482.86096129087701</v>
      </c>
      <c r="CV266" s="634">
        <v>65.505867359226031</v>
      </c>
      <c r="CW266" s="634">
        <v>0</v>
      </c>
      <c r="CX266" s="518">
        <v>4.9978890193941634</v>
      </c>
      <c r="CY266" s="634">
        <v>1.6875579693356673</v>
      </c>
      <c r="CZ266" s="634">
        <v>1.9148070301821238E-2</v>
      </c>
      <c r="DA266" s="518">
        <v>0</v>
      </c>
      <c r="DB266" s="634">
        <v>0</v>
      </c>
      <c r="DC266" s="634">
        <v>0</v>
      </c>
      <c r="DD266" s="518">
        <v>0</v>
      </c>
      <c r="DE266" s="634">
        <v>0</v>
      </c>
      <c r="DF266" s="634">
        <v>0</v>
      </c>
      <c r="DG266" s="633">
        <v>0.19326557204939782</v>
      </c>
      <c r="DH266" s="634">
        <v>0.35670001186488026</v>
      </c>
      <c r="DI266" s="634">
        <v>0.19326557204939782</v>
      </c>
      <c r="DJ266" s="633">
        <v>6.7061068455252948E-2</v>
      </c>
      <c r="DK266" s="634">
        <v>0</v>
      </c>
      <c r="DL266" s="634">
        <v>6.7061068455252948E-2</v>
      </c>
      <c r="DM266" s="518">
        <v>13.231240278266879</v>
      </c>
      <c r="DN266" s="634">
        <v>7.1780613848430139</v>
      </c>
      <c r="DO266" s="634">
        <v>0</v>
      </c>
      <c r="DP266" s="518">
        <v>777.65631312106837</v>
      </c>
      <c r="DQ266" s="634">
        <v>98.189184277853371</v>
      </c>
      <c r="DR266" s="634">
        <v>0</v>
      </c>
      <c r="DS266" s="518">
        <v>1766.2668039439584</v>
      </c>
      <c r="DT266" s="634">
        <v>292.79470869977746</v>
      </c>
      <c r="DU266" s="634">
        <v>8.9916015805440817E-3</v>
      </c>
      <c r="DV266" s="518">
        <v>233.04901124735039</v>
      </c>
      <c r="DW266" s="634">
        <v>40.590220038502274</v>
      </c>
      <c r="DX266" s="634">
        <v>0</v>
      </c>
      <c r="DY266" s="518">
        <v>1001.0479750340426</v>
      </c>
      <c r="DZ266" s="634">
        <v>157.37891550740807</v>
      </c>
      <c r="EA266" s="634">
        <v>0</v>
      </c>
      <c r="EB266" s="518">
        <v>183.98878879932914</v>
      </c>
      <c r="EC266" s="634">
        <v>29.350361509295343</v>
      </c>
      <c r="ED266" s="634">
        <v>4.5571529256924724E-2</v>
      </c>
      <c r="EE266" s="518">
        <v>17.064545289242488</v>
      </c>
      <c r="EF266" s="634">
        <v>3.6696227284934424</v>
      </c>
      <c r="EG266" s="634">
        <v>0</v>
      </c>
      <c r="EH266" s="518">
        <v>159.5456217553878</v>
      </c>
      <c r="EI266" s="634">
        <v>32.134322420733533</v>
      </c>
      <c r="EJ266" s="634">
        <v>8.7580527358988303E-2</v>
      </c>
      <c r="EK266" s="518">
        <v>17.849408991751304</v>
      </c>
      <c r="EL266" s="634">
        <v>2.6259666336127965</v>
      </c>
      <c r="EM266" s="634">
        <v>0</v>
      </c>
      <c r="EN266" s="518">
        <v>98.250232211397474</v>
      </c>
      <c r="EO266" s="634">
        <v>22.932111021683742</v>
      </c>
      <c r="EP266" s="634">
        <v>0</v>
      </c>
      <c r="EQ266" s="518">
        <v>16.804705451311403</v>
      </c>
      <c r="ER266" s="634">
        <v>3.3022853454259402</v>
      </c>
      <c r="ES266" s="634">
        <v>0</v>
      </c>
      <c r="ET266" s="518">
        <v>40.476020757830611</v>
      </c>
      <c r="EU266" s="634">
        <v>9.5792575812878606</v>
      </c>
      <c r="EV266" s="634">
        <v>0</v>
      </c>
      <c r="EW266" s="518">
        <v>4.4406980255766308</v>
      </c>
      <c r="EX266" s="634">
        <v>1.0257113380230694</v>
      </c>
      <c r="EY266" s="634">
        <v>0</v>
      </c>
      <c r="EZ266" s="518">
        <v>23.671072774826694</v>
      </c>
      <c r="FA266" s="634">
        <v>4.5076432967851421</v>
      </c>
      <c r="FB266" s="634">
        <v>0</v>
      </c>
      <c r="FC266" s="518">
        <v>2.8504797516301434</v>
      </c>
      <c r="FD266" s="634">
        <v>0.72725797370110024</v>
      </c>
      <c r="FE266" s="634">
        <v>0</v>
      </c>
      <c r="FF266" s="518">
        <v>1.2994574678746627</v>
      </c>
      <c r="FG266" s="634">
        <v>2.3337607782828305</v>
      </c>
      <c r="FH266" s="634">
        <v>0</v>
      </c>
      <c r="FI266" s="518">
        <v>2.5353199605695798</v>
      </c>
      <c r="FJ266" s="634">
        <v>1.0306725523965132</v>
      </c>
      <c r="FK266" s="634">
        <v>1.9371041128917382E-2</v>
      </c>
      <c r="FL266" s="633">
        <v>2.9555535606406978E-2</v>
      </c>
      <c r="FM266" s="634">
        <v>0</v>
      </c>
      <c r="FN266" s="634">
        <v>2.9555535606406978E-2</v>
      </c>
      <c r="FO266" s="518">
        <v>10.319685886805203</v>
      </c>
      <c r="FP266" s="634">
        <v>2.3267899524284341</v>
      </c>
      <c r="FQ266" s="634">
        <v>8.7902880781713533E-3</v>
      </c>
      <c r="FR266" s="518">
        <v>3.4593579482243988</v>
      </c>
      <c r="FS266" s="634">
        <v>1.2532277033068355</v>
      </c>
      <c r="FT266" s="634">
        <v>0</v>
      </c>
      <c r="FV266" s="118">
        <f t="shared" si="4"/>
        <v>4825.8226384455793</v>
      </c>
      <c r="FW266" s="118">
        <f t="shared" si="5"/>
        <v>0.29644445839918676</v>
      </c>
      <c r="FX266" s="118">
        <v>0.99484567608989205</v>
      </c>
      <c r="FY266" s="118">
        <v>1.0378624675139778</v>
      </c>
      <c r="FZ266" s="207">
        <v>3.6203329916318618</v>
      </c>
      <c r="GA266" s="118">
        <v>1.4979615454129167</v>
      </c>
      <c r="GB266" s="118">
        <v>5.4530533896425162</v>
      </c>
    </row>
    <row r="267" spans="2:184" s="73" customFormat="1">
      <c r="B267" s="73" t="s">
        <v>2062</v>
      </c>
      <c r="C267" s="143" t="s">
        <v>2079</v>
      </c>
      <c r="D267" s="143" t="s">
        <v>2080</v>
      </c>
      <c r="E267" s="614" t="s">
        <v>2081</v>
      </c>
      <c r="G267" s="113"/>
      <c r="I267" s="618">
        <v>270</v>
      </c>
      <c r="J267" s="632" t="s">
        <v>32</v>
      </c>
      <c r="K267" s="41" t="s">
        <v>32</v>
      </c>
      <c r="L267" s="73" t="s">
        <v>207</v>
      </c>
      <c r="M267" s="73" t="s">
        <v>2332</v>
      </c>
      <c r="N267" s="73" t="s">
        <v>2343</v>
      </c>
      <c r="O267" s="73">
        <v>25</v>
      </c>
      <c r="Q267" s="203"/>
      <c r="R267" s="203"/>
      <c r="S267" s="203"/>
      <c r="U267" s="633">
        <v>5.4331236012604736</v>
      </c>
      <c r="V267" s="634">
        <v>11.457765909203651</v>
      </c>
      <c r="W267" s="634">
        <v>5.4331236012604736</v>
      </c>
      <c r="X267" s="633">
        <v>5.090260840610993</v>
      </c>
      <c r="Y267" s="634">
        <v>17.267140946959536</v>
      </c>
      <c r="Z267" s="634">
        <v>5.090260840610993</v>
      </c>
      <c r="AA267" s="518">
        <v>387.69854077681094</v>
      </c>
      <c r="AB267" s="634">
        <v>78.102840158829849</v>
      </c>
      <c r="AC267" s="634">
        <v>4.4476330531154424</v>
      </c>
      <c r="AD267" s="518">
        <v>61.377084641210701</v>
      </c>
      <c r="AE267" s="634">
        <v>53.201063782913756</v>
      </c>
      <c r="AF267" s="634">
        <v>0.42585513600855673</v>
      </c>
      <c r="AG267" s="518">
        <v>52.40776529492048</v>
      </c>
      <c r="AH267" s="634">
        <v>48.058055147567934</v>
      </c>
      <c r="AI267" s="634">
        <v>0.71794845639872917</v>
      </c>
      <c r="AJ267" s="518">
        <v>1350.8047562941515</v>
      </c>
      <c r="AK267" s="634">
        <v>1081.853020438954</v>
      </c>
      <c r="AL267" s="634">
        <v>396.1141842275253</v>
      </c>
      <c r="AM267" s="518">
        <v>163971.43195406528</v>
      </c>
      <c r="AN267" s="634">
        <v>21529.481390517321</v>
      </c>
      <c r="AO267" s="634">
        <v>22.927769899781939</v>
      </c>
      <c r="AP267" s="633">
        <v>160.0293357945701</v>
      </c>
      <c r="AQ267" s="634">
        <v>297.88032769873035</v>
      </c>
      <c r="AR267" s="634">
        <v>160.0293357945701</v>
      </c>
      <c r="AS267" s="633">
        <v>158.10595240195002</v>
      </c>
      <c r="AT267" s="634">
        <v>465.64260398369231</v>
      </c>
      <c r="AU267" s="634">
        <v>158.10595240195002</v>
      </c>
      <c r="AV267" s="633">
        <v>20.620467628717169</v>
      </c>
      <c r="AW267" s="634">
        <v>50.601938178078086</v>
      </c>
      <c r="AX267" s="634">
        <v>20.620467628717169</v>
      </c>
      <c r="AY267" s="518">
        <v>1.000986107667051</v>
      </c>
      <c r="AZ267" s="634">
        <v>1.0421700705295773</v>
      </c>
      <c r="BA267" s="634">
        <v>0.40666364450862036</v>
      </c>
      <c r="BB267" s="633">
        <v>1.0950048970847444</v>
      </c>
      <c r="BC267" s="634">
        <v>1.4361781682754349</v>
      </c>
      <c r="BD267" s="634">
        <v>1.0950048970847444</v>
      </c>
      <c r="BE267" s="518">
        <v>0.74391784347137535</v>
      </c>
      <c r="BF267" s="635">
        <v>0.59110605733432353</v>
      </c>
      <c r="BG267" s="635">
        <v>9.0220396011797308E-2</v>
      </c>
      <c r="BH267" s="633">
        <v>0.72188166885965244</v>
      </c>
      <c r="BI267" s="634">
        <v>0</v>
      </c>
      <c r="BJ267" s="634">
        <v>0.72188166885965244</v>
      </c>
      <c r="BK267" s="518">
        <v>257.14970339624278</v>
      </c>
      <c r="BL267" s="634">
        <v>105.85303942202832</v>
      </c>
      <c r="BM267" s="634">
        <v>1.1594353164177982</v>
      </c>
      <c r="BN267" s="518">
        <v>749.89752068184873</v>
      </c>
      <c r="BO267" s="634">
        <v>593.21989483578966</v>
      </c>
      <c r="BP267" s="634">
        <v>1.4793306020573183</v>
      </c>
      <c r="BQ267" s="518">
        <v>865.80890325963321</v>
      </c>
      <c r="BR267" s="634">
        <v>548.3281846144389</v>
      </c>
      <c r="BS267" s="634">
        <v>8.0056804037872364</v>
      </c>
      <c r="BT267" s="633">
        <v>4.9020306069315615E-2</v>
      </c>
      <c r="BU267" s="634">
        <v>1.9165421044195146E-2</v>
      </c>
      <c r="BV267" s="634">
        <v>4.9020306069315615E-2</v>
      </c>
      <c r="BW267" s="633">
        <v>0.39299056149902795</v>
      </c>
      <c r="BX267" s="634">
        <v>2.4525250888857854E-2</v>
      </c>
      <c r="BY267" s="634">
        <v>0.39299056149902795</v>
      </c>
      <c r="BZ267" s="633">
        <v>0.65125003239004908</v>
      </c>
      <c r="CA267" s="634">
        <v>1.014991336269139</v>
      </c>
      <c r="CB267" s="634">
        <v>0.65125003239004908</v>
      </c>
      <c r="CC267" s="518">
        <v>7.7142275099189419</v>
      </c>
      <c r="CD267" s="634">
        <v>4.7796891038147127</v>
      </c>
      <c r="CE267" s="634">
        <v>0.42302569008815982</v>
      </c>
      <c r="CF267" s="518">
        <v>1.277164432860141</v>
      </c>
      <c r="CG267" s="634">
        <v>1.0920238059910801</v>
      </c>
      <c r="CH267" s="634">
        <v>0.13146830730772924</v>
      </c>
      <c r="CI267" s="518">
        <v>20.727210516540499</v>
      </c>
      <c r="CJ267" s="634">
        <v>8.0763563554489135</v>
      </c>
      <c r="CK267" s="634">
        <v>0.42917068893944665</v>
      </c>
      <c r="CL267" s="518">
        <v>6.9730353120860018</v>
      </c>
      <c r="CM267" s="634">
        <v>3.4368352332825678</v>
      </c>
      <c r="CN267" s="634">
        <v>0.26582251048576061</v>
      </c>
      <c r="CO267" s="633">
        <v>2.2494999195817376</v>
      </c>
      <c r="CP267" s="634">
        <v>4.8234182520741893</v>
      </c>
      <c r="CQ267" s="634">
        <v>2.2494999195817376</v>
      </c>
      <c r="CR267" s="518">
        <v>498.26523170867165</v>
      </c>
      <c r="CS267" s="634">
        <v>83.014332819983096</v>
      </c>
      <c r="CT267" s="634">
        <v>1.8565830154202812E-2</v>
      </c>
      <c r="CU267" s="518">
        <v>544.23402772654754</v>
      </c>
      <c r="CV267" s="634">
        <v>80.598214631259737</v>
      </c>
      <c r="CW267" s="634">
        <v>1.0646533743217255E-2</v>
      </c>
      <c r="CX267" s="518">
        <v>4.4049182469021941</v>
      </c>
      <c r="CY267" s="634">
        <v>1.83095374107789</v>
      </c>
      <c r="CZ267" s="634">
        <v>0</v>
      </c>
      <c r="DA267" s="518">
        <v>0</v>
      </c>
      <c r="DB267" s="634">
        <v>0</v>
      </c>
      <c r="DC267" s="634">
        <v>0</v>
      </c>
      <c r="DD267" s="518">
        <v>0</v>
      </c>
      <c r="DE267" s="634">
        <v>0</v>
      </c>
      <c r="DF267" s="634">
        <v>0</v>
      </c>
      <c r="DG267" s="633">
        <v>0.22559125519761619</v>
      </c>
      <c r="DH267" s="634">
        <v>9.2558855393127193E-2</v>
      </c>
      <c r="DI267" s="634">
        <v>0.22559125519761619</v>
      </c>
      <c r="DJ267" s="633">
        <v>6.5894868620395536E-2</v>
      </c>
      <c r="DK267" s="634">
        <v>1.7823236904143201E-2</v>
      </c>
      <c r="DL267" s="634">
        <v>6.5894868620395536E-2</v>
      </c>
      <c r="DM267" s="518">
        <v>10.740981904550113</v>
      </c>
      <c r="DN267" s="634">
        <v>7.2476544196432569</v>
      </c>
      <c r="DO267" s="634">
        <v>8.7954773952769363E-2</v>
      </c>
      <c r="DP267" s="518">
        <v>914.868194245209</v>
      </c>
      <c r="DQ267" s="634">
        <v>178.01577176619014</v>
      </c>
      <c r="DR267" s="634">
        <v>0</v>
      </c>
      <c r="DS267" s="518">
        <v>2042.6638551597437</v>
      </c>
      <c r="DT267" s="634">
        <v>439.6811640368594</v>
      </c>
      <c r="DU267" s="634">
        <v>0</v>
      </c>
      <c r="DV267" s="518">
        <v>267.60294530797296</v>
      </c>
      <c r="DW267" s="634">
        <v>56.058802310730201</v>
      </c>
      <c r="DX267" s="634">
        <v>0</v>
      </c>
      <c r="DY267" s="518">
        <v>1155.3274475375681</v>
      </c>
      <c r="DZ267" s="634">
        <v>233.3017420445461</v>
      </c>
      <c r="EA267" s="634">
        <v>0</v>
      </c>
      <c r="EB267" s="518">
        <v>213.04235663149018</v>
      </c>
      <c r="EC267" s="634">
        <v>36.200586222500604</v>
      </c>
      <c r="ED267" s="634">
        <v>0</v>
      </c>
      <c r="EE267" s="518">
        <v>18.652765416892027</v>
      </c>
      <c r="EF267" s="634">
        <v>3.8329158458467476</v>
      </c>
      <c r="EG267" s="634">
        <v>0</v>
      </c>
      <c r="EH267" s="518">
        <v>181.86165048577001</v>
      </c>
      <c r="EI267" s="634">
        <v>40.08016481838505</v>
      </c>
      <c r="EJ267" s="634">
        <v>0</v>
      </c>
      <c r="EK267" s="518">
        <v>20.880119179088076</v>
      </c>
      <c r="EL267" s="634">
        <v>4.4332339376953902</v>
      </c>
      <c r="EM267" s="634">
        <v>0</v>
      </c>
      <c r="EN267" s="518">
        <v>110.61986057299231</v>
      </c>
      <c r="EO267" s="634">
        <v>21.634237796490222</v>
      </c>
      <c r="EP267" s="634">
        <v>0</v>
      </c>
      <c r="EQ267" s="518">
        <v>19.079368168020583</v>
      </c>
      <c r="ER267" s="634">
        <v>4.5889345629866822</v>
      </c>
      <c r="ES267" s="634">
        <v>0</v>
      </c>
      <c r="ET267" s="518">
        <v>48.433582204578187</v>
      </c>
      <c r="EU267" s="634">
        <v>11.964918696412436</v>
      </c>
      <c r="EV267" s="634">
        <v>0</v>
      </c>
      <c r="EW267" s="518">
        <v>5.0997443112455771</v>
      </c>
      <c r="EX267" s="634">
        <v>1.3430561918000437</v>
      </c>
      <c r="EY267" s="634">
        <v>0</v>
      </c>
      <c r="EZ267" s="518">
        <v>26.483149192256715</v>
      </c>
      <c r="FA267" s="634">
        <v>6.1952778957662655</v>
      </c>
      <c r="FB267" s="634">
        <v>0</v>
      </c>
      <c r="FC267" s="518">
        <v>3.4149166785583334</v>
      </c>
      <c r="FD267" s="634">
        <v>1.0029803075767645</v>
      </c>
      <c r="FE267" s="634">
        <v>0</v>
      </c>
      <c r="FF267" s="518">
        <v>0.27283724168159451</v>
      </c>
      <c r="FG267" s="634">
        <v>0.32122782317979814</v>
      </c>
      <c r="FH267" s="634">
        <v>0</v>
      </c>
      <c r="FI267" s="518">
        <v>3.2323055864223842</v>
      </c>
      <c r="FJ267" s="634">
        <v>1.4033037318558006</v>
      </c>
      <c r="FK267" s="634">
        <v>2.0415558537151348E-2</v>
      </c>
      <c r="FL267" s="633">
        <v>1.9286053465849419E-2</v>
      </c>
      <c r="FM267" s="634">
        <v>0</v>
      </c>
      <c r="FN267" s="634">
        <v>1.9286053465849419E-2</v>
      </c>
      <c r="FO267" s="518">
        <v>12.059784397676271</v>
      </c>
      <c r="FP267" s="634">
        <v>2.5680292271743084</v>
      </c>
      <c r="FQ267" s="634">
        <v>0</v>
      </c>
      <c r="FR267" s="518">
        <v>4.235893066432177</v>
      </c>
      <c r="FS267" s="634">
        <v>1.4323915097655229</v>
      </c>
      <c r="FT267" s="634">
        <v>9.3425112540118632E-3</v>
      </c>
      <c r="FV267" s="118">
        <f t="shared" si="4"/>
        <v>5572.2639828179335</v>
      </c>
      <c r="FW267" s="118">
        <f t="shared" si="5"/>
        <v>0.2815644038711459</v>
      </c>
      <c r="FX267" s="118">
        <v>0.98823026719888607</v>
      </c>
      <c r="FY267" s="118">
        <v>0.91553487346261064</v>
      </c>
      <c r="FZ267" s="207">
        <v>3.531501800145683</v>
      </c>
      <c r="GA267" s="118">
        <v>1.5269376100076413</v>
      </c>
      <c r="GB267" s="118">
        <v>5.5557705420008556</v>
      </c>
    </row>
    <row r="268" spans="2:184" s="73" customFormat="1">
      <c r="B268" s="73" t="s">
        <v>2062</v>
      </c>
      <c r="C268" s="143" t="s">
        <v>2079</v>
      </c>
      <c r="D268" s="143" t="s">
        <v>2064</v>
      </c>
      <c r="E268" s="614" t="s">
        <v>2088</v>
      </c>
      <c r="G268" s="113"/>
      <c r="I268" s="618">
        <v>223</v>
      </c>
      <c r="J268" s="632" t="s">
        <v>32</v>
      </c>
      <c r="K268" s="41" t="s">
        <v>32</v>
      </c>
      <c r="L268" s="73" t="s">
        <v>207</v>
      </c>
      <c r="M268" s="73" t="s">
        <v>2332</v>
      </c>
      <c r="N268" s="73" t="s">
        <v>2344</v>
      </c>
      <c r="O268" s="73">
        <v>33</v>
      </c>
      <c r="Q268" s="203">
        <v>939.56560814859188</v>
      </c>
      <c r="R268" s="203">
        <v>37850</v>
      </c>
      <c r="S268" s="203">
        <v>980</v>
      </c>
      <c r="U268" s="633">
        <v>2.9339470558715299</v>
      </c>
      <c r="V268" s="634">
        <v>6.4147909390814997</v>
      </c>
      <c r="W268" s="634">
        <v>2.9339470558715299</v>
      </c>
      <c r="X268" s="518">
        <v>12.8229190818688</v>
      </c>
      <c r="Y268" s="634">
        <v>8.6858096189417093</v>
      </c>
      <c r="Z268" s="634">
        <v>3.1811686491849498</v>
      </c>
      <c r="AA268" s="518">
        <v>237.93358124893399</v>
      </c>
      <c r="AB268" s="634">
        <v>47.243393868369097</v>
      </c>
      <c r="AC268" s="634">
        <v>2.7670618084226</v>
      </c>
      <c r="AD268" s="518">
        <v>251.029193997232</v>
      </c>
      <c r="AE268" s="634">
        <v>94.354685827763305</v>
      </c>
      <c r="AF268" s="634">
        <v>0.246051384103183</v>
      </c>
      <c r="AG268" s="518">
        <v>76.909898848866206</v>
      </c>
      <c r="AH268" s="634">
        <v>55.392578653675699</v>
      </c>
      <c r="AI268" s="634">
        <v>0.30337563853705102</v>
      </c>
      <c r="AJ268" s="518">
        <v>276.85742993711801</v>
      </c>
      <c r="AK268" s="634">
        <v>370.18442424190903</v>
      </c>
      <c r="AL268" s="634">
        <v>271.92087071766201</v>
      </c>
      <c r="AM268" s="518">
        <v>177203.69182160101</v>
      </c>
      <c r="AN268" s="634">
        <v>21334.158458765902</v>
      </c>
      <c r="AO268" s="634">
        <v>17.926809898354801</v>
      </c>
      <c r="AP268" s="518">
        <v>109.567581015513</v>
      </c>
      <c r="AQ268" s="634">
        <v>178.76023239083599</v>
      </c>
      <c r="AR268" s="634">
        <v>87.880539844105897</v>
      </c>
      <c r="AS268" s="518">
        <v>917.44330805709899</v>
      </c>
      <c r="AT268" s="634">
        <v>468.79789666695399</v>
      </c>
      <c r="AU268" s="634">
        <v>94.699416048523702</v>
      </c>
      <c r="AV268" s="518">
        <v>14.9609984960468</v>
      </c>
      <c r="AW268" s="634">
        <v>25.6420779519955</v>
      </c>
      <c r="AX268" s="634">
        <v>12.066023541734999</v>
      </c>
      <c r="AY268" s="518">
        <v>1.93901881351215</v>
      </c>
      <c r="AZ268" s="634">
        <v>0.98478408873785095</v>
      </c>
      <c r="BA268" s="634">
        <v>0.25787596140987001</v>
      </c>
      <c r="BB268" s="518">
        <v>7.0689091997569404</v>
      </c>
      <c r="BC268" s="634">
        <v>9.4254304223122194</v>
      </c>
      <c r="BD268" s="634">
        <v>0.56018472546537801</v>
      </c>
      <c r="BE268" s="518">
        <v>13.525747604188</v>
      </c>
      <c r="BF268" s="635">
        <v>2.4135466691417098</v>
      </c>
      <c r="BG268" s="635">
        <v>6.3253290583340505E-2</v>
      </c>
      <c r="BH268" s="633">
        <v>0.72558505897047998</v>
      </c>
      <c r="BI268" s="634">
        <v>0</v>
      </c>
      <c r="BJ268" s="634">
        <v>0.72558505897047998</v>
      </c>
      <c r="BK268" s="518">
        <v>328.16290701052901</v>
      </c>
      <c r="BL268" s="634">
        <v>35.745568918244103</v>
      </c>
      <c r="BM268" s="634">
        <v>0.72056462936056997</v>
      </c>
      <c r="BN268" s="518">
        <v>1049.9564030503</v>
      </c>
      <c r="BO268" s="634">
        <v>353.95459724811002</v>
      </c>
      <c r="BP268" s="634">
        <v>0.93823291008563203</v>
      </c>
      <c r="BQ268" s="518">
        <v>1236.49313059529</v>
      </c>
      <c r="BR268" s="634">
        <v>289.94335828957497</v>
      </c>
      <c r="BS268" s="634">
        <v>6.4919209802356699</v>
      </c>
      <c r="BT268" s="518">
        <v>0.14917267106576401</v>
      </c>
      <c r="BU268" s="634">
        <v>0.29834534213152902</v>
      </c>
      <c r="BV268" s="634">
        <v>5.48018374962152E-2</v>
      </c>
      <c r="BW268" s="633">
        <v>0.177165545557599</v>
      </c>
      <c r="BX268" s="634">
        <v>0</v>
      </c>
      <c r="BY268" s="634">
        <v>0.177165545557599</v>
      </c>
      <c r="BZ268" s="518">
        <v>0.57477309923026498</v>
      </c>
      <c r="CA268" s="634">
        <v>0.622825396026355</v>
      </c>
      <c r="CB268" s="634">
        <v>0.344333929832635</v>
      </c>
      <c r="CC268" s="518">
        <v>12.3572215077658</v>
      </c>
      <c r="CD268" s="634">
        <v>4.6978196858222301</v>
      </c>
      <c r="CE268" s="634">
        <v>0.32656638619016798</v>
      </c>
      <c r="CF268" s="518">
        <v>0.74710063982113895</v>
      </c>
      <c r="CG268" s="634">
        <v>0.45229656285285103</v>
      </c>
      <c r="CH268" s="634">
        <v>6.8972680888289298E-2</v>
      </c>
      <c r="CI268" s="518">
        <v>11.767736112923</v>
      </c>
      <c r="CJ268" s="634">
        <v>3.77041055674579</v>
      </c>
      <c r="CK268" s="634">
        <v>0.42401360074454197</v>
      </c>
      <c r="CL268" s="518">
        <v>5.1118217685280296</v>
      </c>
      <c r="CM268" s="634">
        <v>1.8418146769959201</v>
      </c>
      <c r="CN268" s="634">
        <v>0.24046960299224601</v>
      </c>
      <c r="CO268" s="633">
        <v>1.4797944264154801</v>
      </c>
      <c r="CP268" s="634">
        <v>3.0771454796698499</v>
      </c>
      <c r="CQ268" s="634">
        <v>1.4797944264154801</v>
      </c>
      <c r="CR268" s="518">
        <v>555.13676094138305</v>
      </c>
      <c r="CS268" s="634">
        <v>54.051704607793802</v>
      </c>
      <c r="CT268" s="634">
        <v>8.2563705030208896E-3</v>
      </c>
      <c r="CU268" s="518">
        <v>416.97707636385599</v>
      </c>
      <c r="CV268" s="634">
        <v>44.887353831536601</v>
      </c>
      <c r="CW268" s="634">
        <v>0</v>
      </c>
      <c r="CX268" s="518">
        <v>5.4835175182888003</v>
      </c>
      <c r="CY268" s="634">
        <v>1.7333989913824399</v>
      </c>
      <c r="CZ268" s="634">
        <v>0</v>
      </c>
      <c r="DA268" s="633">
        <v>7.9374141894600903E-3</v>
      </c>
      <c r="DB268" s="634">
        <v>0</v>
      </c>
      <c r="DC268" s="634">
        <v>7.9374141894600903E-3</v>
      </c>
      <c r="DD268" s="518">
        <v>0</v>
      </c>
      <c r="DE268" s="634">
        <v>0</v>
      </c>
      <c r="DF268" s="634">
        <v>0</v>
      </c>
      <c r="DG268" s="633">
        <v>0.12767764219241501</v>
      </c>
      <c r="DH268" s="634">
        <v>0</v>
      </c>
      <c r="DI268" s="634">
        <v>0.12767764219241501</v>
      </c>
      <c r="DJ268" s="633">
        <v>0.103335153797107</v>
      </c>
      <c r="DK268" s="634">
        <v>0</v>
      </c>
      <c r="DL268" s="634">
        <v>0.103335153797107</v>
      </c>
      <c r="DM268" s="518">
        <v>8.4528827845941006</v>
      </c>
      <c r="DN268" s="634">
        <v>3.5294127245629698</v>
      </c>
      <c r="DO268" s="634">
        <v>0</v>
      </c>
      <c r="DP268" s="518">
        <v>634.72149142635203</v>
      </c>
      <c r="DQ268" s="634">
        <v>57.7797418874543</v>
      </c>
      <c r="DR268" s="634">
        <v>0</v>
      </c>
      <c r="DS268" s="518">
        <v>1442.4777919610001</v>
      </c>
      <c r="DT268" s="634">
        <v>172.86358893732799</v>
      </c>
      <c r="DU268" s="634">
        <v>0</v>
      </c>
      <c r="DV268" s="518">
        <v>187.27524746541599</v>
      </c>
      <c r="DW268" s="634">
        <v>22.550181530958898</v>
      </c>
      <c r="DX268" s="634">
        <v>0</v>
      </c>
      <c r="DY268" s="518">
        <v>769.674266161167</v>
      </c>
      <c r="DZ268" s="634">
        <v>90.441954322503406</v>
      </c>
      <c r="EA268" s="634">
        <v>0</v>
      </c>
      <c r="EB268" s="518">
        <v>146.54938227489399</v>
      </c>
      <c r="EC268" s="634">
        <v>16.7766843991357</v>
      </c>
      <c r="ED268" s="634">
        <v>2.9533211276910401E-2</v>
      </c>
      <c r="EE268" s="518">
        <v>25.888492098143999</v>
      </c>
      <c r="EF268" s="634">
        <v>3.1929935565126502</v>
      </c>
      <c r="EG268" s="634">
        <v>0</v>
      </c>
      <c r="EH268" s="518">
        <v>123.57235070610101</v>
      </c>
      <c r="EI268" s="634">
        <v>10.324625671053401</v>
      </c>
      <c r="EJ268" s="634">
        <v>0</v>
      </c>
      <c r="EK268" s="518">
        <v>15.8286306580135</v>
      </c>
      <c r="EL268" s="634">
        <v>1.78979947130223</v>
      </c>
      <c r="EM268" s="634">
        <v>0</v>
      </c>
      <c r="EN268" s="518">
        <v>85.730685408096903</v>
      </c>
      <c r="EO268" s="634">
        <v>11.808040786696401</v>
      </c>
      <c r="EP268" s="634">
        <v>0</v>
      </c>
      <c r="EQ268" s="518">
        <v>14.1871860508293</v>
      </c>
      <c r="ER268" s="634">
        <v>2.4078119617664302</v>
      </c>
      <c r="ES268" s="634">
        <v>0</v>
      </c>
      <c r="ET268" s="518">
        <v>33.375600643565399</v>
      </c>
      <c r="EU268" s="634">
        <v>4.3731930198377196</v>
      </c>
      <c r="EV268" s="634">
        <v>0</v>
      </c>
      <c r="EW268" s="518">
        <v>4.0857784438991702</v>
      </c>
      <c r="EX268" s="634">
        <v>0.787258610293193</v>
      </c>
      <c r="EY268" s="634">
        <v>0</v>
      </c>
      <c r="EZ268" s="518">
        <v>22.128198567041601</v>
      </c>
      <c r="FA268" s="634">
        <v>4.7239752423589199</v>
      </c>
      <c r="FB268" s="634">
        <v>0</v>
      </c>
      <c r="FC268" s="518">
        <v>2.5867807669331202</v>
      </c>
      <c r="FD268" s="634">
        <v>0.43435427595906501</v>
      </c>
      <c r="FE268" s="634">
        <v>0</v>
      </c>
      <c r="FF268" s="518">
        <v>0.24840964456132</v>
      </c>
      <c r="FG268" s="634">
        <v>0.49681928912264001</v>
      </c>
      <c r="FH268" s="634">
        <v>0</v>
      </c>
      <c r="FI268" s="518">
        <v>4.2366954154725098</v>
      </c>
      <c r="FJ268" s="634">
        <v>1.5681593728966099</v>
      </c>
      <c r="FK268" s="634">
        <v>2.39074585815016E-2</v>
      </c>
      <c r="FL268" s="633">
        <v>1.5355880923368001E-2</v>
      </c>
      <c r="FM268" s="634">
        <v>0</v>
      </c>
      <c r="FN268" s="634">
        <v>1.5355880923368001E-2</v>
      </c>
      <c r="FO268" s="518">
        <v>10.482517397796</v>
      </c>
      <c r="FP268" s="634">
        <v>2.42580112562172</v>
      </c>
      <c r="FQ268" s="634">
        <v>0</v>
      </c>
      <c r="FR268" s="518">
        <v>2.7725907606610498</v>
      </c>
      <c r="FS268" s="634">
        <v>1.1952346167772601</v>
      </c>
      <c r="FT268" s="634">
        <v>0</v>
      </c>
      <c r="FV268" s="118">
        <f t="shared" si="4"/>
        <v>3925.0589589953101</v>
      </c>
      <c r="FW268" s="118">
        <f t="shared" si="5"/>
        <v>0.5708057062164712</v>
      </c>
      <c r="FX268" s="118">
        <v>1.0021480566634977</v>
      </c>
      <c r="FY268" s="118">
        <v>1.3313364029080781</v>
      </c>
      <c r="FZ268" s="207">
        <v>4.0523408600350939</v>
      </c>
      <c r="GA268" s="118">
        <v>1.5901719608719596</v>
      </c>
      <c r="GB268" s="118">
        <v>4.5180189484299262</v>
      </c>
    </row>
    <row r="269" spans="2:184" s="73" customFormat="1">
      <c r="B269" s="73" t="s">
        <v>2062</v>
      </c>
      <c r="C269" s="143" t="s">
        <v>2079</v>
      </c>
      <c r="D269" s="143" t="s">
        <v>2064</v>
      </c>
      <c r="E269" s="614" t="s">
        <v>2088</v>
      </c>
      <c r="G269" s="113"/>
      <c r="I269" s="618">
        <v>223</v>
      </c>
      <c r="J269" s="632" t="s">
        <v>32</v>
      </c>
      <c r="K269" s="41" t="s">
        <v>32</v>
      </c>
      <c r="L269" s="73" t="s">
        <v>207</v>
      </c>
      <c r="M269" s="73" t="s">
        <v>2332</v>
      </c>
      <c r="N269" s="73" t="s">
        <v>2345</v>
      </c>
      <c r="O269" s="73">
        <v>33</v>
      </c>
      <c r="Q269" s="203">
        <v>649.74935090872782</v>
      </c>
      <c r="R269" s="203">
        <v>29640</v>
      </c>
      <c r="S269" s="203">
        <v>6990</v>
      </c>
      <c r="U269" s="633">
        <v>3.1128932396542361</v>
      </c>
      <c r="V269" s="634">
        <v>4.1663410154494809</v>
      </c>
      <c r="W269" s="634">
        <v>3.1128932396542361</v>
      </c>
      <c r="X269" s="518">
        <v>6.6224719995528663</v>
      </c>
      <c r="Y269" s="634">
        <v>8.0619720536159498</v>
      </c>
      <c r="Z269" s="634">
        <v>4.2899237693355436</v>
      </c>
      <c r="AA269" s="518">
        <v>246.80263239371001</v>
      </c>
      <c r="AB269" s="634">
        <v>27.93113909718608</v>
      </c>
      <c r="AC269" s="634">
        <v>2.7003056435606867</v>
      </c>
      <c r="AD269" s="518">
        <v>622.34823914107335</v>
      </c>
      <c r="AE269" s="634">
        <v>120.26517442061071</v>
      </c>
      <c r="AF269" s="634">
        <v>0.21178483931124961</v>
      </c>
      <c r="AG269" s="518">
        <v>8.1861229934879276</v>
      </c>
      <c r="AH269" s="634">
        <v>8.5461383597468927</v>
      </c>
      <c r="AI269" s="634">
        <v>0.36934074894538099</v>
      </c>
      <c r="AJ269" s="518">
        <v>960.37755035322607</v>
      </c>
      <c r="AK269" s="634">
        <v>638.94462749415652</v>
      </c>
      <c r="AL269" s="634">
        <v>278.55935006976136</v>
      </c>
      <c r="AM269" s="518">
        <v>183041.37403021933</v>
      </c>
      <c r="AN269" s="634">
        <v>17642.253588097366</v>
      </c>
      <c r="AO269" s="634">
        <v>19.311738520383692</v>
      </c>
      <c r="AP269" s="518">
        <v>168.09006398605132</v>
      </c>
      <c r="AQ269" s="634">
        <v>163.58715806909797</v>
      </c>
      <c r="AR269" s="634">
        <v>92.944965625348914</v>
      </c>
      <c r="AS269" s="518">
        <v>3212.3884748953706</v>
      </c>
      <c r="AT269" s="634">
        <v>661.23662264314623</v>
      </c>
      <c r="AU269" s="634">
        <v>90.590075649158138</v>
      </c>
      <c r="AV269" s="633">
        <v>12.124062780378035</v>
      </c>
      <c r="AW269" s="634">
        <v>19.51523575113174</v>
      </c>
      <c r="AX269" s="634">
        <v>12.124062780378035</v>
      </c>
      <c r="AY269" s="518">
        <v>2.289546553530819</v>
      </c>
      <c r="AZ269" s="634">
        <v>0.90994507892205712</v>
      </c>
      <c r="BA269" s="634">
        <v>0.25315309506096262</v>
      </c>
      <c r="BB269" s="518">
        <v>3.3522857208980037</v>
      </c>
      <c r="BC269" s="634">
        <v>3.7438718823186927</v>
      </c>
      <c r="BD269" s="634">
        <v>0.56792127685008409</v>
      </c>
      <c r="BE269" s="518">
        <v>14.735286426442773</v>
      </c>
      <c r="BF269" s="635">
        <v>2.139007591917657</v>
      </c>
      <c r="BG269" s="635">
        <v>4.6994222585663992E-2</v>
      </c>
      <c r="BH269" s="633">
        <v>0.5573719139797596</v>
      </c>
      <c r="BI269" s="634">
        <v>0</v>
      </c>
      <c r="BJ269" s="634">
        <v>0.5573719139797596</v>
      </c>
      <c r="BK269" s="518">
        <v>382.77479748798129</v>
      </c>
      <c r="BL269" s="634">
        <v>36.501342175055235</v>
      </c>
      <c r="BM269" s="634">
        <v>0.80013965201384629</v>
      </c>
      <c r="BN269" s="518">
        <v>2035.5058119015332</v>
      </c>
      <c r="BO269" s="634">
        <v>298.80696845100067</v>
      </c>
      <c r="BP269" s="634">
        <v>0.77879632792268538</v>
      </c>
      <c r="BQ269" s="518">
        <v>2183.9018970444026</v>
      </c>
      <c r="BR269" s="634">
        <v>292.63370348868443</v>
      </c>
      <c r="BS269" s="634">
        <v>6.2382046847179859</v>
      </c>
      <c r="BT269" s="518">
        <v>0.40368009726738735</v>
      </c>
      <c r="BU269" s="634">
        <v>0.35257641161255088</v>
      </c>
      <c r="BV269" s="634">
        <v>2.7981615273946072E-2</v>
      </c>
      <c r="BW269" s="633">
        <v>0.18441438152445877</v>
      </c>
      <c r="BX269" s="634">
        <v>0</v>
      </c>
      <c r="BY269" s="634">
        <v>0.18441438152445877</v>
      </c>
      <c r="BZ269" s="518">
        <v>0.7401844696952824</v>
      </c>
      <c r="CA269" s="634">
        <v>0.80528147381941639</v>
      </c>
      <c r="CB269" s="634">
        <v>0.3432146155341072</v>
      </c>
      <c r="CC269" s="518">
        <v>11.731713442830721</v>
      </c>
      <c r="CD269" s="634">
        <v>4.8015645256601927</v>
      </c>
      <c r="CE269" s="634">
        <v>0.28334606049063288</v>
      </c>
      <c r="CF269" s="518">
        <v>1.6435735395081488</v>
      </c>
      <c r="CG269" s="634">
        <v>0.77907409045294707</v>
      </c>
      <c r="CH269" s="634">
        <v>6.2892549155367267E-2</v>
      </c>
      <c r="CI269" s="518">
        <v>12.207584085330305</v>
      </c>
      <c r="CJ269" s="634">
        <v>4.3026901695668043</v>
      </c>
      <c r="CK269" s="634">
        <v>0.29788058813269058</v>
      </c>
      <c r="CL269" s="518">
        <v>3.7200237525770405</v>
      </c>
      <c r="CM269" s="634">
        <v>2.066394442947753</v>
      </c>
      <c r="CN269" s="634">
        <v>0.24539812294059826</v>
      </c>
      <c r="CO269" s="633">
        <v>1.5744211055918407</v>
      </c>
      <c r="CP269" s="634">
        <v>2.5201777716909004</v>
      </c>
      <c r="CQ269" s="634">
        <v>1.5744211055918407</v>
      </c>
      <c r="CR269" s="518">
        <v>574.68279256197809</v>
      </c>
      <c r="CS269" s="634">
        <v>75.21767705534937</v>
      </c>
      <c r="CT269" s="634">
        <v>1.6807185272524294E-2</v>
      </c>
      <c r="CU269" s="518">
        <v>380.60514226142516</v>
      </c>
      <c r="CV269" s="634">
        <v>42.931111605016312</v>
      </c>
      <c r="CW269" s="634">
        <v>0</v>
      </c>
      <c r="CX269" s="518">
        <v>5.0376783456603453</v>
      </c>
      <c r="CY269" s="634">
        <v>1.6893758773980785</v>
      </c>
      <c r="CZ269" s="634">
        <v>0</v>
      </c>
      <c r="DA269" s="633">
        <v>1.1615992359999949E-2</v>
      </c>
      <c r="DB269" s="634">
        <v>0</v>
      </c>
      <c r="DC269" s="634">
        <v>1.1615992359999949E-2</v>
      </c>
      <c r="DD269" s="518">
        <v>0</v>
      </c>
      <c r="DE269" s="634">
        <v>0</v>
      </c>
      <c r="DF269" s="634">
        <v>0</v>
      </c>
      <c r="DG269" s="633">
        <v>0.15482349303365889</v>
      </c>
      <c r="DH269" s="634">
        <v>7.6252484647789609E-2</v>
      </c>
      <c r="DI269" s="634">
        <v>0.15482349303365889</v>
      </c>
      <c r="DJ269" s="633">
        <v>5.7597322079009562E-2</v>
      </c>
      <c r="DK269" s="634">
        <v>0</v>
      </c>
      <c r="DL269" s="634">
        <v>5.7597322079009562E-2</v>
      </c>
      <c r="DM269" s="518">
        <v>18.026006756732851</v>
      </c>
      <c r="DN269" s="634">
        <v>5.5195474322738542</v>
      </c>
      <c r="DO269" s="634">
        <v>6.2804354746768251E-2</v>
      </c>
      <c r="DP269" s="518">
        <v>605.65357370545848</v>
      </c>
      <c r="DQ269" s="634">
        <v>87.545178548242134</v>
      </c>
      <c r="DR269" s="634">
        <v>0</v>
      </c>
      <c r="DS269" s="518">
        <v>1381.2624797004507</v>
      </c>
      <c r="DT269" s="634">
        <v>188.28345176519301</v>
      </c>
      <c r="DU269" s="634">
        <v>0</v>
      </c>
      <c r="DV269" s="518">
        <v>175.33901401306369</v>
      </c>
      <c r="DW269" s="634">
        <v>23.980815965932589</v>
      </c>
      <c r="DX269" s="634">
        <v>6.6748526410755791E-3</v>
      </c>
      <c r="DY269" s="518">
        <v>730.84404566358262</v>
      </c>
      <c r="DZ269" s="634">
        <v>104.07957081411114</v>
      </c>
      <c r="EA269" s="634">
        <v>0</v>
      </c>
      <c r="EB269" s="518">
        <v>136.05925838610159</v>
      </c>
      <c r="EC269" s="634">
        <v>20.635799240711897</v>
      </c>
      <c r="ED269" s="634">
        <v>0</v>
      </c>
      <c r="EE269" s="518">
        <v>24.532472299596634</v>
      </c>
      <c r="EF269" s="634">
        <v>4.4279550130046026</v>
      </c>
      <c r="EG269" s="634">
        <v>0</v>
      </c>
      <c r="EH269" s="518">
        <v>116.89565936787051</v>
      </c>
      <c r="EI269" s="634">
        <v>18.088283163523339</v>
      </c>
      <c r="EJ269" s="634">
        <v>0</v>
      </c>
      <c r="EK269" s="518">
        <v>14.27377758473869</v>
      </c>
      <c r="EL269" s="634">
        <v>2.0691015537989617</v>
      </c>
      <c r="EM269" s="634">
        <v>0</v>
      </c>
      <c r="EN269" s="518">
        <v>79.414830397046146</v>
      </c>
      <c r="EO269" s="634">
        <v>12.806740271058596</v>
      </c>
      <c r="EP269" s="634">
        <v>0</v>
      </c>
      <c r="EQ269" s="518">
        <v>12.823923976266142</v>
      </c>
      <c r="ER269" s="634">
        <v>1.8688734996175869</v>
      </c>
      <c r="ES269" s="634">
        <v>0</v>
      </c>
      <c r="ET269" s="518">
        <v>33.819069650396628</v>
      </c>
      <c r="EU269" s="634">
        <v>5.3635635752001418</v>
      </c>
      <c r="EV269" s="634">
        <v>0</v>
      </c>
      <c r="EW269" s="518">
        <v>3.7728145913889257</v>
      </c>
      <c r="EX269" s="634">
        <v>0.83863724288400565</v>
      </c>
      <c r="EY269" s="634">
        <v>0</v>
      </c>
      <c r="EZ269" s="518">
        <v>20.190210569619477</v>
      </c>
      <c r="FA269" s="634">
        <v>4.2013091468929771</v>
      </c>
      <c r="FB269" s="634">
        <v>0</v>
      </c>
      <c r="FC269" s="518">
        <v>2.4622649977727988</v>
      </c>
      <c r="FD269" s="634">
        <v>0.55003814284800867</v>
      </c>
      <c r="FE269" s="634">
        <v>4.4378781214233038E-3</v>
      </c>
      <c r="FF269" s="518">
        <v>0</v>
      </c>
      <c r="FG269" s="634">
        <v>0</v>
      </c>
      <c r="FH269" s="634">
        <v>0</v>
      </c>
      <c r="FI269" s="518">
        <v>2.9929054274894034</v>
      </c>
      <c r="FJ269" s="634">
        <v>1.0875785417355261</v>
      </c>
      <c r="FK269" s="634">
        <v>1.469229892820763E-2</v>
      </c>
      <c r="FL269" s="633">
        <v>2.0741020127733836E-2</v>
      </c>
      <c r="FM269" s="634">
        <v>0</v>
      </c>
      <c r="FN269" s="634">
        <v>2.0741020127733836E-2</v>
      </c>
      <c r="FO269" s="518">
        <v>8.624229871536814</v>
      </c>
      <c r="FP269" s="634">
        <v>1.3081511616073715</v>
      </c>
      <c r="FQ269" s="634">
        <v>0</v>
      </c>
      <c r="FR269" s="518">
        <v>2.6971000412799939</v>
      </c>
      <c r="FS269" s="634">
        <v>0.88039516549591534</v>
      </c>
      <c r="FT269" s="634">
        <v>0</v>
      </c>
      <c r="FV269" s="118">
        <f t="shared" si="4"/>
        <v>3717.9485371647775</v>
      </c>
      <c r="FW269" s="118">
        <f t="shared" si="5"/>
        <v>0.57839713290048722</v>
      </c>
      <c r="FX269" s="118">
        <v>1.0138667358344371</v>
      </c>
      <c r="FY269" s="118">
        <v>1.509918623661809</v>
      </c>
      <c r="FZ269" s="207">
        <v>3.5025595861281049</v>
      </c>
      <c r="GA269" s="118">
        <v>1.5979655975217606</v>
      </c>
      <c r="GB269" s="118">
        <v>4.6841450633148609</v>
      </c>
    </row>
    <row r="270" spans="2:184" s="73" customFormat="1">
      <c r="B270" s="73" t="s">
        <v>2062</v>
      </c>
      <c r="C270" s="143" t="s">
        <v>2079</v>
      </c>
      <c r="D270" s="143" t="s">
        <v>2064</v>
      </c>
      <c r="E270" s="614" t="s">
        <v>2088</v>
      </c>
      <c r="G270" s="113"/>
      <c r="I270" s="618">
        <v>223</v>
      </c>
      <c r="J270" s="632" t="s">
        <v>32</v>
      </c>
      <c r="K270" s="41" t="s">
        <v>32</v>
      </c>
      <c r="L270" s="73" t="s">
        <v>207</v>
      </c>
      <c r="M270" s="73" t="s">
        <v>2332</v>
      </c>
      <c r="N270" s="73" t="s">
        <v>2346</v>
      </c>
      <c r="O270" s="73">
        <v>33</v>
      </c>
      <c r="Q270" s="203">
        <v>747.91292190932677</v>
      </c>
      <c r="R270" s="203">
        <v>31410</v>
      </c>
      <c r="S270" s="203">
        <v>6400</v>
      </c>
      <c r="U270" s="633">
        <v>3.0197434313209164</v>
      </c>
      <c r="V270" s="634">
        <v>6.4078184228544943</v>
      </c>
      <c r="W270" s="634">
        <v>3.0197434313209164</v>
      </c>
      <c r="X270" s="518">
        <v>5.8350448105838906</v>
      </c>
      <c r="Y270" s="634">
        <v>8.1207555273343175</v>
      </c>
      <c r="Z270" s="634">
        <v>3.9790250724969853</v>
      </c>
      <c r="AA270" s="518">
        <v>242.91430897096734</v>
      </c>
      <c r="AB270" s="634">
        <v>47.107949320733354</v>
      </c>
      <c r="AC270" s="634">
        <v>2.3413972906249456</v>
      </c>
      <c r="AD270" s="518">
        <v>637.3853266020725</v>
      </c>
      <c r="AE270" s="634">
        <v>203.39653750342606</v>
      </c>
      <c r="AF270" s="634">
        <v>0.19223093143918199</v>
      </c>
      <c r="AG270" s="518">
        <v>5.7344157204793884</v>
      </c>
      <c r="AH270" s="634">
        <v>5.5780103310983487</v>
      </c>
      <c r="AI270" s="634">
        <v>0.28884811916476033</v>
      </c>
      <c r="AJ270" s="518">
        <v>512.67359701410737</v>
      </c>
      <c r="AK270" s="634">
        <v>611.13941718191927</v>
      </c>
      <c r="AL270" s="634">
        <v>261.71915710259685</v>
      </c>
      <c r="AM270" s="518">
        <v>183852.60263776043</v>
      </c>
      <c r="AN270" s="634">
        <v>21133.232158096886</v>
      </c>
      <c r="AO270" s="634">
        <v>17.13035931417749</v>
      </c>
      <c r="AP270" s="633">
        <v>85.87867126977612</v>
      </c>
      <c r="AQ270" s="634">
        <v>190.877871947252</v>
      </c>
      <c r="AR270" s="634">
        <v>85.87867126977612</v>
      </c>
      <c r="AS270" s="518">
        <v>2964.3025938984701</v>
      </c>
      <c r="AT270" s="634">
        <v>546.5863078717997</v>
      </c>
      <c r="AU270" s="634">
        <v>99.383021529766054</v>
      </c>
      <c r="AV270" s="633">
        <v>12.157106167568232</v>
      </c>
      <c r="AW270" s="634">
        <v>27.899101663190336</v>
      </c>
      <c r="AX270" s="634">
        <v>12.157106167568232</v>
      </c>
      <c r="AY270" s="518">
        <v>2.3730953763992462</v>
      </c>
      <c r="AZ270" s="634">
        <v>0.95204231956271879</v>
      </c>
      <c r="BA270" s="634">
        <v>0.21326390843368884</v>
      </c>
      <c r="BB270" s="518">
        <v>4.8340687389305161</v>
      </c>
      <c r="BC270" s="634">
        <v>4.4994023730508896</v>
      </c>
      <c r="BD270" s="634">
        <v>0.48509843149037196</v>
      </c>
      <c r="BE270" s="518">
        <v>9.6087202992777883</v>
      </c>
      <c r="BF270" s="635">
        <v>2.5013392135655272</v>
      </c>
      <c r="BG270" s="635">
        <v>6.447913069014212E-2</v>
      </c>
      <c r="BH270" s="633">
        <v>0.53121944159227874</v>
      </c>
      <c r="BI270" s="634">
        <v>0</v>
      </c>
      <c r="BJ270" s="634">
        <v>0.53121944159227874</v>
      </c>
      <c r="BK270" s="518">
        <v>381.82848266601604</v>
      </c>
      <c r="BL270" s="634">
        <v>33.036364034772021</v>
      </c>
      <c r="BM270" s="634">
        <v>0.72121017513237751</v>
      </c>
      <c r="BN270" s="518">
        <v>2156.4971896760012</v>
      </c>
      <c r="BO270" s="634">
        <v>363.274622067726</v>
      </c>
      <c r="BP270" s="634">
        <v>0.87655603995909237</v>
      </c>
      <c r="BQ270" s="518">
        <v>2269.0420776655073</v>
      </c>
      <c r="BR270" s="634">
        <v>404.5318412455207</v>
      </c>
      <c r="BS270" s="634">
        <v>4.9188533598052162</v>
      </c>
      <c r="BT270" s="518">
        <v>0.43147726748777132</v>
      </c>
      <c r="BU270" s="634">
        <v>0.45091752539712648</v>
      </c>
      <c r="BV270" s="634">
        <v>3.115102665691654E-2</v>
      </c>
      <c r="BW270" s="633">
        <v>0.20315843589485189</v>
      </c>
      <c r="BX270" s="634">
        <v>0</v>
      </c>
      <c r="BY270" s="634">
        <v>0.20315843589485189</v>
      </c>
      <c r="BZ270" s="633">
        <v>0.33626074007040169</v>
      </c>
      <c r="CA270" s="634">
        <v>0.70393214010715477</v>
      </c>
      <c r="CB270" s="634">
        <v>0.33626074007040169</v>
      </c>
      <c r="CC270" s="518">
        <v>10.143309949416224</v>
      </c>
      <c r="CD270" s="634">
        <v>4.2377939640489686</v>
      </c>
      <c r="CE270" s="634">
        <v>0.26930639841001786</v>
      </c>
      <c r="CF270" s="518">
        <v>1.7496021500811532</v>
      </c>
      <c r="CG270" s="634">
        <v>0.71917482221294993</v>
      </c>
      <c r="CH270" s="634">
        <v>6.0081098563513645E-2</v>
      </c>
      <c r="CI270" s="518">
        <v>14.183080175251126</v>
      </c>
      <c r="CJ270" s="634">
        <v>3.7733708279348868</v>
      </c>
      <c r="CK270" s="634">
        <v>0.30749664412358751</v>
      </c>
      <c r="CL270" s="518">
        <v>4.2643719335069923</v>
      </c>
      <c r="CM270" s="634">
        <v>1.9866325840288874</v>
      </c>
      <c r="CN270" s="634">
        <v>0.20632942039215466</v>
      </c>
      <c r="CO270" s="633">
        <v>1.4828325431776128</v>
      </c>
      <c r="CP270" s="634">
        <v>2.3687941020548609</v>
      </c>
      <c r="CQ270" s="634">
        <v>1.4828325431776128</v>
      </c>
      <c r="CR270" s="518">
        <v>568.23223065530215</v>
      </c>
      <c r="CS270" s="634">
        <v>73.363825346725918</v>
      </c>
      <c r="CT270" s="634">
        <v>1.0905064177479967E-2</v>
      </c>
      <c r="CU270" s="518">
        <v>415.58572762853618</v>
      </c>
      <c r="CV270" s="634">
        <v>37.134809314519217</v>
      </c>
      <c r="CW270" s="634">
        <v>1.0364501786947176E-2</v>
      </c>
      <c r="CX270" s="518">
        <v>5.3898967750114739</v>
      </c>
      <c r="CY270" s="634">
        <v>1.1757130083121305</v>
      </c>
      <c r="CZ270" s="634">
        <v>1.1939231156836844E-2</v>
      </c>
      <c r="DA270" s="518">
        <v>0</v>
      </c>
      <c r="DB270" s="634">
        <v>0</v>
      </c>
      <c r="DC270" s="634">
        <v>0</v>
      </c>
      <c r="DD270" s="518">
        <v>0</v>
      </c>
      <c r="DE270" s="634">
        <v>0</v>
      </c>
      <c r="DF270" s="634">
        <v>0</v>
      </c>
      <c r="DG270" s="633">
        <v>8.6893499808011795E-2</v>
      </c>
      <c r="DH270" s="634">
        <v>0</v>
      </c>
      <c r="DI270" s="634">
        <v>8.6893499808011795E-2</v>
      </c>
      <c r="DJ270" s="633">
        <v>5.2122279274823158E-2</v>
      </c>
      <c r="DK270" s="634">
        <v>0</v>
      </c>
      <c r="DL270" s="634">
        <v>5.2122279274823158E-2</v>
      </c>
      <c r="DM270" s="518">
        <v>19.170667019976083</v>
      </c>
      <c r="DN270" s="634">
        <v>3.6522862312137407</v>
      </c>
      <c r="DO270" s="634">
        <v>0</v>
      </c>
      <c r="DP270" s="518">
        <v>660.72336298750758</v>
      </c>
      <c r="DQ270" s="634">
        <v>95.294955644862767</v>
      </c>
      <c r="DR270" s="634">
        <v>5.9098111534199157E-3</v>
      </c>
      <c r="DS270" s="518">
        <v>1516.8326929997268</v>
      </c>
      <c r="DT270" s="634">
        <v>193.87282802563362</v>
      </c>
      <c r="DU270" s="634">
        <v>0</v>
      </c>
      <c r="DV270" s="518">
        <v>191.26251892523095</v>
      </c>
      <c r="DW270" s="634">
        <v>24.250978592787167</v>
      </c>
      <c r="DX270" s="634">
        <v>4.2817549974355591E-3</v>
      </c>
      <c r="DY270" s="518">
        <v>792.80242761335887</v>
      </c>
      <c r="DZ270" s="634">
        <v>71.720825019230475</v>
      </c>
      <c r="EA270" s="634">
        <v>0</v>
      </c>
      <c r="EB270" s="518">
        <v>147.61174910554237</v>
      </c>
      <c r="EC270" s="634">
        <v>18.146770103756651</v>
      </c>
      <c r="ED270" s="634">
        <v>0</v>
      </c>
      <c r="EE270" s="518">
        <v>25.758701967405869</v>
      </c>
      <c r="EF270" s="634">
        <v>3.5610662948129375</v>
      </c>
      <c r="EG270" s="634">
        <v>7.9942946321980776E-3</v>
      </c>
      <c r="EH270" s="518">
        <v>126.64382658675095</v>
      </c>
      <c r="EI270" s="634">
        <v>11.865860001447935</v>
      </c>
      <c r="EJ270" s="634">
        <v>0</v>
      </c>
      <c r="EK270" s="518">
        <v>15.560816589226777</v>
      </c>
      <c r="EL270" s="634">
        <v>1.9446553375180513</v>
      </c>
      <c r="EM270" s="634">
        <v>0</v>
      </c>
      <c r="EN270" s="518">
        <v>88.59077213889384</v>
      </c>
      <c r="EO270" s="634">
        <v>12.006878061111699</v>
      </c>
      <c r="EP270" s="634">
        <v>0</v>
      </c>
      <c r="EQ270" s="518">
        <v>14.239409897610891</v>
      </c>
      <c r="ER270" s="634">
        <v>2.2964311052156883</v>
      </c>
      <c r="ES270" s="634">
        <v>0</v>
      </c>
      <c r="ET270" s="518">
        <v>34.992591510684633</v>
      </c>
      <c r="EU270" s="634">
        <v>5.4121752508468175</v>
      </c>
      <c r="EV270" s="634">
        <v>0</v>
      </c>
      <c r="EW270" s="518">
        <v>3.8473625018632447</v>
      </c>
      <c r="EX270" s="634">
        <v>0.75632464664291088</v>
      </c>
      <c r="EY270" s="634">
        <v>3.944115959578629E-3</v>
      </c>
      <c r="EZ270" s="518">
        <v>21.355809765417025</v>
      </c>
      <c r="FA270" s="634">
        <v>3.2247178815482864</v>
      </c>
      <c r="FB270" s="634">
        <v>0</v>
      </c>
      <c r="FC270" s="518">
        <v>2.673787077092999</v>
      </c>
      <c r="FD270" s="634">
        <v>0.52597752678967202</v>
      </c>
      <c r="FE270" s="634">
        <v>0</v>
      </c>
      <c r="FF270" s="518">
        <v>0</v>
      </c>
      <c r="FG270" s="634">
        <v>0</v>
      </c>
      <c r="FH270" s="634">
        <v>0</v>
      </c>
      <c r="FI270" s="518">
        <v>3.0379223828875306</v>
      </c>
      <c r="FJ270" s="634">
        <v>0.81696636201448036</v>
      </c>
      <c r="FK270" s="634">
        <v>1.8757946797280836E-2</v>
      </c>
      <c r="FL270" s="518">
        <v>0</v>
      </c>
      <c r="FM270" s="634">
        <v>0</v>
      </c>
      <c r="FN270" s="634">
        <v>0</v>
      </c>
      <c r="FO270" s="518">
        <v>9.5334683328403802</v>
      </c>
      <c r="FP270" s="634">
        <v>1.3630979404009897</v>
      </c>
      <c r="FQ270" s="634">
        <v>6.2043661877651986E-3</v>
      </c>
      <c r="FR270" s="518">
        <v>2.9850677171599003</v>
      </c>
      <c r="FS270" s="634">
        <v>0.90397147036461178</v>
      </c>
      <c r="FT270" s="634">
        <v>6.4587090320728322E-3</v>
      </c>
      <c r="FV270" s="118">
        <f t="shared" si="4"/>
        <v>4058.4815572948496</v>
      </c>
      <c r="FW270" s="118">
        <f t="shared" si="5"/>
        <v>0.56008324232634099</v>
      </c>
      <c r="FX270" s="118">
        <v>1.0206238025637357</v>
      </c>
      <c r="FY270" s="118">
        <v>1.3673044882888912</v>
      </c>
      <c r="FZ270" s="207">
        <v>3.5655301106494162</v>
      </c>
      <c r="GA270" s="118">
        <v>1.6070246793541432</v>
      </c>
      <c r="GB270" s="118">
        <v>4.7977849795633052</v>
      </c>
    </row>
    <row r="271" spans="2:184" s="73" customFormat="1">
      <c r="B271" s="73" t="s">
        <v>2062</v>
      </c>
      <c r="C271" s="143" t="s">
        <v>2079</v>
      </c>
      <c r="D271" s="143" t="s">
        <v>2064</v>
      </c>
      <c r="E271" s="614" t="s">
        <v>2088</v>
      </c>
      <c r="G271" s="113"/>
      <c r="I271" s="618">
        <v>223</v>
      </c>
      <c r="J271" s="632" t="s">
        <v>32</v>
      </c>
      <c r="K271" s="41" t="s">
        <v>32</v>
      </c>
      <c r="L271" s="73" t="s">
        <v>207</v>
      </c>
      <c r="M271" s="73" t="s">
        <v>2332</v>
      </c>
      <c r="N271" s="73" t="s">
        <v>2347</v>
      </c>
      <c r="O271" s="73">
        <v>33</v>
      </c>
      <c r="Q271" s="203"/>
      <c r="R271" s="203"/>
      <c r="S271" s="203"/>
      <c r="U271" s="633">
        <v>1.78435152143039</v>
      </c>
      <c r="V271" s="634">
        <v>4.6909071168926202</v>
      </c>
      <c r="W271" s="634">
        <v>1.78435152143039</v>
      </c>
      <c r="X271" s="518">
        <v>6.0985481533611203</v>
      </c>
      <c r="Y271" s="634">
        <v>6.4798792735015303</v>
      </c>
      <c r="Z271" s="634">
        <v>2.3075152658378801</v>
      </c>
      <c r="AA271" s="518">
        <v>250.06424178440099</v>
      </c>
      <c r="AB271" s="634">
        <v>53.1505911058062</v>
      </c>
      <c r="AC271" s="634">
        <v>1.74063608582147</v>
      </c>
      <c r="AD271" s="518">
        <v>742.77785792530403</v>
      </c>
      <c r="AE271" s="634">
        <v>205.08659948094001</v>
      </c>
      <c r="AF271" s="634">
        <v>0.130596640055126</v>
      </c>
      <c r="AG271" s="518">
        <v>4.6652390187806798</v>
      </c>
      <c r="AH271" s="634">
        <v>3.3120738200253701</v>
      </c>
      <c r="AI271" s="634">
        <v>0.21219824816868399</v>
      </c>
      <c r="AJ271" s="518">
        <v>907.98613109789801</v>
      </c>
      <c r="AK271" s="634">
        <v>563.65681174752001</v>
      </c>
      <c r="AL271" s="634">
        <v>178.747792624467</v>
      </c>
      <c r="AM271" s="518">
        <v>185149.31970208499</v>
      </c>
      <c r="AN271" s="634">
        <v>19666.6138827453</v>
      </c>
      <c r="AO271" s="634">
        <v>10.234754186259501</v>
      </c>
      <c r="AP271" s="518">
        <v>137.59826861824899</v>
      </c>
      <c r="AQ271" s="634">
        <v>186.51065400844499</v>
      </c>
      <c r="AR271" s="634">
        <v>49.080506752491701</v>
      </c>
      <c r="AS271" s="518">
        <v>2883.3891757915599</v>
      </c>
      <c r="AT271" s="634">
        <v>1126.8538339088</v>
      </c>
      <c r="AU271" s="634">
        <v>54.3611872622376</v>
      </c>
      <c r="AV271" s="633">
        <v>7.2078080023708004</v>
      </c>
      <c r="AW271" s="634">
        <v>26.657036483460999</v>
      </c>
      <c r="AX271" s="634">
        <v>7.2078080023708004</v>
      </c>
      <c r="AY271" s="518">
        <v>2.0640341080659201</v>
      </c>
      <c r="AZ271" s="634">
        <v>0.89759617827681903</v>
      </c>
      <c r="BA271" s="634">
        <v>0.191778727360114</v>
      </c>
      <c r="BB271" s="518">
        <v>4.39163031582068</v>
      </c>
      <c r="BC271" s="634">
        <v>4.5991690424507397</v>
      </c>
      <c r="BD271" s="634">
        <v>0.299566237537715</v>
      </c>
      <c r="BE271" s="518">
        <v>12.0022582559436</v>
      </c>
      <c r="BF271" s="635">
        <v>7.5146906885524603</v>
      </c>
      <c r="BG271" s="635">
        <v>3.8154187458005001E-2</v>
      </c>
      <c r="BH271" s="633">
        <v>0.427676837031438</v>
      </c>
      <c r="BI271" s="634">
        <v>0</v>
      </c>
      <c r="BJ271" s="634">
        <v>0.427676837031438</v>
      </c>
      <c r="BK271" s="518">
        <v>372.38474490885</v>
      </c>
      <c r="BL271" s="634">
        <v>43.3834101759387</v>
      </c>
      <c r="BM271" s="634">
        <v>0.471765555662294</v>
      </c>
      <c r="BN271" s="518">
        <v>2239.1915605741001</v>
      </c>
      <c r="BO271" s="634">
        <v>521.76905452061305</v>
      </c>
      <c r="BP271" s="634">
        <v>0.62151899864767401</v>
      </c>
      <c r="BQ271" s="518">
        <v>2350.6528922256298</v>
      </c>
      <c r="BR271" s="634">
        <v>522.35840978123701</v>
      </c>
      <c r="BS271" s="634">
        <v>3.7680393289998801</v>
      </c>
      <c r="BT271" s="518">
        <v>0.42707530479809003</v>
      </c>
      <c r="BU271" s="634">
        <v>0.531700421143943</v>
      </c>
      <c r="BV271" s="634">
        <v>1.7446704818292899E-2</v>
      </c>
      <c r="BW271" s="633">
        <v>0.18394998636486401</v>
      </c>
      <c r="BX271" s="634">
        <v>0</v>
      </c>
      <c r="BY271" s="634">
        <v>0.18394998636486401</v>
      </c>
      <c r="BZ271" s="518">
        <v>0.54347250570539296</v>
      </c>
      <c r="CA271" s="634">
        <v>0.84909807452066499</v>
      </c>
      <c r="CB271" s="634">
        <v>0.195641062337918</v>
      </c>
      <c r="CC271" s="518">
        <v>12.0597152646301</v>
      </c>
      <c r="CD271" s="634">
        <v>4.0181270904399096</v>
      </c>
      <c r="CE271" s="634">
        <v>0.18841615543050999</v>
      </c>
      <c r="CF271" s="518">
        <v>1.6266653864868199</v>
      </c>
      <c r="CG271" s="634">
        <v>0.80838429931168898</v>
      </c>
      <c r="CH271" s="634">
        <v>4.3438400742388902E-2</v>
      </c>
      <c r="CI271" s="518">
        <v>12.2731644385184</v>
      </c>
      <c r="CJ271" s="634">
        <v>3.9146038556767602</v>
      </c>
      <c r="CK271" s="634">
        <v>0.21843497011666599</v>
      </c>
      <c r="CL271" s="518">
        <v>3.8194861479498399</v>
      </c>
      <c r="CM271" s="634">
        <v>2.1735734608809798</v>
      </c>
      <c r="CN271" s="634">
        <v>0.14478563352071</v>
      </c>
      <c r="CO271" s="633">
        <v>0.91529834525632603</v>
      </c>
      <c r="CP271" s="634">
        <v>2.8511832321284598</v>
      </c>
      <c r="CQ271" s="634">
        <v>0.91529834525632603</v>
      </c>
      <c r="CR271" s="518">
        <v>551.89902210656601</v>
      </c>
      <c r="CS271" s="634">
        <v>79.169291382847206</v>
      </c>
      <c r="CT271" s="634">
        <v>7.3776130343005501E-3</v>
      </c>
      <c r="CU271" s="518">
        <v>384.27720434186102</v>
      </c>
      <c r="CV271" s="634">
        <v>49.753774433814698</v>
      </c>
      <c r="CW271" s="634">
        <v>0</v>
      </c>
      <c r="CX271" s="518">
        <v>5.1351194650701402</v>
      </c>
      <c r="CY271" s="634">
        <v>1.39543206850454</v>
      </c>
      <c r="CZ271" s="634">
        <v>0</v>
      </c>
      <c r="DA271" s="633">
        <v>8.6538992386412297E-3</v>
      </c>
      <c r="DB271" s="634">
        <v>0</v>
      </c>
      <c r="DC271" s="634">
        <v>8.6538992386412297E-3</v>
      </c>
      <c r="DD271" s="518">
        <v>0</v>
      </c>
      <c r="DE271" s="634">
        <v>0</v>
      </c>
      <c r="DF271" s="634">
        <v>0</v>
      </c>
      <c r="DG271" s="633">
        <v>9.2441168845904698E-2</v>
      </c>
      <c r="DH271" s="634">
        <v>0</v>
      </c>
      <c r="DI271" s="634">
        <v>9.2441168845904698E-2</v>
      </c>
      <c r="DJ271" s="633">
        <v>4.1529387770649601E-2</v>
      </c>
      <c r="DK271" s="634">
        <v>0</v>
      </c>
      <c r="DL271" s="634">
        <v>4.1529387770649601E-2</v>
      </c>
      <c r="DM271" s="518">
        <v>18.551892332941801</v>
      </c>
      <c r="DN271" s="634">
        <v>5.7987601919706897</v>
      </c>
      <c r="DO271" s="634">
        <v>0</v>
      </c>
      <c r="DP271" s="518">
        <v>589.286595574839</v>
      </c>
      <c r="DQ271" s="634">
        <v>97.687753821660394</v>
      </c>
      <c r="DR271" s="634">
        <v>0</v>
      </c>
      <c r="DS271" s="518">
        <v>1358.18444265476</v>
      </c>
      <c r="DT271" s="634">
        <v>213.02112469767701</v>
      </c>
      <c r="DU271" s="634">
        <v>3.8372946587603E-3</v>
      </c>
      <c r="DV271" s="518">
        <v>175.44492048250299</v>
      </c>
      <c r="DW271" s="634">
        <v>31.507238351908502</v>
      </c>
      <c r="DX271" s="634">
        <v>0</v>
      </c>
      <c r="DY271" s="518">
        <v>728.08747192553801</v>
      </c>
      <c r="DZ271" s="634">
        <v>105.425807883038</v>
      </c>
      <c r="EA271" s="634">
        <v>0</v>
      </c>
      <c r="EB271" s="518">
        <v>134.967879999106</v>
      </c>
      <c r="EC271" s="634">
        <v>19.121476477732099</v>
      </c>
      <c r="ED271" s="634">
        <v>0</v>
      </c>
      <c r="EE271" s="518">
        <v>24.628032754939699</v>
      </c>
      <c r="EF271" s="634">
        <v>3.8767344646014701</v>
      </c>
      <c r="EG271" s="634">
        <v>5.4245885684228402E-3</v>
      </c>
      <c r="EH271" s="518">
        <v>115.357244184392</v>
      </c>
      <c r="EI271" s="634">
        <v>18.216665625111698</v>
      </c>
      <c r="EJ271" s="634">
        <v>0</v>
      </c>
      <c r="EK271" s="518">
        <v>14.6764168167597</v>
      </c>
      <c r="EL271" s="634">
        <v>2.01741318326936</v>
      </c>
      <c r="EM271" s="634">
        <v>0</v>
      </c>
      <c r="EN271" s="518">
        <v>81.4274455414903</v>
      </c>
      <c r="EO271" s="634">
        <v>12.192645364075601</v>
      </c>
      <c r="EP271" s="634">
        <v>1.20905390817423E-2</v>
      </c>
      <c r="EQ271" s="518">
        <v>13.0809663328313</v>
      </c>
      <c r="ER271" s="634">
        <v>2.2215080684674202</v>
      </c>
      <c r="ES271" s="634">
        <v>0</v>
      </c>
      <c r="ET271" s="518">
        <v>32.470209336431402</v>
      </c>
      <c r="EU271" s="634">
        <v>6.1134122501032397</v>
      </c>
      <c r="EV271" s="634">
        <v>8.3461090188925603E-3</v>
      </c>
      <c r="EW271" s="518">
        <v>3.6795346161124298</v>
      </c>
      <c r="EX271" s="634">
        <v>0.987036291242812</v>
      </c>
      <c r="EY271" s="634">
        <v>0</v>
      </c>
      <c r="EZ271" s="518">
        <v>19.631006883443298</v>
      </c>
      <c r="FA271" s="634">
        <v>3.87167175315418</v>
      </c>
      <c r="FB271" s="634">
        <v>1.26873731581785E-2</v>
      </c>
      <c r="FC271" s="518">
        <v>2.48050091568297</v>
      </c>
      <c r="FD271" s="634">
        <v>0.68699731116143603</v>
      </c>
      <c r="FE271" s="634">
        <v>0</v>
      </c>
      <c r="FF271" s="518">
        <v>0</v>
      </c>
      <c r="FG271" s="634">
        <v>0</v>
      </c>
      <c r="FH271" s="634">
        <v>0</v>
      </c>
      <c r="FI271" s="518">
        <v>3.1435072787716298</v>
      </c>
      <c r="FJ271" s="634">
        <v>1.5661147554959001</v>
      </c>
      <c r="FK271" s="634">
        <v>1.2769609703521799E-2</v>
      </c>
      <c r="FL271" s="633">
        <v>5.0561339328141601E-3</v>
      </c>
      <c r="FM271" s="634">
        <v>0</v>
      </c>
      <c r="FN271" s="634">
        <v>5.0561339328141601E-3</v>
      </c>
      <c r="FO271" s="518">
        <v>8.8527424088958906</v>
      </c>
      <c r="FP271" s="634">
        <v>2.2255963941043899</v>
      </c>
      <c r="FQ271" s="634">
        <v>0</v>
      </c>
      <c r="FR271" s="518">
        <v>2.7779958233656501</v>
      </c>
      <c r="FS271" s="634">
        <v>0.85477187965620405</v>
      </c>
      <c r="FT271" s="634">
        <v>6.16762740176018E-3</v>
      </c>
      <c r="FV271" s="118">
        <f t="shared" si="4"/>
        <v>3677.6798723606903</v>
      </c>
      <c r="FW271" s="118">
        <f t="shared" si="5"/>
        <v>0.58653006450580614</v>
      </c>
      <c r="FX271" s="118">
        <v>1.0123963612407343</v>
      </c>
      <c r="FY271" s="118">
        <v>1.4362002634316688</v>
      </c>
      <c r="FZ271" s="207">
        <v>3.5689333363775098</v>
      </c>
      <c r="GA271" s="118">
        <v>1.5606691947443903</v>
      </c>
      <c r="GB271" s="118">
        <v>4.7541742642698503</v>
      </c>
    </row>
    <row r="272" spans="2:184" s="73" customFormat="1">
      <c r="B272" s="73" t="s">
        <v>2062</v>
      </c>
      <c r="C272" s="143" t="s">
        <v>2079</v>
      </c>
      <c r="D272" s="143" t="s">
        <v>2064</v>
      </c>
      <c r="E272" s="614" t="s">
        <v>2088</v>
      </c>
      <c r="G272" s="113"/>
      <c r="I272" s="618">
        <v>223</v>
      </c>
      <c r="J272" s="632" t="s">
        <v>32</v>
      </c>
      <c r="K272" s="41" t="s">
        <v>32</v>
      </c>
      <c r="L272" s="73" t="s">
        <v>207</v>
      </c>
      <c r="M272" s="73" t="s">
        <v>2332</v>
      </c>
      <c r="N272" s="73" t="s">
        <v>2348</v>
      </c>
      <c r="O272" s="73">
        <v>33</v>
      </c>
      <c r="Q272" s="203"/>
      <c r="R272" s="203"/>
      <c r="S272" s="203"/>
      <c r="U272" s="633">
        <v>2.2533035783139201</v>
      </c>
      <c r="V272" s="634">
        <v>3.34061907302031</v>
      </c>
      <c r="W272" s="634">
        <v>2.2533035783139201</v>
      </c>
      <c r="X272" s="518">
        <v>5.6974874238460602</v>
      </c>
      <c r="Y272" s="634">
        <v>7.73786378475834</v>
      </c>
      <c r="Z272" s="634">
        <v>3.9712960699545201</v>
      </c>
      <c r="AA272" s="518">
        <v>264.66624818073001</v>
      </c>
      <c r="AB272" s="634">
        <v>47.488634354366198</v>
      </c>
      <c r="AC272" s="634">
        <v>2.1954732311021101</v>
      </c>
      <c r="AD272" s="518">
        <v>602.32366093986298</v>
      </c>
      <c r="AE272" s="634">
        <v>226.790171159951</v>
      </c>
      <c r="AF272" s="634">
        <v>0.214908610114563</v>
      </c>
      <c r="AG272" s="518">
        <v>7.0037424404516404</v>
      </c>
      <c r="AH272" s="634">
        <v>8.5499594242861807</v>
      </c>
      <c r="AI272" s="634">
        <v>0.29031127986882599</v>
      </c>
      <c r="AJ272" s="633">
        <v>277.81468644802197</v>
      </c>
      <c r="AK272" s="634">
        <v>673.91088478098004</v>
      </c>
      <c r="AL272" s="634">
        <v>277.81468644802197</v>
      </c>
      <c r="AM272" s="518">
        <v>188750.28786212299</v>
      </c>
      <c r="AN272" s="634">
        <v>18881.432162274901</v>
      </c>
      <c r="AO272" s="634">
        <v>16.4890233973987</v>
      </c>
      <c r="AP272" s="518">
        <v>103.51225787381399</v>
      </c>
      <c r="AQ272" s="634">
        <v>158.40944633993499</v>
      </c>
      <c r="AR272" s="634">
        <v>77.312943856771199</v>
      </c>
      <c r="AS272" s="518">
        <v>2816.20162035254</v>
      </c>
      <c r="AT272" s="634">
        <v>578.98682017737497</v>
      </c>
      <c r="AU272" s="634">
        <v>77.154534655767193</v>
      </c>
      <c r="AV272" s="518">
        <v>24.945549540777002</v>
      </c>
      <c r="AW272" s="634">
        <v>28.956947089028301</v>
      </c>
      <c r="AX272" s="634">
        <v>9.8606555129070692</v>
      </c>
      <c r="AY272" s="518">
        <v>1.8182595194678</v>
      </c>
      <c r="AZ272" s="634">
        <v>1.15224402649369</v>
      </c>
      <c r="BA272" s="634">
        <v>0.27194634888938901</v>
      </c>
      <c r="BB272" s="518">
        <v>2.4210299366712502</v>
      </c>
      <c r="BC272" s="634">
        <v>4.0096592457459499</v>
      </c>
      <c r="BD272" s="634">
        <v>0.483823388769485</v>
      </c>
      <c r="BE272" s="518">
        <v>18.6396754836627</v>
      </c>
      <c r="BF272" s="635">
        <v>6.9504980186732199</v>
      </c>
      <c r="BG272" s="635">
        <v>7.1952453473713901E-2</v>
      </c>
      <c r="BH272" s="633">
        <v>0.46997900495930001</v>
      </c>
      <c r="BI272" s="634">
        <v>0</v>
      </c>
      <c r="BJ272" s="634">
        <v>0.46997900495930001</v>
      </c>
      <c r="BK272" s="518">
        <v>372.42673119160702</v>
      </c>
      <c r="BL272" s="634">
        <v>42.013702173712801</v>
      </c>
      <c r="BM272" s="634">
        <v>0.61967678780910795</v>
      </c>
      <c r="BN272" s="518">
        <v>2093.6674727106702</v>
      </c>
      <c r="BO272" s="634">
        <v>475.84407582394999</v>
      </c>
      <c r="BP272" s="634">
        <v>0.91975626302221203</v>
      </c>
      <c r="BQ272" s="518">
        <v>2259.69447384352</v>
      </c>
      <c r="BR272" s="634">
        <v>532.34077891422703</v>
      </c>
      <c r="BS272" s="634">
        <v>4.8892947908224498</v>
      </c>
      <c r="BT272" s="518">
        <v>0.45049492401286501</v>
      </c>
      <c r="BU272" s="634">
        <v>0.33932357069893099</v>
      </c>
      <c r="BV272" s="634">
        <v>2.0675426038534801E-2</v>
      </c>
      <c r="BW272" s="633">
        <v>0.226860842439122</v>
      </c>
      <c r="BX272" s="634">
        <v>0</v>
      </c>
      <c r="BY272" s="634">
        <v>0.226860842439122</v>
      </c>
      <c r="BZ272" s="518">
        <v>0.52364345380234401</v>
      </c>
      <c r="CA272" s="634">
        <v>0.63270977832394704</v>
      </c>
      <c r="CB272" s="634">
        <v>0.31348768205084399</v>
      </c>
      <c r="CC272" s="518">
        <v>8.2153984900875194</v>
      </c>
      <c r="CD272" s="634">
        <v>4.4051217928542696</v>
      </c>
      <c r="CE272" s="634">
        <v>0.31582120525327301</v>
      </c>
      <c r="CF272" s="518">
        <v>1.7180144243064801</v>
      </c>
      <c r="CG272" s="634">
        <v>0.53679386321184996</v>
      </c>
      <c r="CH272" s="634">
        <v>5.34037823048783E-2</v>
      </c>
      <c r="CI272" s="518">
        <v>15.0878009779062</v>
      </c>
      <c r="CJ272" s="634">
        <v>4.8944713371448803</v>
      </c>
      <c r="CK272" s="634">
        <v>0.32255802722064397</v>
      </c>
      <c r="CL272" s="518">
        <v>4.2603565859965302</v>
      </c>
      <c r="CM272" s="634">
        <v>2.1388102213160201</v>
      </c>
      <c r="CN272" s="634">
        <v>0.220551242275868</v>
      </c>
      <c r="CO272" s="633">
        <v>1.2200512554329599</v>
      </c>
      <c r="CP272" s="634">
        <v>2.3524932329856201</v>
      </c>
      <c r="CQ272" s="634">
        <v>1.2200512554329599</v>
      </c>
      <c r="CR272" s="518">
        <v>583.73111211641401</v>
      </c>
      <c r="CS272" s="634">
        <v>70.268096877129906</v>
      </c>
      <c r="CT272" s="634">
        <v>7.0919226209880002E-3</v>
      </c>
      <c r="CU272" s="518">
        <v>411.91090219984</v>
      </c>
      <c r="CV272" s="634">
        <v>52.609170035044002</v>
      </c>
      <c r="CW272" s="634">
        <v>5.5280464235289203E-3</v>
      </c>
      <c r="CX272" s="518">
        <v>4.8140247990232101</v>
      </c>
      <c r="CY272" s="634">
        <v>1.4915268968731601</v>
      </c>
      <c r="CZ272" s="634">
        <v>0</v>
      </c>
      <c r="DA272" s="633">
        <v>6.8495932540669699E-3</v>
      </c>
      <c r="DB272" s="634">
        <v>0</v>
      </c>
      <c r="DC272" s="634">
        <v>6.8495932540669699E-3</v>
      </c>
      <c r="DD272" s="633">
        <v>4.01729495701433E-2</v>
      </c>
      <c r="DE272" s="634">
        <v>0</v>
      </c>
      <c r="DF272" s="634">
        <v>4.01729495701433E-2</v>
      </c>
      <c r="DG272" s="633">
        <v>0.15219611766478</v>
      </c>
      <c r="DH272" s="634">
        <v>0</v>
      </c>
      <c r="DI272" s="634">
        <v>0.15219611766478</v>
      </c>
      <c r="DJ272" s="633">
        <v>4.0799348952828302E-2</v>
      </c>
      <c r="DK272" s="634">
        <v>0</v>
      </c>
      <c r="DL272" s="634">
        <v>4.0799348952828302E-2</v>
      </c>
      <c r="DM272" s="518">
        <v>19.801481708995901</v>
      </c>
      <c r="DN272" s="634">
        <v>3.8671478881257402</v>
      </c>
      <c r="DO272" s="634">
        <v>0</v>
      </c>
      <c r="DP272" s="518">
        <v>660.91247926338997</v>
      </c>
      <c r="DQ272" s="634">
        <v>134.599660873537</v>
      </c>
      <c r="DR272" s="634">
        <v>0</v>
      </c>
      <c r="DS272" s="518">
        <v>1493.7816239500701</v>
      </c>
      <c r="DT272" s="634">
        <v>254.727973123608</v>
      </c>
      <c r="DU272" s="634">
        <v>5.1734097376929002E-3</v>
      </c>
      <c r="DV272" s="518">
        <v>187.577568595504</v>
      </c>
      <c r="DW272" s="634">
        <v>31.7611451738291</v>
      </c>
      <c r="DX272" s="634">
        <v>0</v>
      </c>
      <c r="DY272" s="518">
        <v>771.37317688472501</v>
      </c>
      <c r="DZ272" s="634">
        <v>168.16740059861499</v>
      </c>
      <c r="EA272" s="634">
        <v>0</v>
      </c>
      <c r="EB272" s="518">
        <v>143.10585326113301</v>
      </c>
      <c r="EC272" s="634">
        <v>27.097839994758999</v>
      </c>
      <c r="ED272" s="634">
        <v>2.51401446400943E-2</v>
      </c>
      <c r="EE272" s="518">
        <v>25.499217181957899</v>
      </c>
      <c r="EF272" s="634">
        <v>6.0883441325215699</v>
      </c>
      <c r="EG272" s="634">
        <v>0</v>
      </c>
      <c r="EH272" s="518">
        <v>126.69422686279199</v>
      </c>
      <c r="EI272" s="634">
        <v>30.0603604946315</v>
      </c>
      <c r="EJ272" s="634">
        <v>0</v>
      </c>
      <c r="EK272" s="518">
        <v>15.216692048782001</v>
      </c>
      <c r="EL272" s="634">
        <v>3.4487144831873802</v>
      </c>
      <c r="EM272" s="634">
        <v>0</v>
      </c>
      <c r="EN272" s="518">
        <v>83.557873821237706</v>
      </c>
      <c r="EO272" s="634">
        <v>20.0753521067296</v>
      </c>
      <c r="EP272" s="634">
        <v>0</v>
      </c>
      <c r="EQ272" s="518">
        <v>14.0597954934049</v>
      </c>
      <c r="ER272" s="634">
        <v>3.2432358823123399</v>
      </c>
      <c r="ES272" s="634">
        <v>3.6997491669042201E-3</v>
      </c>
      <c r="ET272" s="518">
        <v>34.092125435360501</v>
      </c>
      <c r="EU272" s="634">
        <v>7.1549806056612502</v>
      </c>
      <c r="EV272" s="634">
        <v>0</v>
      </c>
      <c r="EW272" s="518">
        <v>3.7799042866596801</v>
      </c>
      <c r="EX272" s="634">
        <v>0.58201573041730104</v>
      </c>
      <c r="EY272" s="634">
        <v>0</v>
      </c>
      <c r="EZ272" s="518">
        <v>20.858921161288102</v>
      </c>
      <c r="FA272" s="634">
        <v>3.8680911212657998</v>
      </c>
      <c r="FB272" s="634">
        <v>0</v>
      </c>
      <c r="FC272" s="518">
        <v>2.6931060673933098</v>
      </c>
      <c r="FD272" s="634">
        <v>0.59775038240194101</v>
      </c>
      <c r="FE272" s="634">
        <v>0</v>
      </c>
      <c r="FF272" s="518">
        <v>0</v>
      </c>
      <c r="FG272" s="634">
        <v>0</v>
      </c>
      <c r="FH272" s="634">
        <v>0</v>
      </c>
      <c r="FI272" s="518">
        <v>3.1056376656085201</v>
      </c>
      <c r="FJ272" s="634">
        <v>0.71796428994712302</v>
      </c>
      <c r="FK272" s="634">
        <v>1.2334784016820199E-2</v>
      </c>
      <c r="FL272" s="633">
        <v>6.84181385221036E-3</v>
      </c>
      <c r="FM272" s="634">
        <v>0</v>
      </c>
      <c r="FN272" s="634">
        <v>6.84181385221036E-3</v>
      </c>
      <c r="FO272" s="518">
        <v>9.0896421629412902</v>
      </c>
      <c r="FP272" s="634">
        <v>1.2713907896488801</v>
      </c>
      <c r="FQ272" s="634">
        <v>0</v>
      </c>
      <c r="FR272" s="518">
        <v>2.8482797251732399</v>
      </c>
      <c r="FS272" s="634">
        <v>0.87076119061139201</v>
      </c>
      <c r="FT272" s="634">
        <v>0</v>
      </c>
      <c r="FV272" s="118">
        <f t="shared" si="4"/>
        <v>3995.1134665135387</v>
      </c>
      <c r="FW272" s="118">
        <f t="shared" si="5"/>
        <v>0.56488004630201805</v>
      </c>
      <c r="FX272" s="118">
        <v>1.0132444717080731</v>
      </c>
      <c r="FY272" s="118">
        <v>1.4171295515582514</v>
      </c>
      <c r="FZ272" s="207">
        <v>3.3751519381259518</v>
      </c>
      <c r="GA272" s="118">
        <v>1.6521416254356873</v>
      </c>
      <c r="GB272" s="118">
        <v>4.9140297635280987</v>
      </c>
    </row>
    <row r="273" spans="2:184" s="73" customFormat="1">
      <c r="B273" s="73" t="s">
        <v>2062</v>
      </c>
      <c r="C273" s="143" t="s">
        <v>2079</v>
      </c>
      <c r="D273" s="143" t="s">
        <v>2064</v>
      </c>
      <c r="E273" s="614" t="s">
        <v>2088</v>
      </c>
      <c r="G273" s="113"/>
      <c r="I273" s="618">
        <v>223</v>
      </c>
      <c r="J273" s="632" t="s">
        <v>32</v>
      </c>
      <c r="K273" s="41" t="s">
        <v>32</v>
      </c>
      <c r="L273" s="73" t="s">
        <v>207</v>
      </c>
      <c r="M273" s="73" t="s">
        <v>2332</v>
      </c>
      <c r="N273" s="73" t="s">
        <v>2349</v>
      </c>
      <c r="O273" s="73">
        <v>33</v>
      </c>
      <c r="Q273" s="203"/>
      <c r="R273" s="203"/>
      <c r="S273" s="203"/>
      <c r="U273" s="633">
        <v>5.393969652106839</v>
      </c>
      <c r="V273" s="634">
        <v>3.44279963455703</v>
      </c>
      <c r="W273" s="634">
        <v>5.393969652106839</v>
      </c>
      <c r="X273" s="633">
        <v>6.4760311174635836</v>
      </c>
      <c r="Y273" s="634">
        <v>8.7499523216467754</v>
      </c>
      <c r="Z273" s="634">
        <v>6.4760311174635836</v>
      </c>
      <c r="AA273" s="518">
        <v>330.77212078739035</v>
      </c>
      <c r="AB273" s="634">
        <v>53.103003780020636</v>
      </c>
      <c r="AC273" s="634">
        <v>5.7132647700760675</v>
      </c>
      <c r="AD273" s="518">
        <v>230.10426515140855</v>
      </c>
      <c r="AE273" s="634">
        <v>53.796315664990672</v>
      </c>
      <c r="AF273" s="634">
        <v>0.70959540486480754</v>
      </c>
      <c r="AG273" s="518">
        <v>49.764975129207137</v>
      </c>
      <c r="AH273" s="634">
        <v>24.481003195884888</v>
      </c>
      <c r="AI273" s="634">
        <v>0.68975089024549174</v>
      </c>
      <c r="AJ273" s="633">
        <v>533.23272409783033</v>
      </c>
      <c r="AK273" s="634">
        <v>561.53091418799283</v>
      </c>
      <c r="AL273" s="634">
        <v>533.23272409783033</v>
      </c>
      <c r="AM273" s="518">
        <v>179695.0330119408</v>
      </c>
      <c r="AN273" s="634">
        <v>15520.873225269072</v>
      </c>
      <c r="AO273" s="634">
        <v>35.117445956098969</v>
      </c>
      <c r="AP273" s="633">
        <v>164.66786614766499</v>
      </c>
      <c r="AQ273" s="634">
        <v>161.48187299635995</v>
      </c>
      <c r="AR273" s="634">
        <v>164.66786614766499</v>
      </c>
      <c r="AS273" s="518">
        <v>1615.4774514175347</v>
      </c>
      <c r="AT273" s="634">
        <v>521.99297699653596</v>
      </c>
      <c r="AU273" s="634">
        <v>149.62823087484887</v>
      </c>
      <c r="AV273" s="633">
        <v>20.997534219700722</v>
      </c>
      <c r="AW273" s="634">
        <v>15.430510722305426</v>
      </c>
      <c r="AX273" s="634">
        <v>20.997534219700722</v>
      </c>
      <c r="AY273" s="518">
        <v>1.655736312565848</v>
      </c>
      <c r="AZ273" s="634">
        <v>0.70582495037256099</v>
      </c>
      <c r="BA273" s="634">
        <v>0.42498481560636436</v>
      </c>
      <c r="BB273" s="633">
        <v>0.95580390062647425</v>
      </c>
      <c r="BC273" s="634">
        <v>1.9101175372320278</v>
      </c>
      <c r="BD273" s="634">
        <v>0.95580390062647425</v>
      </c>
      <c r="BE273" s="518">
        <v>9.7374402128065221</v>
      </c>
      <c r="BF273" s="635">
        <v>1.3858590736865208</v>
      </c>
      <c r="BG273" s="635">
        <v>0.11890848302698022</v>
      </c>
      <c r="BH273" s="633">
        <v>1.0286487342188824</v>
      </c>
      <c r="BI273" s="634">
        <v>0</v>
      </c>
      <c r="BJ273" s="634">
        <v>1.0286487342188824</v>
      </c>
      <c r="BK273" s="518">
        <v>338.88821566628138</v>
      </c>
      <c r="BL273" s="634">
        <v>25.277469845953043</v>
      </c>
      <c r="BM273" s="634">
        <v>1.4804604777968871</v>
      </c>
      <c r="BN273" s="518">
        <v>950.47713759956514</v>
      </c>
      <c r="BO273" s="634">
        <v>116.85623035803297</v>
      </c>
      <c r="BP273" s="634">
        <v>1.6455288555845471</v>
      </c>
      <c r="BQ273" s="518">
        <v>1094.8171113784622</v>
      </c>
      <c r="BR273" s="634">
        <v>132.16290515367186</v>
      </c>
      <c r="BS273" s="634">
        <v>10.756354679732318</v>
      </c>
      <c r="BT273" s="518">
        <v>0.15296735805683381</v>
      </c>
      <c r="BU273" s="634">
        <v>0.21850550444110486</v>
      </c>
      <c r="BV273" s="634">
        <v>3.676789598251607E-2</v>
      </c>
      <c r="BW273" s="633">
        <v>0.32149687345249223</v>
      </c>
      <c r="BX273" s="634">
        <v>0.15491045097742376</v>
      </c>
      <c r="BY273" s="634">
        <v>0.32149687345249223</v>
      </c>
      <c r="BZ273" s="633">
        <v>0.83208426698813176</v>
      </c>
      <c r="CA273" s="634">
        <v>0.8714815018327261</v>
      </c>
      <c r="CB273" s="634">
        <v>0.83208426698813176</v>
      </c>
      <c r="CC273" s="518">
        <v>9.0416352564608662</v>
      </c>
      <c r="CD273" s="634">
        <v>4.7762182226414769</v>
      </c>
      <c r="CE273" s="634">
        <v>0.41610083003178061</v>
      </c>
      <c r="CF273" s="518">
        <v>0.99675999919594727</v>
      </c>
      <c r="CG273" s="634">
        <v>0.59765880319476972</v>
      </c>
      <c r="CH273" s="634">
        <v>0.12622459839913822</v>
      </c>
      <c r="CI273" s="518">
        <v>13.310013657820623</v>
      </c>
      <c r="CJ273" s="634">
        <v>4.8339020885575303</v>
      </c>
      <c r="CK273" s="634">
        <v>0.64186917032215918</v>
      </c>
      <c r="CL273" s="518">
        <v>5.1552544369953903</v>
      </c>
      <c r="CM273" s="634">
        <v>3.2053273539084355</v>
      </c>
      <c r="CN273" s="634">
        <v>0.35508273606224167</v>
      </c>
      <c r="CO273" s="633">
        <v>2.9297893388226033</v>
      </c>
      <c r="CP273" s="634">
        <v>2.2781815658784503</v>
      </c>
      <c r="CQ273" s="634">
        <v>2.9297893388226033</v>
      </c>
      <c r="CR273" s="518">
        <v>528.6270903198714</v>
      </c>
      <c r="CS273" s="634">
        <v>65.063893633634763</v>
      </c>
      <c r="CT273" s="634">
        <v>3.9856940147201703E-2</v>
      </c>
      <c r="CU273" s="518">
        <v>439.20517776330803</v>
      </c>
      <c r="CV273" s="634">
        <v>40.29243970180935</v>
      </c>
      <c r="CW273" s="634">
        <v>0</v>
      </c>
      <c r="CX273" s="518">
        <v>4.5248708614724862</v>
      </c>
      <c r="CY273" s="634">
        <v>0.80261442728287546</v>
      </c>
      <c r="CZ273" s="634">
        <v>0</v>
      </c>
      <c r="DA273" s="633">
        <v>1.3983964686963727E-2</v>
      </c>
      <c r="DB273" s="634">
        <v>0</v>
      </c>
      <c r="DC273" s="634">
        <v>1.3983964686963727E-2</v>
      </c>
      <c r="DD273" s="633">
        <v>8.204169777235068E-2</v>
      </c>
      <c r="DE273" s="634">
        <v>0</v>
      </c>
      <c r="DF273" s="634">
        <v>8.204169777235068E-2</v>
      </c>
      <c r="DG273" s="633">
        <v>0.21345717973539255</v>
      </c>
      <c r="DH273" s="634">
        <v>0.12932555413522118</v>
      </c>
      <c r="DI273" s="634">
        <v>0.21345717973539255</v>
      </c>
      <c r="DJ273" s="633">
        <v>0.10136917612552547</v>
      </c>
      <c r="DK273" s="634">
        <v>0</v>
      </c>
      <c r="DL273" s="634">
        <v>0.10136917612552547</v>
      </c>
      <c r="DM273" s="518">
        <v>9.0269089606048585</v>
      </c>
      <c r="DN273" s="634">
        <v>3.9020469309745369</v>
      </c>
      <c r="DO273" s="634">
        <v>0</v>
      </c>
      <c r="DP273" s="518">
        <v>702.78370887899928</v>
      </c>
      <c r="DQ273" s="634">
        <v>76.22115754119244</v>
      </c>
      <c r="DR273" s="634">
        <v>0</v>
      </c>
      <c r="DS273" s="518">
        <v>1576.2055308914057</v>
      </c>
      <c r="DT273" s="634">
        <v>164.51505258193086</v>
      </c>
      <c r="DU273" s="634">
        <v>0</v>
      </c>
      <c r="DV273" s="518">
        <v>199.13070391188424</v>
      </c>
      <c r="DW273" s="634">
        <v>17.424353124882515</v>
      </c>
      <c r="DX273" s="634">
        <v>0</v>
      </c>
      <c r="DY273" s="518">
        <v>797.11631524765664</v>
      </c>
      <c r="DZ273" s="634">
        <v>80.82150454200432</v>
      </c>
      <c r="EA273" s="634">
        <v>4.5808472702840976E-2</v>
      </c>
      <c r="EB273" s="518">
        <v>151.90583197633293</v>
      </c>
      <c r="EC273" s="634">
        <v>11.881345064883728</v>
      </c>
      <c r="ED273" s="634">
        <v>5.1227552470805238E-2</v>
      </c>
      <c r="EE273" s="518">
        <v>24.523575227758354</v>
      </c>
      <c r="EF273" s="634">
        <v>2.8204210884789664</v>
      </c>
      <c r="EG273" s="634">
        <v>1.4994170652180177E-2</v>
      </c>
      <c r="EH273" s="518">
        <v>126.98904745593281</v>
      </c>
      <c r="EI273" s="634">
        <v>17.631712071364213</v>
      </c>
      <c r="EJ273" s="634">
        <v>0</v>
      </c>
      <c r="EK273" s="518">
        <v>16.157868861894933</v>
      </c>
      <c r="EL273" s="634">
        <v>2.1919767868590516</v>
      </c>
      <c r="EM273" s="634">
        <v>0</v>
      </c>
      <c r="EN273" s="518">
        <v>90.995765060965496</v>
      </c>
      <c r="EO273" s="634">
        <v>13.690405443362765</v>
      </c>
      <c r="EP273" s="634">
        <v>3.3560170238862298E-2</v>
      </c>
      <c r="EQ273" s="518">
        <v>14.316886754463253</v>
      </c>
      <c r="ER273" s="634">
        <v>1.8025233876974758</v>
      </c>
      <c r="ES273" s="634">
        <v>1.2906388085192433E-2</v>
      </c>
      <c r="ET273" s="518">
        <v>37.399166082261061</v>
      </c>
      <c r="EU273" s="634">
        <v>4.926288139715699</v>
      </c>
      <c r="EV273" s="634">
        <v>0</v>
      </c>
      <c r="EW273" s="518">
        <v>4.1148878138627358</v>
      </c>
      <c r="EX273" s="634">
        <v>0.65496234199064063</v>
      </c>
      <c r="EY273" s="634">
        <v>0</v>
      </c>
      <c r="EZ273" s="518">
        <v>22.400672044825139</v>
      </c>
      <c r="FA273" s="634">
        <v>2.7542238995192738</v>
      </c>
      <c r="FB273" s="634">
        <v>0</v>
      </c>
      <c r="FC273" s="518">
        <v>2.9278766413094055</v>
      </c>
      <c r="FD273" s="634">
        <v>0.54320822357395693</v>
      </c>
      <c r="FE273" s="634">
        <v>0</v>
      </c>
      <c r="FF273" s="633">
        <v>3.8804242447244161E-2</v>
      </c>
      <c r="FG273" s="634">
        <v>0.24016734906631504</v>
      </c>
      <c r="FH273" s="634">
        <v>3.8804242447244161E-2</v>
      </c>
      <c r="FI273" s="518">
        <v>4.6747613867347857</v>
      </c>
      <c r="FJ273" s="634">
        <v>1.1750260466845353</v>
      </c>
      <c r="FK273" s="634">
        <v>2.526276281826504E-2</v>
      </c>
      <c r="FL273" s="633">
        <v>1.3989419543001671E-2</v>
      </c>
      <c r="FM273" s="634">
        <v>1.4387088496509192E-2</v>
      </c>
      <c r="FN273" s="634">
        <v>1.3989419543001671E-2</v>
      </c>
      <c r="FO273" s="518">
        <v>12.654944617372575</v>
      </c>
      <c r="FP273" s="634">
        <v>2.7262459390591007</v>
      </c>
      <c r="FQ273" s="634">
        <v>1.1677574497189817E-2</v>
      </c>
      <c r="FR273" s="518">
        <v>3.5637192427772746</v>
      </c>
      <c r="FS273" s="634">
        <v>1.0499961519321739</v>
      </c>
      <c r="FT273" s="634">
        <v>1.2189511140908623E-2</v>
      </c>
      <c r="FV273" s="118">
        <f t="shared" si="4"/>
        <v>4206.1730146128602</v>
      </c>
      <c r="FW273" s="118">
        <f t="shared" si="5"/>
        <v>0.5233769921359035</v>
      </c>
      <c r="FX273" s="118">
        <v>1.0061548787329246</v>
      </c>
      <c r="FY273" s="118">
        <v>1.2035994042965352</v>
      </c>
      <c r="FZ273" s="207">
        <v>4.3222260251077476</v>
      </c>
      <c r="GA273" s="118">
        <v>1.700074062029949</v>
      </c>
      <c r="GB273" s="118">
        <v>4.5864642993528282</v>
      </c>
    </row>
    <row r="274" spans="2:184" s="73" customFormat="1">
      <c r="B274" s="73" t="s">
        <v>2062</v>
      </c>
      <c r="C274" s="143" t="s">
        <v>2079</v>
      </c>
      <c r="D274" s="143" t="s">
        <v>2064</v>
      </c>
      <c r="E274" s="614" t="s">
        <v>2088</v>
      </c>
      <c r="G274" s="113"/>
      <c r="I274" s="618">
        <v>223</v>
      </c>
      <c r="J274" s="632" t="s">
        <v>32</v>
      </c>
      <c r="K274" s="41" t="s">
        <v>32</v>
      </c>
      <c r="L274" s="73" t="s">
        <v>207</v>
      </c>
      <c r="M274" s="73" t="s">
        <v>2332</v>
      </c>
      <c r="N274" s="73" t="s">
        <v>2350</v>
      </c>
      <c r="O274" s="73">
        <v>33</v>
      </c>
      <c r="Q274" s="203">
        <v>878.79768324345912</v>
      </c>
      <c r="R274" s="203">
        <v>29760</v>
      </c>
      <c r="S274" s="203">
        <v>6850.0000000000009</v>
      </c>
      <c r="U274" s="633">
        <v>2.8630064759584699</v>
      </c>
      <c r="V274" s="634">
        <v>4.9925576869897501</v>
      </c>
      <c r="W274" s="634">
        <v>2.8630064759584699</v>
      </c>
      <c r="X274" s="633">
        <v>3.7690612530312602</v>
      </c>
      <c r="Y274" s="634">
        <v>11.097935459363899</v>
      </c>
      <c r="Z274" s="634">
        <v>3.7690612530312602</v>
      </c>
      <c r="AA274" s="518">
        <v>235.50006141083901</v>
      </c>
      <c r="AB274" s="634">
        <v>26.3283377996549</v>
      </c>
      <c r="AC274" s="634">
        <v>2.1100498003960699</v>
      </c>
      <c r="AD274" s="518">
        <v>762.47241452133005</v>
      </c>
      <c r="AE274" s="634">
        <v>126.87808752300499</v>
      </c>
      <c r="AF274" s="634">
        <v>0.183481493035583</v>
      </c>
      <c r="AG274" s="518">
        <v>9.6567073625374107</v>
      </c>
      <c r="AH274" s="634">
        <v>13.5730497948128</v>
      </c>
      <c r="AI274" s="634">
        <v>0.27264017129365498</v>
      </c>
      <c r="AJ274" s="518">
        <v>986.46642913184201</v>
      </c>
      <c r="AK274" s="634">
        <v>623.69754709202095</v>
      </c>
      <c r="AL274" s="634">
        <v>215.04715762422401</v>
      </c>
      <c r="AM274" s="518">
        <v>184603.40328367401</v>
      </c>
      <c r="AN274" s="634">
        <v>20025.597235471701</v>
      </c>
      <c r="AO274" s="634">
        <v>15.2144956977112</v>
      </c>
      <c r="AP274" s="518">
        <v>150.42578065500001</v>
      </c>
      <c r="AQ274" s="634">
        <v>220.410447481842</v>
      </c>
      <c r="AR274" s="634">
        <v>73.953213006697695</v>
      </c>
      <c r="AS274" s="518">
        <v>3110.6192934189999</v>
      </c>
      <c r="AT274" s="634">
        <v>503.22087688817601</v>
      </c>
      <c r="AU274" s="634">
        <v>73.573967941156894</v>
      </c>
      <c r="AV274" s="633">
        <v>10.328050802884301</v>
      </c>
      <c r="AW274" s="634">
        <v>19.1379418649184</v>
      </c>
      <c r="AX274" s="634">
        <v>10.328050802884301</v>
      </c>
      <c r="AY274" s="518">
        <v>2.3816615958104301</v>
      </c>
      <c r="AZ274" s="634">
        <v>0.79441178916886601</v>
      </c>
      <c r="BA274" s="634">
        <v>0.247933452382194</v>
      </c>
      <c r="BB274" s="518">
        <v>6.5569769363652703</v>
      </c>
      <c r="BC274" s="634">
        <v>8.3608005552985993</v>
      </c>
      <c r="BD274" s="634">
        <v>0.497469924166691</v>
      </c>
      <c r="BE274" s="518">
        <v>13.6529979460274</v>
      </c>
      <c r="BF274" s="635">
        <v>3.0720331618007699</v>
      </c>
      <c r="BG274" s="635">
        <v>5.09777211337714E-2</v>
      </c>
      <c r="BH274" s="633">
        <v>0.45008625879756498</v>
      </c>
      <c r="BI274" s="634">
        <v>0</v>
      </c>
      <c r="BJ274" s="634">
        <v>0.45008625879756498</v>
      </c>
      <c r="BK274" s="518">
        <v>386.908965131407</v>
      </c>
      <c r="BL274" s="634">
        <v>32.3318529995096</v>
      </c>
      <c r="BM274" s="634">
        <v>0.58650893834900197</v>
      </c>
      <c r="BN274" s="518">
        <v>2330.0267332847702</v>
      </c>
      <c r="BO274" s="634">
        <v>283.26220434981798</v>
      </c>
      <c r="BP274" s="634">
        <v>0.98128502041771903</v>
      </c>
      <c r="BQ274" s="518">
        <v>2525.1985428247799</v>
      </c>
      <c r="BR274" s="634">
        <v>442.53198033532101</v>
      </c>
      <c r="BS274" s="634">
        <v>5.44628784162812</v>
      </c>
      <c r="BT274" s="518">
        <v>0.54650968821656698</v>
      </c>
      <c r="BU274" s="634">
        <v>0.31080908221321302</v>
      </c>
      <c r="BV274" s="634">
        <v>2.8291094859738099E-2</v>
      </c>
      <c r="BW274" s="633">
        <v>0.20871929396137701</v>
      </c>
      <c r="BX274" s="634">
        <v>0</v>
      </c>
      <c r="BY274" s="634">
        <v>0.20871929396137701</v>
      </c>
      <c r="BZ274" s="518">
        <v>0.51757696244241602</v>
      </c>
      <c r="CA274" s="634">
        <v>0.66613368828011799</v>
      </c>
      <c r="CB274" s="634">
        <v>0.30967871292437799</v>
      </c>
      <c r="CC274" s="518">
        <v>7.6522141756067699</v>
      </c>
      <c r="CD274" s="634">
        <v>2.7594050620070001</v>
      </c>
      <c r="CE274" s="634">
        <v>0.28834250133104</v>
      </c>
      <c r="CF274" s="518">
        <v>1.6620839025008201</v>
      </c>
      <c r="CG274" s="634">
        <v>0.79012502151574804</v>
      </c>
      <c r="CH274" s="634">
        <v>5.1754890733622598E-2</v>
      </c>
      <c r="CI274" s="518">
        <v>12.5847065014761</v>
      </c>
      <c r="CJ274" s="634">
        <v>4.6944745795829901</v>
      </c>
      <c r="CK274" s="634">
        <v>0.30771083880896999</v>
      </c>
      <c r="CL274" s="518">
        <v>4.2098627148285797</v>
      </c>
      <c r="CM274" s="634">
        <v>2.8350952069646298</v>
      </c>
      <c r="CN274" s="634">
        <v>0.16117317338547901</v>
      </c>
      <c r="CO274" s="633">
        <v>1.46200376610639</v>
      </c>
      <c r="CP274" s="634">
        <v>3.2080329417077298</v>
      </c>
      <c r="CQ274" s="634">
        <v>1.46200376610639</v>
      </c>
      <c r="CR274" s="518">
        <v>579.77605567762203</v>
      </c>
      <c r="CS274" s="634">
        <v>54.309985464072298</v>
      </c>
      <c r="CT274" s="634">
        <v>7.3256512678369998E-3</v>
      </c>
      <c r="CU274" s="518">
        <v>416.425114457858</v>
      </c>
      <c r="CV274" s="634">
        <v>45.583491120195703</v>
      </c>
      <c r="CW274" s="634">
        <v>5.69977196483406E-3</v>
      </c>
      <c r="CX274" s="518">
        <v>5.5775024393912904</v>
      </c>
      <c r="CY274" s="634">
        <v>1.30726041860568</v>
      </c>
      <c r="CZ274" s="634">
        <v>0</v>
      </c>
      <c r="DA274" s="518">
        <v>0</v>
      </c>
      <c r="DB274" s="634">
        <v>0</v>
      </c>
      <c r="DC274" s="634">
        <v>0</v>
      </c>
      <c r="DD274" s="518">
        <v>0</v>
      </c>
      <c r="DE274" s="634">
        <v>0</v>
      </c>
      <c r="DF274" s="634">
        <v>0</v>
      </c>
      <c r="DG274" s="633">
        <v>9.2834802306354394E-2</v>
      </c>
      <c r="DH274" s="634">
        <v>0</v>
      </c>
      <c r="DI274" s="634">
        <v>9.2834802306354394E-2</v>
      </c>
      <c r="DJ274" s="633">
        <v>4.3582718057767901E-2</v>
      </c>
      <c r="DK274" s="634">
        <v>0</v>
      </c>
      <c r="DL274" s="634">
        <v>4.3582718057767901E-2</v>
      </c>
      <c r="DM274" s="518">
        <v>20.174657168620101</v>
      </c>
      <c r="DN274" s="634">
        <v>6.3982924616960899</v>
      </c>
      <c r="DO274" s="634">
        <v>0</v>
      </c>
      <c r="DP274" s="518">
        <v>633.44998228914994</v>
      </c>
      <c r="DQ274" s="634">
        <v>78.689183224558505</v>
      </c>
      <c r="DR274" s="634">
        <v>0</v>
      </c>
      <c r="DS274" s="518">
        <v>1454.4565117421</v>
      </c>
      <c r="DT274" s="634">
        <v>193.82751166477701</v>
      </c>
      <c r="DU274" s="634">
        <v>0</v>
      </c>
      <c r="DV274" s="518">
        <v>187.37015519724</v>
      </c>
      <c r="DW274" s="634">
        <v>27.4058145071693</v>
      </c>
      <c r="DX274" s="634">
        <v>3.9984026620506798E-3</v>
      </c>
      <c r="DY274" s="518">
        <v>764.34355294311194</v>
      </c>
      <c r="DZ274" s="634">
        <v>103.369477582146</v>
      </c>
      <c r="EA274" s="634">
        <v>2.3181018930237201E-2</v>
      </c>
      <c r="EB274" s="518">
        <v>141.19734385395299</v>
      </c>
      <c r="EC274" s="634">
        <v>17.7208060484346</v>
      </c>
      <c r="ED274" s="634">
        <v>0</v>
      </c>
      <c r="EE274" s="518">
        <v>26.6220071873521</v>
      </c>
      <c r="EF274" s="634">
        <v>3.1143441469629098</v>
      </c>
      <c r="EG274" s="634">
        <v>7.6029268739037604E-3</v>
      </c>
      <c r="EH274" s="518">
        <v>122.007094589452</v>
      </c>
      <c r="EI274" s="634">
        <v>16.289484521401199</v>
      </c>
      <c r="EJ274" s="634">
        <v>0</v>
      </c>
      <c r="EK274" s="518">
        <v>15.4329345424888</v>
      </c>
      <c r="EL274" s="634">
        <v>2.2220871895064001</v>
      </c>
      <c r="EM274" s="634">
        <v>0</v>
      </c>
      <c r="EN274" s="518">
        <v>87.176833389790303</v>
      </c>
      <c r="EO274" s="634">
        <v>13.233197328143</v>
      </c>
      <c r="EP274" s="634">
        <v>0</v>
      </c>
      <c r="EQ274" s="518">
        <v>13.679715351313201</v>
      </c>
      <c r="ER274" s="634">
        <v>1.9758988941550999</v>
      </c>
      <c r="ES274" s="634">
        <v>0</v>
      </c>
      <c r="ET274" s="518">
        <v>34.447366211389898</v>
      </c>
      <c r="EU274" s="634">
        <v>6.1973176069584399</v>
      </c>
      <c r="EV274" s="634">
        <v>0</v>
      </c>
      <c r="EW274" s="518">
        <v>3.7593285436681501</v>
      </c>
      <c r="EX274" s="634">
        <v>0.56588377088487496</v>
      </c>
      <c r="EY274" s="634">
        <v>0</v>
      </c>
      <c r="EZ274" s="518">
        <v>19.535722302504301</v>
      </c>
      <c r="FA274" s="634">
        <v>3.8635107605518</v>
      </c>
      <c r="FB274" s="634">
        <v>0</v>
      </c>
      <c r="FC274" s="518">
        <v>2.5916599631728499</v>
      </c>
      <c r="FD274" s="634">
        <v>0.49436070158974799</v>
      </c>
      <c r="FE274" s="634">
        <v>0</v>
      </c>
      <c r="FF274" s="518">
        <v>0</v>
      </c>
      <c r="FG274" s="634">
        <v>0</v>
      </c>
      <c r="FH274" s="634">
        <v>0</v>
      </c>
      <c r="FI274" s="518">
        <v>2.9838079391949202</v>
      </c>
      <c r="FJ274" s="634">
        <v>1.0169989115425899</v>
      </c>
      <c r="FK274" s="634">
        <v>1.28348039858928E-2</v>
      </c>
      <c r="FL274" s="633">
        <v>7.0969230057775301E-3</v>
      </c>
      <c r="FM274" s="634">
        <v>0</v>
      </c>
      <c r="FN274" s="634">
        <v>7.0969230057775301E-3</v>
      </c>
      <c r="FO274" s="518">
        <v>8.8793805468122606</v>
      </c>
      <c r="FP274" s="634">
        <v>0.91237172128921895</v>
      </c>
      <c r="FQ274" s="634">
        <v>0</v>
      </c>
      <c r="FR274" s="518">
        <v>2.7372814047707301</v>
      </c>
      <c r="FS274" s="634">
        <v>0.67583037605475504</v>
      </c>
      <c r="FT274" s="634">
        <v>6.1905807896073901E-3</v>
      </c>
      <c r="FV274" s="118">
        <f t="shared" si="4"/>
        <v>3922.4953225645454</v>
      </c>
      <c r="FW274" s="118">
        <f t="shared" si="5"/>
        <v>0.60346961664634813</v>
      </c>
      <c r="FX274" s="118">
        <v>1.0114053487417545</v>
      </c>
      <c r="FY274" s="118">
        <v>1.392269667578599</v>
      </c>
      <c r="FZ274" s="207">
        <v>3.4261364040758049</v>
      </c>
      <c r="GA274" s="118">
        <v>1.5980544604233182</v>
      </c>
      <c r="GB274" s="118">
        <v>5.0527569906649203</v>
      </c>
    </row>
    <row r="275" spans="2:184" s="73" customFormat="1">
      <c r="B275" s="73" t="s">
        <v>2062</v>
      </c>
      <c r="C275" s="143" t="s">
        <v>2079</v>
      </c>
      <c r="D275" s="143" t="s">
        <v>2064</v>
      </c>
      <c r="E275" s="614" t="s">
        <v>2088</v>
      </c>
      <c r="G275" s="113"/>
      <c r="I275" s="618">
        <v>223</v>
      </c>
      <c r="J275" s="632" t="s">
        <v>32</v>
      </c>
      <c r="K275" s="41" t="s">
        <v>32</v>
      </c>
      <c r="L275" s="73" t="s">
        <v>207</v>
      </c>
      <c r="M275" s="73" t="s">
        <v>2332</v>
      </c>
      <c r="N275" s="73" t="s">
        <v>2351</v>
      </c>
      <c r="O275" s="73">
        <v>33</v>
      </c>
      <c r="Q275" s="203"/>
      <c r="R275" s="203"/>
      <c r="S275" s="203"/>
      <c r="U275" s="633">
        <v>2.4214335112118501</v>
      </c>
      <c r="V275" s="634">
        <v>4.5624594455108198</v>
      </c>
      <c r="W275" s="634">
        <v>2.4214335112118501</v>
      </c>
      <c r="X275" s="518">
        <v>6.0571741967393899</v>
      </c>
      <c r="Y275" s="634">
        <v>6.4086694411290797</v>
      </c>
      <c r="Z275" s="634">
        <v>3.9283255416627401</v>
      </c>
      <c r="AA275" s="518">
        <v>330.717921201362</v>
      </c>
      <c r="AB275" s="634">
        <v>54.949244664822103</v>
      </c>
      <c r="AC275" s="634">
        <v>2.8057600457521299</v>
      </c>
      <c r="AD275" s="518">
        <v>253.98903444004401</v>
      </c>
      <c r="AE275" s="634">
        <v>88.682384871276597</v>
      </c>
      <c r="AF275" s="634">
        <v>0</v>
      </c>
      <c r="AG275" s="518">
        <v>29.139135137036799</v>
      </c>
      <c r="AH275" s="634">
        <v>36.488486690251698</v>
      </c>
      <c r="AI275" s="634">
        <v>0.34547574785071899</v>
      </c>
      <c r="AJ275" s="633">
        <v>301.81568306275102</v>
      </c>
      <c r="AK275" s="634">
        <v>594.62856522028301</v>
      </c>
      <c r="AL275" s="634">
        <v>301.81568306275102</v>
      </c>
      <c r="AM275" s="518">
        <v>185126.32301994</v>
      </c>
      <c r="AN275" s="634">
        <v>21133.0682985971</v>
      </c>
      <c r="AO275" s="634">
        <v>17.7658317431966</v>
      </c>
      <c r="AP275" s="518">
        <v>127.426434621737</v>
      </c>
      <c r="AQ275" s="634">
        <v>155.466018432114</v>
      </c>
      <c r="AR275" s="634">
        <v>72.223592889299596</v>
      </c>
      <c r="AS275" s="518">
        <v>1697.2546692955</v>
      </c>
      <c r="AT275" s="634">
        <v>1249.2557032198799</v>
      </c>
      <c r="AU275" s="634">
        <v>93.908809206725806</v>
      </c>
      <c r="AV275" s="518">
        <v>23.356633960269001</v>
      </c>
      <c r="AW275" s="634">
        <v>20.717153465947</v>
      </c>
      <c r="AX275" s="634">
        <v>10.8004308433134</v>
      </c>
      <c r="AY275" s="518">
        <v>2.0954728299731502</v>
      </c>
      <c r="AZ275" s="634">
        <v>0.75406969901290899</v>
      </c>
      <c r="BA275" s="634">
        <v>0.25643121295792198</v>
      </c>
      <c r="BB275" s="518">
        <v>329.46734535208901</v>
      </c>
      <c r="BC275" s="634">
        <v>517.80392872068705</v>
      </c>
      <c r="BD275" s="634">
        <v>0.54247962236597402</v>
      </c>
      <c r="BE275" s="518">
        <v>19.0847577437018</v>
      </c>
      <c r="BF275" s="635">
        <v>3.99107486602409</v>
      </c>
      <c r="BG275" s="635">
        <v>5.3184170824535901E-2</v>
      </c>
      <c r="BH275" s="633">
        <v>0.61921764652421696</v>
      </c>
      <c r="BI275" s="634">
        <v>0</v>
      </c>
      <c r="BJ275" s="634">
        <v>0.61921764652421696</v>
      </c>
      <c r="BK275" s="518">
        <v>314.17445480060599</v>
      </c>
      <c r="BL275" s="634">
        <v>41.962755957294497</v>
      </c>
      <c r="BM275" s="634">
        <v>0.77483289720800996</v>
      </c>
      <c r="BN275" s="518">
        <v>1168.92290407564</v>
      </c>
      <c r="BO275" s="634">
        <v>259.43370471873197</v>
      </c>
      <c r="BP275" s="634">
        <v>0.77694660245140101</v>
      </c>
      <c r="BQ275" s="518">
        <v>1371.8998264248901</v>
      </c>
      <c r="BR275" s="634">
        <v>326.266987562005</v>
      </c>
      <c r="BS275" s="634">
        <v>5.1086923898483203</v>
      </c>
      <c r="BT275" s="518">
        <v>0.27306237268762701</v>
      </c>
      <c r="BU275" s="634">
        <v>0.25697382107977101</v>
      </c>
      <c r="BV275" s="634">
        <v>3.8322657393235302E-2</v>
      </c>
      <c r="BW275" s="633">
        <v>0.25050261021978798</v>
      </c>
      <c r="BX275" s="634">
        <v>0</v>
      </c>
      <c r="BY275" s="634">
        <v>0.25050261021978798</v>
      </c>
      <c r="BZ275" s="518">
        <v>0.68254300820093206</v>
      </c>
      <c r="CA275" s="634">
        <v>1.26720560450163</v>
      </c>
      <c r="CB275" s="634">
        <v>0.32002140647746002</v>
      </c>
      <c r="CC275" s="518">
        <v>9.1563245788814704</v>
      </c>
      <c r="CD275" s="634">
        <v>6.1098646523232398</v>
      </c>
      <c r="CE275" s="634">
        <v>0.34007518685703603</v>
      </c>
      <c r="CF275" s="518">
        <v>1.5844023654134201</v>
      </c>
      <c r="CG275" s="634">
        <v>0.79524003036727098</v>
      </c>
      <c r="CH275" s="634">
        <v>5.7487206821030402E-2</v>
      </c>
      <c r="CI275" s="518">
        <v>14.3492705782822</v>
      </c>
      <c r="CJ275" s="634">
        <v>4.9369910914627404</v>
      </c>
      <c r="CK275" s="634">
        <v>0.289929837724206</v>
      </c>
      <c r="CL275" s="518">
        <v>5.0052429091694002</v>
      </c>
      <c r="CM275" s="634">
        <v>1.7870519638173199</v>
      </c>
      <c r="CN275" s="634">
        <v>0.18586645643591901</v>
      </c>
      <c r="CO275" s="633">
        <v>1.33991856793755</v>
      </c>
      <c r="CP275" s="634">
        <v>2.5666557811728401</v>
      </c>
      <c r="CQ275" s="634">
        <v>1.33991856793755</v>
      </c>
      <c r="CR275" s="518">
        <v>518.66305318161903</v>
      </c>
      <c r="CS275" s="634">
        <v>85.287285429630401</v>
      </c>
      <c r="CT275" s="634">
        <v>1.5028406201055699E-2</v>
      </c>
      <c r="CU275" s="518">
        <v>493.86256914351497</v>
      </c>
      <c r="CV275" s="634">
        <v>83.054300819289494</v>
      </c>
      <c r="CW275" s="634">
        <v>0</v>
      </c>
      <c r="CX275" s="518">
        <v>5.5976263767531904</v>
      </c>
      <c r="CY275" s="634">
        <v>0.97547973666295995</v>
      </c>
      <c r="CZ275" s="634">
        <v>2.0089388499068599E-2</v>
      </c>
      <c r="DA275" s="518">
        <v>0.13664436682068901</v>
      </c>
      <c r="DB275" s="634">
        <v>0.27328873364137901</v>
      </c>
      <c r="DC275" s="634">
        <v>0</v>
      </c>
      <c r="DD275" s="518">
        <v>0</v>
      </c>
      <c r="DE275" s="634">
        <v>0</v>
      </c>
      <c r="DF275" s="634">
        <v>0</v>
      </c>
      <c r="DG275" s="518">
        <v>0.28169353692975702</v>
      </c>
      <c r="DH275" s="634">
        <v>0.56338707385951403</v>
      </c>
      <c r="DI275" s="634">
        <v>8.6758340938434694E-2</v>
      </c>
      <c r="DJ275" s="633">
        <v>5.3939224997513302E-2</v>
      </c>
      <c r="DK275" s="634">
        <v>0</v>
      </c>
      <c r="DL275" s="634">
        <v>5.3939224997513302E-2</v>
      </c>
      <c r="DM275" s="518">
        <v>15.9563327197364</v>
      </c>
      <c r="DN275" s="634">
        <v>7.3863073471406997</v>
      </c>
      <c r="DO275" s="634">
        <v>5.7186521795286299E-2</v>
      </c>
      <c r="DP275" s="518">
        <v>808.27344589813595</v>
      </c>
      <c r="DQ275" s="634">
        <v>110.698375816832</v>
      </c>
      <c r="DR275" s="634">
        <v>0</v>
      </c>
      <c r="DS275" s="518">
        <v>1839.65007572182</v>
      </c>
      <c r="DT275" s="634">
        <v>316.72108309371202</v>
      </c>
      <c r="DU275" s="634">
        <v>0</v>
      </c>
      <c r="DV275" s="518">
        <v>226.20517752955499</v>
      </c>
      <c r="DW275" s="634">
        <v>40.240359631629602</v>
      </c>
      <c r="DX275" s="634">
        <v>0</v>
      </c>
      <c r="DY275" s="518">
        <v>900.44447917285902</v>
      </c>
      <c r="DZ275" s="634">
        <v>137.44364321483499</v>
      </c>
      <c r="EA275" s="634">
        <v>0</v>
      </c>
      <c r="EB275" s="518">
        <v>160.88375085647999</v>
      </c>
      <c r="EC275" s="634">
        <v>34.9315640687742</v>
      </c>
      <c r="ED275" s="634">
        <v>0</v>
      </c>
      <c r="EE275" s="518">
        <v>26.7604744634254</v>
      </c>
      <c r="EF275" s="634">
        <v>4.5530353221266999</v>
      </c>
      <c r="EG275" s="634">
        <v>0</v>
      </c>
      <c r="EH275" s="518">
        <v>140.72352764006101</v>
      </c>
      <c r="EI275" s="634">
        <v>22.679195027120201</v>
      </c>
      <c r="EJ275" s="634">
        <v>0</v>
      </c>
      <c r="EK275" s="518">
        <v>17.830843603099499</v>
      </c>
      <c r="EL275" s="634">
        <v>3.2480275137763401</v>
      </c>
      <c r="EM275" s="634">
        <v>6.2001050022112598E-3</v>
      </c>
      <c r="EN275" s="518">
        <v>104.116948393429</v>
      </c>
      <c r="EO275" s="634">
        <v>17.881562789304699</v>
      </c>
      <c r="EP275" s="634">
        <v>1.79189085197453E-2</v>
      </c>
      <c r="EQ275" s="518">
        <v>15.9139691627778</v>
      </c>
      <c r="ER275" s="634">
        <v>3.2562538773555101</v>
      </c>
      <c r="ES275" s="634">
        <v>5.6577208507754299E-3</v>
      </c>
      <c r="ET275" s="518">
        <v>41.549899867753602</v>
      </c>
      <c r="EU275" s="634">
        <v>6.32706224171908</v>
      </c>
      <c r="EV275" s="634">
        <v>0</v>
      </c>
      <c r="EW275" s="518">
        <v>4.6234051447378102</v>
      </c>
      <c r="EX275" s="634">
        <v>0.94447959091933498</v>
      </c>
      <c r="EY275" s="634">
        <v>6.7310402640794499E-3</v>
      </c>
      <c r="EZ275" s="518">
        <v>25.7483522160611</v>
      </c>
      <c r="FA275" s="634">
        <v>6.3035936620237702</v>
      </c>
      <c r="FB275" s="634">
        <v>0</v>
      </c>
      <c r="FC275" s="518">
        <v>3.2036354435405601</v>
      </c>
      <c r="FD275" s="634">
        <v>0.57261970311029098</v>
      </c>
      <c r="FE275" s="634">
        <v>0</v>
      </c>
      <c r="FF275" s="518">
        <v>0</v>
      </c>
      <c r="FG275" s="634">
        <v>0</v>
      </c>
      <c r="FH275" s="634">
        <v>0</v>
      </c>
      <c r="FI275" s="518">
        <v>4.8795570912100503</v>
      </c>
      <c r="FJ275" s="634">
        <v>1.7412822487208499</v>
      </c>
      <c r="FK275" s="634">
        <v>1.3500280171524199E-2</v>
      </c>
      <c r="FL275" s="633">
        <v>1.45806472388999E-2</v>
      </c>
      <c r="FM275" s="634">
        <v>0</v>
      </c>
      <c r="FN275" s="634">
        <v>1.45806472388999E-2</v>
      </c>
      <c r="FO275" s="518">
        <v>8.7100038976450005</v>
      </c>
      <c r="FP275" s="634">
        <v>1.4799200320227801</v>
      </c>
      <c r="FQ275" s="634">
        <v>0</v>
      </c>
      <c r="FR275" s="518">
        <v>2.54450083161416</v>
      </c>
      <c r="FS275" s="634">
        <v>0.62572818743037095</v>
      </c>
      <c r="FT275" s="634">
        <v>6.5098305669861103E-3</v>
      </c>
      <c r="FV275" s="118">
        <f t="shared" si="4"/>
        <v>4809.7905542572507</v>
      </c>
      <c r="FW275" s="118">
        <f t="shared" si="5"/>
        <v>0.52983806943227407</v>
      </c>
      <c r="FX275" s="118">
        <v>1.026355830294267</v>
      </c>
      <c r="FY275" s="118">
        <v>1.0502173794647254</v>
      </c>
      <c r="FZ275" s="207">
        <v>2.7187874685326148</v>
      </c>
      <c r="GA275" s="118">
        <v>1.7308890305575007</v>
      </c>
      <c r="GB275" s="118">
        <v>4.4217081266442708</v>
      </c>
    </row>
    <row r="276" spans="2:184" s="73" customFormat="1">
      <c r="B276" s="73" t="s">
        <v>2062</v>
      </c>
      <c r="C276" s="143" t="s">
        <v>2079</v>
      </c>
      <c r="D276" s="143" t="s">
        <v>2064</v>
      </c>
      <c r="E276" s="614" t="s">
        <v>2088</v>
      </c>
      <c r="G276" s="113"/>
      <c r="I276" s="618">
        <v>223</v>
      </c>
      <c r="J276" s="632" t="s">
        <v>32</v>
      </c>
      <c r="K276" s="41" t="s">
        <v>32</v>
      </c>
      <c r="L276" s="73" t="s">
        <v>207</v>
      </c>
      <c r="M276" s="73" t="s">
        <v>2332</v>
      </c>
      <c r="N276" s="73" t="s">
        <v>2352</v>
      </c>
      <c r="O276" s="73">
        <v>33</v>
      </c>
      <c r="Q276" s="203"/>
      <c r="R276" s="203"/>
      <c r="S276" s="203"/>
      <c r="U276" s="633">
        <v>2.5680393807427229</v>
      </c>
      <c r="V276" s="634">
        <v>4.9691362235984275</v>
      </c>
      <c r="W276" s="634">
        <v>2.5680393807427229</v>
      </c>
      <c r="X276" s="633">
        <v>3.9264901513458157</v>
      </c>
      <c r="Y276" s="634">
        <v>9.0594624460435682</v>
      </c>
      <c r="Z276" s="634">
        <v>3.9264901513458157</v>
      </c>
      <c r="AA276" s="518">
        <v>385.87872000789673</v>
      </c>
      <c r="AB276" s="634">
        <v>54.523280084315331</v>
      </c>
      <c r="AC276" s="634">
        <v>2.7227845849257486</v>
      </c>
      <c r="AD276" s="518">
        <v>227.86656917939126</v>
      </c>
      <c r="AE276" s="634">
        <v>54.59318522351667</v>
      </c>
      <c r="AF276" s="634">
        <v>0.1493241017775282</v>
      </c>
      <c r="AG276" s="518">
        <v>7.2477271792672155</v>
      </c>
      <c r="AH276" s="634">
        <v>6.5121955206724822</v>
      </c>
      <c r="AI276" s="634">
        <v>0.31053533308089104</v>
      </c>
      <c r="AJ276" s="518">
        <v>422.30984456765503</v>
      </c>
      <c r="AK276" s="634">
        <v>506.211836416143</v>
      </c>
      <c r="AL276" s="634">
        <v>255.68762688003727</v>
      </c>
      <c r="AM276" s="518">
        <v>185783.10262746341</v>
      </c>
      <c r="AN276" s="634">
        <v>17978.764545481525</v>
      </c>
      <c r="AO276" s="634">
        <v>18.140020779242647</v>
      </c>
      <c r="AP276" s="633">
        <v>81.134882552868845</v>
      </c>
      <c r="AQ276" s="634">
        <v>194.47552823746341</v>
      </c>
      <c r="AR276" s="634">
        <v>81.134882552868845</v>
      </c>
      <c r="AS276" s="518">
        <v>3229.8581977105105</v>
      </c>
      <c r="AT276" s="634">
        <v>661.70214414976044</v>
      </c>
      <c r="AU276" s="634">
        <v>90.304204506878008</v>
      </c>
      <c r="AV276" s="633">
        <v>13.548641282175378</v>
      </c>
      <c r="AW276" s="634">
        <v>23.0942230102889</v>
      </c>
      <c r="AX276" s="634">
        <v>13.548641282175378</v>
      </c>
      <c r="AY276" s="518">
        <v>1.3266670655059642</v>
      </c>
      <c r="AZ276" s="634">
        <v>0.77975959391770144</v>
      </c>
      <c r="BA276" s="634">
        <v>0.26266727629524356</v>
      </c>
      <c r="BB276" s="518">
        <v>2.2623955614364446</v>
      </c>
      <c r="BC276" s="634">
        <v>4.4848410307323565</v>
      </c>
      <c r="BD276" s="634">
        <v>0.26180324311306491</v>
      </c>
      <c r="BE276" s="518">
        <v>15.843822997061331</v>
      </c>
      <c r="BF276" s="635">
        <v>3.447403722521873</v>
      </c>
      <c r="BG276" s="635">
        <v>5.3751483410137718E-2</v>
      </c>
      <c r="BH276" s="633">
        <v>0.41909817482088746</v>
      </c>
      <c r="BI276" s="634">
        <v>0</v>
      </c>
      <c r="BJ276" s="634">
        <v>0.41909817482088746</v>
      </c>
      <c r="BK276" s="518">
        <v>326.0081572792476</v>
      </c>
      <c r="BL276" s="634">
        <v>36.845177855268368</v>
      </c>
      <c r="BM276" s="634">
        <v>0.85175982674988326</v>
      </c>
      <c r="BN276" s="518">
        <v>1320.1404513319339</v>
      </c>
      <c r="BO276" s="634">
        <v>171.21807121077771</v>
      </c>
      <c r="BP276" s="634">
        <v>0.95273590312461598</v>
      </c>
      <c r="BQ276" s="518">
        <v>1474.1529394273748</v>
      </c>
      <c r="BR276" s="634">
        <v>201.82846366028809</v>
      </c>
      <c r="BS276" s="634">
        <v>5.9172515867632418</v>
      </c>
      <c r="BT276" s="518">
        <v>0.24129177031556526</v>
      </c>
      <c r="BU276" s="634">
        <v>0.2627472821204237</v>
      </c>
      <c r="BV276" s="634">
        <v>3.1375012459453316E-2</v>
      </c>
      <c r="BW276" s="633">
        <v>0.25929257148471307</v>
      </c>
      <c r="BX276" s="634">
        <v>0</v>
      </c>
      <c r="BY276" s="634">
        <v>0.25929257148471307</v>
      </c>
      <c r="BZ276" s="633">
        <v>0.42157937550126456</v>
      </c>
      <c r="CA276" s="634">
        <v>0.84968706067523259</v>
      </c>
      <c r="CB276" s="634">
        <v>0.42157937550126456</v>
      </c>
      <c r="CC276" s="518">
        <v>6.4609099779765469</v>
      </c>
      <c r="CD276" s="634">
        <v>2.8716161827551097</v>
      </c>
      <c r="CE276" s="634">
        <v>0.40886408526175522</v>
      </c>
      <c r="CF276" s="518">
        <v>1.8081971335652154</v>
      </c>
      <c r="CG276" s="634">
        <v>0.86438698040412076</v>
      </c>
      <c r="CH276" s="634">
        <v>6.9028460907033934E-2</v>
      </c>
      <c r="CI276" s="518">
        <v>13.758418628125236</v>
      </c>
      <c r="CJ276" s="634">
        <v>5.1038856578175755</v>
      </c>
      <c r="CK276" s="634">
        <v>0.23412995824174665</v>
      </c>
      <c r="CL276" s="518">
        <v>4.6883128055132763</v>
      </c>
      <c r="CM276" s="634">
        <v>2.5508342850653549</v>
      </c>
      <c r="CN276" s="634">
        <v>0.10604351005349644</v>
      </c>
      <c r="CO276" s="633">
        <v>1.6143217926177853</v>
      </c>
      <c r="CP276" s="634">
        <v>2.6581612478106362</v>
      </c>
      <c r="CQ276" s="634">
        <v>1.6143217926177853</v>
      </c>
      <c r="CR276" s="518">
        <v>451.43128138567704</v>
      </c>
      <c r="CS276" s="634">
        <v>84.496560453477159</v>
      </c>
      <c r="CT276" s="634">
        <v>0</v>
      </c>
      <c r="CU276" s="518">
        <v>470.27689777452179</v>
      </c>
      <c r="CV276" s="634">
        <v>69.851564652000278</v>
      </c>
      <c r="CW276" s="634">
        <v>0</v>
      </c>
      <c r="CX276" s="518">
        <v>5.7018710170609541</v>
      </c>
      <c r="CY276" s="634">
        <v>2.2401494837948857</v>
      </c>
      <c r="CZ276" s="634">
        <v>0</v>
      </c>
      <c r="DA276" s="518">
        <v>0</v>
      </c>
      <c r="DB276" s="634">
        <v>0</v>
      </c>
      <c r="DC276" s="634">
        <v>0</v>
      </c>
      <c r="DD276" s="518">
        <v>0</v>
      </c>
      <c r="DE276" s="634">
        <v>0</v>
      </c>
      <c r="DF276" s="634">
        <v>0</v>
      </c>
      <c r="DG276" s="633">
        <v>0.11528770774603327</v>
      </c>
      <c r="DH276" s="634">
        <v>0</v>
      </c>
      <c r="DI276" s="634">
        <v>0.11528770774603327</v>
      </c>
      <c r="DJ276" s="633">
        <v>4.9738691311537991E-2</v>
      </c>
      <c r="DK276" s="634">
        <v>0</v>
      </c>
      <c r="DL276" s="634">
        <v>4.9738691311537991E-2</v>
      </c>
      <c r="DM276" s="518">
        <v>21.150194773162205</v>
      </c>
      <c r="DN276" s="634">
        <v>6.9645107290700308</v>
      </c>
      <c r="DO276" s="634">
        <v>0</v>
      </c>
      <c r="DP276" s="518">
        <v>834.53790628933382</v>
      </c>
      <c r="DQ276" s="634">
        <v>129.28724098850952</v>
      </c>
      <c r="DR276" s="634">
        <v>0</v>
      </c>
      <c r="DS276" s="518">
        <v>1846.1647517114529</v>
      </c>
      <c r="DT276" s="634">
        <v>291.36908455275386</v>
      </c>
      <c r="DU276" s="634">
        <v>6.0767750441398094E-3</v>
      </c>
      <c r="DV276" s="518">
        <v>231.07336335102323</v>
      </c>
      <c r="DW276" s="634">
        <v>33.990023748806038</v>
      </c>
      <c r="DX276" s="634">
        <v>4.5485341350458564E-3</v>
      </c>
      <c r="DY276" s="518">
        <v>913.74840172857012</v>
      </c>
      <c r="DZ276" s="634">
        <v>105.78993994046714</v>
      </c>
      <c r="EA276" s="634">
        <v>0</v>
      </c>
      <c r="EB276" s="518">
        <v>165.84479794348772</v>
      </c>
      <c r="EC276" s="634">
        <v>26.678690183532968</v>
      </c>
      <c r="ED276" s="634">
        <v>2.950340291816167E-2</v>
      </c>
      <c r="EE276" s="518">
        <v>24.576097470531039</v>
      </c>
      <c r="EF276" s="634">
        <v>4.2342721640164118</v>
      </c>
      <c r="EG276" s="634">
        <v>0</v>
      </c>
      <c r="EH276" s="518">
        <v>139.0603367234242</v>
      </c>
      <c r="EI276" s="634">
        <v>19.044152348338564</v>
      </c>
      <c r="EJ276" s="634">
        <v>0</v>
      </c>
      <c r="EK276" s="518">
        <v>17.741848017552694</v>
      </c>
      <c r="EL276" s="634">
        <v>2.5801185529987971</v>
      </c>
      <c r="EM276" s="634">
        <v>0</v>
      </c>
      <c r="EN276" s="518">
        <v>98.583833988453208</v>
      </c>
      <c r="EO276" s="634">
        <v>16.398467352979065</v>
      </c>
      <c r="EP276" s="634">
        <v>0</v>
      </c>
      <c r="EQ276" s="518">
        <v>15.578246901170477</v>
      </c>
      <c r="ER276" s="634">
        <v>2.3543310010706198</v>
      </c>
      <c r="ES276" s="634">
        <v>0</v>
      </c>
      <c r="ET276" s="518">
        <v>40.690014587971469</v>
      </c>
      <c r="EU276" s="634">
        <v>7.9493255502084086</v>
      </c>
      <c r="EV276" s="634">
        <v>0</v>
      </c>
      <c r="EW276" s="518">
        <v>4.5766755749966128</v>
      </c>
      <c r="EX276" s="634">
        <v>0.81557831695971783</v>
      </c>
      <c r="EY276" s="634">
        <v>4.2889351836742327E-3</v>
      </c>
      <c r="EZ276" s="518">
        <v>25.103384592151663</v>
      </c>
      <c r="FA276" s="634">
        <v>4.7538195913089076</v>
      </c>
      <c r="FB276" s="634">
        <v>0</v>
      </c>
      <c r="FC276" s="518">
        <v>3.1947462121267023</v>
      </c>
      <c r="FD276" s="634">
        <v>0.66238170118596673</v>
      </c>
      <c r="FE276" s="634">
        <v>4.3720795838077722E-3</v>
      </c>
      <c r="FF276" s="518">
        <v>1.2436358777484689E-2</v>
      </c>
      <c r="FG276" s="634">
        <v>2.4872717554969351E-2</v>
      </c>
      <c r="FH276" s="634">
        <v>0</v>
      </c>
      <c r="FI276" s="518">
        <v>4.4863480914712506</v>
      </c>
      <c r="FJ276" s="634">
        <v>1.4988018222682671</v>
      </c>
      <c r="FK276" s="634">
        <v>3.5540325593526975E-2</v>
      </c>
      <c r="FL276" s="633">
        <v>1.7587758452071389E-2</v>
      </c>
      <c r="FM276" s="634">
        <v>0</v>
      </c>
      <c r="FN276" s="634">
        <v>1.7587758452071389E-2</v>
      </c>
      <c r="FO276" s="518">
        <v>9.1368396825034655</v>
      </c>
      <c r="FP276" s="634">
        <v>1.2535439451477894</v>
      </c>
      <c r="FQ276" s="634">
        <v>0</v>
      </c>
      <c r="FR276" s="518">
        <v>2.7486804175150148</v>
      </c>
      <c r="FS276" s="634">
        <v>0.8076759196891159</v>
      </c>
      <c r="FT276" s="634">
        <v>0</v>
      </c>
      <c r="FV276" s="118">
        <f t="shared" si="4"/>
        <v>4830.7513028667681</v>
      </c>
      <c r="FW276" s="118">
        <f t="shared" si="5"/>
        <v>0.47985919545909761</v>
      </c>
      <c r="FX276" s="118">
        <v>1.002013608094795</v>
      </c>
      <c r="FY276" s="118">
        <v>0.95992655289250373</v>
      </c>
      <c r="FZ276" s="207">
        <v>2.859957904581468</v>
      </c>
      <c r="GA276" s="118">
        <v>1.761113278807269</v>
      </c>
      <c r="GB276" s="118">
        <v>4.4817104704431561</v>
      </c>
    </row>
    <row r="277" spans="2:184" s="73" customFormat="1">
      <c r="B277" s="73" t="s">
        <v>2062</v>
      </c>
      <c r="C277" s="143" t="s">
        <v>2079</v>
      </c>
      <c r="D277" s="143" t="s">
        <v>2064</v>
      </c>
      <c r="E277" s="614" t="s">
        <v>2088</v>
      </c>
      <c r="G277" s="113"/>
      <c r="I277" s="618">
        <v>223</v>
      </c>
      <c r="J277" s="632" t="s">
        <v>32</v>
      </c>
      <c r="K277" s="41" t="s">
        <v>32</v>
      </c>
      <c r="L277" s="73" t="s">
        <v>207</v>
      </c>
      <c r="M277" s="73" t="s">
        <v>2332</v>
      </c>
      <c r="N277" s="73" t="s">
        <v>2353</v>
      </c>
      <c r="O277" s="73">
        <v>33</v>
      </c>
      <c r="Q277" s="203">
        <v>560.93469143199513</v>
      </c>
      <c r="R277" s="203">
        <v>26620</v>
      </c>
      <c r="S277" s="203">
        <v>8330</v>
      </c>
      <c r="U277" s="633">
        <v>1.9258273196257012</v>
      </c>
      <c r="V277" s="634">
        <v>5.710867366874977</v>
      </c>
      <c r="W277" s="634">
        <v>1.9258273196257012</v>
      </c>
      <c r="X277" s="518">
        <v>6.0629621002585221</v>
      </c>
      <c r="Y277" s="634">
        <v>6.6511194138480318</v>
      </c>
      <c r="Z277" s="634">
        <v>2.7798223179857549</v>
      </c>
      <c r="AA277" s="518">
        <v>276.16744457076243</v>
      </c>
      <c r="AB277" s="634">
        <v>37.816091135259256</v>
      </c>
      <c r="AC277" s="634">
        <v>2.1323298555303456</v>
      </c>
      <c r="AD277" s="518">
        <v>444.28813317683881</v>
      </c>
      <c r="AE277" s="634">
        <v>120.51519303356035</v>
      </c>
      <c r="AF277" s="634">
        <v>0.12937242875223251</v>
      </c>
      <c r="AG277" s="518">
        <v>7.085868865570772</v>
      </c>
      <c r="AH277" s="634">
        <v>8.1083646356629444</v>
      </c>
      <c r="AI277" s="634">
        <v>0.20906207359852907</v>
      </c>
      <c r="AJ277" s="633">
        <v>251.44241760557404</v>
      </c>
      <c r="AK277" s="634">
        <v>623.4056919573344</v>
      </c>
      <c r="AL277" s="634">
        <v>251.44241760557404</v>
      </c>
      <c r="AM277" s="518">
        <v>185073.02472474333</v>
      </c>
      <c r="AN277" s="634">
        <v>18723.658813507951</v>
      </c>
      <c r="AO277" s="634">
        <v>12.3139542640291</v>
      </c>
      <c r="AP277" s="633">
        <v>58.657413689183173</v>
      </c>
      <c r="AQ277" s="634">
        <v>154.18570583392165</v>
      </c>
      <c r="AR277" s="634">
        <v>58.657413689183173</v>
      </c>
      <c r="AS277" s="518">
        <v>3226.5505502100468</v>
      </c>
      <c r="AT277" s="634">
        <v>869.68535953075911</v>
      </c>
      <c r="AU277" s="634">
        <v>59.569946049987337</v>
      </c>
      <c r="AV277" s="518">
        <v>19.820340069426408</v>
      </c>
      <c r="AW277" s="634">
        <v>22.539578355117719</v>
      </c>
      <c r="AX277" s="634">
        <v>7.4838928393978348</v>
      </c>
      <c r="AY277" s="518">
        <v>2.0580177354035047</v>
      </c>
      <c r="AZ277" s="634">
        <v>0.88791426114692351</v>
      </c>
      <c r="BA277" s="634">
        <v>0.18608362631518124</v>
      </c>
      <c r="BB277" s="518">
        <v>3.1009575093619652</v>
      </c>
      <c r="BC277" s="634">
        <v>4.9914104471504386</v>
      </c>
      <c r="BD277" s="634">
        <v>0.34486499180954355</v>
      </c>
      <c r="BE277" s="518">
        <v>14.007784562263337</v>
      </c>
      <c r="BF277" s="635">
        <v>5.0738857449155867</v>
      </c>
      <c r="BG277" s="635">
        <v>4.6376312800951766E-2</v>
      </c>
      <c r="BH277" s="633">
        <v>0.3858647126117738</v>
      </c>
      <c r="BI277" s="634">
        <v>0</v>
      </c>
      <c r="BJ277" s="634">
        <v>0.3858647126117738</v>
      </c>
      <c r="BK277" s="518">
        <v>367.8415569230541</v>
      </c>
      <c r="BL277" s="634">
        <v>34.768951943164204</v>
      </c>
      <c r="BM277" s="634">
        <v>0.59102059933595941</v>
      </c>
      <c r="BN277" s="518">
        <v>1751.0467104932325</v>
      </c>
      <c r="BO277" s="634">
        <v>292.3836531845887</v>
      </c>
      <c r="BP277" s="634">
        <v>0.74637587471985134</v>
      </c>
      <c r="BQ277" s="518">
        <v>1947.447872965254</v>
      </c>
      <c r="BR277" s="634">
        <v>387.22873440798747</v>
      </c>
      <c r="BS277" s="634">
        <v>4.0098809353759863</v>
      </c>
      <c r="BT277" s="518">
        <v>0.30893691404786011</v>
      </c>
      <c r="BU277" s="634">
        <v>0.31509712881296675</v>
      </c>
      <c r="BV277" s="634">
        <v>2.1551716362802037E-2</v>
      </c>
      <c r="BW277" s="633">
        <v>0.15243924132094497</v>
      </c>
      <c r="BX277" s="634">
        <v>0</v>
      </c>
      <c r="BY277" s="634">
        <v>0.15243924132094497</v>
      </c>
      <c r="BZ277" s="518">
        <v>0.61901695994196648</v>
      </c>
      <c r="CA277" s="634">
        <v>0.81697276863577639</v>
      </c>
      <c r="CB277" s="634">
        <v>0.225503654427227</v>
      </c>
      <c r="CC277" s="518">
        <v>6.4376462199563855</v>
      </c>
      <c r="CD277" s="634">
        <v>3.1831034234714459</v>
      </c>
      <c r="CE277" s="634">
        <v>0.22225897387199905</v>
      </c>
      <c r="CF277" s="518">
        <v>1.6391420517914665</v>
      </c>
      <c r="CG277" s="634">
        <v>0.71677780338588315</v>
      </c>
      <c r="CH277" s="634">
        <v>5.4360981437635375E-2</v>
      </c>
      <c r="CI277" s="518">
        <v>14.176684683927302</v>
      </c>
      <c r="CJ277" s="634">
        <v>4.4710645511246687</v>
      </c>
      <c r="CK277" s="634">
        <v>0.23522918296537385</v>
      </c>
      <c r="CL277" s="518">
        <v>4.2605559682824339</v>
      </c>
      <c r="CM277" s="634">
        <v>2.4011893817183263</v>
      </c>
      <c r="CN277" s="634">
        <v>0.12649187183781579</v>
      </c>
      <c r="CO277" s="633">
        <v>1.1369620458113776</v>
      </c>
      <c r="CP277" s="634">
        <v>2.9019286002717992</v>
      </c>
      <c r="CQ277" s="634">
        <v>1.1369620458113776</v>
      </c>
      <c r="CR277" s="518">
        <v>567.25431876705341</v>
      </c>
      <c r="CS277" s="634">
        <v>64.256536657115163</v>
      </c>
      <c r="CT277" s="634">
        <v>2.5452630914531158E-3</v>
      </c>
      <c r="CU277" s="518">
        <v>451.99139792392094</v>
      </c>
      <c r="CV277" s="634">
        <v>54.737163897040809</v>
      </c>
      <c r="CW277" s="634">
        <v>0</v>
      </c>
      <c r="CX277" s="518">
        <v>5.7481939007236171</v>
      </c>
      <c r="CY277" s="634">
        <v>1.6064470859930113</v>
      </c>
      <c r="CZ277" s="634">
        <v>0</v>
      </c>
      <c r="DA277" s="633">
        <v>5.8596847135813724E-3</v>
      </c>
      <c r="DB277" s="634">
        <v>0</v>
      </c>
      <c r="DC277" s="634">
        <v>5.8596847135813724E-3</v>
      </c>
      <c r="DD277" s="633">
        <v>8.4793985559471988E-3</v>
      </c>
      <c r="DE277" s="634">
        <v>0</v>
      </c>
      <c r="DF277" s="634">
        <v>8.4793985559471988E-3</v>
      </c>
      <c r="DG277" s="633">
        <v>6.9142424853575093E-2</v>
      </c>
      <c r="DH277" s="634">
        <v>0</v>
      </c>
      <c r="DI277" s="634">
        <v>6.9142424853575093E-2</v>
      </c>
      <c r="DJ277" s="633">
        <v>3.8706397174173457E-2</v>
      </c>
      <c r="DK277" s="634">
        <v>0</v>
      </c>
      <c r="DL277" s="634">
        <v>3.8706397174173457E-2</v>
      </c>
      <c r="DM277" s="518">
        <v>18.791515467599972</v>
      </c>
      <c r="DN277" s="634">
        <v>6.568585782462101</v>
      </c>
      <c r="DO277" s="634">
        <v>0</v>
      </c>
      <c r="DP277" s="518">
        <v>708.11596675119256</v>
      </c>
      <c r="DQ277" s="634">
        <v>90.655494378585544</v>
      </c>
      <c r="DR277" s="634">
        <v>4.8972064264326352E-3</v>
      </c>
      <c r="DS277" s="518">
        <v>1610.4221070265658</v>
      </c>
      <c r="DT277" s="634">
        <v>199.26402248143143</v>
      </c>
      <c r="DU277" s="634">
        <v>0</v>
      </c>
      <c r="DV277" s="518">
        <v>204.04000122769699</v>
      </c>
      <c r="DW277" s="634">
        <v>23.945831305304512</v>
      </c>
      <c r="DX277" s="634">
        <v>0</v>
      </c>
      <c r="DY277" s="518">
        <v>831.36378334881385</v>
      </c>
      <c r="DZ277" s="634">
        <v>100.27050971965322</v>
      </c>
      <c r="EA277" s="634">
        <v>0</v>
      </c>
      <c r="EB277" s="518">
        <v>152.62422315677767</v>
      </c>
      <c r="EC277" s="634">
        <v>17.772954277826607</v>
      </c>
      <c r="ED277" s="634">
        <v>2.2650479069235167E-2</v>
      </c>
      <c r="EE277" s="518">
        <v>27.078307118672324</v>
      </c>
      <c r="EF277" s="634">
        <v>3.5372424321533051</v>
      </c>
      <c r="EG277" s="634">
        <v>0</v>
      </c>
      <c r="EH277" s="518">
        <v>134.05707428847555</v>
      </c>
      <c r="EI277" s="634">
        <v>14.41983431497553</v>
      </c>
      <c r="EJ277" s="634">
        <v>0</v>
      </c>
      <c r="EK277" s="518">
        <v>16.993689242031369</v>
      </c>
      <c r="EL277" s="634">
        <v>2.1204858722461783</v>
      </c>
      <c r="EM277" s="634">
        <v>0</v>
      </c>
      <c r="EN277" s="518">
        <v>94.726469322945505</v>
      </c>
      <c r="EO277" s="634">
        <v>13.143369199371003</v>
      </c>
      <c r="EP277" s="634">
        <v>0</v>
      </c>
      <c r="EQ277" s="518">
        <v>14.969956358824707</v>
      </c>
      <c r="ER277" s="634">
        <v>2.0204266679509795</v>
      </c>
      <c r="ES277" s="634">
        <v>0</v>
      </c>
      <c r="ET277" s="518">
        <v>37.247512579503393</v>
      </c>
      <c r="EU277" s="634">
        <v>5.5917661424378524</v>
      </c>
      <c r="EV277" s="634">
        <v>6.9357579115123811E-3</v>
      </c>
      <c r="EW277" s="518">
        <v>4.2450373802732315</v>
      </c>
      <c r="EX277" s="634">
        <v>0.7097645190618953</v>
      </c>
      <c r="EY277" s="634">
        <v>0</v>
      </c>
      <c r="EZ277" s="518">
        <v>23.127365696284251</v>
      </c>
      <c r="FA277" s="634">
        <v>3.7884905229898358</v>
      </c>
      <c r="FB277" s="634">
        <v>0</v>
      </c>
      <c r="FC277" s="518">
        <v>2.9171402377974998</v>
      </c>
      <c r="FD277" s="634">
        <v>0.62063099506245856</v>
      </c>
      <c r="FE277" s="634">
        <v>0</v>
      </c>
      <c r="FF277" s="633">
        <v>1.5691346395353814E-2</v>
      </c>
      <c r="FG277" s="634">
        <v>0</v>
      </c>
      <c r="FH277" s="634">
        <v>1.5691346395353814E-2</v>
      </c>
      <c r="FI277" s="518">
        <v>4.0157234280980303</v>
      </c>
      <c r="FJ277" s="634">
        <v>1.2964602712793771</v>
      </c>
      <c r="FK277" s="634">
        <v>1.2083059416964859E-2</v>
      </c>
      <c r="FL277" s="633">
        <v>5.6414281799368185E-3</v>
      </c>
      <c r="FM277" s="634">
        <v>0</v>
      </c>
      <c r="FN277" s="634">
        <v>5.6414281799368185E-3</v>
      </c>
      <c r="FO277" s="518">
        <v>9.998604845329357</v>
      </c>
      <c r="FP277" s="634">
        <v>2.0536517914833161</v>
      </c>
      <c r="FQ277" s="634">
        <v>3.5064435434795584E-3</v>
      </c>
      <c r="FR277" s="518">
        <v>2.9656524680135758</v>
      </c>
      <c r="FS277" s="634">
        <v>0.81007072522684131</v>
      </c>
      <c r="FT277" s="634">
        <v>0</v>
      </c>
      <c r="FV277" s="118">
        <f t="shared" si="4"/>
        <v>4313.9200316597753</v>
      </c>
      <c r="FW277" s="118">
        <f t="shared" si="5"/>
        <v>0.56421497619650207</v>
      </c>
      <c r="FX277" s="118">
        <v>1.0130518669282382</v>
      </c>
      <c r="FY277" s="118">
        <v>1.2550113151988205</v>
      </c>
      <c r="FZ277" s="207">
        <v>3.427536570157665</v>
      </c>
      <c r="GA277" s="118">
        <v>1.6424083324697081</v>
      </c>
      <c r="GB277" s="118">
        <v>4.689606131819799</v>
      </c>
    </row>
    <row r="278" spans="2:184" s="73" customFormat="1">
      <c r="B278" s="73" t="s">
        <v>2062</v>
      </c>
      <c r="C278" s="143" t="s">
        <v>2063</v>
      </c>
      <c r="D278" s="143" t="s">
        <v>2064</v>
      </c>
      <c r="E278" s="614" t="s">
        <v>2073</v>
      </c>
      <c r="G278" s="113"/>
      <c r="I278" s="618">
        <v>149</v>
      </c>
      <c r="J278" s="632" t="s">
        <v>32</v>
      </c>
      <c r="K278" s="41" t="s">
        <v>32</v>
      </c>
      <c r="L278" s="73" t="s">
        <v>207</v>
      </c>
      <c r="M278" s="73" t="s">
        <v>2321</v>
      </c>
      <c r="N278" s="73" t="s">
        <v>2354</v>
      </c>
      <c r="O278" s="73">
        <v>33</v>
      </c>
      <c r="Q278" s="203"/>
      <c r="R278" s="203"/>
      <c r="S278" s="203"/>
      <c r="U278" s="633">
        <v>3.3496889437155248</v>
      </c>
      <c r="V278" s="634">
        <v>5.3010427909413673</v>
      </c>
      <c r="W278" s="634">
        <v>3.3496889437155248</v>
      </c>
      <c r="X278" s="518">
        <v>6.7057689596417385</v>
      </c>
      <c r="Y278" s="634">
        <v>8.8424230925429832</v>
      </c>
      <c r="Z278" s="634">
        <v>3.6172150444760578</v>
      </c>
      <c r="AA278" s="518">
        <v>205.22335032982213</v>
      </c>
      <c r="AB278" s="634">
        <v>44.590063682632106</v>
      </c>
      <c r="AC278" s="634">
        <v>2.948648488712152</v>
      </c>
      <c r="AD278" s="518">
        <v>47.410272083556549</v>
      </c>
      <c r="AE278" s="634">
        <v>23.263435671093834</v>
      </c>
      <c r="AF278" s="634">
        <v>0.24333267755597113</v>
      </c>
      <c r="AG278" s="518">
        <v>12.757118308376899</v>
      </c>
      <c r="AH278" s="634">
        <v>12.66077572980265</v>
      </c>
      <c r="AI278" s="634">
        <v>0.33651599802715126</v>
      </c>
      <c r="AJ278" s="518">
        <v>450.39399165706038</v>
      </c>
      <c r="AK278" s="634">
        <v>519.76624692192672</v>
      </c>
      <c r="AL278" s="634">
        <v>279.90521002265297</v>
      </c>
      <c r="AM278" s="518">
        <v>142288.76218103219</v>
      </c>
      <c r="AN278" s="634">
        <v>14584.179260140598</v>
      </c>
      <c r="AO278" s="634">
        <v>15.242263449400214</v>
      </c>
      <c r="AP278" s="518">
        <v>171.84359082942666</v>
      </c>
      <c r="AQ278" s="634">
        <v>141.23637887416299</v>
      </c>
      <c r="AR278" s="634">
        <v>76.728256757090932</v>
      </c>
      <c r="AS278" s="518">
        <v>1623.5326341439275</v>
      </c>
      <c r="AT278" s="634">
        <v>296.30313227741846</v>
      </c>
      <c r="AU278" s="634">
        <v>95.400252280465708</v>
      </c>
      <c r="AV278" s="633">
        <v>17.025263766092831</v>
      </c>
      <c r="AW278" s="634">
        <v>20.070417716384934</v>
      </c>
      <c r="AX278" s="634">
        <v>17.025263766092831</v>
      </c>
      <c r="AY278" s="518">
        <v>0.79302747508419424</v>
      </c>
      <c r="AZ278" s="634">
        <v>0.49009112563643381</v>
      </c>
      <c r="BA278" s="634">
        <v>0.29189052677783811</v>
      </c>
      <c r="BB278" s="633">
        <v>0.48877495364047302</v>
      </c>
      <c r="BC278" s="634">
        <v>3.5037591539309907</v>
      </c>
      <c r="BD278" s="634">
        <v>0.48877495364047302</v>
      </c>
      <c r="BE278" s="518">
        <v>35.18430833383762</v>
      </c>
      <c r="BF278" s="635">
        <v>8.0342038863047343</v>
      </c>
      <c r="BG278" s="635">
        <v>6.0383478934987633E-2</v>
      </c>
      <c r="BH278" s="633">
        <v>0.49058168771129718</v>
      </c>
      <c r="BI278" s="634">
        <v>0</v>
      </c>
      <c r="BJ278" s="634">
        <v>0.49058168771129718</v>
      </c>
      <c r="BK278" s="518">
        <v>272.1892587366566</v>
      </c>
      <c r="BL278" s="634">
        <v>30.010870849596806</v>
      </c>
      <c r="BM278" s="634">
        <v>0.81710277486679184</v>
      </c>
      <c r="BN278" s="518">
        <v>310.77465731507181</v>
      </c>
      <c r="BO278" s="634">
        <v>77.707821765925189</v>
      </c>
      <c r="BP278" s="634">
        <v>1.0579445202729887</v>
      </c>
      <c r="BQ278" s="518">
        <v>457.71685985345113</v>
      </c>
      <c r="BR278" s="634">
        <v>126.20707049469509</v>
      </c>
      <c r="BS278" s="634">
        <v>6.5290449291928114</v>
      </c>
      <c r="BT278" s="518">
        <v>0.14056233627720011</v>
      </c>
      <c r="BU278" s="634">
        <v>0.259780139145108</v>
      </c>
      <c r="BV278" s="634">
        <v>5.0078932206601728E-2</v>
      </c>
      <c r="BW278" s="633">
        <v>0.31775212382095269</v>
      </c>
      <c r="BX278" s="634">
        <v>0.28361210142449411</v>
      </c>
      <c r="BY278" s="634">
        <v>0.31775212382095269</v>
      </c>
      <c r="BZ278" s="518">
        <v>2.7216585447447468</v>
      </c>
      <c r="CA278" s="634">
        <v>1.3090660803739138</v>
      </c>
      <c r="CB278" s="634">
        <v>0.38161571230596064</v>
      </c>
      <c r="CC278" s="518">
        <v>20.960985984401386</v>
      </c>
      <c r="CD278" s="634">
        <v>8.2788594818197101</v>
      </c>
      <c r="CE278" s="634">
        <v>0.20780622965488735</v>
      </c>
      <c r="CF278" s="518">
        <v>0.74872715230918174</v>
      </c>
      <c r="CG278" s="634">
        <v>0.53527105819251553</v>
      </c>
      <c r="CH278" s="634">
        <v>6.8683729719937511E-2</v>
      </c>
      <c r="CI278" s="518">
        <v>7.8558970864918649</v>
      </c>
      <c r="CJ278" s="634">
        <v>3.1511871208997508</v>
      </c>
      <c r="CK278" s="634">
        <v>0.28058835551171535</v>
      </c>
      <c r="CL278" s="518">
        <v>10.087146650830119</v>
      </c>
      <c r="CM278" s="634">
        <v>4.864698866251346</v>
      </c>
      <c r="CN278" s="634">
        <v>0.23522482737488201</v>
      </c>
      <c r="CO278" s="633">
        <v>1.5284663058777721</v>
      </c>
      <c r="CP278" s="634">
        <v>2.7570427302347507</v>
      </c>
      <c r="CQ278" s="634">
        <v>1.5284663058777721</v>
      </c>
      <c r="CR278" s="518">
        <v>359.55662631492828</v>
      </c>
      <c r="CS278" s="634">
        <v>52.249552483205292</v>
      </c>
      <c r="CT278" s="634">
        <v>1.4623579632490828E-2</v>
      </c>
      <c r="CU278" s="518">
        <v>291.52592379505609</v>
      </c>
      <c r="CV278" s="634">
        <v>39.432239885410091</v>
      </c>
      <c r="CW278" s="634">
        <v>0</v>
      </c>
      <c r="CX278" s="518">
        <v>3.6860280002269374</v>
      </c>
      <c r="CY278" s="634">
        <v>1.0759198602833766</v>
      </c>
      <c r="CZ278" s="634">
        <v>1.3684611139133555E-2</v>
      </c>
      <c r="DA278" s="518">
        <v>0</v>
      </c>
      <c r="DB278" s="634">
        <v>0</v>
      </c>
      <c r="DC278" s="634">
        <v>0</v>
      </c>
      <c r="DD278" s="518">
        <v>0</v>
      </c>
      <c r="DE278" s="634">
        <v>0</v>
      </c>
      <c r="DF278" s="634">
        <v>0</v>
      </c>
      <c r="DG278" s="633">
        <v>0.16225465888356946</v>
      </c>
      <c r="DH278" s="634">
        <v>0</v>
      </c>
      <c r="DI278" s="634">
        <v>0.16225465888356946</v>
      </c>
      <c r="DJ278" s="633">
        <v>5.9000985896253869E-2</v>
      </c>
      <c r="DK278" s="634">
        <v>0</v>
      </c>
      <c r="DL278" s="634">
        <v>5.9000985896253869E-2</v>
      </c>
      <c r="DM278" s="518">
        <v>8.0300010842429295</v>
      </c>
      <c r="DN278" s="634">
        <v>1.9326137015268745</v>
      </c>
      <c r="DO278" s="634">
        <v>0</v>
      </c>
      <c r="DP278" s="518">
        <v>470.07843284125443</v>
      </c>
      <c r="DQ278" s="634">
        <v>96.362045887704923</v>
      </c>
      <c r="DR278" s="634">
        <v>0</v>
      </c>
      <c r="DS278" s="518">
        <v>965.7942103185834</v>
      </c>
      <c r="DT278" s="634">
        <v>210.62628373329852</v>
      </c>
      <c r="DU278" s="634">
        <v>0</v>
      </c>
      <c r="DV278" s="518">
        <v>121.69056037465126</v>
      </c>
      <c r="DW278" s="634">
        <v>23.523578597377639</v>
      </c>
      <c r="DX278" s="634">
        <v>0</v>
      </c>
      <c r="DY278" s="518">
        <v>484.59659241678327</v>
      </c>
      <c r="DZ278" s="634">
        <v>93.480004869895637</v>
      </c>
      <c r="EA278" s="634">
        <v>0</v>
      </c>
      <c r="EB278" s="518">
        <v>91.755442551617179</v>
      </c>
      <c r="EC278" s="634">
        <v>14.758376297603869</v>
      </c>
      <c r="ED278" s="634">
        <v>0</v>
      </c>
      <c r="EE278" s="518">
        <v>10.314176008814867</v>
      </c>
      <c r="EF278" s="634">
        <v>2.3194701275550851</v>
      </c>
      <c r="EG278" s="634">
        <v>0</v>
      </c>
      <c r="EH278" s="518">
        <v>81.849667182505755</v>
      </c>
      <c r="EI278" s="634">
        <v>13.747048519257962</v>
      </c>
      <c r="EJ278" s="634">
        <v>0</v>
      </c>
      <c r="EK278" s="518">
        <v>9.7859222002367154</v>
      </c>
      <c r="EL278" s="634">
        <v>1.8247159880258845</v>
      </c>
      <c r="EM278" s="634">
        <v>0</v>
      </c>
      <c r="EN278" s="518">
        <v>57.734991518103591</v>
      </c>
      <c r="EO278" s="634">
        <v>12.265545848629026</v>
      </c>
      <c r="EP278" s="634">
        <v>0</v>
      </c>
      <c r="EQ278" s="518">
        <v>10.091669154164931</v>
      </c>
      <c r="ER278" s="634">
        <v>2.4633522172598803</v>
      </c>
      <c r="ES278" s="634">
        <v>0</v>
      </c>
      <c r="ET278" s="518">
        <v>26.906096375307008</v>
      </c>
      <c r="EU278" s="634">
        <v>4.6612083349591167</v>
      </c>
      <c r="EV278" s="634">
        <v>0</v>
      </c>
      <c r="EW278" s="518">
        <v>3.122357564959727</v>
      </c>
      <c r="EX278" s="634">
        <v>0.82120209452045845</v>
      </c>
      <c r="EY278" s="634">
        <v>4.0411594808699531E-3</v>
      </c>
      <c r="EZ278" s="518">
        <v>17.955562962197281</v>
      </c>
      <c r="FA278" s="634">
        <v>3.4602378006054382</v>
      </c>
      <c r="FB278" s="634">
        <v>0</v>
      </c>
      <c r="FC278" s="518">
        <v>2.3082738832879874</v>
      </c>
      <c r="FD278" s="634">
        <v>0.6488889755676337</v>
      </c>
      <c r="FE278" s="634">
        <v>0</v>
      </c>
      <c r="FF278" s="518">
        <v>0.50245001919938725</v>
      </c>
      <c r="FG278" s="634">
        <v>0.5575260179187026</v>
      </c>
      <c r="FH278" s="634">
        <v>0</v>
      </c>
      <c r="FI278" s="518">
        <v>2.0524688621568861</v>
      </c>
      <c r="FJ278" s="634">
        <v>0.74020648735186878</v>
      </c>
      <c r="FK278" s="634">
        <v>2.2233321772651922E-2</v>
      </c>
      <c r="FL278" s="518">
        <v>0.10955783251412869</v>
      </c>
      <c r="FM278" s="634">
        <v>0.15209744938731909</v>
      </c>
      <c r="FN278" s="634">
        <v>7.34727195588032E-3</v>
      </c>
      <c r="FO278" s="518">
        <v>5.8947996764630259</v>
      </c>
      <c r="FP278" s="634">
        <v>1.1208639509907468</v>
      </c>
      <c r="FQ278" s="634">
        <v>0</v>
      </c>
      <c r="FR278" s="518">
        <v>1.6209176194479151</v>
      </c>
      <c r="FS278" s="634">
        <v>0.53015052502524485</v>
      </c>
      <c r="FT278" s="634">
        <v>0</v>
      </c>
      <c r="FV278" s="118">
        <f t="shared" si="4"/>
        <v>2645.5098791475225</v>
      </c>
      <c r="FW278" s="118">
        <f t="shared" si="5"/>
        <v>0.35528922965099552</v>
      </c>
      <c r="FX278" s="118">
        <v>0.95637560338582073</v>
      </c>
      <c r="FY278" s="118">
        <v>1.2333607304429572</v>
      </c>
      <c r="FZ278" s="207">
        <v>2.5537696021003642</v>
      </c>
      <c r="GA278" s="118">
        <v>1.8705004816660895</v>
      </c>
      <c r="GB278" s="118">
        <v>3.6879981225765759</v>
      </c>
    </row>
    <row r="279" spans="2:184" s="73" customFormat="1">
      <c r="B279" s="73" t="s">
        <v>2062</v>
      </c>
      <c r="C279" s="143" t="s">
        <v>2063</v>
      </c>
      <c r="D279" s="143" t="s">
        <v>2064</v>
      </c>
      <c r="E279" s="614" t="s">
        <v>2073</v>
      </c>
      <c r="G279" s="113"/>
      <c r="I279" s="618">
        <v>149</v>
      </c>
      <c r="J279" s="632" t="s">
        <v>32</v>
      </c>
      <c r="K279" s="41" t="s">
        <v>32</v>
      </c>
      <c r="L279" s="73" t="s">
        <v>207</v>
      </c>
      <c r="M279" s="73" t="s">
        <v>2321</v>
      </c>
      <c r="N279" s="73" t="s">
        <v>2355</v>
      </c>
      <c r="O279" s="73">
        <v>55</v>
      </c>
      <c r="Q279" s="203"/>
      <c r="R279" s="203"/>
      <c r="S279" s="203"/>
      <c r="U279" s="633">
        <v>2.06696840916304</v>
      </c>
      <c r="V279" s="634">
        <v>3.7526295587580298</v>
      </c>
      <c r="W279" s="634">
        <v>2.06696840916304</v>
      </c>
      <c r="X279" s="518">
        <v>7.6222678863619198</v>
      </c>
      <c r="Y279" s="634">
        <v>4.2380588564742503</v>
      </c>
      <c r="Z279" s="634">
        <v>2.2959463197943601</v>
      </c>
      <c r="AA279" s="518">
        <v>381.96802475007598</v>
      </c>
      <c r="AB279" s="634">
        <v>264.48818573538301</v>
      </c>
      <c r="AC279" s="634">
        <v>2.0267635841775902</v>
      </c>
      <c r="AD279" s="518">
        <v>163.76371630473099</v>
      </c>
      <c r="AE279" s="634">
        <v>96.133888082354702</v>
      </c>
      <c r="AF279" s="634">
        <v>0</v>
      </c>
      <c r="AG279" s="518">
        <v>316.66926392205499</v>
      </c>
      <c r="AH279" s="634">
        <v>293.47167852311799</v>
      </c>
      <c r="AI279" s="634">
        <v>0.231544280149243</v>
      </c>
      <c r="AJ279" s="518">
        <v>2045.73692557759</v>
      </c>
      <c r="AK279" s="634">
        <v>1401.85106829181</v>
      </c>
      <c r="AL279" s="634">
        <v>176.13929748157699</v>
      </c>
      <c r="AM279" s="518">
        <v>130152.563548145</v>
      </c>
      <c r="AN279" s="634">
        <v>6885.6166726777601</v>
      </c>
      <c r="AO279" s="634">
        <v>9.7500672647950903</v>
      </c>
      <c r="AP279" s="518">
        <v>216.614469193313</v>
      </c>
      <c r="AQ279" s="634">
        <v>83.597315955800994</v>
      </c>
      <c r="AR279" s="634">
        <v>61.681654079121301</v>
      </c>
      <c r="AS279" s="518">
        <v>2262.33429211457</v>
      </c>
      <c r="AT279" s="634">
        <v>395.66589763219599</v>
      </c>
      <c r="AU279" s="634">
        <v>56.435945041262997</v>
      </c>
      <c r="AV279" s="518">
        <v>56.797102150051302</v>
      </c>
      <c r="AW279" s="634">
        <v>78.148226743580594</v>
      </c>
      <c r="AX279" s="634">
        <v>8.8874038768525203</v>
      </c>
      <c r="AY279" s="518">
        <v>1.0721856923967299</v>
      </c>
      <c r="AZ279" s="634">
        <v>0.374891444859211</v>
      </c>
      <c r="BA279" s="634">
        <v>0.23544661117215901</v>
      </c>
      <c r="BB279" s="518">
        <v>6.4335587761144399</v>
      </c>
      <c r="BC279" s="634">
        <v>4.6038884867745304</v>
      </c>
      <c r="BD279" s="634">
        <v>0.43315204679332397</v>
      </c>
      <c r="BE279" s="518">
        <v>57.952919768983598</v>
      </c>
      <c r="BF279" s="635">
        <v>7.44658995858323</v>
      </c>
      <c r="BG279" s="635">
        <v>3.5617988316590202E-2</v>
      </c>
      <c r="BH279" s="633">
        <v>0.293798511257224</v>
      </c>
      <c r="BI279" s="634">
        <v>0</v>
      </c>
      <c r="BJ279" s="634">
        <v>0.293798511257224</v>
      </c>
      <c r="BK279" s="518">
        <v>298.322711012745</v>
      </c>
      <c r="BL279" s="634">
        <v>37.025919832414601</v>
      </c>
      <c r="BM279" s="634">
        <v>0.56074784977098302</v>
      </c>
      <c r="BN279" s="518">
        <v>877.87440237148803</v>
      </c>
      <c r="BO279" s="634">
        <v>710.93646760655201</v>
      </c>
      <c r="BP279" s="634">
        <v>0.59127818956171796</v>
      </c>
      <c r="BQ279" s="518">
        <v>748.940388243494</v>
      </c>
      <c r="BR279" s="634">
        <v>326.97474481595202</v>
      </c>
      <c r="BS279" s="634">
        <v>4.4120072249552402</v>
      </c>
      <c r="BT279" s="518">
        <v>0.48230741593084198</v>
      </c>
      <c r="BU279" s="634">
        <v>0.248922728284483</v>
      </c>
      <c r="BV279" s="634">
        <v>3.5686332321028899E-2</v>
      </c>
      <c r="BW279" s="518">
        <v>0.30819735277837501</v>
      </c>
      <c r="BX279" s="634">
        <v>0.61639470555674902</v>
      </c>
      <c r="BY279" s="634">
        <v>0.15804604770165101</v>
      </c>
      <c r="BZ279" s="518">
        <v>2.36040944216216</v>
      </c>
      <c r="CA279" s="634">
        <v>0.871547701300871</v>
      </c>
      <c r="CB279" s="634">
        <v>0.22297877693820001</v>
      </c>
      <c r="CC279" s="518">
        <v>12.8451209825032</v>
      </c>
      <c r="CD279" s="634">
        <v>7.3545604867854699</v>
      </c>
      <c r="CE279" s="634">
        <v>0.197263032041435</v>
      </c>
      <c r="CF279" s="518">
        <v>0.92628560546634997</v>
      </c>
      <c r="CG279" s="634">
        <v>0.638784083042925</v>
      </c>
      <c r="CH279" s="634">
        <v>3.23153817234305E-2</v>
      </c>
      <c r="CI279" s="518">
        <v>7.5359093457321702</v>
      </c>
      <c r="CJ279" s="634">
        <v>2.46572715624698</v>
      </c>
      <c r="CK279" s="634">
        <v>0.234040269390102</v>
      </c>
      <c r="CL279" s="518">
        <v>18.558989284036901</v>
      </c>
      <c r="CM279" s="634">
        <v>7.0002172326434904</v>
      </c>
      <c r="CN279" s="634">
        <v>0.117240684025762</v>
      </c>
      <c r="CO279" s="633">
        <v>1.06822025964484</v>
      </c>
      <c r="CP279" s="634">
        <v>1.69328757451856</v>
      </c>
      <c r="CQ279" s="634">
        <v>1.06822025964484</v>
      </c>
      <c r="CR279" s="518">
        <v>330.93562294400601</v>
      </c>
      <c r="CS279" s="634">
        <v>52.9586275965261</v>
      </c>
      <c r="CT279" s="634">
        <v>1.1613779106251301E-2</v>
      </c>
      <c r="CU279" s="518">
        <v>244.36740506061099</v>
      </c>
      <c r="CV279" s="634">
        <v>63.250048482101299</v>
      </c>
      <c r="CW279" s="634">
        <v>4.4031461987248501E-3</v>
      </c>
      <c r="CX279" s="518">
        <v>3.0449553378594101</v>
      </c>
      <c r="CY279" s="634">
        <v>0.75093398157355895</v>
      </c>
      <c r="CZ279" s="634">
        <v>8.5499698060669E-3</v>
      </c>
      <c r="DA279" s="518">
        <v>0</v>
      </c>
      <c r="DB279" s="634">
        <v>0</v>
      </c>
      <c r="DC279" s="634">
        <v>0</v>
      </c>
      <c r="DD279" s="633">
        <v>3.1501757805793E-2</v>
      </c>
      <c r="DE279" s="634">
        <v>0</v>
      </c>
      <c r="DF279" s="634">
        <v>3.1501757805793E-2</v>
      </c>
      <c r="DG279" s="518">
        <v>0.218577398409422</v>
      </c>
      <c r="DH279" s="634">
        <v>0.323150061830494</v>
      </c>
      <c r="DI279" s="634">
        <v>5.8730083799510897E-2</v>
      </c>
      <c r="DJ279" s="518">
        <v>4.59213279053656E-2</v>
      </c>
      <c r="DK279" s="634">
        <v>9.1842655810731103E-2</v>
      </c>
      <c r="DL279" s="634">
        <v>3.3534271335604597E-2</v>
      </c>
      <c r="DM279" s="518">
        <v>7.3981536737981903</v>
      </c>
      <c r="DN279" s="634">
        <v>5.8308857531416303</v>
      </c>
      <c r="DO279" s="634">
        <v>3.8796591893662198E-2</v>
      </c>
      <c r="DP279" s="518">
        <v>364.37976348137101</v>
      </c>
      <c r="DQ279" s="634">
        <v>125.52031849626501</v>
      </c>
      <c r="DR279" s="634">
        <v>0</v>
      </c>
      <c r="DS279" s="518">
        <v>768.65285142816094</v>
      </c>
      <c r="DT279" s="634">
        <v>192.66641580113401</v>
      </c>
      <c r="DU279" s="634">
        <v>0</v>
      </c>
      <c r="DV279" s="518">
        <v>92.593727444209094</v>
      </c>
      <c r="DW279" s="634">
        <v>25.5657955344874</v>
      </c>
      <c r="DX279" s="634">
        <v>0</v>
      </c>
      <c r="DY279" s="518">
        <v>363.41324365290501</v>
      </c>
      <c r="DZ279" s="634">
        <v>118.34142813919399</v>
      </c>
      <c r="EA279" s="634">
        <v>0</v>
      </c>
      <c r="EB279" s="518">
        <v>71.529173765351899</v>
      </c>
      <c r="EC279" s="634">
        <v>12.9453637802755</v>
      </c>
      <c r="ED279" s="634">
        <v>0</v>
      </c>
      <c r="EE279" s="518">
        <v>7.2313407677361097</v>
      </c>
      <c r="EF279" s="634">
        <v>2.7041707115734899</v>
      </c>
      <c r="EG279" s="634">
        <v>0</v>
      </c>
      <c r="EH279" s="518">
        <v>62.941613602755602</v>
      </c>
      <c r="EI279" s="634">
        <v>17.5928436935516</v>
      </c>
      <c r="EJ279" s="634">
        <v>0</v>
      </c>
      <c r="EK279" s="518">
        <v>7.7851670798048804</v>
      </c>
      <c r="EL279" s="634">
        <v>2.2870231220847699</v>
      </c>
      <c r="EM279" s="634">
        <v>0</v>
      </c>
      <c r="EN279" s="518">
        <v>45.887419549251298</v>
      </c>
      <c r="EO279" s="634">
        <v>10.1398501884489</v>
      </c>
      <c r="EP279" s="634">
        <v>0</v>
      </c>
      <c r="EQ279" s="518">
        <v>8.32961381357722</v>
      </c>
      <c r="ER279" s="634">
        <v>3.2964078541565498</v>
      </c>
      <c r="ES279" s="634">
        <v>0</v>
      </c>
      <c r="ET279" s="518">
        <v>22.001233823842298</v>
      </c>
      <c r="EU279" s="634">
        <v>7.5714813788334503</v>
      </c>
      <c r="EV279" s="634">
        <v>0</v>
      </c>
      <c r="EW279" s="518">
        <v>2.5769015879794499</v>
      </c>
      <c r="EX279" s="634">
        <v>0.82280712597986405</v>
      </c>
      <c r="EY279" s="634">
        <v>0</v>
      </c>
      <c r="EZ279" s="518">
        <v>13.5138367127721</v>
      </c>
      <c r="FA279" s="634">
        <v>3.7425733386409501</v>
      </c>
      <c r="FB279" s="634">
        <v>0</v>
      </c>
      <c r="FC279" s="518">
        <v>1.88289802235834</v>
      </c>
      <c r="FD279" s="634">
        <v>0.31755762530884901</v>
      </c>
      <c r="FE279" s="634">
        <v>0</v>
      </c>
      <c r="FF279" s="518">
        <v>0.98638092590135096</v>
      </c>
      <c r="FG279" s="634">
        <v>0.69291209321990199</v>
      </c>
      <c r="FH279" s="634">
        <v>0</v>
      </c>
      <c r="FI279" s="518">
        <v>2.4356795974535301</v>
      </c>
      <c r="FJ279" s="634">
        <v>0.70138168067053597</v>
      </c>
      <c r="FK279" s="634">
        <v>1.5982048441571899E-2</v>
      </c>
      <c r="FL279" s="518">
        <v>8.4500431833143499E-2</v>
      </c>
      <c r="FM279" s="634">
        <v>9.9773936511855302E-2</v>
      </c>
      <c r="FN279" s="634">
        <v>4.5980381853540598E-3</v>
      </c>
      <c r="FO279" s="518">
        <v>4.5517002042799897</v>
      </c>
      <c r="FP279" s="634">
        <v>0.83058660800597495</v>
      </c>
      <c r="FQ279" s="634">
        <v>3.90877148455191E-3</v>
      </c>
      <c r="FR279" s="518">
        <v>1.3895923099631999</v>
      </c>
      <c r="FS279" s="634">
        <v>0.423449293178634</v>
      </c>
      <c r="FT279" s="634">
        <v>3.8512486323550601E-3</v>
      </c>
      <c r="FV279" s="118">
        <f t="shared" si="4"/>
        <v>2077.0861897926866</v>
      </c>
      <c r="FW279" s="118">
        <f t="shared" si="5"/>
        <v>0.32127024009836874</v>
      </c>
      <c r="FX279" s="118">
        <v>0.98919041335464497</v>
      </c>
      <c r="FY279" s="118">
        <v>1.3542543567212793</v>
      </c>
      <c r="FZ279" s="207">
        <v>2.4173907191101938</v>
      </c>
      <c r="GA279" s="118">
        <v>1.9333983947320583</v>
      </c>
      <c r="GB279" s="118">
        <v>3.7681831660835443</v>
      </c>
    </row>
    <row r="280" spans="2:184" s="73" customFormat="1">
      <c r="B280" s="73" t="s">
        <v>2062</v>
      </c>
      <c r="C280" s="143" t="s">
        <v>2063</v>
      </c>
      <c r="D280" s="143" t="s">
        <v>2064</v>
      </c>
      <c r="E280" s="614" t="s">
        <v>2073</v>
      </c>
      <c r="G280" s="113"/>
      <c r="I280" s="618">
        <v>149</v>
      </c>
      <c r="J280" s="632" t="s">
        <v>32</v>
      </c>
      <c r="K280" s="41" t="s">
        <v>32</v>
      </c>
      <c r="L280" s="73" t="s">
        <v>207</v>
      </c>
      <c r="M280" s="73" t="s">
        <v>2321</v>
      </c>
      <c r="N280" s="73" t="s">
        <v>2356</v>
      </c>
      <c r="O280" s="73">
        <v>33</v>
      </c>
      <c r="Q280" s="203"/>
      <c r="R280" s="203"/>
      <c r="S280" s="203"/>
      <c r="U280" s="633">
        <v>3.346100737243781</v>
      </c>
      <c r="V280" s="634">
        <v>3.8945899068378624</v>
      </c>
      <c r="W280" s="634">
        <v>3.346100737243781</v>
      </c>
      <c r="X280" s="633">
        <v>5.1230892399244405</v>
      </c>
      <c r="Y280" s="634">
        <v>6.1670773018873222</v>
      </c>
      <c r="Z280" s="634">
        <v>5.1230892399244405</v>
      </c>
      <c r="AA280" s="518">
        <v>154.18805709857969</v>
      </c>
      <c r="AB280" s="634">
        <v>60.169269599150759</v>
      </c>
      <c r="AC280" s="634">
        <v>3.7017703420336527</v>
      </c>
      <c r="AD280" s="518">
        <v>60.887414313909922</v>
      </c>
      <c r="AE280" s="634">
        <v>40.406096016507057</v>
      </c>
      <c r="AF280" s="634">
        <v>0.43542823652062257</v>
      </c>
      <c r="AG280" s="518">
        <v>62.618384964361802</v>
      </c>
      <c r="AH280" s="634">
        <v>60.56262876932977</v>
      </c>
      <c r="AI280" s="634">
        <v>0.42166815720173456</v>
      </c>
      <c r="AJ280" s="633">
        <v>396.44553490376626</v>
      </c>
      <c r="AK280" s="634">
        <v>759.74830232142676</v>
      </c>
      <c r="AL280" s="634">
        <v>396.44553490376626</v>
      </c>
      <c r="AM280" s="518">
        <v>135524.98238348638</v>
      </c>
      <c r="AN280" s="634">
        <v>14946.547175450427</v>
      </c>
      <c r="AO280" s="634">
        <v>24.311385926800792</v>
      </c>
      <c r="AP280" s="633">
        <v>137.12406158972328</v>
      </c>
      <c r="AQ280" s="634">
        <v>193.24283947966242</v>
      </c>
      <c r="AR280" s="634">
        <v>137.12406158972328</v>
      </c>
      <c r="AS280" s="518">
        <v>1756.048079120676</v>
      </c>
      <c r="AT280" s="634">
        <v>338.77355895931964</v>
      </c>
      <c r="AU280" s="634">
        <v>119.26178392213534</v>
      </c>
      <c r="AV280" s="518">
        <v>48.186562978233788</v>
      </c>
      <c r="AW280" s="634">
        <v>12.78212227480978</v>
      </c>
      <c r="AX280" s="634">
        <v>14.710782238491536</v>
      </c>
      <c r="AY280" s="518">
        <v>1.0665830803303959</v>
      </c>
      <c r="AZ280" s="634">
        <v>0.87930354917082865</v>
      </c>
      <c r="BA280" s="634">
        <v>0.38008391175593947</v>
      </c>
      <c r="BB280" s="518">
        <v>2.7738354643604244</v>
      </c>
      <c r="BC280" s="634">
        <v>5.5476709287208559</v>
      </c>
      <c r="BD280" s="634">
        <v>0.56164891324612187</v>
      </c>
      <c r="BE280" s="518">
        <v>14.302224976265142</v>
      </c>
      <c r="BF280" s="635">
        <v>4.5667877754593711</v>
      </c>
      <c r="BG280" s="635">
        <v>0.10023783724864521</v>
      </c>
      <c r="BH280" s="633">
        <v>0.62614363112438154</v>
      </c>
      <c r="BI280" s="634">
        <v>0.57498647732057262</v>
      </c>
      <c r="BJ280" s="634">
        <v>0.62614363112438154</v>
      </c>
      <c r="BK280" s="518">
        <v>267.72259612708581</v>
      </c>
      <c r="BL280" s="634">
        <v>27.461592447888165</v>
      </c>
      <c r="BM280" s="634">
        <v>1.0453575252325604</v>
      </c>
      <c r="BN280" s="518">
        <v>370.1299865366671</v>
      </c>
      <c r="BO280" s="634">
        <v>211.10653309032006</v>
      </c>
      <c r="BP280" s="634">
        <v>1.3674299114588599</v>
      </c>
      <c r="BQ280" s="518">
        <v>467.45785092283967</v>
      </c>
      <c r="BR280" s="634">
        <v>204.81269022681425</v>
      </c>
      <c r="BS280" s="634">
        <v>7.1935921837287502</v>
      </c>
      <c r="BT280" s="518">
        <v>0.1268391609584634</v>
      </c>
      <c r="BU280" s="634">
        <v>0.25367832191692752</v>
      </c>
      <c r="BV280" s="634">
        <v>4.3233848461178517E-2</v>
      </c>
      <c r="BW280" s="633">
        <v>0.26954450410087005</v>
      </c>
      <c r="BX280" s="634">
        <v>0</v>
      </c>
      <c r="BY280" s="634">
        <v>0.26954450410087005</v>
      </c>
      <c r="BZ280" s="518">
        <v>1.2333802773227016</v>
      </c>
      <c r="CA280" s="634">
        <v>1.4321814559934094</v>
      </c>
      <c r="CB280" s="634">
        <v>0.43575020860571756</v>
      </c>
      <c r="CC280" s="518">
        <v>13.16624011170846</v>
      </c>
      <c r="CD280" s="634">
        <v>3.0735394085044856</v>
      </c>
      <c r="CE280" s="634">
        <v>0.38080500745998963</v>
      </c>
      <c r="CF280" s="518">
        <v>0.2977747547308186</v>
      </c>
      <c r="CG280" s="634">
        <v>0.46934401147835059</v>
      </c>
      <c r="CH280" s="634">
        <v>9.7861231377055158E-2</v>
      </c>
      <c r="CI280" s="518">
        <v>1.2205953276577652</v>
      </c>
      <c r="CJ280" s="634">
        <v>1.4791091175275586</v>
      </c>
      <c r="CK280" s="634">
        <v>0.44594862700068072</v>
      </c>
      <c r="CL280" s="518">
        <v>26.604602626622857</v>
      </c>
      <c r="CM280" s="634">
        <v>5.7706852640195088</v>
      </c>
      <c r="CN280" s="634">
        <v>0.37377182055619063</v>
      </c>
      <c r="CO280" s="633">
        <v>1.8997400400437883</v>
      </c>
      <c r="CP280" s="634">
        <v>1.5963625469509781</v>
      </c>
      <c r="CQ280" s="634">
        <v>1.8997400400437883</v>
      </c>
      <c r="CR280" s="518">
        <v>275.41109210229939</v>
      </c>
      <c r="CS280" s="634">
        <v>47.408823987928152</v>
      </c>
      <c r="CT280" s="634">
        <v>1.074656108851019E-2</v>
      </c>
      <c r="CU280" s="518">
        <v>189.34416637069367</v>
      </c>
      <c r="CV280" s="634">
        <v>22.956660842085459</v>
      </c>
      <c r="CW280" s="634">
        <v>0</v>
      </c>
      <c r="CX280" s="518">
        <v>1.6591411666859146</v>
      </c>
      <c r="CY280" s="634">
        <v>0.84273775841089926</v>
      </c>
      <c r="CZ280" s="634">
        <v>0</v>
      </c>
      <c r="DA280" s="633">
        <v>1.0486037578688748E-2</v>
      </c>
      <c r="DB280" s="634">
        <v>0</v>
      </c>
      <c r="DC280" s="634">
        <v>1.0486037578688748E-2</v>
      </c>
      <c r="DD280" s="518">
        <v>0</v>
      </c>
      <c r="DE280" s="634">
        <v>0</v>
      </c>
      <c r="DF280" s="634">
        <v>0</v>
      </c>
      <c r="DG280" s="633">
        <v>0.16257517384598774</v>
      </c>
      <c r="DH280" s="634">
        <v>0.14156135163569414</v>
      </c>
      <c r="DI280" s="634">
        <v>0.16257517384598774</v>
      </c>
      <c r="DJ280" s="633">
        <v>6.4053607187571054E-2</v>
      </c>
      <c r="DK280" s="634">
        <v>0</v>
      </c>
      <c r="DL280" s="634">
        <v>6.4053607187571054E-2</v>
      </c>
      <c r="DM280" s="518">
        <v>3.0094801475931598</v>
      </c>
      <c r="DN280" s="634">
        <v>2.1495477749909817</v>
      </c>
      <c r="DO280" s="634">
        <v>0</v>
      </c>
      <c r="DP280" s="518">
        <v>83.645994220369943</v>
      </c>
      <c r="DQ280" s="634">
        <v>33.397937665992231</v>
      </c>
      <c r="DR280" s="634">
        <v>8.5215284162682096E-3</v>
      </c>
      <c r="DS280" s="518">
        <v>192.34484112931912</v>
      </c>
      <c r="DT280" s="634">
        <v>88.057951746724427</v>
      </c>
      <c r="DU280" s="634">
        <v>0</v>
      </c>
      <c r="DV280" s="518">
        <v>26.111075137270355</v>
      </c>
      <c r="DW280" s="634">
        <v>11.439721232875241</v>
      </c>
      <c r="DX280" s="634">
        <v>6.5230965546446782E-3</v>
      </c>
      <c r="DY280" s="518">
        <v>122.75282967632064</v>
      </c>
      <c r="DZ280" s="634">
        <v>57.075280521917556</v>
      </c>
      <c r="EA280" s="634">
        <v>0</v>
      </c>
      <c r="EB280" s="518">
        <v>30.290602324726581</v>
      </c>
      <c r="EC280" s="634">
        <v>10.309731759448065</v>
      </c>
      <c r="ED280" s="634">
        <v>4.2227054955935733E-2</v>
      </c>
      <c r="EE280" s="518">
        <v>4.1002770765372674</v>
      </c>
      <c r="EF280" s="634">
        <v>0.96921522787514558</v>
      </c>
      <c r="EG280" s="634">
        <v>0</v>
      </c>
      <c r="EH280" s="518">
        <v>37.539578386622807</v>
      </c>
      <c r="EI280" s="634">
        <v>12.687271955886084</v>
      </c>
      <c r="EJ280" s="634">
        <v>4.0634515217187431E-2</v>
      </c>
      <c r="EK280" s="518">
        <v>4.8039010255103731</v>
      </c>
      <c r="EL280" s="634">
        <v>1.4346647770141243</v>
      </c>
      <c r="EM280" s="634">
        <v>0</v>
      </c>
      <c r="EN280" s="518">
        <v>32.308641993278009</v>
      </c>
      <c r="EO280" s="634">
        <v>10.915950499490481</v>
      </c>
      <c r="EP280" s="634">
        <v>2.3271060228484311E-2</v>
      </c>
      <c r="EQ280" s="518">
        <v>6.4865715428101351</v>
      </c>
      <c r="ER280" s="634">
        <v>1.0343431656767363</v>
      </c>
      <c r="ES280" s="634">
        <v>0</v>
      </c>
      <c r="ET280" s="518">
        <v>19.321339061979025</v>
      </c>
      <c r="EU280" s="634">
        <v>5.7747166723674619</v>
      </c>
      <c r="EV280" s="634">
        <v>0</v>
      </c>
      <c r="EW280" s="518">
        <v>2.3215723735369584</v>
      </c>
      <c r="EX280" s="634">
        <v>0.60324895863556272</v>
      </c>
      <c r="EY280" s="634">
        <v>0</v>
      </c>
      <c r="EZ280" s="518">
        <v>15.681330553659434</v>
      </c>
      <c r="FA280" s="634">
        <v>3.4424594997162954</v>
      </c>
      <c r="FB280" s="634">
        <v>0</v>
      </c>
      <c r="FC280" s="518">
        <v>2.0441733308335217</v>
      </c>
      <c r="FD280" s="634">
        <v>0.55896194932657406</v>
      </c>
      <c r="FE280" s="634">
        <v>0</v>
      </c>
      <c r="FF280" s="518">
        <v>3.8474429237845023</v>
      </c>
      <c r="FG280" s="634">
        <v>3.4338285930370569</v>
      </c>
      <c r="FH280" s="634">
        <v>0</v>
      </c>
      <c r="FI280" s="518">
        <v>1.3683404232640344</v>
      </c>
      <c r="FJ280" s="634">
        <v>0.38919126774167695</v>
      </c>
      <c r="FK280" s="634">
        <v>2.3129535422056167E-2</v>
      </c>
      <c r="FL280" s="518">
        <v>0.34745416861614997</v>
      </c>
      <c r="FM280" s="634">
        <v>0.21501709740672278</v>
      </c>
      <c r="FN280" s="634">
        <v>1.2988105712548539E-2</v>
      </c>
      <c r="FO280" s="518">
        <v>2.5142951224867449</v>
      </c>
      <c r="FP280" s="634">
        <v>0.99859084653523633</v>
      </c>
      <c r="FQ280" s="634">
        <v>0</v>
      </c>
      <c r="FR280" s="518">
        <v>0.84854024713770404</v>
      </c>
      <c r="FS280" s="634">
        <v>0.41101049843734233</v>
      </c>
      <c r="FT280" s="634">
        <v>1.5524729710261365E-2</v>
      </c>
      <c r="FV280" s="118">
        <f t="shared" si="4"/>
        <v>769.09689420346785</v>
      </c>
      <c r="FW280" s="118">
        <f t="shared" si="5"/>
        <v>0.37034182839904051</v>
      </c>
      <c r="FX280" s="118">
        <v>0.98935288533497723</v>
      </c>
      <c r="FY280" s="118">
        <v>1.4545528250556496</v>
      </c>
      <c r="FZ280" s="207">
        <v>1.2299813741633783</v>
      </c>
      <c r="GA280" s="118">
        <v>1.3139580181571429</v>
      </c>
      <c r="GB280" s="118">
        <v>1.9367754911312118</v>
      </c>
    </row>
    <row r="281" spans="2:184" s="73" customFormat="1">
      <c r="B281" s="73" t="s">
        <v>2062</v>
      </c>
      <c r="C281" s="143" t="s">
        <v>2063</v>
      </c>
      <c r="D281" s="143" t="s">
        <v>2064</v>
      </c>
      <c r="E281" s="614" t="s">
        <v>2073</v>
      </c>
      <c r="G281" s="113"/>
      <c r="I281" s="618">
        <v>149</v>
      </c>
      <c r="J281" s="632" t="s">
        <v>32</v>
      </c>
      <c r="K281" s="41" t="s">
        <v>32</v>
      </c>
      <c r="L281" s="73" t="s">
        <v>207</v>
      </c>
      <c r="M281" s="73" t="s">
        <v>2321</v>
      </c>
      <c r="N281" s="73" t="s">
        <v>2357</v>
      </c>
      <c r="O281" s="73">
        <v>33</v>
      </c>
      <c r="Q281" s="203"/>
      <c r="R281" s="203"/>
      <c r="S281" s="203"/>
      <c r="U281" s="633">
        <v>2.4299360334144775</v>
      </c>
      <c r="V281" s="634">
        <v>5.2079977696342796</v>
      </c>
      <c r="W281" s="634">
        <v>2.4299360334144775</v>
      </c>
      <c r="X281" s="518">
        <v>7.174078875911861</v>
      </c>
      <c r="Y281" s="634">
        <v>11.67830253149911</v>
      </c>
      <c r="Z281" s="634">
        <v>2.4993844961139038</v>
      </c>
      <c r="AA281" s="518">
        <v>124.71499014551158</v>
      </c>
      <c r="AB281" s="634">
        <v>42.875165273343704</v>
      </c>
      <c r="AC281" s="634">
        <v>2.3774197609909105</v>
      </c>
      <c r="AD281" s="518">
        <v>27.982189752006295</v>
      </c>
      <c r="AE281" s="634">
        <v>20.555800889118093</v>
      </c>
      <c r="AF281" s="634">
        <v>0</v>
      </c>
      <c r="AG281" s="518">
        <v>8.0908952599642099</v>
      </c>
      <c r="AH281" s="634">
        <v>10.742880741752218</v>
      </c>
      <c r="AI281" s="634">
        <v>0.22647990506983026</v>
      </c>
      <c r="AJ281" s="518">
        <v>696.86732604677741</v>
      </c>
      <c r="AK281" s="634">
        <v>478.82642227039372</v>
      </c>
      <c r="AL281" s="634">
        <v>243.451795136795</v>
      </c>
      <c r="AM281" s="518">
        <v>148094.356178346</v>
      </c>
      <c r="AN281" s="634">
        <v>15907.724368819561</v>
      </c>
      <c r="AO281" s="634">
        <v>10.755496579524507</v>
      </c>
      <c r="AP281" s="518">
        <v>259.64708155785678</v>
      </c>
      <c r="AQ281" s="634">
        <v>205.18532710674202</v>
      </c>
      <c r="AR281" s="634">
        <v>60.677261500887568</v>
      </c>
      <c r="AS281" s="518">
        <v>1614.6429999889767</v>
      </c>
      <c r="AT281" s="634">
        <v>369.18342373611966</v>
      </c>
      <c r="AU281" s="634">
        <v>76.816535260856611</v>
      </c>
      <c r="AV281" s="633">
        <v>9.6438118341155707</v>
      </c>
      <c r="AW281" s="634">
        <v>18.240950552652052</v>
      </c>
      <c r="AX281" s="634">
        <v>9.6438118341155707</v>
      </c>
      <c r="AY281" s="518">
        <v>1.1891657879360977</v>
      </c>
      <c r="AZ281" s="634">
        <v>0.75565567610731232</v>
      </c>
      <c r="BA281" s="634">
        <v>0.2046364915646556</v>
      </c>
      <c r="BB281" s="633">
        <v>0.41239494046213876</v>
      </c>
      <c r="BC281" s="634">
        <v>0.80873754830133426</v>
      </c>
      <c r="BD281" s="634">
        <v>0.41239494046213876</v>
      </c>
      <c r="BE281" s="518">
        <v>30.558590927694464</v>
      </c>
      <c r="BF281" s="635">
        <v>9.7634623624750869</v>
      </c>
      <c r="BG281" s="635">
        <v>5.3115552307706433E-2</v>
      </c>
      <c r="BH281" s="633">
        <v>0.42804176790876364</v>
      </c>
      <c r="BI281" s="634">
        <v>0</v>
      </c>
      <c r="BJ281" s="634">
        <v>0.42804176790876364</v>
      </c>
      <c r="BK281" s="518">
        <v>282.5459497754955</v>
      </c>
      <c r="BL281" s="634">
        <v>30.938628529559175</v>
      </c>
      <c r="BM281" s="634">
        <v>0.57124551718283278</v>
      </c>
      <c r="BN281" s="518">
        <v>211.4418829427465</v>
      </c>
      <c r="BO281" s="634">
        <v>52.483354863409957</v>
      </c>
      <c r="BP281" s="634">
        <v>0.8254559204752554</v>
      </c>
      <c r="BQ281" s="518">
        <v>342.49871063388463</v>
      </c>
      <c r="BR281" s="634">
        <v>84.278003014215912</v>
      </c>
      <c r="BS281" s="634">
        <v>4.4478903778045513</v>
      </c>
      <c r="BT281" s="518">
        <v>0.12936649906055397</v>
      </c>
      <c r="BU281" s="634">
        <v>0.25873299812110795</v>
      </c>
      <c r="BV281" s="634">
        <v>2.1485764856123142E-2</v>
      </c>
      <c r="BW281" s="633">
        <v>0.17281750116808275</v>
      </c>
      <c r="BX281" s="634">
        <v>0.12591466678734117</v>
      </c>
      <c r="BY281" s="634">
        <v>0.17281750116808275</v>
      </c>
      <c r="BZ281" s="518">
        <v>2.4118907881102394</v>
      </c>
      <c r="CA281" s="634">
        <v>1.3905614040561232</v>
      </c>
      <c r="CB281" s="634">
        <v>0.2349167177126501</v>
      </c>
      <c r="CC281" s="518">
        <v>14.490460594808749</v>
      </c>
      <c r="CD281" s="634">
        <v>5.4755271152943825</v>
      </c>
      <c r="CE281" s="634">
        <v>0.2082341981436836</v>
      </c>
      <c r="CF281" s="518">
        <v>0.61015446611957658</v>
      </c>
      <c r="CG281" s="634">
        <v>0.4221774065549298</v>
      </c>
      <c r="CH281" s="634">
        <v>4.3857522668291099E-2</v>
      </c>
      <c r="CI281" s="518">
        <v>6.6266742280268378</v>
      </c>
      <c r="CJ281" s="634">
        <v>3.7625778620860011</v>
      </c>
      <c r="CK281" s="634">
        <v>0.22937902514559316</v>
      </c>
      <c r="CL281" s="518">
        <v>10.01124757662113</v>
      </c>
      <c r="CM281" s="634">
        <v>4.0415929013255587</v>
      </c>
      <c r="CN281" s="634">
        <v>0.1972648197981943</v>
      </c>
      <c r="CO281" s="633">
        <v>1.1672771996189075</v>
      </c>
      <c r="CP281" s="634">
        <v>2.4440812232447575</v>
      </c>
      <c r="CQ281" s="634">
        <v>1.1672771996189075</v>
      </c>
      <c r="CR281" s="518">
        <v>356.98820397407741</v>
      </c>
      <c r="CS281" s="634">
        <v>89.043753443877122</v>
      </c>
      <c r="CT281" s="634">
        <v>0</v>
      </c>
      <c r="CU281" s="518">
        <v>296.57968709385335</v>
      </c>
      <c r="CV281" s="634">
        <v>52.173753024445041</v>
      </c>
      <c r="CW281" s="634">
        <v>5.1135565830055405E-3</v>
      </c>
      <c r="CX281" s="518">
        <v>3.7565870929932483</v>
      </c>
      <c r="CY281" s="634">
        <v>1.6907091363531075</v>
      </c>
      <c r="CZ281" s="634">
        <v>9.9352231178954989E-3</v>
      </c>
      <c r="DA281" s="518">
        <v>0</v>
      </c>
      <c r="DB281" s="634">
        <v>0</v>
      </c>
      <c r="DC281" s="634">
        <v>0</v>
      </c>
      <c r="DD281" s="518">
        <v>0</v>
      </c>
      <c r="DE281" s="634">
        <v>0</v>
      </c>
      <c r="DF281" s="634">
        <v>0</v>
      </c>
      <c r="DG281" s="633">
        <v>9.3272153527318491E-2</v>
      </c>
      <c r="DH281" s="634">
        <v>0</v>
      </c>
      <c r="DI281" s="634">
        <v>9.3272153527318491E-2</v>
      </c>
      <c r="DJ281" s="633">
        <v>4.021046981959752E-2</v>
      </c>
      <c r="DK281" s="634">
        <v>0</v>
      </c>
      <c r="DL281" s="634">
        <v>4.021046981959752E-2</v>
      </c>
      <c r="DM281" s="518">
        <v>5.8699274974216396</v>
      </c>
      <c r="DN281" s="634">
        <v>4.0861465641946948</v>
      </c>
      <c r="DO281" s="634">
        <v>0</v>
      </c>
      <c r="DP281" s="518">
        <v>282.38458796866462</v>
      </c>
      <c r="DQ281" s="634">
        <v>135.28750740879235</v>
      </c>
      <c r="DR281" s="634">
        <v>4.9416937133776881E-3</v>
      </c>
      <c r="DS281" s="518">
        <v>636.17190637068188</v>
      </c>
      <c r="DT281" s="634">
        <v>282.37163908561695</v>
      </c>
      <c r="DU281" s="634">
        <v>4.6116223089168766E-3</v>
      </c>
      <c r="DV281" s="518">
        <v>84.768676839357667</v>
      </c>
      <c r="DW281" s="634">
        <v>30.721976633721493</v>
      </c>
      <c r="DX281" s="634">
        <v>0</v>
      </c>
      <c r="DY281" s="518">
        <v>371.97126879548404</v>
      </c>
      <c r="DZ281" s="634">
        <v>119.65313658059041</v>
      </c>
      <c r="EA281" s="634">
        <v>0</v>
      </c>
      <c r="EB281" s="518">
        <v>76.746637371716659</v>
      </c>
      <c r="EC281" s="634">
        <v>19.856139087501706</v>
      </c>
      <c r="ED281" s="634">
        <v>0</v>
      </c>
      <c r="EE281" s="518">
        <v>10.601024141625466</v>
      </c>
      <c r="EF281" s="634">
        <v>2.6690348920770739</v>
      </c>
      <c r="EG281" s="634">
        <v>6.4926025209133906E-3</v>
      </c>
      <c r="EH281" s="518">
        <v>74.276867259230556</v>
      </c>
      <c r="EI281" s="634">
        <v>16.043918097412657</v>
      </c>
      <c r="EJ281" s="634">
        <v>2.3643374583178153E-2</v>
      </c>
      <c r="EK281" s="518">
        <v>9.0700765730033073</v>
      </c>
      <c r="EL281" s="634">
        <v>1.9818958870323078</v>
      </c>
      <c r="EM281" s="634">
        <v>3.0464370832287697E-3</v>
      </c>
      <c r="EN281" s="518">
        <v>54.665978166520716</v>
      </c>
      <c r="EO281" s="634">
        <v>11.681907296578629</v>
      </c>
      <c r="EP281" s="634">
        <v>0</v>
      </c>
      <c r="EQ281" s="518">
        <v>9.6837901743948418</v>
      </c>
      <c r="ER281" s="634">
        <v>2.018688861514323</v>
      </c>
      <c r="ES281" s="634">
        <v>0</v>
      </c>
      <c r="ET281" s="518">
        <v>25.591344399898151</v>
      </c>
      <c r="EU281" s="634">
        <v>6.0044586279119896</v>
      </c>
      <c r="EV281" s="634">
        <v>0</v>
      </c>
      <c r="EW281" s="518">
        <v>2.9915175269323533</v>
      </c>
      <c r="EX281" s="634">
        <v>0.86087034929544282</v>
      </c>
      <c r="EY281" s="634">
        <v>2.9578938954935375E-3</v>
      </c>
      <c r="EZ281" s="518">
        <v>16.783301363900833</v>
      </c>
      <c r="FA281" s="634">
        <v>4.8080345933366884</v>
      </c>
      <c r="FB281" s="634">
        <v>0</v>
      </c>
      <c r="FC281" s="518">
        <v>2.1205431809402278</v>
      </c>
      <c r="FD281" s="634">
        <v>0.74474107811500556</v>
      </c>
      <c r="FE281" s="634">
        <v>0</v>
      </c>
      <c r="FF281" s="518">
        <v>0.6585856558125639</v>
      </c>
      <c r="FG281" s="634">
        <v>0.67526886835293609</v>
      </c>
      <c r="FH281" s="634">
        <v>1.4981040956988063E-2</v>
      </c>
      <c r="FI281" s="518">
        <v>1.7963621492458737</v>
      </c>
      <c r="FJ281" s="634">
        <v>0.76783940687644969</v>
      </c>
      <c r="FK281" s="634">
        <v>1.3468643133231921E-2</v>
      </c>
      <c r="FL281" s="518">
        <v>8.3290941127029464E-2</v>
      </c>
      <c r="FM281" s="634">
        <v>0.16658188225405887</v>
      </c>
      <c r="FN281" s="634">
        <v>5.3787693977543679E-3</v>
      </c>
      <c r="FO281" s="518">
        <v>5.133445053646347</v>
      </c>
      <c r="FP281" s="634">
        <v>1.9120809922922366</v>
      </c>
      <c r="FQ281" s="634">
        <v>4.5792802055696427E-3</v>
      </c>
      <c r="FR281" s="518">
        <v>1.5135061556570908</v>
      </c>
      <c r="FS281" s="634">
        <v>0.69403747107657854</v>
      </c>
      <c r="FT281" s="634">
        <v>4.5202861111746026E-3</v>
      </c>
      <c r="FV281" s="118">
        <f t="shared" si="4"/>
        <v>1954.4072072262045</v>
      </c>
      <c r="FW281" s="118">
        <f t="shared" si="5"/>
        <v>0.42227716565416118</v>
      </c>
      <c r="FX281" s="118">
        <v>0.98605665452821056</v>
      </c>
      <c r="FY281" s="118">
        <v>1.2036839322077633</v>
      </c>
      <c r="FZ281" s="207">
        <v>2.4208160907952974</v>
      </c>
      <c r="GA281" s="118">
        <v>1.4638596769060708</v>
      </c>
      <c r="GB281" s="118">
        <v>3.5805437538811851</v>
      </c>
    </row>
    <row r="282" spans="2:184" s="73" customFormat="1">
      <c r="B282" s="73" t="s">
        <v>2062</v>
      </c>
      <c r="C282" s="143" t="s">
        <v>2063</v>
      </c>
      <c r="D282" s="143" t="s">
        <v>2064</v>
      </c>
      <c r="E282" s="614" t="s">
        <v>2073</v>
      </c>
      <c r="G282" s="113"/>
      <c r="I282" s="618">
        <v>149</v>
      </c>
      <c r="J282" s="632" t="s">
        <v>32</v>
      </c>
      <c r="K282" s="41" t="s">
        <v>32</v>
      </c>
      <c r="L282" s="73" t="s">
        <v>207</v>
      </c>
      <c r="M282" s="73" t="s">
        <v>2321</v>
      </c>
      <c r="N282" s="73" t="s">
        <v>2358</v>
      </c>
      <c r="O282" s="73">
        <v>33</v>
      </c>
      <c r="Q282" s="203">
        <v>467.44557619332932</v>
      </c>
      <c r="R282" s="203">
        <v>29500</v>
      </c>
      <c r="S282" s="203">
        <v>4590</v>
      </c>
      <c r="U282" s="633">
        <v>2.5477803785003079</v>
      </c>
      <c r="V282" s="634">
        <v>5.2264702481197238</v>
      </c>
      <c r="W282" s="634">
        <v>2.5477803785003079</v>
      </c>
      <c r="X282" s="518">
        <v>8.2858972027196582</v>
      </c>
      <c r="Y282" s="634">
        <v>8.6375093396719596</v>
      </c>
      <c r="Z282" s="634">
        <v>2.8624000931264328</v>
      </c>
      <c r="AA282" s="518">
        <v>183.34677968632113</v>
      </c>
      <c r="AB282" s="634">
        <v>45.930990433021655</v>
      </c>
      <c r="AC282" s="634">
        <v>2.793688983292431</v>
      </c>
      <c r="AD282" s="518">
        <v>63.044984158367519</v>
      </c>
      <c r="AE282" s="634">
        <v>35.803382209936409</v>
      </c>
      <c r="AF282" s="634">
        <v>0.31970931572377287</v>
      </c>
      <c r="AG282" s="518">
        <v>5.7171177550616186</v>
      </c>
      <c r="AH282" s="634">
        <v>5.0328643181302333</v>
      </c>
      <c r="AI282" s="634">
        <v>0.26027584733972875</v>
      </c>
      <c r="AJ282" s="518">
        <v>445.50327525389412</v>
      </c>
      <c r="AK282" s="634">
        <v>534.57533410988344</v>
      </c>
      <c r="AL282" s="634">
        <v>247.80135284628284</v>
      </c>
      <c r="AM282" s="518">
        <v>150023.75746662458</v>
      </c>
      <c r="AN282" s="634">
        <v>17776.825674769058</v>
      </c>
      <c r="AO282" s="634">
        <v>12.67081547411148</v>
      </c>
      <c r="AP282" s="518">
        <v>187.09049976817599</v>
      </c>
      <c r="AQ282" s="634">
        <v>155.22424518538406</v>
      </c>
      <c r="AR282" s="634">
        <v>75.486282627281668</v>
      </c>
      <c r="AS282" s="518">
        <v>1644.1424433132529</v>
      </c>
      <c r="AT282" s="634">
        <v>431.52899644518823</v>
      </c>
      <c r="AU282" s="634">
        <v>85.833018236546877</v>
      </c>
      <c r="AV282" s="633">
        <v>11.898178963209579</v>
      </c>
      <c r="AW282" s="634">
        <v>25.765013865498211</v>
      </c>
      <c r="AX282" s="634">
        <v>11.898178963209579</v>
      </c>
      <c r="AY282" s="518">
        <v>1.0088875070572285</v>
      </c>
      <c r="AZ282" s="634">
        <v>1.0034656417803771</v>
      </c>
      <c r="BA282" s="634">
        <v>0.27319292080535951</v>
      </c>
      <c r="BB282" s="633">
        <v>0.5533243309747683</v>
      </c>
      <c r="BC282" s="634">
        <v>0</v>
      </c>
      <c r="BD282" s="634">
        <v>0.5533243309747683</v>
      </c>
      <c r="BE282" s="518">
        <v>42.833270887279184</v>
      </c>
      <c r="BF282" s="635">
        <v>9.9075313748131446</v>
      </c>
      <c r="BG282" s="635">
        <v>4.5313026334387704E-2</v>
      </c>
      <c r="BH282" s="633">
        <v>0.38205358895345681</v>
      </c>
      <c r="BI282" s="634">
        <v>0</v>
      </c>
      <c r="BJ282" s="634">
        <v>0.38205358895345681</v>
      </c>
      <c r="BK282" s="518">
        <v>276.04313312561402</v>
      </c>
      <c r="BL282" s="634">
        <v>29.423591489580524</v>
      </c>
      <c r="BM282" s="634">
        <v>0.60490272332976769</v>
      </c>
      <c r="BN282" s="518">
        <v>336.27235073694288</v>
      </c>
      <c r="BO282" s="634">
        <v>96.971800299115145</v>
      </c>
      <c r="BP282" s="634">
        <v>0.72913600613436957</v>
      </c>
      <c r="BQ282" s="518">
        <v>432.54020096506054</v>
      </c>
      <c r="BR282" s="634">
        <v>123.69146712639305</v>
      </c>
      <c r="BS282" s="634">
        <v>5.8243596062123233</v>
      </c>
      <c r="BT282" s="633">
        <v>2.9301629516474699E-2</v>
      </c>
      <c r="BU282" s="634">
        <v>0.15409899880086264</v>
      </c>
      <c r="BV282" s="634">
        <v>2.9301629516474699E-2</v>
      </c>
      <c r="BW282" s="633">
        <v>0.23273857744324919</v>
      </c>
      <c r="BX282" s="634">
        <v>0</v>
      </c>
      <c r="BY282" s="634">
        <v>0.23273857744324919</v>
      </c>
      <c r="BZ282" s="518">
        <v>2.5588489596366051</v>
      </c>
      <c r="CA282" s="634">
        <v>1.249708439081326</v>
      </c>
      <c r="CB282" s="634">
        <v>0.28989780832464163</v>
      </c>
      <c r="CC282" s="518">
        <v>12.627438010096228</v>
      </c>
      <c r="CD282" s="634">
        <v>4.9001872369681783</v>
      </c>
      <c r="CE282" s="634">
        <v>0.21438811794193929</v>
      </c>
      <c r="CF282" s="518">
        <v>0.68369016516027525</v>
      </c>
      <c r="CG282" s="634">
        <v>0.50003893114022357</v>
      </c>
      <c r="CH282" s="634">
        <v>6.6376132764002713E-2</v>
      </c>
      <c r="CI282" s="518">
        <v>7.6562937170388325</v>
      </c>
      <c r="CJ282" s="634">
        <v>3.4965497556519818</v>
      </c>
      <c r="CK282" s="634">
        <v>0.30892947639327067</v>
      </c>
      <c r="CL282" s="518">
        <v>10.22952067841411</v>
      </c>
      <c r="CM282" s="634">
        <v>4.8946702688077224</v>
      </c>
      <c r="CN282" s="634">
        <v>0.21162910296468776</v>
      </c>
      <c r="CO282" s="633">
        <v>1.3311926301135468</v>
      </c>
      <c r="CP282" s="634">
        <v>2.1177310785380228</v>
      </c>
      <c r="CQ282" s="634">
        <v>1.3311926301135468</v>
      </c>
      <c r="CR282" s="518">
        <v>399.43297275327603</v>
      </c>
      <c r="CS282" s="634">
        <v>62.370196933225358</v>
      </c>
      <c r="CT282" s="634">
        <v>1.4271915955540162E-2</v>
      </c>
      <c r="CU282" s="518">
        <v>275.39520428207226</v>
      </c>
      <c r="CV282" s="634">
        <v>41.19115706395425</v>
      </c>
      <c r="CW282" s="634">
        <v>0</v>
      </c>
      <c r="CX282" s="518">
        <v>2.6638754513038041</v>
      </c>
      <c r="CY282" s="634">
        <v>0.73120099487829149</v>
      </c>
      <c r="CZ282" s="634">
        <v>0</v>
      </c>
      <c r="DA282" s="633">
        <v>7.1210831368197815E-3</v>
      </c>
      <c r="DB282" s="634">
        <v>0</v>
      </c>
      <c r="DC282" s="634">
        <v>7.1210831368197815E-3</v>
      </c>
      <c r="DD282" s="633">
        <v>4.311023479940241E-2</v>
      </c>
      <c r="DE282" s="634">
        <v>0</v>
      </c>
      <c r="DF282" s="634">
        <v>4.311023479940241E-2</v>
      </c>
      <c r="DG282" s="633">
        <v>0.11597614376361876</v>
      </c>
      <c r="DH282" s="634">
        <v>0</v>
      </c>
      <c r="DI282" s="634">
        <v>0.11597614376361876</v>
      </c>
      <c r="DJ282" s="633">
        <v>3.5281489281997029E-2</v>
      </c>
      <c r="DK282" s="634">
        <v>0</v>
      </c>
      <c r="DL282" s="634">
        <v>3.5281489281997029E-2</v>
      </c>
      <c r="DM282" s="518">
        <v>7.8694655800669393</v>
      </c>
      <c r="DN282" s="634">
        <v>4.6216997547693559</v>
      </c>
      <c r="DO282" s="634">
        <v>0</v>
      </c>
      <c r="DP282" s="518">
        <v>382.21405848276976</v>
      </c>
      <c r="DQ282" s="634">
        <v>87.807419197564997</v>
      </c>
      <c r="DR282" s="634">
        <v>0</v>
      </c>
      <c r="DS282" s="518">
        <v>800.6639355303297</v>
      </c>
      <c r="DT282" s="634">
        <v>227.24247957657462</v>
      </c>
      <c r="DU282" s="634">
        <v>1.0803193630793009E-2</v>
      </c>
      <c r="DV282" s="518">
        <v>99.318723590137097</v>
      </c>
      <c r="DW282" s="634">
        <v>27.062373543328981</v>
      </c>
      <c r="DX282" s="634">
        <v>0</v>
      </c>
      <c r="DY282" s="518">
        <v>409.55122589840619</v>
      </c>
      <c r="DZ282" s="634">
        <v>98.244675263769565</v>
      </c>
      <c r="EA282" s="634">
        <v>0</v>
      </c>
      <c r="EB282" s="518">
        <v>78.498425571927896</v>
      </c>
      <c r="EC282" s="634">
        <v>16.781155359991789</v>
      </c>
      <c r="ED282" s="634">
        <v>0</v>
      </c>
      <c r="EE282" s="518">
        <v>10.455006211146207</v>
      </c>
      <c r="EF282" s="634">
        <v>3.097515909934355</v>
      </c>
      <c r="EG282" s="634">
        <v>0</v>
      </c>
      <c r="EH282" s="518">
        <v>74.060496058650045</v>
      </c>
      <c r="EI282" s="634">
        <v>15.479573622211909</v>
      </c>
      <c r="EJ282" s="634">
        <v>2.7818296623940818E-2</v>
      </c>
      <c r="EK282" s="518">
        <v>9.2688433398993393</v>
      </c>
      <c r="EL282" s="634">
        <v>1.7543666523392116</v>
      </c>
      <c r="EM282" s="634">
        <v>0</v>
      </c>
      <c r="EN282" s="518">
        <v>54.504990335546523</v>
      </c>
      <c r="EO282" s="634">
        <v>9.5330978832746762</v>
      </c>
      <c r="EP282" s="634">
        <v>1.5938778202952454E-2</v>
      </c>
      <c r="EQ282" s="518">
        <v>9.4698762850825648</v>
      </c>
      <c r="ER282" s="634">
        <v>1.5968857407127306</v>
      </c>
      <c r="ES282" s="634">
        <v>0</v>
      </c>
      <c r="ET282" s="518">
        <v>25.031300591393673</v>
      </c>
      <c r="EU282" s="634">
        <v>5.2260432901709724</v>
      </c>
      <c r="EV282" s="634">
        <v>2.1594263676379462E-2</v>
      </c>
      <c r="EW282" s="518">
        <v>2.9169290496072362</v>
      </c>
      <c r="EX282" s="634">
        <v>0.80309325487483041</v>
      </c>
      <c r="EY282" s="634">
        <v>3.4793919536339518E-3</v>
      </c>
      <c r="EZ282" s="518">
        <v>16.710790754575026</v>
      </c>
      <c r="FA282" s="634">
        <v>4.1701427318525477</v>
      </c>
      <c r="FB282" s="634">
        <v>0</v>
      </c>
      <c r="FC282" s="518">
        <v>2.2224995363338955</v>
      </c>
      <c r="FD282" s="634">
        <v>0.40933931636552529</v>
      </c>
      <c r="FE282" s="634">
        <v>0</v>
      </c>
      <c r="FF282" s="518">
        <v>0.89331535720630406</v>
      </c>
      <c r="FG282" s="634">
        <v>0.93919720627434222</v>
      </c>
      <c r="FH282" s="634">
        <v>3.0090996885850096E-2</v>
      </c>
      <c r="FI282" s="518">
        <v>2.019132076974405</v>
      </c>
      <c r="FJ282" s="634">
        <v>1.0929422009227077</v>
      </c>
      <c r="FK282" s="634">
        <v>3.1141954053530943E-2</v>
      </c>
      <c r="FL282" s="633">
        <v>6.3299881794861889E-3</v>
      </c>
      <c r="FM282" s="634">
        <v>7.4537248203253623E-2</v>
      </c>
      <c r="FN282" s="634">
        <v>6.3299881794861889E-3</v>
      </c>
      <c r="FO282" s="518">
        <v>6.1109619307091023</v>
      </c>
      <c r="FP282" s="634">
        <v>1.1529988562276543</v>
      </c>
      <c r="FQ282" s="634">
        <v>5.3905358350912211E-3</v>
      </c>
      <c r="FR282" s="518">
        <v>1.8365243994677052</v>
      </c>
      <c r="FS282" s="634">
        <v>0.44287071554914231</v>
      </c>
      <c r="FT282" s="634">
        <v>5.327673274441687E-3</v>
      </c>
      <c r="FV282" s="118">
        <f t="shared" si="4"/>
        <v>2250.2823055178778</v>
      </c>
      <c r="FW282" s="118">
        <f t="shared" si="5"/>
        <v>0.41150085800896841</v>
      </c>
      <c r="FX282" s="118">
        <v>0.97365522701796736</v>
      </c>
      <c r="FY282" s="118">
        <v>1.4503991592539087</v>
      </c>
      <c r="FZ282" s="207">
        <v>2.7495897438023253</v>
      </c>
      <c r="GA282" s="118">
        <v>1.7995597914791008</v>
      </c>
      <c r="GB282" s="118">
        <v>3.5856047545035921</v>
      </c>
    </row>
    <row r="283" spans="2:184" s="73" customFormat="1">
      <c r="B283" s="73" t="s">
        <v>2062</v>
      </c>
      <c r="C283" s="143" t="s">
        <v>2063</v>
      </c>
      <c r="D283" s="143" t="s">
        <v>2064</v>
      </c>
      <c r="E283" s="614" t="s">
        <v>2073</v>
      </c>
      <c r="G283" s="113"/>
      <c r="I283" s="618">
        <v>149</v>
      </c>
      <c r="J283" s="632" t="s">
        <v>32</v>
      </c>
      <c r="K283" s="41" t="s">
        <v>32</v>
      </c>
      <c r="L283" s="73" t="s">
        <v>207</v>
      </c>
      <c r="M283" s="73" t="s">
        <v>2321</v>
      </c>
      <c r="N283" s="73" t="s">
        <v>2359</v>
      </c>
      <c r="O283" s="73">
        <v>33</v>
      </c>
      <c r="Q283" s="203">
        <v>528.21350109846207</v>
      </c>
      <c r="R283" s="203">
        <v>30760</v>
      </c>
      <c r="S283" s="203">
        <v>4060.0000000000005</v>
      </c>
      <c r="U283" s="633">
        <v>3.0847031951098063</v>
      </c>
      <c r="V283" s="634">
        <v>4.8661147476111566</v>
      </c>
      <c r="W283" s="634">
        <v>3.0847031951098063</v>
      </c>
      <c r="X283" s="633">
        <v>4.3581108375661284</v>
      </c>
      <c r="Y283" s="634">
        <v>5.2998282138649646</v>
      </c>
      <c r="Z283" s="634">
        <v>4.3581108375661284</v>
      </c>
      <c r="AA283" s="518">
        <v>57.776707528045812</v>
      </c>
      <c r="AB283" s="634">
        <v>12.706500454225168</v>
      </c>
      <c r="AC283" s="634">
        <v>2.9260694966834317</v>
      </c>
      <c r="AD283" s="518">
        <v>29.518623148558667</v>
      </c>
      <c r="AE283" s="634">
        <v>19.122890216131108</v>
      </c>
      <c r="AF283" s="634">
        <v>0.21405925278856019</v>
      </c>
      <c r="AG283" s="518">
        <v>10.570541971934809</v>
      </c>
      <c r="AH283" s="634">
        <v>12.158846646486591</v>
      </c>
      <c r="AI283" s="634">
        <v>0.31168257441698555</v>
      </c>
      <c r="AJ283" s="518">
        <v>661.57143316635336</v>
      </c>
      <c r="AK283" s="634">
        <v>495.76360373350178</v>
      </c>
      <c r="AL283" s="634">
        <v>348.84249927524468</v>
      </c>
      <c r="AM283" s="518">
        <v>153169.92679744645</v>
      </c>
      <c r="AN283" s="634">
        <v>21644.021845287891</v>
      </c>
      <c r="AO283" s="634">
        <v>16.327207327804949</v>
      </c>
      <c r="AP283" s="518">
        <v>166.3395295621348</v>
      </c>
      <c r="AQ283" s="634">
        <v>121.54889502856525</v>
      </c>
      <c r="AR283" s="634">
        <v>105.44556065165416</v>
      </c>
      <c r="AS283" s="518">
        <v>1605.7093162793642</v>
      </c>
      <c r="AT283" s="634">
        <v>315.47124219415468</v>
      </c>
      <c r="AU283" s="634">
        <v>99.270706358372095</v>
      </c>
      <c r="AV283" s="633">
        <v>14.992827465458872</v>
      </c>
      <c r="AW283" s="634">
        <v>15.678214172414366</v>
      </c>
      <c r="AX283" s="634">
        <v>14.992827465458872</v>
      </c>
      <c r="AY283" s="518">
        <v>1.177458888398651</v>
      </c>
      <c r="AZ283" s="634">
        <v>0.57080401080017396</v>
      </c>
      <c r="BA283" s="634">
        <v>0.26822005936480947</v>
      </c>
      <c r="BB283" s="633">
        <v>0.46793933032302421</v>
      </c>
      <c r="BC283" s="634">
        <v>0</v>
      </c>
      <c r="BD283" s="634">
        <v>0.46793933032302421</v>
      </c>
      <c r="BE283" s="518">
        <v>16.742931317106336</v>
      </c>
      <c r="BF283" s="635">
        <v>3.8076807517099018</v>
      </c>
      <c r="BG283" s="635">
        <v>4.8938686217904426E-2</v>
      </c>
      <c r="BH283" s="633">
        <v>0.4598444704769627</v>
      </c>
      <c r="BI283" s="634">
        <v>0</v>
      </c>
      <c r="BJ283" s="634">
        <v>0.4598444704769627</v>
      </c>
      <c r="BK283" s="518">
        <v>272.52719801935115</v>
      </c>
      <c r="BL283" s="634">
        <v>34.347198124719746</v>
      </c>
      <c r="BM283" s="634">
        <v>0.90011854790394641</v>
      </c>
      <c r="BN283" s="518">
        <v>188.14723358989085</v>
      </c>
      <c r="BO283" s="634">
        <v>47.350772385941255</v>
      </c>
      <c r="BP283" s="634">
        <v>1.0833959556086079</v>
      </c>
      <c r="BQ283" s="518">
        <v>328.06026278311748</v>
      </c>
      <c r="BR283" s="634">
        <v>69.738298926231067</v>
      </c>
      <c r="BS283" s="634">
        <v>6.1541263944755533</v>
      </c>
      <c r="BT283" s="633">
        <v>4.1413399768839454E-2</v>
      </c>
      <c r="BU283" s="634">
        <v>1.550134362502388E-3</v>
      </c>
      <c r="BV283" s="634">
        <v>4.1413399768839454E-2</v>
      </c>
      <c r="BW283" s="633">
        <v>0.25545248441056151</v>
      </c>
      <c r="BX283" s="634">
        <v>0</v>
      </c>
      <c r="BY283" s="634">
        <v>0.25545248441056151</v>
      </c>
      <c r="BZ283" s="518">
        <v>2.0243675172131206</v>
      </c>
      <c r="CA283" s="634">
        <v>1.0743390413734184</v>
      </c>
      <c r="CB283" s="634">
        <v>0.38760566739358748</v>
      </c>
      <c r="CC283" s="518">
        <v>15.513268234377119</v>
      </c>
      <c r="CD283" s="634">
        <v>5.7287131075947828</v>
      </c>
      <c r="CE283" s="634">
        <v>0.25037650071518386</v>
      </c>
      <c r="CF283" s="518">
        <v>0.14579448537334413</v>
      </c>
      <c r="CG283" s="634">
        <v>0.11465575443714654</v>
      </c>
      <c r="CH283" s="634">
        <v>5.9367390701151983E-2</v>
      </c>
      <c r="CI283" s="518">
        <v>2.7287064177955238</v>
      </c>
      <c r="CJ283" s="634">
        <v>1.891872970476062</v>
      </c>
      <c r="CK283" s="634">
        <v>0.39658601354227535</v>
      </c>
      <c r="CL283" s="518">
        <v>30.516971095057659</v>
      </c>
      <c r="CM283" s="634">
        <v>11.392706251912806</v>
      </c>
      <c r="CN283" s="634">
        <v>0.14682888637079794</v>
      </c>
      <c r="CO283" s="633">
        <v>1.6536778265756567</v>
      </c>
      <c r="CP283" s="634">
        <v>2.5672024888639919</v>
      </c>
      <c r="CQ283" s="634">
        <v>1.6536778265756567</v>
      </c>
      <c r="CR283" s="518">
        <v>314.21517685452079</v>
      </c>
      <c r="CS283" s="634">
        <v>42.976654925607235</v>
      </c>
      <c r="CT283" s="634">
        <v>8.9977859668099545E-3</v>
      </c>
      <c r="CU283" s="518">
        <v>201.65794780819544</v>
      </c>
      <c r="CV283" s="634">
        <v>35.271714268626489</v>
      </c>
      <c r="CW283" s="634">
        <v>7.3716498017093787E-3</v>
      </c>
      <c r="CX283" s="518">
        <v>1.4768640277071083</v>
      </c>
      <c r="CY283" s="634">
        <v>1.0452171589193708</v>
      </c>
      <c r="CZ283" s="634">
        <v>0</v>
      </c>
      <c r="DA283" s="633">
        <v>1.2318325622060105E-2</v>
      </c>
      <c r="DB283" s="634">
        <v>0</v>
      </c>
      <c r="DC283" s="634">
        <v>1.2318325622060105E-2</v>
      </c>
      <c r="DD283" s="518">
        <v>0</v>
      </c>
      <c r="DE283" s="634">
        <v>0</v>
      </c>
      <c r="DF283" s="634">
        <v>0</v>
      </c>
      <c r="DG283" s="633">
        <v>0.12495478636144146</v>
      </c>
      <c r="DH283" s="634">
        <v>0</v>
      </c>
      <c r="DI283" s="634">
        <v>0.12495478636144146</v>
      </c>
      <c r="DJ283" s="633">
        <v>9.6510830887678797E-2</v>
      </c>
      <c r="DK283" s="634">
        <v>0</v>
      </c>
      <c r="DL283" s="634">
        <v>9.6510830887678797E-2</v>
      </c>
      <c r="DM283" s="518">
        <v>1.4752001679143385</v>
      </c>
      <c r="DN283" s="634">
        <v>1.2788284167146562</v>
      </c>
      <c r="DO283" s="634">
        <v>0</v>
      </c>
      <c r="DP283" s="518">
        <v>110.04105966859287</v>
      </c>
      <c r="DQ283" s="634">
        <v>65.737261972226818</v>
      </c>
      <c r="DR283" s="634">
        <v>7.1434040983170237E-3</v>
      </c>
      <c r="DS283" s="518">
        <v>238.55806024336135</v>
      </c>
      <c r="DT283" s="634">
        <v>169.47749591976017</v>
      </c>
      <c r="DU283" s="634">
        <v>0</v>
      </c>
      <c r="DV283" s="518">
        <v>32.765976271449809</v>
      </c>
      <c r="DW283" s="634">
        <v>22.150697587448914</v>
      </c>
      <c r="DX283" s="634">
        <v>0</v>
      </c>
      <c r="DY283" s="518">
        <v>147.49876503457182</v>
      </c>
      <c r="DZ283" s="634">
        <v>103.45561084528714</v>
      </c>
      <c r="EA283" s="634">
        <v>0</v>
      </c>
      <c r="EB283" s="518">
        <v>35.419871771607205</v>
      </c>
      <c r="EC283" s="634">
        <v>22.355308073874635</v>
      </c>
      <c r="ED283" s="634">
        <v>0</v>
      </c>
      <c r="EE283" s="518">
        <v>5.1221532272278525</v>
      </c>
      <c r="EF283" s="634">
        <v>2.4107924942453969</v>
      </c>
      <c r="EG283" s="634">
        <v>9.4098554733227872E-3</v>
      </c>
      <c r="EH283" s="518">
        <v>41.376506335512005</v>
      </c>
      <c r="EI283" s="634">
        <v>15.972173026498986</v>
      </c>
      <c r="EJ283" s="634">
        <v>3.4407147016830827E-2</v>
      </c>
      <c r="EK283" s="518">
        <v>5.3827365962373301</v>
      </c>
      <c r="EL283" s="634">
        <v>1.5517368898473387</v>
      </c>
      <c r="EM283" s="634">
        <v>4.4476082563884196E-3</v>
      </c>
      <c r="EN283" s="518">
        <v>35.814635003107931</v>
      </c>
      <c r="EO283" s="634">
        <v>8.5367856192734806</v>
      </c>
      <c r="EP283" s="634">
        <v>1.9727585329093203E-2</v>
      </c>
      <c r="EQ283" s="518">
        <v>6.8176521268521535</v>
      </c>
      <c r="ER283" s="634">
        <v>1.3556387240098102</v>
      </c>
      <c r="ES283" s="634">
        <v>0</v>
      </c>
      <c r="ET283" s="518">
        <v>18.814953297724983</v>
      </c>
      <c r="EU283" s="634">
        <v>4.1962476297231373</v>
      </c>
      <c r="EV283" s="634">
        <v>0</v>
      </c>
      <c r="EW283" s="518">
        <v>2.2608129175170402</v>
      </c>
      <c r="EX283" s="634">
        <v>0.56161651444053795</v>
      </c>
      <c r="EY283" s="634">
        <v>0</v>
      </c>
      <c r="EZ283" s="518">
        <v>14.512070111174456</v>
      </c>
      <c r="FA283" s="634">
        <v>4.4979320090187702</v>
      </c>
      <c r="FB283" s="634">
        <v>0</v>
      </c>
      <c r="FC283" s="518">
        <v>2.1995975245703976</v>
      </c>
      <c r="FD283" s="634">
        <v>0.62679662098666389</v>
      </c>
      <c r="FE283" s="634">
        <v>0</v>
      </c>
      <c r="FF283" s="518">
        <v>2.7882765913831635</v>
      </c>
      <c r="FG283" s="634">
        <v>2.3681437251746957</v>
      </c>
      <c r="FH283" s="634">
        <v>2.1833662224723556E-2</v>
      </c>
      <c r="FI283" s="518">
        <v>1.3448924266128268</v>
      </c>
      <c r="FJ283" s="634">
        <v>0.52092011926711645</v>
      </c>
      <c r="FK283" s="634">
        <v>1.4012514655767361E-2</v>
      </c>
      <c r="FL283" s="518">
        <v>0.32552937436560925</v>
      </c>
      <c r="FM283" s="634">
        <v>0.20097168204775914</v>
      </c>
      <c r="FN283" s="634">
        <v>2.0343307775683651E-2</v>
      </c>
      <c r="FO283" s="518">
        <v>2.3734357794220529</v>
      </c>
      <c r="FP283" s="634">
        <v>1.1733794518521308</v>
      </c>
      <c r="FQ283" s="634">
        <v>6.6752049570238912E-3</v>
      </c>
      <c r="FR283" s="518">
        <v>0.73529793502253282</v>
      </c>
      <c r="FS283" s="634">
        <v>0.36225583014187457</v>
      </c>
      <c r="FT283" s="634">
        <v>0</v>
      </c>
      <c r="FV283" s="118">
        <f t="shared" si="4"/>
        <v>898.24279793770279</v>
      </c>
      <c r="FW283" s="118">
        <f t="shared" si="5"/>
        <v>0.40684416335025597</v>
      </c>
      <c r="FX283" s="118">
        <v>0.95221352065072917</v>
      </c>
      <c r="FY283" s="118">
        <v>1.5581591515221747</v>
      </c>
      <c r="FZ283" s="207">
        <v>1.079031846921908</v>
      </c>
      <c r="GA283" s="118">
        <v>1.4385807143572078</v>
      </c>
      <c r="GB283" s="118">
        <v>2.3067325797257716</v>
      </c>
    </row>
    <row r="284" spans="2:184" s="73" customFormat="1">
      <c r="B284" s="73" t="s">
        <v>2062</v>
      </c>
      <c r="C284" s="143" t="s">
        <v>2063</v>
      </c>
      <c r="D284" s="143" t="s">
        <v>2064</v>
      </c>
      <c r="E284" s="614" t="s">
        <v>2073</v>
      </c>
      <c r="G284" s="113"/>
      <c r="I284" s="618">
        <v>149</v>
      </c>
      <c r="J284" s="632" t="s">
        <v>32</v>
      </c>
      <c r="K284" s="41" t="s">
        <v>32</v>
      </c>
      <c r="L284" s="73" t="s">
        <v>207</v>
      </c>
      <c r="M284" s="73" t="s">
        <v>2321</v>
      </c>
      <c r="N284" s="73" t="s">
        <v>2360</v>
      </c>
      <c r="O284" s="73">
        <v>33</v>
      </c>
      <c r="Q284" s="203"/>
      <c r="R284" s="203"/>
      <c r="S284" s="203"/>
      <c r="U284" s="633">
        <v>2.1814033526561101</v>
      </c>
      <c r="V284" s="634">
        <v>6.1643706575012098</v>
      </c>
      <c r="W284" s="634">
        <v>2.1814033526561101</v>
      </c>
      <c r="X284" s="518">
        <v>8.3583666490694597</v>
      </c>
      <c r="Y284" s="634">
        <v>9.1039506152368102</v>
      </c>
      <c r="Z284" s="634">
        <v>2.67460080351414</v>
      </c>
      <c r="AA284" s="518">
        <v>80.9382009614461</v>
      </c>
      <c r="AB284" s="634">
        <v>76.504484576508602</v>
      </c>
      <c r="AC284" s="634">
        <v>2.16245760561941</v>
      </c>
      <c r="AD284" s="518">
        <v>24.310631339253099</v>
      </c>
      <c r="AE284" s="634">
        <v>14.1226053510032</v>
      </c>
      <c r="AF284" s="634">
        <v>0.19278470917843399</v>
      </c>
      <c r="AG284" s="518">
        <v>1.4508734763223099</v>
      </c>
      <c r="AH284" s="634">
        <v>1.51113684059564</v>
      </c>
      <c r="AI284" s="634">
        <v>0.26940570878780601</v>
      </c>
      <c r="AJ284" s="518">
        <v>674.37184548210996</v>
      </c>
      <c r="AK284" s="634">
        <v>537.55455828645995</v>
      </c>
      <c r="AL284" s="634">
        <v>233.25710316147499</v>
      </c>
      <c r="AM284" s="518">
        <v>149633.269240019</v>
      </c>
      <c r="AN284" s="634">
        <v>14109.464034606301</v>
      </c>
      <c r="AO284" s="634">
        <v>11.6441972004066</v>
      </c>
      <c r="AP284" s="518">
        <v>196.15002696134599</v>
      </c>
      <c r="AQ284" s="634">
        <v>184.581418564328</v>
      </c>
      <c r="AR284" s="634">
        <v>64.1955669607988</v>
      </c>
      <c r="AS284" s="518">
        <v>1638.29734936358</v>
      </c>
      <c r="AT284" s="634">
        <v>402.369467280511</v>
      </c>
      <c r="AU284" s="634">
        <v>75.306557817278005</v>
      </c>
      <c r="AV284" s="633">
        <v>11.7414334233838</v>
      </c>
      <c r="AW284" s="634">
        <v>14.7266591334251</v>
      </c>
      <c r="AX284" s="634">
        <v>11.7414334233838</v>
      </c>
      <c r="AY284" s="518">
        <v>0.94474880228451097</v>
      </c>
      <c r="AZ284" s="634">
        <v>0.94091993478593206</v>
      </c>
      <c r="BA284" s="634">
        <v>0.24288889118079199</v>
      </c>
      <c r="BB284" s="633">
        <v>0.44785843533203101</v>
      </c>
      <c r="BC284" s="634">
        <v>0</v>
      </c>
      <c r="BD284" s="634">
        <v>0.44785843533203101</v>
      </c>
      <c r="BE284" s="518">
        <v>33.552405521139598</v>
      </c>
      <c r="BF284" s="635">
        <v>19.392231749978802</v>
      </c>
      <c r="BG284" s="635">
        <v>4.5953520301122402E-2</v>
      </c>
      <c r="BH284" s="633">
        <v>0.46052475644910601</v>
      </c>
      <c r="BI284" s="634">
        <v>0</v>
      </c>
      <c r="BJ284" s="634">
        <v>0.46052475644910601</v>
      </c>
      <c r="BK284" s="518">
        <v>260.95491466109598</v>
      </c>
      <c r="BL284" s="634">
        <v>30.4355747680913</v>
      </c>
      <c r="BM284" s="634">
        <v>0.51334232697110904</v>
      </c>
      <c r="BN284" s="518">
        <v>175.365046887852</v>
      </c>
      <c r="BO284" s="634">
        <v>47.026688344871097</v>
      </c>
      <c r="BP284" s="634">
        <v>0.76978594527520705</v>
      </c>
      <c r="BQ284" s="518">
        <v>336.12584527000098</v>
      </c>
      <c r="BR284" s="634">
        <v>98.871930081786203</v>
      </c>
      <c r="BS284" s="634">
        <v>4.4115148672693403</v>
      </c>
      <c r="BT284" s="633">
        <v>2.0565278547400302E-2</v>
      </c>
      <c r="BU284" s="634">
        <v>0</v>
      </c>
      <c r="BV284" s="634">
        <v>2.0565278547400302E-2</v>
      </c>
      <c r="BW284" s="633">
        <v>0.14729161548095901</v>
      </c>
      <c r="BX284" s="634">
        <v>0</v>
      </c>
      <c r="BY284" s="634">
        <v>0.14729161548095901</v>
      </c>
      <c r="BZ284" s="518">
        <v>2.7627188939702401</v>
      </c>
      <c r="CA284" s="634">
        <v>1.3822379739967401</v>
      </c>
      <c r="CB284" s="634">
        <v>0.22765434772194401</v>
      </c>
      <c r="CC284" s="518">
        <v>17.926499690148798</v>
      </c>
      <c r="CD284" s="634">
        <v>5.9473704706395898</v>
      </c>
      <c r="CE284" s="634">
        <v>0.22607097945736701</v>
      </c>
      <c r="CF284" s="518">
        <v>0.28394818128812999</v>
      </c>
      <c r="CG284" s="634">
        <v>0.32494162203221499</v>
      </c>
      <c r="CH284" s="634">
        <v>5.9864757379074901E-2</v>
      </c>
      <c r="CI284" s="518">
        <v>5.4347663563357402</v>
      </c>
      <c r="CJ284" s="634">
        <v>3.2676162922377401</v>
      </c>
      <c r="CK284" s="634">
        <v>0.20068769579090001</v>
      </c>
      <c r="CL284" s="518">
        <v>9.7828976487660704</v>
      </c>
      <c r="CM284" s="634">
        <v>4.5632309387549501</v>
      </c>
      <c r="CN284" s="634">
        <v>0.151278291175278</v>
      </c>
      <c r="CO284" s="633">
        <v>1.0408678526139501</v>
      </c>
      <c r="CP284" s="634">
        <v>2.8255236460701898</v>
      </c>
      <c r="CQ284" s="634">
        <v>1.0408678526139501</v>
      </c>
      <c r="CR284" s="518">
        <v>278.085020149814</v>
      </c>
      <c r="CS284" s="634">
        <v>33.330036244695101</v>
      </c>
      <c r="CT284" s="634">
        <v>1.13268184989802E-2</v>
      </c>
      <c r="CU284" s="518">
        <v>266.11091893073001</v>
      </c>
      <c r="CV284" s="634">
        <v>46.711213649793997</v>
      </c>
      <c r="CW284" s="634">
        <v>5.42902830590411E-3</v>
      </c>
      <c r="CX284" s="518">
        <v>1.06549295227004</v>
      </c>
      <c r="CY284" s="634">
        <v>1.27674252050084</v>
      </c>
      <c r="CZ284" s="634">
        <v>0</v>
      </c>
      <c r="DA284" s="518">
        <v>0</v>
      </c>
      <c r="DB284" s="634">
        <v>0</v>
      </c>
      <c r="DC284" s="634">
        <v>0</v>
      </c>
      <c r="DD284" s="518">
        <v>0</v>
      </c>
      <c r="DE284" s="634">
        <v>0</v>
      </c>
      <c r="DF284" s="634">
        <v>0</v>
      </c>
      <c r="DG284" s="633">
        <v>8.5265341869935493E-2</v>
      </c>
      <c r="DH284" s="634">
        <v>0</v>
      </c>
      <c r="DI284" s="634">
        <v>8.5265341869935493E-2</v>
      </c>
      <c r="DJ284" s="633">
        <v>4.4915381975447199E-2</v>
      </c>
      <c r="DK284" s="634">
        <v>0</v>
      </c>
      <c r="DL284" s="634">
        <v>4.4915381975447199E-2</v>
      </c>
      <c r="DM284" s="518">
        <v>2.0979672429476701</v>
      </c>
      <c r="DN284" s="634">
        <v>2.82029168824613</v>
      </c>
      <c r="DO284" s="634">
        <v>4.8270429354635797E-2</v>
      </c>
      <c r="DP284" s="518">
        <v>172.34562207958001</v>
      </c>
      <c r="DQ284" s="634">
        <v>151.32234733393301</v>
      </c>
      <c r="DR284" s="634">
        <v>5.2662443359813996E-3</v>
      </c>
      <c r="DS284" s="518">
        <v>443.29095855128497</v>
      </c>
      <c r="DT284" s="634">
        <v>269.77669744554697</v>
      </c>
      <c r="DU284" s="634">
        <v>6.8831246011786798E-3</v>
      </c>
      <c r="DV284" s="518">
        <v>59.605137345379802</v>
      </c>
      <c r="DW284" s="634">
        <v>32.533818233922098</v>
      </c>
      <c r="DX284" s="634">
        <v>0</v>
      </c>
      <c r="DY284" s="518">
        <v>281.84662328430602</v>
      </c>
      <c r="DZ284" s="634">
        <v>124.15528008356701</v>
      </c>
      <c r="EA284" s="634">
        <v>0</v>
      </c>
      <c r="EB284" s="518">
        <v>61.649677708484603</v>
      </c>
      <c r="EC284" s="634">
        <v>20.279714972103299</v>
      </c>
      <c r="ED284" s="634">
        <v>0</v>
      </c>
      <c r="EE284" s="518">
        <v>6.7504473005854297</v>
      </c>
      <c r="EF284" s="634">
        <v>2.6351543322159299</v>
      </c>
      <c r="EG284" s="634">
        <v>0</v>
      </c>
      <c r="EH284" s="518">
        <v>64.022889165505504</v>
      </c>
      <c r="EI284" s="634">
        <v>20.146583494835198</v>
      </c>
      <c r="EJ284" s="634">
        <v>0</v>
      </c>
      <c r="EK284" s="518">
        <v>8.2097574565280702</v>
      </c>
      <c r="EL284" s="634">
        <v>2.8099987597803402</v>
      </c>
      <c r="EM284" s="634">
        <v>0</v>
      </c>
      <c r="EN284" s="518">
        <v>51.8218190026179</v>
      </c>
      <c r="EO284" s="634">
        <v>14.630499531465899</v>
      </c>
      <c r="EP284" s="634">
        <v>2.0509983794632699E-2</v>
      </c>
      <c r="EQ284" s="518">
        <v>9.4133331230420598</v>
      </c>
      <c r="ER284" s="634">
        <v>2.4690621470350398</v>
      </c>
      <c r="ES284" s="634">
        <v>0</v>
      </c>
      <c r="ET284" s="518">
        <v>24.769087190636299</v>
      </c>
      <c r="EU284" s="634">
        <v>6.4181879709248104</v>
      </c>
      <c r="EV284" s="634">
        <v>9.8960409929672397E-3</v>
      </c>
      <c r="EW284" s="518">
        <v>2.8312748498088198</v>
      </c>
      <c r="EX284" s="634">
        <v>0.71015711722665498</v>
      </c>
      <c r="EY284" s="634">
        <v>4.4780727454948998E-3</v>
      </c>
      <c r="EZ284" s="518">
        <v>16.1671395108411</v>
      </c>
      <c r="FA284" s="634">
        <v>3.9626647050854999</v>
      </c>
      <c r="FB284" s="634">
        <v>0</v>
      </c>
      <c r="FC284" s="518">
        <v>2.1815739880635601</v>
      </c>
      <c r="FD284" s="634">
        <v>0.69125502586523502</v>
      </c>
      <c r="FE284" s="634">
        <v>3.1137254833780901E-3</v>
      </c>
      <c r="FF284" s="518">
        <v>0.87439782737878602</v>
      </c>
      <c r="FG284" s="634">
        <v>0.59929821524440796</v>
      </c>
      <c r="FH284" s="634">
        <v>0</v>
      </c>
      <c r="FI284" s="518">
        <v>1.51654730818234</v>
      </c>
      <c r="FJ284" s="634">
        <v>1.0763487531818701</v>
      </c>
      <c r="FK284" s="634">
        <v>1.0396932673923999E-2</v>
      </c>
      <c r="FL284" s="518">
        <v>8.8569780536601E-2</v>
      </c>
      <c r="FM284" s="634">
        <v>0.145971596204857</v>
      </c>
      <c r="FN284" s="634">
        <v>0</v>
      </c>
      <c r="FO284" s="518">
        <v>3.0157725165431999</v>
      </c>
      <c r="FP284" s="634">
        <v>2.1198719790729399</v>
      </c>
      <c r="FQ284" s="634">
        <v>4.9481589912802604E-3</v>
      </c>
      <c r="FR284" s="518">
        <v>0.83202024676831299</v>
      </c>
      <c r="FS284" s="634">
        <v>0.78501530344992099</v>
      </c>
      <c r="FT284" s="634">
        <v>0</v>
      </c>
      <c r="FV284" s="118">
        <f t="shared" si="4"/>
        <v>1471.0162594873943</v>
      </c>
      <c r="FW284" s="118">
        <f t="shared" si="5"/>
        <v>0.32481496232661716</v>
      </c>
      <c r="FX284" s="118">
        <v>1.0560839274384066</v>
      </c>
      <c r="FY284" s="118">
        <v>1.044996655030908</v>
      </c>
      <c r="FZ284" s="207">
        <v>1.3823837894309068</v>
      </c>
      <c r="GA284" s="118">
        <v>1.1791125828892055</v>
      </c>
      <c r="GB284" s="118">
        <v>3.2038699738881253</v>
      </c>
    </row>
    <row r="285" spans="2:184" s="73" customFormat="1">
      <c r="B285" s="73" t="s">
        <v>2062</v>
      </c>
      <c r="C285" s="143" t="s">
        <v>2063</v>
      </c>
      <c r="D285" s="143" t="s">
        <v>2064</v>
      </c>
      <c r="E285" s="614" t="s">
        <v>2073</v>
      </c>
      <c r="G285" s="113"/>
      <c r="I285" s="618">
        <v>149</v>
      </c>
      <c r="J285" s="632" t="s">
        <v>32</v>
      </c>
      <c r="K285" s="41" t="s">
        <v>32</v>
      </c>
      <c r="L285" s="73" t="s">
        <v>207</v>
      </c>
      <c r="M285" s="73" t="s">
        <v>2321</v>
      </c>
      <c r="N285" s="73" t="s">
        <v>2361</v>
      </c>
      <c r="O285" s="73">
        <v>33</v>
      </c>
      <c r="Q285" s="203">
        <v>434.7243858597962</v>
      </c>
      <c r="R285" s="203">
        <v>31200</v>
      </c>
      <c r="S285" s="203">
        <v>3860</v>
      </c>
      <c r="U285" s="633">
        <v>2.6529600110142431</v>
      </c>
      <c r="V285" s="634">
        <v>6.0283591143161575</v>
      </c>
      <c r="W285" s="634">
        <v>2.6529600110142431</v>
      </c>
      <c r="X285" s="633">
        <v>4.05774668020804</v>
      </c>
      <c r="Y285" s="634">
        <v>8.6679022798252152</v>
      </c>
      <c r="Z285" s="634">
        <v>4.05774668020804</v>
      </c>
      <c r="AA285" s="518">
        <v>81.462143017606564</v>
      </c>
      <c r="AB285" s="634">
        <v>23.205701122098052</v>
      </c>
      <c r="AC285" s="634">
        <v>2.7730221214063557</v>
      </c>
      <c r="AD285" s="518">
        <v>29.306991623554556</v>
      </c>
      <c r="AE285" s="634">
        <v>32.676246633885306</v>
      </c>
      <c r="AF285" s="634">
        <v>0.13727915484304823</v>
      </c>
      <c r="AG285" s="518">
        <v>34.035986866868633</v>
      </c>
      <c r="AH285" s="634">
        <v>59.510469104517696</v>
      </c>
      <c r="AI285" s="634">
        <v>0.30132792274607278</v>
      </c>
      <c r="AJ285" s="633">
        <v>241.29469126535687</v>
      </c>
      <c r="AK285" s="634">
        <v>473.57486515383744</v>
      </c>
      <c r="AL285" s="634">
        <v>241.29469126535687</v>
      </c>
      <c r="AM285" s="518">
        <v>150237.44892008716</v>
      </c>
      <c r="AN285" s="634">
        <v>17409.761042505492</v>
      </c>
      <c r="AO285" s="634">
        <v>15.376931143883269</v>
      </c>
      <c r="AP285" s="633">
        <v>84.793915308458125</v>
      </c>
      <c r="AQ285" s="634">
        <v>151.03664446420797</v>
      </c>
      <c r="AR285" s="634">
        <v>84.793915308458125</v>
      </c>
      <c r="AS285" s="518">
        <v>1562.9008228549353</v>
      </c>
      <c r="AT285" s="634">
        <v>417.24571342540344</v>
      </c>
      <c r="AU285" s="634">
        <v>80.783428691565646</v>
      </c>
      <c r="AV285" s="633">
        <v>10.223884553233543</v>
      </c>
      <c r="AW285" s="634">
        <v>26.812310781969327</v>
      </c>
      <c r="AX285" s="634">
        <v>10.223884553233543</v>
      </c>
      <c r="AY285" s="633">
        <v>0.30084038686212722</v>
      </c>
      <c r="AZ285" s="634">
        <v>0.71792089829242989</v>
      </c>
      <c r="BA285" s="634">
        <v>0.30084038686212722</v>
      </c>
      <c r="BB285" s="633">
        <v>0.37545168273375751</v>
      </c>
      <c r="BC285" s="634">
        <v>1.6288541413016184</v>
      </c>
      <c r="BD285" s="634">
        <v>0.37545168273375751</v>
      </c>
      <c r="BE285" s="518">
        <v>24.676909244322136</v>
      </c>
      <c r="BF285" s="635">
        <v>8.0912746930937729</v>
      </c>
      <c r="BG285" s="635">
        <v>4.9390215753374662E-2</v>
      </c>
      <c r="BH285" s="633">
        <v>0.5121392671570113</v>
      </c>
      <c r="BI285" s="634">
        <v>0</v>
      </c>
      <c r="BJ285" s="634">
        <v>0.5121392671570113</v>
      </c>
      <c r="BK285" s="518">
        <v>263.6231047054842</v>
      </c>
      <c r="BL285" s="634">
        <v>29.250223291572652</v>
      </c>
      <c r="BM285" s="634">
        <v>0.8477377395346446</v>
      </c>
      <c r="BN285" s="518">
        <v>202.08716684680124</v>
      </c>
      <c r="BO285" s="634">
        <v>105.29821106953675</v>
      </c>
      <c r="BP285" s="634">
        <v>0.96597831396627565</v>
      </c>
      <c r="BQ285" s="518">
        <v>360.01456960000854</v>
      </c>
      <c r="BR285" s="634">
        <v>119.56535371105858</v>
      </c>
      <c r="BS285" s="634">
        <v>7.0550203880470166</v>
      </c>
      <c r="BT285" s="633">
        <v>3.6828944509087948E-2</v>
      </c>
      <c r="BU285" s="634">
        <v>5.4434919492323361E-2</v>
      </c>
      <c r="BV285" s="634">
        <v>3.6828944509087948E-2</v>
      </c>
      <c r="BW285" s="633">
        <v>0.22826057385550838</v>
      </c>
      <c r="BX285" s="634">
        <v>3.5210668703082426E-2</v>
      </c>
      <c r="BY285" s="634">
        <v>0.22826057385550838</v>
      </c>
      <c r="BZ285" s="518">
        <v>2.1174636537306264</v>
      </c>
      <c r="CA285" s="634">
        <v>1.2379557754271784</v>
      </c>
      <c r="CB285" s="634">
        <v>0.31289998799234758</v>
      </c>
      <c r="CC285" s="518">
        <v>14.633631746650876</v>
      </c>
      <c r="CD285" s="634">
        <v>6.4139752367651619</v>
      </c>
      <c r="CE285" s="634">
        <v>0.24225480234935018</v>
      </c>
      <c r="CF285" s="633">
        <v>5.9657383700970887E-2</v>
      </c>
      <c r="CG285" s="634">
        <v>0.30355583291981175</v>
      </c>
      <c r="CH285" s="634">
        <v>5.9657383700970887E-2</v>
      </c>
      <c r="CI285" s="518">
        <v>4.4154585095944654</v>
      </c>
      <c r="CJ285" s="634">
        <v>2.9357155297395185</v>
      </c>
      <c r="CK285" s="634">
        <v>0.3471550360517055</v>
      </c>
      <c r="CL285" s="518">
        <v>16.255972419281981</v>
      </c>
      <c r="CM285" s="634">
        <v>5.9674558014693826</v>
      </c>
      <c r="CN285" s="634">
        <v>0.18241250330030495</v>
      </c>
      <c r="CO285" s="633">
        <v>1.4142310073322002</v>
      </c>
      <c r="CP285" s="634">
        <v>2.7413850551043075</v>
      </c>
      <c r="CQ285" s="634">
        <v>1.4142310073322002</v>
      </c>
      <c r="CR285" s="518">
        <v>331.35170045817063</v>
      </c>
      <c r="CS285" s="634">
        <v>54.035286806497815</v>
      </c>
      <c r="CT285" s="634">
        <v>1.1270766909062969E-2</v>
      </c>
      <c r="CU285" s="518">
        <v>221.06417128051297</v>
      </c>
      <c r="CV285" s="634">
        <v>39.318026439797883</v>
      </c>
      <c r="CW285" s="634">
        <v>6.5535598885306766E-3</v>
      </c>
      <c r="CX285" s="518">
        <v>2.2369591558888957</v>
      </c>
      <c r="CY285" s="634">
        <v>1.3073024313698369</v>
      </c>
      <c r="CZ285" s="634">
        <v>2.5513362199696545E-2</v>
      </c>
      <c r="DA285" s="518">
        <v>0</v>
      </c>
      <c r="DB285" s="634">
        <v>0</v>
      </c>
      <c r="DC285" s="634">
        <v>0</v>
      </c>
      <c r="DD285" s="633">
        <v>4.7367480045395989E-2</v>
      </c>
      <c r="DE285" s="634">
        <v>0</v>
      </c>
      <c r="DF285" s="634">
        <v>4.7367480045395989E-2</v>
      </c>
      <c r="DG285" s="633">
        <v>0.1510464017531519</v>
      </c>
      <c r="DH285" s="634">
        <v>0</v>
      </c>
      <c r="DI285" s="634">
        <v>0.1510464017531519</v>
      </c>
      <c r="DJ285" s="633">
        <v>6.0497205902477064E-2</v>
      </c>
      <c r="DK285" s="634">
        <v>0</v>
      </c>
      <c r="DL285" s="634">
        <v>6.0497205902477064E-2</v>
      </c>
      <c r="DM285" s="518">
        <v>2.4105941913307656</v>
      </c>
      <c r="DN285" s="634">
        <v>2.1414886594330507</v>
      </c>
      <c r="DO285" s="634">
        <v>0</v>
      </c>
      <c r="DP285" s="518">
        <v>160.09321153488304</v>
      </c>
      <c r="DQ285" s="634">
        <v>55.504166502939484</v>
      </c>
      <c r="DR285" s="634">
        <v>8.9305988944347083E-3</v>
      </c>
      <c r="DS285" s="518">
        <v>377.23671018911358</v>
      </c>
      <c r="DT285" s="634">
        <v>120.55100817830193</v>
      </c>
      <c r="DU285" s="634">
        <v>0</v>
      </c>
      <c r="DV285" s="518">
        <v>52.544389795807724</v>
      </c>
      <c r="DW285" s="634">
        <v>16.108636820830551</v>
      </c>
      <c r="DX285" s="634">
        <v>0</v>
      </c>
      <c r="DY285" s="518">
        <v>236.39895705299949</v>
      </c>
      <c r="DZ285" s="634">
        <v>74.035654036793403</v>
      </c>
      <c r="EA285" s="634">
        <v>0</v>
      </c>
      <c r="EB285" s="518">
        <v>52.273472914101788</v>
      </c>
      <c r="EC285" s="634">
        <v>15.541296175446885</v>
      </c>
      <c r="ED285" s="634">
        <v>0</v>
      </c>
      <c r="EE285" s="518">
        <v>7.4488524730131322</v>
      </c>
      <c r="EF285" s="634">
        <v>1.8223592441424084</v>
      </c>
      <c r="EG285" s="634">
        <v>0</v>
      </c>
      <c r="EH285" s="518">
        <v>51.058041469318503</v>
      </c>
      <c r="EI285" s="634">
        <v>14.173130147574353</v>
      </c>
      <c r="EJ285" s="634">
        <v>3.0871889910799671E-2</v>
      </c>
      <c r="EK285" s="518">
        <v>6.639789425345592</v>
      </c>
      <c r="EL285" s="634">
        <v>1.536576070438521</v>
      </c>
      <c r="EM285" s="634">
        <v>0</v>
      </c>
      <c r="EN285" s="518">
        <v>41.821591815167615</v>
      </c>
      <c r="EO285" s="634">
        <v>9.1193173602877611</v>
      </c>
      <c r="EP285" s="634">
        <v>0</v>
      </c>
      <c r="EQ285" s="518">
        <v>7.4329386795154999</v>
      </c>
      <c r="ER285" s="634">
        <v>1.1790189807550244</v>
      </c>
      <c r="ES285" s="634">
        <v>0</v>
      </c>
      <c r="ET285" s="518">
        <v>19.825103759728414</v>
      </c>
      <c r="EU285" s="634">
        <v>4.0508400769300943</v>
      </c>
      <c r="EV285" s="634">
        <v>0</v>
      </c>
      <c r="EW285" s="518">
        <v>2.3506944167472974</v>
      </c>
      <c r="EX285" s="634">
        <v>0.5658770208927465</v>
      </c>
      <c r="EY285" s="634">
        <v>0</v>
      </c>
      <c r="EZ285" s="518">
        <v>13.745565658914364</v>
      </c>
      <c r="FA285" s="634">
        <v>2.6456615651054354</v>
      </c>
      <c r="FB285" s="634">
        <v>0</v>
      </c>
      <c r="FC285" s="518">
        <v>1.8414677337630918</v>
      </c>
      <c r="FD285" s="634">
        <v>0.46965855620017161</v>
      </c>
      <c r="FE285" s="634">
        <v>0</v>
      </c>
      <c r="FF285" s="518">
        <v>1.6247072779082574</v>
      </c>
      <c r="FG285" s="634">
        <v>1.4871632323835904</v>
      </c>
      <c r="FH285" s="634">
        <v>0</v>
      </c>
      <c r="FI285" s="518">
        <v>1.2725865062610875</v>
      </c>
      <c r="FJ285" s="634">
        <v>0.64777809244833817</v>
      </c>
      <c r="FK285" s="634">
        <v>2.1592096474733816E-2</v>
      </c>
      <c r="FL285" s="518">
        <v>0.14321760390899521</v>
      </c>
      <c r="FM285" s="634">
        <v>0.14130991121896586</v>
      </c>
      <c r="FN285" s="634">
        <v>1.3826357524582961E-2</v>
      </c>
      <c r="FO285" s="518">
        <v>3.8443592686052197</v>
      </c>
      <c r="FP285" s="634">
        <v>1.1400826544890572</v>
      </c>
      <c r="FQ285" s="634">
        <v>0</v>
      </c>
      <c r="FR285" s="518">
        <v>1.1327975453596839</v>
      </c>
      <c r="FS285" s="634">
        <v>0.43851062670155433</v>
      </c>
      <c r="FT285" s="634">
        <v>0</v>
      </c>
      <c r="FV285" s="118">
        <f t="shared" si="4"/>
        <v>1251.7749581989322</v>
      </c>
      <c r="FW285" s="118">
        <f t="shared" si="5"/>
        <v>0.4339536476061881</v>
      </c>
      <c r="FX285" s="118">
        <v>0.99120465579831329</v>
      </c>
      <c r="FY285" s="118">
        <v>1.4988937308964079</v>
      </c>
      <c r="FZ285" s="207">
        <v>2.0876604016021294</v>
      </c>
      <c r="GA285" s="118">
        <v>1.3058557770715844</v>
      </c>
      <c r="GB285" s="118">
        <v>3.005206604905601</v>
      </c>
    </row>
    <row r="286" spans="2:184" s="73" customFormat="1">
      <c r="B286" s="73" t="s">
        <v>2062</v>
      </c>
      <c r="C286" s="143" t="s">
        <v>2063</v>
      </c>
      <c r="D286" s="143" t="s">
        <v>2064</v>
      </c>
      <c r="E286" s="614" t="s">
        <v>2073</v>
      </c>
      <c r="G286" s="113"/>
      <c r="I286" s="618">
        <v>149</v>
      </c>
      <c r="J286" s="632" t="s">
        <v>32</v>
      </c>
      <c r="K286" s="41" t="s">
        <v>32</v>
      </c>
      <c r="L286" s="73" t="s">
        <v>207</v>
      </c>
      <c r="M286" s="73" t="s">
        <v>2321</v>
      </c>
      <c r="N286" s="73" t="s">
        <v>2362</v>
      </c>
      <c r="O286" s="73">
        <v>33</v>
      </c>
      <c r="Q286" s="203">
        <v>476.79448771719581</v>
      </c>
      <c r="R286" s="203">
        <v>32580</v>
      </c>
      <c r="S286" s="203">
        <v>4010.0000000000005</v>
      </c>
      <c r="U286" s="633">
        <v>3.5185058855322566</v>
      </c>
      <c r="V286" s="634">
        <v>5.0989122934747719</v>
      </c>
      <c r="W286" s="634">
        <v>3.5185058855322566</v>
      </c>
      <c r="X286" s="633">
        <v>3.9820234713834979</v>
      </c>
      <c r="Y286" s="634">
        <v>7.893290939110833</v>
      </c>
      <c r="Z286" s="634">
        <v>3.9820234713834979</v>
      </c>
      <c r="AA286" s="518">
        <v>126.08100933657795</v>
      </c>
      <c r="AB286" s="634">
        <v>35.219205761778007</v>
      </c>
      <c r="AC286" s="634">
        <v>3.3920270975475129</v>
      </c>
      <c r="AD286" s="518">
        <v>46.39833808275057</v>
      </c>
      <c r="AE286" s="634">
        <v>29.907065847296899</v>
      </c>
      <c r="AF286" s="634">
        <v>0.36822734908403171</v>
      </c>
      <c r="AG286" s="518">
        <v>4.7552329291728235</v>
      </c>
      <c r="AH286" s="634">
        <v>6.9754524215452998</v>
      </c>
      <c r="AI286" s="634">
        <v>0.43835933874254457</v>
      </c>
      <c r="AJ286" s="633">
        <v>384.33296010467689</v>
      </c>
      <c r="AK286" s="634">
        <v>560.67378983393928</v>
      </c>
      <c r="AL286" s="634">
        <v>384.33296010467689</v>
      </c>
      <c r="AM286" s="518">
        <v>152326.10148808206</v>
      </c>
      <c r="AN286" s="634">
        <v>18116.984965468728</v>
      </c>
      <c r="AO286" s="634">
        <v>17.002072798119514</v>
      </c>
      <c r="AP286" s="518">
        <v>190.80743120872208</v>
      </c>
      <c r="AQ286" s="634">
        <v>153.54390146920514</v>
      </c>
      <c r="AR286" s="634">
        <v>91.506582832781504</v>
      </c>
      <c r="AS286" s="518">
        <v>1591.0165508605078</v>
      </c>
      <c r="AT286" s="634">
        <v>319.91501817462159</v>
      </c>
      <c r="AU286" s="634">
        <v>101.91593928416356</v>
      </c>
      <c r="AV286" s="633">
        <v>12.238748299380887</v>
      </c>
      <c r="AW286" s="634">
        <v>22.023443032357783</v>
      </c>
      <c r="AX286" s="634">
        <v>12.238748299380887</v>
      </c>
      <c r="AY286" s="518">
        <v>1.2459017827445771</v>
      </c>
      <c r="AZ286" s="634">
        <v>0.81445765022856809</v>
      </c>
      <c r="BA286" s="634">
        <v>0.32261099334774129</v>
      </c>
      <c r="BB286" s="633">
        <v>0.21695250621861992</v>
      </c>
      <c r="BC286" s="634">
        <v>0.85827552782994065</v>
      </c>
      <c r="BD286" s="634">
        <v>0.21695250621861992</v>
      </c>
      <c r="BE286" s="518">
        <v>34.951432375477545</v>
      </c>
      <c r="BF286" s="635">
        <v>8.1066229893600372</v>
      </c>
      <c r="BG286" s="635">
        <v>5.5545694805840276E-2</v>
      </c>
      <c r="BH286" s="633">
        <v>0.64380372784671858</v>
      </c>
      <c r="BI286" s="634">
        <v>0</v>
      </c>
      <c r="BJ286" s="634">
        <v>0.64380372784671858</v>
      </c>
      <c r="BK286" s="518">
        <v>270.40308869291044</v>
      </c>
      <c r="BL286" s="634">
        <v>33.195727520378576</v>
      </c>
      <c r="BM286" s="634">
        <v>0.72392376840948081</v>
      </c>
      <c r="BN286" s="518">
        <v>235.30060681677989</v>
      </c>
      <c r="BO286" s="634">
        <v>71.909602170746908</v>
      </c>
      <c r="BP286" s="634">
        <v>1.1590286209187199</v>
      </c>
      <c r="BQ286" s="518">
        <v>381.10597352262289</v>
      </c>
      <c r="BR286" s="634">
        <v>85.820337632838843</v>
      </c>
      <c r="BS286" s="634">
        <v>6.9533361897536032</v>
      </c>
      <c r="BT286" s="633">
        <v>2.8018386514888211E-2</v>
      </c>
      <c r="BU286" s="634">
        <v>4.3873374693964087E-2</v>
      </c>
      <c r="BV286" s="634">
        <v>2.8018386514888211E-2</v>
      </c>
      <c r="BW286" s="633">
        <v>0.27945126302293649</v>
      </c>
      <c r="BX286" s="634">
        <v>0</v>
      </c>
      <c r="BY286" s="634">
        <v>0.27945126302293649</v>
      </c>
      <c r="BZ286" s="518">
        <v>1.4868188491665626</v>
      </c>
      <c r="CA286" s="634">
        <v>1.1193662704216891</v>
      </c>
      <c r="CB286" s="634">
        <v>0.38614956659067651</v>
      </c>
      <c r="CC286" s="518">
        <v>13.079337615694936</v>
      </c>
      <c r="CD286" s="634">
        <v>5.7456745769402824</v>
      </c>
      <c r="CE286" s="634">
        <v>0.3055082935962013</v>
      </c>
      <c r="CF286" s="518">
        <v>0.64654910833248647</v>
      </c>
      <c r="CG286" s="634">
        <v>0.49709303740093314</v>
      </c>
      <c r="CH286" s="634">
        <v>7.096429428428673E-2</v>
      </c>
      <c r="CI286" s="518">
        <v>5.4547808633230597</v>
      </c>
      <c r="CJ286" s="634">
        <v>2.9058976733384596</v>
      </c>
      <c r="CK286" s="634">
        <v>0.38491309057567885</v>
      </c>
      <c r="CL286" s="518">
        <v>9.2559636833651755</v>
      </c>
      <c r="CM286" s="634">
        <v>4.7226506169286235</v>
      </c>
      <c r="CN286" s="634">
        <v>0.18697552828262004</v>
      </c>
      <c r="CO286" s="633">
        <v>1.6269307146333347</v>
      </c>
      <c r="CP286" s="634">
        <v>2.7901699931253683</v>
      </c>
      <c r="CQ286" s="634">
        <v>1.6269307146333347</v>
      </c>
      <c r="CR286" s="518">
        <v>385.0668634725389</v>
      </c>
      <c r="CS286" s="634">
        <v>53.411843076490207</v>
      </c>
      <c r="CT286" s="634">
        <v>1.5497714927480416E-2</v>
      </c>
      <c r="CU286" s="518">
        <v>245.68770741063562</v>
      </c>
      <c r="CV286" s="634">
        <v>32.728468459388871</v>
      </c>
      <c r="CW286" s="634">
        <v>0</v>
      </c>
      <c r="CX286" s="518">
        <v>3.4757758294036809</v>
      </c>
      <c r="CY286" s="634">
        <v>1.6393439913955343</v>
      </c>
      <c r="CZ286" s="634">
        <v>1.4399908868672243E-2</v>
      </c>
      <c r="DA286" s="633">
        <v>8.83149243401209E-3</v>
      </c>
      <c r="DB286" s="634">
        <v>0</v>
      </c>
      <c r="DC286" s="634">
        <v>8.83149243401209E-3</v>
      </c>
      <c r="DD286" s="518">
        <v>0</v>
      </c>
      <c r="DE286" s="634">
        <v>0</v>
      </c>
      <c r="DF286" s="634">
        <v>0</v>
      </c>
      <c r="DG286" s="633">
        <v>0.12316642709263716</v>
      </c>
      <c r="DH286" s="634">
        <v>0</v>
      </c>
      <c r="DI286" s="634">
        <v>0.12316642709263716</v>
      </c>
      <c r="DJ286" s="633">
        <v>6.1462286125830171E-2</v>
      </c>
      <c r="DK286" s="634">
        <v>7.7886950344109307E-3</v>
      </c>
      <c r="DL286" s="634">
        <v>6.1462286125830171E-2</v>
      </c>
      <c r="DM286" s="518">
        <v>7.3362223304256879</v>
      </c>
      <c r="DN286" s="634">
        <v>4.0368431379656977</v>
      </c>
      <c r="DO286" s="634">
        <v>0</v>
      </c>
      <c r="DP286" s="518">
        <v>269.86638132699215</v>
      </c>
      <c r="DQ286" s="634">
        <v>81.767105755547774</v>
      </c>
      <c r="DR286" s="634">
        <v>0</v>
      </c>
      <c r="DS286" s="518">
        <v>597.762252178984</v>
      </c>
      <c r="DT286" s="634">
        <v>163.28753417205886</v>
      </c>
      <c r="DU286" s="634">
        <v>6.6955078538993261E-3</v>
      </c>
      <c r="DV286" s="518">
        <v>78.702464500157205</v>
      </c>
      <c r="DW286" s="634">
        <v>19.335854240480053</v>
      </c>
      <c r="DX286" s="634">
        <v>0</v>
      </c>
      <c r="DY286" s="518">
        <v>332.86366743812869</v>
      </c>
      <c r="DZ286" s="634">
        <v>73.381425239960222</v>
      </c>
      <c r="EA286" s="634">
        <v>0</v>
      </c>
      <c r="EB286" s="518">
        <v>67.033280788518283</v>
      </c>
      <c r="EC286" s="634">
        <v>16.422394340474742</v>
      </c>
      <c r="ED286" s="634">
        <v>0</v>
      </c>
      <c r="EE286" s="518">
        <v>10.261368845641355</v>
      </c>
      <c r="EF286" s="634">
        <v>2.4680829285567136</v>
      </c>
      <c r="EG286" s="634">
        <v>0</v>
      </c>
      <c r="EH286" s="518">
        <v>63.572349618714213</v>
      </c>
      <c r="EI286" s="634">
        <v>15.035628551321286</v>
      </c>
      <c r="EJ286" s="634">
        <v>0</v>
      </c>
      <c r="EK286" s="518">
        <v>7.8294098196888031</v>
      </c>
      <c r="EL286" s="634">
        <v>1.7423200547327853</v>
      </c>
      <c r="EM286" s="634">
        <v>0</v>
      </c>
      <c r="EN286" s="518">
        <v>47.346096580161984</v>
      </c>
      <c r="EO286" s="634">
        <v>8.5480552211424428</v>
      </c>
      <c r="EP286" s="634">
        <v>0</v>
      </c>
      <c r="EQ286" s="518">
        <v>8.3912057983805433</v>
      </c>
      <c r="ER286" s="634">
        <v>1.5601318981526704</v>
      </c>
      <c r="ES286" s="634">
        <v>0</v>
      </c>
      <c r="ET286" s="518">
        <v>22.322988948603481</v>
      </c>
      <c r="EU286" s="634">
        <v>3.9384788996613778</v>
      </c>
      <c r="EV286" s="634">
        <v>0</v>
      </c>
      <c r="EW286" s="518">
        <v>2.6565922695584363</v>
      </c>
      <c r="EX286" s="634">
        <v>0.64797364531957025</v>
      </c>
      <c r="EY286" s="634">
        <v>0</v>
      </c>
      <c r="EZ286" s="518">
        <v>14.770104591305747</v>
      </c>
      <c r="FA286" s="634">
        <v>3.6340779499789475</v>
      </c>
      <c r="FB286" s="634">
        <v>2.9239612528770661E-2</v>
      </c>
      <c r="FC286" s="518">
        <v>2.0868478265548012</v>
      </c>
      <c r="FD286" s="634">
        <v>0.50875398245275738</v>
      </c>
      <c r="FE286" s="634">
        <v>0</v>
      </c>
      <c r="FF286" s="518">
        <v>0.69048244385376412</v>
      </c>
      <c r="FG286" s="634">
        <v>0.55181532089373286</v>
      </c>
      <c r="FH286" s="634">
        <v>0</v>
      </c>
      <c r="FI286" s="518">
        <v>1.65854994420414</v>
      </c>
      <c r="FJ286" s="634">
        <v>0.62430343710619152</v>
      </c>
      <c r="FK286" s="634">
        <v>0</v>
      </c>
      <c r="FL286" s="518">
        <v>0.12104585707365915</v>
      </c>
      <c r="FM286" s="634">
        <v>0.16322981723975091</v>
      </c>
      <c r="FN286" s="634">
        <v>1.9006248397535151E-2</v>
      </c>
      <c r="FO286" s="518">
        <v>5.066521867228734</v>
      </c>
      <c r="FP286" s="634">
        <v>1.2711720280453549</v>
      </c>
      <c r="FQ286" s="634">
        <v>6.8517280586325802E-3</v>
      </c>
      <c r="FR286" s="518">
        <v>1.4985497093245019</v>
      </c>
      <c r="FS286" s="634">
        <v>0.54295282800033373</v>
      </c>
      <c r="FT286" s="634">
        <v>0</v>
      </c>
      <c r="FV286" s="118">
        <f t="shared" si="4"/>
        <v>1771.1527179420252</v>
      </c>
      <c r="FW286" s="118">
        <f t="shared" si="5"/>
        <v>0.47194583711013238</v>
      </c>
      <c r="FX286" s="118">
        <v>0.98163901160071398</v>
      </c>
      <c r="FY286" s="118">
        <v>1.5673021150746822</v>
      </c>
      <c r="FZ286" s="207">
        <v>2.4278348439009605</v>
      </c>
      <c r="GA286" s="118">
        <v>1.5633285017653409</v>
      </c>
      <c r="GB286" s="118">
        <v>3.4822303156339856</v>
      </c>
    </row>
    <row r="287" spans="2:184" s="73" customFormat="1">
      <c r="B287" s="73" t="s">
        <v>2062</v>
      </c>
      <c r="C287" s="143" t="s">
        <v>2063</v>
      </c>
      <c r="D287" s="143" t="s">
        <v>2064</v>
      </c>
      <c r="E287" s="614" t="s">
        <v>2073</v>
      </c>
      <c r="G287" s="113"/>
      <c r="I287" s="618">
        <v>149</v>
      </c>
      <c r="J287" s="632" t="s">
        <v>32</v>
      </c>
      <c r="K287" s="41" t="s">
        <v>32</v>
      </c>
      <c r="L287" s="73" t="s">
        <v>207</v>
      </c>
      <c r="M287" s="73" t="s">
        <v>2321</v>
      </c>
      <c r="N287" s="73" t="s">
        <v>2363</v>
      </c>
      <c r="O287" s="73">
        <v>33</v>
      </c>
      <c r="Q287" s="203">
        <v>327.21190333533053</v>
      </c>
      <c r="R287" s="203">
        <v>32070</v>
      </c>
      <c r="S287" s="203">
        <v>4110</v>
      </c>
      <c r="U287" s="633">
        <v>2.39164636874859</v>
      </c>
      <c r="V287" s="634">
        <v>6.2586700713976802</v>
      </c>
      <c r="W287" s="634">
        <v>2.39164636874859</v>
      </c>
      <c r="X287" s="518">
        <v>7.6742937920579299</v>
      </c>
      <c r="Y287" s="634">
        <v>7.6712296678906604</v>
      </c>
      <c r="Z287" s="634">
        <v>2.8902305855925201</v>
      </c>
      <c r="AA287" s="518">
        <v>61.490446640652799</v>
      </c>
      <c r="AB287" s="634">
        <v>21.930197021823801</v>
      </c>
      <c r="AC287" s="634">
        <v>2.4683467225457099</v>
      </c>
      <c r="AD287" s="518">
        <v>18.544974661475798</v>
      </c>
      <c r="AE287" s="634">
        <v>10.7519854560051</v>
      </c>
      <c r="AF287" s="634">
        <v>0.19401057405461</v>
      </c>
      <c r="AG287" s="518">
        <v>1.9489362827679699</v>
      </c>
      <c r="AH287" s="634">
        <v>3.40565331421752</v>
      </c>
      <c r="AI287" s="634">
        <v>0.289488763560313</v>
      </c>
      <c r="AJ287" s="518">
        <v>1049.2329017613099</v>
      </c>
      <c r="AK287" s="634">
        <v>513.71780095851796</v>
      </c>
      <c r="AL287" s="634">
        <v>230.86809077155701</v>
      </c>
      <c r="AM287" s="518">
        <v>152012.66861836601</v>
      </c>
      <c r="AN287" s="634">
        <v>12402.3912419231</v>
      </c>
      <c r="AO287" s="634">
        <v>11.364680256856101</v>
      </c>
      <c r="AP287" s="518">
        <v>214.34558399667401</v>
      </c>
      <c r="AQ287" s="634">
        <v>174.69199095939899</v>
      </c>
      <c r="AR287" s="634">
        <v>70.897143167248004</v>
      </c>
      <c r="AS287" s="518">
        <v>1599.7784897188701</v>
      </c>
      <c r="AT287" s="634">
        <v>381.39889262813699</v>
      </c>
      <c r="AU287" s="634">
        <v>75.947928116218904</v>
      </c>
      <c r="AV287" s="633">
        <v>10.4729048818867</v>
      </c>
      <c r="AW287" s="634">
        <v>23.521059410692502</v>
      </c>
      <c r="AX287" s="634">
        <v>10.4729048818867</v>
      </c>
      <c r="AY287" s="518">
        <v>1.1317990885356499</v>
      </c>
      <c r="AZ287" s="634">
        <v>0.95298318971484297</v>
      </c>
      <c r="BA287" s="634">
        <v>0.20641930628501201</v>
      </c>
      <c r="BB287" s="633">
        <v>0.42095542731387903</v>
      </c>
      <c r="BC287" s="634">
        <v>0</v>
      </c>
      <c r="BD287" s="634">
        <v>0.42095542731387903</v>
      </c>
      <c r="BE287" s="518">
        <v>18.538019012031</v>
      </c>
      <c r="BF287" s="635">
        <v>10.112636748021799</v>
      </c>
      <c r="BG287" s="635">
        <v>3.9409424926242699E-2</v>
      </c>
      <c r="BH287" s="633">
        <v>0.42785305830574299</v>
      </c>
      <c r="BI287" s="634">
        <v>0</v>
      </c>
      <c r="BJ287" s="634">
        <v>0.42785305830574299</v>
      </c>
      <c r="BK287" s="518">
        <v>267.41933732369398</v>
      </c>
      <c r="BL287" s="634">
        <v>33.9987431890588</v>
      </c>
      <c r="BM287" s="634">
        <v>0.52620173397335401</v>
      </c>
      <c r="BN287" s="518">
        <v>150.63679734800601</v>
      </c>
      <c r="BO287" s="634">
        <v>21.444408144691501</v>
      </c>
      <c r="BP287" s="634">
        <v>0.74376294759953598</v>
      </c>
      <c r="BQ287" s="518">
        <v>327.64251253331901</v>
      </c>
      <c r="BR287" s="634">
        <v>65.821538439026995</v>
      </c>
      <c r="BS287" s="634">
        <v>4.90269131423997</v>
      </c>
      <c r="BT287" s="633">
        <v>3.2868892646197898E-2</v>
      </c>
      <c r="BU287" s="634">
        <v>0</v>
      </c>
      <c r="BV287" s="634">
        <v>3.2868892646197898E-2</v>
      </c>
      <c r="BW287" s="633">
        <v>0.15142610926858199</v>
      </c>
      <c r="BX287" s="634">
        <v>0</v>
      </c>
      <c r="BY287" s="634">
        <v>0.15142610926858199</v>
      </c>
      <c r="BZ287" s="518">
        <v>1.5876700139637301</v>
      </c>
      <c r="CA287" s="634">
        <v>1.2267811539646101</v>
      </c>
      <c r="CB287" s="634">
        <v>0.24503574567118699</v>
      </c>
      <c r="CC287" s="518">
        <v>16.971776349527499</v>
      </c>
      <c r="CD287" s="634">
        <v>6.2142973653676501</v>
      </c>
      <c r="CE287" s="634">
        <v>0.30073111737417202</v>
      </c>
      <c r="CF287" s="518">
        <v>0.26917866379711802</v>
      </c>
      <c r="CG287" s="634">
        <v>0.24320902318711801</v>
      </c>
      <c r="CH287" s="634">
        <v>5.2613813930731099E-2</v>
      </c>
      <c r="CI287" s="518">
        <v>3.80258641658201</v>
      </c>
      <c r="CJ287" s="634">
        <v>2.24680017928844</v>
      </c>
      <c r="CK287" s="634">
        <v>0.239350962676422</v>
      </c>
      <c r="CL287" s="518">
        <v>16.744269588774301</v>
      </c>
      <c r="CM287" s="634">
        <v>5.1094423129831101</v>
      </c>
      <c r="CN287" s="634">
        <v>0.10691912919280799</v>
      </c>
      <c r="CO287" s="633">
        <v>1.0730017197089401</v>
      </c>
      <c r="CP287" s="634">
        <v>2.5663885555946102</v>
      </c>
      <c r="CQ287" s="634">
        <v>1.0730017197089401</v>
      </c>
      <c r="CR287" s="518">
        <v>310.02413225956701</v>
      </c>
      <c r="CS287" s="634">
        <v>45.341023317186099</v>
      </c>
      <c r="CT287" s="634">
        <v>1.5924703081934201E-2</v>
      </c>
      <c r="CU287" s="518">
        <v>240.84028551220601</v>
      </c>
      <c r="CV287" s="634">
        <v>50.5561911288356</v>
      </c>
      <c r="CW287" s="634">
        <v>5.3452295167524802E-3</v>
      </c>
      <c r="CX287" s="518">
        <v>2.1115514407134999</v>
      </c>
      <c r="CY287" s="634">
        <v>1.26498293867526</v>
      </c>
      <c r="CZ287" s="634">
        <v>1.04175292030858E-2</v>
      </c>
      <c r="DA287" s="518">
        <v>0</v>
      </c>
      <c r="DB287" s="634">
        <v>0</v>
      </c>
      <c r="DC287" s="634">
        <v>0</v>
      </c>
      <c r="DD287" s="518">
        <v>0</v>
      </c>
      <c r="DE287" s="634">
        <v>0</v>
      </c>
      <c r="DF287" s="634">
        <v>0</v>
      </c>
      <c r="DG287" s="633">
        <v>0.115168062689427</v>
      </c>
      <c r="DH287" s="634">
        <v>0</v>
      </c>
      <c r="DI287" s="634">
        <v>0.115168062689427</v>
      </c>
      <c r="DJ287" s="633">
        <v>3.4606017756468599E-2</v>
      </c>
      <c r="DK287" s="634">
        <v>0</v>
      </c>
      <c r="DL287" s="634">
        <v>3.4606017756468599E-2</v>
      </c>
      <c r="DM287" s="518">
        <v>2.07933400692459</v>
      </c>
      <c r="DN287" s="634">
        <v>1.5200541064376001</v>
      </c>
      <c r="DO287" s="634">
        <v>0</v>
      </c>
      <c r="DP287" s="518">
        <v>166.61412106348399</v>
      </c>
      <c r="DQ287" s="634">
        <v>46.604858075776598</v>
      </c>
      <c r="DR287" s="634">
        <v>0</v>
      </c>
      <c r="DS287" s="518">
        <v>360.45058339627798</v>
      </c>
      <c r="DT287" s="634">
        <v>107.36672047305601</v>
      </c>
      <c r="DU287" s="634">
        <v>4.8487909286145598E-3</v>
      </c>
      <c r="DV287" s="518">
        <v>47.484601435107997</v>
      </c>
      <c r="DW287" s="634">
        <v>13.344309648562099</v>
      </c>
      <c r="DX287" s="634">
        <v>0</v>
      </c>
      <c r="DY287" s="518">
        <v>214.048080046866</v>
      </c>
      <c r="DZ287" s="634">
        <v>66.079293756522603</v>
      </c>
      <c r="EA287" s="634">
        <v>0</v>
      </c>
      <c r="EB287" s="518">
        <v>44.865348079795098</v>
      </c>
      <c r="EC287" s="634">
        <v>13.354082221497301</v>
      </c>
      <c r="ED287" s="634">
        <v>0</v>
      </c>
      <c r="EE287" s="518">
        <v>6.5117902116716397</v>
      </c>
      <c r="EF287" s="634">
        <v>2.0511049382241202</v>
      </c>
      <c r="EG287" s="634">
        <v>0</v>
      </c>
      <c r="EH287" s="518">
        <v>48.966452507148098</v>
      </c>
      <c r="EI287" s="634">
        <v>11.5755362206746</v>
      </c>
      <c r="EJ287" s="634">
        <v>0</v>
      </c>
      <c r="EK287" s="518">
        <v>6.4084988529619302</v>
      </c>
      <c r="EL287" s="634">
        <v>1.6957439222536601</v>
      </c>
      <c r="EM287" s="634">
        <v>0</v>
      </c>
      <c r="EN287" s="518">
        <v>42.467962432055202</v>
      </c>
      <c r="EO287" s="634">
        <v>9.6811545450513403</v>
      </c>
      <c r="EP287" s="634">
        <v>1.4657103352073399E-2</v>
      </c>
      <c r="EQ287" s="518">
        <v>8.1580540531124992</v>
      </c>
      <c r="ER287" s="634">
        <v>1.52359285091653</v>
      </c>
      <c r="ES287" s="634">
        <v>0</v>
      </c>
      <c r="ET287" s="518">
        <v>22.238546633658501</v>
      </c>
      <c r="EU287" s="634">
        <v>3.9143222882459798</v>
      </c>
      <c r="EV287" s="634">
        <v>0</v>
      </c>
      <c r="EW287" s="518">
        <v>2.7830346118557299</v>
      </c>
      <c r="EX287" s="634">
        <v>0.63351929230793502</v>
      </c>
      <c r="EY287" s="634">
        <v>0</v>
      </c>
      <c r="EZ287" s="518">
        <v>16.3419787826139</v>
      </c>
      <c r="FA287" s="634">
        <v>5.11860905976922</v>
      </c>
      <c r="FB287" s="634">
        <v>0</v>
      </c>
      <c r="FC287" s="518">
        <v>2.4002739045504602</v>
      </c>
      <c r="FD287" s="634">
        <v>0.56497299144188196</v>
      </c>
      <c r="FE287" s="634">
        <v>0</v>
      </c>
      <c r="FF287" s="518">
        <v>1.096111756799</v>
      </c>
      <c r="FG287" s="634">
        <v>0.78476422135943302</v>
      </c>
      <c r="FH287" s="634">
        <v>2.2878634438967E-2</v>
      </c>
      <c r="FI287" s="518">
        <v>1.4125654216261001</v>
      </c>
      <c r="FJ287" s="634">
        <v>0.68482620175245001</v>
      </c>
      <c r="FK287" s="634">
        <v>1.4769510993442401E-2</v>
      </c>
      <c r="FL287" s="518">
        <v>0.25357712584285802</v>
      </c>
      <c r="FM287" s="634">
        <v>0.18311493468706799</v>
      </c>
      <c r="FN287" s="634">
        <v>5.8808235020172102E-3</v>
      </c>
      <c r="FO287" s="518">
        <v>4.5289859561156502</v>
      </c>
      <c r="FP287" s="634">
        <v>1.2385720546018799</v>
      </c>
      <c r="FQ287" s="634">
        <v>0</v>
      </c>
      <c r="FR287" s="518">
        <v>1.30867314333284</v>
      </c>
      <c r="FS287" s="634">
        <v>0.34783752416246899</v>
      </c>
      <c r="FT287" s="634">
        <v>0</v>
      </c>
      <c r="FV287" s="118">
        <f t="shared" si="4"/>
        <v>1230.5796115233647</v>
      </c>
      <c r="FW287" s="118">
        <f t="shared" si="5"/>
        <v>0.42119778669824909</v>
      </c>
      <c r="FX287" s="118">
        <v>0.96815741875182237</v>
      </c>
      <c r="FY287" s="118">
        <v>1.2872602754154048</v>
      </c>
      <c r="FZ287" s="207">
        <v>1.8868621399955894</v>
      </c>
      <c r="GA287" s="118">
        <v>1.5009572530754405</v>
      </c>
      <c r="GB287" s="118">
        <v>2.4241908013984665</v>
      </c>
    </row>
    <row r="288" spans="2:184" s="73" customFormat="1">
      <c r="B288" s="73" t="s">
        <v>2062</v>
      </c>
      <c r="C288" s="143" t="s">
        <v>2063</v>
      </c>
      <c r="D288" s="143" t="s">
        <v>2064</v>
      </c>
      <c r="E288" s="614" t="s">
        <v>2095</v>
      </c>
      <c r="G288" s="113"/>
      <c r="I288" s="618">
        <v>111</v>
      </c>
      <c r="J288" s="632" t="s">
        <v>32</v>
      </c>
      <c r="K288" s="41" t="s">
        <v>32</v>
      </c>
      <c r="L288" s="73" t="s">
        <v>207</v>
      </c>
      <c r="M288" s="73" t="s">
        <v>2332</v>
      </c>
      <c r="N288" s="73" t="s">
        <v>2364</v>
      </c>
      <c r="O288" s="73">
        <v>25</v>
      </c>
      <c r="Q288" s="203">
        <v>850.75094867185919</v>
      </c>
      <c r="R288" s="203">
        <v>28630</v>
      </c>
      <c r="S288" s="203">
        <v>7430</v>
      </c>
      <c r="U288" s="633">
        <v>6.8792589678578873</v>
      </c>
      <c r="V288" s="634">
        <v>9.1342988709771884</v>
      </c>
      <c r="W288" s="634">
        <v>6.8792589678578873</v>
      </c>
      <c r="X288" s="633">
        <v>7.2960463324475224</v>
      </c>
      <c r="Y288" s="634">
        <v>10.08486642788565</v>
      </c>
      <c r="Z288" s="634">
        <v>7.2960463324475224</v>
      </c>
      <c r="AA288" s="518">
        <v>590.45217575073798</v>
      </c>
      <c r="AB288" s="634">
        <v>72.211882487505605</v>
      </c>
      <c r="AC288" s="634">
        <v>4.6721108386892594</v>
      </c>
      <c r="AD288" s="518">
        <v>111.50211235463152</v>
      </c>
      <c r="AE288" s="634">
        <v>26.05736890689796</v>
      </c>
      <c r="AF288" s="634">
        <v>0.69296960211724234</v>
      </c>
      <c r="AG288" s="518">
        <v>6.8499316564455848</v>
      </c>
      <c r="AH288" s="634">
        <v>6.8984920019031692</v>
      </c>
      <c r="AI288" s="634">
        <v>0.50751957648431845</v>
      </c>
      <c r="AJ288" s="518">
        <v>2343.8083024708212</v>
      </c>
      <c r="AK288" s="634">
        <v>1101.0893909636216</v>
      </c>
      <c r="AL288" s="634">
        <v>542.17582229708933</v>
      </c>
      <c r="AM288" s="518">
        <v>180571.94091519655</v>
      </c>
      <c r="AN288" s="634">
        <v>23515.309250909562</v>
      </c>
      <c r="AO288" s="634">
        <v>34.842171170204878</v>
      </c>
      <c r="AP288" s="633">
        <v>156.88737100718404</v>
      </c>
      <c r="AQ288" s="634">
        <v>244.40868939860815</v>
      </c>
      <c r="AR288" s="634">
        <v>156.88737100718404</v>
      </c>
      <c r="AS288" s="518">
        <v>3271.3621761157096</v>
      </c>
      <c r="AT288" s="634">
        <v>1029.8252331440447</v>
      </c>
      <c r="AU288" s="634">
        <v>151.29223332572315</v>
      </c>
      <c r="AV288" s="633">
        <v>25.052246632739688</v>
      </c>
      <c r="AW288" s="634">
        <v>40.805854231229034</v>
      </c>
      <c r="AX288" s="634">
        <v>25.052246632739688</v>
      </c>
      <c r="AY288" s="518">
        <v>1.6066949385189133</v>
      </c>
      <c r="AZ288" s="634">
        <v>0.98794629999380401</v>
      </c>
      <c r="BA288" s="634">
        <v>0.5086248070883147</v>
      </c>
      <c r="BB288" s="633">
        <v>0.98633092839599035</v>
      </c>
      <c r="BC288" s="634">
        <v>0</v>
      </c>
      <c r="BD288" s="634">
        <v>0.98633092839599035</v>
      </c>
      <c r="BE288" s="518">
        <v>18.670941760323323</v>
      </c>
      <c r="BF288" s="635">
        <v>5.5487827357321251</v>
      </c>
      <c r="BG288" s="635">
        <v>0.10570425706343804</v>
      </c>
      <c r="BH288" s="633">
        <v>0.98182800649401869</v>
      </c>
      <c r="BI288" s="634">
        <v>0</v>
      </c>
      <c r="BJ288" s="634">
        <v>0.98182800649401869</v>
      </c>
      <c r="BK288" s="518">
        <v>383.07247957563499</v>
      </c>
      <c r="BL288" s="634">
        <v>39.298108196133512</v>
      </c>
      <c r="BM288" s="634">
        <v>1.1872848054747163</v>
      </c>
      <c r="BN288" s="518">
        <v>1064.6960093569667</v>
      </c>
      <c r="BO288" s="634">
        <v>135.78071136952005</v>
      </c>
      <c r="BP288" s="634">
        <v>1.548150033001195</v>
      </c>
      <c r="BQ288" s="518">
        <v>1224.2930719544354</v>
      </c>
      <c r="BR288" s="634">
        <v>240.01747113128394</v>
      </c>
      <c r="BS288" s="634">
        <v>12.249812819010158</v>
      </c>
      <c r="BT288" s="518">
        <v>0.17767036461289951</v>
      </c>
      <c r="BU288" s="634">
        <v>0.35534072922580001</v>
      </c>
      <c r="BV288" s="634">
        <v>3.1710189942483175E-2</v>
      </c>
      <c r="BW288" s="633">
        <v>0.3651212127884641</v>
      </c>
      <c r="BX288" s="634">
        <v>0</v>
      </c>
      <c r="BY288" s="634">
        <v>0.3651212127884641</v>
      </c>
      <c r="BZ288" s="633">
        <v>0.60655738105186563</v>
      </c>
      <c r="CA288" s="634">
        <v>0.93682188639693087</v>
      </c>
      <c r="CB288" s="634">
        <v>0.60655738105186563</v>
      </c>
      <c r="CC288" s="518">
        <v>7.0265879157583893</v>
      </c>
      <c r="CD288" s="634">
        <v>5.341033801465584</v>
      </c>
      <c r="CE288" s="634">
        <v>0.54743091401594768</v>
      </c>
      <c r="CF288" s="518">
        <v>1.1935724830445764</v>
      </c>
      <c r="CG288" s="634">
        <v>0.53186644399283611</v>
      </c>
      <c r="CH288" s="634">
        <v>9.1249995083279967E-2</v>
      </c>
      <c r="CI288" s="518">
        <v>18.834311665953514</v>
      </c>
      <c r="CJ288" s="634">
        <v>5.9118289309278023</v>
      </c>
      <c r="CK288" s="634">
        <v>0.70515032253216725</v>
      </c>
      <c r="CL288" s="518">
        <v>6.0954999257848881</v>
      </c>
      <c r="CM288" s="634">
        <v>3.489634548267929</v>
      </c>
      <c r="CN288" s="634">
        <v>0.15076738915222901</v>
      </c>
      <c r="CO288" s="633">
        <v>2.8663913401219689</v>
      </c>
      <c r="CP288" s="634">
        <v>3.1783175584559289</v>
      </c>
      <c r="CQ288" s="634">
        <v>2.8663913401219689</v>
      </c>
      <c r="CR288" s="518">
        <v>117.41375176444704</v>
      </c>
      <c r="CS288" s="634">
        <v>14.85532935996458</v>
      </c>
      <c r="CT288" s="634">
        <v>2.1089130272897525E-2</v>
      </c>
      <c r="CU288" s="518">
        <v>339.20833967998669</v>
      </c>
      <c r="CV288" s="634">
        <v>39.6030981685456</v>
      </c>
      <c r="CW288" s="634">
        <v>2.0004472978325853E-2</v>
      </c>
      <c r="CX288" s="518">
        <v>4.069368643399871</v>
      </c>
      <c r="CY288" s="634">
        <v>2.1193418175071645</v>
      </c>
      <c r="CZ288" s="634">
        <v>0</v>
      </c>
      <c r="DA288" s="518">
        <v>0</v>
      </c>
      <c r="DB288" s="634">
        <v>0</v>
      </c>
      <c r="DC288" s="634">
        <v>0</v>
      </c>
      <c r="DD288" s="633">
        <v>8.5337428015550026E-2</v>
      </c>
      <c r="DE288" s="634">
        <v>0</v>
      </c>
      <c r="DF288" s="634">
        <v>8.5337428015550026E-2</v>
      </c>
      <c r="DG288" s="633">
        <v>0.15858648391777908</v>
      </c>
      <c r="DH288" s="634">
        <v>0</v>
      </c>
      <c r="DI288" s="634">
        <v>0.15858648391777908</v>
      </c>
      <c r="DJ288" s="633">
        <v>7.8955633981729112E-2</v>
      </c>
      <c r="DK288" s="634">
        <v>0</v>
      </c>
      <c r="DL288" s="634">
        <v>7.8955633981729112E-2</v>
      </c>
      <c r="DM288" s="518">
        <v>1.0716063721573925</v>
      </c>
      <c r="DN288" s="634">
        <v>2.1346326939204201</v>
      </c>
      <c r="DO288" s="634">
        <v>0</v>
      </c>
      <c r="DP288" s="518">
        <v>2993.7126061801546</v>
      </c>
      <c r="DQ288" s="634">
        <v>339.89941360034766</v>
      </c>
      <c r="DR288" s="634">
        <v>0</v>
      </c>
      <c r="DS288" s="518">
        <v>4551.847169183673</v>
      </c>
      <c r="DT288" s="634">
        <v>607.61515428849248</v>
      </c>
      <c r="DU288" s="634">
        <v>0</v>
      </c>
      <c r="DV288" s="518">
        <v>371.93570975610885</v>
      </c>
      <c r="DW288" s="634">
        <v>56.757392991222069</v>
      </c>
      <c r="DX288" s="634">
        <v>8.2486182108598895E-3</v>
      </c>
      <c r="DY288" s="518">
        <v>1082.1260967022331</v>
      </c>
      <c r="DZ288" s="634">
        <v>106.33771966604351</v>
      </c>
      <c r="EA288" s="634">
        <v>0</v>
      </c>
      <c r="EB288" s="518">
        <v>124.95269903082655</v>
      </c>
      <c r="EC288" s="634">
        <v>23.490165280616235</v>
      </c>
      <c r="ED288" s="634">
        <v>5.3438293315880944E-2</v>
      </c>
      <c r="EE288" s="518">
        <v>6.2543343606802138</v>
      </c>
      <c r="EF288" s="634">
        <v>1.2872065439464315</v>
      </c>
      <c r="EG288" s="634">
        <v>1.5527311476817487E-2</v>
      </c>
      <c r="EH288" s="518">
        <v>95.911240968528929</v>
      </c>
      <c r="EI288" s="634">
        <v>15.848525596235149</v>
      </c>
      <c r="EJ288" s="634">
        <v>0</v>
      </c>
      <c r="EK288" s="518">
        <v>11.025593055665833</v>
      </c>
      <c r="EL288" s="634">
        <v>1.6267985334951651</v>
      </c>
      <c r="EM288" s="634">
        <v>0</v>
      </c>
      <c r="EN288" s="518">
        <v>64.443106480545026</v>
      </c>
      <c r="EO288" s="634">
        <v>9.5698508557069761</v>
      </c>
      <c r="EP288" s="634">
        <v>0</v>
      </c>
      <c r="EQ288" s="518">
        <v>11.352384168108307</v>
      </c>
      <c r="ER288" s="634">
        <v>2.2344334662892411</v>
      </c>
      <c r="ES288" s="634">
        <v>0</v>
      </c>
      <c r="ET288" s="518">
        <v>30.928877407755913</v>
      </c>
      <c r="EU288" s="634">
        <v>6.3671264808714989</v>
      </c>
      <c r="EV288" s="634">
        <v>0</v>
      </c>
      <c r="EW288" s="518">
        <v>3.6274525517673926</v>
      </c>
      <c r="EX288" s="634">
        <v>0.80814637759979602</v>
      </c>
      <c r="EY288" s="634">
        <v>0</v>
      </c>
      <c r="EZ288" s="518">
        <v>22.683015426270185</v>
      </c>
      <c r="FA288" s="634">
        <v>5.1639518896875485</v>
      </c>
      <c r="FB288" s="634">
        <v>5.1201208246237209E-2</v>
      </c>
      <c r="FC288" s="518">
        <v>3.3347417927700471</v>
      </c>
      <c r="FD288" s="634">
        <v>0.6948379539609143</v>
      </c>
      <c r="FE288" s="634">
        <v>0</v>
      </c>
      <c r="FF288" s="518">
        <v>0</v>
      </c>
      <c r="FG288" s="634">
        <v>0</v>
      </c>
      <c r="FH288" s="634">
        <v>0</v>
      </c>
      <c r="FI288" s="518">
        <v>7.4048334831315588</v>
      </c>
      <c r="FJ288" s="634">
        <v>2.1205950185465099</v>
      </c>
      <c r="FK288" s="634">
        <v>5.1379359380345643E-2</v>
      </c>
      <c r="FL288" s="633">
        <v>2.4812445737580447E-2</v>
      </c>
      <c r="FM288" s="634">
        <v>0</v>
      </c>
      <c r="FN288" s="634">
        <v>2.4812445737580447E-2</v>
      </c>
      <c r="FO288" s="518">
        <v>26.269111288089686</v>
      </c>
      <c r="FP288" s="634">
        <v>5.206154087708005</v>
      </c>
      <c r="FQ288" s="634">
        <v>1.2173394113250496E-2</v>
      </c>
      <c r="FR288" s="518">
        <v>9.2266466050609175</v>
      </c>
      <c r="FS288" s="634">
        <v>2.4053663508378462</v>
      </c>
      <c r="FT288" s="634">
        <v>1.7806183840404419E-2</v>
      </c>
      <c r="FV288" s="118">
        <f t="shared" si="4"/>
        <v>9713.3433667450754</v>
      </c>
      <c r="FW288" s="118">
        <f t="shared" si="5"/>
        <v>0.16752523542265652</v>
      </c>
      <c r="FX288" s="118">
        <v>0.89251107732509682</v>
      </c>
      <c r="FY288" s="118">
        <v>0.34614052200254458</v>
      </c>
      <c r="FZ288" s="207">
        <v>7.8774048848528402</v>
      </c>
      <c r="GA288" s="118">
        <v>5.3345782446502215</v>
      </c>
      <c r="GB288" s="118">
        <v>3.4209090008371268</v>
      </c>
    </row>
    <row r="289" spans="2:184" s="73" customFormat="1">
      <c r="B289" s="73" t="s">
        <v>2062</v>
      </c>
      <c r="C289" s="143" t="s">
        <v>2063</v>
      </c>
      <c r="D289" s="143" t="s">
        <v>2064</v>
      </c>
      <c r="E289" s="614" t="s">
        <v>2095</v>
      </c>
      <c r="G289" s="113"/>
      <c r="I289" s="618">
        <v>111</v>
      </c>
      <c r="J289" s="632" t="s">
        <v>32</v>
      </c>
      <c r="K289" s="41" t="s">
        <v>32</v>
      </c>
      <c r="L289" s="73" t="s">
        <v>207</v>
      </c>
      <c r="M289" s="73" t="s">
        <v>2332</v>
      </c>
      <c r="N289" s="73" t="s">
        <v>2365</v>
      </c>
      <c r="O289" s="73">
        <v>25</v>
      </c>
      <c r="Q289" s="203">
        <v>3342.2358697823042</v>
      </c>
      <c r="R289" s="203">
        <v>30920</v>
      </c>
      <c r="S289" s="203">
        <v>6990</v>
      </c>
      <c r="U289" s="633">
        <v>6.7029490300929284</v>
      </c>
      <c r="V289" s="634">
        <v>5.1210467063907377</v>
      </c>
      <c r="W289" s="634">
        <v>6.7029490300929284</v>
      </c>
      <c r="X289" s="633">
        <v>7.0394541478273096</v>
      </c>
      <c r="Y289" s="634">
        <v>13.649611461968561</v>
      </c>
      <c r="Z289" s="634">
        <v>7.0394541478273096</v>
      </c>
      <c r="AA289" s="518">
        <v>536.04619063191194</v>
      </c>
      <c r="AB289" s="634">
        <v>72.530961550540908</v>
      </c>
      <c r="AC289" s="634">
        <v>6.2757325483553794</v>
      </c>
      <c r="AD289" s="518">
        <v>177.89571990558409</v>
      </c>
      <c r="AE289" s="634">
        <v>75.602635131434155</v>
      </c>
      <c r="AF289" s="634">
        <v>0.32459678647890722</v>
      </c>
      <c r="AG289" s="518">
        <v>44.457190213751836</v>
      </c>
      <c r="AH289" s="634">
        <v>44.432481395205222</v>
      </c>
      <c r="AI289" s="634">
        <v>0.68206308694290896</v>
      </c>
      <c r="AJ289" s="518">
        <v>2831.7903485238835</v>
      </c>
      <c r="AK289" s="634">
        <v>617.66401000319729</v>
      </c>
      <c r="AL289" s="634">
        <v>607.37956294551702</v>
      </c>
      <c r="AM289" s="518">
        <v>180147.58070617766</v>
      </c>
      <c r="AN289" s="634">
        <v>19022.325262298626</v>
      </c>
      <c r="AO289" s="634">
        <v>41.387841391448177</v>
      </c>
      <c r="AP289" s="633">
        <v>178.04202027024334</v>
      </c>
      <c r="AQ289" s="634">
        <v>202.74231154699888</v>
      </c>
      <c r="AR289" s="634">
        <v>178.04202027024334</v>
      </c>
      <c r="AS289" s="518">
        <v>3267.7666985567303</v>
      </c>
      <c r="AT289" s="634">
        <v>730.03465971903893</v>
      </c>
      <c r="AU289" s="634">
        <v>205.42481659842849</v>
      </c>
      <c r="AV289" s="633">
        <v>30.207936905190667</v>
      </c>
      <c r="AW289" s="634">
        <v>30.123183142464807</v>
      </c>
      <c r="AX289" s="634">
        <v>30.207936905190667</v>
      </c>
      <c r="AY289" s="518">
        <v>1.1243286928804617</v>
      </c>
      <c r="AZ289" s="634">
        <v>0.95845936229330353</v>
      </c>
      <c r="BA289" s="634">
        <v>0.63146402023521619</v>
      </c>
      <c r="BB289" s="633">
        <v>1.5566726389329237</v>
      </c>
      <c r="BC289" s="634">
        <v>0</v>
      </c>
      <c r="BD289" s="634">
        <v>1.5566726389329237</v>
      </c>
      <c r="BE289" s="518">
        <v>11.691517810228445</v>
      </c>
      <c r="BF289" s="635">
        <v>3.4971060985185747</v>
      </c>
      <c r="BG289" s="635">
        <v>0.10731050138740679</v>
      </c>
      <c r="BH289" s="633">
        <v>1.1240439054010465</v>
      </c>
      <c r="BI289" s="634">
        <v>0</v>
      </c>
      <c r="BJ289" s="634">
        <v>1.1240439054010465</v>
      </c>
      <c r="BK289" s="518">
        <v>419.16116489498484</v>
      </c>
      <c r="BL289" s="634">
        <v>50.3834633501206</v>
      </c>
      <c r="BM289" s="634">
        <v>1.9610342820966433</v>
      </c>
      <c r="BN289" s="518">
        <v>1473.9098009705338</v>
      </c>
      <c r="BO289" s="634">
        <v>263.67647647228767</v>
      </c>
      <c r="BP289" s="634">
        <v>2.3008814353473404</v>
      </c>
      <c r="BQ289" s="518">
        <v>1662.9653756750099</v>
      </c>
      <c r="BR289" s="634">
        <v>421.92091220243236</v>
      </c>
      <c r="BS289" s="634">
        <v>13.581151329769362</v>
      </c>
      <c r="BT289" s="633">
        <v>6.5022965642552444E-2</v>
      </c>
      <c r="BU289" s="634">
        <v>0.38616001101785558</v>
      </c>
      <c r="BV289" s="634">
        <v>6.5022965642552444E-2</v>
      </c>
      <c r="BW289" s="633">
        <v>0.39498581727080045</v>
      </c>
      <c r="BX289" s="634">
        <v>0</v>
      </c>
      <c r="BY289" s="634">
        <v>0.39498581727080045</v>
      </c>
      <c r="BZ289" s="633">
        <v>0.78945405612647046</v>
      </c>
      <c r="CA289" s="634">
        <v>1.421563272380721</v>
      </c>
      <c r="CB289" s="634">
        <v>0.78945405612647046</v>
      </c>
      <c r="CC289" s="518">
        <v>7.884973335488521</v>
      </c>
      <c r="CD289" s="634">
        <v>6.4498749210811539</v>
      </c>
      <c r="CE289" s="634">
        <v>0.55441473545189091</v>
      </c>
      <c r="CF289" s="518">
        <v>2.1807722252811659</v>
      </c>
      <c r="CG289" s="634">
        <v>1.0659566511379155</v>
      </c>
      <c r="CH289" s="634">
        <v>0.16333623004350056</v>
      </c>
      <c r="CI289" s="518">
        <v>28.271465480170434</v>
      </c>
      <c r="CJ289" s="634">
        <v>4.6386135392425043</v>
      </c>
      <c r="CK289" s="634">
        <v>0.79696089057351494</v>
      </c>
      <c r="CL289" s="518">
        <v>10.164657916124177</v>
      </c>
      <c r="CM289" s="634">
        <v>4.0390212168572743</v>
      </c>
      <c r="CN289" s="634">
        <v>0.3268431024183534</v>
      </c>
      <c r="CO289" s="633">
        <v>3.420620694240958</v>
      </c>
      <c r="CP289" s="634">
        <v>5.437900438600936</v>
      </c>
      <c r="CQ289" s="634">
        <v>3.420620694240958</v>
      </c>
      <c r="CR289" s="518">
        <v>118.11199496659715</v>
      </c>
      <c r="CS289" s="634">
        <v>19.871737237473379</v>
      </c>
      <c r="CT289" s="634">
        <v>3.1227520469179725E-2</v>
      </c>
      <c r="CU289" s="518">
        <v>529.16540141889527</v>
      </c>
      <c r="CV289" s="634">
        <v>50.239827108827022</v>
      </c>
      <c r="CW289" s="634">
        <v>0</v>
      </c>
      <c r="CX289" s="518">
        <v>1.7088557904384394</v>
      </c>
      <c r="CY289" s="634">
        <v>0.59587086753691165</v>
      </c>
      <c r="CZ289" s="634">
        <v>0</v>
      </c>
      <c r="DA289" s="518">
        <v>0</v>
      </c>
      <c r="DB289" s="634">
        <v>0</v>
      </c>
      <c r="DC289" s="634">
        <v>0</v>
      </c>
      <c r="DD289" s="518">
        <v>0</v>
      </c>
      <c r="DE289" s="634">
        <v>0</v>
      </c>
      <c r="DF289" s="634">
        <v>0</v>
      </c>
      <c r="DG289" s="633">
        <v>0.27951587024660213</v>
      </c>
      <c r="DH289" s="634">
        <v>0</v>
      </c>
      <c r="DI289" s="634">
        <v>0.27951587024660213</v>
      </c>
      <c r="DJ289" s="633">
        <v>0.12881379743965404</v>
      </c>
      <c r="DK289" s="634">
        <v>0</v>
      </c>
      <c r="DL289" s="634">
        <v>0.12881379743965404</v>
      </c>
      <c r="DM289" s="518">
        <v>1.948239713692872</v>
      </c>
      <c r="DN289" s="634">
        <v>1.8783396359050235</v>
      </c>
      <c r="DO289" s="634">
        <v>0</v>
      </c>
      <c r="DP289" s="518">
        <v>5978.8596118966116</v>
      </c>
      <c r="DQ289" s="634">
        <v>975.21340442619021</v>
      </c>
      <c r="DR289" s="634">
        <v>1.9492087761694196E-2</v>
      </c>
      <c r="DS289" s="518">
        <v>8550.6647251114318</v>
      </c>
      <c r="DT289" s="634">
        <v>1191.7340975589796</v>
      </c>
      <c r="DU289" s="634">
        <v>0</v>
      </c>
      <c r="DV289" s="518">
        <v>644.65320844857388</v>
      </c>
      <c r="DW289" s="634">
        <v>60.811459148754913</v>
      </c>
      <c r="DX289" s="634">
        <v>0</v>
      </c>
      <c r="DY289" s="518">
        <v>1754.5603848952992</v>
      </c>
      <c r="DZ289" s="634">
        <v>191.1487887238107</v>
      </c>
      <c r="EA289" s="634">
        <v>0</v>
      </c>
      <c r="EB289" s="518">
        <v>185.61359922940213</v>
      </c>
      <c r="EC289" s="634">
        <v>26.276172140380719</v>
      </c>
      <c r="ED289" s="634">
        <v>6.5196794146141296E-2</v>
      </c>
      <c r="EE289" s="518">
        <v>11.407381105849543</v>
      </c>
      <c r="EF289" s="634">
        <v>1.2886961110142474</v>
      </c>
      <c r="EG289" s="634">
        <v>1.8883643614695689E-2</v>
      </c>
      <c r="EH289" s="518">
        <v>129.79622809988768</v>
      </c>
      <c r="EI289" s="634">
        <v>13.591718402555275</v>
      </c>
      <c r="EJ289" s="634">
        <v>0.12181739611470978</v>
      </c>
      <c r="EK289" s="518">
        <v>16.261998523685502</v>
      </c>
      <c r="EL289" s="634">
        <v>2.8282619322490534</v>
      </c>
      <c r="EM289" s="634">
        <v>0</v>
      </c>
      <c r="EN289" s="518">
        <v>95.669887446971131</v>
      </c>
      <c r="EO289" s="634">
        <v>11.875761126410261</v>
      </c>
      <c r="EP289" s="634">
        <v>0</v>
      </c>
      <c r="EQ289" s="518">
        <v>17.742782929927539</v>
      </c>
      <c r="ER289" s="634">
        <v>2.8835386096181197</v>
      </c>
      <c r="ES289" s="634">
        <v>9.558247773717882E-3</v>
      </c>
      <c r="ET289" s="518">
        <v>50.693901019590484</v>
      </c>
      <c r="EU289" s="634">
        <v>7.7016849237763347</v>
      </c>
      <c r="EV289" s="634">
        <v>2.9259569682779703E-2</v>
      </c>
      <c r="EW289" s="518">
        <v>7.0384418430003901</v>
      </c>
      <c r="EX289" s="634">
        <v>1.0661753359942263</v>
      </c>
      <c r="EY289" s="634">
        <v>0</v>
      </c>
      <c r="EZ289" s="518">
        <v>44.363415623350754</v>
      </c>
      <c r="FA289" s="634">
        <v>8.4127312601201947</v>
      </c>
      <c r="FB289" s="634">
        <v>0</v>
      </c>
      <c r="FC289" s="518">
        <v>6.2538670166809132</v>
      </c>
      <c r="FD289" s="634">
        <v>1.4948086105605316</v>
      </c>
      <c r="FE289" s="634">
        <v>9.5329248547002948E-3</v>
      </c>
      <c r="FF289" s="518">
        <v>0</v>
      </c>
      <c r="FG289" s="634">
        <v>0</v>
      </c>
      <c r="FH289" s="634">
        <v>0</v>
      </c>
      <c r="FI289" s="518">
        <v>27.863664596622279</v>
      </c>
      <c r="FJ289" s="634">
        <v>3.9268571449055867</v>
      </c>
      <c r="FK289" s="634">
        <v>8.2861328848283997E-2</v>
      </c>
      <c r="FL289" s="518">
        <v>0.13897084432674578</v>
      </c>
      <c r="FM289" s="634">
        <v>0.21519418325054071</v>
      </c>
      <c r="FN289" s="634">
        <v>3.5376436110591512E-2</v>
      </c>
      <c r="FO289" s="518">
        <v>150.10547492914415</v>
      </c>
      <c r="FP289" s="634">
        <v>28.23694279834686</v>
      </c>
      <c r="FQ289" s="634">
        <v>0</v>
      </c>
      <c r="FR289" s="518">
        <v>69.794471229866843</v>
      </c>
      <c r="FS289" s="634">
        <v>11.090626332416528</v>
      </c>
      <c r="FT289" s="634">
        <v>0</v>
      </c>
      <c r="FV289" s="118">
        <f t="shared" si="4"/>
        <v>18022.744834609151</v>
      </c>
      <c r="FW289" s="118">
        <f t="shared" si="5"/>
        <v>0.21256716942232753</v>
      </c>
      <c r="FX289" s="118">
        <v>0.86709168018579419</v>
      </c>
      <c r="FY289" s="118">
        <v>0.22320430370143932</v>
      </c>
      <c r="FZ289" s="207">
        <v>24.002025391452751</v>
      </c>
      <c r="GA289" s="118">
        <v>6.5707945849879676</v>
      </c>
      <c r="GB289" s="118">
        <v>2.3670634291446837</v>
      </c>
    </row>
    <row r="290" spans="2:184" s="73" customFormat="1">
      <c r="B290" s="73" t="s">
        <v>2062</v>
      </c>
      <c r="C290" s="143" t="s">
        <v>2063</v>
      </c>
      <c r="D290" s="143" t="s">
        <v>2064</v>
      </c>
      <c r="E290" s="614" t="s">
        <v>2095</v>
      </c>
      <c r="G290" s="113"/>
      <c r="I290" s="618">
        <v>111</v>
      </c>
      <c r="J290" s="632" t="s">
        <v>32</v>
      </c>
      <c r="K290" s="41" t="s">
        <v>32</v>
      </c>
      <c r="L290" s="73" t="s">
        <v>207</v>
      </c>
      <c r="M290" s="73" t="s">
        <v>2332</v>
      </c>
      <c r="N290" s="73" t="s">
        <v>2366</v>
      </c>
      <c r="O290" s="73">
        <v>15</v>
      </c>
      <c r="Q290" s="203"/>
      <c r="R290" s="203"/>
      <c r="S290" s="203"/>
      <c r="U290" s="633">
        <v>15.8789809795207</v>
      </c>
      <c r="V290" s="634">
        <v>25.217013821877899</v>
      </c>
      <c r="W290" s="634">
        <v>15.8789809795207</v>
      </c>
      <c r="X290" s="633">
        <v>21.156673246694599</v>
      </c>
      <c r="Y290" s="634">
        <v>24.501856181569998</v>
      </c>
      <c r="Z290" s="634">
        <v>21.156673246694599</v>
      </c>
      <c r="AA290" s="518">
        <v>793.20757580806605</v>
      </c>
      <c r="AB290" s="634">
        <v>254.08613931675799</v>
      </c>
      <c r="AC290" s="634">
        <v>13.679458210045301</v>
      </c>
      <c r="AD290" s="518">
        <v>119.97789426740999</v>
      </c>
      <c r="AE290" s="634">
        <v>82.891721899414406</v>
      </c>
      <c r="AF290" s="634">
        <v>1.6575121763668701</v>
      </c>
      <c r="AG290" s="518">
        <v>607.40533321303099</v>
      </c>
      <c r="AH290" s="634">
        <v>424.01281461273902</v>
      </c>
      <c r="AI290" s="634">
        <v>1.8367998204624301</v>
      </c>
      <c r="AJ290" s="633">
        <v>1697.1652428043501</v>
      </c>
      <c r="AK290" s="634">
        <v>3233.3376962637599</v>
      </c>
      <c r="AL290" s="634">
        <v>1697.1652428043501</v>
      </c>
      <c r="AM290" s="518">
        <v>171602.78173855899</v>
      </c>
      <c r="AN290" s="634">
        <v>33213.915434113696</v>
      </c>
      <c r="AO290" s="634">
        <v>101.614539655963</v>
      </c>
      <c r="AP290" s="633">
        <v>483.64939746852298</v>
      </c>
      <c r="AQ290" s="634">
        <v>741.11997334405896</v>
      </c>
      <c r="AR290" s="634">
        <v>483.64939746852298</v>
      </c>
      <c r="AS290" s="518">
        <v>1635.35548180874</v>
      </c>
      <c r="AT290" s="634">
        <v>997.77694823251795</v>
      </c>
      <c r="AU290" s="634">
        <v>640.53712534172496</v>
      </c>
      <c r="AV290" s="518">
        <v>121.475447759982</v>
      </c>
      <c r="AW290" s="634">
        <v>111.609081600273</v>
      </c>
      <c r="AX290" s="634">
        <v>84.797887860388499</v>
      </c>
      <c r="AY290" s="633">
        <v>1.3213655742136201</v>
      </c>
      <c r="AZ290" s="634">
        <v>2.2520136105459199</v>
      </c>
      <c r="BA290" s="634">
        <v>1.3213655742136201</v>
      </c>
      <c r="BB290" s="633">
        <v>1.8653598067250701</v>
      </c>
      <c r="BC290" s="634">
        <v>0</v>
      </c>
      <c r="BD290" s="634">
        <v>1.8653598067250701</v>
      </c>
      <c r="BE290" s="518">
        <v>19.298899675307101</v>
      </c>
      <c r="BF290" s="635">
        <v>3.3992530602681699</v>
      </c>
      <c r="BG290" s="635">
        <v>0.382409958155569</v>
      </c>
      <c r="BH290" s="633">
        <v>2.1791351692604901</v>
      </c>
      <c r="BI290" s="634">
        <v>0</v>
      </c>
      <c r="BJ290" s="634">
        <v>2.1791351692604901</v>
      </c>
      <c r="BK290" s="518">
        <v>341.61060515505199</v>
      </c>
      <c r="BL290" s="634">
        <v>70.238634457628095</v>
      </c>
      <c r="BM290" s="634">
        <v>4.4346758751628101</v>
      </c>
      <c r="BN290" s="518">
        <v>1028.2777353353999</v>
      </c>
      <c r="BO290" s="634">
        <v>177.51461974400701</v>
      </c>
      <c r="BP290" s="634">
        <v>5.6024013461182998</v>
      </c>
      <c r="BQ290" s="518">
        <v>1036.64051875104</v>
      </c>
      <c r="BR290" s="634">
        <v>220.206355363238</v>
      </c>
      <c r="BS290" s="634">
        <v>29.721195365283801</v>
      </c>
      <c r="BT290" s="633">
        <v>0.15714788702134599</v>
      </c>
      <c r="BU290" s="634">
        <v>0</v>
      </c>
      <c r="BV290" s="634">
        <v>0.15714788702134599</v>
      </c>
      <c r="BW290" s="633">
        <v>1.2699122967531999</v>
      </c>
      <c r="BX290" s="634">
        <v>0</v>
      </c>
      <c r="BY290" s="634">
        <v>1.2699122967531999</v>
      </c>
      <c r="BZ290" s="633">
        <v>1.83506733318893</v>
      </c>
      <c r="CA290" s="634">
        <v>2.48791478242515</v>
      </c>
      <c r="CB290" s="634">
        <v>1.83506733318893</v>
      </c>
      <c r="CC290" s="518">
        <v>9.2190523664083504</v>
      </c>
      <c r="CD290" s="634">
        <v>10.9562232517605</v>
      </c>
      <c r="CE290" s="634">
        <v>1.4008448219087299</v>
      </c>
      <c r="CF290" s="518">
        <v>0.80478407927487605</v>
      </c>
      <c r="CG290" s="634">
        <v>1.16659365245646</v>
      </c>
      <c r="CH290" s="634">
        <v>0.36314373673434502</v>
      </c>
      <c r="CI290" s="518">
        <v>24.615014025906699</v>
      </c>
      <c r="CJ290" s="634">
        <v>8.3595889774957808</v>
      </c>
      <c r="CK290" s="634">
        <v>1.59976597584532</v>
      </c>
      <c r="CL290" s="518">
        <v>6.7669939902026801</v>
      </c>
      <c r="CM290" s="634">
        <v>8.1987783062169708</v>
      </c>
      <c r="CN290" s="634">
        <v>0.89180089177324995</v>
      </c>
      <c r="CO290" s="633">
        <v>8.2393468941026509</v>
      </c>
      <c r="CP290" s="634">
        <v>9.1718070144297403</v>
      </c>
      <c r="CQ290" s="634">
        <v>8.2393468941026509</v>
      </c>
      <c r="CR290" s="518">
        <v>121.24431172654199</v>
      </c>
      <c r="CS290" s="634">
        <v>19.036498068779</v>
      </c>
      <c r="CT290" s="634">
        <v>4.7924977783386599E-2</v>
      </c>
      <c r="CU290" s="518">
        <v>588.66941086688905</v>
      </c>
      <c r="CV290" s="634">
        <v>114.95420785989501</v>
      </c>
      <c r="CW290" s="634">
        <v>0</v>
      </c>
      <c r="CX290" s="518">
        <v>5.24134370082015</v>
      </c>
      <c r="CY290" s="634">
        <v>2.3348862198429101</v>
      </c>
      <c r="CZ290" s="634">
        <v>0</v>
      </c>
      <c r="DA290" s="518">
        <v>0</v>
      </c>
      <c r="DB290" s="634">
        <v>0</v>
      </c>
      <c r="DC290" s="634">
        <v>0</v>
      </c>
      <c r="DD290" s="518">
        <v>0</v>
      </c>
      <c r="DE290" s="634">
        <v>0</v>
      </c>
      <c r="DF290" s="634">
        <v>0</v>
      </c>
      <c r="DG290" s="633">
        <v>0.60536421085548098</v>
      </c>
      <c r="DH290" s="634">
        <v>0</v>
      </c>
      <c r="DI290" s="634">
        <v>0.60536421085548098</v>
      </c>
      <c r="DJ290" s="633">
        <v>0.251869224694723</v>
      </c>
      <c r="DK290" s="634">
        <v>0</v>
      </c>
      <c r="DL290" s="634">
        <v>0.251869224694723</v>
      </c>
      <c r="DM290" s="518">
        <v>6.04565302616487</v>
      </c>
      <c r="DN290" s="634">
        <v>12.091306052329699</v>
      </c>
      <c r="DO290" s="634">
        <v>0.348834040476176</v>
      </c>
      <c r="DP290" s="518">
        <v>2008.03474617802</v>
      </c>
      <c r="DQ290" s="634">
        <v>515.86249749021999</v>
      </c>
      <c r="DR290" s="634">
        <v>0</v>
      </c>
      <c r="DS290" s="518">
        <v>3593.1878671593499</v>
      </c>
      <c r="DT290" s="634">
        <v>829.71606408051298</v>
      </c>
      <c r="DU290" s="634">
        <v>0</v>
      </c>
      <c r="DV290" s="518">
        <v>427.784966587957</v>
      </c>
      <c r="DW290" s="634">
        <v>72.623021252325401</v>
      </c>
      <c r="DX290" s="634">
        <v>0</v>
      </c>
      <c r="DY290" s="518">
        <v>1578.60908286686</v>
      </c>
      <c r="DZ290" s="634">
        <v>301.92017769056099</v>
      </c>
      <c r="EA290" s="634">
        <v>0</v>
      </c>
      <c r="EB290" s="518">
        <v>273.54962287202602</v>
      </c>
      <c r="EC290" s="634">
        <v>56.591135304401099</v>
      </c>
      <c r="ED290" s="634">
        <v>0.17109855632395299</v>
      </c>
      <c r="EE290" s="518">
        <v>5.90012771826565</v>
      </c>
      <c r="EF290" s="634">
        <v>2.7605797292980498</v>
      </c>
      <c r="EG290" s="634">
        <v>0</v>
      </c>
      <c r="EH290" s="518">
        <v>204.29818238706301</v>
      </c>
      <c r="EI290" s="634">
        <v>32.907621445952898</v>
      </c>
      <c r="EJ290" s="634">
        <v>0</v>
      </c>
      <c r="EK290" s="518">
        <v>23.7289753706402</v>
      </c>
      <c r="EL290" s="634">
        <v>4.9627845171567397</v>
      </c>
      <c r="EM290" s="634">
        <v>0</v>
      </c>
      <c r="EN290" s="518">
        <v>127.823969425035</v>
      </c>
      <c r="EO290" s="634">
        <v>22.154839443121599</v>
      </c>
      <c r="EP290" s="634">
        <v>0.109761002536626</v>
      </c>
      <c r="EQ290" s="518">
        <v>19.0064738967334</v>
      </c>
      <c r="ER290" s="634">
        <v>4.5321416015568001</v>
      </c>
      <c r="ES290" s="634">
        <v>3.5070340747528898E-2</v>
      </c>
      <c r="ET290" s="518">
        <v>50.019366066199197</v>
      </c>
      <c r="EU290" s="634">
        <v>6.1614580144375299</v>
      </c>
      <c r="EV290" s="634">
        <v>0</v>
      </c>
      <c r="EW290" s="518">
        <v>4.7805063497617297</v>
      </c>
      <c r="EX290" s="634">
        <v>0.81794460681265901</v>
      </c>
      <c r="EY290" s="634">
        <v>0</v>
      </c>
      <c r="EZ290" s="518">
        <v>27.800697841740099</v>
      </c>
      <c r="FA290" s="634">
        <v>7.6904621964999604</v>
      </c>
      <c r="FB290" s="634">
        <v>0.116114404077701</v>
      </c>
      <c r="FC290" s="518">
        <v>2.9481802774810402</v>
      </c>
      <c r="FD290" s="634">
        <v>0.87193067295136195</v>
      </c>
      <c r="FE290" s="634">
        <v>0</v>
      </c>
      <c r="FF290" s="633">
        <v>0.17872509522857899</v>
      </c>
      <c r="FG290" s="634">
        <v>0</v>
      </c>
      <c r="FH290" s="634">
        <v>0.17872509522857899</v>
      </c>
      <c r="FI290" s="518">
        <v>7.4066077258866896</v>
      </c>
      <c r="FJ290" s="634">
        <v>3.08698011884688</v>
      </c>
      <c r="FK290" s="634">
        <v>0.14217481413942801</v>
      </c>
      <c r="FL290" s="633">
        <v>4.6228435380649101E-2</v>
      </c>
      <c r="FM290" s="634">
        <v>0</v>
      </c>
      <c r="FN290" s="634">
        <v>4.6228435380649101E-2</v>
      </c>
      <c r="FO290" s="518">
        <v>13.150461480665699</v>
      </c>
      <c r="FP290" s="634">
        <v>3.6447252043923601</v>
      </c>
      <c r="FQ290" s="634">
        <v>0</v>
      </c>
      <c r="FR290" s="518">
        <v>4.3713719651696303</v>
      </c>
      <c r="FS290" s="634">
        <v>0.66786303431692295</v>
      </c>
      <c r="FT290" s="634">
        <v>0</v>
      </c>
      <c r="FV290" s="118">
        <f t="shared" si="4"/>
        <v>8936.1421758640208</v>
      </c>
      <c r="FW290" s="118">
        <f t="shared" si="5"/>
        <v>7.290467733421202E-2</v>
      </c>
      <c r="FX290" s="118">
        <v>0.89610649215178795</v>
      </c>
      <c r="FY290" s="118">
        <v>0.20596332931244829</v>
      </c>
      <c r="FZ290" s="207">
        <v>4.4605350565270072</v>
      </c>
      <c r="GA290" s="118">
        <v>2.4528132308145749</v>
      </c>
      <c r="GB290" s="118">
        <v>5.9454072019465984</v>
      </c>
    </row>
    <row r="291" spans="2:184" s="73" customFormat="1">
      <c r="B291" s="73" t="s">
        <v>2062</v>
      </c>
      <c r="C291" s="143" t="s">
        <v>2063</v>
      </c>
      <c r="D291" s="143" t="s">
        <v>2064</v>
      </c>
      <c r="E291" s="614" t="s">
        <v>2095</v>
      </c>
      <c r="G291" s="113"/>
      <c r="I291" s="618">
        <v>111</v>
      </c>
      <c r="J291" s="632" t="s">
        <v>32</v>
      </c>
      <c r="K291" s="41" t="s">
        <v>32</v>
      </c>
      <c r="L291" s="73" t="s">
        <v>207</v>
      </c>
      <c r="M291" s="73" t="s">
        <v>2332</v>
      </c>
      <c r="N291" s="73" t="s">
        <v>2367</v>
      </c>
      <c r="O291" s="73">
        <v>15</v>
      </c>
      <c r="Q291" s="203">
        <v>1402.3367285799879</v>
      </c>
      <c r="R291" s="203">
        <v>28120</v>
      </c>
      <c r="S291" s="203">
        <v>7370</v>
      </c>
      <c r="U291" s="633">
        <v>17.329232379486399</v>
      </c>
      <c r="V291" s="634">
        <v>22.507195608371902</v>
      </c>
      <c r="W291" s="634">
        <v>17.329232379486399</v>
      </c>
      <c r="X291" s="633">
        <v>23.150622230645599</v>
      </c>
      <c r="Y291" s="634">
        <v>27.375738673371501</v>
      </c>
      <c r="Z291" s="634">
        <v>23.150622230645599</v>
      </c>
      <c r="AA291" s="518">
        <v>673.77260149496999</v>
      </c>
      <c r="AB291" s="634">
        <v>67.110492106600105</v>
      </c>
      <c r="AC291" s="634">
        <v>16.640766138276199</v>
      </c>
      <c r="AD291" s="518">
        <v>74.717464387460893</v>
      </c>
      <c r="AE291" s="634">
        <v>23.821802040821499</v>
      </c>
      <c r="AF291" s="634">
        <v>1.46593742017916</v>
      </c>
      <c r="AG291" s="518">
        <v>7.0171450161903799</v>
      </c>
      <c r="AH291" s="634">
        <v>7.9030904962705399</v>
      </c>
      <c r="AI291" s="634">
        <v>1.8736443616056999</v>
      </c>
      <c r="AJ291" s="518">
        <v>4585.1301252984804</v>
      </c>
      <c r="AK291" s="634">
        <v>867.30850975249598</v>
      </c>
      <c r="AL291" s="634">
        <v>1731.7189797466799</v>
      </c>
      <c r="AM291" s="518">
        <v>164044.21093622301</v>
      </c>
      <c r="AN291" s="634">
        <v>25415.409284492602</v>
      </c>
      <c r="AO291" s="634">
        <v>106.64599914748101</v>
      </c>
      <c r="AP291" s="633">
        <v>437.480668352762</v>
      </c>
      <c r="AQ291" s="634">
        <v>1367.54352449004</v>
      </c>
      <c r="AR291" s="634">
        <v>437.480668352762</v>
      </c>
      <c r="AS291" s="518">
        <v>1905.3119326838701</v>
      </c>
      <c r="AT291" s="634">
        <v>2581.6413553393199</v>
      </c>
      <c r="AU291" s="634">
        <v>565.57196657265001</v>
      </c>
      <c r="AV291" s="633">
        <v>87.921458625427903</v>
      </c>
      <c r="AW291" s="634">
        <v>57.578576089141798</v>
      </c>
      <c r="AX291" s="634">
        <v>87.921458625427903</v>
      </c>
      <c r="AY291" s="633">
        <v>1.51971557677798</v>
      </c>
      <c r="AZ291" s="634">
        <v>1.21505384322245</v>
      </c>
      <c r="BA291" s="634">
        <v>1.51971557677798</v>
      </c>
      <c r="BB291" s="633">
        <v>2.1965532505167902</v>
      </c>
      <c r="BC291" s="634">
        <v>0</v>
      </c>
      <c r="BD291" s="634">
        <v>2.1965532505167902</v>
      </c>
      <c r="BE291" s="518">
        <v>26.501344321663701</v>
      </c>
      <c r="BF291" s="635">
        <v>7.9899869609222698</v>
      </c>
      <c r="BG291" s="635">
        <v>0.33198824689655998</v>
      </c>
      <c r="BH291" s="633">
        <v>4.30397448981598</v>
      </c>
      <c r="BI291" s="634">
        <v>0</v>
      </c>
      <c r="BJ291" s="634">
        <v>4.30397448981598</v>
      </c>
      <c r="BK291" s="518">
        <v>367.67781225993002</v>
      </c>
      <c r="BL291" s="634">
        <v>38.372586817445701</v>
      </c>
      <c r="BM291" s="634">
        <v>4.6454823564731198</v>
      </c>
      <c r="BN291" s="518">
        <v>880.903757330041</v>
      </c>
      <c r="BO291" s="634">
        <v>120.227302693331</v>
      </c>
      <c r="BP291" s="634">
        <v>5.0548250248234297</v>
      </c>
      <c r="BQ291" s="518">
        <v>1130.3975243651601</v>
      </c>
      <c r="BR291" s="634">
        <v>205.98307394109699</v>
      </c>
      <c r="BS291" s="634">
        <v>34.8559728853918</v>
      </c>
      <c r="BT291" s="633">
        <v>0.18754905245180001</v>
      </c>
      <c r="BU291" s="634">
        <v>0</v>
      </c>
      <c r="BV291" s="634">
        <v>0.18754905245180001</v>
      </c>
      <c r="BW291" s="633">
        <v>1.48588991792287</v>
      </c>
      <c r="BX291" s="634">
        <v>0</v>
      </c>
      <c r="BY291" s="634">
        <v>1.48588991792287</v>
      </c>
      <c r="BZ291" s="633">
        <v>2.0433425048753202</v>
      </c>
      <c r="CA291" s="634">
        <v>2.9517255878837698</v>
      </c>
      <c r="CB291" s="634">
        <v>2.0433425048753202</v>
      </c>
      <c r="CC291" s="518">
        <v>9.8793308300141103</v>
      </c>
      <c r="CD291" s="634">
        <v>12.2123862392343</v>
      </c>
      <c r="CE291" s="634">
        <v>1.5512851425629499</v>
      </c>
      <c r="CF291" s="518">
        <v>0.74866471381839195</v>
      </c>
      <c r="CG291" s="634">
        <v>1.4203825614138601</v>
      </c>
      <c r="CH291" s="634">
        <v>0.40412036751860703</v>
      </c>
      <c r="CI291" s="518">
        <v>23.823482380253001</v>
      </c>
      <c r="CJ291" s="634">
        <v>8.5333286043079095</v>
      </c>
      <c r="CK291" s="634">
        <v>1.5938775221044099</v>
      </c>
      <c r="CL291" s="518">
        <v>7.7000875096693404</v>
      </c>
      <c r="CM291" s="634">
        <v>4.83813403187985</v>
      </c>
      <c r="CN291" s="634">
        <v>0.87507386376667495</v>
      </c>
      <c r="CO291" s="633">
        <v>9.1167565746206591</v>
      </c>
      <c r="CP291" s="634">
        <v>14.7891246443941</v>
      </c>
      <c r="CQ291" s="634">
        <v>9.1167565746206591</v>
      </c>
      <c r="CR291" s="518">
        <v>85.159211070502096</v>
      </c>
      <c r="CS291" s="634">
        <v>6.6572048997458104</v>
      </c>
      <c r="CT291" s="634">
        <v>4.8835780984566098E-2</v>
      </c>
      <c r="CU291" s="518">
        <v>707.90716836173704</v>
      </c>
      <c r="CV291" s="634">
        <v>107.417899730925</v>
      </c>
      <c r="CW291" s="634">
        <v>5.3771645203668401E-2</v>
      </c>
      <c r="CX291" s="518">
        <v>4.7035897015270702</v>
      </c>
      <c r="CY291" s="634">
        <v>4.1044847932416397</v>
      </c>
      <c r="CZ291" s="634">
        <v>0</v>
      </c>
      <c r="DA291" s="518">
        <v>0</v>
      </c>
      <c r="DB291" s="634">
        <v>0</v>
      </c>
      <c r="DC291" s="634">
        <v>0</v>
      </c>
      <c r="DD291" s="518">
        <v>0</v>
      </c>
      <c r="DE291" s="634">
        <v>0</v>
      </c>
      <c r="DF291" s="634">
        <v>0</v>
      </c>
      <c r="DG291" s="633">
        <v>0.61454419844791497</v>
      </c>
      <c r="DH291" s="634">
        <v>0</v>
      </c>
      <c r="DI291" s="634">
        <v>0.61454419844791497</v>
      </c>
      <c r="DJ291" s="633">
        <v>0.30670006903512798</v>
      </c>
      <c r="DK291" s="634">
        <v>0</v>
      </c>
      <c r="DL291" s="634">
        <v>0.30670006903512798</v>
      </c>
      <c r="DM291" s="518">
        <v>0</v>
      </c>
      <c r="DN291" s="634">
        <v>0</v>
      </c>
      <c r="DO291" s="634">
        <v>0</v>
      </c>
      <c r="DP291" s="518">
        <v>1903.5960386899001</v>
      </c>
      <c r="DQ291" s="634">
        <v>281.79152785834299</v>
      </c>
      <c r="DR291" s="634">
        <v>3.6848207506401602E-2</v>
      </c>
      <c r="DS291" s="518">
        <v>3799.08638546472</v>
      </c>
      <c r="DT291" s="634">
        <v>600.61335914632002</v>
      </c>
      <c r="DU291" s="634">
        <v>0</v>
      </c>
      <c r="DV291" s="518">
        <v>394.44418699890701</v>
      </c>
      <c r="DW291" s="634">
        <v>61.157249919609498</v>
      </c>
      <c r="DX291" s="634">
        <v>0</v>
      </c>
      <c r="DY291" s="518">
        <v>1304.8694101093699</v>
      </c>
      <c r="DZ291" s="634">
        <v>172.916271314705</v>
      </c>
      <c r="EA291" s="634">
        <v>0</v>
      </c>
      <c r="EB291" s="518">
        <v>189.49232581122101</v>
      </c>
      <c r="EC291" s="634">
        <v>25.821510957392402</v>
      </c>
      <c r="ED291" s="634">
        <v>0</v>
      </c>
      <c r="EE291" s="518">
        <v>6.7512512281888704</v>
      </c>
      <c r="EF291" s="634">
        <v>2.5180853307790998</v>
      </c>
      <c r="EG291" s="634">
        <v>0</v>
      </c>
      <c r="EH291" s="518">
        <v>165.202108088155</v>
      </c>
      <c r="EI291" s="634">
        <v>11.2480783645307</v>
      </c>
      <c r="EJ291" s="634">
        <v>0.188081408672303</v>
      </c>
      <c r="EK291" s="518">
        <v>20.375681315359301</v>
      </c>
      <c r="EL291" s="634">
        <v>1.41652957104598</v>
      </c>
      <c r="EM291" s="634">
        <v>0</v>
      </c>
      <c r="EN291" s="518">
        <v>122.746987840385</v>
      </c>
      <c r="EO291" s="634">
        <v>13.2661725847352</v>
      </c>
      <c r="EP291" s="634">
        <v>0</v>
      </c>
      <c r="EQ291" s="518">
        <v>20.730242633688501</v>
      </c>
      <c r="ER291" s="634">
        <v>1.41903038573047</v>
      </c>
      <c r="ES291" s="634">
        <v>0</v>
      </c>
      <c r="ET291" s="518">
        <v>60.151709415480802</v>
      </c>
      <c r="EU291" s="634">
        <v>9.1715060829906694</v>
      </c>
      <c r="EV291" s="634">
        <v>0</v>
      </c>
      <c r="EW291" s="518">
        <v>6.9065682328716296</v>
      </c>
      <c r="EX291" s="634">
        <v>2.05442212112361</v>
      </c>
      <c r="EY291" s="634">
        <v>0</v>
      </c>
      <c r="EZ291" s="518">
        <v>40.127527625670098</v>
      </c>
      <c r="FA291" s="634">
        <v>7.3774493449691203</v>
      </c>
      <c r="FB291" s="634">
        <v>0</v>
      </c>
      <c r="FC291" s="518">
        <v>5.0090739199090697</v>
      </c>
      <c r="FD291" s="634">
        <v>1.44010160412041</v>
      </c>
      <c r="FE291" s="634">
        <v>2.5293910197184001E-2</v>
      </c>
      <c r="FF291" s="633">
        <v>0.12868341241391701</v>
      </c>
      <c r="FG291" s="634">
        <v>0</v>
      </c>
      <c r="FH291" s="634">
        <v>0.12868341241391701</v>
      </c>
      <c r="FI291" s="518">
        <v>5.3562149006652904</v>
      </c>
      <c r="FJ291" s="634">
        <v>4.1657837348660101</v>
      </c>
      <c r="FK291" s="634">
        <v>0.14388225333917501</v>
      </c>
      <c r="FL291" s="633">
        <v>4.6922475460697E-2</v>
      </c>
      <c r="FM291" s="634">
        <v>0</v>
      </c>
      <c r="FN291" s="634">
        <v>4.6922475460697E-2</v>
      </c>
      <c r="FO291" s="518">
        <v>12.3798584171403</v>
      </c>
      <c r="FP291" s="634">
        <v>2.7256221535071998</v>
      </c>
      <c r="FQ291" s="634">
        <v>3.9282654257936499E-2</v>
      </c>
      <c r="FR291" s="518">
        <v>4.7050364476494497</v>
      </c>
      <c r="FS291" s="634">
        <v>1.8704317937288</v>
      </c>
      <c r="FT291" s="634">
        <v>0</v>
      </c>
      <c r="FV291" s="118">
        <f t="shared" si="4"/>
        <v>8747.3966657355595</v>
      </c>
      <c r="FW291" s="118">
        <f t="shared" si="5"/>
        <v>0.11363639495579581</v>
      </c>
      <c r="FX291" s="118">
        <v>1.0091621754891926</v>
      </c>
      <c r="FY291" s="118">
        <v>0.12029714470554162</v>
      </c>
      <c r="FZ291" s="207">
        <v>2.4714864693721736</v>
      </c>
      <c r="GA291" s="118">
        <v>2.8130379832702337</v>
      </c>
      <c r="GB291" s="118">
        <v>3.3307802599316019</v>
      </c>
    </row>
    <row r="292" spans="2:184" s="73" customFormat="1">
      <c r="B292" s="73" t="s">
        <v>2062</v>
      </c>
      <c r="C292" s="143" t="s">
        <v>2063</v>
      </c>
      <c r="D292" s="143" t="s">
        <v>2064</v>
      </c>
      <c r="E292" s="614" t="s">
        <v>2095</v>
      </c>
      <c r="G292" s="113"/>
      <c r="I292" s="618">
        <v>111</v>
      </c>
      <c r="J292" s="632" t="s">
        <v>32</v>
      </c>
      <c r="K292" s="41" t="s">
        <v>32</v>
      </c>
      <c r="L292" s="73" t="s">
        <v>207</v>
      </c>
      <c r="M292" s="73" t="s">
        <v>2332</v>
      </c>
      <c r="N292" s="73" t="s">
        <v>2368</v>
      </c>
      <c r="O292" s="73">
        <v>15</v>
      </c>
      <c r="Q292" s="203">
        <v>1542.5704014379869</v>
      </c>
      <c r="R292" s="203">
        <v>34350</v>
      </c>
      <c r="S292" s="203">
        <v>1930</v>
      </c>
      <c r="U292" s="633">
        <v>19.365618908944171</v>
      </c>
      <c r="V292" s="634">
        <v>20.089337148424619</v>
      </c>
      <c r="W292" s="634">
        <v>19.365618908944171</v>
      </c>
      <c r="X292" s="633">
        <v>22.601401404728271</v>
      </c>
      <c r="Y292" s="634">
        <v>25.91634244526675</v>
      </c>
      <c r="Z292" s="634">
        <v>22.601401404728271</v>
      </c>
      <c r="AA292" s="518">
        <v>766.07815443198524</v>
      </c>
      <c r="AB292" s="634">
        <v>125.7286240420618</v>
      </c>
      <c r="AC292" s="634">
        <v>16.270433071679573</v>
      </c>
      <c r="AD292" s="518">
        <v>91.360058505285167</v>
      </c>
      <c r="AE292" s="634">
        <v>34.903473060551889</v>
      </c>
      <c r="AF292" s="634">
        <v>2.9124355060875655</v>
      </c>
      <c r="AG292" s="518">
        <v>14.431341354913641</v>
      </c>
      <c r="AH292" s="634">
        <v>6.5024856865104894</v>
      </c>
      <c r="AI292" s="634">
        <v>1.7316414340278727</v>
      </c>
      <c r="AJ292" s="518">
        <v>10826.564973597015</v>
      </c>
      <c r="AK292" s="634">
        <v>3950.0423289655987</v>
      </c>
      <c r="AL292" s="634">
        <v>1887.5248054271638</v>
      </c>
      <c r="AM292" s="518">
        <v>174728.88895830861</v>
      </c>
      <c r="AN292" s="634">
        <v>18569.462470711005</v>
      </c>
      <c r="AO292" s="634">
        <v>101.48183331668706</v>
      </c>
      <c r="AP292" s="633">
        <v>554.5881628412028</v>
      </c>
      <c r="AQ292" s="634">
        <v>923.92626889711778</v>
      </c>
      <c r="AR292" s="634">
        <v>554.5881628412028</v>
      </c>
      <c r="AS292" s="633">
        <v>633.57360301595327</v>
      </c>
      <c r="AT292" s="634">
        <v>1591.5892446612384</v>
      </c>
      <c r="AU292" s="634">
        <v>633.57360301595327</v>
      </c>
      <c r="AV292" s="633">
        <v>93.051886140250019</v>
      </c>
      <c r="AW292" s="634">
        <v>135.76371525306465</v>
      </c>
      <c r="AX292" s="634">
        <v>93.051886140250019</v>
      </c>
      <c r="AY292" s="633">
        <v>1.4312017448470202</v>
      </c>
      <c r="AZ292" s="634">
        <v>3.195941112658554</v>
      </c>
      <c r="BA292" s="634">
        <v>1.4312017448470202</v>
      </c>
      <c r="BB292" s="633">
        <v>2.2406392704971498</v>
      </c>
      <c r="BC292" s="634">
        <v>1.2647883457432065</v>
      </c>
      <c r="BD292" s="634">
        <v>2.2406392704971498</v>
      </c>
      <c r="BE292" s="518">
        <v>19.172799819867681</v>
      </c>
      <c r="BF292" s="635">
        <v>6.695111742504845</v>
      </c>
      <c r="BG292" s="635">
        <v>0.33401055783883776</v>
      </c>
      <c r="BH292" s="633">
        <v>2.3196119587782094</v>
      </c>
      <c r="BI292" s="634">
        <v>0</v>
      </c>
      <c r="BJ292" s="634">
        <v>2.3196119587782094</v>
      </c>
      <c r="BK292" s="518">
        <v>378.78827561736483</v>
      </c>
      <c r="BL292" s="634">
        <v>50.389711659316298</v>
      </c>
      <c r="BM292" s="634">
        <v>5.1211537524153572</v>
      </c>
      <c r="BN292" s="518">
        <v>955.02021515402555</v>
      </c>
      <c r="BO292" s="634">
        <v>171.37594288868712</v>
      </c>
      <c r="BP292" s="634">
        <v>5.6105686421289889</v>
      </c>
      <c r="BQ292" s="518">
        <v>1079.9704072084542</v>
      </c>
      <c r="BR292" s="634">
        <v>355.48374116628332</v>
      </c>
      <c r="BS292" s="634">
        <v>40.691740580073869</v>
      </c>
      <c r="BT292" s="633">
        <v>0.17823505957737498</v>
      </c>
      <c r="BU292" s="634">
        <v>0</v>
      </c>
      <c r="BV292" s="634">
        <v>0.17823505957737498</v>
      </c>
      <c r="BW292" s="633">
        <v>1.7204257411590504</v>
      </c>
      <c r="BX292" s="634">
        <v>0</v>
      </c>
      <c r="BY292" s="634">
        <v>1.7204257411590504</v>
      </c>
      <c r="BZ292" s="633">
        <v>2.1491227254942054</v>
      </c>
      <c r="CA292" s="634">
        <v>3.3589804931316376</v>
      </c>
      <c r="CB292" s="634">
        <v>2.1491227254942054</v>
      </c>
      <c r="CC292" s="518">
        <v>7.8670488025448879</v>
      </c>
      <c r="CD292" s="634">
        <v>7.5323362253340926</v>
      </c>
      <c r="CE292" s="634">
        <v>1.7715445479308771</v>
      </c>
      <c r="CF292" s="518">
        <v>0.85047019213255792</v>
      </c>
      <c r="CG292" s="634">
        <v>1.271815745064875</v>
      </c>
      <c r="CH292" s="634">
        <v>0.4659099404260284</v>
      </c>
      <c r="CI292" s="518">
        <v>25.389000711473749</v>
      </c>
      <c r="CJ292" s="634">
        <v>7.6097609030249149</v>
      </c>
      <c r="CK292" s="634">
        <v>1.6215352227741258</v>
      </c>
      <c r="CL292" s="518">
        <v>8.1066826290640233</v>
      </c>
      <c r="CM292" s="634">
        <v>5.6189656752243984</v>
      </c>
      <c r="CN292" s="634">
        <v>1.0151882533288046</v>
      </c>
      <c r="CO292" s="633">
        <v>9.4640970073081441</v>
      </c>
      <c r="CP292" s="634">
        <v>8.6464367857229387</v>
      </c>
      <c r="CQ292" s="634">
        <v>9.4640970073081441</v>
      </c>
      <c r="CR292" s="518">
        <v>93.294328491353198</v>
      </c>
      <c r="CS292" s="634">
        <v>13.407781675116704</v>
      </c>
      <c r="CT292" s="634">
        <v>8.4566486897815207E-2</v>
      </c>
      <c r="CU292" s="518">
        <v>682.18539019042805</v>
      </c>
      <c r="CV292" s="634">
        <v>69.665871446164829</v>
      </c>
      <c r="CW292" s="634">
        <v>0</v>
      </c>
      <c r="CX292" s="518">
        <v>3.974289246252773</v>
      </c>
      <c r="CY292" s="634">
        <v>3.1720420149835595</v>
      </c>
      <c r="CZ292" s="634">
        <v>0</v>
      </c>
      <c r="DA292" s="518">
        <v>0</v>
      </c>
      <c r="DB292" s="634">
        <v>0</v>
      </c>
      <c r="DC292" s="634">
        <v>0</v>
      </c>
      <c r="DD292" s="633">
        <v>0.28058927210242107</v>
      </c>
      <c r="DE292" s="634">
        <v>0</v>
      </c>
      <c r="DF292" s="634">
        <v>0.28058927210242107</v>
      </c>
      <c r="DG292" s="633">
        <v>0.62784388944325464</v>
      </c>
      <c r="DH292" s="634">
        <v>1.161819999280207</v>
      </c>
      <c r="DI292" s="634">
        <v>0.62784388944325464</v>
      </c>
      <c r="DJ292" s="633">
        <v>0.2395493166620849</v>
      </c>
      <c r="DK292" s="634">
        <v>0</v>
      </c>
      <c r="DL292" s="634">
        <v>0.2395493166620849</v>
      </c>
      <c r="DM292" s="518">
        <v>0</v>
      </c>
      <c r="DN292" s="634">
        <v>0</v>
      </c>
      <c r="DO292" s="634">
        <v>0</v>
      </c>
      <c r="DP292" s="518">
        <v>1936.9096345947314</v>
      </c>
      <c r="DQ292" s="634">
        <v>305.35686265625571</v>
      </c>
      <c r="DR292" s="634">
        <v>0</v>
      </c>
      <c r="DS292" s="518">
        <v>4063.937211361294</v>
      </c>
      <c r="DT292" s="634">
        <v>602.85080481789805</v>
      </c>
      <c r="DU292" s="634">
        <v>5.0900059527418058E-2</v>
      </c>
      <c r="DV292" s="518">
        <v>459.37249398352418</v>
      </c>
      <c r="DW292" s="634">
        <v>66.184619373259807</v>
      </c>
      <c r="DX292" s="634">
        <v>0</v>
      </c>
      <c r="DY292" s="518">
        <v>1784.3818065135124</v>
      </c>
      <c r="DZ292" s="634">
        <v>183.82385758554076</v>
      </c>
      <c r="EA292" s="634">
        <v>0</v>
      </c>
      <c r="EB292" s="518">
        <v>277.02973923471706</v>
      </c>
      <c r="EC292" s="634">
        <v>43.263597649248652</v>
      </c>
      <c r="ED292" s="634">
        <v>0</v>
      </c>
      <c r="EE292" s="518">
        <v>6.0803547236592497</v>
      </c>
      <c r="EF292" s="634">
        <v>2.8575888817604898</v>
      </c>
      <c r="EG292" s="634">
        <v>0</v>
      </c>
      <c r="EH292" s="518">
        <v>232.41039410322173</v>
      </c>
      <c r="EI292" s="634">
        <v>46.840206573953999</v>
      </c>
      <c r="EJ292" s="634">
        <v>0.18988067395459737</v>
      </c>
      <c r="EK292" s="518">
        <v>26.833271385174285</v>
      </c>
      <c r="EL292" s="634">
        <v>4.7224930153754361</v>
      </c>
      <c r="EM292" s="634">
        <v>2.705388209283717E-2</v>
      </c>
      <c r="EN292" s="518">
        <v>137.70961420995829</v>
      </c>
      <c r="EO292" s="634">
        <v>25.818773834014898</v>
      </c>
      <c r="EP292" s="634">
        <v>0</v>
      </c>
      <c r="EQ292" s="518">
        <v>21.745130412809623</v>
      </c>
      <c r="ER292" s="634">
        <v>3.0720869833084437</v>
      </c>
      <c r="ES292" s="634">
        <v>0</v>
      </c>
      <c r="ET292" s="518">
        <v>51.388736987662888</v>
      </c>
      <c r="EU292" s="634">
        <v>14.682954486563213</v>
      </c>
      <c r="EV292" s="634">
        <v>0</v>
      </c>
      <c r="EW292" s="518">
        <v>5.6195222812088828</v>
      </c>
      <c r="EX292" s="634">
        <v>2.3541121990932119</v>
      </c>
      <c r="EY292" s="634">
        <v>0</v>
      </c>
      <c r="EZ292" s="518">
        <v>27.994209875219948</v>
      </c>
      <c r="FA292" s="634">
        <v>5.9263125475333824</v>
      </c>
      <c r="FB292" s="634">
        <v>0.1195965763860832</v>
      </c>
      <c r="FC292" s="518">
        <v>3.3149978321332791</v>
      </c>
      <c r="FD292" s="634">
        <v>1.4170828159983917</v>
      </c>
      <c r="FE292" s="634">
        <v>0</v>
      </c>
      <c r="FF292" s="518">
        <v>0.58568498216268239</v>
      </c>
      <c r="FG292" s="634">
        <v>0.18520560983130363</v>
      </c>
      <c r="FH292" s="634">
        <v>0</v>
      </c>
      <c r="FI292" s="518">
        <v>5.0542626183916051</v>
      </c>
      <c r="FJ292" s="634">
        <v>3.8861785660563006</v>
      </c>
      <c r="FK292" s="634">
        <v>0</v>
      </c>
      <c r="FL292" s="633">
        <v>8.1053807517817461E-2</v>
      </c>
      <c r="FM292" s="634">
        <v>0</v>
      </c>
      <c r="FN292" s="634">
        <v>8.1053807517817461E-2</v>
      </c>
      <c r="FO292" s="518">
        <v>10.48142154839609</v>
      </c>
      <c r="FP292" s="634">
        <v>2.4206244882782046</v>
      </c>
      <c r="FQ292" s="634">
        <v>0</v>
      </c>
      <c r="FR292" s="518">
        <v>3.9746127075121249</v>
      </c>
      <c r="FS292" s="634">
        <v>1.2149560770749315</v>
      </c>
      <c r="FT292" s="634">
        <v>4.12344136679101E-2</v>
      </c>
      <c r="FV292" s="118">
        <f t="shared" si="4"/>
        <v>9716.9125076892524</v>
      </c>
      <c r="FW292" s="118">
        <f t="shared" si="5"/>
        <v>7.1058787869908727E-2</v>
      </c>
      <c r="FX292" s="118">
        <v>1.010396153601296</v>
      </c>
      <c r="FY292" s="118">
        <v>0.13675802770462533</v>
      </c>
      <c r="FZ292" s="207">
        <v>3.1618185227141007</v>
      </c>
      <c r="GA292" s="118">
        <v>2.0930973456424584</v>
      </c>
      <c r="GB292" s="118">
        <v>6.7167646699254426</v>
      </c>
    </row>
    <row r="293" spans="2:184" s="73" customFormat="1">
      <c r="B293" s="73" t="s">
        <v>2062</v>
      </c>
      <c r="C293" s="143" t="s">
        <v>2063</v>
      </c>
      <c r="D293" s="143" t="s">
        <v>2064</v>
      </c>
      <c r="E293" s="614" t="s">
        <v>2095</v>
      </c>
      <c r="G293" s="113"/>
      <c r="I293" s="618">
        <v>96</v>
      </c>
      <c r="J293" s="632" t="s">
        <v>32</v>
      </c>
      <c r="K293" s="41" t="s">
        <v>32</v>
      </c>
      <c r="L293" s="73" t="s">
        <v>207</v>
      </c>
      <c r="M293" s="73" t="s">
        <v>2332</v>
      </c>
      <c r="N293" s="73" t="s">
        <v>2369</v>
      </c>
      <c r="O293" s="73">
        <v>25</v>
      </c>
      <c r="Q293" s="203">
        <v>864.77431595765916</v>
      </c>
      <c r="R293" s="203">
        <v>26400</v>
      </c>
      <c r="S293" s="203">
        <v>8300</v>
      </c>
      <c r="U293" s="633">
        <v>6.9086781743843</v>
      </c>
      <c r="V293" s="634">
        <v>5.9134518162665302</v>
      </c>
      <c r="W293" s="634">
        <v>6.9086781743843</v>
      </c>
      <c r="X293" s="633">
        <v>10.3124813092781</v>
      </c>
      <c r="Y293" s="634">
        <v>10.135803674665199</v>
      </c>
      <c r="Z293" s="634">
        <v>10.3124813092781</v>
      </c>
      <c r="AA293" s="518">
        <v>732.18223689484</v>
      </c>
      <c r="AB293" s="634">
        <v>57.290404715667997</v>
      </c>
      <c r="AC293" s="634">
        <v>6.4351630575980296</v>
      </c>
      <c r="AD293" s="518">
        <v>241.258303635066</v>
      </c>
      <c r="AE293" s="634">
        <v>33.300994626068501</v>
      </c>
      <c r="AF293" s="634">
        <v>0.75666527972522502</v>
      </c>
      <c r="AG293" s="518">
        <v>41.933077445424701</v>
      </c>
      <c r="AH293" s="634">
        <v>15.8790731155516</v>
      </c>
      <c r="AI293" s="634">
        <v>0.92672508337521098</v>
      </c>
      <c r="AJ293" s="518">
        <v>1210.1718868288699</v>
      </c>
      <c r="AK293" s="634">
        <v>576.16377244195598</v>
      </c>
      <c r="AL293" s="634">
        <v>662.50049089185995</v>
      </c>
      <c r="AM293" s="518">
        <v>185814.96119691199</v>
      </c>
      <c r="AN293" s="634">
        <v>20417.9086353442</v>
      </c>
      <c r="AO293" s="634">
        <v>51.329427759003899</v>
      </c>
      <c r="AP293" s="633">
        <v>196.64714710070299</v>
      </c>
      <c r="AQ293" s="634">
        <v>202.39642958452501</v>
      </c>
      <c r="AR293" s="634">
        <v>196.64714710070299</v>
      </c>
      <c r="AS293" s="518">
        <v>4197.0495301016999</v>
      </c>
      <c r="AT293" s="634">
        <v>560.69241089309799</v>
      </c>
      <c r="AU293" s="634">
        <v>267.12293960595503</v>
      </c>
      <c r="AV293" s="633">
        <v>32.686305397536799</v>
      </c>
      <c r="AW293" s="634">
        <v>22.886839625258801</v>
      </c>
      <c r="AX293" s="634">
        <v>32.686305397536799</v>
      </c>
      <c r="AY293" s="518">
        <v>0.98827121261467799</v>
      </c>
      <c r="AZ293" s="634">
        <v>1.1769251595461601</v>
      </c>
      <c r="BA293" s="634">
        <v>0.69313583926080502</v>
      </c>
      <c r="BB293" s="518">
        <v>12.5870217999479</v>
      </c>
      <c r="BC293" s="634">
        <v>17.597979786371798</v>
      </c>
      <c r="BD293" s="634">
        <v>1.9857104244116099</v>
      </c>
      <c r="BE293" s="518">
        <v>33.358282827749399</v>
      </c>
      <c r="BF293" s="635">
        <v>7.5240504452371004</v>
      </c>
      <c r="BG293" s="635">
        <v>0.10734218644544501</v>
      </c>
      <c r="BH293" s="633">
        <v>1.4475327211553799</v>
      </c>
      <c r="BI293" s="634">
        <v>0</v>
      </c>
      <c r="BJ293" s="634">
        <v>1.4475327211553799</v>
      </c>
      <c r="BK293" s="518">
        <v>438.55130793635198</v>
      </c>
      <c r="BL293" s="634">
        <v>55.2297949503794</v>
      </c>
      <c r="BM293" s="634">
        <v>1.78426363276157</v>
      </c>
      <c r="BN293" s="518">
        <v>1410.30073993883</v>
      </c>
      <c r="BO293" s="634">
        <v>140.64848895943399</v>
      </c>
      <c r="BP293" s="634">
        <v>2.5079223437957801</v>
      </c>
      <c r="BQ293" s="518">
        <v>1568.9854194530301</v>
      </c>
      <c r="BR293" s="634">
        <v>292.77890289124298</v>
      </c>
      <c r="BS293" s="634">
        <v>14.935108067981799</v>
      </c>
      <c r="BT293" s="518">
        <v>0.36985412363780801</v>
      </c>
      <c r="BU293" s="634">
        <v>0.28566564573026898</v>
      </c>
      <c r="BV293" s="634">
        <v>7.6094688426704596E-2</v>
      </c>
      <c r="BW293" s="633">
        <v>0.66699286882912101</v>
      </c>
      <c r="BX293" s="634">
        <v>0</v>
      </c>
      <c r="BY293" s="634">
        <v>0.66699286882912101</v>
      </c>
      <c r="BZ293" s="633">
        <v>0.79479266048786201</v>
      </c>
      <c r="CA293" s="634">
        <v>0.95262076499159198</v>
      </c>
      <c r="CB293" s="634">
        <v>0.79479266048786201</v>
      </c>
      <c r="CC293" s="518">
        <v>7.06180761185189</v>
      </c>
      <c r="CD293" s="634">
        <v>6.2658590771386802</v>
      </c>
      <c r="CE293" s="634">
        <v>0.72582546361759903</v>
      </c>
      <c r="CF293" s="518">
        <v>0.82741656244254402</v>
      </c>
      <c r="CG293" s="634">
        <v>1.18759887583309</v>
      </c>
      <c r="CH293" s="634">
        <v>0.170277457685578</v>
      </c>
      <c r="CI293" s="518">
        <v>22.239713946094099</v>
      </c>
      <c r="CJ293" s="634">
        <v>5.7656252829936996</v>
      </c>
      <c r="CK293" s="634">
        <v>0.73183942863835705</v>
      </c>
      <c r="CL293" s="518">
        <v>4.7868041044252596</v>
      </c>
      <c r="CM293" s="634">
        <v>2.4580463589981099</v>
      </c>
      <c r="CN293" s="634">
        <v>0.58294013790281995</v>
      </c>
      <c r="CO293" s="633">
        <v>4.1550570879900803</v>
      </c>
      <c r="CP293" s="634">
        <v>4.4081235253884801</v>
      </c>
      <c r="CQ293" s="634">
        <v>4.1550570879900803</v>
      </c>
      <c r="CR293" s="518">
        <v>128.442418855087</v>
      </c>
      <c r="CS293" s="634">
        <v>16.414800519188098</v>
      </c>
      <c r="CT293" s="634">
        <v>3.6921099090147097E-2</v>
      </c>
      <c r="CU293" s="518">
        <v>361.85667497737302</v>
      </c>
      <c r="CV293" s="634">
        <v>44.379966079110602</v>
      </c>
      <c r="CW293" s="634">
        <v>0</v>
      </c>
      <c r="CX293" s="518">
        <v>6.6452686015103701</v>
      </c>
      <c r="CY293" s="634">
        <v>1.5506708341431501</v>
      </c>
      <c r="CZ293" s="634">
        <v>0</v>
      </c>
      <c r="DA293" s="518">
        <v>0</v>
      </c>
      <c r="DB293" s="634">
        <v>0</v>
      </c>
      <c r="DC293" s="634">
        <v>0</v>
      </c>
      <c r="DD293" s="518">
        <v>0</v>
      </c>
      <c r="DE293" s="634">
        <v>0</v>
      </c>
      <c r="DF293" s="634">
        <v>0</v>
      </c>
      <c r="DG293" s="633">
        <v>0.28369077233026302</v>
      </c>
      <c r="DH293" s="634">
        <v>0</v>
      </c>
      <c r="DI293" s="634">
        <v>0.28369077233026302</v>
      </c>
      <c r="DJ293" s="633">
        <v>0.15769294832262601</v>
      </c>
      <c r="DK293" s="634">
        <v>0</v>
      </c>
      <c r="DL293" s="634">
        <v>0.15769294832262601</v>
      </c>
      <c r="DM293" s="518">
        <v>0.51588056181609099</v>
      </c>
      <c r="DN293" s="634">
        <v>1.03176112363218</v>
      </c>
      <c r="DO293" s="634">
        <v>0.16058133382557599</v>
      </c>
      <c r="DP293" s="518">
        <v>2112.3071034700902</v>
      </c>
      <c r="DQ293" s="634">
        <v>121.212591382192</v>
      </c>
      <c r="DR293" s="634">
        <v>0</v>
      </c>
      <c r="DS293" s="518">
        <v>3881.0191763264402</v>
      </c>
      <c r="DT293" s="634">
        <v>439.78313825081602</v>
      </c>
      <c r="DU293" s="634">
        <v>0</v>
      </c>
      <c r="DV293" s="518">
        <v>386.63812093485501</v>
      </c>
      <c r="DW293" s="634">
        <v>30.155856213687802</v>
      </c>
      <c r="DX293" s="634">
        <v>0</v>
      </c>
      <c r="DY293" s="518">
        <v>1251.2713129075601</v>
      </c>
      <c r="DZ293" s="634">
        <v>151.856935378836</v>
      </c>
      <c r="EA293" s="634">
        <v>0</v>
      </c>
      <c r="EB293" s="518">
        <v>175.59679777864699</v>
      </c>
      <c r="EC293" s="634">
        <v>29.9851035235259</v>
      </c>
      <c r="ED293" s="634">
        <v>7.6562398976056698E-2</v>
      </c>
      <c r="EE293" s="518">
        <v>5.64158071902028</v>
      </c>
      <c r="EF293" s="634">
        <v>0.70161163607025001</v>
      </c>
      <c r="EG293" s="634">
        <v>2.2479557675551501E-2</v>
      </c>
      <c r="EH293" s="518">
        <v>148.77321836339101</v>
      </c>
      <c r="EI293" s="634">
        <v>11.676575905590299</v>
      </c>
      <c r="EJ293" s="634">
        <v>8.5537850791218298E-2</v>
      </c>
      <c r="EK293" s="518">
        <v>14.414989645081301</v>
      </c>
      <c r="EL293" s="634">
        <v>2.2542656017645299</v>
      </c>
      <c r="EM293" s="634">
        <v>1.24311435650528E-2</v>
      </c>
      <c r="EN293" s="518">
        <v>87.371837988642596</v>
      </c>
      <c r="EO293" s="634">
        <v>7.7438600839669602</v>
      </c>
      <c r="EP293" s="634">
        <v>0</v>
      </c>
      <c r="EQ293" s="518">
        <v>13.746024126262901</v>
      </c>
      <c r="ER293" s="634">
        <v>0.651401853155679</v>
      </c>
      <c r="ES293" s="634">
        <v>0</v>
      </c>
      <c r="ET293" s="518">
        <v>33.416364826651403</v>
      </c>
      <c r="EU293" s="634">
        <v>5.1591156662249098</v>
      </c>
      <c r="EV293" s="634">
        <v>0</v>
      </c>
      <c r="EW293" s="518">
        <v>3.7441905080130802</v>
      </c>
      <c r="EX293" s="634">
        <v>0.50998872257946404</v>
      </c>
      <c r="EY293" s="634">
        <v>0</v>
      </c>
      <c r="EZ293" s="518">
        <v>20.2968915315255</v>
      </c>
      <c r="FA293" s="634">
        <v>3.5688691601516598</v>
      </c>
      <c r="FB293" s="634">
        <v>0</v>
      </c>
      <c r="FC293" s="518">
        <v>2.2759992732406298</v>
      </c>
      <c r="FD293" s="634">
        <v>0.173445798571492</v>
      </c>
      <c r="FE293" s="634">
        <v>1.13336477746105E-2</v>
      </c>
      <c r="FF293" s="518">
        <v>0.81265733171513399</v>
      </c>
      <c r="FG293" s="634">
        <v>1.24013860996979</v>
      </c>
      <c r="FH293" s="634">
        <v>0</v>
      </c>
      <c r="FI293" s="518">
        <v>6.9021819458820701</v>
      </c>
      <c r="FJ293" s="634">
        <v>2.2761075897430301</v>
      </c>
      <c r="FK293" s="634">
        <v>8.4721924391515199E-2</v>
      </c>
      <c r="FL293" s="633">
        <v>3.5879160095179802E-2</v>
      </c>
      <c r="FM293" s="634">
        <v>0</v>
      </c>
      <c r="FN293" s="634">
        <v>3.5879160095179802E-2</v>
      </c>
      <c r="FO293" s="518">
        <v>14.5592417150534</v>
      </c>
      <c r="FP293" s="634">
        <v>1.26790170630993</v>
      </c>
      <c r="FQ293" s="634">
        <v>1.7593053024945401E-2</v>
      </c>
      <c r="FR293" s="518">
        <v>4.0686792804070198</v>
      </c>
      <c r="FS293" s="634">
        <v>0.67169653919154104</v>
      </c>
      <c r="FT293" s="634">
        <v>0</v>
      </c>
      <c r="FV293" s="118">
        <f t="shared" si="4"/>
        <v>8498.3702833767948</v>
      </c>
      <c r="FW293" s="118">
        <f t="shared" si="5"/>
        <v>0.10362163766078458</v>
      </c>
      <c r="FX293" s="118">
        <v>0.96814231098825831</v>
      </c>
      <c r="FY293" s="118">
        <v>0.35495384702553445</v>
      </c>
      <c r="FZ293" s="207">
        <v>6.3968569261990824</v>
      </c>
      <c r="GA293" s="118">
        <v>3.2551681362138449</v>
      </c>
      <c r="GB293" s="118">
        <v>5.930182062905681</v>
      </c>
    </row>
    <row r="294" spans="2:184" s="73" customFormat="1">
      <c r="B294" s="73" t="s">
        <v>2062</v>
      </c>
      <c r="C294" s="143" t="s">
        <v>2063</v>
      </c>
      <c r="D294" s="143" t="s">
        <v>2064</v>
      </c>
      <c r="E294" s="614" t="s">
        <v>2095</v>
      </c>
      <c r="G294" s="113"/>
      <c r="I294" s="618">
        <v>96</v>
      </c>
      <c r="J294" s="632" t="s">
        <v>32</v>
      </c>
      <c r="K294" s="41" t="s">
        <v>32</v>
      </c>
      <c r="L294" s="73" t="s">
        <v>207</v>
      </c>
      <c r="M294" s="73" t="s">
        <v>2332</v>
      </c>
      <c r="N294" s="73" t="s">
        <v>2370</v>
      </c>
      <c r="O294" s="73">
        <v>15</v>
      </c>
      <c r="Q294" s="203">
        <v>2491.4849211104452</v>
      </c>
      <c r="R294" s="203">
        <v>46000</v>
      </c>
      <c r="S294" s="203">
        <v>5500</v>
      </c>
      <c r="U294" s="633">
        <v>30.535363416867199</v>
      </c>
      <c r="V294" s="634">
        <v>21.369999268482498</v>
      </c>
      <c r="W294" s="634">
        <v>30.535363416867199</v>
      </c>
      <c r="X294" s="633">
        <v>39.447738652052202</v>
      </c>
      <c r="Y294" s="634">
        <v>0.135589956852115</v>
      </c>
      <c r="Z294" s="634">
        <v>39.447738652052202</v>
      </c>
      <c r="AA294" s="518">
        <v>708.63816417229202</v>
      </c>
      <c r="AB294" s="634">
        <v>159.96275989719399</v>
      </c>
      <c r="AC294" s="634">
        <v>27.045259260780799</v>
      </c>
      <c r="AD294" s="518">
        <v>261.59270601275801</v>
      </c>
      <c r="AE294" s="634">
        <v>13.828252218893301</v>
      </c>
      <c r="AF294" s="634">
        <v>0</v>
      </c>
      <c r="AG294" s="518">
        <v>144.80816070975001</v>
      </c>
      <c r="AH294" s="634">
        <v>88.381742134807197</v>
      </c>
      <c r="AI294" s="634">
        <v>3.4603186998495699</v>
      </c>
      <c r="AJ294" s="633">
        <v>2739.1085015297699</v>
      </c>
      <c r="AK294" s="634">
        <v>1178.87615412118</v>
      </c>
      <c r="AL294" s="634">
        <v>2739.1085015297699</v>
      </c>
      <c r="AM294" s="518">
        <v>172877.836812097</v>
      </c>
      <c r="AN294" s="634">
        <v>9810.1199293533009</v>
      </c>
      <c r="AO294" s="634">
        <v>178.81462354449701</v>
      </c>
      <c r="AP294" s="633">
        <v>999.27554624382401</v>
      </c>
      <c r="AQ294" s="634">
        <v>886.03812487248899</v>
      </c>
      <c r="AR294" s="634">
        <v>999.27554624382401</v>
      </c>
      <c r="AS294" s="518">
        <v>2953.008844899</v>
      </c>
      <c r="AT294" s="634">
        <v>188.71309783733199</v>
      </c>
      <c r="AU294" s="634">
        <v>874.20998223763399</v>
      </c>
      <c r="AV294" s="633">
        <v>136.70145404283301</v>
      </c>
      <c r="AW294" s="634">
        <v>19.715573706285799</v>
      </c>
      <c r="AX294" s="634">
        <v>136.70145404283301</v>
      </c>
      <c r="AY294" s="633">
        <v>3.1110867970949001</v>
      </c>
      <c r="AZ294" s="634">
        <v>1.2172352620249001</v>
      </c>
      <c r="BA294" s="634">
        <v>3.1110867970949001</v>
      </c>
      <c r="BB294" s="633">
        <v>7.4741577345619801</v>
      </c>
      <c r="BC294" s="634">
        <v>0</v>
      </c>
      <c r="BD294" s="634">
        <v>7.4741577345619801</v>
      </c>
      <c r="BE294" s="518">
        <v>25.831316868378</v>
      </c>
      <c r="BF294" s="635">
        <v>3.0474193361202699</v>
      </c>
      <c r="BG294" s="635">
        <v>0.434237265450929</v>
      </c>
      <c r="BH294" s="633">
        <v>4.4141652232934403</v>
      </c>
      <c r="BI294" s="634">
        <v>0</v>
      </c>
      <c r="BJ294" s="634">
        <v>4.4141652232934403</v>
      </c>
      <c r="BK294" s="518">
        <v>444.30652720183002</v>
      </c>
      <c r="BL294" s="634">
        <v>1.8067523241110199</v>
      </c>
      <c r="BM294" s="634">
        <v>7.7083017469007302</v>
      </c>
      <c r="BN294" s="518">
        <v>1353.2733830490399</v>
      </c>
      <c r="BO294" s="634">
        <v>138.776249883769</v>
      </c>
      <c r="BP294" s="634">
        <v>9.3125995006611397</v>
      </c>
      <c r="BQ294" s="518">
        <v>1638.23648884314</v>
      </c>
      <c r="BR294" s="634">
        <v>22.3564253235559</v>
      </c>
      <c r="BS294" s="634">
        <v>57.518333076869197</v>
      </c>
      <c r="BT294" s="633">
        <v>0.308143364095392</v>
      </c>
      <c r="BU294" s="634">
        <v>0</v>
      </c>
      <c r="BV294" s="634">
        <v>0.308143364095392</v>
      </c>
      <c r="BW294" s="633">
        <v>2.3836875963369701</v>
      </c>
      <c r="BX294" s="634">
        <v>0</v>
      </c>
      <c r="BY294" s="634">
        <v>2.3836875963369701</v>
      </c>
      <c r="BZ294" s="633">
        <v>4.1323993562110699</v>
      </c>
      <c r="CA294" s="634">
        <v>2.0628433569973201</v>
      </c>
      <c r="CB294" s="634">
        <v>4.1323993562110699</v>
      </c>
      <c r="CC294" s="518">
        <v>6.5062225627853802</v>
      </c>
      <c r="CD294" s="634">
        <v>3.4764887583637702E-2</v>
      </c>
      <c r="CE294" s="634">
        <v>3.0099685356344801</v>
      </c>
      <c r="CF294" s="633">
        <v>0.76826947850371097</v>
      </c>
      <c r="CG294" s="634">
        <v>1.20285453076974</v>
      </c>
      <c r="CH294" s="634">
        <v>0.76826947850371097</v>
      </c>
      <c r="CI294" s="518">
        <v>25.213542912338099</v>
      </c>
      <c r="CJ294" s="634">
        <v>4.2914032278040803</v>
      </c>
      <c r="CK294" s="634">
        <v>2.9230267546811302</v>
      </c>
      <c r="CL294" s="518">
        <v>4.6480715258045597</v>
      </c>
      <c r="CM294" s="634">
        <v>4.6605784097511798</v>
      </c>
      <c r="CN294" s="634">
        <v>2.01309610846259</v>
      </c>
      <c r="CO294" s="633">
        <v>16.451762421108</v>
      </c>
      <c r="CP294" s="634">
        <v>3.5108621926928998</v>
      </c>
      <c r="CQ294" s="634">
        <v>16.451762421108</v>
      </c>
      <c r="CR294" s="518">
        <v>126.709049812187</v>
      </c>
      <c r="CS294" s="634">
        <v>3.1118863019340499</v>
      </c>
      <c r="CT294" s="634">
        <v>0.122831204019205</v>
      </c>
      <c r="CU294" s="518">
        <v>312.060046010392</v>
      </c>
      <c r="CV294" s="634">
        <v>29.464803889199899</v>
      </c>
      <c r="CW294" s="634">
        <v>0</v>
      </c>
      <c r="CX294" s="518">
        <v>0.64239412759911196</v>
      </c>
      <c r="CY294" s="634">
        <v>1.08331866731106</v>
      </c>
      <c r="CZ294" s="634">
        <v>0.13403040521587301</v>
      </c>
      <c r="DA294" s="518">
        <v>0</v>
      </c>
      <c r="DB294" s="634">
        <v>0</v>
      </c>
      <c r="DC294" s="634">
        <v>0</v>
      </c>
      <c r="DD294" s="518">
        <v>0</v>
      </c>
      <c r="DE294" s="634">
        <v>0</v>
      </c>
      <c r="DF294" s="634">
        <v>0</v>
      </c>
      <c r="DG294" s="633">
        <v>0.86110446002742203</v>
      </c>
      <c r="DH294" s="634">
        <v>0</v>
      </c>
      <c r="DI294" s="634">
        <v>0.86110446002742203</v>
      </c>
      <c r="DJ294" s="633">
        <v>0.52225734202763996</v>
      </c>
      <c r="DK294" s="634">
        <v>0</v>
      </c>
      <c r="DL294" s="634">
        <v>0.52225734202763996</v>
      </c>
      <c r="DM294" s="518">
        <v>2.7756433107004801</v>
      </c>
      <c r="DN294" s="634">
        <v>0.47241146089046898</v>
      </c>
      <c r="DO294" s="634">
        <v>0.64819352391123097</v>
      </c>
      <c r="DP294" s="518">
        <v>2391.04403288719</v>
      </c>
      <c r="DQ294" s="634">
        <v>132.85490443621401</v>
      </c>
      <c r="DR294" s="634">
        <v>0</v>
      </c>
      <c r="DS294" s="518">
        <v>3976.7559401083599</v>
      </c>
      <c r="DT294" s="634">
        <v>445.74682974421302</v>
      </c>
      <c r="DU294" s="634">
        <v>0</v>
      </c>
      <c r="DV294" s="518">
        <v>342.87352779820299</v>
      </c>
      <c r="DW294" s="634">
        <v>49.465590225071097</v>
      </c>
      <c r="DX294" s="634">
        <v>0</v>
      </c>
      <c r="DY294" s="518">
        <v>1054.13217595123</v>
      </c>
      <c r="DZ294" s="634">
        <v>9.7699434945757293</v>
      </c>
      <c r="EA294" s="634">
        <v>0.38920924178282601</v>
      </c>
      <c r="EB294" s="518">
        <v>133.644486540088</v>
      </c>
      <c r="EC294" s="634">
        <v>6.3293089780452796</v>
      </c>
      <c r="ED294" s="634">
        <v>0.43499376685801899</v>
      </c>
      <c r="EE294" s="518">
        <v>5.5829953806175201</v>
      </c>
      <c r="EF294" s="634">
        <v>0.89097598050381799</v>
      </c>
      <c r="EG294" s="634">
        <v>0</v>
      </c>
      <c r="EH294" s="518">
        <v>109.96434799605299</v>
      </c>
      <c r="EI294" s="634">
        <v>5.8619043129892203</v>
      </c>
      <c r="EJ294" s="634">
        <v>0</v>
      </c>
      <c r="EK294" s="518">
        <v>8.4302175782938296</v>
      </c>
      <c r="EL294" s="634">
        <v>1.28085130398057</v>
      </c>
      <c r="EM294" s="634">
        <v>0</v>
      </c>
      <c r="EN294" s="518">
        <v>67.299277196513899</v>
      </c>
      <c r="EO294" s="634">
        <v>5.6326457107182399</v>
      </c>
      <c r="EP294" s="634">
        <v>0.28603191473589301</v>
      </c>
      <c r="EQ294" s="518">
        <v>9.8499849675378695</v>
      </c>
      <c r="ER294" s="634">
        <v>2.0878299700973502</v>
      </c>
      <c r="ES294" s="634">
        <v>0</v>
      </c>
      <c r="ET294" s="518">
        <v>24.679829490887499</v>
      </c>
      <c r="EU294" s="634">
        <v>8.1476763653524795</v>
      </c>
      <c r="EV294" s="634">
        <v>0</v>
      </c>
      <c r="EW294" s="518">
        <v>3.9055636245924701</v>
      </c>
      <c r="EX294" s="634">
        <v>2.0911862464413601E-2</v>
      </c>
      <c r="EY294" s="634">
        <v>0</v>
      </c>
      <c r="EZ294" s="518">
        <v>17.618986069293101</v>
      </c>
      <c r="FA294" s="634">
        <v>5.2062578767495804</v>
      </c>
      <c r="FB294" s="634">
        <v>0</v>
      </c>
      <c r="FC294" s="518">
        <v>1.8668690074624701</v>
      </c>
      <c r="FD294" s="634">
        <v>0.50125486499391703</v>
      </c>
      <c r="FE294" s="634">
        <v>0</v>
      </c>
      <c r="FF294" s="518">
        <v>2.0813620905552201</v>
      </c>
      <c r="FG294" s="634">
        <v>1.90429556183464</v>
      </c>
      <c r="FH294" s="634">
        <v>0</v>
      </c>
      <c r="FI294" s="518">
        <v>6.0490985674894704</v>
      </c>
      <c r="FJ294" s="634">
        <v>4.8051887642912696</v>
      </c>
      <c r="FK294" s="634">
        <v>0</v>
      </c>
      <c r="FL294" s="633">
        <v>0.11931090918123299</v>
      </c>
      <c r="FM294" s="634">
        <v>0</v>
      </c>
      <c r="FN294" s="634">
        <v>0.11931090918123299</v>
      </c>
      <c r="FO294" s="518">
        <v>7.5200442321463097</v>
      </c>
      <c r="FP294" s="634">
        <v>4.5500917178237703</v>
      </c>
      <c r="FQ294" s="634">
        <v>0</v>
      </c>
      <c r="FR294" s="518">
        <v>1.99829045091214</v>
      </c>
      <c r="FS294" s="634">
        <v>1.06650469297844E-2</v>
      </c>
      <c r="FT294" s="634">
        <v>0</v>
      </c>
      <c r="FV294" s="118">
        <f t="shared" si="4"/>
        <v>8459.7082806067156</v>
      </c>
      <c r="FW294" s="118">
        <f t="shared" si="5"/>
        <v>0.13625436292152346</v>
      </c>
      <c r="FX294" s="118">
        <v>0.94132010556398427</v>
      </c>
      <c r="FY294" s="118">
        <v>0.40604060478786008</v>
      </c>
      <c r="FZ294" s="207">
        <v>4.0281584846533409</v>
      </c>
      <c r="GA294" s="118">
        <v>4.3738144830109311</v>
      </c>
      <c r="GB294" s="118">
        <v>5.0494466844394292</v>
      </c>
    </row>
    <row r="295" spans="2:184" s="73" customFormat="1">
      <c r="B295" s="73" t="s">
        <v>2062</v>
      </c>
      <c r="C295" s="143" t="s">
        <v>2063</v>
      </c>
      <c r="D295" s="143" t="s">
        <v>2064</v>
      </c>
      <c r="E295" s="614" t="s">
        <v>2095</v>
      </c>
      <c r="G295" s="113"/>
      <c r="I295" s="618">
        <v>96</v>
      </c>
      <c r="J295" s="632" t="s">
        <v>32</v>
      </c>
      <c r="K295" s="41" t="s">
        <v>32</v>
      </c>
      <c r="L295" s="73" t="s">
        <v>207</v>
      </c>
      <c r="M295" s="73" t="s">
        <v>2332</v>
      </c>
      <c r="N295" s="73" t="s">
        <v>2371</v>
      </c>
      <c r="O295" s="73">
        <v>25</v>
      </c>
      <c r="Q295" s="203">
        <v>1425.7090073896541</v>
      </c>
      <c r="R295" s="203">
        <v>27280.000000000004</v>
      </c>
      <c r="S295" s="203">
        <v>7670</v>
      </c>
      <c r="U295" s="633">
        <v>4.9190979429229076</v>
      </c>
      <c r="V295" s="634">
        <v>7.2199858902905776</v>
      </c>
      <c r="W295" s="634">
        <v>4.9190979429229076</v>
      </c>
      <c r="X295" s="633">
        <v>5.8486662459083956</v>
      </c>
      <c r="Y295" s="634">
        <v>14.970624643854421</v>
      </c>
      <c r="Z295" s="634">
        <v>5.8486662459083956</v>
      </c>
      <c r="AA295" s="518">
        <v>623.9247682289581</v>
      </c>
      <c r="AB295" s="634">
        <v>111.16472504222685</v>
      </c>
      <c r="AC295" s="634">
        <v>4.9512739394195204</v>
      </c>
      <c r="AD295" s="518">
        <v>192.81252263118628</v>
      </c>
      <c r="AE295" s="634">
        <v>47.388685128162457</v>
      </c>
      <c r="AF295" s="634">
        <v>0</v>
      </c>
      <c r="AG295" s="518">
        <v>23.329168994514436</v>
      </c>
      <c r="AH295" s="634">
        <v>14.474032623413144</v>
      </c>
      <c r="AI295" s="634">
        <v>0.39080203117187545</v>
      </c>
      <c r="AJ295" s="633">
        <v>632.22564691978869</v>
      </c>
      <c r="AK295" s="634">
        <v>662.92410143067127</v>
      </c>
      <c r="AL295" s="634">
        <v>632.22564691978869</v>
      </c>
      <c r="AM295" s="518">
        <v>187981.53450432885</v>
      </c>
      <c r="AN295" s="634">
        <v>18920.425227133001</v>
      </c>
      <c r="AO295" s="634">
        <v>29.632297245680746</v>
      </c>
      <c r="AP295" s="633">
        <v>143.44171620870029</v>
      </c>
      <c r="AQ295" s="634">
        <v>269.82655784672255</v>
      </c>
      <c r="AR295" s="634">
        <v>143.44171620870029</v>
      </c>
      <c r="AS295" s="518">
        <v>3549.9772622650203</v>
      </c>
      <c r="AT295" s="634">
        <v>1483.2302909367181</v>
      </c>
      <c r="AU295" s="634">
        <v>151.96837262374038</v>
      </c>
      <c r="AV295" s="633">
        <v>29.405095835591641</v>
      </c>
      <c r="AW295" s="634">
        <v>37.177429180278459</v>
      </c>
      <c r="AX295" s="634">
        <v>29.405095835591641</v>
      </c>
      <c r="AY295" s="633">
        <v>0.45312791228848542</v>
      </c>
      <c r="AZ295" s="634">
        <v>0.99461948718869786</v>
      </c>
      <c r="BA295" s="634">
        <v>0.45312791228848542</v>
      </c>
      <c r="BB295" s="518">
        <v>3.5209580770822533</v>
      </c>
      <c r="BC295" s="634">
        <v>6.9095014460374964</v>
      </c>
      <c r="BD295" s="634">
        <v>0.65461348424124288</v>
      </c>
      <c r="BE295" s="518">
        <v>25.879792491138556</v>
      </c>
      <c r="BF295" s="635">
        <v>5.8735249027484864</v>
      </c>
      <c r="BG295" s="635">
        <v>6.9655513449733544E-2</v>
      </c>
      <c r="BH295" s="633">
        <v>0.59005614732052614</v>
      </c>
      <c r="BI295" s="634">
        <v>0</v>
      </c>
      <c r="BJ295" s="634">
        <v>0.59005614732052614</v>
      </c>
      <c r="BK295" s="518">
        <v>337.04944269181084</v>
      </c>
      <c r="BL295" s="634">
        <v>61.450793375142119</v>
      </c>
      <c r="BM295" s="634">
        <v>1.509201450196072</v>
      </c>
      <c r="BN295" s="518">
        <v>1235.8925075411371</v>
      </c>
      <c r="BO295" s="634">
        <v>210.9294839801239</v>
      </c>
      <c r="BP295" s="634">
        <v>1.6281756362887816</v>
      </c>
      <c r="BQ295" s="518">
        <v>1310.4457187500273</v>
      </c>
      <c r="BR295" s="634">
        <v>252.1972033201267</v>
      </c>
      <c r="BS295" s="634">
        <v>9.2075419897211699</v>
      </c>
      <c r="BT295" s="518">
        <v>0.22166917728036095</v>
      </c>
      <c r="BU295" s="634">
        <v>0.44333835456072179</v>
      </c>
      <c r="BV295" s="634">
        <v>4.3565273737720046E-2</v>
      </c>
      <c r="BW295" s="633">
        <v>0.3175667344045266</v>
      </c>
      <c r="BX295" s="634">
        <v>0</v>
      </c>
      <c r="BY295" s="634">
        <v>0.3175667344045266</v>
      </c>
      <c r="BZ295" s="633">
        <v>0.475810839022695</v>
      </c>
      <c r="CA295" s="634">
        <v>0.91089265035152767</v>
      </c>
      <c r="CB295" s="634">
        <v>0.475810839022695</v>
      </c>
      <c r="CC295" s="518">
        <v>2.762543634307661</v>
      </c>
      <c r="CD295" s="634">
        <v>3.0666348545925741</v>
      </c>
      <c r="CE295" s="634">
        <v>0.43676473595073723</v>
      </c>
      <c r="CF295" s="518">
        <v>0.88120253483129773</v>
      </c>
      <c r="CG295" s="634">
        <v>0.66946897892257218</v>
      </c>
      <c r="CH295" s="634">
        <v>9.5282253734176273E-2</v>
      </c>
      <c r="CI295" s="518">
        <v>21.324345499401772</v>
      </c>
      <c r="CJ295" s="634">
        <v>6.0573864230186523</v>
      </c>
      <c r="CK295" s="634">
        <v>0.64264369787974307</v>
      </c>
      <c r="CL295" s="518">
        <v>7.6336025714107398</v>
      </c>
      <c r="CM295" s="634">
        <v>4.0178950867030245</v>
      </c>
      <c r="CN295" s="634">
        <v>0.33426905795483858</v>
      </c>
      <c r="CO295" s="633">
        <v>2.3335178184932315</v>
      </c>
      <c r="CP295" s="634">
        <v>3.8701095035499007</v>
      </c>
      <c r="CQ295" s="634">
        <v>2.3335178184932315</v>
      </c>
      <c r="CR295" s="518">
        <v>163.77501636115326</v>
      </c>
      <c r="CS295" s="634">
        <v>37.338379100628693</v>
      </c>
      <c r="CT295" s="634">
        <v>0</v>
      </c>
      <c r="CU295" s="518">
        <v>397.01847004987491</v>
      </c>
      <c r="CV295" s="634">
        <v>98.746103393409399</v>
      </c>
      <c r="CW295" s="634">
        <v>1.7834254544170466E-2</v>
      </c>
      <c r="CX295" s="518">
        <v>5.4002820455833564</v>
      </c>
      <c r="CY295" s="634">
        <v>2.5624725566355111</v>
      </c>
      <c r="CZ295" s="634">
        <v>2.0565348620553685E-2</v>
      </c>
      <c r="DA295" s="518">
        <v>0</v>
      </c>
      <c r="DB295" s="634">
        <v>0</v>
      </c>
      <c r="DC295" s="634">
        <v>0</v>
      </c>
      <c r="DD295" s="633">
        <v>7.6303901152039749E-2</v>
      </c>
      <c r="DE295" s="634">
        <v>0</v>
      </c>
      <c r="DF295" s="634">
        <v>7.6303901152039749E-2</v>
      </c>
      <c r="DG295" s="633">
        <v>0.13593788421474676</v>
      </c>
      <c r="DH295" s="634">
        <v>4.2940865525964399E-3</v>
      </c>
      <c r="DI295" s="634">
        <v>0.13593788421474676</v>
      </c>
      <c r="DJ295" s="633">
        <v>0.15113301290229073</v>
      </c>
      <c r="DK295" s="634">
        <v>0</v>
      </c>
      <c r="DL295" s="634">
        <v>0.15113301290229073</v>
      </c>
      <c r="DM295" s="518">
        <v>1.396219426178823</v>
      </c>
      <c r="DN295" s="634">
        <v>1.2673122948837359</v>
      </c>
      <c r="DO295" s="634">
        <v>0</v>
      </c>
      <c r="DP295" s="518">
        <v>1903.4372432869441</v>
      </c>
      <c r="DQ295" s="634">
        <v>421.98694062103749</v>
      </c>
      <c r="DR295" s="634">
        <v>0</v>
      </c>
      <c r="DS295" s="518">
        <v>3511.1680108957416</v>
      </c>
      <c r="DT295" s="634">
        <v>926.81884314362344</v>
      </c>
      <c r="DU295" s="634">
        <v>0</v>
      </c>
      <c r="DV295" s="518">
        <v>363.49940560960857</v>
      </c>
      <c r="DW295" s="634">
        <v>80.60941880936501</v>
      </c>
      <c r="DX295" s="634">
        <v>0</v>
      </c>
      <c r="DY295" s="518">
        <v>1255.0239203239405</v>
      </c>
      <c r="DZ295" s="634">
        <v>278.5797046863014</v>
      </c>
      <c r="EA295" s="634">
        <v>0</v>
      </c>
      <c r="EB295" s="518">
        <v>184.79027528206532</v>
      </c>
      <c r="EC295" s="634">
        <v>30.740960455147455</v>
      </c>
      <c r="ED295" s="634">
        <v>0</v>
      </c>
      <c r="EE295" s="518">
        <v>6.9719762070618483</v>
      </c>
      <c r="EF295" s="634">
        <v>1.759055048022562</v>
      </c>
      <c r="EG295" s="634">
        <v>0</v>
      </c>
      <c r="EH295" s="518">
        <v>151.36930108556388</v>
      </c>
      <c r="EI295" s="634">
        <v>31.092441063350872</v>
      </c>
      <c r="EJ295" s="634">
        <v>5.2875174834267229E-2</v>
      </c>
      <c r="EK295" s="518">
        <v>16.937890096374101</v>
      </c>
      <c r="EL295" s="634">
        <v>2.3036207501653245</v>
      </c>
      <c r="EM295" s="634">
        <v>7.6655813953299652E-3</v>
      </c>
      <c r="EN295" s="518">
        <v>86.372557054167515</v>
      </c>
      <c r="EO295" s="634">
        <v>17.023355433254125</v>
      </c>
      <c r="EP295" s="634">
        <v>3.1188595082153207E-2</v>
      </c>
      <c r="EQ295" s="518">
        <v>13.200858339469498</v>
      </c>
      <c r="ER295" s="634">
        <v>2.7242457818225376</v>
      </c>
      <c r="ES295" s="634">
        <v>0</v>
      </c>
      <c r="ET295" s="518">
        <v>33.232337762515321</v>
      </c>
      <c r="EU295" s="634">
        <v>7.3873823102463492</v>
      </c>
      <c r="EV295" s="634">
        <v>0</v>
      </c>
      <c r="EW295" s="518">
        <v>3.3670315879445232</v>
      </c>
      <c r="EX295" s="634">
        <v>0.79665191305014904</v>
      </c>
      <c r="EY295" s="634">
        <v>6.8978182751808217E-3</v>
      </c>
      <c r="EZ295" s="518">
        <v>17.145016570972423</v>
      </c>
      <c r="FA295" s="634">
        <v>4.4665560541184526</v>
      </c>
      <c r="FB295" s="634">
        <v>0</v>
      </c>
      <c r="FC295" s="518">
        <v>2.1054372415846845</v>
      </c>
      <c r="FD295" s="634">
        <v>0.71483849730197091</v>
      </c>
      <c r="FE295" s="634">
        <v>0</v>
      </c>
      <c r="FF295" s="518">
        <v>0.37459595868113921</v>
      </c>
      <c r="FG295" s="634">
        <v>0.51234717796289664</v>
      </c>
      <c r="FH295" s="634">
        <v>0</v>
      </c>
      <c r="FI295" s="518">
        <v>5.8397075557464584</v>
      </c>
      <c r="FJ295" s="634">
        <v>2.4252535242668296</v>
      </c>
      <c r="FK295" s="634">
        <v>0</v>
      </c>
      <c r="FL295" s="633">
        <v>1.3027208343567387E-2</v>
      </c>
      <c r="FM295" s="634">
        <v>0</v>
      </c>
      <c r="FN295" s="634">
        <v>1.3027208343567387E-2</v>
      </c>
      <c r="FO295" s="518">
        <v>14.959251181229751</v>
      </c>
      <c r="FP295" s="634">
        <v>3.4684913088379501</v>
      </c>
      <c r="FQ295" s="634">
        <v>0</v>
      </c>
      <c r="FR295" s="518">
        <v>4.2272478016647064</v>
      </c>
      <c r="FS295" s="634">
        <v>0.72132529731224826</v>
      </c>
      <c r="FT295" s="634">
        <v>0</v>
      </c>
      <c r="FV295" s="118">
        <f t="shared" si="4"/>
        <v>7945.6397313938278</v>
      </c>
      <c r="FW295" s="118">
        <f t="shared" si="5"/>
        <v>0.12326712319403235</v>
      </c>
      <c r="FX295" s="118">
        <v>0.95876323197938651</v>
      </c>
      <c r="FY295" s="118">
        <v>0.41251233561143702</v>
      </c>
      <c r="FZ295" s="207">
        <v>7.1050567956945976</v>
      </c>
      <c r="GA295" s="118">
        <v>2.9245187713070471</v>
      </c>
      <c r="GB295" s="118">
        <v>7.1428691782864275</v>
      </c>
    </row>
    <row r="296" spans="2:184" s="73" customFormat="1">
      <c r="B296" s="68" t="s">
        <v>2062</v>
      </c>
      <c r="C296" s="351" t="s">
        <v>2063</v>
      </c>
      <c r="D296" s="351" t="s">
        <v>2064</v>
      </c>
      <c r="E296" s="615" t="s">
        <v>2095</v>
      </c>
      <c r="F296" s="68"/>
      <c r="G296" s="115"/>
      <c r="H296" s="68"/>
      <c r="I296" s="619">
        <v>96</v>
      </c>
      <c r="J296" s="636" t="s">
        <v>32</v>
      </c>
      <c r="K296" s="503" t="s">
        <v>32</v>
      </c>
      <c r="L296" s="68" t="s">
        <v>207</v>
      </c>
      <c r="M296" s="68" t="s">
        <v>2332</v>
      </c>
      <c r="N296" s="68" t="s">
        <v>2372</v>
      </c>
      <c r="O296" s="68">
        <v>15</v>
      </c>
      <c r="P296" s="68"/>
      <c r="Q296" s="489">
        <v>995.65907729179128</v>
      </c>
      <c r="R296" s="489">
        <v>27540</v>
      </c>
      <c r="S296" s="489">
        <v>7300</v>
      </c>
      <c r="T296" s="68"/>
      <c r="U296" s="637">
        <v>12.7219123510923</v>
      </c>
      <c r="V296" s="638">
        <v>26.996725433136099</v>
      </c>
      <c r="W296" s="638">
        <v>12.7219123510923</v>
      </c>
      <c r="X296" s="637">
        <v>15.0064764341027</v>
      </c>
      <c r="Y296" s="638">
        <v>47.130098181126201</v>
      </c>
      <c r="Z296" s="638">
        <v>15.0064764341027</v>
      </c>
      <c r="AA296" s="639">
        <v>473.52950543504102</v>
      </c>
      <c r="AB296" s="638">
        <v>147.73060298192399</v>
      </c>
      <c r="AC296" s="638">
        <v>11.6488561366008</v>
      </c>
      <c r="AD296" s="639">
        <v>136.72075128697301</v>
      </c>
      <c r="AE296" s="638">
        <v>65.914752347579096</v>
      </c>
      <c r="AF296" s="638">
        <v>1.23807907324666</v>
      </c>
      <c r="AG296" s="639">
        <v>17.516909262438599</v>
      </c>
      <c r="AH296" s="638">
        <v>10.8838886902957</v>
      </c>
      <c r="AI296" s="638">
        <v>1.4692145472588001</v>
      </c>
      <c r="AJ296" s="637">
        <v>1046.8018292095501</v>
      </c>
      <c r="AK296" s="638">
        <v>2258.7555665128102</v>
      </c>
      <c r="AL296" s="638">
        <v>1046.8018292095501</v>
      </c>
      <c r="AM296" s="639">
        <v>171016.72305343099</v>
      </c>
      <c r="AN296" s="638">
        <v>20435.399764539699</v>
      </c>
      <c r="AO296" s="638">
        <v>61.049420272329499</v>
      </c>
      <c r="AP296" s="637">
        <v>392.642327357211</v>
      </c>
      <c r="AQ296" s="638">
        <v>954.97246662529403</v>
      </c>
      <c r="AR296" s="638">
        <v>392.642327357211</v>
      </c>
      <c r="AS296" s="639">
        <v>2056.4931751825702</v>
      </c>
      <c r="AT296" s="638">
        <v>1171.18154965143</v>
      </c>
      <c r="AU296" s="638">
        <v>370.46586785372699</v>
      </c>
      <c r="AV296" s="637">
        <v>58.193688670348799</v>
      </c>
      <c r="AW296" s="638">
        <v>71.649689245534404</v>
      </c>
      <c r="AX296" s="638">
        <v>58.193688670348799</v>
      </c>
      <c r="AY296" s="637">
        <v>1.1677088552957</v>
      </c>
      <c r="AZ296" s="638">
        <v>2.0372327590442998</v>
      </c>
      <c r="BA296" s="638">
        <v>1.1677088552957</v>
      </c>
      <c r="BB296" s="637">
        <v>2.5881721719606201</v>
      </c>
      <c r="BC296" s="638">
        <v>0</v>
      </c>
      <c r="BD296" s="638">
        <v>2.5881721719606201</v>
      </c>
      <c r="BE296" s="639">
        <v>19.463819526346001</v>
      </c>
      <c r="BF296" s="640">
        <v>11.4920683213085</v>
      </c>
      <c r="BG296" s="640">
        <v>0.33794630237527301</v>
      </c>
      <c r="BH296" s="637">
        <v>2.28271228344218</v>
      </c>
      <c r="BI296" s="638">
        <v>0</v>
      </c>
      <c r="BJ296" s="638">
        <v>2.28271228344218</v>
      </c>
      <c r="BK296" s="639">
        <v>277.17234985785598</v>
      </c>
      <c r="BL296" s="638">
        <v>62.923146337323402</v>
      </c>
      <c r="BM296" s="638">
        <v>3.34736177782306</v>
      </c>
      <c r="BN296" s="639">
        <v>821.05278865353102</v>
      </c>
      <c r="BO296" s="638">
        <v>247.21580533608699</v>
      </c>
      <c r="BP296" s="638">
        <v>3.7865194264272302</v>
      </c>
      <c r="BQ296" s="639">
        <v>900.19532979175403</v>
      </c>
      <c r="BR296" s="638">
        <v>244.40261469241599</v>
      </c>
      <c r="BS296" s="638">
        <v>25.754549643778802</v>
      </c>
      <c r="BT296" s="637">
        <v>0.15449397435317799</v>
      </c>
      <c r="BU296" s="638">
        <v>0</v>
      </c>
      <c r="BV296" s="638">
        <v>0.15449397435317799</v>
      </c>
      <c r="BW296" s="637">
        <v>0.93341129125834998</v>
      </c>
      <c r="BX296" s="638">
        <v>0</v>
      </c>
      <c r="BY296" s="638">
        <v>0.93341129125834998</v>
      </c>
      <c r="BZ296" s="637">
        <v>1.24902280109101</v>
      </c>
      <c r="CA296" s="638">
        <v>2.32984217292208</v>
      </c>
      <c r="CB296" s="638">
        <v>1.24902280109101</v>
      </c>
      <c r="CC296" s="639">
        <v>3.6423350433649802</v>
      </c>
      <c r="CD296" s="638">
        <v>7.2846700867299701</v>
      </c>
      <c r="CE296" s="638">
        <v>1.2157913954012101</v>
      </c>
      <c r="CF296" s="639">
        <v>0.70272435471267802</v>
      </c>
      <c r="CG296" s="638">
        <v>1.07671658762612</v>
      </c>
      <c r="CH296" s="638">
        <v>0.27065518527561999</v>
      </c>
      <c r="CI296" s="639">
        <v>11.811555530219399</v>
      </c>
      <c r="CJ296" s="638">
        <v>9.2299214835769092</v>
      </c>
      <c r="CK296" s="638">
        <v>1.3496515503440201</v>
      </c>
      <c r="CL296" s="639">
        <v>4.8624355885331303</v>
      </c>
      <c r="CM296" s="638">
        <v>9.7248711770662606</v>
      </c>
      <c r="CN296" s="638">
        <v>0.83493080767911398</v>
      </c>
      <c r="CO296" s="637">
        <v>6.7869662016754804</v>
      </c>
      <c r="CP296" s="638">
        <v>9.3979551685697</v>
      </c>
      <c r="CQ296" s="638">
        <v>6.7869662016754804</v>
      </c>
      <c r="CR296" s="639">
        <v>188.986586135127</v>
      </c>
      <c r="CS296" s="638">
        <v>30.523109816089001</v>
      </c>
      <c r="CT296" s="638">
        <v>0</v>
      </c>
      <c r="CU296" s="639">
        <v>330.977959656682</v>
      </c>
      <c r="CV296" s="638">
        <v>52.531966406204297</v>
      </c>
      <c r="CW296" s="638">
        <v>0</v>
      </c>
      <c r="CX296" s="639">
        <v>3.6346839444194301</v>
      </c>
      <c r="CY296" s="638">
        <v>2.5720697383508599</v>
      </c>
      <c r="CZ296" s="638">
        <v>0</v>
      </c>
      <c r="DA296" s="637">
        <v>3.4350381569351197E-2</v>
      </c>
      <c r="DB296" s="638">
        <v>0</v>
      </c>
      <c r="DC296" s="638">
        <v>3.4350381569351197E-2</v>
      </c>
      <c r="DD296" s="639">
        <v>0</v>
      </c>
      <c r="DE296" s="638">
        <v>0</v>
      </c>
      <c r="DF296" s="638">
        <v>0</v>
      </c>
      <c r="DG296" s="637">
        <v>0.40023846371777999</v>
      </c>
      <c r="DH296" s="638">
        <v>0</v>
      </c>
      <c r="DI296" s="638">
        <v>0.40023846371777999</v>
      </c>
      <c r="DJ296" s="637">
        <v>0.13513990092331099</v>
      </c>
      <c r="DK296" s="638">
        <v>0</v>
      </c>
      <c r="DL296" s="638">
        <v>0.13513990092331099</v>
      </c>
      <c r="DM296" s="639">
        <v>2.7361428342139198</v>
      </c>
      <c r="DN296" s="638">
        <v>5.4722856684278396</v>
      </c>
      <c r="DO296" s="638">
        <v>0</v>
      </c>
      <c r="DP296" s="639">
        <v>1550.4022416989601</v>
      </c>
      <c r="DQ296" s="638">
        <v>475.61167082224699</v>
      </c>
      <c r="DR296" s="638">
        <v>0</v>
      </c>
      <c r="DS296" s="639">
        <v>2522.13740288697</v>
      </c>
      <c r="DT296" s="638">
        <v>831.90154073308099</v>
      </c>
      <c r="DU296" s="638">
        <v>5.7545262665185101E-2</v>
      </c>
      <c r="DV296" s="639">
        <v>246.023604656646</v>
      </c>
      <c r="DW296" s="638">
        <v>60.301696427379703</v>
      </c>
      <c r="DX296" s="638">
        <v>0</v>
      </c>
      <c r="DY296" s="639">
        <v>900.71451490894401</v>
      </c>
      <c r="DZ296" s="638">
        <v>225.82528692243</v>
      </c>
      <c r="EA296" s="638">
        <v>0.112785892755314</v>
      </c>
      <c r="EB296" s="639">
        <v>131.21434094594699</v>
      </c>
      <c r="EC296" s="638">
        <v>42.753620405249002</v>
      </c>
      <c r="ED296" s="638">
        <v>0</v>
      </c>
      <c r="EE296" s="639">
        <v>7.23399641497699</v>
      </c>
      <c r="EF296" s="638">
        <v>2.68524979455113</v>
      </c>
      <c r="EG296" s="638">
        <v>0</v>
      </c>
      <c r="EH296" s="639">
        <v>106.29217345175699</v>
      </c>
      <c r="EI296" s="638">
        <v>24.538812655643898</v>
      </c>
      <c r="EJ296" s="638">
        <v>0</v>
      </c>
      <c r="EK296" s="639">
        <v>13.268851068579901</v>
      </c>
      <c r="EL296" s="638">
        <v>2.2708308573002398</v>
      </c>
      <c r="EM296" s="638">
        <v>0</v>
      </c>
      <c r="EN296" s="639">
        <v>71.160338474125197</v>
      </c>
      <c r="EO296" s="638">
        <v>15.906867933526099</v>
      </c>
      <c r="EP296" s="638">
        <v>0</v>
      </c>
      <c r="EQ296" s="639">
        <v>11.648903477454301</v>
      </c>
      <c r="ER296" s="638">
        <v>2.4282883292902402</v>
      </c>
      <c r="ES296" s="638">
        <v>1.86161004702384E-2</v>
      </c>
      <c r="ET296" s="639">
        <v>28.913015823979201</v>
      </c>
      <c r="EU296" s="638">
        <v>7.1580885224998001</v>
      </c>
      <c r="EV296" s="638">
        <v>0</v>
      </c>
      <c r="EW296" s="639">
        <v>2.7613517407941002</v>
      </c>
      <c r="EX296" s="638">
        <v>1.3798757016459</v>
      </c>
      <c r="EY296" s="638">
        <v>0</v>
      </c>
      <c r="EZ296" s="639">
        <v>20.048211416160399</v>
      </c>
      <c r="FA296" s="638">
        <v>6.9942682584590301</v>
      </c>
      <c r="FB296" s="638">
        <v>0.121224009674928</v>
      </c>
      <c r="FC296" s="639">
        <v>1.92868139574721</v>
      </c>
      <c r="FD296" s="638">
        <v>1.09841929469663</v>
      </c>
      <c r="FE296" s="638">
        <v>0</v>
      </c>
      <c r="FF296" s="639">
        <v>0</v>
      </c>
      <c r="FG296" s="638">
        <v>0</v>
      </c>
      <c r="FH296" s="638">
        <v>0</v>
      </c>
      <c r="FI296" s="639">
        <v>7.5428081916400496</v>
      </c>
      <c r="FJ296" s="638">
        <v>3.7556716344688499</v>
      </c>
      <c r="FK296" s="638">
        <v>0.16179140906113301</v>
      </c>
      <c r="FL296" s="637">
        <v>3.4452347424572802E-2</v>
      </c>
      <c r="FM296" s="638">
        <v>0</v>
      </c>
      <c r="FN296" s="638">
        <v>3.4452347424572802E-2</v>
      </c>
      <c r="FO296" s="639">
        <v>14.6228651887967</v>
      </c>
      <c r="FP296" s="638">
        <v>7.3293075060326602</v>
      </c>
      <c r="FQ296" s="638">
        <v>4.0484755044450801E-2</v>
      </c>
      <c r="FR296" s="639">
        <v>4.2724864854480602</v>
      </c>
      <c r="FS296" s="638">
        <v>1.2663403086548899</v>
      </c>
      <c r="FT296" s="638">
        <v>0</v>
      </c>
      <c r="FU296" s="68"/>
      <c r="FV296" s="131">
        <f t="shared" si="4"/>
        <v>5944.7255880177236</v>
      </c>
      <c r="FW296" s="131">
        <f t="shared" si="5"/>
        <v>0.18088100062255782</v>
      </c>
      <c r="FX296" s="131">
        <v>0.89512939799175684</v>
      </c>
      <c r="FY296" s="131">
        <v>0.57099447446941687</v>
      </c>
      <c r="FZ296" s="497">
        <v>7.5817940801629957</v>
      </c>
      <c r="GA296" s="131">
        <v>3.3191362485380815</v>
      </c>
      <c r="GB296" s="131">
        <v>4.2894188275008238</v>
      </c>
    </row>
    <row r="297" spans="2:184" s="73" customFormat="1">
      <c r="E297" s="622"/>
      <c r="G297" s="113"/>
      <c r="I297" s="632"/>
      <c r="J297" s="89"/>
      <c r="K297" s="41"/>
      <c r="M297" s="41"/>
      <c r="Q297" s="118"/>
      <c r="U297" s="89"/>
      <c r="V297" s="380"/>
      <c r="W297" s="380"/>
      <c r="X297" s="89"/>
      <c r="Y297" s="380"/>
      <c r="Z297" s="380"/>
      <c r="AA297" s="89"/>
      <c r="AB297" s="380"/>
      <c r="AC297" s="380"/>
      <c r="AD297" s="89"/>
      <c r="AE297" s="380"/>
      <c r="AF297" s="380"/>
      <c r="AG297" s="381"/>
      <c r="AH297" s="380"/>
      <c r="AI297" s="380"/>
      <c r="AJ297" s="381"/>
      <c r="AK297" s="380"/>
      <c r="AL297" s="380"/>
      <c r="AM297" s="89"/>
      <c r="AN297" s="380"/>
      <c r="AO297" s="380"/>
      <c r="AP297" s="381"/>
      <c r="AQ297" s="380"/>
      <c r="AR297" s="380"/>
      <c r="AS297" s="89"/>
      <c r="AT297" s="380"/>
      <c r="AU297" s="380"/>
      <c r="AV297" s="381"/>
      <c r="AW297" s="380"/>
      <c r="AX297" s="380"/>
      <c r="AY297" s="381"/>
      <c r="AZ297" s="380"/>
      <c r="BA297" s="380"/>
      <c r="BB297" s="381"/>
      <c r="BC297" s="380"/>
      <c r="BD297" s="380"/>
      <c r="BE297" s="89"/>
      <c r="BF297" s="382"/>
      <c r="BG297" s="382"/>
      <c r="BH297" s="381"/>
      <c r="BI297" s="380"/>
      <c r="BJ297" s="380"/>
      <c r="BK297" s="89"/>
      <c r="BL297" s="380"/>
      <c r="BM297" s="380"/>
      <c r="BN297" s="89"/>
      <c r="BO297" s="380"/>
      <c r="BP297" s="380"/>
      <c r="BQ297" s="89"/>
      <c r="BR297" s="380"/>
      <c r="BS297" s="380"/>
      <c r="BT297" s="89"/>
      <c r="BU297" s="380"/>
      <c r="BV297" s="380"/>
      <c r="BW297" s="381"/>
      <c r="BX297" s="380"/>
      <c r="BY297" s="380"/>
      <c r="BZ297" s="381"/>
      <c r="CA297" s="380"/>
      <c r="CB297" s="380"/>
      <c r="CC297" s="381"/>
      <c r="CD297" s="380"/>
      <c r="CE297" s="380"/>
      <c r="CF297" s="89"/>
      <c r="CG297" s="380"/>
      <c r="CH297" s="380"/>
      <c r="CI297" s="89"/>
      <c r="CJ297" s="380"/>
      <c r="CK297" s="380"/>
      <c r="CL297" s="89"/>
      <c r="CM297" s="380"/>
      <c r="CN297" s="380"/>
      <c r="CO297" s="381"/>
      <c r="CP297" s="380"/>
      <c r="CQ297" s="380"/>
      <c r="CR297" s="89"/>
      <c r="CS297" s="380"/>
      <c r="CT297" s="380"/>
      <c r="CU297" s="89"/>
      <c r="CV297" s="380"/>
      <c r="CW297" s="380"/>
      <c r="CX297" s="89"/>
      <c r="CY297" s="380"/>
      <c r="CZ297" s="380"/>
      <c r="DA297" s="89"/>
      <c r="DB297" s="380"/>
      <c r="DC297" s="380"/>
      <c r="DD297" s="381"/>
      <c r="DE297" s="380"/>
      <c r="DF297" s="380"/>
      <c r="DG297" s="381"/>
      <c r="DH297" s="380"/>
      <c r="DI297" s="380"/>
      <c r="DJ297" s="89"/>
      <c r="DK297" s="380"/>
      <c r="DL297" s="380"/>
      <c r="DM297" s="89"/>
      <c r="DN297" s="380"/>
      <c r="DO297" s="380"/>
      <c r="DP297" s="89"/>
      <c r="DQ297" s="380"/>
      <c r="DR297" s="380"/>
      <c r="DS297" s="89"/>
      <c r="DT297" s="380"/>
      <c r="DU297" s="380"/>
      <c r="DV297" s="89"/>
      <c r="DW297" s="380"/>
      <c r="DX297" s="380"/>
      <c r="DY297" s="89"/>
      <c r="DZ297" s="380"/>
      <c r="EA297" s="380"/>
      <c r="EB297" s="89"/>
      <c r="EC297" s="380"/>
      <c r="ED297" s="380"/>
      <c r="EE297" s="89"/>
      <c r="EF297" s="380"/>
      <c r="EG297" s="380"/>
      <c r="EH297" s="89"/>
      <c r="EI297" s="380"/>
      <c r="EJ297" s="380"/>
      <c r="EK297" s="89"/>
      <c r="EL297" s="380"/>
      <c r="EM297" s="380"/>
      <c r="EN297" s="89"/>
      <c r="EO297" s="380"/>
      <c r="EP297" s="380"/>
      <c r="EQ297" s="89"/>
      <c r="ER297" s="380"/>
      <c r="ES297" s="380"/>
      <c r="ET297" s="89"/>
      <c r="EU297" s="380"/>
      <c r="EV297" s="380"/>
      <c r="EW297" s="89"/>
      <c r="EX297" s="380"/>
      <c r="EY297" s="380"/>
      <c r="EZ297" s="89"/>
      <c r="FA297" s="380"/>
      <c r="FB297" s="380"/>
      <c r="FC297" s="89"/>
      <c r="FD297" s="380"/>
      <c r="FE297" s="380"/>
      <c r="FF297" s="381"/>
      <c r="FG297" s="380"/>
      <c r="FH297" s="380"/>
      <c r="FI297" s="89"/>
      <c r="FJ297" s="380"/>
      <c r="FK297" s="380"/>
      <c r="FL297" s="89"/>
      <c r="FM297" s="380"/>
      <c r="FN297" s="380"/>
      <c r="FO297" s="89"/>
      <c r="FP297" s="380"/>
      <c r="FQ297" s="380"/>
      <c r="FR297" s="89"/>
      <c r="FS297" s="380"/>
      <c r="FT297" s="380"/>
      <c r="FV297" s="118"/>
      <c r="FW297" s="118"/>
      <c r="FX297" s="118"/>
      <c r="FY297" s="118"/>
      <c r="FZ297" s="207"/>
    </row>
    <row r="298" spans="2:184" s="73" customFormat="1">
      <c r="B298" s="73" t="s">
        <v>2373</v>
      </c>
      <c r="E298" s="622"/>
      <c r="G298" s="113"/>
      <c r="I298" s="89"/>
      <c r="J298" s="89"/>
      <c r="K298" s="41"/>
      <c r="Q298" s="118"/>
      <c r="U298" s="381"/>
      <c r="V298" s="380"/>
      <c r="W298" s="380"/>
      <c r="X298" s="89"/>
      <c r="Y298" s="380"/>
      <c r="Z298" s="380"/>
      <c r="AA298" s="89"/>
      <c r="AB298" s="380"/>
      <c r="AC298" s="380"/>
      <c r="AD298" s="89"/>
      <c r="AE298" s="380"/>
      <c r="AF298" s="380"/>
      <c r="AG298" s="89"/>
      <c r="AH298" s="380"/>
      <c r="AI298" s="380"/>
      <c r="AJ298" s="381"/>
      <c r="AK298" s="380"/>
      <c r="AL298" s="380"/>
      <c r="AM298" s="89"/>
      <c r="AN298" s="380"/>
      <c r="AO298" s="380"/>
      <c r="AP298" s="89"/>
      <c r="AQ298" s="380"/>
      <c r="AR298" s="380"/>
      <c r="AS298" s="89"/>
      <c r="AT298" s="380"/>
      <c r="AU298" s="380"/>
      <c r="AV298" s="89"/>
      <c r="AW298" s="380"/>
      <c r="AX298" s="380"/>
      <c r="AY298" s="89"/>
      <c r="AZ298" s="380"/>
      <c r="BA298" s="380"/>
      <c r="BB298" s="381"/>
      <c r="BC298" s="380"/>
      <c r="BD298" s="380"/>
      <c r="BE298" s="89"/>
      <c r="BF298" s="382"/>
      <c r="BG298" s="382"/>
      <c r="BH298" s="381"/>
      <c r="BI298" s="380"/>
      <c r="BJ298" s="380"/>
      <c r="BK298" s="89"/>
      <c r="BL298" s="380"/>
      <c r="BM298" s="380"/>
      <c r="BN298" s="89"/>
      <c r="BO298" s="380"/>
      <c r="BP298" s="380"/>
      <c r="BQ298" s="89"/>
      <c r="BR298" s="380"/>
      <c r="BS298" s="380"/>
      <c r="BT298" s="89"/>
      <c r="BU298" s="380"/>
      <c r="BV298" s="380"/>
      <c r="BW298" s="381"/>
      <c r="BX298" s="380"/>
      <c r="BY298" s="380"/>
      <c r="BZ298" s="89"/>
      <c r="CA298" s="380"/>
      <c r="CB298" s="380"/>
      <c r="CC298" s="89"/>
      <c r="CD298" s="380"/>
      <c r="CE298" s="380"/>
      <c r="CF298" s="89"/>
      <c r="CG298" s="380"/>
      <c r="CH298" s="380"/>
      <c r="CI298" s="89"/>
      <c r="CJ298" s="380"/>
      <c r="CK298" s="380"/>
      <c r="CL298" s="89"/>
      <c r="CM298" s="380"/>
      <c r="CN298" s="380"/>
      <c r="CO298" s="89"/>
      <c r="CP298" s="380"/>
      <c r="CQ298" s="380"/>
      <c r="CR298" s="89"/>
      <c r="CS298" s="380"/>
      <c r="CT298" s="380"/>
      <c r="CU298" s="89"/>
      <c r="CV298" s="380"/>
      <c r="CW298" s="380"/>
      <c r="CX298" s="89"/>
      <c r="CY298" s="380"/>
      <c r="CZ298" s="380"/>
      <c r="DA298" s="89"/>
      <c r="DB298" s="380"/>
      <c r="DC298" s="380"/>
      <c r="DD298" s="89"/>
      <c r="DE298" s="380"/>
      <c r="DF298" s="380"/>
      <c r="DG298" s="381"/>
      <c r="DH298" s="380"/>
      <c r="DI298" s="380"/>
      <c r="DJ298" s="89"/>
      <c r="DK298" s="380"/>
      <c r="DL298" s="380"/>
      <c r="DM298" s="89"/>
      <c r="DN298" s="380"/>
      <c r="DO298" s="380"/>
      <c r="DP298" s="89"/>
      <c r="DQ298" s="380"/>
      <c r="DR298" s="380"/>
      <c r="DS298" s="89"/>
      <c r="DT298" s="380"/>
      <c r="DU298" s="380"/>
      <c r="DV298" s="89"/>
      <c r="DW298" s="380"/>
      <c r="DX298" s="380"/>
      <c r="DY298" s="89"/>
      <c r="DZ298" s="380"/>
      <c r="EA298" s="380"/>
      <c r="EB298" s="89"/>
      <c r="EC298" s="380"/>
      <c r="ED298" s="380"/>
      <c r="EE298" s="89"/>
      <c r="EF298" s="380"/>
      <c r="EG298" s="380"/>
      <c r="EH298" s="89"/>
      <c r="EI298" s="380"/>
      <c r="EJ298" s="380"/>
      <c r="EK298" s="89"/>
      <c r="EL298" s="380"/>
      <c r="EM298" s="380"/>
      <c r="EN298" s="89"/>
      <c r="EO298" s="380"/>
      <c r="EP298" s="380"/>
      <c r="EQ298" s="89"/>
      <c r="ER298" s="380"/>
      <c r="ES298" s="380"/>
      <c r="ET298" s="89"/>
      <c r="EU298" s="380"/>
      <c r="EV298" s="380"/>
      <c r="EW298" s="89"/>
      <c r="EX298" s="380"/>
      <c r="EY298" s="380"/>
      <c r="EZ298" s="89"/>
      <c r="FA298" s="380"/>
      <c r="FB298" s="380"/>
      <c r="FC298" s="89"/>
      <c r="FD298" s="380"/>
      <c r="FE298" s="380"/>
      <c r="FF298" s="89"/>
      <c r="FG298" s="380"/>
      <c r="FH298" s="380"/>
      <c r="FI298" s="89"/>
      <c r="FJ298" s="380"/>
      <c r="FK298" s="380"/>
      <c r="FL298" s="89"/>
      <c r="FM298" s="380"/>
      <c r="FN298" s="380"/>
      <c r="FO298" s="89"/>
      <c r="FP298" s="380"/>
      <c r="FQ298" s="380"/>
      <c r="FR298" s="89"/>
      <c r="FS298" s="380"/>
      <c r="FT298" s="380"/>
      <c r="FV298" s="118"/>
      <c r="FW298" s="118"/>
      <c r="FX298" s="118"/>
      <c r="FY298" s="118"/>
      <c r="FZ298" s="207"/>
    </row>
    <row r="299" spans="2:184" s="73" customFormat="1">
      <c r="B299" s="73" t="s">
        <v>2374</v>
      </c>
      <c r="E299" s="622"/>
      <c r="G299" s="113"/>
      <c r="I299" s="89"/>
      <c r="J299" s="89"/>
      <c r="K299" s="41"/>
      <c r="Q299" s="118"/>
      <c r="U299" s="381"/>
      <c r="V299" s="380"/>
      <c r="W299" s="380"/>
      <c r="X299" s="89"/>
      <c r="Y299" s="380"/>
      <c r="Z299" s="380"/>
      <c r="AA299" s="89"/>
      <c r="AB299" s="380"/>
      <c r="AC299" s="380"/>
      <c r="AD299" s="89"/>
      <c r="AE299" s="380"/>
      <c r="AF299" s="380"/>
      <c r="AG299" s="89"/>
      <c r="AH299" s="380"/>
      <c r="AI299" s="380"/>
      <c r="AJ299" s="381"/>
      <c r="AK299" s="380"/>
      <c r="AL299" s="380"/>
      <c r="AM299" s="89"/>
      <c r="AN299" s="380"/>
      <c r="AO299" s="380"/>
      <c r="AP299" s="89"/>
      <c r="AQ299" s="380"/>
      <c r="AR299" s="380"/>
      <c r="AS299" s="89"/>
      <c r="AT299" s="380"/>
      <c r="AU299" s="380"/>
      <c r="AV299" s="89"/>
      <c r="AW299" s="380"/>
      <c r="AX299" s="380"/>
      <c r="AY299" s="89"/>
      <c r="AZ299" s="380"/>
      <c r="BA299" s="380"/>
      <c r="BB299" s="381"/>
      <c r="BC299" s="380"/>
      <c r="BD299" s="380"/>
      <c r="BE299" s="89"/>
      <c r="BF299" s="382"/>
      <c r="BG299" s="382"/>
      <c r="BH299" s="381"/>
      <c r="BI299" s="380"/>
      <c r="BJ299" s="380"/>
      <c r="BK299" s="89"/>
      <c r="BL299" s="380"/>
      <c r="BM299" s="380"/>
      <c r="BN299" s="89"/>
      <c r="BO299" s="380"/>
      <c r="BP299" s="380"/>
      <c r="BQ299" s="89"/>
      <c r="BR299" s="380"/>
      <c r="BS299" s="380"/>
      <c r="BT299" s="89"/>
      <c r="BU299" s="380"/>
      <c r="BV299" s="380"/>
      <c r="BW299" s="381"/>
      <c r="BX299" s="380"/>
      <c r="BY299" s="380"/>
      <c r="BZ299" s="89"/>
      <c r="CA299" s="380"/>
      <c r="CB299" s="380"/>
      <c r="CC299" s="89"/>
      <c r="CD299" s="380"/>
      <c r="CE299" s="380"/>
      <c r="CF299" s="89"/>
      <c r="CG299" s="380"/>
      <c r="CH299" s="380"/>
      <c r="CI299" s="89"/>
      <c r="CJ299" s="380"/>
      <c r="CK299" s="380"/>
      <c r="CL299" s="89"/>
      <c r="CM299" s="380"/>
      <c r="CN299" s="380"/>
      <c r="CO299" s="89"/>
      <c r="CP299" s="380"/>
      <c r="CQ299" s="380"/>
      <c r="CR299" s="89"/>
      <c r="CS299" s="380"/>
      <c r="CT299" s="380"/>
      <c r="CU299" s="89"/>
      <c r="CV299" s="380"/>
      <c r="CW299" s="380"/>
      <c r="CX299" s="89"/>
      <c r="CY299" s="380"/>
      <c r="CZ299" s="380"/>
      <c r="DA299" s="89"/>
      <c r="DB299" s="380"/>
      <c r="DC299" s="380"/>
      <c r="DD299" s="89"/>
      <c r="DE299" s="380"/>
      <c r="DF299" s="380"/>
      <c r="DG299" s="381"/>
      <c r="DH299" s="380"/>
      <c r="DI299" s="380"/>
      <c r="DJ299" s="89"/>
      <c r="DK299" s="380"/>
      <c r="DL299" s="380"/>
      <c r="DM299" s="89"/>
      <c r="DN299" s="380"/>
      <c r="DO299" s="380"/>
      <c r="DP299" s="89"/>
      <c r="DQ299" s="380"/>
      <c r="DR299" s="380"/>
      <c r="DS299" s="89"/>
      <c r="DT299" s="380"/>
      <c r="DU299" s="380"/>
      <c r="DV299" s="89"/>
      <c r="DW299" s="380"/>
      <c r="DX299" s="380"/>
      <c r="DY299" s="89"/>
      <c r="DZ299" s="380"/>
      <c r="EA299" s="380"/>
      <c r="EB299" s="89"/>
      <c r="EC299" s="380"/>
      <c r="ED299" s="380"/>
      <c r="EE299" s="89"/>
      <c r="EF299" s="380"/>
      <c r="EG299" s="380"/>
      <c r="EH299" s="89"/>
      <c r="EI299" s="380"/>
      <c r="EJ299" s="380"/>
      <c r="EK299" s="89"/>
      <c r="EL299" s="380"/>
      <c r="EM299" s="380"/>
      <c r="EN299" s="89"/>
      <c r="EO299" s="380"/>
      <c r="EP299" s="380"/>
      <c r="EQ299" s="89"/>
      <c r="ER299" s="380"/>
      <c r="ES299" s="380"/>
      <c r="ET299" s="89"/>
      <c r="EU299" s="380"/>
      <c r="EV299" s="380"/>
      <c r="EW299" s="89"/>
      <c r="EX299" s="380"/>
      <c r="EY299" s="380"/>
      <c r="EZ299" s="89"/>
      <c r="FA299" s="380"/>
      <c r="FB299" s="380"/>
      <c r="FC299" s="89"/>
      <c r="FD299" s="380"/>
      <c r="FE299" s="380"/>
      <c r="FF299" s="89"/>
      <c r="FG299" s="380"/>
      <c r="FH299" s="380"/>
      <c r="FI299" s="89"/>
      <c r="FJ299" s="380"/>
      <c r="FK299" s="380"/>
      <c r="FL299" s="89"/>
      <c r="FM299" s="380"/>
      <c r="FN299" s="380"/>
      <c r="FO299" s="89"/>
      <c r="FP299" s="380"/>
      <c r="FQ299" s="380"/>
      <c r="FR299" s="89"/>
      <c r="FS299" s="380"/>
      <c r="FT299" s="380"/>
      <c r="FV299" s="118"/>
      <c r="FW299" s="118"/>
      <c r="FX299" s="118"/>
      <c r="FY299" s="118"/>
      <c r="FZ299" s="207"/>
    </row>
    <row r="300" spans="2:184" s="73" customFormat="1">
      <c r="B300" s="73" t="s">
        <v>1150</v>
      </c>
      <c r="E300" s="622"/>
      <c r="G300" s="113"/>
      <c r="I300" s="89"/>
      <c r="J300" s="89"/>
      <c r="K300" s="41"/>
      <c r="Q300" s="118"/>
      <c r="U300" s="381"/>
      <c r="V300" s="380"/>
      <c r="W300" s="380"/>
      <c r="X300" s="89"/>
      <c r="Y300" s="380"/>
      <c r="Z300" s="380"/>
      <c r="AA300" s="89"/>
      <c r="AB300" s="380"/>
      <c r="AC300" s="380"/>
      <c r="AD300" s="89"/>
      <c r="AE300" s="380"/>
      <c r="AF300" s="380"/>
      <c r="AG300" s="89"/>
      <c r="AH300" s="380"/>
      <c r="AI300" s="380"/>
      <c r="AJ300" s="381"/>
      <c r="AK300" s="380"/>
      <c r="AL300" s="380"/>
      <c r="AM300" s="89"/>
      <c r="AN300" s="380"/>
      <c r="AO300" s="380"/>
      <c r="AP300" s="89"/>
      <c r="AQ300" s="380"/>
      <c r="AR300" s="380"/>
      <c r="AS300" s="89"/>
      <c r="AT300" s="380"/>
      <c r="AU300" s="380"/>
      <c r="AV300" s="89"/>
      <c r="AW300" s="380"/>
      <c r="AX300" s="380"/>
      <c r="AY300" s="89"/>
      <c r="AZ300" s="380"/>
      <c r="BA300" s="380"/>
      <c r="BB300" s="381"/>
      <c r="BC300" s="380"/>
      <c r="BD300" s="380"/>
      <c r="BE300" s="89"/>
      <c r="BF300" s="382"/>
      <c r="BG300" s="382"/>
      <c r="BH300" s="381"/>
      <c r="BI300" s="380"/>
      <c r="BJ300" s="380"/>
      <c r="BK300" s="89"/>
      <c r="BL300" s="380"/>
      <c r="BM300" s="380"/>
      <c r="BN300" s="89"/>
      <c r="BO300" s="380"/>
      <c r="BP300" s="380"/>
      <c r="BQ300" s="89"/>
      <c r="BR300" s="380"/>
      <c r="BS300" s="380"/>
      <c r="BT300" s="89"/>
      <c r="BU300" s="380"/>
      <c r="BV300" s="380"/>
      <c r="BW300" s="381"/>
      <c r="BX300" s="380"/>
      <c r="BY300" s="380"/>
      <c r="BZ300" s="89"/>
      <c r="CA300" s="380"/>
      <c r="CB300" s="380"/>
      <c r="CC300" s="89"/>
      <c r="CD300" s="380"/>
      <c r="CE300" s="380"/>
      <c r="CF300" s="89"/>
      <c r="CG300" s="380"/>
      <c r="CH300" s="380"/>
      <c r="CI300" s="89"/>
      <c r="CJ300" s="380"/>
      <c r="CK300" s="380"/>
      <c r="CL300" s="89"/>
      <c r="CM300" s="380"/>
      <c r="CN300" s="380"/>
      <c r="CO300" s="89"/>
      <c r="CP300" s="380"/>
      <c r="CQ300" s="380"/>
      <c r="CR300" s="89"/>
      <c r="CS300" s="380"/>
      <c r="CT300" s="380"/>
      <c r="CU300" s="89"/>
      <c r="CV300" s="380"/>
      <c r="CW300" s="380"/>
      <c r="CX300" s="89"/>
      <c r="CY300" s="380"/>
      <c r="CZ300" s="380"/>
      <c r="DA300" s="89"/>
      <c r="DB300" s="380"/>
      <c r="DC300" s="380"/>
      <c r="DD300" s="89"/>
      <c r="DE300" s="380"/>
      <c r="DF300" s="380"/>
      <c r="DG300" s="381"/>
      <c r="DH300" s="380"/>
      <c r="DI300" s="380"/>
      <c r="DJ300" s="89"/>
      <c r="DK300" s="380"/>
      <c r="DL300" s="380"/>
      <c r="DM300" s="89"/>
      <c r="DN300" s="380"/>
      <c r="DO300" s="380"/>
      <c r="DP300" s="89"/>
      <c r="DQ300" s="380"/>
      <c r="DR300" s="380"/>
      <c r="DS300" s="89"/>
      <c r="DT300" s="380"/>
      <c r="DU300" s="380"/>
      <c r="DV300" s="89"/>
      <c r="DW300" s="380"/>
      <c r="DX300" s="380"/>
      <c r="DY300" s="89"/>
      <c r="DZ300" s="380"/>
      <c r="EA300" s="380"/>
      <c r="EB300" s="89"/>
      <c r="EC300" s="380"/>
      <c r="ED300" s="380"/>
      <c r="EE300" s="89"/>
      <c r="EF300" s="380"/>
      <c r="EG300" s="380"/>
      <c r="EH300" s="89"/>
      <c r="EI300" s="380"/>
      <c r="EJ300" s="380"/>
      <c r="EK300" s="89"/>
      <c r="EL300" s="380"/>
      <c r="EM300" s="380"/>
      <c r="EN300" s="89"/>
      <c r="EO300" s="380"/>
      <c r="EP300" s="380"/>
      <c r="EQ300" s="89"/>
      <c r="ER300" s="380"/>
      <c r="ES300" s="380"/>
      <c r="ET300" s="89"/>
      <c r="EU300" s="380"/>
      <c r="EV300" s="380"/>
      <c r="EW300" s="89"/>
      <c r="EX300" s="380"/>
      <c r="EY300" s="380"/>
      <c r="EZ300" s="89"/>
      <c r="FA300" s="380"/>
      <c r="FB300" s="380"/>
      <c r="FC300" s="89"/>
      <c r="FD300" s="380"/>
      <c r="FE300" s="380"/>
      <c r="FF300" s="89"/>
      <c r="FG300" s="380"/>
      <c r="FH300" s="380"/>
      <c r="FI300" s="89"/>
      <c r="FJ300" s="380"/>
      <c r="FK300" s="380"/>
      <c r="FL300" s="89"/>
      <c r="FM300" s="380"/>
      <c r="FN300" s="380"/>
      <c r="FO300" s="89"/>
      <c r="FP300" s="380"/>
      <c r="FQ300" s="380"/>
      <c r="FR300" s="89"/>
      <c r="FS300" s="380"/>
      <c r="FT300" s="380"/>
      <c r="FV300" s="118"/>
      <c r="FW300" s="118"/>
      <c r="FX300" s="118"/>
      <c r="FY300" s="118"/>
      <c r="FZ300" s="207"/>
    </row>
    <row r="301" spans="2:184">
      <c r="B301" s="73" t="s">
        <v>2375</v>
      </c>
      <c r="H301" s="641"/>
      <c r="I301" s="518"/>
      <c r="J301" s="518"/>
      <c r="N301" s="72"/>
      <c r="O301" s="72"/>
      <c r="FY301" s="118"/>
    </row>
    <row r="302" spans="2:184">
      <c r="B302" s="73"/>
      <c r="CR302" s="402"/>
    </row>
    <row r="303" spans="2:184">
      <c r="B303" s="73" t="s">
        <v>1152</v>
      </c>
    </row>
    <row r="304" spans="2:184">
      <c r="B304" s="5" t="s">
        <v>2376</v>
      </c>
    </row>
    <row r="305" spans="2:2">
      <c r="B305" s="73" t="s">
        <v>522</v>
      </c>
    </row>
    <row r="306" spans="2:2" ht="18">
      <c r="B306" s="73" t="s">
        <v>2377</v>
      </c>
    </row>
    <row r="307" spans="2:2" ht="18">
      <c r="B307" s="73" t="s">
        <v>2378</v>
      </c>
    </row>
    <row r="308" spans="2:2" ht="18">
      <c r="B308" s="73" t="s">
        <v>2379</v>
      </c>
    </row>
    <row r="309" spans="2:2" ht="18">
      <c r="B309" s="73" t="s">
        <v>2380</v>
      </c>
    </row>
    <row r="310" spans="2:2" ht="18">
      <c r="B310" s="73" t="s">
        <v>2381</v>
      </c>
    </row>
    <row r="327" spans="7:18" s="72" customFormat="1">
      <c r="G327" s="106"/>
    </row>
    <row r="328" spans="7:18" s="72" customFormat="1">
      <c r="G328" s="106"/>
    </row>
    <row r="329" spans="7:18" s="72" customFormat="1">
      <c r="G329" s="106"/>
      <c r="R329" s="409"/>
    </row>
    <row r="330" spans="7:18" s="72" customFormat="1">
      <c r="G330" s="106"/>
      <c r="R330" s="409"/>
    </row>
    <row r="331" spans="7:18" s="72" customFormat="1">
      <c r="G331" s="106"/>
      <c r="R331" s="409"/>
    </row>
    <row r="332" spans="7:18" s="72" customFormat="1">
      <c r="G332" s="106"/>
      <c r="R332" s="409"/>
    </row>
    <row r="333" spans="7:18" s="72" customFormat="1">
      <c r="G333" s="106"/>
      <c r="R333" s="409"/>
    </row>
    <row r="334" spans="7:18" s="72" customFormat="1">
      <c r="G334" s="106"/>
      <c r="R334" s="409"/>
    </row>
    <row r="335" spans="7:18" s="72" customFormat="1">
      <c r="G335" s="106"/>
      <c r="R335" s="409"/>
    </row>
    <row r="336" spans="7:18" s="72" customFormat="1">
      <c r="G336" s="106"/>
      <c r="R336" s="409"/>
    </row>
    <row r="337" spans="7:18" s="72" customFormat="1">
      <c r="G337" s="106"/>
      <c r="R337" s="409"/>
    </row>
    <row r="338" spans="7:18" s="72" customFormat="1">
      <c r="G338" s="106"/>
      <c r="R338" s="409"/>
    </row>
    <row r="339" spans="7:18" s="72" customFormat="1">
      <c r="G339" s="106"/>
      <c r="R339" s="409"/>
    </row>
    <row r="340" spans="7:18" s="72" customFormat="1">
      <c r="G340" s="106"/>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BCD7B-4CAA-4E4A-94C5-2AEA03493AC5}">
  <dimension ref="B2:K35"/>
  <sheetViews>
    <sheetView workbookViewId="0"/>
  </sheetViews>
  <sheetFormatPr baseColWidth="10" defaultRowHeight="15"/>
  <cols>
    <col min="1" max="1" width="4.140625" style="72" customWidth="1"/>
    <col min="2" max="16384" width="11.42578125" style="72"/>
  </cols>
  <sheetData>
    <row r="2" spans="2:11" ht="15.75">
      <c r="B2" s="1112" t="s">
        <v>2564</v>
      </c>
      <c r="C2" s="1112"/>
      <c r="D2" s="1112"/>
      <c r="E2" s="1112"/>
      <c r="F2" s="1112"/>
      <c r="G2" s="1112"/>
      <c r="H2" s="1112"/>
      <c r="I2" s="1112"/>
      <c r="J2" s="1112"/>
      <c r="K2" s="1112"/>
    </row>
    <row r="4" spans="2:11" ht="15" customHeight="1">
      <c r="B4" s="1054" t="s">
        <v>2382</v>
      </c>
      <c r="C4" s="1054"/>
      <c r="D4" s="1054"/>
      <c r="E4" s="1054"/>
      <c r="F4" s="1054"/>
      <c r="G4" s="1054"/>
      <c r="H4" s="1054"/>
      <c r="I4" s="1054"/>
      <c r="J4" s="1054"/>
      <c r="K4" s="1054"/>
    </row>
    <row r="5" spans="2:11">
      <c r="B5" s="1054"/>
      <c r="C5" s="1054"/>
      <c r="D5" s="1054"/>
      <c r="E5" s="1054"/>
      <c r="F5" s="1054"/>
      <c r="G5" s="1054"/>
      <c r="H5" s="1054"/>
      <c r="I5" s="1054"/>
      <c r="J5" s="1054"/>
      <c r="K5" s="1054"/>
    </row>
    <row r="6" spans="2:11">
      <c r="B6" s="1054"/>
      <c r="C6" s="1054"/>
      <c r="D6" s="1054"/>
      <c r="E6" s="1054"/>
      <c r="F6" s="1054"/>
      <c r="G6" s="1054"/>
      <c r="H6" s="1054"/>
      <c r="I6" s="1054"/>
      <c r="J6" s="1054"/>
      <c r="K6" s="1054"/>
    </row>
    <row r="7" spans="2:11">
      <c r="B7" s="1054"/>
      <c r="C7" s="1054"/>
      <c r="D7" s="1054"/>
      <c r="E7" s="1054"/>
      <c r="F7" s="1054"/>
      <c r="G7" s="1054"/>
      <c r="H7" s="1054"/>
      <c r="I7" s="1054"/>
      <c r="J7" s="1054"/>
      <c r="K7" s="1054"/>
    </row>
    <row r="8" spans="2:11">
      <c r="B8" s="1054"/>
      <c r="C8" s="1054"/>
      <c r="D8" s="1054"/>
      <c r="E8" s="1054"/>
      <c r="F8" s="1054"/>
      <c r="G8" s="1054"/>
      <c r="H8" s="1054"/>
      <c r="I8" s="1054"/>
      <c r="J8" s="1054"/>
      <c r="K8" s="1054"/>
    </row>
    <row r="9" spans="2:11">
      <c r="B9" s="1054"/>
      <c r="C9" s="1054"/>
      <c r="D9" s="1054"/>
      <c r="E9" s="1054"/>
      <c r="F9" s="1054"/>
      <c r="G9" s="1054"/>
      <c r="H9" s="1054"/>
      <c r="I9" s="1054"/>
      <c r="J9" s="1054"/>
      <c r="K9" s="1054"/>
    </row>
    <row r="10" spans="2:11">
      <c r="B10" s="1054"/>
      <c r="C10" s="1054"/>
      <c r="D10" s="1054"/>
      <c r="E10" s="1054"/>
      <c r="F10" s="1054"/>
      <c r="G10" s="1054"/>
      <c r="H10" s="1054"/>
      <c r="I10" s="1054"/>
      <c r="J10" s="1054"/>
      <c r="K10" s="1054"/>
    </row>
    <row r="11" spans="2:11">
      <c r="B11" s="1054"/>
      <c r="C11" s="1054"/>
      <c r="D11" s="1054"/>
      <c r="E11" s="1054"/>
      <c r="F11" s="1054"/>
      <c r="G11" s="1054"/>
      <c r="H11" s="1054"/>
      <c r="I11" s="1054"/>
      <c r="J11" s="1054"/>
      <c r="K11" s="1054"/>
    </row>
    <row r="12" spans="2:11">
      <c r="B12" s="1054"/>
      <c r="C12" s="1054"/>
      <c r="D12" s="1054"/>
      <c r="E12" s="1054"/>
      <c r="F12" s="1054"/>
      <c r="G12" s="1054"/>
      <c r="H12" s="1054"/>
      <c r="I12" s="1054"/>
      <c r="J12" s="1054"/>
      <c r="K12" s="1054"/>
    </row>
    <row r="13" spans="2:11">
      <c r="B13" s="1054"/>
      <c r="C13" s="1054"/>
      <c r="D13" s="1054"/>
      <c r="E13" s="1054"/>
      <c r="F13" s="1054"/>
      <c r="G13" s="1054"/>
      <c r="H13" s="1054"/>
      <c r="I13" s="1054"/>
      <c r="J13" s="1054"/>
      <c r="K13" s="1054"/>
    </row>
    <row r="14" spans="2:11">
      <c r="B14" s="1054"/>
      <c r="C14" s="1054"/>
      <c r="D14" s="1054"/>
      <c r="E14" s="1054"/>
      <c r="F14" s="1054"/>
      <c r="G14" s="1054"/>
      <c r="H14" s="1054"/>
      <c r="I14" s="1054"/>
      <c r="J14" s="1054"/>
      <c r="K14" s="1054"/>
    </row>
    <row r="15" spans="2:11">
      <c r="B15" s="1054"/>
      <c r="C15" s="1054"/>
      <c r="D15" s="1054"/>
      <c r="E15" s="1054"/>
      <c r="F15" s="1054"/>
      <c r="G15" s="1054"/>
      <c r="H15" s="1054"/>
      <c r="I15" s="1054"/>
      <c r="J15" s="1054"/>
      <c r="K15" s="1054"/>
    </row>
    <row r="16" spans="2:11">
      <c r="B16" s="1054"/>
      <c r="C16" s="1054"/>
      <c r="D16" s="1054"/>
      <c r="E16" s="1054"/>
      <c r="F16" s="1054"/>
      <c r="G16" s="1054"/>
      <c r="H16" s="1054"/>
      <c r="I16" s="1054"/>
      <c r="J16" s="1054"/>
      <c r="K16" s="1054"/>
    </row>
    <row r="17" spans="2:11">
      <c r="B17" s="1054"/>
      <c r="C17" s="1054"/>
      <c r="D17" s="1054"/>
      <c r="E17" s="1054"/>
      <c r="F17" s="1054"/>
      <c r="G17" s="1054"/>
      <c r="H17" s="1054"/>
      <c r="I17" s="1054"/>
      <c r="J17" s="1054"/>
      <c r="K17" s="1054"/>
    </row>
    <row r="18" spans="2:11">
      <c r="B18" s="1054"/>
      <c r="C18" s="1054"/>
      <c r="D18" s="1054"/>
      <c r="E18" s="1054"/>
      <c r="F18" s="1054"/>
      <c r="G18" s="1054"/>
      <c r="H18" s="1054"/>
      <c r="I18" s="1054"/>
      <c r="J18" s="1054"/>
      <c r="K18" s="1054"/>
    </row>
    <row r="19" spans="2:11">
      <c r="B19" s="1054"/>
      <c r="C19" s="1054"/>
      <c r="D19" s="1054"/>
      <c r="E19" s="1054"/>
      <c r="F19" s="1054"/>
      <c r="G19" s="1054"/>
      <c r="H19" s="1054"/>
      <c r="I19" s="1054"/>
      <c r="J19" s="1054"/>
      <c r="K19" s="1054"/>
    </row>
    <row r="20" spans="2:11">
      <c r="B20" s="1054"/>
      <c r="C20" s="1054"/>
      <c r="D20" s="1054"/>
      <c r="E20" s="1054"/>
      <c r="F20" s="1054"/>
      <c r="G20" s="1054"/>
      <c r="H20" s="1054"/>
      <c r="I20" s="1054"/>
      <c r="J20" s="1054"/>
      <c r="K20" s="1054"/>
    </row>
    <row r="21" spans="2:11">
      <c r="B21" s="1054"/>
      <c r="C21" s="1054"/>
      <c r="D21" s="1054"/>
      <c r="E21" s="1054"/>
      <c r="F21" s="1054"/>
      <c r="G21" s="1054"/>
      <c r="H21" s="1054"/>
      <c r="I21" s="1054"/>
      <c r="J21" s="1054"/>
      <c r="K21" s="1054"/>
    </row>
    <row r="22" spans="2:11">
      <c r="B22" s="1054"/>
      <c r="C22" s="1054"/>
      <c r="D22" s="1054"/>
      <c r="E22" s="1054"/>
      <c r="F22" s="1054"/>
      <c r="G22" s="1054"/>
      <c r="H22" s="1054"/>
      <c r="I22" s="1054"/>
      <c r="J22" s="1054"/>
      <c r="K22" s="1054"/>
    </row>
    <row r="23" spans="2:11">
      <c r="B23" s="1054"/>
      <c r="C23" s="1054"/>
      <c r="D23" s="1054"/>
      <c r="E23" s="1054"/>
      <c r="F23" s="1054"/>
      <c r="G23" s="1054"/>
      <c r="H23" s="1054"/>
      <c r="I23" s="1054"/>
      <c r="J23" s="1054"/>
      <c r="K23" s="1054"/>
    </row>
    <row r="24" spans="2:11">
      <c r="B24" s="1054"/>
      <c r="C24" s="1054"/>
      <c r="D24" s="1054"/>
      <c r="E24" s="1054"/>
      <c r="F24" s="1054"/>
      <c r="G24" s="1054"/>
      <c r="H24" s="1054"/>
      <c r="I24" s="1054"/>
      <c r="J24" s="1054"/>
      <c r="K24" s="1054"/>
    </row>
    <row r="25" spans="2:11">
      <c r="B25" s="1054"/>
      <c r="C25" s="1054"/>
      <c r="D25" s="1054"/>
      <c r="E25" s="1054"/>
      <c r="F25" s="1054"/>
      <c r="G25" s="1054"/>
      <c r="H25" s="1054"/>
      <c r="I25" s="1054"/>
      <c r="J25" s="1054"/>
      <c r="K25" s="1054"/>
    </row>
    <row r="26" spans="2:11">
      <c r="B26" s="1054"/>
      <c r="C26" s="1054"/>
      <c r="D26" s="1054"/>
      <c r="E26" s="1054"/>
      <c r="F26" s="1054"/>
      <c r="G26" s="1054"/>
      <c r="H26" s="1054"/>
      <c r="I26" s="1054"/>
      <c r="J26" s="1054"/>
      <c r="K26" s="1054"/>
    </row>
    <row r="27" spans="2:11">
      <c r="B27" s="1054"/>
      <c r="C27" s="1054"/>
      <c r="D27" s="1054"/>
      <c r="E27" s="1054"/>
      <c r="F27" s="1054"/>
      <c r="G27" s="1054"/>
      <c r="H27" s="1054"/>
      <c r="I27" s="1054"/>
      <c r="J27" s="1054"/>
      <c r="K27" s="1054"/>
    </row>
    <row r="28" spans="2:11">
      <c r="B28" s="1054"/>
      <c r="C28" s="1054"/>
      <c r="D28" s="1054"/>
      <c r="E28" s="1054"/>
      <c r="F28" s="1054"/>
      <c r="G28" s="1054"/>
      <c r="H28" s="1054"/>
      <c r="I28" s="1054"/>
      <c r="J28" s="1054"/>
      <c r="K28" s="1054"/>
    </row>
    <row r="29" spans="2:11">
      <c r="B29" s="1054"/>
      <c r="C29" s="1054"/>
      <c r="D29" s="1054"/>
      <c r="E29" s="1054"/>
      <c r="F29" s="1054"/>
      <c r="G29" s="1054"/>
      <c r="H29" s="1054"/>
      <c r="I29" s="1054"/>
      <c r="J29" s="1054"/>
      <c r="K29" s="1054"/>
    </row>
    <row r="30" spans="2:11">
      <c r="B30" s="1054"/>
      <c r="C30" s="1054"/>
      <c r="D30" s="1054"/>
      <c r="E30" s="1054"/>
      <c r="F30" s="1054"/>
      <c r="G30" s="1054"/>
      <c r="H30" s="1054"/>
      <c r="I30" s="1054"/>
      <c r="J30" s="1054"/>
      <c r="K30" s="1054"/>
    </row>
    <row r="31" spans="2:11">
      <c r="B31" s="1054"/>
      <c r="C31" s="1054"/>
      <c r="D31" s="1054"/>
      <c r="E31" s="1054"/>
      <c r="F31" s="1054"/>
      <c r="G31" s="1054"/>
      <c r="H31" s="1054"/>
      <c r="I31" s="1054"/>
      <c r="J31" s="1054"/>
      <c r="K31" s="1054"/>
    </row>
    <row r="32" spans="2:11">
      <c r="B32" s="424"/>
      <c r="C32" s="424"/>
      <c r="D32" s="424"/>
      <c r="E32" s="424"/>
      <c r="F32" s="424"/>
      <c r="G32" s="424"/>
      <c r="H32" s="424"/>
      <c r="I32" s="424"/>
      <c r="J32" s="424"/>
      <c r="K32" s="424"/>
    </row>
    <row r="33" spans="2:11">
      <c r="B33" s="424"/>
      <c r="C33" s="424"/>
      <c r="D33" s="424"/>
      <c r="E33" s="424"/>
      <c r="F33" s="424"/>
      <c r="G33" s="424"/>
      <c r="H33" s="424"/>
      <c r="I33" s="424"/>
      <c r="J33" s="424"/>
      <c r="K33" s="424"/>
    </row>
    <row r="34" spans="2:11">
      <c r="B34" s="642"/>
      <c r="C34" s="642"/>
      <c r="D34" s="642"/>
      <c r="E34" s="642"/>
      <c r="F34" s="642"/>
      <c r="G34" s="642"/>
      <c r="H34" s="642"/>
      <c r="I34" s="642"/>
      <c r="J34" s="642"/>
    </row>
    <row r="35" spans="2:11">
      <c r="B35" s="642"/>
      <c r="C35" s="642"/>
      <c r="D35" s="642"/>
      <c r="E35" s="642"/>
      <c r="F35" s="642"/>
      <c r="G35" s="642"/>
      <c r="H35" s="642"/>
      <c r="I35" s="642"/>
      <c r="J35" s="642"/>
    </row>
  </sheetData>
  <mergeCells count="2">
    <mergeCell ref="B2:K2"/>
    <mergeCell ref="B4:K31"/>
  </mergeCells>
  <pageMargins left="0.7" right="0.7" top="0.75" bottom="0.75" header="0.3" footer="0.3"/>
  <pageSetup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345C5-E913-4DCF-B4C2-46C9A6374329}">
  <dimension ref="B1:R534"/>
  <sheetViews>
    <sheetView zoomScale="70" zoomScaleNormal="70" workbookViewId="0"/>
  </sheetViews>
  <sheetFormatPr baseColWidth="10" defaultColWidth="9.140625" defaultRowHeight="15.75"/>
  <cols>
    <col min="1" max="1" width="4" style="73" customWidth="1"/>
    <col min="2" max="2" width="23.28515625" style="73" customWidth="1"/>
    <col min="3" max="3" width="19.7109375" style="77" bestFit="1" customWidth="1"/>
    <col min="4" max="4" width="26.28515625" style="73" customWidth="1"/>
    <col min="5" max="5" width="27.140625" style="564" bestFit="1" customWidth="1"/>
    <col min="6" max="7" width="17.7109375" style="73" customWidth="1"/>
    <col min="8" max="8" width="19.5703125" style="73" customWidth="1"/>
    <col min="9" max="9" width="16.140625" style="73" customWidth="1"/>
    <col min="10" max="10" width="19.7109375" style="564" customWidth="1"/>
    <col min="11" max="11" width="19.7109375" style="73" customWidth="1"/>
    <col min="12" max="12" width="25.85546875" style="644" bestFit="1" customWidth="1"/>
    <col min="13" max="13" width="28.7109375" style="645" bestFit="1" customWidth="1"/>
    <col min="14" max="14" width="20.5703125" style="568" customWidth="1"/>
    <col min="15" max="15" width="12" style="73" bestFit="1" customWidth="1"/>
    <col min="16" max="16" width="9.140625" style="73"/>
    <col min="17" max="17" width="13.28515625" style="73" customWidth="1"/>
    <col min="18" max="18" width="13.85546875" style="73" customWidth="1"/>
    <col min="19" max="19" width="9.7109375" style="73" bestFit="1" customWidth="1"/>
    <col min="20" max="20" width="12" style="73" bestFit="1" customWidth="1"/>
    <col min="21" max="16384" width="9.140625" style="73"/>
  </cols>
  <sheetData>
    <row r="1" spans="2:18">
      <c r="F1" s="112"/>
      <c r="G1" s="112"/>
      <c r="H1" s="112"/>
      <c r="I1" s="112"/>
      <c r="J1" s="643"/>
      <c r="K1" s="112"/>
    </row>
    <row r="2" spans="2:18">
      <c r="B2" s="1112" t="s">
        <v>2563</v>
      </c>
      <c r="C2" s="1112"/>
      <c r="D2" s="1112"/>
      <c r="E2" s="1112"/>
      <c r="F2" s="1112"/>
      <c r="G2" s="1112"/>
      <c r="H2" s="1112"/>
      <c r="I2" s="1112"/>
      <c r="J2" s="1112"/>
      <c r="K2" s="112"/>
    </row>
    <row r="3" spans="2:18" ht="16.5" thickBot="1">
      <c r="B3" s="75"/>
      <c r="C3" s="646"/>
      <c r="D3" s="75"/>
      <c r="E3" s="7"/>
      <c r="F3" s="647"/>
      <c r="G3" s="647"/>
      <c r="H3" s="647"/>
      <c r="I3" s="647"/>
      <c r="J3" s="648"/>
      <c r="K3" s="647"/>
      <c r="L3" s="649"/>
      <c r="M3" s="650"/>
      <c r="N3" s="149"/>
      <c r="O3" s="75"/>
      <c r="P3" s="75"/>
      <c r="Q3" s="75"/>
    </row>
    <row r="4" spans="2:18" s="654" customFormat="1" ht="19.5" customHeight="1">
      <c r="B4" s="651" t="s">
        <v>2383</v>
      </c>
      <c r="C4" s="652" t="s">
        <v>2384</v>
      </c>
      <c r="D4" s="652" t="s">
        <v>2385</v>
      </c>
      <c r="E4" s="652" t="s">
        <v>2386</v>
      </c>
      <c r="F4" s="652" t="s">
        <v>2387</v>
      </c>
      <c r="G4" s="652" t="s">
        <v>2388</v>
      </c>
      <c r="H4" s="652" t="s">
        <v>2389</v>
      </c>
      <c r="I4" s="652" t="s">
        <v>2388</v>
      </c>
      <c r="J4" s="652" t="s">
        <v>2390</v>
      </c>
      <c r="K4" s="652" t="s">
        <v>2388</v>
      </c>
      <c r="L4" s="653" t="s">
        <v>2391</v>
      </c>
      <c r="M4" s="653" t="s">
        <v>2388</v>
      </c>
      <c r="N4" s="651"/>
      <c r="O4" s="651"/>
      <c r="P4" s="651"/>
      <c r="Q4" s="651"/>
    </row>
    <row r="5" spans="2:18">
      <c r="B5" s="239" t="s">
        <v>2392</v>
      </c>
      <c r="C5" s="77">
        <v>1</v>
      </c>
      <c r="D5" s="655" t="s">
        <v>2393</v>
      </c>
      <c r="E5" s="656">
        <v>2.68223683125556</v>
      </c>
      <c r="F5" s="657">
        <v>5.6469675743977897E-2</v>
      </c>
      <c r="G5" s="658">
        <v>5.6301349269103208E-4</v>
      </c>
      <c r="H5" s="73">
        <v>6.7472067567985097E-3</v>
      </c>
      <c r="I5" s="659">
        <v>9.6033924955365142E-5</v>
      </c>
      <c r="J5" s="657">
        <v>1.28298859299977E-3</v>
      </c>
      <c r="K5" s="658">
        <v>8.9904454364411504E-5</v>
      </c>
      <c r="L5" s="660">
        <v>0.70645247819707302</v>
      </c>
      <c r="M5" s="661">
        <v>3.2102210033754802E-4</v>
      </c>
      <c r="O5" s="662"/>
      <c r="Q5" s="659"/>
      <c r="R5" s="659"/>
    </row>
    <row r="6" spans="2:18">
      <c r="B6" s="239" t="s">
        <v>2392</v>
      </c>
      <c r="C6" s="77">
        <v>2</v>
      </c>
      <c r="D6" s="655" t="s">
        <v>2393</v>
      </c>
      <c r="E6" s="656">
        <v>2.4303162544055299</v>
      </c>
      <c r="F6" s="657">
        <v>5.6272528573706099E-2</v>
      </c>
      <c r="G6" s="658">
        <v>4.3891867878488399E-4</v>
      </c>
      <c r="H6" s="73">
        <v>6.7189516960506103E-3</v>
      </c>
      <c r="I6" s="659">
        <v>7.4866987660948426E-5</v>
      </c>
      <c r="J6" s="657">
        <v>4.6499735327863197E-4</v>
      </c>
      <c r="K6" s="658">
        <v>6.2658988248916195E-5</v>
      </c>
      <c r="L6" s="660">
        <v>0.70645435308508198</v>
      </c>
      <c r="M6" s="661">
        <v>2.3901091625206879E-4</v>
      </c>
      <c r="N6" s="73" t="s">
        <v>2394</v>
      </c>
      <c r="O6" s="662"/>
      <c r="Q6" s="659"/>
      <c r="R6" s="659"/>
    </row>
    <row r="7" spans="2:18">
      <c r="B7" s="239" t="s">
        <v>2392</v>
      </c>
      <c r="C7" s="77">
        <v>3</v>
      </c>
      <c r="D7" s="655" t="s">
        <v>2393</v>
      </c>
      <c r="E7" s="656">
        <v>2.1431081441764999</v>
      </c>
      <c r="F7" s="657">
        <v>5.5434149395272199E-2</v>
      </c>
      <c r="G7" s="658">
        <v>5.76404834855537E-4</v>
      </c>
      <c r="H7" s="73">
        <v>6.5591535010719503E-3</v>
      </c>
      <c r="I7" s="659">
        <v>9.8318458209245425E-5</v>
      </c>
      <c r="J7" s="657">
        <v>3.4482587897610901E-4</v>
      </c>
      <c r="K7" s="658">
        <v>1.3078548797979699E-4</v>
      </c>
      <c r="L7" s="660">
        <v>0.70615428684985604</v>
      </c>
      <c r="M7" s="661">
        <v>3.7840077065949123E-4</v>
      </c>
      <c r="N7" s="663"/>
      <c r="O7" s="662"/>
      <c r="Q7" s="659"/>
      <c r="R7" s="659"/>
    </row>
    <row r="8" spans="2:18">
      <c r="B8" s="239" t="s">
        <v>2392</v>
      </c>
      <c r="C8" s="77">
        <v>4</v>
      </c>
      <c r="D8" s="655" t="s">
        <v>2393</v>
      </c>
      <c r="E8" s="656">
        <v>2.4869299724471801</v>
      </c>
      <c r="F8" s="657">
        <v>5.6590943335166302E-2</v>
      </c>
      <c r="G8" s="658">
        <v>4.1017633681387301E-4</v>
      </c>
      <c r="H8" s="73">
        <v>6.6957716710217899E-3</v>
      </c>
      <c r="I8" s="659">
        <v>6.996435015063243E-5</v>
      </c>
      <c r="J8" s="657">
        <v>3.44754825871267E-4</v>
      </c>
      <c r="K8" s="658">
        <v>5.7915609933101499E-5</v>
      </c>
      <c r="L8" s="660">
        <v>0.70629653392361902</v>
      </c>
      <c r="M8" s="661">
        <v>2.2714601539129684E-4</v>
      </c>
      <c r="O8" s="662"/>
    </row>
    <row r="9" spans="2:18">
      <c r="B9" s="239" t="s">
        <v>2392</v>
      </c>
      <c r="C9" s="77">
        <v>5</v>
      </c>
      <c r="D9" s="655" t="s">
        <v>2393</v>
      </c>
      <c r="E9" s="656">
        <v>2.4503982839063898</v>
      </c>
      <c r="F9" s="657">
        <v>5.6605970519052001E-2</v>
      </c>
      <c r="G9" s="658">
        <v>4.4882185992333801E-4</v>
      </c>
      <c r="H9" s="73">
        <v>6.7040891486772102E-3</v>
      </c>
      <c r="I9" s="659">
        <v>7.6556202633338145E-5</v>
      </c>
      <c r="J9" s="657">
        <v>7.9858685464948096E-4</v>
      </c>
      <c r="K9" s="658">
        <v>5.9990631912527899E-5</v>
      </c>
      <c r="L9" s="660">
        <v>0.70629473499390605</v>
      </c>
      <c r="M9" s="661">
        <v>2.6518588864806803E-4</v>
      </c>
      <c r="O9" s="662"/>
    </row>
    <row r="10" spans="2:18">
      <c r="B10" s="239" t="s">
        <v>2392</v>
      </c>
      <c r="C10" s="77">
        <v>6</v>
      </c>
      <c r="D10" s="655" t="s">
        <v>2393</v>
      </c>
      <c r="E10" s="656">
        <v>2.1104991300663101</v>
      </c>
      <c r="F10" s="657">
        <v>5.63203572343631E-2</v>
      </c>
      <c r="G10" s="658">
        <v>5.0758180616639905E-4</v>
      </c>
      <c r="H10" s="73">
        <v>6.7246669377704002E-3</v>
      </c>
      <c r="I10" s="659">
        <v>8.6579103683495856E-5</v>
      </c>
      <c r="J10" s="657">
        <v>1.6392646524884301E-4</v>
      </c>
      <c r="K10" s="658">
        <v>7.7272878764034604E-5</v>
      </c>
      <c r="L10" s="660">
        <v>0.70635970203082699</v>
      </c>
      <c r="M10" s="661">
        <v>3.0295455331494402E-4</v>
      </c>
      <c r="O10" s="662"/>
    </row>
    <row r="11" spans="2:18" ht="14.25" customHeight="1">
      <c r="B11" s="239" t="s">
        <v>2392</v>
      </c>
      <c r="C11" s="77">
        <v>7</v>
      </c>
      <c r="D11" s="655" t="s">
        <v>2393</v>
      </c>
      <c r="E11" s="656">
        <v>2.3042629380572102</v>
      </c>
      <c r="F11" s="657">
        <v>5.60676144709275E-2</v>
      </c>
      <c r="G11" s="658">
        <v>5.86475123798877E-4</v>
      </c>
      <c r="H11" s="73">
        <v>6.6832804674937796E-3</v>
      </c>
      <c r="I11" s="659">
        <v>1.0003591434280586E-4</v>
      </c>
      <c r="J11" s="657">
        <v>2.22854529979119E-4</v>
      </c>
      <c r="K11" s="658">
        <v>8.3766599778880598E-5</v>
      </c>
      <c r="L11" s="660">
        <v>0.70641061024490004</v>
      </c>
      <c r="M11" s="661">
        <v>3.1504189264256561E-4</v>
      </c>
      <c r="O11" s="662"/>
    </row>
    <row r="12" spans="2:18" s="112" customFormat="1">
      <c r="B12" s="239" t="s">
        <v>2392</v>
      </c>
      <c r="C12" s="77">
        <v>8</v>
      </c>
      <c r="D12" s="655" t="s">
        <v>2393</v>
      </c>
      <c r="E12" s="656">
        <v>2.3399880685663601</v>
      </c>
      <c r="F12" s="657">
        <v>5.64809297453676E-2</v>
      </c>
      <c r="G12" s="658">
        <v>4.8677644388184297E-4</v>
      </c>
      <c r="H12" s="73">
        <v>6.7438357551500997E-3</v>
      </c>
      <c r="I12" s="659">
        <v>8.3030201553571707E-5</v>
      </c>
      <c r="J12" s="657">
        <v>1.9645486996572699E-4</v>
      </c>
      <c r="K12" s="658">
        <v>6.9822468752370602E-5</v>
      </c>
      <c r="L12" s="660">
        <v>0.70624393846476707</v>
      </c>
      <c r="M12" s="661">
        <v>3.9397468390316701E-4</v>
      </c>
      <c r="N12" s="145"/>
      <c r="O12" s="662"/>
    </row>
    <row r="13" spans="2:18" s="112" customFormat="1">
      <c r="B13" s="239" t="s">
        <v>2392</v>
      </c>
      <c r="C13" s="77">
        <v>9</v>
      </c>
      <c r="D13" s="655" t="s">
        <v>2393</v>
      </c>
      <c r="E13" s="656">
        <v>2.29803811088739</v>
      </c>
      <c r="F13" s="657">
        <v>5.5810034616814802E-2</v>
      </c>
      <c r="G13" s="658">
        <v>4.0266061359007995E-4</v>
      </c>
      <c r="H13" s="73">
        <v>6.7371978086219397E-3</v>
      </c>
      <c r="I13" s="659">
        <v>6.868243846379685E-5</v>
      </c>
      <c r="J13" s="657">
        <v>2.4786504431849202E-4</v>
      </c>
      <c r="K13" s="658">
        <v>6.7438131842628395E-5</v>
      </c>
      <c r="L13" s="660">
        <v>0.70633783461593302</v>
      </c>
      <c r="M13" s="661">
        <v>3.0102305031041684E-4</v>
      </c>
      <c r="N13" s="145"/>
      <c r="O13" s="662"/>
    </row>
    <row r="14" spans="2:18">
      <c r="B14" s="239" t="s">
        <v>2392</v>
      </c>
      <c r="C14" s="77">
        <v>10</v>
      </c>
      <c r="D14" s="655" t="s">
        <v>2393</v>
      </c>
      <c r="E14" s="656">
        <v>2.30126830073482</v>
      </c>
      <c r="F14" s="657">
        <v>5.69498944319086E-2</v>
      </c>
      <c r="G14" s="658">
        <v>4.58734687099175E-4</v>
      </c>
      <c r="H14" s="73">
        <v>6.7998251681594801E-3</v>
      </c>
      <c r="I14" s="659">
        <v>7.8246992819751428E-5</v>
      </c>
      <c r="J14" s="657">
        <v>9.8601456234764012E-5</v>
      </c>
      <c r="K14" s="658">
        <v>6.2517603830062202E-5</v>
      </c>
      <c r="L14" s="660">
        <v>0.70632252113751703</v>
      </c>
      <c r="M14" s="661">
        <v>2.2711138472311361E-4</v>
      </c>
      <c r="O14" s="662"/>
      <c r="Q14" s="659"/>
      <c r="R14" s="659"/>
    </row>
    <row r="15" spans="2:18">
      <c r="B15" s="239" t="s">
        <v>2392</v>
      </c>
      <c r="C15" s="77">
        <v>11</v>
      </c>
      <c r="D15" s="655" t="s">
        <v>2393</v>
      </c>
      <c r="E15" s="656">
        <v>2.2841061535698302</v>
      </c>
      <c r="F15" s="657">
        <v>5.6934700436498502E-2</v>
      </c>
      <c r="G15" s="658">
        <v>5.4136845399720298E-4</v>
      </c>
      <c r="H15" s="73">
        <v>6.71741079118892E-3</v>
      </c>
      <c r="I15" s="659">
        <v>9.2341965961404291E-5</v>
      </c>
      <c r="J15" s="657">
        <v>1.8633057964488102E-4</v>
      </c>
      <c r="K15" s="658">
        <v>7.7336901682738301E-5</v>
      </c>
      <c r="L15" s="660">
        <v>0.70639303571521905</v>
      </c>
      <c r="M15" s="661">
        <v>2.9332523336337841E-4</v>
      </c>
      <c r="O15" s="662"/>
      <c r="Q15" s="659"/>
      <c r="R15" s="659"/>
    </row>
    <row r="16" spans="2:18">
      <c r="B16" s="239" t="s">
        <v>2392</v>
      </c>
      <c r="C16" s="77">
        <v>12</v>
      </c>
      <c r="D16" s="655" t="s">
        <v>2393</v>
      </c>
      <c r="E16" s="656">
        <v>2.3427388211742701</v>
      </c>
      <c r="F16" s="657">
        <v>5.6219767049438103E-2</v>
      </c>
      <c r="G16" s="658">
        <v>5.8864683083332994E-4</v>
      </c>
      <c r="H16" s="73">
        <v>6.8320498917185304E-3</v>
      </c>
      <c r="I16" s="659">
        <v>1.0040633681936914E-4</v>
      </c>
      <c r="J16" s="657">
        <v>1.5765046577695299E-4</v>
      </c>
      <c r="K16" s="658">
        <v>7.8826677144500703E-5</v>
      </c>
      <c r="L16" s="660">
        <v>0.70624607867797495</v>
      </c>
      <c r="M16" s="661">
        <v>2.324760482501672E-4</v>
      </c>
      <c r="O16" s="662"/>
      <c r="Q16" s="659"/>
      <c r="R16" s="659"/>
    </row>
    <row r="17" spans="2:18">
      <c r="B17" s="239" t="s">
        <v>2392</v>
      </c>
      <c r="C17" s="77">
        <v>13</v>
      </c>
      <c r="D17" s="655" t="s">
        <v>2393</v>
      </c>
      <c r="E17" s="656">
        <v>2.2428619382903201</v>
      </c>
      <c r="F17" s="657">
        <v>5.6497566138948102E-2</v>
      </c>
      <c r="G17" s="658">
        <v>4.4563163330387201E-4</v>
      </c>
      <c r="H17" s="73">
        <v>6.7652207790968501E-3</v>
      </c>
      <c r="I17" s="659">
        <v>7.6012007336445867E-5</v>
      </c>
      <c r="J17" s="657">
        <v>3.5239553961151501E-4</v>
      </c>
      <c r="K17" s="658">
        <v>6.5973905652990197E-5</v>
      </c>
      <c r="L17" s="660">
        <v>0.706381372633057</v>
      </c>
      <c r="M17" s="661">
        <v>3.134217739168704E-4</v>
      </c>
      <c r="O17" s="662"/>
      <c r="Q17" s="659"/>
      <c r="R17" s="659"/>
    </row>
    <row r="18" spans="2:18">
      <c r="B18" s="239" t="s">
        <v>2392</v>
      </c>
      <c r="C18" s="77">
        <v>14</v>
      </c>
      <c r="D18" s="655" t="s">
        <v>2393</v>
      </c>
      <c r="E18" s="656">
        <v>2.1637438273829801</v>
      </c>
      <c r="F18" s="657">
        <v>5.6779948579034102E-2</v>
      </c>
      <c r="G18" s="658">
        <v>4.7605823590743103E-4</v>
      </c>
      <c r="H18" s="73">
        <v>6.7795345167470204E-3</v>
      </c>
      <c r="I18" s="659">
        <v>8.1201944644038282E-5</v>
      </c>
      <c r="J18" s="657">
        <v>1.48966416341581E-4</v>
      </c>
      <c r="K18" s="658">
        <v>7.1777415481128506E-5</v>
      </c>
      <c r="L18" s="660">
        <v>0.70634376346991901</v>
      </c>
      <c r="M18" s="661">
        <v>2.4075287967932E-4</v>
      </c>
      <c r="O18" s="662"/>
      <c r="Q18" s="659"/>
      <c r="R18" s="659"/>
    </row>
    <row r="19" spans="2:18">
      <c r="B19" s="239" t="s">
        <v>2392</v>
      </c>
      <c r="C19" s="77">
        <v>15</v>
      </c>
      <c r="D19" s="655" t="s">
        <v>2395</v>
      </c>
      <c r="E19" s="656">
        <v>1.8896108094534101</v>
      </c>
      <c r="F19" s="657">
        <v>5.6157207733793499E-2</v>
      </c>
      <c r="G19" s="658">
        <v>6.0398162750631597E-4</v>
      </c>
      <c r="H19" s="73">
        <v>6.8439821793548801E-3</v>
      </c>
      <c r="I19" s="659">
        <v>1.03022050207609E-4</v>
      </c>
      <c r="J19" s="657">
        <v>2.3549506784356899E-5</v>
      </c>
      <c r="K19" s="658">
        <v>9.5824870567771296E-5</v>
      </c>
      <c r="L19" s="660">
        <v>0.70632413731104204</v>
      </c>
      <c r="M19" s="661">
        <v>2.3147957188161201E-4</v>
      </c>
      <c r="O19" s="662"/>
      <c r="Q19" s="659"/>
      <c r="R19" s="659"/>
    </row>
    <row r="20" spans="2:18">
      <c r="B20" s="239" t="s">
        <v>2392</v>
      </c>
      <c r="C20" s="77">
        <v>16</v>
      </c>
      <c r="D20" s="655" t="s">
        <v>2395</v>
      </c>
      <c r="E20" s="656">
        <v>1.8964923116313099</v>
      </c>
      <c r="F20" s="657">
        <v>5.6941878063704897E-2</v>
      </c>
      <c r="G20" s="658">
        <v>5.4209092419346195E-4</v>
      </c>
      <c r="H20" s="73">
        <v>6.8182673178611101E-3</v>
      </c>
      <c r="I20" s="659">
        <v>9.2465240293187708E-5</v>
      </c>
      <c r="J20" s="657">
        <v>3.1450742591921499E-4</v>
      </c>
      <c r="K20" s="658">
        <v>7.9630882724460105E-5</v>
      </c>
      <c r="L20" s="660">
        <v>0.70631001314110298</v>
      </c>
      <c r="M20" s="661">
        <v>3.177895847318792E-4</v>
      </c>
      <c r="O20" s="662"/>
      <c r="Q20" s="659"/>
      <c r="R20" s="659"/>
    </row>
    <row r="21" spans="2:18">
      <c r="B21" s="239" t="s">
        <v>2392</v>
      </c>
      <c r="C21" s="77">
        <v>17</v>
      </c>
      <c r="D21" s="655" t="s">
        <v>2395</v>
      </c>
      <c r="E21" s="656">
        <v>2.0065990994506202</v>
      </c>
      <c r="F21" s="657">
        <v>5.55623294461772E-2</v>
      </c>
      <c r="G21" s="658">
        <v>5.5960193774699698E-4</v>
      </c>
      <c r="H21" s="73">
        <v>6.7923505405970202E-3</v>
      </c>
      <c r="I21" s="659">
        <v>9.5452047153371289E-5</v>
      </c>
      <c r="J21" s="657">
        <v>2.1910998465607301E-4</v>
      </c>
      <c r="K21" s="658">
        <v>8.4684094712409794E-5</v>
      </c>
      <c r="L21" s="660">
        <v>0.70624418227437802</v>
      </c>
      <c r="M21" s="661">
        <v>2.7424805031760717E-4</v>
      </c>
      <c r="O21" s="662"/>
      <c r="Q21" s="659"/>
      <c r="R21" s="659"/>
    </row>
    <row r="22" spans="2:18" s="112" customFormat="1">
      <c r="B22" s="239" t="s">
        <v>2392</v>
      </c>
      <c r="C22" s="77">
        <v>18</v>
      </c>
      <c r="D22" s="655" t="s">
        <v>2395</v>
      </c>
      <c r="E22" s="656">
        <v>1.8397710185556</v>
      </c>
      <c r="F22" s="657">
        <v>5.6332285114758497E-2</v>
      </c>
      <c r="G22" s="658">
        <v>4.8898297377960502E-4</v>
      </c>
      <c r="H22" s="73">
        <v>6.8454874029904699E-3</v>
      </c>
      <c r="I22" s="659">
        <v>8.3406644982596433E-5</v>
      </c>
      <c r="J22" s="657">
        <v>2.4846150997568799E-4</v>
      </c>
      <c r="K22" s="658">
        <v>7.9852234692572702E-5</v>
      </c>
      <c r="L22" s="660">
        <v>0.706417580869938</v>
      </c>
      <c r="M22" s="661">
        <v>3.0398780499159365E-4</v>
      </c>
      <c r="N22" s="145"/>
      <c r="O22" s="662"/>
      <c r="Q22" s="664"/>
      <c r="R22" s="664"/>
    </row>
    <row r="23" spans="2:18">
      <c r="B23" s="239" t="s">
        <v>2392</v>
      </c>
      <c r="C23" s="77">
        <v>19</v>
      </c>
      <c r="D23" s="655" t="s">
        <v>2395</v>
      </c>
      <c r="E23" s="656">
        <v>1.89126397493558</v>
      </c>
      <c r="F23" s="657">
        <v>5.5674985031949703E-2</v>
      </c>
      <c r="G23" s="658">
        <v>6.1216432163792105E-4</v>
      </c>
      <c r="H23" s="73">
        <v>6.6476055835562702E-3</v>
      </c>
      <c r="I23" s="659">
        <v>1.0441773446810401E-4</v>
      </c>
      <c r="J23" s="657">
        <v>2.5814329327460698E-4</v>
      </c>
      <c r="K23" s="658">
        <v>9.2370525280518706E-5</v>
      </c>
      <c r="L23" s="660">
        <v>0.70635769970842599</v>
      </c>
      <c r="M23" s="661">
        <v>2.7856560578366562E-4</v>
      </c>
      <c r="O23" s="662"/>
      <c r="Q23" s="659"/>
      <c r="R23" s="659"/>
    </row>
    <row r="24" spans="2:18">
      <c r="B24" s="239" t="s">
        <v>2392</v>
      </c>
      <c r="C24" s="77">
        <v>20</v>
      </c>
      <c r="D24" s="655" t="s">
        <v>2395</v>
      </c>
      <c r="E24" s="656">
        <v>1.8790676887753801</v>
      </c>
      <c r="F24" s="657">
        <v>5.6593304655117797E-2</v>
      </c>
      <c r="G24" s="658">
        <v>4.9611078590568994E-4</v>
      </c>
      <c r="H24" s="73">
        <v>6.7572516177758796E-3</v>
      </c>
      <c r="I24" s="659">
        <v>8.4622280307504723E-5</v>
      </c>
      <c r="J24" s="657">
        <v>1.4359381129603901E-3</v>
      </c>
      <c r="K24" s="658">
        <v>1.03178368662953E-4</v>
      </c>
      <c r="L24" s="660">
        <v>0.70635499093991405</v>
      </c>
      <c r="M24" s="661">
        <v>3.31460106756944E-4</v>
      </c>
      <c r="O24" s="662"/>
      <c r="Q24" s="659"/>
      <c r="R24" s="659"/>
    </row>
    <row r="25" spans="2:18">
      <c r="B25" s="239" t="s">
        <v>2392</v>
      </c>
      <c r="C25" s="77">
        <v>21</v>
      </c>
      <c r="D25" s="655" t="s">
        <v>2395</v>
      </c>
      <c r="E25" s="656">
        <v>1.87048461010709</v>
      </c>
      <c r="F25" s="657">
        <v>5.5977448864573801E-2</v>
      </c>
      <c r="G25" s="658">
        <v>5.2540258839833798E-4</v>
      </c>
      <c r="H25" s="73">
        <v>6.7225185390573303E-3</v>
      </c>
      <c r="I25" s="659">
        <v>8.9618770108237998E-5</v>
      </c>
      <c r="J25" s="657">
        <v>1.0921697699165E-3</v>
      </c>
      <c r="K25" s="658">
        <v>8.5632619374162604E-5</v>
      </c>
      <c r="L25" s="660">
        <v>0.70636480061876605</v>
      </c>
      <c r="M25" s="661">
        <v>2.8044688254346399E-4</v>
      </c>
      <c r="O25" s="662"/>
      <c r="Q25" s="659"/>
      <c r="R25" s="659"/>
    </row>
    <row r="26" spans="2:18">
      <c r="B26" s="239" t="s">
        <v>2392</v>
      </c>
      <c r="C26" s="77">
        <v>22</v>
      </c>
      <c r="D26" s="655" t="s">
        <v>2395</v>
      </c>
      <c r="E26" s="656">
        <v>1.9048839383896501</v>
      </c>
      <c r="F26" s="657">
        <v>5.6574322764227303E-2</v>
      </c>
      <c r="G26" s="658">
        <v>5.2532496939625996E-4</v>
      </c>
      <c r="H26" s="73">
        <v>6.7549779479779198E-3</v>
      </c>
      <c r="I26" s="659">
        <v>8.9605370040757713E-5</v>
      </c>
      <c r="J26" s="657">
        <v>1.1136456187279E-3</v>
      </c>
      <c r="K26" s="658">
        <v>8.1082725189915002E-5</v>
      </c>
      <c r="L26" s="660">
        <v>0.70636104023972601</v>
      </c>
      <c r="M26" s="661">
        <v>2.6231014686673039E-4</v>
      </c>
      <c r="O26" s="662"/>
      <c r="Q26" s="659"/>
      <c r="R26" s="659"/>
    </row>
    <row r="27" spans="2:18">
      <c r="B27" s="239" t="s">
        <v>2392</v>
      </c>
      <c r="C27" s="77">
        <v>23</v>
      </c>
      <c r="D27" s="655" t="s">
        <v>2395</v>
      </c>
      <c r="E27" s="656">
        <v>1.9286093922881999</v>
      </c>
      <c r="F27" s="657">
        <v>5.5563494154285298E-2</v>
      </c>
      <c r="G27" s="658">
        <v>4.5595492982572499E-4</v>
      </c>
      <c r="H27" s="73">
        <v>6.7730913591880597E-3</v>
      </c>
      <c r="I27" s="659">
        <v>7.7772851765906003E-5</v>
      </c>
      <c r="J27" s="657">
        <v>7.0103333938176108E-4</v>
      </c>
      <c r="K27" s="658">
        <v>7.6724275830681896E-5</v>
      </c>
      <c r="L27" s="660">
        <v>0.70629788527903681</v>
      </c>
      <c r="M27" s="661">
        <v>3.8549745194670299E-4</v>
      </c>
      <c r="O27" s="662"/>
      <c r="Q27" s="659"/>
      <c r="R27" s="659"/>
    </row>
    <row r="28" spans="2:18">
      <c r="B28" s="239" t="s">
        <v>2392</v>
      </c>
      <c r="C28" s="77">
        <v>24</v>
      </c>
      <c r="D28" s="655" t="s">
        <v>2395</v>
      </c>
      <c r="E28" s="656">
        <v>2.0611187864332998</v>
      </c>
      <c r="F28" s="657">
        <v>5.6657283794399299E-2</v>
      </c>
      <c r="G28" s="658">
        <v>5.49921664039268E-4</v>
      </c>
      <c r="H28" s="73">
        <v>6.7648886230438597E-3</v>
      </c>
      <c r="I28" s="659">
        <v>9.380091714707472E-5</v>
      </c>
      <c r="J28" s="657">
        <v>5.0155023029390007E-4</v>
      </c>
      <c r="K28" s="658">
        <v>8.1254404599542595E-5</v>
      </c>
      <c r="L28" s="660">
        <v>0.70642749565853802</v>
      </c>
      <c r="M28" s="661">
        <v>2.582128778274808E-4</v>
      </c>
      <c r="O28" s="662"/>
      <c r="Q28" s="659"/>
      <c r="R28" s="659"/>
    </row>
    <row r="29" spans="2:18">
      <c r="B29" s="239" t="s">
        <v>2392</v>
      </c>
      <c r="C29" s="77">
        <v>25</v>
      </c>
      <c r="D29" s="655" t="s">
        <v>2395</v>
      </c>
      <c r="E29" s="656">
        <v>2.0649987781853398</v>
      </c>
      <c r="F29" s="657">
        <v>5.5603954834811099E-2</v>
      </c>
      <c r="G29" s="658">
        <v>6.5279595445346902E-4</v>
      </c>
      <c r="H29" s="73">
        <v>6.7779159630717099E-3</v>
      </c>
      <c r="I29" s="659">
        <v>1.1134834376780129E-4</v>
      </c>
      <c r="J29" s="657">
        <v>2.8046138247401402E-4</v>
      </c>
      <c r="K29" s="658">
        <v>9.5319152618213802E-5</v>
      </c>
      <c r="L29" s="660">
        <v>0.70631931325240405</v>
      </c>
      <c r="M29" s="661">
        <v>2.950884508782592E-4</v>
      </c>
      <c r="O29" s="662"/>
      <c r="Q29" s="659"/>
      <c r="R29" s="659"/>
    </row>
    <row r="30" spans="2:18">
      <c r="B30" s="239" t="s">
        <v>2392</v>
      </c>
      <c r="C30" s="77">
        <v>26</v>
      </c>
      <c r="D30" s="655" t="s">
        <v>2395</v>
      </c>
      <c r="E30" s="656">
        <v>1.9373384117976999</v>
      </c>
      <c r="F30" s="657">
        <v>5.6066792349774901E-2</v>
      </c>
      <c r="G30" s="658">
        <v>5.8748224449347295E-4</v>
      </c>
      <c r="H30" s="73">
        <v>6.6943830953484704E-3</v>
      </c>
      <c r="I30" s="659">
        <v>1.0020775427118571E-4</v>
      </c>
      <c r="J30" s="657">
        <v>1.4303845057629801E-4</v>
      </c>
      <c r="K30" s="658">
        <v>7.9244113881511902E-5</v>
      </c>
      <c r="L30" s="660">
        <v>0.70633733385674802</v>
      </c>
      <c r="M30" s="661">
        <v>2.5889719454671122E-4</v>
      </c>
      <c r="O30" s="662"/>
      <c r="Q30" s="659"/>
      <c r="R30" s="659"/>
    </row>
    <row r="31" spans="2:18">
      <c r="B31" s="239" t="s">
        <v>2392</v>
      </c>
      <c r="C31" s="77">
        <v>27</v>
      </c>
      <c r="D31" s="655" t="s">
        <v>2395</v>
      </c>
      <c r="E31" s="656">
        <v>1.9420951920268801</v>
      </c>
      <c r="F31" s="657">
        <v>5.6931951039529201E-2</v>
      </c>
      <c r="G31" s="658">
        <v>5.2214774963292294E-4</v>
      </c>
      <c r="H31" s="73">
        <v>6.79767978595683E-3</v>
      </c>
      <c r="I31" s="659">
        <v>8.9063440198537436E-5</v>
      </c>
      <c r="J31" s="657">
        <v>2.94499263019643E-5</v>
      </c>
      <c r="K31" s="658">
        <v>6.8622033334498595E-5</v>
      </c>
      <c r="L31" s="660">
        <v>0.706443576344012</v>
      </c>
      <c r="M31" s="661">
        <v>2.6248922813412322E-4</v>
      </c>
      <c r="O31" s="662"/>
      <c r="Q31" s="659"/>
      <c r="R31" s="659"/>
    </row>
    <row r="32" spans="2:18">
      <c r="B32" s="239" t="s">
        <v>2392</v>
      </c>
      <c r="C32" s="77">
        <v>28</v>
      </c>
      <c r="D32" s="655" t="s">
        <v>2395</v>
      </c>
      <c r="E32" s="656">
        <v>1.85793570489035</v>
      </c>
      <c r="F32" s="657">
        <v>5.6341328959737598E-2</v>
      </c>
      <c r="G32" s="658">
        <v>4.8348269976630006E-4</v>
      </c>
      <c r="H32" s="73">
        <v>6.7271686659232301E-3</v>
      </c>
      <c r="I32" s="659">
        <v>8.2468428577898428E-5</v>
      </c>
      <c r="J32" s="657">
        <v>6.9236622586568307E-4</v>
      </c>
      <c r="K32" s="658">
        <v>7.9910016286666201E-5</v>
      </c>
      <c r="L32" s="660">
        <v>0.70631971437570995</v>
      </c>
      <c r="M32" s="661">
        <v>2.5143072521628082E-4</v>
      </c>
      <c r="O32" s="662"/>
      <c r="Q32" s="659"/>
      <c r="R32" s="659"/>
    </row>
    <row r="33" spans="2:18">
      <c r="B33" s="239" t="s">
        <v>2392</v>
      </c>
      <c r="C33" s="77">
        <v>29</v>
      </c>
      <c r="D33" s="655" t="s">
        <v>2395</v>
      </c>
      <c r="E33" s="656">
        <v>1.84291815510224</v>
      </c>
      <c r="F33" s="657">
        <v>5.6429811870224798E-2</v>
      </c>
      <c r="G33" s="658">
        <v>5.3597059440996795E-4</v>
      </c>
      <c r="H33" s="73">
        <v>6.7571256727449397E-3</v>
      </c>
      <c r="I33" s="659">
        <v>9.1421262439085577E-5</v>
      </c>
      <c r="J33" s="657">
        <v>1.1495540514952099E-3</v>
      </c>
      <c r="K33" s="658">
        <v>6.9408869536176606E-5</v>
      </c>
      <c r="L33" s="660">
        <v>0.70638948791701395</v>
      </c>
      <c r="M33" s="661">
        <v>2.4732127940379605E-4</v>
      </c>
      <c r="O33" s="662"/>
      <c r="Q33" s="659"/>
      <c r="R33" s="659"/>
    </row>
    <row r="34" spans="2:18">
      <c r="B34" s="239" t="s">
        <v>2392</v>
      </c>
      <c r="C34" s="77">
        <v>30</v>
      </c>
      <c r="D34" s="655" t="s">
        <v>2396</v>
      </c>
      <c r="E34" s="656">
        <v>1.97487289847383</v>
      </c>
      <c r="F34" s="657">
        <v>5.5499481197465603E-2</v>
      </c>
      <c r="G34" s="658">
        <v>4.6128153886576003E-4</v>
      </c>
      <c r="H34" s="73">
        <v>6.7848493470238202E-3</v>
      </c>
      <c r="I34" s="659">
        <v>7.8681457566973285E-5</v>
      </c>
      <c r="J34" s="657">
        <v>3.2092929975364E-4</v>
      </c>
      <c r="K34" s="658">
        <v>6.68818566970515E-5</v>
      </c>
      <c r="L34" s="660">
        <v>0.706303519984401</v>
      </c>
      <c r="M34" s="661">
        <v>2.6235372752082321E-4</v>
      </c>
      <c r="O34" s="662"/>
      <c r="Q34" s="659"/>
      <c r="R34" s="659"/>
    </row>
    <row r="35" spans="2:18">
      <c r="B35" s="239" t="s">
        <v>2392</v>
      </c>
      <c r="C35" s="77">
        <v>31</v>
      </c>
      <c r="D35" s="655" t="s">
        <v>2396</v>
      </c>
      <c r="E35" s="656">
        <v>2.0709796277874402</v>
      </c>
      <c r="F35" s="657">
        <v>5.5923841247087699E-2</v>
      </c>
      <c r="G35" s="658">
        <v>4.6689626122506497E-4</v>
      </c>
      <c r="H35" s="73">
        <v>6.6355159633332602E-3</v>
      </c>
      <c r="I35" s="659">
        <v>7.963918828160301E-5</v>
      </c>
      <c r="J35" s="657">
        <v>1.8785179124303599E-3</v>
      </c>
      <c r="K35" s="658">
        <v>6.6291583132706896E-5</v>
      </c>
      <c r="L35" s="660">
        <v>0.70635081668937805</v>
      </c>
      <c r="M35" s="661">
        <v>2.543631817507848E-4</v>
      </c>
      <c r="O35" s="662"/>
      <c r="Q35" s="659"/>
      <c r="R35" s="659"/>
    </row>
    <row r="36" spans="2:18">
      <c r="B36" s="239" t="s">
        <v>2392</v>
      </c>
      <c r="C36" s="77">
        <v>32</v>
      </c>
      <c r="D36" s="655" t="s">
        <v>2396</v>
      </c>
      <c r="E36" s="656">
        <v>2.0331940372108099</v>
      </c>
      <c r="F36" s="657">
        <v>5.5830214315886501E-2</v>
      </c>
      <c r="G36" s="658">
        <v>4.7354261291712702E-4</v>
      </c>
      <c r="H36" s="73">
        <v>6.7612887327506803E-3</v>
      </c>
      <c r="I36" s="659">
        <v>8.0772911120143137E-5</v>
      </c>
      <c r="J36" s="657">
        <v>6.3768347073886694E-4</v>
      </c>
      <c r="K36" s="658">
        <v>6.9810195237426497E-5</v>
      </c>
      <c r="L36" s="660">
        <v>0.70624496885530497</v>
      </c>
      <c r="M36" s="661">
        <v>2.7251811361143202E-4</v>
      </c>
      <c r="O36" s="662"/>
      <c r="Q36" s="659"/>
      <c r="R36" s="659"/>
    </row>
    <row r="37" spans="2:18">
      <c r="B37" s="239" t="s">
        <v>2392</v>
      </c>
      <c r="C37" s="77">
        <v>33</v>
      </c>
      <c r="D37" s="655" t="s">
        <v>2396</v>
      </c>
      <c r="E37" s="656">
        <v>1.99421789331507</v>
      </c>
      <c r="F37" s="657">
        <v>5.6923446007948998E-2</v>
      </c>
      <c r="G37" s="658">
        <v>4.8609437455252198E-4</v>
      </c>
      <c r="H37" s="73">
        <v>6.8126045949457696E-3</v>
      </c>
      <c r="I37" s="659">
        <v>8.2913822221589422E-5</v>
      </c>
      <c r="J37" s="657">
        <v>1.2739420090934E-3</v>
      </c>
      <c r="K37" s="658">
        <v>6.8211615071907998E-5</v>
      </c>
      <c r="L37" s="660">
        <v>0.70623746035976298</v>
      </c>
      <c r="M37" s="661">
        <v>4.6344137030201842E-4</v>
      </c>
      <c r="O37" s="662"/>
      <c r="Q37" s="659"/>
      <c r="R37" s="659"/>
    </row>
    <row r="38" spans="2:18">
      <c r="B38" s="239" t="s">
        <v>2392</v>
      </c>
      <c r="C38" s="77">
        <v>34</v>
      </c>
      <c r="D38" s="655" t="s">
        <v>2396</v>
      </c>
      <c r="E38" s="656">
        <v>1.90760498429949</v>
      </c>
      <c r="F38" s="657">
        <v>5.6853636095378197E-2</v>
      </c>
      <c r="G38" s="658">
        <v>4.6520183528853197E-4</v>
      </c>
      <c r="H38" s="73">
        <v>6.7883334156505597E-3</v>
      </c>
      <c r="I38" s="659">
        <v>7.9350140287196713E-5</v>
      </c>
      <c r="J38" s="657">
        <v>1.0612411400799499E-3</v>
      </c>
      <c r="K38" s="658">
        <v>7.4753991738949502E-5</v>
      </c>
      <c r="L38" s="660">
        <v>0.70644508825501295</v>
      </c>
      <c r="M38" s="661">
        <v>3.1774256144436602E-4</v>
      </c>
      <c r="O38" s="662"/>
      <c r="Q38" s="659"/>
      <c r="R38" s="659"/>
    </row>
    <row r="39" spans="2:18">
      <c r="B39" s="239" t="s">
        <v>2392</v>
      </c>
      <c r="C39" s="77">
        <v>35</v>
      </c>
      <c r="D39" s="655" t="s">
        <v>2396</v>
      </c>
      <c r="E39" s="656">
        <v>1.97174103396761</v>
      </c>
      <c r="F39" s="657">
        <v>5.6027058452399997E-2</v>
      </c>
      <c r="G39" s="658">
        <v>1.00608366656744E-3</v>
      </c>
      <c r="H39" s="73">
        <v>6.8090442118213402E-3</v>
      </c>
      <c r="I39" s="659">
        <v>1.7160930766318429E-4</v>
      </c>
      <c r="J39" s="657">
        <v>4.4299692880338904E-4</v>
      </c>
      <c r="K39" s="658">
        <v>1.2366358208505199E-4</v>
      </c>
      <c r="L39" s="660">
        <v>0.70633650612555998</v>
      </c>
      <c r="M39" s="661">
        <v>2.7450573589573522E-4</v>
      </c>
      <c r="O39" s="662"/>
      <c r="Q39" s="659"/>
      <c r="R39" s="659"/>
    </row>
    <row r="40" spans="2:18">
      <c r="B40" s="239" t="s">
        <v>2392</v>
      </c>
      <c r="C40" s="77">
        <v>36</v>
      </c>
      <c r="D40" s="655" t="s">
        <v>2396</v>
      </c>
      <c r="E40" s="656">
        <v>1.9035256415445201</v>
      </c>
      <c r="F40" s="657">
        <v>5.5845137632066402E-2</v>
      </c>
      <c r="G40" s="658">
        <v>5.49125611670517E-4</v>
      </c>
      <c r="H40" s="73">
        <v>6.7067182218152497E-3</v>
      </c>
      <c r="I40" s="659">
        <v>9.3665217027261863E-5</v>
      </c>
      <c r="J40" s="657">
        <v>1.4092497913339602E-3</v>
      </c>
      <c r="K40" s="658">
        <v>8.2083739001098305E-5</v>
      </c>
      <c r="L40" s="660">
        <v>0.70626654579510095</v>
      </c>
      <c r="M40" s="661">
        <v>2.660076408557488E-4</v>
      </c>
      <c r="O40" s="662"/>
      <c r="Q40" s="659"/>
      <c r="R40" s="659"/>
    </row>
    <row r="41" spans="2:18">
      <c r="B41" s="239" t="s">
        <v>2392</v>
      </c>
      <c r="C41" s="77">
        <v>37</v>
      </c>
      <c r="D41" s="655" t="s">
        <v>2396</v>
      </c>
      <c r="E41" s="656">
        <v>1.84995465463982</v>
      </c>
      <c r="F41" s="657">
        <v>5.6245748696822903E-2</v>
      </c>
      <c r="G41" s="658">
        <v>5.3377410608965495E-4</v>
      </c>
      <c r="H41" s="73">
        <v>6.7739485910702796E-3</v>
      </c>
      <c r="I41" s="659">
        <v>9.1046624488934138E-5</v>
      </c>
      <c r="J41" s="657">
        <v>8.5657364509986601E-4</v>
      </c>
      <c r="K41" s="658">
        <v>8.3379134637898895E-5</v>
      </c>
      <c r="L41" s="660">
        <v>0.70639235481768503</v>
      </c>
      <c r="M41" s="661">
        <v>3.9591596193854802E-4</v>
      </c>
      <c r="O41" s="662"/>
      <c r="Q41" s="659"/>
      <c r="R41" s="659"/>
    </row>
    <row r="42" spans="2:18">
      <c r="B42" s="239" t="s">
        <v>2392</v>
      </c>
      <c r="C42" s="77">
        <v>38</v>
      </c>
      <c r="D42" s="655" t="s">
        <v>2396</v>
      </c>
      <c r="E42" s="656">
        <v>1.9253036103610801</v>
      </c>
      <c r="F42" s="657">
        <v>5.5631463218681197E-2</v>
      </c>
      <c r="G42" s="658">
        <v>4.5722018257467396E-4</v>
      </c>
      <c r="H42" s="73">
        <v>6.8200096596084002E-3</v>
      </c>
      <c r="I42" s="659">
        <v>7.7988702468477714E-5</v>
      </c>
      <c r="J42" s="657">
        <v>3.5004864556304897E-4</v>
      </c>
      <c r="K42" s="658">
        <v>7.2774211489734394E-5</v>
      </c>
      <c r="L42" s="660">
        <v>0.70628385280075001</v>
      </c>
      <c r="M42" s="661">
        <v>2.9107617552633043E-4</v>
      </c>
      <c r="O42" s="662"/>
    </row>
    <row r="43" spans="2:18">
      <c r="B43" s="239" t="s">
        <v>2392</v>
      </c>
      <c r="C43" s="77">
        <v>39</v>
      </c>
      <c r="D43" s="655" t="s">
        <v>2396</v>
      </c>
      <c r="E43" s="656">
        <v>2.1104814369385201</v>
      </c>
      <c r="F43" s="657">
        <v>5.6573491988877803E-2</v>
      </c>
      <c r="G43" s="658">
        <v>8.7824159713217193E-4</v>
      </c>
      <c r="H43" s="73">
        <v>6.6936816874393502E-3</v>
      </c>
      <c r="I43" s="659">
        <v>1.4980298112195716E-4</v>
      </c>
      <c r="J43" s="657">
        <v>2.0799912524383502E-4</v>
      </c>
      <c r="K43" s="658">
        <v>1.2966526840540901E-4</v>
      </c>
      <c r="L43" s="660">
        <v>0.70632350078593498</v>
      </c>
      <c r="M43" s="661">
        <v>2.9345013585836081E-4</v>
      </c>
      <c r="O43" s="662"/>
    </row>
    <row r="44" spans="2:18">
      <c r="B44" s="239" t="s">
        <v>2392</v>
      </c>
      <c r="C44" s="77">
        <v>40</v>
      </c>
      <c r="D44" s="655" t="s">
        <v>2396</v>
      </c>
      <c r="E44" s="656">
        <v>1.9072286581548901</v>
      </c>
      <c r="F44" s="657">
        <v>5.6450591718515797E-2</v>
      </c>
      <c r="G44" s="658">
        <v>4.9624716192153803E-4</v>
      </c>
      <c r="H44" s="73">
        <v>6.67901166667905E-3</v>
      </c>
      <c r="I44" s="659">
        <v>8.4645637723745854E-5</v>
      </c>
      <c r="J44" s="657">
        <v>1.1186401883449501E-4</v>
      </c>
      <c r="K44" s="658">
        <v>7.6003090291999501E-5</v>
      </c>
      <c r="L44" s="660">
        <v>0.70635601904604906</v>
      </c>
      <c r="M44" s="661">
        <v>2.7964297542509278E-4</v>
      </c>
      <c r="O44" s="662"/>
    </row>
    <row r="45" spans="2:18">
      <c r="B45" s="239" t="s">
        <v>2392</v>
      </c>
      <c r="C45" s="77">
        <v>41</v>
      </c>
      <c r="D45" s="655" t="s">
        <v>2396</v>
      </c>
      <c r="E45" s="656">
        <v>1.78491105430073</v>
      </c>
      <c r="F45" s="657">
        <v>5.60183353134684E-2</v>
      </c>
      <c r="G45" s="658">
        <v>5.1040675915407698E-4</v>
      </c>
      <c r="H45" s="73">
        <v>6.8080017774207599E-3</v>
      </c>
      <c r="I45" s="659">
        <v>8.7060853191960437E-5</v>
      </c>
      <c r="J45" s="657">
        <v>2.69217945690861E-4</v>
      </c>
      <c r="K45" s="658">
        <v>8.0444329162504902E-5</v>
      </c>
      <c r="L45" s="660">
        <v>0.70639496657162504</v>
      </c>
      <c r="M45" s="661">
        <v>2.8933033735453203E-4</v>
      </c>
      <c r="O45" s="662"/>
    </row>
    <row r="46" spans="2:18">
      <c r="B46" s="237" t="s">
        <v>2392</v>
      </c>
      <c r="C46" s="69">
        <v>42</v>
      </c>
      <c r="D46" s="665" t="s">
        <v>2396</v>
      </c>
      <c r="E46" s="666">
        <v>1.81371199926386</v>
      </c>
      <c r="F46" s="667">
        <v>5.67086778054844E-2</v>
      </c>
      <c r="G46" s="668">
        <v>5.1629105798191299E-4</v>
      </c>
      <c r="H46" s="68">
        <v>6.77102611863709E-3</v>
      </c>
      <c r="I46" s="669">
        <v>8.8064483453780998E-5</v>
      </c>
      <c r="J46" s="667">
        <v>1.38361106182527E-4</v>
      </c>
      <c r="K46" s="668">
        <v>8.1813623581918304E-5</v>
      </c>
      <c r="L46" s="670">
        <v>0.70623068110531984</v>
      </c>
      <c r="M46" s="671">
        <v>3.9734382359900403E-4</v>
      </c>
      <c r="N46" s="573"/>
      <c r="O46" s="672"/>
      <c r="P46" s="68"/>
      <c r="Q46" s="68"/>
    </row>
    <row r="47" spans="2:18">
      <c r="B47" s="239" t="s">
        <v>2397</v>
      </c>
      <c r="C47" s="77">
        <v>1</v>
      </c>
      <c r="D47" s="655" t="s">
        <v>2393</v>
      </c>
      <c r="E47" s="656">
        <v>5.9662229594955098</v>
      </c>
      <c r="F47" s="657">
        <v>5.6714575013152697E-2</v>
      </c>
      <c r="G47" s="658">
        <v>1.59872744126131E-4</v>
      </c>
      <c r="H47" s="73">
        <v>6.8232044576603604E-3</v>
      </c>
      <c r="I47" s="659">
        <v>1.9088808278896899E-4</v>
      </c>
      <c r="J47" s="657">
        <v>3.7765537536244698E-4</v>
      </c>
      <c r="K47" s="658">
        <v>2.3266013697680401E-5</v>
      </c>
      <c r="L47" s="661">
        <v>0.70766172854199505</v>
      </c>
      <c r="M47" s="661">
        <v>1.12518277474141E-4</v>
      </c>
      <c r="O47" s="662"/>
    </row>
    <row r="48" spans="2:18">
      <c r="B48" s="239" t="s">
        <v>2397</v>
      </c>
      <c r="C48" s="77">
        <v>2</v>
      </c>
      <c r="D48" s="655" t="s">
        <v>2393</v>
      </c>
      <c r="E48" s="656">
        <v>5.8251515447407201</v>
      </c>
      <c r="F48" s="657">
        <v>5.6366183469577398E-2</v>
      </c>
      <c r="G48" s="658">
        <v>1.6704933543261499E-4</v>
      </c>
      <c r="H48" s="73">
        <v>6.8495243207040398E-3</v>
      </c>
      <c r="I48" s="659">
        <v>1.99456906076106E-4</v>
      </c>
      <c r="J48" s="657">
        <v>6.3619195875766997E-4</v>
      </c>
      <c r="K48" s="658">
        <v>2.5511313743335599E-5</v>
      </c>
      <c r="L48" s="661">
        <v>0.70768124040540903</v>
      </c>
      <c r="M48" s="661">
        <v>1.27362983977626E-4</v>
      </c>
      <c r="N48" s="73" t="s">
        <v>2398</v>
      </c>
      <c r="O48" s="662"/>
    </row>
    <row r="49" spans="2:15">
      <c r="B49" s="239" t="s">
        <v>2397</v>
      </c>
      <c r="C49" s="77">
        <v>3</v>
      </c>
      <c r="D49" s="655" t="s">
        <v>2393</v>
      </c>
      <c r="E49" s="656">
        <v>5.9530388514534298</v>
      </c>
      <c r="F49" s="657">
        <v>5.5942929147358503E-2</v>
      </c>
      <c r="G49" s="658">
        <v>1.6298163538678402E-4</v>
      </c>
      <c r="H49" s="73">
        <v>6.81838794174557E-3</v>
      </c>
      <c r="I49" s="659">
        <v>1.9460010414570599E-4</v>
      </c>
      <c r="J49" s="657">
        <v>8.3404377343839994E-4</v>
      </c>
      <c r="K49" s="658">
        <v>2.2380567090210402E-5</v>
      </c>
      <c r="L49" s="661">
        <v>0.70774838637829496</v>
      </c>
      <c r="M49" s="661">
        <v>1.1870927839743001E-4</v>
      </c>
      <c r="O49" s="662"/>
    </row>
    <row r="50" spans="2:15">
      <c r="B50" s="239" t="s">
        <v>2397</v>
      </c>
      <c r="C50" s="77">
        <v>4</v>
      </c>
      <c r="D50" s="655" t="s">
        <v>2393</v>
      </c>
      <c r="E50" s="656">
        <v>5.9781081188673904</v>
      </c>
      <c r="F50" s="657">
        <v>5.6304876918690003E-2</v>
      </c>
      <c r="G50" s="658">
        <v>1.53321880759935E-4</v>
      </c>
      <c r="H50" s="73">
        <v>6.8422040251834597E-3</v>
      </c>
      <c r="I50" s="659">
        <v>1.83066335013321E-4</v>
      </c>
      <c r="J50" s="657">
        <v>4.7687363317104598E-4</v>
      </c>
      <c r="K50" s="658">
        <v>2.33511144798291E-5</v>
      </c>
      <c r="L50" s="661">
        <v>0.70765119566879398</v>
      </c>
      <c r="M50" s="661">
        <v>1.16247998474793E-4</v>
      </c>
      <c r="O50" s="662"/>
    </row>
    <row r="51" spans="2:15">
      <c r="B51" s="239" t="s">
        <v>2397</v>
      </c>
      <c r="C51" s="77">
        <v>5</v>
      </c>
      <c r="D51" s="655" t="s">
        <v>2393</v>
      </c>
      <c r="E51" s="656">
        <v>6.0332523086075698</v>
      </c>
      <c r="F51" s="657">
        <v>5.6658895600000002E-2</v>
      </c>
      <c r="G51" s="658">
        <v>1.45589E-4</v>
      </c>
      <c r="H51" s="73">
        <v>6.8202708188964617E-3</v>
      </c>
      <c r="I51" s="659">
        <v>1.2258519999999999E-4</v>
      </c>
      <c r="J51" s="657">
        <v>3.5584141000000001E-4</v>
      </c>
      <c r="K51" s="658">
        <v>2.4458773999999999E-5</v>
      </c>
      <c r="L51" s="661">
        <v>0.707675570681216</v>
      </c>
      <c r="M51" s="661">
        <v>1.18829398220664E-4</v>
      </c>
      <c r="O51" s="662"/>
    </row>
    <row r="52" spans="2:15">
      <c r="B52" s="239" t="s">
        <v>2397</v>
      </c>
      <c r="C52" s="77">
        <v>6</v>
      </c>
      <c r="D52" s="655" t="s">
        <v>2393</v>
      </c>
      <c r="E52" s="656">
        <v>5.3736101912135998</v>
      </c>
      <c r="F52" s="657">
        <v>5.6702559681999998E-2</v>
      </c>
      <c r="G52" s="658">
        <v>1.1245579999999999E-4</v>
      </c>
      <c r="H52" s="73">
        <v>6.8223939486862176E-3</v>
      </c>
      <c r="I52" s="659">
        <v>1.477854E-4</v>
      </c>
      <c r="J52" s="657">
        <v>5.8896529999999999E-4</v>
      </c>
      <c r="K52" s="658">
        <v>2.114775452E-5</v>
      </c>
      <c r="L52" s="661">
        <v>0.70768461801483296</v>
      </c>
      <c r="M52" s="661">
        <v>1.41106297006043E-4</v>
      </c>
      <c r="O52" s="662"/>
    </row>
    <row r="53" spans="2:15">
      <c r="B53" s="239" t="s">
        <v>2397</v>
      </c>
      <c r="C53" s="77">
        <v>7</v>
      </c>
      <c r="D53" s="655" t="s">
        <v>2393</v>
      </c>
      <c r="E53" s="656">
        <v>5.36397491309733</v>
      </c>
      <c r="F53" s="657">
        <v>5.6456963213999997E-2</v>
      </c>
      <c r="G53" s="658">
        <v>2.1447854199999999E-4</v>
      </c>
      <c r="H53" s="73">
        <v>6.7927034655950892E-3</v>
      </c>
      <c r="I53" s="659">
        <v>2.0155862999999999E-4</v>
      </c>
      <c r="J53" s="657">
        <v>1.2445799999999999E-3</v>
      </c>
      <c r="K53" s="658">
        <v>3.1125896599999998E-5</v>
      </c>
      <c r="L53" s="661">
        <v>0.70770767308647797</v>
      </c>
      <c r="M53" s="661">
        <v>1.29352135146441E-4</v>
      </c>
      <c r="O53" s="662"/>
    </row>
    <row r="54" spans="2:15">
      <c r="B54" s="239" t="s">
        <v>2397</v>
      </c>
      <c r="C54" s="77">
        <v>8</v>
      </c>
      <c r="D54" s="655" t="s">
        <v>2393</v>
      </c>
      <c r="E54" s="656">
        <v>5.3247587122936597</v>
      </c>
      <c r="F54" s="657">
        <v>5.6596801257999999E-2</v>
      </c>
      <c r="G54" s="658">
        <v>1.47785223E-4</v>
      </c>
      <c r="H54" s="73">
        <v>6.8027180306959494E-3</v>
      </c>
      <c r="I54" s="659">
        <v>2.2588449999999999E-4</v>
      </c>
      <c r="J54" s="657">
        <v>5.6698531400000004E-4</v>
      </c>
      <c r="K54" s="658">
        <v>1.8555687499999998E-5</v>
      </c>
      <c r="L54" s="661">
        <v>0.70769624727796299</v>
      </c>
      <c r="M54" s="661">
        <v>1.4542529351973499E-4</v>
      </c>
      <c r="O54" s="662"/>
    </row>
    <row r="55" spans="2:15">
      <c r="B55" s="239" t="s">
        <v>2397</v>
      </c>
      <c r="C55" s="77">
        <v>9</v>
      </c>
      <c r="D55" s="655" t="s">
        <v>2393</v>
      </c>
      <c r="E55" s="656">
        <v>5.5367676678778404</v>
      </c>
      <c r="F55" s="657">
        <v>5.6315699024999999E-2</v>
      </c>
      <c r="G55" s="658">
        <v>1.21145585E-4</v>
      </c>
      <c r="H55" s="73">
        <v>6.8234428994035506E-3</v>
      </c>
      <c r="I55" s="659">
        <v>2.1478896E-4</v>
      </c>
      <c r="J55" s="657">
        <v>7.8999556524999995E-4</v>
      </c>
      <c r="K55" s="658">
        <v>3.5556225399999998E-5</v>
      </c>
      <c r="L55" s="661">
        <v>0.70764136012438505</v>
      </c>
      <c r="M55" s="661">
        <v>1.4700856195974199E-4</v>
      </c>
      <c r="O55" s="662"/>
    </row>
    <row r="56" spans="2:15" s="112" customFormat="1">
      <c r="B56" s="239" t="s">
        <v>2397</v>
      </c>
      <c r="C56" s="77">
        <v>10</v>
      </c>
      <c r="D56" s="655" t="s">
        <v>2393</v>
      </c>
      <c r="E56" s="656">
        <v>5.8166743914511096</v>
      </c>
      <c r="F56" s="657">
        <v>5.5921815273715002E-2</v>
      </c>
      <c r="G56" s="658">
        <v>1.9044605648128001E-4</v>
      </c>
      <c r="H56" s="73">
        <v>6.8335246817751499E-3</v>
      </c>
      <c r="I56" s="659">
        <v>2.27392645860926E-4</v>
      </c>
      <c r="J56" s="657">
        <v>3.3569246184297002E-4</v>
      </c>
      <c r="K56" s="658">
        <v>2.8827763800037598E-5</v>
      </c>
      <c r="L56" s="661">
        <v>0.70771538743513995</v>
      </c>
      <c r="M56" s="661">
        <v>1.4804445259943599E-4</v>
      </c>
      <c r="N56" s="145"/>
      <c r="O56" s="662"/>
    </row>
    <row r="57" spans="2:15">
      <c r="B57" s="239" t="s">
        <v>2397</v>
      </c>
      <c r="C57" s="77">
        <v>11</v>
      </c>
      <c r="D57" s="655" t="s">
        <v>2393</v>
      </c>
      <c r="E57" s="656">
        <v>5.4472712794424503</v>
      </c>
      <c r="F57" s="657">
        <v>5.5853165935808601E-2</v>
      </c>
      <c r="G57" s="658">
        <v>1.68510155435443E-4</v>
      </c>
      <c r="H57" s="73">
        <v>6.7076701056607404E-3</v>
      </c>
      <c r="I57" s="659">
        <v>2.0120121604908501E-4</v>
      </c>
      <c r="J57" s="657">
        <v>6.1332370161714105E-4</v>
      </c>
      <c r="K57" s="658">
        <v>2.5544069318330801E-5</v>
      </c>
      <c r="L57" s="661">
        <v>0.70769939669911897</v>
      </c>
      <c r="M57" s="661">
        <v>1.52817777282876E-4</v>
      </c>
      <c r="O57" s="662"/>
    </row>
    <row r="58" spans="2:15">
      <c r="B58" s="239" t="s">
        <v>2397</v>
      </c>
      <c r="C58" s="77">
        <v>12</v>
      </c>
      <c r="D58" s="655" t="s">
        <v>2393</v>
      </c>
      <c r="E58" s="656">
        <v>5.3711492477039897</v>
      </c>
      <c r="F58" s="657">
        <v>5.6599675978821498E-2</v>
      </c>
      <c r="G58" s="658">
        <v>1.8890871560119001E-4</v>
      </c>
      <c r="H58" s="73">
        <v>6.7580032285257602E-3</v>
      </c>
      <c r="I58" s="659">
        <v>2.2555706738505601E-4</v>
      </c>
      <c r="J58" s="657">
        <v>1.2411575974701401E-3</v>
      </c>
      <c r="K58" s="658">
        <v>2.83356121177504E-5</v>
      </c>
      <c r="L58" s="661">
        <v>0.70767421631051997</v>
      </c>
      <c r="M58" s="661">
        <v>1.3628260022315999E-4</v>
      </c>
      <c r="O58" s="662"/>
    </row>
    <row r="59" spans="2:15">
      <c r="B59" s="239" t="s">
        <v>2397</v>
      </c>
      <c r="C59" s="77">
        <v>13</v>
      </c>
      <c r="D59" s="655" t="s">
        <v>2393</v>
      </c>
      <c r="E59" s="656">
        <v>5.43486607737798</v>
      </c>
      <c r="F59" s="657">
        <v>5.60747384034763E-2</v>
      </c>
      <c r="G59" s="658">
        <v>2.0050324585714702E-4</v>
      </c>
      <c r="H59" s="73">
        <v>6.8147253382630701E-3</v>
      </c>
      <c r="I59" s="659">
        <v>2.3940090255516601E-4</v>
      </c>
      <c r="J59" s="657">
        <v>1.9042151873406601E-4</v>
      </c>
      <c r="K59" s="658">
        <v>2.6193145036595199E-5</v>
      </c>
      <c r="L59" s="661">
        <v>0.70769996397920298</v>
      </c>
      <c r="M59" s="661">
        <v>1.20608384217795E-4</v>
      </c>
      <c r="O59" s="662"/>
    </row>
    <row r="60" spans="2:15">
      <c r="B60" s="239" t="s">
        <v>2397</v>
      </c>
      <c r="C60" s="77">
        <v>14</v>
      </c>
      <c r="D60" s="655" t="s">
        <v>2393</v>
      </c>
      <c r="E60" s="656">
        <v>5.5535310222406604</v>
      </c>
      <c r="F60" s="657">
        <v>5.6034619811810897E-2</v>
      </c>
      <c r="G60" s="658">
        <v>1.9433238956511099E-4</v>
      </c>
      <c r="H60" s="73">
        <v>6.80993506746852E-3</v>
      </c>
      <c r="I60" s="659">
        <v>2.32032911888735E-4</v>
      </c>
      <c r="J60" s="657">
        <v>1.5016455123406699E-4</v>
      </c>
      <c r="K60" s="658">
        <v>2.9062005904431499E-5</v>
      </c>
      <c r="L60" s="661">
        <v>0.70764964671161501</v>
      </c>
      <c r="M60" s="661">
        <v>1.3098667711017599E-4</v>
      </c>
      <c r="O60" s="662"/>
    </row>
    <row r="61" spans="2:15">
      <c r="B61" s="239" t="s">
        <v>2397</v>
      </c>
      <c r="C61" s="77">
        <v>15</v>
      </c>
      <c r="D61" s="655" t="s">
        <v>2393</v>
      </c>
      <c r="E61" s="656">
        <v>5.4778508148636202</v>
      </c>
      <c r="F61" s="657">
        <v>5.68344802046786E-2</v>
      </c>
      <c r="G61" s="658">
        <v>1.78691659220334E-4</v>
      </c>
      <c r="H61" s="73">
        <v>6.7860386967579902E-3</v>
      </c>
      <c r="I61" s="659">
        <v>2.13357868680296E-4</v>
      </c>
      <c r="J61" s="657">
        <v>1.15582961831791E-3</v>
      </c>
      <c r="K61" s="658">
        <v>2.6429069141348799E-5</v>
      </c>
      <c r="L61" s="661">
        <v>0.70771321255724695</v>
      </c>
      <c r="M61" s="661">
        <v>1.3404728158507599E-4</v>
      </c>
      <c r="O61" s="662"/>
    </row>
    <row r="62" spans="2:15">
      <c r="B62" s="239" t="s">
        <v>2397</v>
      </c>
      <c r="C62" s="77">
        <v>16</v>
      </c>
      <c r="D62" s="655" t="s">
        <v>2393</v>
      </c>
      <c r="E62" s="656">
        <v>5.4590805865868797</v>
      </c>
      <c r="F62" s="657">
        <v>5.5608834307417997E-2</v>
      </c>
      <c r="G62" s="658">
        <v>1.98601854833356E-4</v>
      </c>
      <c r="H62" s="73">
        <v>6.8068559935595798E-3</v>
      </c>
      <c r="I62" s="659">
        <v>2.3713062904771499E-4</v>
      </c>
      <c r="J62" s="657">
        <v>2.3992525995979698E-4</v>
      </c>
      <c r="K62" s="658">
        <v>3.0404919772409602E-5</v>
      </c>
      <c r="L62" s="661">
        <v>0.70766620484587395</v>
      </c>
      <c r="M62" s="661">
        <v>1.2415188027703499E-4</v>
      </c>
      <c r="O62" s="662"/>
    </row>
    <row r="63" spans="2:15">
      <c r="B63" s="239" t="s">
        <v>2397</v>
      </c>
      <c r="C63" s="77">
        <v>17</v>
      </c>
      <c r="D63" s="655" t="s">
        <v>2395</v>
      </c>
      <c r="E63" s="656">
        <v>4.4190879077907397</v>
      </c>
      <c r="F63" s="657">
        <v>5.6389068687688802E-2</v>
      </c>
      <c r="G63" s="658">
        <v>2.161878373839E-4</v>
      </c>
      <c r="H63" s="73">
        <v>6.8122566212183598E-3</v>
      </c>
      <c r="I63" s="659">
        <v>2.58128257156884E-4</v>
      </c>
      <c r="J63" s="657">
        <v>6.7949829011737701E-4</v>
      </c>
      <c r="K63" s="658">
        <v>3.1873007783290401E-5</v>
      </c>
      <c r="L63" s="661">
        <v>0.70762478319571398</v>
      </c>
      <c r="M63" s="661">
        <v>1.4491127038963799E-4</v>
      </c>
      <c r="O63" s="662"/>
    </row>
    <row r="64" spans="2:15">
      <c r="B64" s="239" t="s">
        <v>2397</v>
      </c>
      <c r="C64" s="77">
        <v>18</v>
      </c>
      <c r="D64" s="655" t="s">
        <v>2395</v>
      </c>
      <c r="E64" s="656">
        <v>4.5249046338566004</v>
      </c>
      <c r="F64" s="657">
        <v>5.5871860756021997E-2</v>
      </c>
      <c r="G64" s="658">
        <v>2.1958826579916401E-4</v>
      </c>
      <c r="H64" s="73">
        <v>6.8162115693946998E-3</v>
      </c>
      <c r="I64" s="659">
        <v>2.6218841458282202E-4</v>
      </c>
      <c r="J64" s="657">
        <v>6.6453046327990899E-4</v>
      </c>
      <c r="K64" s="658">
        <v>3.2224954135779502E-5</v>
      </c>
      <c r="L64" s="661">
        <v>0.70765794565200002</v>
      </c>
      <c r="M64" s="661">
        <v>1.4341177644445401E-4</v>
      </c>
      <c r="O64" s="662"/>
    </row>
    <row r="65" spans="2:15">
      <c r="B65" s="239" t="s">
        <v>2397</v>
      </c>
      <c r="C65" s="77">
        <v>19</v>
      </c>
      <c r="D65" s="655" t="s">
        <v>2395</v>
      </c>
      <c r="E65" s="656">
        <v>4.6860764509625596</v>
      </c>
      <c r="F65" s="657">
        <v>5.6867832695695703E-2</v>
      </c>
      <c r="G65" s="658">
        <v>2.0235460519401499E-4</v>
      </c>
      <c r="H65" s="73">
        <v>6.7900210834552404E-3</v>
      </c>
      <c r="I65" s="659">
        <v>2.41611433043815E-4</v>
      </c>
      <c r="J65" s="657">
        <v>1.2604737204781201E-3</v>
      </c>
      <c r="K65" s="658">
        <v>2.9817525701693598E-5</v>
      </c>
      <c r="L65" s="661">
        <v>0.70766833782590799</v>
      </c>
      <c r="M65" s="661">
        <v>1.4737604999200401E-4</v>
      </c>
      <c r="O65" s="662"/>
    </row>
    <row r="66" spans="2:15">
      <c r="B66" s="239" t="s">
        <v>2397</v>
      </c>
      <c r="C66" s="77">
        <v>20</v>
      </c>
      <c r="D66" s="655" t="s">
        <v>2395</v>
      </c>
      <c r="E66" s="656">
        <v>4.6703900564357896</v>
      </c>
      <c r="F66" s="657">
        <v>5.6260093284947403E-2</v>
      </c>
      <c r="G66" s="658">
        <v>1.9717504924963701E-4</v>
      </c>
      <c r="H66" s="73">
        <v>6.8368568357960501E-3</v>
      </c>
      <c r="I66" s="659">
        <v>2.3542703972045999E-4</v>
      </c>
      <c r="J66" s="657">
        <v>6.08716302983163E-4</v>
      </c>
      <c r="K66" s="658">
        <v>2.8501517920787899E-5</v>
      </c>
      <c r="L66" s="661">
        <v>0.70771123167192296</v>
      </c>
      <c r="M66" s="661">
        <v>1.4986925522291199E-4</v>
      </c>
      <c r="O66" s="662"/>
    </row>
    <row r="67" spans="2:15">
      <c r="B67" s="239" t="s">
        <v>2397</v>
      </c>
      <c r="C67" s="77">
        <v>21</v>
      </c>
      <c r="D67" s="655" t="s">
        <v>2395</v>
      </c>
      <c r="E67" s="656">
        <v>4.6625615286119899</v>
      </c>
      <c r="F67" s="657">
        <v>5.6652164329712602E-2</v>
      </c>
      <c r="G67" s="658">
        <v>2.13150956581605E-4</v>
      </c>
      <c r="H67" s="73">
        <v>6.7642701531096996E-3</v>
      </c>
      <c r="I67" s="659">
        <v>2.5450227197174199E-4</v>
      </c>
      <c r="J67" s="657">
        <v>7.9446506971508196E-4</v>
      </c>
      <c r="K67" s="658">
        <v>3.06452686301574E-5</v>
      </c>
      <c r="L67" s="661">
        <v>0.70769287557638205</v>
      </c>
      <c r="M67" s="661">
        <v>1.38325359709614E-4</v>
      </c>
      <c r="O67" s="662"/>
    </row>
    <row r="68" spans="2:15">
      <c r="B68" s="239" t="s">
        <v>2397</v>
      </c>
      <c r="C68" s="77">
        <v>22</v>
      </c>
      <c r="D68" s="655" t="s">
        <v>2395</v>
      </c>
      <c r="E68" s="656">
        <v>4.5936671223546499</v>
      </c>
      <c r="F68" s="657">
        <v>5.6770257283068698E-2</v>
      </c>
      <c r="G68" s="658">
        <v>2.05062238043782E-4</v>
      </c>
      <c r="H68" s="73">
        <v>6.7783706009593601E-3</v>
      </c>
      <c r="I68" s="659">
        <v>2.4484436577563198E-4</v>
      </c>
      <c r="J68" s="657">
        <v>1.1638083067931201E-3</v>
      </c>
      <c r="K68" s="658">
        <v>3.1263998007878503E-5</v>
      </c>
      <c r="L68" s="661">
        <v>0.70763253081470801</v>
      </c>
      <c r="M68" s="661">
        <v>1.4261503966229601E-4</v>
      </c>
      <c r="O68" s="662"/>
    </row>
    <row r="69" spans="2:15">
      <c r="B69" s="239" t="s">
        <v>2397</v>
      </c>
      <c r="C69" s="77">
        <v>23</v>
      </c>
      <c r="D69" s="655" t="s">
        <v>2395</v>
      </c>
      <c r="E69" s="656">
        <v>4.7590525654908502</v>
      </c>
      <c r="F69" s="657">
        <v>5.6501789795894299E-2</v>
      </c>
      <c r="G69" s="658">
        <v>2.17552230370893E-4</v>
      </c>
      <c r="H69" s="73">
        <v>6.8079386681409101E-3</v>
      </c>
      <c r="I69" s="659">
        <v>2.5975737619628902E-4</v>
      </c>
      <c r="J69" s="657">
        <v>1.11997693036372E-4</v>
      </c>
      <c r="K69" s="658">
        <v>2.9854983394039901E-5</v>
      </c>
      <c r="L69" s="661">
        <v>0.70762456968788501</v>
      </c>
      <c r="M69" s="661">
        <v>1.4498298539218201E-4</v>
      </c>
      <c r="O69" s="662"/>
    </row>
    <row r="70" spans="2:15">
      <c r="B70" s="239" t="s">
        <v>2397</v>
      </c>
      <c r="C70" s="77">
        <v>24</v>
      </c>
      <c r="D70" s="655" t="s">
        <v>2395</v>
      </c>
      <c r="E70" s="656">
        <v>4.92461961790793</v>
      </c>
      <c r="F70" s="657">
        <v>5.6930517313586199E-2</v>
      </c>
      <c r="G70" s="658">
        <v>2.0348330595117698E-4</v>
      </c>
      <c r="H70" s="73">
        <v>6.7975049133355402E-3</v>
      </c>
      <c r="I70" s="659">
        <v>2.4295906372708701E-4</v>
      </c>
      <c r="J70" s="657">
        <v>2.3610220517289503E-4</v>
      </c>
      <c r="K70" s="658">
        <v>2.8677057102725699E-5</v>
      </c>
      <c r="L70" s="661">
        <v>0.707667068154332</v>
      </c>
      <c r="M70" s="661">
        <v>1.32849722526183E-4</v>
      </c>
      <c r="O70" s="662"/>
    </row>
    <row r="71" spans="2:15">
      <c r="B71" s="239" t="s">
        <v>2397</v>
      </c>
      <c r="C71" s="77">
        <v>25</v>
      </c>
      <c r="D71" s="655" t="s">
        <v>2395</v>
      </c>
      <c r="E71" s="656">
        <v>4.9630435442895102</v>
      </c>
      <c r="F71" s="657">
        <v>5.6123191278497603E-2</v>
      </c>
      <c r="G71" s="658">
        <v>1.8388142502721199E-4</v>
      </c>
      <c r="H71" s="73">
        <v>6.8205105850642203E-3</v>
      </c>
      <c r="I71" s="659">
        <v>2.19554457436712E-4</v>
      </c>
      <c r="J71" s="657">
        <v>1.79523653556474E-4</v>
      </c>
      <c r="K71" s="658">
        <v>2.7010738264808201E-5</v>
      </c>
      <c r="L71" s="661">
        <v>0.70765158156066699</v>
      </c>
      <c r="M71" s="661">
        <v>1.2385830324557499E-4</v>
      </c>
      <c r="O71" s="662"/>
    </row>
    <row r="72" spans="2:15">
      <c r="B72" s="239" t="s">
        <v>2397</v>
      </c>
      <c r="C72" s="77">
        <v>26</v>
      </c>
      <c r="D72" s="655" t="s">
        <v>2395</v>
      </c>
      <c r="E72" s="656">
        <v>4.8878429991821299</v>
      </c>
      <c r="F72" s="657">
        <v>5.5616939925726701E-2</v>
      </c>
      <c r="G72" s="658">
        <v>1.8850483834564202E-4</v>
      </c>
      <c r="H72" s="73">
        <v>6.7794642858956802E-3</v>
      </c>
      <c r="I72" s="659">
        <v>2.2507479405057699E-4</v>
      </c>
      <c r="J72" s="657">
        <v>8.2765945916964698E-4</v>
      </c>
      <c r="K72" s="658">
        <v>2.9102748096555E-5</v>
      </c>
      <c r="L72" s="661">
        <v>0.70770485159549101</v>
      </c>
      <c r="M72" s="661">
        <v>1.35967914166083E-4</v>
      </c>
      <c r="O72" s="662"/>
    </row>
    <row r="73" spans="2:15">
      <c r="B73" s="239" t="s">
        <v>2397</v>
      </c>
      <c r="C73" s="77">
        <v>27</v>
      </c>
      <c r="D73" s="655" t="s">
        <v>2395</v>
      </c>
      <c r="E73" s="656">
        <v>4.6587729572873897</v>
      </c>
      <c r="F73" s="657">
        <v>5.68034445585585E-2</v>
      </c>
      <c r="G73" s="658">
        <v>1.9411681354611598E-4</v>
      </c>
      <c r="H73" s="73">
        <v>6.7823331822915297E-3</v>
      </c>
      <c r="I73" s="659">
        <v>2.3177555133153699E-4</v>
      </c>
      <c r="J73" s="657">
        <v>2.1599665050816002E-4</v>
      </c>
      <c r="K73" s="658">
        <v>3.0721834706642597E-5</v>
      </c>
      <c r="L73" s="661">
        <v>0.70768675446408502</v>
      </c>
      <c r="M73" s="661">
        <v>1.3377594705371899E-4</v>
      </c>
      <c r="O73" s="662"/>
    </row>
    <row r="74" spans="2:15">
      <c r="B74" s="239" t="s">
        <v>2397</v>
      </c>
      <c r="C74" s="77">
        <v>28</v>
      </c>
      <c r="D74" s="655" t="s">
        <v>2395</v>
      </c>
      <c r="E74" s="656">
        <v>4.67839414773184</v>
      </c>
      <c r="F74" s="657">
        <v>5.6181343215810302E-2</v>
      </c>
      <c r="G74" s="658">
        <v>1.9311547070788201E-4</v>
      </c>
      <c r="H74" s="73">
        <v>6.8274541073193402E-3</v>
      </c>
      <c r="I74" s="659">
        <v>2.3057985923307999E-4</v>
      </c>
      <c r="J74" s="657">
        <v>2.1883429806161101E-4</v>
      </c>
      <c r="K74" s="658">
        <v>2.97722012922699E-5</v>
      </c>
      <c r="L74" s="661">
        <v>0.70770143225160298</v>
      </c>
      <c r="M74" s="661">
        <v>1.38734327907796E-4</v>
      </c>
      <c r="O74" s="662"/>
    </row>
    <row r="75" spans="2:15">
      <c r="B75" s="239" t="s">
        <v>2397</v>
      </c>
      <c r="C75" s="77">
        <v>29</v>
      </c>
      <c r="D75" s="655" t="s">
        <v>2395</v>
      </c>
      <c r="E75" s="656">
        <v>4.6323953462874696</v>
      </c>
      <c r="F75" s="657">
        <v>5.6759160374539798E-2</v>
      </c>
      <c r="G75" s="658">
        <v>2.1043177101905401E-4</v>
      </c>
      <c r="H75" s="73">
        <v>6.7770457114040804E-3</v>
      </c>
      <c r="I75" s="659">
        <v>2.5125557374615403E-4</v>
      </c>
      <c r="J75" s="657">
        <v>4.1612875284911696E-4</v>
      </c>
      <c r="K75" s="658">
        <v>2.8325442652310999E-5</v>
      </c>
      <c r="L75" s="661">
        <v>0.70771073980629395</v>
      </c>
      <c r="M75" s="661">
        <v>1.33645826631169E-4</v>
      </c>
      <c r="O75" s="662"/>
    </row>
    <row r="76" spans="2:15">
      <c r="B76" s="239" t="s">
        <v>2397</v>
      </c>
      <c r="C76" s="77">
        <v>30</v>
      </c>
      <c r="D76" s="655" t="s">
        <v>2395</v>
      </c>
      <c r="E76" s="656">
        <v>4.6276115245286702</v>
      </c>
      <c r="F76" s="657">
        <v>0.56844225849999996</v>
      </c>
      <c r="G76" s="658">
        <v>2.1144999999999999E-4</v>
      </c>
      <c r="H76" s="73">
        <v>6.655874E-3</v>
      </c>
      <c r="I76" s="659">
        <v>2.3499999999999999E-4</v>
      </c>
      <c r="J76" s="657">
        <v>4.5584500000000002E-4</v>
      </c>
      <c r="K76" s="658">
        <v>2.5541199999999999E-5</v>
      </c>
      <c r="L76" s="661">
        <v>0.70774132381645505</v>
      </c>
      <c r="M76" s="661">
        <v>1.2953940008936601E-4</v>
      </c>
      <c r="O76" s="662"/>
    </row>
    <row r="77" spans="2:15">
      <c r="B77" s="239" t="s">
        <v>2397</v>
      </c>
      <c r="C77" s="77">
        <v>31</v>
      </c>
      <c r="D77" s="655" t="s">
        <v>2395</v>
      </c>
      <c r="E77" s="656">
        <v>4.6893341406475297</v>
      </c>
      <c r="F77" s="657">
        <v>0.56788854119999999</v>
      </c>
      <c r="G77" s="658">
        <v>1.5866E-4</v>
      </c>
      <c r="H77" s="73">
        <v>6.7885459800000004E-3</v>
      </c>
      <c r="I77" s="659">
        <v>2.11425E-4</v>
      </c>
      <c r="J77" s="657">
        <v>1.4474999999999999E-4</v>
      </c>
      <c r="K77" s="658">
        <v>2.5533499999999999E-5</v>
      </c>
      <c r="L77" s="661">
        <v>0.70762135176271601</v>
      </c>
      <c r="M77" s="661">
        <v>1.39874514036159E-4</v>
      </c>
      <c r="O77" s="662"/>
    </row>
    <row r="78" spans="2:15">
      <c r="B78" s="239" t="s">
        <v>2397</v>
      </c>
      <c r="C78" s="77">
        <v>32</v>
      </c>
      <c r="D78" s="655" t="s">
        <v>2395</v>
      </c>
      <c r="E78" s="656">
        <v>4.6621348385716104</v>
      </c>
      <c r="F78" s="657">
        <v>0.56988556000000001</v>
      </c>
      <c r="G78" s="658">
        <v>1.5887400000000001E-4</v>
      </c>
      <c r="H78" s="73">
        <v>6.6558423E-3</v>
      </c>
      <c r="I78" s="659">
        <v>2.3315E-4</v>
      </c>
      <c r="J78" s="657">
        <v>5.9988000000000001E-4</v>
      </c>
      <c r="K78" s="658">
        <v>4.1124999999999997E-5</v>
      </c>
      <c r="L78" s="661">
        <v>0.70767080712240005</v>
      </c>
      <c r="M78" s="661">
        <v>1.4979995873328099E-4</v>
      </c>
      <c r="O78" s="662"/>
    </row>
    <row r="79" spans="2:15">
      <c r="B79" s="239" t="s">
        <v>2397</v>
      </c>
      <c r="C79" s="77">
        <v>33</v>
      </c>
      <c r="D79" s="655" t="s">
        <v>2396</v>
      </c>
      <c r="E79" s="656">
        <v>4.8699164439729596</v>
      </c>
      <c r="F79" s="657">
        <v>5.6774141224999998E-2</v>
      </c>
      <c r="G79" s="658">
        <v>1.4785530000000001E-4</v>
      </c>
      <c r="H79" s="73">
        <v>6.702556369E-3</v>
      </c>
      <c r="I79" s="659">
        <v>2.8553999999999998E-4</v>
      </c>
      <c r="J79" s="657">
        <v>9.8755200000000005E-4</v>
      </c>
      <c r="K79" s="658">
        <v>4.1254100000000002E-5</v>
      </c>
      <c r="L79" s="661">
        <v>0.70768666447136397</v>
      </c>
      <c r="M79" s="661">
        <v>1.4366056150962999E-4</v>
      </c>
      <c r="O79" s="662"/>
    </row>
    <row r="80" spans="2:15">
      <c r="B80" s="239" t="s">
        <v>2397</v>
      </c>
      <c r="C80" s="77">
        <v>34</v>
      </c>
      <c r="D80" s="655" t="s">
        <v>2396</v>
      </c>
      <c r="E80" s="656">
        <v>5.0233283085123297</v>
      </c>
      <c r="F80" s="657">
        <v>5.5843211951315301E-2</v>
      </c>
      <c r="G80" s="658">
        <v>1.96693893915844E-4</v>
      </c>
      <c r="H80" s="73">
        <v>6.7064809115964302E-3</v>
      </c>
      <c r="I80" s="659">
        <v>2.34852516455822E-4</v>
      </c>
      <c r="J80" s="657">
        <v>8.5336995706081795E-4</v>
      </c>
      <c r="K80" s="658">
        <v>2.8095921873947701E-5</v>
      </c>
      <c r="L80" s="661">
        <v>0.70766138095132103</v>
      </c>
      <c r="M80" s="661">
        <v>1.2613181700397701E-4</v>
      </c>
      <c r="O80" s="662"/>
    </row>
    <row r="81" spans="2:17" s="112" customFormat="1">
      <c r="B81" s="239" t="s">
        <v>2397</v>
      </c>
      <c r="C81" s="77">
        <v>35</v>
      </c>
      <c r="D81" s="655" t="s">
        <v>2396</v>
      </c>
      <c r="E81" s="656">
        <v>5.0464757705269303</v>
      </c>
      <c r="F81" s="657">
        <v>5.6412694402645097E-2</v>
      </c>
      <c r="G81" s="658">
        <v>1.7222304377667398E-4</v>
      </c>
      <c r="H81" s="73">
        <v>6.7550773731705196E-3</v>
      </c>
      <c r="I81" s="659">
        <v>2.05634332874727E-4</v>
      </c>
      <c r="J81" s="657">
        <v>6.8886952443645601E-4</v>
      </c>
      <c r="K81" s="658">
        <v>2.75996383267857E-5</v>
      </c>
      <c r="L81" s="661">
        <v>0.70764785036355005</v>
      </c>
      <c r="M81" s="661">
        <v>1.43525867576882E-4</v>
      </c>
      <c r="N81" s="145"/>
      <c r="O81" s="662"/>
    </row>
    <row r="82" spans="2:17">
      <c r="B82" s="239" t="s">
        <v>2397</v>
      </c>
      <c r="C82" s="77">
        <v>36</v>
      </c>
      <c r="D82" s="655" t="s">
        <v>2396</v>
      </c>
      <c r="E82" s="656">
        <v>5.0891426138402203</v>
      </c>
      <c r="F82" s="657">
        <v>5.67053232247995E-2</v>
      </c>
      <c r="G82" s="658">
        <v>1.8144051161552902E-4</v>
      </c>
      <c r="H82" s="73">
        <v>6.7706177187787297E-3</v>
      </c>
      <c r="I82" s="659">
        <v>2.1664004760410199E-4</v>
      </c>
      <c r="J82" s="657">
        <v>6.8936166226251999E-4</v>
      </c>
      <c r="K82" s="658">
        <v>2.8225034416379399E-5</v>
      </c>
      <c r="L82" s="661">
        <v>0.70764357430519498</v>
      </c>
      <c r="M82" s="661">
        <v>1.2952940620559E-4</v>
      </c>
      <c r="O82" s="662"/>
    </row>
    <row r="83" spans="2:17">
      <c r="B83" s="239" t="s">
        <v>2397</v>
      </c>
      <c r="C83" s="77">
        <v>37</v>
      </c>
      <c r="D83" s="655" t="s">
        <v>2396</v>
      </c>
      <c r="E83" s="656">
        <v>4.8744841754606796</v>
      </c>
      <c r="F83" s="657">
        <v>5.6214956663143502E-2</v>
      </c>
      <c r="G83" s="658">
        <v>1.9724112797160702E-4</v>
      </c>
      <c r="H83" s="73">
        <v>6.8314677329822096E-3</v>
      </c>
      <c r="I83" s="659">
        <v>2.3550595605726201E-4</v>
      </c>
      <c r="J83" s="657">
        <v>2.8992991581797199E-4</v>
      </c>
      <c r="K83" s="658">
        <v>2.8239925922869602E-5</v>
      </c>
      <c r="L83" s="661">
        <v>0.70771250296307897</v>
      </c>
      <c r="M83" s="661">
        <v>1.36315160304779E-4</v>
      </c>
      <c r="O83" s="662"/>
    </row>
    <row r="84" spans="2:17">
      <c r="B84" s="239" t="s">
        <v>2397</v>
      </c>
      <c r="C84" s="77">
        <v>38</v>
      </c>
      <c r="D84" s="655" t="s">
        <v>2396</v>
      </c>
      <c r="E84" s="656">
        <v>4.9418816272596198</v>
      </c>
      <c r="F84" s="657">
        <v>5.6956957295687997E-2</v>
      </c>
      <c r="G84" s="658">
        <v>1.9208652747987299E-4</v>
      </c>
      <c r="H84" s="73">
        <v>6.8006626073025796E-3</v>
      </c>
      <c r="I84" s="659">
        <v>2.2935134706575299E-4</v>
      </c>
      <c r="J84" s="657">
        <v>1.19498982969092E-3</v>
      </c>
      <c r="K84" s="658">
        <v>2.74397438825243E-5</v>
      </c>
      <c r="L84" s="661">
        <v>0.70770329727792203</v>
      </c>
      <c r="M84" s="661">
        <v>1.30182995342107E-4</v>
      </c>
      <c r="O84" s="662"/>
    </row>
    <row r="85" spans="2:17">
      <c r="B85" s="239" t="s">
        <v>2397</v>
      </c>
      <c r="C85" s="77">
        <v>39</v>
      </c>
      <c r="D85" s="655" t="s">
        <v>2396</v>
      </c>
      <c r="E85" s="656">
        <v>4.7398507970763299</v>
      </c>
      <c r="F85" s="657">
        <v>5.6358048569675703E-2</v>
      </c>
      <c r="G85" s="658">
        <v>1.91286863512719E-4</v>
      </c>
      <c r="H85" s="73">
        <v>6.7291529575821104E-3</v>
      </c>
      <c r="I85" s="659">
        <v>2.2839655148403299E-4</v>
      </c>
      <c r="J85" s="657">
        <v>1.44474537878748E-3</v>
      </c>
      <c r="K85" s="658">
        <v>2.84324037466814E-5</v>
      </c>
      <c r="L85" s="661">
        <v>0.70772904305444295</v>
      </c>
      <c r="M85" s="661">
        <v>1.3893548674298001E-4</v>
      </c>
      <c r="O85" s="662"/>
    </row>
    <row r="86" spans="2:17">
      <c r="B86" s="239" t="s">
        <v>2397</v>
      </c>
      <c r="C86" s="77">
        <v>40</v>
      </c>
      <c r="D86" s="655" t="s">
        <v>2396</v>
      </c>
      <c r="E86" s="656">
        <v>4.75921477858894</v>
      </c>
      <c r="F86" s="657">
        <v>5.6512793973657001E-2</v>
      </c>
      <c r="G86" s="658">
        <v>1.9402607710043501E-4</v>
      </c>
      <c r="H86" s="73">
        <v>6.7476295207150898E-3</v>
      </c>
      <c r="I86" s="659">
        <v>2.31667196633171E-4</v>
      </c>
      <c r="J86" s="657">
        <v>4.6957222001198099E-4</v>
      </c>
      <c r="K86" s="658">
        <v>3.1355172198853701E-5</v>
      </c>
      <c r="L86" s="661">
        <v>0.70764419006017498</v>
      </c>
      <c r="M86" s="661">
        <v>1.45394693205762E-4</v>
      </c>
      <c r="O86" s="662"/>
    </row>
    <row r="87" spans="2:17">
      <c r="B87" s="239" t="s">
        <v>2397</v>
      </c>
      <c r="C87" s="77">
        <v>41</v>
      </c>
      <c r="D87" s="655" t="s">
        <v>2396</v>
      </c>
      <c r="E87" s="656">
        <v>4.7042879852365402</v>
      </c>
      <c r="F87" s="657">
        <v>0.56712255854399996</v>
      </c>
      <c r="G87" s="658">
        <v>2.1552299999999999E-4</v>
      </c>
      <c r="H87" s="73">
        <v>6.8422149999999996E-3</v>
      </c>
      <c r="I87" s="659">
        <v>1.985562E-4</v>
      </c>
      <c r="J87" s="657">
        <v>6.3325540000000002E-4</v>
      </c>
      <c r="K87" s="658">
        <v>3.2541199999999999E-5</v>
      </c>
      <c r="L87" s="661">
        <v>0.70766079148125205</v>
      </c>
      <c r="M87" s="661">
        <v>1.1839058997798201E-4</v>
      </c>
      <c r="O87" s="662"/>
    </row>
    <row r="88" spans="2:17">
      <c r="B88" s="239" t="s">
        <v>2397</v>
      </c>
      <c r="C88" s="77">
        <v>42</v>
      </c>
      <c r="D88" s="655" t="s">
        <v>2396</v>
      </c>
      <c r="E88" s="656">
        <v>4.7100087155697299</v>
      </c>
      <c r="F88" s="657">
        <v>0.56988542239999995</v>
      </c>
      <c r="G88" s="658">
        <v>1.9663499999999999E-4</v>
      </c>
      <c r="H88" s="73">
        <v>6.7899562102000004E-3</v>
      </c>
      <c r="I88" s="659">
        <v>2.6552310000000002E-4</v>
      </c>
      <c r="J88" s="657">
        <v>7.8540999999999995E-4</v>
      </c>
      <c r="K88" s="658">
        <v>3.5240000000000001E-5</v>
      </c>
      <c r="L88" s="661">
        <v>0.707671071847364</v>
      </c>
      <c r="M88" s="661">
        <v>1.3010207037707301E-4</v>
      </c>
      <c r="O88" s="662"/>
    </row>
    <row r="89" spans="2:17">
      <c r="B89" s="239" t="s">
        <v>2397</v>
      </c>
      <c r="C89" s="77">
        <v>43</v>
      </c>
      <c r="D89" s="655" t="s">
        <v>2396</v>
      </c>
      <c r="E89" s="656">
        <v>4.6478691657119704</v>
      </c>
      <c r="F89" s="657">
        <v>0.56744585199999997</v>
      </c>
      <c r="G89" s="658">
        <v>1.8744553E-4</v>
      </c>
      <c r="H89" s="73">
        <v>6.7458852000000001E-3</v>
      </c>
      <c r="I89" s="659">
        <v>1.47785E-4</v>
      </c>
      <c r="J89" s="657">
        <v>2.68523E-4</v>
      </c>
      <c r="K89" s="658">
        <v>2.5414100000000001E-5</v>
      </c>
      <c r="L89" s="661">
        <v>0.707736194761306</v>
      </c>
      <c r="M89" s="661">
        <v>1.5177813375989E-4</v>
      </c>
      <c r="O89" s="662"/>
    </row>
    <row r="90" spans="2:17">
      <c r="B90" s="239" t="s">
        <v>2397</v>
      </c>
      <c r="C90" s="77">
        <v>44</v>
      </c>
      <c r="D90" s="655" t="s">
        <v>2396</v>
      </c>
      <c r="E90" s="656">
        <v>4.5417008901036198</v>
      </c>
      <c r="F90" s="657">
        <v>0.56855123559999998</v>
      </c>
      <c r="G90" s="658">
        <v>1.7655534E-4</v>
      </c>
      <c r="H90" s="73">
        <v>6.7122365024999998E-3</v>
      </c>
      <c r="I90" s="659">
        <v>2.0332561E-4</v>
      </c>
      <c r="J90" s="657">
        <v>8.5472022999999995E-4</v>
      </c>
      <c r="K90" s="658">
        <v>4.123141E-5</v>
      </c>
      <c r="L90" s="661">
        <v>0.70766202978660697</v>
      </c>
      <c r="M90" s="661">
        <v>1.37185345928297E-4</v>
      </c>
      <c r="O90" s="662"/>
    </row>
    <row r="91" spans="2:17">
      <c r="B91" s="239" t="s">
        <v>2397</v>
      </c>
      <c r="C91" s="77">
        <v>45</v>
      </c>
      <c r="D91" s="655" t="s">
        <v>2396</v>
      </c>
      <c r="E91" s="656">
        <v>4.4602970935591504</v>
      </c>
      <c r="F91" s="657">
        <v>0.56874455199999996</v>
      </c>
      <c r="G91" s="658">
        <v>1.7556200000000001E-4</v>
      </c>
      <c r="H91" s="73">
        <v>6.7025589599999996E-3</v>
      </c>
      <c r="I91" s="659">
        <v>2.4112501999999999E-4</v>
      </c>
      <c r="J91" s="657">
        <v>7.4510199999999998E-4</v>
      </c>
      <c r="K91" s="658">
        <v>2.3635E-5</v>
      </c>
      <c r="L91" s="661">
        <v>0.70765903843453604</v>
      </c>
      <c r="M91" s="661">
        <v>1.5143703708857199E-4</v>
      </c>
      <c r="O91" s="662"/>
    </row>
    <row r="92" spans="2:17">
      <c r="B92" s="239" t="s">
        <v>2397</v>
      </c>
      <c r="C92" s="77">
        <v>46</v>
      </c>
      <c r="D92" s="655" t="s">
        <v>2396</v>
      </c>
      <c r="E92" s="656">
        <v>4.4458707852871697</v>
      </c>
      <c r="F92" s="657">
        <v>0.569665223</v>
      </c>
      <c r="G92" s="658">
        <v>2.01158603E-4</v>
      </c>
      <c r="H92" s="73">
        <v>6.7522014000000003E-3</v>
      </c>
      <c r="I92" s="659">
        <v>2.1668499999999999E-4</v>
      </c>
      <c r="J92" s="657">
        <v>6.5412200000000004E-4</v>
      </c>
      <c r="K92" s="658">
        <v>2.369854E-5</v>
      </c>
      <c r="L92" s="661">
        <v>0.70768650333455096</v>
      </c>
      <c r="M92" s="661">
        <v>1.5896297052618699E-4</v>
      </c>
      <c r="O92" s="662"/>
    </row>
    <row r="93" spans="2:17">
      <c r="B93" s="239" t="s">
        <v>2397</v>
      </c>
      <c r="C93" s="77">
        <v>47</v>
      </c>
      <c r="D93" s="655" t="s">
        <v>2396</v>
      </c>
      <c r="E93" s="656">
        <v>4.36649165089199</v>
      </c>
      <c r="F93" s="657">
        <v>0.56866954142000004</v>
      </c>
      <c r="G93" s="658">
        <v>1.5663499999999999E-4</v>
      </c>
      <c r="H93" s="73">
        <v>6.7356984999999998E-3</v>
      </c>
      <c r="I93" s="659">
        <v>2.1411250000000001E-4</v>
      </c>
      <c r="J93" s="657">
        <v>1.2553299999999999E-4</v>
      </c>
      <c r="K93" s="658">
        <v>4.5874000000000002E-5</v>
      </c>
      <c r="L93" s="661">
        <v>0.70764809989358701</v>
      </c>
      <c r="M93" s="661">
        <v>1.43988348176047E-4</v>
      </c>
      <c r="O93" s="662"/>
    </row>
    <row r="94" spans="2:17">
      <c r="B94" s="237" t="s">
        <v>2397</v>
      </c>
      <c r="C94" s="69">
        <v>48</v>
      </c>
      <c r="D94" s="665" t="s">
        <v>2396</v>
      </c>
      <c r="E94" s="666">
        <v>4.4110174345477597</v>
      </c>
      <c r="F94" s="667">
        <v>0.56785542</v>
      </c>
      <c r="G94" s="668">
        <v>1.7544549999999999E-4</v>
      </c>
      <c r="H94" s="68">
        <v>6.8122024999999996E-3</v>
      </c>
      <c r="I94" s="669">
        <v>3.0221000999999998E-4</v>
      </c>
      <c r="J94" s="667">
        <v>6.3529799999999996E-4</v>
      </c>
      <c r="K94" s="668">
        <v>3.5122439999999997E-5</v>
      </c>
      <c r="L94" s="671">
        <v>0.70765603962952595</v>
      </c>
      <c r="M94" s="671">
        <v>1.6325114905538701E-4</v>
      </c>
      <c r="N94" s="573"/>
      <c r="O94" s="672"/>
      <c r="P94" s="68"/>
      <c r="Q94" s="68"/>
    </row>
    <row r="95" spans="2:17">
      <c r="B95" s="239" t="s">
        <v>2399</v>
      </c>
      <c r="C95" s="569">
        <v>1</v>
      </c>
      <c r="D95" s="655" t="s">
        <v>2393</v>
      </c>
      <c r="E95" s="656">
        <v>10.0505866986106</v>
      </c>
      <c r="F95" s="657">
        <v>5.6987742199999997E-2</v>
      </c>
      <c r="G95" s="658">
        <v>4.5521320000000001E-4</v>
      </c>
      <c r="H95" s="73">
        <v>6.7558401253000003E-3</v>
      </c>
      <c r="I95" s="659">
        <v>1.1542E-4</v>
      </c>
      <c r="J95" s="657">
        <v>2.336525E-4</v>
      </c>
      <c r="K95" s="658">
        <v>2.1144500000000001E-5</v>
      </c>
      <c r="L95" s="660">
        <v>0.71179266794167395</v>
      </c>
      <c r="M95" s="661">
        <v>7.3973031644455195E-5</v>
      </c>
      <c r="O95" s="662"/>
    </row>
    <row r="96" spans="2:17">
      <c r="B96" s="239" t="s">
        <v>2399</v>
      </c>
      <c r="C96" s="563">
        <v>2</v>
      </c>
      <c r="D96" s="655" t="s">
        <v>2393</v>
      </c>
      <c r="E96" s="656">
        <v>10.2649454183658</v>
      </c>
      <c r="F96" s="657">
        <v>5.6781921206768803E-2</v>
      </c>
      <c r="G96" s="658">
        <v>9.5012775920051495E-5</v>
      </c>
      <c r="H96" s="73">
        <v>6.7797620736583302E-3</v>
      </c>
      <c r="I96" s="659">
        <v>1.13445222824784E-4</v>
      </c>
      <c r="J96" s="657">
        <v>6.1553714973449394E-5</v>
      </c>
      <c r="K96" s="658">
        <v>1.3273113929800899E-5</v>
      </c>
      <c r="L96" s="660">
        <v>0.71182481183096702</v>
      </c>
      <c r="M96" s="661">
        <v>7.3081303574607605E-5</v>
      </c>
      <c r="N96" s="73" t="s">
        <v>2400</v>
      </c>
      <c r="O96" s="662"/>
    </row>
    <row r="97" spans="2:15">
      <c r="B97" s="239" t="s">
        <v>2399</v>
      </c>
      <c r="C97" s="563">
        <v>3</v>
      </c>
      <c r="D97" s="655" t="s">
        <v>2393</v>
      </c>
      <c r="E97" s="656">
        <v>10.3159493656338</v>
      </c>
      <c r="F97" s="657">
        <v>5.6906827782193199E-2</v>
      </c>
      <c r="G97" s="658">
        <v>9.0571356245966602E-4</v>
      </c>
      <c r="H97" s="73">
        <v>6.7946759862000201E-3</v>
      </c>
      <c r="I97" s="659">
        <v>1.08142193278542E-4</v>
      </c>
      <c r="J97" s="657">
        <v>4.2338030502770297E-4</v>
      </c>
      <c r="K97" s="658">
        <v>1.35438280022767E-5</v>
      </c>
      <c r="L97" s="660">
        <v>0.71178177417180599</v>
      </c>
      <c r="M97" s="661">
        <v>6.7218036801594398E-5</v>
      </c>
      <c r="N97" s="73"/>
      <c r="O97" s="662"/>
    </row>
    <row r="98" spans="2:15">
      <c r="B98" s="239" t="s">
        <v>2399</v>
      </c>
      <c r="C98" s="563">
        <v>4</v>
      </c>
      <c r="D98" s="655" t="s">
        <v>2393</v>
      </c>
      <c r="E98" s="656">
        <v>10.664116088836399</v>
      </c>
      <c r="F98" s="657">
        <v>5.6064901278686602E-2</v>
      </c>
      <c r="G98" s="658">
        <v>8.6861307572429604E-4</v>
      </c>
      <c r="H98" s="73">
        <v>6.81354990682275E-3</v>
      </c>
      <c r="I98" s="659">
        <v>1.0371237895185E-4</v>
      </c>
      <c r="J98" s="657">
        <v>1.3008980597648101E-3</v>
      </c>
      <c r="K98" s="658">
        <v>1.2810328727329101E-5</v>
      </c>
      <c r="L98" s="660">
        <v>0.71180114408184103</v>
      </c>
      <c r="M98" s="661">
        <v>7.2822829637400204E-5</v>
      </c>
      <c r="O98" s="662"/>
    </row>
    <row r="99" spans="2:15">
      <c r="B99" s="239" t="s">
        <v>2399</v>
      </c>
      <c r="C99" s="563">
        <v>5</v>
      </c>
      <c r="D99" s="655" t="s">
        <v>2393</v>
      </c>
      <c r="E99" s="656">
        <v>10.312243001640599</v>
      </c>
      <c r="F99" s="657">
        <v>5.6830669013819203E-2</v>
      </c>
      <c r="G99" s="658">
        <v>9.4441430377675907E-5</v>
      </c>
      <c r="H99" s="73">
        <v>6.7855825423355099E-3</v>
      </c>
      <c r="I99" s="659">
        <v>1.12763058303782E-4</v>
      </c>
      <c r="J99" s="657">
        <v>4.1788284484261899E-4</v>
      </c>
      <c r="K99" s="658">
        <v>1.44985117136297E-5</v>
      </c>
      <c r="L99" s="660">
        <v>0.71179894631547502</v>
      </c>
      <c r="M99" s="661">
        <v>7.0129869309836605E-5</v>
      </c>
      <c r="N99" s="73"/>
      <c r="O99" s="662"/>
    </row>
    <row r="100" spans="2:15">
      <c r="B100" s="239" t="s">
        <v>2399</v>
      </c>
      <c r="C100" s="563">
        <v>6</v>
      </c>
      <c r="D100" s="655" t="s">
        <v>2393</v>
      </c>
      <c r="E100" s="656">
        <v>10.4455766112912</v>
      </c>
      <c r="F100" s="657">
        <v>5.6823841292688998E-2</v>
      </c>
      <c r="G100" s="658">
        <v>9.4559174380267998E-5</v>
      </c>
      <c r="H100" s="73">
        <v>6.7847673660818E-3</v>
      </c>
      <c r="I100" s="659">
        <v>1.1290362472187999E-4</v>
      </c>
      <c r="J100" s="657">
        <v>4.4785249884960599E-4</v>
      </c>
      <c r="K100" s="658">
        <v>1.3888348659160901E-5</v>
      </c>
      <c r="L100" s="660">
        <v>0.71180440359058395</v>
      </c>
      <c r="M100" s="661">
        <v>7.7848008994597497E-5</v>
      </c>
      <c r="N100" s="73"/>
      <c r="O100" s="662"/>
    </row>
    <row r="101" spans="2:15">
      <c r="B101" s="239" t="s">
        <v>2399</v>
      </c>
      <c r="C101" s="563">
        <v>7</v>
      </c>
      <c r="D101" s="655" t="s">
        <v>2393</v>
      </c>
      <c r="E101" s="656">
        <v>8.9677228372007391</v>
      </c>
      <c r="F101" s="657">
        <v>5.6531442443080497E-2</v>
      </c>
      <c r="G101" s="658">
        <v>1.1423006999597302E-4</v>
      </c>
      <c r="H101" s="73">
        <v>6.7498550255472101E-3</v>
      </c>
      <c r="I101" s="659">
        <v>1.3639070594414799E-4</v>
      </c>
      <c r="J101" s="657">
        <v>2.80819578208347E-4</v>
      </c>
      <c r="K101" s="658">
        <v>1.8375223826463998E-5</v>
      </c>
      <c r="L101" s="660">
        <v>0.71180961086492001</v>
      </c>
      <c r="M101" s="661">
        <v>9.9123280712931896E-5</v>
      </c>
      <c r="N101" s="73"/>
      <c r="O101" s="662"/>
    </row>
    <row r="102" spans="2:15">
      <c r="B102" s="239" t="s">
        <v>2399</v>
      </c>
      <c r="C102" s="563">
        <v>8</v>
      </c>
      <c r="D102" s="655" t="s">
        <v>2393</v>
      </c>
      <c r="E102" s="656">
        <v>9.3875543940085606</v>
      </c>
      <c r="F102" s="657">
        <v>5.66511499232486E-2</v>
      </c>
      <c r="G102" s="658">
        <v>1.02475680700323E-4</v>
      </c>
      <c r="H102" s="73">
        <v>6.7641480503062802E-3</v>
      </c>
      <c r="I102" s="659">
        <v>1.2235595506201899E-4</v>
      </c>
      <c r="J102" s="657">
        <v>5.8173241703599597E-4</v>
      </c>
      <c r="K102" s="658">
        <v>1.5692525402778401E-5</v>
      </c>
      <c r="L102" s="660">
        <v>0.71183079950057404</v>
      </c>
      <c r="M102" s="661">
        <v>8.72024885409933E-5</v>
      </c>
      <c r="N102" s="73"/>
      <c r="O102" s="662"/>
    </row>
    <row r="103" spans="2:15">
      <c r="B103" s="239" t="s">
        <v>2399</v>
      </c>
      <c r="C103" s="563">
        <v>9</v>
      </c>
      <c r="D103" s="655" t="s">
        <v>2393</v>
      </c>
      <c r="E103" s="656">
        <v>9.9251903757311695</v>
      </c>
      <c r="F103" s="657">
        <v>5.64750019795714E-2</v>
      </c>
      <c r="G103" s="658">
        <v>1.0666823709708001E-4</v>
      </c>
      <c r="H103" s="73">
        <v>6.7431159462846496E-3</v>
      </c>
      <c r="I103" s="659">
        <v>1.2736186300912601E-4</v>
      </c>
      <c r="J103" s="657">
        <v>2.0389166590647798E-4</v>
      </c>
      <c r="K103" s="658">
        <v>1.5674222679847902E-5</v>
      </c>
      <c r="L103" s="660">
        <v>0.71178964951344503</v>
      </c>
      <c r="M103" s="661">
        <v>8.1276744249093397E-5</v>
      </c>
      <c r="N103" s="73"/>
      <c r="O103" s="662"/>
    </row>
    <row r="104" spans="2:15">
      <c r="B104" s="239" t="s">
        <v>2399</v>
      </c>
      <c r="C104" s="563">
        <v>10</v>
      </c>
      <c r="D104" s="655" t="s">
        <v>2393</v>
      </c>
      <c r="E104" s="656">
        <v>9.8526190941850107</v>
      </c>
      <c r="F104" s="657">
        <v>5.6545849869554771E-2</v>
      </c>
      <c r="G104" s="658">
        <v>1.2555562999999999E-4</v>
      </c>
      <c r="H104" s="73">
        <v>6.7551442200000002E-3</v>
      </c>
      <c r="I104" s="659">
        <v>1.4236251000000001E-4</v>
      </c>
      <c r="J104" s="657">
        <v>3.6652541000000002E-4</v>
      </c>
      <c r="K104" s="658">
        <v>1.44225E-5</v>
      </c>
      <c r="L104" s="660">
        <v>0.71181499211681298</v>
      </c>
      <c r="M104" s="661">
        <v>7.6628998584016405E-5</v>
      </c>
      <c r="O104" s="662"/>
    </row>
    <row r="105" spans="2:15">
      <c r="B105" s="239" t="s">
        <v>2399</v>
      </c>
      <c r="C105" s="563">
        <v>11</v>
      </c>
      <c r="D105" s="655" t="s">
        <v>2393</v>
      </c>
      <c r="E105" s="656">
        <v>10.346376888916</v>
      </c>
      <c r="F105" s="657">
        <v>5.6917801795551184E-2</v>
      </c>
      <c r="G105" s="658">
        <v>1.4222563E-4</v>
      </c>
      <c r="H105" s="73">
        <v>6.8553240000000003E-3</v>
      </c>
      <c r="I105" s="659">
        <v>1.3365284999999999E-4</v>
      </c>
      <c r="J105" s="657">
        <v>2.3554000000000001E-4</v>
      </c>
      <c r="K105" s="658">
        <v>3.5221200000000001E-5</v>
      </c>
      <c r="L105" s="660">
        <v>0.71180988126392397</v>
      </c>
      <c r="M105" s="661">
        <v>9.6161569642578905E-5</v>
      </c>
      <c r="O105" s="662"/>
    </row>
    <row r="106" spans="2:15">
      <c r="B106" s="239" t="s">
        <v>2399</v>
      </c>
      <c r="C106" s="563">
        <v>12</v>
      </c>
      <c r="D106" s="655" t="s">
        <v>2393</v>
      </c>
      <c r="E106" s="656">
        <v>9.4312144337764803</v>
      </c>
      <c r="F106" s="657">
        <v>5.6664808214215497E-2</v>
      </c>
      <c r="G106" s="658">
        <v>1.12235E-4</v>
      </c>
      <c r="H106" s="73">
        <v>6.7445890200000004E-3</v>
      </c>
      <c r="I106" s="659">
        <v>1.4552635999999999E-4</v>
      </c>
      <c r="J106" s="657">
        <v>6.8552439999999999E-4</v>
      </c>
      <c r="K106" s="658">
        <v>1.225412E-5</v>
      </c>
      <c r="L106" s="660">
        <v>0.71181712985657597</v>
      </c>
      <c r="M106" s="661">
        <v>8.0818104496128897E-5</v>
      </c>
      <c r="O106" s="662"/>
    </row>
    <row r="107" spans="2:15">
      <c r="B107" s="239" t="s">
        <v>2399</v>
      </c>
      <c r="C107" s="563">
        <v>13</v>
      </c>
      <c r="D107" s="655" t="s">
        <v>2393</v>
      </c>
      <c r="E107" s="656">
        <v>9.4610905328861499</v>
      </c>
      <c r="F107" s="657">
        <v>5.68347651661203E-2</v>
      </c>
      <c r="G107" s="658">
        <v>1.1289653999999999E-4</v>
      </c>
      <c r="H107" s="73">
        <v>6.7021150599999996E-3</v>
      </c>
      <c r="I107" s="659">
        <v>1.5663985200000001E-4</v>
      </c>
      <c r="J107" s="657">
        <v>6.9885539999999999E-4</v>
      </c>
      <c r="K107" s="658">
        <v>1.44225E-5</v>
      </c>
      <c r="L107" s="660">
        <v>0.71180588174939596</v>
      </c>
      <c r="M107" s="661">
        <v>7.2040067976024001E-5</v>
      </c>
      <c r="O107" s="662"/>
    </row>
    <row r="108" spans="2:15">
      <c r="B108" s="239" t="s">
        <v>2399</v>
      </c>
      <c r="C108" s="563">
        <v>14</v>
      </c>
      <c r="D108" s="655" t="s">
        <v>2393</v>
      </c>
      <c r="E108" s="656">
        <v>9.6061357583587998</v>
      </c>
      <c r="F108" s="657">
        <v>5.6904809879021197E-2</v>
      </c>
      <c r="G108" s="658">
        <v>1.1244587E-4</v>
      </c>
      <c r="H108" s="73">
        <v>6.7858522140000002E-3</v>
      </c>
      <c r="I108" s="659">
        <v>2.2153012E-2</v>
      </c>
      <c r="J108" s="657">
        <v>3.6652400000000002E-4</v>
      </c>
      <c r="K108" s="658">
        <v>2.3558400000000001E-5</v>
      </c>
      <c r="L108" s="660">
        <v>0.71180902840159399</v>
      </c>
      <c r="M108" s="661">
        <v>7.5167771420528104E-5</v>
      </c>
      <c r="O108" s="662"/>
    </row>
    <row r="109" spans="2:15">
      <c r="B109" s="239" t="s">
        <v>2399</v>
      </c>
      <c r="C109" s="563">
        <v>15</v>
      </c>
      <c r="D109" s="655" t="s">
        <v>2393</v>
      </c>
      <c r="E109" s="656">
        <v>9.4779986769071698</v>
      </c>
      <c r="F109" s="657">
        <v>5.5974942463014397E-2</v>
      </c>
      <c r="G109" s="658">
        <v>1.4552599999999999E-4</v>
      </c>
      <c r="H109" s="73">
        <v>6.8200235000000003E-3</v>
      </c>
      <c r="I109" s="659">
        <v>2.1102235000000001E-4</v>
      </c>
      <c r="J109" s="657">
        <v>5.4221580000000003E-4</v>
      </c>
      <c r="K109" s="658">
        <v>2.45512E-5</v>
      </c>
      <c r="L109" s="660">
        <v>0.71179446540494695</v>
      </c>
      <c r="M109" s="661">
        <v>7.5031067592039395E-5</v>
      </c>
      <c r="O109" s="662"/>
    </row>
    <row r="110" spans="2:15">
      <c r="B110" s="239" t="s">
        <v>2399</v>
      </c>
      <c r="C110" s="563">
        <v>16</v>
      </c>
      <c r="D110" s="655" t="s">
        <v>2393</v>
      </c>
      <c r="E110" s="656">
        <v>9.3298980072931794</v>
      </c>
      <c r="F110" s="657">
        <v>5.67249285880565E-2</v>
      </c>
      <c r="G110" s="658">
        <v>1.3074943769188501E-4</v>
      </c>
      <c r="H110" s="73">
        <v>6.7729569631775396E-3</v>
      </c>
      <c r="I110" s="659">
        <v>1.5611482063387699E-4</v>
      </c>
      <c r="J110" s="657">
        <v>1.207396374807E-3</v>
      </c>
      <c r="K110" s="658">
        <v>1.8345487797262399E-5</v>
      </c>
      <c r="L110" s="660">
        <v>0.711815096725119</v>
      </c>
      <c r="M110" s="661">
        <v>8.1738270719508506E-5</v>
      </c>
      <c r="O110" s="662"/>
    </row>
    <row r="111" spans="2:15" s="112" customFormat="1">
      <c r="B111" s="239" t="s">
        <v>2399</v>
      </c>
      <c r="C111" s="563">
        <v>17</v>
      </c>
      <c r="D111" s="655" t="s">
        <v>2393</v>
      </c>
      <c r="E111" s="656">
        <v>9.3672924718712505</v>
      </c>
      <c r="F111" s="657">
        <v>5.6207272940566599E-2</v>
      </c>
      <c r="G111" s="658">
        <v>1.07151361372598E-4</v>
      </c>
      <c r="H111" s="73">
        <v>6.7111489963913497E-3</v>
      </c>
      <c r="I111" s="659">
        <v>1.2793872808393499E-4</v>
      </c>
      <c r="J111" s="657">
        <v>4.4288008830349E-4</v>
      </c>
      <c r="K111" s="658">
        <v>1.6065240240162802E-5</v>
      </c>
      <c r="L111" s="660">
        <v>0.71183319249343902</v>
      </c>
      <c r="M111" s="661">
        <v>7.7930801550344904E-5</v>
      </c>
      <c r="N111" s="145"/>
      <c r="O111" s="662"/>
    </row>
    <row r="112" spans="2:15">
      <c r="B112" s="239" t="s">
        <v>2399</v>
      </c>
      <c r="C112" s="563">
        <v>18</v>
      </c>
      <c r="D112" s="655" t="s">
        <v>2393</v>
      </c>
      <c r="E112" s="656">
        <v>9.9087816823352401</v>
      </c>
      <c r="F112" s="657">
        <v>5.6654132743605902E-2</v>
      </c>
      <c r="G112" s="658">
        <v>9.6312968108265708E-5</v>
      </c>
      <c r="H112" s="73">
        <v>6.7645040052439504E-3</v>
      </c>
      <c r="I112" s="659">
        <v>1.1499768686752799E-4</v>
      </c>
      <c r="J112" s="657">
        <v>1.3700517856617999E-3</v>
      </c>
      <c r="K112" s="658">
        <v>1.6471952960469801E-5</v>
      </c>
      <c r="L112" s="660">
        <v>0.71181439999590801</v>
      </c>
      <c r="M112" s="661">
        <v>8.4940553441219797E-5</v>
      </c>
      <c r="O112" s="662"/>
    </row>
    <row r="113" spans="2:15">
      <c r="B113" s="239" t="s">
        <v>2399</v>
      </c>
      <c r="C113" s="563">
        <v>19</v>
      </c>
      <c r="D113" s="655" t="s">
        <v>2395</v>
      </c>
      <c r="E113" s="656">
        <v>7.8212591871400896</v>
      </c>
      <c r="F113" s="657">
        <v>5.6978529236925902E-2</v>
      </c>
      <c r="G113" s="658">
        <v>1.1965938504071699E-4</v>
      </c>
      <c r="H113" s="73">
        <v>6.8032372456846603E-3</v>
      </c>
      <c r="I113" s="659">
        <v>1.42873298916624E-4</v>
      </c>
      <c r="J113" s="657">
        <v>4.1530873283597498E-4</v>
      </c>
      <c r="K113" s="658">
        <v>1.8559348098385399E-5</v>
      </c>
      <c r="L113" s="660">
        <v>0.71181101130687197</v>
      </c>
      <c r="M113" s="661">
        <v>9.0600715301344801E-5</v>
      </c>
      <c r="O113" s="662"/>
    </row>
    <row r="114" spans="2:15">
      <c r="B114" s="239" t="s">
        <v>2399</v>
      </c>
      <c r="C114" s="563">
        <v>20</v>
      </c>
      <c r="D114" s="655" t="s">
        <v>2395</v>
      </c>
      <c r="E114" s="656">
        <v>7.9928824872078099</v>
      </c>
      <c r="F114" s="657">
        <v>5.5622734955909102E-2</v>
      </c>
      <c r="G114" s="658">
        <v>1.19621978390197E-4</v>
      </c>
      <c r="H114" s="73">
        <v>6.8085152766358403E-3</v>
      </c>
      <c r="I114" s="659">
        <v>1.4282862501110001E-4</v>
      </c>
      <c r="J114" s="657">
        <v>3.51738049290782E-4</v>
      </c>
      <c r="K114" s="658">
        <v>1.8309393862202002E-5</v>
      </c>
      <c r="L114" s="660">
        <v>0.71180655018879702</v>
      </c>
      <c r="M114" s="661">
        <v>9.0398726280584106E-5</v>
      </c>
      <c r="O114" s="662"/>
    </row>
    <row r="115" spans="2:15">
      <c r="B115" s="239" t="s">
        <v>2399</v>
      </c>
      <c r="C115" s="563">
        <v>21</v>
      </c>
      <c r="D115" s="655" t="s">
        <v>2395</v>
      </c>
      <c r="E115" s="656">
        <v>8.1246873307545293</v>
      </c>
      <c r="F115" s="657">
        <v>5.6757714157553901E-2</v>
      </c>
      <c r="G115" s="658">
        <v>1.1573995638081199E-4</v>
      </c>
      <c r="H115" s="73">
        <v>6.77687176269429E-3</v>
      </c>
      <c r="I115" s="659">
        <v>1.38193502505203E-4</v>
      </c>
      <c r="J115" s="657">
        <v>1.0351902192676499E-3</v>
      </c>
      <c r="K115" s="658">
        <v>1.7125533549416199E-5</v>
      </c>
      <c r="L115" s="660">
        <v>0.71180426430539101</v>
      </c>
      <c r="M115" s="661">
        <v>9.5163904679861606E-5</v>
      </c>
      <c r="O115" s="662"/>
    </row>
    <row r="116" spans="2:15">
      <c r="B116" s="239" t="s">
        <v>2399</v>
      </c>
      <c r="C116" s="563">
        <v>22</v>
      </c>
      <c r="D116" s="655" t="s">
        <v>2395</v>
      </c>
      <c r="E116" s="656">
        <v>7.75242090794403</v>
      </c>
      <c r="F116" s="657">
        <v>5.6526333968637703E-2</v>
      </c>
      <c r="G116" s="658">
        <v>1.32222824564324E-4</v>
      </c>
      <c r="H116" s="73">
        <v>6.7492449049836598E-3</v>
      </c>
      <c r="I116" s="659">
        <v>1.57874032065741E-4</v>
      </c>
      <c r="J116" s="657">
        <v>6.9337078014006107E-4</v>
      </c>
      <c r="K116" s="658">
        <v>1.8651011267456299E-5</v>
      </c>
      <c r="L116" s="660">
        <v>0.71181089768133199</v>
      </c>
      <c r="M116" s="661">
        <v>8.5816890787100393E-5</v>
      </c>
      <c r="O116" s="662"/>
    </row>
    <row r="117" spans="2:15">
      <c r="B117" s="239" t="s">
        <v>2399</v>
      </c>
      <c r="C117" s="563">
        <v>23</v>
      </c>
      <c r="D117" s="655" t="s">
        <v>2395</v>
      </c>
      <c r="E117" s="656">
        <v>7.9118584528457898</v>
      </c>
      <c r="F117" s="657">
        <v>5.5925253151067701E-2</v>
      </c>
      <c r="G117" s="658">
        <v>1.1733798372848699E-4</v>
      </c>
      <c r="H117" s="73">
        <v>6.67747575460807E-3</v>
      </c>
      <c r="I117" s="659">
        <v>1.4010154159579301E-4</v>
      </c>
      <c r="J117" s="657">
        <v>9.3264417577883295E-4</v>
      </c>
      <c r="K117" s="658">
        <v>1.7687060859000699E-5</v>
      </c>
      <c r="L117" s="660">
        <v>0.711802484641198</v>
      </c>
      <c r="M117" s="661">
        <v>8.7715427970657593E-5</v>
      </c>
      <c r="O117" s="662"/>
    </row>
    <row r="118" spans="2:15">
      <c r="B118" s="239" t="s">
        <v>2399</v>
      </c>
      <c r="C118" s="563">
        <v>24</v>
      </c>
      <c r="D118" s="655" t="s">
        <v>2395</v>
      </c>
      <c r="E118" s="656">
        <v>8.0496660861955398</v>
      </c>
      <c r="F118" s="657">
        <v>5.6396030997462897E-2</v>
      </c>
      <c r="G118" s="658">
        <v>1.20264404111857E-4</v>
      </c>
      <c r="H118" s="73">
        <v>6.7336866353597397E-3</v>
      </c>
      <c r="I118" s="659">
        <v>1.43595692528976E-4</v>
      </c>
      <c r="J118" s="657">
        <v>1.48781503817782E-3</v>
      </c>
      <c r="K118" s="658">
        <v>1.7869219733897999E-5</v>
      </c>
      <c r="L118" s="660">
        <v>0.711807893140734</v>
      </c>
      <c r="M118" s="661">
        <v>8.7675526381071696E-5</v>
      </c>
      <c r="O118" s="662"/>
    </row>
    <row r="119" spans="2:15">
      <c r="B119" s="239" t="s">
        <v>2399</v>
      </c>
      <c r="C119" s="563">
        <v>25</v>
      </c>
      <c r="D119" s="655" t="s">
        <v>2395</v>
      </c>
      <c r="E119" s="656">
        <v>8.1341497114526593</v>
      </c>
      <c r="F119" s="657">
        <v>5.6603115448064997E-2</v>
      </c>
      <c r="G119" s="658">
        <v>1.22196022495007E-4</v>
      </c>
      <c r="H119" s="73">
        <v>6.7584125648488197E-3</v>
      </c>
      <c r="I119" s="659">
        <v>1.4590203382664499E-4</v>
      </c>
      <c r="J119" s="657">
        <v>5.6939234041639098E-4</v>
      </c>
      <c r="K119" s="658">
        <v>1.7750451286125498E-5</v>
      </c>
      <c r="L119" s="660">
        <v>0.711803776858701</v>
      </c>
      <c r="M119" s="661">
        <v>8.8313744798609403E-5</v>
      </c>
      <c r="O119" s="662"/>
    </row>
    <row r="120" spans="2:15">
      <c r="B120" s="239" t="s">
        <v>2399</v>
      </c>
      <c r="C120" s="563">
        <v>26</v>
      </c>
      <c r="D120" s="655" t="s">
        <v>2395</v>
      </c>
      <c r="E120" s="656">
        <v>8.2591071504854305</v>
      </c>
      <c r="F120" s="657">
        <v>5.66199306366965E-2</v>
      </c>
      <c r="G120" s="658">
        <v>1.23003096932415E-4</v>
      </c>
      <c r="H120" s="73">
        <v>6.7604204292055596E-3</v>
      </c>
      <c r="I120" s="659">
        <v>1.4686567960721101E-4</v>
      </c>
      <c r="J120" s="657">
        <v>3.3466739388108603E-4</v>
      </c>
      <c r="K120" s="658">
        <v>1.7840506781997001E-5</v>
      </c>
      <c r="L120" s="660">
        <v>0.71178209338860599</v>
      </c>
      <c r="M120" s="661">
        <v>8.4590063646297205E-5</v>
      </c>
      <c r="O120" s="662"/>
    </row>
    <row r="121" spans="2:15">
      <c r="B121" s="239" t="s">
        <v>2399</v>
      </c>
      <c r="C121" s="563">
        <v>27</v>
      </c>
      <c r="D121" s="655" t="s">
        <v>2395</v>
      </c>
      <c r="E121" s="656">
        <v>8.4167385487477109</v>
      </c>
      <c r="F121" s="657">
        <v>5.6980110110122099E-2</v>
      </c>
      <c r="G121" s="658">
        <v>1.1437596543883799E-4</v>
      </c>
      <c r="H121" s="73">
        <v>6.8034256534162101E-3</v>
      </c>
      <c r="I121" s="659">
        <v>1.36564881466731E-4</v>
      </c>
      <c r="J121" s="657">
        <v>9.0888035299124998E-4</v>
      </c>
      <c r="K121" s="658">
        <v>1.6692069468134799E-5</v>
      </c>
      <c r="L121" s="660">
        <v>0.71181779594500205</v>
      </c>
      <c r="M121" s="661">
        <v>8.3872922294804994E-5</v>
      </c>
      <c r="O121" s="662"/>
    </row>
    <row r="122" spans="2:15">
      <c r="B122" s="239" t="s">
        <v>2399</v>
      </c>
      <c r="C122" s="563">
        <v>28</v>
      </c>
      <c r="D122" s="655" t="s">
        <v>2395</v>
      </c>
      <c r="E122" s="656">
        <v>7.8848365328132699</v>
      </c>
      <c r="F122" s="657">
        <v>5.6690442686694098E-2</v>
      </c>
      <c r="G122" s="658">
        <v>1.1842512688074399E-4</v>
      </c>
      <c r="H122" s="73">
        <v>6.7688395533479703E-3</v>
      </c>
      <c r="I122" s="659">
        <v>1.4139958751253101E-4</v>
      </c>
      <c r="J122" s="657">
        <v>1.38021223766412E-4</v>
      </c>
      <c r="K122" s="658">
        <v>1.8860514537390399E-5</v>
      </c>
      <c r="L122" s="660">
        <v>0.71180421574671504</v>
      </c>
      <c r="M122" s="661">
        <v>8.3998624756343005E-5</v>
      </c>
      <c r="O122" s="662"/>
    </row>
    <row r="123" spans="2:15">
      <c r="B123" s="239" t="s">
        <v>2399</v>
      </c>
      <c r="C123" s="563">
        <v>29</v>
      </c>
      <c r="D123" s="655" t="s">
        <v>2395</v>
      </c>
      <c r="E123" s="656">
        <v>8.1499651807920692</v>
      </c>
      <c r="F123" s="657">
        <v>5.6218169313196703E-2</v>
      </c>
      <c r="G123" s="658">
        <v>1.15024893990418E-4</v>
      </c>
      <c r="H123" s="73">
        <v>6.7124501365433097E-3</v>
      </c>
      <c r="I123" s="659">
        <v>1.3733973014539599E-4</v>
      </c>
      <c r="J123" s="657">
        <v>1.88162509807115E-4</v>
      </c>
      <c r="K123" s="658">
        <v>1.7639937670593299E-5</v>
      </c>
      <c r="L123" s="660">
        <v>0.71181380554462803</v>
      </c>
      <c r="M123" s="661">
        <v>8.38156259509221E-5</v>
      </c>
      <c r="O123" s="662"/>
    </row>
    <row r="124" spans="2:15">
      <c r="B124" s="239" t="s">
        <v>2399</v>
      </c>
      <c r="C124" s="563">
        <v>30</v>
      </c>
      <c r="D124" s="655" t="s">
        <v>2395</v>
      </c>
      <c r="E124" s="656">
        <v>7.8596255091589997</v>
      </c>
      <c r="F124" s="657">
        <v>5.6598937098718702E-2</v>
      </c>
      <c r="G124" s="658">
        <v>1.2188456540101701E-4</v>
      </c>
      <c r="H124" s="73">
        <v>6.7579136416373101E-3</v>
      </c>
      <c r="I124" s="659">
        <v>1.45530150637265E-4</v>
      </c>
      <c r="J124" s="657">
        <v>9.5270420813661804E-4</v>
      </c>
      <c r="K124" s="658">
        <v>1.5688865650849799E-5</v>
      </c>
      <c r="L124" s="660">
        <v>0.71181514810795199</v>
      </c>
      <c r="M124" s="661">
        <v>8.5269491699228194E-5</v>
      </c>
      <c r="O124" s="662"/>
    </row>
    <row r="125" spans="2:15">
      <c r="B125" s="239" t="s">
        <v>2399</v>
      </c>
      <c r="C125" s="563">
        <v>31</v>
      </c>
      <c r="D125" s="655" t="s">
        <v>2395</v>
      </c>
      <c r="E125" s="656">
        <v>8.0077048131482496</v>
      </c>
      <c r="F125" s="657">
        <v>5.6763937959073203E-2</v>
      </c>
      <c r="G125" s="658">
        <v>1.2047662596044198E-4</v>
      </c>
      <c r="H125" s="73">
        <v>6.7776148439670104E-3</v>
      </c>
      <c r="I125" s="659">
        <v>1.4384908160827299E-4</v>
      </c>
      <c r="J125" s="657">
        <v>1.4020291587790901E-3</v>
      </c>
      <c r="K125" s="658">
        <v>1.7243430939134001E-5</v>
      </c>
      <c r="L125" s="660">
        <v>0.71180770972490304</v>
      </c>
      <c r="M125" s="661">
        <v>9.0021544174933506E-5</v>
      </c>
      <c r="O125" s="662"/>
    </row>
    <row r="126" spans="2:15">
      <c r="B126" s="239" t="s">
        <v>2399</v>
      </c>
      <c r="C126" s="563">
        <v>32</v>
      </c>
      <c r="D126" s="655" t="s">
        <v>2395</v>
      </c>
      <c r="E126" s="656">
        <v>8.0942543772350799</v>
      </c>
      <c r="F126" s="657">
        <v>5.6678373601164199E-2</v>
      </c>
      <c r="G126" s="658">
        <v>1.2067818133338501E-4</v>
      </c>
      <c r="H126" s="73">
        <v>6.76739838411236E-3</v>
      </c>
      <c r="I126" s="659">
        <v>1.44089739677138E-4</v>
      </c>
      <c r="J126" s="657">
        <v>4.1821835283174298E-4</v>
      </c>
      <c r="K126" s="658">
        <v>1.6930694285603302E-5</v>
      </c>
      <c r="L126" s="660">
        <v>0.71178330719681904</v>
      </c>
      <c r="M126" s="661">
        <v>9.1528577683772002E-5</v>
      </c>
      <c r="O126" s="662"/>
    </row>
    <row r="127" spans="2:15">
      <c r="B127" s="239" t="s">
        <v>2399</v>
      </c>
      <c r="C127" s="563">
        <v>33</v>
      </c>
      <c r="D127" s="655" t="s">
        <v>2395</v>
      </c>
      <c r="E127" s="656">
        <v>8.1111778074228802</v>
      </c>
      <c r="F127" s="657">
        <v>5.6850878709849298E-2</v>
      </c>
      <c r="G127" s="658">
        <v>1.1151085389228898E-4</v>
      </c>
      <c r="H127" s="73">
        <v>6.7879955023405197E-3</v>
      </c>
      <c r="I127" s="659">
        <v>1.33143950969712E-4</v>
      </c>
      <c r="J127" s="657">
        <v>1.6603335280781099E-4</v>
      </c>
      <c r="K127" s="658">
        <v>1.79157470211867E-5</v>
      </c>
      <c r="L127" s="660">
        <v>0.71179788346906803</v>
      </c>
      <c r="M127" s="661">
        <v>8.4625900885263995E-5</v>
      </c>
      <c r="O127" s="662"/>
    </row>
    <row r="128" spans="2:15">
      <c r="B128" s="239" t="s">
        <v>2399</v>
      </c>
      <c r="C128" s="563">
        <v>34</v>
      </c>
      <c r="D128" s="655" t="s">
        <v>2396</v>
      </c>
      <c r="E128" s="656">
        <v>8.2805846101886296</v>
      </c>
      <c r="F128" s="657">
        <v>5.6546151378362101E-2</v>
      </c>
      <c r="G128" s="658">
        <v>1.11220355055473E-4</v>
      </c>
      <c r="H128" s="73">
        <v>6.7516110776307398E-3</v>
      </c>
      <c r="I128" s="659">
        <v>1.3279709516273301E-4</v>
      </c>
      <c r="J128" s="657">
        <v>1.12252856377562E-4</v>
      </c>
      <c r="K128" s="658">
        <v>1.6586128865079899E-5</v>
      </c>
      <c r="L128" s="660">
        <v>0.711796899362382</v>
      </c>
      <c r="M128" s="661">
        <v>8.7099650598059802E-5</v>
      </c>
      <c r="O128" s="662"/>
    </row>
    <row r="129" spans="2:17">
      <c r="B129" s="239" t="s">
        <v>2399</v>
      </c>
      <c r="C129" s="563">
        <v>35</v>
      </c>
      <c r="D129" s="655" t="s">
        <v>2396</v>
      </c>
      <c r="E129" s="656">
        <v>8.5458064213846008</v>
      </c>
      <c r="F129" s="657">
        <v>5.6737193442000698E-2</v>
      </c>
      <c r="G129" s="658">
        <v>1.1819192714663401E-4</v>
      </c>
      <c r="H129" s="73">
        <v>6.7744215213008697E-3</v>
      </c>
      <c r="I129" s="659">
        <v>1.4112113372488299E-4</v>
      </c>
      <c r="J129" s="657">
        <v>1.3892374485549301E-4</v>
      </c>
      <c r="K129" s="658">
        <v>1.82309407034942E-5</v>
      </c>
      <c r="L129" s="660">
        <v>0.71182976608364501</v>
      </c>
      <c r="M129" s="661">
        <v>8.7835502600892506E-5</v>
      </c>
      <c r="O129" s="662"/>
    </row>
    <row r="130" spans="2:17">
      <c r="B130" s="239" t="s">
        <v>2399</v>
      </c>
      <c r="C130" s="563">
        <v>36</v>
      </c>
      <c r="D130" s="655" t="s">
        <v>2396</v>
      </c>
      <c r="E130" s="656">
        <v>8.9742639794129904</v>
      </c>
      <c r="F130" s="657">
        <v>5.6706128328050803E-2</v>
      </c>
      <c r="G130" s="658">
        <v>9.759589803613351E-5</v>
      </c>
      <c r="H130" s="73">
        <v>6.7707122482469299E-3</v>
      </c>
      <c r="I130" s="659">
        <v>1.1652949150464199E-4</v>
      </c>
      <c r="J130" s="657">
        <v>2.6533557680795199E-4</v>
      </c>
      <c r="K130" s="658">
        <v>1.60478359860272E-5</v>
      </c>
      <c r="L130" s="660">
        <v>0.71182443033178699</v>
      </c>
      <c r="M130" s="661">
        <v>8.2566152491977496E-5</v>
      </c>
      <c r="O130" s="662"/>
    </row>
    <row r="131" spans="2:17">
      <c r="B131" s="239" t="s">
        <v>2399</v>
      </c>
      <c r="C131" s="563">
        <v>37</v>
      </c>
      <c r="D131" s="655" t="s">
        <v>2396</v>
      </c>
      <c r="E131" s="656">
        <v>8.8943607564001699</v>
      </c>
      <c r="F131" s="657">
        <v>5.6684754162069001E-2</v>
      </c>
      <c r="G131" s="658">
        <v>9.6507183197466802E-5</v>
      </c>
      <c r="H131" s="73">
        <v>6.7681601995561299E-3</v>
      </c>
      <c r="I131" s="659">
        <v>1.15229564000066E-4</v>
      </c>
      <c r="J131" s="657">
        <v>5.2514769525335197E-4</v>
      </c>
      <c r="K131" s="658">
        <v>1.5408864103921899E-5</v>
      </c>
      <c r="L131" s="660">
        <v>0.71179828411398605</v>
      </c>
      <c r="M131" s="661">
        <v>7.9295040166784197E-5</v>
      </c>
      <c r="O131" s="662"/>
    </row>
    <row r="132" spans="2:17">
      <c r="B132" s="239" t="s">
        <v>2399</v>
      </c>
      <c r="C132" s="563">
        <v>38</v>
      </c>
      <c r="D132" s="655" t="s">
        <v>2396</v>
      </c>
      <c r="E132" s="656">
        <v>8.6167053622608307</v>
      </c>
      <c r="F132" s="657">
        <v>5.66655049852905E-2</v>
      </c>
      <c r="G132" s="658">
        <v>1.0369241873885301E-4</v>
      </c>
      <c r="H132" s="73">
        <v>6.76586185454826E-3</v>
      </c>
      <c r="I132" s="659">
        <v>1.2380873699740301E-4</v>
      </c>
      <c r="J132" s="657">
        <v>3.2879433910589396E-4</v>
      </c>
      <c r="K132" s="658">
        <v>1.5887017458938299E-5</v>
      </c>
      <c r="L132" s="660">
        <v>0.71182798235246403</v>
      </c>
      <c r="M132" s="661">
        <v>7.7369813874663299E-5</v>
      </c>
      <c r="O132" s="662"/>
    </row>
    <row r="133" spans="2:17">
      <c r="B133" s="239" t="s">
        <v>2399</v>
      </c>
      <c r="C133" s="563">
        <v>39</v>
      </c>
      <c r="D133" s="655" t="s">
        <v>2396</v>
      </c>
      <c r="E133" s="656">
        <v>8.5697566214760599</v>
      </c>
      <c r="F133" s="657">
        <v>5.6388545200000001E-2</v>
      </c>
      <c r="G133" s="658">
        <v>1.12977458E-4</v>
      </c>
      <c r="H133" s="73">
        <v>6.8122245701999996E-3</v>
      </c>
      <c r="I133" s="659">
        <v>2.1445112000000001E-4</v>
      </c>
      <c r="J133" s="657">
        <v>6.5332509999999999E-4</v>
      </c>
      <c r="K133" s="658">
        <v>2.3365523000000001E-5</v>
      </c>
      <c r="L133" s="660">
        <v>0.71182905949570396</v>
      </c>
      <c r="M133" s="661">
        <v>9.1241576605626204E-5</v>
      </c>
      <c r="O133" s="662"/>
    </row>
    <row r="134" spans="2:17" s="112" customFormat="1">
      <c r="B134" s="239" t="s">
        <v>2399</v>
      </c>
      <c r="C134" s="563">
        <v>40</v>
      </c>
      <c r="D134" s="655" t="s">
        <v>2396</v>
      </c>
      <c r="E134" s="656">
        <v>8.3136433510890697</v>
      </c>
      <c r="F134" s="657">
        <v>5.6637346422630901E-2</v>
      </c>
      <c r="G134" s="658">
        <v>1.1452918276967599E-4</v>
      </c>
      <c r="H134" s="73">
        <v>6.76249973356E-3</v>
      </c>
      <c r="I134" s="659">
        <v>1.36747836507318E-4</v>
      </c>
      <c r="J134" s="657">
        <v>2.75104943252928E-4</v>
      </c>
      <c r="K134" s="658">
        <v>1.66453040820306E-5</v>
      </c>
      <c r="L134" s="660">
        <v>0.71178732379371301</v>
      </c>
      <c r="M134" s="661">
        <v>8.0504638122345506E-5</v>
      </c>
      <c r="O134" s="662"/>
    </row>
    <row r="135" spans="2:17">
      <c r="B135" s="239" t="s">
        <v>2399</v>
      </c>
      <c r="C135" s="563">
        <v>41</v>
      </c>
      <c r="D135" s="655" t="s">
        <v>2396</v>
      </c>
      <c r="E135" s="656">
        <v>8.0359542485811097</v>
      </c>
      <c r="F135" s="657">
        <v>5.6381667128381503E-2</v>
      </c>
      <c r="G135" s="658">
        <v>1.15164046558553E-4</v>
      </c>
      <c r="H135" s="73">
        <v>6.7319717764581797E-3</v>
      </c>
      <c r="I135" s="659">
        <v>1.3750586446275101E-4</v>
      </c>
      <c r="J135" s="657">
        <v>8.8761296235465506E-5</v>
      </c>
      <c r="K135" s="658">
        <v>1.8561194105568401E-5</v>
      </c>
      <c r="L135" s="660">
        <v>0.71179963803915203</v>
      </c>
      <c r="M135" s="661">
        <v>8.6585217930293696E-5</v>
      </c>
      <c r="N135" s="73"/>
      <c r="O135" s="662"/>
    </row>
    <row r="136" spans="2:17">
      <c r="B136" s="239" t="s">
        <v>2399</v>
      </c>
      <c r="C136" s="563">
        <v>42</v>
      </c>
      <c r="D136" s="655" t="s">
        <v>2396</v>
      </c>
      <c r="E136" s="656">
        <v>8.0164698685706206</v>
      </c>
      <c r="F136" s="657">
        <v>5.65394784142845E-2</v>
      </c>
      <c r="G136" s="658">
        <v>1.1822517811440999E-4</v>
      </c>
      <c r="H136" s="73">
        <v>6.7508144804747502E-3</v>
      </c>
      <c r="I136" s="659">
        <v>1.4116084120987301E-4</v>
      </c>
      <c r="J136" s="657">
        <v>2.5578880707992498E-4</v>
      </c>
      <c r="K136" s="658">
        <v>1.74781487479749E-5</v>
      </c>
      <c r="L136" s="660">
        <v>0.71182277229871804</v>
      </c>
      <c r="M136" s="661">
        <v>8.1363324735361905E-5</v>
      </c>
      <c r="N136" s="73"/>
      <c r="O136" s="662"/>
    </row>
    <row r="137" spans="2:17">
      <c r="B137" s="239" t="s">
        <v>2399</v>
      </c>
      <c r="C137" s="563">
        <v>43</v>
      </c>
      <c r="D137" s="655" t="s">
        <v>2396</v>
      </c>
      <c r="E137" s="656">
        <v>6.50001065634945</v>
      </c>
      <c r="F137" s="657">
        <v>5.6434307931173502E-2</v>
      </c>
      <c r="G137" s="658">
        <v>1.3416137202275201E-4</v>
      </c>
      <c r="H137" s="73">
        <v>6.7382575775910203E-3</v>
      </c>
      <c r="I137" s="659">
        <v>1.6018867722218501E-4</v>
      </c>
      <c r="J137" s="657">
        <v>2.4193815452579702E-4</v>
      </c>
      <c r="K137" s="658">
        <v>2.0804841289283202E-5</v>
      </c>
      <c r="L137" s="660">
        <v>0.71182349484201102</v>
      </c>
      <c r="M137" s="661">
        <v>1.06162724405275E-4</v>
      </c>
      <c r="N137" s="73"/>
      <c r="O137" s="662"/>
    </row>
    <row r="138" spans="2:17">
      <c r="B138" s="239" t="s">
        <v>2399</v>
      </c>
      <c r="C138" s="563">
        <v>44</v>
      </c>
      <c r="D138" s="655" t="s">
        <v>2396</v>
      </c>
      <c r="E138" s="656">
        <v>8.0634120177285205</v>
      </c>
      <c r="F138" s="657">
        <v>5.6233633812872802E-2</v>
      </c>
      <c r="G138" s="658">
        <v>1.24106846710999E-4</v>
      </c>
      <c r="H138" s="73">
        <v>6.7142963115634996E-3</v>
      </c>
      <c r="I138" s="659">
        <v>1.4818356419206601E-4</v>
      </c>
      <c r="J138" s="657">
        <v>1.0482451390846001E-3</v>
      </c>
      <c r="K138" s="658">
        <v>1.7672543833975601E-5</v>
      </c>
      <c r="L138" s="660">
        <v>0.71184427597641098</v>
      </c>
      <c r="M138" s="661">
        <v>8.2431551228964706E-5</v>
      </c>
      <c r="N138" s="73"/>
      <c r="O138" s="662"/>
    </row>
    <row r="139" spans="2:17">
      <c r="B139" s="239" t="s">
        <v>2399</v>
      </c>
      <c r="C139" s="563">
        <v>45</v>
      </c>
      <c r="D139" s="655" t="s">
        <v>2396</v>
      </c>
      <c r="E139" s="656">
        <v>7.6491860220717598</v>
      </c>
      <c r="F139" s="657">
        <v>5.64698402331874E-2</v>
      </c>
      <c r="G139" s="658">
        <v>1.2776135313207301E-4</v>
      </c>
      <c r="H139" s="73">
        <v>6.7424996342618799E-3</v>
      </c>
      <c r="I139" s="659">
        <v>1.5254703342486E-4</v>
      </c>
      <c r="J139" s="657">
        <v>6.2973334343464807E-4</v>
      </c>
      <c r="K139" s="658">
        <v>1.8473876516369002E-5</v>
      </c>
      <c r="L139" s="660">
        <v>0.71179014629416903</v>
      </c>
      <c r="M139" s="661">
        <v>9.1902682222250699E-5</v>
      </c>
      <c r="N139" s="73"/>
      <c r="O139" s="662"/>
    </row>
    <row r="140" spans="2:17">
      <c r="B140" s="239" t="s">
        <v>2399</v>
      </c>
      <c r="C140" s="563">
        <v>46</v>
      </c>
      <c r="D140" s="655" t="s">
        <v>2396</v>
      </c>
      <c r="E140" s="656">
        <v>7.7370277731432804</v>
      </c>
      <c r="F140" s="657">
        <v>5.6426334104837501E-2</v>
      </c>
      <c r="G140" s="658">
        <v>1.24573987987029E-4</v>
      </c>
      <c r="H140" s="73">
        <v>6.7373049113955202E-3</v>
      </c>
      <c r="I140" s="659">
        <v>1.4874133877276299E-4</v>
      </c>
      <c r="J140" s="657">
        <v>5.55348511305491E-4</v>
      </c>
      <c r="K140" s="658">
        <v>1.8236052178102699E-5</v>
      </c>
      <c r="L140" s="660">
        <v>0.71183252418584997</v>
      </c>
      <c r="M140" s="661">
        <v>8.50940598476959E-5</v>
      </c>
      <c r="N140" s="73"/>
      <c r="O140" s="662"/>
    </row>
    <row r="141" spans="2:17">
      <c r="B141" s="237" t="s">
        <v>2399</v>
      </c>
      <c r="C141" s="570">
        <v>47</v>
      </c>
      <c r="D141" s="665" t="s">
        <v>2396</v>
      </c>
      <c r="E141" s="666">
        <v>7.7097698330000402</v>
      </c>
      <c r="F141" s="667">
        <v>5.6748942444791201E-2</v>
      </c>
      <c r="G141" s="668">
        <v>1.26918739200323E-4</v>
      </c>
      <c r="H141" s="68">
        <v>6.7758243116801797E-3</v>
      </c>
      <c r="I141" s="669">
        <v>1.51540956642481E-4</v>
      </c>
      <c r="J141" s="667">
        <v>3.1962643539897701E-4</v>
      </c>
      <c r="K141" s="668">
        <v>1.8685688753735599E-5</v>
      </c>
      <c r="L141" s="670">
        <v>0.71180048889648395</v>
      </c>
      <c r="M141" s="671">
        <v>8.6170648736898399E-5</v>
      </c>
      <c r="N141" s="68"/>
      <c r="O141" s="672"/>
      <c r="P141" s="68"/>
      <c r="Q141" s="68"/>
    </row>
    <row r="142" spans="2:17">
      <c r="B142" s="625" t="s">
        <v>2401</v>
      </c>
      <c r="C142" s="77">
        <v>1</v>
      </c>
      <c r="D142" s="655" t="s">
        <v>2393</v>
      </c>
      <c r="E142" s="656">
        <v>17.1470536909417</v>
      </c>
      <c r="F142" s="657">
        <v>5.6891424606754802E-2</v>
      </c>
      <c r="G142" s="658">
        <v>5.6251141350275701E-4</v>
      </c>
      <c r="H142" s="73">
        <v>6.7928363546377697E-3</v>
      </c>
      <c r="I142" s="659">
        <v>6.7163859745020802E-5</v>
      </c>
      <c r="J142" s="657">
        <v>1.6902748425889598E-4</v>
      </c>
      <c r="K142" s="658">
        <v>8.1209522342294307E-6</v>
      </c>
      <c r="L142" s="673">
        <v>0.7036537022680589</v>
      </c>
      <c r="M142" s="661">
        <v>5.20665841668815E-5</v>
      </c>
      <c r="N142" s="73"/>
      <c r="O142" s="662"/>
    </row>
    <row r="143" spans="2:17">
      <c r="B143" s="625" t="s">
        <v>2401</v>
      </c>
      <c r="C143" s="77">
        <v>2</v>
      </c>
      <c r="D143" s="655" t="s">
        <v>2393</v>
      </c>
      <c r="E143" s="656">
        <v>17.434004775536899</v>
      </c>
      <c r="F143" s="657">
        <v>5.6748373010028302E-2</v>
      </c>
      <c r="G143" s="658">
        <v>5.5764611304826299E-4</v>
      </c>
      <c r="H143" s="73">
        <v>6.7757559423785403E-3</v>
      </c>
      <c r="I143" s="659">
        <v>6.6582941656462299E-5</v>
      </c>
      <c r="J143" s="657">
        <v>1.31366881648838E-3</v>
      </c>
      <c r="K143" s="658">
        <v>8.9680447680322407E-6</v>
      </c>
      <c r="L143" s="673">
        <v>0.7036787295601179</v>
      </c>
      <c r="M143" s="661">
        <v>5.1268199434291101E-5</v>
      </c>
      <c r="N143" s="73" t="s">
        <v>2402</v>
      </c>
      <c r="O143" s="662"/>
    </row>
    <row r="144" spans="2:17">
      <c r="B144" s="625" t="s">
        <v>2401</v>
      </c>
      <c r="C144" s="77">
        <v>3</v>
      </c>
      <c r="D144" s="655" t="s">
        <v>2393</v>
      </c>
      <c r="E144" s="656">
        <v>17.437289000243801</v>
      </c>
      <c r="F144" s="657">
        <v>5.6675752649949999E-2</v>
      </c>
      <c r="G144" s="658">
        <v>5.63514469890508E-4</v>
      </c>
      <c r="H144" s="73">
        <v>6.7670850721373403E-3</v>
      </c>
      <c r="I144" s="659">
        <v>6.7283618034230604E-5</v>
      </c>
      <c r="J144" s="657">
        <v>3.2112995096494001E-4</v>
      </c>
      <c r="K144" s="658">
        <v>8.4668698400145394E-6</v>
      </c>
      <c r="L144" s="673">
        <v>0.70367529360740799</v>
      </c>
      <c r="M144" s="661">
        <v>4.7473699364335003E-5</v>
      </c>
      <c r="O144" s="662"/>
    </row>
    <row r="145" spans="2:15">
      <c r="B145" s="625" t="s">
        <v>2401</v>
      </c>
      <c r="C145" s="77">
        <v>4</v>
      </c>
      <c r="D145" s="655" t="s">
        <v>2393</v>
      </c>
      <c r="E145" s="656">
        <v>17.487792092277701</v>
      </c>
      <c r="F145" s="657">
        <v>5.6855412199999997E-2</v>
      </c>
      <c r="G145" s="658">
        <v>4.5668530000000002E-4</v>
      </c>
      <c r="H145" s="73">
        <v>6.7855425E-3</v>
      </c>
      <c r="I145" s="659">
        <v>7.5441500000000006E-5</v>
      </c>
      <c r="J145" s="657">
        <v>6.5222543E-4</v>
      </c>
      <c r="K145" s="658">
        <v>1.45523E-5</v>
      </c>
      <c r="L145" s="673">
        <v>0.70359340259353997</v>
      </c>
      <c r="M145" s="661">
        <v>5.7530837125909499E-5</v>
      </c>
      <c r="O145" s="662"/>
    </row>
    <row r="146" spans="2:15">
      <c r="B146" s="625" t="s">
        <v>2401</v>
      </c>
      <c r="C146" s="77">
        <v>5</v>
      </c>
      <c r="D146" s="655" t="s">
        <v>2393</v>
      </c>
      <c r="E146" s="656">
        <v>16.285546909196999</v>
      </c>
      <c r="F146" s="657">
        <v>5.6511991074659998E-2</v>
      </c>
      <c r="G146" s="658">
        <v>5.9758271057293397E-4</v>
      </c>
      <c r="H146" s="73">
        <v>6.7475319974074398E-3</v>
      </c>
      <c r="I146" s="659">
        <v>7.1351374851941901E-5</v>
      </c>
      <c r="J146" s="657">
        <v>2.7318965290230602E-4</v>
      </c>
      <c r="K146" s="658">
        <v>1.0263060182389E-5</v>
      </c>
      <c r="L146" s="673">
        <v>0.70367967024223499</v>
      </c>
      <c r="M146" s="661">
        <v>4.7365381549118002E-5</v>
      </c>
      <c r="O146" s="662"/>
    </row>
    <row r="147" spans="2:15">
      <c r="B147" s="625" t="s">
        <v>2401</v>
      </c>
      <c r="C147" s="77">
        <v>6</v>
      </c>
      <c r="D147" s="655" t="s">
        <v>2393</v>
      </c>
      <c r="E147" s="656">
        <v>12.756970560318299</v>
      </c>
      <c r="F147" s="657">
        <v>5.6824308871238897E-2</v>
      </c>
      <c r="G147" s="658">
        <v>8.8693922527046699E-4</v>
      </c>
      <c r="H147" s="73">
        <v>6.7848232422607398E-3</v>
      </c>
      <c r="I147" s="659">
        <v>1.05900563002822E-4</v>
      </c>
      <c r="J147" s="657">
        <v>5.4962666926050097E-4</v>
      </c>
      <c r="K147" s="658">
        <v>7.6886699521384294E-5</v>
      </c>
      <c r="L147" s="673">
        <v>0.70367535715998897</v>
      </c>
      <c r="M147" s="661">
        <v>7.8076928842600303E-5</v>
      </c>
      <c r="O147" s="662"/>
    </row>
    <row r="148" spans="2:15">
      <c r="B148" s="625" t="s">
        <v>2401</v>
      </c>
      <c r="C148" s="77">
        <v>7</v>
      </c>
      <c r="D148" s="655" t="s">
        <v>2393</v>
      </c>
      <c r="E148" s="656">
        <v>15.802090359205801</v>
      </c>
      <c r="F148" s="657">
        <v>5.6773397052075299E-2</v>
      </c>
      <c r="G148" s="658">
        <v>6.8476053842181405E-4</v>
      </c>
      <c r="H148" s="73">
        <v>6.7787438162282198E-3</v>
      </c>
      <c r="I148" s="659">
        <v>8.1760402488747697E-5</v>
      </c>
      <c r="J148" s="657">
        <v>1.1861257537257701E-3</v>
      </c>
      <c r="K148" s="658">
        <v>9.8503473557019094E-6</v>
      </c>
      <c r="L148" s="673">
        <v>0.703715309821347</v>
      </c>
      <c r="M148" s="661">
        <v>4.7248515053020801E-5</v>
      </c>
      <c r="O148" s="662"/>
    </row>
    <row r="149" spans="2:15">
      <c r="B149" s="625" t="s">
        <v>2401</v>
      </c>
      <c r="C149" s="77">
        <v>8</v>
      </c>
      <c r="D149" s="655" t="s">
        <v>2393</v>
      </c>
      <c r="E149" s="656">
        <v>16.976487569058001</v>
      </c>
      <c r="F149" s="657">
        <v>5.65682173272005E-2</v>
      </c>
      <c r="G149" s="658">
        <v>7.3091227936537297E-4</v>
      </c>
      <c r="H149" s="73">
        <v>6.7542454016105901E-3</v>
      </c>
      <c r="I149" s="659">
        <v>8.7270922064974798E-5</v>
      </c>
      <c r="J149" s="657">
        <v>8.6722826027042104E-4</v>
      </c>
      <c r="K149" s="658">
        <v>1.2315862009010301E-5</v>
      </c>
      <c r="L149" s="673">
        <v>0.703705915421869</v>
      </c>
      <c r="M149" s="661">
        <v>6.3644117303921299E-5</v>
      </c>
      <c r="O149" s="662"/>
    </row>
    <row r="150" spans="2:15">
      <c r="B150" s="625" t="s">
        <v>2401</v>
      </c>
      <c r="C150" s="77">
        <v>9</v>
      </c>
      <c r="D150" s="655" t="s">
        <v>2393</v>
      </c>
      <c r="E150" s="656">
        <v>14.7751730844947</v>
      </c>
      <c r="F150" s="657">
        <v>5.6838419355389899E-2</v>
      </c>
      <c r="G150" s="658">
        <v>1.0370756562303E-4</v>
      </c>
      <c r="H150" s="73">
        <v>6.7865078371357303E-3</v>
      </c>
      <c r="I150" s="659">
        <v>1.3178267220202101E-4</v>
      </c>
      <c r="J150" s="657">
        <v>1.24383578638998E-3</v>
      </c>
      <c r="K150" s="658">
        <v>1.9131603303449201E-5</v>
      </c>
      <c r="L150" s="673">
        <v>0.70365033332582494</v>
      </c>
      <c r="M150" s="661">
        <v>1.28003481660532E-4</v>
      </c>
      <c r="O150" s="662"/>
    </row>
    <row r="151" spans="2:15">
      <c r="B151" s="625" t="s">
        <v>2401</v>
      </c>
      <c r="C151" s="77">
        <v>10</v>
      </c>
      <c r="D151" s="655" t="s">
        <v>2393</v>
      </c>
      <c r="E151" s="656">
        <v>17.614634810260299</v>
      </c>
      <c r="F151" s="657">
        <v>5.6762199425607E-2</v>
      </c>
      <c r="G151" s="658">
        <v>5.2040232723168998E-4</v>
      </c>
      <c r="H151" s="73">
        <v>6.77740678065244E-3</v>
      </c>
      <c r="I151" s="659">
        <v>6.2136034912739396E-5</v>
      </c>
      <c r="J151" s="657">
        <v>1.0172378056832201E-3</v>
      </c>
      <c r="K151" s="658">
        <v>8.7670600481066298E-6</v>
      </c>
      <c r="L151" s="673">
        <v>0.7036884953888729</v>
      </c>
      <c r="M151" s="661">
        <v>4.8915166926637303E-5</v>
      </c>
      <c r="N151" s="73"/>
      <c r="O151" s="662"/>
    </row>
    <row r="152" spans="2:15">
      <c r="B152" s="625" t="s">
        <v>2401</v>
      </c>
      <c r="C152" s="77">
        <v>11</v>
      </c>
      <c r="D152" s="655" t="s">
        <v>2393</v>
      </c>
      <c r="E152" s="656">
        <v>17.556200872823698</v>
      </c>
      <c r="F152" s="657">
        <v>5.6563187266929403E-2</v>
      </c>
      <c r="G152" s="658">
        <v>9.1435064938271999E-4</v>
      </c>
      <c r="H152" s="73">
        <v>6.75364470006342E-3</v>
      </c>
      <c r="I152" s="659">
        <v>1.0917346245651E-4</v>
      </c>
      <c r="J152" s="657">
        <v>1.3873773312024699E-3</v>
      </c>
      <c r="K152" s="658">
        <v>1.34286272811255E-5</v>
      </c>
      <c r="L152" s="673">
        <v>0.7036824143801319</v>
      </c>
      <c r="M152" s="661">
        <v>7.3020986445446502E-5</v>
      </c>
      <c r="N152" s="73"/>
      <c r="O152" s="662"/>
    </row>
    <row r="153" spans="2:15">
      <c r="B153" s="625" t="s">
        <v>2401</v>
      </c>
      <c r="C153" s="77">
        <v>12</v>
      </c>
      <c r="D153" s="655" t="s">
        <v>2393</v>
      </c>
      <c r="E153" s="656">
        <v>15.511430857937301</v>
      </c>
      <c r="F153" s="657">
        <v>5.66905824240631E-2</v>
      </c>
      <c r="G153" s="658">
        <v>8.7568525166934299E-4</v>
      </c>
      <c r="H153" s="73">
        <v>6.7688557267574301E-3</v>
      </c>
      <c r="I153" s="659">
        <v>1.04556809140933E-4</v>
      </c>
      <c r="J153" s="657">
        <v>3.3753950667014701E-4</v>
      </c>
      <c r="K153" s="658">
        <v>1.27436463251786E-5</v>
      </c>
      <c r="L153" s="673">
        <v>0.7037312747714789</v>
      </c>
      <c r="M153" s="661">
        <v>6.5617731279232094E-5</v>
      </c>
      <c r="N153" s="73"/>
      <c r="O153" s="662"/>
    </row>
    <row r="154" spans="2:15">
      <c r="B154" s="625" t="s">
        <v>2401</v>
      </c>
      <c r="C154" s="77">
        <v>13</v>
      </c>
      <c r="D154" s="655" t="s">
        <v>2393</v>
      </c>
      <c r="E154" s="656">
        <v>16.238522852136999</v>
      </c>
      <c r="F154" s="657">
        <v>5.6744260708157898E-2</v>
      </c>
      <c r="G154" s="658">
        <v>9.3827503240399E-4</v>
      </c>
      <c r="H154" s="73">
        <v>6.7752649074480599E-3</v>
      </c>
      <c r="I154" s="659">
        <v>1.12030034026261E-4</v>
      </c>
      <c r="J154" s="657">
        <v>1.4958517451196601E-3</v>
      </c>
      <c r="K154" s="658">
        <v>1.47216312917541E-5</v>
      </c>
      <c r="L154" s="673">
        <v>0.70372530178051396</v>
      </c>
      <c r="M154" s="661">
        <v>7.28247975180604E-5</v>
      </c>
      <c r="N154" s="73"/>
      <c r="O154" s="662"/>
    </row>
    <row r="155" spans="2:15">
      <c r="B155" s="625" t="s">
        <v>2401</v>
      </c>
      <c r="C155" s="77">
        <v>14</v>
      </c>
      <c r="D155" s="655" t="s">
        <v>2393</v>
      </c>
      <c r="E155" s="656">
        <v>16.971936829914199</v>
      </c>
      <c r="F155" s="657">
        <v>5.66165337485902E-2</v>
      </c>
      <c r="G155" s="658">
        <v>6.28703365479256E-4</v>
      </c>
      <c r="H155" s="73">
        <v>6.7600142695235701E-3</v>
      </c>
      <c r="I155" s="659">
        <v>7.5067179882103805E-5</v>
      </c>
      <c r="J155" s="657">
        <v>1.3855934206438E-3</v>
      </c>
      <c r="K155" s="658">
        <v>3.02690723919129E-5</v>
      </c>
      <c r="L155" s="673">
        <v>0.7036990086020799</v>
      </c>
      <c r="M155" s="661">
        <v>5.0320252664593003E-5</v>
      </c>
      <c r="N155" s="73"/>
      <c r="O155" s="662"/>
    </row>
    <row r="156" spans="2:15">
      <c r="B156" s="625" t="s">
        <v>2401</v>
      </c>
      <c r="C156" s="77">
        <v>15</v>
      </c>
      <c r="D156" s="655" t="s">
        <v>2395</v>
      </c>
      <c r="E156" s="656">
        <v>12.8035203200466</v>
      </c>
      <c r="F156" s="657">
        <v>5.6874452200000002E-2</v>
      </c>
      <c r="G156" s="658">
        <v>4.3398566500000001E-4</v>
      </c>
      <c r="H156" s="73">
        <v>6.7223567999999999E-3</v>
      </c>
      <c r="I156" s="659">
        <v>6.8854699999999997E-5</v>
      </c>
      <c r="J156" s="657">
        <v>1.233525E-4</v>
      </c>
      <c r="K156" s="658">
        <v>3.2554120000000002E-5</v>
      </c>
      <c r="L156" s="673">
        <v>0.70369119110016998</v>
      </c>
      <c r="M156" s="661">
        <v>6.2422586894369996E-5</v>
      </c>
      <c r="N156" s="73"/>
      <c r="O156" s="662"/>
    </row>
    <row r="157" spans="2:15">
      <c r="B157" s="625" t="s">
        <v>2401</v>
      </c>
      <c r="C157" s="77">
        <v>16</v>
      </c>
      <c r="D157" s="655" t="s">
        <v>2395</v>
      </c>
      <c r="E157" s="656">
        <v>11.4347714913198</v>
      </c>
      <c r="F157" s="657">
        <v>5.6899563200000003E-2</v>
      </c>
      <c r="G157" s="658">
        <v>5.6377844999999996E-4</v>
      </c>
      <c r="H157" s="73">
        <v>6.8233520000000004E-3</v>
      </c>
      <c r="I157" s="659">
        <v>8.5541250000000004E-5</v>
      </c>
      <c r="J157" s="657">
        <v>1.22533E-3</v>
      </c>
      <c r="K157" s="658">
        <v>2.5542165800000001E-5</v>
      </c>
      <c r="L157" s="673">
        <v>0.70368400852829993</v>
      </c>
      <c r="M157" s="661">
        <v>7.2997950718943396E-5</v>
      </c>
      <c r="N157" s="73"/>
      <c r="O157" s="662"/>
    </row>
    <row r="158" spans="2:15">
      <c r="B158" s="625" t="s">
        <v>2401</v>
      </c>
      <c r="C158" s="77">
        <v>17</v>
      </c>
      <c r="D158" s="655" t="s">
        <v>2395</v>
      </c>
      <c r="E158" s="656">
        <v>13.6025861791342</v>
      </c>
      <c r="F158" s="657">
        <v>5.648852E-2</v>
      </c>
      <c r="G158" s="658">
        <v>4.1125629999999997E-4</v>
      </c>
      <c r="H158" s="73">
        <v>6.7559680100000002E-3</v>
      </c>
      <c r="I158" s="659">
        <v>7.8554120000000002E-5</v>
      </c>
      <c r="J158" s="657">
        <v>1.0258584000000001E-3</v>
      </c>
      <c r="K158" s="658">
        <v>4.852335E-5</v>
      </c>
      <c r="L158" s="673">
        <v>0.70366343267855491</v>
      </c>
      <c r="M158" s="661">
        <v>6.5232280096741606E-5</v>
      </c>
      <c r="N158" s="73"/>
      <c r="O158" s="662"/>
    </row>
    <row r="159" spans="2:15">
      <c r="B159" s="625" t="s">
        <v>2401</v>
      </c>
      <c r="C159" s="77">
        <v>18</v>
      </c>
      <c r="D159" s="655" t="s">
        <v>2395</v>
      </c>
      <c r="E159" s="656">
        <v>18.510527363485298</v>
      </c>
      <c r="F159" s="657">
        <v>5.6122350000000001E-2</v>
      </c>
      <c r="G159" s="658">
        <v>2.5441549999999998E-4</v>
      </c>
      <c r="H159" s="73">
        <v>6.7366984999999999E-3</v>
      </c>
      <c r="I159" s="659">
        <v>6.9985600000000003E-5</v>
      </c>
      <c r="J159" s="657">
        <v>6.5256299999999999E-4</v>
      </c>
      <c r="K159" s="658">
        <v>2.3368749999999999E-5</v>
      </c>
      <c r="L159" s="673">
        <v>0.70364740989045693</v>
      </c>
      <c r="M159" s="661">
        <v>4.4912991703074803E-5</v>
      </c>
      <c r="N159" s="73"/>
      <c r="O159" s="662"/>
    </row>
    <row r="160" spans="2:15">
      <c r="B160" s="625" t="s">
        <v>2401</v>
      </c>
      <c r="C160" s="77">
        <v>19</v>
      </c>
      <c r="D160" s="655" t="s">
        <v>2395</v>
      </c>
      <c r="E160" s="656">
        <v>14.1006205623637</v>
      </c>
      <c r="F160" s="657">
        <v>5.6022349999999999E-2</v>
      </c>
      <c r="G160" s="658">
        <v>3.8854200000000002E-4</v>
      </c>
      <c r="H160" s="73">
        <v>6.7234518000000004E-3</v>
      </c>
      <c r="I160" s="659">
        <v>1.235885E-4</v>
      </c>
      <c r="J160" s="657">
        <v>8.78745E-4</v>
      </c>
      <c r="K160" s="658">
        <v>1.84744587E-5</v>
      </c>
      <c r="L160" s="673">
        <v>0.703671975686746</v>
      </c>
      <c r="M160" s="661">
        <v>8.2960048755242294E-5</v>
      </c>
      <c r="N160" s="73"/>
      <c r="O160" s="662"/>
    </row>
    <row r="161" spans="2:15" s="112" customFormat="1">
      <c r="B161" s="625" t="s">
        <v>2401</v>
      </c>
      <c r="C161" s="77">
        <v>20</v>
      </c>
      <c r="D161" s="655" t="s">
        <v>2395</v>
      </c>
      <c r="E161" s="656">
        <v>13.8063550262994</v>
      </c>
      <c r="F161" s="657">
        <v>5.6043152898130499E-2</v>
      </c>
      <c r="G161" s="658">
        <v>1.18116871782389E-3</v>
      </c>
      <c r="H161" s="73">
        <v>6.8109526443986797E-3</v>
      </c>
      <c r="I161" s="659">
        <v>1.4103153531181401E-4</v>
      </c>
      <c r="J161" s="657">
        <v>1.9874412286289401E-4</v>
      </c>
      <c r="K161" s="658">
        <v>2.08434351413583E-5</v>
      </c>
      <c r="L161" s="673">
        <v>0.70375256036203693</v>
      </c>
      <c r="M161" s="661">
        <v>1.11542647391941E-4</v>
      </c>
      <c r="N161" s="145"/>
      <c r="O161" s="662"/>
    </row>
    <row r="162" spans="2:15">
      <c r="B162" s="625" t="s">
        <v>2401</v>
      </c>
      <c r="C162" s="77">
        <v>21</v>
      </c>
      <c r="D162" s="655" t="s">
        <v>2395</v>
      </c>
      <c r="E162" s="656">
        <v>15.2703062930571</v>
      </c>
      <c r="F162" s="657">
        <v>5.6921772541828702E-2</v>
      </c>
      <c r="G162" s="658">
        <v>8.4329436735066201E-4</v>
      </c>
      <c r="H162" s="73">
        <v>6.7964598471705398E-3</v>
      </c>
      <c r="I162" s="659">
        <v>1.00689341988686E-4</v>
      </c>
      <c r="J162" s="657">
        <v>2.5286839742230899E-4</v>
      </c>
      <c r="K162" s="658">
        <v>1.19522715382353E-5</v>
      </c>
      <c r="L162" s="673">
        <v>0.70372449939263293</v>
      </c>
      <c r="M162" s="661">
        <v>7.7551774485366495E-5</v>
      </c>
      <c r="O162" s="662"/>
    </row>
    <row r="163" spans="2:15">
      <c r="B163" s="625" t="s">
        <v>2401</v>
      </c>
      <c r="C163" s="77">
        <v>22</v>
      </c>
      <c r="D163" s="655" t="s">
        <v>2395</v>
      </c>
      <c r="E163" s="656">
        <v>14.3123468179078</v>
      </c>
      <c r="F163" s="657">
        <v>5.6625380082134899E-2</v>
      </c>
      <c r="G163" s="658">
        <v>6.8877039251665298E-4</v>
      </c>
      <c r="H163" s="73">
        <v>6.76107058460653E-3</v>
      </c>
      <c r="I163" s="659">
        <v>8.2239183222347799E-5</v>
      </c>
      <c r="J163" s="657">
        <v>1.3855026700699E-3</v>
      </c>
      <c r="K163" s="658">
        <v>1.3692641102240601E-5</v>
      </c>
      <c r="L163" s="673">
        <v>0.7037001653755699</v>
      </c>
      <c r="M163" s="661">
        <v>5.88363744924001E-5</v>
      </c>
      <c r="O163" s="662"/>
    </row>
    <row r="164" spans="2:15">
      <c r="B164" s="625" t="s">
        <v>2401</v>
      </c>
      <c r="C164" s="77">
        <v>23</v>
      </c>
      <c r="D164" s="655" t="s">
        <v>2395</v>
      </c>
      <c r="E164" s="656">
        <v>13.1426961293438</v>
      </c>
      <c r="F164" s="657">
        <v>5.67899197493653E-2</v>
      </c>
      <c r="G164" s="658">
        <v>7.1402766939682497E-4</v>
      </c>
      <c r="H164" s="73">
        <v>6.7807166319398503E-3</v>
      </c>
      <c r="I164" s="659">
        <v>8.5254902064755894E-5</v>
      </c>
      <c r="J164" s="657">
        <v>1.2707545871041E-3</v>
      </c>
      <c r="K164" s="658">
        <v>2.07581036303408E-5</v>
      </c>
      <c r="L164" s="673">
        <v>0.70371907715516191</v>
      </c>
      <c r="M164" s="661">
        <v>6.1613592927092699E-5</v>
      </c>
      <c r="O164" s="662"/>
    </row>
    <row r="165" spans="2:15">
      <c r="B165" s="625" t="s">
        <v>2401</v>
      </c>
      <c r="C165" s="77">
        <v>24</v>
      </c>
      <c r="D165" s="655" t="s">
        <v>2395</v>
      </c>
      <c r="E165" s="656">
        <v>14.055547507710701</v>
      </c>
      <c r="F165" s="657">
        <v>5.6863499688382002E-2</v>
      </c>
      <c r="G165" s="658">
        <v>7.4540113767768395E-4</v>
      </c>
      <c r="H165" s="73">
        <v>6.7895020735570296E-3</v>
      </c>
      <c r="I165" s="659">
        <v>8.9000893499871701E-5</v>
      </c>
      <c r="J165" s="657">
        <v>1.56004064667582E-4</v>
      </c>
      <c r="K165" s="658">
        <v>1.1414813047072901E-5</v>
      </c>
      <c r="L165" s="673">
        <v>0.70369688086050497</v>
      </c>
      <c r="M165" s="661">
        <v>6.6789744463629198E-5</v>
      </c>
      <c r="O165" s="662"/>
    </row>
    <row r="166" spans="2:15">
      <c r="B166" s="625" t="s">
        <v>2401</v>
      </c>
      <c r="C166" s="77">
        <v>25</v>
      </c>
      <c r="D166" s="655" t="s">
        <v>2395</v>
      </c>
      <c r="E166" s="656">
        <v>13.8675509361658</v>
      </c>
      <c r="F166" s="657">
        <v>5.6620400577825802E-2</v>
      </c>
      <c r="G166" s="658">
        <v>9.0800608215978597E-4</v>
      </c>
      <c r="H166" s="73">
        <v>6.7604760699368901E-3</v>
      </c>
      <c r="I166" s="659">
        <v>1.08415912911963E-4</v>
      </c>
      <c r="J166" s="657">
        <v>6.0223197395201707E-4</v>
      </c>
      <c r="K166" s="658">
        <v>1.43535870425555E-5</v>
      </c>
      <c r="L166" s="673">
        <v>0.70374869572221699</v>
      </c>
      <c r="M166" s="661">
        <v>7.4565197951985602E-5</v>
      </c>
      <c r="O166" s="662"/>
    </row>
    <row r="167" spans="2:15">
      <c r="B167" s="625" t="s">
        <v>2401</v>
      </c>
      <c r="C167" s="77">
        <v>26</v>
      </c>
      <c r="D167" s="655" t="s">
        <v>2395</v>
      </c>
      <c r="E167" s="656">
        <v>13.298143170386901</v>
      </c>
      <c r="F167" s="657">
        <v>5.6508685494584002E-2</v>
      </c>
      <c r="G167" s="658">
        <v>7.3685317220063503E-4</v>
      </c>
      <c r="H167" s="73">
        <v>6.7471372799593901E-3</v>
      </c>
      <c r="I167" s="659">
        <v>8.7980267977061597E-5</v>
      </c>
      <c r="J167" s="657">
        <v>2.3369701236537399E-4</v>
      </c>
      <c r="K167" s="658">
        <v>1.1369139302194301E-5</v>
      </c>
      <c r="L167" s="673">
        <v>0.70371545136512992</v>
      </c>
      <c r="M167" s="661">
        <v>5.64297662378222E-5</v>
      </c>
      <c r="O167" s="662"/>
    </row>
    <row r="168" spans="2:15">
      <c r="B168" s="625" t="s">
        <v>2401</v>
      </c>
      <c r="C168" s="77">
        <v>27</v>
      </c>
      <c r="D168" s="655" t="s">
        <v>2395</v>
      </c>
      <c r="E168" s="656">
        <v>12.7435635185108</v>
      </c>
      <c r="F168" s="657">
        <v>5.6758720368759598E-2</v>
      </c>
      <c r="G168" s="658">
        <v>7.4571568669764003E-4</v>
      </c>
      <c r="H168" s="73">
        <v>6.7769914607068603E-3</v>
      </c>
      <c r="I168" s="659">
        <v>8.9038448698818494E-5</v>
      </c>
      <c r="J168" s="657">
        <v>2.78629542384158E-4</v>
      </c>
      <c r="K168" s="658">
        <v>1.11201908460284E-5</v>
      </c>
      <c r="L168" s="673">
        <v>0.70368110971361997</v>
      </c>
      <c r="M168" s="661">
        <v>6.0133481221442497E-5</v>
      </c>
      <c r="O168" s="662"/>
    </row>
    <row r="169" spans="2:15">
      <c r="B169" s="625" t="s">
        <v>2401</v>
      </c>
      <c r="C169" s="77">
        <v>28</v>
      </c>
      <c r="D169" s="655" t="s">
        <v>2395</v>
      </c>
      <c r="E169" s="656">
        <v>14.4257395218778</v>
      </c>
      <c r="F169" s="657">
        <v>5.6743911518623603E-2</v>
      </c>
      <c r="G169" s="658">
        <v>7.4708919714774099E-4</v>
      </c>
      <c r="H169" s="73">
        <v>6.7752232401020497E-3</v>
      </c>
      <c r="I169" s="659">
        <v>8.9202455655094199E-5</v>
      </c>
      <c r="J169" s="657">
        <v>3.5092744743435802E-4</v>
      </c>
      <c r="K169" s="658">
        <v>1.1766962959079901E-5</v>
      </c>
      <c r="L169" s="673">
        <v>0.70367745180808894</v>
      </c>
      <c r="M169" s="661">
        <v>7.4694973152284898E-5</v>
      </c>
      <c r="O169" s="662"/>
    </row>
    <row r="170" spans="2:15">
      <c r="B170" s="625" t="s">
        <v>2401</v>
      </c>
      <c r="C170" s="77">
        <v>29</v>
      </c>
      <c r="D170" s="655" t="s">
        <v>2395</v>
      </c>
      <c r="E170" s="656">
        <v>14.239760001734799</v>
      </c>
      <c r="F170" s="657">
        <v>5.6632994142689401E-2</v>
      </c>
      <c r="G170" s="658">
        <v>9.3536247938993001E-4</v>
      </c>
      <c r="H170" s="73">
        <v>6.7619797380745203E-3</v>
      </c>
      <c r="I170" s="659">
        <v>1.11682280947713E-4</v>
      </c>
      <c r="J170" s="657">
        <v>2.4631175035071297E-4</v>
      </c>
      <c r="K170" s="658">
        <v>1.1754360805323399E-5</v>
      </c>
      <c r="L170" s="673">
        <v>0.70365223263697396</v>
      </c>
      <c r="M170" s="661">
        <v>7.6170958567719894E-5</v>
      </c>
      <c r="O170" s="662"/>
    </row>
    <row r="171" spans="2:15">
      <c r="B171" s="625" t="s">
        <v>2401</v>
      </c>
      <c r="C171" s="77">
        <v>30</v>
      </c>
      <c r="D171" s="655" t="s">
        <v>2395</v>
      </c>
      <c r="E171" s="656">
        <v>15.9373521451082</v>
      </c>
      <c r="F171" s="657">
        <v>5.6609179463590301E-2</v>
      </c>
      <c r="G171" s="658">
        <v>6.5368696365552799E-4</v>
      </c>
      <c r="H171" s="73">
        <v>6.7591362335425601E-3</v>
      </c>
      <c r="I171" s="659">
        <v>7.8050221056089706E-5</v>
      </c>
      <c r="J171" s="657">
        <v>1.0109782653600801E-3</v>
      </c>
      <c r="K171" s="658">
        <v>2.8014686861770399E-5</v>
      </c>
      <c r="L171" s="673">
        <v>0.70365840669647195</v>
      </c>
      <c r="M171" s="661">
        <v>5.950801719737E-5</v>
      </c>
      <c r="O171" s="662"/>
    </row>
    <row r="172" spans="2:15">
      <c r="B172" s="625" t="s">
        <v>2401</v>
      </c>
      <c r="C172" s="77">
        <v>31</v>
      </c>
      <c r="D172" s="655" t="s">
        <v>2396</v>
      </c>
      <c r="E172" s="656">
        <v>14.082730052125299</v>
      </c>
      <c r="F172" s="657">
        <v>5.6831822253783998E-2</v>
      </c>
      <c r="G172" s="658">
        <v>6.6253365800247096E-4</v>
      </c>
      <c r="H172" s="73">
        <v>6.7857198376831103E-3</v>
      </c>
      <c r="I172" s="659">
        <v>7.9106522099420403E-5</v>
      </c>
      <c r="J172" s="657">
        <v>1.24888357630453E-4</v>
      </c>
      <c r="K172" s="658">
        <v>9.71411893477759E-6</v>
      </c>
      <c r="L172" s="673">
        <v>0.7036726731433659</v>
      </c>
      <c r="M172" s="661">
        <v>5.7011370972195901E-5</v>
      </c>
      <c r="O172" s="662"/>
    </row>
    <row r="173" spans="2:15">
      <c r="B173" s="625" t="s">
        <v>2401</v>
      </c>
      <c r="C173" s="77">
        <v>32</v>
      </c>
      <c r="D173" s="655" t="s">
        <v>2396</v>
      </c>
      <c r="E173" s="656">
        <v>16.442872946041401</v>
      </c>
      <c r="F173" s="657">
        <v>5.6497884583596503E-2</v>
      </c>
      <c r="G173" s="658">
        <v>4.9205147639951995E-4</v>
      </c>
      <c r="H173" s="73">
        <v>6.7458475831106901E-3</v>
      </c>
      <c r="I173" s="659">
        <v>5.8750943974548897E-5</v>
      </c>
      <c r="J173" s="657">
        <v>1.16381086562262E-3</v>
      </c>
      <c r="K173" s="658">
        <v>8.79354813047729E-6</v>
      </c>
      <c r="L173" s="673">
        <v>0.70366734557283894</v>
      </c>
      <c r="M173" s="661">
        <v>4.6277814727249401E-5</v>
      </c>
      <c r="O173" s="662"/>
    </row>
    <row r="174" spans="2:15">
      <c r="B174" s="625" t="s">
        <v>2401</v>
      </c>
      <c r="C174" s="77">
        <v>33</v>
      </c>
      <c r="D174" s="655" t="s">
        <v>2396</v>
      </c>
      <c r="E174" s="656">
        <v>13.3732313516307</v>
      </c>
      <c r="F174" s="657">
        <v>5.6932996414714498E-2</v>
      </c>
      <c r="G174" s="658">
        <v>1.1117588966416501E-3</v>
      </c>
      <c r="H174" s="73">
        <v>6.7978001084507004E-3</v>
      </c>
      <c r="I174" s="659">
        <v>1.32744009975412E-4</v>
      </c>
      <c r="J174" s="657">
        <v>7.5136164733510195E-4</v>
      </c>
      <c r="K174" s="658">
        <v>1.50298564630396E-5</v>
      </c>
      <c r="L174" s="673">
        <v>0.70366584956111</v>
      </c>
      <c r="M174" s="661">
        <v>9.6975581331544506E-5</v>
      </c>
      <c r="O174" s="662"/>
    </row>
    <row r="175" spans="2:15">
      <c r="B175" s="625" t="s">
        <v>2401</v>
      </c>
      <c r="C175" s="77">
        <v>34</v>
      </c>
      <c r="D175" s="655" t="s">
        <v>2396</v>
      </c>
      <c r="E175" s="656">
        <v>16.8496195978922</v>
      </c>
      <c r="F175" s="657">
        <v>5.66848754669491E-2</v>
      </c>
      <c r="G175" s="658">
        <v>5.5416508241124104E-4</v>
      </c>
      <c r="H175" s="73">
        <v>6.7681743088272598E-3</v>
      </c>
      <c r="I175" s="659">
        <v>6.6167307312217007E-5</v>
      </c>
      <c r="J175" s="657">
        <v>2.0069460910722301E-4</v>
      </c>
      <c r="K175" s="658">
        <v>8.6844740720689294E-6</v>
      </c>
      <c r="L175" s="673">
        <v>0.70366144669895592</v>
      </c>
      <c r="M175" s="661">
        <v>4.9559497977616497E-5</v>
      </c>
      <c r="O175" s="662"/>
    </row>
    <row r="176" spans="2:15">
      <c r="B176" s="625" t="s">
        <v>2401</v>
      </c>
      <c r="C176" s="77">
        <v>35</v>
      </c>
      <c r="D176" s="655" t="s">
        <v>2396</v>
      </c>
      <c r="E176" s="656">
        <v>14.084002426837399</v>
      </c>
      <c r="F176" s="657">
        <v>5.6788425689999998E-2</v>
      </c>
      <c r="G176" s="658">
        <v>4.5512500000000002E-4</v>
      </c>
      <c r="H176" s="73">
        <v>6.7884541199999997E-3</v>
      </c>
      <c r="I176" s="659">
        <v>6.9825800000000005E-5</v>
      </c>
      <c r="J176" s="657">
        <v>6.3325399999999998E-4</v>
      </c>
      <c r="K176" s="658">
        <v>2.6552144500000001E-5</v>
      </c>
      <c r="L176" s="673">
        <v>0.7036961922680649</v>
      </c>
      <c r="M176" s="661">
        <v>6.0708458916372801E-5</v>
      </c>
      <c r="O176" s="662"/>
    </row>
    <row r="177" spans="2:17">
      <c r="B177" s="625" t="s">
        <v>2401</v>
      </c>
      <c r="C177" s="77">
        <v>36</v>
      </c>
      <c r="D177" s="655" t="s">
        <v>2396</v>
      </c>
      <c r="E177" s="656">
        <v>12.717576399011699</v>
      </c>
      <c r="F177" s="657">
        <v>5.6211472300000002E-2</v>
      </c>
      <c r="G177" s="658">
        <v>2.3669884999999999E-4</v>
      </c>
      <c r="H177" s="73">
        <v>6.7366982000000002E-3</v>
      </c>
      <c r="I177" s="659">
        <v>8.7745579999999994E-5</v>
      </c>
      <c r="J177" s="657">
        <v>5.8477895199999998E-4</v>
      </c>
      <c r="K177" s="658">
        <v>1.2239874999999999E-5</v>
      </c>
      <c r="L177" s="673">
        <v>0.70370293675365592</v>
      </c>
      <c r="M177" s="661">
        <v>1.03574618790516E-4</v>
      </c>
      <c r="O177" s="662"/>
    </row>
    <row r="178" spans="2:17">
      <c r="B178" s="625" t="s">
        <v>2401</v>
      </c>
      <c r="C178" s="77">
        <v>37</v>
      </c>
      <c r="D178" s="655" t="s">
        <v>2396</v>
      </c>
      <c r="E178" s="656">
        <v>16.135825476181701</v>
      </c>
      <c r="F178" s="657">
        <v>5.6899652299999999E-2</v>
      </c>
      <c r="G178" s="658">
        <v>3.5887545999999999E-4</v>
      </c>
      <c r="H178" s="73">
        <v>6.6588955999999999E-3</v>
      </c>
      <c r="I178" s="659">
        <v>8.5542499999999996E-5</v>
      </c>
      <c r="J178" s="657">
        <v>6.5422285800000003E-4</v>
      </c>
      <c r="K178" s="658">
        <v>1.0023561999999999E-5</v>
      </c>
      <c r="L178" s="673">
        <v>0.70369361188072299</v>
      </c>
      <c r="M178" s="661">
        <v>5.2684169217961501E-5</v>
      </c>
      <c r="O178" s="662"/>
    </row>
    <row r="179" spans="2:17">
      <c r="B179" s="625" t="s">
        <v>2401</v>
      </c>
      <c r="C179" s="77">
        <v>38</v>
      </c>
      <c r="D179" s="655" t="s">
        <v>2396</v>
      </c>
      <c r="E179" s="656">
        <v>15.642507021194801</v>
      </c>
      <c r="F179" s="657">
        <v>5.6488236499999997E-2</v>
      </c>
      <c r="G179" s="658">
        <v>4.5669314999999998E-4</v>
      </c>
      <c r="H179" s="73">
        <v>6.6225123999999998E-3</v>
      </c>
      <c r="I179" s="659">
        <v>6.9858599999999996E-5</v>
      </c>
      <c r="J179" s="657">
        <v>6.5236000000000005E-4</v>
      </c>
      <c r="K179" s="658">
        <v>1.225020356E-5</v>
      </c>
      <c r="L179" s="673">
        <v>0.70366963331374799</v>
      </c>
      <c r="M179" s="661">
        <v>4.5021224477779302E-5</v>
      </c>
      <c r="O179" s="662"/>
    </row>
    <row r="180" spans="2:17">
      <c r="B180" s="625" t="s">
        <v>2401</v>
      </c>
      <c r="C180" s="77">
        <v>39</v>
      </c>
      <c r="D180" s="655" t="s">
        <v>2396</v>
      </c>
      <c r="E180" s="656">
        <v>12.3477553571509</v>
      </c>
      <c r="F180" s="657">
        <v>5.6025258299999998E-2</v>
      </c>
      <c r="G180" s="658">
        <v>3.0025621000000002E-4</v>
      </c>
      <c r="H180" s="73">
        <v>6.5988745799999996E-3</v>
      </c>
      <c r="I180" s="659">
        <v>7.8441519999999999E-5</v>
      </c>
      <c r="J180" s="657">
        <v>4.1125839999999999E-4</v>
      </c>
      <c r="K180" s="658">
        <v>1.78854E-5</v>
      </c>
      <c r="L180" s="673">
        <v>0.70370435142745691</v>
      </c>
      <c r="M180" s="661">
        <v>6.1375019561683803E-5</v>
      </c>
      <c r="O180" s="662"/>
    </row>
    <row r="181" spans="2:17">
      <c r="B181" s="625" t="s">
        <v>2401</v>
      </c>
      <c r="C181" s="77">
        <v>40</v>
      </c>
      <c r="D181" s="655" t="s">
        <v>2396</v>
      </c>
      <c r="E181" s="656">
        <v>14.670074551811201</v>
      </c>
      <c r="F181" s="657">
        <v>5.6539965300000002E-2</v>
      </c>
      <c r="G181" s="658">
        <v>4.5512882299999997E-4</v>
      </c>
      <c r="H181" s="73">
        <v>6.5988758299999999E-3</v>
      </c>
      <c r="I181" s="659">
        <v>9.8552600000000002E-5</v>
      </c>
      <c r="J181" s="657">
        <v>3.6519999999999999E-4</v>
      </c>
      <c r="K181" s="658">
        <v>3.5200221E-5</v>
      </c>
      <c r="L181" s="673">
        <v>0.70366361311344994</v>
      </c>
      <c r="M181" s="661">
        <v>5.8765214214116101E-5</v>
      </c>
      <c r="O181" s="662"/>
    </row>
    <row r="182" spans="2:17">
      <c r="B182" s="625" t="s">
        <v>2401</v>
      </c>
      <c r="C182" s="77">
        <v>41</v>
      </c>
      <c r="D182" s="655" t="s">
        <v>2396</v>
      </c>
      <c r="E182" s="656">
        <v>15.322338916185799</v>
      </c>
      <c r="F182" s="657">
        <v>5.6589950123999998E-2</v>
      </c>
      <c r="G182" s="658">
        <v>5.1223649999999996E-4</v>
      </c>
      <c r="H182" s="73">
        <v>6.8125674520000002E-3</v>
      </c>
      <c r="I182" s="659">
        <v>1.20023E-4</v>
      </c>
      <c r="J182" s="657">
        <v>8.5566889999999995E-4</v>
      </c>
      <c r="K182" s="658">
        <v>1.5632022102000001E-5</v>
      </c>
      <c r="L182" s="673">
        <v>0.7037434450374539</v>
      </c>
      <c r="M182" s="661">
        <v>7.4977476434215495E-5</v>
      </c>
      <c r="O182" s="662"/>
    </row>
    <row r="183" spans="2:17">
      <c r="B183" s="625" t="s">
        <v>2401</v>
      </c>
      <c r="C183" s="77">
        <v>42</v>
      </c>
      <c r="D183" s="655" t="s">
        <v>2396</v>
      </c>
      <c r="E183" s="656">
        <v>13.165696036492299</v>
      </c>
      <c r="F183" s="657">
        <v>5.6822396901000001E-2</v>
      </c>
      <c r="G183" s="658">
        <v>1.2556874E-4</v>
      </c>
      <c r="H183" s="73">
        <v>6.7369455819999997E-3</v>
      </c>
      <c r="I183" s="659">
        <v>1.23225E-4</v>
      </c>
      <c r="J183" s="657">
        <v>1.20221E-3</v>
      </c>
      <c r="K183" s="658">
        <v>1.0254101999999999E-5</v>
      </c>
      <c r="L183" s="673">
        <v>0.70370205900784899</v>
      </c>
      <c r="M183" s="661">
        <v>5.9676613141613398E-5</v>
      </c>
      <c r="O183" s="662"/>
    </row>
    <row r="184" spans="2:17" s="112" customFormat="1">
      <c r="B184" s="625" t="s">
        <v>2401</v>
      </c>
      <c r="C184" s="77">
        <v>43</v>
      </c>
      <c r="D184" s="655" t="s">
        <v>2396</v>
      </c>
      <c r="E184" s="656">
        <v>16.7367740266798</v>
      </c>
      <c r="F184" s="657">
        <v>5.6622597970938E-2</v>
      </c>
      <c r="G184" s="658">
        <v>5.8238275666851799E-4</v>
      </c>
      <c r="H184" s="73">
        <v>6.7607383651966599E-3</v>
      </c>
      <c r="I184" s="659">
        <v>6.9536501016533606E-5</v>
      </c>
      <c r="J184" s="657">
        <v>2.9145849720038197E-4</v>
      </c>
      <c r="K184" s="658">
        <v>8.2805748924106593E-6</v>
      </c>
      <c r="L184" s="673">
        <v>0.70364514969409897</v>
      </c>
      <c r="M184" s="661">
        <v>4.6987158979083203E-5</v>
      </c>
      <c r="N184" s="145"/>
      <c r="O184" s="662"/>
    </row>
    <row r="185" spans="2:17" s="112" customFormat="1">
      <c r="B185" s="625" t="s">
        <v>2401</v>
      </c>
      <c r="C185" s="77">
        <v>44</v>
      </c>
      <c r="D185" s="655" t="s">
        <v>2396</v>
      </c>
      <c r="E185" s="656">
        <v>14.1764734162072</v>
      </c>
      <c r="F185" s="657">
        <v>5.6710251266499097E-2</v>
      </c>
      <c r="G185" s="658">
        <v>1.1108042779711699E-3</v>
      </c>
      <c r="H185" s="73">
        <v>6.7712042854162604E-3</v>
      </c>
      <c r="I185" s="659">
        <v>1.3263001826906699E-4</v>
      </c>
      <c r="J185" s="657">
        <v>3.5634849738035602E-4</v>
      </c>
      <c r="K185" s="658">
        <v>1.3156092039944801E-5</v>
      </c>
      <c r="L185" s="673">
        <v>0.70367760176989191</v>
      </c>
      <c r="M185" s="661">
        <v>8.8332653936216504E-5</v>
      </c>
      <c r="N185" s="145"/>
      <c r="O185" s="662"/>
    </row>
    <row r="186" spans="2:17">
      <c r="B186" s="625" t="s">
        <v>2401</v>
      </c>
      <c r="C186" s="77">
        <v>45</v>
      </c>
      <c r="D186" s="655" t="s">
        <v>2396</v>
      </c>
      <c r="E186" s="656">
        <v>15.239937235653301</v>
      </c>
      <c r="F186" s="657">
        <v>5.6649359351514599E-2</v>
      </c>
      <c r="G186" s="658">
        <v>6.64987895432987E-4</v>
      </c>
      <c r="H186" s="73">
        <v>6.76393370155006E-3</v>
      </c>
      <c r="I186" s="659">
        <v>7.9399547308621997E-5</v>
      </c>
      <c r="J186" s="657">
        <v>3.8339216733312298E-4</v>
      </c>
      <c r="K186" s="658">
        <v>9.7040606644228808E-6</v>
      </c>
      <c r="L186" s="673">
        <v>0.703640195738792</v>
      </c>
      <c r="M186" s="661">
        <v>5.1506518199511199E-5</v>
      </c>
      <c r="O186" s="662"/>
    </row>
    <row r="187" spans="2:17">
      <c r="B187" s="674" t="s">
        <v>2401</v>
      </c>
      <c r="C187" s="69">
        <v>46</v>
      </c>
      <c r="D187" s="665" t="s">
        <v>2396</v>
      </c>
      <c r="E187" s="666">
        <v>13.8800070167529</v>
      </c>
      <c r="F187" s="667">
        <v>5.6639585763165599E-2</v>
      </c>
      <c r="G187" s="668">
        <v>6.9554858351851198E-4</v>
      </c>
      <c r="H187" s="68">
        <v>6.7627667687732897E-3</v>
      </c>
      <c r="I187" s="669">
        <v>8.3048498125386799E-5</v>
      </c>
      <c r="J187" s="667">
        <v>1.15363410836614E-3</v>
      </c>
      <c r="K187" s="668">
        <v>1.0709762308113999E-5</v>
      </c>
      <c r="L187" s="675">
        <v>0.70363658338885593</v>
      </c>
      <c r="M187" s="671">
        <v>5.4453941018779502E-5</v>
      </c>
      <c r="N187" s="573"/>
      <c r="O187" s="672"/>
      <c r="P187" s="68"/>
      <c r="Q187" s="68"/>
    </row>
    <row r="188" spans="2:17">
      <c r="B188" s="625" t="s">
        <v>2403</v>
      </c>
      <c r="C188" s="77">
        <v>1</v>
      </c>
      <c r="D188" s="655" t="s">
        <v>2393</v>
      </c>
      <c r="E188" s="656">
        <v>8.87371078722291</v>
      </c>
      <c r="F188" s="657">
        <v>5.6962464936566697E-2</v>
      </c>
      <c r="G188" s="658">
        <v>2.1112315843939801E-4</v>
      </c>
      <c r="H188" s="73">
        <v>6.8013216374034902E-3</v>
      </c>
      <c r="I188" s="659">
        <v>1.2604041238284801E-4</v>
      </c>
      <c r="J188" s="657">
        <v>9.2620115360821304E-4</v>
      </c>
      <c r="K188" s="658">
        <v>1.62374127547045E-5</v>
      </c>
      <c r="L188" s="660">
        <v>0.7042438569607512</v>
      </c>
      <c r="M188" s="661">
        <v>7.8676994834571496E-5</v>
      </c>
      <c r="O188" s="662"/>
    </row>
    <row r="189" spans="2:17">
      <c r="B189" s="625" t="s">
        <v>2403</v>
      </c>
      <c r="C189" s="77">
        <v>2</v>
      </c>
      <c r="D189" s="655" t="s">
        <v>2393</v>
      </c>
      <c r="E189" s="656">
        <v>8.8454488715795101</v>
      </c>
      <c r="F189" s="657">
        <v>5.6404359940489701E-2</v>
      </c>
      <c r="G189" s="658">
        <v>4.6740199078938E-4</v>
      </c>
      <c r="H189" s="73">
        <v>6.7540637910430204E-3</v>
      </c>
      <c r="I189" s="659">
        <v>2.7907115550993402E-4</v>
      </c>
      <c r="J189" s="657">
        <v>8.0080620804223604E-4</v>
      </c>
      <c r="K189" s="658">
        <v>3.1435705250515898E-5</v>
      </c>
      <c r="L189" s="660">
        <v>0.70420382289573058</v>
      </c>
      <c r="M189" s="661">
        <v>1.3509033131194899E-4</v>
      </c>
      <c r="N189" s="73" t="s">
        <v>2404</v>
      </c>
      <c r="O189" s="662"/>
    </row>
    <row r="190" spans="2:17">
      <c r="B190" s="625" t="s">
        <v>2403</v>
      </c>
      <c r="C190" s="77">
        <v>3</v>
      </c>
      <c r="D190" s="655" t="s">
        <v>2393</v>
      </c>
      <c r="E190" s="656">
        <v>9.1912170891833096</v>
      </c>
      <c r="F190" s="657">
        <v>5.6790254323859098E-2</v>
      </c>
      <c r="G190" s="658">
        <v>2.42933981749724E-4</v>
      </c>
      <c r="H190" s="73">
        <v>6.7807605709825202E-3</v>
      </c>
      <c r="I190" s="659">
        <v>1.4503182200866001E-4</v>
      </c>
      <c r="J190" s="657">
        <v>5.6298128631881398E-4</v>
      </c>
      <c r="K190" s="658">
        <v>2.58696799718275E-5</v>
      </c>
      <c r="L190" s="660">
        <v>0.70415665484364576</v>
      </c>
      <c r="M190" s="661">
        <v>1.2424851848978101E-4</v>
      </c>
      <c r="N190" s="73"/>
      <c r="O190" s="662"/>
    </row>
    <row r="191" spans="2:17">
      <c r="B191" s="625" t="s">
        <v>2403</v>
      </c>
      <c r="C191" s="77">
        <v>4</v>
      </c>
      <c r="D191" s="655" t="s">
        <v>2393</v>
      </c>
      <c r="E191" s="656">
        <v>9.2483281856297896</v>
      </c>
      <c r="F191" s="657">
        <v>5.5854763740146599E-2</v>
      </c>
      <c r="G191" s="658">
        <v>2.0706171057626602E-4</v>
      </c>
      <c r="H191" s="73">
        <v>6.8123421014927897E-3</v>
      </c>
      <c r="I191" s="659">
        <v>1.2361567620518699E-4</v>
      </c>
      <c r="J191" s="657">
        <v>8.1291092661625402E-4</v>
      </c>
      <c r="K191" s="658">
        <v>1.48097727963517E-5</v>
      </c>
      <c r="L191" s="660">
        <v>0.70418828732091499</v>
      </c>
      <c r="M191" s="661">
        <v>8.7916051260254494E-5</v>
      </c>
      <c r="N191" s="73"/>
      <c r="O191" s="662"/>
    </row>
    <row r="192" spans="2:17">
      <c r="B192" s="625" t="s">
        <v>2403</v>
      </c>
      <c r="C192" s="77">
        <v>5</v>
      </c>
      <c r="D192" s="655" t="s">
        <v>2393</v>
      </c>
      <c r="E192" s="656">
        <v>9.2259459051560704</v>
      </c>
      <c r="F192" s="657">
        <v>5.6023366499999998E-2</v>
      </c>
      <c r="G192" s="658">
        <v>3.2698500000000001E-4</v>
      </c>
      <c r="H192" s="73">
        <v>6.7558419999999998E-3</v>
      </c>
      <c r="I192" s="659">
        <v>1.1023600000000001E-4</v>
      </c>
      <c r="J192" s="657">
        <v>2.3656520000000001E-4</v>
      </c>
      <c r="K192" s="658">
        <v>2.1102254099999999E-5</v>
      </c>
      <c r="L192" s="660">
        <v>0.70426139197829896</v>
      </c>
      <c r="M192" s="661">
        <v>9.1739178747415995E-5</v>
      </c>
      <c r="N192" s="73"/>
      <c r="O192" s="662"/>
    </row>
    <row r="193" spans="2:15">
      <c r="B193" s="625" t="s">
        <v>2403</v>
      </c>
      <c r="C193" s="77">
        <v>6</v>
      </c>
      <c r="D193" s="655" t="s">
        <v>2393</v>
      </c>
      <c r="E193" s="656">
        <v>8.3397610602541494</v>
      </c>
      <c r="F193" s="657">
        <v>5.6589967012299999E-2</v>
      </c>
      <c r="G193" s="676">
        <v>2.5663257999999998E-4</v>
      </c>
      <c r="H193" s="73">
        <v>6.5988730230000002E-3</v>
      </c>
      <c r="I193" s="659">
        <v>1.2022365E-4</v>
      </c>
      <c r="J193" s="657">
        <v>9.5656219999999995E-4</v>
      </c>
      <c r="K193" s="658">
        <v>1.255415874E-5</v>
      </c>
      <c r="L193" s="660">
        <v>0.70426369056803384</v>
      </c>
      <c r="M193" s="661">
        <v>1.24856736020337E-4</v>
      </c>
      <c r="N193" s="73"/>
      <c r="O193" s="662"/>
    </row>
    <row r="194" spans="2:15">
      <c r="B194" s="625" t="s">
        <v>2403</v>
      </c>
      <c r="C194" s="77">
        <v>7</v>
      </c>
      <c r="D194" s="655" t="s">
        <v>2393</v>
      </c>
      <c r="E194" s="656">
        <v>8.6815671329208808</v>
      </c>
      <c r="F194" s="657">
        <v>5.6422344999999999E-2</v>
      </c>
      <c r="G194" s="658">
        <v>2.1114551999999999E-4</v>
      </c>
      <c r="H194" s="73">
        <v>6.6853354499999997E-3</v>
      </c>
      <c r="I194" s="659">
        <v>1.3698559999999999E-4</v>
      </c>
      <c r="J194" s="657">
        <v>8.7745211999999998E-4</v>
      </c>
      <c r="K194" s="658">
        <v>2.3220199999999998E-5</v>
      </c>
      <c r="L194" s="660">
        <v>0.70425533492496462</v>
      </c>
      <c r="M194" s="661">
        <v>1.11289079175002E-4</v>
      </c>
      <c r="N194" s="73"/>
      <c r="O194" s="662"/>
    </row>
    <row r="195" spans="2:15">
      <c r="B195" s="625" t="s">
        <v>2403</v>
      </c>
      <c r="C195" s="77">
        <v>8</v>
      </c>
      <c r="D195" s="655" t="s">
        <v>2393</v>
      </c>
      <c r="E195" s="656">
        <v>8.4507901209826404</v>
      </c>
      <c r="F195" s="657">
        <v>5.6237967999999999E-2</v>
      </c>
      <c r="G195" s="658">
        <v>3.6698520000000002E-4</v>
      </c>
      <c r="H195" s="239">
        <v>6.7811256E-3</v>
      </c>
      <c r="I195" s="659">
        <v>1.4569856E-4</v>
      </c>
      <c r="J195" s="657">
        <v>1.233652E-3</v>
      </c>
      <c r="K195" s="658">
        <v>2.1022110000000001E-5</v>
      </c>
      <c r="L195" s="660">
        <v>0.70421330564153295</v>
      </c>
      <c r="M195" s="661">
        <v>1.00315589233212E-4</v>
      </c>
      <c r="N195" s="73"/>
      <c r="O195" s="662"/>
    </row>
    <row r="196" spans="2:15">
      <c r="B196" s="625" t="s">
        <v>2403</v>
      </c>
      <c r="C196" s="77">
        <v>9</v>
      </c>
      <c r="D196" s="655" t="s">
        <v>2393</v>
      </c>
      <c r="E196" s="656">
        <v>9.0499302804087005</v>
      </c>
      <c r="F196" s="657">
        <v>5.6877761728614001E-2</v>
      </c>
      <c r="G196" s="658">
        <v>2.0634388240148801E-4</v>
      </c>
      <c r="H196" s="73">
        <v>6.7912069349735397E-3</v>
      </c>
      <c r="I196" s="659">
        <v>1.2318718412652601E-4</v>
      </c>
      <c r="J196" s="657">
        <v>2.5051702943740701E-4</v>
      </c>
      <c r="K196" s="658">
        <v>1.7896479411788499E-5</v>
      </c>
      <c r="L196" s="660">
        <v>0.70420755260689416</v>
      </c>
      <c r="M196" s="661">
        <v>8.0673095826655806E-5</v>
      </c>
      <c r="N196" s="73"/>
      <c r="O196" s="662"/>
    </row>
    <row r="197" spans="2:15">
      <c r="B197" s="625" t="s">
        <v>2403</v>
      </c>
      <c r="C197" s="77">
        <v>10</v>
      </c>
      <c r="D197" s="655" t="s">
        <v>2393</v>
      </c>
      <c r="E197" s="656">
        <v>8.6513595532385708</v>
      </c>
      <c r="F197" s="657">
        <v>5.63077571158749E-2</v>
      </c>
      <c r="G197" s="658">
        <v>1.9862588068643699E-4</v>
      </c>
      <c r="H197" s="73">
        <v>6.7231486781656703E-3</v>
      </c>
      <c r="I197" s="659">
        <v>1.18579557341411E-4</v>
      </c>
      <c r="J197" s="657">
        <v>1.25930046784784E-3</v>
      </c>
      <c r="K197" s="658">
        <v>1.48845661580405E-5</v>
      </c>
      <c r="L197" s="660">
        <v>0.70422608942928144</v>
      </c>
      <c r="M197" s="661">
        <v>7.9579170909053503E-5</v>
      </c>
      <c r="O197" s="662"/>
    </row>
    <row r="198" spans="2:15">
      <c r="B198" s="625" t="s">
        <v>2403</v>
      </c>
      <c r="C198" s="77">
        <v>11</v>
      </c>
      <c r="D198" s="655" t="s">
        <v>2393</v>
      </c>
      <c r="E198" s="656">
        <v>8.7853883941875797</v>
      </c>
      <c r="F198" s="657">
        <v>5.5687418326738E-2</v>
      </c>
      <c r="G198" s="658">
        <v>2.6820973875646404E-4</v>
      </c>
      <c r="H198" s="73">
        <v>6.8259496188265703E-3</v>
      </c>
      <c r="I198" s="659">
        <v>1.6012109606444201E-4</v>
      </c>
      <c r="J198" s="657">
        <v>1.4122666407215599E-3</v>
      </c>
      <c r="K198" s="658">
        <v>1.8084590081385601E-5</v>
      </c>
      <c r="L198" s="660">
        <v>0.70422794175260284</v>
      </c>
      <c r="M198" s="661">
        <v>8.3988733461046601E-5</v>
      </c>
      <c r="O198" s="662"/>
    </row>
    <row r="199" spans="2:15">
      <c r="B199" s="625" t="s">
        <v>2403</v>
      </c>
      <c r="C199" s="77">
        <v>12</v>
      </c>
      <c r="D199" s="655" t="s">
        <v>2393</v>
      </c>
      <c r="E199" s="656">
        <v>8.2267578175967007</v>
      </c>
      <c r="F199" s="657">
        <v>5.6509623154899602E-2</v>
      </c>
      <c r="G199" s="658">
        <v>2.56725908956392E-4</v>
      </c>
      <c r="H199" s="73">
        <v>6.7472510313394598E-3</v>
      </c>
      <c r="I199" s="659">
        <v>1.53265264912009E-4</v>
      </c>
      <c r="J199" s="657">
        <v>1.4664458229574E-3</v>
      </c>
      <c r="K199" s="658">
        <v>1.8558920675172599E-5</v>
      </c>
      <c r="L199" s="660">
        <v>0.70419577637350295</v>
      </c>
      <c r="M199" s="661">
        <v>9.9968179881467905E-5</v>
      </c>
      <c r="O199" s="662"/>
    </row>
    <row r="200" spans="2:15">
      <c r="B200" s="625" t="s">
        <v>2403</v>
      </c>
      <c r="C200" s="77">
        <v>13</v>
      </c>
      <c r="D200" s="655" t="s">
        <v>2393</v>
      </c>
      <c r="E200" s="656">
        <v>8.9703011882703994</v>
      </c>
      <c r="F200" s="657">
        <v>5.6746207124314302E-2</v>
      </c>
      <c r="G200" s="658">
        <v>2.4051556884573203E-4</v>
      </c>
      <c r="H200" s="73">
        <v>6.7754990369366698E-3</v>
      </c>
      <c r="I200" s="659">
        <v>1.43587678905501E-4</v>
      </c>
      <c r="J200" s="657">
        <v>4.2330094946759102E-4</v>
      </c>
      <c r="K200" s="658">
        <v>1.7500182000829801E-5</v>
      </c>
      <c r="L200" s="660">
        <v>0.70423536209599202</v>
      </c>
      <c r="M200" s="661">
        <v>7.8328261749554593E-5</v>
      </c>
      <c r="O200" s="662"/>
    </row>
    <row r="201" spans="2:15">
      <c r="B201" s="625" t="s">
        <v>2403</v>
      </c>
      <c r="C201" s="77">
        <v>14</v>
      </c>
      <c r="D201" s="655" t="s">
        <v>2395</v>
      </c>
      <c r="E201" s="656">
        <v>6.6423569547246499</v>
      </c>
      <c r="F201" s="657">
        <v>5.6384881753691399E-2</v>
      </c>
      <c r="G201" s="658">
        <v>3.2287332061029E-4</v>
      </c>
      <c r="H201" s="73">
        <v>6.7517567483396101E-3</v>
      </c>
      <c r="I201" s="659">
        <v>1.9275519892855301E-4</v>
      </c>
      <c r="J201" s="657">
        <v>9.5728930012474499E-4</v>
      </c>
      <c r="K201" s="658">
        <v>2.4324857632592402E-5</v>
      </c>
      <c r="L201" s="660">
        <v>0.70423714060107323</v>
      </c>
      <c r="M201" s="661">
        <v>1.1827677948440599E-4</v>
      </c>
      <c r="O201" s="662"/>
    </row>
    <row r="202" spans="2:15">
      <c r="B202" s="625" t="s">
        <v>2403</v>
      </c>
      <c r="C202" s="77">
        <v>15</v>
      </c>
      <c r="D202" s="655" t="s">
        <v>2395</v>
      </c>
      <c r="E202" s="656">
        <v>7.4934134649769302</v>
      </c>
      <c r="F202" s="657">
        <v>5.6447700204114701E-2</v>
      </c>
      <c r="G202" s="658">
        <v>2.36990919565118E-4</v>
      </c>
      <c r="H202" s="73">
        <v>6.7592576514561202E-3</v>
      </c>
      <c r="I202" s="659">
        <v>1.41483487301609E-4</v>
      </c>
      <c r="J202" s="657">
        <v>1.2683208172701E-3</v>
      </c>
      <c r="K202" s="658">
        <v>3.7295485945509297E-5</v>
      </c>
      <c r="L202" s="660">
        <v>0.70419863414415274</v>
      </c>
      <c r="M202" s="661">
        <v>9.5058850862278797E-5</v>
      </c>
      <c r="O202" s="662"/>
    </row>
    <row r="203" spans="2:15">
      <c r="B203" s="625" t="s">
        <v>2403</v>
      </c>
      <c r="C203" s="77">
        <v>16</v>
      </c>
      <c r="D203" s="655" t="s">
        <v>2395</v>
      </c>
      <c r="E203" s="656">
        <v>7.5035622658973704</v>
      </c>
      <c r="F203" s="657">
        <v>5.5996886471619302E-2</v>
      </c>
      <c r="G203" s="658">
        <v>2.46032518097916E-4</v>
      </c>
      <c r="H203" s="73">
        <v>6.8173703837463096E-3</v>
      </c>
      <c r="I203" s="659">
        <v>1.4688130310767101E-4</v>
      </c>
      <c r="J203" s="657">
        <v>1.43132625355228E-3</v>
      </c>
      <c r="K203" s="658">
        <v>3.1516281030143399E-5</v>
      </c>
      <c r="L203" s="660">
        <v>0.7041980388651452</v>
      </c>
      <c r="M203" s="661">
        <v>1.0374098547074301E-4</v>
      </c>
      <c r="O203" s="662"/>
    </row>
    <row r="204" spans="2:15">
      <c r="B204" s="625" t="s">
        <v>2403</v>
      </c>
      <c r="C204" s="77">
        <v>17</v>
      </c>
      <c r="D204" s="655" t="s">
        <v>2395</v>
      </c>
      <c r="E204" s="656">
        <v>7.3721312809291302</v>
      </c>
      <c r="F204" s="657">
        <v>5.6445197093193997E-2</v>
      </c>
      <c r="G204" s="658">
        <v>2.6002841014265799E-4</v>
      </c>
      <c r="H204" s="73">
        <v>6.8231384327328698E-3</v>
      </c>
      <c r="I204" s="659">
        <v>1.5523686105523601E-4</v>
      </c>
      <c r="J204" s="657">
        <v>4.3815001326555803E-4</v>
      </c>
      <c r="K204" s="658">
        <v>1.87272426046689E-5</v>
      </c>
      <c r="L204" s="660">
        <v>0.70417056301489855</v>
      </c>
      <c r="M204" s="661">
        <v>9.5831532291662907E-5</v>
      </c>
      <c r="O204" s="662"/>
    </row>
    <row r="205" spans="2:15">
      <c r="B205" s="625" t="s">
        <v>2403</v>
      </c>
      <c r="C205" s="77">
        <v>18</v>
      </c>
      <c r="D205" s="655" t="s">
        <v>2395</v>
      </c>
      <c r="E205" s="656">
        <v>6.8313697996331602</v>
      </c>
      <c r="F205" s="657">
        <v>5.5812964245391401E-2</v>
      </c>
      <c r="G205" s="658">
        <v>2.7179480075738001E-4</v>
      </c>
      <c r="H205" s="73">
        <v>6.8192898159850999E-3</v>
      </c>
      <c r="I205" s="659">
        <v>1.6226140556282201E-4</v>
      </c>
      <c r="J205" s="657">
        <v>5.47629132297822E-4</v>
      </c>
      <c r="K205" s="658">
        <v>2.1897793778573501E-5</v>
      </c>
      <c r="L205" s="660">
        <v>0.70423762504598475</v>
      </c>
      <c r="M205" s="661">
        <v>1.10235053301926E-4</v>
      </c>
      <c r="O205" s="662"/>
    </row>
    <row r="206" spans="2:15">
      <c r="B206" s="625" t="s">
        <v>2403</v>
      </c>
      <c r="C206" s="77">
        <v>19</v>
      </c>
      <c r="D206" s="655" t="s">
        <v>2395</v>
      </c>
      <c r="E206" s="656">
        <v>7.0415628871794604</v>
      </c>
      <c r="F206" s="657">
        <v>5.6707635175114401E-2</v>
      </c>
      <c r="G206" s="658">
        <v>2.6942091914082598E-4</v>
      </c>
      <c r="H206" s="73">
        <v>6.7708933021214703E-3</v>
      </c>
      <c r="I206" s="659">
        <v>1.60844205115973E-4</v>
      </c>
      <c r="J206" s="657">
        <v>3.63463552762178E-4</v>
      </c>
      <c r="K206" s="658">
        <v>1.9033755556431499E-5</v>
      </c>
      <c r="L206" s="660">
        <v>0.70426886156907831</v>
      </c>
      <c r="M206" s="661">
        <v>9.8376338797876494E-5</v>
      </c>
      <c r="O206" s="662"/>
    </row>
    <row r="207" spans="2:15">
      <c r="B207" s="625" t="s">
        <v>2403</v>
      </c>
      <c r="C207" s="77">
        <v>20</v>
      </c>
      <c r="D207" s="655" t="s">
        <v>2395</v>
      </c>
      <c r="E207" s="656">
        <v>7.2662227495746503</v>
      </c>
      <c r="F207" s="657">
        <v>5.6304277242345803E-2</v>
      </c>
      <c r="G207" s="658">
        <v>2.9961273791368999E-4</v>
      </c>
      <c r="H207" s="73">
        <v>6.8421327435356401E-3</v>
      </c>
      <c r="I207" s="659">
        <v>1.7886866620686701E-4</v>
      </c>
      <c r="J207" s="657">
        <v>1.4242322823078499E-4</v>
      </c>
      <c r="K207" s="658">
        <v>2.0303542149896501E-5</v>
      </c>
      <c r="L207" s="660">
        <v>0.7041760988006659</v>
      </c>
      <c r="M207" s="661">
        <v>1.0188665760839E-4</v>
      </c>
      <c r="O207" s="662"/>
    </row>
    <row r="208" spans="2:15">
      <c r="B208" s="625" t="s">
        <v>2403</v>
      </c>
      <c r="C208" s="77">
        <v>21</v>
      </c>
      <c r="D208" s="655" t="s">
        <v>2395</v>
      </c>
      <c r="E208" s="656">
        <v>7.1763767122204998</v>
      </c>
      <c r="F208" s="657">
        <v>5.6779051940958399E-2</v>
      </c>
      <c r="G208" s="658">
        <v>2.5398481874778199E-4</v>
      </c>
      <c r="H208" s="73">
        <v>6.7794203033627503E-3</v>
      </c>
      <c r="I208" s="659">
        <v>1.5162885945394701E-4</v>
      </c>
      <c r="J208" s="657">
        <v>5.6435496643663003E-4</v>
      </c>
      <c r="K208" s="658">
        <v>2.0636777480252301E-5</v>
      </c>
      <c r="L208" s="660">
        <v>0.7042002096067268</v>
      </c>
      <c r="M208" s="661">
        <v>9.9409817785245497E-5</v>
      </c>
      <c r="O208" s="662"/>
    </row>
    <row r="209" spans="2:15">
      <c r="B209" s="625" t="s">
        <v>2403</v>
      </c>
      <c r="C209" s="77">
        <v>22</v>
      </c>
      <c r="D209" s="655" t="s">
        <v>2395</v>
      </c>
      <c r="E209" s="656">
        <v>7.2875254789446204</v>
      </c>
      <c r="F209" s="657">
        <v>5.5829858558327401E-2</v>
      </c>
      <c r="G209" s="658">
        <v>2.54374669624452E-4</v>
      </c>
      <c r="H209" s="73">
        <v>6.8213065459469301E-3</v>
      </c>
      <c r="I209" s="659">
        <v>1.5186161962990399E-4</v>
      </c>
      <c r="J209" s="657">
        <v>2.6470145250151499E-4</v>
      </c>
      <c r="K209" s="658">
        <v>1.89319737953321E-5</v>
      </c>
      <c r="L209" s="660">
        <v>0.70421561304299929</v>
      </c>
      <c r="M209" s="661">
        <v>9.2381145999910196E-5</v>
      </c>
      <c r="O209" s="662"/>
    </row>
    <row r="210" spans="2:15">
      <c r="B210" s="625" t="s">
        <v>2403</v>
      </c>
      <c r="C210" s="77">
        <v>23</v>
      </c>
      <c r="D210" s="655" t="s">
        <v>2395</v>
      </c>
      <c r="E210" s="656">
        <v>7.2978465510389396</v>
      </c>
      <c r="F210" s="657">
        <v>5.69273090884699E-2</v>
      </c>
      <c r="G210" s="658">
        <v>2.7699434976437797E-4</v>
      </c>
      <c r="H210" s="73">
        <v>6.79712215528814E-3</v>
      </c>
      <c r="I210" s="659">
        <v>1.65365530829477E-4</v>
      </c>
      <c r="J210" s="657">
        <v>1.08612095192624E-4</v>
      </c>
      <c r="K210" s="658">
        <v>1.91264913209006E-5</v>
      </c>
      <c r="L210" s="660">
        <v>0.70418460926701543</v>
      </c>
      <c r="M210" s="661">
        <v>9.5156044687328905E-5</v>
      </c>
      <c r="O210" s="662"/>
    </row>
    <row r="211" spans="2:15">
      <c r="B211" s="625" t="s">
        <v>2403</v>
      </c>
      <c r="C211" s="77">
        <v>24</v>
      </c>
      <c r="D211" s="655" t="s">
        <v>2395</v>
      </c>
      <c r="E211" s="656">
        <v>7.3205977471716697</v>
      </c>
      <c r="F211" s="657">
        <v>5.6397705800000003E-2</v>
      </c>
      <c r="G211" s="658">
        <v>4.1125632E-4</v>
      </c>
      <c r="H211" s="73">
        <v>6.8344125529999997E-3</v>
      </c>
      <c r="I211" s="659">
        <v>1.74585E-4</v>
      </c>
      <c r="J211" s="657">
        <v>1.4221024999999999E-3</v>
      </c>
      <c r="K211" s="658">
        <v>2.1147841999999999E-5</v>
      </c>
      <c r="L211" s="660">
        <v>0.70422006476905175</v>
      </c>
      <c r="M211" s="661">
        <v>1.11343095125696E-4</v>
      </c>
      <c r="O211" s="662"/>
    </row>
    <row r="212" spans="2:15">
      <c r="B212" s="625" t="s">
        <v>2403</v>
      </c>
      <c r="C212" s="77">
        <v>25</v>
      </c>
      <c r="D212" s="655" t="s">
        <v>2395</v>
      </c>
      <c r="E212" s="656">
        <v>7.2886970092849701</v>
      </c>
      <c r="F212" s="657">
        <v>5.6047802336222301E-2</v>
      </c>
      <c r="G212" s="658">
        <v>2.7992698105379197E-4</v>
      </c>
      <c r="H212" s="73">
        <v>6.6921096856809104E-3</v>
      </c>
      <c r="I212" s="659">
        <v>1.6711629250208099E-4</v>
      </c>
      <c r="J212" s="657">
        <v>6.0957042954689798E-4</v>
      </c>
      <c r="K212" s="658">
        <v>2.0756754919217198E-5</v>
      </c>
      <c r="L212" s="660">
        <v>0.70416532139412558</v>
      </c>
      <c r="M212" s="661">
        <v>1.1057813568908999E-4</v>
      </c>
      <c r="O212" s="662"/>
    </row>
    <row r="213" spans="2:15" s="112" customFormat="1">
      <c r="B213" s="625" t="s">
        <v>2403</v>
      </c>
      <c r="C213" s="77">
        <v>26</v>
      </c>
      <c r="D213" s="655" t="s">
        <v>2395</v>
      </c>
      <c r="E213" s="656">
        <v>6.9937458801017804</v>
      </c>
      <c r="F213" s="657">
        <v>5.61795728653336E-2</v>
      </c>
      <c r="G213" s="658">
        <v>3.2713055486482999E-4</v>
      </c>
      <c r="H213" s="73">
        <v>6.8272425677078797E-3</v>
      </c>
      <c r="I213" s="659">
        <v>1.9529683051084401E-4</v>
      </c>
      <c r="J213" s="657">
        <v>2.9640899967094201E-4</v>
      </c>
      <c r="K213" s="658">
        <v>2.5202882432355601E-5</v>
      </c>
      <c r="L213" s="660">
        <v>0.70422329978900067</v>
      </c>
      <c r="M213" s="661">
        <v>1.08333044216954E-4</v>
      </c>
      <c r="O213" s="662"/>
    </row>
    <row r="214" spans="2:15">
      <c r="B214" s="625" t="s">
        <v>2403</v>
      </c>
      <c r="C214" s="77">
        <v>27</v>
      </c>
      <c r="D214" s="655" t="s">
        <v>2395</v>
      </c>
      <c r="E214" s="656">
        <v>7.2060792942337297</v>
      </c>
      <c r="F214" s="657">
        <v>5.6874491777214597E-2</v>
      </c>
      <c r="G214" s="658">
        <v>2.8657173555938196E-4</v>
      </c>
      <c r="H214" s="73">
        <v>6.79081569183614E-3</v>
      </c>
      <c r="I214" s="659">
        <v>1.71083267736789E-4</v>
      </c>
      <c r="J214" s="657">
        <v>1.19243411702285E-3</v>
      </c>
      <c r="K214" s="658">
        <v>2.23134928969198E-5</v>
      </c>
      <c r="L214" s="660">
        <v>0.7042237093116438</v>
      </c>
      <c r="M214" s="661">
        <v>9.1346694460969595E-5</v>
      </c>
      <c r="N214" s="73"/>
      <c r="O214" s="662"/>
    </row>
    <row r="215" spans="2:15">
      <c r="B215" s="625" t="s">
        <v>2403</v>
      </c>
      <c r="C215" s="77">
        <v>28</v>
      </c>
      <c r="D215" s="655" t="s">
        <v>2395</v>
      </c>
      <c r="E215" s="656">
        <v>6.9793971707285998</v>
      </c>
      <c r="F215" s="657">
        <v>5.6712812504545497E-2</v>
      </c>
      <c r="G215" s="658">
        <v>2.6195702313897403E-4</v>
      </c>
      <c r="H215" s="73">
        <v>6.7715114791338299E-3</v>
      </c>
      <c r="I215" s="659">
        <v>1.5638825340443899E-4</v>
      </c>
      <c r="J215" s="657">
        <v>3.5569081773869298E-4</v>
      </c>
      <c r="K215" s="658">
        <v>2.0358224291911999E-5</v>
      </c>
      <c r="L215" s="660">
        <v>0.70415107497988882</v>
      </c>
      <c r="M215" s="661">
        <v>9.8951756689466994E-5</v>
      </c>
      <c r="N215" s="73"/>
      <c r="O215" s="662"/>
    </row>
    <row r="216" spans="2:15">
      <c r="B216" s="625" t="s">
        <v>2403</v>
      </c>
      <c r="C216" s="77">
        <v>29</v>
      </c>
      <c r="D216" s="655" t="s">
        <v>2395</v>
      </c>
      <c r="E216" s="656">
        <v>7.1257031799295198</v>
      </c>
      <c r="F216" s="657">
        <v>5.6425796877089103E-2</v>
      </c>
      <c r="G216" s="658">
        <v>3.3942658336882198E-4</v>
      </c>
      <c r="H216" s="73">
        <v>6.7372419545775001E-3</v>
      </c>
      <c r="I216" s="659">
        <v>2.0263750513886401E-4</v>
      </c>
      <c r="J216" s="657">
        <v>7.0418122276665496E-4</v>
      </c>
      <c r="K216" s="658">
        <v>1.04365610590269E-4</v>
      </c>
      <c r="L216" s="660">
        <v>0.70416116882599755</v>
      </c>
      <c r="M216" s="661">
        <v>1.15951597623099E-4</v>
      </c>
      <c r="N216" s="73"/>
      <c r="O216" s="662"/>
    </row>
    <row r="217" spans="2:15">
      <c r="B217" s="625" t="s">
        <v>2403</v>
      </c>
      <c r="C217" s="77">
        <v>30</v>
      </c>
      <c r="D217" s="655" t="s">
        <v>2396</v>
      </c>
      <c r="E217" s="656">
        <v>7.49159402785412</v>
      </c>
      <c r="F217" s="657">
        <v>5.5995550895980101E-2</v>
      </c>
      <c r="G217" s="658">
        <v>2.61449402035344E-4</v>
      </c>
      <c r="H217" s="73">
        <v>6.7246716803956996E-3</v>
      </c>
      <c r="I217" s="659">
        <v>1.5608517137872201E-4</v>
      </c>
      <c r="J217" s="657">
        <v>3.8135256872197398E-4</v>
      </c>
      <c r="K217" s="658">
        <v>2.1557631234123799E-5</v>
      </c>
      <c r="L217" s="660">
        <v>0.70424055539749952</v>
      </c>
      <c r="M217" s="661">
        <v>9.6672820721413802E-5</v>
      </c>
      <c r="N217" s="73"/>
      <c r="O217" s="662"/>
    </row>
    <row r="218" spans="2:15">
      <c r="B218" s="625" t="s">
        <v>2403</v>
      </c>
      <c r="C218" s="77">
        <v>31</v>
      </c>
      <c r="D218" s="655" t="s">
        <v>2396</v>
      </c>
      <c r="E218" s="656">
        <v>7.7439491470000599</v>
      </c>
      <c r="F218" s="657">
        <v>5.69362036792984E-2</v>
      </c>
      <c r="G218" s="658">
        <v>2.4923546349185801E-4</v>
      </c>
      <c r="H218" s="73">
        <v>6.7981856800413097E-3</v>
      </c>
      <c r="I218" s="659">
        <v>1.4879346957210501E-4</v>
      </c>
      <c r="J218" s="657">
        <v>2.4190264508193999E-4</v>
      </c>
      <c r="K218" s="658">
        <v>1.8254924249706701E-5</v>
      </c>
      <c r="L218" s="660">
        <v>0.70422387959990362</v>
      </c>
      <c r="M218" s="661">
        <v>8.6880424511482697E-5</v>
      </c>
      <c r="N218" s="73"/>
      <c r="O218" s="662"/>
    </row>
    <row r="219" spans="2:15">
      <c r="B219" s="625" t="s">
        <v>2403</v>
      </c>
      <c r="C219" s="77">
        <v>32</v>
      </c>
      <c r="D219" s="655" t="s">
        <v>2396</v>
      </c>
      <c r="E219" s="656">
        <v>7.8593677581951296</v>
      </c>
      <c r="F219" s="657">
        <v>5.6796660271578397E-2</v>
      </c>
      <c r="G219" s="658">
        <v>2.4944540808490197E-4</v>
      </c>
      <c r="H219" s="73">
        <v>6.7815244084263003E-3</v>
      </c>
      <c r="I219" s="659">
        <v>1.4891877436667199E-4</v>
      </c>
      <c r="J219" s="657">
        <v>1.8554139328632899E-4</v>
      </c>
      <c r="K219" s="658">
        <v>1.9865126170140301E-5</v>
      </c>
      <c r="L219" s="660">
        <v>0.70424726137424909</v>
      </c>
      <c r="M219" s="661">
        <v>9.45721597550003E-5</v>
      </c>
      <c r="N219" s="73"/>
      <c r="O219" s="662"/>
    </row>
    <row r="220" spans="2:15">
      <c r="B220" s="625" t="s">
        <v>2403</v>
      </c>
      <c r="C220" s="77">
        <v>33</v>
      </c>
      <c r="D220" s="655" t="s">
        <v>2396</v>
      </c>
      <c r="E220" s="656">
        <v>8.0758311937072893</v>
      </c>
      <c r="F220" s="657">
        <v>5.6998242641218701E-2</v>
      </c>
      <c r="G220" s="658">
        <v>2.3314595566794002E-4</v>
      </c>
      <c r="H220" s="73">
        <v>6.8055930756219397E-3</v>
      </c>
      <c r="I220" s="659">
        <v>1.3918801773281101E-4</v>
      </c>
      <c r="J220" s="657">
        <v>6.7534588969494602E-4</v>
      </c>
      <c r="K220" s="658">
        <v>1.7710247058931799E-5</v>
      </c>
      <c r="L220" s="660">
        <v>0.7041967344782829</v>
      </c>
      <c r="M220" s="661">
        <v>8.0629407934128795E-5</v>
      </c>
      <c r="N220" s="73"/>
      <c r="O220" s="662"/>
    </row>
    <row r="221" spans="2:15">
      <c r="B221" s="625" t="s">
        <v>2403</v>
      </c>
      <c r="C221" s="77">
        <v>34</v>
      </c>
      <c r="D221" s="655" t="s">
        <v>2396</v>
      </c>
      <c r="E221" s="656">
        <v>7.7648665545395996</v>
      </c>
      <c r="F221" s="657">
        <v>5.6796695414196602E-2</v>
      </c>
      <c r="G221" s="658">
        <v>2.4921198605176796E-4</v>
      </c>
      <c r="H221" s="73">
        <v>6.7815275874662101E-3</v>
      </c>
      <c r="I221" s="659">
        <v>1.48779446173357E-4</v>
      </c>
      <c r="J221" s="657">
        <v>1.1011714704609E-3</v>
      </c>
      <c r="K221" s="658">
        <v>1.9306873837420701E-5</v>
      </c>
      <c r="L221" s="660">
        <v>0.70422496332384332</v>
      </c>
      <c r="M221" s="661">
        <v>9.0264688126061803E-5</v>
      </c>
      <c r="N221" s="73"/>
      <c r="O221" s="662"/>
    </row>
    <row r="222" spans="2:15">
      <c r="B222" s="625" t="s">
        <v>2403</v>
      </c>
      <c r="C222" s="77">
        <v>35</v>
      </c>
      <c r="D222" s="655" t="s">
        <v>2396</v>
      </c>
      <c r="E222" s="656">
        <v>7.9777873813110496</v>
      </c>
      <c r="F222" s="657">
        <v>5.65530944437194E-2</v>
      </c>
      <c r="G222" s="658">
        <v>2.4260468395211001E-4</v>
      </c>
      <c r="H222" s="73">
        <v>6.7524413051998997E-3</v>
      </c>
      <c r="I222" s="659">
        <v>1.44834920877021E-4</v>
      </c>
      <c r="J222" s="657">
        <v>8.9318953103753802E-4</v>
      </c>
      <c r="K222" s="658">
        <v>1.8325465800424201E-5</v>
      </c>
      <c r="L222" s="660">
        <v>0.70420931606356929</v>
      </c>
      <c r="M222" s="661">
        <v>9.0356648375752597E-5</v>
      </c>
      <c r="N222" s="73"/>
      <c r="O222" s="662"/>
    </row>
    <row r="223" spans="2:15">
      <c r="B223" s="625" t="s">
        <v>2403</v>
      </c>
      <c r="C223" s="77">
        <v>36</v>
      </c>
      <c r="D223" s="655" t="s">
        <v>2396</v>
      </c>
      <c r="E223" s="656">
        <v>7.2671441588482999</v>
      </c>
      <c r="F223" s="657">
        <v>5.6896892759695297E-2</v>
      </c>
      <c r="G223" s="658">
        <v>2.5041744647260597E-4</v>
      </c>
      <c r="H223" s="73">
        <v>6.7934905659507898E-3</v>
      </c>
      <c r="I223" s="659">
        <v>1.4949912293757899E-4</v>
      </c>
      <c r="J223" s="657">
        <v>8.4675785803852897E-4</v>
      </c>
      <c r="K223" s="658">
        <v>1.8911042294315401E-5</v>
      </c>
      <c r="L223" s="660">
        <v>0.70419373601562518</v>
      </c>
      <c r="M223" s="661">
        <v>8.7705703202826902E-5</v>
      </c>
      <c r="N223" s="73"/>
      <c r="O223" s="662"/>
    </row>
    <row r="224" spans="2:15">
      <c r="B224" s="625" t="s">
        <v>2403</v>
      </c>
      <c r="C224" s="77">
        <v>37</v>
      </c>
      <c r="D224" s="655" t="s">
        <v>2396</v>
      </c>
      <c r="E224" s="656">
        <v>7.6167826850795501</v>
      </c>
      <c r="F224" s="657">
        <v>5.6659343522872302E-2</v>
      </c>
      <c r="G224" s="658">
        <v>2.5131310908140002E-4</v>
      </c>
      <c r="H224" s="73">
        <v>6.7651278350781899E-3</v>
      </c>
      <c r="I224" s="659">
        <v>1.50033803797701E-4</v>
      </c>
      <c r="J224" s="657">
        <v>3.4894658039182302E-4</v>
      </c>
      <c r="K224" s="658">
        <v>1.7729842446275699E-5</v>
      </c>
      <c r="L224" s="660">
        <v>0.70418929161858901</v>
      </c>
      <c r="M224" s="661">
        <v>9.2470535436477193E-5</v>
      </c>
      <c r="N224" s="73"/>
      <c r="O224" s="662"/>
    </row>
    <row r="225" spans="2:17">
      <c r="B225" s="625" t="s">
        <v>2403</v>
      </c>
      <c r="C225" s="77">
        <v>38</v>
      </c>
      <c r="D225" s="655" t="s">
        <v>2396</v>
      </c>
      <c r="E225" s="656">
        <v>7.4310856444775801</v>
      </c>
      <c r="F225" s="657">
        <v>5.6820653055937101E-2</v>
      </c>
      <c r="G225" s="658">
        <v>2.5709235529282803E-4</v>
      </c>
      <c r="H225" s="73">
        <v>6.7843882093936601E-3</v>
      </c>
      <c r="I225" s="659">
        <v>1.5348401461715E-4</v>
      </c>
      <c r="J225" s="657">
        <v>9.03272122109613E-4</v>
      </c>
      <c r="K225" s="658">
        <v>1.8592717592337799E-5</v>
      </c>
      <c r="L225" s="660">
        <v>0.70418303361930179</v>
      </c>
      <c r="M225" s="661">
        <v>8.7815233674034494E-5</v>
      </c>
      <c r="N225" s="73"/>
      <c r="O225" s="662"/>
    </row>
    <row r="226" spans="2:17">
      <c r="B226" s="625" t="s">
        <v>2403</v>
      </c>
      <c r="C226" s="77">
        <v>39</v>
      </c>
      <c r="D226" s="655" t="s">
        <v>2396</v>
      </c>
      <c r="E226" s="656">
        <v>7.8051683711843003</v>
      </c>
      <c r="F226" s="657">
        <v>5.6385147638442198E-2</v>
      </c>
      <c r="G226" s="658">
        <v>2.69175814185736E-4</v>
      </c>
      <c r="H226" s="73">
        <v>6.7323882848409197E-3</v>
      </c>
      <c r="I226" s="659">
        <v>1.6069786169451401E-4</v>
      </c>
      <c r="J226" s="657">
        <v>7.16729653361215E-4</v>
      </c>
      <c r="K226" s="658">
        <v>1.7686407348757999E-5</v>
      </c>
      <c r="L226" s="660">
        <v>0.70422487270673451</v>
      </c>
      <c r="M226" s="661">
        <v>9.0827203342763203E-5</v>
      </c>
      <c r="N226" s="73"/>
      <c r="O226" s="662"/>
    </row>
    <row r="227" spans="2:17">
      <c r="B227" s="625" t="s">
        <v>2403</v>
      </c>
      <c r="C227" s="77">
        <v>40</v>
      </c>
      <c r="D227" s="655" t="s">
        <v>2396</v>
      </c>
      <c r="E227" s="656">
        <v>7.4475904660892196</v>
      </c>
      <c r="F227" s="657">
        <v>5.5897455277565698E-2</v>
      </c>
      <c r="G227" s="658">
        <v>2.57132317160578E-4</v>
      </c>
      <c r="H227" s="73">
        <v>6.7532580160163504E-3</v>
      </c>
      <c r="I227" s="659">
        <v>1.53507894045093E-4</v>
      </c>
      <c r="J227" s="657">
        <v>1.1562344008667299E-3</v>
      </c>
      <c r="K227" s="658">
        <v>1.8464854807431302E-5</v>
      </c>
      <c r="L227" s="660">
        <v>0.70422815789732651</v>
      </c>
      <c r="M227" s="661">
        <v>8.5420421552224706E-5</v>
      </c>
      <c r="N227" s="73"/>
      <c r="O227" s="662"/>
    </row>
    <row r="228" spans="2:17">
      <c r="B228" s="625" t="s">
        <v>2403</v>
      </c>
      <c r="C228" s="77">
        <v>41</v>
      </c>
      <c r="D228" s="655" t="s">
        <v>2396</v>
      </c>
      <c r="E228" s="656">
        <v>7.19330173380955</v>
      </c>
      <c r="F228" s="657">
        <v>5.6483286710323398E-2</v>
      </c>
      <c r="G228" s="658">
        <v>2.7204359264280199E-4</v>
      </c>
      <c r="H228" s="73">
        <v>6.7441065874861497E-3</v>
      </c>
      <c r="I228" s="659">
        <v>1.62409920181001E-4</v>
      </c>
      <c r="J228" s="657">
        <v>2.23743647916506E-4</v>
      </c>
      <c r="K228" s="658">
        <v>2.01582363182534E-5</v>
      </c>
      <c r="L228" s="660">
        <v>0.70423066509258858</v>
      </c>
      <c r="M228" s="661">
        <v>9.9187258292684195E-5</v>
      </c>
      <c r="N228" s="73"/>
      <c r="O228" s="662"/>
    </row>
    <row r="229" spans="2:17">
      <c r="B229" s="625" t="s">
        <v>2403</v>
      </c>
      <c r="C229" s="77">
        <v>42</v>
      </c>
      <c r="D229" s="655" t="s">
        <v>2396</v>
      </c>
      <c r="E229" s="656">
        <v>7.4518279103224003</v>
      </c>
      <c r="F229" s="657">
        <v>5.6979475501609998E-2</v>
      </c>
      <c r="G229" s="658">
        <v>2.5718384889929398E-4</v>
      </c>
      <c r="H229" s="73">
        <v>6.8033512293000902E-3</v>
      </c>
      <c r="I229" s="659">
        <v>1.5353865767440199E-4</v>
      </c>
      <c r="J229" s="657">
        <v>1.0482501482124401E-3</v>
      </c>
      <c r="K229" s="658">
        <v>2.0352514250870902E-5</v>
      </c>
      <c r="L229" s="660">
        <v>0.70417588545932486</v>
      </c>
      <c r="M229" s="661">
        <v>8.8209577379724904E-5</v>
      </c>
      <c r="N229" s="73"/>
      <c r="O229" s="662"/>
    </row>
    <row r="230" spans="2:17">
      <c r="B230" s="625" t="s">
        <v>2403</v>
      </c>
      <c r="C230" s="77">
        <v>43</v>
      </c>
      <c r="D230" s="655" t="s">
        <v>2396</v>
      </c>
      <c r="E230" s="656">
        <v>7.4305288376354701</v>
      </c>
      <c r="F230" s="657">
        <v>5.6700529751530802E-2</v>
      </c>
      <c r="G230" s="658">
        <v>2.8035538785830801E-4</v>
      </c>
      <c r="H230" s="73">
        <v>6.7700451918010001E-3</v>
      </c>
      <c r="I230" s="659">
        <v>1.67372075015897E-4</v>
      </c>
      <c r="J230" s="657">
        <v>1.4651031418323999E-3</v>
      </c>
      <c r="K230" s="658">
        <v>2.0455681930735001E-5</v>
      </c>
      <c r="L230" s="660">
        <v>0.70415770402717859</v>
      </c>
      <c r="M230" s="661">
        <v>1.0735859646332E-4</v>
      </c>
      <c r="N230" s="73"/>
      <c r="O230" s="662"/>
    </row>
    <row r="231" spans="2:17" ht="16.5" thickBot="1">
      <c r="B231" s="677" t="s">
        <v>2403</v>
      </c>
      <c r="C231" s="646">
        <v>44</v>
      </c>
      <c r="D231" s="678" t="s">
        <v>2396</v>
      </c>
      <c r="E231" s="679">
        <v>7.2588263361937404</v>
      </c>
      <c r="F231" s="680">
        <v>5.68554369E-2</v>
      </c>
      <c r="G231" s="681">
        <v>2.9665322449999999E-4</v>
      </c>
      <c r="H231" s="75">
        <v>6.7336921405E-3</v>
      </c>
      <c r="I231" s="682">
        <v>1.3255649999999999E-4</v>
      </c>
      <c r="J231" s="680">
        <v>1.25541E-3</v>
      </c>
      <c r="K231" s="681">
        <v>1.5447852E-5</v>
      </c>
      <c r="L231" s="683">
        <v>0.70419823816100768</v>
      </c>
      <c r="M231" s="684">
        <v>9.8779257505212504E-5</v>
      </c>
      <c r="N231" s="75"/>
      <c r="O231" s="685"/>
      <c r="P231" s="75"/>
      <c r="Q231" s="75"/>
    </row>
    <row r="232" spans="2:17">
      <c r="D232" s="686"/>
      <c r="F232" s="657"/>
      <c r="G232" s="658"/>
      <c r="I232" s="659"/>
      <c r="J232" s="657"/>
      <c r="K232" s="658"/>
      <c r="L232" s="660"/>
      <c r="M232" s="661"/>
      <c r="N232" s="73"/>
      <c r="O232" s="662"/>
    </row>
    <row r="233" spans="2:17">
      <c r="F233" s="687"/>
      <c r="G233" s="688"/>
      <c r="H233" s="112"/>
      <c r="I233" s="664"/>
      <c r="J233" s="687"/>
      <c r="K233" s="688"/>
    </row>
    <row r="234" spans="2:17">
      <c r="F234" s="657"/>
      <c r="G234" s="658"/>
      <c r="I234" s="659"/>
      <c r="J234" s="657"/>
      <c r="K234" s="658"/>
    </row>
    <row r="235" spans="2:17">
      <c r="F235" s="657"/>
      <c r="G235" s="658"/>
      <c r="I235" s="659"/>
      <c r="J235" s="657"/>
      <c r="K235" s="658"/>
    </row>
    <row r="236" spans="2:17">
      <c r="F236" s="657"/>
      <c r="G236" s="658"/>
      <c r="I236" s="659"/>
      <c r="J236" s="657"/>
      <c r="K236" s="658"/>
    </row>
    <row r="237" spans="2:17">
      <c r="F237" s="657"/>
      <c r="G237" s="658"/>
      <c r="I237" s="659"/>
      <c r="J237" s="657"/>
      <c r="K237" s="658"/>
    </row>
    <row r="238" spans="2:17">
      <c r="F238" s="657"/>
      <c r="G238" s="658"/>
      <c r="I238" s="659"/>
      <c r="J238" s="657"/>
      <c r="K238" s="658"/>
    </row>
    <row r="239" spans="2:17">
      <c r="F239" s="657"/>
      <c r="G239" s="658"/>
      <c r="I239" s="659"/>
      <c r="J239" s="657"/>
      <c r="K239" s="658"/>
    </row>
    <row r="240" spans="2:17">
      <c r="F240" s="657"/>
      <c r="G240" s="658"/>
      <c r="I240" s="659"/>
      <c r="J240" s="657"/>
      <c r="K240" s="658"/>
    </row>
    <row r="241" spans="6:11">
      <c r="F241" s="657"/>
      <c r="G241" s="658"/>
      <c r="I241" s="659"/>
      <c r="J241" s="657"/>
      <c r="K241" s="658"/>
    </row>
    <row r="242" spans="6:11">
      <c r="F242" s="687"/>
      <c r="G242" s="688"/>
      <c r="H242" s="112"/>
      <c r="I242" s="664"/>
      <c r="J242" s="687"/>
      <c r="K242" s="688"/>
    </row>
    <row r="243" spans="6:11">
      <c r="F243" s="657"/>
      <c r="G243" s="658"/>
      <c r="I243" s="659"/>
      <c r="J243" s="657"/>
      <c r="K243" s="658"/>
    </row>
    <row r="244" spans="6:11">
      <c r="F244" s="657"/>
      <c r="G244" s="658"/>
      <c r="I244" s="659"/>
      <c r="J244" s="657"/>
      <c r="K244" s="658"/>
    </row>
    <row r="245" spans="6:11">
      <c r="F245" s="657"/>
      <c r="G245" s="658"/>
      <c r="I245" s="659"/>
      <c r="J245" s="657"/>
      <c r="K245" s="658"/>
    </row>
    <row r="246" spans="6:11">
      <c r="F246" s="657"/>
      <c r="G246" s="658"/>
      <c r="I246" s="659"/>
      <c r="J246" s="657"/>
      <c r="K246" s="658"/>
    </row>
    <row r="247" spans="6:11">
      <c r="F247" s="657"/>
      <c r="G247" s="658"/>
      <c r="I247" s="659"/>
      <c r="J247" s="657"/>
      <c r="K247" s="658"/>
    </row>
    <row r="248" spans="6:11">
      <c r="F248" s="657"/>
      <c r="G248" s="658"/>
      <c r="I248" s="659"/>
      <c r="J248" s="657"/>
      <c r="K248" s="658"/>
    </row>
    <row r="249" spans="6:11">
      <c r="F249" s="657"/>
      <c r="G249" s="658"/>
      <c r="I249" s="659"/>
      <c r="J249" s="657"/>
      <c r="K249" s="658"/>
    </row>
    <row r="250" spans="6:11">
      <c r="F250" s="657"/>
      <c r="G250" s="658"/>
      <c r="I250" s="659"/>
      <c r="J250" s="657"/>
      <c r="K250" s="658"/>
    </row>
    <row r="251" spans="6:11">
      <c r="F251" s="657"/>
      <c r="G251" s="658"/>
      <c r="I251" s="659"/>
      <c r="J251" s="657"/>
      <c r="K251" s="658"/>
    </row>
    <row r="252" spans="6:11">
      <c r="F252" s="657"/>
      <c r="G252" s="658"/>
      <c r="I252" s="659"/>
      <c r="J252" s="657"/>
      <c r="K252" s="658"/>
    </row>
    <row r="253" spans="6:11">
      <c r="F253" s="657"/>
      <c r="G253" s="658"/>
      <c r="I253" s="659"/>
      <c r="J253" s="657"/>
      <c r="K253" s="658"/>
    </row>
    <row r="254" spans="6:11">
      <c r="F254" s="657"/>
      <c r="G254" s="658"/>
      <c r="I254" s="659"/>
      <c r="J254" s="657"/>
      <c r="K254" s="658"/>
    </row>
    <row r="255" spans="6:11">
      <c r="F255" s="657"/>
      <c r="G255" s="658"/>
      <c r="I255" s="659"/>
      <c r="J255" s="657"/>
      <c r="K255" s="658"/>
    </row>
    <row r="256" spans="6:11">
      <c r="F256" s="657"/>
      <c r="G256" s="658"/>
      <c r="I256" s="659"/>
      <c r="J256" s="657"/>
      <c r="K256" s="658"/>
    </row>
    <row r="257" spans="6:11">
      <c r="F257" s="657"/>
      <c r="G257" s="658"/>
      <c r="I257" s="659"/>
      <c r="J257" s="657"/>
      <c r="K257" s="658"/>
    </row>
    <row r="258" spans="6:11">
      <c r="F258" s="657"/>
      <c r="G258" s="658"/>
      <c r="I258" s="659"/>
      <c r="J258" s="657"/>
      <c r="K258" s="658"/>
    </row>
    <row r="259" spans="6:11">
      <c r="F259" s="657"/>
      <c r="G259" s="658"/>
      <c r="I259" s="659"/>
      <c r="J259" s="657"/>
      <c r="K259" s="658"/>
    </row>
    <row r="260" spans="6:11">
      <c r="F260" s="657"/>
      <c r="G260" s="658"/>
      <c r="I260" s="659"/>
      <c r="J260" s="657"/>
      <c r="K260" s="658"/>
    </row>
    <row r="261" spans="6:11">
      <c r="F261" s="657"/>
      <c r="G261" s="658"/>
      <c r="I261" s="659"/>
      <c r="J261" s="657"/>
      <c r="K261" s="658"/>
    </row>
    <row r="262" spans="6:11">
      <c r="F262" s="657"/>
      <c r="G262" s="658"/>
      <c r="I262" s="659"/>
      <c r="J262" s="657"/>
      <c r="K262" s="658"/>
    </row>
    <row r="263" spans="6:11">
      <c r="F263" s="657"/>
      <c r="G263" s="658"/>
      <c r="I263" s="659"/>
      <c r="J263" s="657"/>
      <c r="K263" s="658"/>
    </row>
    <row r="264" spans="6:11">
      <c r="F264" s="657"/>
      <c r="G264" s="658"/>
      <c r="I264" s="659"/>
      <c r="J264" s="657"/>
      <c r="K264" s="658"/>
    </row>
    <row r="265" spans="6:11">
      <c r="F265" s="657"/>
      <c r="G265" s="658"/>
      <c r="I265" s="659"/>
      <c r="J265" s="657"/>
      <c r="K265" s="658"/>
    </row>
    <row r="266" spans="6:11">
      <c r="F266" s="657"/>
      <c r="G266" s="658"/>
      <c r="I266" s="659"/>
      <c r="J266" s="657"/>
      <c r="K266" s="658"/>
    </row>
    <row r="267" spans="6:11">
      <c r="F267" s="657"/>
      <c r="G267" s="658"/>
      <c r="I267" s="659"/>
      <c r="J267" s="657"/>
      <c r="K267" s="658"/>
    </row>
    <row r="268" spans="6:11">
      <c r="F268" s="687"/>
      <c r="G268" s="688"/>
      <c r="H268" s="112"/>
      <c r="I268" s="664"/>
      <c r="J268" s="687"/>
      <c r="K268" s="688"/>
    </row>
    <row r="269" spans="6:11">
      <c r="F269" s="657"/>
      <c r="G269" s="658"/>
      <c r="I269" s="659"/>
      <c r="J269" s="657"/>
      <c r="K269" s="658"/>
    </row>
    <row r="270" spans="6:11">
      <c r="F270" s="657"/>
      <c r="G270" s="658"/>
      <c r="I270" s="659"/>
      <c r="J270" s="657"/>
      <c r="K270" s="658"/>
    </row>
    <row r="271" spans="6:11">
      <c r="F271" s="657"/>
      <c r="G271" s="658"/>
      <c r="I271" s="659"/>
      <c r="J271" s="657"/>
      <c r="K271" s="658"/>
    </row>
    <row r="272" spans="6:11">
      <c r="F272" s="657"/>
      <c r="G272" s="658"/>
      <c r="I272" s="659"/>
      <c r="J272" s="657"/>
      <c r="K272" s="658"/>
    </row>
    <row r="273" spans="6:11">
      <c r="F273" s="657"/>
      <c r="G273" s="658"/>
      <c r="I273" s="659"/>
      <c r="J273" s="657"/>
      <c r="K273" s="658"/>
    </row>
    <row r="274" spans="6:11">
      <c r="F274" s="657"/>
      <c r="G274" s="658"/>
      <c r="I274" s="659"/>
      <c r="J274" s="657"/>
      <c r="K274" s="658"/>
    </row>
    <row r="275" spans="6:11">
      <c r="F275" s="657"/>
      <c r="G275" s="658"/>
      <c r="I275" s="659"/>
      <c r="J275" s="657"/>
      <c r="K275" s="658"/>
    </row>
    <row r="276" spans="6:11">
      <c r="F276" s="657"/>
      <c r="G276" s="658"/>
      <c r="I276" s="659"/>
      <c r="J276" s="657"/>
      <c r="K276" s="658"/>
    </row>
    <row r="277" spans="6:11">
      <c r="F277" s="657"/>
      <c r="G277" s="658"/>
      <c r="I277" s="659"/>
      <c r="J277" s="657"/>
      <c r="K277" s="658"/>
    </row>
    <row r="278" spans="6:11">
      <c r="F278" s="657"/>
      <c r="G278" s="658"/>
      <c r="I278" s="659"/>
      <c r="J278" s="657"/>
      <c r="K278" s="658"/>
    </row>
    <row r="279" spans="6:11">
      <c r="F279" s="657"/>
      <c r="G279" s="658"/>
      <c r="I279" s="659"/>
      <c r="J279" s="657"/>
      <c r="K279" s="658"/>
    </row>
    <row r="280" spans="6:11">
      <c r="F280" s="657"/>
      <c r="G280" s="658"/>
      <c r="I280" s="659"/>
      <c r="J280" s="657"/>
      <c r="K280" s="658"/>
    </row>
    <row r="281" spans="6:11">
      <c r="F281" s="657"/>
      <c r="G281" s="658"/>
      <c r="I281" s="659"/>
      <c r="J281" s="657"/>
      <c r="K281" s="658"/>
    </row>
    <row r="282" spans="6:11">
      <c r="F282" s="657"/>
      <c r="G282" s="658"/>
      <c r="I282" s="659"/>
      <c r="J282" s="657"/>
      <c r="K282" s="658"/>
    </row>
    <row r="283" spans="6:11">
      <c r="F283" s="657"/>
      <c r="G283" s="658"/>
      <c r="I283" s="659"/>
      <c r="J283" s="657"/>
      <c r="K283" s="658"/>
    </row>
    <row r="284" spans="6:11">
      <c r="F284" s="657"/>
      <c r="G284" s="658"/>
      <c r="I284" s="659"/>
      <c r="J284" s="657"/>
      <c r="K284" s="658"/>
    </row>
    <row r="285" spans="6:11">
      <c r="F285" s="657"/>
      <c r="G285" s="658"/>
      <c r="I285" s="659"/>
      <c r="J285" s="657"/>
      <c r="K285" s="658"/>
    </row>
    <row r="286" spans="6:11">
      <c r="F286" s="657"/>
      <c r="G286" s="658"/>
      <c r="I286" s="659"/>
      <c r="J286" s="657"/>
      <c r="K286" s="658"/>
    </row>
    <row r="287" spans="6:11">
      <c r="F287" s="657"/>
      <c r="G287" s="658"/>
      <c r="I287" s="659"/>
      <c r="J287" s="657"/>
      <c r="K287" s="658"/>
    </row>
    <row r="288" spans="6:11">
      <c r="F288" s="657"/>
      <c r="G288" s="658"/>
      <c r="I288" s="659"/>
      <c r="J288" s="657"/>
      <c r="K288" s="658"/>
    </row>
    <row r="289" spans="6:11">
      <c r="F289" s="657"/>
      <c r="G289" s="658"/>
      <c r="I289" s="659"/>
      <c r="J289" s="657"/>
      <c r="K289" s="658"/>
    </row>
    <row r="290" spans="6:11">
      <c r="F290" s="657"/>
      <c r="G290" s="658"/>
      <c r="I290" s="659"/>
      <c r="J290" s="657"/>
      <c r="K290" s="658"/>
    </row>
    <row r="291" spans="6:11">
      <c r="F291" s="687"/>
      <c r="G291" s="688"/>
      <c r="H291" s="112"/>
      <c r="I291" s="664"/>
      <c r="J291" s="687"/>
      <c r="K291" s="688"/>
    </row>
    <row r="292" spans="6:11">
      <c r="F292" s="687"/>
      <c r="G292" s="688"/>
      <c r="H292" s="112"/>
      <c r="I292" s="664"/>
      <c r="J292" s="687"/>
      <c r="K292" s="688"/>
    </row>
    <row r="293" spans="6:11">
      <c r="F293" s="687"/>
      <c r="G293" s="688"/>
      <c r="H293" s="112"/>
      <c r="I293" s="664"/>
      <c r="J293" s="687"/>
      <c r="K293" s="688"/>
    </row>
    <row r="294" spans="6:11">
      <c r="F294" s="657"/>
      <c r="G294" s="658"/>
      <c r="I294" s="659"/>
      <c r="J294" s="657"/>
      <c r="K294" s="658"/>
    </row>
    <row r="295" spans="6:11">
      <c r="F295" s="657"/>
      <c r="G295" s="658"/>
      <c r="I295" s="659"/>
      <c r="J295" s="657"/>
      <c r="K295" s="658"/>
    </row>
    <row r="296" spans="6:11">
      <c r="F296" s="657"/>
      <c r="G296" s="658"/>
      <c r="I296" s="659"/>
      <c r="J296" s="657"/>
      <c r="K296" s="658"/>
    </row>
    <row r="297" spans="6:11">
      <c r="F297" s="657"/>
      <c r="G297" s="658"/>
      <c r="I297" s="659"/>
      <c r="J297" s="657"/>
      <c r="K297" s="658"/>
    </row>
    <row r="298" spans="6:11">
      <c r="F298" s="657"/>
      <c r="G298" s="658"/>
      <c r="I298" s="659"/>
      <c r="J298" s="657"/>
      <c r="K298" s="658"/>
    </row>
    <row r="299" spans="6:11">
      <c r="F299" s="657"/>
      <c r="G299" s="658"/>
      <c r="I299" s="659"/>
      <c r="J299" s="657"/>
      <c r="K299" s="658"/>
    </row>
    <row r="300" spans="6:11">
      <c r="F300" s="657"/>
      <c r="G300" s="658"/>
      <c r="I300" s="659"/>
      <c r="J300" s="657"/>
      <c r="K300" s="658"/>
    </row>
    <row r="301" spans="6:11">
      <c r="F301" s="657"/>
      <c r="G301" s="658"/>
      <c r="I301" s="659"/>
      <c r="J301" s="657"/>
      <c r="K301" s="658"/>
    </row>
    <row r="302" spans="6:11">
      <c r="F302" s="657"/>
      <c r="G302" s="658"/>
      <c r="I302" s="659"/>
      <c r="J302" s="657"/>
      <c r="K302" s="658"/>
    </row>
    <row r="303" spans="6:11">
      <c r="F303" s="657"/>
      <c r="G303" s="658"/>
      <c r="I303" s="659"/>
      <c r="J303" s="657"/>
      <c r="K303" s="658"/>
    </row>
    <row r="304" spans="6:11">
      <c r="F304" s="657"/>
      <c r="G304" s="658"/>
      <c r="I304" s="659"/>
      <c r="J304" s="657"/>
      <c r="K304" s="658"/>
    </row>
    <row r="305" spans="6:11">
      <c r="F305" s="687"/>
      <c r="G305" s="688"/>
      <c r="H305" s="112"/>
      <c r="I305" s="664"/>
      <c r="J305" s="687"/>
      <c r="K305" s="688"/>
    </row>
    <row r="306" spans="6:11">
      <c r="F306" s="657"/>
      <c r="G306" s="658"/>
      <c r="I306" s="659"/>
      <c r="J306" s="657"/>
      <c r="K306" s="658"/>
    </row>
    <row r="307" spans="6:11">
      <c r="F307" s="657"/>
      <c r="G307" s="658"/>
      <c r="I307" s="659"/>
      <c r="J307" s="657"/>
      <c r="K307" s="658"/>
    </row>
    <row r="308" spans="6:11">
      <c r="F308" s="657"/>
      <c r="G308" s="658"/>
      <c r="I308" s="659"/>
      <c r="J308" s="657"/>
      <c r="K308" s="658"/>
    </row>
    <row r="309" spans="6:11">
      <c r="F309" s="657"/>
      <c r="G309" s="658"/>
      <c r="I309" s="659"/>
      <c r="J309" s="657"/>
      <c r="K309" s="658"/>
    </row>
    <row r="310" spans="6:11">
      <c r="F310" s="657"/>
      <c r="G310" s="658"/>
      <c r="I310" s="659"/>
      <c r="J310" s="657"/>
      <c r="K310" s="658"/>
    </row>
    <row r="311" spans="6:11">
      <c r="F311" s="657"/>
      <c r="G311" s="658"/>
      <c r="I311" s="659"/>
      <c r="J311" s="657"/>
      <c r="K311" s="658"/>
    </row>
    <row r="312" spans="6:11">
      <c r="F312" s="657"/>
      <c r="G312" s="658"/>
      <c r="I312" s="659"/>
      <c r="J312" s="657"/>
      <c r="K312" s="658"/>
    </row>
    <row r="313" spans="6:11">
      <c r="F313" s="657"/>
      <c r="G313" s="658"/>
      <c r="I313" s="659"/>
      <c r="J313" s="657"/>
      <c r="K313" s="658"/>
    </row>
    <row r="314" spans="6:11">
      <c r="F314" s="657"/>
      <c r="G314" s="658"/>
      <c r="I314" s="659"/>
      <c r="J314" s="657"/>
      <c r="K314" s="658"/>
    </row>
    <row r="315" spans="6:11">
      <c r="F315" s="657"/>
      <c r="G315" s="658"/>
      <c r="I315" s="659"/>
      <c r="J315" s="657"/>
      <c r="K315" s="658"/>
    </row>
    <row r="316" spans="6:11">
      <c r="F316" s="657"/>
      <c r="G316" s="658"/>
      <c r="I316" s="659"/>
      <c r="J316" s="657"/>
      <c r="K316" s="658"/>
    </row>
    <row r="317" spans="6:11">
      <c r="F317" s="657"/>
      <c r="G317" s="658"/>
      <c r="I317" s="659"/>
      <c r="J317" s="657"/>
      <c r="K317" s="658"/>
    </row>
    <row r="318" spans="6:11">
      <c r="F318" s="657"/>
      <c r="G318" s="658"/>
      <c r="I318" s="659"/>
      <c r="J318" s="657"/>
      <c r="K318" s="658"/>
    </row>
    <row r="319" spans="6:11">
      <c r="F319" s="657"/>
      <c r="G319" s="658"/>
      <c r="I319" s="659"/>
      <c r="J319" s="657"/>
      <c r="K319" s="658"/>
    </row>
    <row r="320" spans="6:11">
      <c r="F320" s="657"/>
      <c r="G320" s="658"/>
      <c r="I320" s="659"/>
      <c r="J320" s="657"/>
      <c r="K320" s="658"/>
    </row>
    <row r="321" spans="6:11">
      <c r="F321" s="657"/>
      <c r="G321" s="658"/>
      <c r="I321" s="659"/>
      <c r="J321" s="657"/>
      <c r="K321" s="658"/>
    </row>
    <row r="322" spans="6:11">
      <c r="F322" s="657"/>
      <c r="G322" s="658"/>
      <c r="I322" s="659"/>
      <c r="J322" s="657"/>
      <c r="K322" s="658"/>
    </row>
    <row r="323" spans="6:11">
      <c r="F323" s="657"/>
      <c r="G323" s="658"/>
      <c r="I323" s="659"/>
      <c r="J323" s="657"/>
      <c r="K323" s="658"/>
    </row>
    <row r="324" spans="6:11">
      <c r="F324" s="657"/>
      <c r="G324" s="658"/>
      <c r="I324" s="659"/>
      <c r="J324" s="657"/>
      <c r="K324" s="658"/>
    </row>
    <row r="325" spans="6:11">
      <c r="F325" s="657"/>
      <c r="G325" s="658"/>
      <c r="I325" s="659"/>
      <c r="J325" s="657"/>
      <c r="K325" s="658"/>
    </row>
    <row r="326" spans="6:11">
      <c r="F326" s="657"/>
      <c r="G326" s="658"/>
      <c r="I326" s="659"/>
      <c r="J326" s="657"/>
      <c r="K326" s="658"/>
    </row>
    <row r="327" spans="6:11">
      <c r="F327" s="657"/>
      <c r="G327" s="658"/>
      <c r="I327" s="659"/>
      <c r="J327" s="657"/>
      <c r="K327" s="658"/>
    </row>
    <row r="328" spans="6:11">
      <c r="F328" s="657"/>
      <c r="G328" s="658"/>
      <c r="I328" s="659"/>
      <c r="J328" s="657"/>
      <c r="K328" s="658"/>
    </row>
    <row r="329" spans="6:11">
      <c r="F329" s="657"/>
      <c r="G329" s="658"/>
      <c r="I329" s="659"/>
      <c r="J329" s="657"/>
      <c r="K329" s="658"/>
    </row>
    <row r="330" spans="6:11">
      <c r="F330" s="657"/>
      <c r="G330" s="658"/>
      <c r="I330" s="659"/>
      <c r="J330" s="657"/>
      <c r="K330" s="658"/>
    </row>
    <row r="331" spans="6:11">
      <c r="F331" s="687"/>
      <c r="G331" s="688"/>
      <c r="H331" s="112"/>
      <c r="I331" s="664"/>
      <c r="J331" s="687"/>
      <c r="K331" s="688"/>
    </row>
    <row r="332" spans="6:11">
      <c r="F332" s="657"/>
      <c r="G332" s="658"/>
      <c r="I332" s="659"/>
      <c r="J332" s="657"/>
      <c r="K332" s="658"/>
    </row>
    <row r="333" spans="6:11">
      <c r="F333" s="657"/>
      <c r="G333" s="658"/>
      <c r="I333" s="659"/>
      <c r="J333" s="657"/>
      <c r="K333" s="658"/>
    </row>
    <row r="334" spans="6:11">
      <c r="F334" s="657"/>
      <c r="G334" s="658"/>
      <c r="I334" s="659"/>
      <c r="J334" s="657"/>
      <c r="K334" s="658"/>
    </row>
    <row r="335" spans="6:11">
      <c r="F335" s="657"/>
      <c r="G335" s="658"/>
      <c r="I335" s="659"/>
      <c r="J335" s="657"/>
      <c r="K335" s="658"/>
    </row>
    <row r="336" spans="6:11">
      <c r="F336" s="657"/>
      <c r="G336" s="658"/>
      <c r="I336" s="659"/>
      <c r="J336" s="657"/>
      <c r="K336" s="658"/>
    </row>
    <row r="337" spans="6:11">
      <c r="F337" s="657"/>
      <c r="G337" s="658"/>
      <c r="I337" s="659"/>
      <c r="J337" s="657"/>
      <c r="K337" s="658"/>
    </row>
    <row r="338" spans="6:11">
      <c r="F338" s="657"/>
      <c r="G338" s="658"/>
      <c r="I338" s="659"/>
      <c r="J338" s="657"/>
      <c r="K338" s="658"/>
    </row>
    <row r="339" spans="6:11">
      <c r="F339" s="657"/>
      <c r="G339" s="658"/>
      <c r="I339" s="659"/>
      <c r="J339" s="657"/>
      <c r="K339" s="658"/>
    </row>
    <row r="340" spans="6:11">
      <c r="F340" s="687"/>
      <c r="G340" s="688"/>
      <c r="H340" s="112"/>
      <c r="I340" s="664"/>
      <c r="J340" s="687"/>
      <c r="K340" s="688"/>
    </row>
    <row r="341" spans="6:11">
      <c r="F341" s="657"/>
      <c r="G341" s="658"/>
      <c r="I341" s="659"/>
      <c r="J341" s="657"/>
      <c r="K341" s="658"/>
    </row>
    <row r="342" spans="6:11">
      <c r="F342" s="657"/>
      <c r="G342" s="658"/>
      <c r="I342" s="659"/>
      <c r="J342" s="657"/>
      <c r="K342" s="658"/>
    </row>
    <row r="343" spans="6:11">
      <c r="F343" s="657"/>
      <c r="G343" s="658"/>
      <c r="I343" s="659"/>
      <c r="J343" s="657"/>
      <c r="K343" s="658"/>
    </row>
    <row r="344" spans="6:11">
      <c r="F344" s="657"/>
      <c r="G344" s="658"/>
      <c r="I344" s="659"/>
      <c r="J344" s="657"/>
      <c r="K344" s="658"/>
    </row>
    <row r="345" spans="6:11">
      <c r="F345" s="657"/>
      <c r="G345" s="658"/>
      <c r="I345" s="659"/>
      <c r="J345" s="657"/>
      <c r="K345" s="658"/>
    </row>
    <row r="346" spans="6:11">
      <c r="F346" s="657"/>
      <c r="G346" s="658"/>
      <c r="I346" s="659"/>
      <c r="J346" s="657"/>
      <c r="K346" s="658"/>
    </row>
    <row r="347" spans="6:11">
      <c r="F347" s="657"/>
      <c r="G347" s="658"/>
      <c r="I347" s="659"/>
      <c r="J347" s="657"/>
      <c r="K347" s="658"/>
    </row>
    <row r="348" spans="6:11">
      <c r="F348" s="657"/>
      <c r="G348" s="658"/>
      <c r="I348" s="659"/>
      <c r="J348" s="657"/>
      <c r="K348" s="658"/>
    </row>
    <row r="349" spans="6:11">
      <c r="F349" s="657"/>
      <c r="G349" s="658"/>
      <c r="I349" s="659"/>
      <c r="J349" s="657"/>
      <c r="K349" s="658"/>
    </row>
    <row r="350" spans="6:11">
      <c r="F350" s="657"/>
      <c r="G350" s="658"/>
      <c r="I350" s="659"/>
      <c r="J350" s="657"/>
      <c r="K350" s="658"/>
    </row>
    <row r="351" spans="6:11">
      <c r="F351" s="657"/>
      <c r="G351" s="658"/>
      <c r="I351" s="659"/>
      <c r="J351" s="657"/>
      <c r="K351" s="658"/>
    </row>
    <row r="352" spans="6:11">
      <c r="F352" s="657"/>
      <c r="G352" s="658"/>
      <c r="I352" s="659"/>
      <c r="J352" s="657"/>
      <c r="K352" s="658"/>
    </row>
    <row r="353" spans="6:11">
      <c r="F353" s="657"/>
      <c r="G353" s="658"/>
      <c r="I353" s="659"/>
      <c r="J353" s="657"/>
      <c r="K353" s="658"/>
    </row>
    <row r="354" spans="6:11">
      <c r="F354" s="657"/>
      <c r="G354" s="658"/>
      <c r="I354" s="659"/>
      <c r="J354" s="657"/>
      <c r="K354" s="658"/>
    </row>
    <row r="355" spans="6:11">
      <c r="F355" s="657"/>
      <c r="G355" s="658"/>
      <c r="I355" s="659"/>
      <c r="J355" s="657"/>
      <c r="K355" s="658"/>
    </row>
    <row r="356" spans="6:11">
      <c r="F356" s="657"/>
      <c r="G356" s="658"/>
      <c r="I356" s="659"/>
      <c r="J356" s="657"/>
      <c r="K356" s="658"/>
    </row>
    <row r="357" spans="6:11">
      <c r="F357" s="657"/>
      <c r="G357" s="658"/>
      <c r="I357" s="659"/>
      <c r="J357" s="657"/>
      <c r="K357" s="658"/>
    </row>
    <row r="358" spans="6:11">
      <c r="F358" s="657"/>
      <c r="G358" s="658"/>
      <c r="I358" s="659"/>
      <c r="J358" s="657"/>
      <c r="K358" s="658"/>
    </row>
    <row r="359" spans="6:11">
      <c r="F359" s="657"/>
      <c r="G359" s="658"/>
      <c r="I359" s="659"/>
      <c r="J359" s="657"/>
      <c r="K359" s="658"/>
    </row>
    <row r="360" spans="6:11">
      <c r="F360" s="657"/>
      <c r="G360" s="658"/>
      <c r="I360" s="659"/>
      <c r="J360" s="657"/>
      <c r="K360" s="658"/>
    </row>
    <row r="361" spans="6:11">
      <c r="F361" s="657"/>
      <c r="G361" s="658"/>
      <c r="I361" s="659"/>
      <c r="J361" s="657"/>
      <c r="K361" s="658"/>
    </row>
    <row r="362" spans="6:11">
      <c r="F362" s="657"/>
      <c r="G362" s="658"/>
      <c r="I362" s="659"/>
      <c r="J362" s="657"/>
      <c r="K362" s="658"/>
    </row>
    <row r="363" spans="6:11">
      <c r="F363" s="657"/>
      <c r="G363" s="658"/>
      <c r="I363" s="659"/>
      <c r="J363" s="657"/>
      <c r="K363" s="658"/>
    </row>
    <row r="364" spans="6:11">
      <c r="F364" s="657"/>
      <c r="G364" s="658"/>
      <c r="I364" s="659"/>
      <c r="J364" s="657"/>
      <c r="K364" s="658"/>
    </row>
    <row r="365" spans="6:11">
      <c r="F365" s="687"/>
      <c r="G365" s="688"/>
      <c r="H365" s="112"/>
      <c r="I365" s="664"/>
      <c r="J365" s="687"/>
      <c r="K365" s="688"/>
    </row>
    <row r="366" spans="6:11">
      <c r="F366" s="657"/>
      <c r="G366" s="658"/>
      <c r="I366" s="659"/>
      <c r="J366" s="657"/>
      <c r="K366" s="658"/>
    </row>
    <row r="367" spans="6:11">
      <c r="F367" s="657"/>
      <c r="G367" s="658"/>
      <c r="I367" s="659"/>
      <c r="J367" s="657"/>
      <c r="K367" s="658"/>
    </row>
    <row r="368" spans="6:11">
      <c r="F368" s="657"/>
      <c r="G368" s="658"/>
      <c r="I368" s="659"/>
      <c r="J368" s="657"/>
      <c r="K368" s="658"/>
    </row>
    <row r="369" spans="6:11">
      <c r="F369" s="657"/>
      <c r="G369" s="658"/>
      <c r="I369" s="659"/>
      <c r="J369" s="657"/>
      <c r="K369" s="658"/>
    </row>
    <row r="370" spans="6:11">
      <c r="F370" s="657"/>
      <c r="G370" s="658"/>
      <c r="I370" s="659"/>
      <c r="J370" s="657"/>
      <c r="K370" s="658"/>
    </row>
    <row r="371" spans="6:11">
      <c r="F371" s="657"/>
      <c r="G371" s="658"/>
      <c r="I371" s="659"/>
      <c r="J371" s="657"/>
      <c r="K371" s="658"/>
    </row>
    <row r="372" spans="6:11">
      <c r="F372" s="657"/>
      <c r="G372" s="658"/>
      <c r="I372" s="659"/>
      <c r="J372" s="657"/>
      <c r="K372" s="658"/>
    </row>
    <row r="373" spans="6:11">
      <c r="F373" s="657"/>
      <c r="G373" s="658"/>
      <c r="I373" s="659"/>
      <c r="J373" s="657"/>
      <c r="K373" s="658"/>
    </row>
    <row r="374" spans="6:11">
      <c r="F374" s="657"/>
      <c r="G374" s="658"/>
      <c r="I374" s="659"/>
      <c r="J374" s="657"/>
      <c r="K374" s="658"/>
    </row>
    <row r="375" spans="6:11">
      <c r="F375" s="657"/>
      <c r="G375" s="658"/>
      <c r="I375" s="659"/>
      <c r="J375" s="657"/>
      <c r="K375" s="658"/>
    </row>
    <row r="376" spans="6:11">
      <c r="F376" s="657"/>
      <c r="G376" s="658"/>
      <c r="I376" s="659"/>
      <c r="J376" s="657"/>
      <c r="K376" s="658"/>
    </row>
    <row r="377" spans="6:11">
      <c r="F377" s="657"/>
      <c r="G377" s="658"/>
      <c r="I377" s="659"/>
      <c r="J377" s="657"/>
      <c r="K377" s="658"/>
    </row>
    <row r="378" spans="6:11">
      <c r="F378" s="657"/>
      <c r="G378" s="658"/>
      <c r="I378" s="659"/>
      <c r="J378" s="657"/>
      <c r="K378" s="658"/>
    </row>
    <row r="379" spans="6:11">
      <c r="F379" s="657"/>
      <c r="G379" s="658"/>
      <c r="I379" s="659"/>
      <c r="J379" s="657"/>
      <c r="K379" s="658"/>
    </row>
    <row r="380" spans="6:11">
      <c r="F380" s="657"/>
      <c r="G380" s="658"/>
      <c r="I380" s="659"/>
      <c r="J380" s="657"/>
      <c r="K380" s="658"/>
    </row>
    <row r="381" spans="6:11">
      <c r="F381" s="657"/>
      <c r="G381" s="658"/>
      <c r="I381" s="659"/>
      <c r="J381" s="657"/>
      <c r="K381" s="658"/>
    </row>
    <row r="382" spans="6:11">
      <c r="F382" s="657"/>
      <c r="G382" s="658"/>
      <c r="I382" s="659"/>
      <c r="J382" s="657"/>
      <c r="K382" s="658"/>
    </row>
    <row r="383" spans="6:11">
      <c r="F383" s="657"/>
      <c r="G383" s="658"/>
      <c r="I383" s="659"/>
      <c r="J383" s="657"/>
      <c r="K383" s="658"/>
    </row>
    <row r="384" spans="6:11">
      <c r="F384" s="657"/>
      <c r="G384" s="658"/>
      <c r="I384" s="659"/>
      <c r="J384" s="657"/>
      <c r="K384" s="658"/>
    </row>
    <row r="385" spans="6:11">
      <c r="F385" s="657"/>
      <c r="G385" s="658"/>
      <c r="I385" s="659"/>
      <c r="J385" s="657"/>
      <c r="K385" s="658"/>
    </row>
    <row r="386" spans="6:11">
      <c r="F386" s="657"/>
      <c r="G386" s="658"/>
      <c r="I386" s="659"/>
      <c r="J386" s="657"/>
      <c r="K386" s="658"/>
    </row>
    <row r="387" spans="6:11">
      <c r="F387" s="687"/>
      <c r="G387" s="688"/>
      <c r="H387" s="112"/>
      <c r="I387" s="664"/>
      <c r="J387" s="687"/>
      <c r="K387" s="688"/>
    </row>
    <row r="388" spans="6:11">
      <c r="F388" s="657"/>
      <c r="G388" s="658"/>
      <c r="I388" s="659"/>
      <c r="J388" s="657"/>
      <c r="K388" s="658"/>
    </row>
    <row r="389" spans="6:11">
      <c r="F389" s="657"/>
      <c r="G389" s="658"/>
      <c r="I389" s="659"/>
      <c r="J389" s="657"/>
      <c r="K389" s="658"/>
    </row>
    <row r="390" spans="6:11">
      <c r="F390" s="657"/>
      <c r="G390" s="658"/>
      <c r="I390" s="659"/>
      <c r="J390" s="657"/>
      <c r="K390" s="658"/>
    </row>
    <row r="391" spans="6:11">
      <c r="F391" s="657"/>
      <c r="G391" s="658"/>
      <c r="I391" s="659"/>
      <c r="J391" s="657"/>
      <c r="K391" s="658"/>
    </row>
    <row r="392" spans="6:11">
      <c r="F392" s="657"/>
      <c r="G392" s="658"/>
      <c r="I392" s="659"/>
      <c r="J392" s="657"/>
      <c r="K392" s="658"/>
    </row>
    <row r="393" spans="6:11">
      <c r="F393" s="657"/>
      <c r="G393" s="658"/>
      <c r="I393" s="659"/>
      <c r="J393" s="657"/>
      <c r="K393" s="658"/>
    </row>
    <row r="394" spans="6:11">
      <c r="F394" s="657"/>
      <c r="G394" s="658"/>
      <c r="I394" s="659"/>
      <c r="J394" s="657"/>
      <c r="K394" s="658"/>
    </row>
    <row r="395" spans="6:11">
      <c r="F395" s="657"/>
      <c r="G395" s="658"/>
      <c r="I395" s="659"/>
      <c r="J395" s="657"/>
      <c r="K395" s="658"/>
    </row>
    <row r="396" spans="6:11">
      <c r="F396" s="657"/>
      <c r="G396" s="658"/>
      <c r="I396" s="659"/>
      <c r="J396" s="657"/>
      <c r="K396" s="658"/>
    </row>
    <row r="397" spans="6:11">
      <c r="F397" s="657"/>
      <c r="G397" s="658"/>
      <c r="I397" s="659"/>
      <c r="J397" s="657"/>
      <c r="K397" s="658"/>
    </row>
    <row r="398" spans="6:11">
      <c r="F398" s="657"/>
      <c r="G398" s="658"/>
      <c r="I398" s="659"/>
      <c r="J398" s="657"/>
      <c r="K398" s="658"/>
    </row>
    <row r="399" spans="6:11">
      <c r="F399" s="657"/>
      <c r="G399" s="658"/>
      <c r="I399" s="659"/>
      <c r="J399" s="657"/>
      <c r="K399" s="658"/>
    </row>
    <row r="400" spans="6:11">
      <c r="F400" s="657"/>
      <c r="G400" s="658"/>
      <c r="I400" s="659"/>
      <c r="J400" s="657"/>
      <c r="K400" s="658"/>
    </row>
    <row r="401" spans="6:11">
      <c r="F401" s="657"/>
      <c r="G401" s="658"/>
      <c r="I401" s="659"/>
      <c r="J401" s="657"/>
      <c r="K401" s="658"/>
    </row>
    <row r="402" spans="6:11">
      <c r="F402" s="657"/>
      <c r="G402" s="658"/>
      <c r="I402" s="659"/>
      <c r="J402" s="657"/>
      <c r="K402" s="658"/>
    </row>
    <row r="403" spans="6:11">
      <c r="F403" s="657"/>
      <c r="G403" s="658"/>
      <c r="I403" s="659"/>
      <c r="J403" s="657"/>
      <c r="K403" s="658"/>
    </row>
    <row r="404" spans="6:11">
      <c r="F404" s="657"/>
      <c r="G404" s="658"/>
      <c r="I404" s="659"/>
      <c r="J404" s="657"/>
      <c r="K404" s="658"/>
    </row>
    <row r="405" spans="6:11">
      <c r="F405" s="657"/>
      <c r="G405" s="658"/>
      <c r="I405" s="659"/>
      <c r="J405" s="657"/>
      <c r="K405" s="658"/>
    </row>
    <row r="406" spans="6:11">
      <c r="F406" s="657"/>
      <c r="G406" s="658"/>
      <c r="I406" s="659"/>
      <c r="J406" s="657"/>
      <c r="K406" s="658"/>
    </row>
    <row r="407" spans="6:11">
      <c r="F407" s="657"/>
      <c r="G407" s="658"/>
      <c r="I407" s="659"/>
      <c r="J407" s="657"/>
      <c r="K407" s="658"/>
    </row>
    <row r="408" spans="6:11">
      <c r="F408" s="657"/>
      <c r="G408" s="658"/>
      <c r="I408" s="659"/>
      <c r="J408" s="657"/>
      <c r="K408" s="658"/>
    </row>
    <row r="409" spans="6:11">
      <c r="F409" s="657"/>
      <c r="G409" s="658"/>
      <c r="I409" s="659"/>
      <c r="J409" s="657"/>
      <c r="K409" s="658"/>
    </row>
    <row r="410" spans="6:11">
      <c r="F410" s="687"/>
      <c r="G410" s="688"/>
      <c r="H410" s="112"/>
      <c r="I410" s="664"/>
      <c r="J410" s="687"/>
      <c r="K410" s="688"/>
    </row>
    <row r="411" spans="6:11">
      <c r="F411" s="657"/>
      <c r="G411" s="658"/>
      <c r="I411" s="659"/>
      <c r="J411" s="657"/>
      <c r="K411" s="658"/>
    </row>
    <row r="412" spans="6:11">
      <c r="F412" s="657"/>
      <c r="G412" s="658"/>
      <c r="I412" s="659"/>
      <c r="J412" s="657"/>
      <c r="K412" s="658"/>
    </row>
    <row r="413" spans="6:11">
      <c r="F413" s="657"/>
      <c r="G413" s="658"/>
      <c r="I413" s="659"/>
      <c r="J413" s="657"/>
      <c r="K413" s="658"/>
    </row>
    <row r="414" spans="6:11">
      <c r="F414" s="657"/>
      <c r="G414" s="658"/>
      <c r="I414" s="659"/>
      <c r="J414" s="657"/>
      <c r="K414" s="658"/>
    </row>
    <row r="415" spans="6:11">
      <c r="F415" s="657"/>
      <c r="G415" s="658"/>
      <c r="I415" s="659"/>
      <c r="J415" s="657"/>
      <c r="K415" s="658"/>
    </row>
    <row r="416" spans="6:11">
      <c r="F416" s="657"/>
      <c r="G416" s="658"/>
      <c r="I416" s="659"/>
      <c r="J416" s="657"/>
      <c r="K416" s="658"/>
    </row>
    <row r="417" spans="6:11">
      <c r="F417" s="657"/>
      <c r="G417" s="658"/>
      <c r="I417" s="659"/>
      <c r="J417" s="657"/>
      <c r="K417" s="658"/>
    </row>
    <row r="418" spans="6:11">
      <c r="F418" s="657"/>
      <c r="G418" s="658"/>
      <c r="I418" s="659"/>
      <c r="J418" s="657"/>
      <c r="K418" s="658"/>
    </row>
    <row r="419" spans="6:11">
      <c r="F419" s="657"/>
      <c r="G419" s="658"/>
      <c r="I419" s="659"/>
      <c r="J419" s="657"/>
      <c r="K419" s="658"/>
    </row>
    <row r="420" spans="6:11">
      <c r="F420" s="657"/>
      <c r="G420" s="658"/>
      <c r="I420" s="659"/>
      <c r="J420" s="657"/>
      <c r="K420" s="658"/>
    </row>
    <row r="421" spans="6:11">
      <c r="F421" s="657"/>
      <c r="G421" s="658"/>
      <c r="I421" s="659"/>
      <c r="J421" s="657"/>
      <c r="K421" s="658"/>
    </row>
    <row r="422" spans="6:11">
      <c r="F422" s="657"/>
      <c r="G422" s="658"/>
      <c r="I422" s="659"/>
      <c r="J422" s="657"/>
      <c r="K422" s="658"/>
    </row>
    <row r="423" spans="6:11">
      <c r="F423" s="657"/>
      <c r="G423" s="658"/>
      <c r="I423" s="659"/>
      <c r="J423" s="657"/>
      <c r="K423" s="658"/>
    </row>
    <row r="424" spans="6:11">
      <c r="F424" s="657"/>
      <c r="G424" s="658"/>
      <c r="I424" s="659"/>
      <c r="J424" s="657"/>
      <c r="K424" s="658"/>
    </row>
    <row r="425" spans="6:11">
      <c r="F425" s="657"/>
      <c r="G425" s="658"/>
      <c r="I425" s="659"/>
      <c r="J425" s="657"/>
      <c r="K425" s="658"/>
    </row>
    <row r="426" spans="6:11">
      <c r="F426" s="657"/>
      <c r="G426" s="658"/>
      <c r="I426" s="659"/>
      <c r="J426" s="657"/>
      <c r="K426" s="658"/>
    </row>
    <row r="427" spans="6:11">
      <c r="F427" s="657"/>
      <c r="G427" s="658"/>
      <c r="I427" s="659"/>
      <c r="J427" s="657"/>
      <c r="K427" s="658"/>
    </row>
    <row r="428" spans="6:11">
      <c r="F428" s="657"/>
      <c r="G428" s="658"/>
      <c r="I428" s="659"/>
      <c r="J428" s="657"/>
      <c r="K428" s="658"/>
    </row>
    <row r="429" spans="6:11">
      <c r="F429" s="657"/>
      <c r="G429" s="658"/>
      <c r="I429" s="659"/>
      <c r="J429" s="657"/>
      <c r="K429" s="658"/>
    </row>
    <row r="430" spans="6:11">
      <c r="F430" s="657"/>
      <c r="G430" s="658"/>
      <c r="I430" s="659"/>
      <c r="J430" s="657"/>
      <c r="K430" s="658"/>
    </row>
    <row r="431" spans="6:11">
      <c r="F431" s="657"/>
      <c r="G431" s="658"/>
      <c r="I431" s="659"/>
      <c r="J431" s="657"/>
      <c r="K431" s="658"/>
    </row>
    <row r="432" spans="6:11">
      <c r="F432" s="657"/>
      <c r="G432" s="658"/>
      <c r="I432" s="659"/>
      <c r="J432" s="657"/>
      <c r="K432" s="658"/>
    </row>
    <row r="433" spans="6:11">
      <c r="F433" s="657"/>
      <c r="G433" s="658"/>
      <c r="I433" s="659"/>
      <c r="J433" s="657"/>
      <c r="K433" s="658"/>
    </row>
    <row r="434" spans="6:11">
      <c r="F434" s="687"/>
      <c r="G434" s="688"/>
      <c r="H434" s="112"/>
      <c r="I434" s="664"/>
      <c r="J434" s="687"/>
      <c r="K434" s="688"/>
    </row>
    <row r="435" spans="6:11">
      <c r="F435" s="657"/>
      <c r="G435" s="658"/>
      <c r="I435" s="659"/>
      <c r="J435" s="657"/>
      <c r="K435" s="658"/>
    </row>
    <row r="436" spans="6:11">
      <c r="F436" s="657"/>
      <c r="G436" s="658"/>
      <c r="I436" s="659"/>
      <c r="J436" s="657"/>
      <c r="K436" s="658"/>
    </row>
    <row r="437" spans="6:11">
      <c r="F437" s="657"/>
      <c r="G437" s="658"/>
      <c r="I437" s="659"/>
      <c r="J437" s="657"/>
      <c r="K437" s="658"/>
    </row>
    <row r="438" spans="6:11">
      <c r="F438" s="657"/>
      <c r="G438" s="658"/>
      <c r="I438" s="659"/>
      <c r="J438" s="657"/>
      <c r="K438" s="658"/>
    </row>
    <row r="439" spans="6:11">
      <c r="F439" s="657"/>
      <c r="G439" s="658"/>
      <c r="I439" s="659"/>
      <c r="J439" s="657"/>
      <c r="K439" s="658"/>
    </row>
    <row r="440" spans="6:11">
      <c r="F440" s="657"/>
      <c r="G440" s="658"/>
      <c r="I440" s="659"/>
      <c r="J440" s="657"/>
      <c r="K440" s="658"/>
    </row>
    <row r="441" spans="6:11">
      <c r="F441" s="657"/>
      <c r="G441" s="658"/>
      <c r="I441" s="659"/>
      <c r="J441" s="657"/>
      <c r="K441" s="658"/>
    </row>
    <row r="442" spans="6:11">
      <c r="F442" s="657"/>
      <c r="G442" s="658"/>
      <c r="I442" s="659"/>
      <c r="J442" s="657"/>
      <c r="K442" s="658"/>
    </row>
    <row r="443" spans="6:11">
      <c r="F443" s="657"/>
      <c r="G443" s="658"/>
      <c r="I443" s="659"/>
      <c r="J443" s="657"/>
      <c r="K443" s="658"/>
    </row>
    <row r="444" spans="6:11">
      <c r="F444" s="657"/>
      <c r="G444" s="658"/>
      <c r="I444" s="659"/>
      <c r="J444" s="657"/>
      <c r="K444" s="658"/>
    </row>
    <row r="445" spans="6:11">
      <c r="F445" s="657"/>
      <c r="G445" s="658"/>
      <c r="I445" s="659"/>
      <c r="J445" s="657"/>
      <c r="K445" s="658"/>
    </row>
    <row r="446" spans="6:11">
      <c r="F446" s="657"/>
      <c r="G446" s="658"/>
      <c r="I446" s="659"/>
      <c r="J446" s="657"/>
      <c r="K446" s="658"/>
    </row>
    <row r="447" spans="6:11">
      <c r="F447" s="657"/>
      <c r="G447" s="658"/>
      <c r="I447" s="659"/>
      <c r="J447" s="657"/>
      <c r="K447" s="658"/>
    </row>
    <row r="448" spans="6:11">
      <c r="F448" s="657"/>
      <c r="G448" s="658"/>
      <c r="I448" s="659"/>
      <c r="J448" s="657"/>
      <c r="K448" s="658"/>
    </row>
    <row r="449" spans="6:11">
      <c r="F449" s="657"/>
      <c r="G449" s="658"/>
      <c r="I449" s="659"/>
      <c r="J449" s="657"/>
      <c r="K449" s="658"/>
    </row>
    <row r="450" spans="6:11">
      <c r="F450" s="657"/>
      <c r="G450" s="658"/>
      <c r="I450" s="659"/>
      <c r="J450" s="657"/>
      <c r="K450" s="658"/>
    </row>
    <row r="451" spans="6:11">
      <c r="F451" s="657"/>
      <c r="G451" s="658"/>
      <c r="I451" s="659"/>
      <c r="J451" s="657"/>
      <c r="K451" s="658"/>
    </row>
    <row r="452" spans="6:11">
      <c r="F452" s="657"/>
      <c r="G452" s="658"/>
      <c r="I452" s="659"/>
      <c r="J452" s="657"/>
      <c r="K452" s="658"/>
    </row>
    <row r="453" spans="6:11">
      <c r="F453" s="657"/>
      <c r="G453" s="658"/>
      <c r="I453" s="659"/>
      <c r="J453" s="657"/>
      <c r="K453" s="658"/>
    </row>
    <row r="454" spans="6:11">
      <c r="F454" s="657"/>
      <c r="G454" s="658"/>
      <c r="I454" s="659"/>
      <c r="J454" s="657"/>
      <c r="K454" s="658"/>
    </row>
    <row r="455" spans="6:11">
      <c r="F455" s="657"/>
      <c r="G455" s="658"/>
      <c r="I455" s="659"/>
      <c r="J455" s="657"/>
      <c r="K455" s="658"/>
    </row>
    <row r="456" spans="6:11">
      <c r="F456" s="687"/>
      <c r="G456" s="688"/>
      <c r="H456" s="112"/>
      <c r="I456" s="664"/>
      <c r="J456" s="687"/>
      <c r="K456" s="688"/>
    </row>
    <row r="457" spans="6:11">
      <c r="F457" s="687"/>
      <c r="G457" s="688"/>
      <c r="H457" s="112"/>
      <c r="I457" s="664"/>
      <c r="J457" s="687"/>
      <c r="K457" s="688"/>
    </row>
    <row r="458" spans="6:11">
      <c r="F458" s="687"/>
      <c r="G458" s="688"/>
      <c r="H458" s="112"/>
      <c r="I458" s="664"/>
      <c r="J458" s="687"/>
      <c r="K458" s="688"/>
    </row>
    <row r="459" spans="6:11">
      <c r="F459" s="657"/>
      <c r="G459" s="658"/>
      <c r="I459" s="659"/>
      <c r="J459" s="657"/>
      <c r="K459" s="658"/>
    </row>
    <row r="460" spans="6:11">
      <c r="F460" s="657"/>
      <c r="G460" s="658"/>
      <c r="I460" s="659"/>
      <c r="J460" s="657"/>
      <c r="K460" s="658"/>
    </row>
    <row r="461" spans="6:11">
      <c r="F461" s="657"/>
      <c r="G461" s="658"/>
      <c r="I461" s="659"/>
      <c r="J461" s="657"/>
      <c r="K461" s="658"/>
    </row>
    <row r="462" spans="6:11">
      <c r="F462" s="657"/>
      <c r="G462" s="658"/>
      <c r="I462" s="659"/>
      <c r="J462" s="657"/>
      <c r="K462" s="658"/>
    </row>
    <row r="463" spans="6:11">
      <c r="F463" s="657"/>
      <c r="G463" s="658"/>
      <c r="I463" s="659"/>
      <c r="J463" s="657"/>
      <c r="K463" s="658"/>
    </row>
    <row r="464" spans="6:11">
      <c r="F464" s="657"/>
      <c r="G464" s="658"/>
      <c r="I464" s="659"/>
      <c r="J464" s="657"/>
      <c r="K464" s="658"/>
    </row>
    <row r="465" spans="6:11">
      <c r="F465" s="657"/>
      <c r="G465" s="658"/>
      <c r="I465" s="659"/>
      <c r="J465" s="657"/>
      <c r="K465" s="658"/>
    </row>
    <row r="466" spans="6:11">
      <c r="F466" s="657"/>
      <c r="G466" s="658"/>
      <c r="I466" s="659"/>
      <c r="J466" s="657"/>
      <c r="K466" s="658"/>
    </row>
    <row r="467" spans="6:11">
      <c r="F467" s="657"/>
      <c r="G467" s="658"/>
      <c r="I467" s="659"/>
      <c r="J467" s="657"/>
      <c r="K467" s="658"/>
    </row>
    <row r="468" spans="6:11">
      <c r="F468" s="657"/>
      <c r="G468" s="658"/>
      <c r="I468" s="659"/>
      <c r="J468" s="657"/>
      <c r="K468" s="658"/>
    </row>
    <row r="469" spans="6:11">
      <c r="F469" s="657"/>
      <c r="G469" s="658"/>
      <c r="I469" s="659"/>
      <c r="J469" s="657"/>
      <c r="K469" s="658"/>
    </row>
    <row r="470" spans="6:11">
      <c r="F470" s="657"/>
      <c r="G470" s="658"/>
      <c r="I470" s="659"/>
      <c r="J470" s="657"/>
      <c r="K470" s="658"/>
    </row>
    <row r="471" spans="6:11">
      <c r="F471" s="657"/>
      <c r="G471" s="658"/>
      <c r="I471" s="659"/>
      <c r="J471" s="657"/>
      <c r="K471" s="658"/>
    </row>
    <row r="472" spans="6:11">
      <c r="F472" s="657"/>
      <c r="G472" s="658"/>
      <c r="I472" s="659"/>
      <c r="J472" s="657"/>
      <c r="K472" s="658"/>
    </row>
    <row r="473" spans="6:11">
      <c r="F473" s="657"/>
      <c r="G473" s="658"/>
      <c r="I473" s="659"/>
      <c r="J473" s="657"/>
      <c r="K473" s="658"/>
    </row>
    <row r="474" spans="6:11">
      <c r="F474" s="657"/>
      <c r="G474" s="658"/>
      <c r="I474" s="659"/>
      <c r="J474" s="657"/>
      <c r="K474" s="658"/>
    </row>
    <row r="475" spans="6:11">
      <c r="F475" s="657"/>
      <c r="G475" s="658"/>
      <c r="I475" s="659"/>
      <c r="J475" s="657"/>
      <c r="K475" s="658"/>
    </row>
    <row r="476" spans="6:11">
      <c r="F476" s="657"/>
      <c r="G476" s="658"/>
      <c r="I476" s="659"/>
      <c r="J476" s="657"/>
      <c r="K476" s="658"/>
    </row>
    <row r="477" spans="6:11">
      <c r="F477" s="657"/>
      <c r="G477" s="658"/>
      <c r="I477" s="659"/>
      <c r="J477" s="657"/>
      <c r="K477" s="658"/>
    </row>
    <row r="478" spans="6:11">
      <c r="F478" s="687"/>
      <c r="G478" s="688"/>
      <c r="H478" s="112"/>
      <c r="I478" s="664"/>
      <c r="J478" s="687"/>
      <c r="K478" s="688"/>
    </row>
    <row r="479" spans="6:11">
      <c r="F479" s="657"/>
      <c r="G479" s="658"/>
      <c r="I479" s="659"/>
      <c r="J479" s="657"/>
      <c r="K479" s="658"/>
    </row>
    <row r="480" spans="6:11">
      <c r="F480" s="657"/>
      <c r="G480" s="658"/>
      <c r="I480" s="659"/>
      <c r="J480" s="657"/>
      <c r="K480" s="658"/>
    </row>
    <row r="481" spans="6:11">
      <c r="F481" s="657"/>
      <c r="G481" s="658"/>
      <c r="I481" s="659"/>
      <c r="J481" s="657"/>
      <c r="K481" s="658"/>
    </row>
    <row r="482" spans="6:11">
      <c r="F482" s="657"/>
      <c r="G482" s="658"/>
      <c r="I482" s="659"/>
      <c r="J482" s="657"/>
      <c r="K482" s="658"/>
    </row>
    <row r="483" spans="6:11">
      <c r="F483" s="657"/>
      <c r="G483" s="658"/>
      <c r="I483" s="659"/>
      <c r="J483" s="657"/>
      <c r="K483" s="658"/>
    </row>
    <row r="484" spans="6:11">
      <c r="F484" s="657"/>
      <c r="G484" s="658"/>
      <c r="I484" s="659"/>
      <c r="J484" s="657"/>
      <c r="K484" s="658"/>
    </row>
    <row r="485" spans="6:11">
      <c r="F485" s="657"/>
      <c r="G485" s="658"/>
      <c r="I485" s="659"/>
      <c r="J485" s="657"/>
      <c r="K485" s="658"/>
    </row>
    <row r="486" spans="6:11">
      <c r="F486" s="657"/>
      <c r="G486" s="658"/>
      <c r="I486" s="659"/>
      <c r="J486" s="657"/>
      <c r="K486" s="658"/>
    </row>
    <row r="487" spans="6:11">
      <c r="F487" s="657"/>
      <c r="G487" s="658"/>
      <c r="I487" s="659"/>
      <c r="J487" s="657"/>
      <c r="K487" s="658"/>
    </row>
    <row r="488" spans="6:11">
      <c r="F488" s="657"/>
      <c r="G488" s="658"/>
      <c r="I488" s="659"/>
      <c r="J488" s="657"/>
      <c r="K488" s="658"/>
    </row>
    <row r="489" spans="6:11">
      <c r="F489" s="657"/>
      <c r="G489" s="658"/>
      <c r="I489" s="659"/>
      <c r="J489" s="657"/>
      <c r="K489" s="658"/>
    </row>
    <row r="490" spans="6:11">
      <c r="F490" s="657"/>
      <c r="G490" s="658"/>
      <c r="I490" s="659"/>
      <c r="J490" s="657"/>
      <c r="K490" s="658"/>
    </row>
    <row r="491" spans="6:11">
      <c r="F491" s="657"/>
      <c r="G491" s="658"/>
      <c r="I491" s="659"/>
      <c r="J491" s="657"/>
      <c r="K491" s="658"/>
    </row>
    <row r="492" spans="6:11">
      <c r="F492" s="657"/>
      <c r="G492" s="658"/>
      <c r="I492" s="659"/>
      <c r="J492" s="657"/>
      <c r="K492" s="658"/>
    </row>
    <row r="493" spans="6:11">
      <c r="F493" s="657"/>
      <c r="G493" s="658"/>
      <c r="I493" s="659"/>
      <c r="J493" s="657"/>
      <c r="K493" s="658"/>
    </row>
    <row r="494" spans="6:11">
      <c r="F494" s="657"/>
      <c r="G494" s="658"/>
      <c r="I494" s="659"/>
      <c r="J494" s="657"/>
      <c r="K494" s="658"/>
    </row>
    <row r="495" spans="6:11">
      <c r="F495" s="657"/>
      <c r="G495" s="658"/>
      <c r="I495" s="659"/>
      <c r="J495" s="657"/>
      <c r="K495" s="658"/>
    </row>
    <row r="496" spans="6:11">
      <c r="F496" s="657"/>
      <c r="G496" s="658"/>
      <c r="I496" s="659"/>
      <c r="J496" s="657"/>
      <c r="K496" s="658"/>
    </row>
    <row r="497" spans="6:11">
      <c r="F497" s="657"/>
      <c r="G497" s="658"/>
      <c r="I497" s="659"/>
      <c r="J497" s="657"/>
      <c r="K497" s="658"/>
    </row>
    <row r="498" spans="6:11">
      <c r="F498" s="657"/>
      <c r="G498" s="658"/>
      <c r="I498" s="659"/>
      <c r="J498" s="657"/>
      <c r="K498" s="658"/>
    </row>
    <row r="499" spans="6:11">
      <c r="F499" s="657"/>
      <c r="G499" s="658"/>
      <c r="I499" s="659"/>
      <c r="J499" s="657"/>
      <c r="K499" s="658"/>
    </row>
    <row r="500" spans="6:11">
      <c r="F500" s="657"/>
      <c r="G500" s="658"/>
      <c r="I500" s="659"/>
      <c r="J500" s="657"/>
      <c r="K500" s="658"/>
    </row>
    <row r="501" spans="6:11">
      <c r="F501" s="657"/>
      <c r="G501" s="658"/>
      <c r="I501" s="659"/>
      <c r="J501" s="657"/>
      <c r="K501" s="658"/>
    </row>
    <row r="502" spans="6:11">
      <c r="F502" s="657"/>
      <c r="G502" s="658"/>
      <c r="I502" s="659"/>
      <c r="J502" s="657"/>
      <c r="K502" s="658"/>
    </row>
    <row r="503" spans="6:11">
      <c r="F503" s="657"/>
      <c r="G503" s="658"/>
      <c r="I503" s="659"/>
      <c r="J503" s="657"/>
      <c r="K503" s="658"/>
    </row>
    <row r="504" spans="6:11">
      <c r="F504" s="657"/>
      <c r="G504" s="658"/>
      <c r="I504" s="659"/>
      <c r="J504" s="657"/>
      <c r="K504" s="658"/>
    </row>
    <row r="505" spans="6:11">
      <c r="F505" s="687"/>
      <c r="G505" s="688"/>
      <c r="H505" s="112"/>
      <c r="I505" s="664"/>
      <c r="J505" s="687"/>
      <c r="K505" s="688"/>
    </row>
    <row r="506" spans="6:11">
      <c r="F506" s="657"/>
      <c r="G506" s="658"/>
      <c r="I506" s="659"/>
      <c r="J506" s="657"/>
      <c r="K506" s="658"/>
    </row>
    <row r="507" spans="6:11">
      <c r="F507" s="657"/>
      <c r="G507" s="658"/>
      <c r="I507" s="659"/>
      <c r="J507" s="657"/>
      <c r="K507" s="658"/>
    </row>
    <row r="508" spans="6:11">
      <c r="F508" s="657"/>
      <c r="G508" s="658"/>
      <c r="I508" s="659"/>
      <c r="J508" s="657"/>
      <c r="K508" s="658"/>
    </row>
    <row r="509" spans="6:11">
      <c r="F509" s="657"/>
      <c r="G509" s="658"/>
      <c r="I509" s="659"/>
      <c r="J509" s="657"/>
      <c r="K509" s="658"/>
    </row>
    <row r="510" spans="6:11">
      <c r="F510" s="657"/>
      <c r="G510" s="658"/>
      <c r="I510" s="659"/>
      <c r="J510" s="657"/>
      <c r="K510" s="658"/>
    </row>
    <row r="511" spans="6:11">
      <c r="F511" s="657"/>
      <c r="G511" s="658"/>
      <c r="I511" s="659"/>
      <c r="J511" s="657"/>
      <c r="K511" s="658"/>
    </row>
    <row r="512" spans="6:11">
      <c r="F512" s="657"/>
      <c r="G512" s="658"/>
      <c r="I512" s="659"/>
      <c r="J512" s="657"/>
      <c r="K512" s="658"/>
    </row>
    <row r="513" spans="6:11">
      <c r="F513" s="657"/>
      <c r="G513" s="658"/>
      <c r="I513" s="659"/>
      <c r="J513" s="657"/>
      <c r="K513" s="658"/>
    </row>
    <row r="514" spans="6:11">
      <c r="F514" s="657"/>
      <c r="G514" s="658"/>
      <c r="I514" s="659"/>
      <c r="J514" s="657"/>
      <c r="K514" s="658"/>
    </row>
    <row r="515" spans="6:11">
      <c r="F515" s="657"/>
      <c r="G515" s="658"/>
      <c r="I515" s="659"/>
      <c r="J515" s="657"/>
      <c r="K515" s="658"/>
    </row>
    <row r="516" spans="6:11">
      <c r="F516" s="687"/>
      <c r="G516" s="688"/>
      <c r="H516" s="112"/>
      <c r="I516" s="664"/>
      <c r="J516" s="687"/>
      <c r="K516" s="688"/>
    </row>
    <row r="517" spans="6:11">
      <c r="F517" s="657"/>
      <c r="G517" s="658"/>
      <c r="I517" s="659"/>
      <c r="J517" s="657"/>
      <c r="K517" s="658"/>
    </row>
    <row r="518" spans="6:11">
      <c r="F518" s="657"/>
      <c r="G518" s="658"/>
      <c r="I518" s="659"/>
      <c r="J518" s="657"/>
      <c r="K518" s="658"/>
    </row>
    <row r="519" spans="6:11">
      <c r="F519" s="657"/>
      <c r="G519" s="658"/>
      <c r="I519" s="659"/>
      <c r="J519" s="657"/>
      <c r="K519" s="658"/>
    </row>
    <row r="520" spans="6:11">
      <c r="F520" s="657"/>
      <c r="G520" s="658"/>
      <c r="I520" s="659"/>
      <c r="J520" s="657"/>
      <c r="K520" s="658"/>
    </row>
    <row r="521" spans="6:11">
      <c r="F521" s="657"/>
      <c r="G521" s="658"/>
      <c r="I521" s="659"/>
      <c r="J521" s="657"/>
      <c r="K521" s="658"/>
    </row>
    <row r="522" spans="6:11">
      <c r="F522" s="657"/>
      <c r="G522" s="658"/>
      <c r="I522" s="659"/>
      <c r="J522" s="657"/>
      <c r="K522" s="658"/>
    </row>
    <row r="523" spans="6:11">
      <c r="F523" s="657"/>
      <c r="G523" s="658"/>
      <c r="I523" s="659"/>
      <c r="J523" s="657"/>
      <c r="K523" s="658"/>
    </row>
    <row r="524" spans="6:11">
      <c r="F524" s="657"/>
      <c r="G524" s="658"/>
      <c r="I524" s="659"/>
      <c r="J524" s="657"/>
      <c r="K524" s="658"/>
    </row>
    <row r="525" spans="6:11">
      <c r="F525" s="657"/>
      <c r="G525" s="658"/>
      <c r="I525" s="659"/>
      <c r="J525" s="657"/>
      <c r="K525" s="658"/>
    </row>
    <row r="526" spans="6:11">
      <c r="F526" s="657"/>
      <c r="G526" s="658"/>
      <c r="I526" s="659"/>
      <c r="J526" s="657"/>
      <c r="K526" s="658"/>
    </row>
    <row r="527" spans="6:11">
      <c r="F527" s="657"/>
      <c r="G527" s="658"/>
      <c r="I527" s="659"/>
      <c r="J527" s="657"/>
      <c r="K527" s="658"/>
    </row>
    <row r="528" spans="6:11">
      <c r="F528" s="657"/>
      <c r="G528" s="658"/>
      <c r="I528" s="659"/>
      <c r="J528" s="657"/>
      <c r="K528" s="658"/>
    </row>
    <row r="529" spans="6:11">
      <c r="F529" s="657"/>
      <c r="G529" s="658"/>
      <c r="I529" s="659"/>
      <c r="J529" s="657"/>
      <c r="K529" s="658"/>
    </row>
    <row r="530" spans="6:11">
      <c r="F530" s="657"/>
      <c r="G530" s="658"/>
      <c r="I530" s="659"/>
      <c r="J530" s="657"/>
      <c r="K530" s="658"/>
    </row>
    <row r="531" spans="6:11">
      <c r="F531" s="657"/>
      <c r="G531" s="658"/>
      <c r="I531" s="659"/>
      <c r="J531" s="657"/>
      <c r="K531" s="658"/>
    </row>
    <row r="532" spans="6:11">
      <c r="F532" s="657"/>
      <c r="J532" s="658"/>
    </row>
    <row r="533" spans="6:11">
      <c r="F533" s="657"/>
      <c r="J533" s="658"/>
    </row>
    <row r="534" spans="6:11">
      <c r="F534" s="687"/>
      <c r="G534" s="112"/>
      <c r="H534" s="112"/>
      <c r="I534" s="112"/>
      <c r="J534" s="688"/>
      <c r="K534" s="112"/>
    </row>
  </sheetData>
  <mergeCells count="1">
    <mergeCell ref="B2:J2"/>
  </mergeCells>
  <pageMargins left="0.7" right="0.7" top="0.75" bottom="0.75" header="0.3" footer="0.3"/>
  <pageSetup orientation="portrait" horizontalDpi="1200" verticalDpi="12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393E4-60C8-45C9-B1E2-4060E519363B}">
  <dimension ref="B2:V376"/>
  <sheetViews>
    <sheetView zoomScale="90" zoomScaleNormal="90" workbookViewId="0"/>
  </sheetViews>
  <sheetFormatPr baseColWidth="10" defaultColWidth="9.140625" defaultRowHeight="15.75"/>
  <cols>
    <col min="1" max="1" width="4.140625" style="73" customWidth="1"/>
    <col min="2" max="2" width="20.5703125" style="709" customWidth="1"/>
    <col min="3" max="3" width="12" style="73" bestFit="1" customWidth="1"/>
    <col min="4" max="4" width="9.140625" style="73"/>
    <col min="5" max="5" width="13.28515625" style="73" customWidth="1"/>
    <col min="6" max="6" width="13.85546875" style="73" customWidth="1"/>
    <col min="7" max="7" width="9.7109375" style="73" bestFit="1" customWidth="1"/>
    <col min="8" max="8" width="12" style="73" bestFit="1" customWidth="1"/>
    <col min="9" max="9" width="26.5703125" style="73" customWidth="1"/>
    <col min="10" max="10" width="10.7109375" style="73" bestFit="1" customWidth="1"/>
    <col min="11" max="11" width="19" style="77" customWidth="1"/>
    <col min="12" max="12" width="19.7109375" style="564" bestFit="1" customWidth="1"/>
    <col min="13" max="13" width="26.28515625" style="73" customWidth="1"/>
    <col min="14" max="14" width="21.5703125" style="564" bestFit="1" customWidth="1"/>
    <col min="15" max="16" width="17.7109375" style="72" customWidth="1"/>
    <col min="17" max="17" width="19.5703125" style="72" customWidth="1"/>
    <col min="18" max="18" width="16.140625" style="72" customWidth="1"/>
    <col min="19" max="19" width="19.7109375" style="764" customWidth="1"/>
    <col min="20" max="20" width="19.7109375" style="72" customWidth="1"/>
    <col min="21" max="21" width="25.85546875" style="693" bestFit="1" customWidth="1"/>
    <col min="22" max="22" width="28.7109375" style="694" bestFit="1" customWidth="1"/>
    <col min="23" max="16384" width="9.140625" style="73"/>
  </cols>
  <sheetData>
    <row r="2" spans="2:22">
      <c r="B2" s="71" t="s">
        <v>2562</v>
      </c>
      <c r="J2" s="111"/>
      <c r="K2" s="689"/>
      <c r="L2" s="690"/>
      <c r="M2" s="111"/>
      <c r="O2" s="691"/>
      <c r="P2" s="691"/>
      <c r="Q2" s="691"/>
      <c r="R2" s="691"/>
      <c r="S2" s="692"/>
      <c r="T2" s="691"/>
    </row>
    <row r="3" spans="2:22" ht="16.5" thickBot="1">
      <c r="B3" s="695"/>
      <c r="C3" s="75"/>
      <c r="D3" s="75"/>
      <c r="E3" s="75"/>
      <c r="F3" s="75"/>
      <c r="G3" s="75"/>
      <c r="H3" s="75"/>
      <c r="I3" s="75"/>
      <c r="J3" s="75"/>
      <c r="K3" s="646"/>
      <c r="L3" s="7"/>
      <c r="M3" s="75"/>
      <c r="N3" s="7"/>
      <c r="O3" s="696"/>
      <c r="P3" s="696"/>
      <c r="Q3" s="696"/>
      <c r="R3" s="696"/>
      <c r="S3" s="697"/>
      <c r="T3" s="696"/>
      <c r="U3" s="698"/>
      <c r="V3" s="699"/>
    </row>
    <row r="4" spans="2:22" s="654" customFormat="1" ht="34.5" customHeight="1">
      <c r="B4" s="700"/>
      <c r="C4" s="651"/>
      <c r="D4" s="651"/>
      <c r="E4" s="651"/>
      <c r="F4" s="651"/>
      <c r="G4" s="651"/>
      <c r="H4" s="651"/>
      <c r="I4" s="652" t="s">
        <v>1334</v>
      </c>
      <c r="J4" s="652" t="s">
        <v>143</v>
      </c>
      <c r="K4" s="652" t="s">
        <v>1543</v>
      </c>
      <c r="L4" s="652" t="s">
        <v>2384</v>
      </c>
      <c r="M4" s="652" t="s">
        <v>2385</v>
      </c>
      <c r="N4" s="652" t="s">
        <v>2386</v>
      </c>
      <c r="O4" s="652" t="s">
        <v>2387</v>
      </c>
      <c r="P4" s="652" t="s">
        <v>2388</v>
      </c>
      <c r="Q4" s="652" t="s">
        <v>2389</v>
      </c>
      <c r="R4" s="652" t="s">
        <v>2388</v>
      </c>
      <c r="S4" s="652" t="s">
        <v>2390</v>
      </c>
      <c r="T4" s="652" t="s">
        <v>2388</v>
      </c>
      <c r="U4" s="653" t="s">
        <v>2405</v>
      </c>
      <c r="V4" s="653" t="s">
        <v>2388</v>
      </c>
    </row>
    <row r="5" spans="2:22">
      <c r="B5" s="701" t="s">
        <v>2406</v>
      </c>
      <c r="C5" s="702"/>
      <c r="D5" s="703"/>
      <c r="E5" s="703"/>
      <c r="F5" s="703"/>
      <c r="G5" s="703"/>
      <c r="H5" s="703"/>
      <c r="I5" s="704" t="s">
        <v>2407</v>
      </c>
      <c r="J5" s="704">
        <v>206</v>
      </c>
      <c r="K5" s="625" t="s">
        <v>116</v>
      </c>
      <c r="L5" s="564">
        <v>1</v>
      </c>
      <c r="M5" s="655" t="s">
        <v>2395</v>
      </c>
      <c r="N5" s="656">
        <v>1.9017495172537389</v>
      </c>
      <c r="O5" s="705">
        <v>5.6537718319681199E-2</v>
      </c>
      <c r="P5" s="706">
        <v>7.3527145928903108E-4</v>
      </c>
      <c r="Q5" s="706">
        <v>6.7088094553788401E-3</v>
      </c>
      <c r="R5" s="706">
        <v>5.9477089709469603E-5</v>
      </c>
      <c r="S5" s="705">
        <v>1.4709055721239201E-3</v>
      </c>
      <c r="T5" s="706">
        <v>5.2534882576375493E-4</v>
      </c>
      <c r="U5" s="707">
        <v>0.7045164009475664</v>
      </c>
      <c r="V5" s="708">
        <v>3.4033731783995923E-4</v>
      </c>
    </row>
    <row r="6" spans="2:22">
      <c r="C6" s="662"/>
      <c r="I6" s="704" t="s">
        <v>2407</v>
      </c>
      <c r="J6" s="704">
        <v>206</v>
      </c>
      <c r="K6" s="625" t="s">
        <v>116</v>
      </c>
      <c r="L6" s="564">
        <v>2</v>
      </c>
      <c r="M6" s="655" t="s">
        <v>2395</v>
      </c>
      <c r="N6" s="656">
        <v>1.9695676589444433</v>
      </c>
      <c r="O6" s="705">
        <v>5.61707920164152E-2</v>
      </c>
      <c r="P6" s="706">
        <v>6.9790048305661792E-4</v>
      </c>
      <c r="Q6" s="706">
        <v>6.8455975962029101E-3</v>
      </c>
      <c r="R6" s="706">
        <v>6.4627233827042597E-5</v>
      </c>
      <c r="S6" s="705">
        <v>1.3839705805088901E-3</v>
      </c>
      <c r="T6" s="706">
        <v>8.8752728984531001E-3</v>
      </c>
      <c r="U6" s="707">
        <v>0.70442869241045791</v>
      </c>
      <c r="V6" s="708">
        <v>3.7723739341467285E-4</v>
      </c>
    </row>
    <row r="7" spans="2:22">
      <c r="C7" s="662"/>
      <c r="I7" s="704" t="s">
        <v>2407</v>
      </c>
      <c r="J7" s="704">
        <v>206</v>
      </c>
      <c r="K7" s="625" t="s">
        <v>116</v>
      </c>
      <c r="L7" s="564">
        <v>3</v>
      </c>
      <c r="M7" s="655" t="s">
        <v>2395</v>
      </c>
      <c r="N7" s="656">
        <v>2.1004309692134795</v>
      </c>
      <c r="O7" s="705">
        <v>5.5449141445565002E-2</v>
      </c>
      <c r="P7" s="706">
        <v>6.4802848276992802E-4</v>
      </c>
      <c r="Q7" s="706">
        <v>6.6206344555524701E-3</v>
      </c>
      <c r="R7" s="706">
        <v>6.6278453726390204E-5</v>
      </c>
      <c r="S7" s="705">
        <v>1.4911817789540001E-3</v>
      </c>
      <c r="T7" s="706">
        <v>7.4881203472454503E-4</v>
      </c>
      <c r="U7" s="707">
        <v>0.70442033336824617</v>
      </c>
      <c r="V7" s="708">
        <v>3.0976775819230084E-4</v>
      </c>
    </row>
    <row r="8" spans="2:22">
      <c r="C8" s="662"/>
      <c r="I8" s="704" t="s">
        <v>2407</v>
      </c>
      <c r="J8" s="704">
        <v>206</v>
      </c>
      <c r="K8" s="625" t="s">
        <v>116</v>
      </c>
      <c r="L8" s="564">
        <v>4</v>
      </c>
      <c r="M8" s="655" t="s">
        <v>2395</v>
      </c>
      <c r="N8" s="656">
        <v>2.0546467512698432</v>
      </c>
      <c r="O8" s="705">
        <v>5.6192148443519802E-2</v>
      </c>
      <c r="P8" s="706">
        <v>7.3509901972096902E-4</v>
      </c>
      <c r="Q8" s="706">
        <v>6.82874526384308E-3</v>
      </c>
      <c r="R8" s="706">
        <v>1.06012302364753E-4</v>
      </c>
      <c r="S8" s="705">
        <v>5.7701800174533402E-4</v>
      </c>
      <c r="T8" s="706">
        <v>5.3207188816621501E-4</v>
      </c>
      <c r="U8" s="707">
        <v>0.70436720363976402</v>
      </c>
      <c r="V8" s="708">
        <v>3.5643102621630001E-4</v>
      </c>
    </row>
    <row r="9" spans="2:22">
      <c r="C9" s="662"/>
      <c r="I9" s="704" t="s">
        <v>2407</v>
      </c>
      <c r="J9" s="704">
        <v>206</v>
      </c>
      <c r="K9" s="625" t="s">
        <v>116</v>
      </c>
      <c r="L9" s="564">
        <v>5</v>
      </c>
      <c r="M9" s="655" t="s">
        <v>2395</v>
      </c>
      <c r="N9" s="656">
        <v>1.937530077546016</v>
      </c>
      <c r="O9" s="705">
        <v>5.5548201843353698E-2</v>
      </c>
      <c r="P9" s="706">
        <v>8.5457253166108598E-4</v>
      </c>
      <c r="Q9" s="706">
        <v>6.7712602274714404E-3</v>
      </c>
      <c r="R9" s="706">
        <v>8.1910489632743902E-5</v>
      </c>
      <c r="S9" s="705">
        <v>2.3388571783965599E-4</v>
      </c>
      <c r="T9" s="706">
        <v>5.4500987003157494E-4</v>
      </c>
      <c r="U9" s="707">
        <v>0.70426419163926668</v>
      </c>
      <c r="V9" s="708">
        <v>4.0616852438219998E-4</v>
      </c>
    </row>
    <row r="10" spans="2:22">
      <c r="C10" s="662"/>
      <c r="I10" s="704" t="s">
        <v>2407</v>
      </c>
      <c r="J10" s="704">
        <v>206</v>
      </c>
      <c r="K10" s="625" t="s">
        <v>116</v>
      </c>
      <c r="L10" s="564">
        <v>6</v>
      </c>
      <c r="M10" s="655" t="s">
        <v>2395</v>
      </c>
      <c r="N10" s="656">
        <v>2.0765631351700642</v>
      </c>
      <c r="O10" s="705">
        <v>5.6317269987179397E-2</v>
      </c>
      <c r="P10" s="706">
        <v>8.3639918147779204E-4</v>
      </c>
      <c r="Q10" s="706">
        <v>6.8436860858959196E-3</v>
      </c>
      <c r="R10" s="706">
        <v>7.7584120096255702E-5</v>
      </c>
      <c r="S10" s="705">
        <v>1.41039075153701E-3</v>
      </c>
      <c r="T10" s="706">
        <v>5.6361719425884998E-4</v>
      </c>
      <c r="U10" s="707">
        <v>0.70426989463579537</v>
      </c>
      <c r="V10" s="708">
        <v>3.5438890731753601E-4</v>
      </c>
    </row>
    <row r="11" spans="2:22">
      <c r="C11" s="662"/>
      <c r="I11" s="704" t="s">
        <v>2407</v>
      </c>
      <c r="J11" s="704">
        <v>206</v>
      </c>
      <c r="K11" s="625" t="s">
        <v>116</v>
      </c>
      <c r="L11" s="564">
        <v>7</v>
      </c>
      <c r="M11" s="655" t="s">
        <v>2395</v>
      </c>
      <c r="N11" s="656">
        <v>2.030267701188806</v>
      </c>
      <c r="O11" s="705">
        <v>5.5660295634228397E-2</v>
      </c>
      <c r="P11" s="706">
        <v>7.6403772169098406E-4</v>
      </c>
      <c r="Q11" s="706">
        <v>6.7040445558564799E-3</v>
      </c>
      <c r="R11" s="706">
        <v>7.6197652816798302E-5</v>
      </c>
      <c r="S11" s="705">
        <v>1.4967224683211E-3</v>
      </c>
      <c r="T11" s="706">
        <v>2.9902233680043949E-3</v>
      </c>
      <c r="U11" s="707">
        <v>0.70446012807329372</v>
      </c>
      <c r="V11" s="708">
        <v>4.0774396996264245E-4</v>
      </c>
    </row>
    <row r="12" spans="2:22">
      <c r="C12" s="662"/>
      <c r="I12" s="704" t="s">
        <v>2407</v>
      </c>
      <c r="J12" s="704">
        <v>206</v>
      </c>
      <c r="K12" s="625" t="s">
        <v>116</v>
      </c>
      <c r="L12" s="564">
        <v>8</v>
      </c>
      <c r="M12" s="655" t="s">
        <v>2395</v>
      </c>
      <c r="N12" s="656">
        <v>2.1254044898299762</v>
      </c>
      <c r="O12" s="705">
        <v>5.6206405488109498E-2</v>
      </c>
      <c r="P12" s="706">
        <v>7.1885578130648805E-4</v>
      </c>
      <c r="Q12" s="706">
        <v>6.7110561574283602E-3</v>
      </c>
      <c r="R12" s="706">
        <v>7.2783747844815491E-5</v>
      </c>
      <c r="S12" s="705">
        <v>6.4083038456810005E-5</v>
      </c>
      <c r="T12" s="706">
        <v>4.8048405669574504E-4</v>
      </c>
      <c r="U12" s="707">
        <v>0.70463606138084034</v>
      </c>
      <c r="V12" s="708">
        <v>4.1458220228155997E-4</v>
      </c>
    </row>
    <row r="13" spans="2:22">
      <c r="C13" s="662"/>
      <c r="I13" s="704" t="s">
        <v>2407</v>
      </c>
      <c r="J13" s="704">
        <v>206</v>
      </c>
      <c r="K13" s="625" t="s">
        <v>116</v>
      </c>
      <c r="L13" s="564">
        <v>9</v>
      </c>
      <c r="M13" s="655" t="s">
        <v>2395</v>
      </c>
      <c r="N13" s="656">
        <v>2.4892159411184229</v>
      </c>
      <c r="O13" s="705">
        <v>5.6335848547438602E-2</v>
      </c>
      <c r="P13" s="706">
        <v>5.7501144431389498E-4</v>
      </c>
      <c r="Q13" s="706">
        <v>6.8459094310850104E-3</v>
      </c>
      <c r="R13" s="706">
        <v>0</v>
      </c>
      <c r="S13" s="705">
        <v>1.49403858201511E-3</v>
      </c>
      <c r="T13" s="706">
        <v>5.3040736922480003E-4</v>
      </c>
      <c r="U13" s="707">
        <v>0.70444273296891369</v>
      </c>
      <c r="V13" s="708">
        <v>3.0682265287721442E-4</v>
      </c>
    </row>
    <row r="14" spans="2:22">
      <c r="C14" s="662"/>
      <c r="I14" s="704" t="s">
        <v>2407</v>
      </c>
      <c r="J14" s="704">
        <v>206</v>
      </c>
      <c r="K14" s="625" t="s">
        <v>116</v>
      </c>
      <c r="L14" s="564">
        <v>10</v>
      </c>
      <c r="M14" s="655" t="s">
        <v>2395</v>
      </c>
      <c r="N14" s="656">
        <v>2.7441655978915676</v>
      </c>
      <c r="O14" s="705">
        <v>5.6068282554427598E-2</v>
      </c>
      <c r="P14" s="706">
        <v>4.98133007386654E-4</v>
      </c>
      <c r="Q14" s="706">
        <v>6.8139598394514203E-3</v>
      </c>
      <c r="R14" s="706">
        <v>0</v>
      </c>
      <c r="S14" s="705">
        <v>1.2471543404607001E-3</v>
      </c>
      <c r="T14" s="706">
        <v>3.7413515187181303E-4</v>
      </c>
      <c r="U14" s="707">
        <v>0.70460604610109046</v>
      </c>
      <c r="V14" s="708">
        <v>2.8737851641354162E-4</v>
      </c>
    </row>
    <row r="15" spans="2:22">
      <c r="C15" s="662"/>
      <c r="I15" s="704" t="s">
        <v>2407</v>
      </c>
      <c r="J15" s="704">
        <v>206</v>
      </c>
      <c r="K15" s="625" t="s">
        <v>116</v>
      </c>
      <c r="L15" s="564">
        <v>11</v>
      </c>
      <c r="M15" s="655" t="s">
        <v>2395</v>
      </c>
      <c r="N15" s="656">
        <v>2.5102577859763309</v>
      </c>
      <c r="O15" s="705">
        <v>5.66318830277475E-2</v>
      </c>
      <c r="P15" s="706">
        <v>5.4126661951690999E-4</v>
      </c>
      <c r="Q15" s="706">
        <v>6.7618521947274196E-3</v>
      </c>
      <c r="R15" s="706">
        <v>0</v>
      </c>
      <c r="S15" s="705">
        <v>2.4523002940830298E-4</v>
      </c>
      <c r="T15" s="706">
        <v>4.5946231273948296E-4</v>
      </c>
      <c r="U15" s="707">
        <v>0.704697500418626</v>
      </c>
      <c r="V15" s="708">
        <v>3.1838359206166482E-4</v>
      </c>
    </row>
    <row r="16" spans="2:22">
      <c r="C16" s="662"/>
      <c r="I16" s="704" t="s">
        <v>2407</v>
      </c>
      <c r="J16" s="704">
        <v>206</v>
      </c>
      <c r="K16" s="625" t="s">
        <v>116</v>
      </c>
      <c r="L16" s="564">
        <v>12</v>
      </c>
      <c r="M16" s="655" t="s">
        <v>2395</v>
      </c>
      <c r="N16" s="656">
        <v>3.0846711768085076</v>
      </c>
      <c r="O16" s="705">
        <v>5.6388183723194901E-2</v>
      </c>
      <c r="P16" s="706">
        <v>5.5509585482586507E-4</v>
      </c>
      <c r="Q16" s="706">
        <v>6.7715543883702899E-3</v>
      </c>
      <c r="R16" s="706">
        <v>4.9155305517786701E-5</v>
      </c>
      <c r="S16" s="705">
        <v>1.2632694168193399E-3</v>
      </c>
      <c r="T16" s="706">
        <v>1.4952817524749101E-3</v>
      </c>
      <c r="U16" s="707">
        <v>0.70458737723627018</v>
      </c>
      <c r="V16" s="708">
        <v>3.637749147772144E-4</v>
      </c>
    </row>
    <row r="17" spans="2:22">
      <c r="C17" s="662"/>
      <c r="I17" s="704" t="s">
        <v>2407</v>
      </c>
      <c r="J17" s="704">
        <v>206</v>
      </c>
      <c r="K17" s="625" t="s">
        <v>116</v>
      </c>
      <c r="L17" s="564">
        <v>13</v>
      </c>
      <c r="M17" s="655" t="s">
        <v>2395</v>
      </c>
      <c r="N17" s="656">
        <v>1.9886079598425168</v>
      </c>
      <c r="O17" s="705">
        <v>5.6979366466002601E-2</v>
      </c>
      <c r="P17" s="706">
        <v>8.8787475444646892E-4</v>
      </c>
      <c r="Q17" s="706">
        <v>6.6214723788249E-3</v>
      </c>
      <c r="R17" s="706">
        <v>3.9012572859320803E-5</v>
      </c>
      <c r="S17" s="705">
        <v>9.2978467462044101E-4</v>
      </c>
      <c r="T17" s="706">
        <v>6.4982031264064998E-4</v>
      </c>
      <c r="U17" s="707">
        <v>0.70449762258104698</v>
      </c>
      <c r="V17" s="708">
        <v>4.301948153153704E-4</v>
      </c>
    </row>
    <row r="18" spans="2:22">
      <c r="C18" s="662"/>
      <c r="I18" s="704" t="s">
        <v>2407</v>
      </c>
      <c r="J18" s="704">
        <v>206</v>
      </c>
      <c r="K18" s="625" t="s">
        <v>116</v>
      </c>
      <c r="L18" s="564">
        <v>14</v>
      </c>
      <c r="M18" s="655" t="s">
        <v>2395</v>
      </c>
      <c r="N18" s="656">
        <v>2.0767614359006203</v>
      </c>
      <c r="O18" s="705">
        <v>5.5962553376790902E-2</v>
      </c>
      <c r="P18" s="706">
        <v>6.86017630213214E-4</v>
      </c>
      <c r="Q18" s="706">
        <v>6.6819365793270198E-3</v>
      </c>
      <c r="R18" s="706">
        <v>3.95670730279676E-5</v>
      </c>
      <c r="S18" s="705">
        <v>1.3277260294978499E-3</v>
      </c>
      <c r="T18" s="706">
        <v>5.7237367089933006E-4</v>
      </c>
      <c r="U18" s="707">
        <v>0.70449156182682982</v>
      </c>
      <c r="V18" s="708">
        <v>3.8647360196817683E-4</v>
      </c>
    </row>
    <row r="19" spans="2:22">
      <c r="C19" s="662"/>
      <c r="I19" s="704" t="s">
        <v>2407</v>
      </c>
      <c r="J19" s="704">
        <v>206</v>
      </c>
      <c r="K19" s="625" t="s">
        <v>116</v>
      </c>
      <c r="L19" s="564">
        <v>15</v>
      </c>
      <c r="M19" s="655" t="s">
        <v>2395</v>
      </c>
      <c r="N19" s="656">
        <v>2.0339794207558102</v>
      </c>
      <c r="O19" s="705">
        <v>5.6074138327303201E-2</v>
      </c>
      <c r="P19" s="706">
        <v>6.4978337143226702E-4</v>
      </c>
      <c r="Q19" s="706">
        <v>6.6640606694116297E-3</v>
      </c>
      <c r="R19" s="706">
        <v>4.6393166280330401E-5</v>
      </c>
      <c r="S19" s="705">
        <v>5.9287164062991502E-4</v>
      </c>
      <c r="T19" s="706">
        <v>4.6791675499102751E-4</v>
      </c>
      <c r="U19" s="707">
        <v>0.70452891223507619</v>
      </c>
      <c r="V19" s="708">
        <v>3.6447887794354404E-4</v>
      </c>
    </row>
    <row r="20" spans="2:22">
      <c r="C20" s="662"/>
      <c r="I20" s="704" t="s">
        <v>2407</v>
      </c>
      <c r="J20" s="704">
        <v>206</v>
      </c>
      <c r="K20" s="625" t="s">
        <v>116</v>
      </c>
      <c r="L20" s="564">
        <v>16</v>
      </c>
      <c r="M20" s="655" t="s">
        <v>2395</v>
      </c>
      <c r="N20" s="656">
        <v>2.0746606610991081</v>
      </c>
      <c r="O20" s="705">
        <v>5.6117613797567398E-2</v>
      </c>
      <c r="P20" s="706">
        <v>6.38171804895807E-4</v>
      </c>
      <c r="Q20" s="706">
        <v>6.7586484244356601E-3</v>
      </c>
      <c r="R20" s="706">
        <v>4.78254321041048E-5</v>
      </c>
      <c r="S20" s="705">
        <v>1.1716584659886499E-3</v>
      </c>
      <c r="T20" s="706">
        <v>5.1196944990287497E-4</v>
      </c>
      <c r="U20" s="707">
        <v>0.70452481775330467</v>
      </c>
      <c r="V20" s="708">
        <v>3.486047655520152E-4</v>
      </c>
    </row>
    <row r="21" spans="2:22">
      <c r="C21" s="662"/>
      <c r="I21" s="704" t="s">
        <v>2407</v>
      </c>
      <c r="J21" s="704">
        <v>206</v>
      </c>
      <c r="K21" s="625" t="s">
        <v>116</v>
      </c>
      <c r="L21" s="564">
        <v>17</v>
      </c>
      <c r="M21" s="655" t="s">
        <v>2395</v>
      </c>
      <c r="N21" s="656">
        <v>2.1080710906172846</v>
      </c>
      <c r="O21" s="705">
        <v>5.5988079789732602E-2</v>
      </c>
      <c r="P21" s="706">
        <v>6.0957859513786699E-4</v>
      </c>
      <c r="Q21" s="706">
        <v>6.82378920152963E-3</v>
      </c>
      <c r="R21" s="706">
        <v>4.74002873153282E-5</v>
      </c>
      <c r="S21" s="705">
        <v>3.1360099402644599E-4</v>
      </c>
      <c r="T21" s="706">
        <v>4.8254003823628902E-4</v>
      </c>
      <c r="U21" s="707">
        <v>0.70427796097619488</v>
      </c>
      <c r="V21" s="708">
        <v>3.6040258759904083E-4</v>
      </c>
    </row>
    <row r="22" spans="2:22" s="184" customFormat="1">
      <c r="B22" s="693"/>
      <c r="C22" s="710"/>
      <c r="I22" s="711"/>
      <c r="J22" s="704"/>
      <c r="K22" s="712"/>
      <c r="L22" s="713"/>
      <c r="M22" s="714"/>
      <c r="N22" s="656"/>
      <c r="O22" s="705"/>
      <c r="P22" s="706"/>
      <c r="Q22" s="706"/>
      <c r="R22" s="706"/>
      <c r="S22" s="705"/>
      <c r="T22" s="706"/>
      <c r="U22" s="715"/>
      <c r="V22" s="716"/>
    </row>
    <row r="23" spans="2:22" s="719" customFormat="1">
      <c r="B23" s="717"/>
      <c r="C23" s="718"/>
      <c r="I23" s="720"/>
      <c r="J23" s="721"/>
      <c r="K23" s="722"/>
      <c r="L23" s="723"/>
      <c r="M23" s="724"/>
      <c r="N23" s="666"/>
      <c r="O23" s="725"/>
      <c r="P23" s="726"/>
      <c r="Q23" s="726"/>
      <c r="R23" s="726"/>
      <c r="S23" s="725"/>
      <c r="T23" s="726"/>
      <c r="U23" s="727"/>
      <c r="V23" s="728"/>
    </row>
    <row r="24" spans="2:22">
      <c r="B24" s="701" t="s">
        <v>2408</v>
      </c>
      <c r="C24" s="702"/>
      <c r="D24" s="703"/>
      <c r="E24" s="703"/>
      <c r="F24" s="703"/>
      <c r="G24" s="703"/>
      <c r="H24" s="703"/>
      <c r="I24" s="704" t="s">
        <v>2407</v>
      </c>
      <c r="J24" s="704">
        <v>78.099999999999994</v>
      </c>
      <c r="K24" s="625" t="s">
        <v>86</v>
      </c>
      <c r="L24" s="564">
        <v>1</v>
      </c>
      <c r="M24" s="655" t="s">
        <v>2396</v>
      </c>
      <c r="N24" s="656">
        <v>3.1331654327777807</v>
      </c>
      <c r="O24" s="705">
        <v>5.6367639319469802E-2</v>
      </c>
      <c r="P24" s="706">
        <v>4.1168589448027702E-4</v>
      </c>
      <c r="Q24" s="706">
        <v>6.8497012809079398E-3</v>
      </c>
      <c r="R24" s="706">
        <v>4.2818382615678102E-5</v>
      </c>
      <c r="S24" s="705">
        <v>2.7624321992404601E-4</v>
      </c>
      <c r="T24" s="706">
        <v>2.7697033238630351E-4</v>
      </c>
      <c r="U24" s="707">
        <v>0.70434325535050024</v>
      </c>
      <c r="V24" s="708">
        <v>2.7251615595855802E-4</v>
      </c>
    </row>
    <row r="25" spans="2:22">
      <c r="C25" s="662"/>
      <c r="I25" s="704" t="s">
        <v>2407</v>
      </c>
      <c r="J25" s="704">
        <v>78.099999999999994</v>
      </c>
      <c r="K25" s="625" t="s">
        <v>86</v>
      </c>
      <c r="L25" s="564">
        <v>2</v>
      </c>
      <c r="M25" s="655" t="s">
        <v>2396</v>
      </c>
      <c r="N25" s="656">
        <v>3.1359231668995613</v>
      </c>
      <c r="O25" s="705">
        <v>5.6391605573659E-2</v>
      </c>
      <c r="P25" s="706">
        <v>3.2673837944110996E-4</v>
      </c>
      <c r="Q25" s="706">
        <v>6.8425632023159299E-3</v>
      </c>
      <c r="R25" s="706">
        <v>4.4975223324470599E-5</v>
      </c>
      <c r="S25" s="705">
        <v>2.9518821079964802E-4</v>
      </c>
      <c r="T25" s="706">
        <v>2.7905570946691301E-4</v>
      </c>
      <c r="U25" s="707">
        <v>0.7042977057027624</v>
      </c>
      <c r="V25" s="708">
        <v>2.7271315208700602E-4</v>
      </c>
    </row>
    <row r="26" spans="2:22">
      <c r="C26" s="662"/>
      <c r="I26" s="704" t="s">
        <v>2407</v>
      </c>
      <c r="J26" s="704">
        <v>78.099999999999994</v>
      </c>
      <c r="K26" s="625" t="s">
        <v>86</v>
      </c>
      <c r="L26" s="564">
        <v>3</v>
      </c>
      <c r="M26" s="655" t="s">
        <v>2396</v>
      </c>
      <c r="N26" s="656">
        <v>3.1386123951882818</v>
      </c>
      <c r="O26" s="705">
        <v>5.5552905081118098E-2</v>
      </c>
      <c r="P26" s="706">
        <v>3.3138243067612499E-4</v>
      </c>
      <c r="Q26" s="706">
        <v>6.8118224910086803E-3</v>
      </c>
      <c r="R26" s="706">
        <v>5.5822974784878692E-5</v>
      </c>
      <c r="S26" s="705">
        <v>4.5341617942134404E-4</v>
      </c>
      <c r="T26" s="706">
        <v>2.7328883198680752E-4</v>
      </c>
      <c r="U26" s="707">
        <v>0.70432781953157253</v>
      </c>
      <c r="V26" s="708">
        <v>2.6502104420368102E-4</v>
      </c>
    </row>
    <row r="27" spans="2:22">
      <c r="C27" s="662"/>
      <c r="I27" s="704" t="s">
        <v>2407</v>
      </c>
      <c r="J27" s="704">
        <v>78.099999999999994</v>
      </c>
      <c r="K27" s="625" t="s">
        <v>86</v>
      </c>
      <c r="L27" s="564">
        <v>4</v>
      </c>
      <c r="M27" s="655" t="s">
        <v>2396</v>
      </c>
      <c r="N27" s="656">
        <v>3.1227516530041113</v>
      </c>
      <c r="O27" s="705">
        <v>5.5549913025055103E-2</v>
      </c>
      <c r="P27" s="706">
        <v>3.8855252729401402E-4</v>
      </c>
      <c r="Q27" s="706">
        <v>6.7514631916203299E-3</v>
      </c>
      <c r="R27" s="706">
        <v>4.1294811801822597E-5</v>
      </c>
      <c r="S27" s="705">
        <v>2.6425312260519601E-4</v>
      </c>
      <c r="T27" s="706">
        <v>2.8481084967005098E-4</v>
      </c>
      <c r="U27" s="707">
        <v>0.70425594729462448</v>
      </c>
      <c r="V27" s="708">
        <v>2.5128447987970401E-4</v>
      </c>
    </row>
    <row r="28" spans="2:22">
      <c r="C28" s="662"/>
      <c r="I28" s="704" t="s">
        <v>2407</v>
      </c>
      <c r="J28" s="704">
        <v>78.099999999999994</v>
      </c>
      <c r="K28" s="625" t="s">
        <v>86</v>
      </c>
      <c r="L28" s="564">
        <v>5</v>
      </c>
      <c r="M28" s="655" t="s">
        <v>2396</v>
      </c>
      <c r="N28" s="656">
        <v>3.0619484602040847</v>
      </c>
      <c r="O28" s="705">
        <v>5.5785029349433302E-2</v>
      </c>
      <c r="P28" s="706">
        <v>4.0054826528731601E-4</v>
      </c>
      <c r="Q28" s="706">
        <v>6.7995365304685303E-3</v>
      </c>
      <c r="R28" s="706">
        <v>4.68980252247034E-5</v>
      </c>
      <c r="S28" s="705">
        <v>1.5541180805548E-3</v>
      </c>
      <c r="T28" s="706">
        <v>4.8715246643305204E-4</v>
      </c>
      <c r="U28" s="707">
        <v>0.70412644636842314</v>
      </c>
      <c r="V28" s="708">
        <v>2.9975130933440999E-4</v>
      </c>
    </row>
    <row r="29" spans="2:22">
      <c r="C29" s="662"/>
      <c r="I29" s="704" t="s">
        <v>2407</v>
      </c>
      <c r="J29" s="704">
        <v>78.099999999999994</v>
      </c>
      <c r="K29" s="625" t="s">
        <v>86</v>
      </c>
      <c r="L29" s="564">
        <v>6</v>
      </c>
      <c r="M29" s="655" t="s">
        <v>2396</v>
      </c>
      <c r="N29" s="656">
        <v>3.1751387404102558</v>
      </c>
      <c r="O29" s="705">
        <v>5.64860539639142E-2</v>
      </c>
      <c r="P29" s="706">
        <v>3.96987466568748E-4</v>
      </c>
      <c r="Q29" s="706">
        <v>6.8138388317468901E-3</v>
      </c>
      <c r="R29" s="706">
        <v>5.0405509391930203E-5</v>
      </c>
      <c r="S29" s="705">
        <v>5.2663390993005403E-4</v>
      </c>
      <c r="T29" s="706">
        <v>2.8403817739600351E-4</v>
      </c>
      <c r="U29" s="707">
        <v>0.70414479881570591</v>
      </c>
      <c r="V29" s="708">
        <v>2.90088198898783E-4</v>
      </c>
    </row>
    <row r="30" spans="2:22">
      <c r="C30" s="662"/>
      <c r="I30" s="704" t="s">
        <v>2407</v>
      </c>
      <c r="J30" s="704">
        <v>78.099999999999994</v>
      </c>
      <c r="K30" s="625" t="s">
        <v>86</v>
      </c>
      <c r="L30" s="564">
        <v>7</v>
      </c>
      <c r="M30" s="655" t="s">
        <v>2396</v>
      </c>
      <c r="N30" s="656">
        <v>3.1628416223711313</v>
      </c>
      <c r="O30" s="705">
        <v>5.6283246640766102E-2</v>
      </c>
      <c r="P30" s="706">
        <v>4.1930386408953001E-4</v>
      </c>
      <c r="Q30" s="706">
        <v>6.8396246435603802E-3</v>
      </c>
      <c r="R30" s="706">
        <v>5.1003799839409195E-5</v>
      </c>
      <c r="S30" s="705">
        <v>1.32858099447651E-3</v>
      </c>
      <c r="T30" s="706">
        <v>3.3192350117124499E-4</v>
      </c>
      <c r="U30" s="707">
        <v>0.70422993024093372</v>
      </c>
      <c r="V30" s="708">
        <v>2.11706181192809E-4</v>
      </c>
    </row>
    <row r="31" spans="2:22">
      <c r="C31" s="662"/>
      <c r="I31" s="704" t="s">
        <v>2407</v>
      </c>
      <c r="J31" s="704">
        <v>78.099999999999994</v>
      </c>
      <c r="K31" s="625" t="s">
        <v>86</v>
      </c>
      <c r="L31" s="564">
        <v>8</v>
      </c>
      <c r="M31" s="655" t="s">
        <v>2396</v>
      </c>
      <c r="N31" s="656">
        <v>3.1573669762940821</v>
      </c>
      <c r="O31" s="705">
        <v>5.6466707211164098E-2</v>
      </c>
      <c r="P31" s="706">
        <v>3.8623337305918797E-4</v>
      </c>
      <c r="Q31" s="706">
        <v>6.81093000526638E-3</v>
      </c>
      <c r="R31" s="706">
        <v>4.63432160501249E-5</v>
      </c>
      <c r="S31" s="705">
        <v>1.21805174207966E-3</v>
      </c>
      <c r="T31" s="706">
        <v>2.9608436873884047E-4</v>
      </c>
      <c r="U31" s="707">
        <v>0.70431498185553021</v>
      </c>
      <c r="V31" s="708">
        <v>2.8215245668077E-4</v>
      </c>
    </row>
    <row r="32" spans="2:22">
      <c r="C32" s="662"/>
      <c r="I32" s="704" t="s">
        <v>2407</v>
      </c>
      <c r="J32" s="704">
        <v>78.099999999999994</v>
      </c>
      <c r="K32" s="625" t="s">
        <v>86</v>
      </c>
      <c r="L32" s="564">
        <v>9</v>
      </c>
      <c r="M32" s="655" t="s">
        <v>2396</v>
      </c>
      <c r="N32" s="656">
        <v>3.2080735407092176</v>
      </c>
      <c r="O32" s="705">
        <v>5.6747549383659397E-2</v>
      </c>
      <c r="P32" s="706">
        <v>4.98483325324019E-4</v>
      </c>
      <c r="Q32" s="706">
        <v>6.77565996320723E-3</v>
      </c>
      <c r="R32" s="706">
        <v>3.94180730033247E-5</v>
      </c>
      <c r="S32" s="705">
        <v>1.19347573639428E-3</v>
      </c>
      <c r="T32" s="706">
        <v>3.3620141453737654E-4</v>
      </c>
      <c r="U32" s="707">
        <v>0.70431222445349817</v>
      </c>
      <c r="V32" s="708">
        <v>3.0451436914867401E-4</v>
      </c>
    </row>
    <row r="33" spans="3:22">
      <c r="C33" s="662"/>
      <c r="I33" s="704" t="s">
        <v>2407</v>
      </c>
      <c r="J33" s="704">
        <v>78.099999999999994</v>
      </c>
      <c r="K33" s="625" t="s">
        <v>86</v>
      </c>
      <c r="L33" s="564">
        <v>10</v>
      </c>
      <c r="M33" s="655" t="s">
        <v>2396</v>
      </c>
      <c r="N33" s="656">
        <v>3.1167609888732426</v>
      </c>
      <c r="O33" s="705">
        <v>5.6416245812663399E-2</v>
      </c>
      <c r="P33" s="706">
        <v>3.58612874432263E-4</v>
      </c>
      <c r="Q33" s="706">
        <v>6.7361054355765402E-3</v>
      </c>
      <c r="R33" s="706">
        <v>3.9448336512149098E-5</v>
      </c>
      <c r="S33" s="705">
        <v>1.20182710225549E-3</v>
      </c>
      <c r="T33" s="706">
        <v>3.1330591108931402E-4</v>
      </c>
      <c r="U33" s="707">
        <v>0.70415798064920132</v>
      </c>
      <c r="V33" s="708">
        <v>2.9188804597794001E-4</v>
      </c>
    </row>
    <row r="34" spans="3:22">
      <c r="C34" s="662"/>
      <c r="I34" s="704" t="s">
        <v>2407</v>
      </c>
      <c r="J34" s="704">
        <v>78.099999999999994</v>
      </c>
      <c r="K34" s="625" t="s">
        <v>86</v>
      </c>
      <c r="L34" s="564">
        <v>11</v>
      </c>
      <c r="M34" s="655" t="s">
        <v>2396</v>
      </c>
      <c r="N34" s="656">
        <v>3.1072367108878458</v>
      </c>
      <c r="O34" s="705">
        <v>5.5999554134385399E-2</v>
      </c>
      <c r="P34" s="706">
        <v>3.7667682256097002E-4</v>
      </c>
      <c r="Q34" s="706">
        <v>6.6863522642024E-3</v>
      </c>
      <c r="R34" s="706">
        <v>3.7350402621298998E-5</v>
      </c>
      <c r="S34" s="705">
        <v>6.0766207675155305E-4</v>
      </c>
      <c r="T34" s="706">
        <v>2.7878044028355599E-4</v>
      </c>
      <c r="U34" s="707">
        <v>0.70420942098564365</v>
      </c>
      <c r="V34" s="708">
        <v>2.37398370041636E-4</v>
      </c>
    </row>
    <row r="35" spans="3:22">
      <c r="C35" s="662"/>
      <c r="I35" s="704" t="s">
        <v>2407</v>
      </c>
      <c r="J35" s="704">
        <v>78.099999999999994</v>
      </c>
      <c r="K35" s="625" t="s">
        <v>86</v>
      </c>
      <c r="L35" s="564">
        <v>12</v>
      </c>
      <c r="M35" s="655" t="s">
        <v>2396</v>
      </c>
      <c r="N35" s="656">
        <v>3.166467949261015</v>
      </c>
      <c r="O35" s="705">
        <v>5.5938407607378601E-2</v>
      </c>
      <c r="P35" s="706">
        <v>4.6752929366151704E-4</v>
      </c>
      <c r="Q35" s="706">
        <v>6.84784991537833E-3</v>
      </c>
      <c r="R35" s="706">
        <v>4.09072089803859E-5</v>
      </c>
      <c r="S35" s="705">
        <v>1.4954025430016899E-3</v>
      </c>
      <c r="T35" s="706">
        <v>3.3008009379353301E-4</v>
      </c>
      <c r="U35" s="707">
        <v>0.7042601405812623</v>
      </c>
      <c r="V35" s="708">
        <v>3.1997320010063098E-4</v>
      </c>
    </row>
    <row r="36" spans="3:22">
      <c r="C36" s="662"/>
      <c r="I36" s="704" t="s">
        <v>2407</v>
      </c>
      <c r="J36" s="704">
        <v>78.099999999999994</v>
      </c>
      <c r="K36" s="625" t="s">
        <v>86</v>
      </c>
      <c r="L36" s="564">
        <v>13</v>
      </c>
      <c r="M36" s="655" t="s">
        <v>2396</v>
      </c>
      <c r="N36" s="656">
        <v>3.1005418121395349</v>
      </c>
      <c r="O36" s="705">
        <v>5.6550012824823997E-2</v>
      </c>
      <c r="P36" s="706">
        <v>3.4585285803223598E-4</v>
      </c>
      <c r="Q36" s="706">
        <v>6.7520766831658096E-3</v>
      </c>
      <c r="R36" s="706">
        <v>4.2433828415399001E-5</v>
      </c>
      <c r="S36" s="705">
        <v>1.2240718342453999E-3</v>
      </c>
      <c r="T36" s="706">
        <v>3.6537749148008954E-4</v>
      </c>
      <c r="U36" s="707">
        <v>0.70427139846131936</v>
      </c>
      <c r="V36" s="708">
        <v>2.95905889754845E-4</v>
      </c>
    </row>
    <row r="37" spans="3:22">
      <c r="C37" s="662"/>
      <c r="I37" s="704" t="s">
        <v>2407</v>
      </c>
      <c r="J37" s="704">
        <v>78.099999999999994</v>
      </c>
      <c r="K37" s="625" t="s">
        <v>86</v>
      </c>
      <c r="L37" s="564">
        <v>14</v>
      </c>
      <c r="M37" s="655" t="s">
        <v>2396</v>
      </c>
      <c r="N37" s="656">
        <v>3.103467815544549</v>
      </c>
      <c r="O37" s="705">
        <v>5.6431952036604401E-2</v>
      </c>
      <c r="P37" s="706">
        <v>3.92780911701695E-4</v>
      </c>
      <c r="Q37" s="706">
        <v>6.8273793726701098E-3</v>
      </c>
      <c r="R37" s="706">
        <v>4.2761325464170899E-5</v>
      </c>
      <c r="S37" s="705">
        <v>1.5108012966520801E-3</v>
      </c>
      <c r="T37" s="706">
        <v>2.6344239026094098E-4</v>
      </c>
      <c r="U37" s="707">
        <v>0.70425513241931315</v>
      </c>
      <c r="V37" s="708">
        <v>2.7247748351916001E-4</v>
      </c>
    </row>
    <row r="38" spans="3:22">
      <c r="C38" s="662"/>
      <c r="I38" s="704" t="s">
        <v>2407</v>
      </c>
      <c r="J38" s="704">
        <v>78.099999999999994</v>
      </c>
      <c r="K38" s="625" t="s">
        <v>86</v>
      </c>
      <c r="L38" s="564">
        <v>15</v>
      </c>
      <c r="M38" s="655" t="s">
        <v>2396</v>
      </c>
      <c r="N38" s="656">
        <v>3.1196391220772997</v>
      </c>
      <c r="O38" s="705">
        <v>5.5644529045384902E-2</v>
      </c>
      <c r="P38" s="706">
        <v>4.2215700221717202E-4</v>
      </c>
      <c r="Q38" s="706">
        <v>6.8127594610985498E-3</v>
      </c>
      <c r="R38" s="706">
        <v>4.3621074592014797E-5</v>
      </c>
      <c r="S38" s="705">
        <v>7.0497022495566897E-4</v>
      </c>
      <c r="T38" s="706">
        <v>9.51826511953845E-4</v>
      </c>
      <c r="U38" s="707">
        <v>0.70426960449391518</v>
      </c>
      <c r="V38" s="708">
        <v>2.8600901233763102E-4</v>
      </c>
    </row>
    <row r="39" spans="3:22">
      <c r="C39" s="662"/>
      <c r="I39" s="704" t="s">
        <v>2407</v>
      </c>
      <c r="J39" s="704">
        <v>78.099999999999994</v>
      </c>
      <c r="K39" s="625" t="s">
        <v>86</v>
      </c>
      <c r="L39" s="564">
        <v>16</v>
      </c>
      <c r="M39" s="655" t="s">
        <v>2396</v>
      </c>
      <c r="N39" s="656">
        <v>3.0644582815584447</v>
      </c>
      <c r="O39" s="705">
        <v>5.6139320489430301E-2</v>
      </c>
      <c r="P39" s="706">
        <v>4.2716769274691094E-4</v>
      </c>
      <c r="Q39" s="706">
        <v>6.8141838483050596E-3</v>
      </c>
      <c r="R39" s="706">
        <v>0</v>
      </c>
      <c r="S39" s="705">
        <v>1.6881277737363701E-3</v>
      </c>
      <c r="T39" s="706">
        <v>1.3349162078296448E-3</v>
      </c>
      <c r="U39" s="707">
        <v>0.70422742971100183</v>
      </c>
      <c r="V39" s="708">
        <v>2.8141879534013102E-4</v>
      </c>
    </row>
    <row r="40" spans="3:22">
      <c r="C40" s="662"/>
      <c r="I40" s="704" t="s">
        <v>2407</v>
      </c>
      <c r="J40" s="704">
        <v>78.099999999999994</v>
      </c>
      <c r="K40" s="625" t="s">
        <v>86</v>
      </c>
      <c r="L40" s="564">
        <v>17</v>
      </c>
      <c r="M40" s="655" t="s">
        <v>2396</v>
      </c>
      <c r="N40" s="656">
        <v>3.1031112871818225</v>
      </c>
      <c r="O40" s="705">
        <v>5.68633961465696E-2</v>
      </c>
      <c r="P40" s="706">
        <v>3.8813423592285601E-4</v>
      </c>
      <c r="Q40" s="706">
        <v>6.7282941985917699E-3</v>
      </c>
      <c r="R40" s="706">
        <v>0</v>
      </c>
      <c r="S40" s="705">
        <v>1.4383888303736399E-3</v>
      </c>
      <c r="T40" s="706">
        <v>2.8011890797468301E-4</v>
      </c>
      <c r="U40" s="707">
        <v>0.70431320715852419</v>
      </c>
      <c r="V40" s="708">
        <v>2.6182593580281001E-4</v>
      </c>
    </row>
    <row r="41" spans="3:22">
      <c r="C41" s="662"/>
      <c r="I41" s="704" t="s">
        <v>2407</v>
      </c>
      <c r="J41" s="704">
        <v>78.099999999999994</v>
      </c>
      <c r="K41" s="625" t="s">
        <v>86</v>
      </c>
      <c r="L41" s="564">
        <v>18</v>
      </c>
      <c r="M41" s="655" t="s">
        <v>2396</v>
      </c>
      <c r="N41" s="656">
        <v>3.018281198535032</v>
      </c>
      <c r="O41" s="705">
        <v>5.6757892725505597E-2</v>
      </c>
      <c r="P41" s="706">
        <v>3.3013455967868799E-4</v>
      </c>
      <c r="Q41" s="706">
        <v>6.7768980022410502E-3</v>
      </c>
      <c r="R41" s="706">
        <v>0</v>
      </c>
      <c r="S41" s="705">
        <v>8.1891474216322802E-4</v>
      </c>
      <c r="T41" s="706">
        <v>2.4786810384441451E-4</v>
      </c>
      <c r="U41" s="707">
        <v>0.70420846655667935</v>
      </c>
      <c r="V41" s="708">
        <v>2.3914643437658801E-4</v>
      </c>
    </row>
    <row r="42" spans="3:22">
      <c r="C42" s="662"/>
      <c r="I42" s="704" t="s">
        <v>2407</v>
      </c>
      <c r="J42" s="704">
        <v>78.099999999999994</v>
      </c>
      <c r="K42" s="625" t="s">
        <v>86</v>
      </c>
      <c r="L42" s="564">
        <v>19</v>
      </c>
      <c r="M42" s="655" t="s">
        <v>2396</v>
      </c>
      <c r="N42" s="656">
        <v>3.015480871446544</v>
      </c>
      <c r="O42" s="705">
        <v>5.6032882548654503E-2</v>
      </c>
      <c r="P42" s="706">
        <v>3.3038808409181097E-4</v>
      </c>
      <c r="Q42" s="706">
        <v>6.8097308179529501E-3</v>
      </c>
      <c r="R42" s="706">
        <v>4.0984975201260103E-5</v>
      </c>
      <c r="S42" s="705">
        <v>9.2183089816165909E-4</v>
      </c>
      <c r="T42" s="706">
        <v>2.31269371373585E-4</v>
      </c>
      <c r="U42" s="707">
        <v>0.7042530211751773</v>
      </c>
      <c r="V42" s="708">
        <v>2.27602028494825E-4</v>
      </c>
    </row>
    <row r="43" spans="3:22">
      <c r="C43" s="662"/>
      <c r="I43" s="704" t="s">
        <v>2407</v>
      </c>
      <c r="J43" s="704">
        <v>78.099999999999994</v>
      </c>
      <c r="K43" s="625" t="s">
        <v>86</v>
      </c>
      <c r="L43" s="564">
        <v>20</v>
      </c>
      <c r="M43" s="655" t="s">
        <v>2396</v>
      </c>
      <c r="N43" s="656">
        <v>3.0173206698470971</v>
      </c>
      <c r="O43" s="705">
        <v>5.6084227588976701E-2</v>
      </c>
      <c r="P43" s="706">
        <v>3.12817476508833E-4</v>
      </c>
      <c r="Q43" s="706">
        <v>6.8158608619035398E-3</v>
      </c>
      <c r="R43" s="706">
        <v>3.3477373118206699E-5</v>
      </c>
      <c r="S43" s="705">
        <v>1.21093079850011E-4</v>
      </c>
      <c r="T43" s="706">
        <v>2.4620503129943401E-4</v>
      </c>
      <c r="U43" s="707">
        <v>0.70424586063200512</v>
      </c>
      <c r="V43" s="708">
        <v>2.14256208465273E-4</v>
      </c>
    </row>
    <row r="44" spans="3:22">
      <c r="C44" s="662"/>
      <c r="I44" s="704" t="s">
        <v>2407</v>
      </c>
      <c r="J44" s="704">
        <v>78.099999999999994</v>
      </c>
      <c r="K44" s="625" t="s">
        <v>86</v>
      </c>
      <c r="L44" s="564">
        <v>21</v>
      </c>
      <c r="M44" s="655" t="s">
        <v>2396</v>
      </c>
      <c r="N44" s="656">
        <v>2.9717468863517906</v>
      </c>
      <c r="O44" s="705">
        <v>5.6639964665610602E-2</v>
      </c>
      <c r="P44" s="706">
        <v>3.4260648657133099E-4</v>
      </c>
      <c r="Q44" s="706">
        <v>6.7628165379880001E-3</v>
      </c>
      <c r="R44" s="706">
        <v>3.8305755476558902E-5</v>
      </c>
      <c r="S44" s="705">
        <v>3.73405189565064E-4</v>
      </c>
      <c r="T44" s="706">
        <v>2.7605367337045001E-4</v>
      </c>
      <c r="U44" s="707">
        <v>0.70418225118189826</v>
      </c>
      <c r="V44" s="708">
        <v>2.54806846724405E-4</v>
      </c>
    </row>
    <row r="45" spans="3:22">
      <c r="C45" s="662"/>
      <c r="I45" s="704" t="s">
        <v>2407</v>
      </c>
      <c r="J45" s="704">
        <v>78.099999999999994</v>
      </c>
      <c r="K45" s="625" t="s">
        <v>86</v>
      </c>
      <c r="L45" s="564">
        <v>22</v>
      </c>
      <c r="M45" s="655" t="s">
        <v>2396</v>
      </c>
      <c r="N45" s="656">
        <v>3.0353085657337902</v>
      </c>
      <c r="O45" s="705">
        <v>5.57173374042347E-2</v>
      </c>
      <c r="P45" s="706">
        <v>3.5539228392726397E-4</v>
      </c>
      <c r="Q45" s="706">
        <v>6.7914549019415498E-3</v>
      </c>
      <c r="R45" s="706">
        <v>3.3991173112556699E-5</v>
      </c>
      <c r="S45" s="705">
        <v>6.9469115107644605E-4</v>
      </c>
      <c r="T45" s="706">
        <v>2.8141564690158002E-4</v>
      </c>
      <c r="U45" s="707">
        <v>0.70430743864972178</v>
      </c>
      <c r="V45" s="708">
        <v>2.51475828912508E-4</v>
      </c>
    </row>
    <row r="46" spans="3:22">
      <c r="C46" s="662"/>
      <c r="I46" s="704" t="s">
        <v>2407</v>
      </c>
      <c r="J46" s="704">
        <v>78.099999999999994</v>
      </c>
      <c r="K46" s="625" t="s">
        <v>86</v>
      </c>
      <c r="L46" s="564">
        <v>23</v>
      </c>
      <c r="M46" s="655" t="s">
        <v>2396</v>
      </c>
      <c r="N46" s="656">
        <v>3.0451008106367023</v>
      </c>
      <c r="O46" s="705">
        <v>5.6096455467392801E-2</v>
      </c>
      <c r="P46" s="706">
        <v>3.5813486386705799E-4</v>
      </c>
      <c r="Q46" s="706">
        <v>6.8367228132267099E-3</v>
      </c>
      <c r="R46" s="706">
        <v>3.6299709020191001E-5</v>
      </c>
      <c r="S46" s="705">
        <v>1.2325403893402699E-3</v>
      </c>
      <c r="T46" s="706">
        <v>2.5787203670438403E-4</v>
      </c>
      <c r="U46" s="707">
        <v>0.70422092559380745</v>
      </c>
      <c r="V46" s="708">
        <v>2.5138901661790001E-4</v>
      </c>
    </row>
    <row r="47" spans="3:22">
      <c r="C47" s="662"/>
      <c r="I47" s="704" t="s">
        <v>2407</v>
      </c>
      <c r="J47" s="704">
        <v>78.099999999999994</v>
      </c>
      <c r="K47" s="625" t="s">
        <v>86</v>
      </c>
      <c r="L47" s="564">
        <v>24</v>
      </c>
      <c r="M47" s="655" t="s">
        <v>2396</v>
      </c>
      <c r="N47" s="656">
        <v>3.0438504806093225</v>
      </c>
      <c r="O47" s="705">
        <v>5.6184523645437197E-2</v>
      </c>
      <c r="P47" s="706">
        <v>3.6533581054066296E-4</v>
      </c>
      <c r="Q47" s="706">
        <v>6.8472358712255996E-3</v>
      </c>
      <c r="R47" s="706">
        <v>3.2652029476957305E-5</v>
      </c>
      <c r="S47" s="705">
        <v>1.3573181865560501E-3</v>
      </c>
      <c r="T47" s="706">
        <v>2.5253157189462352E-4</v>
      </c>
      <c r="U47" s="707">
        <v>0.70429387865540016</v>
      </c>
      <c r="V47" s="708">
        <v>2.40742592359095E-4</v>
      </c>
    </row>
    <row r="48" spans="3:22">
      <c r="C48" s="662"/>
      <c r="I48" s="704"/>
      <c r="J48" s="704"/>
      <c r="K48" s="625"/>
      <c r="M48" s="686"/>
      <c r="N48" s="656"/>
      <c r="O48" s="705"/>
      <c r="P48" s="706"/>
      <c r="Q48" s="706"/>
      <c r="R48" s="706"/>
      <c r="S48" s="705"/>
      <c r="T48" s="706"/>
      <c r="U48" s="707"/>
      <c r="V48" s="708"/>
    </row>
    <row r="49" spans="2:22" s="719" customFormat="1">
      <c r="B49" s="717"/>
      <c r="C49" s="718"/>
      <c r="I49" s="720"/>
      <c r="J49" s="721"/>
      <c r="K49" s="722"/>
      <c r="L49" s="723"/>
      <c r="M49" s="724"/>
      <c r="N49" s="666"/>
      <c r="O49" s="725"/>
      <c r="P49" s="726"/>
      <c r="Q49" s="726"/>
      <c r="R49" s="726"/>
      <c r="S49" s="725"/>
      <c r="T49" s="726"/>
      <c r="U49" s="727"/>
      <c r="V49" s="728"/>
    </row>
    <row r="50" spans="2:22">
      <c r="B50" s="701" t="s">
        <v>2409</v>
      </c>
      <c r="C50" s="702"/>
      <c r="D50" s="703"/>
      <c r="E50" s="703"/>
      <c r="F50" s="703"/>
      <c r="G50" s="703"/>
      <c r="H50" s="703"/>
      <c r="I50" s="704" t="s">
        <v>2407</v>
      </c>
      <c r="J50" s="704">
        <v>0</v>
      </c>
      <c r="K50" s="625" t="s">
        <v>60</v>
      </c>
      <c r="L50" s="415">
        <v>1</v>
      </c>
      <c r="M50" s="655" t="s">
        <v>2393</v>
      </c>
      <c r="N50" s="656">
        <v>3.1740780435999993</v>
      </c>
      <c r="O50" s="705">
        <v>5.64118631698294E-2</v>
      </c>
      <c r="P50" s="706">
        <v>3.7186920909068101E-4</v>
      </c>
      <c r="Q50" s="706">
        <v>6.8249816372684697E-3</v>
      </c>
      <c r="R50" s="706">
        <v>3.4631282369895398E-5</v>
      </c>
      <c r="S50" s="705">
        <v>1.1965614430773099E-3</v>
      </c>
      <c r="T50" s="706">
        <v>2.6219880631752398E-4</v>
      </c>
      <c r="U50" s="707">
        <v>0.70441720021091569</v>
      </c>
      <c r="V50" s="708">
        <v>2.3529811700856001E-4</v>
      </c>
    </row>
    <row r="51" spans="2:22">
      <c r="C51" s="662"/>
      <c r="I51" s="704" t="s">
        <v>2407</v>
      </c>
      <c r="J51" s="704">
        <v>0</v>
      </c>
      <c r="K51" s="625" t="s">
        <v>60</v>
      </c>
      <c r="L51" s="415">
        <v>2</v>
      </c>
      <c r="M51" s="655" t="s">
        <v>2393</v>
      </c>
      <c r="N51" s="656">
        <v>3.4657984247315392</v>
      </c>
      <c r="O51" s="705">
        <v>5.6663512409422002E-2</v>
      </c>
      <c r="P51" s="706">
        <v>2.9361636013127898E-4</v>
      </c>
      <c r="Q51" s="706">
        <v>6.8150270999922701E-3</v>
      </c>
      <c r="R51" s="706">
        <v>3.4343122543175402E-5</v>
      </c>
      <c r="S51" s="705">
        <v>3.8413255403619401E-4</v>
      </c>
      <c r="T51" s="706">
        <v>3.4689249054594546E-4</v>
      </c>
      <c r="U51" s="707">
        <v>0.70467474287361576</v>
      </c>
      <c r="V51" s="708">
        <v>1.9253939282302599E-4</v>
      </c>
    </row>
    <row r="52" spans="2:22">
      <c r="C52" s="662"/>
      <c r="I52" s="704" t="s">
        <v>2407</v>
      </c>
      <c r="J52" s="704">
        <v>0</v>
      </c>
      <c r="K52" s="625" t="s">
        <v>60</v>
      </c>
      <c r="L52" s="415">
        <v>3</v>
      </c>
      <c r="M52" s="655" t="s">
        <v>2393</v>
      </c>
      <c r="N52" s="656">
        <v>3.489842758193983</v>
      </c>
      <c r="O52" s="705">
        <v>5.5491328018178E-2</v>
      </c>
      <c r="P52" s="706">
        <v>3.1191320499784897E-4</v>
      </c>
      <c r="Q52" s="706">
        <v>6.8286497769542102E-3</v>
      </c>
      <c r="R52" s="706">
        <v>3.4488199946683897E-5</v>
      </c>
      <c r="S52" s="705">
        <v>1.2152567793493899E-4</v>
      </c>
      <c r="T52" s="706">
        <v>2.27237131992896E-4</v>
      </c>
      <c r="U52" s="707">
        <v>0.70459631338538187</v>
      </c>
      <c r="V52" s="708">
        <v>2.1440786660138699E-4</v>
      </c>
    </row>
    <row r="53" spans="2:22">
      <c r="C53" s="662"/>
      <c r="I53" s="704" t="s">
        <v>2407</v>
      </c>
      <c r="J53" s="704">
        <v>0</v>
      </c>
      <c r="K53" s="625" t="s">
        <v>60</v>
      </c>
      <c r="L53" s="415">
        <v>4</v>
      </c>
      <c r="M53" s="655" t="s">
        <v>2393</v>
      </c>
      <c r="N53" s="656">
        <v>3.4480934538283861</v>
      </c>
      <c r="O53" s="705">
        <v>5.68526689393727E-2</v>
      </c>
      <c r="P53" s="706">
        <v>2.8138751228003097E-4</v>
      </c>
      <c r="Q53" s="706">
        <v>6.7882143399251001E-3</v>
      </c>
      <c r="R53" s="706">
        <v>3.5063958715587996E-5</v>
      </c>
      <c r="S53" s="705">
        <v>7.5528958489094495E-4</v>
      </c>
      <c r="T53" s="706">
        <v>2.3100905239764098E-4</v>
      </c>
      <c r="U53" s="707">
        <v>0.70459476183785463</v>
      </c>
      <c r="V53" s="708">
        <v>2.1534656092275201E-4</v>
      </c>
    </row>
    <row r="54" spans="2:22">
      <c r="C54" s="662"/>
      <c r="I54" s="704" t="s">
        <v>2407</v>
      </c>
      <c r="J54" s="704">
        <v>0</v>
      </c>
      <c r="K54" s="625" t="s">
        <v>60</v>
      </c>
      <c r="L54" s="415">
        <v>5</v>
      </c>
      <c r="M54" s="655" t="s">
        <v>2393</v>
      </c>
      <c r="N54" s="656">
        <v>3.3898967593770535</v>
      </c>
      <c r="O54" s="705">
        <v>5.6943353001032898E-2</v>
      </c>
      <c r="P54" s="706">
        <v>3.0919629295067801E-4</v>
      </c>
      <c r="Q54" s="706">
        <v>6.7990428244049201E-3</v>
      </c>
      <c r="R54" s="706">
        <v>3.14891801558332E-5</v>
      </c>
      <c r="S54" s="705">
        <v>3.1790962085507E-4</v>
      </c>
      <c r="T54" s="706">
        <v>2.4545075821285603E-4</v>
      </c>
      <c r="U54" s="707">
        <v>0.70457293331424686</v>
      </c>
      <c r="V54" s="708">
        <v>2.4496401050004102E-4</v>
      </c>
    </row>
    <row r="55" spans="2:22">
      <c r="C55" s="662"/>
      <c r="I55" s="704" t="s">
        <v>2407</v>
      </c>
      <c r="J55" s="704">
        <v>0</v>
      </c>
      <c r="K55" s="625" t="s">
        <v>60</v>
      </c>
      <c r="L55" s="415">
        <v>6</v>
      </c>
      <c r="M55" s="655" t="s">
        <v>2393</v>
      </c>
      <c r="N55" s="656">
        <v>3.4109699949032213</v>
      </c>
      <c r="O55" s="705">
        <v>5.6954641745061402E-2</v>
      </c>
      <c r="P55" s="706">
        <v>3.0216901818113002E-4</v>
      </c>
      <c r="Q55" s="706">
        <v>6.7197887886813797E-3</v>
      </c>
      <c r="R55" s="706">
        <v>3.5798147494028504E-5</v>
      </c>
      <c r="S55" s="705">
        <v>1.35662284280707E-3</v>
      </c>
      <c r="T55" s="706">
        <v>2.4000861090416102E-4</v>
      </c>
      <c r="U55" s="707">
        <v>0.70450563604688166</v>
      </c>
      <c r="V55" s="708">
        <v>2.2913998438501399E-4</v>
      </c>
    </row>
    <row r="56" spans="2:22">
      <c r="C56" s="662"/>
      <c r="I56" s="704" t="s">
        <v>2407</v>
      </c>
      <c r="J56" s="704">
        <v>0</v>
      </c>
      <c r="K56" s="625" t="s">
        <v>60</v>
      </c>
      <c r="L56" s="415">
        <v>7</v>
      </c>
      <c r="M56" s="655" t="s">
        <v>2393</v>
      </c>
      <c r="N56" s="656">
        <v>3.450483989614149</v>
      </c>
      <c r="O56" s="705">
        <v>5.6294376695358403E-2</v>
      </c>
      <c r="P56" s="706">
        <v>3.0420475953293403E-4</v>
      </c>
      <c r="Q56" s="706">
        <v>6.8409535447345599E-3</v>
      </c>
      <c r="R56" s="706">
        <v>3.2453868809752801E-5</v>
      </c>
      <c r="S56" s="705">
        <v>3.1477610190064201E-4</v>
      </c>
      <c r="T56" s="706">
        <v>2.2632998151968101E-4</v>
      </c>
      <c r="U56" s="707">
        <v>0.70464394288274168</v>
      </c>
      <c r="V56" s="708">
        <v>2.29348546587549E-4</v>
      </c>
    </row>
    <row r="57" spans="2:22">
      <c r="C57" s="662"/>
      <c r="I57" s="704" t="s">
        <v>2407</v>
      </c>
      <c r="J57" s="704">
        <v>0</v>
      </c>
      <c r="K57" s="625" t="s">
        <v>60</v>
      </c>
      <c r="L57" s="415">
        <v>8</v>
      </c>
      <c r="M57" s="655" t="s">
        <v>2393</v>
      </c>
      <c r="N57" s="656">
        <v>3.5253582693910213</v>
      </c>
      <c r="O57" s="705">
        <v>5.6271325644383599E-2</v>
      </c>
      <c r="P57" s="706">
        <v>2.8857840952437204E-4</v>
      </c>
      <c r="Q57" s="706">
        <v>6.8382015433291702E-3</v>
      </c>
      <c r="R57" s="706">
        <v>3.5043510174596901E-5</v>
      </c>
      <c r="S57" s="705">
        <v>7.8278316969907999E-4</v>
      </c>
      <c r="T57" s="706">
        <v>2.2077161903071E-4</v>
      </c>
      <c r="U57" s="707">
        <v>0.70457318494704591</v>
      </c>
      <c r="V57" s="708">
        <v>2.2305782315251699E-4</v>
      </c>
    </row>
    <row r="58" spans="2:22">
      <c r="C58" s="662"/>
      <c r="I58" s="704" t="s">
        <v>2407</v>
      </c>
      <c r="J58" s="704">
        <v>0</v>
      </c>
      <c r="K58" s="625" t="s">
        <v>60</v>
      </c>
      <c r="L58" s="415">
        <v>9</v>
      </c>
      <c r="M58" s="655" t="s">
        <v>2393</v>
      </c>
      <c r="N58" s="656">
        <v>3.564056972295595</v>
      </c>
      <c r="O58" s="705">
        <v>5.6529037064942299E-2</v>
      </c>
      <c r="P58" s="706">
        <v>3.1416570969179999E-4</v>
      </c>
      <c r="Q58" s="706">
        <v>6.7689736382019403E-3</v>
      </c>
      <c r="R58" s="706">
        <v>3.4902516212946797E-5</v>
      </c>
      <c r="S58" s="705">
        <v>3.7903551094251899E-4</v>
      </c>
      <c r="T58" s="706">
        <v>2.2240994733819451E-4</v>
      </c>
      <c r="U58" s="707">
        <v>0.7046318949764806</v>
      </c>
      <c r="V58" s="708">
        <v>2.1622876646758699E-4</v>
      </c>
    </row>
    <row r="59" spans="2:22">
      <c r="C59" s="662"/>
      <c r="I59" s="704" t="s">
        <v>2407</v>
      </c>
      <c r="J59" s="704">
        <v>0</v>
      </c>
      <c r="K59" s="625" t="s">
        <v>60</v>
      </c>
      <c r="L59" s="415">
        <v>10</v>
      </c>
      <c r="M59" s="655" t="s">
        <v>2393</v>
      </c>
      <c r="N59" s="656">
        <v>3.5226418108437496</v>
      </c>
      <c r="O59" s="705">
        <v>5.6766417356890503E-2</v>
      </c>
      <c r="P59" s="706">
        <v>2.9004408872551298E-4</v>
      </c>
      <c r="Q59" s="706">
        <v>6.7779170743458199E-3</v>
      </c>
      <c r="R59" s="706">
        <v>3.3899445606021797E-5</v>
      </c>
      <c r="S59" s="705">
        <v>1.4655193575572E-3</v>
      </c>
      <c r="T59" s="706">
        <v>2.2764366671367052E-4</v>
      </c>
      <c r="U59" s="707">
        <v>0.70461909621910845</v>
      </c>
      <c r="V59" s="708">
        <v>2.3464295383872301E-4</v>
      </c>
    </row>
    <row r="60" spans="2:22">
      <c r="C60" s="662"/>
      <c r="I60" s="704" t="s">
        <v>2407</v>
      </c>
      <c r="J60" s="704">
        <v>0</v>
      </c>
      <c r="K60" s="625" t="s">
        <v>60</v>
      </c>
      <c r="L60" s="415">
        <v>11</v>
      </c>
      <c r="M60" s="655" t="s">
        <v>2393</v>
      </c>
      <c r="N60" s="656">
        <v>3.5945781054517107</v>
      </c>
      <c r="O60" s="705">
        <v>5.66411650613989E-2</v>
      </c>
      <c r="P60" s="706">
        <v>2.87630813278949E-4</v>
      </c>
      <c r="Q60" s="706">
        <v>6.76295937386346E-3</v>
      </c>
      <c r="R60" s="706">
        <v>3.3747413214031298E-5</v>
      </c>
      <c r="S60" s="705">
        <v>4.3227495239057598E-4</v>
      </c>
      <c r="T60" s="706">
        <v>2.2015047405475748E-4</v>
      </c>
      <c r="U60" s="707">
        <v>0.70467995007153805</v>
      </c>
      <c r="V60" s="708">
        <v>2.09225191186534E-4</v>
      </c>
    </row>
    <row r="61" spans="2:22">
      <c r="C61" s="662"/>
      <c r="I61" s="704" t="s">
        <v>2407</v>
      </c>
      <c r="J61" s="704">
        <v>0</v>
      </c>
      <c r="K61" s="625" t="s">
        <v>60</v>
      </c>
      <c r="L61" s="415">
        <v>12</v>
      </c>
      <c r="M61" s="655" t="s">
        <v>2393</v>
      </c>
      <c r="N61" s="656">
        <v>3.2785173504037308</v>
      </c>
      <c r="O61" s="705">
        <v>5.57545507377862E-2</v>
      </c>
      <c r="P61" s="706">
        <v>2.8884571111281298E-4</v>
      </c>
      <c r="Q61" s="706">
        <v>6.6570997353332202E-3</v>
      </c>
      <c r="R61" s="706">
        <v>3.2640824010691196E-5</v>
      </c>
      <c r="S61" s="705">
        <v>1.4858641227862199E-3</v>
      </c>
      <c r="T61" s="706">
        <v>2.1603500783121951E-4</v>
      </c>
      <c r="U61" s="707">
        <v>0.7045026545466081</v>
      </c>
      <c r="V61" s="708">
        <v>2.1529787613687299E-4</v>
      </c>
    </row>
    <row r="62" spans="2:22">
      <c r="C62" s="662"/>
      <c r="I62" s="704" t="s">
        <v>2407</v>
      </c>
      <c r="J62" s="704">
        <v>0</v>
      </c>
      <c r="K62" s="625" t="s">
        <v>60</v>
      </c>
      <c r="L62" s="415">
        <v>13</v>
      </c>
      <c r="M62" s="655" t="s">
        <v>2393</v>
      </c>
      <c r="N62" s="656">
        <v>3.5391702487306533</v>
      </c>
      <c r="O62" s="705">
        <v>5.6102906385866902E-2</v>
      </c>
      <c r="P62" s="706">
        <v>2.9366799689956003E-4</v>
      </c>
      <c r="Q62" s="706">
        <v>6.7374924340516699E-3</v>
      </c>
      <c r="R62" s="706">
        <v>0</v>
      </c>
      <c r="S62" s="705">
        <v>4.34142304803293E-4</v>
      </c>
      <c r="T62" s="706">
        <v>2.19449208812947E-4</v>
      </c>
      <c r="U62" s="707">
        <v>0.70465266694580464</v>
      </c>
      <c r="V62" s="708">
        <v>2.19666468495989E-4</v>
      </c>
    </row>
    <row r="63" spans="2:22">
      <c r="C63" s="662"/>
      <c r="I63" s="704" t="s">
        <v>2407</v>
      </c>
      <c r="J63" s="704">
        <v>0</v>
      </c>
      <c r="K63" s="625" t="s">
        <v>60</v>
      </c>
      <c r="L63" s="415">
        <v>14</v>
      </c>
      <c r="M63" s="655" t="s">
        <v>2393</v>
      </c>
      <c r="N63" s="656">
        <v>3.4565297315432062</v>
      </c>
      <c r="O63" s="705">
        <v>5.6913929123162101E-2</v>
      </c>
      <c r="P63" s="706">
        <v>2.6372843377951699E-4</v>
      </c>
      <c r="Q63" s="706">
        <v>6.8149284703031303E-3</v>
      </c>
      <c r="R63" s="706">
        <v>0</v>
      </c>
      <c r="S63" s="705">
        <v>1.2627631455987801E-3</v>
      </c>
      <c r="T63" s="706">
        <v>2.375014929043545E-4</v>
      </c>
      <c r="U63" s="707">
        <v>0.70447047200606216</v>
      </c>
      <c r="V63" s="708">
        <v>2.0896406448457801E-4</v>
      </c>
    </row>
    <row r="64" spans="2:22">
      <c r="C64" s="662"/>
      <c r="I64" s="704" t="s">
        <v>2407</v>
      </c>
      <c r="J64" s="704">
        <v>0</v>
      </c>
      <c r="K64" s="625" t="s">
        <v>60</v>
      </c>
      <c r="L64" s="415">
        <v>15</v>
      </c>
      <c r="M64" s="655" t="s">
        <v>2393</v>
      </c>
      <c r="N64" s="656">
        <v>3.5109661584756111</v>
      </c>
      <c r="O64" s="705">
        <v>5.5715788053026002E-2</v>
      </c>
      <c r="P64" s="706">
        <v>2.9981678909955399E-4</v>
      </c>
      <c r="Q64" s="706">
        <v>6.7912703447351201E-3</v>
      </c>
      <c r="R64" s="706">
        <v>0</v>
      </c>
      <c r="S64" s="705">
        <v>3.9183333325223702E-4</v>
      </c>
      <c r="T64" s="706">
        <v>2.2088266490912699E-4</v>
      </c>
      <c r="U64" s="707">
        <v>0.70467258216438322</v>
      </c>
      <c r="V64" s="708">
        <v>2.1673163838195001E-4</v>
      </c>
    </row>
    <row r="65" spans="2:22">
      <c r="C65" s="662"/>
      <c r="I65" s="704" t="s">
        <v>2407</v>
      </c>
      <c r="J65" s="704">
        <v>0</v>
      </c>
      <c r="K65" s="625" t="s">
        <v>60</v>
      </c>
      <c r="L65" s="415">
        <v>16</v>
      </c>
      <c r="M65" s="655" t="s">
        <v>2393</v>
      </c>
      <c r="N65" s="656">
        <v>3.642096692620485</v>
      </c>
      <c r="O65" s="705">
        <v>5.6271602211947602E-2</v>
      </c>
      <c r="P65" s="706">
        <v>2.7180791838436698E-4</v>
      </c>
      <c r="Q65" s="706">
        <v>6.7188336549276898E-3</v>
      </c>
      <c r="R65" s="706">
        <v>8.7791405532380002E-5</v>
      </c>
      <c r="S65" s="705">
        <v>1.4841514648814499E-3</v>
      </c>
      <c r="T65" s="706">
        <v>2.0008472961886701E-4</v>
      </c>
      <c r="U65" s="707">
        <v>0.70453129310663642</v>
      </c>
      <c r="V65" s="708">
        <v>1.9489835871839501E-4</v>
      </c>
    </row>
    <row r="66" spans="2:22">
      <c r="C66" s="662"/>
      <c r="I66" s="704" t="s">
        <v>2407</v>
      </c>
      <c r="J66" s="704">
        <v>0</v>
      </c>
      <c r="K66" s="625" t="s">
        <v>60</v>
      </c>
      <c r="L66" s="415">
        <v>17</v>
      </c>
      <c r="M66" s="655" t="s">
        <v>2393</v>
      </c>
      <c r="N66" s="656">
        <v>3.5349565858630982</v>
      </c>
      <c r="O66" s="705">
        <v>5.53744065085197E-2</v>
      </c>
      <c r="P66" s="706">
        <v>2.9349681208068804E-4</v>
      </c>
      <c r="Q66" s="706">
        <v>6.7505083830847199E-3</v>
      </c>
      <c r="R66" s="706">
        <v>8.3329294708834608E-5</v>
      </c>
      <c r="S66" s="705">
        <v>7.2790339395655196E-4</v>
      </c>
      <c r="T66" s="706">
        <v>2.1161800558875147E-4</v>
      </c>
      <c r="U66" s="707">
        <v>0.7046588739959444</v>
      </c>
      <c r="V66" s="708">
        <v>2.2236625726846301E-4</v>
      </c>
    </row>
    <row r="67" spans="2:22">
      <c r="C67" s="662"/>
      <c r="I67" s="704" t="s">
        <v>2407</v>
      </c>
      <c r="J67" s="704">
        <v>0</v>
      </c>
      <c r="K67" s="625" t="s">
        <v>60</v>
      </c>
      <c r="L67" s="415">
        <v>18</v>
      </c>
      <c r="M67" s="655" t="s">
        <v>2393</v>
      </c>
      <c r="N67" s="656">
        <v>3.5736904560830824</v>
      </c>
      <c r="O67" s="705">
        <v>5.6789121414215299E-2</v>
      </c>
      <c r="P67" s="706">
        <v>2.9231576341342099E-4</v>
      </c>
      <c r="Q67" s="706">
        <v>6.7806276604736402E-3</v>
      </c>
      <c r="R67" s="706">
        <v>7.7374634332184593E-5</v>
      </c>
      <c r="S67" s="705">
        <v>7.9436877436009595E-4</v>
      </c>
      <c r="T67" s="706">
        <v>2.134167770114845E-4</v>
      </c>
      <c r="U67" s="707">
        <v>0.70461354855224223</v>
      </c>
      <c r="V67" s="708">
        <v>2.16190031176925E-4</v>
      </c>
    </row>
    <row r="68" spans="2:22">
      <c r="C68" s="662"/>
      <c r="I68" s="704" t="s">
        <v>2407</v>
      </c>
      <c r="J68" s="704">
        <v>0</v>
      </c>
      <c r="K68" s="625" t="s">
        <v>60</v>
      </c>
      <c r="L68" s="415">
        <v>19</v>
      </c>
      <c r="M68" s="655" t="s">
        <v>2393</v>
      </c>
      <c r="N68" s="656">
        <v>3.2852518777551079</v>
      </c>
      <c r="O68" s="705">
        <v>5.6131709356448199E-2</v>
      </c>
      <c r="P68" s="706">
        <v>2.8391483643269201E-4</v>
      </c>
      <c r="Q68" s="706">
        <v>6.8215313149572396E-3</v>
      </c>
      <c r="R68" s="706">
        <v>8.7770732219133303E-5</v>
      </c>
      <c r="S68" s="705">
        <v>2.7962730002324698E-4</v>
      </c>
      <c r="T68" s="706">
        <v>2.0638137496410651E-4</v>
      </c>
      <c r="U68" s="707">
        <v>0.70452425171314803</v>
      </c>
      <c r="V68" s="708">
        <v>1.98036345782639E-4</v>
      </c>
    </row>
    <row r="69" spans="2:22">
      <c r="C69" s="662"/>
      <c r="I69" s="704" t="s">
        <v>2407</v>
      </c>
      <c r="J69" s="704">
        <v>0</v>
      </c>
      <c r="K69" s="625" t="s">
        <v>60</v>
      </c>
      <c r="L69" s="415">
        <v>20</v>
      </c>
      <c r="M69" s="655" t="s">
        <v>2393</v>
      </c>
      <c r="N69" s="656">
        <v>3.4841531688252179</v>
      </c>
      <c r="O69" s="705">
        <v>5.6417405945400997E-2</v>
      </c>
      <c r="P69" s="706">
        <v>2.8264168551133897E-4</v>
      </c>
      <c r="Q69" s="706">
        <v>6.8456433421836401E-3</v>
      </c>
      <c r="R69" s="706">
        <v>1.0203612676093199E-4</v>
      </c>
      <c r="S69" s="705">
        <v>1.0661724270219701E-3</v>
      </c>
      <c r="T69" s="706">
        <v>2.0491962335338101E-4</v>
      </c>
      <c r="U69" s="707">
        <v>0.70459267784317492</v>
      </c>
      <c r="V69" s="708">
        <v>2.08323667555068E-4</v>
      </c>
    </row>
    <row r="70" spans="2:22">
      <c r="C70" s="662"/>
      <c r="I70" s="704" t="s">
        <v>2407</v>
      </c>
      <c r="J70" s="704">
        <v>0</v>
      </c>
      <c r="K70" s="625" t="s">
        <v>60</v>
      </c>
      <c r="L70" s="415">
        <v>21</v>
      </c>
      <c r="M70" s="655" t="s">
        <v>2393</v>
      </c>
      <c r="N70" s="656">
        <v>3.4758648526136393</v>
      </c>
      <c r="O70" s="705">
        <v>5.5693390404576402E-2</v>
      </c>
      <c r="P70" s="706">
        <v>2.7337372008470002E-4</v>
      </c>
      <c r="Q70" s="706">
        <v>6.8285954451935398E-3</v>
      </c>
      <c r="R70" s="706">
        <v>9.9865975072490503E-5</v>
      </c>
      <c r="S70" s="705">
        <v>1.1258000377752E-3</v>
      </c>
      <c r="T70" s="706">
        <v>2.1297952002581751E-4</v>
      </c>
      <c r="U70" s="707">
        <v>0.70466181965685681</v>
      </c>
      <c r="V70" s="708">
        <v>1.8724471804447599E-4</v>
      </c>
    </row>
    <row r="71" spans="2:22">
      <c r="C71" s="662"/>
      <c r="I71" s="704"/>
      <c r="J71" s="704"/>
      <c r="K71" s="625"/>
      <c r="L71" s="415"/>
      <c r="M71" s="686"/>
      <c r="N71" s="656"/>
      <c r="O71" s="729"/>
      <c r="P71" s="730"/>
      <c r="Q71" s="730"/>
      <c r="R71" s="730"/>
      <c r="S71" s="729"/>
      <c r="T71" s="730"/>
      <c r="U71" s="707"/>
      <c r="V71" s="708"/>
    </row>
    <row r="72" spans="2:22">
      <c r="C72" s="662"/>
      <c r="I72" s="704"/>
      <c r="J72" s="704"/>
      <c r="K72" s="625"/>
      <c r="L72" s="415"/>
      <c r="M72" s="686"/>
      <c r="N72" s="656"/>
      <c r="O72" s="729"/>
      <c r="P72" s="730"/>
      <c r="Q72" s="730"/>
      <c r="R72" s="730"/>
      <c r="S72" s="729"/>
      <c r="T72" s="730"/>
      <c r="U72" s="707"/>
      <c r="V72" s="708"/>
    </row>
    <row r="73" spans="2:22" s="719" customFormat="1">
      <c r="B73" s="717"/>
      <c r="C73" s="718"/>
      <c r="I73" s="720"/>
      <c r="J73" s="721"/>
      <c r="K73" s="722"/>
      <c r="L73" s="723"/>
      <c r="M73" s="724"/>
      <c r="N73" s="666"/>
      <c r="O73" s="731"/>
      <c r="P73" s="732"/>
      <c r="Q73" s="732"/>
      <c r="R73" s="732"/>
      <c r="S73" s="731"/>
      <c r="T73" s="732"/>
      <c r="U73" s="727"/>
      <c r="V73" s="728"/>
    </row>
    <row r="74" spans="2:22">
      <c r="B74" s="701" t="s">
        <v>2410</v>
      </c>
      <c r="C74" s="702"/>
      <c r="D74" s="703"/>
      <c r="E74" s="703"/>
      <c r="F74" s="703"/>
      <c r="G74" s="703"/>
      <c r="H74" s="703"/>
      <c r="I74" s="704" t="s">
        <v>2411</v>
      </c>
      <c r="J74" s="704">
        <v>-2453</v>
      </c>
      <c r="K74" s="625" t="s">
        <v>1889</v>
      </c>
      <c r="L74" s="564">
        <v>1</v>
      </c>
      <c r="M74" s="655" t="s">
        <v>2396</v>
      </c>
      <c r="N74" s="656">
        <v>3.5670366101528068</v>
      </c>
      <c r="O74" s="705">
        <v>5.53773675246561E-2</v>
      </c>
      <c r="P74" s="706">
        <v>6.6835693542634006E-4</v>
      </c>
      <c r="Q74" s="706">
        <v>6.6926616688472501E-3</v>
      </c>
      <c r="R74" s="706">
        <v>4.9399934486183902E-5</v>
      </c>
      <c r="S74" s="705">
        <v>1.4315913523312001E-3</v>
      </c>
      <c r="T74" s="706">
        <v>9.1406857591872406E-5</v>
      </c>
      <c r="U74" s="707">
        <v>0.70408071803042482</v>
      </c>
      <c r="V74" s="708">
        <v>3.2449582117495399E-4</v>
      </c>
    </row>
    <row r="75" spans="2:22">
      <c r="C75" s="662"/>
      <c r="I75" s="704" t="s">
        <v>2411</v>
      </c>
      <c r="J75" s="704">
        <v>-2453</v>
      </c>
      <c r="K75" s="625" t="s">
        <v>1889</v>
      </c>
      <c r="L75" s="564">
        <v>2</v>
      </c>
      <c r="M75" s="655" t="s">
        <v>2396</v>
      </c>
      <c r="N75" s="656">
        <v>3.5310822401204818</v>
      </c>
      <c r="O75" s="705">
        <v>5.6965911368026298E-2</v>
      </c>
      <c r="P75" s="706">
        <v>3.8419906136584101E-4</v>
      </c>
      <c r="Q75" s="706">
        <v>6.8017331315944601E-3</v>
      </c>
      <c r="R75" s="706">
        <v>3.7992569672826196E-5</v>
      </c>
      <c r="S75" s="705">
        <v>1.27680993327427E-3</v>
      </c>
      <c r="T75" s="706">
        <v>6.6418526380408106E-5</v>
      </c>
      <c r="U75" s="707">
        <v>0.70388342844049678</v>
      </c>
      <c r="V75" s="708">
        <v>2.78455777067765E-4</v>
      </c>
    </row>
    <row r="76" spans="2:22">
      <c r="C76" s="662"/>
      <c r="I76" s="704" t="s">
        <v>2411</v>
      </c>
      <c r="J76" s="704">
        <v>-2453</v>
      </c>
      <c r="K76" s="625" t="s">
        <v>1889</v>
      </c>
      <c r="L76" s="564">
        <v>3</v>
      </c>
      <c r="M76" s="655" t="s">
        <v>2396</v>
      </c>
      <c r="N76" s="656">
        <v>3.4680624692432453</v>
      </c>
      <c r="O76" s="705">
        <v>5.6250650218983698E-2</v>
      </c>
      <c r="P76" s="706">
        <v>3.8439807434566698E-4</v>
      </c>
      <c r="Q76" s="706">
        <v>6.8357314339037604E-3</v>
      </c>
      <c r="R76" s="706">
        <v>4.4266264068150904E-5</v>
      </c>
      <c r="S76" s="705">
        <v>1.2620470490200301E-3</v>
      </c>
      <c r="T76" s="706">
        <v>5.6428907827372002E-5</v>
      </c>
      <c r="U76" s="707">
        <v>0.70402796326091399</v>
      </c>
      <c r="V76" s="708">
        <v>2.5707814935329698E-4</v>
      </c>
    </row>
    <row r="77" spans="2:22">
      <c r="C77" s="662"/>
      <c r="I77" s="704" t="s">
        <v>2411</v>
      </c>
      <c r="J77" s="704">
        <v>-2453</v>
      </c>
      <c r="K77" s="625" t="s">
        <v>1889</v>
      </c>
      <c r="L77" s="564">
        <v>4</v>
      </c>
      <c r="M77" s="655" t="s">
        <v>2396</v>
      </c>
      <c r="N77" s="656">
        <v>3.4968838274509824</v>
      </c>
      <c r="O77" s="705">
        <v>5.5448670122456203E-2</v>
      </c>
      <c r="P77" s="706">
        <v>7.3663552372125606E-4</v>
      </c>
      <c r="Q77" s="706">
        <v>6.62057613829655E-3</v>
      </c>
      <c r="R77" s="706">
        <v>4.6473056477043901E-5</v>
      </c>
      <c r="S77" s="705">
        <v>1.0509869572956499E-3</v>
      </c>
      <c r="T77" s="706">
        <v>1.4760614285007001E-4</v>
      </c>
      <c r="U77" s="707">
        <v>0.70400749938930596</v>
      </c>
      <c r="V77" s="708">
        <v>3.1645303749485402E-4</v>
      </c>
    </row>
    <row r="78" spans="2:22">
      <c r="C78" s="662"/>
      <c r="I78" s="704" t="s">
        <v>2411</v>
      </c>
      <c r="J78" s="704">
        <v>-2453</v>
      </c>
      <c r="K78" s="625" t="s">
        <v>1889</v>
      </c>
      <c r="L78" s="564">
        <v>5</v>
      </c>
      <c r="M78" s="655" t="s">
        <v>2396</v>
      </c>
      <c r="N78" s="656">
        <v>3.5637064402777749</v>
      </c>
      <c r="O78" s="705">
        <v>5.6182051736818998E-2</v>
      </c>
      <c r="P78" s="706">
        <v>3.9909859436350396E-4</v>
      </c>
      <c r="Q78" s="706">
        <v>6.8275399968134804E-3</v>
      </c>
      <c r="R78" s="706">
        <v>4.1688465626603001E-5</v>
      </c>
      <c r="S78" s="705">
        <v>1.2139990829805401E-3</v>
      </c>
      <c r="T78" s="706">
        <v>5.7298105795047703E-5</v>
      </c>
      <c r="U78" s="707">
        <v>0.70395734274792865</v>
      </c>
      <c r="V78" s="708">
        <v>2.5307397993421801E-4</v>
      </c>
    </row>
    <row r="79" spans="2:22">
      <c r="C79" s="662"/>
      <c r="I79" s="704" t="s">
        <v>2411</v>
      </c>
      <c r="J79" s="704">
        <v>-2453</v>
      </c>
      <c r="K79" s="625" t="s">
        <v>1889</v>
      </c>
      <c r="L79" s="564">
        <v>6</v>
      </c>
      <c r="M79" s="655" t="s">
        <v>2396</v>
      </c>
      <c r="N79" s="656">
        <v>3.3216163727083341</v>
      </c>
      <c r="O79" s="705">
        <v>5.6247327662228799E-2</v>
      </c>
      <c r="P79" s="706">
        <v>4.1427655517678003E-4</v>
      </c>
      <c r="Q79" s="706">
        <v>6.7159377294168203E-3</v>
      </c>
      <c r="R79" s="706">
        <v>3.6504724603415601E-5</v>
      </c>
      <c r="S79" s="705">
        <v>3.9085494379065901E-4</v>
      </c>
      <c r="T79" s="706">
        <v>8.2360737400653903E-5</v>
      </c>
      <c r="U79" s="707">
        <v>0.70411724844094181</v>
      </c>
      <c r="V79" s="708">
        <v>2.9796507882165702E-4</v>
      </c>
    </row>
    <row r="80" spans="2:22" s="184" customFormat="1">
      <c r="B80" s="693"/>
      <c r="C80" s="710"/>
      <c r="I80" s="711"/>
      <c r="J80" s="704"/>
      <c r="K80" s="712"/>
      <c r="L80" s="713"/>
      <c r="M80" s="714"/>
      <c r="N80" s="656"/>
      <c r="O80" s="705"/>
      <c r="P80" s="706"/>
      <c r="Q80" s="72"/>
      <c r="R80" s="733"/>
      <c r="S80" s="705"/>
      <c r="T80" s="706"/>
      <c r="U80" s="715"/>
      <c r="V80" s="716"/>
    </row>
    <row r="81" spans="2:22" s="184" customFormat="1">
      <c r="B81" s="693"/>
      <c r="C81" s="710"/>
      <c r="I81" s="711"/>
      <c r="J81" s="704"/>
      <c r="K81" s="712"/>
      <c r="L81" s="713"/>
      <c r="M81" s="714"/>
      <c r="N81" s="656"/>
      <c r="O81" s="705"/>
      <c r="P81" s="706"/>
      <c r="Q81" s="72"/>
      <c r="R81" s="733"/>
      <c r="S81" s="705"/>
      <c r="T81" s="706"/>
      <c r="U81" s="715"/>
      <c r="V81" s="716"/>
    </row>
    <row r="82" spans="2:22" s="184" customFormat="1">
      <c r="B82" s="693"/>
      <c r="C82" s="710"/>
      <c r="I82" s="711"/>
      <c r="J82" s="704"/>
      <c r="K82" s="712"/>
      <c r="L82" s="713"/>
      <c r="M82" s="714"/>
      <c r="N82" s="656"/>
      <c r="O82" s="705"/>
      <c r="P82" s="706"/>
      <c r="Q82" s="72"/>
      <c r="R82" s="733"/>
      <c r="S82" s="705"/>
      <c r="T82" s="706"/>
      <c r="U82" s="715"/>
      <c r="V82" s="716"/>
    </row>
    <row r="83" spans="2:22" s="184" customFormat="1">
      <c r="B83" s="693"/>
      <c r="C83" s="710"/>
      <c r="I83" s="711"/>
      <c r="J83" s="704"/>
      <c r="K83" s="712"/>
      <c r="L83" s="713"/>
      <c r="M83" s="714"/>
      <c r="N83" s="656"/>
      <c r="O83" s="705"/>
      <c r="P83" s="706"/>
      <c r="Q83" s="72"/>
      <c r="R83" s="733"/>
      <c r="S83" s="705"/>
      <c r="T83" s="706"/>
      <c r="U83" s="715"/>
      <c r="V83" s="716"/>
    </row>
    <row r="84" spans="2:22" s="184" customFormat="1">
      <c r="B84" s="693"/>
      <c r="C84" s="710"/>
      <c r="I84" s="711"/>
      <c r="J84" s="704"/>
      <c r="K84" s="712"/>
      <c r="L84" s="713"/>
      <c r="M84" s="714"/>
      <c r="N84" s="656"/>
      <c r="O84" s="705"/>
      <c r="P84" s="706"/>
      <c r="Q84" s="72"/>
      <c r="R84" s="733"/>
      <c r="S84" s="705"/>
      <c r="T84" s="706"/>
      <c r="U84" s="715"/>
      <c r="V84" s="716"/>
    </row>
    <row r="85" spans="2:22" s="184" customFormat="1">
      <c r="B85" s="693"/>
      <c r="C85" s="710"/>
      <c r="I85" s="711"/>
      <c r="J85" s="704"/>
      <c r="K85" s="712"/>
      <c r="L85" s="713"/>
      <c r="M85" s="714"/>
      <c r="N85" s="656"/>
      <c r="O85" s="705"/>
      <c r="P85" s="706"/>
      <c r="Q85" s="72"/>
      <c r="R85" s="733"/>
      <c r="S85" s="705"/>
      <c r="T85" s="706"/>
      <c r="U85" s="715"/>
      <c r="V85" s="716"/>
    </row>
    <row r="86" spans="2:22" s="184" customFormat="1">
      <c r="B86" s="693"/>
      <c r="C86" s="710"/>
      <c r="I86" s="711"/>
      <c r="J86" s="704"/>
      <c r="K86" s="712"/>
      <c r="L86" s="713"/>
      <c r="M86" s="714"/>
      <c r="N86" s="656"/>
      <c r="O86" s="705"/>
      <c r="P86" s="706"/>
      <c r="Q86" s="72"/>
      <c r="R86" s="733"/>
      <c r="S86" s="705"/>
      <c r="T86" s="706"/>
      <c r="U86" s="715"/>
      <c r="V86" s="716"/>
    </row>
    <row r="87" spans="2:22" s="184" customFormat="1">
      <c r="B87" s="693"/>
      <c r="C87" s="710"/>
      <c r="I87" s="711"/>
      <c r="J87" s="704"/>
      <c r="K87" s="712"/>
      <c r="L87" s="713"/>
      <c r="M87" s="714"/>
      <c r="N87" s="656"/>
      <c r="O87" s="705"/>
      <c r="P87" s="706"/>
      <c r="Q87" s="72"/>
      <c r="R87" s="733"/>
      <c r="S87" s="705"/>
      <c r="T87" s="706"/>
      <c r="U87" s="715"/>
      <c r="V87" s="716"/>
    </row>
    <row r="88" spans="2:22" s="184" customFormat="1">
      <c r="B88" s="693"/>
      <c r="C88" s="710"/>
      <c r="I88" s="711"/>
      <c r="J88" s="704"/>
      <c r="K88" s="712"/>
      <c r="L88" s="713"/>
      <c r="M88" s="714"/>
      <c r="N88" s="656"/>
      <c r="O88" s="705"/>
      <c r="P88" s="706"/>
      <c r="Q88" s="72"/>
      <c r="R88" s="733"/>
      <c r="S88" s="705"/>
      <c r="T88" s="706"/>
      <c r="U88" s="715"/>
      <c r="V88" s="716"/>
    </row>
    <row r="89" spans="2:22" s="184" customFormat="1">
      <c r="B89" s="693"/>
      <c r="C89" s="710"/>
      <c r="I89" s="711"/>
      <c r="J89" s="704"/>
      <c r="K89" s="712"/>
      <c r="L89" s="713"/>
      <c r="M89" s="714"/>
      <c r="N89" s="656"/>
      <c r="O89" s="705"/>
      <c r="P89" s="706"/>
      <c r="Q89" s="72"/>
      <c r="R89" s="733"/>
      <c r="S89" s="705"/>
      <c r="T89" s="706"/>
      <c r="U89" s="715"/>
      <c r="V89" s="716"/>
    </row>
    <row r="90" spans="2:22" s="184" customFormat="1">
      <c r="B90" s="693"/>
      <c r="C90" s="710"/>
      <c r="I90" s="711"/>
      <c r="J90" s="704"/>
      <c r="K90" s="712"/>
      <c r="L90" s="713"/>
      <c r="M90" s="714"/>
      <c r="N90" s="656"/>
      <c r="O90" s="705"/>
      <c r="P90" s="706"/>
      <c r="Q90" s="72"/>
      <c r="R90" s="733"/>
      <c r="S90" s="705"/>
      <c r="T90" s="706"/>
      <c r="U90" s="715"/>
      <c r="V90" s="716"/>
    </row>
    <row r="91" spans="2:22" s="719" customFormat="1">
      <c r="B91" s="717"/>
      <c r="C91" s="718"/>
      <c r="I91" s="720"/>
      <c r="J91" s="721"/>
      <c r="K91" s="722"/>
      <c r="L91" s="723"/>
      <c r="M91" s="724"/>
      <c r="N91" s="666"/>
      <c r="O91" s="725"/>
      <c r="P91" s="726"/>
      <c r="Q91" s="517"/>
      <c r="R91" s="734"/>
      <c r="S91" s="725"/>
      <c r="T91" s="726"/>
      <c r="U91" s="727"/>
      <c r="V91" s="728"/>
    </row>
    <row r="92" spans="2:22">
      <c r="B92" s="701" t="s">
        <v>2412</v>
      </c>
      <c r="C92" s="702"/>
      <c r="D92" s="703"/>
      <c r="E92" s="735"/>
      <c r="F92" s="736"/>
      <c r="G92" s="703"/>
      <c r="H92" s="703"/>
      <c r="I92" s="704" t="s">
        <v>2411</v>
      </c>
      <c r="J92" s="704">
        <v>-2470</v>
      </c>
      <c r="K92" s="625" t="s">
        <v>1896</v>
      </c>
      <c r="L92" s="564">
        <v>1</v>
      </c>
      <c r="M92" s="655" t="s">
        <v>2395</v>
      </c>
      <c r="N92" s="656">
        <v>3.2421145512753595</v>
      </c>
      <c r="O92" s="705">
        <v>5.6876349649137098E-2</v>
      </c>
      <c r="P92" s="706">
        <v>2.8248919143092398E-4</v>
      </c>
      <c r="Q92" s="72">
        <v>6.8104401274224303E-3</v>
      </c>
      <c r="R92" s="733">
        <v>3.85338470821182E-5</v>
      </c>
      <c r="S92" s="705">
        <v>1.4588416986436399E-3</v>
      </c>
      <c r="T92" s="706">
        <v>2.1474641684749048E-4</v>
      </c>
      <c r="U92" s="707">
        <v>0.70383090251240799</v>
      </c>
      <c r="V92" s="708">
        <v>2.1735366532831901E-4</v>
      </c>
    </row>
    <row r="93" spans="2:22">
      <c r="C93" s="662"/>
      <c r="E93" s="659"/>
      <c r="F93" s="659"/>
      <c r="I93" s="704" t="s">
        <v>2411</v>
      </c>
      <c r="J93" s="704">
        <v>-2470</v>
      </c>
      <c r="K93" s="625" t="s">
        <v>1896</v>
      </c>
      <c r="L93" s="564">
        <v>2</v>
      </c>
      <c r="M93" s="655" t="s">
        <v>2395</v>
      </c>
      <c r="N93" s="656">
        <v>2.9515041206376829</v>
      </c>
      <c r="O93" s="705">
        <v>5.5895433085083497E-2</v>
      </c>
      <c r="P93" s="706">
        <v>3.3959451828880199E-4</v>
      </c>
      <c r="Q93" s="72">
        <v>6.8321184759142896E-3</v>
      </c>
      <c r="R93" s="733">
        <v>3.6489670282404303E-5</v>
      </c>
      <c r="S93" s="705">
        <v>6.7651652426162299E-4</v>
      </c>
      <c r="T93" s="706">
        <v>2.5562183588251298E-4</v>
      </c>
      <c r="U93" s="707">
        <v>0.70388049543611131</v>
      </c>
      <c r="V93" s="708">
        <v>2.2232562363952001E-4</v>
      </c>
    </row>
    <row r="94" spans="2:22">
      <c r="C94" s="662"/>
      <c r="E94" s="659"/>
      <c r="F94" s="659"/>
      <c r="I94" s="704" t="s">
        <v>2411</v>
      </c>
      <c r="J94" s="704">
        <v>-2470</v>
      </c>
      <c r="K94" s="625" t="s">
        <v>1896</v>
      </c>
      <c r="L94" s="564">
        <v>3</v>
      </c>
      <c r="M94" s="655" t="s">
        <v>2395</v>
      </c>
      <c r="N94" s="656">
        <v>3.0036054040579696</v>
      </c>
      <c r="O94" s="705">
        <v>5.5911906317354203E-2</v>
      </c>
      <c r="P94" s="706">
        <v>3.3630872931381399E-4</v>
      </c>
      <c r="Q94" s="72">
        <v>6.71468615795103E-3</v>
      </c>
      <c r="R94" s="733">
        <v>4.1041898664796003E-5</v>
      </c>
      <c r="S94" s="705">
        <v>9.8438801083094497E-4</v>
      </c>
      <c r="T94" s="706">
        <v>2.7124980804719197E-4</v>
      </c>
      <c r="U94" s="707">
        <v>0.70388585045279306</v>
      </c>
      <c r="V94" s="708">
        <v>2.31129352085529E-4</v>
      </c>
    </row>
    <row r="95" spans="2:22">
      <c r="C95" s="662"/>
      <c r="E95" s="659"/>
      <c r="F95" s="659"/>
      <c r="I95" s="704" t="s">
        <v>2411</v>
      </c>
      <c r="J95" s="704">
        <v>-2470</v>
      </c>
      <c r="K95" s="625" t="s">
        <v>1896</v>
      </c>
      <c r="L95" s="564">
        <v>4</v>
      </c>
      <c r="M95" s="655" t="s">
        <v>2395</v>
      </c>
      <c r="N95" s="656">
        <v>3.3641356382307661</v>
      </c>
      <c r="O95" s="705">
        <v>5.6374996009489801E-2</v>
      </c>
      <c r="P95" s="706">
        <v>3.3727082859886197E-4</v>
      </c>
      <c r="Q95" s="72">
        <v>6.7505775893735203E-3</v>
      </c>
      <c r="R95" s="733">
        <v>3.6295115373436801E-5</v>
      </c>
      <c r="S95" s="705">
        <v>2.1915442357739801E-4</v>
      </c>
      <c r="T95" s="706">
        <v>2.2497664887558799E-4</v>
      </c>
      <c r="U95" s="707">
        <v>0.70384972936287782</v>
      </c>
      <c r="V95" s="708">
        <v>2.3366799235698401E-4</v>
      </c>
    </row>
    <row r="96" spans="2:22">
      <c r="C96" s="662"/>
      <c r="E96" s="659"/>
      <c r="F96" s="659"/>
      <c r="I96" s="704" t="s">
        <v>2411</v>
      </c>
      <c r="J96" s="704">
        <v>-2470</v>
      </c>
      <c r="K96" s="625" t="s">
        <v>1896</v>
      </c>
      <c r="L96" s="564">
        <v>5</v>
      </c>
      <c r="M96" s="655" t="s">
        <v>2395</v>
      </c>
      <c r="N96" s="656">
        <v>3.0759174436811563</v>
      </c>
      <c r="O96" s="705">
        <v>5.6240513168389399E-2</v>
      </c>
      <c r="P96" s="706">
        <v>3.2478666974540104E-4</v>
      </c>
      <c r="Q96" s="72">
        <v>6.7539203108307197E-3</v>
      </c>
      <c r="R96" s="733">
        <v>4.1954044316519298E-5</v>
      </c>
      <c r="S96" s="705">
        <v>1.4046153097829299E-3</v>
      </c>
      <c r="T96" s="706">
        <v>2.4503340525391449E-4</v>
      </c>
      <c r="U96" s="707">
        <v>0.70384084340054665</v>
      </c>
      <c r="V96" s="708">
        <v>2.1606823820980199E-4</v>
      </c>
    </row>
    <row r="97" spans="2:22">
      <c r="C97" s="662"/>
      <c r="E97" s="659"/>
      <c r="F97" s="659"/>
      <c r="I97" s="704" t="s">
        <v>2411</v>
      </c>
      <c r="J97" s="704">
        <v>-2470</v>
      </c>
      <c r="K97" s="625" t="s">
        <v>1896</v>
      </c>
      <c r="L97" s="564">
        <v>6</v>
      </c>
      <c r="M97" s="655" t="s">
        <v>2395</v>
      </c>
      <c r="N97" s="656">
        <v>3.2015325231782978</v>
      </c>
      <c r="O97" s="705">
        <v>5.6666513063305099E-2</v>
      </c>
      <c r="P97" s="706">
        <v>3.5895627484283399E-4</v>
      </c>
      <c r="Q97" s="72">
        <v>6.7659853206689796E-3</v>
      </c>
      <c r="R97" s="733">
        <v>4.2885760804157399E-5</v>
      </c>
      <c r="S97" s="705">
        <v>2.7664012693324699E-4</v>
      </c>
      <c r="T97" s="706">
        <v>3.802178682325725E-4</v>
      </c>
      <c r="U97" s="707">
        <v>0.70389537747599296</v>
      </c>
      <c r="V97" s="708">
        <v>2.4828755326304798E-4</v>
      </c>
    </row>
    <row r="98" spans="2:22">
      <c r="C98" s="662"/>
      <c r="E98" s="659"/>
      <c r="F98" s="659"/>
      <c r="I98" s="704" t="s">
        <v>2411</v>
      </c>
      <c r="J98" s="704">
        <v>-2470</v>
      </c>
      <c r="K98" s="625" t="s">
        <v>1896</v>
      </c>
      <c r="L98" s="564">
        <v>7</v>
      </c>
      <c r="M98" s="655" t="s">
        <v>2395</v>
      </c>
      <c r="N98" s="656">
        <v>3.0839031114739917</v>
      </c>
      <c r="O98" s="705">
        <v>5.6098384401845301E-2</v>
      </c>
      <c r="P98" s="706">
        <v>3.2597227556286002E-4</v>
      </c>
      <c r="Q98" s="72">
        <v>6.8369513325704E-3</v>
      </c>
      <c r="R98" s="733">
        <v>4.69740341985381E-5</v>
      </c>
      <c r="S98" s="705">
        <v>1.4302819335451E-3</v>
      </c>
      <c r="T98" s="706">
        <v>2.3407329434936401E-4</v>
      </c>
      <c r="U98" s="707">
        <v>0.70389846426277702</v>
      </c>
      <c r="V98" s="708">
        <v>2.3209440017874601E-4</v>
      </c>
    </row>
    <row r="99" spans="2:22">
      <c r="C99" s="662"/>
      <c r="E99" s="659"/>
      <c r="F99" s="659"/>
      <c r="I99" s="704" t="s">
        <v>2411</v>
      </c>
      <c r="J99" s="704">
        <v>-2470</v>
      </c>
      <c r="K99" s="625" t="s">
        <v>1896</v>
      </c>
      <c r="L99" s="564">
        <v>8</v>
      </c>
      <c r="M99" s="655" t="s">
        <v>2395</v>
      </c>
      <c r="N99" s="656">
        <v>3.4407916798550762</v>
      </c>
      <c r="O99" s="705">
        <v>5.5668937124407701E-2</v>
      </c>
      <c r="P99" s="706">
        <v>2.8265336818306E-4</v>
      </c>
      <c r="Q99" s="72">
        <v>6.7856742681963603E-3</v>
      </c>
      <c r="R99" s="733">
        <v>3.8133672835659498E-5</v>
      </c>
      <c r="S99" s="705">
        <v>1.1074277131990001E-3</v>
      </c>
      <c r="T99" s="706">
        <v>2.1840220570715999E-4</v>
      </c>
      <c r="U99" s="707">
        <v>0.70394693329583979</v>
      </c>
      <c r="V99" s="708">
        <v>1.9036580026164399E-4</v>
      </c>
    </row>
    <row r="100" spans="2:22">
      <c r="C100" s="662"/>
      <c r="E100" s="659"/>
      <c r="F100" s="659"/>
      <c r="I100" s="704" t="s">
        <v>2411</v>
      </c>
      <c r="J100" s="704">
        <v>-2470</v>
      </c>
      <c r="K100" s="625" t="s">
        <v>1896</v>
      </c>
      <c r="L100" s="564">
        <v>9</v>
      </c>
      <c r="M100" s="655" t="s">
        <v>2395</v>
      </c>
      <c r="N100" s="656">
        <v>3.1686944993769468</v>
      </c>
      <c r="O100" s="705">
        <v>5.63083602573973E-2</v>
      </c>
      <c r="P100" s="706">
        <v>3.1667733890633102E-4</v>
      </c>
      <c r="Q100" s="72">
        <v>6.84262161792204E-3</v>
      </c>
      <c r="R100" s="733">
        <v>4.4373603862489299E-5</v>
      </c>
      <c r="S100" s="705">
        <v>5.9923665491252304E-4</v>
      </c>
      <c r="T100" s="706">
        <v>2.4350654067515501E-4</v>
      </c>
      <c r="U100" s="707">
        <v>0.70390758769503581</v>
      </c>
      <c r="V100" s="708">
        <v>1.9678598298371401E-4</v>
      </c>
    </row>
    <row r="101" spans="2:22">
      <c r="C101" s="662"/>
      <c r="E101" s="659"/>
      <c r="F101" s="659"/>
      <c r="I101" s="704" t="s">
        <v>2411</v>
      </c>
      <c r="J101" s="704">
        <v>-2470</v>
      </c>
      <c r="K101" s="625" t="s">
        <v>1896</v>
      </c>
      <c r="L101" s="564">
        <v>10</v>
      </c>
      <c r="M101" s="655" t="s">
        <v>2395</v>
      </c>
      <c r="N101" s="656">
        <v>3.2063519277027073</v>
      </c>
      <c r="O101" s="705">
        <v>5.6057996036396399E-2</v>
      </c>
      <c r="P101" s="706">
        <v>3.2272899890434199E-4</v>
      </c>
      <c r="Q101" s="72">
        <v>6.8127284915524503E-3</v>
      </c>
      <c r="R101" s="733">
        <v>5.5666821687317097E-5</v>
      </c>
      <c r="S101" s="705">
        <v>5.4429770321512796E-4</v>
      </c>
      <c r="T101" s="706">
        <v>2.4534845076734104E-4</v>
      </c>
      <c r="U101" s="707">
        <v>0.7038563279457638</v>
      </c>
      <c r="V101" s="708">
        <v>2.1269484191778799E-4</v>
      </c>
    </row>
    <row r="102" spans="2:22">
      <c r="C102" s="662"/>
      <c r="E102" s="659"/>
      <c r="F102" s="659"/>
      <c r="I102" s="704" t="s">
        <v>2411</v>
      </c>
      <c r="J102" s="704">
        <v>-2470</v>
      </c>
      <c r="K102" s="625" t="s">
        <v>1896</v>
      </c>
      <c r="L102" s="564">
        <v>11</v>
      </c>
      <c r="M102" s="655" t="s">
        <v>2395</v>
      </c>
      <c r="N102" s="656">
        <v>3.1797448909275348</v>
      </c>
      <c r="O102" s="705">
        <v>5.6916382968134303E-2</v>
      </c>
      <c r="P102" s="706">
        <v>3.0560867409137004E-4</v>
      </c>
      <c r="Q102" s="72">
        <v>6.7958197498717496E-3</v>
      </c>
      <c r="R102" s="733">
        <v>0</v>
      </c>
      <c r="S102" s="705">
        <v>1.7516110291093201E-4</v>
      </c>
      <c r="T102" s="706">
        <v>2.4872423907813047E-4</v>
      </c>
      <c r="U102" s="707">
        <v>0.70382474177270482</v>
      </c>
      <c r="V102" s="708">
        <v>2.29203221767428E-4</v>
      </c>
    </row>
    <row r="103" spans="2:22">
      <c r="C103" s="662"/>
      <c r="E103" s="659"/>
      <c r="F103" s="659"/>
      <c r="I103" s="704" t="s">
        <v>2411</v>
      </c>
      <c r="J103" s="704">
        <v>-2470</v>
      </c>
      <c r="K103" s="625" t="s">
        <v>1896</v>
      </c>
      <c r="L103" s="564">
        <v>12</v>
      </c>
      <c r="M103" s="655" t="s">
        <v>2395</v>
      </c>
      <c r="N103" s="656">
        <v>3.335657792775331</v>
      </c>
      <c r="O103" s="705">
        <v>5.6508655191438897E-2</v>
      </c>
      <c r="P103" s="706">
        <v>3.4373432123523801E-4</v>
      </c>
      <c r="Q103" s="72">
        <v>6.7471380584320697E-3</v>
      </c>
      <c r="R103" s="733">
        <v>0</v>
      </c>
      <c r="S103" s="705">
        <v>1.44821102304046E-3</v>
      </c>
      <c r="T103" s="706">
        <v>2.40424842054796E-4</v>
      </c>
      <c r="U103" s="707">
        <v>0.7037514853641359</v>
      </c>
      <c r="V103" s="708">
        <v>2.6498886255342199E-4</v>
      </c>
    </row>
    <row r="104" spans="2:22">
      <c r="C104" s="662"/>
      <c r="E104" s="659"/>
      <c r="F104" s="659"/>
      <c r="I104" s="704" t="s">
        <v>2411</v>
      </c>
      <c r="J104" s="704">
        <v>-2470</v>
      </c>
      <c r="K104" s="625" t="s">
        <v>1896</v>
      </c>
      <c r="L104" s="564">
        <v>13</v>
      </c>
      <c r="M104" s="655" t="s">
        <v>2395</v>
      </c>
      <c r="N104" s="656">
        <v>3.1573986989855043</v>
      </c>
      <c r="O104" s="705">
        <v>5.6193474125918401E-2</v>
      </c>
      <c r="P104" s="706">
        <v>3.0397905165437599E-4</v>
      </c>
      <c r="Q104" s="72">
        <v>6.7766651886692298E-3</v>
      </c>
      <c r="R104" s="733">
        <v>0</v>
      </c>
      <c r="S104" s="705">
        <v>1.1719475997928599E-3</v>
      </c>
      <c r="T104" s="706">
        <v>2.3528662355201902E-4</v>
      </c>
      <c r="U104" s="707">
        <v>0.70392524117042377</v>
      </c>
      <c r="V104" s="708">
        <v>2.0734393450801299E-4</v>
      </c>
    </row>
    <row r="105" spans="2:22">
      <c r="C105" s="662"/>
      <c r="E105" s="659"/>
      <c r="F105" s="659"/>
      <c r="I105" s="704" t="s">
        <v>2411</v>
      </c>
      <c r="J105" s="704">
        <v>-2470</v>
      </c>
      <c r="K105" s="625" t="s">
        <v>1896</v>
      </c>
      <c r="L105" s="564">
        <v>14</v>
      </c>
      <c r="M105" s="655" t="s">
        <v>2395</v>
      </c>
      <c r="N105" s="656">
        <v>3.3500608037499964</v>
      </c>
      <c r="O105" s="705">
        <v>5.6728832561942701E-2</v>
      </c>
      <c r="P105" s="706">
        <v>3.51374021729139E-4</v>
      </c>
      <c r="Q105" s="72">
        <v>6.7734251614163599E-3</v>
      </c>
      <c r="R105" s="733">
        <v>4.1232496044190696E-5</v>
      </c>
      <c r="S105" s="705">
        <v>7.2014035097309496E-4</v>
      </c>
      <c r="T105" s="706">
        <v>2.8330619855684603E-4</v>
      </c>
      <c r="U105" s="707">
        <v>0.70376194815619086</v>
      </c>
      <c r="V105" s="708">
        <v>2.27722799525462E-4</v>
      </c>
    </row>
    <row r="106" spans="2:22">
      <c r="C106" s="662"/>
      <c r="E106" s="659"/>
      <c r="F106" s="659"/>
      <c r="I106" s="704" t="s">
        <v>2411</v>
      </c>
      <c r="J106" s="704">
        <v>-2470</v>
      </c>
      <c r="K106" s="625" t="s">
        <v>1896</v>
      </c>
      <c r="L106" s="564">
        <v>15</v>
      </c>
      <c r="M106" s="655" t="s">
        <v>2395</v>
      </c>
      <c r="N106" s="656">
        <v>3.039475701072464</v>
      </c>
      <c r="O106" s="705">
        <v>5.6294086190613497E-2</v>
      </c>
      <c r="P106" s="706">
        <v>3.59177152327792E-4</v>
      </c>
      <c r="Q106" s="72">
        <v>6.84091808907983E-3</v>
      </c>
      <c r="R106" s="733">
        <v>3.3986124280845702E-5</v>
      </c>
      <c r="S106" s="705">
        <v>2.3639447706105297E-4</v>
      </c>
      <c r="T106" s="706">
        <v>2.5432560291631801E-4</v>
      </c>
      <c r="U106" s="707">
        <v>0.70390911941916423</v>
      </c>
      <c r="V106" s="708">
        <v>2.1216266861920301E-4</v>
      </c>
    </row>
    <row r="107" spans="2:22">
      <c r="C107" s="662"/>
      <c r="E107" s="659"/>
      <c r="F107" s="659"/>
      <c r="I107" s="704" t="s">
        <v>2411</v>
      </c>
      <c r="J107" s="704">
        <v>-2470</v>
      </c>
      <c r="K107" s="625" t="s">
        <v>1896</v>
      </c>
      <c r="L107" s="564">
        <v>16</v>
      </c>
      <c r="M107" s="655" t="s">
        <v>2395</v>
      </c>
      <c r="N107" s="656">
        <v>3.1603781648995226</v>
      </c>
      <c r="O107" s="705">
        <v>5.6930274065034897E-2</v>
      </c>
      <c r="P107" s="706">
        <v>3.9341721056723402E-4</v>
      </c>
      <c r="Q107" s="72">
        <v>6.7974790443986501E-3</v>
      </c>
      <c r="R107" s="733">
        <v>6.0991447550208596E-5</v>
      </c>
      <c r="S107" s="705">
        <v>7.6227606197520502E-4</v>
      </c>
      <c r="T107" s="706">
        <v>3.0205120791086752E-4</v>
      </c>
      <c r="U107" s="707">
        <v>0.7038845404789158</v>
      </c>
      <c r="V107" s="708">
        <v>2.6631256564690198E-4</v>
      </c>
    </row>
    <row r="108" spans="2:22">
      <c r="C108" s="662"/>
      <c r="E108" s="659"/>
      <c r="F108" s="659"/>
      <c r="I108" s="704" t="s">
        <v>2411</v>
      </c>
      <c r="J108" s="704">
        <v>-2470</v>
      </c>
      <c r="K108" s="625" t="s">
        <v>1896</v>
      </c>
      <c r="L108" s="564">
        <v>17</v>
      </c>
      <c r="M108" s="655" t="s">
        <v>2395</v>
      </c>
      <c r="N108" s="656">
        <v>2.9468014442318817</v>
      </c>
      <c r="O108" s="705">
        <v>5.5819404520431902E-2</v>
      </c>
      <c r="P108" s="706">
        <v>3.1937734909444002E-4</v>
      </c>
      <c r="Q108" s="72">
        <v>6.8036415332510198E-3</v>
      </c>
      <c r="R108" s="733">
        <v>3.6674489353516599E-5</v>
      </c>
      <c r="S108" s="705">
        <v>1.3879556681895E-3</v>
      </c>
      <c r="T108" s="706">
        <v>2.248789665548695E-4</v>
      </c>
      <c r="U108" s="707">
        <v>0.70387588548553404</v>
      </c>
      <c r="V108" s="708">
        <v>2.21192006415619E-4</v>
      </c>
    </row>
    <row r="109" spans="2:22">
      <c r="C109" s="662"/>
      <c r="E109" s="659"/>
      <c r="F109" s="659"/>
      <c r="I109" s="704" t="s">
        <v>2411</v>
      </c>
      <c r="J109" s="704">
        <v>-2470</v>
      </c>
      <c r="K109" s="625" t="s">
        <v>1896</v>
      </c>
      <c r="L109" s="564">
        <v>18</v>
      </c>
      <c r="M109" s="655" t="s">
        <v>2395</v>
      </c>
      <c r="N109" s="656">
        <v>3.224036199198848</v>
      </c>
      <c r="O109" s="705">
        <v>5.57066196835804E-2</v>
      </c>
      <c r="P109" s="706">
        <v>3.7163811191902102E-4</v>
      </c>
      <c r="Q109" s="72">
        <v>6.7901750596276603E-3</v>
      </c>
      <c r="R109" s="733">
        <v>3.9778066386670999E-5</v>
      </c>
      <c r="S109" s="705">
        <v>4.9456460221963599E-4</v>
      </c>
      <c r="T109" s="706">
        <v>2.913419041639415E-4</v>
      </c>
      <c r="U109" s="707">
        <v>0.70392900970036487</v>
      </c>
      <c r="V109" s="708">
        <v>2.6345365755685101E-4</v>
      </c>
    </row>
    <row r="110" spans="2:22">
      <c r="C110" s="662"/>
      <c r="E110" s="659"/>
      <c r="F110" s="659"/>
      <c r="I110" s="704" t="s">
        <v>2411</v>
      </c>
      <c r="J110" s="704">
        <v>-2470</v>
      </c>
      <c r="K110" s="625" t="s">
        <v>1896</v>
      </c>
      <c r="L110" s="564">
        <v>19</v>
      </c>
      <c r="M110" s="655" t="s">
        <v>2395</v>
      </c>
      <c r="N110" s="656">
        <v>3.5511296195969524</v>
      </c>
      <c r="O110" s="705">
        <v>5.6136210272889703E-2</v>
      </c>
      <c r="P110" s="706">
        <v>4.66221395094309E-4</v>
      </c>
      <c r="Q110" s="72">
        <v>6.7414660149506299E-3</v>
      </c>
      <c r="R110" s="733">
        <v>3.4282184559791896E-5</v>
      </c>
      <c r="S110" s="705">
        <v>1.2651010374789299E-3</v>
      </c>
      <c r="T110" s="706">
        <v>3.1346270740322446E-4</v>
      </c>
      <c r="U110" s="707">
        <v>0.70372444179879878</v>
      </c>
      <c r="V110" s="708">
        <v>2.9144827465570397E-4</v>
      </c>
    </row>
    <row r="111" spans="2:22" s="719" customFormat="1">
      <c r="B111" s="717"/>
      <c r="C111" s="718"/>
      <c r="E111" s="737"/>
      <c r="F111" s="737"/>
      <c r="I111" s="720"/>
      <c r="J111" s="721"/>
      <c r="K111" s="722"/>
      <c r="L111" s="723"/>
      <c r="M111" s="724"/>
      <c r="N111" s="666"/>
      <c r="O111" s="725"/>
      <c r="P111" s="726"/>
      <c r="Q111" s="517"/>
      <c r="R111" s="734"/>
      <c r="S111" s="725"/>
      <c r="T111" s="726"/>
      <c r="U111" s="727"/>
      <c r="V111" s="728"/>
    </row>
    <row r="112" spans="2:22">
      <c r="B112" s="701" t="s">
        <v>2413</v>
      </c>
      <c r="C112" s="702"/>
      <c r="D112" s="703"/>
      <c r="E112" s="736"/>
      <c r="F112" s="736"/>
      <c r="G112" s="703"/>
      <c r="H112" s="703"/>
      <c r="I112" s="704" t="s">
        <v>2411</v>
      </c>
      <c r="J112" s="704">
        <v>-2529</v>
      </c>
      <c r="K112" s="625" t="s">
        <v>2414</v>
      </c>
      <c r="L112" s="564">
        <v>1</v>
      </c>
      <c r="M112" s="655" t="s">
        <v>2395</v>
      </c>
      <c r="N112" s="656">
        <v>2.8187985654782652</v>
      </c>
      <c r="O112" s="705">
        <v>5.6046266130762898E-2</v>
      </c>
      <c r="P112" s="706">
        <v>3.4533066581235699E-4</v>
      </c>
      <c r="Q112" s="72">
        <v>6.8113282777258304E-3</v>
      </c>
      <c r="R112" s="733">
        <v>3.3362787845336804E-5</v>
      </c>
      <c r="S112" s="705">
        <v>1.80744072121131E-4</v>
      </c>
      <c r="T112" s="706">
        <v>2.4812242777973598E-4</v>
      </c>
      <c r="U112" s="707">
        <v>0.70371559992482691</v>
      </c>
      <c r="V112" s="707">
        <v>2.3604620284039399E-4</v>
      </c>
    </row>
    <row r="113" spans="2:22" s="112" customFormat="1">
      <c r="B113" s="644"/>
      <c r="C113" s="662"/>
      <c r="E113" s="664"/>
      <c r="F113" s="664"/>
      <c r="I113" s="704" t="s">
        <v>2411</v>
      </c>
      <c r="J113" s="704">
        <v>-2529</v>
      </c>
      <c r="K113" s="625" t="s">
        <v>2414</v>
      </c>
      <c r="L113" s="564">
        <v>2</v>
      </c>
      <c r="M113" s="655" t="s">
        <v>2395</v>
      </c>
      <c r="N113" s="656">
        <v>3.114261375275361</v>
      </c>
      <c r="O113" s="705">
        <v>5.5584798697439E-2</v>
      </c>
      <c r="P113" s="706">
        <v>2.8464091398820604E-4</v>
      </c>
      <c r="Q113" s="72">
        <v>6.7724857935223199E-3</v>
      </c>
      <c r="R113" s="733">
        <v>3.7993640878521801E-5</v>
      </c>
      <c r="S113" s="705">
        <v>1.4230740890228001E-3</v>
      </c>
      <c r="T113" s="706">
        <v>4.9513029493425354E-4</v>
      </c>
      <c r="U113" s="707">
        <v>0.70401607253032417</v>
      </c>
      <c r="V113" s="707">
        <v>2.08782616091587E-4</v>
      </c>
    </row>
    <row r="114" spans="2:22">
      <c r="C114" s="662"/>
      <c r="E114" s="738"/>
      <c r="F114" s="659"/>
      <c r="I114" s="704" t="s">
        <v>2411</v>
      </c>
      <c r="J114" s="704">
        <v>-2529</v>
      </c>
      <c r="K114" s="625" t="s">
        <v>2414</v>
      </c>
      <c r="L114" s="564">
        <v>3</v>
      </c>
      <c r="M114" s="655" t="s">
        <v>2395</v>
      </c>
      <c r="N114" s="656">
        <v>2.6693054651758814</v>
      </c>
      <c r="O114" s="705">
        <v>5.6519655489492802E-2</v>
      </c>
      <c r="P114" s="706">
        <v>5.1081611554645097E-4</v>
      </c>
      <c r="Q114" s="72">
        <v>6.8478507995199996E-3</v>
      </c>
      <c r="R114" s="733">
        <v>5.30177069910691E-5</v>
      </c>
      <c r="S114" s="705">
        <v>1.4806501019095899E-3</v>
      </c>
      <c r="T114" s="706">
        <v>4.0678445268523602E-4</v>
      </c>
      <c r="U114" s="707">
        <v>0.70376370798246601</v>
      </c>
      <c r="V114" s="707">
        <v>3.13594597860423E-4</v>
      </c>
    </row>
    <row r="115" spans="2:22">
      <c r="C115" s="662"/>
      <c r="E115" s="738"/>
      <c r="F115" s="659"/>
      <c r="I115" s="704" t="s">
        <v>2411</v>
      </c>
      <c r="J115" s="704">
        <v>-2529</v>
      </c>
      <c r="K115" s="625" t="s">
        <v>2414</v>
      </c>
      <c r="L115" s="564">
        <v>4</v>
      </c>
      <c r="M115" s="655" t="s">
        <v>2395</v>
      </c>
      <c r="N115" s="656">
        <v>3.1772137296531828</v>
      </c>
      <c r="O115" s="705">
        <v>5.6558808034717203E-2</v>
      </c>
      <c r="P115" s="706">
        <v>3.0715624958182602E-4</v>
      </c>
      <c r="Q115" s="72">
        <v>6.7531266722139702E-3</v>
      </c>
      <c r="R115" s="733">
        <v>3.4242663530133604E-5</v>
      </c>
      <c r="S115" s="705">
        <v>3.6895260121943299E-4</v>
      </c>
      <c r="T115" s="706">
        <v>2.3838410004035999E-4</v>
      </c>
      <c r="U115" s="707">
        <v>0.7038629789022004</v>
      </c>
      <c r="V115" s="707">
        <v>2.05948667347021E-4</v>
      </c>
    </row>
    <row r="116" spans="2:22">
      <c r="C116" s="662"/>
      <c r="E116" s="738"/>
      <c r="F116" s="659"/>
      <c r="I116" s="704" t="s">
        <v>2411</v>
      </c>
      <c r="J116" s="704">
        <v>-2529</v>
      </c>
      <c r="K116" s="625" t="s">
        <v>2414</v>
      </c>
      <c r="L116" s="564">
        <v>5</v>
      </c>
      <c r="M116" s="655" t="s">
        <v>2395</v>
      </c>
      <c r="N116" s="656">
        <v>3.0807081218208126</v>
      </c>
      <c r="O116" s="705">
        <v>5.5645340922240397E-2</v>
      </c>
      <c r="P116" s="706">
        <v>3.3314970202665201E-4</v>
      </c>
      <c r="Q116" s="72">
        <v>6.8328566600877501E-3</v>
      </c>
      <c r="R116" s="733">
        <v>3.8034309886803801E-5</v>
      </c>
      <c r="S116" s="705">
        <v>1.61830397459959E-4</v>
      </c>
      <c r="T116" s="706">
        <v>2.3153137702424401E-4</v>
      </c>
      <c r="U116" s="707">
        <v>0.70394971138808493</v>
      </c>
      <c r="V116" s="707">
        <v>2.0429171535394001E-4</v>
      </c>
    </row>
    <row r="117" spans="2:22">
      <c r="C117" s="662"/>
      <c r="E117" s="738"/>
      <c r="F117" s="659"/>
      <c r="I117" s="704" t="s">
        <v>2411</v>
      </c>
      <c r="J117" s="704">
        <v>-2529</v>
      </c>
      <c r="K117" s="625" t="s">
        <v>2414</v>
      </c>
      <c r="L117" s="564">
        <v>6</v>
      </c>
      <c r="M117" s="655" t="s">
        <v>2395</v>
      </c>
      <c r="N117" s="656">
        <v>3.1484494710144921</v>
      </c>
      <c r="O117" s="705">
        <v>5.60568306555164E-2</v>
      </c>
      <c r="P117" s="706">
        <v>2.8712046555541499E-4</v>
      </c>
      <c r="Q117" s="72">
        <v>6.6931893764361804E-3</v>
      </c>
      <c r="R117" s="733">
        <v>4.8449016364867696E-5</v>
      </c>
      <c r="S117" s="705">
        <v>2.3428859805565299E-4</v>
      </c>
      <c r="T117" s="706">
        <v>2.3103708400641052E-4</v>
      </c>
      <c r="U117" s="707">
        <v>0.7038258574537114</v>
      </c>
      <c r="V117" s="707">
        <v>2.02097637597487E-4</v>
      </c>
    </row>
    <row r="118" spans="2:22">
      <c r="C118" s="662"/>
      <c r="E118" s="738"/>
      <c r="F118" s="659"/>
      <c r="I118" s="704" t="s">
        <v>2411</v>
      </c>
      <c r="J118" s="704">
        <v>-2529</v>
      </c>
      <c r="K118" s="625" t="s">
        <v>2414</v>
      </c>
      <c r="L118" s="564">
        <v>7</v>
      </c>
      <c r="M118" s="655" t="s">
        <v>2395</v>
      </c>
      <c r="N118" s="656">
        <v>2.9836842524637692</v>
      </c>
      <c r="O118" s="705">
        <v>5.5908540084572002E-2</v>
      </c>
      <c r="P118" s="706">
        <v>3.1410694126151196E-4</v>
      </c>
      <c r="Q118" s="72">
        <v>6.8142844860404703E-3</v>
      </c>
      <c r="R118" s="733">
        <v>4.2032380411256796E-5</v>
      </c>
      <c r="S118" s="705">
        <v>9.1134312220130995E-4</v>
      </c>
      <c r="T118" s="706">
        <v>2.0784576648896951E-3</v>
      </c>
      <c r="U118" s="707">
        <v>0.70399099655971464</v>
      </c>
      <c r="V118" s="707">
        <v>2.3380316352235899E-4</v>
      </c>
    </row>
    <row r="119" spans="2:22">
      <c r="C119" s="662"/>
      <c r="E119" s="738"/>
      <c r="F119" s="659"/>
      <c r="I119" s="704" t="s">
        <v>2411</v>
      </c>
      <c r="J119" s="704">
        <v>-2529</v>
      </c>
      <c r="K119" s="625" t="s">
        <v>2414</v>
      </c>
      <c r="L119" s="564">
        <v>8</v>
      </c>
      <c r="M119" s="655" t="s">
        <v>2395</v>
      </c>
      <c r="N119" s="656">
        <v>2.7580012953043433</v>
      </c>
      <c r="O119" s="705">
        <v>5.61190185833087E-2</v>
      </c>
      <c r="P119" s="706">
        <v>3.8691976105365402E-4</v>
      </c>
      <c r="Q119" s="72">
        <v>6.8200151606510398E-3</v>
      </c>
      <c r="R119" s="733">
        <v>3.49445431401464E-5</v>
      </c>
      <c r="S119" s="705">
        <v>1.0680048485858999E-3</v>
      </c>
      <c r="T119" s="706">
        <v>2.6976615325435003E-4</v>
      </c>
      <c r="U119" s="707">
        <v>0.70383250811344988</v>
      </c>
      <c r="V119" s="707">
        <v>2.26884095558622E-4</v>
      </c>
    </row>
    <row r="120" spans="2:22">
      <c r="C120" s="662"/>
      <c r="E120" s="659"/>
      <c r="F120" s="659"/>
      <c r="I120" s="704" t="s">
        <v>2411</v>
      </c>
      <c r="J120" s="704">
        <v>-2529</v>
      </c>
      <c r="K120" s="625" t="s">
        <v>2414</v>
      </c>
      <c r="L120" s="564">
        <v>9</v>
      </c>
      <c r="M120" s="655" t="s">
        <v>2395</v>
      </c>
      <c r="N120" s="656">
        <v>3.0982029124820278</v>
      </c>
      <c r="O120" s="705">
        <v>5.6418228105938703E-2</v>
      </c>
      <c r="P120" s="706">
        <v>3.03297999500012E-4</v>
      </c>
      <c r="Q120" s="72">
        <v>6.84574067882774E-3</v>
      </c>
      <c r="R120" s="733">
        <v>8.3788366837398502E-5</v>
      </c>
      <c r="S120" s="705">
        <v>5.3251369868091095E-4</v>
      </c>
      <c r="T120" s="706">
        <v>2.3526143672778752E-4</v>
      </c>
      <c r="U120" s="707">
        <v>0.70389726637989147</v>
      </c>
      <c r="V120" s="707">
        <v>2.1784830025870099E-4</v>
      </c>
    </row>
    <row r="121" spans="2:22">
      <c r="C121" s="662"/>
      <c r="E121" s="659"/>
      <c r="F121" s="659"/>
      <c r="I121" s="704" t="s">
        <v>2411</v>
      </c>
      <c r="J121" s="704">
        <v>-2529</v>
      </c>
      <c r="K121" s="625" t="s">
        <v>2414</v>
      </c>
      <c r="L121" s="564">
        <v>10</v>
      </c>
      <c r="M121" s="655" t="s">
        <v>2395</v>
      </c>
      <c r="N121" s="656">
        <v>3.503392449022078</v>
      </c>
      <c r="O121" s="705">
        <v>5.6120205077250698E-2</v>
      </c>
      <c r="P121" s="706">
        <v>2.7942032256452799E-4</v>
      </c>
      <c r="Q121" s="72">
        <v>6.7007555068768002E-3</v>
      </c>
      <c r="R121" s="733">
        <v>4.7808321626346595E-5</v>
      </c>
      <c r="S121" s="705">
        <v>1.0528598840152199E-3</v>
      </c>
      <c r="T121" s="706">
        <v>2.68772339528505E-4</v>
      </c>
      <c r="U121" s="707">
        <v>0.70399708920692161</v>
      </c>
      <c r="V121" s="707">
        <v>2.07217320302639E-4</v>
      </c>
    </row>
    <row r="122" spans="2:22">
      <c r="C122" s="662"/>
      <c r="E122" s="659"/>
      <c r="F122" s="659"/>
      <c r="I122" s="704" t="s">
        <v>2411</v>
      </c>
      <c r="J122" s="704">
        <v>-2529</v>
      </c>
      <c r="K122" s="625" t="s">
        <v>2414</v>
      </c>
      <c r="L122" s="564">
        <v>11</v>
      </c>
      <c r="M122" s="655" t="s">
        <v>2395</v>
      </c>
      <c r="N122" s="656">
        <v>3.1833866167700431</v>
      </c>
      <c r="O122" s="705">
        <v>5.5795547607644498E-2</v>
      </c>
      <c r="P122" s="706">
        <v>3.1820468895823702E-4</v>
      </c>
      <c r="Q122" s="72">
        <v>6.70079318294956E-3</v>
      </c>
      <c r="R122" s="733">
        <v>3.7339918935489703E-5</v>
      </c>
      <c r="S122" s="705">
        <v>4.6966535773766298E-4</v>
      </c>
      <c r="T122" s="706">
        <v>2.2940019165486352E-4</v>
      </c>
      <c r="U122" s="707">
        <v>0.70390195468809702</v>
      </c>
      <c r="V122" s="707">
        <v>2.2075375393042701E-4</v>
      </c>
    </row>
    <row r="123" spans="2:22">
      <c r="C123" s="662"/>
      <c r="E123" s="659"/>
      <c r="F123" s="659"/>
      <c r="I123" s="704" t="s">
        <v>2411</v>
      </c>
      <c r="J123" s="704">
        <v>-2529</v>
      </c>
      <c r="K123" s="625" t="s">
        <v>2414</v>
      </c>
      <c r="L123" s="564">
        <v>12</v>
      </c>
      <c r="M123" s="655" t="s">
        <v>2395</v>
      </c>
      <c r="N123" s="656">
        <v>2.7521451155496344</v>
      </c>
      <c r="O123" s="705">
        <v>5.53741364737005E-2</v>
      </c>
      <c r="P123" s="706">
        <v>4.4403404041769404E-4</v>
      </c>
      <c r="Q123" s="72">
        <v>6.8385378058858004E-3</v>
      </c>
      <c r="R123" s="733">
        <v>0</v>
      </c>
      <c r="S123" s="705">
        <v>9.5987519975923705E-4</v>
      </c>
      <c r="T123" s="706">
        <v>3.5834335173092299E-4</v>
      </c>
      <c r="U123" s="707">
        <v>0.70381534734499607</v>
      </c>
      <c r="V123" s="707">
        <v>2.9854129038297102E-4</v>
      </c>
    </row>
    <row r="124" spans="2:22">
      <c r="C124" s="662"/>
      <c r="E124" s="659"/>
      <c r="F124" s="659"/>
      <c r="I124" s="704" t="s">
        <v>2411</v>
      </c>
      <c r="J124" s="704">
        <v>-2529</v>
      </c>
      <c r="K124" s="625" t="s">
        <v>2414</v>
      </c>
      <c r="L124" s="564">
        <v>13</v>
      </c>
      <c r="M124" s="655" t="s">
        <v>2395</v>
      </c>
      <c r="N124" s="656">
        <v>3.5212349528405804</v>
      </c>
      <c r="O124" s="705">
        <v>5.6724884806017201E-2</v>
      </c>
      <c r="P124" s="706">
        <v>2.8678946579240104E-4</v>
      </c>
      <c r="Q124" s="72">
        <v>6.8123538319206402E-3</v>
      </c>
      <c r="R124" s="733">
        <v>0</v>
      </c>
      <c r="S124" s="705">
        <v>1.49450908338186E-3</v>
      </c>
      <c r="T124" s="706">
        <v>2.434670110049015E-4</v>
      </c>
      <c r="U124" s="707">
        <v>0.70398448891486543</v>
      </c>
      <c r="V124" s="707">
        <v>1.89191587492968E-4</v>
      </c>
    </row>
    <row r="125" spans="2:22">
      <c r="C125" s="662"/>
      <c r="E125" s="659"/>
      <c r="F125" s="659"/>
      <c r="I125" s="704" t="s">
        <v>2411</v>
      </c>
      <c r="J125" s="704">
        <v>-2529</v>
      </c>
      <c r="K125" s="625" t="s">
        <v>2414</v>
      </c>
      <c r="L125" s="564">
        <v>14</v>
      </c>
      <c r="M125" s="655" t="s">
        <v>2395</v>
      </c>
      <c r="N125" s="656">
        <v>3.0396063157514459</v>
      </c>
      <c r="O125" s="705">
        <v>5.60210979579343E-2</v>
      </c>
      <c r="P125" s="706">
        <v>3.1854535454399799E-4</v>
      </c>
      <c r="Q125" s="72">
        <v>6.7277229909051802E-3</v>
      </c>
      <c r="R125" s="733">
        <v>0</v>
      </c>
      <c r="S125" s="705">
        <v>6.4037885177264898E-4</v>
      </c>
      <c r="T125" s="706">
        <v>2.2108069750332448E-4</v>
      </c>
      <c r="U125" s="707">
        <v>0.70384757392328579</v>
      </c>
      <c r="V125" s="707">
        <v>2.2946297782039E-4</v>
      </c>
    </row>
    <row r="126" spans="2:22">
      <c r="C126" s="662"/>
      <c r="E126" s="659"/>
      <c r="F126" s="659"/>
      <c r="I126" s="704" t="s">
        <v>2411</v>
      </c>
      <c r="J126" s="704">
        <v>-2529</v>
      </c>
      <c r="K126" s="625" t="s">
        <v>2414</v>
      </c>
      <c r="L126" s="564">
        <v>15</v>
      </c>
      <c r="M126" s="655" t="s">
        <v>2395</v>
      </c>
      <c r="N126" s="656">
        <v>3.0580224951832413</v>
      </c>
      <c r="O126" s="705">
        <v>5.55375906236499E-2</v>
      </c>
      <c r="P126" s="706">
        <v>4.0577074984791901E-4</v>
      </c>
      <c r="Q126" s="72">
        <v>6.6311918921256197E-3</v>
      </c>
      <c r="R126" s="733">
        <v>4.9451108209189294E-5</v>
      </c>
      <c r="S126" s="705">
        <v>2.8287654826122E-4</v>
      </c>
      <c r="T126" s="706">
        <v>2.9956039095505298E-4</v>
      </c>
      <c r="U126" s="707">
        <v>0.70373533799586563</v>
      </c>
      <c r="V126" s="707">
        <v>2.8873172504021799E-4</v>
      </c>
    </row>
    <row r="127" spans="2:22">
      <c r="C127" s="662"/>
      <c r="E127" s="659"/>
      <c r="F127" s="659"/>
      <c r="I127" s="704" t="s">
        <v>2411</v>
      </c>
      <c r="J127" s="704">
        <v>-2529</v>
      </c>
      <c r="K127" s="625" t="s">
        <v>2414</v>
      </c>
      <c r="L127" s="564">
        <v>16</v>
      </c>
      <c r="M127" s="655" t="s">
        <v>2395</v>
      </c>
      <c r="N127" s="656">
        <v>2.7197144754492748</v>
      </c>
      <c r="O127" s="705">
        <v>5.5649583380114401E-2</v>
      </c>
      <c r="P127" s="706">
        <v>3.5202988976534101E-4</v>
      </c>
      <c r="Q127" s="72">
        <v>6.6445646600003898E-3</v>
      </c>
      <c r="R127" s="733">
        <v>4.2146774124796498E-5</v>
      </c>
      <c r="S127" s="705">
        <v>1.3653198338975899E-3</v>
      </c>
      <c r="T127" s="706">
        <v>2.6242949254894901E-4</v>
      </c>
      <c r="U127" s="707">
        <v>0.70376894372874232</v>
      </c>
      <c r="V127" s="707">
        <v>2.39684856740589E-4</v>
      </c>
    </row>
    <row r="128" spans="2:22">
      <c r="C128" s="662"/>
      <c r="E128" s="659"/>
      <c r="F128" s="659"/>
      <c r="I128" s="704" t="s">
        <v>2411</v>
      </c>
      <c r="J128" s="704">
        <v>-2529</v>
      </c>
      <c r="K128" s="625" t="s">
        <v>2414</v>
      </c>
      <c r="L128" s="564">
        <v>17</v>
      </c>
      <c r="M128" s="655" t="s">
        <v>2395</v>
      </c>
      <c r="N128" s="656">
        <v>3.2927765997398799</v>
      </c>
      <c r="O128" s="705">
        <v>5.62064440966673E-2</v>
      </c>
      <c r="P128" s="706">
        <v>2.9266783849448699E-4</v>
      </c>
      <c r="Q128" s="72">
        <v>6.7498533211948503E-3</v>
      </c>
      <c r="R128" s="733">
        <v>4.8205301400347595E-5</v>
      </c>
      <c r="S128" s="705">
        <v>6.7577402420638405E-4</v>
      </c>
      <c r="T128" s="706">
        <v>2.1869912663073499E-4</v>
      </c>
      <c r="U128" s="707">
        <v>0.70402092590359866</v>
      </c>
      <c r="V128" s="707">
        <v>2.0126934924388301E-4</v>
      </c>
    </row>
    <row r="129" spans="2:22">
      <c r="C129" s="662"/>
      <c r="E129" s="738"/>
      <c r="F129" s="659"/>
      <c r="I129" s="704" t="s">
        <v>2411</v>
      </c>
      <c r="J129" s="704">
        <v>-2529</v>
      </c>
      <c r="K129" s="625" t="s">
        <v>2414</v>
      </c>
      <c r="L129" s="564">
        <v>18</v>
      </c>
      <c r="M129" s="655" t="s">
        <v>2395</v>
      </c>
      <c r="N129" s="656">
        <v>3.4090580346875003</v>
      </c>
      <c r="O129" s="705">
        <v>5.6083453646971801E-2</v>
      </c>
      <c r="P129" s="706">
        <v>7.01745100580971E-4</v>
      </c>
      <c r="Q129" s="72">
        <v>6.6575670797110499E-3</v>
      </c>
      <c r="R129" s="733">
        <v>4.2682641107514301E-5</v>
      </c>
      <c r="S129" s="705">
        <v>1.1005380695868999E-3</v>
      </c>
      <c r="T129" s="706">
        <v>5.8679699420935503E-4</v>
      </c>
      <c r="U129" s="707">
        <v>0.70397546694928026</v>
      </c>
      <c r="V129" s="707">
        <v>4.5690451117632702E-4</v>
      </c>
    </row>
    <row r="130" spans="2:22">
      <c r="C130" s="662"/>
      <c r="E130" s="738"/>
      <c r="F130" s="659"/>
      <c r="I130" s="704" t="s">
        <v>2411</v>
      </c>
      <c r="J130" s="704">
        <v>-2529</v>
      </c>
      <c r="K130" s="625" t="s">
        <v>2414</v>
      </c>
      <c r="L130" s="564">
        <v>19</v>
      </c>
      <c r="M130" s="655" t="s">
        <v>2395</v>
      </c>
      <c r="N130" s="656">
        <v>3.3253293099468078</v>
      </c>
      <c r="O130" s="705">
        <v>5.5611057125881699E-2</v>
      </c>
      <c r="P130" s="706">
        <v>4.00404623404289E-4</v>
      </c>
      <c r="Q130" s="72">
        <v>6.7504047069384997E-3</v>
      </c>
      <c r="R130" s="733">
        <v>4.31666930525846E-5</v>
      </c>
      <c r="S130" s="705">
        <v>6.9207932482775395E-4</v>
      </c>
      <c r="T130" s="706">
        <v>2.7442355518233499E-4</v>
      </c>
      <c r="U130" s="707">
        <v>0.70373985695514019</v>
      </c>
      <c r="V130" s="707">
        <v>2.8842758943466E-4</v>
      </c>
    </row>
    <row r="131" spans="2:22">
      <c r="C131" s="662"/>
      <c r="E131" s="738"/>
      <c r="F131" s="659"/>
      <c r="I131" s="704" t="s">
        <v>2411</v>
      </c>
      <c r="J131" s="704">
        <v>-2529</v>
      </c>
      <c r="K131" s="625" t="s">
        <v>2414</v>
      </c>
      <c r="L131" s="564">
        <v>20</v>
      </c>
      <c r="M131" s="655" t="s">
        <v>2395</v>
      </c>
      <c r="N131" s="656">
        <v>3.2464375434104089</v>
      </c>
      <c r="O131" s="705">
        <v>5.6358463945187703E-2</v>
      </c>
      <c r="P131" s="706">
        <v>3.1272957649152301E-4</v>
      </c>
      <c r="Q131" s="72">
        <v>6.7292040328576696E-3</v>
      </c>
      <c r="R131" s="733">
        <v>5.0912010841863502E-5</v>
      </c>
      <c r="S131" s="705">
        <v>6.9047947681069295E-4</v>
      </c>
      <c r="T131" s="706">
        <v>2.1931428650197101E-4</v>
      </c>
      <c r="U131" s="707">
        <v>0.70391043142839371</v>
      </c>
      <c r="V131" s="707">
        <v>2.04452683446592E-4</v>
      </c>
    </row>
    <row r="132" spans="2:22" s="184" customFormat="1">
      <c r="B132" s="693"/>
      <c r="C132" s="710"/>
      <c r="E132" s="738"/>
      <c r="F132" s="738"/>
      <c r="I132" s="711"/>
      <c r="J132" s="711"/>
      <c r="K132" s="712"/>
      <c r="L132" s="713"/>
      <c r="M132" s="714"/>
      <c r="N132" s="656"/>
      <c r="O132" s="705"/>
      <c r="P132" s="706"/>
      <c r="Q132" s="72"/>
      <c r="R132" s="733"/>
      <c r="S132" s="705"/>
      <c r="T132" s="706"/>
      <c r="U132" s="715"/>
      <c r="V132" s="715"/>
    </row>
    <row r="133" spans="2:22" s="184" customFormat="1">
      <c r="B133" s="693"/>
      <c r="C133" s="710"/>
      <c r="E133" s="738"/>
      <c r="F133" s="738"/>
      <c r="I133" s="711"/>
      <c r="J133" s="711"/>
      <c r="K133" s="712"/>
      <c r="L133" s="713"/>
      <c r="M133" s="714"/>
      <c r="N133" s="656"/>
      <c r="O133" s="705"/>
      <c r="P133" s="706"/>
      <c r="Q133" s="72"/>
      <c r="R133" s="733"/>
      <c r="S133" s="705"/>
      <c r="T133" s="706"/>
      <c r="U133" s="715"/>
      <c r="V133" s="715"/>
    </row>
    <row r="134" spans="2:22" s="719" customFormat="1">
      <c r="B134" s="717"/>
      <c r="C134" s="718"/>
      <c r="E134" s="737"/>
      <c r="F134" s="737"/>
      <c r="I134" s="720"/>
      <c r="J134" s="720"/>
      <c r="K134" s="722"/>
      <c r="L134" s="723"/>
      <c r="M134" s="724"/>
      <c r="N134" s="666"/>
      <c r="O134" s="725"/>
      <c r="P134" s="726"/>
      <c r="Q134" s="517"/>
      <c r="R134" s="734"/>
      <c r="S134" s="725"/>
      <c r="T134" s="726"/>
      <c r="U134" s="727"/>
      <c r="V134" s="727"/>
    </row>
    <row r="135" spans="2:22">
      <c r="B135" s="701" t="s">
        <v>2415</v>
      </c>
      <c r="C135" s="702"/>
      <c r="D135" s="703"/>
      <c r="E135" s="736"/>
      <c r="F135" s="736"/>
      <c r="G135" s="703"/>
      <c r="H135" s="703"/>
      <c r="I135" s="704" t="s">
        <v>2411</v>
      </c>
      <c r="J135" s="704">
        <v>-2548</v>
      </c>
      <c r="K135" s="77" t="s">
        <v>1931</v>
      </c>
      <c r="L135" s="564">
        <v>1</v>
      </c>
      <c r="M135" s="655" t="s">
        <v>2396</v>
      </c>
      <c r="N135" s="656">
        <v>2.8297379921074364</v>
      </c>
      <c r="O135" s="705">
        <v>5.6190866506870302E-2</v>
      </c>
      <c r="P135" s="706">
        <v>4.1373481608295303E-4</v>
      </c>
      <c r="Q135" s="72">
        <v>6.5897940794892897E-3</v>
      </c>
      <c r="R135" s="733">
        <v>4.1325665385220997E-5</v>
      </c>
      <c r="S135" s="705">
        <v>2.7558437555438902E-4</v>
      </c>
      <c r="T135" s="706">
        <v>3.1355026396167452E-4</v>
      </c>
      <c r="U135" s="707">
        <v>0.70378214127400418</v>
      </c>
      <c r="V135" s="708">
        <v>2.7937003169128298E-4</v>
      </c>
    </row>
    <row r="136" spans="2:22">
      <c r="C136" s="662"/>
      <c r="E136" s="659"/>
      <c r="F136" s="659"/>
      <c r="I136" s="704" t="s">
        <v>2411</v>
      </c>
      <c r="J136" s="704">
        <v>-2548</v>
      </c>
      <c r="K136" s="77" t="s">
        <v>1931</v>
      </c>
      <c r="L136" s="564">
        <v>2</v>
      </c>
      <c r="M136" s="655" t="s">
        <v>2396</v>
      </c>
      <c r="N136" s="656">
        <v>3.0196857518892553</v>
      </c>
      <c r="O136" s="705">
        <v>5.6030956449229202E-2</v>
      </c>
      <c r="P136" s="706">
        <v>3.18195711034252E-4</v>
      </c>
      <c r="Q136" s="72">
        <v>6.80950085713626E-3</v>
      </c>
      <c r="R136" s="733">
        <v>4.1382017866740698E-5</v>
      </c>
      <c r="S136" s="705">
        <v>3.2134795713286302E-4</v>
      </c>
      <c r="T136" s="706">
        <v>2.7738220710239703E-4</v>
      </c>
      <c r="U136" s="707">
        <v>0.70382185828538557</v>
      </c>
      <c r="V136" s="708">
        <v>2.24073903017856E-4</v>
      </c>
    </row>
    <row r="137" spans="2:22">
      <c r="C137" s="662"/>
      <c r="E137" s="738"/>
      <c r="F137" s="659"/>
      <c r="I137" s="704" t="s">
        <v>2411</v>
      </c>
      <c r="J137" s="704">
        <v>-2548</v>
      </c>
      <c r="K137" s="77" t="s">
        <v>1931</v>
      </c>
      <c r="L137" s="564">
        <v>3</v>
      </c>
      <c r="M137" s="655" t="s">
        <v>2396</v>
      </c>
      <c r="N137" s="656">
        <v>2.6388927020821873</v>
      </c>
      <c r="O137" s="705">
        <v>5.6898247708197999E-2</v>
      </c>
      <c r="P137" s="706">
        <v>3.7073910585481599E-4</v>
      </c>
      <c r="Q137" s="72">
        <v>6.7936569008940897E-3</v>
      </c>
      <c r="R137" s="733">
        <v>4.9674612937320005E-5</v>
      </c>
      <c r="S137" s="705">
        <v>1.18059344421167E-3</v>
      </c>
      <c r="T137" s="706">
        <v>2.1024447707121549E-3</v>
      </c>
      <c r="U137" s="707">
        <v>0.70379389687173244</v>
      </c>
      <c r="V137" s="708">
        <v>2.4255331567197199E-4</v>
      </c>
    </row>
    <row r="138" spans="2:22">
      <c r="C138" s="662"/>
      <c r="E138" s="738"/>
      <c r="F138" s="659"/>
      <c r="I138" s="704" t="s">
        <v>2411</v>
      </c>
      <c r="J138" s="704">
        <v>-2548</v>
      </c>
      <c r="K138" s="77" t="s">
        <v>1931</v>
      </c>
      <c r="L138" s="564">
        <v>4</v>
      </c>
      <c r="M138" s="655" t="s">
        <v>2396</v>
      </c>
      <c r="N138" s="656">
        <v>2.5096303587037623</v>
      </c>
      <c r="O138" s="705">
        <v>5.5303194547412698E-2</v>
      </c>
      <c r="P138" s="706">
        <v>3.8922151556035703E-4</v>
      </c>
      <c r="Q138" s="72">
        <v>6.5793280430372098E-3</v>
      </c>
      <c r="R138" s="733">
        <v>3.7467856844821101E-5</v>
      </c>
      <c r="S138" s="705">
        <v>1.3608848675600799E-3</v>
      </c>
      <c r="T138" s="706">
        <v>2.9238490417989401E-4</v>
      </c>
      <c r="U138" s="707">
        <v>0.70376011947583295</v>
      </c>
      <c r="V138" s="708">
        <v>2.6678769678310901E-4</v>
      </c>
    </row>
    <row r="139" spans="2:22">
      <c r="C139" s="662"/>
      <c r="E139" s="738"/>
      <c r="F139" s="659"/>
      <c r="I139" s="704" t="s">
        <v>2411</v>
      </c>
      <c r="J139" s="704">
        <v>-2548</v>
      </c>
      <c r="K139" s="77" t="s">
        <v>1931</v>
      </c>
      <c r="L139" s="564">
        <v>5</v>
      </c>
      <c r="M139" s="655" t="s">
        <v>2396</v>
      </c>
      <c r="N139" s="656">
        <v>2.8985003367820097</v>
      </c>
      <c r="O139" s="705">
        <v>5.6181916277317598E-2</v>
      </c>
      <c r="P139" s="706">
        <v>3.4914954046290901E-4</v>
      </c>
      <c r="Q139" s="72">
        <v>6.7081250857068796E-3</v>
      </c>
      <c r="R139" s="733">
        <v>4.2524616831596002E-5</v>
      </c>
      <c r="S139" s="705">
        <v>1.3972888497923101E-3</v>
      </c>
      <c r="T139" s="706">
        <v>2.707244981536645E-4</v>
      </c>
      <c r="U139" s="707">
        <v>0.70403830063947848</v>
      </c>
      <c r="V139" s="708">
        <v>2.24171622000447E-4</v>
      </c>
    </row>
    <row r="140" spans="2:22">
      <c r="C140" s="662"/>
      <c r="E140" s="738"/>
      <c r="F140" s="659"/>
      <c r="I140" s="704" t="s">
        <v>2411</v>
      </c>
      <c r="J140" s="704">
        <v>-2548</v>
      </c>
      <c r="K140" s="77" t="s">
        <v>1931</v>
      </c>
      <c r="L140" s="564">
        <v>6</v>
      </c>
      <c r="M140" s="655" t="s">
        <v>2396</v>
      </c>
      <c r="N140" s="656">
        <v>2.95066865506849</v>
      </c>
      <c r="O140" s="705">
        <v>5.6617697136839597E-2</v>
      </c>
      <c r="P140" s="706">
        <v>3.05734640771488E-4</v>
      </c>
      <c r="Q140" s="72">
        <v>6.7601580390021596E-3</v>
      </c>
      <c r="R140" s="733">
        <v>4.6513711930956597E-5</v>
      </c>
      <c r="S140" s="705">
        <v>1.28173377418943E-4</v>
      </c>
      <c r="T140" s="706">
        <v>2.446239538740665E-4</v>
      </c>
      <c r="U140" s="707">
        <v>0.70394384785638764</v>
      </c>
      <c r="V140" s="708">
        <v>2.1868362146664801E-4</v>
      </c>
    </row>
    <row r="141" spans="2:22">
      <c r="C141" s="662"/>
      <c r="E141" s="738"/>
      <c r="F141" s="659"/>
      <c r="I141" s="704" t="s">
        <v>2411</v>
      </c>
      <c r="J141" s="704">
        <v>-2548</v>
      </c>
      <c r="K141" s="77" t="s">
        <v>1931</v>
      </c>
      <c r="L141" s="564">
        <v>7</v>
      </c>
      <c r="M141" s="655" t="s">
        <v>2396</v>
      </c>
      <c r="N141" s="656">
        <v>2.7557917609016336</v>
      </c>
      <c r="O141" s="705">
        <v>5.5646294788758002E-2</v>
      </c>
      <c r="P141" s="706">
        <v>3.4807255144707301E-4</v>
      </c>
      <c r="Q141" s="72">
        <v>6.64417205583827E-3</v>
      </c>
      <c r="R141" s="733">
        <v>4.4411330208976101E-5</v>
      </c>
      <c r="S141" s="705">
        <v>4.1118785516249098E-4</v>
      </c>
      <c r="T141" s="706">
        <v>2.4879841226112151E-4</v>
      </c>
      <c r="U141" s="707">
        <v>0.70384759239885819</v>
      </c>
      <c r="V141" s="708">
        <v>2.1740681056719801E-4</v>
      </c>
    </row>
    <row r="142" spans="2:22">
      <c r="C142" s="662"/>
      <c r="E142" s="738"/>
      <c r="F142" s="659"/>
      <c r="I142" s="704" t="s">
        <v>2411</v>
      </c>
      <c r="J142" s="704">
        <v>-2548</v>
      </c>
      <c r="K142" s="77" t="s">
        <v>1931</v>
      </c>
      <c r="L142" s="564">
        <v>8</v>
      </c>
      <c r="M142" s="655" t="s">
        <v>2396</v>
      </c>
      <c r="N142" s="656">
        <v>2.7734901979452005</v>
      </c>
      <c r="O142" s="705">
        <v>5.5691138584556099E-2</v>
      </c>
      <c r="P142" s="706">
        <v>3.5923015668062202E-4</v>
      </c>
      <c r="Q142" s="72">
        <v>6.6495286983594597E-3</v>
      </c>
      <c r="R142" s="733">
        <v>3.8498763530661104E-5</v>
      </c>
      <c r="S142" s="705">
        <v>6.5189202229556302E-4</v>
      </c>
      <c r="T142" s="706">
        <v>4.6582408176666047E-3</v>
      </c>
      <c r="U142" s="707">
        <v>0.7038306206917756</v>
      </c>
      <c r="V142" s="708">
        <v>2.4860728106315298E-4</v>
      </c>
    </row>
    <row r="143" spans="2:22">
      <c r="C143" s="662"/>
      <c r="E143" s="738"/>
      <c r="F143" s="659"/>
      <c r="I143" s="704" t="s">
        <v>2411</v>
      </c>
      <c r="J143" s="704">
        <v>-2548</v>
      </c>
      <c r="K143" s="77" t="s">
        <v>1931</v>
      </c>
      <c r="L143" s="564">
        <v>9</v>
      </c>
      <c r="M143" s="655" t="s">
        <v>2396</v>
      </c>
      <c r="N143" s="656">
        <v>2.9613363548633913</v>
      </c>
      <c r="O143" s="705">
        <v>5.6394315193918798E-2</v>
      </c>
      <c r="P143" s="706">
        <v>3.4458996648062E-4</v>
      </c>
      <c r="Q143" s="72">
        <v>6.7528842785809402E-3</v>
      </c>
      <c r="R143" s="733">
        <v>4.8174067379770996E-5</v>
      </c>
      <c r="S143" s="705">
        <v>7.3523016634010404E-4</v>
      </c>
      <c r="T143" s="706">
        <v>2.4656092656367051E-4</v>
      </c>
      <c r="U143" s="707">
        <v>0.70384621674333292</v>
      </c>
      <c r="V143" s="708">
        <v>2.1213331846527101E-4</v>
      </c>
    </row>
    <row r="144" spans="2:22">
      <c r="C144" s="662"/>
      <c r="I144" s="704" t="s">
        <v>2411</v>
      </c>
      <c r="J144" s="704">
        <v>-2548</v>
      </c>
      <c r="K144" s="77" t="s">
        <v>1931</v>
      </c>
      <c r="L144" s="564">
        <v>10</v>
      </c>
      <c r="M144" s="655" t="s">
        <v>2396</v>
      </c>
      <c r="N144" s="656">
        <v>2.8301956045753371</v>
      </c>
      <c r="O144" s="705">
        <v>5.6226595851317403E-2</v>
      </c>
      <c r="P144" s="706">
        <v>3.46111144395302E-4</v>
      </c>
      <c r="Q144" s="72">
        <v>6.8328605293714499E-3</v>
      </c>
      <c r="R144" s="733">
        <v>4.2226952222976398E-5</v>
      </c>
      <c r="S144" s="705">
        <v>9.1739176354519098E-4</v>
      </c>
      <c r="T144" s="706">
        <v>2.390472017636765E-4</v>
      </c>
      <c r="U144" s="707">
        <v>0.70385729346762627</v>
      </c>
      <c r="V144" s="708">
        <v>2.2063254822408899E-4</v>
      </c>
    </row>
    <row r="145" spans="2:22">
      <c r="C145" s="662"/>
      <c r="I145" s="704" t="s">
        <v>2411</v>
      </c>
      <c r="J145" s="704">
        <v>-2548</v>
      </c>
      <c r="K145" s="77" t="s">
        <v>1931</v>
      </c>
      <c r="L145" s="564">
        <v>11</v>
      </c>
      <c r="M145" s="655" t="s">
        <v>2396</v>
      </c>
      <c r="N145" s="656">
        <v>2.8469282705479442</v>
      </c>
      <c r="O145" s="705">
        <v>5.6982304564249901E-2</v>
      </c>
      <c r="P145" s="706">
        <v>3.4658289745863899E-4</v>
      </c>
      <c r="Q145" s="72">
        <v>6.8036930165831103E-3</v>
      </c>
      <c r="R145" s="733">
        <v>3.4614366907210795E-5</v>
      </c>
      <c r="S145" s="705">
        <v>3.3255442027702899E-4</v>
      </c>
      <c r="T145" s="706">
        <v>2.6614901947129949E-4</v>
      </c>
      <c r="U145" s="707">
        <v>0.70388406416376648</v>
      </c>
      <c r="V145" s="708">
        <v>2.2690754597251201E-4</v>
      </c>
    </row>
    <row r="146" spans="2:22">
      <c r="C146" s="662"/>
      <c r="I146" s="704" t="s">
        <v>2411</v>
      </c>
      <c r="J146" s="704">
        <v>-2548</v>
      </c>
      <c r="K146" s="77" t="s">
        <v>1931</v>
      </c>
      <c r="L146" s="564">
        <v>12</v>
      </c>
      <c r="M146" s="655" t="s">
        <v>2396</v>
      </c>
      <c r="N146" s="656">
        <v>2.790020138595894</v>
      </c>
      <c r="O146" s="705">
        <v>5.6345619301665303E-2</v>
      </c>
      <c r="P146" s="706">
        <v>4.1603502083385204E-4</v>
      </c>
      <c r="Q146" s="72">
        <v>6.7276740808784102E-3</v>
      </c>
      <c r="R146" s="733">
        <v>3.7568928762900202E-5</v>
      </c>
      <c r="S146" s="705">
        <v>1.42963937294162E-3</v>
      </c>
      <c r="T146" s="706">
        <v>2.8000459606092901E-4</v>
      </c>
      <c r="U146" s="707">
        <v>0.70370567323290567</v>
      </c>
      <c r="V146" s="708">
        <v>2.8173769214341702E-4</v>
      </c>
    </row>
    <row r="147" spans="2:22">
      <c r="C147" s="662"/>
      <c r="I147" s="704" t="s">
        <v>2411</v>
      </c>
      <c r="J147" s="704">
        <v>-2548</v>
      </c>
      <c r="K147" s="77" t="s">
        <v>1931</v>
      </c>
      <c r="L147" s="564">
        <v>13</v>
      </c>
      <c r="M147" s="655" t="s">
        <v>2396</v>
      </c>
      <c r="N147" s="656">
        <v>3.13329142209622</v>
      </c>
      <c r="O147" s="705">
        <v>5.67534707955476E-2</v>
      </c>
      <c r="P147" s="706">
        <v>3.1380123389124703E-4</v>
      </c>
      <c r="Q147" s="72">
        <v>6.7763678996940104E-3</v>
      </c>
      <c r="R147" s="733">
        <v>6.1334076588065499E-5</v>
      </c>
      <c r="S147" s="705">
        <v>4.9792628654148898E-4</v>
      </c>
      <c r="T147" s="706">
        <v>2.5438459103588296E-4</v>
      </c>
      <c r="U147" s="707">
        <v>0.7037626969223727</v>
      </c>
      <c r="V147" s="708">
        <v>2.0052165439100601E-4</v>
      </c>
    </row>
    <row r="148" spans="2:22">
      <c r="C148" s="662"/>
      <c r="I148" s="704" t="s">
        <v>2411</v>
      </c>
      <c r="J148" s="704">
        <v>-2548</v>
      </c>
      <c r="K148" s="77" t="s">
        <v>1931</v>
      </c>
      <c r="L148" s="564">
        <v>14</v>
      </c>
      <c r="M148" s="655" t="s">
        <v>2396</v>
      </c>
      <c r="N148" s="656">
        <v>2.8621639443287696</v>
      </c>
      <c r="O148" s="705">
        <v>5.5810170744909099E-2</v>
      </c>
      <c r="P148" s="706">
        <v>3.5615239690161898E-4</v>
      </c>
      <c r="Q148" s="72">
        <v>6.8025388580453296E-3</v>
      </c>
      <c r="R148" s="733">
        <v>0</v>
      </c>
      <c r="S148" s="705">
        <v>4.4055112880606501E-4</v>
      </c>
      <c r="T148" s="706">
        <v>2.74808408531471E-4</v>
      </c>
      <c r="U148" s="707">
        <v>0.70387166913408739</v>
      </c>
      <c r="V148" s="708">
        <v>2.1914662167324799E-4</v>
      </c>
    </row>
    <row r="149" spans="2:22">
      <c r="C149" s="662"/>
      <c r="I149" s="704" t="s">
        <v>2411</v>
      </c>
      <c r="J149" s="704">
        <v>-2548</v>
      </c>
      <c r="K149" s="77" t="s">
        <v>1931</v>
      </c>
      <c r="L149" s="564">
        <v>15</v>
      </c>
      <c r="M149" s="655" t="s">
        <v>2396</v>
      </c>
      <c r="N149" s="656">
        <v>3.1276767541121449</v>
      </c>
      <c r="O149" s="705">
        <v>5.5731747878379402E-2</v>
      </c>
      <c r="P149" s="706">
        <v>3.8956206778350102E-4</v>
      </c>
      <c r="Q149" s="72">
        <v>6.7931746883587397E-3</v>
      </c>
      <c r="R149" s="733">
        <v>0</v>
      </c>
      <c r="S149" s="705">
        <v>1.0334306150602799E-3</v>
      </c>
      <c r="T149" s="706">
        <v>2.7988208607865404E-4</v>
      </c>
      <c r="U149" s="707">
        <v>0.70402684552866579</v>
      </c>
      <c r="V149" s="708">
        <v>2.4052358248508699E-4</v>
      </c>
    </row>
    <row r="150" spans="2:22">
      <c r="C150" s="662"/>
      <c r="I150" s="704" t="s">
        <v>2411</v>
      </c>
      <c r="J150" s="704">
        <v>-2548</v>
      </c>
      <c r="K150" s="77" t="s">
        <v>1931</v>
      </c>
      <c r="L150" s="564">
        <v>16</v>
      </c>
      <c r="M150" s="655" t="s">
        <v>2396</v>
      </c>
      <c r="N150" s="656">
        <v>2.5768905549180317</v>
      </c>
      <c r="O150" s="705">
        <v>5.6786733475508298E-2</v>
      </c>
      <c r="P150" s="706">
        <v>3.71953691805849E-4</v>
      </c>
      <c r="Q150" s="72">
        <v>6.78034432976885E-3</v>
      </c>
      <c r="R150" s="733">
        <v>0</v>
      </c>
      <c r="S150" s="705">
        <v>1.0739286236808099E-3</v>
      </c>
      <c r="T150" s="706">
        <v>2.845558356405075E-4</v>
      </c>
      <c r="U150" s="707">
        <v>0.70383391645004301</v>
      </c>
      <c r="V150" s="708">
        <v>2.6498799067041598E-4</v>
      </c>
    </row>
    <row r="151" spans="2:22" s="112" customFormat="1">
      <c r="B151" s="644"/>
      <c r="C151" s="662"/>
      <c r="I151" s="704" t="s">
        <v>2411</v>
      </c>
      <c r="J151" s="704">
        <v>-2548</v>
      </c>
      <c r="K151" s="77" t="s">
        <v>1931</v>
      </c>
      <c r="L151" s="564">
        <v>17</v>
      </c>
      <c r="M151" s="655" t="s">
        <v>2396</v>
      </c>
      <c r="N151" s="656">
        <v>2.8662042036164426</v>
      </c>
      <c r="O151" s="705">
        <v>5.6935808019089797E-2</v>
      </c>
      <c r="P151" s="706">
        <v>3.2243501888995203E-4</v>
      </c>
      <c r="Q151" s="72">
        <v>6.7981405542215899E-3</v>
      </c>
      <c r="R151" s="733">
        <v>3.3729218588965798E-5</v>
      </c>
      <c r="S151" s="705">
        <v>8.0701701107068001E-4</v>
      </c>
      <c r="T151" s="706">
        <v>2.3562563360192298E-4</v>
      </c>
      <c r="U151" s="707">
        <v>0.70396688576996702</v>
      </c>
      <c r="V151" s="708">
        <v>2.2142798020443301E-4</v>
      </c>
    </row>
    <row r="152" spans="2:22">
      <c r="C152" s="662"/>
      <c r="E152" s="659"/>
      <c r="F152" s="659"/>
      <c r="I152" s="704" t="s">
        <v>2411</v>
      </c>
      <c r="J152" s="704">
        <v>-2548</v>
      </c>
      <c r="K152" s="77" t="s">
        <v>1931</v>
      </c>
      <c r="L152" s="564">
        <v>18</v>
      </c>
      <c r="M152" s="655" t="s">
        <v>2396</v>
      </c>
      <c r="N152" s="656">
        <v>2.9814136682183707</v>
      </c>
      <c r="O152" s="705">
        <v>5.62455927626117E-2</v>
      </c>
      <c r="P152" s="706">
        <v>4.0346788471972496E-4</v>
      </c>
      <c r="Q152" s="72">
        <v>6.7545285692054997E-3</v>
      </c>
      <c r="R152" s="733">
        <v>4.05475765291076E-5</v>
      </c>
      <c r="S152" s="705">
        <v>1.7379657473959599E-4</v>
      </c>
      <c r="T152" s="706">
        <v>2.9205273538809152E-4</v>
      </c>
      <c r="U152" s="707">
        <v>0.70386832147290357</v>
      </c>
      <c r="V152" s="708">
        <v>2.5257852783499402E-4</v>
      </c>
    </row>
    <row r="153" spans="2:22">
      <c r="C153" s="662"/>
      <c r="E153" s="659"/>
      <c r="F153" s="659"/>
      <c r="I153" s="704" t="s">
        <v>2411</v>
      </c>
      <c r="J153" s="704">
        <v>-2548</v>
      </c>
      <c r="K153" s="77" t="s">
        <v>1931</v>
      </c>
      <c r="L153" s="564">
        <v>19</v>
      </c>
      <c r="M153" s="655" t="s">
        <v>2396</v>
      </c>
      <c r="N153" s="656">
        <v>2.7161220226849334</v>
      </c>
      <c r="O153" s="705">
        <v>5.6182667646676801E-2</v>
      </c>
      <c r="P153" s="706">
        <v>3.5365954899556199E-4</v>
      </c>
      <c r="Q153" s="72">
        <v>6.7082152865565996E-3</v>
      </c>
      <c r="R153" s="733">
        <v>4.0155272073999897E-5</v>
      </c>
      <c r="S153" s="705">
        <v>2.8548056975519404E-4</v>
      </c>
      <c r="T153" s="706">
        <v>2.6820931767318902E-4</v>
      </c>
      <c r="U153" s="707">
        <v>0.70365798022806014</v>
      </c>
      <c r="V153" s="708">
        <v>2.40557658953463E-4</v>
      </c>
    </row>
    <row r="154" spans="2:22">
      <c r="C154" s="662"/>
      <c r="E154" s="659"/>
      <c r="F154" s="659"/>
      <c r="I154" s="704" t="s">
        <v>2411</v>
      </c>
      <c r="J154" s="704">
        <v>-2548</v>
      </c>
      <c r="K154" s="77" t="s">
        <v>1931</v>
      </c>
      <c r="L154" s="564">
        <v>20</v>
      </c>
      <c r="M154" s="655" t="s">
        <v>2396</v>
      </c>
      <c r="N154" s="656">
        <v>3.0940605356675777</v>
      </c>
      <c r="O154" s="705">
        <v>5.6979963371085199E-2</v>
      </c>
      <c r="P154" s="706">
        <v>2.8990263867871601E-4</v>
      </c>
      <c r="Q154" s="72">
        <v>6.8228108596677297E-3</v>
      </c>
      <c r="R154" s="733">
        <v>4.0270142073413098E-5</v>
      </c>
      <c r="S154" s="705">
        <v>2.6875945716992901E-4</v>
      </c>
      <c r="T154" s="706">
        <v>2.2291063572008198E-4</v>
      </c>
      <c r="U154" s="707">
        <v>0.7039329027946466</v>
      </c>
      <c r="V154" s="708">
        <v>2.07503815013045E-4</v>
      </c>
    </row>
    <row r="155" spans="2:22">
      <c r="C155" s="662"/>
      <c r="E155" s="659"/>
      <c r="F155" s="659"/>
      <c r="I155" s="704" t="s">
        <v>2411</v>
      </c>
      <c r="J155" s="704">
        <v>-2548</v>
      </c>
      <c r="K155" s="77" t="s">
        <v>1931</v>
      </c>
      <c r="L155" s="564">
        <v>21</v>
      </c>
      <c r="M155" s="655" t="s">
        <v>2396</v>
      </c>
      <c r="N155" s="656">
        <v>3.0190592516370098</v>
      </c>
      <c r="O155" s="705">
        <v>5.6044512784170802E-2</v>
      </c>
      <c r="P155" s="706">
        <v>3.14647624814094E-4</v>
      </c>
      <c r="Q155" s="72">
        <v>6.8111189773465601E-3</v>
      </c>
      <c r="R155" s="733">
        <v>3.87795150599396E-5</v>
      </c>
      <c r="S155" s="705">
        <v>4.2008987309158802E-4</v>
      </c>
      <c r="T155" s="706">
        <v>2.5759956249759848E-4</v>
      </c>
      <c r="U155" s="707">
        <v>0.70375591361371292</v>
      </c>
      <c r="V155" s="708">
        <v>2.3223053513025401E-4</v>
      </c>
    </row>
    <row r="156" spans="2:22">
      <c r="C156" s="662"/>
      <c r="E156" s="738"/>
      <c r="F156" s="659"/>
      <c r="I156" s="704" t="s">
        <v>2411</v>
      </c>
      <c r="J156" s="704">
        <v>-2548</v>
      </c>
      <c r="K156" s="77" t="s">
        <v>1931</v>
      </c>
      <c r="L156" s="564">
        <v>22</v>
      </c>
      <c r="M156" s="655" t="s">
        <v>2396</v>
      </c>
      <c r="N156" s="656">
        <v>3.0879200855932178</v>
      </c>
      <c r="O156" s="705">
        <v>5.6721712918063799E-2</v>
      </c>
      <c r="P156" s="706">
        <v>5.1368579500170601E-4</v>
      </c>
      <c r="Q156" s="72">
        <v>6.77257709670313E-3</v>
      </c>
      <c r="R156" s="733">
        <v>4.2859392734152305E-5</v>
      </c>
      <c r="S156" s="705">
        <v>6.9311076484756303E-4</v>
      </c>
      <c r="T156" s="706">
        <v>3.3909364259641347E-4</v>
      </c>
      <c r="U156" s="707">
        <v>0.70391601439039242</v>
      </c>
      <c r="V156" s="708">
        <v>2.0244530253999999E-4</v>
      </c>
    </row>
    <row r="157" spans="2:22" s="184" customFormat="1">
      <c r="B157" s="693"/>
      <c r="C157" s="710"/>
      <c r="I157" s="711"/>
      <c r="J157" s="711"/>
      <c r="K157" s="712"/>
      <c r="L157" s="713"/>
      <c r="M157" s="714"/>
      <c r="N157" s="656"/>
      <c r="O157" s="705"/>
      <c r="P157" s="706"/>
      <c r="Q157" s="72"/>
      <c r="R157" s="733"/>
      <c r="S157" s="705"/>
      <c r="T157" s="706"/>
      <c r="U157" s="715"/>
      <c r="V157" s="716"/>
    </row>
    <row r="158" spans="2:22" s="719" customFormat="1">
      <c r="B158" s="717"/>
      <c r="C158" s="718"/>
      <c r="I158" s="720"/>
      <c r="J158" s="720"/>
      <c r="K158" s="722"/>
      <c r="L158" s="723"/>
      <c r="M158" s="724"/>
      <c r="N158" s="666"/>
      <c r="O158" s="725"/>
      <c r="P158" s="726"/>
      <c r="Q158" s="517"/>
      <c r="R158" s="734"/>
      <c r="S158" s="725"/>
      <c r="T158" s="726"/>
      <c r="U158" s="727"/>
      <c r="V158" s="728"/>
    </row>
    <row r="159" spans="2:22">
      <c r="B159" s="701" t="s">
        <v>2416</v>
      </c>
      <c r="C159" s="702"/>
      <c r="D159" s="703"/>
      <c r="E159" s="736"/>
      <c r="F159" s="736"/>
      <c r="G159" s="703"/>
      <c r="H159" s="703"/>
      <c r="I159" s="704" t="s">
        <v>2411</v>
      </c>
      <c r="J159" s="704">
        <v>-2575</v>
      </c>
      <c r="K159" s="625" t="s">
        <v>1938</v>
      </c>
      <c r="L159" s="564">
        <v>1</v>
      </c>
      <c r="M159" s="655" t="s">
        <v>2396</v>
      </c>
      <c r="N159" s="656">
        <v>2.5803124518497138</v>
      </c>
      <c r="O159" s="705">
        <v>5.6222236556651102E-2</v>
      </c>
      <c r="P159" s="706">
        <v>4.1416313282483701E-4</v>
      </c>
      <c r="Q159" s="72">
        <v>6.7129418731226801E-3</v>
      </c>
      <c r="R159" s="733">
        <v>4.2624722929514399E-5</v>
      </c>
      <c r="S159" s="705">
        <v>2.30192031203592E-4</v>
      </c>
      <c r="T159" s="706">
        <v>2.9183200710037498E-4</v>
      </c>
      <c r="U159" s="707">
        <v>0.70392791357736029</v>
      </c>
      <c r="V159" s="708">
        <v>2.6177039503125899E-4</v>
      </c>
    </row>
    <row r="160" spans="2:22">
      <c r="C160" s="662"/>
      <c r="E160" s="659"/>
      <c r="F160" s="659"/>
      <c r="I160" s="704" t="s">
        <v>2411</v>
      </c>
      <c r="J160" s="704">
        <v>-2575</v>
      </c>
      <c r="K160" s="625" t="s">
        <v>1938</v>
      </c>
      <c r="L160" s="564">
        <v>2</v>
      </c>
      <c r="M160" s="655" t="s">
        <v>2396</v>
      </c>
      <c r="N160" s="656">
        <v>2.7324990255043278</v>
      </c>
      <c r="O160" s="705">
        <v>5.6705985281925199E-2</v>
      </c>
      <c r="P160" s="706">
        <v>3.5298786601863801E-4</v>
      </c>
      <c r="Q160" s="72">
        <v>6.7707001740969002E-3</v>
      </c>
      <c r="R160" s="733">
        <v>4.5360022887710498E-5</v>
      </c>
      <c r="S160" s="705">
        <v>4.3466056533144601E-4</v>
      </c>
      <c r="T160" s="706">
        <v>2.7132268278964996E-4</v>
      </c>
      <c r="U160" s="707">
        <v>0.70381762001232107</v>
      </c>
      <c r="V160" s="708">
        <v>2.41146425827165E-4</v>
      </c>
    </row>
    <row r="161" spans="3:22">
      <c r="C161" s="662"/>
      <c r="E161" s="659"/>
      <c r="F161" s="659"/>
      <c r="I161" s="704" t="s">
        <v>2411</v>
      </c>
      <c r="J161" s="704">
        <v>-2575</v>
      </c>
      <c r="K161" s="625" t="s">
        <v>1938</v>
      </c>
      <c r="L161" s="564">
        <v>3</v>
      </c>
      <c r="M161" s="655" t="s">
        <v>2396</v>
      </c>
      <c r="N161" s="656">
        <v>2.5743285861739142</v>
      </c>
      <c r="O161" s="705">
        <v>5.6143184621016702E-2</v>
      </c>
      <c r="P161" s="706">
        <v>4.03728906298382E-4</v>
      </c>
      <c r="Q161" s="72">
        <v>6.7423057729751098E-3</v>
      </c>
      <c r="R161" s="733">
        <v>4.4285050440821801E-5</v>
      </c>
      <c r="S161" s="705">
        <v>3.5460151763638597E-4</v>
      </c>
      <c r="T161" s="706">
        <v>2.8650102061385197E-4</v>
      </c>
      <c r="U161" s="707">
        <v>0.70388852157620496</v>
      </c>
      <c r="V161" s="708">
        <v>2.6639857394090402E-4</v>
      </c>
    </row>
    <row r="162" spans="3:22">
      <c r="C162" s="662"/>
      <c r="E162" s="659"/>
      <c r="F162" s="659"/>
      <c r="I162" s="704" t="s">
        <v>2411</v>
      </c>
      <c r="J162" s="704">
        <v>-2575</v>
      </c>
      <c r="K162" s="625" t="s">
        <v>1938</v>
      </c>
      <c r="L162" s="564">
        <v>4</v>
      </c>
      <c r="M162" s="655" t="s">
        <v>2396</v>
      </c>
      <c r="N162" s="656">
        <v>2.7285243378550668</v>
      </c>
      <c r="O162" s="705">
        <v>5.69931398502962E-2</v>
      </c>
      <c r="P162" s="706">
        <v>3.5747608632967802E-4</v>
      </c>
      <c r="Q162" s="72">
        <v>6.8049854005547902E-3</v>
      </c>
      <c r="R162" s="733">
        <v>4.17408670125495E-5</v>
      </c>
      <c r="S162" s="705">
        <v>3.1658497850405899E-4</v>
      </c>
      <c r="T162" s="706">
        <v>2.6580002285162398E-4</v>
      </c>
      <c r="U162" s="707">
        <v>0.70381623503637381</v>
      </c>
      <c r="V162" s="708">
        <v>2.3310893823854899E-4</v>
      </c>
    </row>
    <row r="163" spans="3:22">
      <c r="C163" s="662"/>
      <c r="E163" s="659"/>
      <c r="F163" s="659"/>
      <c r="I163" s="704" t="s">
        <v>2411</v>
      </c>
      <c r="J163" s="704">
        <v>-2575</v>
      </c>
      <c r="K163" s="625" t="s">
        <v>1938</v>
      </c>
      <c r="L163" s="564">
        <v>5</v>
      </c>
      <c r="M163" s="655" t="s">
        <v>2396</v>
      </c>
      <c r="N163" s="656">
        <v>2.7195100717681164</v>
      </c>
      <c r="O163" s="705">
        <v>5.6255830101785601E-2</v>
      </c>
      <c r="P163" s="706">
        <v>3.61530109675151E-4</v>
      </c>
      <c r="Q163" s="72">
        <v>6.7169502695289497E-3</v>
      </c>
      <c r="R163" s="733">
        <v>4.1444659055138702E-5</v>
      </c>
      <c r="S163" s="705">
        <v>4.3889984205781998E-4</v>
      </c>
      <c r="T163" s="706">
        <v>2.7377316623221646E-4</v>
      </c>
      <c r="U163" s="707">
        <v>0.70394240405876218</v>
      </c>
      <c r="V163" s="708">
        <v>2.35335391610245E-4</v>
      </c>
    </row>
    <row r="164" spans="3:22">
      <c r="C164" s="662"/>
      <c r="E164" s="659"/>
      <c r="F164" s="659"/>
      <c r="I164" s="704" t="s">
        <v>2411</v>
      </c>
      <c r="J164" s="704">
        <v>-2575</v>
      </c>
      <c r="K164" s="625" t="s">
        <v>1938</v>
      </c>
      <c r="L164" s="564">
        <v>6</v>
      </c>
      <c r="M164" s="655" t="s">
        <v>2396</v>
      </c>
      <c r="N164" s="656">
        <v>2.6553743496703315</v>
      </c>
      <c r="O164" s="705">
        <v>5.5886310108681198E-2</v>
      </c>
      <c r="P164" s="706">
        <v>4.2639869335695001E-4</v>
      </c>
      <c r="Q164" s="72">
        <v>6.8116304954842499E-3</v>
      </c>
      <c r="R164" s="733">
        <v>4.7570143551615799E-5</v>
      </c>
      <c r="S164" s="705">
        <v>7.2113887001933204E-4</v>
      </c>
      <c r="T164" s="706">
        <v>3.1825805725745748E-4</v>
      </c>
      <c r="U164" s="707">
        <v>0.7037644725605966</v>
      </c>
      <c r="V164" s="708">
        <v>2.7814884859734298E-4</v>
      </c>
    </row>
    <row r="165" spans="3:22">
      <c r="C165" s="662"/>
      <c r="E165" s="659"/>
      <c r="F165" s="659"/>
      <c r="I165" s="704" t="s">
        <v>2411</v>
      </c>
      <c r="J165" s="704">
        <v>-2575</v>
      </c>
      <c r="K165" s="625" t="s">
        <v>1938</v>
      </c>
      <c r="L165" s="564">
        <v>7</v>
      </c>
      <c r="M165" s="655" t="s">
        <v>2396</v>
      </c>
      <c r="N165" s="656">
        <v>2.6506922138275151</v>
      </c>
      <c r="O165" s="705">
        <v>5.5525245158428702E-2</v>
      </c>
      <c r="P165" s="706">
        <v>3.7417220902075799E-4</v>
      </c>
      <c r="Q165" s="72">
        <v>6.7685200497111303E-3</v>
      </c>
      <c r="R165" s="733">
        <v>4.5370722443126001E-5</v>
      </c>
      <c r="S165" s="705">
        <v>1.4968611844315E-3</v>
      </c>
      <c r="T165" s="706">
        <v>2.8130340691274048E-4</v>
      </c>
      <c r="U165" s="707">
        <v>0.7038643109221534</v>
      </c>
      <c r="V165" s="708">
        <v>2.4111730108349101E-4</v>
      </c>
    </row>
    <row r="166" spans="3:22">
      <c r="C166" s="662"/>
      <c r="E166" s="659"/>
      <c r="F166" s="659"/>
      <c r="I166" s="704" t="s">
        <v>2411</v>
      </c>
      <c r="J166" s="704">
        <v>-2575</v>
      </c>
      <c r="K166" s="625" t="s">
        <v>1938</v>
      </c>
      <c r="L166" s="564">
        <v>8</v>
      </c>
      <c r="M166" s="655" t="s">
        <v>2396</v>
      </c>
      <c r="N166" s="656">
        <v>3.0203059069298215</v>
      </c>
      <c r="O166" s="705">
        <v>5.6611210883039297E-2</v>
      </c>
      <c r="P166" s="706">
        <v>5.6014197089348399E-4</v>
      </c>
      <c r="Q166" s="72">
        <v>6.7981845861381498E-3</v>
      </c>
      <c r="R166" s="733">
        <v>4.3052781834593601E-5</v>
      </c>
      <c r="S166" s="705">
        <v>1.25132358912508E-3</v>
      </c>
      <c r="T166" s="706">
        <v>3.8386842020902696E-4</v>
      </c>
      <c r="U166" s="707">
        <v>0.70371254476076828</v>
      </c>
      <c r="V166" s="708">
        <v>4.6069961948529701E-4</v>
      </c>
    </row>
    <row r="167" spans="3:22">
      <c r="C167" s="662"/>
      <c r="E167" s="659"/>
      <c r="F167" s="659"/>
      <c r="I167" s="704" t="s">
        <v>2411</v>
      </c>
      <c r="J167" s="704">
        <v>-2575</v>
      </c>
      <c r="K167" s="625" t="s">
        <v>1938</v>
      </c>
      <c r="L167" s="564">
        <v>9</v>
      </c>
      <c r="M167" s="655" t="s">
        <v>2396</v>
      </c>
      <c r="N167" s="656">
        <v>2.7677413802150563</v>
      </c>
      <c r="O167" s="705">
        <v>5.6951306194566301E-2</v>
      </c>
      <c r="P167" s="706">
        <v>3.9495347637721206E-4</v>
      </c>
      <c r="Q167" s="72">
        <v>6.7999911437626398E-3</v>
      </c>
      <c r="R167" s="733">
        <v>4.6075914827399098E-5</v>
      </c>
      <c r="S167" s="705">
        <v>5.4801829863122993E-4</v>
      </c>
      <c r="T167" s="706">
        <v>2.8634118103102498E-4</v>
      </c>
      <c r="U167" s="707">
        <v>0.70389194983763614</v>
      </c>
      <c r="V167" s="708">
        <v>2.6866594220910101E-4</v>
      </c>
    </row>
    <row r="168" spans="3:22">
      <c r="C168" s="662"/>
      <c r="E168" s="659"/>
      <c r="F168" s="659"/>
      <c r="I168" s="704" t="s">
        <v>2411</v>
      </c>
      <c r="J168" s="704">
        <v>-2575</v>
      </c>
      <c r="K168" s="625" t="s">
        <v>1938</v>
      </c>
      <c r="L168" s="564">
        <v>10</v>
      </c>
      <c r="M168" s="655" t="s">
        <v>2396</v>
      </c>
      <c r="N168" s="656">
        <v>2.5943510694782579</v>
      </c>
      <c r="O168" s="705">
        <v>5.6089332653615598E-2</v>
      </c>
      <c r="P168" s="706">
        <v>3.5699077462290798E-4</v>
      </c>
      <c r="Q168" s="72">
        <v>6.8164722707998197E-3</v>
      </c>
      <c r="R168" s="733">
        <v>4.2380077629770997E-5</v>
      </c>
      <c r="S168" s="705">
        <v>3.2515175798544397E-4</v>
      </c>
      <c r="T168" s="706">
        <v>2.9746066995311701E-4</v>
      </c>
      <c r="U168" s="707">
        <v>0.70392197687269809</v>
      </c>
      <c r="V168" s="708">
        <v>2.4952358122423999E-4</v>
      </c>
    </row>
    <row r="169" spans="3:22">
      <c r="C169" s="662"/>
      <c r="E169" s="659"/>
      <c r="F169" s="659"/>
      <c r="I169" s="704" t="s">
        <v>2411</v>
      </c>
      <c r="J169" s="704">
        <v>-2575</v>
      </c>
      <c r="K169" s="625" t="s">
        <v>1938</v>
      </c>
      <c r="L169" s="564">
        <v>11</v>
      </c>
      <c r="M169" s="655" t="s">
        <v>2396</v>
      </c>
      <c r="N169" s="656">
        <v>2.7004389748843933</v>
      </c>
      <c r="O169" s="705">
        <v>5.6199182077245703E-2</v>
      </c>
      <c r="P169" s="706">
        <v>3.7989967368615401E-4</v>
      </c>
      <c r="Q169" s="72">
        <v>6.82958760078112E-3</v>
      </c>
      <c r="R169" s="733">
        <v>4.6985807656635905E-5</v>
      </c>
      <c r="S169" s="705">
        <v>1.089942750554E-3</v>
      </c>
      <c r="T169" s="706">
        <v>2.618483805114725E-4</v>
      </c>
      <c r="U169" s="707">
        <v>0.70388934177173068</v>
      </c>
      <c r="V169" s="708">
        <v>2.3614668035962599E-4</v>
      </c>
    </row>
    <row r="170" spans="3:22">
      <c r="C170" s="662"/>
      <c r="E170" s="659"/>
      <c r="F170" s="659"/>
      <c r="I170" s="704" t="s">
        <v>2411</v>
      </c>
      <c r="J170" s="704">
        <v>-2575</v>
      </c>
      <c r="K170" s="625" t="s">
        <v>1938</v>
      </c>
      <c r="L170" s="564">
        <v>12</v>
      </c>
      <c r="M170" s="655" t="s">
        <v>2396</v>
      </c>
      <c r="N170" s="656">
        <v>2.5172596378323737</v>
      </c>
      <c r="O170" s="705">
        <v>5.6124532541224403E-2</v>
      </c>
      <c r="P170" s="706">
        <v>3.70896457822913E-4</v>
      </c>
      <c r="Q170" s="72">
        <v>6.7400751462876199E-3</v>
      </c>
      <c r="R170" s="733">
        <v>5.2490406967838803E-5</v>
      </c>
      <c r="S170" s="705">
        <v>1.7724580957342699E-4</v>
      </c>
      <c r="T170" s="706">
        <v>3.0475181654611102E-4</v>
      </c>
      <c r="U170" s="707">
        <v>0.70392476162508255</v>
      </c>
      <c r="V170" s="708">
        <v>2.6705660640995301E-4</v>
      </c>
    </row>
    <row r="171" spans="3:22">
      <c r="C171" s="662"/>
      <c r="E171" s="659"/>
      <c r="F171" s="659"/>
      <c r="I171" s="704" t="s">
        <v>2411</v>
      </c>
      <c r="J171" s="704">
        <v>-2575</v>
      </c>
      <c r="K171" s="625" t="s">
        <v>1938</v>
      </c>
      <c r="L171" s="564">
        <v>13</v>
      </c>
      <c r="M171" s="655" t="s">
        <v>2396</v>
      </c>
      <c r="N171" s="656">
        <v>2.6851584623478297</v>
      </c>
      <c r="O171" s="705">
        <v>5.54922209764682E-2</v>
      </c>
      <c r="P171" s="706">
        <v>3.4958826764461401E-4</v>
      </c>
      <c r="Q171" s="72">
        <v>6.6645772216417402E-3</v>
      </c>
      <c r="R171" s="733">
        <v>0</v>
      </c>
      <c r="S171" s="705">
        <v>2.4913819208058103E-4</v>
      </c>
      <c r="T171" s="706">
        <v>2.642929772150475E-4</v>
      </c>
      <c r="U171" s="707">
        <v>0.70383710632989893</v>
      </c>
      <c r="V171" s="708">
        <v>2.4350287802967199E-4</v>
      </c>
    </row>
    <row r="172" spans="3:22">
      <c r="C172" s="662"/>
      <c r="E172" s="659"/>
      <c r="F172" s="659"/>
      <c r="I172" s="704" t="s">
        <v>2411</v>
      </c>
      <c r="J172" s="704">
        <v>-2575</v>
      </c>
      <c r="K172" s="625" t="s">
        <v>1938</v>
      </c>
      <c r="L172" s="564">
        <v>14</v>
      </c>
      <c r="M172" s="655" t="s">
        <v>2396</v>
      </c>
      <c r="N172" s="656">
        <v>2.6488699137861267</v>
      </c>
      <c r="O172" s="705">
        <v>5.6946992611676003E-2</v>
      </c>
      <c r="P172" s="706">
        <v>3.47107505868469E-4</v>
      </c>
      <c r="Q172" s="72">
        <v>6.79947656595342E-3</v>
      </c>
      <c r="R172" s="733">
        <v>0</v>
      </c>
      <c r="S172" s="705">
        <v>1.0077551418030499E-3</v>
      </c>
      <c r="T172" s="706">
        <v>2.8907491665188699E-4</v>
      </c>
      <c r="U172" s="707">
        <v>0.70390992866197399</v>
      </c>
      <c r="V172" s="708">
        <v>2.37383349498258E-4</v>
      </c>
    </row>
    <row r="173" spans="3:22">
      <c r="C173" s="662"/>
      <c r="E173" s="659"/>
      <c r="F173" s="659"/>
      <c r="I173" s="704" t="s">
        <v>2411</v>
      </c>
      <c r="J173" s="704">
        <v>-2575</v>
      </c>
      <c r="K173" s="625" t="s">
        <v>1938</v>
      </c>
      <c r="L173" s="564">
        <v>15</v>
      </c>
      <c r="M173" s="655" t="s">
        <v>2396</v>
      </c>
      <c r="N173" s="656">
        <v>2.6251928956896506</v>
      </c>
      <c r="O173" s="705">
        <v>5.5604340709609498E-2</v>
      </c>
      <c r="P173" s="706">
        <v>3.9840962210799496E-4</v>
      </c>
      <c r="Q173" s="72">
        <v>6.7973650514550499E-3</v>
      </c>
      <c r="R173" s="733">
        <v>0</v>
      </c>
      <c r="S173" s="705">
        <v>2.6620584211763701E-4</v>
      </c>
      <c r="T173" s="706">
        <v>2.7075134637814601E-4</v>
      </c>
      <c r="U173" s="707">
        <v>0.70397681409233481</v>
      </c>
      <c r="V173" s="708">
        <v>2.4767887522130302E-4</v>
      </c>
    </row>
    <row r="174" spans="3:22">
      <c r="C174" s="662"/>
      <c r="E174" s="659"/>
      <c r="F174" s="659"/>
      <c r="I174" s="704" t="s">
        <v>2411</v>
      </c>
      <c r="J174" s="704">
        <v>-2575</v>
      </c>
      <c r="K174" s="625" t="s">
        <v>1938</v>
      </c>
      <c r="L174" s="564">
        <v>16</v>
      </c>
      <c r="M174" s="655" t="s">
        <v>2396</v>
      </c>
      <c r="N174" s="656">
        <v>2.6194466853333305</v>
      </c>
      <c r="O174" s="705">
        <v>5.5896267256894998E-2</v>
      </c>
      <c r="P174" s="706">
        <v>3.7998906403862099E-4</v>
      </c>
      <c r="Q174" s="72">
        <v>6.6740213728061102E-3</v>
      </c>
      <c r="R174" s="733">
        <v>4.4401196356543401E-5</v>
      </c>
      <c r="S174" s="705">
        <v>1.16891889219459E-3</v>
      </c>
      <c r="T174" s="706">
        <v>2.7745152661783648E-4</v>
      </c>
      <c r="U174" s="707">
        <v>0.70378551396423927</v>
      </c>
      <c r="V174" s="708">
        <v>2.5095039672147002E-4</v>
      </c>
    </row>
    <row r="175" spans="3:22">
      <c r="C175" s="662"/>
      <c r="E175" s="659"/>
      <c r="F175" s="659"/>
      <c r="I175" s="704" t="s">
        <v>2411</v>
      </c>
      <c r="J175" s="704">
        <v>-2575</v>
      </c>
      <c r="K175" s="625" t="s">
        <v>1938</v>
      </c>
      <c r="L175" s="564">
        <v>17</v>
      </c>
      <c r="M175" s="655" t="s">
        <v>2396</v>
      </c>
      <c r="N175" s="656">
        <v>2.6912422814161894</v>
      </c>
      <c r="O175" s="705">
        <v>5.5821035446480899E-2</v>
      </c>
      <c r="P175" s="706">
        <v>3.6057594243397203E-4</v>
      </c>
      <c r="Q175" s="72">
        <v>6.7038367754841104E-3</v>
      </c>
      <c r="R175" s="733">
        <v>3.50577940891092E-5</v>
      </c>
      <c r="S175" s="705">
        <v>5.9065225423657395E-4</v>
      </c>
      <c r="T175" s="706">
        <v>2.6805474948235752E-4</v>
      </c>
      <c r="U175" s="707">
        <v>0.70381715563696146</v>
      </c>
      <c r="V175" s="708">
        <v>2.2821375463134499E-4</v>
      </c>
    </row>
    <row r="176" spans="3:22">
      <c r="C176" s="662"/>
      <c r="E176" s="659"/>
      <c r="F176" s="659"/>
      <c r="I176" s="704" t="s">
        <v>2411</v>
      </c>
      <c r="J176" s="704">
        <v>-2575</v>
      </c>
      <c r="K176" s="625" t="s">
        <v>1938</v>
      </c>
      <c r="L176" s="564">
        <v>18</v>
      </c>
      <c r="M176" s="655" t="s">
        <v>2396</v>
      </c>
      <c r="N176" s="656">
        <v>2.5996054759248546</v>
      </c>
      <c r="O176" s="705">
        <v>5.56505693959405E-2</v>
      </c>
      <c r="P176" s="706">
        <v>3.8589553466759398E-4</v>
      </c>
      <c r="Q176" s="72">
        <v>6.7834827457787204E-3</v>
      </c>
      <c r="R176" s="733">
        <v>3.7242440234899703E-5</v>
      </c>
      <c r="S176" s="705">
        <v>9.8799057752287697E-4</v>
      </c>
      <c r="T176" s="706">
        <v>2.7652973937683902E-4</v>
      </c>
      <c r="U176" s="707">
        <v>0.7038307917468698</v>
      </c>
      <c r="V176" s="708">
        <v>2.4523043134273002E-4</v>
      </c>
    </row>
    <row r="177" spans="2:22">
      <c r="C177" s="662"/>
      <c r="E177" s="659"/>
      <c r="F177" s="659"/>
      <c r="I177" s="704" t="s">
        <v>2411</v>
      </c>
      <c r="J177" s="704">
        <v>-2575</v>
      </c>
      <c r="K177" s="625" t="s">
        <v>1938</v>
      </c>
      <c r="L177" s="564">
        <v>19</v>
      </c>
      <c r="M177" s="655" t="s">
        <v>2396</v>
      </c>
      <c r="N177" s="656">
        <v>2.7482055934202938</v>
      </c>
      <c r="O177" s="705">
        <v>5.6626000221201803E-2</v>
      </c>
      <c r="P177" s="706">
        <v>3.5494181237299499E-4</v>
      </c>
      <c r="Q177" s="72">
        <v>6.7611511255873799E-3</v>
      </c>
      <c r="R177" s="733">
        <v>3.3597681084150799E-5</v>
      </c>
      <c r="S177" s="705">
        <v>2.0988007169423002E-4</v>
      </c>
      <c r="T177" s="706">
        <v>2.703537562542525E-4</v>
      </c>
      <c r="U177" s="707">
        <v>0.70389624982067922</v>
      </c>
      <c r="V177" s="708">
        <v>2.5709501807118001E-4</v>
      </c>
    </row>
    <row r="178" spans="2:22">
      <c r="C178" s="662"/>
      <c r="E178" s="659"/>
      <c r="F178" s="659"/>
      <c r="I178" s="704" t="s">
        <v>2411</v>
      </c>
      <c r="J178" s="704">
        <v>-2575</v>
      </c>
      <c r="K178" s="625" t="s">
        <v>1938</v>
      </c>
      <c r="L178" s="564">
        <v>20</v>
      </c>
      <c r="M178" s="655" t="s">
        <v>2396</v>
      </c>
      <c r="N178" s="656">
        <v>2.6625831201152752</v>
      </c>
      <c r="O178" s="705">
        <v>5.6206779658443597E-2</v>
      </c>
      <c r="P178" s="706">
        <v>3.9351586021466202E-4</v>
      </c>
      <c r="Q178" s="72">
        <v>6.8292962449669698E-3</v>
      </c>
      <c r="R178" s="733">
        <v>3.6918060944035301E-5</v>
      </c>
      <c r="S178" s="705">
        <v>1.9553920274587399E-4</v>
      </c>
      <c r="T178" s="706">
        <v>2.8387093393579402E-4</v>
      </c>
      <c r="U178" s="707">
        <v>0.7038236193347478</v>
      </c>
      <c r="V178" s="708">
        <v>2.4879844931704798E-4</v>
      </c>
    </row>
    <row r="179" spans="2:22">
      <c r="C179" s="662"/>
      <c r="E179" s="659"/>
      <c r="F179" s="659"/>
      <c r="I179" s="704" t="s">
        <v>2411</v>
      </c>
      <c r="J179" s="704">
        <v>-2575</v>
      </c>
      <c r="K179" s="625" t="s">
        <v>1938</v>
      </c>
      <c r="L179" s="564">
        <v>21</v>
      </c>
      <c r="M179" s="655" t="s">
        <v>2396</v>
      </c>
      <c r="N179" s="656">
        <v>2.6355767014232212</v>
      </c>
      <c r="O179" s="705">
        <v>5.6204252812443498E-2</v>
      </c>
      <c r="P179" s="706">
        <v>4.39618407167253E-4</v>
      </c>
      <c r="Q179" s="72">
        <v>6.76899233929456E-3</v>
      </c>
      <c r="R179" s="733">
        <v>3.6078977782293902E-5</v>
      </c>
      <c r="S179" s="705">
        <v>3.4734669834877898E-4</v>
      </c>
      <c r="T179" s="706">
        <v>3.1353789649355253E-4</v>
      </c>
      <c r="U179" s="707">
        <v>0.70376021901449382</v>
      </c>
      <c r="V179" s="708">
        <v>2.9605088258478001E-4</v>
      </c>
    </row>
    <row r="180" spans="2:22" s="184" customFormat="1">
      <c r="B180" s="693"/>
      <c r="C180" s="710"/>
      <c r="E180" s="738"/>
      <c r="F180" s="738"/>
      <c r="I180" s="711"/>
      <c r="J180" s="711"/>
      <c r="K180" s="712"/>
      <c r="L180" s="713"/>
      <c r="M180" s="714"/>
      <c r="N180" s="656"/>
      <c r="O180" s="705"/>
      <c r="P180" s="706"/>
      <c r="Q180" s="72"/>
      <c r="R180" s="733"/>
      <c r="S180" s="705"/>
      <c r="T180" s="706"/>
      <c r="U180" s="715"/>
      <c r="V180" s="716"/>
    </row>
    <row r="181" spans="2:22" s="740" customFormat="1" ht="16.5" thickBot="1">
      <c r="B181" s="698"/>
      <c r="C181" s="739"/>
      <c r="E181" s="741"/>
      <c r="F181" s="741"/>
      <c r="I181" s="742"/>
      <c r="J181" s="742"/>
      <c r="K181" s="743"/>
      <c r="L181" s="744"/>
      <c r="M181" s="745"/>
      <c r="N181" s="679"/>
      <c r="O181" s="746"/>
      <c r="P181" s="747"/>
      <c r="Q181" s="83"/>
      <c r="R181" s="748"/>
      <c r="S181" s="746"/>
      <c r="T181" s="747"/>
      <c r="U181" s="749"/>
      <c r="V181" s="750"/>
    </row>
    <row r="182" spans="2:22">
      <c r="B182" s="701" t="s">
        <v>2417</v>
      </c>
      <c r="C182" s="702"/>
      <c r="D182" s="703"/>
      <c r="E182" s="736"/>
      <c r="F182" s="736"/>
      <c r="G182" s="703"/>
      <c r="H182" s="703"/>
      <c r="I182" s="73" t="s">
        <v>2418</v>
      </c>
      <c r="J182" s="73">
        <v>559.16</v>
      </c>
      <c r="K182" s="77">
        <v>559.16</v>
      </c>
      <c r="L182" s="564">
        <v>1</v>
      </c>
      <c r="M182" s="655" t="s">
        <v>2395</v>
      </c>
      <c r="N182" s="656">
        <v>1.4371503110813044</v>
      </c>
      <c r="O182" s="705">
        <v>5.6993164974939899E-2</v>
      </c>
      <c r="P182" s="706">
        <v>9.7736294218307707E-4</v>
      </c>
      <c r="Q182" s="72">
        <v>6.6213972129704601E-3</v>
      </c>
      <c r="R182" s="733">
        <v>1.16697139149964E-4</v>
      </c>
      <c r="S182" s="705">
        <v>5.2713091677947005E-4</v>
      </c>
      <c r="T182" s="706">
        <v>1.59919498409061E-4</v>
      </c>
      <c r="U182" s="707">
        <v>0.70745095450975182</v>
      </c>
      <c r="V182" s="708">
        <v>7.1321635661081805E-4</v>
      </c>
    </row>
    <row r="183" spans="2:22">
      <c r="C183" s="662"/>
      <c r="E183" s="659"/>
      <c r="F183" s="659"/>
      <c r="G183" s="662"/>
      <c r="I183" s="73" t="s">
        <v>2418</v>
      </c>
      <c r="J183" s="73">
        <v>559.16</v>
      </c>
      <c r="K183" s="77">
        <v>559.16</v>
      </c>
      <c r="L183" s="564">
        <v>2</v>
      </c>
      <c r="M183" s="655" t="s">
        <v>2395</v>
      </c>
      <c r="N183" s="656">
        <v>1.4072959879933353</v>
      </c>
      <c r="O183" s="705">
        <v>5.6091334361232301E-2</v>
      </c>
      <c r="P183" s="706">
        <v>1.06933779618524E-3</v>
      </c>
      <c r="Q183" s="72">
        <v>6.7555148832236997E-3</v>
      </c>
      <c r="R183" s="733">
        <v>1.2767897741063801E-4</v>
      </c>
      <c r="S183" s="705">
        <v>6.4899253217880204E-4</v>
      </c>
      <c r="T183" s="706">
        <v>1.51688356348574E-4</v>
      </c>
      <c r="U183" s="707">
        <v>0.70736449866741158</v>
      </c>
      <c r="V183" s="708">
        <v>6.5919269379846905E-4</v>
      </c>
    </row>
    <row r="184" spans="2:22" s="112" customFormat="1">
      <c r="B184" s="644"/>
      <c r="C184" s="662"/>
      <c r="I184" s="73" t="s">
        <v>2418</v>
      </c>
      <c r="J184" s="73">
        <v>559.16</v>
      </c>
      <c r="K184" s="77">
        <v>559.16</v>
      </c>
      <c r="L184" s="564">
        <v>3</v>
      </c>
      <c r="M184" s="655" t="s">
        <v>2395</v>
      </c>
      <c r="N184" s="656">
        <v>1.4153537296472363</v>
      </c>
      <c r="O184" s="705">
        <v>5.6457742944013199E-2</v>
      </c>
      <c r="P184" s="706">
        <v>9.8191555148199688E-4</v>
      </c>
      <c r="Q184" s="72">
        <v>6.8404721920960901E-3</v>
      </c>
      <c r="R184" s="733">
        <v>1.1724129552116402E-4</v>
      </c>
      <c r="S184" s="705">
        <v>1.1928809829621801E-3</v>
      </c>
      <c r="T184" s="706">
        <v>1.5235482927972001E-4</v>
      </c>
      <c r="U184" s="707">
        <v>0.70755699848996156</v>
      </c>
      <c r="V184" s="708">
        <v>6.6859331258885897E-4</v>
      </c>
    </row>
    <row r="185" spans="2:22">
      <c r="C185" s="662"/>
      <c r="I185" s="73" t="s">
        <v>2418</v>
      </c>
      <c r="J185" s="73">
        <v>559.16</v>
      </c>
      <c r="K185" s="77">
        <v>559.16</v>
      </c>
      <c r="L185" s="564">
        <v>4</v>
      </c>
      <c r="M185" s="655" t="s">
        <v>2395</v>
      </c>
      <c r="N185" s="656">
        <v>1.4208963184246588</v>
      </c>
      <c r="O185" s="705">
        <v>5.6904121264944901E-2</v>
      </c>
      <c r="P185" s="706">
        <v>9.2397903599792503E-4</v>
      </c>
      <c r="Q185" s="72">
        <v>6.8137589092149096E-3</v>
      </c>
      <c r="R185" s="733">
        <v>1.10323012493166E-4</v>
      </c>
      <c r="S185" s="705">
        <v>3.3187138120559597E-4</v>
      </c>
      <c r="T185" s="706">
        <v>1.5440895411721899E-4</v>
      </c>
      <c r="U185" s="707">
        <v>0.70760067939685922</v>
      </c>
      <c r="V185" s="708">
        <v>6.7095601838552596E-4</v>
      </c>
    </row>
    <row r="186" spans="2:22">
      <c r="C186" s="662"/>
      <c r="I186" s="73" t="s">
        <v>2418</v>
      </c>
      <c r="J186" s="73">
        <v>559.16</v>
      </c>
      <c r="K186" s="77">
        <v>559.16</v>
      </c>
      <c r="L186" s="564">
        <v>5</v>
      </c>
      <c r="M186" s="655" t="s">
        <v>2395</v>
      </c>
      <c r="N186" s="656">
        <v>1.3842585392948763</v>
      </c>
      <c r="O186" s="705">
        <v>5.6784545596484097E-2</v>
      </c>
      <c r="P186" s="706">
        <v>9.76897863091624E-4</v>
      </c>
      <c r="Q186" s="72">
        <v>6.7576949655685998E-3</v>
      </c>
      <c r="R186" s="733">
        <v>1.1664198891672399E-4</v>
      </c>
      <c r="S186" s="705">
        <v>1.40160289043665E-3</v>
      </c>
      <c r="T186" s="706">
        <v>4.01728963211128E-4</v>
      </c>
      <c r="U186" s="707">
        <v>0.70763849503001708</v>
      </c>
      <c r="V186" s="708">
        <v>7.14236401798415E-4</v>
      </c>
    </row>
    <row r="187" spans="2:22">
      <c r="C187" s="662"/>
      <c r="I187" s="73" t="s">
        <v>2418</v>
      </c>
      <c r="J187" s="73">
        <v>559.16</v>
      </c>
      <c r="K187" s="77">
        <v>559.16</v>
      </c>
      <c r="L187" s="564">
        <v>6</v>
      </c>
      <c r="M187" s="655" t="s">
        <v>2395</v>
      </c>
      <c r="N187" s="656">
        <v>1.3081651987012963</v>
      </c>
      <c r="O187" s="705">
        <v>5.6793431072196497E-2</v>
      </c>
      <c r="P187" s="706">
        <v>1.1838325298096E-3</v>
      </c>
      <c r="Q187" s="72">
        <v>6.8393444284091604E-3</v>
      </c>
      <c r="R187" s="733">
        <v>1.41349820475757E-4</v>
      </c>
      <c r="S187" s="705">
        <v>4.3452820932638798E-4</v>
      </c>
      <c r="T187" s="706">
        <v>1.6174941584125399E-4</v>
      </c>
      <c r="U187" s="707">
        <v>0.70739791741223923</v>
      </c>
      <c r="V187" s="708">
        <v>7.0993801490868596E-4</v>
      </c>
    </row>
    <row r="188" spans="2:22">
      <c r="C188" s="662"/>
      <c r="I188" s="73" t="s">
        <v>2418</v>
      </c>
      <c r="J188" s="73">
        <v>559.16</v>
      </c>
      <c r="K188" s="77">
        <v>559.16</v>
      </c>
      <c r="L188" s="564">
        <v>7</v>
      </c>
      <c r="M188" s="655" t="s">
        <v>2395</v>
      </c>
      <c r="N188" s="656">
        <v>1.3486950384237568</v>
      </c>
      <c r="O188" s="705">
        <v>5.6451129301345403E-2</v>
      </c>
      <c r="P188" s="706">
        <v>1.13122975248702E-3</v>
      </c>
      <c r="Q188" s="72">
        <v>6.8396689148691597E-3</v>
      </c>
      <c r="R188" s="733">
        <v>1.350690943143E-4</v>
      </c>
      <c r="S188" s="705">
        <v>1.4804486339995201E-3</v>
      </c>
      <c r="T188" s="706">
        <v>1.5530357682343599E-4</v>
      </c>
      <c r="U188" s="707">
        <v>0.70743965393464969</v>
      </c>
      <c r="V188" s="708">
        <v>7.79045579178907E-4</v>
      </c>
    </row>
    <row r="189" spans="2:22">
      <c r="C189" s="662"/>
      <c r="I189" s="73" t="s">
        <v>2418</v>
      </c>
      <c r="J189" s="73">
        <v>559.16</v>
      </c>
      <c r="K189" s="77">
        <v>559.16</v>
      </c>
      <c r="L189" s="564">
        <v>8</v>
      </c>
      <c r="M189" s="655" t="s">
        <v>2395</v>
      </c>
      <c r="N189" s="656">
        <v>1.4149432473433912</v>
      </c>
      <c r="O189" s="705">
        <v>5.6235342707828699E-2</v>
      </c>
      <c r="P189" s="706">
        <v>1.0863341674232901E-3</v>
      </c>
      <c r="Q189" s="72">
        <v>6.8027071391260499E-3</v>
      </c>
      <c r="R189" s="733">
        <v>1.2970813428261099E-4</v>
      </c>
      <c r="S189" s="705">
        <v>4.1739304153398698E-4</v>
      </c>
      <c r="T189" s="706">
        <v>1.48980884343353E-4</v>
      </c>
      <c r="U189" s="707">
        <v>0.7073594084389796</v>
      </c>
      <c r="V189" s="708">
        <v>6.6797809438047398E-4</v>
      </c>
    </row>
    <row r="190" spans="2:22">
      <c r="C190" s="662"/>
      <c r="I190" s="73" t="s">
        <v>2418</v>
      </c>
      <c r="J190" s="73">
        <v>559.16</v>
      </c>
      <c r="K190" s="77">
        <v>559.16</v>
      </c>
      <c r="L190" s="564">
        <v>9</v>
      </c>
      <c r="M190" s="655" t="s">
        <v>2395</v>
      </c>
      <c r="N190" s="656">
        <v>1.3320363031386848</v>
      </c>
      <c r="O190" s="705">
        <v>5.5614030924437403E-2</v>
      </c>
      <c r="P190" s="706">
        <v>1.19641327703068E-3</v>
      </c>
      <c r="Q190" s="72">
        <v>6.8291253713110098E-3</v>
      </c>
      <c r="R190" s="733">
        <v>1.42851905857461E-4</v>
      </c>
      <c r="S190" s="705">
        <v>2.0906972191577801E-4</v>
      </c>
      <c r="T190" s="706">
        <v>1.80974763951175E-4</v>
      </c>
      <c r="U190" s="707">
        <v>0.70756832559950589</v>
      </c>
      <c r="V190" s="708">
        <v>7.7598523904089101E-4</v>
      </c>
    </row>
    <row r="191" spans="2:22">
      <c r="C191" s="662"/>
      <c r="E191" s="659"/>
      <c r="F191" s="659"/>
      <c r="G191" s="662"/>
      <c r="I191" s="73" t="s">
        <v>2418</v>
      </c>
      <c r="J191" s="73">
        <v>559.16</v>
      </c>
      <c r="K191" s="77">
        <v>559.16</v>
      </c>
      <c r="L191" s="564">
        <v>10</v>
      </c>
      <c r="M191" s="655" t="s">
        <v>2395</v>
      </c>
      <c r="N191" s="656">
        <v>1.3520022472727222</v>
      </c>
      <c r="O191" s="705">
        <v>5.6928634145435301E-2</v>
      </c>
      <c r="P191" s="706">
        <v>1.18886362406673E-3</v>
      </c>
      <c r="Q191" s="72">
        <v>6.72608081256442E-3</v>
      </c>
      <c r="R191" s="733">
        <v>1.4195021230172699E-4</v>
      </c>
      <c r="S191" s="705">
        <v>4.7656777829593498E-4</v>
      </c>
      <c r="T191" s="706">
        <v>1.7450773079907101E-4</v>
      </c>
      <c r="U191" s="707">
        <v>0.70745563615310381</v>
      </c>
      <c r="V191" s="708">
        <v>6.5164722379199296E-4</v>
      </c>
    </row>
    <row r="192" spans="2:22">
      <c r="C192" s="662"/>
      <c r="E192" s="659"/>
      <c r="F192" s="659"/>
      <c r="G192" s="662"/>
      <c r="I192" s="73" t="s">
        <v>2418</v>
      </c>
      <c r="J192" s="73">
        <v>559.16</v>
      </c>
      <c r="K192" s="77">
        <v>559.16</v>
      </c>
      <c r="L192" s="564">
        <v>11</v>
      </c>
      <c r="M192" s="655" t="s">
        <v>2395</v>
      </c>
      <c r="N192" s="656">
        <v>1.3837175608176118</v>
      </c>
      <c r="O192" s="705">
        <v>5.6305903669673397E-2</v>
      </c>
      <c r="P192" s="706">
        <v>1.0463777205934799E-3</v>
      </c>
      <c r="Q192" s="72">
        <v>6.8393423622637702E-3</v>
      </c>
      <c r="R192" s="733">
        <v>1.24937557004963E-4</v>
      </c>
      <c r="S192" s="705">
        <v>3.7081184973550101E-4</v>
      </c>
      <c r="T192" s="706">
        <v>1.5507564709505E-4</v>
      </c>
      <c r="U192" s="707">
        <v>0.70739195754256212</v>
      </c>
      <c r="V192" s="708">
        <v>6.9900659060395404E-4</v>
      </c>
    </row>
    <row r="193" spans="2:22">
      <c r="C193" s="662"/>
      <c r="E193" s="659"/>
      <c r="F193" s="659"/>
      <c r="G193" s="662"/>
      <c r="I193" s="73" t="s">
        <v>2418</v>
      </c>
      <c r="J193" s="73">
        <v>559.16</v>
      </c>
      <c r="K193" s="77">
        <v>559.16</v>
      </c>
      <c r="L193" s="564">
        <v>12</v>
      </c>
      <c r="M193" s="655" t="s">
        <v>2395</v>
      </c>
      <c r="N193" s="656">
        <v>1.4030284487096805</v>
      </c>
      <c r="O193" s="705">
        <v>5.6988337587437897E-2</v>
      </c>
      <c r="P193" s="706">
        <v>1.0919835752706999E-3</v>
      </c>
      <c r="Q193" s="72">
        <v>6.7626158896165996E-3</v>
      </c>
      <c r="R193" s="733">
        <v>1.3038277582238999E-4</v>
      </c>
      <c r="S193" s="705">
        <v>2.1053326874761899E-4</v>
      </c>
      <c r="T193" s="706">
        <v>1.7144610188792999E-4</v>
      </c>
      <c r="U193" s="707">
        <v>0.70741144726836858</v>
      </c>
      <c r="V193" s="708">
        <v>6.8798455154239595E-4</v>
      </c>
    </row>
    <row r="194" spans="2:22">
      <c r="C194" s="662"/>
      <c r="E194" s="659"/>
      <c r="F194" s="659"/>
      <c r="G194" s="662"/>
      <c r="I194" s="73" t="s">
        <v>2418</v>
      </c>
      <c r="J194" s="73">
        <v>559.16</v>
      </c>
      <c r="K194" s="77">
        <v>559.16</v>
      </c>
      <c r="L194" s="564">
        <v>13</v>
      </c>
      <c r="M194" s="655" t="s">
        <v>2395</v>
      </c>
      <c r="N194" s="656">
        <v>1.391438967443611</v>
      </c>
      <c r="O194" s="705">
        <v>5.6565679178414097E-2</v>
      </c>
      <c r="P194" s="706">
        <v>1.1355732479134801E-3</v>
      </c>
      <c r="Q194" s="72">
        <v>6.7927651320282703E-3</v>
      </c>
      <c r="R194" s="733">
        <v>1.3558750208167702E-4</v>
      </c>
      <c r="S194" s="705">
        <v>3.3093253957198798E-4</v>
      </c>
      <c r="T194" s="706">
        <v>1.5846218223601599E-4</v>
      </c>
      <c r="U194" s="707">
        <v>0.70740756439314934</v>
      </c>
      <c r="V194" s="708">
        <v>7.9019683811973199E-4</v>
      </c>
    </row>
    <row r="195" spans="2:22">
      <c r="C195" s="662"/>
      <c r="E195" s="659"/>
      <c r="F195" s="659"/>
      <c r="G195" s="662"/>
      <c r="I195" s="73" t="s">
        <v>2418</v>
      </c>
      <c r="J195" s="73">
        <v>559.16</v>
      </c>
      <c r="K195" s="77">
        <v>559.16</v>
      </c>
      <c r="L195" s="564">
        <v>14</v>
      </c>
      <c r="M195" s="655" t="s">
        <v>2395</v>
      </c>
      <c r="N195" s="656">
        <v>1.3884152100862042</v>
      </c>
      <c r="O195" s="705">
        <v>5.5806580401379903E-2</v>
      </c>
      <c r="P195" s="706">
        <v>1.0760333154099201E-3</v>
      </c>
      <c r="Q195" s="72">
        <v>6.6633180113915098E-3</v>
      </c>
      <c r="R195" s="733">
        <v>1.2847845946157999E-4</v>
      </c>
      <c r="S195" s="705">
        <v>3.92183703562998E-4</v>
      </c>
      <c r="T195" s="706">
        <v>1.8447356544970699E-4</v>
      </c>
      <c r="U195" s="707">
        <v>0.70715728608144002</v>
      </c>
      <c r="V195" s="708">
        <v>7.2573966777425699E-4</v>
      </c>
    </row>
    <row r="196" spans="2:22">
      <c r="C196" s="662"/>
      <c r="E196" s="659"/>
      <c r="F196" s="659"/>
      <c r="G196" s="662"/>
      <c r="I196" s="73" t="s">
        <v>2418</v>
      </c>
      <c r="J196" s="73">
        <v>559.16</v>
      </c>
      <c r="K196" s="77">
        <v>559.16</v>
      </c>
      <c r="L196" s="564">
        <v>15</v>
      </c>
      <c r="M196" s="655" t="s">
        <v>2395</v>
      </c>
      <c r="N196" s="656">
        <v>1.3948647726315768</v>
      </c>
      <c r="O196" s="705">
        <v>5.5968374381842698E-2</v>
      </c>
      <c r="P196" s="706">
        <v>1.3108421991613001E-3</v>
      </c>
      <c r="Q196" s="72">
        <v>6.6408480310883701E-3</v>
      </c>
      <c r="R196" s="733">
        <v>1.5651499687991999E-4</v>
      </c>
      <c r="S196" s="705">
        <v>1.04768723922366E-3</v>
      </c>
      <c r="T196" s="706">
        <v>1.7800731697024301E-4</v>
      </c>
      <c r="U196" s="707">
        <v>0.70741012886634724</v>
      </c>
      <c r="V196" s="708">
        <v>8.6608919697153002E-4</v>
      </c>
    </row>
    <row r="197" spans="2:22">
      <c r="C197" s="662"/>
      <c r="E197" s="659"/>
      <c r="F197" s="659"/>
      <c r="G197" s="662"/>
      <c r="I197" s="73" t="s">
        <v>2418</v>
      </c>
      <c r="J197" s="73">
        <v>559.16</v>
      </c>
      <c r="K197" s="77">
        <v>559.16</v>
      </c>
      <c r="L197" s="564">
        <v>16</v>
      </c>
      <c r="M197" s="655" t="s">
        <v>2395</v>
      </c>
      <c r="N197" s="656">
        <v>1.3818774871621653</v>
      </c>
      <c r="O197" s="705">
        <v>5.6416810960006197E-2</v>
      </c>
      <c r="P197" s="706">
        <v>1.1181246060283599E-3</v>
      </c>
      <c r="Q197" s="72">
        <v>6.8143761673271101E-3</v>
      </c>
      <c r="R197" s="733">
        <v>1.33503928321678E-4</v>
      </c>
      <c r="S197" s="705">
        <v>1.3489723180038699E-3</v>
      </c>
      <c r="T197" s="706">
        <v>1.7815910915051301E-4</v>
      </c>
      <c r="U197" s="707">
        <v>0.70740144630213397</v>
      </c>
      <c r="V197" s="708">
        <v>6.8264881935321397E-4</v>
      </c>
    </row>
    <row r="198" spans="2:22">
      <c r="C198" s="662"/>
      <c r="E198" s="659"/>
      <c r="F198" s="659"/>
      <c r="G198" s="662"/>
      <c r="I198" s="73" t="s">
        <v>2418</v>
      </c>
      <c r="J198" s="73">
        <v>559.16</v>
      </c>
      <c r="K198" s="77">
        <v>559.16</v>
      </c>
      <c r="L198" s="564">
        <v>17</v>
      </c>
      <c r="M198" s="655" t="s">
        <v>2395</v>
      </c>
      <c r="N198" s="656">
        <v>1.3702290767647094</v>
      </c>
      <c r="O198" s="705">
        <v>5.6033549194943598E-2</v>
      </c>
      <c r="P198" s="706">
        <v>1.13430581306657E-3</v>
      </c>
      <c r="Q198" s="72">
        <v>6.6680210262804601E-3</v>
      </c>
      <c r="R198" s="733">
        <v>1.35436148562778E-4</v>
      </c>
      <c r="S198" s="705">
        <v>1.1895178399476899E-3</v>
      </c>
      <c r="T198" s="706">
        <v>2.30457547666168E-4</v>
      </c>
      <c r="U198" s="707">
        <v>0.70727464691839204</v>
      </c>
      <c r="V198" s="708">
        <v>7.8452627137515197E-4</v>
      </c>
    </row>
    <row r="199" spans="2:22">
      <c r="C199" s="662"/>
      <c r="E199" s="659"/>
      <c r="F199" s="659"/>
      <c r="G199" s="662"/>
      <c r="I199" s="73" t="s">
        <v>2418</v>
      </c>
      <c r="J199" s="73">
        <v>559.16</v>
      </c>
      <c r="K199" s="77">
        <v>559.16</v>
      </c>
      <c r="L199" s="564">
        <v>18</v>
      </c>
      <c r="M199" s="655" t="s">
        <v>2395</v>
      </c>
      <c r="N199" s="656">
        <v>1.3636759949673156</v>
      </c>
      <c r="O199" s="705">
        <v>5.6522039872333202E-2</v>
      </c>
      <c r="P199" s="706">
        <v>1.16311166599008E-3</v>
      </c>
      <c r="Q199" s="72">
        <v>6.6975401514987503E-3</v>
      </c>
      <c r="R199" s="733">
        <v>1.3887584603578199E-4</v>
      </c>
      <c r="S199" s="705">
        <v>4.6715025494727103E-4</v>
      </c>
      <c r="T199" s="706">
        <v>1.5637283735775201E-4</v>
      </c>
      <c r="U199" s="707">
        <v>0.70728997660264215</v>
      </c>
      <c r="V199" s="708">
        <v>6.4959531142693501E-4</v>
      </c>
    </row>
    <row r="200" spans="2:22">
      <c r="C200" s="662"/>
      <c r="E200" s="659"/>
      <c r="F200" s="659"/>
      <c r="G200" s="662"/>
      <c r="I200" s="73" t="s">
        <v>2418</v>
      </c>
      <c r="J200" s="73">
        <v>559.16</v>
      </c>
      <c r="K200" s="77">
        <v>559.16</v>
      </c>
      <c r="L200" s="564">
        <v>19</v>
      </c>
      <c r="M200" s="655" t="s">
        <v>2395</v>
      </c>
      <c r="N200" s="656">
        <v>1.4179293421935524</v>
      </c>
      <c r="O200" s="705">
        <v>5.5482513355659201E-2</v>
      </c>
      <c r="P200" s="706">
        <v>9.531587304941649E-4</v>
      </c>
      <c r="Q200" s="72">
        <v>6.7858188680024901E-3</v>
      </c>
      <c r="R200" s="733">
        <v>1.13807241200583E-4</v>
      </c>
      <c r="S200" s="705">
        <v>1.19004201205297E-3</v>
      </c>
      <c r="T200" s="706">
        <v>1.56967902870685E-4</v>
      </c>
      <c r="U200" s="707">
        <v>0.7072113560015465</v>
      </c>
      <c r="V200" s="708">
        <v>6.35937621225192E-4</v>
      </c>
    </row>
    <row r="201" spans="2:22">
      <c r="C201" s="662"/>
      <c r="E201" s="659"/>
      <c r="F201" s="659"/>
      <c r="G201" s="662"/>
      <c r="I201" s="73" t="s">
        <v>2418</v>
      </c>
      <c r="J201" s="73">
        <v>559.16</v>
      </c>
      <c r="K201" s="77">
        <v>559.16</v>
      </c>
      <c r="L201" s="564">
        <v>20</v>
      </c>
      <c r="M201" s="655" t="s">
        <v>2395</v>
      </c>
      <c r="N201" s="656">
        <v>1.3792332160024212</v>
      </c>
      <c r="O201" s="705">
        <v>5.6610411874110797E-2</v>
      </c>
      <c r="P201" s="706">
        <v>1.0739192602597901E-3</v>
      </c>
      <c r="Q201" s="72">
        <v>6.7593035626032898E-3</v>
      </c>
      <c r="R201" s="733">
        <v>1.2822676208235201E-4</v>
      </c>
      <c r="S201" s="705">
        <v>1.40394335866261E-3</v>
      </c>
      <c r="T201" s="706">
        <v>1.48098372787603E-4</v>
      </c>
      <c r="U201" s="707">
        <v>0.70720565603346164</v>
      </c>
      <c r="V201" s="708">
        <v>7.3554724702596796E-4</v>
      </c>
    </row>
    <row r="202" spans="2:22">
      <c r="C202" s="662"/>
      <c r="E202" s="659"/>
      <c r="F202" s="659"/>
      <c r="G202" s="662"/>
      <c r="I202" s="73" t="s">
        <v>2418</v>
      </c>
      <c r="J202" s="73">
        <v>559.16</v>
      </c>
      <c r="K202" s="77">
        <v>559.16</v>
      </c>
      <c r="L202" s="564">
        <v>21</v>
      </c>
      <c r="M202" s="655" t="s">
        <v>2395</v>
      </c>
      <c r="N202" s="656">
        <v>1.3985653085034029</v>
      </c>
      <c r="O202" s="705">
        <v>5.6175649112456899E-2</v>
      </c>
      <c r="P202" s="706">
        <v>1.11952017412636E-3</v>
      </c>
      <c r="Q202" s="72">
        <v>6.8267856318015799E-3</v>
      </c>
      <c r="R202" s="733">
        <v>1.3367105240177601E-4</v>
      </c>
      <c r="S202" s="705">
        <v>2.4771261464951198E-4</v>
      </c>
      <c r="T202" s="706">
        <v>1.6164214760489999E-4</v>
      </c>
      <c r="U202" s="707">
        <v>0.70723453075878118</v>
      </c>
      <c r="V202" s="708">
        <v>7.4282227182081496E-4</v>
      </c>
    </row>
    <row r="203" spans="2:22">
      <c r="C203" s="662"/>
      <c r="E203" s="751"/>
      <c r="F203" s="659"/>
      <c r="I203" s="73" t="s">
        <v>2418</v>
      </c>
      <c r="J203" s="73">
        <v>559.16</v>
      </c>
      <c r="K203" s="77">
        <v>559.16</v>
      </c>
      <c r="L203" s="564">
        <v>22</v>
      </c>
      <c r="M203" s="655" t="s">
        <v>2395</v>
      </c>
      <c r="N203" s="656">
        <v>1.3636269675184223</v>
      </c>
      <c r="O203" s="705">
        <v>5.5604759720453298E-2</v>
      </c>
      <c r="P203" s="706">
        <v>1.28541971956215E-3</v>
      </c>
      <c r="Q203" s="72">
        <v>6.6004551863399399E-3</v>
      </c>
      <c r="R203" s="733">
        <v>1.53480103337662E-4</v>
      </c>
      <c r="S203" s="705">
        <v>1.44081874150156E-3</v>
      </c>
      <c r="T203" s="706">
        <v>1.6448204175678E-4</v>
      </c>
      <c r="U203" s="707">
        <v>0.70757712580626075</v>
      </c>
      <c r="V203" s="708">
        <v>8.3387726820273705E-4</v>
      </c>
    </row>
    <row r="204" spans="2:22">
      <c r="C204" s="662"/>
      <c r="I204" s="73" t="s">
        <v>2418</v>
      </c>
      <c r="J204" s="73">
        <v>559.16</v>
      </c>
      <c r="K204" s="77">
        <v>559.16</v>
      </c>
      <c r="L204" s="564">
        <v>23</v>
      </c>
      <c r="M204" s="655" t="s">
        <v>2395</v>
      </c>
      <c r="N204" s="656">
        <v>1.3318758326503315</v>
      </c>
      <c r="O204" s="705">
        <v>5.5740688358411998E-2</v>
      </c>
      <c r="P204" s="706">
        <v>9.8301802527602997E-4</v>
      </c>
      <c r="Q204" s="72">
        <v>6.6942550807134104E-3</v>
      </c>
      <c r="R204" s="733">
        <v>1.17372627642853E-4</v>
      </c>
      <c r="S204" s="705">
        <v>3.9033181565258101E-4</v>
      </c>
      <c r="T204" s="706">
        <v>6.6088353319124704E-4</v>
      </c>
      <c r="U204" s="707">
        <v>0.70738999887348175</v>
      </c>
      <c r="V204" s="708">
        <v>7.1651239338332503E-4</v>
      </c>
    </row>
    <row r="205" spans="2:22">
      <c r="C205" s="662"/>
      <c r="M205" s="686"/>
      <c r="N205" s="656"/>
      <c r="O205" s="705"/>
      <c r="P205" s="706"/>
      <c r="R205" s="733"/>
      <c r="S205" s="705"/>
      <c r="T205" s="706"/>
      <c r="U205" s="707"/>
      <c r="V205" s="708"/>
    </row>
    <row r="206" spans="2:22" s="719" customFormat="1">
      <c r="B206" s="717"/>
      <c r="C206" s="718"/>
      <c r="E206" s="737"/>
      <c r="F206" s="737"/>
      <c r="G206" s="718"/>
      <c r="K206" s="722"/>
      <c r="L206" s="723"/>
      <c r="M206" s="724"/>
      <c r="N206" s="666"/>
      <c r="O206" s="725"/>
      <c r="P206" s="726"/>
      <c r="Q206" s="517"/>
      <c r="R206" s="734"/>
      <c r="S206" s="725"/>
      <c r="T206" s="726"/>
      <c r="U206" s="727"/>
      <c r="V206" s="728"/>
    </row>
    <row r="207" spans="2:22">
      <c r="B207" s="701" t="s">
        <v>2419</v>
      </c>
      <c r="C207" s="702"/>
      <c r="D207" s="703"/>
      <c r="E207" s="703"/>
      <c r="F207" s="703"/>
      <c r="G207" s="703"/>
      <c r="H207" s="703"/>
      <c r="I207" s="73" t="s">
        <v>2418</v>
      </c>
      <c r="J207" s="212" t="s">
        <v>2420</v>
      </c>
      <c r="K207" s="625" t="s">
        <v>2420</v>
      </c>
      <c r="L207" s="415">
        <v>1</v>
      </c>
      <c r="M207" s="655" t="s">
        <v>2393</v>
      </c>
      <c r="N207" s="656">
        <v>1.3363135407558144</v>
      </c>
      <c r="O207" s="705">
        <v>5.6727525380383503E-2</v>
      </c>
      <c r="P207" s="706">
        <v>1.1055786264549099E-3</v>
      </c>
      <c r="Q207" s="72">
        <v>6.7120764610688098E-3</v>
      </c>
      <c r="R207" s="733">
        <v>1.3200652055319701E-4</v>
      </c>
      <c r="S207" s="705">
        <v>1.1926147893481099E-3</v>
      </c>
      <c r="T207" s="706">
        <v>1.5702473018541299E-4</v>
      </c>
      <c r="U207" s="707">
        <v>0.70775086617985283</v>
      </c>
      <c r="V207" s="708">
        <v>4.5743299080167147E-4</v>
      </c>
    </row>
    <row r="208" spans="2:22">
      <c r="C208" s="662"/>
      <c r="I208" s="73" t="s">
        <v>2418</v>
      </c>
      <c r="J208" s="212" t="s">
        <v>2420</v>
      </c>
      <c r="K208" s="625" t="s">
        <v>2420</v>
      </c>
      <c r="L208" s="415">
        <v>2</v>
      </c>
      <c r="M208" s="655" t="s">
        <v>2393</v>
      </c>
      <c r="N208" s="656">
        <v>1.2816874771980704</v>
      </c>
      <c r="O208" s="705">
        <v>5.5724314076376798E-2</v>
      </c>
      <c r="P208" s="706">
        <v>9.18140229832229E-4</v>
      </c>
      <c r="Q208" s="72">
        <v>6.65349822829018E-3</v>
      </c>
      <c r="R208" s="733">
        <v>1.0962648898471101E-4</v>
      </c>
      <c r="S208" s="705">
        <v>7.9833174026107097E-4</v>
      </c>
      <c r="T208" s="706">
        <v>1.3277400429114201E-4</v>
      </c>
      <c r="U208" s="707">
        <v>0.70757848242265486</v>
      </c>
      <c r="V208" s="708">
        <v>4.5551551419841874E-4</v>
      </c>
    </row>
    <row r="209" spans="3:22">
      <c r="C209" s="662"/>
      <c r="I209" s="73" t="s">
        <v>2418</v>
      </c>
      <c r="J209" s="212" t="s">
        <v>2420</v>
      </c>
      <c r="K209" s="625" t="s">
        <v>2420</v>
      </c>
      <c r="L209" s="415">
        <v>3</v>
      </c>
      <c r="M209" s="655" t="s">
        <v>2393</v>
      </c>
      <c r="N209" s="656">
        <v>1.3514752257608666</v>
      </c>
      <c r="O209" s="705">
        <v>5.6395444937501898E-2</v>
      </c>
      <c r="P209" s="706">
        <v>8.7551344227156298E-4</v>
      </c>
      <c r="Q209" s="72">
        <v>6.7724504600663099E-3</v>
      </c>
      <c r="R209" s="733">
        <v>1.0453664883053101E-4</v>
      </c>
      <c r="S209" s="705">
        <v>4.2706962719627498E-4</v>
      </c>
      <c r="T209" s="706">
        <v>1.2290056754138E-4</v>
      </c>
      <c r="U209" s="707">
        <v>0.70771913226713656</v>
      </c>
      <c r="V209" s="708">
        <v>4.3574968000329145E-4</v>
      </c>
    </row>
    <row r="210" spans="3:22">
      <c r="C210" s="662"/>
      <c r="I210" s="73" t="s">
        <v>2418</v>
      </c>
      <c r="J210" s="212" t="s">
        <v>2420</v>
      </c>
      <c r="K210" s="625" t="s">
        <v>2420</v>
      </c>
      <c r="L210" s="415">
        <v>4</v>
      </c>
      <c r="M210" s="655" t="s">
        <v>2393</v>
      </c>
      <c r="N210" s="656">
        <v>1.2584484129078037</v>
      </c>
      <c r="O210" s="705">
        <v>5.6803369387076301E-2</v>
      </c>
      <c r="P210" s="706">
        <v>7.6929046311033096E-4</v>
      </c>
      <c r="Q210" s="72">
        <v>6.7211566353601601E-3</v>
      </c>
      <c r="R210" s="733">
        <v>9.1853784527459492E-5</v>
      </c>
      <c r="S210" s="705">
        <v>1.4694206029151899E-3</v>
      </c>
      <c r="T210" s="706">
        <v>1.336438007258E-4</v>
      </c>
      <c r="U210" s="707">
        <v>0.70786705791080873</v>
      </c>
      <c r="V210" s="708">
        <v>3.7563337713357117E-4</v>
      </c>
    </row>
    <row r="211" spans="3:22">
      <c r="C211" s="662"/>
      <c r="I211" s="73" t="s">
        <v>2418</v>
      </c>
      <c r="J211" s="212" t="s">
        <v>2420</v>
      </c>
      <c r="K211" s="625" t="s">
        <v>2420</v>
      </c>
      <c r="L211" s="415">
        <v>5</v>
      </c>
      <c r="M211" s="655" t="s">
        <v>2393</v>
      </c>
      <c r="N211" s="656">
        <v>1.2792478990209777</v>
      </c>
      <c r="O211" s="705">
        <v>5.6874477138157999E-2</v>
      </c>
      <c r="P211" s="706">
        <v>8.2836037633364208E-4</v>
      </c>
      <c r="Q211" s="72">
        <v>6.7908297839573599E-3</v>
      </c>
      <c r="R211" s="733">
        <v>9.8906889525420585E-5</v>
      </c>
      <c r="S211" s="705">
        <v>3.48823559858724E-4</v>
      </c>
      <c r="T211" s="706">
        <v>1.19184885064136E-4</v>
      </c>
      <c r="U211" s="707">
        <v>0.70753110422705989</v>
      </c>
      <c r="V211" s="708">
        <v>4.3864482732336907E-4</v>
      </c>
    </row>
    <row r="212" spans="3:22">
      <c r="C212" s="662"/>
      <c r="I212" s="73" t="s">
        <v>2418</v>
      </c>
      <c r="J212" s="212" t="s">
        <v>2420</v>
      </c>
      <c r="K212" s="625" t="s">
        <v>2420</v>
      </c>
      <c r="L212" s="415">
        <v>6</v>
      </c>
      <c r="M212" s="655" t="s">
        <v>2393</v>
      </c>
      <c r="N212" s="656">
        <v>1.1754513704878047</v>
      </c>
      <c r="O212" s="705">
        <v>5.6487228260674503E-2</v>
      </c>
      <c r="P212" s="706">
        <v>9.1080267761271903E-4</v>
      </c>
      <c r="Q212" s="72">
        <v>6.8027904349566397E-3</v>
      </c>
      <c r="R212" s="733">
        <v>1.0875053499601499E-4</v>
      </c>
      <c r="S212" s="705">
        <v>2.0022980030833901E-4</v>
      </c>
      <c r="T212" s="706">
        <v>1.2696093938892401E-4</v>
      </c>
      <c r="U212" s="707">
        <v>0.70768048622678936</v>
      </c>
      <c r="V212" s="708">
        <v>4.3466830071734787E-4</v>
      </c>
    </row>
    <row r="213" spans="3:22">
      <c r="C213" s="662"/>
      <c r="I213" s="73" t="s">
        <v>2418</v>
      </c>
      <c r="J213" s="212" t="s">
        <v>2420</v>
      </c>
      <c r="K213" s="625" t="s">
        <v>2420</v>
      </c>
      <c r="L213" s="415">
        <v>7</v>
      </c>
      <c r="M213" s="655" t="s">
        <v>2393</v>
      </c>
      <c r="N213" s="656">
        <v>1.2559231605517265</v>
      </c>
      <c r="O213" s="705">
        <v>5.6425330481284702E-2</v>
      </c>
      <c r="P213" s="706">
        <v>8.5532035720860093E-4</v>
      </c>
      <c r="Q213" s="72">
        <v>6.8366214192662799E-3</v>
      </c>
      <c r="R213" s="733">
        <v>1.02125558594269E-4</v>
      </c>
      <c r="S213" s="705">
        <v>1.23131006677037E-3</v>
      </c>
      <c r="T213" s="706">
        <v>1.3067860425023699E-4</v>
      </c>
      <c r="U213" s="707">
        <v>0.70770360267124255</v>
      </c>
      <c r="V213" s="708">
        <v>4.5906004984446662E-4</v>
      </c>
    </row>
    <row r="214" spans="3:22">
      <c r="C214" s="662"/>
      <c r="I214" s="73" t="s">
        <v>2418</v>
      </c>
      <c r="J214" s="212" t="s">
        <v>2420</v>
      </c>
      <c r="K214" s="625" t="s">
        <v>2420</v>
      </c>
      <c r="L214" s="415">
        <v>8</v>
      </c>
      <c r="M214" s="655" t="s">
        <v>2393</v>
      </c>
      <c r="N214" s="656">
        <v>1.2451738515100639</v>
      </c>
      <c r="O214" s="705">
        <v>5.5938969697285498E-2</v>
      </c>
      <c r="P214" s="706">
        <v>8.5201270300444608E-4</v>
      </c>
      <c r="Q214" s="72">
        <v>6.7970255684124299E-3</v>
      </c>
      <c r="R214" s="733">
        <v>1.0173042322458899E-4</v>
      </c>
      <c r="S214" s="705">
        <v>1.4563979146090999E-3</v>
      </c>
      <c r="T214" s="706">
        <v>1.2556973218978199E-4</v>
      </c>
      <c r="U214" s="707">
        <v>0.70756883576772067</v>
      </c>
      <c r="V214" s="708">
        <v>3.5773944630914002E-4</v>
      </c>
    </row>
    <row r="215" spans="3:22">
      <c r="C215" s="662"/>
      <c r="I215" s="73" t="s">
        <v>2418</v>
      </c>
      <c r="J215" s="212" t="s">
        <v>2420</v>
      </c>
      <c r="K215" s="625" t="s">
        <v>2420</v>
      </c>
      <c r="L215" s="415">
        <v>9</v>
      </c>
      <c r="M215" s="655" t="s">
        <v>2393</v>
      </c>
      <c r="N215" s="656">
        <v>1.3093065451342296</v>
      </c>
      <c r="O215" s="705">
        <v>5.6387543167792299E-2</v>
      </c>
      <c r="P215" s="706">
        <v>7.5016948273825699E-4</v>
      </c>
      <c r="Q215" s="72">
        <v>6.7327027212551504E-3</v>
      </c>
      <c r="R215" s="733">
        <v>8.9570664008991696E-5</v>
      </c>
      <c r="S215" s="705">
        <v>1.36518214858241E-3</v>
      </c>
      <c r="T215" s="706">
        <v>1.0935642051132499E-4</v>
      </c>
      <c r="U215" s="707">
        <v>0.70755106415820623</v>
      </c>
      <c r="V215" s="708">
        <v>4.158557695326986E-4</v>
      </c>
    </row>
    <row r="216" spans="3:22">
      <c r="C216" s="662"/>
      <c r="I216" s="73" t="s">
        <v>2418</v>
      </c>
      <c r="J216" s="212" t="s">
        <v>2420</v>
      </c>
      <c r="K216" s="625" t="s">
        <v>2420</v>
      </c>
      <c r="L216" s="415">
        <v>10</v>
      </c>
      <c r="M216" s="655" t="s">
        <v>2393</v>
      </c>
      <c r="N216" s="656">
        <v>1.2299339364999973</v>
      </c>
      <c r="O216" s="705">
        <v>5.61311874016295E-2</v>
      </c>
      <c r="P216" s="706">
        <v>8.8698785402948797E-4</v>
      </c>
      <c r="Q216" s="72">
        <v>6.7602652483015804E-3</v>
      </c>
      <c r="R216" s="733">
        <v>1.0590683462422001E-4</v>
      </c>
      <c r="S216" s="705">
        <v>7.8095927817601197E-4</v>
      </c>
      <c r="T216" s="706">
        <v>1.2370517560894399E-4</v>
      </c>
      <c r="U216" s="707">
        <v>0.70763310653034939</v>
      </c>
      <c r="V216" s="708">
        <v>4.2673756949240967E-4</v>
      </c>
    </row>
    <row r="217" spans="3:22">
      <c r="C217" s="662"/>
      <c r="I217" s="73" t="s">
        <v>2418</v>
      </c>
      <c r="J217" s="212" t="s">
        <v>2420</v>
      </c>
      <c r="K217" s="625" t="s">
        <v>2420</v>
      </c>
      <c r="L217" s="415">
        <v>11</v>
      </c>
      <c r="M217" s="655" t="s">
        <v>2393</v>
      </c>
      <c r="N217" s="656">
        <v>1.3231238484385384</v>
      </c>
      <c r="O217" s="705">
        <v>5.5959105810201602E-2</v>
      </c>
      <c r="P217" s="706">
        <v>7.0567940374575001E-4</v>
      </c>
      <c r="Q217" s="72">
        <v>6.7397399116551201E-3</v>
      </c>
      <c r="R217" s="733">
        <v>8.4258461210215098E-5</v>
      </c>
      <c r="S217" s="705">
        <v>2.2587448160598899E-4</v>
      </c>
      <c r="T217" s="706">
        <v>1.05606519240333E-4</v>
      </c>
      <c r="U217" s="707">
        <v>0.70782049639123812</v>
      </c>
      <c r="V217" s="708">
        <v>4.0119032228823446E-4</v>
      </c>
    </row>
    <row r="218" spans="3:22">
      <c r="C218" s="662"/>
      <c r="I218" s="73" t="s">
        <v>2418</v>
      </c>
      <c r="J218" s="212" t="s">
        <v>2420</v>
      </c>
      <c r="K218" s="625" t="s">
        <v>2420</v>
      </c>
      <c r="L218" s="415">
        <v>12</v>
      </c>
      <c r="M218" s="655" t="s">
        <v>2393</v>
      </c>
      <c r="N218" s="656">
        <v>1.2997929514238373</v>
      </c>
      <c r="O218" s="705">
        <v>5.6843932244980203E-2</v>
      </c>
      <c r="P218" s="706">
        <v>8.4118804796436998E-4</v>
      </c>
      <c r="Q218" s="72">
        <v>6.8145389628767698E-3</v>
      </c>
      <c r="R218" s="733">
        <v>1.00438027564734E-4</v>
      </c>
      <c r="S218" s="705">
        <v>5.0558900256052598E-4</v>
      </c>
      <c r="T218" s="706">
        <v>1.2417253126528399E-4</v>
      </c>
      <c r="U218" s="707">
        <v>0.70777135580430062</v>
      </c>
      <c r="V218" s="708">
        <v>4.363681663119086E-4</v>
      </c>
    </row>
    <row r="219" spans="3:22">
      <c r="C219" s="662"/>
      <c r="I219" s="73" t="s">
        <v>2418</v>
      </c>
      <c r="J219" s="212" t="s">
        <v>2420</v>
      </c>
      <c r="K219" s="625" t="s">
        <v>2420</v>
      </c>
      <c r="L219" s="415">
        <v>13</v>
      </c>
      <c r="M219" s="655" t="s">
        <v>2393</v>
      </c>
      <c r="N219" s="656">
        <v>1.291036509375002</v>
      </c>
      <c r="O219" s="705">
        <v>5.6833917156527303E-2</v>
      </c>
      <c r="P219" s="706">
        <v>8.4215704449770398E-4</v>
      </c>
      <c r="Q219" s="72">
        <v>6.8247908711749497E-3</v>
      </c>
      <c r="R219" s="733">
        <v>1.0055377106828399E-4</v>
      </c>
      <c r="S219" s="705">
        <v>4.4701263896329199E-4</v>
      </c>
      <c r="T219" s="706">
        <v>1.18215919680086E-4</v>
      </c>
      <c r="U219" s="707">
        <v>0.70780690025819115</v>
      </c>
      <c r="V219" s="708">
        <v>3.9622639115116469E-4</v>
      </c>
    </row>
    <row r="220" spans="3:22">
      <c r="C220" s="662"/>
      <c r="I220" s="73" t="s">
        <v>2418</v>
      </c>
      <c r="J220" s="212" t="s">
        <v>2420</v>
      </c>
      <c r="K220" s="625" t="s">
        <v>2420</v>
      </c>
      <c r="L220" s="415">
        <v>14</v>
      </c>
      <c r="M220" s="655" t="s">
        <v>2393</v>
      </c>
      <c r="N220" s="656">
        <v>1.2861637379672171</v>
      </c>
      <c r="O220" s="705">
        <v>5.6550403730574503E-2</v>
      </c>
      <c r="P220" s="706">
        <v>8.3847622198933804E-4</v>
      </c>
      <c r="Q220" s="72">
        <v>6.7521313702580696E-3</v>
      </c>
      <c r="R220" s="733">
        <v>1.00114832626693E-4</v>
      </c>
      <c r="S220" s="705">
        <v>1.14453690307023E-3</v>
      </c>
      <c r="T220" s="706">
        <v>1.2435706180678001E-4</v>
      </c>
      <c r="U220" s="707">
        <v>0.70769675068513138</v>
      </c>
      <c r="V220" s="708">
        <v>4.8265205429030654E-4</v>
      </c>
    </row>
    <row r="221" spans="3:22">
      <c r="C221" s="662"/>
      <c r="I221" s="73" t="s">
        <v>2418</v>
      </c>
      <c r="J221" s="212" t="s">
        <v>2420</v>
      </c>
      <c r="K221" s="625" t="s">
        <v>2420</v>
      </c>
      <c r="L221" s="415">
        <v>15</v>
      </c>
      <c r="M221" s="655" t="s">
        <v>2393</v>
      </c>
      <c r="N221" s="656">
        <v>1.2361130785197363</v>
      </c>
      <c r="O221" s="705">
        <v>5.6031717781784202E-2</v>
      </c>
      <c r="P221" s="706">
        <v>9.5395960824486202E-4</v>
      </c>
      <c r="Q221" s="72">
        <v>6.6901972871723E-3</v>
      </c>
      <c r="R221" s="733">
        <v>1.13903422788211E-4</v>
      </c>
      <c r="S221" s="705">
        <v>4.6675389915611402E-4</v>
      </c>
      <c r="T221" s="706">
        <v>1.2194592874376E-4</v>
      </c>
      <c r="U221" s="707">
        <v>0.70777592549586177</v>
      </c>
      <c r="V221" s="708">
        <v>4.9679517181937011E-4</v>
      </c>
    </row>
    <row r="222" spans="3:22">
      <c r="C222" s="662"/>
      <c r="I222" s="73" t="s">
        <v>2418</v>
      </c>
      <c r="J222" s="212" t="s">
        <v>2420</v>
      </c>
      <c r="K222" s="625" t="s">
        <v>2420</v>
      </c>
      <c r="L222" s="415">
        <v>16</v>
      </c>
      <c r="M222" s="655" t="s">
        <v>2393</v>
      </c>
      <c r="N222" s="656">
        <v>1.263928733289905</v>
      </c>
      <c r="O222" s="705">
        <v>5.64414116541158E-2</v>
      </c>
      <c r="P222" s="706">
        <v>8.5218106341121598E-4</v>
      </c>
      <c r="Q222" s="72">
        <v>6.6779192755245598E-3</v>
      </c>
      <c r="R222" s="733">
        <v>1.01750895900454E-4</v>
      </c>
      <c r="S222" s="705">
        <v>2.76964190817584E-4</v>
      </c>
      <c r="T222" s="706">
        <v>1.22855955008673E-4</v>
      </c>
      <c r="U222" s="707">
        <v>0.70768667145407826</v>
      </c>
      <c r="V222" s="708">
        <v>3.9388023491069397E-4</v>
      </c>
    </row>
    <row r="223" spans="3:22">
      <c r="C223" s="662"/>
      <c r="I223" s="73" t="s">
        <v>2418</v>
      </c>
      <c r="J223" s="212" t="s">
        <v>2420</v>
      </c>
      <c r="K223" s="625" t="s">
        <v>2420</v>
      </c>
      <c r="L223" s="415">
        <v>17</v>
      </c>
      <c r="M223" s="655" t="s">
        <v>2393</v>
      </c>
      <c r="N223" s="656">
        <v>1.2450902270454522</v>
      </c>
      <c r="O223" s="705">
        <v>5.6254358219204402E-2</v>
      </c>
      <c r="P223" s="706">
        <v>7.8637355651264493E-4</v>
      </c>
      <c r="Q223" s="72">
        <v>6.7167876177747004E-3</v>
      </c>
      <c r="R223" s="733">
        <v>9.3893367551998701E-5</v>
      </c>
      <c r="S223" s="705">
        <v>2.0062274358890401E-4</v>
      </c>
      <c r="T223" s="706">
        <v>1.16616396120305E-4</v>
      </c>
      <c r="U223" s="707">
        <v>0.70761799951917381</v>
      </c>
      <c r="V223" s="708">
        <v>4.0269736925254053E-4</v>
      </c>
    </row>
    <row r="224" spans="3:22">
      <c r="C224" s="662"/>
      <c r="I224" s="73" t="s">
        <v>2418</v>
      </c>
      <c r="J224" s="212" t="s">
        <v>2420</v>
      </c>
      <c r="K224" s="625" t="s">
        <v>2420</v>
      </c>
      <c r="L224" s="415">
        <v>18</v>
      </c>
      <c r="M224" s="655" t="s">
        <v>2393</v>
      </c>
      <c r="N224" s="656">
        <v>1.2433468374433685</v>
      </c>
      <c r="O224" s="705">
        <v>5.64817481174512E-2</v>
      </c>
      <c r="P224" s="706">
        <v>8.8098727042057001E-4</v>
      </c>
      <c r="Q224" s="72">
        <v>6.6633444622962897E-3</v>
      </c>
      <c r="R224" s="733">
        <v>1.05190030637845E-4</v>
      </c>
      <c r="S224" s="705">
        <v>1.2442279397451199E-3</v>
      </c>
      <c r="T224" s="706">
        <v>1.71340990846018E-4</v>
      </c>
      <c r="U224" s="707">
        <v>0.70767830687374034</v>
      </c>
      <c r="V224" s="708">
        <v>3.9636679826780325E-4</v>
      </c>
    </row>
    <row r="225" spans="2:22">
      <c r="C225" s="662"/>
      <c r="I225" s="73" t="s">
        <v>2418</v>
      </c>
      <c r="J225" s="212" t="s">
        <v>2420</v>
      </c>
      <c r="K225" s="625" t="s">
        <v>2420</v>
      </c>
      <c r="L225" s="415">
        <v>19</v>
      </c>
      <c r="M225" s="655" t="s">
        <v>2393</v>
      </c>
      <c r="N225" s="656">
        <v>1.3188104057741925</v>
      </c>
      <c r="O225" s="705">
        <v>5.6802723512453503E-2</v>
      </c>
      <c r="P225" s="706">
        <v>7.4228489720857096E-4</v>
      </c>
      <c r="Q225" s="72">
        <v>6.8210681835883498E-3</v>
      </c>
      <c r="R225" s="733">
        <v>8.8629132534194903E-5</v>
      </c>
      <c r="S225" s="705">
        <v>3.4849253534636999E-4</v>
      </c>
      <c r="T225" s="706">
        <v>1.2341871968766201E-4</v>
      </c>
      <c r="U225" s="707">
        <v>0.70762179060667707</v>
      </c>
      <c r="V225" s="708">
        <v>3.9564222609170626E-4</v>
      </c>
    </row>
    <row r="226" spans="2:22">
      <c r="C226" s="662"/>
      <c r="I226" s="73" t="s">
        <v>2418</v>
      </c>
      <c r="J226" s="212" t="s">
        <v>2420</v>
      </c>
      <c r="K226" s="625" t="s">
        <v>2420</v>
      </c>
      <c r="L226" s="415">
        <v>20</v>
      </c>
      <c r="M226" s="655" t="s">
        <v>2393</v>
      </c>
      <c r="N226" s="656">
        <v>1.288737889871383</v>
      </c>
      <c r="O226" s="705">
        <v>5.6346290015102198E-2</v>
      </c>
      <c r="P226" s="706">
        <v>8.1671036228525887E-4</v>
      </c>
      <c r="Q226" s="72">
        <v>6.7277757661210903E-3</v>
      </c>
      <c r="R226" s="733">
        <v>9.7515694556809707E-5</v>
      </c>
      <c r="S226" s="705">
        <v>3.2455054155163898E-4</v>
      </c>
      <c r="T226" s="706">
        <v>1.26923766502102E-4</v>
      </c>
      <c r="U226" s="707">
        <v>0.70778087429217706</v>
      </c>
      <c r="V226" s="708">
        <v>4.5065738761285542E-4</v>
      </c>
    </row>
    <row r="227" spans="2:22">
      <c r="C227" s="752"/>
      <c r="I227" s="73" t="s">
        <v>2418</v>
      </c>
      <c r="J227" s="212" t="s">
        <v>2420</v>
      </c>
      <c r="K227" s="625" t="s">
        <v>2420</v>
      </c>
      <c r="L227" s="415">
        <v>21</v>
      </c>
      <c r="M227" s="655" t="s">
        <v>2393</v>
      </c>
      <c r="N227" s="656">
        <v>1.2032010759810134</v>
      </c>
      <c r="O227" s="705">
        <v>5.5819739413551298E-2</v>
      </c>
      <c r="P227" s="706">
        <v>9.2569984651860206E-4</v>
      </c>
      <c r="Q227" s="72">
        <v>6.7231035262173798E-3</v>
      </c>
      <c r="R227" s="733">
        <v>1.10529230944477E-4</v>
      </c>
      <c r="S227" s="705">
        <v>1.18667875429928E-3</v>
      </c>
      <c r="T227" s="706">
        <v>1.33208180880845E-4</v>
      </c>
      <c r="U227" s="707">
        <v>0.70753196760621428</v>
      </c>
      <c r="V227" s="708">
        <v>4.6512329264899256E-4</v>
      </c>
    </row>
    <row r="228" spans="2:22">
      <c r="C228" s="752"/>
      <c r="I228" s="73" t="s">
        <v>2418</v>
      </c>
      <c r="J228" s="212" t="s">
        <v>2420</v>
      </c>
      <c r="K228" s="625" t="s">
        <v>2420</v>
      </c>
      <c r="L228" s="415">
        <v>22</v>
      </c>
      <c r="M228" s="655" t="s">
        <v>2393</v>
      </c>
      <c r="N228" s="656">
        <v>1.2701747510344847</v>
      </c>
      <c r="O228" s="705">
        <v>5.6296933211398503E-2</v>
      </c>
      <c r="P228" s="706">
        <v>7.8634762258423998E-4</v>
      </c>
      <c r="Q228" s="72">
        <v>6.8412807762761397E-3</v>
      </c>
      <c r="R228" s="733">
        <v>9.3890242466908893E-5</v>
      </c>
      <c r="S228" s="705">
        <v>7.8747207419035297E-4</v>
      </c>
      <c r="T228" s="706">
        <v>1.2188215318090401E-4</v>
      </c>
      <c r="U228" s="753">
        <v>0.7075541409660292</v>
      </c>
      <c r="V228" s="754">
        <v>4.3984214158228818E-4</v>
      </c>
    </row>
    <row r="229" spans="2:22">
      <c r="C229" s="752"/>
      <c r="J229" s="212"/>
      <c r="K229" s="625"/>
      <c r="L229" s="415"/>
      <c r="M229" s="686"/>
      <c r="N229" s="656"/>
      <c r="O229" s="705"/>
      <c r="P229" s="706"/>
      <c r="R229" s="733"/>
      <c r="S229" s="705"/>
      <c r="T229" s="706"/>
      <c r="U229" s="707"/>
      <c r="V229" s="708"/>
    </row>
    <row r="230" spans="2:22" s="68" customFormat="1">
      <c r="B230" s="755"/>
      <c r="C230" s="672"/>
      <c r="J230" s="756"/>
      <c r="K230" s="674"/>
      <c r="L230" s="757"/>
      <c r="M230" s="758"/>
      <c r="N230" s="666"/>
      <c r="O230" s="725"/>
      <c r="P230" s="726"/>
      <c r="Q230" s="517"/>
      <c r="R230" s="734"/>
      <c r="S230" s="725"/>
      <c r="T230" s="726"/>
      <c r="U230" s="753"/>
      <c r="V230" s="754"/>
    </row>
    <row r="231" spans="2:22">
      <c r="B231" s="701" t="s">
        <v>2421</v>
      </c>
      <c r="C231" s="702"/>
      <c r="D231" s="703"/>
      <c r="E231" s="703"/>
      <c r="F231" s="703"/>
      <c r="G231" s="703"/>
      <c r="H231" s="703"/>
      <c r="I231" s="73" t="s">
        <v>2418</v>
      </c>
      <c r="J231" s="113">
        <v>157.07</v>
      </c>
      <c r="K231" s="77">
        <v>157.07</v>
      </c>
      <c r="L231" s="564">
        <v>1</v>
      </c>
      <c r="M231" s="655" t="s">
        <v>2395</v>
      </c>
      <c r="N231" s="656">
        <v>1.099275146507614</v>
      </c>
      <c r="O231" s="705">
        <v>5.60170519622228E-2</v>
      </c>
      <c r="P231" s="706">
        <v>1.1944958679037201E-3</v>
      </c>
      <c r="Q231" s="72">
        <v>6.6884444929371303E-3</v>
      </c>
      <c r="R231" s="733">
        <v>1.4262342092969299E-4</v>
      </c>
      <c r="S231" s="705">
        <v>2.3930403906795999E-4</v>
      </c>
      <c r="T231" s="706">
        <v>1.77744560722227E-4</v>
      </c>
      <c r="U231" s="707">
        <v>0.70733384421657075</v>
      </c>
      <c r="V231" s="708">
        <v>5.7763077472486953E-4</v>
      </c>
    </row>
    <row r="232" spans="2:22">
      <c r="C232" s="662"/>
      <c r="I232" s="73" t="s">
        <v>2418</v>
      </c>
      <c r="J232" s="113">
        <v>157.07</v>
      </c>
      <c r="K232" s="77">
        <v>157.07</v>
      </c>
      <c r="L232" s="564">
        <v>2</v>
      </c>
      <c r="M232" s="655" t="s">
        <v>2395</v>
      </c>
      <c r="N232" s="656">
        <v>1.2049714263960636</v>
      </c>
      <c r="O232" s="705">
        <v>5.6331823211519499E-2</v>
      </c>
      <c r="P232" s="706">
        <v>1.15613953711143E-3</v>
      </c>
      <c r="Q232" s="72">
        <v>6.7260295152642598E-3</v>
      </c>
      <c r="R232" s="733">
        <v>1.3804316414878001E-4</v>
      </c>
      <c r="S232" s="705">
        <v>1.3460066175072301E-3</v>
      </c>
      <c r="T232" s="706">
        <v>2.0106291769009501E-4</v>
      </c>
      <c r="U232" s="707">
        <v>0.70767508154077829</v>
      </c>
      <c r="V232" s="708">
        <v>4.9221689734382963E-4</v>
      </c>
    </row>
    <row r="233" spans="2:22">
      <c r="C233" s="662"/>
      <c r="I233" s="73" t="s">
        <v>2418</v>
      </c>
      <c r="J233" s="113">
        <v>157.07</v>
      </c>
      <c r="K233" s="77">
        <v>157.07</v>
      </c>
      <c r="L233" s="564">
        <v>3</v>
      </c>
      <c r="M233" s="655" t="s">
        <v>2395</v>
      </c>
      <c r="N233" s="656">
        <v>1.15113495445</v>
      </c>
      <c r="O233" s="705">
        <v>5.6305646113876097E-2</v>
      </c>
      <c r="P233" s="706">
        <v>1.1356989061200799E-3</v>
      </c>
      <c r="Q233" s="72">
        <v>6.76170204878364E-3</v>
      </c>
      <c r="R233" s="733">
        <v>1.35602711452693E-4</v>
      </c>
      <c r="S233" s="705">
        <v>4.8988506600432398E-4</v>
      </c>
      <c r="T233" s="706">
        <v>1.65216795913099E-4</v>
      </c>
      <c r="U233" s="707">
        <v>0.70741516995406373</v>
      </c>
      <c r="V233" s="708">
        <v>5.1398154142650622E-4</v>
      </c>
    </row>
    <row r="234" spans="2:22">
      <c r="C234" s="662"/>
      <c r="I234" s="73" t="s">
        <v>2418</v>
      </c>
      <c r="J234" s="113">
        <v>157.07</v>
      </c>
      <c r="K234" s="77">
        <v>157.07</v>
      </c>
      <c r="L234" s="564">
        <v>4</v>
      </c>
      <c r="M234" s="655" t="s">
        <v>2395</v>
      </c>
      <c r="N234" s="656">
        <v>1.1287875722429908</v>
      </c>
      <c r="O234" s="705">
        <v>5.5552962656645902E-2</v>
      </c>
      <c r="P234" s="706">
        <v>1.15631241131395E-3</v>
      </c>
      <c r="Q234" s="72">
        <v>6.7136189542713904E-3</v>
      </c>
      <c r="R234" s="733">
        <v>1.3806389284677E-4</v>
      </c>
      <c r="S234" s="705">
        <v>1.44586616673439E-3</v>
      </c>
      <c r="T234" s="706">
        <v>5.85359197881686E-4</v>
      </c>
      <c r="U234" s="707">
        <v>0.70732696749044588</v>
      </c>
      <c r="V234" s="708">
        <v>5.0652415529937195E-4</v>
      </c>
    </row>
    <row r="235" spans="2:22">
      <c r="C235" s="662"/>
      <c r="I235" s="73" t="s">
        <v>2418</v>
      </c>
      <c r="J235" s="113">
        <v>157.07</v>
      </c>
      <c r="K235" s="77">
        <v>157.07</v>
      </c>
      <c r="L235" s="564">
        <v>5</v>
      </c>
      <c r="M235" s="655" t="s">
        <v>2395</v>
      </c>
      <c r="N235" s="656">
        <v>1.123198622984992</v>
      </c>
      <c r="O235" s="705">
        <v>5.5715881817959001E-2</v>
      </c>
      <c r="P235" s="706">
        <v>1.0056400877859501E-3</v>
      </c>
      <c r="Q235" s="72">
        <v>6.7494972973196603E-3</v>
      </c>
      <c r="R235" s="733">
        <v>1.2007374371221799E-4</v>
      </c>
      <c r="S235" s="705">
        <v>1.48193900026674E-3</v>
      </c>
      <c r="T235" s="706">
        <v>4.6666698974083602E-4</v>
      </c>
      <c r="U235" s="707">
        <v>0.70769804270481718</v>
      </c>
      <c r="V235" s="708">
        <v>4.5323551767470759E-4</v>
      </c>
    </row>
    <row r="236" spans="2:22">
      <c r="C236" s="662"/>
      <c r="I236" s="73" t="s">
        <v>2418</v>
      </c>
      <c r="J236" s="113">
        <v>157.07</v>
      </c>
      <c r="K236" s="77">
        <v>157.07</v>
      </c>
      <c r="L236" s="564">
        <v>6</v>
      </c>
      <c r="M236" s="655" t="s">
        <v>2395</v>
      </c>
      <c r="N236" s="656">
        <v>1.1067461863937076</v>
      </c>
      <c r="O236" s="705">
        <v>5.6025160189591097E-2</v>
      </c>
      <c r="P236" s="706">
        <v>1.07726220890925E-3</v>
      </c>
      <c r="Q236" s="72">
        <v>6.7058340472512202E-3</v>
      </c>
      <c r="R236" s="733">
        <v>1.28625279728834E-4</v>
      </c>
      <c r="S236" s="705">
        <v>5.0170791758779202E-5</v>
      </c>
      <c r="T236" s="706">
        <v>1.48654749640029E-4</v>
      </c>
      <c r="U236" s="707">
        <v>0.70755228528860814</v>
      </c>
      <c r="V236" s="708">
        <v>5.1850019463512613E-4</v>
      </c>
    </row>
    <row r="237" spans="2:22">
      <c r="C237" s="662"/>
      <c r="I237" s="73" t="s">
        <v>2418</v>
      </c>
      <c r="J237" s="113">
        <v>157.07</v>
      </c>
      <c r="K237" s="77">
        <v>157.07</v>
      </c>
      <c r="L237" s="564">
        <v>7</v>
      </c>
      <c r="M237" s="655" t="s">
        <v>2395</v>
      </c>
      <c r="N237" s="656">
        <v>1.1161632351214954</v>
      </c>
      <c r="O237" s="705">
        <v>5.6910026125126703E-2</v>
      </c>
      <c r="P237" s="706">
        <v>9.5852927992285601E-4</v>
      </c>
      <c r="Q237" s="72">
        <v>6.7950778555907502E-3</v>
      </c>
      <c r="R237" s="733">
        <v>1.14449104290261E-4</v>
      </c>
      <c r="S237" s="705">
        <v>2.1763077599421199E-4</v>
      </c>
      <c r="T237" s="706">
        <v>1.49289308498565E-4</v>
      </c>
      <c r="U237" s="707">
        <v>0.70778015025682528</v>
      </c>
      <c r="V237" s="708">
        <v>5.3697385858547122E-4</v>
      </c>
    </row>
    <row r="238" spans="2:22">
      <c r="C238" s="662"/>
      <c r="I238" s="73" t="s">
        <v>2418</v>
      </c>
      <c r="J238" s="113">
        <v>157.07</v>
      </c>
      <c r="K238" s="77">
        <v>157.07</v>
      </c>
      <c r="L238" s="564">
        <v>8</v>
      </c>
      <c r="M238" s="655" t="s">
        <v>2395</v>
      </c>
      <c r="N238" s="656">
        <v>1.0919937925570773</v>
      </c>
      <c r="O238" s="705">
        <v>5.6817777228515699E-2</v>
      </c>
      <c r="P238" s="706">
        <v>1.08577524927865E-3</v>
      </c>
      <c r="Q238" s="72">
        <v>6.7840528387074104E-3</v>
      </c>
      <c r="R238" s="733">
        <v>1.2964175450487899E-4</v>
      </c>
      <c r="S238" s="705">
        <v>1.29584243171187E-3</v>
      </c>
      <c r="T238" s="706">
        <v>1.72716244498986E-4</v>
      </c>
      <c r="U238" s="707">
        <v>0.70728969137137399</v>
      </c>
      <c r="V238" s="708">
        <v>5.0075662579533351E-4</v>
      </c>
    </row>
    <row r="239" spans="2:22">
      <c r="C239" s="662"/>
      <c r="I239" s="73" t="s">
        <v>2418</v>
      </c>
      <c r="J239" s="113">
        <v>157.07</v>
      </c>
      <c r="K239" s="77">
        <v>157.07</v>
      </c>
      <c r="L239" s="564">
        <v>9</v>
      </c>
      <c r="M239" s="655" t="s">
        <v>2395</v>
      </c>
      <c r="N239" s="656">
        <v>1.1418473694600944</v>
      </c>
      <c r="O239" s="705">
        <v>5.5645771756036702E-2</v>
      </c>
      <c r="P239" s="706">
        <v>1.1628539042570301E-3</v>
      </c>
      <c r="Q239" s="72">
        <v>6.7992493397951801E-3</v>
      </c>
      <c r="R239" s="733">
        <v>1.38845162534252E-4</v>
      </c>
      <c r="S239" s="705">
        <v>2.4047689985886499E-4</v>
      </c>
      <c r="T239" s="706">
        <v>1.6957715315749999E-4</v>
      </c>
      <c r="U239" s="707">
        <v>0.70737634246967163</v>
      </c>
      <c r="V239" s="708">
        <v>4.8146811922337166E-4</v>
      </c>
    </row>
    <row r="240" spans="2:22">
      <c r="C240" s="662"/>
      <c r="I240" s="73" t="s">
        <v>2418</v>
      </c>
      <c r="J240" s="113">
        <v>157.07</v>
      </c>
      <c r="K240" s="77">
        <v>157.07</v>
      </c>
      <c r="L240" s="564">
        <v>10</v>
      </c>
      <c r="M240" s="655" t="s">
        <v>2395</v>
      </c>
      <c r="N240" s="656">
        <v>1.090927752429204</v>
      </c>
      <c r="O240" s="705">
        <v>5.5974184498092501E-2</v>
      </c>
      <c r="P240" s="706">
        <v>1.20798017035821E-3</v>
      </c>
      <c r="Q240" s="72">
        <v>6.8415052515463102E-3</v>
      </c>
      <c r="R240" s="733">
        <v>1.4423339857067501E-4</v>
      </c>
      <c r="S240" s="705">
        <v>1.3223744513246899E-3</v>
      </c>
      <c r="T240" s="706">
        <v>1.7349682177240699E-4</v>
      </c>
      <c r="U240" s="707">
        <v>0.70756614695375231</v>
      </c>
      <c r="V240" s="708">
        <v>5.3054885597272785E-4</v>
      </c>
    </row>
    <row r="241" spans="2:22">
      <c r="C241" s="662"/>
      <c r="I241" s="73" t="s">
        <v>2418</v>
      </c>
      <c r="J241" s="113">
        <v>157.07</v>
      </c>
      <c r="K241" s="77">
        <v>157.07</v>
      </c>
      <c r="L241" s="564">
        <v>11</v>
      </c>
      <c r="M241" s="655" t="s">
        <v>2395</v>
      </c>
      <c r="N241" s="656">
        <v>1.0712224152403846</v>
      </c>
      <c r="O241" s="705">
        <v>5.6813722225030103E-2</v>
      </c>
      <c r="P241" s="706">
        <v>1.1823890862865199E-3</v>
      </c>
      <c r="Q241" s="72">
        <v>6.7805783402247397E-3</v>
      </c>
      <c r="R241" s="733">
        <v>1.4117741032080899E-4</v>
      </c>
      <c r="S241" s="705">
        <v>7.1127396479978E-4</v>
      </c>
      <c r="T241" s="706">
        <v>1.8899960977579599E-4</v>
      </c>
      <c r="U241" s="707">
        <v>0.70741008063794508</v>
      </c>
      <c r="V241" s="708">
        <v>5.3375101378537958E-4</v>
      </c>
    </row>
    <row r="242" spans="2:22">
      <c r="C242" s="662"/>
      <c r="I242" s="73" t="s">
        <v>2418</v>
      </c>
      <c r="J242" s="113">
        <v>157.07</v>
      </c>
      <c r="K242" s="77">
        <v>157.07</v>
      </c>
      <c r="L242" s="564">
        <v>12</v>
      </c>
      <c r="M242" s="655" t="s">
        <v>2395</v>
      </c>
      <c r="N242" s="656">
        <v>1.0588866203045677</v>
      </c>
      <c r="O242" s="705">
        <v>5.6154301751457802E-2</v>
      </c>
      <c r="P242" s="706">
        <v>1.141040571701E-3</v>
      </c>
      <c r="Q242" s="72">
        <v>6.6824344205910101E-3</v>
      </c>
      <c r="R242" s="733">
        <v>1.3624085937905499E-4</v>
      </c>
      <c r="S242" s="705">
        <v>1.0390201112037999E-3</v>
      </c>
      <c r="T242" s="706">
        <v>1.06121784750856E-3</v>
      </c>
      <c r="U242" s="707">
        <v>0.70752884975057839</v>
      </c>
      <c r="V242" s="708">
        <v>5.3326879325901429E-4</v>
      </c>
    </row>
    <row r="243" spans="2:22">
      <c r="C243" s="662"/>
      <c r="I243" s="73" t="s">
        <v>2418</v>
      </c>
      <c r="J243" s="113">
        <v>157.07</v>
      </c>
      <c r="K243" s="77">
        <v>157.07</v>
      </c>
      <c r="L243" s="564">
        <v>13</v>
      </c>
      <c r="M243" s="655" t="s">
        <v>2395</v>
      </c>
      <c r="N243" s="656">
        <v>1.0590584009472344</v>
      </c>
      <c r="O243" s="705">
        <v>5.5922246030259699E-2</v>
      </c>
      <c r="P243" s="706">
        <v>1.12820938482929E-3</v>
      </c>
      <c r="Q243" s="72">
        <v>6.8441235819025597E-3</v>
      </c>
      <c r="R243" s="733">
        <v>1.34708618609921E-4</v>
      </c>
      <c r="S243" s="705">
        <v>6.2760528707045697E-4</v>
      </c>
      <c r="T243" s="706">
        <v>1.9027141573808501E-4</v>
      </c>
      <c r="U243" s="707">
        <v>0.70727260165275685</v>
      </c>
      <c r="V243" s="708">
        <v>5.0591209064349029E-4</v>
      </c>
    </row>
    <row r="244" spans="2:22">
      <c r="C244" s="662"/>
      <c r="I244" s="73" t="s">
        <v>2418</v>
      </c>
      <c r="J244" s="113">
        <v>157.07</v>
      </c>
      <c r="K244" s="77">
        <v>157.07</v>
      </c>
      <c r="L244" s="564">
        <v>14</v>
      </c>
      <c r="M244" s="655" t="s">
        <v>2395</v>
      </c>
      <c r="N244" s="656">
        <v>1.0869093997368424</v>
      </c>
      <c r="O244" s="705">
        <v>5.5478374388443198E-2</v>
      </c>
      <c r="P244" s="706">
        <v>1.1507273429025701E-3</v>
      </c>
      <c r="Q244" s="72">
        <v>6.72112820369273E-3</v>
      </c>
      <c r="R244" s="733">
        <v>1.37396989562538E-4</v>
      </c>
      <c r="S244" s="705">
        <v>4.2242819157301101E-4</v>
      </c>
      <c r="T244" s="706">
        <v>1.77156671222299E-4</v>
      </c>
      <c r="U244" s="707">
        <v>0.70735016859693933</v>
      </c>
      <c r="V244" s="708">
        <v>5.1631272017590578E-4</v>
      </c>
    </row>
    <row r="245" spans="2:22">
      <c r="C245" s="662"/>
      <c r="I245" s="73" t="s">
        <v>2418</v>
      </c>
      <c r="J245" s="113">
        <v>157.07</v>
      </c>
      <c r="K245" s="77">
        <v>157.07</v>
      </c>
      <c r="L245" s="564">
        <v>15</v>
      </c>
      <c r="M245" s="655" t="s">
        <v>2395</v>
      </c>
      <c r="N245" s="656">
        <v>1.1082679438778278</v>
      </c>
      <c r="O245" s="705">
        <v>5.5467096729981201E-2</v>
      </c>
      <c r="P245" s="706">
        <v>1.1089681838844601E-3</v>
      </c>
      <c r="Q245" s="72">
        <v>6.6227920864257101E-3</v>
      </c>
      <c r="R245" s="733">
        <v>1.3241095226021801E-4</v>
      </c>
      <c r="S245" s="705">
        <v>1.3809103958521999E-3</v>
      </c>
      <c r="T245" s="706">
        <v>1.6914474515597E-4</v>
      </c>
      <c r="U245" s="707">
        <v>0.70737060657295681</v>
      </c>
      <c r="V245" s="708">
        <v>4.8466511151876087E-4</v>
      </c>
    </row>
    <row r="246" spans="2:22">
      <c r="C246" s="662"/>
      <c r="I246" s="73" t="s">
        <v>2418</v>
      </c>
      <c r="J246" s="113">
        <v>157.07</v>
      </c>
      <c r="K246" s="77">
        <v>157.07</v>
      </c>
      <c r="L246" s="564">
        <v>16</v>
      </c>
      <c r="M246" s="655" t="s">
        <v>2395</v>
      </c>
      <c r="N246" s="656">
        <v>1.1039535308583688</v>
      </c>
      <c r="O246" s="705">
        <v>5.6326050902287698E-2</v>
      </c>
      <c r="P246" s="706">
        <v>1.0845785796831399E-3</v>
      </c>
      <c r="Q246" s="72">
        <v>6.6865375300352104E-3</v>
      </c>
      <c r="R246" s="733">
        <v>1.2949911574075399E-4</v>
      </c>
      <c r="S246" s="705">
        <v>3.2331222575747302E-4</v>
      </c>
      <c r="T246" s="706">
        <v>1.8328655868032E-4</v>
      </c>
      <c r="U246" s="707">
        <v>0.70742290146857201</v>
      </c>
      <c r="V246" s="708">
        <v>5.1945709943094728E-4</v>
      </c>
    </row>
    <row r="247" spans="2:22">
      <c r="C247" s="662"/>
      <c r="I247" s="73" t="s">
        <v>2418</v>
      </c>
      <c r="J247" s="113">
        <v>157.07</v>
      </c>
      <c r="K247" s="77">
        <v>157.07</v>
      </c>
      <c r="L247" s="564">
        <v>17</v>
      </c>
      <c r="M247" s="655" t="s">
        <v>2395</v>
      </c>
      <c r="N247" s="656">
        <v>1.0299465891335948</v>
      </c>
      <c r="O247" s="705">
        <v>5.6926743723875899E-2</v>
      </c>
      <c r="P247" s="706">
        <v>1.52015559874097E-3</v>
      </c>
      <c r="Q247" s="72">
        <v>6.7970451255295302E-3</v>
      </c>
      <c r="R247" s="733">
        <v>1.8150661668557601E-4</v>
      </c>
      <c r="S247" s="705">
        <v>1.49895802828076E-3</v>
      </c>
      <c r="T247" s="706">
        <v>1.6253845871147801E-3</v>
      </c>
      <c r="U247" s="707">
        <v>0.70789383268695549</v>
      </c>
      <c r="V247" s="708">
        <v>5.6611862338540591E-4</v>
      </c>
    </row>
    <row r="248" spans="2:22">
      <c r="C248" s="662"/>
      <c r="I248" s="73" t="s">
        <v>2418</v>
      </c>
      <c r="J248" s="113">
        <v>157.07</v>
      </c>
      <c r="K248" s="77">
        <v>157.07</v>
      </c>
      <c r="L248" s="564">
        <v>18</v>
      </c>
      <c r="M248" s="655" t="s">
        <v>2395</v>
      </c>
      <c r="N248" s="656">
        <v>1.0604408162574264</v>
      </c>
      <c r="O248" s="705">
        <v>5.6389813653450097E-2</v>
      </c>
      <c r="P248" s="706">
        <v>1.1815209335989099E-3</v>
      </c>
      <c r="Q248" s="72">
        <v>6.75236403062661E-3</v>
      </c>
      <c r="R248" s="733">
        <v>1.4107384194823899E-4</v>
      </c>
      <c r="S248" s="705">
        <v>1.40248490488188E-3</v>
      </c>
      <c r="T248" s="706">
        <v>1.5956169523703901E-4</v>
      </c>
      <c r="U248" s="707">
        <v>0.70730086111342161</v>
      </c>
      <c r="V248" s="708">
        <v>5.8416980106337302E-4</v>
      </c>
    </row>
    <row r="249" spans="2:22">
      <c r="C249" s="662"/>
      <c r="I249" s="73" t="s">
        <v>2418</v>
      </c>
      <c r="J249" s="113">
        <v>157.07</v>
      </c>
      <c r="K249" s="77">
        <v>157.07</v>
      </c>
      <c r="L249" s="564">
        <v>19</v>
      </c>
      <c r="M249" s="655" t="s">
        <v>2395</v>
      </c>
      <c r="N249" s="656">
        <v>1.1152114130849058</v>
      </c>
      <c r="O249" s="705">
        <v>5.6212938305597801E-2</v>
      </c>
      <c r="P249" s="706">
        <v>1.19813644827178E-3</v>
      </c>
      <c r="Q249" s="72">
        <v>6.7700585566223903E-3</v>
      </c>
      <c r="R249" s="733">
        <v>1.4305777845325599E-4</v>
      </c>
      <c r="S249" s="705">
        <v>3.6134445907349801E-4</v>
      </c>
      <c r="T249" s="706">
        <v>1.8673077329592401E-4</v>
      </c>
      <c r="U249" s="707">
        <v>0.70732626352744865</v>
      </c>
      <c r="V249" s="708">
        <v>6.9353232659169614E-4</v>
      </c>
    </row>
    <row r="250" spans="2:22">
      <c r="C250" s="662"/>
      <c r="I250" s="73" t="s">
        <v>2418</v>
      </c>
      <c r="J250" s="113">
        <v>157.07</v>
      </c>
      <c r="K250" s="77">
        <v>157.07</v>
      </c>
      <c r="L250" s="564">
        <v>20</v>
      </c>
      <c r="M250" s="655" t="s">
        <v>2395</v>
      </c>
      <c r="N250" s="656">
        <v>1.1516359026900578</v>
      </c>
      <c r="O250" s="705">
        <v>5.59566639552012E-2</v>
      </c>
      <c r="P250" s="706">
        <v>1.1112154738005999E-3</v>
      </c>
      <c r="Q250" s="72">
        <v>6.7200650433608799E-3</v>
      </c>
      <c r="R250" s="733">
        <v>1.32679597521389E-4</v>
      </c>
      <c r="S250" s="705">
        <v>1.3292422034758499E-3</v>
      </c>
      <c r="T250" s="706">
        <v>1.7788011531580801E-4</v>
      </c>
      <c r="U250" s="707">
        <v>0.70744027062728299</v>
      </c>
      <c r="V250" s="708">
        <v>5.6622388194737118E-4</v>
      </c>
    </row>
    <row r="251" spans="2:22">
      <c r="C251" s="662"/>
      <c r="I251" s="73" t="s">
        <v>2418</v>
      </c>
      <c r="J251" s="113">
        <v>157.07</v>
      </c>
      <c r="K251" s="77">
        <v>157.07</v>
      </c>
      <c r="L251" s="564">
        <v>21</v>
      </c>
      <c r="M251" s="655" t="s">
        <v>2395</v>
      </c>
      <c r="N251" s="656">
        <v>1.1040669429360466</v>
      </c>
      <c r="O251" s="705">
        <v>5.5752542563318401E-2</v>
      </c>
      <c r="P251" s="706">
        <v>1.4028703504149699E-3</v>
      </c>
      <c r="Q251" s="72">
        <v>6.8150524512636101E-3</v>
      </c>
      <c r="R251" s="733">
        <v>1.6750368012300598E-4</v>
      </c>
      <c r="S251" s="705">
        <v>8.5402241648071999E-4</v>
      </c>
      <c r="T251" s="706">
        <v>1.87480791350627E-4</v>
      </c>
      <c r="U251" s="707">
        <v>0.70744965085231182</v>
      </c>
      <c r="V251" s="708">
        <v>6.7293701873926217E-4</v>
      </c>
    </row>
    <row r="252" spans="2:22">
      <c r="C252" s="662"/>
      <c r="I252" s="73" t="s">
        <v>2418</v>
      </c>
      <c r="J252" s="113">
        <v>157.07</v>
      </c>
      <c r="K252" s="77">
        <v>157.07</v>
      </c>
      <c r="L252" s="564">
        <v>22</v>
      </c>
      <c r="M252" s="655" t="s">
        <v>2395</v>
      </c>
      <c r="N252" s="656">
        <v>1.0768154129539185</v>
      </c>
      <c r="O252" s="705">
        <v>5.6884445343930501E-2</v>
      </c>
      <c r="P252" s="706">
        <v>1.52209289373558E-3</v>
      </c>
      <c r="Q252" s="72">
        <v>6.8483916897707203E-3</v>
      </c>
      <c r="R252" s="733">
        <v>1.8173817393343498E-4</v>
      </c>
      <c r="S252" s="705">
        <v>4.03522670092207E-4</v>
      </c>
      <c r="T252" s="706">
        <v>2.4461904334710098E-4</v>
      </c>
      <c r="U252" s="707">
        <v>0.70777692211575338</v>
      </c>
      <c r="V252" s="708">
        <v>6.4527305724811361E-4</v>
      </c>
    </row>
    <row r="253" spans="2:22">
      <c r="C253" s="662"/>
      <c r="I253" s="73" t="s">
        <v>2418</v>
      </c>
      <c r="J253" s="113">
        <v>157.07</v>
      </c>
      <c r="K253" s="77">
        <v>157.07</v>
      </c>
      <c r="L253" s="564">
        <v>23</v>
      </c>
      <c r="M253" s="655" t="s">
        <v>2395</v>
      </c>
      <c r="N253" s="656">
        <v>1.1182257679439256</v>
      </c>
      <c r="O253" s="705">
        <v>5.6502205334555099E-2</v>
      </c>
      <c r="P253" s="706">
        <v>1.58124756269679E-3</v>
      </c>
      <c r="Q253" s="72">
        <v>6.8420967119507698E-3</v>
      </c>
      <c r="R253" s="733">
        <v>1.88800284543504E-4</v>
      </c>
      <c r="S253" s="705">
        <v>1.21048556760283E-3</v>
      </c>
      <c r="T253" s="706">
        <v>2.03653285305344E-4</v>
      </c>
      <c r="U253" s="707">
        <v>0.70790818127229527</v>
      </c>
      <c r="V253" s="708">
        <v>5.8596431491299869E-4</v>
      </c>
    </row>
    <row r="254" spans="2:22" s="740" customFormat="1" ht="16.5" thickBot="1">
      <c r="B254" s="698"/>
      <c r="C254" s="739"/>
      <c r="J254" s="759"/>
      <c r="K254" s="743"/>
      <c r="L254" s="744"/>
      <c r="M254" s="745"/>
      <c r="N254" s="679"/>
      <c r="O254" s="746"/>
      <c r="P254" s="747"/>
      <c r="Q254" s="83"/>
      <c r="R254" s="748"/>
      <c r="S254" s="746"/>
      <c r="T254" s="747"/>
      <c r="U254" s="749"/>
      <c r="V254" s="750"/>
    </row>
    <row r="255" spans="2:22">
      <c r="B255" s="701" t="s">
        <v>2422</v>
      </c>
      <c r="C255" s="760"/>
      <c r="D255" s="574"/>
      <c r="E255" s="761"/>
      <c r="F255" s="762"/>
      <c r="G255" s="760"/>
      <c r="H255" s="574"/>
      <c r="I255" s="73" t="s">
        <v>2423</v>
      </c>
      <c r="J255" s="73">
        <v>223</v>
      </c>
      <c r="K255" s="625" t="s">
        <v>2088</v>
      </c>
      <c r="L255" s="564">
        <v>1</v>
      </c>
      <c r="M255" s="655" t="s">
        <v>2393</v>
      </c>
      <c r="N255" s="656">
        <v>2.2507337916666623</v>
      </c>
      <c r="O255" s="705">
        <v>5.6727998872141902E-2</v>
      </c>
      <c r="P255" s="706">
        <v>1.47920543793337E-4</v>
      </c>
      <c r="Q255" s="72">
        <v>6.7315247976734603E-3</v>
      </c>
      <c r="R255" s="733">
        <v>1.7661682694276702E-4</v>
      </c>
      <c r="S255" s="705">
        <v>1.2517235854646099E-3</v>
      </c>
      <c r="T255" s="706">
        <v>1.7515129883638499E-4</v>
      </c>
      <c r="U255" s="707">
        <v>0.70645522775307412</v>
      </c>
      <c r="V255" s="708">
        <v>6.50983172957578E-4</v>
      </c>
    </row>
    <row r="256" spans="2:22">
      <c r="C256" s="662"/>
      <c r="E256" s="659"/>
      <c r="F256" s="659"/>
      <c r="G256" s="662"/>
      <c r="I256" s="73" t="s">
        <v>2423</v>
      </c>
      <c r="J256" s="73">
        <v>223</v>
      </c>
      <c r="K256" s="625" t="s">
        <v>2088</v>
      </c>
      <c r="L256" s="564">
        <v>2</v>
      </c>
      <c r="M256" s="655" t="s">
        <v>2393</v>
      </c>
      <c r="N256" s="656">
        <v>3.3300777132494215</v>
      </c>
      <c r="O256" s="705">
        <v>5.6881530284414901E-2</v>
      </c>
      <c r="P256" s="706">
        <v>7.7316104818468299E-4</v>
      </c>
      <c r="Q256" s="72">
        <v>6.79165784672875E-3</v>
      </c>
      <c r="R256" s="733">
        <v>9.2315402793132696E-5</v>
      </c>
      <c r="S256" s="705">
        <v>1.49784595025958E-3</v>
      </c>
      <c r="T256" s="706">
        <v>1.1671194205456E-4</v>
      </c>
      <c r="U256" s="707">
        <v>0.70674020942939886</v>
      </c>
      <c r="V256" s="708">
        <v>4.1791566651419701E-4</v>
      </c>
    </row>
    <row r="257" spans="2:22">
      <c r="C257" s="662"/>
      <c r="E257" s="738"/>
      <c r="F257" s="659"/>
      <c r="G257" s="662"/>
      <c r="I257" s="73" t="s">
        <v>2423</v>
      </c>
      <c r="J257" s="73">
        <v>223</v>
      </c>
      <c r="K257" s="625" t="s">
        <v>2088</v>
      </c>
      <c r="L257" s="564">
        <v>3</v>
      </c>
      <c r="M257" s="655" t="s">
        <v>2393</v>
      </c>
      <c r="N257" s="656">
        <v>3.6338266017142895</v>
      </c>
      <c r="O257" s="705">
        <v>5.6932682332663402E-2</v>
      </c>
      <c r="P257" s="706">
        <v>8.5568469334649003E-4</v>
      </c>
      <c r="Q257" s="72">
        <v>6.7977669564077197E-3</v>
      </c>
      <c r="R257" s="733">
        <v>1.0216872083966501E-4</v>
      </c>
      <c r="S257" s="705">
        <v>1.4846766588554299E-3</v>
      </c>
      <c r="T257" s="706">
        <v>4.3577407108572503E-4</v>
      </c>
      <c r="U257" s="707">
        <v>0.70672339641506576</v>
      </c>
      <c r="V257" s="708">
        <v>4.6105818193209599E-4</v>
      </c>
    </row>
    <row r="258" spans="2:22">
      <c r="C258" s="662"/>
      <c r="E258" s="751"/>
      <c r="F258" s="659"/>
      <c r="G258" s="662"/>
      <c r="I258" s="73" t="s">
        <v>2423</v>
      </c>
      <c r="J258" s="73">
        <v>223</v>
      </c>
      <c r="K258" s="625" t="s">
        <v>2088</v>
      </c>
      <c r="L258" s="564">
        <v>4</v>
      </c>
      <c r="M258" s="655" t="s">
        <v>2393</v>
      </c>
      <c r="N258" s="656">
        <v>2.4383222803846136</v>
      </c>
      <c r="O258" s="705">
        <v>5.68821886395353E-2</v>
      </c>
      <c r="P258" s="706">
        <v>8.2804732404311108E-4</v>
      </c>
      <c r="Q258" s="72">
        <v>6.8305434699632997E-3</v>
      </c>
      <c r="R258" s="733">
        <v>9.8868831900350503E-5</v>
      </c>
      <c r="S258" s="705">
        <v>3.94870761278576E-4</v>
      </c>
      <c r="T258" s="706">
        <v>3.9403715508763498E-4</v>
      </c>
      <c r="U258" s="707">
        <v>0.70651945518423109</v>
      </c>
      <c r="V258" s="708">
        <v>6.7454459934036901E-4</v>
      </c>
    </row>
    <row r="259" spans="2:22">
      <c r="C259" s="662"/>
      <c r="E259" s="738"/>
      <c r="F259" s="659"/>
      <c r="G259" s="662"/>
      <c r="I259" s="73" t="s">
        <v>2423</v>
      </c>
      <c r="J259" s="73">
        <v>223</v>
      </c>
      <c r="K259" s="625" t="s">
        <v>2088</v>
      </c>
      <c r="L259" s="564">
        <v>5</v>
      </c>
      <c r="M259" s="655" t="s">
        <v>2393</v>
      </c>
      <c r="N259" s="656">
        <v>2.8216355733999996</v>
      </c>
      <c r="O259" s="705">
        <v>5.5964384681220197E-2</v>
      </c>
      <c r="P259" s="706">
        <v>6.0316377481034792E-4</v>
      </c>
      <c r="Q259" s="72">
        <v>6.6821556548943397E-3</v>
      </c>
      <c r="R259" s="733">
        <v>7.2017759246908195E-5</v>
      </c>
      <c r="S259" s="705">
        <v>8.4861849857388399E-4</v>
      </c>
      <c r="T259" s="706">
        <v>1.3469964250184099E-4</v>
      </c>
      <c r="U259" s="707">
        <v>0.70684291675776589</v>
      </c>
      <c r="V259" s="708">
        <v>4.5233840879816599E-4</v>
      </c>
    </row>
    <row r="260" spans="2:22">
      <c r="C260" s="662"/>
      <c r="E260" s="738"/>
      <c r="F260" s="659"/>
      <c r="G260" s="662"/>
      <c r="I260" s="73" t="s">
        <v>2423</v>
      </c>
      <c r="J260" s="73">
        <v>223</v>
      </c>
      <c r="K260" s="625" t="s">
        <v>2088</v>
      </c>
      <c r="L260" s="564">
        <v>6</v>
      </c>
      <c r="M260" s="655" t="s">
        <v>2393</v>
      </c>
      <c r="N260" s="656">
        <v>2.0549326337777791</v>
      </c>
      <c r="O260" s="705">
        <v>5.6407960222630699E-2</v>
      </c>
      <c r="P260" s="706">
        <v>9.7125541138373597E-4</v>
      </c>
      <c r="Q260" s="72">
        <v>6.7545165054460699E-3</v>
      </c>
      <c r="R260" s="733">
        <v>1.15967913871511E-4</v>
      </c>
      <c r="S260" s="705">
        <v>2.8420257635828797E-4</v>
      </c>
      <c r="T260" s="706">
        <v>1.19020489047209E-3</v>
      </c>
      <c r="U260" s="707">
        <v>0.70656443221829579</v>
      </c>
      <c r="V260" s="708">
        <v>6.5705863449003297E-4</v>
      </c>
    </row>
    <row r="261" spans="2:22">
      <c r="C261" s="662"/>
      <c r="E261" s="738"/>
      <c r="F261" s="659"/>
      <c r="G261" s="662"/>
      <c r="I261" s="73" t="s">
        <v>2423</v>
      </c>
      <c r="J261" s="73">
        <v>223</v>
      </c>
      <c r="K261" s="625" t="s">
        <v>2088</v>
      </c>
      <c r="L261" s="564">
        <v>7</v>
      </c>
      <c r="M261" s="655" t="s">
        <v>2393</v>
      </c>
      <c r="N261" s="656">
        <v>3.4650785453658512</v>
      </c>
      <c r="O261" s="705">
        <v>5.56065285321218E-2</v>
      </c>
      <c r="P261" s="706">
        <v>7.7380864397407401E-4</v>
      </c>
      <c r="Q261" s="72">
        <v>6.7976220825085197E-3</v>
      </c>
      <c r="R261" s="733">
        <v>9.2392689772210899E-5</v>
      </c>
      <c r="S261" s="705">
        <v>2.08382918032983E-4</v>
      </c>
      <c r="T261" s="706">
        <v>1.02476797174421E-4</v>
      </c>
      <c r="U261" s="707">
        <v>0.70662754260088279</v>
      </c>
      <c r="V261" s="708">
        <v>4.51368464893903E-4</v>
      </c>
    </row>
    <row r="262" spans="2:22">
      <c r="C262" s="662"/>
      <c r="E262" s="659"/>
      <c r="F262" s="659"/>
      <c r="G262" s="662"/>
      <c r="I262" s="73" t="s">
        <v>2423</v>
      </c>
      <c r="J262" s="73">
        <v>223</v>
      </c>
      <c r="K262" s="625" t="s">
        <v>2088</v>
      </c>
      <c r="L262" s="564">
        <v>8</v>
      </c>
      <c r="M262" s="655" t="s">
        <v>2393</v>
      </c>
      <c r="N262" s="656">
        <v>3.3133805136273149</v>
      </c>
      <c r="O262" s="705">
        <v>5.6683201005043801E-2</v>
      </c>
      <c r="P262" s="706">
        <v>6.3398018319718997E-4</v>
      </c>
      <c r="Q262" s="72">
        <v>6.7679811892759302E-3</v>
      </c>
      <c r="R262" s="733">
        <v>7.5697278193174596E-5</v>
      </c>
      <c r="S262" s="705">
        <v>1.0757839963589E-3</v>
      </c>
      <c r="T262" s="706">
        <v>9.5406060632380099E-5</v>
      </c>
      <c r="U262" s="707">
        <v>0.70665604118945691</v>
      </c>
      <c r="V262" s="708">
        <v>5.2136862509199295E-4</v>
      </c>
    </row>
    <row r="263" spans="2:22">
      <c r="C263" s="662"/>
      <c r="E263" s="659"/>
      <c r="F263" s="659"/>
      <c r="G263" s="662"/>
      <c r="I263" s="73" t="s">
        <v>2423</v>
      </c>
      <c r="J263" s="73">
        <v>223</v>
      </c>
      <c r="K263" s="625" t="s">
        <v>2088</v>
      </c>
      <c r="L263" s="564">
        <v>9</v>
      </c>
      <c r="M263" s="655" t="s">
        <v>2393</v>
      </c>
      <c r="N263" s="656">
        <v>3.1217719630612248</v>
      </c>
      <c r="O263" s="705">
        <v>5.6498881686394102E-2</v>
      </c>
      <c r="P263" s="706">
        <v>8.427558753849859E-4</v>
      </c>
      <c r="Q263" s="72">
        <v>6.7847681786393204E-3</v>
      </c>
      <c r="R263" s="733">
        <v>1.0062497293519101E-4</v>
      </c>
      <c r="S263" s="705">
        <v>7.3384862592159802E-4</v>
      </c>
      <c r="T263" s="706">
        <v>1.25327037922191E-4</v>
      </c>
      <c r="U263" s="707">
        <v>0.70663185537631035</v>
      </c>
      <c r="V263" s="708">
        <v>4.59091126117407E-4</v>
      </c>
    </row>
    <row r="264" spans="2:22" s="184" customFormat="1">
      <c r="B264" s="693"/>
      <c r="C264" s="710"/>
      <c r="E264" s="738"/>
      <c r="F264" s="738"/>
      <c r="G264" s="710"/>
      <c r="J264" s="73"/>
      <c r="K264" s="712"/>
      <c r="L264" s="713"/>
      <c r="M264" s="714"/>
      <c r="N264" s="659"/>
      <c r="O264" s="705"/>
      <c r="P264" s="706"/>
      <c r="Q264" s="72"/>
      <c r="R264" s="733"/>
      <c r="S264" s="705"/>
      <c r="T264" s="706"/>
      <c r="U264" s="715"/>
      <c r="V264" s="716"/>
    </row>
    <row r="265" spans="2:22" s="184" customFormat="1">
      <c r="B265" s="693"/>
      <c r="C265" s="710"/>
      <c r="E265" s="738"/>
      <c r="F265" s="738"/>
      <c r="G265" s="710"/>
      <c r="J265" s="73"/>
      <c r="K265" s="712"/>
      <c r="L265" s="713"/>
      <c r="M265" s="714"/>
      <c r="N265" s="659"/>
      <c r="O265" s="705"/>
      <c r="P265" s="706"/>
      <c r="Q265" s="72"/>
      <c r="R265" s="733"/>
      <c r="S265" s="705"/>
      <c r="T265" s="706"/>
      <c r="U265" s="715"/>
      <c r="V265" s="716"/>
    </row>
    <row r="266" spans="2:22" s="184" customFormat="1">
      <c r="B266" s="693"/>
      <c r="C266" s="710"/>
      <c r="E266" s="738"/>
      <c r="F266" s="738"/>
      <c r="G266" s="710"/>
      <c r="J266" s="73"/>
      <c r="K266" s="712"/>
      <c r="L266" s="713"/>
      <c r="M266" s="714"/>
      <c r="N266" s="659"/>
      <c r="O266" s="705"/>
      <c r="P266" s="706"/>
      <c r="Q266" s="72"/>
      <c r="R266" s="733"/>
      <c r="S266" s="705"/>
      <c r="T266" s="706"/>
      <c r="U266" s="715"/>
      <c r="V266" s="716"/>
    </row>
    <row r="267" spans="2:22" s="184" customFormat="1">
      <c r="B267" s="693"/>
      <c r="C267" s="710"/>
      <c r="E267" s="751"/>
      <c r="F267" s="738"/>
      <c r="G267" s="710"/>
      <c r="J267" s="73"/>
      <c r="K267" s="712"/>
      <c r="L267" s="713"/>
      <c r="M267" s="714"/>
      <c r="N267" s="659"/>
      <c r="O267" s="705"/>
      <c r="P267" s="706"/>
      <c r="Q267" s="72"/>
      <c r="R267" s="733"/>
      <c r="S267" s="705"/>
      <c r="T267" s="706"/>
      <c r="U267" s="715"/>
      <c r="V267" s="716"/>
    </row>
    <row r="268" spans="2:22" s="184" customFormat="1">
      <c r="B268" s="693"/>
      <c r="C268" s="710"/>
      <c r="E268" s="738"/>
      <c r="F268" s="738"/>
      <c r="G268" s="710"/>
      <c r="J268" s="73"/>
      <c r="K268" s="712"/>
      <c r="L268" s="713"/>
      <c r="M268" s="714"/>
      <c r="N268" s="659"/>
      <c r="O268" s="705"/>
      <c r="P268" s="706"/>
      <c r="Q268" s="72"/>
      <c r="R268" s="733"/>
      <c r="S268" s="705"/>
      <c r="T268" s="706"/>
      <c r="U268" s="715"/>
      <c r="V268" s="716"/>
    </row>
    <row r="269" spans="2:22" s="184" customFormat="1">
      <c r="B269" s="693"/>
      <c r="C269" s="710"/>
      <c r="E269" s="738"/>
      <c r="F269" s="738"/>
      <c r="G269" s="710"/>
      <c r="J269" s="73"/>
      <c r="K269" s="712"/>
      <c r="L269" s="713"/>
      <c r="M269" s="714"/>
      <c r="N269" s="659"/>
      <c r="O269" s="705"/>
      <c r="P269" s="706"/>
      <c r="Q269" s="72"/>
      <c r="R269" s="733"/>
      <c r="S269" s="705"/>
      <c r="T269" s="706"/>
      <c r="U269" s="715"/>
      <c r="V269" s="716"/>
    </row>
    <row r="270" spans="2:22" s="184" customFormat="1">
      <c r="B270" s="693"/>
      <c r="C270" s="710"/>
      <c r="E270" s="738"/>
      <c r="F270" s="738"/>
      <c r="G270" s="710"/>
      <c r="J270" s="73"/>
      <c r="K270" s="712"/>
      <c r="L270" s="713"/>
      <c r="M270" s="714"/>
      <c r="N270" s="659"/>
      <c r="O270" s="705"/>
      <c r="P270" s="706"/>
      <c r="Q270" s="72"/>
      <c r="R270" s="733"/>
      <c r="S270" s="705"/>
      <c r="T270" s="706"/>
      <c r="U270" s="715"/>
      <c r="V270" s="716"/>
    </row>
    <row r="271" spans="2:22" s="184" customFormat="1">
      <c r="B271" s="693"/>
      <c r="C271" s="710"/>
      <c r="E271" s="738"/>
      <c r="F271" s="738"/>
      <c r="G271" s="710"/>
      <c r="J271" s="73"/>
      <c r="K271" s="712"/>
      <c r="L271" s="713"/>
      <c r="M271" s="714"/>
      <c r="N271" s="659"/>
      <c r="O271" s="705"/>
      <c r="P271" s="706"/>
      <c r="Q271" s="72"/>
      <c r="R271" s="733"/>
      <c r="S271" s="705"/>
      <c r="T271" s="706"/>
      <c r="U271" s="715"/>
      <c r="V271" s="716"/>
    </row>
    <row r="272" spans="2:22" s="184" customFormat="1">
      <c r="B272" s="693"/>
      <c r="C272" s="710"/>
      <c r="E272" s="738"/>
      <c r="F272" s="738"/>
      <c r="G272" s="710"/>
      <c r="J272" s="73"/>
      <c r="K272" s="712"/>
      <c r="L272" s="713"/>
      <c r="M272" s="714"/>
      <c r="N272" s="659"/>
      <c r="O272" s="705"/>
      <c r="P272" s="706"/>
      <c r="Q272" s="72"/>
      <c r="R272" s="733"/>
      <c r="S272" s="705"/>
      <c r="T272" s="706"/>
      <c r="U272" s="715"/>
      <c r="V272" s="716"/>
    </row>
    <row r="273" spans="2:22" s="740" customFormat="1" ht="16.5" thickBot="1">
      <c r="B273" s="698"/>
      <c r="C273" s="739"/>
      <c r="E273" s="741"/>
      <c r="F273" s="741"/>
      <c r="G273" s="739"/>
      <c r="K273" s="743"/>
      <c r="L273" s="744"/>
      <c r="M273" s="745"/>
      <c r="N273" s="682"/>
      <c r="O273" s="746"/>
      <c r="P273" s="747"/>
      <c r="Q273" s="83"/>
      <c r="R273" s="748"/>
      <c r="S273" s="746"/>
      <c r="T273" s="747"/>
      <c r="U273" s="749"/>
      <c r="V273" s="750"/>
    </row>
    <row r="274" spans="2:22">
      <c r="B274" s="701" t="s">
        <v>2424</v>
      </c>
      <c r="C274" s="760"/>
      <c r="D274" s="574"/>
      <c r="E274" s="761"/>
      <c r="F274" s="762"/>
      <c r="G274" s="760"/>
      <c r="H274" s="574"/>
      <c r="I274" s="73" t="s">
        <v>2425</v>
      </c>
      <c r="J274" s="73">
        <v>461</v>
      </c>
      <c r="K274" s="625" t="s">
        <v>2065</v>
      </c>
      <c r="L274" s="564">
        <v>1</v>
      </c>
      <c r="M274" s="655" t="s">
        <v>2396</v>
      </c>
      <c r="N274" s="656">
        <v>2.2560031776551766</v>
      </c>
      <c r="O274" s="705">
        <v>5.5601162143434101E-2</v>
      </c>
      <c r="P274" s="706">
        <v>7.4536745053270493E-4</v>
      </c>
      <c r="Q274" s="72">
        <v>6.75518009758121E-3</v>
      </c>
      <c r="R274" s="733">
        <v>8.8996797007328404E-4</v>
      </c>
      <c r="S274" s="705">
        <v>1.34692082269036E-3</v>
      </c>
      <c r="T274" s="706">
        <v>9.2878318853588295E-5</v>
      </c>
      <c r="U274" s="707">
        <v>0.70699496796465178</v>
      </c>
      <c r="V274" s="708">
        <v>2.6490390317768296E-4</v>
      </c>
    </row>
    <row r="275" spans="2:22" ht="17.25" customHeight="1">
      <c r="C275" s="662"/>
      <c r="I275" s="73" t="s">
        <v>2425</v>
      </c>
      <c r="J275" s="73">
        <v>461</v>
      </c>
      <c r="K275" s="625" t="s">
        <v>2065</v>
      </c>
      <c r="L275" s="564">
        <v>2</v>
      </c>
      <c r="M275" s="655" t="s">
        <v>2396</v>
      </c>
      <c r="N275" s="656">
        <v>2.2388941464035144</v>
      </c>
      <c r="O275" s="705">
        <v>5.5917661898671901E-2</v>
      </c>
      <c r="P275" s="706">
        <v>7.5486578875583199E-4</v>
      </c>
      <c r="Q275" s="72">
        <v>6.7656930307834302E-3</v>
      </c>
      <c r="R275" s="733">
        <v>9.0130914060260105E-4</v>
      </c>
      <c r="S275" s="705">
        <v>1.35849609641748E-3</v>
      </c>
      <c r="T275" s="706">
        <v>9.5486426148989802E-4</v>
      </c>
      <c r="U275" s="707">
        <v>0.70710155543451825</v>
      </c>
      <c r="V275" s="708">
        <v>3.0943851920313989E-4</v>
      </c>
    </row>
    <row r="276" spans="2:22" ht="17.25" customHeight="1">
      <c r="C276" s="662"/>
      <c r="I276" s="73" t="s">
        <v>2425</v>
      </c>
      <c r="J276" s="73">
        <v>461</v>
      </c>
      <c r="K276" s="625" t="s">
        <v>2065</v>
      </c>
      <c r="L276" s="564">
        <v>3</v>
      </c>
      <c r="M276" s="655" t="s">
        <v>2396</v>
      </c>
      <c r="N276" s="656">
        <v>2.0153596796969677</v>
      </c>
      <c r="O276" s="705">
        <v>5.5805957768194497E-2</v>
      </c>
      <c r="P276" s="706">
        <v>6.80404126360486E-4</v>
      </c>
      <c r="Q276" s="72">
        <v>6.7517220608579002E-3</v>
      </c>
      <c r="R276" s="733">
        <v>8.1240417503463302E-4</v>
      </c>
      <c r="S276" s="705">
        <v>1.06945244417954E-3</v>
      </c>
      <c r="T276" s="706">
        <v>3.0052366442551799E-4</v>
      </c>
      <c r="U276" s="707">
        <v>0.70691645871118136</v>
      </c>
      <c r="V276" s="708">
        <v>3.6107773373767615E-4</v>
      </c>
    </row>
    <row r="277" spans="2:22" ht="17.25" customHeight="1">
      <c r="C277" s="662"/>
      <c r="I277" s="73" t="s">
        <v>2425</v>
      </c>
      <c r="J277" s="73">
        <v>461</v>
      </c>
      <c r="K277" s="625" t="s">
        <v>2065</v>
      </c>
      <c r="L277" s="564">
        <v>4</v>
      </c>
      <c r="M277" s="655" t="s">
        <v>2396</v>
      </c>
      <c r="N277" s="656">
        <v>1.8531191637878814</v>
      </c>
      <c r="O277" s="705">
        <v>5.5677468530632698E-2</v>
      </c>
      <c r="P277" s="706">
        <v>7.9510438336625208E-4</v>
      </c>
      <c r="Q277" s="72">
        <v>6.7254966712253202E-3</v>
      </c>
      <c r="R277" s="733">
        <v>9.4935493487345601E-4</v>
      </c>
      <c r="S277" s="705">
        <v>1.22183962626769E-3</v>
      </c>
      <c r="T277" s="706">
        <v>2.7156324719613E-4</v>
      </c>
      <c r="U277" s="707">
        <v>0.70672963003155476</v>
      </c>
      <c r="V277" s="708">
        <v>3.8775225120693736E-4</v>
      </c>
    </row>
    <row r="278" spans="2:22" ht="17.25" customHeight="1">
      <c r="C278" s="662"/>
      <c r="I278" s="73" t="s">
        <v>2425</v>
      </c>
      <c r="J278" s="73">
        <v>461</v>
      </c>
      <c r="K278" s="625" t="s">
        <v>2065</v>
      </c>
      <c r="L278" s="564">
        <v>5</v>
      </c>
      <c r="M278" s="655" t="s">
        <v>2396</v>
      </c>
      <c r="N278" s="656">
        <v>2.2890930748854945</v>
      </c>
      <c r="O278" s="705">
        <v>5.5751789355265501E-2</v>
      </c>
      <c r="P278" s="706">
        <v>7.4774551885181E-4</v>
      </c>
      <c r="Q278" s="72">
        <v>6.6676418019404604E-3</v>
      </c>
      <c r="R278" s="733">
        <v>8.9280754342109102E-4</v>
      </c>
      <c r="S278" s="705">
        <v>1.1154652735914101E-3</v>
      </c>
      <c r="T278" s="706">
        <v>1.8785162126565299E-4</v>
      </c>
      <c r="U278" s="707">
        <v>0.70699023820769669</v>
      </c>
      <c r="V278" s="708">
        <v>3.378597859576569E-4</v>
      </c>
    </row>
    <row r="279" spans="2:22" ht="17.25" customHeight="1">
      <c r="C279" s="662"/>
      <c r="I279" s="73" t="s">
        <v>2425</v>
      </c>
      <c r="J279" s="73">
        <v>461</v>
      </c>
      <c r="K279" s="625" t="s">
        <v>2065</v>
      </c>
      <c r="L279" s="564">
        <v>6</v>
      </c>
      <c r="M279" s="655" t="s">
        <v>2396</v>
      </c>
      <c r="N279" s="656">
        <v>2.0852108480555596</v>
      </c>
      <c r="O279" s="705">
        <v>5.6414206593114698E-2</v>
      </c>
      <c r="P279" s="706">
        <v>1.20490430408627E-3</v>
      </c>
      <c r="Q279" s="72">
        <v>6.7358652140386398E-3</v>
      </c>
      <c r="R279" s="733">
        <v>1.4386545518848301E-3</v>
      </c>
      <c r="S279" s="705">
        <v>2.02068162570126E-4</v>
      </c>
      <c r="T279" s="706">
        <v>1.6619237564944499E-4</v>
      </c>
      <c r="U279" s="707">
        <v>0.70709233799720672</v>
      </c>
      <c r="V279" s="708">
        <v>4.932916341943975E-4</v>
      </c>
    </row>
    <row r="280" spans="2:22" s="184" customFormat="1" ht="17.25" customHeight="1">
      <c r="B280" s="693"/>
      <c r="C280" s="710"/>
      <c r="K280" s="712"/>
      <c r="L280" s="713"/>
      <c r="M280" s="714"/>
      <c r="N280" s="738"/>
      <c r="O280" s="705"/>
      <c r="P280" s="706"/>
      <c r="Q280" s="72"/>
      <c r="R280" s="733"/>
      <c r="S280" s="705"/>
      <c r="T280" s="706"/>
      <c r="U280" s="715"/>
      <c r="V280" s="716"/>
    </row>
    <row r="281" spans="2:22" s="184" customFormat="1" ht="17.25" customHeight="1">
      <c r="B281" s="693"/>
      <c r="C281" s="710"/>
      <c r="K281" s="712"/>
      <c r="L281" s="713"/>
      <c r="M281" s="714"/>
      <c r="N281" s="738"/>
      <c r="O281" s="705"/>
      <c r="P281" s="706"/>
      <c r="Q281" s="72"/>
      <c r="R281" s="733"/>
      <c r="S281" s="705"/>
      <c r="T281" s="706"/>
      <c r="U281" s="715"/>
      <c r="V281" s="716"/>
    </row>
    <row r="282" spans="2:22" s="184" customFormat="1" ht="17.25" customHeight="1">
      <c r="B282" s="693"/>
      <c r="C282" s="710"/>
      <c r="K282" s="712"/>
      <c r="L282" s="713"/>
      <c r="M282" s="714"/>
      <c r="N282" s="738"/>
      <c r="O282" s="729"/>
      <c r="P282" s="730"/>
      <c r="Q282" s="691"/>
      <c r="R282" s="763"/>
      <c r="S282" s="729"/>
      <c r="T282" s="730"/>
      <c r="U282" s="715"/>
      <c r="V282" s="716"/>
    </row>
    <row r="283" spans="2:22" s="184" customFormat="1" ht="17.25" customHeight="1">
      <c r="B283" s="693"/>
      <c r="C283" s="710"/>
      <c r="K283" s="712"/>
      <c r="L283" s="713"/>
      <c r="M283" s="714"/>
      <c r="N283" s="738"/>
      <c r="O283" s="705"/>
      <c r="P283" s="706"/>
      <c r="Q283" s="72"/>
      <c r="R283" s="733"/>
      <c r="S283" s="705"/>
      <c r="T283" s="706"/>
      <c r="U283" s="715"/>
      <c r="V283" s="716"/>
    </row>
    <row r="284" spans="2:22" s="184" customFormat="1" ht="17.25" customHeight="1">
      <c r="B284" s="693"/>
      <c r="C284" s="710"/>
      <c r="K284" s="712"/>
      <c r="L284" s="713"/>
      <c r="M284" s="714"/>
      <c r="N284" s="738"/>
      <c r="O284" s="705"/>
      <c r="P284" s="706"/>
      <c r="Q284" s="72"/>
      <c r="R284" s="733"/>
      <c r="S284" s="705"/>
      <c r="T284" s="706"/>
      <c r="U284" s="715"/>
      <c r="V284" s="716"/>
    </row>
    <row r="285" spans="2:22" s="184" customFormat="1" ht="17.25" customHeight="1">
      <c r="B285" s="693"/>
      <c r="C285" s="710"/>
      <c r="K285" s="712"/>
      <c r="L285" s="713"/>
      <c r="M285" s="714"/>
      <c r="N285" s="738"/>
      <c r="O285" s="729"/>
      <c r="P285" s="730"/>
      <c r="Q285" s="691"/>
      <c r="R285" s="763"/>
      <c r="S285" s="729"/>
      <c r="T285" s="730"/>
      <c r="U285" s="715"/>
      <c r="V285" s="716"/>
    </row>
    <row r="286" spans="2:22" s="184" customFormat="1" ht="17.25" customHeight="1">
      <c r="B286" s="693"/>
      <c r="C286" s="710"/>
      <c r="K286" s="712"/>
      <c r="L286" s="713"/>
      <c r="M286" s="714"/>
      <c r="N286" s="738"/>
      <c r="O286" s="729"/>
      <c r="P286" s="730"/>
      <c r="Q286" s="691"/>
      <c r="R286" s="763"/>
      <c r="S286" s="729"/>
      <c r="T286" s="730"/>
      <c r="U286" s="715"/>
      <c r="V286" s="716"/>
    </row>
    <row r="287" spans="2:22" s="184" customFormat="1" ht="17.25" customHeight="1">
      <c r="B287" s="693"/>
      <c r="C287" s="710"/>
      <c r="K287" s="712"/>
      <c r="L287" s="713"/>
      <c r="M287" s="714"/>
      <c r="N287" s="738"/>
      <c r="O287" s="729"/>
      <c r="P287" s="730"/>
      <c r="Q287" s="691"/>
      <c r="R287" s="763"/>
      <c r="S287" s="729"/>
      <c r="T287" s="730"/>
      <c r="U287" s="715"/>
      <c r="V287" s="716"/>
    </row>
    <row r="288" spans="2:22" s="184" customFormat="1" ht="17.25" customHeight="1">
      <c r="B288" s="693"/>
      <c r="C288" s="710"/>
      <c r="K288" s="712"/>
      <c r="L288" s="713"/>
      <c r="M288" s="714"/>
      <c r="N288" s="738"/>
      <c r="O288" s="729"/>
      <c r="P288" s="730"/>
      <c r="Q288" s="691"/>
      <c r="R288" s="763"/>
      <c r="S288" s="729"/>
      <c r="T288" s="730"/>
      <c r="U288" s="715"/>
      <c r="V288" s="716"/>
    </row>
    <row r="289" spans="2:22" s="184" customFormat="1" ht="17.25" customHeight="1">
      <c r="B289" s="693"/>
      <c r="C289" s="710"/>
      <c r="K289" s="712"/>
      <c r="L289" s="713"/>
      <c r="M289" s="714"/>
      <c r="N289" s="738"/>
      <c r="O289" s="705"/>
      <c r="P289" s="706"/>
      <c r="Q289" s="72"/>
      <c r="R289" s="733"/>
      <c r="S289" s="705"/>
      <c r="T289" s="706"/>
      <c r="U289" s="715"/>
      <c r="V289" s="716"/>
    </row>
    <row r="290" spans="2:22">
      <c r="C290" s="662"/>
      <c r="M290" s="686"/>
      <c r="O290" s="705"/>
      <c r="P290" s="706"/>
      <c r="R290" s="733"/>
      <c r="S290" s="705"/>
      <c r="T290" s="706"/>
      <c r="U290" s="715"/>
      <c r="V290" s="716"/>
    </row>
    <row r="291" spans="2:22">
      <c r="C291" s="662"/>
      <c r="M291" s="686"/>
      <c r="O291" s="729"/>
      <c r="P291" s="730"/>
      <c r="Q291" s="691"/>
      <c r="R291" s="763"/>
      <c r="S291" s="729"/>
      <c r="T291" s="730"/>
      <c r="U291" s="715"/>
      <c r="V291" s="716"/>
    </row>
    <row r="292" spans="2:22" s="112" customFormat="1">
      <c r="B292" s="644"/>
      <c r="C292" s="662"/>
      <c r="I292" s="239"/>
      <c r="J292" s="239"/>
      <c r="K292" s="625"/>
      <c r="L292" s="643"/>
      <c r="N292" s="643"/>
      <c r="O292" s="705"/>
      <c r="P292" s="706"/>
      <c r="Q292" s="72"/>
      <c r="R292" s="733"/>
      <c r="S292" s="705"/>
      <c r="T292" s="706"/>
      <c r="U292" s="715"/>
      <c r="V292" s="716"/>
    </row>
    <row r="293" spans="2:22">
      <c r="C293" s="662"/>
      <c r="L293" s="415"/>
      <c r="M293" s="112"/>
      <c r="N293" s="643"/>
      <c r="O293" s="705"/>
      <c r="P293" s="706"/>
      <c r="R293" s="733"/>
      <c r="S293" s="705"/>
      <c r="T293" s="706"/>
      <c r="U293" s="715"/>
      <c r="V293" s="716"/>
    </row>
    <row r="294" spans="2:22">
      <c r="C294" s="662"/>
      <c r="L294" s="643"/>
      <c r="M294" s="112"/>
      <c r="N294" s="643"/>
      <c r="O294" s="729"/>
      <c r="P294" s="730"/>
      <c r="Q294" s="691"/>
      <c r="R294" s="763"/>
      <c r="S294" s="729"/>
      <c r="T294" s="730"/>
      <c r="U294" s="715"/>
      <c r="V294" s="716"/>
    </row>
    <row r="295" spans="2:22" s="112" customFormat="1">
      <c r="B295" s="644"/>
      <c r="C295" s="662"/>
      <c r="I295" s="239"/>
      <c r="J295" s="239"/>
      <c r="K295" s="625"/>
      <c r="L295" s="643"/>
      <c r="N295" s="643"/>
      <c r="O295" s="705"/>
      <c r="P295" s="706"/>
      <c r="Q295" s="72"/>
      <c r="R295" s="733"/>
      <c r="S295" s="705"/>
      <c r="T295" s="706"/>
      <c r="U295" s="715"/>
      <c r="V295" s="716"/>
    </row>
    <row r="296" spans="2:22">
      <c r="C296" s="662"/>
      <c r="E296" s="659"/>
      <c r="F296" s="659"/>
      <c r="G296" s="662"/>
      <c r="M296" s="686"/>
      <c r="O296" s="705"/>
      <c r="P296" s="706"/>
      <c r="R296" s="733"/>
      <c r="S296" s="705"/>
      <c r="T296" s="706"/>
      <c r="U296" s="715"/>
      <c r="V296" s="716"/>
    </row>
    <row r="297" spans="2:22">
      <c r="C297" s="662"/>
      <c r="E297" s="659"/>
      <c r="F297" s="659"/>
      <c r="G297" s="662"/>
      <c r="M297" s="686"/>
      <c r="O297" s="729"/>
      <c r="P297" s="730"/>
      <c r="Q297" s="691"/>
      <c r="R297" s="763"/>
      <c r="S297" s="729"/>
      <c r="T297" s="730"/>
      <c r="U297" s="715"/>
      <c r="V297" s="716"/>
    </row>
    <row r="298" spans="2:22">
      <c r="C298" s="662"/>
      <c r="E298" s="659"/>
      <c r="F298" s="659"/>
      <c r="G298" s="662"/>
      <c r="L298" s="643"/>
      <c r="M298" s="112"/>
      <c r="N298" s="643"/>
      <c r="O298" s="705"/>
      <c r="P298" s="706"/>
      <c r="R298" s="733"/>
      <c r="S298" s="705"/>
      <c r="T298" s="706"/>
      <c r="U298" s="715"/>
      <c r="V298" s="716"/>
    </row>
    <row r="299" spans="2:22">
      <c r="C299" s="662"/>
      <c r="M299" s="686"/>
      <c r="O299" s="705"/>
      <c r="P299" s="706"/>
      <c r="R299" s="733"/>
      <c r="S299" s="705"/>
      <c r="T299" s="706"/>
      <c r="U299" s="715"/>
      <c r="V299" s="716"/>
    </row>
    <row r="300" spans="2:22">
      <c r="C300" s="662"/>
      <c r="M300" s="686"/>
      <c r="O300" s="729"/>
      <c r="P300" s="730"/>
      <c r="Q300" s="691"/>
      <c r="R300" s="763"/>
      <c r="S300" s="729"/>
      <c r="T300" s="730"/>
      <c r="U300" s="715"/>
      <c r="V300" s="716"/>
    </row>
    <row r="301" spans="2:22">
      <c r="C301" s="662"/>
      <c r="M301" s="112"/>
      <c r="N301" s="643"/>
      <c r="O301" s="705"/>
      <c r="P301" s="706"/>
      <c r="R301" s="733"/>
      <c r="S301" s="705"/>
      <c r="T301" s="706"/>
      <c r="U301" s="715"/>
      <c r="V301" s="716"/>
    </row>
    <row r="302" spans="2:22">
      <c r="C302" s="662"/>
      <c r="M302" s="686"/>
      <c r="O302" s="705"/>
      <c r="P302" s="706"/>
      <c r="R302" s="733"/>
      <c r="S302" s="705"/>
      <c r="T302" s="706"/>
      <c r="U302" s="715"/>
      <c r="V302" s="716"/>
    </row>
    <row r="303" spans="2:22">
      <c r="C303" s="662"/>
      <c r="M303" s="686"/>
      <c r="O303" s="729"/>
      <c r="P303" s="730"/>
      <c r="Q303" s="691"/>
      <c r="R303" s="763"/>
      <c r="S303" s="729"/>
      <c r="T303" s="730"/>
      <c r="U303" s="715"/>
      <c r="V303" s="716"/>
    </row>
    <row r="304" spans="2:22">
      <c r="C304" s="662"/>
      <c r="L304" s="643"/>
      <c r="M304" s="112"/>
      <c r="N304" s="643"/>
      <c r="O304" s="705"/>
      <c r="P304" s="706"/>
      <c r="R304" s="733"/>
      <c r="S304" s="705"/>
      <c r="T304" s="706"/>
      <c r="U304" s="715"/>
      <c r="V304" s="716"/>
    </row>
    <row r="305" spans="2:22">
      <c r="C305" s="662"/>
      <c r="E305" s="738"/>
      <c r="F305" s="659"/>
      <c r="M305" s="686"/>
      <c r="O305" s="705"/>
      <c r="P305" s="706"/>
      <c r="R305" s="733"/>
      <c r="S305" s="705"/>
      <c r="T305" s="706"/>
      <c r="U305" s="715"/>
      <c r="V305" s="716"/>
    </row>
    <row r="306" spans="2:22">
      <c r="C306" s="662"/>
      <c r="E306" s="738"/>
      <c r="F306" s="659"/>
      <c r="M306" s="686"/>
      <c r="O306" s="729"/>
      <c r="P306" s="730"/>
      <c r="Q306" s="691"/>
      <c r="R306" s="763"/>
      <c r="S306" s="729"/>
      <c r="T306" s="730"/>
      <c r="U306" s="715"/>
      <c r="V306" s="716"/>
    </row>
    <row r="307" spans="2:22">
      <c r="C307" s="662"/>
      <c r="E307" s="738"/>
      <c r="F307" s="659"/>
      <c r="M307" s="112"/>
      <c r="N307" s="643"/>
      <c r="O307" s="705"/>
      <c r="P307" s="706"/>
      <c r="R307" s="733"/>
      <c r="S307" s="705"/>
      <c r="T307" s="706"/>
      <c r="U307" s="694"/>
      <c r="V307" s="716"/>
    </row>
    <row r="308" spans="2:22">
      <c r="C308" s="662"/>
      <c r="E308" s="659"/>
      <c r="F308" s="659"/>
      <c r="M308" s="686"/>
      <c r="O308" s="705"/>
      <c r="P308" s="706"/>
      <c r="R308" s="733"/>
      <c r="S308" s="705"/>
      <c r="T308" s="706"/>
      <c r="U308" s="715"/>
      <c r="V308" s="716"/>
    </row>
    <row r="309" spans="2:22">
      <c r="C309" s="662"/>
      <c r="E309" s="659"/>
      <c r="F309" s="659"/>
      <c r="M309" s="686"/>
      <c r="O309" s="729"/>
      <c r="P309" s="730"/>
      <c r="Q309" s="691"/>
      <c r="R309" s="763"/>
      <c r="S309" s="729"/>
      <c r="T309" s="730"/>
      <c r="U309" s="715"/>
      <c r="V309" s="716"/>
    </row>
    <row r="310" spans="2:22">
      <c r="C310" s="662"/>
      <c r="E310" s="659"/>
      <c r="F310" s="659"/>
      <c r="M310" s="112"/>
      <c r="N310" s="643"/>
      <c r="O310" s="729"/>
      <c r="P310" s="730"/>
      <c r="Q310" s="691"/>
      <c r="R310" s="763"/>
      <c r="S310" s="729"/>
      <c r="T310" s="730"/>
      <c r="U310" s="694"/>
      <c r="V310" s="716"/>
    </row>
    <row r="311" spans="2:22">
      <c r="C311" s="662"/>
      <c r="E311" s="738"/>
      <c r="F311" s="659"/>
      <c r="M311" s="686"/>
      <c r="O311" s="705"/>
      <c r="P311" s="706"/>
      <c r="R311" s="733"/>
      <c r="S311" s="705"/>
      <c r="T311" s="706"/>
      <c r="U311" s="715"/>
      <c r="V311" s="716"/>
    </row>
    <row r="312" spans="2:22">
      <c r="C312" s="662"/>
      <c r="E312" s="738"/>
      <c r="F312" s="659"/>
      <c r="M312" s="686"/>
      <c r="O312" s="705"/>
      <c r="P312" s="706"/>
      <c r="R312" s="733"/>
      <c r="S312" s="705"/>
      <c r="T312" s="706"/>
      <c r="U312" s="715"/>
      <c r="V312" s="716"/>
    </row>
    <row r="313" spans="2:22">
      <c r="C313" s="662"/>
      <c r="E313" s="659"/>
      <c r="F313" s="659"/>
      <c r="M313" s="112"/>
      <c r="N313" s="643"/>
      <c r="O313" s="729"/>
      <c r="P313" s="730"/>
      <c r="Q313" s="691"/>
      <c r="R313" s="763"/>
      <c r="S313" s="729"/>
      <c r="T313" s="730"/>
      <c r="U313" s="715"/>
      <c r="V313" s="716"/>
    </row>
    <row r="314" spans="2:22">
      <c r="C314" s="662"/>
      <c r="E314" s="659"/>
      <c r="F314" s="659"/>
      <c r="M314" s="686"/>
      <c r="O314" s="705"/>
      <c r="P314" s="706"/>
      <c r="R314" s="733"/>
      <c r="S314" s="705"/>
      <c r="T314" s="706"/>
      <c r="U314" s="715"/>
      <c r="V314" s="716"/>
    </row>
    <row r="315" spans="2:22">
      <c r="C315" s="662"/>
      <c r="E315" s="659"/>
      <c r="F315" s="659"/>
      <c r="M315" s="686"/>
      <c r="O315" s="705"/>
      <c r="P315" s="706"/>
      <c r="R315" s="733"/>
      <c r="S315" s="705"/>
      <c r="T315" s="706"/>
      <c r="U315" s="715"/>
      <c r="V315" s="716"/>
    </row>
    <row r="316" spans="2:22">
      <c r="C316" s="662"/>
      <c r="M316" s="112"/>
      <c r="N316" s="643"/>
      <c r="O316" s="729"/>
      <c r="P316" s="730"/>
      <c r="Q316" s="691"/>
      <c r="R316" s="763"/>
      <c r="S316" s="729"/>
      <c r="T316" s="730"/>
      <c r="U316" s="715"/>
      <c r="V316" s="716"/>
    </row>
    <row r="317" spans="2:22">
      <c r="C317" s="662"/>
      <c r="L317" s="643"/>
      <c r="M317" s="112"/>
      <c r="N317" s="643"/>
      <c r="O317" s="705"/>
      <c r="P317" s="706"/>
      <c r="R317" s="733"/>
      <c r="S317" s="705"/>
      <c r="T317" s="706"/>
      <c r="U317" s="715"/>
      <c r="V317" s="716"/>
    </row>
    <row r="318" spans="2:22">
      <c r="C318" s="662"/>
      <c r="L318" s="643"/>
      <c r="M318" s="112"/>
      <c r="N318" s="643"/>
      <c r="O318" s="705"/>
      <c r="P318" s="706"/>
      <c r="R318" s="733"/>
      <c r="S318" s="705"/>
      <c r="T318" s="706"/>
      <c r="U318" s="715"/>
      <c r="V318" s="716"/>
    </row>
    <row r="319" spans="2:22" s="112" customFormat="1">
      <c r="B319" s="644"/>
      <c r="C319" s="662"/>
      <c r="I319" s="239"/>
      <c r="J319" s="239"/>
      <c r="K319" s="625"/>
      <c r="L319" s="643"/>
      <c r="N319" s="643"/>
      <c r="O319" s="705"/>
      <c r="P319" s="706"/>
      <c r="Q319" s="72"/>
      <c r="R319" s="733"/>
      <c r="S319" s="705"/>
      <c r="T319" s="706"/>
      <c r="U319" s="715"/>
      <c r="V319" s="716"/>
    </row>
    <row r="320" spans="2:22">
      <c r="O320" s="705"/>
      <c r="P320" s="706"/>
      <c r="R320" s="733"/>
      <c r="S320" s="705"/>
      <c r="T320" s="706"/>
    </row>
    <row r="321" spans="15:20">
      <c r="O321" s="705"/>
      <c r="P321" s="706"/>
      <c r="R321" s="733"/>
      <c r="S321" s="705"/>
      <c r="T321" s="706"/>
    </row>
    <row r="322" spans="15:20">
      <c r="O322" s="705"/>
      <c r="P322" s="706"/>
      <c r="R322" s="733"/>
      <c r="S322" s="705"/>
      <c r="T322" s="706"/>
    </row>
    <row r="323" spans="15:20">
      <c r="O323" s="705"/>
      <c r="P323" s="706"/>
      <c r="R323" s="733"/>
      <c r="S323" s="705"/>
      <c r="T323" s="706"/>
    </row>
    <row r="324" spans="15:20">
      <c r="O324" s="705"/>
      <c r="P324" s="706"/>
      <c r="R324" s="733"/>
      <c r="S324" s="705"/>
      <c r="T324" s="706"/>
    </row>
    <row r="325" spans="15:20">
      <c r="O325" s="705"/>
      <c r="P325" s="706"/>
      <c r="R325" s="733"/>
      <c r="S325" s="705"/>
      <c r="T325" s="706"/>
    </row>
    <row r="326" spans="15:20">
      <c r="O326" s="705"/>
      <c r="P326" s="706"/>
      <c r="R326" s="733"/>
      <c r="S326" s="705"/>
      <c r="T326" s="706"/>
    </row>
    <row r="327" spans="15:20">
      <c r="O327" s="729"/>
      <c r="P327" s="730"/>
      <c r="Q327" s="691"/>
      <c r="R327" s="763"/>
      <c r="S327" s="729"/>
      <c r="T327" s="730"/>
    </row>
    <row r="328" spans="15:20">
      <c r="O328" s="705"/>
      <c r="P328" s="706"/>
      <c r="R328" s="733"/>
      <c r="S328" s="705"/>
      <c r="T328" s="706"/>
    </row>
    <row r="329" spans="15:20">
      <c r="O329" s="705"/>
      <c r="P329" s="706"/>
      <c r="R329" s="733"/>
      <c r="S329" s="705"/>
      <c r="T329" s="706"/>
    </row>
    <row r="330" spans="15:20">
      <c r="O330" s="705"/>
      <c r="P330" s="706"/>
      <c r="R330" s="733"/>
      <c r="S330" s="705"/>
      <c r="T330" s="706"/>
    </row>
    <row r="331" spans="15:20">
      <c r="O331" s="705"/>
      <c r="P331" s="706"/>
      <c r="R331" s="733"/>
      <c r="S331" s="705"/>
      <c r="T331" s="706"/>
    </row>
    <row r="332" spans="15:20">
      <c r="O332" s="705"/>
      <c r="P332" s="706"/>
      <c r="R332" s="733"/>
      <c r="S332" s="705"/>
      <c r="T332" s="706"/>
    </row>
    <row r="333" spans="15:20">
      <c r="O333" s="705"/>
      <c r="P333" s="706"/>
      <c r="R333" s="733"/>
      <c r="S333" s="705"/>
      <c r="T333" s="706"/>
    </row>
    <row r="334" spans="15:20">
      <c r="O334" s="705"/>
      <c r="P334" s="706"/>
      <c r="R334" s="733"/>
      <c r="S334" s="705"/>
      <c r="T334" s="706"/>
    </row>
    <row r="335" spans="15:20">
      <c r="O335" s="705"/>
      <c r="P335" s="706"/>
      <c r="R335" s="733"/>
      <c r="S335" s="705"/>
      <c r="T335" s="706"/>
    </row>
    <row r="336" spans="15:20">
      <c r="O336" s="705"/>
      <c r="P336" s="706"/>
      <c r="R336" s="733"/>
      <c r="S336" s="705"/>
      <c r="T336" s="706"/>
    </row>
    <row r="337" spans="2:22">
      <c r="O337" s="705"/>
      <c r="P337" s="706"/>
      <c r="R337" s="733"/>
      <c r="S337" s="705"/>
      <c r="T337" s="706"/>
    </row>
    <row r="338" spans="2:22">
      <c r="O338" s="705"/>
      <c r="P338" s="706"/>
      <c r="R338" s="733"/>
      <c r="S338" s="705"/>
      <c r="T338" s="706"/>
    </row>
    <row r="339" spans="2:22">
      <c r="O339" s="705"/>
      <c r="P339" s="706"/>
      <c r="R339" s="733"/>
      <c r="S339" s="705"/>
      <c r="T339" s="706"/>
    </row>
    <row r="340" spans="2:22">
      <c r="O340" s="705"/>
      <c r="P340" s="706"/>
      <c r="R340" s="733"/>
      <c r="S340" s="705"/>
      <c r="T340" s="706"/>
    </row>
    <row r="341" spans="2:22">
      <c r="O341" s="705"/>
      <c r="P341" s="706"/>
      <c r="R341" s="733"/>
      <c r="S341" s="705"/>
      <c r="T341" s="706"/>
    </row>
    <row r="342" spans="2:22">
      <c r="O342" s="705"/>
      <c r="P342" s="706"/>
      <c r="R342" s="733"/>
      <c r="S342" s="705"/>
      <c r="T342" s="706"/>
    </row>
    <row r="343" spans="2:22">
      <c r="O343" s="705"/>
      <c r="S343" s="706"/>
    </row>
    <row r="344" spans="2:22">
      <c r="O344" s="705"/>
      <c r="S344" s="706"/>
    </row>
    <row r="345" spans="2:22">
      <c r="O345" s="729"/>
      <c r="P345" s="691"/>
      <c r="Q345" s="691"/>
      <c r="R345" s="691"/>
      <c r="S345" s="730"/>
      <c r="T345" s="691"/>
    </row>
    <row r="347" spans="2:22" s="112" customFormat="1">
      <c r="B347" s="644"/>
      <c r="C347" s="662"/>
      <c r="I347" s="239"/>
      <c r="J347" s="239"/>
      <c r="K347" s="625"/>
      <c r="L347" s="564"/>
      <c r="M347" s="686"/>
      <c r="N347" s="564"/>
      <c r="O347" s="72"/>
      <c r="P347" s="72"/>
      <c r="Q347" s="72"/>
      <c r="R347" s="72"/>
      <c r="S347" s="764"/>
      <c r="T347" s="72"/>
      <c r="U347" s="715"/>
      <c r="V347" s="716"/>
    </row>
    <row r="348" spans="2:22" s="112" customFormat="1">
      <c r="B348" s="644"/>
      <c r="C348" s="662"/>
      <c r="I348" s="239"/>
      <c r="J348" s="239"/>
      <c r="K348" s="625"/>
      <c r="L348" s="564"/>
      <c r="M348" s="686"/>
      <c r="N348" s="564"/>
      <c r="O348" s="72"/>
      <c r="P348" s="72"/>
      <c r="Q348" s="72"/>
      <c r="R348" s="72"/>
      <c r="S348" s="764"/>
      <c r="T348" s="72"/>
      <c r="U348" s="715"/>
      <c r="V348" s="716"/>
    </row>
    <row r="349" spans="2:22">
      <c r="C349" s="662"/>
      <c r="M349" s="112"/>
      <c r="N349" s="643"/>
      <c r="U349" s="715"/>
      <c r="V349" s="716"/>
    </row>
    <row r="350" spans="2:22">
      <c r="C350" s="662"/>
      <c r="M350" s="686"/>
      <c r="U350" s="715"/>
      <c r="V350" s="716"/>
    </row>
    <row r="351" spans="2:22">
      <c r="C351" s="662"/>
      <c r="M351" s="686"/>
      <c r="U351" s="715"/>
      <c r="V351" s="716"/>
    </row>
    <row r="352" spans="2:22" ht="14.25" customHeight="1">
      <c r="C352" s="662"/>
      <c r="M352" s="686"/>
      <c r="U352" s="715"/>
      <c r="V352" s="716"/>
    </row>
    <row r="353" spans="3:22">
      <c r="C353" s="662"/>
      <c r="U353" s="715"/>
      <c r="V353" s="716"/>
    </row>
    <row r="354" spans="3:22">
      <c r="C354" s="662"/>
      <c r="U354" s="715"/>
      <c r="V354" s="716"/>
    </row>
    <row r="355" spans="3:22">
      <c r="C355" s="662"/>
      <c r="U355" s="715"/>
      <c r="V355" s="716"/>
    </row>
    <row r="356" spans="3:22">
      <c r="C356" s="662"/>
      <c r="U356" s="715"/>
      <c r="V356" s="716"/>
    </row>
    <row r="357" spans="3:22">
      <c r="C357" s="662"/>
      <c r="M357" s="686"/>
      <c r="U357" s="715"/>
      <c r="V357" s="716"/>
    </row>
    <row r="358" spans="3:22">
      <c r="C358" s="662"/>
      <c r="M358" s="686"/>
      <c r="U358" s="715"/>
      <c r="V358" s="716"/>
    </row>
    <row r="359" spans="3:22">
      <c r="C359" s="662"/>
      <c r="U359" s="715"/>
      <c r="V359" s="716"/>
    </row>
    <row r="360" spans="3:22">
      <c r="C360" s="662"/>
      <c r="U360" s="715"/>
      <c r="V360" s="716"/>
    </row>
    <row r="361" spans="3:22">
      <c r="C361" s="662"/>
      <c r="U361" s="715"/>
      <c r="V361" s="716"/>
    </row>
    <row r="362" spans="3:22">
      <c r="C362" s="662"/>
      <c r="U362" s="715"/>
      <c r="V362" s="716"/>
    </row>
    <row r="363" spans="3:22">
      <c r="C363" s="662"/>
      <c r="U363" s="715"/>
      <c r="V363" s="716"/>
    </row>
    <row r="364" spans="3:22">
      <c r="C364" s="662"/>
      <c r="U364" s="715"/>
      <c r="V364" s="716"/>
    </row>
    <row r="365" spans="3:22">
      <c r="C365" s="662"/>
      <c r="U365" s="715"/>
      <c r="V365" s="716"/>
    </row>
    <row r="366" spans="3:22">
      <c r="C366" s="662"/>
      <c r="U366" s="715"/>
      <c r="V366" s="716"/>
    </row>
    <row r="367" spans="3:22">
      <c r="C367" s="662"/>
      <c r="L367" s="643"/>
      <c r="M367" s="112"/>
      <c r="N367" s="643"/>
      <c r="U367" s="715"/>
      <c r="V367" s="716"/>
    </row>
    <row r="368" spans="3:22">
      <c r="C368" s="662"/>
      <c r="U368" s="715"/>
      <c r="V368" s="716"/>
    </row>
    <row r="369" spans="3:22">
      <c r="C369" s="662"/>
      <c r="M369" s="686"/>
      <c r="U369" s="715"/>
      <c r="V369" s="716"/>
    </row>
    <row r="370" spans="3:22" ht="14.25" customHeight="1">
      <c r="C370" s="662"/>
      <c r="U370" s="715"/>
      <c r="V370" s="716"/>
    </row>
    <row r="371" spans="3:22">
      <c r="C371" s="662"/>
      <c r="U371" s="715"/>
      <c r="V371" s="716"/>
    </row>
    <row r="372" spans="3:22">
      <c r="C372" s="662"/>
      <c r="U372" s="715"/>
      <c r="V372" s="716"/>
    </row>
    <row r="373" spans="3:22">
      <c r="C373" s="662"/>
      <c r="U373" s="715"/>
      <c r="V373" s="716"/>
    </row>
    <row r="374" spans="3:22">
      <c r="C374" s="662"/>
      <c r="U374" s="715"/>
      <c r="V374" s="716"/>
    </row>
    <row r="375" spans="3:22">
      <c r="U375" s="715"/>
    </row>
    <row r="376" spans="3:22">
      <c r="U376" s="715"/>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B86FC-44D5-4B78-8256-99C9193FC65B}">
  <dimension ref="B2:J17"/>
  <sheetViews>
    <sheetView zoomScaleNormal="100" workbookViewId="0">
      <selection activeCell="B2" sqref="B2"/>
    </sheetView>
  </sheetViews>
  <sheetFormatPr baseColWidth="10" defaultRowHeight="15"/>
  <cols>
    <col min="1" max="1" width="4.140625" style="72" customWidth="1"/>
    <col min="2" max="2" width="23.5703125" style="72" customWidth="1"/>
    <col min="3" max="3" width="13.42578125" style="72" customWidth="1"/>
    <col min="4" max="4" width="21.42578125" style="72" customWidth="1"/>
    <col min="5" max="5" width="12.7109375" style="72" customWidth="1"/>
    <col min="6" max="6" width="24.28515625" style="72" customWidth="1"/>
    <col min="7" max="7" width="43.5703125" style="72" bestFit="1" customWidth="1"/>
    <col min="8" max="16384" width="11.42578125" style="72"/>
  </cols>
  <sheetData>
    <row r="2" spans="2:10" ht="19.5">
      <c r="B2" s="71" t="s">
        <v>2561</v>
      </c>
      <c r="C2" s="111"/>
      <c r="D2" s="111"/>
      <c r="E2" s="111"/>
      <c r="F2" s="111"/>
      <c r="G2" s="111"/>
      <c r="H2" s="111"/>
      <c r="I2" s="111"/>
      <c r="J2" s="111"/>
    </row>
    <row r="3" spans="2:10" ht="15.75" thickBot="1">
      <c r="B3" s="83"/>
      <c r="C3" s="83"/>
      <c r="D3" s="83"/>
      <c r="E3" s="83"/>
      <c r="F3" s="83"/>
      <c r="G3" s="83"/>
    </row>
    <row r="4" spans="2:10" ht="35.25">
      <c r="B4" s="775" t="s">
        <v>1334</v>
      </c>
      <c r="C4" s="775" t="s">
        <v>1543</v>
      </c>
      <c r="D4" s="774" t="s">
        <v>2440</v>
      </c>
      <c r="E4" s="773" t="s">
        <v>2439</v>
      </c>
      <c r="F4" s="772" t="s">
        <v>1240</v>
      </c>
      <c r="G4" s="771" t="s">
        <v>2438</v>
      </c>
    </row>
    <row r="5" spans="2:10">
      <c r="B5" s="73" t="s">
        <v>2407</v>
      </c>
      <c r="C5" s="73" t="s">
        <v>116</v>
      </c>
      <c r="D5" s="659">
        <v>0.70447800000000005</v>
      </c>
      <c r="E5" s="770">
        <v>0.70415059999999996</v>
      </c>
      <c r="F5" s="73" t="s">
        <v>2434</v>
      </c>
      <c r="G5" s="73" t="s">
        <v>2437</v>
      </c>
    </row>
    <row r="6" spans="2:10">
      <c r="B6" s="73" t="s">
        <v>2407</v>
      </c>
      <c r="C6" s="73" t="s">
        <v>86</v>
      </c>
      <c r="D6" s="659">
        <v>0.70425099999999996</v>
      </c>
      <c r="E6" s="770">
        <v>0.70415059999999996</v>
      </c>
      <c r="F6" s="73" t="s">
        <v>2435</v>
      </c>
      <c r="G6" s="73" t="s">
        <v>2437</v>
      </c>
    </row>
    <row r="7" spans="2:10">
      <c r="B7" s="73" t="s">
        <v>2407</v>
      </c>
      <c r="C7" s="73" t="s">
        <v>60</v>
      </c>
      <c r="D7" s="659">
        <v>0.704592</v>
      </c>
      <c r="E7" s="770">
        <v>0.70415059999999996</v>
      </c>
      <c r="F7" s="73" t="s">
        <v>2435</v>
      </c>
      <c r="G7" s="73" t="s">
        <v>2437</v>
      </c>
    </row>
    <row r="8" spans="2:10">
      <c r="B8" s="73" t="s">
        <v>2411</v>
      </c>
      <c r="C8" s="73" t="s">
        <v>1889</v>
      </c>
      <c r="D8" s="659">
        <v>0.70401000000000002</v>
      </c>
      <c r="E8" s="770">
        <v>0.70404599999999995</v>
      </c>
      <c r="F8" s="73" t="s">
        <v>2435</v>
      </c>
      <c r="G8" s="73" t="s">
        <v>2436</v>
      </c>
    </row>
    <row r="9" spans="2:10">
      <c r="B9" s="73" t="s">
        <v>2411</v>
      </c>
      <c r="C9" s="73" t="s">
        <v>1896</v>
      </c>
      <c r="D9" s="659">
        <v>0.70386800000000005</v>
      </c>
      <c r="E9" s="770">
        <v>0.70385814285714277</v>
      </c>
      <c r="F9" s="73" t="s">
        <v>2435</v>
      </c>
      <c r="G9" s="73" t="s">
        <v>2433</v>
      </c>
    </row>
    <row r="10" spans="2:10">
      <c r="B10" s="73" t="s">
        <v>2411</v>
      </c>
      <c r="C10" s="73" t="s">
        <v>2414</v>
      </c>
      <c r="D10" s="659">
        <v>0.70389199999999996</v>
      </c>
      <c r="E10" s="770">
        <v>0.70385814285714277</v>
      </c>
      <c r="F10" s="73" t="s">
        <v>2435</v>
      </c>
      <c r="G10" s="73" t="s">
        <v>2433</v>
      </c>
    </row>
    <row r="11" spans="2:10">
      <c r="B11" s="73" t="s">
        <v>2411</v>
      </c>
      <c r="C11" s="73" t="s">
        <v>1931</v>
      </c>
      <c r="D11" s="659">
        <v>0.70385699999999995</v>
      </c>
      <c r="E11" s="770">
        <v>0.70385814285714277</v>
      </c>
      <c r="F11" s="73" t="s">
        <v>2435</v>
      </c>
      <c r="G11" s="73" t="s">
        <v>2433</v>
      </c>
    </row>
    <row r="12" spans="2:10">
      <c r="B12" s="68" t="s">
        <v>2411</v>
      </c>
      <c r="C12" s="68" t="s">
        <v>1938</v>
      </c>
      <c r="D12" s="669">
        <v>0.70386300000000002</v>
      </c>
      <c r="E12" s="769">
        <v>0.70385814285714277</v>
      </c>
      <c r="F12" s="68" t="s">
        <v>2434</v>
      </c>
      <c r="G12" s="68" t="s">
        <v>2433</v>
      </c>
    </row>
    <row r="13" spans="2:10">
      <c r="B13" s="73" t="s">
        <v>2432</v>
      </c>
      <c r="C13" s="77">
        <v>559.16</v>
      </c>
      <c r="D13" s="659">
        <v>0.70740000000000003</v>
      </c>
      <c r="E13" s="770">
        <v>0.70746214285714304</v>
      </c>
      <c r="F13" s="73" t="s">
        <v>2431</v>
      </c>
      <c r="G13" s="246" t="s">
        <v>2430</v>
      </c>
    </row>
    <row r="14" spans="2:10">
      <c r="B14" s="73" t="s">
        <v>2432</v>
      </c>
      <c r="C14" s="77">
        <v>304.72000000000003</v>
      </c>
      <c r="D14" s="659">
        <v>0.70767899999999995</v>
      </c>
      <c r="E14" s="770">
        <v>0.70746214285714304</v>
      </c>
      <c r="F14" s="73" t="s">
        <v>2431</v>
      </c>
      <c r="G14" s="73" t="s">
        <v>2430</v>
      </c>
    </row>
    <row r="15" spans="2:10">
      <c r="B15" s="68" t="s">
        <v>2432</v>
      </c>
      <c r="C15" s="69">
        <v>157.07</v>
      </c>
      <c r="D15" s="669">
        <v>0.70748999999999995</v>
      </c>
      <c r="E15" s="769">
        <v>0.70746214285714304</v>
      </c>
      <c r="F15" s="68" t="s">
        <v>2431</v>
      </c>
      <c r="G15" s="68" t="s">
        <v>2430</v>
      </c>
    </row>
    <row r="16" spans="2:10">
      <c r="B16" s="494" t="s">
        <v>2429</v>
      </c>
      <c r="C16" s="768" t="s">
        <v>2088</v>
      </c>
      <c r="D16" s="767">
        <v>0.70667000000000002</v>
      </c>
      <c r="E16" s="766">
        <v>0.70669999999999999</v>
      </c>
      <c r="F16" s="494" t="s">
        <v>2427</v>
      </c>
      <c r="G16" s="494" t="s">
        <v>2426</v>
      </c>
    </row>
    <row r="17" spans="2:7" ht="15.75" thickBot="1">
      <c r="B17" s="75" t="s">
        <v>2428</v>
      </c>
      <c r="C17" s="646" t="s">
        <v>2065</v>
      </c>
      <c r="D17" s="682">
        <v>0.70698000000000005</v>
      </c>
      <c r="E17" s="765">
        <v>0.70674999999999999</v>
      </c>
      <c r="F17" s="75" t="s">
        <v>2427</v>
      </c>
      <c r="G17" s="75" t="s">
        <v>2426</v>
      </c>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57E2D-A3D9-4E16-9214-7BAACCC98A34}">
  <dimension ref="B2:BK62"/>
  <sheetViews>
    <sheetView zoomScale="80" zoomScaleNormal="80" workbookViewId="0">
      <selection activeCell="A26" sqref="A26:XFD26"/>
    </sheetView>
  </sheetViews>
  <sheetFormatPr baseColWidth="10" defaultColWidth="21.42578125" defaultRowHeight="12.75"/>
  <cols>
    <col min="1" max="1" width="4" style="776" customWidth="1"/>
    <col min="2" max="2" width="20.42578125" style="776" bestFit="1" customWidth="1"/>
    <col min="3" max="3" width="15.140625" style="776" customWidth="1"/>
    <col min="4" max="4" width="11.5703125" style="776" bestFit="1" customWidth="1"/>
    <col min="5" max="6" width="7.140625" style="777" bestFit="1" customWidth="1"/>
    <col min="7" max="7" width="12.5703125" style="776" bestFit="1" customWidth="1"/>
    <col min="8" max="9" width="8" style="777" bestFit="1" customWidth="1"/>
    <col min="10" max="10" width="11.5703125" style="776" bestFit="1" customWidth="1"/>
    <col min="11" max="11" width="7.140625" style="777" bestFit="1" customWidth="1"/>
    <col min="12" max="12" width="8" style="777" bestFit="1" customWidth="1"/>
    <col min="13" max="13" width="13.42578125" style="776" bestFit="1" customWidth="1"/>
    <col min="14" max="15" width="8" style="777" bestFit="1" customWidth="1"/>
    <col min="16" max="16" width="11.5703125" style="776" bestFit="1" customWidth="1"/>
    <col min="17" max="18" width="7.140625" style="778" bestFit="1" customWidth="1"/>
    <col min="19" max="19" width="11.5703125" style="776" bestFit="1" customWidth="1"/>
    <col min="20" max="21" width="7.140625" style="777" bestFit="1" customWidth="1"/>
    <col min="22" max="22" width="20.7109375" style="776" bestFit="1" customWidth="1"/>
    <col min="23" max="24" width="8" style="777" bestFit="1" customWidth="1"/>
    <col min="25" max="25" width="10.5703125" style="776" bestFit="1" customWidth="1"/>
    <col min="26" max="27" width="7.5703125" style="777" bestFit="1" customWidth="1"/>
    <col min="28" max="28" width="11.5703125" style="776" bestFit="1" customWidth="1"/>
    <col min="29" max="30" width="8" style="777" bestFit="1" customWidth="1"/>
    <col min="31" max="31" width="10" style="776" customWidth="1"/>
    <col min="32" max="33" width="5.42578125" style="777" bestFit="1" customWidth="1"/>
    <col min="34" max="34" width="14.28515625" style="776" customWidth="1"/>
    <col min="35" max="35" width="7.140625" style="777" bestFit="1" customWidth="1"/>
    <col min="36" max="36" width="7" style="777" customWidth="1"/>
    <col min="37" max="37" width="12.140625" style="776" customWidth="1"/>
    <col min="38" max="39" width="8.85546875" style="777" bestFit="1" customWidth="1"/>
    <col min="40" max="40" width="11.140625" style="776" bestFit="1" customWidth="1"/>
    <col min="41" max="42" width="7.140625" style="777" bestFit="1" customWidth="1"/>
    <col min="43" max="43" width="10.7109375" style="776" bestFit="1" customWidth="1"/>
    <col min="44" max="45" width="8" style="777" bestFit="1" customWidth="1"/>
    <col min="46" max="46" width="14" style="776" bestFit="1" customWidth="1"/>
    <col min="47" max="48" width="6.140625" style="779" bestFit="1" customWidth="1"/>
    <col min="49" max="49" width="9.140625" style="776" bestFit="1" customWidth="1"/>
    <col min="50" max="51" width="10.42578125" style="779" bestFit="1" customWidth="1"/>
    <col min="52" max="52" width="18.140625" style="776" bestFit="1" customWidth="1"/>
    <col min="53" max="54" width="5.28515625" style="779" bestFit="1" customWidth="1"/>
    <col min="55" max="55" width="11.5703125" style="776" bestFit="1" customWidth="1"/>
    <col min="56" max="56" width="6.5703125" style="779" bestFit="1" customWidth="1"/>
    <col min="57" max="57" width="7.42578125" style="779" bestFit="1" customWidth="1"/>
    <col min="58" max="58" width="8.7109375" style="776" customWidth="1"/>
    <col min="59" max="60" width="5.28515625" style="779" bestFit="1" customWidth="1"/>
    <col min="61" max="61" width="11.5703125" style="776" bestFit="1" customWidth="1"/>
    <col min="62" max="63" width="7" style="779" bestFit="1" customWidth="1"/>
    <col min="64" max="16384" width="21.42578125" style="776"/>
  </cols>
  <sheetData>
    <row r="2" spans="2:63" ht="18.75">
      <c r="B2" s="80" t="s">
        <v>2560</v>
      </c>
    </row>
    <row r="3" spans="2:63" ht="13.5" thickBot="1">
      <c r="B3" s="780"/>
      <c r="C3" s="780"/>
      <c r="D3" s="780"/>
      <c r="E3" s="781"/>
      <c r="F3" s="781"/>
      <c r="G3" s="780"/>
      <c r="H3" s="781"/>
      <c r="I3" s="781"/>
      <c r="J3" s="780"/>
      <c r="K3" s="781"/>
      <c r="L3" s="781"/>
      <c r="M3" s="780"/>
      <c r="N3" s="781"/>
      <c r="O3" s="781"/>
      <c r="P3" s="780"/>
      <c r="Q3" s="782"/>
      <c r="R3" s="782"/>
      <c r="S3" s="780"/>
      <c r="T3" s="781"/>
      <c r="U3" s="781"/>
      <c r="V3" s="780"/>
      <c r="W3" s="781"/>
      <c r="X3" s="781"/>
      <c r="Y3" s="780"/>
      <c r="Z3" s="781"/>
      <c r="AA3" s="781"/>
      <c r="AB3" s="780"/>
      <c r="AC3" s="781"/>
      <c r="AD3" s="781"/>
      <c r="AE3" s="780"/>
      <c r="AF3" s="781"/>
      <c r="AG3" s="781"/>
      <c r="AH3" s="780"/>
      <c r="AI3" s="781"/>
      <c r="AJ3" s="781"/>
      <c r="AK3" s="780"/>
      <c r="AL3" s="781"/>
      <c r="AM3" s="781"/>
      <c r="AN3" s="780"/>
      <c r="AO3" s="781"/>
      <c r="AP3" s="781"/>
      <c r="AQ3" s="780"/>
      <c r="AR3" s="781"/>
      <c r="AS3" s="781"/>
      <c r="AT3" s="780"/>
      <c r="AU3" s="783"/>
      <c r="AV3" s="783"/>
      <c r="AW3" s="780"/>
      <c r="AX3" s="783"/>
      <c r="AY3" s="783"/>
      <c r="AZ3" s="780"/>
      <c r="BA3" s="783"/>
      <c r="BB3" s="783"/>
      <c r="BC3" s="780"/>
      <c r="BD3" s="783"/>
      <c r="BE3" s="783"/>
      <c r="BF3" s="780"/>
      <c r="BG3" s="783"/>
      <c r="BH3" s="783"/>
      <c r="BI3" s="780"/>
      <c r="BJ3" s="783"/>
      <c r="BK3" s="783"/>
    </row>
    <row r="4" spans="2:63" s="71" customFormat="1" ht="15.75">
      <c r="B4" s="73" t="s">
        <v>2441</v>
      </c>
      <c r="D4" s="1112" t="s">
        <v>1829</v>
      </c>
      <c r="E4" s="1112"/>
      <c r="F4" s="1112"/>
      <c r="G4" s="1112"/>
      <c r="H4" s="1112"/>
      <c r="I4" s="1112"/>
      <c r="J4" s="1112"/>
      <c r="K4" s="1112"/>
      <c r="L4" s="1112"/>
      <c r="M4" s="1112"/>
      <c r="N4" s="1112"/>
      <c r="O4" s="1112"/>
      <c r="P4" s="1112"/>
      <c r="Q4" s="1112"/>
      <c r="R4" s="1112"/>
      <c r="S4" s="1113" t="s">
        <v>2442</v>
      </c>
      <c r="T4" s="1113"/>
      <c r="U4" s="1113"/>
      <c r="V4" s="1113"/>
      <c r="W4" s="1113"/>
      <c r="X4" s="1113"/>
      <c r="Y4" s="1113" t="s">
        <v>2443</v>
      </c>
      <c r="Z4" s="1113"/>
      <c r="AA4" s="1113"/>
      <c r="AB4" s="1113"/>
      <c r="AC4" s="1113"/>
      <c r="AD4" s="1113"/>
      <c r="AE4" s="1113"/>
      <c r="AF4" s="1113"/>
      <c r="AG4" s="1113"/>
      <c r="AH4" s="1113"/>
      <c r="AI4" s="1113"/>
      <c r="AJ4" s="1113"/>
      <c r="AK4" s="71" t="s">
        <v>2444</v>
      </c>
      <c r="AL4" s="784"/>
      <c r="AM4" s="784"/>
      <c r="AN4" s="71" t="s">
        <v>2445</v>
      </c>
      <c r="AO4" s="784"/>
      <c r="AP4" s="784"/>
      <c r="AR4" s="784"/>
      <c r="AS4" s="784"/>
      <c r="AT4" s="1112" t="s">
        <v>2446</v>
      </c>
      <c r="AU4" s="1112"/>
      <c r="AV4" s="1112"/>
      <c r="AW4" s="1112"/>
      <c r="AX4" s="1112"/>
      <c r="AY4" s="1112"/>
      <c r="AZ4" s="1112" t="s">
        <v>2447</v>
      </c>
      <c r="BA4" s="1112"/>
      <c r="BB4" s="1112"/>
      <c r="BC4" s="1112"/>
      <c r="BD4" s="1112"/>
      <c r="BE4" s="1112"/>
      <c r="BF4" s="1112"/>
      <c r="BG4" s="1112"/>
      <c r="BH4" s="1112"/>
      <c r="BI4" s="1112"/>
      <c r="BJ4" s="1112"/>
      <c r="BK4" s="1112"/>
    </row>
    <row r="5" spans="2:63" s="786" customFormat="1" ht="15">
      <c r="B5" s="466" t="s">
        <v>1335</v>
      </c>
      <c r="C5" s="466"/>
      <c r="D5" s="1114" t="s">
        <v>1874</v>
      </c>
      <c r="E5" s="1114"/>
      <c r="F5" s="1114"/>
      <c r="G5" s="1114"/>
      <c r="H5" s="1114"/>
      <c r="I5" s="1114"/>
      <c r="J5" s="1114" t="s">
        <v>17</v>
      </c>
      <c r="K5" s="1114"/>
      <c r="L5" s="1114"/>
      <c r="M5" s="1114"/>
      <c r="N5" s="1114"/>
      <c r="O5" s="1114"/>
      <c r="P5" s="1114" t="s">
        <v>1830</v>
      </c>
      <c r="Q5" s="1114"/>
      <c r="R5" s="1114"/>
      <c r="S5" s="1114"/>
      <c r="T5" s="1114"/>
      <c r="U5" s="1114"/>
      <c r="V5" s="1114"/>
      <c r="W5" s="1114"/>
      <c r="X5" s="1114"/>
      <c r="Y5" s="1114" t="s">
        <v>2448</v>
      </c>
      <c r="Z5" s="1114"/>
      <c r="AA5" s="1114"/>
      <c r="AB5" s="1114"/>
      <c r="AC5" s="1114"/>
      <c r="AD5" s="1114"/>
      <c r="AE5" s="1114" t="s">
        <v>2449</v>
      </c>
      <c r="AF5" s="1114"/>
      <c r="AG5" s="1114"/>
      <c r="AH5" s="1114"/>
      <c r="AI5" s="1114"/>
      <c r="AJ5" s="1114"/>
      <c r="AK5" s="466"/>
      <c r="AL5" s="785"/>
      <c r="AM5" s="785"/>
      <c r="AN5" s="466"/>
      <c r="AO5" s="785"/>
      <c r="AP5" s="785"/>
      <c r="AQ5" s="466"/>
      <c r="AR5" s="785"/>
      <c r="AS5" s="785"/>
      <c r="AT5" s="466"/>
      <c r="AU5" s="785"/>
      <c r="AV5" s="785"/>
      <c r="AW5" s="466"/>
      <c r="AX5" s="785"/>
      <c r="AY5" s="785"/>
      <c r="AZ5" s="1114" t="s">
        <v>2082</v>
      </c>
      <c r="BA5" s="1114"/>
      <c r="BB5" s="1114"/>
      <c r="BC5" s="1114"/>
      <c r="BD5" s="1114"/>
      <c r="BE5" s="1114"/>
      <c r="BF5" s="1114" t="s">
        <v>2066</v>
      </c>
      <c r="BG5" s="1114"/>
      <c r="BH5" s="1114"/>
      <c r="BI5" s="1114"/>
      <c r="BJ5" s="1114"/>
      <c r="BK5" s="1114"/>
    </row>
    <row r="6" spans="2:63" s="788" customFormat="1" ht="15">
      <c r="B6" s="787"/>
      <c r="C6" s="787"/>
      <c r="D6" s="1115" t="s">
        <v>1210</v>
      </c>
      <c r="E6" s="1115"/>
      <c r="F6" s="1115"/>
      <c r="G6" s="1115" t="s">
        <v>1211</v>
      </c>
      <c r="H6" s="1115"/>
      <c r="I6" s="1115"/>
      <c r="J6" s="1115" t="s">
        <v>1210</v>
      </c>
      <c r="K6" s="1115"/>
      <c r="L6" s="1115"/>
      <c r="M6" s="1115" t="s">
        <v>1211</v>
      </c>
      <c r="N6" s="1115"/>
      <c r="O6" s="1115"/>
      <c r="P6" s="1115" t="s">
        <v>1210</v>
      </c>
      <c r="Q6" s="1115"/>
      <c r="R6" s="1115"/>
      <c r="S6" s="1115" t="s">
        <v>1210</v>
      </c>
      <c r="T6" s="1115"/>
      <c r="U6" s="1115"/>
      <c r="V6" s="1115" t="s">
        <v>1211</v>
      </c>
      <c r="W6" s="1115"/>
      <c r="X6" s="1115"/>
      <c r="Y6" s="1115" t="s">
        <v>1210</v>
      </c>
      <c r="Z6" s="1115"/>
      <c r="AA6" s="1115"/>
      <c r="AB6" s="1115" t="s">
        <v>1211</v>
      </c>
      <c r="AC6" s="1115"/>
      <c r="AD6" s="1115"/>
      <c r="AE6" s="1115" t="s">
        <v>1210</v>
      </c>
      <c r="AF6" s="1115"/>
      <c r="AG6" s="1115"/>
      <c r="AH6" s="1115" t="s">
        <v>1211</v>
      </c>
      <c r="AI6" s="1115"/>
      <c r="AJ6" s="1115"/>
      <c r="AK6" s="1115" t="s">
        <v>1211</v>
      </c>
      <c r="AL6" s="1115"/>
      <c r="AM6" s="1115"/>
      <c r="AN6" s="1115" t="s">
        <v>1210</v>
      </c>
      <c r="AO6" s="1115"/>
      <c r="AP6" s="1115"/>
      <c r="AQ6" s="1115" t="s">
        <v>1211</v>
      </c>
      <c r="AR6" s="1115"/>
      <c r="AS6" s="1115"/>
      <c r="AT6" s="1115" t="s">
        <v>1210</v>
      </c>
      <c r="AU6" s="1115"/>
      <c r="AV6" s="1115"/>
      <c r="AW6" s="1115" t="s">
        <v>1211</v>
      </c>
      <c r="AX6" s="1115"/>
      <c r="AY6" s="1115"/>
      <c r="AZ6" s="1115" t="s">
        <v>1210</v>
      </c>
      <c r="BA6" s="1115"/>
      <c r="BB6" s="1115"/>
      <c r="BC6" s="1115" t="s">
        <v>1211</v>
      </c>
      <c r="BD6" s="1115"/>
      <c r="BE6" s="1115"/>
      <c r="BF6" s="1115" t="s">
        <v>1210</v>
      </c>
      <c r="BG6" s="1115"/>
      <c r="BH6" s="1115"/>
      <c r="BI6" s="1115" t="s">
        <v>1211</v>
      </c>
      <c r="BJ6" s="1115"/>
      <c r="BK6" s="1115"/>
    </row>
    <row r="7" spans="2:63" s="788" customFormat="1" ht="15" hidden="1">
      <c r="B7" s="789" t="s">
        <v>2450</v>
      </c>
      <c r="C7" s="790"/>
      <c r="D7" s="790"/>
      <c r="E7" s="790"/>
      <c r="F7" s="790"/>
      <c r="G7" s="790"/>
      <c r="H7" s="790"/>
      <c r="I7" s="790"/>
      <c r="J7" s="790"/>
      <c r="K7" s="790"/>
      <c r="L7" s="790"/>
      <c r="M7" s="790"/>
      <c r="N7" s="790"/>
      <c r="O7" s="790"/>
      <c r="P7" s="790"/>
      <c r="Q7" s="790"/>
      <c r="R7" s="790"/>
      <c r="S7" s="790"/>
      <c r="T7" s="790"/>
      <c r="U7" s="790"/>
      <c r="V7" s="790"/>
      <c r="W7" s="791"/>
      <c r="X7" s="791"/>
      <c r="Y7" s="790"/>
      <c r="Z7" s="791"/>
      <c r="AA7" s="791"/>
      <c r="AB7" s="790"/>
      <c r="AC7" s="791"/>
      <c r="AD7" s="791"/>
      <c r="AE7" s="790"/>
      <c r="AF7" s="791"/>
      <c r="AG7" s="791"/>
      <c r="AH7" s="790"/>
      <c r="AI7" s="791"/>
      <c r="AJ7" s="791"/>
      <c r="AK7" s="790"/>
      <c r="AL7" s="791"/>
      <c r="AM7" s="791"/>
      <c r="AN7" s="790"/>
      <c r="AO7" s="791"/>
      <c r="AP7" s="791"/>
      <c r="AQ7" s="790"/>
      <c r="AR7" s="791"/>
      <c r="AS7" s="791"/>
      <c r="AT7" s="790"/>
      <c r="AU7" s="792"/>
      <c r="AV7" s="792"/>
      <c r="AW7" s="790"/>
      <c r="AX7" s="792"/>
      <c r="AY7" s="792"/>
      <c r="AZ7" s="790"/>
      <c r="BA7" s="792"/>
      <c r="BB7" s="792"/>
      <c r="BC7" s="790"/>
      <c r="BD7" s="792"/>
      <c r="BE7" s="792"/>
      <c r="BF7" s="790"/>
      <c r="BG7" s="792"/>
      <c r="BH7" s="792"/>
      <c r="BI7" s="790"/>
      <c r="BJ7" s="792"/>
      <c r="BK7" s="792"/>
    </row>
    <row r="8" spans="2:63" s="788" customFormat="1" ht="47.25" hidden="1" customHeight="1">
      <c r="B8" s="566" t="s">
        <v>2451</v>
      </c>
      <c r="C8" s="566"/>
      <c r="D8" s="1055" t="s">
        <v>207</v>
      </c>
      <c r="E8" s="1055"/>
      <c r="F8" s="1055"/>
      <c r="G8" s="1055" t="s">
        <v>207</v>
      </c>
      <c r="H8" s="1055"/>
      <c r="I8" s="1055"/>
      <c r="J8" s="1055" t="s">
        <v>2452</v>
      </c>
      <c r="K8" s="1055"/>
      <c r="L8" s="1055"/>
      <c r="M8" s="1055" t="s">
        <v>2452</v>
      </c>
      <c r="N8" s="1055"/>
      <c r="O8" s="1055"/>
      <c r="P8" s="1055" t="s">
        <v>207</v>
      </c>
      <c r="Q8" s="1055"/>
      <c r="R8" s="1055"/>
      <c r="S8" s="1054" t="s">
        <v>2453</v>
      </c>
      <c r="T8" s="1054"/>
      <c r="U8" s="1054"/>
      <c r="V8" s="1054" t="s">
        <v>2454</v>
      </c>
      <c r="W8" s="1054"/>
      <c r="X8" s="1054"/>
      <c r="Y8" s="1055" t="s">
        <v>207</v>
      </c>
      <c r="Z8" s="1055"/>
      <c r="AA8" s="1055"/>
      <c r="AB8" s="1055" t="s">
        <v>207</v>
      </c>
      <c r="AC8" s="1055"/>
      <c r="AD8" s="1055"/>
      <c r="AE8" s="1054" t="s">
        <v>2455</v>
      </c>
      <c r="AF8" s="1054"/>
      <c r="AG8" s="1054"/>
      <c r="AH8" s="1054" t="s">
        <v>2456</v>
      </c>
      <c r="AI8" s="1054"/>
      <c r="AJ8" s="1054"/>
      <c r="AK8" s="1055" t="s">
        <v>2457</v>
      </c>
      <c r="AL8" s="1055"/>
      <c r="AM8" s="1055"/>
      <c r="AN8" s="1055" t="s">
        <v>2458</v>
      </c>
      <c r="AO8" s="1055"/>
      <c r="AP8" s="1055"/>
      <c r="AQ8" s="1055" t="s">
        <v>2458</v>
      </c>
      <c r="AR8" s="1055"/>
      <c r="AS8" s="1055"/>
      <c r="AT8" s="1054" t="s">
        <v>2459</v>
      </c>
      <c r="AU8" s="1054"/>
      <c r="AV8" s="1054"/>
      <c r="AW8" s="1054" t="s">
        <v>2460</v>
      </c>
      <c r="AX8" s="1054"/>
      <c r="AY8" s="1054"/>
      <c r="AZ8" s="1055" t="s">
        <v>2461</v>
      </c>
      <c r="BA8" s="1055"/>
      <c r="BB8" s="1055"/>
      <c r="BC8" s="1054" t="s">
        <v>2462</v>
      </c>
      <c r="BD8" s="1054"/>
      <c r="BE8" s="1054"/>
      <c r="BF8" s="1055" t="s">
        <v>2463</v>
      </c>
      <c r="BG8" s="1055"/>
      <c r="BH8" s="1055"/>
      <c r="BI8" s="1054" t="s">
        <v>2462</v>
      </c>
      <c r="BJ8" s="1054"/>
      <c r="BK8" s="1054"/>
    </row>
    <row r="9" spans="2:63" ht="15" hidden="1">
      <c r="B9" s="73" t="s">
        <v>2464</v>
      </c>
      <c r="C9" s="73"/>
      <c r="D9" s="1116">
        <v>3</v>
      </c>
      <c r="E9" s="1116"/>
      <c r="F9" s="1116"/>
      <c r="G9" s="1116">
        <v>12</v>
      </c>
      <c r="H9" s="1116"/>
      <c r="I9" s="1116"/>
      <c r="J9" s="1116">
        <v>6</v>
      </c>
      <c r="K9" s="1116"/>
      <c r="L9" s="1116"/>
      <c r="M9" s="1116">
        <v>15</v>
      </c>
      <c r="N9" s="1116"/>
      <c r="O9" s="1116"/>
      <c r="P9" s="1116">
        <v>7</v>
      </c>
      <c r="Q9" s="1116"/>
      <c r="R9" s="1116"/>
      <c r="S9" s="1116">
        <v>24</v>
      </c>
      <c r="T9" s="1116"/>
      <c r="U9" s="1116"/>
      <c r="V9" s="73">
        <v>8</v>
      </c>
      <c r="Y9" s="1116">
        <v>5</v>
      </c>
      <c r="Z9" s="1116"/>
      <c r="AA9" s="1116"/>
      <c r="AB9" s="1116">
        <v>4</v>
      </c>
      <c r="AC9" s="1116"/>
      <c r="AD9" s="1116"/>
      <c r="AE9" s="1116">
        <v>8</v>
      </c>
      <c r="AF9" s="1116"/>
      <c r="AG9" s="1116"/>
      <c r="AH9" s="1116">
        <v>14</v>
      </c>
      <c r="AI9" s="1116"/>
      <c r="AJ9" s="1116"/>
      <c r="AK9" s="1116">
        <v>6</v>
      </c>
      <c r="AL9" s="1116"/>
      <c r="AM9" s="1116"/>
      <c r="AN9" s="1116">
        <v>1</v>
      </c>
      <c r="AO9" s="1116"/>
      <c r="AP9" s="1116"/>
      <c r="AQ9" s="1116">
        <v>22</v>
      </c>
      <c r="AR9" s="1116"/>
      <c r="AS9" s="1116"/>
      <c r="AT9" s="1116">
        <v>4</v>
      </c>
      <c r="AU9" s="1116"/>
      <c r="AV9" s="1116"/>
      <c r="AW9" s="1116">
        <v>33</v>
      </c>
      <c r="AX9" s="1116"/>
      <c r="AY9" s="1116"/>
      <c r="AZ9" s="1116">
        <v>4</v>
      </c>
      <c r="BA9" s="1116"/>
      <c r="BB9" s="1116"/>
      <c r="BC9" s="1116">
        <v>5</v>
      </c>
      <c r="BD9" s="1116"/>
      <c r="BE9" s="1116"/>
      <c r="BF9" s="73">
        <v>2</v>
      </c>
      <c r="BI9" s="73">
        <v>4</v>
      </c>
    </row>
    <row r="10" spans="2:63" s="795" customFormat="1" ht="30" hidden="1">
      <c r="B10" s="566" t="s">
        <v>2465</v>
      </c>
      <c r="C10" s="793" t="s">
        <v>2466</v>
      </c>
      <c r="D10" s="113" t="s">
        <v>2467</v>
      </c>
      <c r="E10" s="777" t="s">
        <v>2468</v>
      </c>
      <c r="F10" s="777" t="s">
        <v>2469</v>
      </c>
      <c r="G10" s="113" t="s">
        <v>2470</v>
      </c>
      <c r="H10" s="777" t="s">
        <v>2468</v>
      </c>
      <c r="I10" s="777" t="s">
        <v>2469</v>
      </c>
      <c r="J10" s="113" t="s">
        <v>2471</v>
      </c>
      <c r="K10" s="777" t="s">
        <v>2468</v>
      </c>
      <c r="L10" s="777" t="s">
        <v>2469</v>
      </c>
      <c r="M10" s="113" t="s">
        <v>2472</v>
      </c>
      <c r="N10" s="777" t="s">
        <v>2468</v>
      </c>
      <c r="O10" s="777" t="s">
        <v>2469</v>
      </c>
      <c r="P10" s="113" t="s">
        <v>2471</v>
      </c>
      <c r="Q10" s="777" t="s">
        <v>2468</v>
      </c>
      <c r="R10" s="777" t="s">
        <v>2469</v>
      </c>
      <c r="S10" s="113" t="s">
        <v>2473</v>
      </c>
      <c r="T10" s="777" t="s">
        <v>2468</v>
      </c>
      <c r="U10" s="777" t="s">
        <v>2469</v>
      </c>
      <c r="V10" s="113" t="s">
        <v>2473</v>
      </c>
      <c r="W10" s="777" t="s">
        <v>2468</v>
      </c>
      <c r="X10" s="777" t="s">
        <v>2469</v>
      </c>
      <c r="Y10" s="113" t="s">
        <v>2474</v>
      </c>
      <c r="Z10" s="777" t="s">
        <v>2468</v>
      </c>
      <c r="AA10" s="777" t="s">
        <v>2469</v>
      </c>
      <c r="AB10" s="113" t="s">
        <v>2475</v>
      </c>
      <c r="AC10" s="777" t="s">
        <v>2468</v>
      </c>
      <c r="AD10" s="777" t="s">
        <v>2469</v>
      </c>
      <c r="AE10" s="113" t="s">
        <v>2473</v>
      </c>
      <c r="AF10" s="777" t="s">
        <v>2468</v>
      </c>
      <c r="AG10" s="777" t="s">
        <v>2469</v>
      </c>
      <c r="AH10" s="113" t="s">
        <v>2473</v>
      </c>
      <c r="AI10" s="777" t="s">
        <v>2468</v>
      </c>
      <c r="AJ10" s="777" t="s">
        <v>2469</v>
      </c>
      <c r="AK10" s="113" t="s">
        <v>2476</v>
      </c>
      <c r="AL10" s="777" t="s">
        <v>2468</v>
      </c>
      <c r="AM10" s="777" t="s">
        <v>2469</v>
      </c>
      <c r="AN10" s="113" t="s">
        <v>2473</v>
      </c>
      <c r="AO10" s="777" t="s">
        <v>2468</v>
      </c>
      <c r="AP10" s="777" t="s">
        <v>2469</v>
      </c>
      <c r="AQ10" s="113" t="s">
        <v>2473</v>
      </c>
      <c r="AR10" s="777" t="s">
        <v>2468</v>
      </c>
      <c r="AS10" s="777" t="s">
        <v>2469</v>
      </c>
      <c r="AT10" s="113" t="s">
        <v>2477</v>
      </c>
      <c r="AU10" s="794" t="s">
        <v>2468</v>
      </c>
      <c r="AV10" s="794" t="s">
        <v>2469</v>
      </c>
      <c r="AW10" s="113" t="s">
        <v>2473</v>
      </c>
      <c r="AX10" s="794" t="s">
        <v>2468</v>
      </c>
      <c r="AY10" s="794" t="s">
        <v>2469</v>
      </c>
      <c r="AZ10" s="113" t="s">
        <v>2473</v>
      </c>
      <c r="BA10" s="794" t="s">
        <v>2468</v>
      </c>
      <c r="BB10" s="794" t="s">
        <v>2469</v>
      </c>
      <c r="BC10" s="113" t="s">
        <v>2478</v>
      </c>
      <c r="BD10" s="794" t="s">
        <v>2468</v>
      </c>
      <c r="BE10" s="794" t="s">
        <v>2469</v>
      </c>
      <c r="BF10" s="113" t="s">
        <v>2473</v>
      </c>
      <c r="BG10" s="794" t="s">
        <v>2468</v>
      </c>
      <c r="BH10" s="794" t="s">
        <v>2469</v>
      </c>
      <c r="BI10" s="113" t="s">
        <v>2473</v>
      </c>
      <c r="BJ10" s="794" t="s">
        <v>2468</v>
      </c>
      <c r="BK10" s="794" t="s">
        <v>2469</v>
      </c>
    </row>
    <row r="11" spans="2:63" ht="16.5" hidden="1">
      <c r="B11" s="73" t="s">
        <v>248</v>
      </c>
      <c r="C11" s="73">
        <v>3.3000000000000002E-2</v>
      </c>
      <c r="D11" s="118">
        <v>42.228999999999999</v>
      </c>
      <c r="E11" s="796">
        <v>41.232999999999997</v>
      </c>
      <c r="F11" s="796">
        <v>42.384</v>
      </c>
      <c r="G11" s="118">
        <v>41.445</v>
      </c>
      <c r="H11" s="796">
        <v>40.520000000000003</v>
      </c>
      <c r="I11" s="796">
        <v>42.889000000000003</v>
      </c>
      <c r="J11" s="118">
        <v>41.106999999999999</v>
      </c>
      <c r="K11" s="796">
        <v>39.51</v>
      </c>
      <c r="L11" s="796">
        <v>43.396000000000001</v>
      </c>
      <c r="M11" s="118">
        <v>42.127000000000002</v>
      </c>
      <c r="N11" s="796">
        <v>40.119</v>
      </c>
      <c r="O11" s="796">
        <v>43.506</v>
      </c>
      <c r="P11" s="118">
        <v>41.015000000000001</v>
      </c>
      <c r="Q11" s="797">
        <v>40.305</v>
      </c>
      <c r="R11" s="797">
        <v>41.88</v>
      </c>
      <c r="S11" s="89">
        <v>41.597000000000001</v>
      </c>
      <c r="T11" s="796">
        <v>37.909999999999997</v>
      </c>
      <c r="U11" s="796">
        <v>42.615000000000002</v>
      </c>
      <c r="V11" s="89">
        <v>41.891999999999996</v>
      </c>
      <c r="W11" s="796">
        <v>41.674999999999997</v>
      </c>
      <c r="X11" s="796">
        <v>42.26</v>
      </c>
      <c r="Y11" s="118">
        <v>42.2455</v>
      </c>
      <c r="Z11" s="796">
        <v>41.347000000000001</v>
      </c>
      <c r="AA11" s="796">
        <v>42.853999999999999</v>
      </c>
      <c r="AB11" s="118">
        <v>41.854999999999997</v>
      </c>
      <c r="AC11" s="796">
        <v>40.591000000000001</v>
      </c>
      <c r="AD11" s="796">
        <v>42.969000000000001</v>
      </c>
      <c r="AE11" s="118">
        <v>40.849999999999994</v>
      </c>
      <c r="AF11" s="796">
        <v>39.700000000000003</v>
      </c>
      <c r="AG11" s="796">
        <v>41.5</v>
      </c>
      <c r="AH11" s="118">
        <v>41.44</v>
      </c>
      <c r="AI11" s="796">
        <v>39.700000000000003</v>
      </c>
      <c r="AJ11" s="796">
        <v>42.52</v>
      </c>
      <c r="AK11" s="118">
        <v>42.025500000000001</v>
      </c>
      <c r="AL11" s="777">
        <v>41.962000000000003</v>
      </c>
      <c r="AM11" s="777">
        <v>42.055999999999997</v>
      </c>
      <c r="AN11" s="73">
        <v>44.12</v>
      </c>
      <c r="AO11" s="777">
        <v>44.12</v>
      </c>
      <c r="AP11" s="777">
        <v>44.12</v>
      </c>
      <c r="AQ11" s="207">
        <v>43.605000000000004</v>
      </c>
      <c r="AR11" s="798">
        <v>43.11</v>
      </c>
      <c r="AS11" s="798">
        <v>44.05</v>
      </c>
      <c r="AT11" s="118">
        <v>41.438500000000005</v>
      </c>
      <c r="AU11" s="779">
        <v>40.588000000000001</v>
      </c>
      <c r="AV11" s="779">
        <v>41.817</v>
      </c>
      <c r="AW11" s="118">
        <v>42.216000000000001</v>
      </c>
      <c r="AX11" s="799">
        <v>40.24</v>
      </c>
      <c r="AY11" s="799">
        <v>44.33</v>
      </c>
      <c r="AZ11" s="73">
        <v>41.105000000000004</v>
      </c>
      <c r="BA11" s="779">
        <v>40.770000000000003</v>
      </c>
      <c r="BB11" s="779">
        <v>41.44</v>
      </c>
      <c r="BC11" s="118">
        <v>41.689</v>
      </c>
      <c r="BD11" s="799">
        <v>37.972999999999999</v>
      </c>
      <c r="BE11" s="799">
        <v>42.987000000000002</v>
      </c>
      <c r="BF11" s="73">
        <v>41.93</v>
      </c>
      <c r="BG11" s="779">
        <v>41.89</v>
      </c>
      <c r="BH11" s="779">
        <v>41.97</v>
      </c>
      <c r="BI11" s="73">
        <v>41.948</v>
      </c>
      <c r="BJ11" s="779">
        <v>41.27</v>
      </c>
      <c r="BK11" s="779">
        <v>42.749000000000002</v>
      </c>
    </row>
    <row r="12" spans="2:63" ht="15" hidden="1">
      <c r="B12" s="73" t="s">
        <v>256</v>
      </c>
      <c r="C12" s="73">
        <v>2.1000000000000001E-2</v>
      </c>
      <c r="D12" s="118">
        <v>55.61</v>
      </c>
      <c r="E12" s="796">
        <v>54.741999999999997</v>
      </c>
      <c r="F12" s="796">
        <v>55.956000000000003</v>
      </c>
      <c r="G12" s="118">
        <v>55.686</v>
      </c>
      <c r="H12" s="796">
        <v>54.622999999999998</v>
      </c>
      <c r="I12" s="796">
        <v>56.765999999999998</v>
      </c>
      <c r="J12" s="118">
        <v>55.436999999999998</v>
      </c>
      <c r="K12" s="796">
        <v>54.334000000000003</v>
      </c>
      <c r="L12" s="796">
        <v>56.167000000000002</v>
      </c>
      <c r="M12" s="118">
        <v>55.020499999999998</v>
      </c>
      <c r="N12" s="796">
        <v>53.445</v>
      </c>
      <c r="O12" s="796">
        <v>55.512</v>
      </c>
      <c r="P12" s="118">
        <v>55.100999999999999</v>
      </c>
      <c r="Q12" s="797">
        <v>53.378999999999998</v>
      </c>
      <c r="R12" s="797">
        <v>56.03</v>
      </c>
      <c r="S12" s="89">
        <v>55.04</v>
      </c>
      <c r="T12" s="796">
        <v>54.04</v>
      </c>
      <c r="U12" s="796">
        <v>55.854999999999997</v>
      </c>
      <c r="V12" s="89">
        <v>55.143500000000003</v>
      </c>
      <c r="W12" s="796">
        <v>54.11</v>
      </c>
      <c r="X12" s="796">
        <v>55.463000000000001</v>
      </c>
      <c r="Y12" s="118">
        <v>54.8005</v>
      </c>
      <c r="Z12" s="796">
        <v>54.238999999999997</v>
      </c>
      <c r="AA12" s="796">
        <v>55.097999999999999</v>
      </c>
      <c r="AB12" s="118">
        <v>54.741</v>
      </c>
      <c r="AC12" s="796">
        <v>53.993000000000002</v>
      </c>
      <c r="AD12" s="796">
        <v>55.298999999999999</v>
      </c>
      <c r="AE12" s="118">
        <v>53.900000000000006</v>
      </c>
      <c r="AF12" s="796">
        <v>52.42</v>
      </c>
      <c r="AG12" s="796">
        <v>55</v>
      </c>
      <c r="AH12" s="118">
        <v>54.99</v>
      </c>
      <c r="AI12" s="796">
        <v>52.42</v>
      </c>
      <c r="AJ12" s="796">
        <v>56.5</v>
      </c>
      <c r="AK12" s="118">
        <v>55.1235</v>
      </c>
      <c r="AL12" s="777">
        <v>55.006999999999998</v>
      </c>
      <c r="AM12" s="777">
        <v>55.228999999999999</v>
      </c>
      <c r="AN12" s="73">
        <v>54.68</v>
      </c>
      <c r="AO12" s="777">
        <v>54.68</v>
      </c>
      <c r="AP12" s="777">
        <v>54.68</v>
      </c>
      <c r="AQ12" s="207">
        <v>54.2</v>
      </c>
      <c r="AR12" s="798">
        <v>53.4</v>
      </c>
      <c r="AS12" s="798">
        <v>55.69</v>
      </c>
      <c r="AT12" s="118">
        <v>55.140500000000003</v>
      </c>
      <c r="AU12" s="779">
        <v>54.576000000000001</v>
      </c>
      <c r="AV12" s="779">
        <v>55.786999999999999</v>
      </c>
      <c r="AW12" s="118">
        <v>54.97</v>
      </c>
      <c r="AX12" s="799">
        <v>54.21</v>
      </c>
      <c r="AY12" s="799">
        <v>56.08</v>
      </c>
      <c r="AZ12" s="73">
        <v>54.28</v>
      </c>
      <c r="BA12" s="779">
        <v>53.07</v>
      </c>
      <c r="BB12" s="779">
        <v>55.97</v>
      </c>
      <c r="BC12" s="118">
        <v>54.817499999999995</v>
      </c>
      <c r="BD12" s="799">
        <v>53.466000000000001</v>
      </c>
      <c r="BE12" s="799">
        <v>55.433</v>
      </c>
      <c r="BF12" s="73">
        <v>55.695</v>
      </c>
      <c r="BG12" s="779">
        <v>55.55</v>
      </c>
      <c r="BH12" s="779">
        <v>55.84</v>
      </c>
      <c r="BI12" s="73">
        <v>54.965999999999994</v>
      </c>
      <c r="BJ12" s="779">
        <v>54.621000000000002</v>
      </c>
      <c r="BK12" s="779">
        <v>55.679000000000002</v>
      </c>
    </row>
    <row r="13" spans="2:63" ht="16.5" hidden="1">
      <c r="B13" s="73" t="s">
        <v>249</v>
      </c>
      <c r="C13" s="73"/>
      <c r="D13" s="118">
        <v>0.17</v>
      </c>
      <c r="E13" s="796">
        <v>0.06</v>
      </c>
      <c r="F13" s="796">
        <v>0.28699999999999998</v>
      </c>
      <c r="G13" s="118">
        <v>0.12</v>
      </c>
      <c r="H13" s="796">
        <v>2.8000000000000001E-2</v>
      </c>
      <c r="I13" s="796">
        <v>0.93600000000000005</v>
      </c>
      <c r="J13" s="118">
        <v>0.122</v>
      </c>
      <c r="K13" s="796">
        <v>6.7000000000000004E-2</v>
      </c>
      <c r="L13" s="796">
        <v>0.247</v>
      </c>
      <c r="M13" s="118">
        <v>0.13550000000000001</v>
      </c>
      <c r="N13" s="796">
        <v>2.9000000000000001E-2</v>
      </c>
      <c r="O13" s="796">
        <v>0.57799999999999996</v>
      </c>
      <c r="P13" s="118">
        <v>0.14099999999999999</v>
      </c>
      <c r="Q13" s="797">
        <v>7.2999999999999995E-2</v>
      </c>
      <c r="R13" s="797">
        <v>0.83099999999999996</v>
      </c>
      <c r="S13" s="89">
        <v>0.3</v>
      </c>
      <c r="T13" s="796">
        <v>0.13</v>
      </c>
      <c r="U13" s="796">
        <v>1.63</v>
      </c>
      <c r="V13" s="89">
        <v>0.1</v>
      </c>
      <c r="W13" s="796">
        <v>0.1</v>
      </c>
      <c r="X13" s="796">
        <v>0.38</v>
      </c>
      <c r="Y13" s="118">
        <v>0.22550000000000001</v>
      </c>
      <c r="Z13" s="796">
        <v>0.14000000000000001</v>
      </c>
      <c r="AA13" s="796">
        <v>0.33600000000000002</v>
      </c>
      <c r="AB13" s="118">
        <v>0.17399999999999999</v>
      </c>
      <c r="AC13" s="796">
        <v>3.5999999999999997E-2</v>
      </c>
      <c r="AD13" s="796">
        <v>0.311</v>
      </c>
      <c r="AE13" s="118">
        <v>0.255</v>
      </c>
      <c r="AF13" s="796">
        <v>0.17</v>
      </c>
      <c r="AG13" s="796">
        <v>0.77</v>
      </c>
      <c r="AH13" s="118">
        <v>0.29500000000000004</v>
      </c>
      <c r="AI13" s="796">
        <v>0.17</v>
      </c>
      <c r="AJ13" s="796">
        <v>0.86</v>
      </c>
      <c r="AK13" s="118">
        <v>7.9499999999999987E-2</v>
      </c>
      <c r="AL13" s="777">
        <v>1.7000000000000001E-2</v>
      </c>
      <c r="AM13" s="777">
        <v>0.11600000000000001</v>
      </c>
      <c r="AN13" s="73"/>
      <c r="AQ13" s="207"/>
      <c r="AR13" s="798"/>
      <c r="AS13" s="798"/>
      <c r="AT13" s="118">
        <v>0.22999999999999998</v>
      </c>
      <c r="AU13" s="779">
        <v>0.158</v>
      </c>
      <c r="AV13" s="779">
        <v>0.27500000000000002</v>
      </c>
      <c r="AW13" s="118">
        <v>0.11600000000000001</v>
      </c>
      <c r="AX13" s="799">
        <v>7.1999999999999995E-2</v>
      </c>
      <c r="AY13" s="799">
        <v>0.23100000000000001</v>
      </c>
      <c r="AZ13" s="73">
        <v>0.23</v>
      </c>
      <c r="BA13" s="779">
        <v>0.18</v>
      </c>
      <c r="BB13" s="779">
        <v>0.44</v>
      </c>
      <c r="BC13" s="118">
        <v>0.19450000000000001</v>
      </c>
      <c r="BD13" s="799">
        <v>0.11</v>
      </c>
      <c r="BE13" s="799">
        <v>0.71499999999999997</v>
      </c>
      <c r="BF13" s="73">
        <v>0.1</v>
      </c>
      <c r="BG13" s="779">
        <v>7.0000000000000007E-2</v>
      </c>
      <c r="BH13" s="779">
        <v>0.13</v>
      </c>
      <c r="BI13" s="73">
        <v>0.1075</v>
      </c>
      <c r="BJ13" s="779">
        <v>0.05</v>
      </c>
      <c r="BK13" s="779">
        <v>0.71599999999999997</v>
      </c>
    </row>
    <row r="14" spans="2:63" ht="15" hidden="1">
      <c r="B14" s="73" t="s">
        <v>225</v>
      </c>
      <c r="C14" s="73">
        <v>4.1000000000000002E-2</v>
      </c>
      <c r="D14" s="118">
        <v>2.7130000000000001</v>
      </c>
      <c r="E14" s="796">
        <v>2.367</v>
      </c>
      <c r="F14" s="796">
        <v>3.3450000000000002</v>
      </c>
      <c r="G14" s="118">
        <v>3.2970000000000002</v>
      </c>
      <c r="H14" s="796">
        <v>2.8340000000000001</v>
      </c>
      <c r="I14" s="796">
        <v>3.5830000000000002</v>
      </c>
      <c r="J14" s="118">
        <v>2.5009999999999999</v>
      </c>
      <c r="K14" s="796">
        <v>1.9370000000000001</v>
      </c>
      <c r="L14" s="796">
        <v>3.79</v>
      </c>
      <c r="M14" s="118">
        <v>3.1920000000000002</v>
      </c>
      <c r="N14" s="796">
        <v>2.8039999999999998</v>
      </c>
      <c r="O14" s="796">
        <v>3.9590000000000001</v>
      </c>
      <c r="P14" s="118">
        <v>2.3149999999999999</v>
      </c>
      <c r="Q14" s="797">
        <v>1.377</v>
      </c>
      <c r="R14" s="797">
        <v>3.0459999999999998</v>
      </c>
      <c r="S14" s="89">
        <v>2.76</v>
      </c>
      <c r="T14" s="796">
        <v>2.13</v>
      </c>
      <c r="U14" s="796">
        <v>3.02</v>
      </c>
      <c r="V14" s="89">
        <v>3.105</v>
      </c>
      <c r="W14" s="796">
        <v>2.976</v>
      </c>
      <c r="X14" s="796">
        <v>3.64</v>
      </c>
      <c r="Y14" s="118">
        <v>3.1179999999999999</v>
      </c>
      <c r="Z14" s="796">
        <v>2.1240000000000001</v>
      </c>
      <c r="AA14" s="796">
        <v>3.6659999999999999</v>
      </c>
      <c r="AB14" s="118">
        <v>3.117</v>
      </c>
      <c r="AC14" s="796">
        <v>2.7280000000000002</v>
      </c>
      <c r="AD14" s="796">
        <v>3.766</v>
      </c>
      <c r="AE14" s="118">
        <v>1.2999999999999998</v>
      </c>
      <c r="AF14" s="796">
        <v>0.12</v>
      </c>
      <c r="AG14" s="796">
        <v>2.36</v>
      </c>
      <c r="AH14" s="118">
        <v>2.93</v>
      </c>
      <c r="AI14" s="796">
        <v>0.28999999999999998</v>
      </c>
      <c r="AJ14" s="796">
        <v>3.61</v>
      </c>
      <c r="AK14" s="118">
        <v>2.1375000000000002</v>
      </c>
      <c r="AL14" s="777">
        <v>1.91</v>
      </c>
      <c r="AM14" s="777">
        <v>2.4849999999999999</v>
      </c>
      <c r="AN14" s="73">
        <v>1.71</v>
      </c>
      <c r="AO14" s="777">
        <v>1.71</v>
      </c>
      <c r="AP14" s="777">
        <v>1.71</v>
      </c>
      <c r="AQ14" s="207">
        <v>2.78</v>
      </c>
      <c r="AR14" s="798">
        <v>1.98</v>
      </c>
      <c r="AS14" s="798">
        <v>4.24</v>
      </c>
      <c r="AT14" s="118">
        <v>2.8519999999999999</v>
      </c>
      <c r="AU14" s="779">
        <v>2.5619999999999998</v>
      </c>
      <c r="AV14" s="779">
        <v>3.2090000000000001</v>
      </c>
      <c r="AW14" s="118">
        <v>3.14</v>
      </c>
      <c r="AX14" s="799">
        <v>2.4510000000000001</v>
      </c>
      <c r="AY14" s="799">
        <v>4.2699999999999996</v>
      </c>
      <c r="AZ14" s="73">
        <v>2.13</v>
      </c>
      <c r="BA14" s="779">
        <v>1.99</v>
      </c>
      <c r="BB14" s="779">
        <v>2.27</v>
      </c>
      <c r="BC14" s="118">
        <v>2.9135</v>
      </c>
      <c r="BD14" s="799">
        <v>2.5</v>
      </c>
      <c r="BE14" s="799">
        <v>4.5999999999999996</v>
      </c>
      <c r="BF14" s="73">
        <v>2.41</v>
      </c>
      <c r="BG14" s="779">
        <v>2.1</v>
      </c>
      <c r="BH14" s="779">
        <v>2.72</v>
      </c>
      <c r="BI14" s="73">
        <v>3.2569999999999997</v>
      </c>
      <c r="BJ14" s="779">
        <v>2.95</v>
      </c>
      <c r="BK14" s="779">
        <v>3.91</v>
      </c>
    </row>
    <row r="15" spans="2:63" ht="15" hidden="1">
      <c r="B15" s="73" t="s">
        <v>220</v>
      </c>
      <c r="C15" s="73">
        <v>1.2E-2</v>
      </c>
      <c r="D15" s="118">
        <v>0.28199999999999997</v>
      </c>
      <c r="E15" s="796">
        <v>0.24</v>
      </c>
      <c r="F15" s="796">
        <v>0.53100000000000003</v>
      </c>
      <c r="G15" s="117">
        <v>5.8999999999999997E-2</v>
      </c>
      <c r="H15" s="796">
        <v>3.4000000000000002E-2</v>
      </c>
      <c r="I15" s="796">
        <v>0.29699999999999999</v>
      </c>
      <c r="J15" s="117">
        <v>0.35199999999999998</v>
      </c>
      <c r="K15" s="796">
        <v>9.5000000000000001E-2</v>
      </c>
      <c r="L15" s="796">
        <v>0.83199999999999996</v>
      </c>
      <c r="M15" s="117">
        <v>0.11550000000000001</v>
      </c>
      <c r="N15" s="796">
        <v>4.5999999999999999E-2</v>
      </c>
      <c r="O15" s="796">
        <v>0.187</v>
      </c>
      <c r="P15" s="117">
        <v>0.27200000000000002</v>
      </c>
      <c r="Q15" s="797">
        <v>0.14099999999999999</v>
      </c>
      <c r="R15" s="797">
        <v>0.51800000000000002</v>
      </c>
      <c r="S15" s="89">
        <v>0.65800000000000003</v>
      </c>
      <c r="T15" s="796">
        <v>0.16</v>
      </c>
      <c r="U15" s="796">
        <v>1.22</v>
      </c>
      <c r="V15" s="89">
        <v>6.1499999999999999E-2</v>
      </c>
      <c r="W15" s="796">
        <v>0.04</v>
      </c>
      <c r="X15" s="796">
        <v>0.113</v>
      </c>
      <c r="Y15" s="118">
        <v>0.52049999999999996</v>
      </c>
      <c r="Z15" s="796">
        <v>0.27</v>
      </c>
      <c r="AA15" s="796">
        <v>2.081</v>
      </c>
      <c r="AB15" s="118">
        <v>0.72399999999999998</v>
      </c>
      <c r="AC15" s="796">
        <v>0.39500000000000002</v>
      </c>
      <c r="AD15" s="796">
        <v>1.3819999999999999</v>
      </c>
      <c r="AE15" s="118">
        <v>4.3499999999999996</v>
      </c>
      <c r="AF15" s="796">
        <v>1.52</v>
      </c>
      <c r="AG15" s="796">
        <v>7.49</v>
      </c>
      <c r="AH15" s="118">
        <v>0.33</v>
      </c>
      <c r="AI15" s="796">
        <v>0.03</v>
      </c>
      <c r="AJ15" s="796">
        <v>6.17</v>
      </c>
      <c r="AK15" s="118">
        <v>0.1105</v>
      </c>
      <c r="AL15" s="777">
        <v>0.10100000000000001</v>
      </c>
      <c r="AM15" s="777">
        <v>0.153</v>
      </c>
      <c r="AN15" s="73">
        <v>1.47</v>
      </c>
      <c r="AO15" s="777">
        <v>1.47</v>
      </c>
      <c r="AP15" s="777">
        <v>1.47</v>
      </c>
      <c r="AQ15" s="207">
        <v>0.155</v>
      </c>
      <c r="AR15" s="798">
        <v>0.1</v>
      </c>
      <c r="AS15" s="798">
        <v>1.22</v>
      </c>
      <c r="AT15" s="118">
        <v>3.1E-2</v>
      </c>
      <c r="AU15" s="779">
        <v>3.0000000000000001E-3</v>
      </c>
      <c r="AV15" s="779">
        <v>0.41</v>
      </c>
      <c r="AW15" s="118">
        <v>0.10299999999999999</v>
      </c>
      <c r="AX15" s="799">
        <v>0.06</v>
      </c>
      <c r="AY15" s="799">
        <v>0.151</v>
      </c>
      <c r="AZ15" s="73">
        <v>1.23</v>
      </c>
      <c r="BA15" s="779">
        <v>0.65</v>
      </c>
      <c r="BB15" s="779">
        <v>1.31</v>
      </c>
      <c r="BC15" s="118">
        <v>0.69899999999999995</v>
      </c>
      <c r="BD15" s="799">
        <v>9.8000000000000004E-2</v>
      </c>
      <c r="BE15" s="799">
        <v>0.83299999999999996</v>
      </c>
      <c r="BF15" s="73">
        <v>0.42500000000000004</v>
      </c>
      <c r="BG15" s="779">
        <v>0.23</v>
      </c>
      <c r="BH15" s="779">
        <v>0.62</v>
      </c>
      <c r="BI15" s="73">
        <v>0.20749999999999999</v>
      </c>
      <c r="BJ15" s="779">
        <v>0</v>
      </c>
      <c r="BK15" s="779">
        <v>0.45900000000000002</v>
      </c>
    </row>
    <row r="16" spans="2:63" ht="15" hidden="1">
      <c r="B16" s="73" t="s">
        <v>278</v>
      </c>
      <c r="C16" s="73"/>
      <c r="D16" s="207">
        <v>9.6940656100258024E-2</v>
      </c>
      <c r="E16" s="798">
        <v>7.3813169984686053E-2</v>
      </c>
      <c r="F16" s="798">
        <v>0.21638141809290953</v>
      </c>
      <c r="G16" s="118">
        <v>1.7784256559766801E-2</v>
      </c>
      <c r="H16" s="796">
        <v>1.0419859025436715E-2</v>
      </c>
      <c r="I16" s="796">
        <v>9.0548780487804875E-2</v>
      </c>
      <c r="J16" s="118">
        <v>0.12197125256673511</v>
      </c>
      <c r="K16" s="796">
        <v>2.7900146842878122E-2</v>
      </c>
      <c r="L16" s="796">
        <v>0.42953020134228187</v>
      </c>
      <c r="M16" s="118">
        <v>3.614548894452195E-2</v>
      </c>
      <c r="N16" s="796">
        <v>1.2378902045209902E-2</v>
      </c>
      <c r="O16" s="796">
        <v>6.2585499316005475E-2</v>
      </c>
      <c r="P16" s="118">
        <v>0.11867704280155641</v>
      </c>
      <c r="Q16" s="797">
        <v>5.6034482758620684E-2</v>
      </c>
      <c r="R16" s="797">
        <v>0.35094850948509487</v>
      </c>
      <c r="S16" s="118">
        <v>0.23972602739726026</v>
      </c>
      <c r="T16" s="796">
        <v>5.2980132450331126E-2</v>
      </c>
      <c r="U16" s="796">
        <v>0.54929577464788737</v>
      </c>
      <c r="V16" s="118">
        <v>1.9445938676707908E-2</v>
      </c>
      <c r="W16" s="796">
        <v>1.2738853503184712E-2</v>
      </c>
      <c r="X16" s="796">
        <v>3.7330690452593324E-2</v>
      </c>
      <c r="Y16" s="118">
        <v>0.16553568519557624</v>
      </c>
      <c r="Z16" s="800">
        <v>7.3649754500818343E-2</v>
      </c>
      <c r="AA16" s="800">
        <v>0.97975517890772124</v>
      </c>
      <c r="AB16" s="118">
        <v>0.23941798941798942</v>
      </c>
      <c r="AC16" s="800">
        <v>0.11938076808573982</v>
      </c>
      <c r="AD16" s="800">
        <v>0.49605168700646085</v>
      </c>
      <c r="AE16" s="118">
        <v>2.0475053712103102</v>
      </c>
      <c r="AF16" s="796">
        <v>0.64406779661016955</v>
      </c>
      <c r="AG16" s="796">
        <v>62.416666666666671</v>
      </c>
      <c r="AH16" s="118">
        <v>0.110062893081761</v>
      </c>
      <c r="AI16" s="796">
        <v>8.3102493074792248E-3</v>
      </c>
      <c r="AJ16" s="796">
        <v>21.27586206896552</v>
      </c>
      <c r="AK16" s="118">
        <v>5.1975476763879785E-2</v>
      </c>
      <c r="AL16" s="796">
        <v>4.7196261682242988E-2</v>
      </c>
      <c r="AM16" s="796">
        <v>8.0104712041884824E-2</v>
      </c>
      <c r="AN16" s="118">
        <v>0.85964912280701755</v>
      </c>
      <c r="AO16" s="796">
        <v>0.85964912280701755</v>
      </c>
      <c r="AP16" s="796">
        <v>0.85964912280701755</v>
      </c>
      <c r="AQ16" s="118">
        <v>6.0842649912223962E-2</v>
      </c>
      <c r="AR16" s="796">
        <v>2.9761904761904764E-2</v>
      </c>
      <c r="AS16" s="796">
        <v>0.45522388059701491</v>
      </c>
      <c r="AT16" s="118">
        <v>1.0061034043800854E-2</v>
      </c>
      <c r="AU16" s="799">
        <v>1.17096018735363E-3</v>
      </c>
      <c r="AV16" s="799">
        <v>0.15034836817015035</v>
      </c>
      <c r="AW16" s="118">
        <v>3.5040431266846361E-2</v>
      </c>
      <c r="AX16" s="799">
        <v>1.6853932584269662E-2</v>
      </c>
      <c r="AY16" s="799">
        <v>5.0501672240802674E-2</v>
      </c>
      <c r="AZ16" s="118">
        <v>0.579350496978283</v>
      </c>
      <c r="BA16" s="799">
        <v>0.30373831775700932</v>
      </c>
      <c r="BB16" s="799">
        <v>0.61792452830188682</v>
      </c>
      <c r="BC16" s="118">
        <v>0.23300234534848285</v>
      </c>
      <c r="BD16" s="799">
        <v>2.5891677675033024E-2</v>
      </c>
      <c r="BE16" s="799">
        <v>0.32400000000000001</v>
      </c>
      <c r="BF16" s="118">
        <v>0.18989845938375349</v>
      </c>
      <c r="BG16" s="799">
        <v>8.4558823529411756E-2</v>
      </c>
      <c r="BH16" s="799">
        <v>0.29523809523809524</v>
      </c>
      <c r="BI16" s="139">
        <v>6.1730992208520297E-2</v>
      </c>
      <c r="BJ16" s="801">
        <v>0</v>
      </c>
      <c r="BK16" s="801">
        <v>0.15559322033898304</v>
      </c>
    </row>
    <row r="17" spans="2:63" ht="16.5" hidden="1">
      <c r="B17" s="73" t="s">
        <v>279</v>
      </c>
      <c r="C17" s="73"/>
      <c r="D17" s="118">
        <v>0.72020175205734005</v>
      </c>
      <c r="E17" s="796">
        <v>0.6283514733209451</v>
      </c>
      <c r="F17" s="796">
        <v>0.88797451552959927</v>
      </c>
      <c r="G17" s="118">
        <v>0.87523228032917444</v>
      </c>
      <c r="H17" s="796">
        <v>0.75232280329174417</v>
      </c>
      <c r="I17" s="796">
        <v>0.9511547650650386</v>
      </c>
      <c r="J17" s="118">
        <v>0.66392354658879749</v>
      </c>
      <c r="K17" s="796">
        <v>0.51420228298380677</v>
      </c>
      <c r="L17" s="796">
        <v>0.97239182373241306</v>
      </c>
      <c r="M17" s="118">
        <v>0.8473586408282453</v>
      </c>
      <c r="N17" s="796">
        <v>0.74435890629147861</v>
      </c>
      <c r="O17" s="796">
        <v>0.99118813335291522</v>
      </c>
      <c r="P17" s="118">
        <v>0.61454738518715157</v>
      </c>
      <c r="Q17" s="797">
        <v>0.3655428723121848</v>
      </c>
      <c r="R17" s="797">
        <v>0.80860100876028662</v>
      </c>
      <c r="S17" s="118">
        <v>0.72325457924077519</v>
      </c>
      <c r="T17" s="796">
        <v>0</v>
      </c>
      <c r="U17" s="796">
        <v>0.80169896469338997</v>
      </c>
      <c r="V17" s="118">
        <v>0.82426333952747544</v>
      </c>
      <c r="W17" s="796">
        <v>0.79001858242633394</v>
      </c>
      <c r="X17" s="796">
        <v>0.9662861693655429</v>
      </c>
      <c r="Y17" s="118">
        <v>0.82771436156092382</v>
      </c>
      <c r="Z17" s="796">
        <v>0.56384390761879488</v>
      </c>
      <c r="AA17" s="796">
        <v>0.96676740676027917</v>
      </c>
      <c r="AB17" s="118">
        <v>0.82744889832758162</v>
      </c>
      <c r="AC17" s="796">
        <v>0.72418370055747283</v>
      </c>
      <c r="AD17" s="796">
        <v>0.93039471369094362</v>
      </c>
      <c r="AE17" s="118">
        <v>0.34510220334483677</v>
      </c>
      <c r="AF17" s="796">
        <v>3.1855588001061849E-2</v>
      </c>
      <c r="AG17" s="796">
        <v>0.62649323068754981</v>
      </c>
      <c r="AH17" s="118">
        <v>0.77780727369259361</v>
      </c>
      <c r="AI17" s="796">
        <v>7.6984337669232808E-2</v>
      </c>
      <c r="AJ17" s="796">
        <v>0.95832227236527745</v>
      </c>
      <c r="AK17" s="118">
        <v>0.5674276612689142</v>
      </c>
      <c r="AL17" s="796">
        <v>0.50703477568356781</v>
      </c>
      <c r="AM17" s="796">
        <v>0.6596761348553225</v>
      </c>
      <c r="AN17" s="118">
        <v>0.45394212901513142</v>
      </c>
      <c r="AO17" s="796">
        <v>0.45394212901513142</v>
      </c>
      <c r="AP17" s="796">
        <v>0.45394212901513142</v>
      </c>
      <c r="AQ17" s="118">
        <v>0.73798778869126624</v>
      </c>
      <c r="AR17" s="796">
        <v>0.5256172020175206</v>
      </c>
      <c r="AS17" s="796">
        <v>0.98090762226464978</v>
      </c>
      <c r="AT17" s="118">
        <v>0.75710114149190333</v>
      </c>
      <c r="AU17" s="799">
        <v>0.68011680382267048</v>
      </c>
      <c r="AV17" s="799">
        <v>0.85187151579506237</v>
      </c>
      <c r="AW17" s="118">
        <v>0.83355455269445189</v>
      </c>
      <c r="AX17" s="799">
        <v>0.65065038492168836</v>
      </c>
      <c r="AY17" s="799">
        <v>0.98971948891173445</v>
      </c>
      <c r="AZ17" s="118">
        <v>0.56543668701884786</v>
      </c>
      <c r="BA17" s="799">
        <v>0.52827183435094238</v>
      </c>
      <c r="BB17" s="799">
        <v>0.60260153968675345</v>
      </c>
      <c r="BC17" s="118">
        <v>0.77342713034244759</v>
      </c>
      <c r="BD17" s="799">
        <v>0.66365808335545529</v>
      </c>
      <c r="BE17" s="799">
        <v>0.98560728447642831</v>
      </c>
      <c r="BF17" s="118">
        <v>0.63976639235465893</v>
      </c>
      <c r="BG17" s="799">
        <v>0.55747279001858241</v>
      </c>
      <c r="BH17" s="799">
        <v>0.72205999469073545</v>
      </c>
      <c r="BI17" s="118">
        <v>0.8646137509954871</v>
      </c>
      <c r="BJ17" s="799">
        <v>0.78311653835943729</v>
      </c>
      <c r="BK17" s="799">
        <v>1</v>
      </c>
    </row>
    <row r="18" spans="2:63" ht="16.5" hidden="1">
      <c r="B18" s="73" t="s">
        <v>280</v>
      </c>
      <c r="C18" s="73"/>
      <c r="D18" s="118">
        <v>4.1415773241298276E-2</v>
      </c>
      <c r="E18" s="796">
        <v>3.5247466588338959E-2</v>
      </c>
      <c r="F18" s="796">
        <v>7.7985019826699961E-2</v>
      </c>
      <c r="G18" s="118">
        <v>8.6650022029666606E-3</v>
      </c>
      <c r="H18" s="796">
        <v>4.9933911000146864E-3</v>
      </c>
      <c r="I18" s="796">
        <v>4.3618739903069463E-2</v>
      </c>
      <c r="J18" s="118">
        <v>5.1696284329563809E-2</v>
      </c>
      <c r="K18" s="796">
        <v>1.3952122191217506E-2</v>
      </c>
      <c r="L18" s="796">
        <v>0.12219121750624173</v>
      </c>
      <c r="M18" s="118">
        <v>1.6908933869011034E-2</v>
      </c>
      <c r="N18" s="796">
        <v>6.7557644294316344E-3</v>
      </c>
      <c r="O18" s="796">
        <v>2.7463651050080775E-2</v>
      </c>
      <c r="P18" s="118">
        <v>3.9947128800117492E-2</v>
      </c>
      <c r="Q18" s="797">
        <v>2.0707886620649138E-2</v>
      </c>
      <c r="R18" s="797">
        <v>7.6075782053164925E-2</v>
      </c>
      <c r="S18" s="118">
        <v>9.6636804229695991E-2</v>
      </c>
      <c r="T18" s="796">
        <v>2.3498311058892642E-2</v>
      </c>
      <c r="U18" s="796">
        <v>0.17917462182405638</v>
      </c>
      <c r="V18" s="118">
        <v>9.0321633132618585E-3</v>
      </c>
      <c r="W18" s="796">
        <v>5.8745777647231604E-3</v>
      </c>
      <c r="X18" s="796">
        <v>1.6595682185342929E-2</v>
      </c>
      <c r="Y18" s="118">
        <v>7.644294316346012E-2</v>
      </c>
      <c r="Z18" s="796">
        <v>3.3232593239720831E-2</v>
      </c>
      <c r="AA18" s="796">
        <v>0.30562490820972243</v>
      </c>
      <c r="AB18" s="118">
        <v>0.1063298575414892</v>
      </c>
      <c r="AC18" s="796">
        <v>5.8011455426641212E-2</v>
      </c>
      <c r="AD18" s="796">
        <v>0.20296666177118516</v>
      </c>
      <c r="AE18" s="118">
        <v>0.3877221324717286</v>
      </c>
      <c r="AF18" s="796">
        <v>0.2232339550594801</v>
      </c>
      <c r="AG18" s="796">
        <v>0.96814441199893819</v>
      </c>
      <c r="AH18" s="118">
        <v>4.8465266558966075E-2</v>
      </c>
      <c r="AI18" s="796">
        <v>4.4059333235423699E-3</v>
      </c>
      <c r="AJ18" s="796">
        <v>0.90615362020854751</v>
      </c>
      <c r="AK18" s="118">
        <v>1.6228521075047731E-2</v>
      </c>
      <c r="AL18" s="796">
        <v>1.4833308855925981E-2</v>
      </c>
      <c r="AM18" s="796">
        <v>2.2470259950066088E-2</v>
      </c>
      <c r="AN18" s="118">
        <v>0.21589073285357613</v>
      </c>
      <c r="AO18" s="796">
        <v>0.21589073285357613</v>
      </c>
      <c r="AP18" s="796">
        <v>0.21589073285357613</v>
      </c>
      <c r="AQ18" s="118">
        <v>2.2763988838302246E-2</v>
      </c>
      <c r="AR18" s="796">
        <v>1.4686444411807902E-2</v>
      </c>
      <c r="AS18" s="796">
        <v>0.17917462182405638</v>
      </c>
      <c r="AT18" s="118">
        <v>4.5527977676604499E-3</v>
      </c>
      <c r="AU18" s="799">
        <v>4.4059333235423704E-4</v>
      </c>
      <c r="AV18" s="799">
        <v>6.0214422088412392E-2</v>
      </c>
      <c r="AW18" s="118">
        <v>1.5127037744162138E-2</v>
      </c>
      <c r="AX18" s="799">
        <v>8.8118666470847398E-3</v>
      </c>
      <c r="AY18" s="799">
        <v>2.2176531061829929E-2</v>
      </c>
      <c r="AZ18" s="118">
        <v>0.18064326626523719</v>
      </c>
      <c r="BA18" s="799">
        <v>9.5461888676751358E-2</v>
      </c>
      <c r="BB18" s="799">
        <v>0.19239242179468352</v>
      </c>
      <c r="BC18" s="118">
        <v>0.10265824643853722</v>
      </c>
      <c r="BD18" s="799">
        <v>1.4392715523571744E-2</v>
      </c>
      <c r="BE18" s="799">
        <v>0.12233808195035981</v>
      </c>
      <c r="BF18" s="118">
        <v>6.2417388750183579E-2</v>
      </c>
      <c r="BG18" s="799">
        <v>3.3778822147158175E-2</v>
      </c>
      <c r="BH18" s="799">
        <v>9.1055955353208984E-2</v>
      </c>
      <c r="BI18" s="118">
        <v>3.0474372154501394E-2</v>
      </c>
      <c r="BJ18" s="799">
        <v>0</v>
      </c>
      <c r="BK18" s="799">
        <v>6.7410779850198263E-2</v>
      </c>
    </row>
    <row r="19" spans="2:63" ht="16.5" hidden="1">
      <c r="B19" s="68" t="s">
        <v>281</v>
      </c>
      <c r="C19" s="68"/>
      <c r="D19" s="131">
        <v>0.24117289913960516</v>
      </c>
      <c r="E19" s="802">
        <v>7.4575051220290581E-2</v>
      </c>
      <c r="F19" s="802">
        <v>0.31422452902888598</v>
      </c>
      <c r="G19" s="131">
        <v>0.11477540130114801</v>
      </c>
      <c r="H19" s="802">
        <v>4.1942606061411689E-2</v>
      </c>
      <c r="I19" s="802">
        <v>0.24018711005823379</v>
      </c>
      <c r="J19" s="131">
        <v>0.29832004932025386</v>
      </c>
      <c r="K19" s="802">
        <v>-7.3666144720231294E-4</v>
      </c>
      <c r="L19" s="802">
        <v>0.43224319005323414</v>
      </c>
      <c r="M19" s="131">
        <v>0.13568405204576475</v>
      </c>
      <c r="N19" s="802">
        <v>0</v>
      </c>
      <c r="O19" s="802">
        <v>0.23273024042610108</v>
      </c>
      <c r="P19" s="131">
        <v>0.33854749544269908</v>
      </c>
      <c r="Q19" s="803">
        <v>0.14983635355429703</v>
      </c>
      <c r="R19" s="803">
        <v>0.61330864773481186</v>
      </c>
      <c r="S19" s="131">
        <v>0.19261642223632947</v>
      </c>
      <c r="T19" s="802">
        <v>8.5492221818099151E-2</v>
      </c>
      <c r="U19" s="802">
        <v>0.92788955793802319</v>
      </c>
      <c r="V19" s="131">
        <v>0.1664842004930856</v>
      </c>
      <c r="W19" s="802">
        <v>2.6370608428553148E-2</v>
      </c>
      <c r="X19" s="802">
        <v>0.20028836426187285</v>
      </c>
      <c r="Y19" s="131">
        <v>6.8947417811565381E-2</v>
      </c>
      <c r="Z19" s="802">
        <v>0</v>
      </c>
      <c r="AA19" s="802">
        <v>0.13179417160636603</v>
      </c>
      <c r="AB19" s="131">
        <v>4.228643338625318E-2</v>
      </c>
      <c r="AC19" s="802">
        <v>-1.9357879955802931E-3</v>
      </c>
      <c r="AD19" s="802">
        <v>0.1678709330157391</v>
      </c>
      <c r="AE19" s="131">
        <v>0.19206212299708109</v>
      </c>
      <c r="AF19" s="802">
        <v>0</v>
      </c>
      <c r="AG19" s="802">
        <v>0.30049989662567728</v>
      </c>
      <c r="AH19" s="131">
        <v>0.17372745974844031</v>
      </c>
      <c r="AI19" s="802">
        <v>1.6862042122219645E-2</v>
      </c>
      <c r="AJ19" s="802">
        <v>0.27019755509492727</v>
      </c>
      <c r="AK19" s="131">
        <v>0.41700470765456937</v>
      </c>
      <c r="AL19" s="802">
        <v>0.31858792741520181</v>
      </c>
      <c r="AM19" s="802">
        <v>0.47049496436636612</v>
      </c>
      <c r="AN19" s="131">
        <v>0.33016713813129245</v>
      </c>
      <c r="AO19" s="802">
        <v>0.33016713813129245</v>
      </c>
      <c r="AP19" s="802">
        <v>0.33016713813129245</v>
      </c>
      <c r="AQ19" s="131">
        <v>0.22507172946002113</v>
      </c>
      <c r="AR19" s="802">
        <v>0</v>
      </c>
      <c r="AS19" s="802">
        <v>0.43032346474705568</v>
      </c>
      <c r="AT19" s="131">
        <v>0.21036838413594211</v>
      </c>
      <c r="AU19" s="804">
        <v>0.14386941532551334</v>
      </c>
      <c r="AV19" s="804">
        <v>0.31944260284497528</v>
      </c>
      <c r="AW19" s="131">
        <v>0.15469629177610178</v>
      </c>
      <c r="AX19" s="804">
        <v>-3.9609734348458568E-3</v>
      </c>
      <c r="AY19" s="804">
        <v>0.3315790173400241</v>
      </c>
      <c r="AZ19" s="131">
        <v>0.26942385589303619</v>
      </c>
      <c r="BA19" s="804">
        <v>0.21381790516564778</v>
      </c>
      <c r="BB19" s="804">
        <v>0.33644679197097888</v>
      </c>
      <c r="BC19" s="131">
        <v>0.12068360544841746</v>
      </c>
      <c r="BD19" s="804">
        <v>0</v>
      </c>
      <c r="BE19" s="804">
        <v>0.21738171690890071</v>
      </c>
      <c r="BF19" s="131">
        <v>0.29781621889515753</v>
      </c>
      <c r="BG19" s="804">
        <v>0.24416118316210639</v>
      </c>
      <c r="BH19" s="804">
        <v>0.35147125462820861</v>
      </c>
      <c r="BI19" s="131">
        <v>8.2263133909456276E-2</v>
      </c>
      <c r="BJ19" s="804">
        <v>0</v>
      </c>
      <c r="BK19" s="804">
        <v>0.14947268179036444</v>
      </c>
    </row>
    <row r="20" spans="2:63" ht="15" hidden="1">
      <c r="B20" s="499" t="s">
        <v>2479</v>
      </c>
      <c r="C20" s="499"/>
      <c r="D20" s="499"/>
      <c r="E20" s="805"/>
      <c r="F20" s="805"/>
      <c r="G20" s="499"/>
      <c r="H20" s="805"/>
      <c r="I20" s="805"/>
      <c r="J20" s="499"/>
      <c r="K20" s="805"/>
      <c r="L20" s="805"/>
      <c r="M20" s="499"/>
      <c r="N20" s="805"/>
      <c r="O20" s="805"/>
      <c r="P20" s="499"/>
      <c r="Q20" s="806"/>
      <c r="R20" s="806"/>
      <c r="S20" s="499"/>
      <c r="T20" s="805"/>
      <c r="U20" s="805"/>
      <c r="V20" s="499"/>
      <c r="W20" s="805"/>
      <c r="X20" s="805"/>
      <c r="Y20" s="703"/>
      <c r="Z20" s="807"/>
      <c r="AA20" s="807"/>
      <c r="AB20" s="703"/>
      <c r="AC20" s="807"/>
      <c r="AD20" s="807"/>
      <c r="AE20" s="703"/>
      <c r="AF20" s="807"/>
      <c r="AG20" s="807"/>
      <c r="AH20" s="703"/>
      <c r="AI20" s="807"/>
      <c r="AJ20" s="807"/>
      <c r="AK20" s="808"/>
      <c r="AL20" s="809"/>
      <c r="AM20" s="809"/>
      <c r="AN20" s="703"/>
      <c r="AO20" s="807"/>
      <c r="AP20" s="807"/>
      <c r="AQ20" s="703"/>
      <c r="AR20" s="807"/>
      <c r="AS20" s="807"/>
      <c r="AT20" s="703"/>
      <c r="AU20" s="810"/>
      <c r="AV20" s="810"/>
      <c r="AW20" s="703"/>
      <c r="AX20" s="810"/>
      <c r="AY20" s="810"/>
      <c r="AZ20" s="703"/>
      <c r="BA20" s="810"/>
      <c r="BB20" s="810"/>
      <c r="BC20" s="703"/>
      <c r="BD20" s="810"/>
      <c r="BE20" s="810"/>
      <c r="BF20" s="703"/>
      <c r="BG20" s="810"/>
      <c r="BH20" s="810"/>
      <c r="BI20" s="703"/>
      <c r="BJ20" s="810"/>
      <c r="BK20" s="810"/>
    </row>
    <row r="21" spans="2:63" s="811" customFormat="1" ht="33" hidden="1" customHeight="1">
      <c r="B21" s="185" t="s">
        <v>2451</v>
      </c>
      <c r="C21" s="185"/>
      <c r="D21" s="1055" t="s">
        <v>207</v>
      </c>
      <c r="E21" s="1055"/>
      <c r="F21" s="1055"/>
      <c r="G21" s="1055" t="s">
        <v>207</v>
      </c>
      <c r="H21" s="1055"/>
      <c r="I21" s="1055"/>
      <c r="J21" s="1055" t="s">
        <v>2480</v>
      </c>
      <c r="K21" s="1055"/>
      <c r="L21" s="1055"/>
      <c r="M21" s="1055" t="s">
        <v>2452</v>
      </c>
      <c r="N21" s="1055"/>
      <c r="O21" s="1055"/>
      <c r="P21" s="1055" t="s">
        <v>207</v>
      </c>
      <c r="Q21" s="1055"/>
      <c r="R21" s="1055"/>
      <c r="S21" s="1055" t="s">
        <v>2481</v>
      </c>
      <c r="T21" s="1055"/>
      <c r="U21" s="1055"/>
      <c r="V21" s="1055" t="s">
        <v>2481</v>
      </c>
      <c r="W21" s="1055"/>
      <c r="X21" s="1055"/>
      <c r="Y21" s="1055" t="s">
        <v>207</v>
      </c>
      <c r="Z21" s="1055"/>
      <c r="AA21" s="1055"/>
      <c r="AB21" s="1055" t="s">
        <v>207</v>
      </c>
      <c r="AC21" s="1055"/>
      <c r="AD21" s="1055"/>
      <c r="AE21" s="1055"/>
      <c r="AF21" s="1055"/>
      <c r="AG21" s="1055"/>
      <c r="AH21" s="1054" t="s">
        <v>2482</v>
      </c>
      <c r="AI21" s="1054"/>
      <c r="AJ21" s="1054"/>
      <c r="AK21" s="1055" t="s">
        <v>2457</v>
      </c>
      <c r="AL21" s="1055"/>
      <c r="AM21" s="1055"/>
      <c r="AN21" s="1055" t="s">
        <v>2483</v>
      </c>
      <c r="AO21" s="1055"/>
      <c r="AP21" s="1055"/>
      <c r="AQ21" s="1055" t="s">
        <v>2483</v>
      </c>
      <c r="AR21" s="1055"/>
      <c r="AS21" s="1055"/>
      <c r="AT21" s="1055"/>
      <c r="AU21" s="1055"/>
      <c r="AV21" s="1055"/>
      <c r="AW21" s="1055" t="s">
        <v>2484</v>
      </c>
      <c r="AX21" s="1055"/>
      <c r="AY21" s="1055"/>
      <c r="AZ21" s="1055"/>
      <c r="BA21" s="1055"/>
      <c r="BB21" s="1055"/>
      <c r="BC21" s="1055" t="s">
        <v>207</v>
      </c>
      <c r="BD21" s="1055"/>
      <c r="BE21" s="1055"/>
      <c r="BF21" s="1055"/>
      <c r="BG21" s="1055"/>
      <c r="BH21" s="1055"/>
      <c r="BI21" s="1055" t="s">
        <v>207</v>
      </c>
      <c r="BJ21" s="1055"/>
      <c r="BK21" s="1055"/>
    </row>
    <row r="22" spans="2:63" ht="15.75" hidden="1" customHeight="1">
      <c r="B22" s="73" t="s">
        <v>2464</v>
      </c>
      <c r="C22" s="73"/>
      <c r="D22" s="1036">
        <v>3</v>
      </c>
      <c r="E22" s="1036"/>
      <c r="F22" s="1036"/>
      <c r="G22" s="1116">
        <v>12</v>
      </c>
      <c r="H22" s="1116"/>
      <c r="I22" s="1116"/>
      <c r="J22" s="1116">
        <v>6</v>
      </c>
      <c r="K22" s="1116"/>
      <c r="L22" s="1116"/>
      <c r="M22" s="1116">
        <v>15</v>
      </c>
      <c r="N22" s="1116"/>
      <c r="O22" s="1116"/>
      <c r="P22" s="1116">
        <v>7</v>
      </c>
      <c r="Q22" s="1116"/>
      <c r="R22" s="1116"/>
      <c r="S22" s="1116">
        <v>20</v>
      </c>
      <c r="T22" s="1116"/>
      <c r="U22" s="1116"/>
      <c r="V22" s="1116">
        <v>10</v>
      </c>
      <c r="W22" s="1116"/>
      <c r="X22" s="1116"/>
      <c r="Y22" s="1116">
        <v>5</v>
      </c>
      <c r="Z22" s="1116"/>
      <c r="AA22" s="1116"/>
      <c r="AB22" s="1116">
        <v>4</v>
      </c>
      <c r="AC22" s="1116"/>
      <c r="AD22" s="1116"/>
      <c r="AE22" s="1116"/>
      <c r="AF22" s="1116"/>
      <c r="AG22" s="1116"/>
      <c r="AH22" s="1116">
        <v>11</v>
      </c>
      <c r="AI22" s="1116"/>
      <c r="AJ22" s="1116"/>
      <c r="AK22" s="1116">
        <v>6</v>
      </c>
      <c r="AL22" s="1116"/>
      <c r="AM22" s="1116"/>
      <c r="AN22" s="1116">
        <v>1</v>
      </c>
      <c r="AO22" s="1116"/>
      <c r="AP22" s="1116"/>
      <c r="AQ22" s="1055">
        <v>25</v>
      </c>
      <c r="AR22" s="1055"/>
      <c r="AS22" s="1055"/>
      <c r="AT22" s="1116"/>
      <c r="AU22" s="1116"/>
      <c r="AV22" s="1116"/>
      <c r="AW22" s="1116">
        <v>16</v>
      </c>
      <c r="AX22" s="1116"/>
      <c r="AY22" s="1116"/>
      <c r="AZ22" s="1116"/>
      <c r="BA22" s="1116"/>
      <c r="BB22" s="1116"/>
      <c r="BC22" s="1116">
        <v>3</v>
      </c>
      <c r="BD22" s="1116"/>
      <c r="BE22" s="1116"/>
      <c r="BF22" s="1116"/>
      <c r="BG22" s="1116"/>
      <c r="BH22" s="1116"/>
      <c r="BI22" s="1116">
        <v>2</v>
      </c>
      <c r="BJ22" s="1116"/>
      <c r="BK22" s="1116"/>
    </row>
    <row r="23" spans="2:63" s="795" customFormat="1" ht="30" hidden="1">
      <c r="B23" s="566" t="s">
        <v>2485</v>
      </c>
      <c r="C23" s="793" t="s">
        <v>2466</v>
      </c>
      <c r="D23" s="113" t="s">
        <v>2486</v>
      </c>
      <c r="E23" s="777" t="s">
        <v>2468</v>
      </c>
      <c r="F23" s="777" t="s">
        <v>2469</v>
      </c>
      <c r="G23" s="113" t="s">
        <v>2487</v>
      </c>
      <c r="H23" s="777" t="s">
        <v>2468</v>
      </c>
      <c r="I23" s="777" t="s">
        <v>2469</v>
      </c>
      <c r="J23" s="113" t="s">
        <v>2488</v>
      </c>
      <c r="K23" s="777" t="s">
        <v>2468</v>
      </c>
      <c r="L23" s="777" t="s">
        <v>2469</v>
      </c>
      <c r="M23" s="113" t="s">
        <v>2489</v>
      </c>
      <c r="N23" s="777" t="s">
        <v>2468</v>
      </c>
      <c r="O23" s="777" t="s">
        <v>2469</v>
      </c>
      <c r="P23" s="113" t="s">
        <v>2490</v>
      </c>
      <c r="Q23" s="777" t="s">
        <v>2468</v>
      </c>
      <c r="R23" s="777" t="s">
        <v>2469</v>
      </c>
      <c r="S23" s="113" t="s">
        <v>2477</v>
      </c>
      <c r="T23" s="777" t="s">
        <v>2468</v>
      </c>
      <c r="U23" s="777" t="s">
        <v>2469</v>
      </c>
      <c r="V23" s="113" t="s">
        <v>2477</v>
      </c>
      <c r="W23" s="777" t="s">
        <v>2468</v>
      </c>
      <c r="X23" s="777" t="s">
        <v>2469</v>
      </c>
      <c r="Y23" s="113" t="s">
        <v>2474</v>
      </c>
      <c r="Z23" s="777" t="s">
        <v>2468</v>
      </c>
      <c r="AA23" s="777" t="s">
        <v>2469</v>
      </c>
      <c r="AB23" s="113" t="s">
        <v>2491</v>
      </c>
      <c r="AC23" s="777" t="s">
        <v>2468</v>
      </c>
      <c r="AD23" s="777" t="s">
        <v>2469</v>
      </c>
      <c r="AE23" s="113" t="s">
        <v>2473</v>
      </c>
      <c r="AF23" s="777" t="s">
        <v>2468</v>
      </c>
      <c r="AG23" s="777" t="s">
        <v>2469</v>
      </c>
      <c r="AH23" s="113" t="s">
        <v>2473</v>
      </c>
      <c r="AI23" s="777" t="s">
        <v>2468</v>
      </c>
      <c r="AJ23" s="777" t="s">
        <v>2469</v>
      </c>
      <c r="AK23" s="113" t="s">
        <v>2473</v>
      </c>
      <c r="AL23" s="777" t="s">
        <v>2468</v>
      </c>
      <c r="AM23" s="777" t="s">
        <v>2469</v>
      </c>
      <c r="AN23" s="113" t="s">
        <v>2473</v>
      </c>
      <c r="AO23" s="777" t="s">
        <v>2468</v>
      </c>
      <c r="AP23" s="777" t="s">
        <v>2469</v>
      </c>
      <c r="AQ23" s="113" t="s">
        <v>2473</v>
      </c>
      <c r="AR23" s="777" t="s">
        <v>2468</v>
      </c>
      <c r="AS23" s="777" t="s">
        <v>2469</v>
      </c>
      <c r="AT23" s="113" t="s">
        <v>2473</v>
      </c>
      <c r="AU23" s="794" t="s">
        <v>2468</v>
      </c>
      <c r="AV23" s="794" t="s">
        <v>2469</v>
      </c>
      <c r="AW23" s="113" t="s">
        <v>2473</v>
      </c>
      <c r="AX23" s="794" t="s">
        <v>2468</v>
      </c>
      <c r="AY23" s="794" t="s">
        <v>2469</v>
      </c>
      <c r="AZ23" s="113" t="s">
        <v>2473</v>
      </c>
      <c r="BA23" s="794" t="s">
        <v>2468</v>
      </c>
      <c r="BB23" s="794" t="s">
        <v>2469</v>
      </c>
      <c r="BC23" s="113" t="s">
        <v>2492</v>
      </c>
      <c r="BD23" s="794" t="s">
        <v>2468</v>
      </c>
      <c r="BE23" s="794" t="s">
        <v>2469</v>
      </c>
      <c r="BF23" s="113" t="s">
        <v>2473</v>
      </c>
      <c r="BG23" s="794" t="s">
        <v>2468</v>
      </c>
      <c r="BH23" s="794" t="s">
        <v>2469</v>
      </c>
      <c r="BI23" s="113" t="s">
        <v>2493</v>
      </c>
      <c r="BJ23" s="794" t="s">
        <v>2468</v>
      </c>
      <c r="BK23" s="794" t="s">
        <v>2469</v>
      </c>
    </row>
    <row r="24" spans="2:63" s="813" customFormat="1" ht="18">
      <c r="B24" s="812" t="s">
        <v>2494</v>
      </c>
      <c r="C24" s="117">
        <v>0.01</v>
      </c>
      <c r="D24" s="118">
        <v>1.3944030309993247</v>
      </c>
      <c r="E24" s="796">
        <v>0.65935805518826296</v>
      </c>
      <c r="F24" s="796">
        <v>3.2790049510346799</v>
      </c>
      <c r="G24" s="118">
        <v>0.43510106978845436</v>
      </c>
      <c r="H24" s="796">
        <v>0</v>
      </c>
      <c r="I24" s="796">
        <v>1.64476308616281</v>
      </c>
      <c r="J24" s="118">
        <v>1.5610881879869853</v>
      </c>
      <c r="K24" s="796">
        <v>0.50934921696624602</v>
      </c>
      <c r="L24" s="796">
        <v>7.32509097566526</v>
      </c>
      <c r="M24" s="118">
        <v>1.4767018754878865</v>
      </c>
      <c r="N24" s="796">
        <v>0.15691088612957699</v>
      </c>
      <c r="O24" s="796">
        <v>10.104866326</v>
      </c>
      <c r="P24" s="118">
        <v>3.0269827933537634</v>
      </c>
      <c r="Q24" s="797">
        <v>0</v>
      </c>
      <c r="R24" s="797">
        <v>20.862837195468298</v>
      </c>
      <c r="S24" s="118"/>
      <c r="T24" s="796"/>
      <c r="U24" s="796"/>
      <c r="V24" s="118"/>
      <c r="W24" s="796"/>
      <c r="X24" s="796"/>
      <c r="Y24" s="118">
        <v>6.77</v>
      </c>
      <c r="Z24" s="796">
        <v>2.61</v>
      </c>
      <c r="AA24" s="796">
        <v>12.1</v>
      </c>
      <c r="AB24" s="118">
        <v>7.52</v>
      </c>
      <c r="AC24" s="796">
        <v>2.61</v>
      </c>
      <c r="AD24" s="796">
        <v>19.170000000000002</v>
      </c>
      <c r="AE24" s="118"/>
      <c r="AF24" s="796"/>
      <c r="AG24" s="796"/>
      <c r="AH24" s="118">
        <v>4.9000000000000004</v>
      </c>
      <c r="AI24" s="796">
        <v>1.2</v>
      </c>
      <c r="AJ24" s="796">
        <v>7.1</v>
      </c>
      <c r="AK24" s="118"/>
      <c r="AL24" s="796"/>
      <c r="AM24" s="796"/>
      <c r="AN24" s="118"/>
      <c r="AO24" s="796"/>
      <c r="AP24" s="796"/>
      <c r="AQ24" s="118"/>
      <c r="AR24" s="796">
        <v>0</v>
      </c>
      <c r="AS24" s="796">
        <v>0</v>
      </c>
      <c r="AT24" s="118"/>
      <c r="AU24" s="799"/>
      <c r="AV24" s="799"/>
      <c r="AW24" s="118"/>
      <c r="AX24" s="799"/>
      <c r="AY24" s="799"/>
      <c r="AZ24" s="118"/>
      <c r="BA24" s="799"/>
      <c r="BB24" s="799"/>
      <c r="BC24" s="118">
        <v>4.88</v>
      </c>
      <c r="BD24" s="799">
        <v>2.98</v>
      </c>
      <c r="BE24" s="799">
        <v>27.86</v>
      </c>
      <c r="BF24" s="118"/>
      <c r="BG24" s="799"/>
      <c r="BH24" s="799"/>
      <c r="BI24" s="118">
        <v>1.865</v>
      </c>
      <c r="BJ24" s="799">
        <v>1.27</v>
      </c>
      <c r="BK24" s="799">
        <v>4.9400000000000004</v>
      </c>
    </row>
    <row r="25" spans="2:63" s="813" customFormat="1" ht="18">
      <c r="B25" s="812" t="s">
        <v>2495</v>
      </c>
      <c r="C25" s="117">
        <v>0.42</v>
      </c>
      <c r="D25" s="118">
        <v>8.6261557966071989E-2</v>
      </c>
      <c r="E25" s="796">
        <v>3.4717843831743297E-2</v>
      </c>
      <c r="F25" s="796">
        <v>0.146850221428627</v>
      </c>
      <c r="G25" s="118">
        <v>6.2140810534239477E-2</v>
      </c>
      <c r="H25" s="796">
        <v>5.2968379919118075E-3</v>
      </c>
      <c r="I25" s="796">
        <v>1.8246889296815381</v>
      </c>
      <c r="J25" s="118">
        <v>1.4471306211545929</v>
      </c>
      <c r="K25" s="796">
        <v>4.9314386814990716E-2</v>
      </c>
      <c r="L25" s="796">
        <v>3.002424771794892</v>
      </c>
      <c r="M25" s="118">
        <v>0.84789494184419123</v>
      </c>
      <c r="N25" s="796">
        <v>7.72102137293698E-2</v>
      </c>
      <c r="O25" s="796">
        <v>8.3668381434860297</v>
      </c>
      <c r="P25" s="118">
        <v>3.7079797513296033</v>
      </c>
      <c r="Q25" s="797">
        <v>2.6292838660076388E-2</v>
      </c>
      <c r="R25" s="797">
        <v>14.103334935204774</v>
      </c>
      <c r="S25" s="118"/>
      <c r="T25" s="796"/>
      <c r="U25" s="796"/>
      <c r="V25" s="118"/>
      <c r="W25" s="796"/>
      <c r="X25" s="796"/>
      <c r="Y25" s="118">
        <v>0.84</v>
      </c>
      <c r="Z25" s="796">
        <v>0.42</v>
      </c>
      <c r="AA25" s="796">
        <v>2.6</v>
      </c>
      <c r="AB25" s="118">
        <v>1.61</v>
      </c>
      <c r="AC25" s="796">
        <v>0.38</v>
      </c>
      <c r="AD25" s="796">
        <v>10.49</v>
      </c>
      <c r="AE25" s="118"/>
      <c r="AF25" s="796"/>
      <c r="AG25" s="796"/>
      <c r="AH25" s="118">
        <v>0.1</v>
      </c>
      <c r="AI25" s="796">
        <v>0.1</v>
      </c>
      <c r="AJ25" s="796">
        <v>0.3</v>
      </c>
      <c r="AK25" s="118"/>
      <c r="AL25" s="796"/>
      <c r="AM25" s="796"/>
      <c r="AN25" s="118">
        <v>0.13</v>
      </c>
      <c r="AO25" s="796">
        <v>0.13</v>
      </c>
      <c r="AP25" s="796">
        <v>0.13</v>
      </c>
      <c r="AQ25" s="118">
        <v>7.0000000000000007E-2</v>
      </c>
      <c r="AR25" s="796">
        <v>0.02</v>
      </c>
      <c r="AS25" s="796">
        <v>0.61</v>
      </c>
      <c r="AT25" s="118"/>
      <c r="AU25" s="799"/>
      <c r="AV25" s="799"/>
      <c r="AW25" s="118"/>
      <c r="AX25" s="799"/>
      <c r="AY25" s="799"/>
      <c r="AZ25" s="118"/>
      <c r="BA25" s="799"/>
      <c r="BB25" s="799"/>
      <c r="BC25" s="118">
        <v>2.33</v>
      </c>
      <c r="BD25" s="799">
        <v>0.92</v>
      </c>
      <c r="BE25" s="799">
        <v>16.45</v>
      </c>
      <c r="BF25" s="118"/>
      <c r="BG25" s="799"/>
      <c r="BH25" s="799"/>
      <c r="BI25" s="118">
        <v>1.6349999999999998</v>
      </c>
      <c r="BJ25" s="799">
        <v>1.04</v>
      </c>
      <c r="BK25" s="799">
        <v>3.45</v>
      </c>
    </row>
    <row r="26" spans="2:63" s="813" customFormat="1" ht="18">
      <c r="B26" s="814" t="s">
        <v>2496</v>
      </c>
      <c r="C26" s="117">
        <v>7.0880000000000001</v>
      </c>
      <c r="D26" s="118">
        <v>5.6723891360708949</v>
      </c>
      <c r="E26" s="796">
        <v>1.17809504875711</v>
      </c>
      <c r="F26" s="796">
        <v>48.218435629956304</v>
      </c>
      <c r="G26" s="118">
        <v>3.9037068355877098</v>
      </c>
      <c r="H26" s="796">
        <v>1.22685639033706</v>
      </c>
      <c r="I26" s="796">
        <v>42.85646150140672</v>
      </c>
      <c r="J26" s="118">
        <v>23.478354013411803</v>
      </c>
      <c r="K26" s="796">
        <v>2.0331033598445845</v>
      </c>
      <c r="L26" s="796">
        <v>366.69221096320803</v>
      </c>
      <c r="M26" s="118">
        <v>16.2779540944845</v>
      </c>
      <c r="N26" s="796">
        <v>1.8502420876137056</v>
      </c>
      <c r="O26" s="796">
        <v>184.92281266445301</v>
      </c>
      <c r="P26" s="118">
        <v>42.861243033981445</v>
      </c>
      <c r="Q26" s="797">
        <v>1.9563950323740056</v>
      </c>
      <c r="R26" s="797">
        <v>205.85894295851625</v>
      </c>
      <c r="S26" s="118"/>
      <c r="T26" s="796"/>
      <c r="U26" s="796"/>
      <c r="V26" s="118"/>
      <c r="W26" s="796"/>
      <c r="X26" s="796"/>
      <c r="Y26" s="118">
        <v>19.04</v>
      </c>
      <c r="Z26" s="796">
        <v>5.29</v>
      </c>
      <c r="AA26" s="796">
        <v>48.27</v>
      </c>
      <c r="AB26" s="118">
        <v>23.05</v>
      </c>
      <c r="AC26" s="796">
        <v>4.5</v>
      </c>
      <c r="AD26" s="796">
        <v>117.53</v>
      </c>
      <c r="AE26" s="118"/>
      <c r="AF26" s="796"/>
      <c r="AG26" s="796"/>
      <c r="AH26" s="118"/>
      <c r="AI26" s="796"/>
      <c r="AJ26" s="796"/>
      <c r="AK26" s="118"/>
      <c r="AL26" s="796"/>
      <c r="AM26" s="796"/>
      <c r="AN26" s="118"/>
      <c r="AO26" s="796"/>
      <c r="AP26" s="796"/>
      <c r="AQ26" s="118"/>
      <c r="AR26" s="796">
        <v>0</v>
      </c>
      <c r="AS26" s="796">
        <v>0</v>
      </c>
      <c r="AT26" s="118"/>
      <c r="AU26" s="799"/>
      <c r="AV26" s="799"/>
      <c r="AW26" s="118"/>
      <c r="AX26" s="799"/>
      <c r="AY26" s="799"/>
      <c r="AZ26" s="118"/>
      <c r="BA26" s="799"/>
      <c r="BB26" s="799"/>
      <c r="BC26" s="118">
        <v>24.95</v>
      </c>
      <c r="BD26" s="799">
        <v>7.21</v>
      </c>
      <c r="BE26" s="799">
        <v>136.69999999999999</v>
      </c>
      <c r="BF26" s="118"/>
      <c r="BG26" s="799"/>
      <c r="BH26" s="799"/>
      <c r="BI26" s="118">
        <v>18.945</v>
      </c>
      <c r="BJ26" s="799">
        <v>9.64</v>
      </c>
      <c r="BK26" s="799">
        <v>60.25</v>
      </c>
    </row>
    <row r="27" spans="2:63" s="813" customFormat="1" ht="18">
      <c r="B27" s="814" t="s">
        <v>2497</v>
      </c>
      <c r="C27" s="117">
        <v>5.0000000000000001E-3</v>
      </c>
      <c r="D27" s="117">
        <v>3.886025241647344</v>
      </c>
      <c r="E27" s="796">
        <v>0.65076940154532903</v>
      </c>
      <c r="F27" s="796">
        <v>5.1087593987836497</v>
      </c>
      <c r="G27" s="117">
        <v>8.9517261803266166</v>
      </c>
      <c r="H27" s="796">
        <v>5.11926725</v>
      </c>
      <c r="I27" s="796">
        <v>21.99894506</v>
      </c>
      <c r="J27" s="117">
        <v>6.267417476867851</v>
      </c>
      <c r="K27" s="796">
        <v>0.304695111991029</v>
      </c>
      <c r="L27" s="796">
        <v>21.919740824517</v>
      </c>
      <c r="M27" s="117">
        <v>6.5557883519865214</v>
      </c>
      <c r="N27" s="796">
        <v>0</v>
      </c>
      <c r="O27" s="796">
        <v>12.631623671592701</v>
      </c>
      <c r="P27" s="117">
        <v>1.5480532575224557</v>
      </c>
      <c r="Q27" s="797">
        <v>0</v>
      </c>
      <c r="R27" s="797">
        <v>12.361294981277648</v>
      </c>
      <c r="S27" s="118">
        <v>2.3616666666666668</v>
      </c>
      <c r="T27" s="796">
        <v>1.0771428571428572</v>
      </c>
      <c r="U27" s="796">
        <v>4.7074999999999996</v>
      </c>
      <c r="V27" s="118">
        <v>4.8484604539287357</v>
      </c>
      <c r="W27" s="796">
        <v>3.9066666666666663</v>
      </c>
      <c r="X27" s="796">
        <v>5.5692421145305682</v>
      </c>
      <c r="Y27" s="118">
        <v>0.26</v>
      </c>
      <c r="Z27" s="796">
        <v>0</v>
      </c>
      <c r="AA27" s="796">
        <v>1.1299999999999999</v>
      </c>
      <c r="AB27" s="118">
        <v>1.08</v>
      </c>
      <c r="AC27" s="796">
        <v>0</v>
      </c>
      <c r="AD27" s="796">
        <v>6.22</v>
      </c>
      <c r="AE27" s="118"/>
      <c r="AF27" s="796"/>
      <c r="AG27" s="796"/>
      <c r="AH27" s="118">
        <v>2.2999999999999998</v>
      </c>
      <c r="AI27" s="796">
        <v>0.7</v>
      </c>
      <c r="AJ27" s="796">
        <v>4.3</v>
      </c>
      <c r="AK27" s="118"/>
      <c r="AL27" s="796"/>
      <c r="AM27" s="796"/>
      <c r="AN27" s="118">
        <v>0.18</v>
      </c>
      <c r="AO27" s="796">
        <v>0.18</v>
      </c>
      <c r="AP27" s="796">
        <v>0.18</v>
      </c>
      <c r="AQ27" s="118">
        <v>3.23</v>
      </c>
      <c r="AR27" s="796">
        <v>0.2</v>
      </c>
      <c r="AS27" s="796">
        <v>8.68</v>
      </c>
      <c r="AT27" s="118"/>
      <c r="AU27" s="799"/>
      <c r="AV27" s="799"/>
      <c r="AW27" s="118"/>
      <c r="AX27" s="799"/>
      <c r="AY27" s="799"/>
      <c r="AZ27" s="118"/>
      <c r="BA27" s="799"/>
      <c r="BB27" s="799"/>
      <c r="BC27" s="118">
        <v>8.4499999999999993</v>
      </c>
      <c r="BD27" s="799">
        <v>0</v>
      </c>
      <c r="BE27" s="799">
        <v>21.15</v>
      </c>
      <c r="BF27" s="118"/>
      <c r="BG27" s="799"/>
      <c r="BH27" s="799"/>
      <c r="BI27" s="118">
        <v>4.9049999999999994</v>
      </c>
      <c r="BJ27" s="799">
        <v>1.48</v>
      </c>
      <c r="BK27" s="799">
        <v>13.63</v>
      </c>
    </row>
    <row r="28" spans="2:63" s="813" customFormat="1" ht="18">
      <c r="B28" s="814" t="s">
        <v>2498</v>
      </c>
      <c r="C28" s="117">
        <v>5.0000000000000001E-3</v>
      </c>
      <c r="D28" s="117">
        <v>570.33445018108728</v>
      </c>
      <c r="E28" s="796">
        <v>406.76075079498702</v>
      </c>
      <c r="F28" s="796">
        <v>662.89649671364396</v>
      </c>
      <c r="G28" s="117">
        <v>802.62910268212602</v>
      </c>
      <c r="H28" s="796">
        <v>659.02102598070201</v>
      </c>
      <c r="I28" s="796">
        <v>964.65439446612959</v>
      </c>
      <c r="J28" s="117">
        <v>562.69730958410548</v>
      </c>
      <c r="K28" s="796">
        <v>371.27961260578206</v>
      </c>
      <c r="L28" s="796">
        <v>842.22023128191927</v>
      </c>
      <c r="M28" s="117">
        <v>602.18561784368706</v>
      </c>
      <c r="N28" s="796">
        <v>368.85149587581896</v>
      </c>
      <c r="O28" s="796">
        <v>804.89221857896098</v>
      </c>
      <c r="P28" s="117">
        <v>516.71089486003018</v>
      </c>
      <c r="Q28" s="797">
        <v>372.42675733681801</v>
      </c>
      <c r="R28" s="797">
        <v>715.73682475005796</v>
      </c>
      <c r="S28" s="118">
        <v>313.6831168831169</v>
      </c>
      <c r="T28" s="796">
        <v>254.65714285714284</v>
      </c>
      <c r="U28" s="796">
        <v>338</v>
      </c>
      <c r="V28" s="118">
        <v>441.72620923820341</v>
      </c>
      <c r="W28" s="796">
        <v>422.62122058473551</v>
      </c>
      <c r="X28" s="796">
        <v>579.58759861396402</v>
      </c>
      <c r="Y28" s="118">
        <v>158.69999999999999</v>
      </c>
      <c r="Z28" s="796">
        <v>132.5</v>
      </c>
      <c r="AA28" s="796">
        <v>183.86</v>
      </c>
      <c r="AB28" s="118">
        <v>218.56</v>
      </c>
      <c r="AC28" s="796">
        <v>192.05</v>
      </c>
      <c r="AD28" s="796">
        <v>320.05</v>
      </c>
      <c r="AE28" s="118"/>
      <c r="AF28" s="796"/>
      <c r="AG28" s="796"/>
      <c r="AH28" s="118">
        <v>268.8</v>
      </c>
      <c r="AI28" s="796">
        <v>221.2</v>
      </c>
      <c r="AJ28" s="796">
        <v>312.10000000000002</v>
      </c>
      <c r="AK28" s="118">
        <v>2622.9939999999997</v>
      </c>
      <c r="AL28" s="796">
        <v>2467.2199999999998</v>
      </c>
      <c r="AM28" s="796">
        <v>2683.0140000000001</v>
      </c>
      <c r="AN28" s="118">
        <v>1322</v>
      </c>
      <c r="AO28" s="796">
        <v>1322</v>
      </c>
      <c r="AP28" s="796">
        <v>1322</v>
      </c>
      <c r="AQ28" s="118">
        <v>1760</v>
      </c>
      <c r="AR28" s="796">
        <v>1402</v>
      </c>
      <c r="AS28" s="796">
        <v>3802</v>
      </c>
      <c r="AT28" s="118"/>
      <c r="AU28" s="799"/>
      <c r="AV28" s="799"/>
      <c r="AW28" s="118">
        <v>900.5</v>
      </c>
      <c r="AX28" s="799">
        <v>549</v>
      </c>
      <c r="AY28" s="799">
        <v>1230</v>
      </c>
      <c r="AZ28" s="118"/>
      <c r="BA28" s="799"/>
      <c r="BB28" s="799"/>
      <c r="BC28" s="118">
        <v>451.43</v>
      </c>
      <c r="BD28" s="799">
        <v>85.16</v>
      </c>
      <c r="BE28" s="799">
        <v>583.73</v>
      </c>
      <c r="BF28" s="118"/>
      <c r="BG28" s="799"/>
      <c r="BH28" s="799"/>
      <c r="BI28" s="118">
        <v>361.79499999999996</v>
      </c>
      <c r="BJ28" s="799">
        <v>275.41000000000003</v>
      </c>
      <c r="BK28" s="799">
        <v>489.33</v>
      </c>
    </row>
    <row r="29" spans="2:63" s="813" customFormat="1" ht="18">
      <c r="B29" s="814" t="s">
        <v>2499</v>
      </c>
      <c r="C29" s="117">
        <v>0.80800000000000005</v>
      </c>
      <c r="D29" s="118">
        <v>244.10110589696751</v>
      </c>
      <c r="E29" s="796">
        <v>101.258213050667</v>
      </c>
      <c r="F29" s="796">
        <v>306.64780321951503</v>
      </c>
      <c r="G29" s="118">
        <v>113.193855439731</v>
      </c>
      <c r="H29" s="796">
        <v>48.06746481703037</v>
      </c>
      <c r="I29" s="796">
        <v>215.91525614035206</v>
      </c>
      <c r="J29" s="118">
        <v>201.07498183106628</v>
      </c>
      <c r="K29" s="796">
        <v>103.80963117189501</v>
      </c>
      <c r="L29" s="796">
        <v>22003.8257131215</v>
      </c>
      <c r="M29" s="118">
        <v>190.35975970152631</v>
      </c>
      <c r="N29" s="796">
        <v>111.37067586273466</v>
      </c>
      <c r="O29" s="796">
        <v>519.48988814340066</v>
      </c>
      <c r="P29" s="118">
        <v>163.48616492423298</v>
      </c>
      <c r="Q29" s="797">
        <v>79.55346554591695</v>
      </c>
      <c r="R29" s="797">
        <v>359.072874957289</v>
      </c>
      <c r="S29" s="118">
        <v>227.90666666666664</v>
      </c>
      <c r="T29" s="796">
        <v>100.9</v>
      </c>
      <c r="U29" s="796">
        <v>731.57142857142856</v>
      </c>
      <c r="V29" s="118">
        <v>65.281666666666666</v>
      </c>
      <c r="W29" s="796">
        <v>63.550000000000011</v>
      </c>
      <c r="X29" s="796">
        <v>67.013333333333335</v>
      </c>
      <c r="Y29" s="118">
        <v>290.26</v>
      </c>
      <c r="Z29" s="796">
        <v>39.14</v>
      </c>
      <c r="AA29" s="796">
        <v>362.95</v>
      </c>
      <c r="AB29" s="118">
        <v>160.68</v>
      </c>
      <c r="AC29" s="796">
        <v>34.89</v>
      </c>
      <c r="AD29" s="796">
        <v>341.21</v>
      </c>
      <c r="AE29" s="118"/>
      <c r="AF29" s="796"/>
      <c r="AG29" s="796"/>
      <c r="AH29" s="118"/>
      <c r="AI29" s="796"/>
      <c r="AJ29" s="796"/>
      <c r="AK29" s="118"/>
      <c r="AL29" s="796"/>
      <c r="AM29" s="796"/>
      <c r="AN29" s="118"/>
      <c r="AO29" s="796"/>
      <c r="AP29" s="796"/>
      <c r="AQ29" s="118"/>
      <c r="AR29" s="796">
        <v>0</v>
      </c>
      <c r="AS29" s="796">
        <v>0</v>
      </c>
      <c r="AT29" s="118"/>
      <c r="AU29" s="799"/>
      <c r="AV29" s="799"/>
      <c r="AW29" s="118"/>
      <c r="AX29" s="799"/>
      <c r="AY29" s="799"/>
      <c r="AZ29" s="118"/>
      <c r="BA29" s="799"/>
      <c r="BB29" s="799"/>
      <c r="BC29" s="118">
        <v>385.88</v>
      </c>
      <c r="BD29" s="799">
        <v>235.5</v>
      </c>
      <c r="BE29" s="799">
        <v>793.21</v>
      </c>
      <c r="BF29" s="118"/>
      <c r="BG29" s="799"/>
      <c r="BH29" s="799"/>
      <c r="BI29" s="118">
        <v>142.20499999999998</v>
      </c>
      <c r="BJ29" s="799">
        <v>57.78</v>
      </c>
      <c r="BK29" s="799">
        <v>556.53</v>
      </c>
    </row>
    <row r="30" spans="2:63" s="813" customFormat="1" ht="18">
      <c r="B30" s="814" t="s">
        <v>2500</v>
      </c>
      <c r="C30" s="117">
        <v>1E-3</v>
      </c>
      <c r="D30" s="117">
        <v>278.46695734199398</v>
      </c>
      <c r="E30" s="796">
        <v>214.49439228672824</v>
      </c>
      <c r="F30" s="796">
        <v>597.31547500564909</v>
      </c>
      <c r="G30" s="117">
        <v>244.290644790524</v>
      </c>
      <c r="H30" s="796">
        <v>114.40917082959939</v>
      </c>
      <c r="I30" s="796">
        <v>373.833205897781</v>
      </c>
      <c r="J30" s="117">
        <v>283.5799898121021</v>
      </c>
      <c r="K30" s="796">
        <v>196.39521520583699</v>
      </c>
      <c r="L30" s="796">
        <v>692.51766849434205</v>
      </c>
      <c r="M30" s="117">
        <v>382.45401025371098</v>
      </c>
      <c r="N30" s="796">
        <v>192.33958510463901</v>
      </c>
      <c r="O30" s="796">
        <v>1156.4108382907305</v>
      </c>
      <c r="P30" s="117">
        <v>329.40625888982083</v>
      </c>
      <c r="Q30" s="797">
        <v>233.89616142327247</v>
      </c>
      <c r="R30" s="797">
        <v>576.36467265939132</v>
      </c>
      <c r="S30" s="118">
        <v>787.875</v>
      </c>
      <c r="T30" s="796">
        <v>442.45000000000005</v>
      </c>
      <c r="U30" s="796">
        <v>1060.8571428571429</v>
      </c>
      <c r="V30" s="118">
        <v>234.26794819517471</v>
      </c>
      <c r="W30" s="796">
        <v>171.66291832201907</v>
      </c>
      <c r="X30" s="796">
        <v>404.4667044250433</v>
      </c>
      <c r="Y30" s="118">
        <v>974.19</v>
      </c>
      <c r="Z30" s="796">
        <v>629.46</v>
      </c>
      <c r="AA30" s="796">
        <v>1649.85</v>
      </c>
      <c r="AB30" s="118">
        <v>703.61</v>
      </c>
      <c r="AC30" s="796">
        <v>269.64</v>
      </c>
      <c r="AD30" s="796">
        <v>892</v>
      </c>
      <c r="AE30" s="118"/>
      <c r="AF30" s="796"/>
      <c r="AG30" s="796"/>
      <c r="AH30" s="118">
        <v>555.70000000000005</v>
      </c>
      <c r="AI30" s="796">
        <v>200.5</v>
      </c>
      <c r="AJ30" s="796">
        <v>924.5</v>
      </c>
      <c r="AK30" s="118">
        <v>371.13200000000001</v>
      </c>
      <c r="AL30" s="796">
        <v>343.20400000000001</v>
      </c>
      <c r="AM30" s="796">
        <v>411.25700000000001</v>
      </c>
      <c r="AN30" s="118">
        <v>244</v>
      </c>
      <c r="AO30" s="796">
        <v>244</v>
      </c>
      <c r="AP30" s="796">
        <v>244</v>
      </c>
      <c r="AQ30" s="118">
        <v>272</v>
      </c>
      <c r="AR30" s="796">
        <v>191</v>
      </c>
      <c r="AS30" s="796">
        <v>500</v>
      </c>
      <c r="AT30" s="118"/>
      <c r="AU30" s="799"/>
      <c r="AV30" s="799"/>
      <c r="AW30" s="118">
        <v>325.5</v>
      </c>
      <c r="AX30" s="799">
        <v>265</v>
      </c>
      <c r="AY30" s="799">
        <v>345</v>
      </c>
      <c r="AZ30" s="118"/>
      <c r="BA30" s="799"/>
      <c r="BB30" s="799"/>
      <c r="BC30" s="118">
        <v>834.54</v>
      </c>
      <c r="BD30" s="799">
        <v>589.29</v>
      </c>
      <c r="BE30" s="799">
        <v>5978.86</v>
      </c>
      <c r="BF30" s="118"/>
      <c r="BG30" s="799"/>
      <c r="BH30" s="799"/>
      <c r="BI30" s="118">
        <v>288.46000000000004</v>
      </c>
      <c r="BJ30" s="799">
        <v>83.65</v>
      </c>
      <c r="BK30" s="799">
        <v>824.42</v>
      </c>
    </row>
    <row r="31" spans="2:63" s="813" customFormat="1" ht="18">
      <c r="B31" s="814" t="s">
        <v>2501</v>
      </c>
      <c r="C31" s="117">
        <v>1E-3</v>
      </c>
      <c r="D31" s="118">
        <v>769.952306171793</v>
      </c>
      <c r="E31" s="796">
        <v>634.72351305639745</v>
      </c>
      <c r="F31" s="796">
        <v>1518.7755672927913</v>
      </c>
      <c r="G31" s="118">
        <v>709.56269919091051</v>
      </c>
      <c r="H31" s="796">
        <v>319.69294438754355</v>
      </c>
      <c r="I31" s="796">
        <v>1099.91163119455</v>
      </c>
      <c r="J31" s="118">
        <v>790.82845051265099</v>
      </c>
      <c r="K31" s="796">
        <v>591.93998216240595</v>
      </c>
      <c r="L31" s="796">
        <v>1819.57354754325</v>
      </c>
      <c r="M31" s="118">
        <v>1000.1830960169707</v>
      </c>
      <c r="N31" s="796">
        <v>541.236233518924</v>
      </c>
      <c r="O31" s="796">
        <v>2934.5428212576135</v>
      </c>
      <c r="P31" s="118">
        <v>910.88649216728754</v>
      </c>
      <c r="Q31" s="797">
        <v>631.56513344363452</v>
      </c>
      <c r="R31" s="797">
        <v>1500.1162064084938</v>
      </c>
      <c r="S31" s="118">
        <v>1667.4277777777779</v>
      </c>
      <c r="T31" s="796">
        <v>976</v>
      </c>
      <c r="U31" s="796">
        <v>2641.4285714285716</v>
      </c>
      <c r="V31" s="118">
        <v>739.72118268961026</v>
      </c>
      <c r="W31" s="796">
        <v>529.23333333333335</v>
      </c>
      <c r="X31" s="796">
        <v>1373.9988409595176</v>
      </c>
      <c r="Y31" s="118">
        <v>2241.0100000000002</v>
      </c>
      <c r="Z31" s="796">
        <v>1546.15</v>
      </c>
      <c r="AA31" s="796">
        <v>3256.26</v>
      </c>
      <c r="AB31" s="118">
        <v>1428.09</v>
      </c>
      <c r="AC31" s="796">
        <v>624.5</v>
      </c>
      <c r="AD31" s="796">
        <v>1769.97</v>
      </c>
      <c r="AE31" s="118"/>
      <c r="AF31" s="796"/>
      <c r="AG31" s="796"/>
      <c r="AH31" s="118">
        <v>1230.7</v>
      </c>
      <c r="AI31" s="796">
        <v>504.3</v>
      </c>
      <c r="AJ31" s="796">
        <v>2131.8000000000002</v>
      </c>
      <c r="AK31" s="118">
        <v>926.61149999999998</v>
      </c>
      <c r="AL31" s="796">
        <v>864.81299999999999</v>
      </c>
      <c r="AM31" s="796">
        <v>1003.876</v>
      </c>
      <c r="AN31" s="118">
        <v>625</v>
      </c>
      <c r="AO31" s="796">
        <v>625</v>
      </c>
      <c r="AP31" s="796">
        <v>625</v>
      </c>
      <c r="AQ31" s="118">
        <v>734</v>
      </c>
      <c r="AR31" s="796">
        <v>502</v>
      </c>
      <c r="AS31" s="796">
        <v>1083</v>
      </c>
      <c r="AT31" s="118"/>
      <c r="AU31" s="799"/>
      <c r="AV31" s="799"/>
      <c r="AW31" s="118">
        <v>862</v>
      </c>
      <c r="AX31" s="799">
        <v>703</v>
      </c>
      <c r="AY31" s="799">
        <v>946</v>
      </c>
      <c r="AZ31" s="118"/>
      <c r="BA31" s="799"/>
      <c r="BB31" s="799"/>
      <c r="BC31" s="118">
        <v>1846.16</v>
      </c>
      <c r="BD31" s="799">
        <v>1358.18</v>
      </c>
      <c r="BE31" s="799">
        <v>8550.66</v>
      </c>
      <c r="BF31" s="118"/>
      <c r="BG31" s="799"/>
      <c r="BH31" s="799"/>
      <c r="BI31" s="118">
        <v>639.55999999999995</v>
      </c>
      <c r="BJ31" s="799">
        <v>192.34</v>
      </c>
      <c r="BK31" s="799">
        <v>1759.47</v>
      </c>
    </row>
    <row r="32" spans="2:63" s="813" customFormat="1" ht="18">
      <c r="B32" s="814" t="s">
        <v>2502</v>
      </c>
      <c r="C32" s="117">
        <v>1E-3</v>
      </c>
      <c r="D32" s="118">
        <v>116.895506465956</v>
      </c>
      <c r="E32" s="796">
        <v>94.740234095652482</v>
      </c>
      <c r="F32" s="796">
        <v>229.91468224435408</v>
      </c>
      <c r="G32" s="118">
        <v>115.75184069009109</v>
      </c>
      <c r="H32" s="796">
        <v>54.855681874130013</v>
      </c>
      <c r="I32" s="796">
        <v>178.002104444992</v>
      </c>
      <c r="J32" s="118">
        <v>119.270042270034</v>
      </c>
      <c r="K32" s="796">
        <v>87.092926801412105</v>
      </c>
      <c r="L32" s="796">
        <v>251.41532057385501</v>
      </c>
      <c r="M32" s="118">
        <v>147.7972501498833</v>
      </c>
      <c r="N32" s="796">
        <v>81.923474644015002</v>
      </c>
      <c r="O32" s="796">
        <v>413.08393756826388</v>
      </c>
      <c r="P32" s="118">
        <v>138.8821980189187</v>
      </c>
      <c r="Q32" s="797">
        <v>85.359858644065667</v>
      </c>
      <c r="R32" s="797">
        <v>216.14048065217668</v>
      </c>
      <c r="S32" s="118">
        <v>209.935</v>
      </c>
      <c r="T32" s="796">
        <v>127.64999999999999</v>
      </c>
      <c r="U32" s="796">
        <v>378.28571428571428</v>
      </c>
      <c r="V32" s="118">
        <v>111.26177262292475</v>
      </c>
      <c r="W32" s="796">
        <v>82.488770867073939</v>
      </c>
      <c r="X32" s="796">
        <v>205.87801554544507</v>
      </c>
      <c r="Y32" s="118">
        <v>243.26</v>
      </c>
      <c r="Z32" s="796">
        <v>196.86</v>
      </c>
      <c r="AA32" s="796">
        <v>357.78</v>
      </c>
      <c r="AB32" s="118">
        <v>171.68</v>
      </c>
      <c r="AC32" s="796">
        <v>86.91</v>
      </c>
      <c r="AD32" s="796">
        <v>215.76</v>
      </c>
      <c r="AE32" s="118"/>
      <c r="AF32" s="796"/>
      <c r="AG32" s="796"/>
      <c r="AH32" s="118">
        <v>163.30000000000001</v>
      </c>
      <c r="AI32" s="796">
        <v>64.5</v>
      </c>
      <c r="AJ32" s="796">
        <v>278.39999999999998</v>
      </c>
      <c r="AK32" s="118">
        <v>131.512</v>
      </c>
      <c r="AL32" s="796">
        <v>124.657</v>
      </c>
      <c r="AM32" s="796">
        <v>140.72399999999999</v>
      </c>
      <c r="AN32" s="118">
        <v>97</v>
      </c>
      <c r="AO32" s="796">
        <v>97</v>
      </c>
      <c r="AP32" s="796">
        <v>97</v>
      </c>
      <c r="AQ32" s="118">
        <v>115</v>
      </c>
      <c r="AR32" s="796">
        <v>78</v>
      </c>
      <c r="AS32" s="796">
        <v>145</v>
      </c>
      <c r="AT32" s="118"/>
      <c r="AU32" s="799"/>
      <c r="AV32" s="799"/>
      <c r="AW32" s="118">
        <v>131</v>
      </c>
      <c r="AX32" s="799">
        <v>108</v>
      </c>
      <c r="AY32" s="799">
        <v>150</v>
      </c>
      <c r="AZ32" s="118"/>
      <c r="BA32" s="799"/>
      <c r="BB32" s="799"/>
      <c r="BC32" s="118">
        <v>231.07</v>
      </c>
      <c r="BD32" s="799">
        <v>175.34</v>
      </c>
      <c r="BE32" s="799">
        <v>644.65</v>
      </c>
      <c r="BF32" s="118"/>
      <c r="BG32" s="799"/>
      <c r="BH32" s="799"/>
      <c r="BI32" s="118">
        <v>83.685000000000002</v>
      </c>
      <c r="BJ32" s="799">
        <v>26.11</v>
      </c>
      <c r="BK32" s="799">
        <v>217.18</v>
      </c>
    </row>
    <row r="33" spans="2:63" s="813" customFormat="1" ht="18">
      <c r="B33" s="814" t="s">
        <v>2503</v>
      </c>
      <c r="C33" s="117">
        <v>2E-3</v>
      </c>
      <c r="D33" s="118">
        <v>587.27334698920595</v>
      </c>
      <c r="E33" s="796">
        <v>487.93862174323988</v>
      </c>
      <c r="F33" s="796">
        <v>1098.8820374853401</v>
      </c>
      <c r="G33" s="118">
        <v>629.91495809054982</v>
      </c>
      <c r="H33" s="796">
        <v>306.55138870106293</v>
      </c>
      <c r="I33" s="796">
        <v>953.629136603441</v>
      </c>
      <c r="J33" s="118">
        <v>595.79695493805593</v>
      </c>
      <c r="K33" s="796">
        <v>436.389720511066</v>
      </c>
      <c r="L33" s="796">
        <v>1122.44596473459</v>
      </c>
      <c r="M33" s="118">
        <v>751.97534512552807</v>
      </c>
      <c r="N33" s="796">
        <v>444.61882803195999</v>
      </c>
      <c r="O33" s="796">
        <v>1888.622949583535</v>
      </c>
      <c r="P33" s="117">
        <v>692.9560362590571</v>
      </c>
      <c r="Q33" s="797">
        <v>458.52278414525324</v>
      </c>
      <c r="R33" s="797">
        <v>1053.8899431337777</v>
      </c>
      <c r="S33" s="118">
        <v>994.3</v>
      </c>
      <c r="T33" s="796">
        <v>625.5</v>
      </c>
      <c r="U33" s="796">
        <v>1840.4285714285713</v>
      </c>
      <c r="V33" s="118">
        <v>591.13788433958939</v>
      </c>
      <c r="W33" s="796">
        <v>423.91517368366669</v>
      </c>
      <c r="X33" s="796">
        <v>1081.233876343812</v>
      </c>
      <c r="Y33" s="118">
        <v>1034.03</v>
      </c>
      <c r="Z33" s="796">
        <v>788.07</v>
      </c>
      <c r="AA33" s="796">
        <v>1311.03</v>
      </c>
      <c r="AB33" s="118">
        <v>731.15</v>
      </c>
      <c r="AC33" s="796">
        <v>394.11</v>
      </c>
      <c r="AD33" s="796">
        <v>900.7</v>
      </c>
      <c r="AE33" s="118"/>
      <c r="AF33" s="796"/>
      <c r="AG33" s="796"/>
      <c r="AH33" s="118">
        <v>745.6</v>
      </c>
      <c r="AI33" s="796">
        <v>325.7</v>
      </c>
      <c r="AJ33" s="796">
        <v>1323.2</v>
      </c>
      <c r="AK33" s="118">
        <v>676.25700000000006</v>
      </c>
      <c r="AL33" s="796">
        <v>649.85500000000002</v>
      </c>
      <c r="AM33" s="796">
        <v>724.03899999999999</v>
      </c>
      <c r="AN33" s="118">
        <v>521</v>
      </c>
      <c r="AO33" s="796">
        <v>521</v>
      </c>
      <c r="AP33" s="796">
        <v>521</v>
      </c>
      <c r="AQ33" s="118">
        <v>640</v>
      </c>
      <c r="AR33" s="796">
        <v>429</v>
      </c>
      <c r="AS33" s="796">
        <v>735</v>
      </c>
      <c r="AT33" s="118"/>
      <c r="AU33" s="799"/>
      <c r="AV33" s="799"/>
      <c r="AW33" s="118">
        <v>719</v>
      </c>
      <c r="AX33" s="799">
        <v>598</v>
      </c>
      <c r="AY33" s="799">
        <v>861</v>
      </c>
      <c r="AZ33" s="118"/>
      <c r="BA33" s="799"/>
      <c r="BB33" s="799"/>
      <c r="BC33" s="118">
        <v>900.71</v>
      </c>
      <c r="BD33" s="799">
        <v>728.09</v>
      </c>
      <c r="BE33" s="799">
        <v>1784.38</v>
      </c>
      <c r="BF33" s="118"/>
      <c r="BG33" s="799"/>
      <c r="BH33" s="799"/>
      <c r="BI33" s="118">
        <v>365.62</v>
      </c>
      <c r="BJ33" s="799">
        <v>122.75</v>
      </c>
      <c r="BK33" s="799">
        <v>925.96</v>
      </c>
    </row>
    <row r="34" spans="2:63" s="813" customFormat="1" ht="18">
      <c r="B34" s="814" t="s">
        <v>2504</v>
      </c>
      <c r="C34" s="117">
        <v>3.0000000000000001E-3</v>
      </c>
      <c r="D34" s="118">
        <v>129.58646215160252</v>
      </c>
      <c r="E34" s="796">
        <v>108.31584035572808</v>
      </c>
      <c r="F34" s="796">
        <v>245.09958504654</v>
      </c>
      <c r="G34" s="118">
        <v>148.24488317504395</v>
      </c>
      <c r="H34" s="796">
        <v>75.328251095249499</v>
      </c>
      <c r="I34" s="796">
        <v>223.39484391352099</v>
      </c>
      <c r="J34" s="118">
        <v>137.61334504546448</v>
      </c>
      <c r="K34" s="796">
        <v>100.139160946052</v>
      </c>
      <c r="L34" s="796">
        <v>260.36365261957599</v>
      </c>
      <c r="M34" s="118">
        <v>173.71212555795344</v>
      </c>
      <c r="N34" s="796">
        <v>103.67856772315299</v>
      </c>
      <c r="O34" s="796">
        <v>425.44213274442632</v>
      </c>
      <c r="P34" s="117">
        <v>159.9306541776902</v>
      </c>
      <c r="Q34" s="797">
        <v>96.270173279352647</v>
      </c>
      <c r="R34" s="797">
        <v>232.20827612628452</v>
      </c>
      <c r="S34" s="118">
        <v>211.76249999999999</v>
      </c>
      <c r="T34" s="796">
        <v>127.86666666666667</v>
      </c>
      <c r="U34" s="796">
        <v>427.42857142857144</v>
      </c>
      <c r="V34" s="118">
        <v>160.02249784102179</v>
      </c>
      <c r="W34" s="796">
        <v>114.59092592559242</v>
      </c>
      <c r="X34" s="796">
        <v>279.68898015620391</v>
      </c>
      <c r="Y34" s="118">
        <v>202.49</v>
      </c>
      <c r="Z34" s="796">
        <v>141.26</v>
      </c>
      <c r="AA34" s="796">
        <v>258.05</v>
      </c>
      <c r="AB34" s="118">
        <v>148.16</v>
      </c>
      <c r="AC34" s="796">
        <v>86.3</v>
      </c>
      <c r="AD34" s="796">
        <v>175.25</v>
      </c>
      <c r="AE34" s="118"/>
      <c r="AF34" s="796"/>
      <c r="AG34" s="796"/>
      <c r="AH34" s="118">
        <v>150.9</v>
      </c>
      <c r="AI34" s="796">
        <v>69</v>
      </c>
      <c r="AJ34" s="796">
        <v>245.3</v>
      </c>
      <c r="AK34" s="118">
        <v>137.56</v>
      </c>
      <c r="AL34" s="796">
        <v>130.785</v>
      </c>
      <c r="AM34" s="796">
        <v>148.654</v>
      </c>
      <c r="AN34" s="118">
        <v>105</v>
      </c>
      <c r="AO34" s="796">
        <v>105</v>
      </c>
      <c r="AP34" s="796">
        <v>105</v>
      </c>
      <c r="AQ34" s="118">
        <v>123</v>
      </c>
      <c r="AR34" s="796">
        <v>91</v>
      </c>
      <c r="AS34" s="796">
        <v>151</v>
      </c>
      <c r="AT34" s="118"/>
      <c r="AU34" s="799"/>
      <c r="AV34" s="799"/>
      <c r="AW34" s="118">
        <v>164</v>
      </c>
      <c r="AX34" s="799">
        <v>139</v>
      </c>
      <c r="AY34" s="799">
        <v>191</v>
      </c>
      <c r="AZ34" s="118"/>
      <c r="BA34" s="799"/>
      <c r="BB34" s="799"/>
      <c r="BC34" s="118">
        <v>151.91</v>
      </c>
      <c r="BD34" s="799">
        <v>124.95</v>
      </c>
      <c r="BE34" s="799">
        <v>277.02999999999997</v>
      </c>
      <c r="BF34" s="118"/>
      <c r="BG34" s="799"/>
      <c r="BH34" s="799"/>
      <c r="BI34" s="118">
        <v>74.325000000000003</v>
      </c>
      <c r="BJ34" s="799">
        <v>30.29</v>
      </c>
      <c r="BK34" s="799">
        <v>175.1</v>
      </c>
    </row>
    <row r="35" spans="2:63" s="813" customFormat="1" ht="18">
      <c r="B35" s="814" t="s">
        <v>2505</v>
      </c>
      <c r="C35" s="117">
        <v>2E-3</v>
      </c>
      <c r="D35" s="118">
        <v>29.604477946581476</v>
      </c>
      <c r="E35" s="796">
        <v>23.6288411505334</v>
      </c>
      <c r="F35" s="796">
        <v>35.018600867430997</v>
      </c>
      <c r="G35" s="118">
        <v>56.27910791570541</v>
      </c>
      <c r="H35" s="796">
        <v>31.861524220888828</v>
      </c>
      <c r="I35" s="796">
        <v>80.876005929317202</v>
      </c>
      <c r="J35" s="118">
        <v>31.109864588817526</v>
      </c>
      <c r="K35" s="796">
        <v>18.581721826066801</v>
      </c>
      <c r="L35" s="796">
        <v>47.024312055444099</v>
      </c>
      <c r="M35" s="118">
        <v>42.705926375953197</v>
      </c>
      <c r="N35" s="796">
        <v>26.130537527099044</v>
      </c>
      <c r="O35" s="796">
        <v>62.038312480001828</v>
      </c>
      <c r="P35" s="117">
        <v>35.245220413907504</v>
      </c>
      <c r="Q35" s="797">
        <v>11.919350205189399</v>
      </c>
      <c r="R35" s="797">
        <v>56.964973468341888</v>
      </c>
      <c r="S35" s="118">
        <v>19.641999999999996</v>
      </c>
      <c r="T35" s="796">
        <v>11.244999999999999</v>
      </c>
      <c r="U35" s="796">
        <v>27.115000000000002</v>
      </c>
      <c r="V35" s="118">
        <v>35.131846999776187</v>
      </c>
      <c r="W35" s="796">
        <v>26.411084825800895</v>
      </c>
      <c r="X35" s="796">
        <v>47.228431543001989</v>
      </c>
      <c r="Y35" s="118">
        <v>4.03</v>
      </c>
      <c r="Z35" s="796">
        <v>2.76</v>
      </c>
      <c r="AA35" s="796">
        <v>6.49</v>
      </c>
      <c r="AB35" s="118">
        <v>15.14</v>
      </c>
      <c r="AC35" s="796">
        <v>11.26</v>
      </c>
      <c r="AD35" s="796">
        <v>20.64</v>
      </c>
      <c r="AE35" s="118"/>
      <c r="AF35" s="796"/>
      <c r="AG35" s="796"/>
      <c r="AH35" s="118">
        <v>22.2</v>
      </c>
      <c r="AI35" s="796">
        <v>18.399999999999999</v>
      </c>
      <c r="AJ35" s="796">
        <v>27</v>
      </c>
      <c r="AK35" s="118">
        <v>36.733499999999999</v>
      </c>
      <c r="AL35" s="796">
        <v>34.445</v>
      </c>
      <c r="AM35" s="796">
        <v>40.454000000000001</v>
      </c>
      <c r="AN35" s="118">
        <v>29.84</v>
      </c>
      <c r="AO35" s="796">
        <v>29.84</v>
      </c>
      <c r="AP35" s="796">
        <v>29.84</v>
      </c>
      <c r="AQ35" s="118">
        <v>36.880000000000003</v>
      </c>
      <c r="AR35" s="796">
        <v>26.98</v>
      </c>
      <c r="AS35" s="796">
        <v>49.92</v>
      </c>
      <c r="AT35" s="118"/>
      <c r="AU35" s="799"/>
      <c r="AV35" s="799"/>
      <c r="AW35" s="118">
        <v>44.599999999999994</v>
      </c>
      <c r="AX35" s="799">
        <v>39.5</v>
      </c>
      <c r="AY35" s="799">
        <v>69</v>
      </c>
      <c r="AZ35" s="118"/>
      <c r="BA35" s="799"/>
      <c r="BB35" s="799"/>
      <c r="BC35" s="118">
        <v>24.52</v>
      </c>
      <c r="BD35" s="799">
        <v>5.58</v>
      </c>
      <c r="BE35" s="799">
        <v>27.08</v>
      </c>
      <c r="BF35" s="118"/>
      <c r="BG35" s="799"/>
      <c r="BH35" s="799"/>
      <c r="BI35" s="118">
        <v>8.6950000000000003</v>
      </c>
      <c r="BJ35" s="799">
        <v>4.0999999999999996</v>
      </c>
      <c r="BK35" s="799">
        <v>21.37</v>
      </c>
    </row>
    <row r="36" spans="2:63" s="813" customFormat="1" ht="18">
      <c r="B36" s="814" t="s">
        <v>2506</v>
      </c>
      <c r="C36" s="117">
        <v>3.0000000000000001E-3</v>
      </c>
      <c r="D36" s="118">
        <v>127.40973860583301</v>
      </c>
      <c r="E36" s="796">
        <v>106.82447870386081</v>
      </c>
      <c r="F36" s="796">
        <v>243.780065004915</v>
      </c>
      <c r="G36" s="118">
        <v>148.79904033540748</v>
      </c>
      <c r="H36" s="796">
        <v>79.892430225834289</v>
      </c>
      <c r="I36" s="796">
        <v>227.782219354886</v>
      </c>
      <c r="J36" s="118">
        <v>138.1356463946145</v>
      </c>
      <c r="K36" s="796">
        <v>100.19969387898701</v>
      </c>
      <c r="L36" s="796">
        <v>265.63433370764398</v>
      </c>
      <c r="M36" s="117">
        <v>173.16304521406047</v>
      </c>
      <c r="N36" s="796">
        <v>103.95637528227451</v>
      </c>
      <c r="O36" s="796">
        <v>413.17756037355792</v>
      </c>
      <c r="P36" s="117">
        <v>160.46960533229242</v>
      </c>
      <c r="Q36" s="797">
        <v>96.774350499429303</v>
      </c>
      <c r="R36" s="797">
        <v>222.04655792080069</v>
      </c>
      <c r="S36" s="118">
        <v>213.3125</v>
      </c>
      <c r="T36" s="796">
        <v>139.43333333333334</v>
      </c>
      <c r="U36" s="796">
        <v>430.85714285714283</v>
      </c>
      <c r="V36" s="118">
        <v>183.2095853076184</v>
      </c>
      <c r="W36" s="796">
        <v>134.34744731544944</v>
      </c>
      <c r="X36" s="796">
        <v>323.04589669103598</v>
      </c>
      <c r="Y36" s="118">
        <v>189.59</v>
      </c>
      <c r="Z36" s="796">
        <v>126.89</v>
      </c>
      <c r="AA36" s="796">
        <v>265.81</v>
      </c>
      <c r="AB36" s="118">
        <v>140.85</v>
      </c>
      <c r="AC36" s="796">
        <v>82.83</v>
      </c>
      <c r="AD36" s="796">
        <v>159.6</v>
      </c>
      <c r="AE36" s="118"/>
      <c r="AF36" s="796"/>
      <c r="AG36" s="796"/>
      <c r="AH36" s="118">
        <v>141.30000000000001</v>
      </c>
      <c r="AI36" s="796">
        <v>67.2</v>
      </c>
      <c r="AJ36" s="796">
        <v>223.1</v>
      </c>
      <c r="AK36" s="118">
        <v>118.03749999999999</v>
      </c>
      <c r="AL36" s="796">
        <v>112.892</v>
      </c>
      <c r="AM36" s="796">
        <v>129.59399999999999</v>
      </c>
      <c r="AN36" s="118">
        <v>95</v>
      </c>
      <c r="AO36" s="796">
        <v>95</v>
      </c>
      <c r="AP36" s="796">
        <v>95</v>
      </c>
      <c r="AQ36" s="118">
        <v>116</v>
      </c>
      <c r="AR36" s="796">
        <v>84</v>
      </c>
      <c r="AS36" s="796">
        <v>139</v>
      </c>
      <c r="AT36" s="118"/>
      <c r="AU36" s="799"/>
      <c r="AV36" s="799"/>
      <c r="AW36" s="118">
        <v>156</v>
      </c>
      <c r="AX36" s="799">
        <v>138</v>
      </c>
      <c r="AY36" s="799">
        <v>180</v>
      </c>
      <c r="AZ36" s="118"/>
      <c r="BA36" s="799"/>
      <c r="BB36" s="799"/>
      <c r="BC36" s="118">
        <v>126.99</v>
      </c>
      <c r="BD36" s="799">
        <v>95.91</v>
      </c>
      <c r="BE36" s="799">
        <v>232.41</v>
      </c>
      <c r="BF36" s="118"/>
      <c r="BG36" s="799"/>
      <c r="BH36" s="799"/>
      <c r="BI36" s="118">
        <v>71.39500000000001</v>
      </c>
      <c r="BJ36" s="799">
        <v>37.54</v>
      </c>
      <c r="BK36" s="799">
        <v>153.54</v>
      </c>
    </row>
    <row r="37" spans="2:63" s="813" customFormat="1" ht="18">
      <c r="B37" s="814" t="s">
        <v>2507</v>
      </c>
      <c r="C37" s="117">
        <v>0</v>
      </c>
      <c r="D37" s="118">
        <v>14.769870633916049</v>
      </c>
      <c r="E37" s="796">
        <v>11.816930187688731</v>
      </c>
      <c r="F37" s="796">
        <v>30.552643410226</v>
      </c>
      <c r="G37" s="118">
        <v>16.711748140031801</v>
      </c>
      <c r="H37" s="796">
        <v>8.8046257998776571</v>
      </c>
      <c r="I37" s="796">
        <v>25.630379138555099</v>
      </c>
      <c r="J37" s="118">
        <v>16.498253722895861</v>
      </c>
      <c r="K37" s="796">
        <v>11.393555824246935</v>
      </c>
      <c r="L37" s="796">
        <v>35.247150122091298</v>
      </c>
      <c r="M37" s="118">
        <v>20.605000144528972</v>
      </c>
      <c r="N37" s="796">
        <v>12.427141068035068</v>
      </c>
      <c r="O37" s="796">
        <v>52.436598149426302</v>
      </c>
      <c r="P37" s="118">
        <v>18.444348942568197</v>
      </c>
      <c r="Q37" s="797">
        <v>10.698733260083943</v>
      </c>
      <c r="R37" s="797">
        <v>27.534288880173943</v>
      </c>
      <c r="S37" s="118">
        <v>26.046250000000001</v>
      </c>
      <c r="T37" s="796">
        <v>16.916666666666668</v>
      </c>
      <c r="U37" s="796">
        <v>55.628571428571426</v>
      </c>
      <c r="V37" s="118">
        <v>23.37808416530093</v>
      </c>
      <c r="W37" s="796">
        <v>16.834981088742701</v>
      </c>
      <c r="X37" s="796">
        <v>37.083981248925888</v>
      </c>
      <c r="Y37" s="118">
        <v>24.11</v>
      </c>
      <c r="Z37" s="796">
        <v>15.02</v>
      </c>
      <c r="AA37" s="796">
        <v>33.909999999999997</v>
      </c>
      <c r="AB37" s="118">
        <v>17.63</v>
      </c>
      <c r="AC37" s="796">
        <v>10.210000000000001</v>
      </c>
      <c r="AD37" s="796">
        <v>20.13</v>
      </c>
      <c r="AE37" s="118"/>
      <c r="AF37" s="796"/>
      <c r="AG37" s="796"/>
      <c r="AH37" s="118">
        <v>18.899999999999999</v>
      </c>
      <c r="AI37" s="796">
        <v>8.6999999999999993</v>
      </c>
      <c r="AJ37" s="796">
        <v>30.5</v>
      </c>
      <c r="AK37" s="118">
        <v>12.888999999999999</v>
      </c>
      <c r="AL37" s="796">
        <v>12.114000000000001</v>
      </c>
      <c r="AM37" s="796">
        <v>14.074</v>
      </c>
      <c r="AN37" s="118">
        <v>10.06</v>
      </c>
      <c r="AO37" s="796">
        <v>10.06</v>
      </c>
      <c r="AP37" s="796">
        <v>10.06</v>
      </c>
      <c r="AQ37" s="118">
        <v>12.43</v>
      </c>
      <c r="AR37" s="796">
        <v>9.2200000000000006</v>
      </c>
      <c r="AS37" s="796">
        <v>14.18</v>
      </c>
      <c r="AT37" s="118"/>
      <c r="AU37" s="799"/>
      <c r="AV37" s="799"/>
      <c r="AW37" s="118">
        <v>17.649999999999999</v>
      </c>
      <c r="AX37" s="799">
        <v>15.2</v>
      </c>
      <c r="AY37" s="799">
        <v>19.600000000000001</v>
      </c>
      <c r="AZ37" s="118"/>
      <c r="BA37" s="799"/>
      <c r="BB37" s="799"/>
      <c r="BC37" s="118">
        <v>15.83</v>
      </c>
      <c r="BD37" s="799">
        <v>8.43</v>
      </c>
      <c r="BE37" s="799">
        <v>26.83</v>
      </c>
      <c r="BF37" s="118"/>
      <c r="BG37" s="799"/>
      <c r="BH37" s="799"/>
      <c r="BI37" s="118">
        <v>8.879999999999999</v>
      </c>
      <c r="BJ37" s="799">
        <v>4.8</v>
      </c>
      <c r="BK37" s="799">
        <v>18.3</v>
      </c>
    </row>
    <row r="38" spans="2:63" s="813" customFormat="1" ht="18">
      <c r="B38" s="814" t="s">
        <v>2508</v>
      </c>
      <c r="C38" s="117">
        <v>1E-3</v>
      </c>
      <c r="D38" s="118">
        <v>73.185917855496669</v>
      </c>
      <c r="E38" s="796">
        <v>63.192825594084837</v>
      </c>
      <c r="F38" s="796">
        <v>155.32393971721601</v>
      </c>
      <c r="G38" s="118">
        <v>80.347433109251767</v>
      </c>
      <c r="H38" s="796">
        <v>41.163193462865202</v>
      </c>
      <c r="I38" s="796">
        <v>126.64997964673699</v>
      </c>
      <c r="J38" s="118">
        <v>87.307488256177479</v>
      </c>
      <c r="K38" s="796">
        <v>53.362164339784186</v>
      </c>
      <c r="L38" s="796">
        <v>187.90289249954901</v>
      </c>
      <c r="M38" s="118">
        <v>111.53669097761301</v>
      </c>
      <c r="N38" s="796">
        <v>65.158372406137374</v>
      </c>
      <c r="O38" s="796">
        <v>287.47474801263854</v>
      </c>
      <c r="P38" s="118">
        <v>91.6852495514335</v>
      </c>
      <c r="Q38" s="797">
        <v>45.743955582528258</v>
      </c>
      <c r="R38" s="797">
        <v>141.53938583191675</v>
      </c>
      <c r="S38" s="118">
        <v>134.845</v>
      </c>
      <c r="T38" s="796">
        <v>90.8</v>
      </c>
      <c r="U38" s="796">
        <v>289.28571428571428</v>
      </c>
      <c r="V38" s="118">
        <v>124.37729992935667</v>
      </c>
      <c r="W38" s="796">
        <v>95.186865279570014</v>
      </c>
      <c r="X38" s="796">
        <v>212.00949042906331</v>
      </c>
      <c r="Y38" s="118">
        <v>140.97</v>
      </c>
      <c r="Z38" s="796">
        <v>87.39</v>
      </c>
      <c r="AA38" s="796">
        <v>209</v>
      </c>
      <c r="AB38" s="118">
        <v>98.9</v>
      </c>
      <c r="AC38" s="796">
        <v>55.24</v>
      </c>
      <c r="AD38" s="796">
        <v>114.89</v>
      </c>
      <c r="AE38" s="118"/>
      <c r="AF38" s="796"/>
      <c r="AG38" s="796"/>
      <c r="AH38" s="118">
        <v>106.7</v>
      </c>
      <c r="AI38" s="796">
        <v>44.8</v>
      </c>
      <c r="AJ38" s="796">
        <v>165.6</v>
      </c>
      <c r="AK38" s="118">
        <v>60.0105</v>
      </c>
      <c r="AL38" s="796">
        <v>54.927999999999997</v>
      </c>
      <c r="AM38" s="796">
        <v>64.602000000000004</v>
      </c>
      <c r="AN38" s="118">
        <v>46.54</v>
      </c>
      <c r="AO38" s="796">
        <v>46.54</v>
      </c>
      <c r="AP38" s="796">
        <v>46.54</v>
      </c>
      <c r="AQ38" s="118">
        <v>56.85</v>
      </c>
      <c r="AR38" s="796">
        <v>41.31</v>
      </c>
      <c r="AS38" s="796">
        <v>68.739999999999995</v>
      </c>
      <c r="AT38" s="118"/>
      <c r="AU38" s="799"/>
      <c r="AV38" s="799"/>
      <c r="AW38" s="118">
        <v>84.75</v>
      </c>
      <c r="AX38" s="799">
        <v>73.5</v>
      </c>
      <c r="AY38" s="799">
        <v>96.4</v>
      </c>
      <c r="AZ38" s="118"/>
      <c r="BA38" s="799"/>
      <c r="BB38" s="799"/>
      <c r="BC38" s="118">
        <v>87.37</v>
      </c>
      <c r="BD38" s="799">
        <v>64.44</v>
      </c>
      <c r="BE38" s="799">
        <v>137.71</v>
      </c>
      <c r="BF38" s="118"/>
      <c r="BG38" s="799"/>
      <c r="BH38" s="799"/>
      <c r="BI38" s="118">
        <v>53.870000000000005</v>
      </c>
      <c r="BJ38" s="799">
        <v>32.31</v>
      </c>
      <c r="BK38" s="799">
        <v>106.92</v>
      </c>
    </row>
    <row r="39" spans="2:63" s="813" customFormat="1" ht="18">
      <c r="B39" s="814" t="s">
        <v>2509</v>
      </c>
      <c r="C39" s="117">
        <v>2E-3</v>
      </c>
      <c r="D39" s="118">
        <v>324.08219662085696</v>
      </c>
      <c r="E39" s="796">
        <v>268.66805422764776</v>
      </c>
      <c r="F39" s="796">
        <v>707.42250841492398</v>
      </c>
      <c r="G39" s="118">
        <v>340.01514800347786</v>
      </c>
      <c r="H39" s="796">
        <v>177.49796481539849</v>
      </c>
      <c r="I39" s="796">
        <v>512.053068024411</v>
      </c>
      <c r="J39" s="118">
        <v>411.05918936139688</v>
      </c>
      <c r="K39" s="796">
        <v>234.63179058872169</v>
      </c>
      <c r="L39" s="796">
        <v>923.00070440847105</v>
      </c>
      <c r="M39" s="118">
        <v>488.28875791687102</v>
      </c>
      <c r="N39" s="796">
        <v>288.39883455873149</v>
      </c>
      <c r="O39" s="796">
        <v>1325.6303493360556</v>
      </c>
      <c r="P39" s="118">
        <v>415.01241164095961</v>
      </c>
      <c r="Q39" s="797">
        <v>259.28952233387906</v>
      </c>
      <c r="R39" s="797">
        <v>599.99465649218359</v>
      </c>
      <c r="S39" s="118">
        <v>660.3125</v>
      </c>
      <c r="T39" s="796">
        <v>433.70000000000005</v>
      </c>
      <c r="U39" s="796">
        <v>1269.5714285714287</v>
      </c>
      <c r="V39" s="118">
        <v>596.20417820984767</v>
      </c>
      <c r="W39" s="796">
        <v>456.4</v>
      </c>
      <c r="X39" s="796">
        <v>935.41312316437654</v>
      </c>
      <c r="Y39" s="118">
        <v>826.05</v>
      </c>
      <c r="Z39" s="796">
        <v>451.55</v>
      </c>
      <c r="AA39" s="796">
        <v>1073.3900000000001</v>
      </c>
      <c r="AB39" s="118">
        <v>489.04</v>
      </c>
      <c r="AC39" s="796">
        <v>276.97000000000003</v>
      </c>
      <c r="AD39" s="796">
        <v>567.71</v>
      </c>
      <c r="AE39" s="118"/>
      <c r="AF39" s="796"/>
      <c r="AG39" s="796"/>
      <c r="AH39" s="118">
        <v>536.29999999999995</v>
      </c>
      <c r="AI39" s="796">
        <v>228</v>
      </c>
      <c r="AJ39" s="796">
        <v>769.6</v>
      </c>
      <c r="AK39" s="118">
        <v>240.84550000000002</v>
      </c>
      <c r="AL39" s="796">
        <v>218.34800000000001</v>
      </c>
      <c r="AM39" s="796">
        <v>260.09100000000001</v>
      </c>
      <c r="AN39" s="118">
        <v>183</v>
      </c>
      <c r="AO39" s="796">
        <v>183</v>
      </c>
      <c r="AP39" s="796">
        <v>183</v>
      </c>
      <c r="AQ39" s="118">
        <v>228</v>
      </c>
      <c r="AR39" s="796">
        <v>158</v>
      </c>
      <c r="AS39" s="796">
        <v>282</v>
      </c>
      <c r="AT39" s="118"/>
      <c r="AU39" s="799"/>
      <c r="AV39" s="799"/>
      <c r="AW39" s="118">
        <v>344</v>
      </c>
      <c r="AX39" s="799">
        <v>300</v>
      </c>
      <c r="AY39" s="799">
        <v>402</v>
      </c>
      <c r="AZ39" s="118"/>
      <c r="BA39" s="799"/>
      <c r="BB39" s="799"/>
      <c r="BC39" s="118">
        <v>416.43</v>
      </c>
      <c r="BD39" s="799">
        <v>312.06</v>
      </c>
      <c r="BE39" s="799">
        <v>707.91</v>
      </c>
      <c r="BF39" s="118"/>
      <c r="BG39" s="799"/>
      <c r="BH39" s="799"/>
      <c r="BI39" s="118">
        <v>278.45999999999998</v>
      </c>
      <c r="BJ39" s="799">
        <v>189.34</v>
      </c>
      <c r="BK39" s="799">
        <v>479.19</v>
      </c>
    </row>
    <row r="40" spans="2:63" s="813" customFormat="1" ht="18">
      <c r="B40" s="814" t="s">
        <v>2510</v>
      </c>
      <c r="C40" s="117">
        <v>0</v>
      </c>
      <c r="D40" s="118">
        <v>12.157916360327899</v>
      </c>
      <c r="E40" s="796">
        <v>10.241624897006281</v>
      </c>
      <c r="F40" s="796">
        <v>27.953852571830701</v>
      </c>
      <c r="G40" s="118">
        <v>13.215268228068174</v>
      </c>
      <c r="H40" s="796">
        <v>6.7583833833260263</v>
      </c>
      <c r="I40" s="796">
        <v>20.7007528357334</v>
      </c>
      <c r="J40" s="118">
        <v>15.128487410356101</v>
      </c>
      <c r="K40" s="796">
        <v>9.2964946571098768</v>
      </c>
      <c r="L40" s="796">
        <v>33.845546535173099</v>
      </c>
      <c r="M40" s="118">
        <v>19.218002311015841</v>
      </c>
      <c r="N40" s="796">
        <v>10.810228990840494</v>
      </c>
      <c r="O40" s="796">
        <v>51.525130535331414</v>
      </c>
      <c r="P40" s="118">
        <v>16.561183627289584</v>
      </c>
      <c r="Q40" s="797">
        <v>8.5325446403173082</v>
      </c>
      <c r="R40" s="797">
        <v>24.532990723342103</v>
      </c>
      <c r="S40" s="118">
        <v>24.309857142857144</v>
      </c>
      <c r="T40" s="796">
        <v>15.673333333333332</v>
      </c>
      <c r="U40" s="796">
        <v>50.414285714285711</v>
      </c>
      <c r="V40" s="118">
        <v>21.884140956445368</v>
      </c>
      <c r="W40" s="796">
        <v>16.292590465315936</v>
      </c>
      <c r="X40" s="796">
        <v>35.07275810363867</v>
      </c>
      <c r="Y40" s="118">
        <v>28.36</v>
      </c>
      <c r="Z40" s="796">
        <v>15.24</v>
      </c>
      <c r="AA40" s="796">
        <v>38.46</v>
      </c>
      <c r="AB40" s="118">
        <v>17.850000000000001</v>
      </c>
      <c r="AC40" s="796">
        <v>10.23</v>
      </c>
      <c r="AD40" s="796">
        <v>21.72</v>
      </c>
      <c r="AE40" s="118"/>
      <c r="AF40" s="796"/>
      <c r="AG40" s="796"/>
      <c r="AH40" s="118">
        <v>20</v>
      </c>
      <c r="AI40" s="796">
        <v>8.1</v>
      </c>
      <c r="AJ40" s="796">
        <v>30.5</v>
      </c>
      <c r="AK40" s="118">
        <v>9.7050000000000001</v>
      </c>
      <c r="AL40" s="796">
        <v>8.7910000000000004</v>
      </c>
      <c r="AM40" s="796">
        <v>10.515000000000001</v>
      </c>
      <c r="AN40" s="118">
        <v>7.58</v>
      </c>
      <c r="AO40" s="796">
        <v>7.58</v>
      </c>
      <c r="AP40" s="796">
        <v>7.58</v>
      </c>
      <c r="AQ40" s="118">
        <v>8.9499999999999993</v>
      </c>
      <c r="AR40" s="796">
        <v>6.22</v>
      </c>
      <c r="AS40" s="796">
        <v>11.1</v>
      </c>
      <c r="AT40" s="118"/>
      <c r="AU40" s="799"/>
      <c r="AV40" s="799"/>
      <c r="AW40" s="118">
        <v>13.899999999999999</v>
      </c>
      <c r="AX40" s="799">
        <v>12.1</v>
      </c>
      <c r="AY40" s="799">
        <v>16.2</v>
      </c>
      <c r="AZ40" s="118"/>
      <c r="BA40" s="799"/>
      <c r="BB40" s="799"/>
      <c r="BC40" s="118">
        <v>14.19</v>
      </c>
      <c r="BD40" s="799">
        <v>9.85</v>
      </c>
      <c r="BE40" s="799">
        <v>21.75</v>
      </c>
      <c r="BF40" s="118"/>
      <c r="BG40" s="799"/>
      <c r="BH40" s="799"/>
      <c r="BI40" s="118">
        <v>9.5749999999999993</v>
      </c>
      <c r="BJ40" s="799">
        <v>6.49</v>
      </c>
      <c r="BK40" s="799">
        <v>17.5</v>
      </c>
    </row>
    <row r="41" spans="2:63" s="813" customFormat="1" ht="18">
      <c r="B41" s="814" t="s">
        <v>2511</v>
      </c>
      <c r="C41" s="117">
        <v>1E-3</v>
      </c>
      <c r="D41" s="118">
        <v>27.581092440820598</v>
      </c>
      <c r="E41" s="796">
        <v>22.946720801289114</v>
      </c>
      <c r="F41" s="796">
        <v>66.786865199527497</v>
      </c>
      <c r="G41" s="118">
        <v>28.863551600281401</v>
      </c>
      <c r="H41" s="796">
        <v>14.211691218919777</v>
      </c>
      <c r="I41" s="796">
        <v>46.080790115953597</v>
      </c>
      <c r="J41" s="118">
        <v>34.496921898282999</v>
      </c>
      <c r="K41" s="796">
        <v>19.583150040908819</v>
      </c>
      <c r="L41" s="796">
        <v>81.416835687925897</v>
      </c>
      <c r="M41" s="118">
        <v>45.445443846277058</v>
      </c>
      <c r="N41" s="796">
        <v>24.331945193334651</v>
      </c>
      <c r="O41" s="796">
        <v>128.07447048168299</v>
      </c>
      <c r="P41" s="118">
        <v>35.440016653965827</v>
      </c>
      <c r="Q41" s="797">
        <v>21.307411444182662</v>
      </c>
      <c r="R41" s="797">
        <v>56.153194216838159</v>
      </c>
      <c r="S41" s="118">
        <v>54.614027777777778</v>
      </c>
      <c r="T41" s="796">
        <v>35.730000000000004</v>
      </c>
      <c r="U41" s="796">
        <v>110.1</v>
      </c>
      <c r="V41" s="118">
        <v>49.861908818088303</v>
      </c>
      <c r="W41" s="796">
        <v>38.22</v>
      </c>
      <c r="X41" s="796">
        <v>85.408734100679311</v>
      </c>
      <c r="Y41" s="118">
        <v>73.55</v>
      </c>
      <c r="Z41" s="796">
        <v>36.68</v>
      </c>
      <c r="AA41" s="796">
        <v>101.1</v>
      </c>
      <c r="AB41" s="118">
        <v>44.66</v>
      </c>
      <c r="AC41" s="796">
        <v>26.82</v>
      </c>
      <c r="AD41" s="796">
        <v>56.49</v>
      </c>
      <c r="AE41" s="118"/>
      <c r="AF41" s="796"/>
      <c r="AG41" s="796"/>
      <c r="AH41" s="118">
        <v>48</v>
      </c>
      <c r="AI41" s="796">
        <v>18.3</v>
      </c>
      <c r="AJ41" s="796">
        <v>71.400000000000006</v>
      </c>
      <c r="AK41" s="118">
        <v>19.714500000000001</v>
      </c>
      <c r="AL41" s="796">
        <v>17.564</v>
      </c>
      <c r="AM41" s="796">
        <v>21.28</v>
      </c>
      <c r="AN41" s="118">
        <v>16.46</v>
      </c>
      <c r="AO41" s="796">
        <v>16.46</v>
      </c>
      <c r="AP41" s="796">
        <v>16.46</v>
      </c>
      <c r="AQ41" s="118">
        <v>20.36</v>
      </c>
      <c r="AR41" s="796">
        <v>12.37</v>
      </c>
      <c r="AS41" s="796">
        <v>25.42</v>
      </c>
      <c r="AT41" s="118"/>
      <c r="AU41" s="799"/>
      <c r="AV41" s="799"/>
      <c r="AW41" s="118">
        <v>27.25</v>
      </c>
      <c r="AX41" s="799">
        <v>24</v>
      </c>
      <c r="AY41" s="799">
        <v>32.700000000000003</v>
      </c>
      <c r="AZ41" s="118"/>
      <c r="BA41" s="799"/>
      <c r="BB41" s="799"/>
      <c r="BC41" s="118">
        <v>34.450000000000003</v>
      </c>
      <c r="BD41" s="799">
        <v>24.68</v>
      </c>
      <c r="BE41" s="799">
        <v>60.15</v>
      </c>
      <c r="BF41" s="118"/>
      <c r="BG41" s="799"/>
      <c r="BH41" s="799"/>
      <c r="BI41" s="118">
        <v>25.310000000000002</v>
      </c>
      <c r="BJ41" s="799">
        <v>18.809999999999999</v>
      </c>
      <c r="BK41" s="799">
        <v>43.41</v>
      </c>
    </row>
    <row r="42" spans="2:63" s="813" customFormat="1" ht="18">
      <c r="B42" s="814" t="s">
        <v>2512</v>
      </c>
      <c r="C42" s="117">
        <v>1E-3</v>
      </c>
      <c r="D42" s="118">
        <v>2.8986017777420896</v>
      </c>
      <c r="E42" s="796">
        <v>2.3138451861548299</v>
      </c>
      <c r="F42" s="796">
        <v>7.1700839331040296</v>
      </c>
      <c r="G42" s="118">
        <v>2.8331880877662847</v>
      </c>
      <c r="H42" s="796">
        <v>1.3282421179863007</v>
      </c>
      <c r="I42" s="796">
        <v>4.4816948774260599</v>
      </c>
      <c r="J42" s="118">
        <v>3.6048707651815497</v>
      </c>
      <c r="K42" s="796">
        <v>1.9821275715943771</v>
      </c>
      <c r="L42" s="796">
        <v>8.9359564202850095</v>
      </c>
      <c r="M42" s="118">
        <v>5.0149792874558887</v>
      </c>
      <c r="N42" s="796">
        <v>2.3538258624445607</v>
      </c>
      <c r="O42" s="796">
        <v>14.804928325232236</v>
      </c>
      <c r="P42" s="118">
        <v>3.6673583043976548</v>
      </c>
      <c r="Q42" s="797">
        <v>1.7796171486671482</v>
      </c>
      <c r="R42" s="797">
        <v>6.3039242591187277</v>
      </c>
      <c r="S42" s="118">
        <v>5.9993750000000006</v>
      </c>
      <c r="T42" s="796">
        <v>4.0350000000000001</v>
      </c>
      <c r="U42" s="796">
        <v>11.522857142857143</v>
      </c>
      <c r="V42" s="118">
        <v>5.1675178516348206</v>
      </c>
      <c r="W42" s="796">
        <v>3.9136246702206896</v>
      </c>
      <c r="X42" s="796">
        <v>8.0134820402503575</v>
      </c>
      <c r="Y42" s="118">
        <v>9.0299999999999994</v>
      </c>
      <c r="Z42" s="796">
        <v>3.91</v>
      </c>
      <c r="AA42" s="796">
        <v>11.56</v>
      </c>
      <c r="AB42" s="118">
        <v>4.88</v>
      </c>
      <c r="AC42" s="796">
        <v>2.91</v>
      </c>
      <c r="AD42" s="796">
        <v>6.3</v>
      </c>
      <c r="AE42" s="118"/>
      <c r="AF42" s="796"/>
      <c r="AG42" s="796"/>
      <c r="AH42" s="118"/>
      <c r="AI42" s="796"/>
      <c r="AJ42" s="796"/>
      <c r="AK42" s="118">
        <v>1.9829999999999999</v>
      </c>
      <c r="AL42" s="796">
        <v>1.7070000000000001</v>
      </c>
      <c r="AM42" s="796">
        <v>2.214</v>
      </c>
      <c r="AN42" s="118">
        <v>1.36</v>
      </c>
      <c r="AO42" s="796">
        <v>1.36</v>
      </c>
      <c r="AP42" s="796">
        <v>1.36</v>
      </c>
      <c r="AQ42" s="118">
        <v>1.87</v>
      </c>
      <c r="AR42" s="796">
        <v>1.24</v>
      </c>
      <c r="AS42" s="796">
        <v>2.3199999999999998</v>
      </c>
      <c r="AT42" s="118"/>
      <c r="AU42" s="799"/>
      <c r="AV42" s="799"/>
      <c r="AW42" s="118">
        <v>2.6399999999999997</v>
      </c>
      <c r="AX42" s="799">
        <v>2.33</v>
      </c>
      <c r="AY42" s="799">
        <v>3.26</v>
      </c>
      <c r="AZ42" s="118"/>
      <c r="BA42" s="799"/>
      <c r="BB42" s="799"/>
      <c r="BC42" s="118">
        <v>3.91</v>
      </c>
      <c r="BD42" s="799">
        <v>2.76</v>
      </c>
      <c r="BE42" s="799">
        <v>7.04</v>
      </c>
      <c r="BF42" s="118"/>
      <c r="BG42" s="799"/>
      <c r="BH42" s="799"/>
      <c r="BI42" s="118">
        <v>2.875</v>
      </c>
      <c r="BJ42" s="799">
        <v>2.2599999999999998</v>
      </c>
      <c r="BK42" s="799">
        <v>4.8899999999999997</v>
      </c>
    </row>
    <row r="43" spans="2:63" s="813" customFormat="1" ht="18">
      <c r="B43" s="814" t="s">
        <v>2513</v>
      </c>
      <c r="C43" s="117">
        <v>1E-3</v>
      </c>
      <c r="D43" s="118">
        <v>13.779454317512112</v>
      </c>
      <c r="E43" s="796">
        <v>11.762601967412182</v>
      </c>
      <c r="F43" s="796">
        <v>34.511632401970999</v>
      </c>
      <c r="G43" s="118">
        <v>13.787079732562153</v>
      </c>
      <c r="H43" s="796">
        <v>6.4931911302041838</v>
      </c>
      <c r="I43" s="796">
        <v>21.7588763316969</v>
      </c>
      <c r="J43" s="118">
        <v>18.26876841517765</v>
      </c>
      <c r="K43" s="796">
        <v>9.5096713788645797</v>
      </c>
      <c r="L43" s="796">
        <v>44.506451195227697</v>
      </c>
      <c r="M43" s="118">
        <v>26.686634139999999</v>
      </c>
      <c r="N43" s="796">
        <v>11.594762341368233</v>
      </c>
      <c r="O43" s="796">
        <v>70.199502459239199</v>
      </c>
      <c r="P43" s="118">
        <v>17.044338988521918</v>
      </c>
      <c r="Q43" s="797">
        <v>10.496364035350505</v>
      </c>
      <c r="R43" s="797">
        <v>32.135828901047134</v>
      </c>
      <c r="S43" s="118">
        <v>31.456666666666671</v>
      </c>
      <c r="T43" s="796">
        <v>20.630000000000003</v>
      </c>
      <c r="U43" s="796">
        <v>57.328571428571429</v>
      </c>
      <c r="V43" s="118">
        <v>26.491021789778848</v>
      </c>
      <c r="W43" s="796">
        <v>19.569629402011589</v>
      </c>
      <c r="X43" s="796">
        <v>40.318485686552862</v>
      </c>
      <c r="Y43" s="118">
        <v>48.13</v>
      </c>
      <c r="Z43" s="796">
        <v>20.440000000000001</v>
      </c>
      <c r="AA43" s="796">
        <v>64.95</v>
      </c>
      <c r="AB43" s="118">
        <v>26.11</v>
      </c>
      <c r="AC43" s="796">
        <v>16.46</v>
      </c>
      <c r="AD43" s="796">
        <v>34.19</v>
      </c>
      <c r="AE43" s="118"/>
      <c r="AF43" s="796"/>
      <c r="AG43" s="796"/>
      <c r="AH43" s="118">
        <v>32</v>
      </c>
      <c r="AI43" s="796">
        <v>10.7</v>
      </c>
      <c r="AJ43" s="796">
        <v>43.9</v>
      </c>
      <c r="AK43" s="118">
        <v>9.8719999999999999</v>
      </c>
      <c r="AL43" s="796">
        <v>8.2840000000000007</v>
      </c>
      <c r="AM43" s="796">
        <v>11.612</v>
      </c>
      <c r="AN43" s="118">
        <v>7.94</v>
      </c>
      <c r="AO43" s="796">
        <v>7.94</v>
      </c>
      <c r="AP43" s="796">
        <v>7.94</v>
      </c>
      <c r="AQ43" s="118">
        <v>9.3699999999999992</v>
      </c>
      <c r="AR43" s="796">
        <v>6.05</v>
      </c>
      <c r="AS43" s="796">
        <v>12.37</v>
      </c>
      <c r="AT43" s="118"/>
      <c r="AU43" s="799"/>
      <c r="AV43" s="799"/>
      <c r="AW43" s="118">
        <v>13.35</v>
      </c>
      <c r="AX43" s="799">
        <v>11.5</v>
      </c>
      <c r="AY43" s="799">
        <v>17.3</v>
      </c>
      <c r="AZ43" s="118"/>
      <c r="BA43" s="799"/>
      <c r="BB43" s="799"/>
      <c r="BC43" s="118">
        <v>22.13</v>
      </c>
      <c r="BD43" s="799">
        <v>17.149999999999999</v>
      </c>
      <c r="BE43" s="799">
        <v>44.36</v>
      </c>
      <c r="BF43" s="118"/>
      <c r="BG43" s="799"/>
      <c r="BH43" s="799"/>
      <c r="BI43" s="118">
        <v>16.745000000000001</v>
      </c>
      <c r="BJ43" s="799">
        <v>13.51</v>
      </c>
      <c r="BK43" s="799">
        <v>27.42</v>
      </c>
    </row>
    <row r="44" spans="2:63" s="813" customFormat="1" ht="18">
      <c r="B44" s="814" t="s">
        <v>2514</v>
      </c>
      <c r="C44" s="117">
        <v>0</v>
      </c>
      <c r="D44" s="118">
        <v>1.85496136735089</v>
      </c>
      <c r="E44" s="796">
        <v>1.5130234496559709</v>
      </c>
      <c r="F44" s="796">
        <v>4.4489526395093</v>
      </c>
      <c r="G44" s="118">
        <v>1.7410654665</v>
      </c>
      <c r="H44" s="796">
        <v>0.86418869890889016</v>
      </c>
      <c r="I44" s="796">
        <v>2.82273051698711</v>
      </c>
      <c r="J44" s="118">
        <v>2.4372783453624787</v>
      </c>
      <c r="K44" s="796">
        <v>1.3433395939612101</v>
      </c>
      <c r="L44" s="796">
        <v>5.5329297639746198</v>
      </c>
      <c r="M44" s="118">
        <v>3.473822024429702</v>
      </c>
      <c r="N44" s="796">
        <v>1.4690774157844135</v>
      </c>
      <c r="O44" s="796">
        <v>9.8520369356023547</v>
      </c>
      <c r="P44" s="118">
        <v>2.1732517569432135</v>
      </c>
      <c r="Q44" s="797">
        <v>1.42370064565988</v>
      </c>
      <c r="R44" s="797">
        <v>4.45207652188979</v>
      </c>
      <c r="S44" s="118">
        <v>3.8598888888888889</v>
      </c>
      <c r="T44" s="796">
        <v>2.6066666666666669</v>
      </c>
      <c r="U44" s="796">
        <v>6.8085714285714278</v>
      </c>
      <c r="V44" s="118">
        <v>3.4811840222161221</v>
      </c>
      <c r="W44" s="796">
        <v>2.7023999999999999</v>
      </c>
      <c r="X44" s="796">
        <v>5.2864775269210433</v>
      </c>
      <c r="Y44" s="118">
        <v>6.54</v>
      </c>
      <c r="Z44" s="796">
        <v>2.38</v>
      </c>
      <c r="AA44" s="796">
        <v>8.09</v>
      </c>
      <c r="AB44" s="118">
        <v>3.25</v>
      </c>
      <c r="AC44" s="796">
        <v>2.15</v>
      </c>
      <c r="AD44" s="796">
        <v>4.6900000000000004</v>
      </c>
      <c r="AE44" s="118"/>
      <c r="AF44" s="796"/>
      <c r="AG44" s="796"/>
      <c r="AH44" s="118">
        <v>4</v>
      </c>
      <c r="AI44" s="796">
        <v>1.4</v>
      </c>
      <c r="AJ44" s="796">
        <v>5.2</v>
      </c>
      <c r="AK44" s="118">
        <v>1.1879999999999999</v>
      </c>
      <c r="AL44" s="796">
        <v>0.97399999999999998</v>
      </c>
      <c r="AM44" s="796">
        <v>1.423</v>
      </c>
      <c r="AN44" s="118">
        <v>0.83</v>
      </c>
      <c r="AO44" s="796">
        <v>0.83</v>
      </c>
      <c r="AP44" s="796">
        <v>0.83</v>
      </c>
      <c r="AQ44" s="118">
        <v>1.1399999999999999</v>
      </c>
      <c r="AR44" s="796">
        <v>0.62</v>
      </c>
      <c r="AS44" s="796">
        <v>1.71</v>
      </c>
      <c r="AT44" s="118"/>
      <c r="AU44" s="799"/>
      <c r="AV44" s="799"/>
      <c r="AW44" s="118">
        <v>1.6749999999999998</v>
      </c>
      <c r="AX44" s="799">
        <v>1.37</v>
      </c>
      <c r="AY44" s="799">
        <v>2.0699999999999998</v>
      </c>
      <c r="AZ44" s="118"/>
      <c r="BA44" s="799"/>
      <c r="BB44" s="799"/>
      <c r="BC44" s="118">
        <v>2.69</v>
      </c>
      <c r="BD44" s="799">
        <v>1.87</v>
      </c>
      <c r="BE44" s="799">
        <v>6.25</v>
      </c>
      <c r="BF44" s="118"/>
      <c r="BG44" s="799"/>
      <c r="BH44" s="799"/>
      <c r="BI44" s="118">
        <v>2.2650000000000001</v>
      </c>
      <c r="BJ44" s="799">
        <v>1.84</v>
      </c>
      <c r="BK44" s="799">
        <v>3.46</v>
      </c>
    </row>
    <row r="45" spans="2:63" s="813" customFormat="1" ht="18">
      <c r="B45" s="814" t="s">
        <v>2515</v>
      </c>
      <c r="C45" s="117">
        <v>1E-3</v>
      </c>
      <c r="D45" s="118">
        <v>11.862513224375736</v>
      </c>
      <c r="E45" s="796">
        <v>7.4913802263689728</v>
      </c>
      <c r="F45" s="796">
        <v>49.939634535302403</v>
      </c>
      <c r="G45" s="118">
        <v>2.2288422222758797</v>
      </c>
      <c r="H45" s="796">
        <v>1.0099471551176271</v>
      </c>
      <c r="I45" s="796">
        <v>10.838510332518004</v>
      </c>
      <c r="J45" s="118">
        <v>14.785051508315986</v>
      </c>
      <c r="K45" s="796">
        <v>1.7613490122225017</v>
      </c>
      <c r="L45" s="796">
        <v>51.413352571430238</v>
      </c>
      <c r="M45" s="118">
        <v>6.3311717702552199</v>
      </c>
      <c r="N45" s="796">
        <v>1.8058661017220681</v>
      </c>
      <c r="O45" s="796">
        <v>23.675469618272928</v>
      </c>
      <c r="P45" s="118">
        <v>14.327531096982149</v>
      </c>
      <c r="Q45" s="797">
        <v>0.6573362803075723</v>
      </c>
      <c r="R45" s="797">
        <v>224.474501630356</v>
      </c>
      <c r="S45" s="118">
        <v>21.001666666666669</v>
      </c>
      <c r="T45" s="796">
        <v>4.3364285714285717</v>
      </c>
      <c r="U45" s="796">
        <v>102.13333333333333</v>
      </c>
      <c r="V45" s="118">
        <v>3.4150134779720593</v>
      </c>
      <c r="W45" s="796">
        <v>1.8490763691757679</v>
      </c>
      <c r="X45" s="796">
        <v>5.6434660303254303</v>
      </c>
      <c r="Y45" s="118">
        <v>24.52</v>
      </c>
      <c r="Z45" s="796">
        <v>9.8000000000000007</v>
      </c>
      <c r="AA45" s="796">
        <v>51.82</v>
      </c>
      <c r="AB45" s="118">
        <v>16.809999999999999</v>
      </c>
      <c r="AC45" s="796">
        <v>9.5</v>
      </c>
      <c r="AD45" s="796">
        <v>73.23</v>
      </c>
      <c r="AE45" s="118"/>
      <c r="AF45" s="796"/>
      <c r="AG45" s="796"/>
      <c r="AH45" s="118">
        <v>16.5</v>
      </c>
      <c r="AI45" s="796">
        <v>5.5</v>
      </c>
      <c r="AJ45" s="796">
        <v>29.5</v>
      </c>
      <c r="AK45" s="118">
        <v>6.9329999999999998</v>
      </c>
      <c r="AL45" s="796">
        <v>5.9850000000000003</v>
      </c>
      <c r="AM45" s="796">
        <v>10.718999999999999</v>
      </c>
      <c r="AN45" s="118"/>
      <c r="AO45" s="796"/>
      <c r="AP45" s="796"/>
      <c r="AQ45" s="118">
        <v>3.835</v>
      </c>
      <c r="AR45" s="796">
        <v>1.55</v>
      </c>
      <c r="AS45" s="796">
        <v>10.210000000000001</v>
      </c>
      <c r="AT45" s="118"/>
      <c r="AU45" s="799"/>
      <c r="AV45" s="799"/>
      <c r="AW45" s="118">
        <v>2.88</v>
      </c>
      <c r="AX45" s="799">
        <v>1.62</v>
      </c>
      <c r="AY45" s="799">
        <v>8.8800000000000008</v>
      </c>
      <c r="AZ45" s="118"/>
      <c r="BA45" s="799"/>
      <c r="BB45" s="799"/>
      <c r="BC45" s="118">
        <v>10.48</v>
      </c>
      <c r="BD45" s="799">
        <v>7.52</v>
      </c>
      <c r="BE45" s="799">
        <v>150.11000000000001</v>
      </c>
      <c r="BF45" s="118"/>
      <c r="BG45" s="799"/>
      <c r="BH45" s="799"/>
      <c r="BI45" s="118">
        <v>5.8949999999999996</v>
      </c>
      <c r="BJ45" s="799">
        <v>2.37</v>
      </c>
      <c r="BK45" s="799">
        <v>14.4</v>
      </c>
    </row>
    <row r="46" spans="2:63" s="813" customFormat="1" ht="18">
      <c r="B46" s="814" t="s">
        <v>2516</v>
      </c>
      <c r="C46" s="117">
        <v>0</v>
      </c>
      <c r="D46" s="118">
        <v>2.30842493800994</v>
      </c>
      <c r="E46" s="796">
        <v>1.3090049200651583</v>
      </c>
      <c r="F46" s="796">
        <v>12.818125733700278</v>
      </c>
      <c r="G46" s="118">
        <v>0.79538770772064515</v>
      </c>
      <c r="H46" s="796">
        <v>0.38027160886920219</v>
      </c>
      <c r="I46" s="796">
        <v>2.4184681473767617</v>
      </c>
      <c r="J46" s="118">
        <v>3.8348387350309516</v>
      </c>
      <c r="K46" s="796">
        <v>0.28247307309780756</v>
      </c>
      <c r="L46" s="796">
        <v>9.3344449669766334</v>
      </c>
      <c r="M46" s="118">
        <v>2.0061934730000002</v>
      </c>
      <c r="N46" s="796">
        <v>0.49179895858639205</v>
      </c>
      <c r="O46" s="796">
        <v>6.611486715870055</v>
      </c>
      <c r="P46" s="118">
        <v>5.3183269025835953</v>
      </c>
      <c r="Q46" s="797">
        <v>0.2660249010752983</v>
      </c>
      <c r="R46" s="797">
        <v>52.4420821491601</v>
      </c>
      <c r="S46" s="118">
        <v>5.9574999999999996</v>
      </c>
      <c r="T46" s="796">
        <v>1.7187857142857141</v>
      </c>
      <c r="U46" s="796">
        <v>21.733333333333334</v>
      </c>
      <c r="V46" s="118">
        <v>1.2135075523063734</v>
      </c>
      <c r="W46" s="796">
        <v>0.81248977925455601</v>
      </c>
      <c r="X46" s="796">
        <v>2.1131127961642653</v>
      </c>
      <c r="Y46" s="118">
        <v>7.01</v>
      </c>
      <c r="Z46" s="796">
        <v>2.64</v>
      </c>
      <c r="AA46" s="796">
        <v>11.63</v>
      </c>
      <c r="AB46" s="118">
        <v>6.29</v>
      </c>
      <c r="AC46" s="796">
        <v>3.09</v>
      </c>
      <c r="AD46" s="796">
        <v>16.36</v>
      </c>
      <c r="AE46" s="118"/>
      <c r="AF46" s="796"/>
      <c r="AG46" s="796"/>
      <c r="AH46" s="118">
        <v>6.1</v>
      </c>
      <c r="AI46" s="796">
        <v>2.2999999999999998</v>
      </c>
      <c r="AJ46" s="796">
        <v>9</v>
      </c>
      <c r="AK46" s="118">
        <v>1.4590000000000001</v>
      </c>
      <c r="AL46" s="796">
        <v>1.2</v>
      </c>
      <c r="AM46" s="796">
        <v>2.069</v>
      </c>
      <c r="AN46" s="118"/>
      <c r="AO46" s="796"/>
      <c r="AP46" s="796"/>
      <c r="AQ46" s="118">
        <v>1.175</v>
      </c>
      <c r="AR46" s="796">
        <v>0.25</v>
      </c>
      <c r="AS46" s="796">
        <v>4.1100000000000003</v>
      </c>
      <c r="AT46" s="118"/>
      <c r="AU46" s="799"/>
      <c r="AV46" s="799"/>
      <c r="AW46" s="118">
        <v>0.84</v>
      </c>
      <c r="AX46" s="799">
        <v>0.64</v>
      </c>
      <c r="AY46" s="799">
        <v>2.15</v>
      </c>
      <c r="AZ46" s="118"/>
      <c r="BA46" s="799"/>
      <c r="BB46" s="799"/>
      <c r="BC46" s="118">
        <v>2.99</v>
      </c>
      <c r="BD46" s="799">
        <v>2</v>
      </c>
      <c r="BE46" s="799">
        <v>69.790000000000006</v>
      </c>
      <c r="BF46" s="118"/>
      <c r="BG46" s="799"/>
      <c r="BH46" s="799"/>
      <c r="BI46" s="118">
        <v>1.79</v>
      </c>
      <c r="BJ46" s="799">
        <v>0.74</v>
      </c>
      <c r="BK46" s="799">
        <v>4.4000000000000004</v>
      </c>
    </row>
    <row r="47" spans="2:63" s="813" customFormat="1" ht="18">
      <c r="B47" s="814" t="s">
        <v>2517</v>
      </c>
      <c r="C47" s="117">
        <v>0.185</v>
      </c>
      <c r="D47" s="118">
        <v>309.32284822624138</v>
      </c>
      <c r="E47" s="796">
        <v>262.03377724822298</v>
      </c>
      <c r="F47" s="796">
        <v>350.11260863563899</v>
      </c>
      <c r="G47" s="118">
        <v>326.91999677380329</v>
      </c>
      <c r="H47" s="796">
        <v>221.22025557753108</v>
      </c>
      <c r="I47" s="796">
        <v>452.042918630869</v>
      </c>
      <c r="J47" s="118">
        <v>332.62537572972059</v>
      </c>
      <c r="K47" s="796">
        <v>95.018153899055363</v>
      </c>
      <c r="L47" s="796">
        <v>443.10208328905799</v>
      </c>
      <c r="M47" s="118">
        <v>280.32477088374287</v>
      </c>
      <c r="N47" s="796">
        <v>163.24676391583924</v>
      </c>
      <c r="O47" s="796">
        <v>448.56348324224405</v>
      </c>
      <c r="P47" s="118">
        <v>333.93491332060893</v>
      </c>
      <c r="Q47" s="797">
        <v>158.89840769846899</v>
      </c>
      <c r="R47" s="797">
        <v>467.86277100848901</v>
      </c>
      <c r="S47" s="118">
        <v>370.82380952380953</v>
      </c>
      <c r="T47" s="796">
        <v>317.35714285714283</v>
      </c>
      <c r="U47" s="796">
        <v>431.12857142857143</v>
      </c>
      <c r="V47" s="118">
        <v>502.76588930928028</v>
      </c>
      <c r="W47" s="796">
        <v>415.37</v>
      </c>
      <c r="X47" s="796">
        <v>649.48418205502435</v>
      </c>
      <c r="Y47" s="118">
        <v>309.42</v>
      </c>
      <c r="Z47" s="796">
        <v>217.75</v>
      </c>
      <c r="AA47" s="796">
        <v>475.36</v>
      </c>
      <c r="AB47" s="118">
        <v>356.63</v>
      </c>
      <c r="AC47" s="796">
        <v>211.89</v>
      </c>
      <c r="AD47" s="796">
        <v>576.11</v>
      </c>
      <c r="AE47" s="118"/>
      <c r="AF47" s="796"/>
      <c r="AG47" s="796"/>
      <c r="AH47" s="118"/>
      <c r="AI47" s="796"/>
      <c r="AJ47" s="796"/>
      <c r="AK47" s="118">
        <v>149.55500000000001</v>
      </c>
      <c r="AL47" s="796">
        <v>142.44900000000001</v>
      </c>
      <c r="AM47" s="796">
        <v>214.197</v>
      </c>
      <c r="AN47" s="118"/>
      <c r="AO47" s="796"/>
      <c r="AP47" s="796"/>
      <c r="AQ47" s="118"/>
      <c r="AR47" s="796"/>
      <c r="AS47" s="796"/>
      <c r="AT47" s="118"/>
      <c r="AU47" s="799"/>
      <c r="AV47" s="799"/>
      <c r="AW47" s="118"/>
      <c r="AX47" s="799"/>
      <c r="AY47" s="799"/>
      <c r="AZ47" s="118"/>
      <c r="BA47" s="799"/>
      <c r="BB47" s="799"/>
      <c r="BC47" s="118">
        <v>372.38</v>
      </c>
      <c r="BD47" s="799">
        <v>277.17</v>
      </c>
      <c r="BE47" s="799">
        <v>444.31</v>
      </c>
      <c r="BF47" s="118"/>
      <c r="BG47" s="799"/>
      <c r="BH47" s="799"/>
      <c r="BI47" s="118">
        <v>251.39</v>
      </c>
      <c r="BJ47" s="799">
        <v>174.62</v>
      </c>
      <c r="BK47" s="799">
        <v>298.32</v>
      </c>
    </row>
    <row r="48" spans="2:63" s="813" customFormat="1" ht="18">
      <c r="B48" s="814" t="s">
        <v>2518</v>
      </c>
      <c r="C48" s="117">
        <v>0.14000000000000001</v>
      </c>
      <c r="D48" s="118">
        <v>389.45128431250453</v>
      </c>
      <c r="E48" s="796">
        <v>227.59283559680901</v>
      </c>
      <c r="F48" s="796">
        <v>585.40791069434169</v>
      </c>
      <c r="G48" s="118">
        <v>672.13404720268477</v>
      </c>
      <c r="H48" s="796">
        <v>427.10952301413897</v>
      </c>
      <c r="I48" s="796">
        <v>1010.90807037744</v>
      </c>
      <c r="J48" s="118">
        <v>450.72052182050527</v>
      </c>
      <c r="K48" s="796">
        <v>133.53012099143902</v>
      </c>
      <c r="L48" s="796">
        <v>6278.7010416976091</v>
      </c>
      <c r="M48" s="118">
        <v>420.37110304274194</v>
      </c>
      <c r="N48" s="796">
        <v>73.120039877229601</v>
      </c>
      <c r="O48" s="796">
        <v>1043.1142856417935</v>
      </c>
      <c r="P48" s="118">
        <v>190.29365827356003</v>
      </c>
      <c r="Q48" s="797">
        <v>64.817041566519322</v>
      </c>
      <c r="R48" s="797">
        <v>596.53373679208096</v>
      </c>
      <c r="S48" s="118">
        <v>481.23750000000001</v>
      </c>
      <c r="T48" s="796">
        <v>112.46249999999998</v>
      </c>
      <c r="U48" s="796">
        <v>915.2</v>
      </c>
      <c r="V48" s="118">
        <v>426.91047075656491</v>
      </c>
      <c r="W48" s="796">
        <v>49.908346391503997</v>
      </c>
      <c r="X48" s="796">
        <v>874.46323621065062</v>
      </c>
      <c r="Y48" s="118">
        <v>51.39</v>
      </c>
      <c r="Z48" s="796">
        <v>13.27</v>
      </c>
      <c r="AA48" s="796">
        <v>169.06</v>
      </c>
      <c r="AB48" s="118">
        <v>139.38999999999999</v>
      </c>
      <c r="AC48" s="796">
        <v>35.22</v>
      </c>
      <c r="AD48" s="796">
        <v>528.38</v>
      </c>
      <c r="AE48" s="118"/>
      <c r="AF48" s="796"/>
      <c r="AG48" s="796"/>
      <c r="AH48" s="118"/>
      <c r="AI48" s="796"/>
      <c r="AJ48" s="796"/>
      <c r="AK48" s="118"/>
      <c r="AL48" s="796"/>
      <c r="AM48" s="796"/>
      <c r="AN48" s="118"/>
      <c r="AO48" s="796"/>
      <c r="AP48" s="796"/>
      <c r="AQ48" s="118"/>
      <c r="AR48" s="796"/>
      <c r="AS48" s="796"/>
      <c r="AT48" s="118"/>
      <c r="AU48" s="799"/>
      <c r="AV48" s="799"/>
      <c r="AW48" s="118"/>
      <c r="AX48" s="799"/>
      <c r="AY48" s="799"/>
      <c r="AZ48" s="118"/>
      <c r="BA48" s="799"/>
      <c r="BB48" s="799"/>
      <c r="BC48" s="118">
        <v>241.26</v>
      </c>
      <c r="BD48" s="799">
        <v>74.72</v>
      </c>
      <c r="BE48" s="799">
        <v>762.47</v>
      </c>
      <c r="BF48" s="118"/>
      <c r="BG48" s="799"/>
      <c r="BH48" s="799"/>
      <c r="BI48" s="118">
        <v>41.239999999999995</v>
      </c>
      <c r="BJ48" s="799">
        <v>13.81</v>
      </c>
      <c r="BK48" s="799">
        <v>175.74</v>
      </c>
    </row>
    <row r="49" spans="2:63" s="813" customFormat="1" ht="18">
      <c r="B49" s="814" t="s">
        <v>2519</v>
      </c>
      <c r="C49" s="117">
        <v>2E-3</v>
      </c>
      <c r="D49" s="118">
        <v>4.1872148704238246</v>
      </c>
      <c r="E49" s="796">
        <v>3.25526626321507</v>
      </c>
      <c r="F49" s="796">
        <v>31.331909962095679</v>
      </c>
      <c r="G49" s="118">
        <v>4.9728840095084781</v>
      </c>
      <c r="H49" s="796">
        <v>1.7825296970495661</v>
      </c>
      <c r="I49" s="796">
        <v>9.10032427245417</v>
      </c>
      <c r="J49" s="118">
        <v>5.3092861684787049</v>
      </c>
      <c r="K49" s="796">
        <v>1.4746441045365732</v>
      </c>
      <c r="L49" s="796">
        <v>12.752814128810501</v>
      </c>
      <c r="M49" s="118">
        <v>4.7475831153048027</v>
      </c>
      <c r="N49" s="796">
        <v>1.6049891482296501</v>
      </c>
      <c r="O49" s="796">
        <v>13.9379983787884</v>
      </c>
      <c r="P49" s="118">
        <v>4.5335993036080273</v>
      </c>
      <c r="Q49" s="797">
        <v>0.11553894197953757</v>
      </c>
      <c r="R49" s="797">
        <v>16.087584078236102</v>
      </c>
      <c r="S49" s="118">
        <v>12.893750000000001</v>
      </c>
      <c r="T49" s="796">
        <v>4.9350000000000005</v>
      </c>
      <c r="U49" s="796">
        <v>40.6</v>
      </c>
      <c r="V49" s="118">
        <v>13.168317668095181</v>
      </c>
      <c r="W49" s="796">
        <v>9.6620000000000008</v>
      </c>
      <c r="X49" s="796">
        <v>17.183109094854487</v>
      </c>
      <c r="Y49" s="118">
        <v>2.77</v>
      </c>
      <c r="Z49" s="796">
        <v>0.15</v>
      </c>
      <c r="AA49" s="796">
        <v>4.4000000000000004</v>
      </c>
      <c r="AB49" s="118">
        <v>1.42</v>
      </c>
      <c r="AC49" s="796">
        <v>0</v>
      </c>
      <c r="AD49" s="796">
        <v>4.84</v>
      </c>
      <c r="AE49" s="118"/>
      <c r="AF49" s="796"/>
      <c r="AG49" s="796"/>
      <c r="AH49" s="118">
        <v>3.3</v>
      </c>
      <c r="AI49" s="796">
        <v>0.9</v>
      </c>
      <c r="AJ49" s="796">
        <v>6.5</v>
      </c>
      <c r="AK49" s="118">
        <v>8.4540000000000006</v>
      </c>
      <c r="AL49" s="796">
        <v>3.7719999999999998</v>
      </c>
      <c r="AM49" s="796">
        <v>11.641</v>
      </c>
      <c r="AN49" s="118">
        <v>2.23</v>
      </c>
      <c r="AO49" s="796">
        <v>2.23</v>
      </c>
      <c r="AP49" s="796">
        <v>2.23</v>
      </c>
      <c r="AQ49" s="118">
        <v>2.69</v>
      </c>
      <c r="AR49" s="796">
        <v>1.59</v>
      </c>
      <c r="AS49" s="796">
        <v>4.9400000000000004</v>
      </c>
      <c r="AT49" s="118"/>
      <c r="AU49" s="799"/>
      <c r="AV49" s="799"/>
      <c r="AW49" s="118"/>
      <c r="AX49" s="799"/>
      <c r="AY49" s="799"/>
      <c r="AZ49" s="118"/>
      <c r="BA49" s="799"/>
      <c r="BB49" s="799"/>
      <c r="BC49" s="118">
        <v>5.14</v>
      </c>
      <c r="BD49" s="799">
        <v>0.64</v>
      </c>
      <c r="BE49" s="799">
        <v>6.65</v>
      </c>
      <c r="BF49" s="118"/>
      <c r="BG49" s="799"/>
      <c r="BH49" s="799"/>
      <c r="BI49" s="118">
        <v>2.64</v>
      </c>
      <c r="BJ49" s="799">
        <v>1.07</v>
      </c>
      <c r="BK49" s="799">
        <v>6.01</v>
      </c>
    </row>
    <row r="50" spans="2:63" s="813" customFormat="1" ht="18">
      <c r="B50" s="814" t="s">
        <v>2520</v>
      </c>
      <c r="C50" s="117">
        <v>7.2999999999999995E-2</v>
      </c>
      <c r="D50" s="118">
        <v>0.95600983811060125</v>
      </c>
      <c r="E50" s="796">
        <v>0.47147905301229998</v>
      </c>
      <c r="F50" s="796">
        <v>1.50037069347705</v>
      </c>
      <c r="G50" s="118">
        <v>1.5374454191338951</v>
      </c>
      <c r="H50" s="796">
        <v>0.70862181870965402</v>
      </c>
      <c r="I50" s="796">
        <v>3.21506081439854</v>
      </c>
      <c r="J50" s="118">
        <v>0.98353634786256694</v>
      </c>
      <c r="K50" s="796">
        <v>0.49019549760673697</v>
      </c>
      <c r="L50" s="796">
        <v>2.8441486232054998</v>
      </c>
      <c r="M50" s="118">
        <v>1.1136183816480025</v>
      </c>
      <c r="N50" s="796">
        <v>0.32309999740194301</v>
      </c>
      <c r="O50" s="796">
        <v>2.99719896533743</v>
      </c>
      <c r="P50" s="118">
        <v>1.0613887316186847</v>
      </c>
      <c r="Q50" s="797">
        <v>0.35727589493680001</v>
      </c>
      <c r="R50" s="797">
        <v>2.9702191436591723</v>
      </c>
      <c r="S50" s="118"/>
      <c r="T50" s="796"/>
      <c r="U50" s="796"/>
      <c r="V50" s="118"/>
      <c r="W50" s="796"/>
      <c r="X50" s="796"/>
      <c r="Y50" s="118">
        <v>1.04</v>
      </c>
      <c r="Z50" s="796">
        <v>0.65</v>
      </c>
      <c r="AA50" s="796">
        <v>1.39</v>
      </c>
      <c r="AB50" s="118">
        <v>0.94</v>
      </c>
      <c r="AC50" s="796">
        <v>0.37</v>
      </c>
      <c r="AD50" s="796">
        <v>2.4300000000000002</v>
      </c>
      <c r="AE50" s="118"/>
      <c r="AF50" s="796"/>
      <c r="AG50" s="796"/>
      <c r="AH50" s="118"/>
      <c r="AI50" s="796"/>
      <c r="AJ50" s="796"/>
      <c r="AK50" s="118"/>
      <c r="AL50" s="796"/>
      <c r="AM50" s="796"/>
      <c r="AN50" s="118">
        <v>0.16</v>
      </c>
      <c r="AO50" s="796">
        <v>0.16</v>
      </c>
      <c r="AP50" s="796">
        <v>0.16</v>
      </c>
      <c r="AQ50" s="118">
        <v>0.37</v>
      </c>
      <c r="AR50" s="796">
        <v>0.21</v>
      </c>
      <c r="AS50" s="796">
        <v>0.62</v>
      </c>
      <c r="AT50" s="118"/>
      <c r="AU50" s="799"/>
      <c r="AV50" s="799"/>
      <c r="AW50" s="118"/>
      <c r="AX50" s="799"/>
      <c r="AY50" s="799"/>
      <c r="AZ50" s="118"/>
      <c r="BA50" s="799"/>
      <c r="BB50" s="799"/>
      <c r="BC50" s="118">
        <v>1.66</v>
      </c>
      <c r="BD50" s="799">
        <v>0.45</v>
      </c>
      <c r="BE50" s="799">
        <v>3.11</v>
      </c>
      <c r="BF50" s="118"/>
      <c r="BG50" s="799"/>
      <c r="BH50" s="799"/>
      <c r="BI50" s="118">
        <v>1.1000000000000001</v>
      </c>
      <c r="BJ50" s="799">
        <v>0.3</v>
      </c>
      <c r="BK50" s="799">
        <v>1.53</v>
      </c>
    </row>
    <row r="51" spans="2:63" s="813" customFormat="1" ht="18">
      <c r="B51" s="814" t="s">
        <v>2521</v>
      </c>
      <c r="C51" s="117">
        <v>1E-3</v>
      </c>
      <c r="D51" s="118">
        <v>8.6032304492860874E-3</v>
      </c>
      <c r="E51" s="796">
        <v>0</v>
      </c>
      <c r="F51" s="796">
        <v>0.100858261427589</v>
      </c>
      <c r="G51" s="118">
        <v>7.6379675221296198E-3</v>
      </c>
      <c r="H51" s="796">
        <v>0</v>
      </c>
      <c r="I51" s="796">
        <v>0.13929006693285659</v>
      </c>
      <c r="J51" s="118">
        <v>6.8218105900836306E-3</v>
      </c>
      <c r="K51" s="796">
        <v>0</v>
      </c>
      <c r="L51" s="796">
        <v>0.21086970137779101</v>
      </c>
      <c r="M51" s="118">
        <v>2.699270117323265E-3</v>
      </c>
      <c r="N51" s="796">
        <v>0</v>
      </c>
      <c r="O51" s="796">
        <v>0.30172949948480798</v>
      </c>
      <c r="P51" s="118">
        <v>8.0374292346851728E-3</v>
      </c>
      <c r="Q51" s="797">
        <v>0</v>
      </c>
      <c r="R51" s="797">
        <v>0.14128917567811503</v>
      </c>
      <c r="S51" s="118"/>
      <c r="T51" s="796"/>
      <c r="U51" s="796"/>
      <c r="V51" s="118"/>
      <c r="W51" s="796"/>
      <c r="X51" s="796"/>
      <c r="Y51" s="118">
        <v>0</v>
      </c>
      <c r="Z51" s="796">
        <v>0</v>
      </c>
      <c r="AA51" s="796">
        <v>0.01</v>
      </c>
      <c r="AB51" s="118">
        <v>0</v>
      </c>
      <c r="AC51" s="796">
        <v>0</v>
      </c>
      <c r="AD51" s="796">
        <v>0.05</v>
      </c>
      <c r="AE51" s="118"/>
      <c r="AF51" s="796"/>
      <c r="AG51" s="796"/>
      <c r="AH51" s="118"/>
      <c r="AI51" s="796"/>
      <c r="AJ51" s="796"/>
      <c r="AK51" s="118"/>
      <c r="AL51" s="796"/>
      <c r="AM51" s="796"/>
      <c r="AN51" s="118">
        <v>0.02</v>
      </c>
      <c r="AO51" s="796">
        <v>0.02</v>
      </c>
      <c r="AP51" s="796">
        <v>0.02</v>
      </c>
      <c r="AQ51" s="118">
        <v>0.02</v>
      </c>
      <c r="AR51" s="796">
        <v>0</v>
      </c>
      <c r="AS51" s="796">
        <v>0.09</v>
      </c>
      <c r="AT51" s="118"/>
      <c r="AU51" s="799"/>
      <c r="AV51" s="799"/>
      <c r="AW51" s="118"/>
      <c r="AX51" s="799"/>
      <c r="AY51" s="799"/>
      <c r="AZ51" s="118"/>
      <c r="BA51" s="799"/>
      <c r="BB51" s="799"/>
      <c r="BC51" s="118">
        <v>0</v>
      </c>
      <c r="BD51" s="799">
        <v>0</v>
      </c>
      <c r="BE51" s="799">
        <v>0.14000000000000001</v>
      </c>
      <c r="BF51" s="118"/>
      <c r="BG51" s="799"/>
      <c r="BH51" s="799"/>
      <c r="BI51" s="118">
        <v>0</v>
      </c>
      <c r="BJ51" s="799">
        <v>0</v>
      </c>
      <c r="BK51" s="799">
        <v>7.0000000000000007E-2</v>
      </c>
    </row>
    <row r="52" spans="2:63" s="813" customFormat="1" ht="18">
      <c r="B52" s="814" t="s">
        <v>2522</v>
      </c>
      <c r="C52" s="117">
        <v>0.20100000000000001</v>
      </c>
      <c r="D52" s="118">
        <v>3.14855711077213</v>
      </c>
      <c r="E52" s="796">
        <v>0.74598102181661696</v>
      </c>
      <c r="F52" s="796">
        <v>116.520956401596</v>
      </c>
      <c r="G52" s="118">
        <v>2.0221625055108698</v>
      </c>
      <c r="H52" s="796">
        <v>0.579503575830148</v>
      </c>
      <c r="I52" s="796">
        <v>96.962245481174165</v>
      </c>
      <c r="J52" s="118">
        <v>1.2184683190958912</v>
      </c>
      <c r="K52" s="796">
        <v>0.52348816662726205</v>
      </c>
      <c r="L52" s="796">
        <v>520.29830607505505</v>
      </c>
      <c r="M52" s="118">
        <v>3.1547797276346099</v>
      </c>
      <c r="N52" s="796">
        <v>0.28511160643454919</v>
      </c>
      <c r="O52" s="796">
        <v>677.05685526664502</v>
      </c>
      <c r="P52" s="118">
        <v>2.8267284525312872</v>
      </c>
      <c r="Q52" s="797">
        <v>0.79178926988718745</v>
      </c>
      <c r="R52" s="797">
        <v>22.423283129190601</v>
      </c>
      <c r="S52" s="118"/>
      <c r="T52" s="796"/>
      <c r="U52" s="796"/>
      <c r="V52" s="118"/>
      <c r="W52" s="796"/>
      <c r="X52" s="796"/>
      <c r="Y52" s="118">
        <v>0.51</v>
      </c>
      <c r="Z52" s="796">
        <v>0.15</v>
      </c>
      <c r="AA52" s="796">
        <v>1.03</v>
      </c>
      <c r="AB52" s="118">
        <v>1.49</v>
      </c>
      <c r="AC52" s="796">
        <v>0.14000000000000001</v>
      </c>
      <c r="AD52" s="796">
        <v>123.83</v>
      </c>
      <c r="AE52" s="118"/>
      <c r="AF52" s="796"/>
      <c r="AG52" s="796"/>
      <c r="AH52" s="118"/>
      <c r="AI52" s="796"/>
      <c r="AJ52" s="796"/>
      <c r="AK52" s="118"/>
      <c r="AL52" s="796"/>
      <c r="AM52" s="796"/>
      <c r="AN52" s="118"/>
      <c r="AO52" s="796"/>
      <c r="AP52" s="796"/>
      <c r="AQ52" s="118"/>
      <c r="AR52" s="796"/>
      <c r="AS52" s="796"/>
      <c r="AT52" s="118"/>
      <c r="AU52" s="799"/>
      <c r="AV52" s="799"/>
      <c r="AW52" s="118"/>
      <c r="AX52" s="799"/>
      <c r="AY52" s="799"/>
      <c r="AZ52" s="118"/>
      <c r="BA52" s="799"/>
      <c r="BB52" s="799"/>
      <c r="BC52" s="118">
        <v>3.1</v>
      </c>
      <c r="BD52" s="799">
        <v>0.96</v>
      </c>
      <c r="BE52" s="799">
        <v>329.47</v>
      </c>
      <c r="BF52" s="118"/>
      <c r="BG52" s="799"/>
      <c r="BH52" s="799"/>
      <c r="BI52" s="118">
        <v>0.55500000000000005</v>
      </c>
      <c r="BJ52" s="799">
        <v>0.22</v>
      </c>
      <c r="BK52" s="799">
        <v>30.36</v>
      </c>
    </row>
    <row r="53" spans="2:63" s="813" customFormat="1" ht="18">
      <c r="B53" s="814" t="s">
        <v>2523</v>
      </c>
      <c r="C53" s="117">
        <v>2.9000000000000001E-2</v>
      </c>
      <c r="D53" s="118">
        <v>19.551571989168984</v>
      </c>
      <c r="E53" s="796">
        <v>14.273176552166969</v>
      </c>
      <c r="F53" s="796">
        <v>32.567406222421042</v>
      </c>
      <c r="G53" s="118">
        <v>8.8345956898870295</v>
      </c>
      <c r="H53" s="796">
        <v>3.0120715570967307</v>
      </c>
      <c r="I53" s="796">
        <v>20.144979419477025</v>
      </c>
      <c r="J53" s="118">
        <v>21.860420364434763</v>
      </c>
      <c r="K53" s="796">
        <v>2.7012756001574201</v>
      </c>
      <c r="L53" s="796">
        <v>38.691616527158388</v>
      </c>
      <c r="M53" s="118">
        <v>5.5055528879040398</v>
      </c>
      <c r="N53" s="796">
        <v>0.32698624355924771</v>
      </c>
      <c r="O53" s="796">
        <v>11.5352461785935</v>
      </c>
      <c r="P53" s="118">
        <v>18.113537338860066</v>
      </c>
      <c r="Q53" s="797">
        <v>0.26300151264841148</v>
      </c>
      <c r="R53" s="797">
        <v>56.829577341273797</v>
      </c>
      <c r="S53" s="118">
        <v>15.317222222222222</v>
      </c>
      <c r="T53" s="796">
        <v>0.27949999999999997</v>
      </c>
      <c r="U53" s="796">
        <v>42.557142857142864</v>
      </c>
      <c r="V53" s="118">
        <v>0.27324999999999999</v>
      </c>
      <c r="W53" s="796">
        <v>0.14889999999999998</v>
      </c>
      <c r="X53" s="796">
        <v>0.39759999999999995</v>
      </c>
      <c r="Y53" s="118">
        <v>4.75</v>
      </c>
      <c r="Z53" s="796">
        <v>2.75</v>
      </c>
      <c r="AA53" s="796">
        <v>17.329999999999998</v>
      </c>
      <c r="AB53" s="118">
        <v>0.55000000000000004</v>
      </c>
      <c r="AC53" s="796">
        <v>0.04</v>
      </c>
      <c r="AD53" s="796">
        <v>1.5</v>
      </c>
      <c r="AE53" s="118"/>
      <c r="AF53" s="796"/>
      <c r="AG53" s="796"/>
      <c r="AH53" s="118"/>
      <c r="AI53" s="796"/>
      <c r="AJ53" s="796"/>
      <c r="AK53" s="118"/>
      <c r="AL53" s="796"/>
      <c r="AM53" s="796"/>
      <c r="AN53" s="118">
        <v>30.46</v>
      </c>
      <c r="AO53" s="796">
        <v>30.46</v>
      </c>
      <c r="AP53" s="796">
        <v>30.46</v>
      </c>
      <c r="AQ53" s="118">
        <v>25.45</v>
      </c>
      <c r="AR53" s="796">
        <v>13.71</v>
      </c>
      <c r="AS53" s="796">
        <v>66.5</v>
      </c>
      <c r="AT53" s="118"/>
      <c r="AU53" s="799"/>
      <c r="AV53" s="799"/>
      <c r="AW53" s="118"/>
      <c r="AX53" s="799"/>
      <c r="AY53" s="799"/>
      <c r="AZ53" s="118"/>
      <c r="BA53" s="799"/>
      <c r="BB53" s="799"/>
      <c r="BC53" s="118">
        <v>18.64</v>
      </c>
      <c r="BD53" s="799">
        <v>9.61</v>
      </c>
      <c r="BE53" s="799">
        <v>33.36</v>
      </c>
      <c r="BF53" s="118"/>
      <c r="BG53" s="799"/>
      <c r="BH53" s="799"/>
      <c r="BI53" s="118">
        <v>9.754999999999999</v>
      </c>
      <c r="BJ53" s="799">
        <v>2.83</v>
      </c>
      <c r="BK53" s="799">
        <v>57.95</v>
      </c>
    </row>
    <row r="54" spans="2:63" s="813" customFormat="1" ht="18">
      <c r="B54" s="815" t="s">
        <v>2524</v>
      </c>
      <c r="C54" s="816">
        <v>6.0999999999999999E-2</v>
      </c>
      <c r="D54" s="816">
        <v>2.2109848913201366</v>
      </c>
      <c r="E54" s="802">
        <v>1.54661536744001</v>
      </c>
      <c r="F54" s="802">
        <v>3.0317027456143801</v>
      </c>
      <c r="G54" s="816">
        <v>1.69983115406324</v>
      </c>
      <c r="H54" s="802">
        <v>0.77753406744134046</v>
      </c>
      <c r="I54" s="802">
        <v>4.5356367740230299</v>
      </c>
      <c r="J54" s="816">
        <v>3.5093918493425722</v>
      </c>
      <c r="K54" s="802">
        <v>1.3090783723513799</v>
      </c>
      <c r="L54" s="802">
        <v>20.260027982111794</v>
      </c>
      <c r="M54" s="816">
        <v>3.5695722080134207</v>
      </c>
      <c r="N54" s="802">
        <v>1.28912353138247</v>
      </c>
      <c r="O54" s="802">
        <v>13.289219082065838</v>
      </c>
      <c r="P54" s="816">
        <v>5.6747805278092169</v>
      </c>
      <c r="Q54" s="803">
        <v>0.43697995887979879</v>
      </c>
      <c r="R54" s="803">
        <v>10.403895043520899</v>
      </c>
      <c r="S54" s="131"/>
      <c r="T54" s="802"/>
      <c r="U54" s="802"/>
      <c r="V54" s="131"/>
      <c r="W54" s="802"/>
      <c r="X54" s="802"/>
      <c r="Y54" s="131">
        <v>6.27</v>
      </c>
      <c r="Z54" s="802">
        <v>4.24</v>
      </c>
      <c r="AA54" s="802">
        <v>18.18</v>
      </c>
      <c r="AB54" s="131">
        <v>3.55</v>
      </c>
      <c r="AC54" s="802">
        <v>1.29</v>
      </c>
      <c r="AD54" s="802">
        <v>7.21</v>
      </c>
      <c r="AE54" s="131"/>
      <c r="AF54" s="802"/>
      <c r="AG54" s="802"/>
      <c r="AH54" s="131"/>
      <c r="AI54" s="802"/>
      <c r="AJ54" s="802"/>
      <c r="AK54" s="131"/>
      <c r="AL54" s="802"/>
      <c r="AM54" s="802"/>
      <c r="AN54" s="131"/>
      <c r="AO54" s="802"/>
      <c r="AP54" s="802"/>
      <c r="AQ54" s="131"/>
      <c r="AR54" s="802"/>
      <c r="AS54" s="802"/>
      <c r="AT54" s="131"/>
      <c r="AU54" s="804"/>
      <c r="AV54" s="804"/>
      <c r="AW54" s="131"/>
      <c r="AX54" s="804"/>
      <c r="AY54" s="804"/>
      <c r="AZ54" s="131"/>
      <c r="BA54" s="804"/>
      <c r="BB54" s="804"/>
      <c r="BC54" s="131">
        <v>4.8600000000000003</v>
      </c>
      <c r="BD54" s="804">
        <v>3.72</v>
      </c>
      <c r="BE54" s="804">
        <v>10.16</v>
      </c>
      <c r="BF54" s="131"/>
      <c r="BG54" s="804"/>
      <c r="BH54" s="804"/>
      <c r="BI54" s="131">
        <v>10.050000000000001</v>
      </c>
      <c r="BJ54" s="804">
        <v>6.2</v>
      </c>
      <c r="BK54" s="804">
        <v>30.52</v>
      </c>
    </row>
    <row r="55" spans="2:63" s="813" customFormat="1" ht="15.75">
      <c r="B55" s="118" t="s">
        <v>2113</v>
      </c>
      <c r="C55" s="817"/>
      <c r="D55" s="118">
        <v>2512.421829271178</v>
      </c>
      <c r="E55" s="796">
        <v>2067.88958870029</v>
      </c>
      <c r="F55" s="818">
        <v>4859.3149379147517</v>
      </c>
      <c r="G55" s="118">
        <v>2557.9072082713756</v>
      </c>
      <c r="H55" s="818">
        <v>1239.7128719617947</v>
      </c>
      <c r="I55" s="796">
        <v>3897.6074188259886</v>
      </c>
      <c r="J55" s="117">
        <v>2667.3660587611712</v>
      </c>
      <c r="K55" s="796">
        <v>1951.0390624280094</v>
      </c>
      <c r="L55" s="818">
        <v>5779.3632663614007</v>
      </c>
      <c r="M55" s="118">
        <v>3371.0021590085998</v>
      </c>
      <c r="N55" s="818">
        <v>1965.5713220412676</v>
      </c>
      <c r="O55" s="796">
        <v>8681.371145526311</v>
      </c>
      <c r="P55" s="117">
        <v>2977.7447292932084</v>
      </c>
      <c r="Q55" s="797">
        <v>1960.7949718854836</v>
      </c>
      <c r="R55" s="797">
        <v>4669.5789446427252</v>
      </c>
      <c r="S55" s="118">
        <v>4987.9806666666664</v>
      </c>
      <c r="T55" s="796">
        <v>3100.0699999999997</v>
      </c>
      <c r="U55" s="796">
        <v>8647.4457142857173</v>
      </c>
      <c r="V55" s="118">
        <v>2868.4666477358933</v>
      </c>
      <c r="W55" s="796">
        <v>2165.9018391406171</v>
      </c>
      <c r="X55" s="796">
        <v>5074.1472779644664</v>
      </c>
      <c r="Y55" s="813">
        <v>5739.68</v>
      </c>
      <c r="Z55" s="796">
        <v>4361.72</v>
      </c>
      <c r="AA55" s="796">
        <v>8138.77</v>
      </c>
      <c r="AB55" s="813">
        <v>4061.14</v>
      </c>
      <c r="AC55" s="796">
        <v>1963.69</v>
      </c>
      <c r="AD55" s="796">
        <v>4738.6499999999996</v>
      </c>
      <c r="AF55" s="796"/>
      <c r="AG55" s="796"/>
      <c r="AH55" s="813">
        <v>3810.6000000000004</v>
      </c>
      <c r="AI55" s="796">
        <v>1597.9</v>
      </c>
      <c r="AJ55" s="796">
        <v>6270</v>
      </c>
      <c r="AK55" s="813">
        <v>2758.0280000000002</v>
      </c>
      <c r="AL55" s="796">
        <v>2583.5369999999998</v>
      </c>
      <c r="AM55" s="796">
        <v>2967.8259999999991</v>
      </c>
      <c r="AN55" s="813">
        <v>1990.6099999999997</v>
      </c>
      <c r="AO55" s="796">
        <v>1990.6099999999997</v>
      </c>
      <c r="AP55" s="796">
        <v>1990.6099999999997</v>
      </c>
      <c r="AQ55" s="813">
        <v>2359.2000000000003</v>
      </c>
      <c r="AR55" s="796">
        <v>1668.8600000000004</v>
      </c>
      <c r="AS55" s="796">
        <v>3063.0399999999991</v>
      </c>
      <c r="AU55" s="799"/>
      <c r="AV55" s="799"/>
      <c r="AW55" s="813">
        <v>2917.3649999999993</v>
      </c>
      <c r="AX55" s="799">
        <v>2441.96</v>
      </c>
      <c r="AY55" s="799">
        <v>3249.1800000000003</v>
      </c>
      <c r="BA55" s="799"/>
      <c r="BB55" s="799"/>
      <c r="BC55" s="813">
        <v>4830.75</v>
      </c>
      <c r="BD55" s="799">
        <v>3677.68</v>
      </c>
      <c r="BE55" s="799">
        <v>18022.740000000002</v>
      </c>
      <c r="BG55" s="799"/>
      <c r="BH55" s="799"/>
      <c r="BI55" s="813">
        <v>1938.615</v>
      </c>
      <c r="BJ55" s="799">
        <v>769.1</v>
      </c>
      <c r="BK55" s="799">
        <v>4729.93</v>
      </c>
    </row>
    <row r="56" spans="2:63" s="813" customFormat="1" ht="15">
      <c r="B56" s="118" t="s">
        <v>910</v>
      </c>
      <c r="D56" s="118">
        <v>0.76221236852105712</v>
      </c>
      <c r="E56" s="796">
        <v>0.29283313660302462</v>
      </c>
      <c r="F56" s="796">
        <v>0.81222999059045264</v>
      </c>
      <c r="G56" s="118">
        <v>1.1070104419504321</v>
      </c>
      <c r="H56" s="796">
        <v>1.0109999999999999</v>
      </c>
      <c r="I56" s="796">
        <v>1.5070645516958416</v>
      </c>
      <c r="J56" s="118">
        <v>0.63496283774138162</v>
      </c>
      <c r="K56" s="796">
        <v>0.30256450950616115</v>
      </c>
      <c r="L56" s="796">
        <v>0.94320041150366929</v>
      </c>
      <c r="M56" s="118">
        <v>0.76377444148997176</v>
      </c>
      <c r="N56" s="796">
        <v>0.29218145510175619</v>
      </c>
      <c r="O56" s="796">
        <v>1.0705863791954229</v>
      </c>
      <c r="P56" s="118">
        <v>0.63516597140532549</v>
      </c>
      <c r="Q56" s="797">
        <v>0.21559999599750165</v>
      </c>
      <c r="R56" s="797">
        <v>1.066003007244517</v>
      </c>
      <c r="S56" s="118">
        <v>0.26486285790381231</v>
      </c>
      <c r="T56" s="796">
        <v>0.11037494124137125</v>
      </c>
      <c r="U56" s="796">
        <v>0.47356681466631767</v>
      </c>
      <c r="V56" s="118">
        <v>0.52799256179601439</v>
      </c>
      <c r="W56" s="796">
        <v>0.42502370486981517</v>
      </c>
      <c r="X56" s="796">
        <v>0.58522017417476835</v>
      </c>
      <c r="Y56" s="813">
        <v>0.06</v>
      </c>
      <c r="Z56" s="796">
        <v>0.04</v>
      </c>
      <c r="AA56" s="796">
        <v>0.14000000000000001</v>
      </c>
      <c r="AB56" s="813">
        <v>0.36</v>
      </c>
      <c r="AC56" s="796">
        <v>0.21</v>
      </c>
      <c r="AD56" s="796">
        <v>0.6</v>
      </c>
      <c r="AF56" s="796"/>
      <c r="AG56" s="796"/>
      <c r="AH56" s="813">
        <v>0.49833861907089033</v>
      </c>
      <c r="AI56" s="796">
        <v>0.29779179886310048</v>
      </c>
      <c r="AJ56" s="796">
        <v>0.95601674179445884</v>
      </c>
      <c r="AK56" s="813">
        <v>0.77613948247707198</v>
      </c>
      <c r="AL56" s="796">
        <v>0.76345734875119742</v>
      </c>
      <c r="AM56" s="796">
        <v>0.78535422543794164</v>
      </c>
      <c r="AN56" s="813">
        <v>0.80638354673985069</v>
      </c>
      <c r="AO56" s="796">
        <v>0.80638354673985069</v>
      </c>
      <c r="AP56" s="796">
        <v>0.80638354673985069</v>
      </c>
      <c r="AQ56" s="813">
        <v>0.8297386163402547</v>
      </c>
      <c r="AR56" s="796">
        <v>0.75217779751332148</v>
      </c>
      <c r="AS56" s="796">
        <v>0.98814684948311327</v>
      </c>
      <c r="AU56" s="799"/>
      <c r="AV56" s="799"/>
      <c r="AW56" s="813">
        <v>0.85517773041565714</v>
      </c>
      <c r="AX56" s="799">
        <v>0.62316639905939286</v>
      </c>
      <c r="AY56" s="799">
        <v>1.1010389912315448</v>
      </c>
      <c r="BA56" s="799"/>
      <c r="BB56" s="799"/>
      <c r="BC56" s="813">
        <v>0.48</v>
      </c>
      <c r="BD56" s="799">
        <v>7.0000000000000007E-2</v>
      </c>
      <c r="BE56" s="799">
        <v>0.6</v>
      </c>
      <c r="BG56" s="799"/>
      <c r="BH56" s="799"/>
      <c r="BI56" s="813">
        <v>0.35</v>
      </c>
      <c r="BJ56" s="799">
        <v>0.26</v>
      </c>
      <c r="BK56" s="799">
        <v>0.47</v>
      </c>
    </row>
    <row r="57" spans="2:63" s="813" customFormat="1" ht="15">
      <c r="B57" s="118" t="s">
        <v>911</v>
      </c>
      <c r="D57" s="118">
        <v>1.8386175071727595</v>
      </c>
      <c r="E57" s="796">
        <v>0.69099705537296208</v>
      </c>
      <c r="F57" s="796">
        <v>2.2850428305446524</v>
      </c>
      <c r="G57" s="118">
        <v>2.2472624956545748</v>
      </c>
      <c r="H57" s="796">
        <v>1.4716092696499994</v>
      </c>
      <c r="I57" s="796">
        <v>4.6636783267235096</v>
      </c>
      <c r="J57" s="118">
        <v>1.3745936295981274</v>
      </c>
      <c r="K57" s="796">
        <v>0.59301469440368459</v>
      </c>
      <c r="L57" s="796">
        <v>2.559287905935379</v>
      </c>
      <c r="M57" s="118">
        <v>1.2688636889133162</v>
      </c>
      <c r="N57" s="796">
        <v>0.37903660292560198</v>
      </c>
      <c r="O57" s="796">
        <v>2.1659842518352517</v>
      </c>
      <c r="P57" s="118">
        <v>1.1645142763891196</v>
      </c>
      <c r="Q57" s="797">
        <v>0.79520605246268561</v>
      </c>
      <c r="R57" s="797">
        <v>1.9998302589306978</v>
      </c>
      <c r="S57" s="118">
        <v>0.4931837377297198</v>
      </c>
      <c r="T57" s="796">
        <v>0.20058512433892201</v>
      </c>
      <c r="U57" s="796">
        <v>0.72042886788102367</v>
      </c>
      <c r="V57" s="118">
        <v>0.75004465821808419</v>
      </c>
      <c r="W57" s="796">
        <v>0.56632065500383377</v>
      </c>
      <c r="X57" s="796">
        <v>0.95705521472392641</v>
      </c>
      <c r="Y57" s="813">
        <v>0.17</v>
      </c>
      <c r="Z57" s="796">
        <v>0.15</v>
      </c>
      <c r="AA57" s="796">
        <v>0.41</v>
      </c>
      <c r="AB57" s="813">
        <v>0.44</v>
      </c>
      <c r="AC57" s="796">
        <v>0.34</v>
      </c>
      <c r="AD57" s="796">
        <v>0.91</v>
      </c>
      <c r="AF57" s="796"/>
      <c r="AG57" s="796"/>
      <c r="AH57" s="813">
        <v>0.54016970572305467</v>
      </c>
      <c r="AI57" s="796">
        <v>0.28742203742203742</v>
      </c>
      <c r="AJ57" s="796">
        <v>1.2982456140350878</v>
      </c>
      <c r="AK57" s="813">
        <v>10.744802091898205</v>
      </c>
      <c r="AL57" s="796">
        <v>9.5531752634498055</v>
      </c>
      <c r="AM57" s="796">
        <v>12.287788301243886</v>
      </c>
      <c r="AN57" s="813">
        <v>7.2240437158469941</v>
      </c>
      <c r="AO57" s="796">
        <v>7.2240437158469941</v>
      </c>
      <c r="AP57" s="796">
        <v>7.2240437158469941</v>
      </c>
      <c r="AQ57" s="813">
        <v>8.5256410256410255</v>
      </c>
      <c r="AR57" s="796">
        <v>5.6761133603238862</v>
      </c>
      <c r="AS57" s="796">
        <v>18.715189873417721</v>
      </c>
      <c r="AU57" s="799"/>
      <c r="AV57" s="799"/>
      <c r="AW57" s="813">
        <v>2.6001090296362372</v>
      </c>
      <c r="AX57" s="799">
        <v>1.83</v>
      </c>
      <c r="AY57" s="799">
        <v>4.0460526315789478</v>
      </c>
      <c r="BA57" s="799"/>
      <c r="BB57" s="799"/>
      <c r="BC57" s="813">
        <v>0.96</v>
      </c>
      <c r="BD57" s="799">
        <v>0.12</v>
      </c>
      <c r="BE57" s="799">
        <v>1.51</v>
      </c>
      <c r="BG57" s="799"/>
      <c r="BH57" s="799"/>
      <c r="BI57" s="813">
        <v>1.29</v>
      </c>
      <c r="BJ57" s="799">
        <v>0.78</v>
      </c>
      <c r="BK57" s="799">
        <v>1.61</v>
      </c>
    </row>
    <row r="58" spans="2:63" s="813" customFormat="1" ht="15">
      <c r="B58" s="118" t="s">
        <v>912</v>
      </c>
      <c r="D58" s="118">
        <v>6.8470080791222996</v>
      </c>
      <c r="E58" s="796">
        <v>4.9512651162626407</v>
      </c>
      <c r="F58" s="796">
        <v>14.613084267068613</v>
      </c>
      <c r="G58" s="118">
        <v>1.4040525101935493</v>
      </c>
      <c r="H58" s="796">
        <v>0.95349730483964334</v>
      </c>
      <c r="I58" s="796">
        <v>5.7812739924807044</v>
      </c>
      <c r="J58" s="118">
        <v>6.3549009562692103</v>
      </c>
      <c r="K58" s="796">
        <v>1.1468249770823786</v>
      </c>
      <c r="L58" s="796">
        <v>17.780041720955705</v>
      </c>
      <c r="M58" s="118">
        <v>1.8446434898633979</v>
      </c>
      <c r="N58" s="796">
        <v>0.86169983910333003</v>
      </c>
      <c r="O58" s="796">
        <v>4.8008506606706609</v>
      </c>
      <c r="P58" s="118">
        <v>7.0902375096365375</v>
      </c>
      <c r="Q58" s="797">
        <v>0.42152254047988591</v>
      </c>
      <c r="R58" s="797">
        <v>112.10813834044259</v>
      </c>
      <c r="S58" s="118">
        <v>5.9448543711498374</v>
      </c>
      <c r="T58" s="796">
        <v>0.70815350519071507</v>
      </c>
      <c r="U58" s="796">
        <v>39.181585677749354</v>
      </c>
      <c r="V58" s="118">
        <v>0.80622766779400012</v>
      </c>
      <c r="W58" s="796">
        <v>0.67740115464806161</v>
      </c>
      <c r="X58" s="796">
        <v>1.3057218927915735</v>
      </c>
      <c r="Y58" s="813">
        <v>4</v>
      </c>
      <c r="Z58" s="796">
        <v>1.5</v>
      </c>
      <c r="AA58" s="796">
        <v>12.5</v>
      </c>
      <c r="AB58" s="813">
        <v>5.4</v>
      </c>
      <c r="AC58" s="796">
        <v>3.6</v>
      </c>
      <c r="AD58" s="796">
        <v>16.8</v>
      </c>
      <c r="AF58" s="796"/>
      <c r="AG58" s="796"/>
      <c r="AH58" s="813">
        <v>5.1304347826086962</v>
      </c>
      <c r="AI58" s="796">
        <v>3.2222222222222219</v>
      </c>
      <c r="AJ58" s="796">
        <v>6.5</v>
      </c>
      <c r="AK58" s="813">
        <v>6.1055072122262803</v>
      </c>
      <c r="AL58" s="796">
        <v>5.1848208011243848</v>
      </c>
      <c r="AM58" s="796">
        <v>8.5410358565737052</v>
      </c>
      <c r="AO58" s="796"/>
      <c r="AP58" s="796"/>
      <c r="AQ58" s="813">
        <v>3.3345779990516835</v>
      </c>
      <c r="AR58" s="796">
        <v>2.125</v>
      </c>
      <c r="AS58" s="796">
        <v>8.878260869565219</v>
      </c>
      <c r="AU58" s="799"/>
      <c r="AV58" s="799"/>
      <c r="AW58" s="813">
        <v>1.7048706240487062</v>
      </c>
      <c r="AX58" s="799">
        <v>0.99386503067484677</v>
      </c>
      <c r="AY58" s="799">
        <v>4.3317073170731719</v>
      </c>
      <c r="BA58" s="799"/>
      <c r="BB58" s="799"/>
      <c r="BC58" s="813">
        <v>3.6</v>
      </c>
      <c r="BD58" s="799">
        <v>2.5</v>
      </c>
      <c r="BE58" s="799">
        <v>24</v>
      </c>
      <c r="BG58" s="799"/>
      <c r="BH58" s="799"/>
      <c r="BI58" s="813">
        <v>2.5</v>
      </c>
      <c r="BJ58" s="799">
        <v>1.1000000000000001</v>
      </c>
      <c r="BK58" s="799">
        <v>4.4000000000000004</v>
      </c>
    </row>
    <row r="59" spans="2:63" s="813" customFormat="1" ht="16.5">
      <c r="B59" s="118" t="s">
        <v>2525</v>
      </c>
      <c r="D59" s="118">
        <v>0.9040771827204388</v>
      </c>
      <c r="E59" s="796">
        <v>0.81991645611154595</v>
      </c>
      <c r="F59" s="796">
        <v>1.4041985322910531</v>
      </c>
      <c r="G59" s="118">
        <v>0.73212179598548821</v>
      </c>
      <c r="H59" s="796">
        <v>0.66928959713602421</v>
      </c>
      <c r="I59" s="796">
        <v>0.88216805096687778</v>
      </c>
      <c r="J59" s="118">
        <v>0.89164391317519009</v>
      </c>
      <c r="K59" s="796">
        <v>0.5576858164441576</v>
      </c>
      <c r="L59" s="796">
        <v>1.4063248377816262</v>
      </c>
      <c r="M59" s="118">
        <v>0.93569207057894321</v>
      </c>
      <c r="N59" s="796">
        <v>0.81252318289129932</v>
      </c>
      <c r="O59" s="796">
        <v>1.2725920618012305</v>
      </c>
      <c r="P59" s="118">
        <v>0.967691266885085</v>
      </c>
      <c r="Q59" s="797">
        <v>0.78252775544855857</v>
      </c>
      <c r="R59" s="797">
        <v>1.0895800148974064</v>
      </c>
      <c r="S59" s="118">
        <v>1.4366146699294404</v>
      </c>
      <c r="T59" s="796">
        <v>0</v>
      </c>
      <c r="U59" s="796">
        <v>1.7570257100128086</v>
      </c>
      <c r="V59" s="118">
        <v>0.74446486179879523</v>
      </c>
      <c r="W59" s="796">
        <v>0.70112549931397294</v>
      </c>
      <c r="X59" s="796">
        <v>0.78697500865910319</v>
      </c>
      <c r="Y59" s="813">
        <v>1.6283870668602924</v>
      </c>
      <c r="Z59" s="796">
        <v>1.3758431883467397</v>
      </c>
      <c r="AA59" s="796">
        <v>2.6230712569353267</v>
      </c>
      <c r="AB59" s="813">
        <v>1.6114252844576051</v>
      </c>
      <c r="AC59" s="796">
        <v>1.3008728506275524</v>
      </c>
      <c r="AD59" s="796">
        <v>2.3733884356349519</v>
      </c>
      <c r="AF59" s="796"/>
      <c r="AG59" s="796"/>
      <c r="AH59" s="813">
        <v>1.3472533660886024</v>
      </c>
      <c r="AI59" s="796">
        <v>1.1624117361993855</v>
      </c>
      <c r="AJ59" s="796">
        <v>1.7250845625414095</v>
      </c>
      <c r="AK59" s="813">
        <v>1.0242911648777371</v>
      </c>
      <c r="AL59" s="796">
        <v>1.0183656224252817</v>
      </c>
      <c r="AM59" s="796">
        <v>1.1157822779369087</v>
      </c>
      <c r="AN59" s="813">
        <v>0.90306696793734875</v>
      </c>
      <c r="AO59" s="796">
        <v>0.90306696793734875</v>
      </c>
      <c r="AP59" s="796">
        <v>0.90306696793734875</v>
      </c>
      <c r="AQ59" s="813">
        <v>0.86488582774882106</v>
      </c>
      <c r="AR59" s="796">
        <v>0.74488565769888437</v>
      </c>
      <c r="AS59" s="796">
        <v>1.359851933846328</v>
      </c>
      <c r="AU59" s="799"/>
      <c r="AV59" s="799"/>
      <c r="AW59" s="813">
        <v>0.85454790233271249</v>
      </c>
      <c r="AX59" s="799">
        <v>0.77041218875118234</v>
      </c>
      <c r="AY59" s="799">
        <v>0.93785300474002509</v>
      </c>
      <c r="BA59" s="799"/>
      <c r="BB59" s="799"/>
      <c r="BC59" s="813">
        <v>1.7611146167033196</v>
      </c>
      <c r="BD59" s="799">
        <v>1.5606727920511982</v>
      </c>
      <c r="BE59" s="799">
        <v>6.5707964529412353</v>
      </c>
      <c r="BG59" s="799"/>
      <c r="BH59" s="799"/>
      <c r="BI59" s="813">
        <v>1.5444533647610759</v>
      </c>
      <c r="BJ59" s="799">
        <v>1.1791284079196449</v>
      </c>
      <c r="BK59" s="799">
        <v>1.9334169064546476</v>
      </c>
    </row>
    <row r="60" spans="2:63" s="813" customFormat="1" ht="16.5">
      <c r="B60" s="131" t="s">
        <v>2116</v>
      </c>
      <c r="C60" s="819"/>
      <c r="D60" s="131">
        <v>7.2685563065008427</v>
      </c>
      <c r="E60" s="802">
        <v>5.2613706946284031</v>
      </c>
      <c r="F60" s="802">
        <v>8.7822145497651043</v>
      </c>
      <c r="G60" s="131">
        <v>8.6568080617566956</v>
      </c>
      <c r="H60" s="802">
        <v>7.5455615411048411</v>
      </c>
      <c r="I60" s="802">
        <v>10.857470685816622</v>
      </c>
      <c r="J60" s="131">
        <v>6.4469228514180932</v>
      </c>
      <c r="K60" s="802">
        <v>4.660621056161979</v>
      </c>
      <c r="L60" s="802">
        <v>14.673785841742983</v>
      </c>
      <c r="M60" s="131">
        <v>5.7000072850704466</v>
      </c>
      <c r="N60" s="802">
        <v>4.4345480448141998</v>
      </c>
      <c r="O60" s="802">
        <v>7.3823853759962859</v>
      </c>
      <c r="P60" s="131">
        <v>7.4716180307064288</v>
      </c>
      <c r="Q60" s="803">
        <v>4.7305221903063801</v>
      </c>
      <c r="R60" s="803">
        <v>10.270035232721382</v>
      </c>
      <c r="S60" s="131">
        <v>5.3810886344180009</v>
      </c>
      <c r="T60" s="802">
        <v>4.4718983968835531</v>
      </c>
      <c r="U60" s="802">
        <v>6.956338590849807</v>
      </c>
      <c r="V60" s="131">
        <v>5.019681297188642</v>
      </c>
      <c r="W60" s="802">
        <v>4.7374040495862504</v>
      </c>
      <c r="X60" s="802">
        <v>5.6123396090790614</v>
      </c>
      <c r="Y60" s="819">
        <v>3.2143821493920721</v>
      </c>
      <c r="Z60" s="802">
        <v>2.9845794833156489</v>
      </c>
      <c r="AA60" s="802">
        <v>5.5912783093549931</v>
      </c>
      <c r="AB60" s="819">
        <v>4.1766699823022568</v>
      </c>
      <c r="AC60" s="802">
        <v>3.5730781567411527</v>
      </c>
      <c r="AD60" s="802">
        <v>5.5165088517070293</v>
      </c>
      <c r="AE60" s="819"/>
      <c r="AF60" s="802"/>
      <c r="AG60" s="802"/>
      <c r="AH60" s="819">
        <v>3.9248722953611033</v>
      </c>
      <c r="AI60" s="802">
        <v>3.4101934252266926</v>
      </c>
      <c r="AJ60" s="802">
        <v>5.2625745550180802</v>
      </c>
      <c r="AK60" s="819">
        <v>11.773111675971094</v>
      </c>
      <c r="AL60" s="802">
        <v>10.0320353922558</v>
      </c>
      <c r="AM60" s="802">
        <v>12.772933353391776</v>
      </c>
      <c r="AN60" s="819">
        <v>10.698960798957</v>
      </c>
      <c r="AO60" s="802">
        <v>10.698960798957</v>
      </c>
      <c r="AP60" s="802">
        <v>10.698960798957</v>
      </c>
      <c r="AQ60" s="819">
        <v>10.990803071963592</v>
      </c>
      <c r="AR60" s="802">
        <v>8.9784287290109077</v>
      </c>
      <c r="AS60" s="802">
        <v>13.328586921427567</v>
      </c>
      <c r="AT60" s="819"/>
      <c r="AU60" s="804"/>
      <c r="AV60" s="804"/>
      <c r="AW60" s="819">
        <v>9.5562936089269517</v>
      </c>
      <c r="AX60" s="804">
        <v>8.3033588997619674</v>
      </c>
      <c r="AY60" s="804">
        <v>11.926442557615665</v>
      </c>
      <c r="AZ60" s="819"/>
      <c r="BA60" s="804"/>
      <c r="BB60" s="804"/>
      <c r="BC60" s="819">
        <v>5.4866991206030145</v>
      </c>
      <c r="BD60" s="804">
        <v>3.3851867543307161</v>
      </c>
      <c r="BE60" s="804">
        <v>8.717403343246847</v>
      </c>
      <c r="BF60" s="819"/>
      <c r="BG60" s="804"/>
      <c r="BH60" s="804"/>
      <c r="BI60" s="819">
        <v>3.7506055374431373</v>
      </c>
      <c r="BJ60" s="804">
        <v>1.5628813711414213</v>
      </c>
      <c r="BK60" s="804">
        <v>5.3011579637317023</v>
      </c>
    </row>
    <row r="61" spans="2:63" ht="19.5" thickBot="1">
      <c r="B61" s="539" t="s">
        <v>2526</v>
      </c>
      <c r="C61" s="820"/>
      <c r="D61" s="820"/>
      <c r="E61" s="821"/>
      <c r="F61" s="821"/>
      <c r="G61" s="822">
        <v>0.70389199999999996</v>
      </c>
      <c r="H61" s="823">
        <v>0.70385699999999995</v>
      </c>
      <c r="I61" s="823">
        <v>0.70401000000000002</v>
      </c>
      <c r="J61" s="820"/>
      <c r="K61" s="821"/>
      <c r="L61" s="821"/>
      <c r="M61" s="822">
        <v>0.704592</v>
      </c>
      <c r="N61" s="823">
        <v>0.70425099999999996</v>
      </c>
      <c r="O61" s="823">
        <v>0.704592</v>
      </c>
      <c r="P61" s="820"/>
      <c r="Q61" s="824"/>
      <c r="R61" s="824"/>
      <c r="S61" s="820"/>
      <c r="T61" s="821"/>
      <c r="U61" s="821"/>
      <c r="V61" s="822">
        <v>0.70442000000000005</v>
      </c>
      <c r="W61" s="823">
        <v>0.70442000000000005</v>
      </c>
      <c r="X61" s="823">
        <v>0.70442000000000005</v>
      </c>
      <c r="Y61" s="780"/>
      <c r="Z61" s="781"/>
      <c r="AA61" s="781"/>
      <c r="AB61" s="825">
        <v>0.70748999999999995</v>
      </c>
      <c r="AC61" s="826">
        <v>0.70740000000000003</v>
      </c>
      <c r="AD61" s="826">
        <v>0.70767899999999995</v>
      </c>
      <c r="AE61" s="780"/>
      <c r="AF61" s="781"/>
      <c r="AG61" s="781"/>
      <c r="AH61" s="780"/>
      <c r="AI61" s="781"/>
      <c r="AJ61" s="781"/>
      <c r="AK61" s="827">
        <v>0.70592719999999998</v>
      </c>
      <c r="AL61" s="828">
        <v>0.70592719999999998</v>
      </c>
      <c r="AM61" s="828">
        <v>0.70592719999999998</v>
      </c>
      <c r="AN61" s="780"/>
      <c r="AO61" s="781"/>
      <c r="AP61" s="781"/>
      <c r="AQ61" s="825">
        <v>0.70507699999999995</v>
      </c>
      <c r="AR61" s="826">
        <v>0.70491400000000004</v>
      </c>
      <c r="AS61" s="826">
        <v>0.70552899999999996</v>
      </c>
      <c r="AT61" s="820"/>
      <c r="AU61" s="829"/>
      <c r="AV61" s="829"/>
      <c r="AW61" s="820">
        <v>0.70444428571428575</v>
      </c>
      <c r="AX61" s="829">
        <v>0.70444428571428575</v>
      </c>
      <c r="AY61" s="829">
        <v>0.70444428571428575</v>
      </c>
      <c r="AZ61" s="820"/>
      <c r="BA61" s="829"/>
      <c r="BB61" s="829"/>
      <c r="BC61" s="830">
        <v>0.70667000000000002</v>
      </c>
      <c r="BD61" s="831">
        <v>0.70667000000000002</v>
      </c>
      <c r="BE61" s="831">
        <v>0.70667000000000002</v>
      </c>
      <c r="BF61" s="820"/>
      <c r="BG61" s="829"/>
      <c r="BH61" s="829"/>
      <c r="BI61" s="820">
        <v>0.70698000000000005</v>
      </c>
      <c r="BJ61" s="829">
        <v>0.70698000000000005</v>
      </c>
      <c r="BK61" s="829">
        <v>0.70698000000000005</v>
      </c>
    </row>
    <row r="62" spans="2:63" ht="15">
      <c r="B62" s="73"/>
    </row>
  </sheetData>
  <mergeCells count="111">
    <mergeCell ref="AT22:AV22"/>
    <mergeCell ref="AW22:AY22"/>
    <mergeCell ref="AZ22:BB22"/>
    <mergeCell ref="BC22:BE22"/>
    <mergeCell ref="BF22:BH22"/>
    <mergeCell ref="Y22:AA22"/>
    <mergeCell ref="AB22:AD22"/>
    <mergeCell ref="AE22:AG22"/>
    <mergeCell ref="AH22:AJ22"/>
    <mergeCell ref="AK22:AM22"/>
    <mergeCell ref="AN22:AP22"/>
    <mergeCell ref="BC21:BE21"/>
    <mergeCell ref="BF21:BH21"/>
    <mergeCell ref="BI21:BK21"/>
    <mergeCell ref="D22:F22"/>
    <mergeCell ref="G22:I22"/>
    <mergeCell ref="J22:L22"/>
    <mergeCell ref="M22:O22"/>
    <mergeCell ref="P22:R22"/>
    <mergeCell ref="S22:U22"/>
    <mergeCell ref="V22:X22"/>
    <mergeCell ref="AK21:AM21"/>
    <mergeCell ref="AN21:AP21"/>
    <mergeCell ref="AQ21:AS21"/>
    <mergeCell ref="AT21:AV21"/>
    <mergeCell ref="AW21:AY21"/>
    <mergeCell ref="AZ21:BB21"/>
    <mergeCell ref="S21:U21"/>
    <mergeCell ref="V21:X21"/>
    <mergeCell ref="Y21:AA21"/>
    <mergeCell ref="AB21:AD21"/>
    <mergeCell ref="AE21:AG21"/>
    <mergeCell ref="AH21:AJ21"/>
    <mergeCell ref="BI22:BK22"/>
    <mergeCell ref="AQ22:AS22"/>
    <mergeCell ref="D21:F21"/>
    <mergeCell ref="G21:I21"/>
    <mergeCell ref="J21:L21"/>
    <mergeCell ref="M21:O21"/>
    <mergeCell ref="P21:R21"/>
    <mergeCell ref="Y9:AA9"/>
    <mergeCell ref="AB9:AD9"/>
    <mergeCell ref="AE9:AG9"/>
    <mergeCell ref="AH9:AJ9"/>
    <mergeCell ref="D9:F9"/>
    <mergeCell ref="G9:I9"/>
    <mergeCell ref="J9:L9"/>
    <mergeCell ref="M9:O9"/>
    <mergeCell ref="P9:R9"/>
    <mergeCell ref="S9:U9"/>
    <mergeCell ref="BI8:BK8"/>
    <mergeCell ref="AB8:AD8"/>
    <mergeCell ref="AE8:AG8"/>
    <mergeCell ref="AH8:AJ8"/>
    <mergeCell ref="AK8:AM8"/>
    <mergeCell ref="AN8:AP8"/>
    <mergeCell ref="AQ8:AS8"/>
    <mergeCell ref="AQ9:AS9"/>
    <mergeCell ref="AT9:AV9"/>
    <mergeCell ref="AW9:AY9"/>
    <mergeCell ref="AZ9:BB9"/>
    <mergeCell ref="BC9:BE9"/>
    <mergeCell ref="AK9:AM9"/>
    <mergeCell ref="AN9:AP9"/>
    <mergeCell ref="AB6:AD6"/>
    <mergeCell ref="AE6:AG6"/>
    <mergeCell ref="AH6:AJ6"/>
    <mergeCell ref="AK6:AM6"/>
    <mergeCell ref="AT8:AV8"/>
    <mergeCell ref="AW8:AY8"/>
    <mergeCell ref="AZ8:BB8"/>
    <mergeCell ref="BC8:BE8"/>
    <mergeCell ref="BF8:BH8"/>
    <mergeCell ref="D6:F6"/>
    <mergeCell ref="G6:I6"/>
    <mergeCell ref="J6:L6"/>
    <mergeCell ref="M6:O6"/>
    <mergeCell ref="P6:R6"/>
    <mergeCell ref="S6:U6"/>
    <mergeCell ref="BF6:BH6"/>
    <mergeCell ref="BI6:BK6"/>
    <mergeCell ref="D8:F8"/>
    <mergeCell ref="G8:I8"/>
    <mergeCell ref="J8:L8"/>
    <mergeCell ref="M8:O8"/>
    <mergeCell ref="P8:R8"/>
    <mergeCell ref="S8:U8"/>
    <mergeCell ref="V8:X8"/>
    <mergeCell ref="Y8:AA8"/>
    <mergeCell ref="AN6:AP6"/>
    <mergeCell ref="AQ6:AS6"/>
    <mergeCell ref="AT6:AV6"/>
    <mergeCell ref="AW6:AY6"/>
    <mergeCell ref="AZ6:BB6"/>
    <mergeCell ref="BC6:BE6"/>
    <mergeCell ref="V6:X6"/>
    <mergeCell ref="Y6:AA6"/>
    <mergeCell ref="D4:R4"/>
    <mergeCell ref="S4:X4"/>
    <mergeCell ref="Y4:AJ4"/>
    <mergeCell ref="AT4:AY4"/>
    <mergeCell ref="AZ4:BK4"/>
    <mergeCell ref="D5:I5"/>
    <mergeCell ref="J5:O5"/>
    <mergeCell ref="P5:R5"/>
    <mergeCell ref="S5:U5"/>
    <mergeCell ref="V5:X5"/>
    <mergeCell ref="Y5:AD5"/>
    <mergeCell ref="AE5:AJ5"/>
    <mergeCell ref="AZ5:BE5"/>
    <mergeCell ref="BF5:BK5"/>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63D9F-21BE-49E4-93E1-1A98BC4BA8E8}">
  <dimension ref="B2:AO79"/>
  <sheetViews>
    <sheetView workbookViewId="0"/>
  </sheetViews>
  <sheetFormatPr baseColWidth="10" defaultColWidth="9.140625" defaultRowHeight="15"/>
  <cols>
    <col min="1" max="1" width="4.140625" style="73" customWidth="1"/>
    <col min="2" max="2" width="27.7109375" style="73" customWidth="1"/>
    <col min="3" max="3" width="20.140625" style="73" customWidth="1"/>
    <col min="4" max="4" width="9.140625" style="73"/>
    <col min="5" max="5" width="10" style="73" customWidth="1"/>
    <col min="6" max="6" width="9.140625" style="73"/>
    <col min="7" max="7" width="13.85546875" style="73" customWidth="1"/>
    <col min="8" max="8" width="9.140625" style="73"/>
    <col min="9" max="9" width="8.5703125" style="73" customWidth="1"/>
    <col min="10" max="21" width="9.140625" style="73"/>
    <col min="22" max="22" width="2.85546875" style="73" customWidth="1"/>
    <col min="23" max="39" width="9.140625" style="73"/>
    <col min="40" max="40" width="10.85546875" style="73" bestFit="1" customWidth="1"/>
    <col min="41" max="41" width="10.5703125" style="73" bestFit="1" customWidth="1"/>
    <col min="42" max="16384" width="9.140625" style="73"/>
  </cols>
  <sheetData>
    <row r="2" spans="2:21" ht="17.25">
      <c r="B2" s="71" t="s">
        <v>2559</v>
      </c>
    </row>
    <row r="3" spans="2:21" ht="15.75" thickBot="1"/>
    <row r="4" spans="2:21">
      <c r="B4" s="832"/>
      <c r="C4" s="1117" t="s">
        <v>2527</v>
      </c>
      <c r="D4" s="1117"/>
      <c r="E4" s="1117"/>
      <c r="F4" s="1117"/>
      <c r="G4" s="1118"/>
    </row>
    <row r="5" spans="2:21" ht="45">
      <c r="B5" s="439"/>
      <c r="C5" s="567" t="s">
        <v>2528</v>
      </c>
      <c r="G5" s="833" t="s">
        <v>2529</v>
      </c>
    </row>
    <row r="6" spans="2:21">
      <c r="B6" s="834" t="s">
        <v>219</v>
      </c>
      <c r="C6" s="73">
        <v>5</v>
      </c>
      <c r="D6" s="207">
        <f>C6*75/80</f>
        <v>4.6875</v>
      </c>
      <c r="E6" s="207">
        <f>C6*70/80</f>
        <v>4.375</v>
      </c>
      <c r="F6" s="207">
        <f>C6*65/80</f>
        <v>4.0625</v>
      </c>
      <c r="G6" s="835">
        <v>0.01</v>
      </c>
    </row>
    <row r="7" spans="2:21">
      <c r="B7" s="834" t="s">
        <v>920</v>
      </c>
      <c r="C7" s="73">
        <v>8</v>
      </c>
      <c r="D7" s="207">
        <f t="shared" ref="D7:D10" si="0">C7*75/80</f>
        <v>7.5</v>
      </c>
      <c r="E7" s="207">
        <f t="shared" ref="E7:E10" si="1">C7*70/80</f>
        <v>7</v>
      </c>
      <c r="F7" s="207">
        <f t="shared" ref="F7:F10" si="2">C7*65/80</f>
        <v>6.5</v>
      </c>
      <c r="G7" s="835">
        <v>0.16</v>
      </c>
    </row>
    <row r="8" spans="2:21">
      <c r="B8" s="834" t="s">
        <v>976</v>
      </c>
      <c r="C8" s="73">
        <v>4</v>
      </c>
      <c r="D8" s="207">
        <f t="shared" si="0"/>
        <v>3.75</v>
      </c>
      <c r="E8" s="207">
        <f t="shared" si="1"/>
        <v>3.5</v>
      </c>
      <c r="F8" s="207">
        <f t="shared" si="2"/>
        <v>3.25</v>
      </c>
      <c r="G8" s="835">
        <v>0.08</v>
      </c>
    </row>
    <row r="9" spans="2:21">
      <c r="B9" s="834" t="s">
        <v>964</v>
      </c>
      <c r="C9" s="73">
        <v>45</v>
      </c>
      <c r="D9" s="207">
        <f t="shared" si="0"/>
        <v>42.1875</v>
      </c>
      <c r="E9" s="207">
        <f t="shared" si="1"/>
        <v>39.375</v>
      </c>
      <c r="F9" s="207">
        <f t="shared" si="2"/>
        <v>36.5625</v>
      </c>
      <c r="G9" s="835">
        <v>54.081325301204814</v>
      </c>
    </row>
    <row r="10" spans="2:21">
      <c r="B10" s="834" t="s">
        <v>956</v>
      </c>
      <c r="C10" s="73">
        <v>18</v>
      </c>
      <c r="D10" s="207">
        <f t="shared" si="0"/>
        <v>16.875</v>
      </c>
      <c r="E10" s="207">
        <f t="shared" si="1"/>
        <v>15.75</v>
      </c>
      <c r="F10" s="207">
        <f t="shared" si="2"/>
        <v>14.625</v>
      </c>
      <c r="G10" s="835">
        <v>21.632530120481928</v>
      </c>
    </row>
    <row r="11" spans="2:21">
      <c r="B11" s="836" t="s">
        <v>2530</v>
      </c>
      <c r="C11" s="499">
        <v>20</v>
      </c>
      <c r="D11" s="837">
        <v>25</v>
      </c>
      <c r="E11" s="837">
        <v>30</v>
      </c>
      <c r="F11" s="837">
        <v>35</v>
      </c>
      <c r="G11" s="548">
        <v>24.036144578313252</v>
      </c>
    </row>
    <row r="12" spans="2:21">
      <c r="B12" s="834" t="s">
        <v>931</v>
      </c>
      <c r="C12" s="73">
        <v>0</v>
      </c>
      <c r="D12" s="73">
        <v>0</v>
      </c>
      <c r="E12" s="203">
        <v>0</v>
      </c>
      <c r="F12" s="73">
        <v>0</v>
      </c>
      <c r="G12" s="838">
        <v>0</v>
      </c>
    </row>
    <row r="13" spans="2:21" ht="15.75" thickBot="1">
      <c r="B13" s="449" t="s">
        <v>153</v>
      </c>
      <c r="C13" s="75">
        <f>SUM(C6:C11)</f>
        <v>100</v>
      </c>
      <c r="D13" s="214">
        <f>SUM(D6:D12)</f>
        <v>100</v>
      </c>
      <c r="E13" s="75">
        <f t="shared" ref="E13:G13" si="3">SUM(E6:E12)</f>
        <v>100</v>
      </c>
      <c r="F13" s="75">
        <f t="shared" si="3"/>
        <v>100</v>
      </c>
      <c r="G13" s="839">
        <f t="shared" si="3"/>
        <v>100</v>
      </c>
    </row>
    <row r="14" spans="2:21">
      <c r="B14" s="561"/>
    </row>
    <row r="15" spans="2:21" ht="17.25" thickBot="1">
      <c r="H15" s="1039" t="s">
        <v>1228</v>
      </c>
      <c r="I15" s="1039"/>
      <c r="J15" s="1039"/>
      <c r="K15" s="1039"/>
      <c r="L15" s="1039"/>
      <c r="M15" s="1039"/>
      <c r="N15" s="1039"/>
      <c r="O15" s="1039"/>
      <c r="P15" s="1039"/>
      <c r="Q15" s="1039"/>
      <c r="R15" s="1039"/>
      <c r="S15" s="1039"/>
      <c r="T15" s="1039"/>
      <c r="U15" s="1039"/>
    </row>
    <row r="16" spans="2:21">
      <c r="B16" s="840" t="s">
        <v>2531</v>
      </c>
      <c r="C16" s="268"/>
      <c r="D16" s="268"/>
      <c r="E16" s="268"/>
      <c r="F16" s="268"/>
      <c r="G16" s="841"/>
      <c r="H16" s="463" t="s">
        <v>232</v>
      </c>
      <c r="I16" s="464" t="s">
        <v>238</v>
      </c>
      <c r="J16" s="464" t="s">
        <v>240</v>
      </c>
      <c r="K16" s="464" t="s">
        <v>244</v>
      </c>
      <c r="L16" s="464" t="s">
        <v>1229</v>
      </c>
      <c r="M16" s="464" t="s">
        <v>1230</v>
      </c>
      <c r="N16" s="464" t="s">
        <v>1231</v>
      </c>
      <c r="O16" s="464" t="s">
        <v>1232</v>
      </c>
      <c r="P16" s="464" t="s">
        <v>1233</v>
      </c>
      <c r="Q16" s="464" t="s">
        <v>1234</v>
      </c>
      <c r="R16" s="464" t="s">
        <v>1235</v>
      </c>
      <c r="S16" s="464" t="s">
        <v>1236</v>
      </c>
      <c r="T16" s="464" t="s">
        <v>1237</v>
      </c>
      <c r="U16" s="464" t="s">
        <v>1238</v>
      </c>
    </row>
    <row r="17" spans="2:22">
      <c r="B17" s="834" t="s">
        <v>219</v>
      </c>
      <c r="C17" s="73">
        <f t="shared" ref="C17:G23" si="4">C6*C$26/100</f>
        <v>4.8499999999999996</v>
      </c>
      <c r="D17" s="118">
        <f t="shared" si="4"/>
        <v>4.546875</v>
      </c>
      <c r="E17" s="118">
        <f t="shared" si="4"/>
        <v>4.2437500000000004</v>
      </c>
      <c r="F17" s="118">
        <f t="shared" si="4"/>
        <v>3.9406249999999998</v>
      </c>
      <c r="G17" s="835">
        <f t="shared" si="4"/>
        <v>9.6499999999999989E-3</v>
      </c>
      <c r="H17" s="443">
        <v>3.9</v>
      </c>
      <c r="I17" s="73">
        <v>4.7</v>
      </c>
      <c r="J17" s="73">
        <v>5.4</v>
      </c>
      <c r="K17" s="73">
        <v>6</v>
      </c>
      <c r="L17" s="73">
        <v>6.6</v>
      </c>
      <c r="M17" s="73">
        <v>3.9</v>
      </c>
      <c r="N17" s="73">
        <v>6.8</v>
      </c>
      <c r="O17" s="73">
        <v>6.1</v>
      </c>
      <c r="P17" s="73">
        <v>5.3</v>
      </c>
      <c r="Q17" s="73">
        <v>4.5999999999999996</v>
      </c>
      <c r="R17" s="73">
        <v>4</v>
      </c>
      <c r="S17" s="73">
        <v>3.4</v>
      </c>
      <c r="T17" s="73">
        <v>2.7</v>
      </c>
      <c r="U17" s="73">
        <v>2.2000000000000002</v>
      </c>
      <c r="V17" s="73" t="s">
        <v>2532</v>
      </c>
    </row>
    <row r="18" spans="2:22">
      <c r="B18" s="834" t="s">
        <v>920</v>
      </c>
      <c r="C18" s="73">
        <f t="shared" si="4"/>
        <v>7.76</v>
      </c>
      <c r="D18" s="118">
        <f t="shared" si="4"/>
        <v>7.2750000000000004</v>
      </c>
      <c r="E18" s="118">
        <f t="shared" si="4"/>
        <v>6.79</v>
      </c>
      <c r="F18" s="118">
        <f t="shared" si="4"/>
        <v>6.3049999999999997</v>
      </c>
      <c r="G18" s="835">
        <f t="shared" si="4"/>
        <v>0.15439999999999998</v>
      </c>
      <c r="H18" s="443">
        <v>6.0000000000000001E-3</v>
      </c>
      <c r="I18" s="73">
        <v>6.0000000000000001E-3</v>
      </c>
      <c r="J18" s="73">
        <v>6.0000000000000001E-3</v>
      </c>
      <c r="K18" s="73">
        <v>6.0000000000000001E-3</v>
      </c>
      <c r="L18" s="73">
        <v>6.0000000000000001E-3</v>
      </c>
      <c r="M18" s="73">
        <v>6.0000000000000001E-3</v>
      </c>
      <c r="N18" s="73">
        <v>6.0000000000000001E-3</v>
      </c>
      <c r="O18" s="73">
        <v>6.0000000000000001E-3</v>
      </c>
      <c r="P18" s="73">
        <v>6.0000000000000001E-3</v>
      </c>
      <c r="Q18" s="73">
        <v>6.0000000000000001E-3</v>
      </c>
      <c r="R18" s="73">
        <v>6.0000000000000001E-3</v>
      </c>
      <c r="S18" s="73">
        <v>6.0000000000000001E-3</v>
      </c>
      <c r="T18" s="73">
        <v>8.0000000000000002E-3</v>
      </c>
      <c r="U18" s="73">
        <v>8.0000000000000002E-3</v>
      </c>
    </row>
    <row r="19" spans="2:22">
      <c r="B19" s="834" t="s">
        <v>976</v>
      </c>
      <c r="C19" s="73">
        <f t="shared" si="4"/>
        <v>3.88</v>
      </c>
      <c r="D19" s="118">
        <f t="shared" si="4"/>
        <v>3.6375000000000002</v>
      </c>
      <c r="E19" s="118">
        <f t="shared" si="4"/>
        <v>3.395</v>
      </c>
      <c r="F19" s="118">
        <f t="shared" si="4"/>
        <v>3.1524999999999999</v>
      </c>
      <c r="G19" s="835">
        <f t="shared" si="4"/>
        <v>7.7199999999999991E-2</v>
      </c>
      <c r="H19" s="443">
        <v>2.3E-3</v>
      </c>
      <c r="I19" s="73">
        <v>1.9E-3</v>
      </c>
      <c r="J19" s="73">
        <v>1.6000000000000001E-3</v>
      </c>
      <c r="K19" s="73">
        <v>1.1999999999999999E-3</v>
      </c>
      <c r="L19" s="73">
        <v>2.3E-3</v>
      </c>
      <c r="M19" s="73">
        <v>8.9999999999999993E-3</v>
      </c>
      <c r="N19" s="73">
        <v>6.0000000000000001E-3</v>
      </c>
      <c r="O19" s="73">
        <v>8.9999999999999993E-3</v>
      </c>
      <c r="P19" s="73">
        <v>1.2999999999999999E-2</v>
      </c>
      <c r="Q19" s="73">
        <v>2.1999999999999999E-2</v>
      </c>
      <c r="R19" s="73">
        <v>3.1E-2</v>
      </c>
      <c r="S19" s="73">
        <v>4.3999999999999997E-2</v>
      </c>
      <c r="T19" s="73">
        <v>5.7000000000000002E-2</v>
      </c>
      <c r="U19" s="73">
        <v>7.0000000000000007E-2</v>
      </c>
    </row>
    <row r="20" spans="2:22">
      <c r="B20" s="834" t="s">
        <v>964</v>
      </c>
      <c r="C20" s="73">
        <f t="shared" si="4"/>
        <v>43.65</v>
      </c>
      <c r="D20" s="118">
        <f t="shared" si="4"/>
        <v>40.921875</v>
      </c>
      <c r="E20" s="118">
        <f t="shared" si="4"/>
        <v>38.193750000000001</v>
      </c>
      <c r="F20" s="118">
        <f t="shared" si="4"/>
        <v>35.465625000000003</v>
      </c>
      <c r="G20" s="835">
        <f t="shared" si="4"/>
        <v>52.188478915662643</v>
      </c>
      <c r="H20" s="443">
        <v>0.13</v>
      </c>
      <c r="I20" s="73">
        <v>0.11</v>
      </c>
      <c r="J20" s="73">
        <v>0.1</v>
      </c>
      <c r="K20" s="73">
        <v>0.09</v>
      </c>
      <c r="L20" s="73">
        <v>0.06</v>
      </c>
      <c r="M20" s="73">
        <v>0.75</v>
      </c>
      <c r="N20" s="73">
        <v>5.1999999999999998E-2</v>
      </c>
      <c r="O20" s="73">
        <v>0.05</v>
      </c>
      <c r="P20" s="73">
        <v>4.8000000000000001E-2</v>
      </c>
      <c r="Q20" s="73">
        <v>4.5999999999999999E-2</v>
      </c>
      <c r="R20" s="73">
        <v>4.3999999999999997E-2</v>
      </c>
      <c r="S20" s="73">
        <v>4.2000000000000003E-2</v>
      </c>
      <c r="T20" s="73">
        <v>0.04</v>
      </c>
      <c r="U20" s="73">
        <v>3.7999999999999999E-2</v>
      </c>
    </row>
    <row r="21" spans="2:22">
      <c r="B21" s="834" t="s">
        <v>956</v>
      </c>
      <c r="C21" s="73">
        <f t="shared" si="4"/>
        <v>17.46</v>
      </c>
      <c r="D21" s="118">
        <f t="shared" si="4"/>
        <v>16.368749999999999</v>
      </c>
      <c r="E21" s="118">
        <f t="shared" si="4"/>
        <v>15.2775</v>
      </c>
      <c r="F21" s="118">
        <f t="shared" si="4"/>
        <v>14.186249999999999</v>
      </c>
      <c r="G21" s="835">
        <f t="shared" si="4"/>
        <v>20.875391566265062</v>
      </c>
      <c r="H21" s="443">
        <v>1.2E-2</v>
      </c>
      <c r="I21" s="73">
        <v>8.9999999999999993E-3</v>
      </c>
      <c r="J21" s="73">
        <v>5.0000000000000001E-3</v>
      </c>
      <c r="K21" s="73">
        <v>4.0000000000000001E-3</v>
      </c>
      <c r="L21" s="73">
        <v>3.0000000000000001E-3</v>
      </c>
      <c r="M21" s="73">
        <v>3.0000000000000001E-3</v>
      </c>
      <c r="N21" s="73">
        <v>4.0000000000000001E-3</v>
      </c>
      <c r="O21" s="73">
        <v>4.0000000000000001E-3</v>
      </c>
      <c r="P21" s="73">
        <v>7.0000000000000001E-3</v>
      </c>
      <c r="Q21" s="73">
        <v>7.0000000000000001E-3</v>
      </c>
      <c r="R21" s="73">
        <v>8.0000000000000002E-3</v>
      </c>
      <c r="S21" s="73">
        <v>8.9999999999999993E-3</v>
      </c>
      <c r="T21" s="73">
        <v>1.2999999999999999E-2</v>
      </c>
      <c r="U21" s="73">
        <v>1.7999999999999999E-2</v>
      </c>
    </row>
    <row r="22" spans="2:22">
      <c r="B22" s="836" t="s">
        <v>2530</v>
      </c>
      <c r="C22" s="499">
        <f t="shared" si="4"/>
        <v>19.399999999999999</v>
      </c>
      <c r="D22" s="842">
        <f t="shared" si="4"/>
        <v>24.25</v>
      </c>
      <c r="E22" s="842">
        <f t="shared" si="4"/>
        <v>29.1</v>
      </c>
      <c r="F22" s="842">
        <f t="shared" si="4"/>
        <v>33.950000000000003</v>
      </c>
      <c r="G22" s="548">
        <f t="shared" si="4"/>
        <v>23.194879518072288</v>
      </c>
      <c r="H22" s="443">
        <v>2E-3</v>
      </c>
      <c r="I22" s="73">
        <v>3.5000000000000001E-3</v>
      </c>
      <c r="J22" s="73">
        <v>3.3999999999999998E-3</v>
      </c>
      <c r="K22" s="73">
        <v>1.6E-2</v>
      </c>
      <c r="L22" s="73">
        <v>6.6000000000000003E-2</v>
      </c>
      <c r="M22" s="73">
        <v>2.5000000000000001E-2</v>
      </c>
      <c r="N22" s="73">
        <v>0.11</v>
      </c>
      <c r="O22" s="73">
        <v>0.16</v>
      </c>
      <c r="P22" s="73">
        <v>0.23</v>
      </c>
      <c r="Q22" s="73">
        <v>0.3</v>
      </c>
      <c r="R22" s="73">
        <v>0.4</v>
      </c>
      <c r="S22" s="73">
        <v>0.48</v>
      </c>
      <c r="T22" s="73">
        <v>0.26</v>
      </c>
      <c r="U22" s="73">
        <v>0.67</v>
      </c>
      <c r="V22" s="73" t="s">
        <v>2533</v>
      </c>
    </row>
    <row r="23" spans="2:22">
      <c r="B23" s="843" t="s">
        <v>931</v>
      </c>
      <c r="C23" s="16">
        <f t="shared" si="4"/>
        <v>0</v>
      </c>
      <c r="D23" s="205">
        <f t="shared" si="4"/>
        <v>0</v>
      </c>
      <c r="E23" s="205">
        <f t="shared" si="4"/>
        <v>0</v>
      </c>
      <c r="F23" s="205">
        <f t="shared" si="4"/>
        <v>0</v>
      </c>
      <c r="G23" s="844">
        <f t="shared" si="4"/>
        <v>0</v>
      </c>
      <c r="H23" s="443">
        <v>0.17</v>
      </c>
      <c r="I23" s="73">
        <v>0.26</v>
      </c>
      <c r="J23" s="73">
        <v>0.35</v>
      </c>
      <c r="K23" s="73">
        <v>0.44</v>
      </c>
      <c r="L23" s="73">
        <v>0.76</v>
      </c>
      <c r="M23" s="73">
        <v>0.88</v>
      </c>
      <c r="N23" s="73">
        <v>0.86</v>
      </c>
      <c r="O23" s="73">
        <v>0.83</v>
      </c>
      <c r="P23" s="73">
        <v>0.78</v>
      </c>
      <c r="Q23" s="73">
        <v>0.73</v>
      </c>
      <c r="R23" s="73">
        <v>0.68</v>
      </c>
      <c r="S23" s="73">
        <v>0.64</v>
      </c>
      <c r="T23" s="73">
        <v>0.59</v>
      </c>
      <c r="U23" s="73">
        <v>0.51</v>
      </c>
      <c r="V23" s="73" t="s">
        <v>2534</v>
      </c>
    </row>
    <row r="24" spans="2:22">
      <c r="B24" s="845" t="s">
        <v>1212</v>
      </c>
      <c r="C24" s="68">
        <v>3</v>
      </c>
      <c r="D24" s="68">
        <v>3</v>
      </c>
      <c r="E24" s="68">
        <v>3</v>
      </c>
      <c r="F24" s="68">
        <v>3</v>
      </c>
      <c r="G24" s="448">
        <v>3.5</v>
      </c>
      <c r="H24" s="456">
        <v>1</v>
      </c>
      <c r="I24" s="68">
        <v>1</v>
      </c>
      <c r="J24" s="68">
        <v>1</v>
      </c>
      <c r="K24" s="68">
        <v>1</v>
      </c>
      <c r="L24" s="68">
        <v>1</v>
      </c>
      <c r="M24" s="68">
        <v>1</v>
      </c>
      <c r="N24" s="68">
        <v>1</v>
      </c>
      <c r="O24" s="68">
        <v>1</v>
      </c>
      <c r="P24" s="68">
        <v>1</v>
      </c>
      <c r="Q24" s="68">
        <v>1</v>
      </c>
      <c r="R24" s="68">
        <v>1</v>
      </c>
      <c r="S24" s="68">
        <v>1</v>
      </c>
      <c r="T24" s="68">
        <v>1</v>
      </c>
      <c r="U24" s="68">
        <v>1</v>
      </c>
    </row>
    <row r="25" spans="2:22" ht="15.75" thickBot="1">
      <c r="B25" s="449" t="s">
        <v>153</v>
      </c>
      <c r="C25" s="75">
        <f>SUM(C17:C24)</f>
        <v>100</v>
      </c>
      <c r="D25" s="75">
        <f t="shared" ref="D25:G25" si="5">SUM(D17:D24)</f>
        <v>100</v>
      </c>
      <c r="E25" s="75">
        <f t="shared" si="5"/>
        <v>100</v>
      </c>
      <c r="F25" s="75">
        <f t="shared" si="5"/>
        <v>100</v>
      </c>
      <c r="G25" s="839">
        <f t="shared" si="5"/>
        <v>99.999999999999986</v>
      </c>
    </row>
    <row r="26" spans="2:22">
      <c r="B26" s="113" t="s">
        <v>2535</v>
      </c>
      <c r="C26" s="73">
        <f>100-C24</f>
        <v>97</v>
      </c>
      <c r="D26" s="73">
        <f t="shared" ref="D26:G26" si="6">100-D24</f>
        <v>97</v>
      </c>
      <c r="E26" s="73">
        <f t="shared" si="6"/>
        <v>97</v>
      </c>
      <c r="F26" s="73">
        <f t="shared" si="6"/>
        <v>97</v>
      </c>
      <c r="G26" s="73">
        <f t="shared" si="6"/>
        <v>96.5</v>
      </c>
    </row>
    <row r="28" spans="2:22" ht="18.75">
      <c r="H28" s="1119" t="s">
        <v>2536</v>
      </c>
      <c r="I28" s="1119"/>
      <c r="J28" s="1119"/>
      <c r="K28" s="1119"/>
      <c r="L28" s="1119"/>
      <c r="M28" s="1119"/>
      <c r="N28" s="1119"/>
      <c r="O28" s="1119"/>
      <c r="P28" s="1119"/>
      <c r="Q28" s="1119"/>
      <c r="R28" s="1119"/>
      <c r="S28" s="1119"/>
      <c r="T28" s="1119"/>
      <c r="U28" s="1119"/>
    </row>
    <row r="29" spans="2:22">
      <c r="E29" s="68"/>
      <c r="F29" s="68"/>
      <c r="G29" s="483" t="s">
        <v>2537</v>
      </c>
      <c r="H29" s="463" t="s">
        <v>232</v>
      </c>
      <c r="I29" s="464" t="s">
        <v>238</v>
      </c>
      <c r="J29" s="464" t="s">
        <v>240</v>
      </c>
      <c r="K29" s="464" t="s">
        <v>244</v>
      </c>
      <c r="L29" s="464" t="s">
        <v>1229</v>
      </c>
      <c r="M29" s="464" t="s">
        <v>1230</v>
      </c>
      <c r="N29" s="464" t="s">
        <v>1231</v>
      </c>
      <c r="O29" s="464" t="s">
        <v>1232</v>
      </c>
      <c r="P29" s="464" t="s">
        <v>1233</v>
      </c>
      <c r="Q29" s="464" t="s">
        <v>1234</v>
      </c>
      <c r="R29" s="464" t="s">
        <v>1235</v>
      </c>
      <c r="S29" s="464" t="s">
        <v>1236</v>
      </c>
      <c r="T29" s="464" t="s">
        <v>1237</v>
      </c>
      <c r="U29" s="464" t="s">
        <v>1238</v>
      </c>
    </row>
    <row r="30" spans="2:22">
      <c r="E30" s="68"/>
      <c r="F30" s="115" t="s">
        <v>1210</v>
      </c>
      <c r="G30" s="131">
        <f>G23</f>
        <v>0</v>
      </c>
      <c r="H30" s="131">
        <f>(H17*$G17+H18*$G18+H19*$G19+H20*$G20+H21*$G21+H22*$G22+H23*$G23+H24*$G24)/100</f>
        <v>0.1062013567686747</v>
      </c>
      <c r="I30" s="131">
        <f t="shared" ref="I30:U30" si="7">(I17*$G17+I18*$G18+I19*$G19+I20*$G20+I21*$G21+I22*$G22+I23*$G23+I24*$G24)/100</f>
        <v>9.5562213631325291E-2</v>
      </c>
      <c r="J30" s="131">
        <f t="shared" si="7"/>
        <v>8.9552473597590346E-2</v>
      </c>
      <c r="K30" s="131">
        <f t="shared" si="7"/>
        <v>8.7105017809638557E-2</v>
      </c>
      <c r="L30" s="131">
        <f t="shared" si="7"/>
        <v>8.2895909178313243E-2</v>
      </c>
      <c r="M30" s="131">
        <f t="shared" si="7"/>
        <v>0.43323113549397574</v>
      </c>
      <c r="N30" s="131">
        <f t="shared" si="7"/>
        <v>8.9157488168674706E-2</v>
      </c>
      <c r="O30" s="131">
        <f t="shared" si="7"/>
        <v>9.9645924349397591E-2</v>
      </c>
      <c r="P30" s="131">
        <f t="shared" si="7"/>
        <v>0.1153907201807229</v>
      </c>
      <c r="Q30" s="131">
        <f t="shared" si="7"/>
        <v>0.13052276426506024</v>
      </c>
      <c r="R30" s="131">
        <f t="shared" si="7"/>
        <v>0.15283167612048193</v>
      </c>
      <c r="S30" s="131">
        <f t="shared" si="7"/>
        <v>0.17050470007228913</v>
      </c>
      <c r="T30" s="131">
        <f t="shared" si="7"/>
        <v>0.11921278521686746</v>
      </c>
      <c r="U30" s="131">
        <f t="shared" si="7"/>
        <v>0.21427357724096385</v>
      </c>
    </row>
    <row r="31" spans="2:22">
      <c r="F31" s="73" t="s">
        <v>1211</v>
      </c>
      <c r="G31" s="203">
        <f>C22</f>
        <v>19.399999999999999</v>
      </c>
      <c r="H31" s="118">
        <f>(H17*$C17+H18*$C18+H19*$C19+H20*$C20+H21*$C21+H22*$C22+H23*$C23+H24*$C24)/100</f>
        <v>0.27893304000000002</v>
      </c>
      <c r="I31" s="118">
        <f t="shared" ref="I31:U31" si="8">(I17*$C17+I18*$C18+I19*$C19+I20*$C20+I21*$C21+I22*$C22+I23*$C23+I24*$C24)/100</f>
        <v>0.30875471999999998</v>
      </c>
      <c r="J31" s="118">
        <f t="shared" si="8"/>
        <v>0.33761027999999998</v>
      </c>
      <c r="K31" s="118">
        <f t="shared" si="8"/>
        <v>0.36459955999999999</v>
      </c>
      <c r="L31" s="118">
        <f t="shared" si="8"/>
        <v>0.39017263999999996</v>
      </c>
      <c r="M31" s="118">
        <f t="shared" si="8"/>
        <v>0.55271359999999992</v>
      </c>
      <c r="N31" s="118">
        <f t="shared" si="8"/>
        <v>0.4052347999999999</v>
      </c>
      <c r="O31" s="118">
        <f t="shared" si="8"/>
        <v>0.38022819999999996</v>
      </c>
      <c r="P31" s="118">
        <f t="shared" si="8"/>
        <v>0.35481420000000002</v>
      </c>
      <c r="Q31" s="118">
        <f t="shared" si="8"/>
        <v>0.33392039999999995</v>
      </c>
      <c r="R31" s="118">
        <f t="shared" si="8"/>
        <v>0.32387119999999997</v>
      </c>
      <c r="S31" s="118">
        <f t="shared" si="8"/>
        <v>0.31009719999999996</v>
      </c>
      <c r="T31" s="118">
        <f t="shared" si="8"/>
        <v>0.23395219999999997</v>
      </c>
      <c r="U31" s="118">
        <f t="shared" si="8"/>
        <v>0.28974660000000002</v>
      </c>
    </row>
    <row r="32" spans="2:22">
      <c r="F32" s="73" t="s">
        <v>1211</v>
      </c>
      <c r="G32" s="203">
        <f>D22</f>
        <v>24.25</v>
      </c>
      <c r="H32" s="118">
        <f>(H17*$D17+H18*$D18+H19*$D19+H20*$D20+H21*$D21+H22*$D22+H23*$D23+H24*$D24)/100</f>
        <v>0.26349597499999999</v>
      </c>
      <c r="I32" s="118">
        <f t="shared" ref="I32:T32" si="9">(I17*$D17+I18*$D18+I19*$D19+I20*$D20+I21*$D21+I22*$D22+I23*$D23+I24*$D24)/100</f>
        <v>0.29154473749999998</v>
      </c>
      <c r="J32" s="118">
        <f t="shared" si="9"/>
        <v>0.31859076250000007</v>
      </c>
      <c r="K32" s="118">
        <f t="shared" si="9"/>
        <v>0.34465708750000007</v>
      </c>
      <c r="L32" s="118">
        <f t="shared" si="9"/>
        <v>0.37166309999999997</v>
      </c>
      <c r="M32" s="118">
        <f t="shared" si="9"/>
        <v>0.52155962499999997</v>
      </c>
      <c r="N32" s="118">
        <f t="shared" si="9"/>
        <v>0.38845137499999993</v>
      </c>
      <c r="O32" s="118">
        <f t="shared" si="9"/>
        <v>0.3680389375</v>
      </c>
      <c r="P32" s="118">
        <f t="shared" si="9"/>
        <v>0.34845706249999997</v>
      </c>
      <c r="Q32" s="118">
        <f t="shared" si="9"/>
        <v>0.33311287499999992</v>
      </c>
      <c r="R32" s="118">
        <f t="shared" si="9"/>
        <v>0.32975425000000003</v>
      </c>
      <c r="S32" s="118">
        <f t="shared" si="9"/>
        <v>0.32169112499999997</v>
      </c>
      <c r="T32" s="118">
        <f t="shared" si="9"/>
        <v>0.2369676875</v>
      </c>
      <c r="U32" s="118">
        <f>(U17*$D17+U18*$D18+U19*$D19+U20*$D20+U21*$D21+U22*$D22+U23*$D23+U24*$D24)/100</f>
        <v>0.31413118750000002</v>
      </c>
    </row>
    <row r="33" spans="2:41">
      <c r="F33" s="73" t="s">
        <v>1211</v>
      </c>
      <c r="G33" s="203">
        <f>E22</f>
        <v>29.1</v>
      </c>
      <c r="H33" s="118">
        <f>(H17*$E17+H18*$E18+H19*$E19+H20*$E20+H21*$E21+H22*$E22+H23*$E23+H24*$E24)/100</f>
        <v>0.24805890999999999</v>
      </c>
      <c r="I33" s="118">
        <f t="shared" ref="I33:U33" si="10">(I17*$E17+I18*$E18+I19*$E19+I20*$E20+I21*$E21+I22*$E22+I23*$E23+I24*$E24)/100</f>
        <v>0.27433475499999999</v>
      </c>
      <c r="J33" s="118">
        <f t="shared" si="10"/>
        <v>0.29957124500000004</v>
      </c>
      <c r="K33" s="118">
        <f t="shared" si="10"/>
        <v>0.32471461500000004</v>
      </c>
      <c r="L33" s="118">
        <f>(L17*$E17+L18*$E18+L19*$E19+L20*$E20+L21*$E21+L22*$E22+L23*$E23+L24*$E24)/100</f>
        <v>0.35315355999999992</v>
      </c>
      <c r="M33" s="118">
        <f t="shared" si="10"/>
        <v>0.49040565000000008</v>
      </c>
      <c r="N33" s="118">
        <f t="shared" si="10"/>
        <v>0.37166795000000002</v>
      </c>
      <c r="O33" s="118">
        <f t="shared" si="10"/>
        <v>0.35584967499999998</v>
      </c>
      <c r="P33" s="118">
        <f t="shared" si="10"/>
        <v>0.34209992499999997</v>
      </c>
      <c r="Q33" s="118">
        <f t="shared" si="10"/>
        <v>0.33230534999999994</v>
      </c>
      <c r="R33" s="118">
        <f t="shared" si="10"/>
        <v>0.33563729999999997</v>
      </c>
      <c r="S33" s="118">
        <f t="shared" si="10"/>
        <v>0.33328504999999997</v>
      </c>
      <c r="T33" s="118">
        <f t="shared" si="10"/>
        <v>0.23998317500000002</v>
      </c>
      <c r="U33" s="118">
        <f t="shared" si="10"/>
        <v>0.33851577500000007</v>
      </c>
    </row>
    <row r="34" spans="2:41">
      <c r="E34" s="68"/>
      <c r="F34" s="68" t="s">
        <v>1211</v>
      </c>
      <c r="G34" s="489">
        <f>F22</f>
        <v>33.950000000000003</v>
      </c>
      <c r="H34" s="131">
        <f>(H17*$F17+H18*$F18+H19*$F19+H20*$F20+H21*$F21+H22*$F22+H23*$F23+H24*$F24)/100</f>
        <v>0.23262184500000005</v>
      </c>
      <c r="I34" s="131">
        <f t="shared" ref="I34:U34" si="11">(I17*$F17+I18*$F18+I19*$F19+I20*$F20+I21*$F21+I22*$F22+I23*$F23+I24*$F24)/100</f>
        <v>0.25712477250000004</v>
      </c>
      <c r="J34" s="131">
        <f t="shared" si="11"/>
        <v>0.28055172750000001</v>
      </c>
      <c r="K34" s="131">
        <f t="shared" si="11"/>
        <v>0.3047721424999999</v>
      </c>
      <c r="L34" s="131">
        <f t="shared" si="11"/>
        <v>0.33464401999999999</v>
      </c>
      <c r="M34" s="131">
        <f t="shared" si="11"/>
        <v>0.45925167500000003</v>
      </c>
      <c r="N34" s="131">
        <f t="shared" si="11"/>
        <v>0.35488452499999995</v>
      </c>
      <c r="O34" s="131">
        <f t="shared" si="11"/>
        <v>0.34366041249999996</v>
      </c>
      <c r="P34" s="131">
        <f t="shared" si="11"/>
        <v>0.33574278749999997</v>
      </c>
      <c r="Q34" s="131">
        <f t="shared" si="11"/>
        <v>0.33149782500000002</v>
      </c>
      <c r="R34" s="131">
        <f t="shared" si="11"/>
        <v>0.34152034999999997</v>
      </c>
      <c r="S34" s="131">
        <f t="shared" si="11"/>
        <v>0.34487897499999998</v>
      </c>
      <c r="T34" s="131">
        <f t="shared" si="11"/>
        <v>0.24299866250000002</v>
      </c>
      <c r="U34" s="131">
        <f t="shared" si="11"/>
        <v>0.36290036250000007</v>
      </c>
    </row>
    <row r="37" spans="2:41" ht="20.25" customHeight="1">
      <c r="E37" s="68"/>
      <c r="F37" s="68"/>
      <c r="G37" s="68"/>
      <c r="H37" s="1120" t="s">
        <v>2538</v>
      </c>
      <c r="I37" s="1120"/>
      <c r="J37" s="1120"/>
      <c r="K37" s="1120"/>
      <c r="L37" s="1120"/>
      <c r="M37" s="1120"/>
      <c r="N37" s="1120"/>
      <c r="O37" s="1120"/>
      <c r="P37" s="1120"/>
      <c r="Q37" s="1120"/>
      <c r="R37" s="1120"/>
      <c r="S37" s="1120"/>
      <c r="T37" s="1120"/>
      <c r="U37" s="1120"/>
      <c r="W37" s="68"/>
      <c r="X37" s="68"/>
      <c r="Y37" s="68"/>
      <c r="Z37" s="1120" t="s">
        <v>2539</v>
      </c>
      <c r="AA37" s="1120"/>
      <c r="AB37" s="1120"/>
      <c r="AC37" s="1120"/>
      <c r="AD37" s="1120"/>
      <c r="AE37" s="1120"/>
      <c r="AF37" s="1120"/>
      <c r="AG37" s="1120"/>
      <c r="AH37" s="1120"/>
      <c r="AI37" s="1120"/>
      <c r="AJ37" s="1120"/>
      <c r="AK37" s="1120"/>
      <c r="AL37" s="1120"/>
      <c r="AM37" s="1120"/>
    </row>
    <row r="38" spans="2:41">
      <c r="B38" s="580" t="s">
        <v>1253</v>
      </c>
      <c r="E38" s="68" t="s">
        <v>1252</v>
      </c>
      <c r="F38" s="68"/>
      <c r="G38" s="68"/>
      <c r="H38" s="68">
        <v>37.299999999999997</v>
      </c>
      <c r="I38" s="68">
        <v>79.2</v>
      </c>
      <c r="J38" s="68">
        <v>11.2</v>
      </c>
      <c r="K38" s="68">
        <v>47.3</v>
      </c>
      <c r="L38" s="68">
        <v>9.91</v>
      </c>
      <c r="M38" s="68">
        <v>3.01</v>
      </c>
      <c r="N38" s="68">
        <v>10.5</v>
      </c>
      <c r="O38" s="68">
        <v>1.42</v>
      </c>
      <c r="P38" s="68">
        <v>9.6</v>
      </c>
      <c r="Q38" s="68">
        <v>1.97</v>
      </c>
      <c r="R38" s="68">
        <v>5.48</v>
      </c>
      <c r="S38" s="68">
        <v>0.69899999999999995</v>
      </c>
      <c r="T38" s="68">
        <v>5.59</v>
      </c>
      <c r="U38" s="68">
        <v>0.72899999999999998</v>
      </c>
      <c r="W38" s="68"/>
      <c r="X38" s="68"/>
      <c r="Y38" s="115" t="s">
        <v>1265</v>
      </c>
      <c r="Z38" s="68">
        <v>3.9</v>
      </c>
      <c r="AA38" s="68">
        <v>4.7</v>
      </c>
      <c r="AB38" s="68">
        <v>5.4</v>
      </c>
      <c r="AC38" s="68">
        <v>6</v>
      </c>
      <c r="AD38" s="68">
        <v>6.6</v>
      </c>
      <c r="AE38" s="68">
        <v>3.9</v>
      </c>
      <c r="AF38" s="68">
        <v>6.8</v>
      </c>
      <c r="AG38" s="68">
        <v>6.1</v>
      </c>
      <c r="AH38" s="68">
        <v>5.3</v>
      </c>
      <c r="AI38" s="68">
        <v>4.5999999999999996</v>
      </c>
      <c r="AJ38" s="68">
        <v>4</v>
      </c>
      <c r="AK38" s="68">
        <v>3.4</v>
      </c>
      <c r="AL38" s="68">
        <v>2.7</v>
      </c>
      <c r="AM38" s="68">
        <v>2.2000000000000002</v>
      </c>
    </row>
    <row r="39" spans="2:41">
      <c r="B39" s="846" t="s">
        <v>2540</v>
      </c>
      <c r="E39" s="68"/>
      <c r="F39" s="68"/>
      <c r="G39" s="115" t="s">
        <v>225</v>
      </c>
      <c r="H39" s="115" t="s">
        <v>232</v>
      </c>
      <c r="I39" s="115" t="s">
        <v>238</v>
      </c>
      <c r="J39" s="115" t="s">
        <v>240</v>
      </c>
      <c r="K39" s="115" t="s">
        <v>244</v>
      </c>
      <c r="L39" s="115" t="s">
        <v>1229</v>
      </c>
      <c r="M39" s="115" t="s">
        <v>1230</v>
      </c>
      <c r="N39" s="115" t="s">
        <v>1231</v>
      </c>
      <c r="O39" s="115" t="s">
        <v>1232</v>
      </c>
      <c r="P39" s="115" t="s">
        <v>1233</v>
      </c>
      <c r="Q39" s="115" t="s">
        <v>1234</v>
      </c>
      <c r="R39" s="115" t="s">
        <v>1235</v>
      </c>
      <c r="S39" s="115" t="s">
        <v>1236</v>
      </c>
      <c r="T39" s="115" t="s">
        <v>1237</v>
      </c>
      <c r="U39" s="115" t="s">
        <v>1238</v>
      </c>
      <c r="W39" s="68"/>
      <c r="X39" s="68"/>
      <c r="Y39" s="115" t="s">
        <v>225</v>
      </c>
      <c r="Z39" s="115" t="s">
        <v>232</v>
      </c>
      <c r="AA39" s="115" t="s">
        <v>238</v>
      </c>
      <c r="AB39" s="115" t="s">
        <v>240</v>
      </c>
      <c r="AC39" s="115" t="s">
        <v>244</v>
      </c>
      <c r="AD39" s="115" t="s">
        <v>1229</v>
      </c>
      <c r="AE39" s="115" t="s">
        <v>1230</v>
      </c>
      <c r="AF39" s="115" t="s">
        <v>1231</v>
      </c>
      <c r="AG39" s="115" t="s">
        <v>1232</v>
      </c>
      <c r="AH39" s="115" t="s">
        <v>1233</v>
      </c>
      <c r="AI39" s="115" t="s">
        <v>1234</v>
      </c>
      <c r="AJ39" s="115" t="s">
        <v>1235</v>
      </c>
      <c r="AK39" s="115" t="s">
        <v>1236</v>
      </c>
      <c r="AL39" s="115" t="s">
        <v>1237</v>
      </c>
      <c r="AM39" s="115" t="s">
        <v>1238</v>
      </c>
      <c r="AN39" s="68" t="s">
        <v>2541</v>
      </c>
      <c r="AO39" s="68" t="s">
        <v>2542</v>
      </c>
    </row>
    <row r="40" spans="2:41">
      <c r="B40" s="847" t="s">
        <v>2543</v>
      </c>
      <c r="F40" s="113" t="s">
        <v>1210</v>
      </c>
      <c r="G40" s="73">
        <v>1</v>
      </c>
      <c r="H40" s="203">
        <f>H38*G40^(H30-1)</f>
        <v>37.299999999999997</v>
      </c>
      <c r="I40" s="203">
        <f>I38*G40^(I$30-1)</f>
        <v>79.2</v>
      </c>
      <c r="J40" s="203">
        <f>J$38*G40^(J$30-1)</f>
        <v>11.2</v>
      </c>
      <c r="K40" s="203">
        <f>K38*G40^(K$30-1)</f>
        <v>47.3</v>
      </c>
      <c r="L40" s="203">
        <f>L38*G40^(L$30-1)</f>
        <v>9.91</v>
      </c>
      <c r="M40" s="203">
        <f>M38*G40^(M$30-1)</f>
        <v>3.01</v>
      </c>
      <c r="N40" s="203">
        <f>N38*G40^(N$30-1)</f>
        <v>10.5</v>
      </c>
      <c r="O40" s="203">
        <f>O38*G40^(O$30-1)</f>
        <v>1.42</v>
      </c>
      <c r="P40" s="203">
        <f>P38*G40^(P$30-1)</f>
        <v>9.6</v>
      </c>
      <c r="Q40" s="203">
        <f>Q38*G40^(Q$30-1)</f>
        <v>1.97</v>
      </c>
      <c r="R40" s="203">
        <f>R38*G40^(R$30-1)</f>
        <v>5.48</v>
      </c>
      <c r="S40" s="203">
        <f>S38*G40^(S$30-1)</f>
        <v>0.69899999999999995</v>
      </c>
      <c r="T40" s="203">
        <f>T38*G40^(T$30-1)</f>
        <v>5.59</v>
      </c>
      <c r="U40" s="203">
        <f>U38*G40^(U$30-1)</f>
        <v>0.72899999999999998</v>
      </c>
      <c r="X40" s="113" t="s">
        <v>1210</v>
      </c>
      <c r="Y40" s="73">
        <v>1</v>
      </c>
      <c r="Z40" s="203">
        <f t="shared" ref="Z40:AM55" si="12">Z$38*H40</f>
        <v>145.47</v>
      </c>
      <c r="AA40" s="203">
        <f t="shared" si="12"/>
        <v>372.24</v>
      </c>
      <c r="AB40" s="203">
        <f t="shared" si="12"/>
        <v>60.48</v>
      </c>
      <c r="AC40" s="203">
        <f t="shared" si="12"/>
        <v>283.79999999999995</v>
      </c>
      <c r="AD40" s="203">
        <f t="shared" si="12"/>
        <v>65.405999999999992</v>
      </c>
      <c r="AE40" s="203">
        <f t="shared" si="12"/>
        <v>11.738999999999999</v>
      </c>
      <c r="AF40" s="203">
        <f t="shared" si="12"/>
        <v>71.399999999999991</v>
      </c>
      <c r="AG40" s="203">
        <f t="shared" si="12"/>
        <v>8.661999999999999</v>
      </c>
      <c r="AH40" s="203">
        <f t="shared" si="12"/>
        <v>50.879999999999995</v>
      </c>
      <c r="AI40" s="203">
        <f t="shared" si="12"/>
        <v>9.0619999999999994</v>
      </c>
      <c r="AJ40" s="203">
        <f t="shared" si="12"/>
        <v>21.92</v>
      </c>
      <c r="AK40" s="203">
        <f t="shared" si="12"/>
        <v>2.3765999999999998</v>
      </c>
      <c r="AL40" s="203">
        <f t="shared" si="12"/>
        <v>15.093</v>
      </c>
      <c r="AM40" s="203">
        <f t="shared" si="12"/>
        <v>1.6038000000000001</v>
      </c>
      <c r="AN40" s="118"/>
    </row>
    <row r="41" spans="2:41">
      <c r="B41" s="847" t="s">
        <v>2544</v>
      </c>
      <c r="G41" s="73">
        <v>0.95</v>
      </c>
      <c r="H41" s="203">
        <f>H40*G41^(H$30-1)</f>
        <v>39.049856581114859</v>
      </c>
      <c r="I41" s="203">
        <f>I40*G41^(I$30-1)</f>
        <v>82.960773898503376</v>
      </c>
      <c r="J41" s="203">
        <f>J40*G41^(J$30-1)</f>
        <v>11.735443614787091</v>
      </c>
      <c r="K41" s="203">
        <f>K40*G41^(K$30-1)</f>
        <v>49.567515342814779</v>
      </c>
      <c r="L41" s="203">
        <f>L40*G41^(L$30-1)</f>
        <v>10.387317994674779</v>
      </c>
      <c r="M41" s="203">
        <f>M40*G41^(M$30-1)</f>
        <v>3.0987894058468028</v>
      </c>
      <c r="N41" s="203">
        <f>N40*G41^(N$30-1)</f>
        <v>11.002201292346005</v>
      </c>
      <c r="O41" s="203">
        <f>O40*G41^(O$30-1)</f>
        <v>1.4871164824475376</v>
      </c>
      <c r="P41" s="203">
        <f>P40*G41^(P$30-1)</f>
        <v>10.045629081942616</v>
      </c>
      <c r="Q41" s="203">
        <f>Q40*G41^(Q$30-1)</f>
        <v>2.0598473838879197</v>
      </c>
      <c r="R41" s="203">
        <f>R40*G41^(R$30-1)</f>
        <v>5.7233777978034777</v>
      </c>
      <c r="S41" s="203">
        <f>S40*G41^(S$30-1)</f>
        <v>0.72938250224780299</v>
      </c>
      <c r="T41" s="203">
        <f>T40*G41^(T$30-1)</f>
        <v>5.8483394430938729</v>
      </c>
      <c r="U41" s="203">
        <f>U40*G41^(U$30-1)</f>
        <v>0.75898060880238716</v>
      </c>
      <c r="Y41" s="73">
        <v>0.95</v>
      </c>
      <c r="Z41" s="203">
        <f t="shared" si="12"/>
        <v>152.29444066634795</v>
      </c>
      <c r="AA41" s="203">
        <f t="shared" si="12"/>
        <v>389.91563732296589</v>
      </c>
      <c r="AB41" s="203">
        <f t="shared" si="12"/>
        <v>63.371395519850296</v>
      </c>
      <c r="AC41" s="203">
        <f t="shared" si="12"/>
        <v>297.40509205688869</v>
      </c>
      <c r="AD41" s="203">
        <f t="shared" si="12"/>
        <v>68.556298764853537</v>
      </c>
      <c r="AE41" s="203">
        <f t="shared" si="12"/>
        <v>12.085278682802532</v>
      </c>
      <c r="AF41" s="203">
        <f t="shared" si="12"/>
        <v>74.814968787952836</v>
      </c>
      <c r="AG41" s="203">
        <f t="shared" si="12"/>
        <v>9.0714105429299785</v>
      </c>
      <c r="AH41" s="203">
        <f t="shared" si="12"/>
        <v>53.241834134295864</v>
      </c>
      <c r="AI41" s="203">
        <f t="shared" si="12"/>
        <v>9.4752979658844296</v>
      </c>
      <c r="AJ41" s="203">
        <f t="shared" si="12"/>
        <v>22.893511191213911</v>
      </c>
      <c r="AK41" s="203">
        <f t="shared" si="12"/>
        <v>2.47990050764253</v>
      </c>
      <c r="AL41" s="203">
        <f t="shared" si="12"/>
        <v>15.790516496353458</v>
      </c>
      <c r="AM41" s="203">
        <f t="shared" si="12"/>
        <v>1.6697573393652518</v>
      </c>
      <c r="AN41" s="118"/>
    </row>
    <row r="42" spans="2:41">
      <c r="B42" s="847" t="s">
        <v>2545</v>
      </c>
      <c r="G42" s="73">
        <v>0.9</v>
      </c>
      <c r="H42" s="203">
        <f>H41*G42^(H$30-1)</f>
        <v>42.905940499331891</v>
      </c>
      <c r="I42" s="203">
        <f>I41*G42^(I$30-1)</f>
        <v>91.255195151038876</v>
      </c>
      <c r="J42" s="203">
        <f t="shared" ref="J42:J47" si="13">J41*G42^(J$30-1)</f>
        <v>12.916929975950852</v>
      </c>
      <c r="K42" s="203">
        <f t="shared" ref="K42:K47" si="14">K41*G42^(K$30-1)</f>
        <v>54.571882229859334</v>
      </c>
      <c r="L42" s="203">
        <f t="shared" ref="L42:L47" si="15">L41*G42^(L$30-1)</f>
        <v>11.441100723100359</v>
      </c>
      <c r="M42" s="203">
        <f t="shared" ref="M42:M47" si="16">M41*G42^(M$30-1)</f>
        <v>3.2894704053464685</v>
      </c>
      <c r="N42" s="203">
        <f t="shared" ref="N42:N47" si="17">N41*G42^(N$30-1)</f>
        <v>12.110371170263008</v>
      </c>
      <c r="O42" s="203">
        <f t="shared" ref="O42:O47" si="18">O41*G42^(O$30-1)</f>
        <v>1.6350947732400352</v>
      </c>
      <c r="P42" s="203">
        <f t="shared" ref="P42:P47" si="19">P41*G42^(P$30-1)</f>
        <v>11.026930549773624</v>
      </c>
      <c r="Q42" s="203">
        <f t="shared" ref="Q42:Q47" si="20">Q41*G42^(Q$30-1)</f>
        <v>2.2574603996581932</v>
      </c>
      <c r="R42" s="203">
        <f t="shared" ref="R42:R47" si="21">R41*G42^(R$30-1)</f>
        <v>6.2577284174463594</v>
      </c>
      <c r="S42" s="203">
        <f t="shared" ref="S42:S47" si="22">S41*G42^(S$30-1)</f>
        <v>0.79599614381745776</v>
      </c>
      <c r="T42" s="203">
        <f t="shared" ref="T42:T47" si="23">T41*G42^(T$30-1)</f>
        <v>6.4170464684480644</v>
      </c>
      <c r="U42" s="203">
        <f t="shared" ref="U42:U47" si="24">U41*G42^(U$30-1)</f>
        <v>0.82448650122132283</v>
      </c>
      <c r="Y42" s="73">
        <v>0.9</v>
      </c>
      <c r="Z42" s="203">
        <f t="shared" si="12"/>
        <v>167.33316794739437</v>
      </c>
      <c r="AA42" s="203">
        <f t="shared" si="12"/>
        <v>428.89941720988276</v>
      </c>
      <c r="AB42" s="203">
        <f t="shared" si="12"/>
        <v>69.751421870134607</v>
      </c>
      <c r="AC42" s="203">
        <f t="shared" si="12"/>
        <v>327.43129337915599</v>
      </c>
      <c r="AD42" s="203">
        <f t="shared" si="12"/>
        <v>75.511264772462368</v>
      </c>
      <c r="AE42" s="203">
        <f t="shared" si="12"/>
        <v>12.828934580851227</v>
      </c>
      <c r="AF42" s="203">
        <f t="shared" si="12"/>
        <v>82.350523957788454</v>
      </c>
      <c r="AG42" s="203">
        <f t="shared" si="12"/>
        <v>9.9740781167642147</v>
      </c>
      <c r="AH42" s="203">
        <f t="shared" si="12"/>
        <v>58.442731913800209</v>
      </c>
      <c r="AI42" s="203">
        <f t="shared" si="12"/>
        <v>10.384317838427688</v>
      </c>
      <c r="AJ42" s="203">
        <f t="shared" si="12"/>
        <v>25.030913669785438</v>
      </c>
      <c r="AK42" s="203">
        <f t="shared" si="12"/>
        <v>2.7063868889793561</v>
      </c>
      <c r="AL42" s="203">
        <f t="shared" si="12"/>
        <v>17.326025464809774</v>
      </c>
      <c r="AM42" s="203">
        <f t="shared" si="12"/>
        <v>1.8138703026869103</v>
      </c>
      <c r="AN42" s="118"/>
    </row>
    <row r="43" spans="2:41">
      <c r="B43" s="580" t="s">
        <v>1259</v>
      </c>
      <c r="G43" s="73">
        <v>0.85</v>
      </c>
      <c r="H43" s="203">
        <f t="shared" ref="H43:H47" si="25">H42*G43^(H$30-1)</f>
        <v>49.613823188014692</v>
      </c>
      <c r="I43" s="203">
        <f t="shared" ref="I43:I47" si="26">I42*G43^(I$30-1)</f>
        <v>105.70457605983999</v>
      </c>
      <c r="J43" s="203">
        <f t="shared" si="13"/>
        <v>14.976822051875578</v>
      </c>
      <c r="K43" s="203">
        <f t="shared" si="14"/>
        <v>63.299756847990622</v>
      </c>
      <c r="L43" s="203">
        <f t="shared" si="15"/>
        <v>13.279997734530438</v>
      </c>
      <c r="M43" s="203">
        <f t="shared" si="16"/>
        <v>3.6068587815421038</v>
      </c>
      <c r="N43" s="203">
        <f t="shared" si="17"/>
        <v>14.042540885256008</v>
      </c>
      <c r="O43" s="203">
        <f t="shared" si="18"/>
        <v>1.8927396854796645</v>
      </c>
      <c r="P43" s="203">
        <f t="shared" si="19"/>
        <v>12.731844114409817</v>
      </c>
      <c r="Q43" s="203">
        <f t="shared" si="20"/>
        <v>2.6000923770992341</v>
      </c>
      <c r="R43" s="203">
        <f t="shared" si="21"/>
        <v>7.1814271861136074</v>
      </c>
      <c r="S43" s="203">
        <f t="shared" si="22"/>
        <v>0.91087258942666272</v>
      </c>
      <c r="T43" s="203">
        <f t="shared" si="23"/>
        <v>7.4046083432034075</v>
      </c>
      <c r="U43" s="203">
        <f t="shared" si="24"/>
        <v>0.93678723582028822</v>
      </c>
      <c r="Y43" s="73">
        <v>0.85</v>
      </c>
      <c r="Z43" s="203">
        <f t="shared" si="12"/>
        <v>193.4939104332573</v>
      </c>
      <c r="AA43" s="203">
        <f t="shared" si="12"/>
        <v>496.81150748124799</v>
      </c>
      <c r="AB43" s="203">
        <f t="shared" si="12"/>
        <v>80.874839080128126</v>
      </c>
      <c r="AC43" s="203">
        <f t="shared" si="12"/>
        <v>379.7985410879437</v>
      </c>
      <c r="AD43" s="203">
        <f t="shared" si="12"/>
        <v>87.647985047900889</v>
      </c>
      <c r="AE43" s="203">
        <f t="shared" si="12"/>
        <v>14.066749248014204</v>
      </c>
      <c r="AF43" s="203">
        <f t="shared" si="12"/>
        <v>95.489278019740851</v>
      </c>
      <c r="AG43" s="203">
        <f t="shared" si="12"/>
        <v>11.545712081425952</v>
      </c>
      <c r="AH43" s="203">
        <f t="shared" si="12"/>
        <v>67.478773806372033</v>
      </c>
      <c r="AI43" s="203">
        <f t="shared" si="12"/>
        <v>11.960424934656476</v>
      </c>
      <c r="AJ43" s="203">
        <f t="shared" si="12"/>
        <v>28.72570874445443</v>
      </c>
      <c r="AK43" s="203">
        <f t="shared" si="12"/>
        <v>3.0969668040506533</v>
      </c>
      <c r="AL43" s="203">
        <f t="shared" si="12"/>
        <v>19.992442526649203</v>
      </c>
      <c r="AM43" s="203">
        <f t="shared" si="12"/>
        <v>2.0609319188046342</v>
      </c>
      <c r="AN43" s="118"/>
    </row>
    <row r="44" spans="2:41">
      <c r="B44" s="847" t="s">
        <v>2546</v>
      </c>
      <c r="D44" s="73" t="s">
        <v>2547</v>
      </c>
      <c r="G44" s="73">
        <v>0.8</v>
      </c>
      <c r="H44" s="203">
        <f t="shared" si="25"/>
        <v>60.564862102831128</v>
      </c>
      <c r="I44" s="203">
        <f t="shared" si="26"/>
        <v>129.34298111656258</v>
      </c>
      <c r="J44" s="203">
        <f t="shared" si="13"/>
        <v>18.350637294442205</v>
      </c>
      <c r="K44" s="203">
        <f t="shared" si="14"/>
        <v>77.601605482424915</v>
      </c>
      <c r="L44" s="203">
        <f t="shared" si="15"/>
        <v>16.295758141157002</v>
      </c>
      <c r="M44" s="203">
        <f t="shared" si="16"/>
        <v>4.0931222581922757</v>
      </c>
      <c r="N44" s="203">
        <f t="shared" si="17"/>
        <v>17.207408016602376</v>
      </c>
      <c r="O44" s="203">
        <f t="shared" si="18"/>
        <v>2.3138980141016985</v>
      </c>
      <c r="P44" s="203">
        <f t="shared" si="19"/>
        <v>15.510250407480623</v>
      </c>
      <c r="Q44" s="203">
        <f t="shared" si="20"/>
        <v>3.1568200644710624</v>
      </c>
      <c r="R44" s="203">
        <f t="shared" si="21"/>
        <v>8.6758064504330541</v>
      </c>
      <c r="S44" s="203">
        <f t="shared" si="22"/>
        <v>1.0960844928733178</v>
      </c>
      <c r="T44" s="203">
        <f t="shared" si="23"/>
        <v>9.0127887643303009</v>
      </c>
      <c r="U44" s="203">
        <f t="shared" si="24"/>
        <v>1.1163123320655985</v>
      </c>
      <c r="Y44" s="73">
        <v>0.8</v>
      </c>
      <c r="Z44" s="203">
        <f t="shared" si="12"/>
        <v>236.2029622010414</v>
      </c>
      <c r="AA44" s="203">
        <f t="shared" si="12"/>
        <v>607.91201124784413</v>
      </c>
      <c r="AB44" s="203">
        <f t="shared" si="12"/>
        <v>99.093441389987916</v>
      </c>
      <c r="AC44" s="203">
        <f t="shared" si="12"/>
        <v>465.60963289454946</v>
      </c>
      <c r="AD44" s="203">
        <f t="shared" si="12"/>
        <v>107.5520037316362</v>
      </c>
      <c r="AE44" s="203">
        <f t="shared" si="12"/>
        <v>15.963176806949875</v>
      </c>
      <c r="AF44" s="203">
        <f t="shared" si="12"/>
        <v>117.01037451289615</v>
      </c>
      <c r="AG44" s="203">
        <f t="shared" si="12"/>
        <v>14.114777886020359</v>
      </c>
      <c r="AH44" s="203">
        <f t="shared" si="12"/>
        <v>82.204327159647292</v>
      </c>
      <c r="AI44" s="203">
        <f t="shared" si="12"/>
        <v>14.521372296566886</v>
      </c>
      <c r="AJ44" s="203">
        <f t="shared" si="12"/>
        <v>34.703225801732216</v>
      </c>
      <c r="AK44" s="203">
        <f t="shared" si="12"/>
        <v>3.7266872757692804</v>
      </c>
      <c r="AL44" s="203">
        <f t="shared" si="12"/>
        <v>24.334529663691814</v>
      </c>
      <c r="AM44" s="203">
        <f t="shared" si="12"/>
        <v>2.4558871305443168</v>
      </c>
      <c r="AN44" s="118"/>
    </row>
    <row r="45" spans="2:41">
      <c r="G45" s="73">
        <v>0.75</v>
      </c>
      <c r="H45" s="203">
        <f t="shared" si="25"/>
        <v>78.323269100965575</v>
      </c>
      <c r="I45" s="203">
        <f t="shared" si="26"/>
        <v>167.78076907225946</v>
      </c>
      <c r="J45" s="203">
        <f t="shared" si="13"/>
        <v>23.845218977836439</v>
      </c>
      <c r="K45" s="203">
        <f t="shared" si="14"/>
        <v>100.90824479808522</v>
      </c>
      <c r="L45" s="203">
        <f t="shared" si="15"/>
        <v>21.215652669439155</v>
      </c>
      <c r="M45" s="203">
        <f t="shared" si="16"/>
        <v>4.817992312803713</v>
      </c>
      <c r="N45" s="203">
        <f t="shared" si="17"/>
        <v>22.362222759964304</v>
      </c>
      <c r="O45" s="203">
        <f t="shared" si="18"/>
        <v>2.9980116356247737</v>
      </c>
      <c r="P45" s="203">
        <f t="shared" si="19"/>
        <v>20.005102237467582</v>
      </c>
      <c r="Q45" s="203">
        <f t="shared" si="20"/>
        <v>4.0539763949022989</v>
      </c>
      <c r="R45" s="203">
        <f t="shared" si="21"/>
        <v>11.070162470121724</v>
      </c>
      <c r="S45" s="203">
        <f t="shared" si="22"/>
        <v>1.3914901239758004</v>
      </c>
      <c r="T45" s="203">
        <f t="shared" si="23"/>
        <v>11.611909283906346</v>
      </c>
      <c r="U45" s="203">
        <f t="shared" si="24"/>
        <v>1.3994371190113764</v>
      </c>
      <c r="Y45" s="73">
        <v>0.75</v>
      </c>
      <c r="Z45" s="203">
        <f t="shared" si="12"/>
        <v>305.46074949376572</v>
      </c>
      <c r="AA45" s="203">
        <f t="shared" si="12"/>
        <v>788.56961463961954</v>
      </c>
      <c r="AB45" s="203">
        <f t="shared" si="12"/>
        <v>128.76418248031678</v>
      </c>
      <c r="AC45" s="203">
        <f t="shared" si="12"/>
        <v>605.44946878851135</v>
      </c>
      <c r="AD45" s="203">
        <f t="shared" si="12"/>
        <v>140.02330761829842</v>
      </c>
      <c r="AE45" s="203">
        <f t="shared" si="12"/>
        <v>18.790170019934479</v>
      </c>
      <c r="AF45" s="203">
        <f t="shared" si="12"/>
        <v>152.06311476775727</v>
      </c>
      <c r="AG45" s="203">
        <f t="shared" si="12"/>
        <v>18.287870977311119</v>
      </c>
      <c r="AH45" s="203">
        <f t="shared" si="12"/>
        <v>106.02704185857819</v>
      </c>
      <c r="AI45" s="203">
        <f t="shared" si="12"/>
        <v>18.648291416550574</v>
      </c>
      <c r="AJ45" s="203">
        <f t="shared" si="12"/>
        <v>44.280649880486898</v>
      </c>
      <c r="AK45" s="203">
        <f t="shared" si="12"/>
        <v>4.7310664215177214</v>
      </c>
      <c r="AL45" s="203">
        <f t="shared" si="12"/>
        <v>31.352155066547137</v>
      </c>
      <c r="AM45" s="203">
        <f t="shared" si="12"/>
        <v>3.0787616618250282</v>
      </c>
      <c r="AN45" s="118"/>
    </row>
    <row r="46" spans="2:41">
      <c r="G46" s="73">
        <v>0.7</v>
      </c>
      <c r="H46" s="203">
        <f t="shared" si="25"/>
        <v>107.73131665401135</v>
      </c>
      <c r="I46" s="203">
        <f t="shared" si="26"/>
        <v>231.65483368429838</v>
      </c>
      <c r="J46" s="203">
        <f t="shared" si="13"/>
        <v>32.993730399832856</v>
      </c>
      <c r="K46" s="203">
        <f t="shared" si="14"/>
        <v>139.74487003216171</v>
      </c>
      <c r="L46" s="203">
        <f t="shared" si="15"/>
        <v>29.425077674495643</v>
      </c>
      <c r="M46" s="203">
        <f t="shared" si="16"/>
        <v>5.8973881216503399</v>
      </c>
      <c r="N46" s="203">
        <f t="shared" si="17"/>
        <v>30.94612387686427</v>
      </c>
      <c r="O46" s="203">
        <f t="shared" si="18"/>
        <v>4.1333285234451225</v>
      </c>
      <c r="P46" s="203">
        <f t="shared" si="19"/>
        <v>27.426379841799154</v>
      </c>
      <c r="Q46" s="203">
        <f t="shared" si="20"/>
        <v>5.5279606584190093</v>
      </c>
      <c r="R46" s="203">
        <f t="shared" si="21"/>
        <v>14.975524039110027</v>
      </c>
      <c r="S46" s="203">
        <f t="shared" si="22"/>
        <v>1.8705554038285144</v>
      </c>
      <c r="T46" s="203">
        <f t="shared" si="23"/>
        <v>15.897883136845651</v>
      </c>
      <c r="U46" s="203">
        <f t="shared" si="24"/>
        <v>1.8520979539258988</v>
      </c>
      <c r="Y46" s="73">
        <v>0.7</v>
      </c>
      <c r="Z46" s="203">
        <f t="shared" si="12"/>
        <v>420.15213495064427</v>
      </c>
      <c r="AA46" s="203">
        <f t="shared" si="12"/>
        <v>1088.7777183162025</v>
      </c>
      <c r="AB46" s="203">
        <f t="shared" si="12"/>
        <v>178.16614415909743</v>
      </c>
      <c r="AC46" s="203">
        <f t="shared" si="12"/>
        <v>838.46922019297028</v>
      </c>
      <c r="AD46" s="203">
        <f t="shared" si="12"/>
        <v>194.20551265167123</v>
      </c>
      <c r="AE46" s="203">
        <f t="shared" si="12"/>
        <v>22.999813674436325</v>
      </c>
      <c r="AF46" s="203">
        <f t="shared" si="12"/>
        <v>210.43364236267703</v>
      </c>
      <c r="AG46" s="203">
        <f t="shared" si="12"/>
        <v>25.213303993015245</v>
      </c>
      <c r="AH46" s="203">
        <f t="shared" si="12"/>
        <v>145.3598131615355</v>
      </c>
      <c r="AI46" s="203">
        <f t="shared" si="12"/>
        <v>25.428619028727439</v>
      </c>
      <c r="AJ46" s="203">
        <f t="shared" si="12"/>
        <v>59.902096156440109</v>
      </c>
      <c r="AK46" s="203">
        <f t="shared" si="12"/>
        <v>6.3598883730169486</v>
      </c>
      <c r="AL46" s="203">
        <f t="shared" si="12"/>
        <v>42.924284469483261</v>
      </c>
      <c r="AM46" s="203">
        <f t="shared" si="12"/>
        <v>4.0746154986369776</v>
      </c>
      <c r="AN46" s="118"/>
    </row>
    <row r="47" spans="2:41">
      <c r="E47" s="68"/>
      <c r="F47" s="68"/>
      <c r="G47" s="68">
        <v>0.65</v>
      </c>
      <c r="H47" s="489">
        <f t="shared" si="25"/>
        <v>158.32874002185207</v>
      </c>
      <c r="I47" s="489">
        <f t="shared" si="26"/>
        <v>342.01849857709777</v>
      </c>
      <c r="J47" s="489">
        <f t="shared" si="13"/>
        <v>48.838688500626688</v>
      </c>
      <c r="K47" s="489">
        <f t="shared" si="14"/>
        <v>207.07436204712198</v>
      </c>
      <c r="L47" s="489">
        <f t="shared" si="15"/>
        <v>43.681298890223005</v>
      </c>
      <c r="M47" s="489">
        <f t="shared" si="16"/>
        <v>7.5282597473447952</v>
      </c>
      <c r="N47" s="489">
        <f t="shared" si="17"/>
        <v>45.815531365030573</v>
      </c>
      <c r="O47" s="489">
        <f t="shared" si="18"/>
        <v>6.0917791047413212</v>
      </c>
      <c r="P47" s="489">
        <f t="shared" si="19"/>
        <v>40.148291370772405</v>
      </c>
      <c r="Q47" s="489">
        <f t="shared" si="20"/>
        <v>8.0395644492299922</v>
      </c>
      <c r="R47" s="489">
        <f t="shared" si="21"/>
        <v>21.571279532269337</v>
      </c>
      <c r="S47" s="489">
        <f t="shared" si="22"/>
        <v>2.6739794628805922</v>
      </c>
      <c r="T47" s="489">
        <f t="shared" si="23"/>
        <v>23.233937873884194</v>
      </c>
      <c r="U47" s="489">
        <f t="shared" si="24"/>
        <v>2.5981419251151103</v>
      </c>
      <c r="W47" s="68"/>
      <c r="X47" s="68"/>
      <c r="Y47" s="68">
        <v>0.65</v>
      </c>
      <c r="Z47" s="489">
        <f t="shared" si="12"/>
        <v>617.48208608522305</v>
      </c>
      <c r="AA47" s="489">
        <f t="shared" si="12"/>
        <v>1607.4869433123597</v>
      </c>
      <c r="AB47" s="489">
        <f t="shared" si="12"/>
        <v>263.72891790338412</v>
      </c>
      <c r="AC47" s="489">
        <f t="shared" si="12"/>
        <v>1242.4461722827318</v>
      </c>
      <c r="AD47" s="489">
        <f t="shared" si="12"/>
        <v>288.29657267547179</v>
      </c>
      <c r="AE47" s="489">
        <f t="shared" si="12"/>
        <v>29.3602130146447</v>
      </c>
      <c r="AF47" s="489">
        <f t="shared" si="12"/>
        <v>311.54561328220791</v>
      </c>
      <c r="AG47" s="489">
        <f t="shared" si="12"/>
        <v>37.15985253892206</v>
      </c>
      <c r="AH47" s="489">
        <f t="shared" si="12"/>
        <v>212.78594426509375</v>
      </c>
      <c r="AI47" s="489">
        <f t="shared" si="12"/>
        <v>36.981996466457964</v>
      </c>
      <c r="AJ47" s="489">
        <f t="shared" si="12"/>
        <v>86.285118129077347</v>
      </c>
      <c r="AK47" s="489">
        <f t="shared" si="12"/>
        <v>9.0915301737940126</v>
      </c>
      <c r="AL47" s="489">
        <f t="shared" si="12"/>
        <v>62.731632259487327</v>
      </c>
      <c r="AM47" s="489">
        <f t="shared" si="12"/>
        <v>5.715912235253243</v>
      </c>
      <c r="AN47" s="131"/>
      <c r="AO47" s="68"/>
    </row>
    <row r="48" spans="2:41">
      <c r="F48" s="73" t="s">
        <v>1211</v>
      </c>
      <c r="G48" s="73">
        <v>0.64</v>
      </c>
      <c r="H48" s="203">
        <f>H47*G48^(H$31-1)</f>
        <v>218.432357279174</v>
      </c>
      <c r="I48" s="203">
        <f>I47*G48^(I$31-1)</f>
        <v>465.61479784406407</v>
      </c>
      <c r="J48" s="203">
        <f>J47*G48^(J$31-1)</f>
        <v>65.636949033989978</v>
      </c>
      <c r="K48" s="203">
        <f>K47*G48^(K$31-1)</f>
        <v>274.96642163729547</v>
      </c>
      <c r="L48" s="203">
        <f>L47*G48^(L$31-1)</f>
        <v>57.344569757777784</v>
      </c>
      <c r="M48" s="203">
        <f>M47*G48^(M$31-1)</f>
        <v>9.1915267786644126</v>
      </c>
      <c r="N48" s="203">
        <f>N47*G48^(N$31-1)</f>
        <v>59.743427470070202</v>
      </c>
      <c r="O48" s="203">
        <f>O47*G48^(O$31-1)</f>
        <v>8.0328255107174105</v>
      </c>
      <c r="P48" s="203">
        <f>P47*G48^(P$31-1)</f>
        <v>53.54476241216561</v>
      </c>
      <c r="Q48" s="203">
        <f>Q47*G48^(Q$31-1)</f>
        <v>10.822611939990994</v>
      </c>
      <c r="R48" s="203">
        <f>R47*G48^(R$31-1)</f>
        <v>29.169112017798803</v>
      </c>
      <c r="S48" s="203">
        <f>S47*G48^(S$31-1)</f>
        <v>3.6381034660552372</v>
      </c>
      <c r="T48" s="203">
        <f>T47*G48^(T$31-1)</f>
        <v>32.703800758427256</v>
      </c>
      <c r="U48" s="203">
        <f>U47*G48^(U$31-1)</f>
        <v>3.5671732569727586</v>
      </c>
      <c r="X48" s="73" t="s">
        <v>1211</v>
      </c>
      <c r="Y48" s="73">
        <v>0.64</v>
      </c>
      <c r="Z48" s="203">
        <f t="shared" si="12"/>
        <v>851.88619338877857</v>
      </c>
      <c r="AA48" s="203">
        <f t="shared" si="12"/>
        <v>2188.3895498671013</v>
      </c>
      <c r="AB48" s="203">
        <f t="shared" si="12"/>
        <v>354.43952478354589</v>
      </c>
      <c r="AC48" s="203">
        <f t="shared" si="12"/>
        <v>1649.7985298237727</v>
      </c>
      <c r="AD48" s="203">
        <f t="shared" si="12"/>
        <v>378.47416040133334</v>
      </c>
      <c r="AE48" s="203">
        <f t="shared" si="12"/>
        <v>35.846954436791208</v>
      </c>
      <c r="AF48" s="203">
        <f t="shared" si="12"/>
        <v>406.25530679647738</v>
      </c>
      <c r="AG48" s="203">
        <f t="shared" si="12"/>
        <v>49.000235615376198</v>
      </c>
      <c r="AH48" s="203">
        <f t="shared" si="12"/>
        <v>283.78724078447772</v>
      </c>
      <c r="AI48" s="203">
        <f t="shared" si="12"/>
        <v>49.784014923958566</v>
      </c>
      <c r="AJ48" s="203">
        <f t="shared" si="12"/>
        <v>116.67644807119521</v>
      </c>
      <c r="AK48" s="203">
        <f t="shared" si="12"/>
        <v>12.369551784587806</v>
      </c>
      <c r="AL48" s="203">
        <f t="shared" si="12"/>
        <v>88.300262047753591</v>
      </c>
      <c r="AM48" s="203">
        <f t="shared" si="12"/>
        <v>7.8477811653400691</v>
      </c>
      <c r="AN48" s="118">
        <f t="shared" ref="AN48:AN79" si="27">(AF48/0.199)/(AL48/0.161)</f>
        <v>3.7222869890938868</v>
      </c>
      <c r="AO48" s="118">
        <f t="shared" ref="AO48:AO79" si="28">(Z48/0.237)/(AC48/0.457)</f>
        <v>0.99567710624994366</v>
      </c>
    </row>
    <row r="49" spans="5:41">
      <c r="E49" s="562" t="s">
        <v>2530</v>
      </c>
      <c r="F49" s="202">
        <f>G31</f>
        <v>19.399999999999999</v>
      </c>
      <c r="G49" s="73">
        <v>0.63</v>
      </c>
      <c r="H49" s="203">
        <f t="shared" ref="H49:H55" si="29">H48*G49^(H$31-1)</f>
        <v>304.79362041619765</v>
      </c>
      <c r="I49" s="203">
        <f t="shared" ref="I49:I54" si="30">I48*G49^(I$31-1)</f>
        <v>640.8135294223772</v>
      </c>
      <c r="J49" s="203">
        <f t="shared" ref="J49:J55" si="31">J48*G49^(J$31-1)</f>
        <v>89.138052851466682</v>
      </c>
      <c r="K49" s="203">
        <f t="shared" ref="K49:K55" si="32">K48*G49^(K$31-1)</f>
        <v>368.78968470318517</v>
      </c>
      <c r="L49" s="203">
        <f t="shared" ref="L49:L55" si="33">L48*G49^(L$31-1)</f>
        <v>76.008107911519005</v>
      </c>
      <c r="M49" s="203">
        <f t="shared" ref="M49:M55" si="34">M48*G49^(M$31-1)</f>
        <v>11.301599165180834</v>
      </c>
      <c r="N49" s="203">
        <f t="shared" ref="N49:N55" si="35">N48*G49^(N$31-1)</f>
        <v>78.63853109364625</v>
      </c>
      <c r="O49" s="203">
        <f t="shared" ref="O49:O55" si="36">O48*G49^(O$31-1)</f>
        <v>10.696246482054489</v>
      </c>
      <c r="P49" s="203">
        <f t="shared" ref="P49:P55" si="37">P48*G49^(P$31-1)</f>
        <v>72.140579058119087</v>
      </c>
      <c r="Q49" s="203">
        <f t="shared" ref="Q49:Q55" si="38">Q48*G49^(Q$31-1)</f>
        <v>14.722692892857472</v>
      </c>
      <c r="R49" s="203">
        <f t="shared" ref="R49:R55" si="39">R48*G49^(R$31-1)</f>
        <v>39.865282113296374</v>
      </c>
      <c r="S49" s="203">
        <f t="shared" ref="S49:S55" si="40">S48*G49^(S$31-1)</f>
        <v>5.0039223621853228</v>
      </c>
      <c r="T49" s="203">
        <f t="shared" ref="T49:T55" si="41">T48*G49^(T$31-1)</f>
        <v>46.592172253978717</v>
      </c>
      <c r="U49" s="203">
        <f t="shared" ref="U49:U55" si="42">U48*G49^(U$31-1)</f>
        <v>4.9527141204563989</v>
      </c>
      <c r="W49" s="562" t="s">
        <v>2530</v>
      </c>
      <c r="X49" s="202">
        <f>G31</f>
        <v>19.399999999999999</v>
      </c>
      <c r="Y49" s="73">
        <v>0.63</v>
      </c>
      <c r="Z49" s="203">
        <f t="shared" si="12"/>
        <v>1188.6951196231707</v>
      </c>
      <c r="AA49" s="203">
        <f t="shared" si="12"/>
        <v>3011.8235882851732</v>
      </c>
      <c r="AB49" s="203">
        <f t="shared" si="12"/>
        <v>481.34548539792013</v>
      </c>
      <c r="AC49" s="203">
        <f t="shared" si="12"/>
        <v>2212.7381082191109</v>
      </c>
      <c r="AD49" s="203">
        <f t="shared" si="12"/>
        <v>501.65351221602543</v>
      </c>
      <c r="AE49" s="203">
        <f t="shared" si="12"/>
        <v>44.076236744205254</v>
      </c>
      <c r="AF49" s="203">
        <f t="shared" si="12"/>
        <v>534.74201143679454</v>
      </c>
      <c r="AG49" s="203">
        <f t="shared" si="12"/>
        <v>65.247103540532379</v>
      </c>
      <c r="AH49" s="203">
        <f t="shared" si="12"/>
        <v>382.34506900803115</v>
      </c>
      <c r="AI49" s="203">
        <f t="shared" si="12"/>
        <v>67.724387307144369</v>
      </c>
      <c r="AJ49" s="203">
        <f t="shared" si="12"/>
        <v>159.46112845318549</v>
      </c>
      <c r="AK49" s="203">
        <f t="shared" si="12"/>
        <v>17.013336031430097</v>
      </c>
      <c r="AL49" s="203">
        <f t="shared" si="12"/>
        <v>125.79886508574255</v>
      </c>
      <c r="AM49" s="203">
        <f t="shared" si="12"/>
        <v>10.895971065004078</v>
      </c>
      <c r="AN49" s="118">
        <f t="shared" si="27"/>
        <v>3.4390649809882436</v>
      </c>
      <c r="AO49" s="118">
        <f t="shared" si="28"/>
        <v>1.0358773051169921</v>
      </c>
    </row>
    <row r="50" spans="5:41">
      <c r="G50" s="73">
        <v>0.62</v>
      </c>
      <c r="H50" s="203">
        <f t="shared" si="29"/>
        <v>430.23463168677574</v>
      </c>
      <c r="I50" s="203">
        <f t="shared" si="30"/>
        <v>891.74346857576847</v>
      </c>
      <c r="J50" s="203">
        <f t="shared" si="31"/>
        <v>122.34345861163817</v>
      </c>
      <c r="K50" s="203">
        <f t="shared" si="32"/>
        <v>499.68139216922697</v>
      </c>
      <c r="L50" s="203">
        <f t="shared" si="33"/>
        <v>101.73377255520757</v>
      </c>
      <c r="M50" s="203">
        <f t="shared" si="34"/>
        <v>13.995882052250293</v>
      </c>
      <c r="N50" s="203">
        <f t="shared" si="35"/>
        <v>104.49935044510869</v>
      </c>
      <c r="O50" s="203">
        <f t="shared" si="36"/>
        <v>14.384712240536881</v>
      </c>
      <c r="P50" s="203">
        <f t="shared" si="37"/>
        <v>98.20318149672903</v>
      </c>
      <c r="Q50" s="203">
        <f t="shared" si="38"/>
        <v>20.242815343351342</v>
      </c>
      <c r="R50" s="203">
        <f t="shared" si="39"/>
        <v>55.076305425479511</v>
      </c>
      <c r="S50" s="203">
        <f t="shared" si="40"/>
        <v>6.9588923384332686</v>
      </c>
      <c r="T50" s="203">
        <f t="shared" si="41"/>
        <v>67.197149150463616</v>
      </c>
      <c r="U50" s="203">
        <f t="shared" si="42"/>
        <v>6.9550101615694384</v>
      </c>
      <c r="Y50" s="73">
        <v>0.62</v>
      </c>
      <c r="Z50" s="203">
        <f t="shared" si="12"/>
        <v>1677.9150635784254</v>
      </c>
      <c r="AA50" s="203">
        <f t="shared" si="12"/>
        <v>4191.1943023061121</v>
      </c>
      <c r="AB50" s="203">
        <f t="shared" si="12"/>
        <v>660.6546765028462</v>
      </c>
      <c r="AC50" s="203">
        <f t="shared" si="12"/>
        <v>2998.0883530153619</v>
      </c>
      <c r="AD50" s="203">
        <f t="shared" si="12"/>
        <v>671.44289886436991</v>
      </c>
      <c r="AE50" s="203">
        <f t="shared" si="12"/>
        <v>54.583940003776142</v>
      </c>
      <c r="AF50" s="203">
        <f t="shared" si="12"/>
        <v>710.59558302673906</v>
      </c>
      <c r="AG50" s="203">
        <f t="shared" si="12"/>
        <v>87.746744667274967</v>
      </c>
      <c r="AH50" s="203">
        <f t="shared" si="12"/>
        <v>520.47686193266384</v>
      </c>
      <c r="AI50" s="203">
        <f t="shared" si="12"/>
        <v>93.116950579416169</v>
      </c>
      <c r="AJ50" s="203">
        <f t="shared" si="12"/>
        <v>220.30522170191804</v>
      </c>
      <c r="AK50" s="203">
        <f t="shared" si="12"/>
        <v>23.660233950673113</v>
      </c>
      <c r="AL50" s="203">
        <f t="shared" si="12"/>
        <v>181.43230270625179</v>
      </c>
      <c r="AM50" s="203">
        <f t="shared" si="12"/>
        <v>15.301022355452766</v>
      </c>
      <c r="AN50" s="118">
        <f t="shared" si="27"/>
        <v>3.1686968394382915</v>
      </c>
      <c r="AO50" s="118">
        <f t="shared" si="28"/>
        <v>1.079178786439152</v>
      </c>
    </row>
    <row r="51" spans="5:41">
      <c r="G51" s="118">
        <v>0.61</v>
      </c>
      <c r="H51" s="203">
        <f t="shared" si="29"/>
        <v>614.46468696654949</v>
      </c>
      <c r="I51" s="203">
        <f t="shared" si="30"/>
        <v>1254.9593985766003</v>
      </c>
      <c r="J51" s="203">
        <f t="shared" si="31"/>
        <v>169.73682106543566</v>
      </c>
      <c r="K51" s="203">
        <f t="shared" si="32"/>
        <v>684.06078458325055</v>
      </c>
      <c r="L51" s="203">
        <f t="shared" si="33"/>
        <v>137.52349140653283</v>
      </c>
      <c r="M51" s="203">
        <f t="shared" si="34"/>
        <v>17.458998158739384</v>
      </c>
      <c r="N51" s="203">
        <f t="shared" si="35"/>
        <v>140.21417937461942</v>
      </c>
      <c r="O51" s="203">
        <f t="shared" si="36"/>
        <v>19.541040868020882</v>
      </c>
      <c r="P51" s="203">
        <f t="shared" si="37"/>
        <v>135.09139924445398</v>
      </c>
      <c r="Q51" s="203">
        <f t="shared" si="38"/>
        <v>28.135739289708521</v>
      </c>
      <c r="R51" s="203">
        <f t="shared" si="39"/>
        <v>76.932435375906152</v>
      </c>
      <c r="S51" s="203">
        <f t="shared" si="40"/>
        <v>9.7868214565101201</v>
      </c>
      <c r="T51" s="203">
        <f t="shared" si="41"/>
        <v>98.129244689321155</v>
      </c>
      <c r="U51" s="203">
        <f t="shared" si="42"/>
        <v>9.8802511314133969</v>
      </c>
      <c r="Y51" s="118">
        <v>0.61</v>
      </c>
      <c r="Z51" s="203">
        <f t="shared" si="12"/>
        <v>2396.4122791695431</v>
      </c>
      <c r="AA51" s="203">
        <f t="shared" si="12"/>
        <v>5898.3091733100218</v>
      </c>
      <c r="AB51" s="203">
        <f t="shared" si="12"/>
        <v>916.57883375335268</v>
      </c>
      <c r="AC51" s="203">
        <f t="shared" si="12"/>
        <v>4104.3647074995033</v>
      </c>
      <c r="AD51" s="203">
        <f t="shared" si="12"/>
        <v>907.65504328311658</v>
      </c>
      <c r="AE51" s="203">
        <f t="shared" si="12"/>
        <v>68.090092819083594</v>
      </c>
      <c r="AF51" s="203">
        <f t="shared" si="12"/>
        <v>953.45641974741204</v>
      </c>
      <c r="AG51" s="203">
        <f t="shared" si="12"/>
        <v>119.20034929492738</v>
      </c>
      <c r="AH51" s="203">
        <f t="shared" si="12"/>
        <v>715.98441599560613</v>
      </c>
      <c r="AI51" s="203">
        <f t="shared" si="12"/>
        <v>129.42440073265919</v>
      </c>
      <c r="AJ51" s="203">
        <f t="shared" si="12"/>
        <v>307.72974150362461</v>
      </c>
      <c r="AK51" s="203">
        <f t="shared" si="12"/>
        <v>33.275192952134411</v>
      </c>
      <c r="AL51" s="203">
        <f t="shared" si="12"/>
        <v>264.94896066116712</v>
      </c>
      <c r="AM51" s="203">
        <f t="shared" si="12"/>
        <v>21.736552489109474</v>
      </c>
      <c r="AN51" s="118">
        <f t="shared" si="27"/>
        <v>2.9114640147872395</v>
      </c>
      <c r="AO51" s="118">
        <f t="shared" si="28"/>
        <v>1.1258575531129884</v>
      </c>
    </row>
    <row r="52" spans="5:41">
      <c r="G52" s="118">
        <v>0.6</v>
      </c>
      <c r="H52" s="203">
        <f t="shared" si="29"/>
        <v>888.10585386142168</v>
      </c>
      <c r="I52" s="203">
        <f t="shared" si="30"/>
        <v>1786.4117904863315</v>
      </c>
      <c r="J52" s="203">
        <f t="shared" si="31"/>
        <v>238.08190854223497</v>
      </c>
      <c r="K52" s="203">
        <f t="shared" si="32"/>
        <v>946.36242248033284</v>
      </c>
      <c r="L52" s="203">
        <f t="shared" si="33"/>
        <v>187.78734719361773</v>
      </c>
      <c r="M52" s="203">
        <f t="shared" si="34"/>
        <v>21.940637782594841</v>
      </c>
      <c r="N52" s="203">
        <f t="shared" si="35"/>
        <v>189.99398438677073</v>
      </c>
      <c r="O52" s="203">
        <f t="shared" si="36"/>
        <v>26.819043944340148</v>
      </c>
      <c r="P52" s="203">
        <f t="shared" si="37"/>
        <v>187.82844498085018</v>
      </c>
      <c r="Q52" s="203">
        <f t="shared" si="38"/>
        <v>39.539143511941134</v>
      </c>
      <c r="R52" s="203">
        <f t="shared" si="39"/>
        <v>108.66953521275413</v>
      </c>
      <c r="S52" s="203">
        <f t="shared" si="40"/>
        <v>13.92181117378998</v>
      </c>
      <c r="T52" s="203">
        <f t="shared" si="41"/>
        <v>145.12599242602283</v>
      </c>
      <c r="U52" s="203">
        <f t="shared" si="42"/>
        <v>14.201584823707194</v>
      </c>
      <c r="Y52" s="118">
        <v>0.6</v>
      </c>
      <c r="Z52" s="203">
        <f t="shared" si="12"/>
        <v>3463.6128300595446</v>
      </c>
      <c r="AA52" s="203">
        <f t="shared" si="12"/>
        <v>8396.1354152857584</v>
      </c>
      <c r="AB52" s="203">
        <f t="shared" si="12"/>
        <v>1285.6423061280689</v>
      </c>
      <c r="AC52" s="203">
        <f t="shared" si="12"/>
        <v>5678.1745348819968</v>
      </c>
      <c r="AD52" s="203">
        <f t="shared" si="12"/>
        <v>1239.3964914778769</v>
      </c>
      <c r="AE52" s="203">
        <f t="shared" si="12"/>
        <v>85.568487352119874</v>
      </c>
      <c r="AF52" s="203">
        <f t="shared" si="12"/>
        <v>1291.959093830041</v>
      </c>
      <c r="AG52" s="203">
        <f t="shared" si="12"/>
        <v>163.59616806047489</v>
      </c>
      <c r="AH52" s="203">
        <f t="shared" si="12"/>
        <v>995.49075839850593</v>
      </c>
      <c r="AI52" s="203">
        <f t="shared" si="12"/>
        <v>181.8800601549292</v>
      </c>
      <c r="AJ52" s="203">
        <f t="shared" si="12"/>
        <v>434.67814085101651</v>
      </c>
      <c r="AK52" s="203">
        <f t="shared" si="12"/>
        <v>47.334157990885927</v>
      </c>
      <c r="AL52" s="203">
        <f t="shared" si="12"/>
        <v>391.84017955026167</v>
      </c>
      <c r="AM52" s="203">
        <f t="shared" si="12"/>
        <v>31.243486612155827</v>
      </c>
      <c r="AN52" s="848">
        <f t="shared" si="27"/>
        <v>2.6675501690995009</v>
      </c>
      <c r="AO52" s="848">
        <f t="shared" si="28"/>
        <v>1.1762197193717854</v>
      </c>
    </row>
    <row r="53" spans="5:41">
      <c r="G53" s="118">
        <v>0.55000000000000004</v>
      </c>
      <c r="H53" s="203">
        <f t="shared" si="29"/>
        <v>1366.7233645189174</v>
      </c>
      <c r="I53" s="203">
        <f t="shared" si="30"/>
        <v>2700.5650439212441</v>
      </c>
      <c r="J53" s="203">
        <f t="shared" si="31"/>
        <v>353.75898627742725</v>
      </c>
      <c r="K53" s="203">
        <f t="shared" si="32"/>
        <v>1383.6656151794825</v>
      </c>
      <c r="L53" s="203">
        <f t="shared" si="33"/>
        <v>270.39599983497078</v>
      </c>
      <c r="M53" s="203">
        <f t="shared" si="34"/>
        <v>28.666949782704396</v>
      </c>
      <c r="N53" s="203">
        <f t="shared" si="35"/>
        <v>271.12095612263954</v>
      </c>
      <c r="O53" s="203">
        <f t="shared" si="36"/>
        <v>38.847151131126338</v>
      </c>
      <c r="P53" s="203">
        <f t="shared" si="37"/>
        <v>276.23306923826732</v>
      </c>
      <c r="Q53" s="203">
        <f t="shared" si="38"/>
        <v>58.879806409310746</v>
      </c>
      <c r="R53" s="203">
        <f t="shared" si="39"/>
        <v>162.80062684007919</v>
      </c>
      <c r="S53" s="203">
        <f t="shared" si="40"/>
        <v>21.02907870749409</v>
      </c>
      <c r="T53" s="203">
        <f t="shared" si="41"/>
        <v>229.42449960150509</v>
      </c>
      <c r="U53" s="203">
        <f t="shared" si="42"/>
        <v>21.714263051627928</v>
      </c>
      <c r="Y53" s="118">
        <v>0.55000000000000004</v>
      </c>
      <c r="Z53" s="203">
        <f t="shared" si="12"/>
        <v>5330.2211216237774</v>
      </c>
      <c r="AA53" s="203">
        <f t="shared" si="12"/>
        <v>12692.655706429847</v>
      </c>
      <c r="AB53" s="203">
        <f t="shared" si="12"/>
        <v>1910.2985258981073</v>
      </c>
      <c r="AC53" s="203">
        <f t="shared" si="12"/>
        <v>8301.9936910768956</v>
      </c>
      <c r="AD53" s="203">
        <f t="shared" si="12"/>
        <v>1784.613598910807</v>
      </c>
      <c r="AE53" s="203">
        <f t="shared" si="12"/>
        <v>111.80110415254714</v>
      </c>
      <c r="AF53" s="203">
        <f>AF$38*N53</f>
        <v>1843.6225016339488</v>
      </c>
      <c r="AG53" s="203">
        <f t="shared" si="12"/>
        <v>236.96762189987066</v>
      </c>
      <c r="AH53" s="203">
        <f t="shared" si="12"/>
        <v>1464.0352669628166</v>
      </c>
      <c r="AI53" s="203">
        <f t="shared" si="12"/>
        <v>270.84710948282941</v>
      </c>
      <c r="AJ53" s="203">
        <f t="shared" si="12"/>
        <v>651.20250736031676</v>
      </c>
      <c r="AK53" s="203">
        <f t="shared" si="12"/>
        <v>71.498867605479901</v>
      </c>
      <c r="AL53" s="203">
        <f t="shared" si="12"/>
        <v>619.44614892406378</v>
      </c>
      <c r="AM53" s="203">
        <f t="shared" si="12"/>
        <v>47.771378713581441</v>
      </c>
      <c r="AN53" s="118">
        <f t="shared" si="27"/>
        <v>2.407915500523754</v>
      </c>
      <c r="AO53" s="118">
        <f t="shared" si="28"/>
        <v>1.2380286096994251</v>
      </c>
    </row>
    <row r="54" spans="5:41">
      <c r="G54" s="118">
        <v>0.5</v>
      </c>
      <c r="H54" s="203">
        <f t="shared" si="29"/>
        <v>2252.9077173963951</v>
      </c>
      <c r="I54" s="203">
        <f t="shared" si="30"/>
        <v>4360.5393051314159</v>
      </c>
      <c r="J54" s="203">
        <f t="shared" si="31"/>
        <v>559.89508523853681</v>
      </c>
      <c r="K54" s="203">
        <f t="shared" si="32"/>
        <v>2149.3430643561355</v>
      </c>
      <c r="L54" s="203">
        <f t="shared" si="33"/>
        <v>412.64500272457161</v>
      </c>
      <c r="M54" s="203">
        <f t="shared" si="34"/>
        <v>39.08661928866514</v>
      </c>
      <c r="N54" s="203">
        <f t="shared" si="35"/>
        <v>409.45412712030577</v>
      </c>
      <c r="O54" s="203">
        <f t="shared" si="36"/>
        <v>59.693779555958692</v>
      </c>
      <c r="P54" s="203">
        <f t="shared" si="37"/>
        <v>432.0121363860934</v>
      </c>
      <c r="Q54" s="203">
        <f t="shared" si="38"/>
        <v>93.427840903755637</v>
      </c>
      <c r="R54" s="203">
        <f t="shared" si="39"/>
        <v>260.13040821927655</v>
      </c>
      <c r="S54" s="203">
        <f t="shared" si="40"/>
        <v>33.923580445753309</v>
      </c>
      <c r="T54" s="203">
        <f t="shared" si="41"/>
        <v>390.16037414281374</v>
      </c>
      <c r="U54" s="203">
        <f t="shared" si="42"/>
        <v>35.526520354227365</v>
      </c>
      <c r="Y54" s="118">
        <v>0.5</v>
      </c>
      <c r="Z54" s="203">
        <f t="shared" si="12"/>
        <v>8786.3400978459413</v>
      </c>
      <c r="AA54" s="203">
        <f t="shared" si="12"/>
        <v>20494.534734117657</v>
      </c>
      <c r="AB54" s="203">
        <f t="shared" si="12"/>
        <v>3023.433460288099</v>
      </c>
      <c r="AC54" s="203">
        <f t="shared" si="12"/>
        <v>12896.058386136814</v>
      </c>
      <c r="AD54" s="203">
        <f t="shared" si="12"/>
        <v>2723.4570179821726</v>
      </c>
      <c r="AE54" s="203">
        <f t="shared" si="12"/>
        <v>152.43781522579405</v>
      </c>
      <c r="AF54" s="203">
        <f t="shared" si="12"/>
        <v>2784.2880644180791</v>
      </c>
      <c r="AG54" s="203">
        <f t="shared" si="12"/>
        <v>364.13205529134802</v>
      </c>
      <c r="AH54" s="203">
        <f t="shared" si="12"/>
        <v>2289.6643228462949</v>
      </c>
      <c r="AI54" s="203">
        <f t="shared" si="12"/>
        <v>429.76806815727588</v>
      </c>
      <c r="AJ54" s="203">
        <f t="shared" si="12"/>
        <v>1040.5216328771062</v>
      </c>
      <c r="AK54" s="203">
        <f t="shared" si="12"/>
        <v>115.34017351556125</v>
      </c>
      <c r="AL54" s="203">
        <f t="shared" si="12"/>
        <v>1053.4330101855971</v>
      </c>
      <c r="AM54" s="203">
        <f t="shared" si="12"/>
        <v>78.158344779300208</v>
      </c>
      <c r="AN54" s="118">
        <f t="shared" si="27"/>
        <v>2.1383561602015213</v>
      </c>
      <c r="AO54" s="118">
        <f t="shared" si="28"/>
        <v>1.3137685860214514</v>
      </c>
    </row>
    <row r="55" spans="5:41">
      <c r="F55" s="68"/>
      <c r="G55" s="131">
        <v>0.45</v>
      </c>
      <c r="H55" s="489">
        <f t="shared" si="29"/>
        <v>4006.8252430268476</v>
      </c>
      <c r="I55" s="489">
        <f>I54*G55^(I$31-1)</f>
        <v>7572.7813666436732</v>
      </c>
      <c r="J55" s="489">
        <f t="shared" si="31"/>
        <v>950.20020804801595</v>
      </c>
      <c r="K55" s="489">
        <f t="shared" si="32"/>
        <v>3569.8885810232687</v>
      </c>
      <c r="L55" s="489">
        <f t="shared" si="33"/>
        <v>671.51711683564713</v>
      </c>
      <c r="M55" s="489">
        <f t="shared" si="34"/>
        <v>55.865209916178081</v>
      </c>
      <c r="N55" s="489">
        <f t="shared" si="35"/>
        <v>658.35840071424298</v>
      </c>
      <c r="O55" s="489">
        <f t="shared" si="36"/>
        <v>97.91701871059567</v>
      </c>
      <c r="P55" s="489">
        <f t="shared" si="37"/>
        <v>723.16651592689152</v>
      </c>
      <c r="Q55" s="489">
        <f t="shared" si="38"/>
        <v>159.02462591434772</v>
      </c>
      <c r="R55" s="489">
        <f t="shared" si="39"/>
        <v>446.33827371582356</v>
      </c>
      <c r="S55" s="489">
        <f t="shared" si="40"/>
        <v>58.850660458609397</v>
      </c>
      <c r="T55" s="489">
        <f t="shared" si="41"/>
        <v>719.28159870417915</v>
      </c>
      <c r="U55" s="489">
        <f t="shared" si="42"/>
        <v>62.641141579977656</v>
      </c>
      <c r="X55" s="68"/>
      <c r="Y55" s="131">
        <v>0.45</v>
      </c>
      <c r="Z55" s="489">
        <f>Z$38*H55</f>
        <v>15626.618447804705</v>
      </c>
      <c r="AA55" s="489">
        <f t="shared" si="12"/>
        <v>35592.072423225269</v>
      </c>
      <c r="AB55" s="489">
        <f>AB$38*J55</f>
        <v>5131.0811234592866</v>
      </c>
      <c r="AC55" s="489">
        <f t="shared" si="12"/>
        <v>21419.331486139614</v>
      </c>
      <c r="AD55" s="489">
        <f t="shared" si="12"/>
        <v>4432.0129711152704</v>
      </c>
      <c r="AE55" s="489">
        <f t="shared" si="12"/>
        <v>217.87431867309451</v>
      </c>
      <c r="AF55" s="489">
        <f t="shared" si="12"/>
        <v>4476.8371248568519</v>
      </c>
      <c r="AG55" s="489">
        <f t="shared" si="12"/>
        <v>597.29381413463352</v>
      </c>
      <c r="AH55" s="489">
        <f t="shared" si="12"/>
        <v>3832.7825344125249</v>
      </c>
      <c r="AI55" s="489">
        <f>AI$38*Q55</f>
        <v>731.51327920599942</v>
      </c>
      <c r="AJ55" s="489">
        <f t="shared" si="12"/>
        <v>1785.3530948632942</v>
      </c>
      <c r="AK55" s="489">
        <f t="shared" si="12"/>
        <v>200.09224555927196</v>
      </c>
      <c r="AL55" s="489">
        <f t="shared" si="12"/>
        <v>1942.0603165012838</v>
      </c>
      <c r="AM55" s="489">
        <f t="shared" si="12"/>
        <v>137.81051147595085</v>
      </c>
      <c r="AN55" s="849">
        <f t="shared" si="27"/>
        <v>1.8650109233244925</v>
      </c>
      <c r="AO55" s="849">
        <f t="shared" si="28"/>
        <v>1.4067824774642437</v>
      </c>
    </row>
    <row r="56" spans="5:41">
      <c r="E56" s="562" t="s">
        <v>2530</v>
      </c>
      <c r="F56" s="202">
        <f>G32</f>
        <v>24.25</v>
      </c>
      <c r="G56" s="73">
        <v>0.64</v>
      </c>
      <c r="H56" s="203">
        <f>H47*G56^(H32-1)</f>
        <v>219.94241276956112</v>
      </c>
      <c r="I56" s="203">
        <f>I47*G56^(I32-1)</f>
        <v>469.20476459545182</v>
      </c>
      <c r="J56" s="203">
        <f>J47*G56^(J32-1)</f>
        <v>66.196457552096788</v>
      </c>
      <c r="K56" s="203">
        <f>K47*G56^(K32-1)</f>
        <v>277.42456415426898</v>
      </c>
      <c r="L56" s="203">
        <f>L47*G56^(L32-1)</f>
        <v>57.820230440891486</v>
      </c>
      <c r="M56" s="203">
        <f>M47*G56^(M32-1)</f>
        <v>9.3202147902004651</v>
      </c>
      <c r="N56" s="203">
        <f>N47*G56^(N32-1)</f>
        <v>60.192599350198229</v>
      </c>
      <c r="O56" s="203">
        <f>O47*G56^(O32-1)</f>
        <v>8.0766424357406255</v>
      </c>
      <c r="P56" s="203">
        <f>P47*G56^(P32-1)</f>
        <v>53.696890411220025</v>
      </c>
      <c r="Q56" s="203">
        <f>Q47*G56^(Q32-1)</f>
        <v>10.826512982284374</v>
      </c>
      <c r="R56" s="203">
        <f>R47*G56^(R32-1)</f>
        <v>29.092628107711207</v>
      </c>
      <c r="S56" s="203">
        <f>S47*G56^(S32-1)</f>
        <v>3.6193277380185971</v>
      </c>
      <c r="T56" s="203">
        <f>T47*G56^(T32-1)</f>
        <v>32.65981846223788</v>
      </c>
      <c r="U56" s="203">
        <f>U47*G56^(U32-1)</f>
        <v>3.5285638629563416</v>
      </c>
      <c r="W56" s="562" t="s">
        <v>2530</v>
      </c>
      <c r="X56" s="202">
        <f>G32</f>
        <v>24.25</v>
      </c>
      <c r="Y56" s="73">
        <v>0.64</v>
      </c>
      <c r="Z56" s="203">
        <f t="shared" ref="Z56:AM74" si="43">Z$38*H56</f>
        <v>857.77540980128833</v>
      </c>
      <c r="AA56" s="203">
        <f t="shared" si="43"/>
        <v>2205.2623935986235</v>
      </c>
      <c r="AB56" s="203">
        <f t="shared" si="43"/>
        <v>357.46087078132268</v>
      </c>
      <c r="AC56" s="203">
        <f t="shared" si="43"/>
        <v>1664.5473849256139</v>
      </c>
      <c r="AD56" s="203">
        <f t="shared" si="43"/>
        <v>381.61352090988379</v>
      </c>
      <c r="AE56" s="203">
        <f t="shared" si="43"/>
        <v>36.348837681781816</v>
      </c>
      <c r="AF56" s="203">
        <f t="shared" si="43"/>
        <v>409.30967558134796</v>
      </c>
      <c r="AG56" s="203">
        <f t="shared" si="43"/>
        <v>49.267518858017816</v>
      </c>
      <c r="AH56" s="203">
        <f t="shared" si="43"/>
        <v>284.59351917946611</v>
      </c>
      <c r="AI56" s="203">
        <f t="shared" si="43"/>
        <v>49.801959718508115</v>
      </c>
      <c r="AJ56" s="203">
        <f t="shared" si="43"/>
        <v>116.37051243084483</v>
      </c>
      <c r="AK56" s="203">
        <f t="shared" si="43"/>
        <v>12.30571430926323</v>
      </c>
      <c r="AL56" s="203">
        <f t="shared" si="43"/>
        <v>88.181509848042282</v>
      </c>
      <c r="AM56" s="203">
        <f t="shared" si="43"/>
        <v>7.7628404985039525</v>
      </c>
      <c r="AN56" s="118">
        <f t="shared" si="27"/>
        <v>3.7553228517954191</v>
      </c>
      <c r="AO56" s="118">
        <f t="shared" si="28"/>
        <v>0.99367710443671231</v>
      </c>
    </row>
    <row r="57" spans="5:41">
      <c r="G57" s="73">
        <v>0.63</v>
      </c>
      <c r="H57" s="203">
        <f>H56*G57^(H$32-1)</f>
        <v>309.09748965341817</v>
      </c>
      <c r="I57" s="203">
        <f>I56*G57^(I$32-1)</f>
        <v>650.9095706982597</v>
      </c>
      <c r="J57" s="203">
        <f>J56*G57^(J$32-1)</f>
        <v>90.691367885384551</v>
      </c>
      <c r="K57" s="203">
        <f>K56*G57^(K$32-1)</f>
        <v>375.53088536093026</v>
      </c>
      <c r="L57" s="203">
        <f>L56*G57^(L$32-1)</f>
        <v>77.29680717764694</v>
      </c>
      <c r="M57" s="203">
        <f>M56*G57^(M$32-1)</f>
        <v>11.625978188066876</v>
      </c>
      <c r="N57" s="203">
        <f>N56*G57^(N$32-1)</f>
        <v>79.846541430614039</v>
      </c>
      <c r="O57" s="203">
        <f>O56*G57^(O$32-1)</f>
        <v>10.815331015395532</v>
      </c>
      <c r="P57" s="203">
        <f>P56*G57^(P$32-1)</f>
        <v>72.558347677036565</v>
      </c>
      <c r="Q57" s="203">
        <f>Q56*G57^(Q$32-1)</f>
        <v>14.733495849105353</v>
      </c>
      <c r="R57" s="203">
        <f>R56*G57^(R$32-1)</f>
        <v>39.652821892389682</v>
      </c>
      <c r="S57" s="203">
        <f>S56*G57^(S$32-1)</f>
        <v>4.9515024395651581</v>
      </c>
      <c r="T57" s="203">
        <f>T56*G57^(T$32-1)</f>
        <v>46.46472926306771</v>
      </c>
      <c r="U57" s="203">
        <f>U56*G57^(U$32-1)</f>
        <v>4.8442220385014991</v>
      </c>
      <c r="Y57" s="73">
        <v>0.63</v>
      </c>
      <c r="Z57" s="203">
        <f t="shared" si="43"/>
        <v>1205.4802096483309</v>
      </c>
      <c r="AA57" s="203">
        <f t="shared" si="43"/>
        <v>3059.2749822818205</v>
      </c>
      <c r="AB57" s="203">
        <f t="shared" si="43"/>
        <v>489.73338658107662</v>
      </c>
      <c r="AC57" s="203">
        <f t="shared" si="43"/>
        <v>2253.1853121655813</v>
      </c>
      <c r="AD57" s="203">
        <f t="shared" si="43"/>
        <v>510.1589273724698</v>
      </c>
      <c r="AE57" s="203">
        <f t="shared" si="43"/>
        <v>45.341314933460815</v>
      </c>
      <c r="AF57" s="203">
        <f t="shared" si="43"/>
        <v>542.9564817281755</v>
      </c>
      <c r="AG57" s="203">
        <f t="shared" si="43"/>
        <v>65.97351919391275</v>
      </c>
      <c r="AH57" s="203">
        <f t="shared" si="43"/>
        <v>384.55924268829381</v>
      </c>
      <c r="AI57" s="203">
        <f t="shared" si="43"/>
        <v>67.774080905884617</v>
      </c>
      <c r="AJ57" s="203">
        <f t="shared" si="43"/>
        <v>158.61128756955873</v>
      </c>
      <c r="AK57" s="203">
        <f t="shared" si="43"/>
        <v>16.835108294521536</v>
      </c>
      <c r="AL57" s="203">
        <f t="shared" si="43"/>
        <v>125.45476901028283</v>
      </c>
      <c r="AM57" s="203">
        <f t="shared" si="43"/>
        <v>10.657288484703299</v>
      </c>
      <c r="AN57" s="118">
        <f t="shared" si="27"/>
        <v>3.501471908994314</v>
      </c>
      <c r="AO57" s="118">
        <f t="shared" si="28"/>
        <v>1.0316467811911201</v>
      </c>
    </row>
    <row r="58" spans="5:41">
      <c r="G58" s="73">
        <v>0.62</v>
      </c>
      <c r="H58" s="203">
        <f t="shared" ref="H58:H63" si="44">H57*G58^(H$32-1)</f>
        <v>439.54144768230861</v>
      </c>
      <c r="I58" s="203">
        <f t="shared" ref="I58:I63" si="45">I57*G58^(I$32-1)</f>
        <v>913.27560554043475</v>
      </c>
      <c r="J58" s="203">
        <f t="shared" ref="J58:J63" si="46">J57*G58^(J$32-1)</f>
        <v>125.61230149200958</v>
      </c>
      <c r="K58" s="203">
        <f t="shared" ref="K58:K63" si="47">K57*G58^(K$32-1)</f>
        <v>513.6890355561967</v>
      </c>
      <c r="L58" s="203">
        <f t="shared" ref="L58:L62" si="48">L57*G58^(L$32-1)</f>
        <v>104.37813135159344</v>
      </c>
      <c r="M58" s="203">
        <f t="shared" ref="M58:M63" si="49">M57*G58^(M$32-1)</f>
        <v>14.613616353061888</v>
      </c>
      <c r="N58" s="203">
        <f t="shared" ref="N58:N63" si="50">N57*G58^(N$32-1)</f>
        <v>106.95933303876649</v>
      </c>
      <c r="O58" s="203">
        <f t="shared" ref="O58:O63" si="51">O57*G58^(O$32-1)</f>
        <v>14.629860483797861</v>
      </c>
      <c r="P58" s="203">
        <f t="shared" ref="P58:P63" si="52">P57*G58^(P$32-1)</f>
        <v>99.072497855986484</v>
      </c>
      <c r="Q58" s="203">
        <f t="shared" ref="Q58:Q63" si="53">Q57*G58^(Q$32-1)</f>
        <v>20.265490250622033</v>
      </c>
      <c r="R58" s="203">
        <f t="shared" ref="R58:R63" si="54">R57*G58^(R$32-1)</f>
        <v>54.628929105069822</v>
      </c>
      <c r="S58" s="203">
        <f t="shared" ref="S58:S63" si="55">S57*G58^(S$32-1)</f>
        <v>6.8479338567144143</v>
      </c>
      <c r="T58" s="203">
        <f t="shared" ref="T58:T63" si="56">T57*G58^(T$32-1)</f>
        <v>66.916814740003502</v>
      </c>
      <c r="U58" s="203">
        <f t="shared" ref="U58:U63" si="57">U57*G58^(U$32-1)</f>
        <v>6.7238204316582548</v>
      </c>
      <c r="Y58" s="73">
        <v>0.62</v>
      </c>
      <c r="Z58" s="203">
        <f t="shared" si="43"/>
        <v>1714.2116459610036</v>
      </c>
      <c r="AA58" s="203">
        <f t="shared" si="43"/>
        <v>4292.3953460400435</v>
      </c>
      <c r="AB58" s="203">
        <f t="shared" si="43"/>
        <v>678.30642805685181</v>
      </c>
      <c r="AC58" s="203">
        <f t="shared" si="43"/>
        <v>3082.13421333718</v>
      </c>
      <c r="AD58" s="203">
        <f t="shared" si="43"/>
        <v>688.89566692051665</v>
      </c>
      <c r="AE58" s="203">
        <f t="shared" si="43"/>
        <v>56.993103776941361</v>
      </c>
      <c r="AF58" s="203">
        <f t="shared" si="43"/>
        <v>727.32346466361207</v>
      </c>
      <c r="AG58" s="203">
        <f t="shared" si="43"/>
        <v>89.242148951166953</v>
      </c>
      <c r="AH58" s="203">
        <f t="shared" si="43"/>
        <v>525.0842386367284</v>
      </c>
      <c r="AI58" s="203">
        <f t="shared" si="43"/>
        <v>93.221255152861346</v>
      </c>
      <c r="AJ58" s="203">
        <f t="shared" si="43"/>
        <v>218.51571642027929</v>
      </c>
      <c r="AK58" s="203">
        <f t="shared" si="43"/>
        <v>23.282975112829007</v>
      </c>
      <c r="AL58" s="203">
        <f t="shared" si="43"/>
        <v>180.67539979800947</v>
      </c>
      <c r="AM58" s="203">
        <f t="shared" si="43"/>
        <v>14.792404949648162</v>
      </c>
      <c r="AN58" s="118">
        <f t="shared" si="27"/>
        <v>3.2568771265859131</v>
      </c>
      <c r="AO58" s="118">
        <f t="shared" si="28"/>
        <v>1.0724591254278446</v>
      </c>
    </row>
    <row r="59" spans="5:41">
      <c r="G59" s="118">
        <v>0.61</v>
      </c>
      <c r="H59" s="203">
        <f>H58*G59^(H$32-1)</f>
        <v>632.56516925061896</v>
      </c>
      <c r="I59" s="203">
        <f t="shared" si="45"/>
        <v>1296.2419295520417</v>
      </c>
      <c r="J59" s="203">
        <f t="shared" si="46"/>
        <v>175.9180516182999</v>
      </c>
      <c r="K59" s="203">
        <f t="shared" si="47"/>
        <v>710.20359635695888</v>
      </c>
      <c r="L59" s="203">
        <f t="shared" si="48"/>
        <v>142.39498807057166</v>
      </c>
      <c r="M59" s="203">
        <f t="shared" si="49"/>
        <v>18.512478876996401</v>
      </c>
      <c r="N59" s="203">
        <f t="shared" si="50"/>
        <v>144.71046211173385</v>
      </c>
      <c r="O59" s="203">
        <f t="shared" si="51"/>
        <v>19.994169526973216</v>
      </c>
      <c r="P59" s="203">
        <f t="shared" si="52"/>
        <v>136.71618862923393</v>
      </c>
      <c r="Q59" s="203">
        <f t="shared" si="53"/>
        <v>28.178500814776907</v>
      </c>
      <c r="R59" s="203">
        <f t="shared" si="54"/>
        <v>76.085947423231076</v>
      </c>
      <c r="S59" s="203">
        <f t="shared" si="55"/>
        <v>9.5757375611524704</v>
      </c>
      <c r="T59" s="203">
        <f t="shared" si="56"/>
        <v>97.574319844734404</v>
      </c>
      <c r="U59" s="203">
        <f t="shared" si="57"/>
        <v>9.4373851113829179</v>
      </c>
      <c r="Y59" s="118">
        <v>0.61</v>
      </c>
      <c r="Z59" s="203">
        <f t="shared" si="43"/>
        <v>2467.0041600774139</v>
      </c>
      <c r="AA59" s="203">
        <f t="shared" si="43"/>
        <v>6092.3370688945961</v>
      </c>
      <c r="AB59" s="203">
        <f t="shared" si="43"/>
        <v>949.95747873881953</v>
      </c>
      <c r="AC59" s="203">
        <f t="shared" si="43"/>
        <v>4261.2215781417535</v>
      </c>
      <c r="AD59" s="203">
        <f t="shared" si="43"/>
        <v>939.80692126577287</v>
      </c>
      <c r="AE59" s="203">
        <f t="shared" si="43"/>
        <v>72.19866762028596</v>
      </c>
      <c r="AF59" s="203">
        <f t="shared" si="43"/>
        <v>984.03114235979012</v>
      </c>
      <c r="AG59" s="203">
        <f t="shared" si="43"/>
        <v>121.96443411453662</v>
      </c>
      <c r="AH59" s="203">
        <f t="shared" si="43"/>
        <v>724.59579973493976</v>
      </c>
      <c r="AI59" s="203">
        <f t="shared" si="43"/>
        <v>129.62110374797376</v>
      </c>
      <c r="AJ59" s="203">
        <f t="shared" si="43"/>
        <v>304.3437896929243</v>
      </c>
      <c r="AK59" s="203">
        <f t="shared" si="43"/>
        <v>32.557507707918397</v>
      </c>
      <c r="AL59" s="203">
        <f t="shared" si="43"/>
        <v>263.45066358078293</v>
      </c>
      <c r="AM59" s="203">
        <f t="shared" si="43"/>
        <v>20.76224724504242</v>
      </c>
      <c r="AN59" s="118">
        <f t="shared" si="27"/>
        <v>3.0219157062246773</v>
      </c>
      <c r="AO59" s="118">
        <f t="shared" si="28"/>
        <v>1.1163583326075117</v>
      </c>
    </row>
    <row r="60" spans="5:41">
      <c r="G60" s="118">
        <v>0.6</v>
      </c>
      <c r="H60" s="203">
        <f t="shared" si="44"/>
        <v>921.50516092057433</v>
      </c>
      <c r="I60" s="203">
        <f>I59*G60^(I$32-1)</f>
        <v>1861.4697352194421</v>
      </c>
      <c r="J60" s="203">
        <f t="shared" si="46"/>
        <v>249.161073682645</v>
      </c>
      <c r="K60" s="203">
        <f t="shared" si="47"/>
        <v>992.58994825503487</v>
      </c>
      <c r="L60" s="203">
        <f t="shared" si="48"/>
        <v>196.28651265505471</v>
      </c>
      <c r="M60" s="203">
        <f t="shared" si="49"/>
        <v>23.637741283137157</v>
      </c>
      <c r="N60" s="203">
        <f t="shared" si="50"/>
        <v>197.77492485152757</v>
      </c>
      <c r="O60" s="203">
        <f t="shared" si="51"/>
        <v>27.612335501851994</v>
      </c>
      <c r="P60" s="203">
        <f t="shared" si="52"/>
        <v>190.70581187535424</v>
      </c>
      <c r="Q60" s="203">
        <f t="shared" si="53"/>
        <v>39.615574497745556</v>
      </c>
      <c r="R60" s="203">
        <f t="shared" si="54"/>
        <v>107.1513468693494</v>
      </c>
      <c r="S60" s="203">
        <f t="shared" si="55"/>
        <v>13.541108276471087</v>
      </c>
      <c r="T60" s="203">
        <f t="shared" si="56"/>
        <v>144.0831839973844</v>
      </c>
      <c r="U60" s="203">
        <f t="shared" si="57"/>
        <v>13.397100525367462</v>
      </c>
      <c r="Y60" s="118">
        <v>0.6</v>
      </c>
      <c r="Z60" s="203">
        <f t="shared" si="43"/>
        <v>3593.8701275902399</v>
      </c>
      <c r="AA60" s="203">
        <f t="shared" si="43"/>
        <v>8748.9077555313779</v>
      </c>
      <c r="AB60" s="203">
        <f t="shared" si="43"/>
        <v>1345.469797886283</v>
      </c>
      <c r="AC60" s="203">
        <f t="shared" si="43"/>
        <v>5955.5396895302092</v>
      </c>
      <c r="AD60" s="203">
        <f t="shared" si="43"/>
        <v>1295.4909835233609</v>
      </c>
      <c r="AE60" s="203">
        <f t="shared" si="43"/>
        <v>92.187191004234904</v>
      </c>
      <c r="AF60" s="203">
        <f t="shared" si="43"/>
        <v>1344.8694889903875</v>
      </c>
      <c r="AG60" s="203">
        <f t="shared" si="43"/>
        <v>168.43524656129716</v>
      </c>
      <c r="AH60" s="203">
        <f t="shared" si="43"/>
        <v>1010.7408029393774</v>
      </c>
      <c r="AI60" s="203">
        <f t="shared" si="43"/>
        <v>182.23164268962955</v>
      </c>
      <c r="AJ60" s="203">
        <f t="shared" si="43"/>
        <v>428.60538747739758</v>
      </c>
      <c r="AK60" s="203">
        <f t="shared" si="43"/>
        <v>46.039768140001698</v>
      </c>
      <c r="AL60" s="203">
        <f t="shared" si="43"/>
        <v>389.02459679293787</v>
      </c>
      <c r="AM60" s="203">
        <f t="shared" si="43"/>
        <v>29.473621155808416</v>
      </c>
      <c r="AN60" s="848">
        <f t="shared" si="27"/>
        <v>2.7968931754090982</v>
      </c>
      <c r="AO60" s="848">
        <f t="shared" si="28"/>
        <v>1.1636144604579368</v>
      </c>
    </row>
    <row r="61" spans="5:41">
      <c r="G61" s="118">
        <v>0.55000000000000004</v>
      </c>
      <c r="H61" s="203">
        <f t="shared" si="44"/>
        <v>1431.270420801334</v>
      </c>
      <c r="I61" s="203">
        <f t="shared" si="45"/>
        <v>2843.1344559167942</v>
      </c>
      <c r="J61" s="203">
        <f t="shared" si="46"/>
        <v>374.4548460602777</v>
      </c>
      <c r="K61" s="203">
        <f>K60*G61^(K$32-1)</f>
        <v>1468.6602618266566</v>
      </c>
      <c r="L61" s="203">
        <f t="shared" si="48"/>
        <v>285.77890112708673</v>
      </c>
      <c r="M61" s="203">
        <f t="shared" si="49"/>
        <v>31.464942841549416</v>
      </c>
      <c r="N61" s="203">
        <f t="shared" si="50"/>
        <v>285.07036277419508</v>
      </c>
      <c r="O61" s="203">
        <f t="shared" si="51"/>
        <v>40.288751768449522</v>
      </c>
      <c r="P61" s="203">
        <f t="shared" si="52"/>
        <v>281.53266060022196</v>
      </c>
      <c r="Q61" s="203">
        <f t="shared" si="53"/>
        <v>59.022110916108765</v>
      </c>
      <c r="R61" s="203">
        <f t="shared" si="54"/>
        <v>159.96259405296604</v>
      </c>
      <c r="S61" s="203">
        <f t="shared" si="55"/>
        <v>20.312739678540062</v>
      </c>
      <c r="T61" s="203">
        <f t="shared" si="56"/>
        <v>227.36570323233704</v>
      </c>
      <c r="U61" s="203">
        <f t="shared" si="57"/>
        <v>20.187751490045578</v>
      </c>
      <c r="Y61" s="118">
        <v>0.55000000000000004</v>
      </c>
      <c r="Z61" s="203">
        <f t="shared" si="43"/>
        <v>5581.9546411252022</v>
      </c>
      <c r="AA61" s="203">
        <f t="shared" si="43"/>
        <v>13362.731942808934</v>
      </c>
      <c r="AB61" s="203">
        <f t="shared" si="43"/>
        <v>2022.0561687254997</v>
      </c>
      <c r="AC61" s="203">
        <f t="shared" si="43"/>
        <v>8811.9615709599384</v>
      </c>
      <c r="AD61" s="203">
        <f t="shared" si="43"/>
        <v>1886.1407474387722</v>
      </c>
      <c r="AE61" s="203">
        <f t="shared" si="43"/>
        <v>122.71327708204272</v>
      </c>
      <c r="AF61" s="203">
        <f t="shared" si="43"/>
        <v>1938.4784668645264</v>
      </c>
      <c r="AG61" s="203">
        <f t="shared" si="43"/>
        <v>245.76138578754208</v>
      </c>
      <c r="AH61" s="203">
        <f t="shared" si="43"/>
        <v>1492.1231011811763</v>
      </c>
      <c r="AI61" s="203">
        <f t="shared" si="43"/>
        <v>271.50171021410029</v>
      </c>
      <c r="AJ61" s="203">
        <f t="shared" si="43"/>
        <v>639.85037621186416</v>
      </c>
      <c r="AK61" s="203">
        <f t="shared" si="43"/>
        <v>69.063314907036215</v>
      </c>
      <c r="AL61" s="203">
        <f t="shared" si="43"/>
        <v>613.88739872731003</v>
      </c>
      <c r="AM61" s="203">
        <f t="shared" si="43"/>
        <v>44.413053278100278</v>
      </c>
      <c r="AN61" s="118">
        <f t="shared" si="27"/>
        <v>2.5547303183371937</v>
      </c>
      <c r="AO61" s="118">
        <f t="shared" si="28"/>
        <v>1.2214665060319225</v>
      </c>
    </row>
    <row r="62" spans="5:41">
      <c r="G62" s="118">
        <v>0.5</v>
      </c>
      <c r="H62" s="203">
        <f t="shared" si="44"/>
        <v>2384.6876333646228</v>
      </c>
      <c r="I62" s="203">
        <f t="shared" si="45"/>
        <v>4645.8339485700362</v>
      </c>
      <c r="J62" s="203">
        <f t="shared" si="46"/>
        <v>600.5152977407605</v>
      </c>
      <c r="K62" s="203">
        <f t="shared" si="47"/>
        <v>2313.1256168041173</v>
      </c>
      <c r="L62" s="203">
        <f t="shared" si="48"/>
        <v>441.75188996055891</v>
      </c>
      <c r="M62" s="203">
        <f t="shared" si="49"/>
        <v>43.838112937397526</v>
      </c>
      <c r="N62" s="203">
        <f t="shared" si="50"/>
        <v>435.55855500608953</v>
      </c>
      <c r="O62" s="203">
        <f t="shared" si="51"/>
        <v>62.434271430039615</v>
      </c>
      <c r="P62" s="203">
        <f t="shared" si="52"/>
        <v>442.24481747869117</v>
      </c>
      <c r="Q62" s="203">
        <f t="shared" si="53"/>
        <v>93.706079096319556</v>
      </c>
      <c r="R62" s="203">
        <f t="shared" si="54"/>
        <v>254.55551673835492</v>
      </c>
      <c r="S62" s="203">
        <f t="shared" si="55"/>
        <v>32.505722274905317</v>
      </c>
      <c r="T62" s="203">
        <f t="shared" si="56"/>
        <v>385.85183348865337</v>
      </c>
      <c r="U62" s="203">
        <f t="shared" si="57"/>
        <v>32.475439379272657</v>
      </c>
      <c r="Y62" s="118">
        <v>0.5</v>
      </c>
      <c r="Z62" s="203">
        <f t="shared" si="43"/>
        <v>9300.2817701220283</v>
      </c>
      <c r="AA62" s="203">
        <f t="shared" si="43"/>
        <v>21835.419558279173</v>
      </c>
      <c r="AB62" s="203">
        <f t="shared" si="43"/>
        <v>3242.7826078001071</v>
      </c>
      <c r="AC62" s="203">
        <f t="shared" si="43"/>
        <v>13878.753700824704</v>
      </c>
      <c r="AD62" s="203">
        <f t="shared" si="43"/>
        <v>2915.5624737396888</v>
      </c>
      <c r="AE62" s="203">
        <f t="shared" si="43"/>
        <v>170.96864045585033</v>
      </c>
      <c r="AF62" s="203">
        <f t="shared" si="43"/>
        <v>2961.7981740414089</v>
      </c>
      <c r="AG62" s="203">
        <f t="shared" si="43"/>
        <v>380.84905572324163</v>
      </c>
      <c r="AH62" s="203">
        <f t="shared" si="43"/>
        <v>2343.8975326370633</v>
      </c>
      <c r="AI62" s="203">
        <f t="shared" si="43"/>
        <v>431.04796384306991</v>
      </c>
      <c r="AJ62" s="203">
        <f t="shared" si="43"/>
        <v>1018.2220669534197</v>
      </c>
      <c r="AK62" s="203">
        <f t="shared" si="43"/>
        <v>110.51945573467808</v>
      </c>
      <c r="AL62" s="203">
        <f t="shared" si="43"/>
        <v>1041.7999504193642</v>
      </c>
      <c r="AM62" s="203">
        <f t="shared" si="43"/>
        <v>71.445966634399852</v>
      </c>
      <c r="AN62" s="118">
        <f t="shared" si="27"/>
        <v>2.3000852251011472</v>
      </c>
      <c r="AO62" s="118">
        <f t="shared" si="28"/>
        <v>1.2921516663433921</v>
      </c>
    </row>
    <row r="63" spans="5:41">
      <c r="F63" s="68"/>
      <c r="G63" s="131">
        <v>0.45</v>
      </c>
      <c r="H63" s="489">
        <f t="shared" si="44"/>
        <v>4293.8006652460463</v>
      </c>
      <c r="I63" s="489">
        <f t="shared" si="45"/>
        <v>8179.8832059547467</v>
      </c>
      <c r="J63" s="489">
        <f t="shared" si="46"/>
        <v>1034.7329329636741</v>
      </c>
      <c r="K63" s="489">
        <f t="shared" si="47"/>
        <v>3903.5876873628949</v>
      </c>
      <c r="L63" s="489">
        <f>L62*G63^(L$32-1)</f>
        <v>729.58818148545765</v>
      </c>
      <c r="M63" s="489">
        <f t="shared" si="49"/>
        <v>64.234594391774394</v>
      </c>
      <c r="N63" s="489">
        <f t="shared" si="50"/>
        <v>709.78032843507162</v>
      </c>
      <c r="O63" s="489">
        <f t="shared" si="51"/>
        <v>103.41397610437983</v>
      </c>
      <c r="P63" s="489">
        <f t="shared" si="52"/>
        <v>744.06296709797971</v>
      </c>
      <c r="Q63" s="489">
        <f t="shared" si="53"/>
        <v>159.60109840944955</v>
      </c>
      <c r="R63" s="489">
        <f t="shared" si="54"/>
        <v>434.72573689918568</v>
      </c>
      <c r="S63" s="489">
        <f t="shared" si="55"/>
        <v>55.871309466433033</v>
      </c>
      <c r="T63" s="489">
        <f t="shared" si="56"/>
        <v>709.62780814261237</v>
      </c>
      <c r="U63" s="489">
        <f t="shared" si="57"/>
        <v>56.157240247155904</v>
      </c>
      <c r="X63" s="68"/>
      <c r="Y63" s="131">
        <v>0.45</v>
      </c>
      <c r="Z63" s="489">
        <f t="shared" si="43"/>
        <v>16745.82259445958</v>
      </c>
      <c r="AA63" s="489">
        <f t="shared" si="43"/>
        <v>38445.451067987313</v>
      </c>
      <c r="AB63" s="489">
        <f t="shared" si="43"/>
        <v>5587.5578380038405</v>
      </c>
      <c r="AC63" s="489">
        <f t="shared" si="43"/>
        <v>23421.52612417737</v>
      </c>
      <c r="AD63" s="489">
        <f t="shared" si="43"/>
        <v>4815.2819978040206</v>
      </c>
      <c r="AE63" s="489">
        <f t="shared" si="43"/>
        <v>250.51491812792014</v>
      </c>
      <c r="AF63" s="489">
        <f t="shared" si="43"/>
        <v>4826.5062333584865</v>
      </c>
      <c r="AG63" s="489">
        <f t="shared" si="43"/>
        <v>630.82525423671689</v>
      </c>
      <c r="AH63" s="489">
        <f t="shared" si="43"/>
        <v>3943.5337256192925</v>
      </c>
      <c r="AI63" s="489">
        <f t="shared" si="43"/>
        <v>734.16505268346782</v>
      </c>
      <c r="AJ63" s="489">
        <f t="shared" si="43"/>
        <v>1738.9029475967427</v>
      </c>
      <c r="AK63" s="489">
        <f t="shared" si="43"/>
        <v>189.96245218587231</v>
      </c>
      <c r="AL63" s="489">
        <f t="shared" si="43"/>
        <v>1915.9950819850535</v>
      </c>
      <c r="AM63" s="489">
        <f t="shared" si="43"/>
        <v>123.545928543743</v>
      </c>
      <c r="AN63" s="849">
        <f t="shared" si="27"/>
        <v>2.0380333246695597</v>
      </c>
      <c r="AO63" s="849">
        <f t="shared" si="28"/>
        <v>1.3786662692086851</v>
      </c>
    </row>
    <row r="64" spans="5:41">
      <c r="E64" s="562" t="s">
        <v>2530</v>
      </c>
      <c r="F64" s="202">
        <f>G33</f>
        <v>29.1</v>
      </c>
      <c r="G64" s="73">
        <v>0.64</v>
      </c>
      <c r="H64" s="203">
        <f>H47*G64^(H33-1)</f>
        <v>221.46290749895317</v>
      </c>
      <c r="I64" s="203">
        <f>I47*G64^(I33-1)</f>
        <v>472.82241058155421</v>
      </c>
      <c r="J64" s="203">
        <f>J47*G64^(J33-1)</f>
        <v>66.760735484176067</v>
      </c>
      <c r="K64" s="203">
        <f>K47*G64^(K33-1)</f>
        <v>279.90468195316146</v>
      </c>
      <c r="L64" s="203">
        <f>L47*G64^(L33-1)</f>
        <v>58.299836625495821</v>
      </c>
      <c r="M64" s="203">
        <f>M47*G64^(M33-1)</f>
        <v>9.4507045268157004</v>
      </c>
      <c r="N64" s="203">
        <f>N47*G64^(N33-1)</f>
        <v>60.645148260845609</v>
      </c>
      <c r="O64" s="203">
        <f>O47*G64^(O33-1)</f>
        <v>8.1206983704268687</v>
      </c>
      <c r="P64" s="203">
        <f>P47*G64^(P33-1)</f>
        <v>53.849450626742566</v>
      </c>
      <c r="Q64" s="203">
        <f>Q47*G64^(Q33-1)</f>
        <v>10.830415430719917</v>
      </c>
      <c r="R64" s="203">
        <f>R47*G64^(R33-1)</f>
        <v>29.016344744986817</v>
      </c>
      <c r="S64" s="203">
        <f>S47*G64^(S33-1)</f>
        <v>3.6006489088103151</v>
      </c>
      <c r="T64" s="203">
        <f>T47*G64^(T33-1)</f>
        <v>32.615895316432656</v>
      </c>
      <c r="U64" s="203">
        <f>U47*G64^(U33-1)</f>
        <v>3.4903723587363906</v>
      </c>
      <c r="W64" s="562" t="s">
        <v>2530</v>
      </c>
      <c r="X64" s="202">
        <f>G33</f>
        <v>29.1</v>
      </c>
      <c r="Y64" s="73">
        <v>0.64</v>
      </c>
      <c r="Z64" s="203">
        <f t="shared" si="43"/>
        <v>863.70533924591734</v>
      </c>
      <c r="AA64" s="203">
        <f t="shared" si="43"/>
        <v>2222.265329733305</v>
      </c>
      <c r="AB64" s="203">
        <f t="shared" si="43"/>
        <v>360.5079716145508</v>
      </c>
      <c r="AC64" s="203">
        <f t="shared" si="43"/>
        <v>1679.4280917189687</v>
      </c>
      <c r="AD64" s="203">
        <f t="shared" si="43"/>
        <v>384.77892172827239</v>
      </c>
      <c r="AE64" s="203">
        <f t="shared" si="43"/>
        <v>36.857747654581232</v>
      </c>
      <c r="AF64" s="203">
        <f t="shared" si="43"/>
        <v>412.38700817375013</v>
      </c>
      <c r="AG64" s="203">
        <f t="shared" si="43"/>
        <v>49.536260059603897</v>
      </c>
      <c r="AH64" s="203">
        <f t="shared" si="43"/>
        <v>285.40208832173562</v>
      </c>
      <c r="AI64" s="203">
        <f t="shared" si="43"/>
        <v>49.819910981311615</v>
      </c>
      <c r="AJ64" s="203">
        <f t="shared" si="43"/>
        <v>116.06537897994727</v>
      </c>
      <c r="AK64" s="203">
        <f t="shared" si="43"/>
        <v>12.242206289955071</v>
      </c>
      <c r="AL64" s="203">
        <f t="shared" si="43"/>
        <v>88.062917354368182</v>
      </c>
      <c r="AM64" s="203">
        <f t="shared" si="43"/>
        <v>7.6788191892200599</v>
      </c>
      <c r="AN64" s="118">
        <f t="shared" si="27"/>
        <v>3.7886519127988629</v>
      </c>
      <c r="AO64" s="118">
        <f t="shared" si="28"/>
        <v>0.99168111999741504</v>
      </c>
    </row>
    <row r="65" spans="5:41">
      <c r="G65" s="73">
        <v>0.63</v>
      </c>
      <c r="H65" s="203">
        <f>H64*G65^(H$33-1)</f>
        <v>313.46213211281378</v>
      </c>
      <c r="I65" s="203">
        <f>I64*G65^(I$33-1)</f>
        <v>661.1646754844528</v>
      </c>
      <c r="J65" s="203">
        <f>J64*G65^(J$33-1)</f>
        <v>92.271750905615875</v>
      </c>
      <c r="K65" s="203">
        <f>K64*G65^(K$33-1)</f>
        <v>382.39531014395021</v>
      </c>
      <c r="L65" s="203">
        <f>L64*G65^(L$33-1)</f>
        <v>78.607356031195877</v>
      </c>
      <c r="M65" s="203">
        <f>M64*G65^(M$33-1)</f>
        <v>11.959667552697535</v>
      </c>
      <c r="N65" s="203">
        <f>N64*G65^(N$33-1)</f>
        <v>81.073108688138774</v>
      </c>
      <c r="O65" s="203">
        <f>O64*G65^(O$33-1)</f>
        <v>10.935741352709478</v>
      </c>
      <c r="P65" s="203">
        <f>P64*G65^(P$33-1)</f>
        <v>72.978535608651967</v>
      </c>
      <c r="Q65" s="203">
        <f>Q64*G65^(Q$33-1)</f>
        <v>14.744306732154703</v>
      </c>
      <c r="R65" s="203">
        <f>R64*G65^(R$33-1)</f>
        <v>39.441493968636664</v>
      </c>
      <c r="S65" s="203">
        <f>S64*G65^(S$33-1)</f>
        <v>4.8996316558181849</v>
      </c>
      <c r="T65" s="203">
        <f>T64*G65^(T$33-1)</f>
        <v>46.337634865389148</v>
      </c>
      <c r="U65" s="203">
        <f>U64*G65^(U$33-1)</f>
        <v>4.7381065386711976</v>
      </c>
      <c r="Y65" s="73">
        <v>0.63</v>
      </c>
      <c r="Z65" s="203">
        <f t="shared" si="43"/>
        <v>1222.5023152399738</v>
      </c>
      <c r="AA65" s="203">
        <f t="shared" si="43"/>
        <v>3107.4739747769281</v>
      </c>
      <c r="AB65" s="203">
        <f t="shared" si="43"/>
        <v>498.26745489032578</v>
      </c>
      <c r="AC65" s="203">
        <f t="shared" si="43"/>
        <v>2294.3718608637014</v>
      </c>
      <c r="AD65" s="203">
        <f t="shared" si="43"/>
        <v>518.80854980589277</v>
      </c>
      <c r="AE65" s="203">
        <f t="shared" si="43"/>
        <v>46.64270345552039</v>
      </c>
      <c r="AF65" s="203">
        <f t="shared" si="43"/>
        <v>551.29713907934365</v>
      </c>
      <c r="AG65" s="203">
        <f t="shared" si="43"/>
        <v>66.708022251527808</v>
      </c>
      <c r="AH65" s="203">
        <f t="shared" si="43"/>
        <v>386.78623872585541</v>
      </c>
      <c r="AI65" s="203">
        <f t="shared" si="43"/>
        <v>67.823810967911626</v>
      </c>
      <c r="AJ65" s="203">
        <f t="shared" si="43"/>
        <v>157.76597587454665</v>
      </c>
      <c r="AK65" s="203">
        <f t="shared" si="43"/>
        <v>16.658747629781828</v>
      </c>
      <c r="AL65" s="203">
        <f t="shared" si="43"/>
        <v>125.11161413655071</v>
      </c>
      <c r="AM65" s="203">
        <f t="shared" si="43"/>
        <v>10.423834385076635</v>
      </c>
      <c r="AN65" s="118">
        <f t="shared" si="27"/>
        <v>3.5650113031458845</v>
      </c>
      <c r="AO65" s="118">
        <f t="shared" si="28"/>
        <v>1.0274335347290935</v>
      </c>
    </row>
    <row r="66" spans="5:41">
      <c r="G66" s="73">
        <v>0.62</v>
      </c>
      <c r="H66" s="203">
        <f t="shared" ref="H66:H71" si="58">H65*G66^(H$33-1)</f>
        <v>449.04958829839831</v>
      </c>
      <c r="I66" s="203">
        <f t="shared" ref="I66:I71" si="59">I65*G66^(I$33-1)</f>
        <v>935.32765987887876</v>
      </c>
      <c r="J66" s="203">
        <f t="shared" ref="J66:J71" si="60">J65*G66^(J$33-1)</f>
        <v>128.96848319619556</v>
      </c>
      <c r="K66" s="203">
        <f t="shared" ref="K66:K71" si="61">K65*G66^(K$33-1)</f>
        <v>528.08935731048496</v>
      </c>
      <c r="L66" s="203">
        <f t="shared" ref="L66:L71" si="62">L65*G66^(L$33-1)</f>
        <v>107.09122478022962</v>
      </c>
      <c r="M66" s="203">
        <f t="shared" ref="M66:M71" si="63">M65*G66^(M$33-1)</f>
        <v>15.258615506847708</v>
      </c>
      <c r="N66" s="203">
        <f t="shared" ref="N66:N71" si="64">N65*G66^(N$33-1)</f>
        <v>109.47722522071665</v>
      </c>
      <c r="O66" s="203">
        <f t="shared" ref="O66:O71" si="65">O65*G66^(O$33-1)</f>
        <v>14.879186611202018</v>
      </c>
      <c r="P66" s="203">
        <f t="shared" ref="P66:P71" si="66">P65*G66^(P$33-1)</f>
        <v>99.949509596604798</v>
      </c>
      <c r="Q66" s="203">
        <f t="shared" ref="Q66:Q71" si="67">Q65*G66^(Q$33-1)</f>
        <v>20.288190557097867</v>
      </c>
      <c r="R66" s="203">
        <f t="shared" ref="R66:R71" si="68">R65*G66^(R$33-1)</f>
        <v>54.185186753397083</v>
      </c>
      <c r="S66" s="203">
        <f t="shared" ref="S66:S71" si="69">S65*G66^(S$33-1)</f>
        <v>6.7387445911389641</v>
      </c>
      <c r="T66" s="203">
        <f t="shared" ref="T66:T71" si="70">T65*G66^(T$33-1)</f>
        <v>66.637649834242367</v>
      </c>
      <c r="U66" s="203">
        <f t="shared" ref="U66:U71" si="71">U65*G66^(U$33-1)</f>
        <v>6.5003156209599506</v>
      </c>
      <c r="Y66" s="73">
        <v>0.62</v>
      </c>
      <c r="Z66" s="203">
        <f t="shared" si="43"/>
        <v>1751.2933943637534</v>
      </c>
      <c r="AA66" s="203">
        <f t="shared" si="43"/>
        <v>4396.0400014307306</v>
      </c>
      <c r="AB66" s="203">
        <f t="shared" si="43"/>
        <v>696.42980925945608</v>
      </c>
      <c r="AC66" s="203">
        <f t="shared" si="43"/>
        <v>3168.5361438629097</v>
      </c>
      <c r="AD66" s="203">
        <f t="shared" si="43"/>
        <v>706.80208354951549</v>
      </c>
      <c r="AE66" s="203">
        <f t="shared" si="43"/>
        <v>59.508600476706057</v>
      </c>
      <c r="AF66" s="203">
        <f t="shared" si="43"/>
        <v>744.44513150087323</v>
      </c>
      <c r="AG66" s="203">
        <f t="shared" si="43"/>
        <v>90.7630383283323</v>
      </c>
      <c r="AH66" s="203">
        <f t="shared" si="43"/>
        <v>529.73240086200542</v>
      </c>
      <c r="AI66" s="203">
        <f t="shared" si="43"/>
        <v>93.325676562650173</v>
      </c>
      <c r="AJ66" s="203">
        <f t="shared" si="43"/>
        <v>216.74074701358833</v>
      </c>
      <c r="AK66" s="203">
        <f t="shared" si="43"/>
        <v>22.911731609872476</v>
      </c>
      <c r="AL66" s="203">
        <f t="shared" si="43"/>
        <v>179.92165455245441</v>
      </c>
      <c r="AM66" s="203">
        <f t="shared" si="43"/>
        <v>14.300694366111893</v>
      </c>
      <c r="AN66" s="118">
        <f t="shared" si="27"/>
        <v>3.3475113446191447</v>
      </c>
      <c r="AO66" s="118">
        <f t="shared" si="28"/>
        <v>1.0657813053465801</v>
      </c>
    </row>
    <row r="67" spans="5:41">
      <c r="G67" s="118">
        <v>0.61</v>
      </c>
      <c r="H67" s="203">
        <f t="shared" si="58"/>
        <v>651.19884321496761</v>
      </c>
      <c r="I67" s="203">
        <f t="shared" si="59"/>
        <v>1338.8824704883407</v>
      </c>
      <c r="J67" s="203">
        <f t="shared" si="60"/>
        <v>182.32438130350221</v>
      </c>
      <c r="K67" s="203">
        <f t="shared" si="61"/>
        <v>737.34551029064835</v>
      </c>
      <c r="L67" s="203">
        <f t="shared" si="62"/>
        <v>147.43904783277662</v>
      </c>
      <c r="M67" s="203">
        <f t="shared" si="63"/>
        <v>19.62952690957745</v>
      </c>
      <c r="N67" s="203">
        <f t="shared" si="64"/>
        <v>149.35092825841664</v>
      </c>
      <c r="O67" s="203">
        <f t="shared" si="65"/>
        <v>20.457805588420168</v>
      </c>
      <c r="P67" s="203">
        <f t="shared" si="66"/>
        <v>138.3605198986908</v>
      </c>
      <c r="Q67" s="203">
        <f t="shared" si="67"/>
        <v>28.221327330070253</v>
      </c>
      <c r="R67" s="203">
        <f t="shared" si="68"/>
        <v>75.248773381528935</v>
      </c>
      <c r="S67" s="203">
        <f t="shared" si="69"/>
        <v>9.3692063605668068</v>
      </c>
      <c r="T67" s="203">
        <f t="shared" si="70"/>
        <v>97.022533122570977</v>
      </c>
      <c r="U67" s="203">
        <f t="shared" si="71"/>
        <v>9.0143698329063771</v>
      </c>
      <c r="Y67" s="118">
        <v>0.61</v>
      </c>
      <c r="Z67" s="203">
        <f t="shared" si="43"/>
        <v>2539.6754885383734</v>
      </c>
      <c r="AA67" s="203">
        <f t="shared" si="43"/>
        <v>6292.7476112952018</v>
      </c>
      <c r="AB67" s="203">
        <f t="shared" si="43"/>
        <v>984.55165903891202</v>
      </c>
      <c r="AC67" s="203">
        <f t="shared" si="43"/>
        <v>4424.0730617438903</v>
      </c>
      <c r="AD67" s="203">
        <f t="shared" si="43"/>
        <v>973.09771569632562</v>
      </c>
      <c r="AE67" s="203">
        <f t="shared" si="43"/>
        <v>76.555154947352051</v>
      </c>
      <c r="AF67" s="203">
        <f t="shared" si="43"/>
        <v>1015.5863121572331</v>
      </c>
      <c r="AG67" s="203">
        <f t="shared" si="43"/>
        <v>124.79261408936301</v>
      </c>
      <c r="AH67" s="203">
        <f t="shared" si="43"/>
        <v>733.31075546306124</v>
      </c>
      <c r="AI67" s="203">
        <f t="shared" si="43"/>
        <v>129.81810571832315</v>
      </c>
      <c r="AJ67" s="203">
        <f t="shared" si="43"/>
        <v>300.99509352611574</v>
      </c>
      <c r="AK67" s="203">
        <f t="shared" si="43"/>
        <v>31.855301625927144</v>
      </c>
      <c r="AL67" s="203">
        <f t="shared" si="43"/>
        <v>261.96083943094163</v>
      </c>
      <c r="AM67" s="203">
        <f t="shared" si="43"/>
        <v>19.831613632394031</v>
      </c>
      <c r="AN67" s="118">
        <f t="shared" si="27"/>
        <v>3.1365575837950788</v>
      </c>
      <c r="AO67" s="118">
        <f t="shared" si="28"/>
        <v>1.106939260065658</v>
      </c>
    </row>
    <row r="68" spans="5:41">
      <c r="G68" s="118">
        <v>0.6</v>
      </c>
      <c r="H68" s="203">
        <f t="shared" si="58"/>
        <v>956.16052738658846</v>
      </c>
      <c r="I68" s="203">
        <f t="shared" si="59"/>
        <v>1939.6813173711828</v>
      </c>
      <c r="J68" s="203">
        <f t="shared" si="60"/>
        <v>260.75580886766721</v>
      </c>
      <c r="K68" s="203">
        <f t="shared" si="61"/>
        <v>1041.0755773614919</v>
      </c>
      <c r="L68" s="203">
        <f t="shared" si="62"/>
        <v>205.17034627768783</v>
      </c>
      <c r="M68" s="203">
        <f t="shared" si="63"/>
        <v>25.466115365696815</v>
      </c>
      <c r="N68" s="203">
        <f t="shared" si="64"/>
        <v>205.87452295542738</v>
      </c>
      <c r="O68" s="203">
        <f t="shared" si="65"/>
        <v>28.429092157393654</v>
      </c>
      <c r="P68" s="203">
        <f t="shared" si="66"/>
        <v>193.62725750482525</v>
      </c>
      <c r="Q68" s="203">
        <f t="shared" si="67"/>
        <v>39.692153228166376</v>
      </c>
      <c r="R68" s="203">
        <f t="shared" si="68"/>
        <v>105.6543686640163</v>
      </c>
      <c r="S68" s="203">
        <f t="shared" si="69"/>
        <v>13.170815999883787</v>
      </c>
      <c r="T68" s="203">
        <f t="shared" si="70"/>
        <v>143.04786870902132</v>
      </c>
      <c r="U68" s="203">
        <f t="shared" si="71"/>
        <v>12.638188252566376</v>
      </c>
      <c r="Y68" s="118">
        <v>0.6</v>
      </c>
      <c r="Z68" s="203">
        <f t="shared" si="43"/>
        <v>3729.0260568076951</v>
      </c>
      <c r="AA68" s="203">
        <f t="shared" si="43"/>
        <v>9116.5021916445603</v>
      </c>
      <c r="AB68" s="203">
        <f t="shared" si="43"/>
        <v>1408.0813678854031</v>
      </c>
      <c r="AC68" s="203">
        <f t="shared" si="43"/>
        <v>6246.4534641689515</v>
      </c>
      <c r="AD68" s="203">
        <f t="shared" si="43"/>
        <v>1354.1242854327395</v>
      </c>
      <c r="AE68" s="203">
        <f t="shared" si="43"/>
        <v>99.317849926217576</v>
      </c>
      <c r="AF68" s="203">
        <f t="shared" si="43"/>
        <v>1399.9467560969063</v>
      </c>
      <c r="AG68" s="203">
        <f t="shared" si="43"/>
        <v>173.41746216010128</v>
      </c>
      <c r="AH68" s="203">
        <f t="shared" si="43"/>
        <v>1026.2244647755738</v>
      </c>
      <c r="AI68" s="203">
        <f t="shared" si="43"/>
        <v>182.58390484956533</v>
      </c>
      <c r="AJ68" s="203">
        <f t="shared" si="43"/>
        <v>422.61747465606521</v>
      </c>
      <c r="AK68" s="203">
        <f t="shared" si="43"/>
        <v>44.780774399604873</v>
      </c>
      <c r="AL68" s="203">
        <f t="shared" si="43"/>
        <v>386.22924551435756</v>
      </c>
      <c r="AM68" s="203">
        <f t="shared" si="43"/>
        <v>27.80401415564603</v>
      </c>
      <c r="AN68" s="848">
        <f t="shared" si="27"/>
        <v>2.9325077088580862</v>
      </c>
      <c r="AO68" s="848">
        <f t="shared" si="28"/>
        <v>1.1511442890193857</v>
      </c>
    </row>
    <row r="69" spans="5:41">
      <c r="G69" s="118">
        <v>0.55000000000000004</v>
      </c>
      <c r="H69" s="203">
        <f t="shared" si="58"/>
        <v>1498.8658792570693</v>
      </c>
      <c r="I69" s="203">
        <f t="shared" si="59"/>
        <v>2993.2304547214676</v>
      </c>
      <c r="J69" s="203">
        <f t="shared" si="60"/>
        <v>396.36146974953397</v>
      </c>
      <c r="K69" s="203">
        <f t="shared" si="61"/>
        <v>1558.8758880800494</v>
      </c>
      <c r="L69" s="203">
        <f>L68*G69^(L$33-1)</f>
        <v>302.03693981882174</v>
      </c>
      <c r="M69" s="203">
        <f t="shared" si="63"/>
        <v>34.536029662259132</v>
      </c>
      <c r="N69" s="203">
        <f t="shared" si="64"/>
        <v>299.73747840964165</v>
      </c>
      <c r="O69" s="203">
        <f t="shared" si="65"/>
        <v>41.783849569323159</v>
      </c>
      <c r="P69" s="203">
        <f t="shared" si="66"/>
        <v>286.93392577219919</v>
      </c>
      <c r="Q69" s="203">
        <f t="shared" si="67"/>
        <v>59.164759353600353</v>
      </c>
      <c r="R69" s="203">
        <f t="shared" si="68"/>
        <v>157.17403546172704</v>
      </c>
      <c r="S69" s="203">
        <f t="shared" si="69"/>
        <v>19.62080217528008</v>
      </c>
      <c r="T69" s="203">
        <f t="shared" si="70"/>
        <v>225.32538197152527</v>
      </c>
      <c r="U69" s="203">
        <f t="shared" si="71"/>
        <v>18.768553611736952</v>
      </c>
      <c r="Y69" s="118">
        <v>0.55000000000000004</v>
      </c>
      <c r="Z69" s="203">
        <f t="shared" si="43"/>
        <v>5845.5769291025699</v>
      </c>
      <c r="AA69" s="203">
        <f t="shared" si="43"/>
        <v>14068.183137190897</v>
      </c>
      <c r="AB69" s="203">
        <f t="shared" si="43"/>
        <v>2140.3519366474834</v>
      </c>
      <c r="AC69" s="203">
        <f t="shared" si="43"/>
        <v>9353.2553284802962</v>
      </c>
      <c r="AD69" s="203">
        <f t="shared" si="43"/>
        <v>1993.4438028042234</v>
      </c>
      <c r="AE69" s="203">
        <f t="shared" si="43"/>
        <v>134.6905156828106</v>
      </c>
      <c r="AF69" s="203">
        <f t="shared" si="43"/>
        <v>2038.2148531855632</v>
      </c>
      <c r="AG69" s="203">
        <f t="shared" si="43"/>
        <v>254.88148237287126</v>
      </c>
      <c r="AH69" s="203">
        <f t="shared" si="43"/>
        <v>1520.7498065926557</v>
      </c>
      <c r="AI69" s="203">
        <f t="shared" si="43"/>
        <v>272.15789302656162</v>
      </c>
      <c r="AJ69" s="203">
        <f t="shared" si="43"/>
        <v>628.69614184690818</v>
      </c>
      <c r="AK69" s="203">
        <f t="shared" si="43"/>
        <v>66.710727395952276</v>
      </c>
      <c r="AL69" s="203">
        <f t="shared" si="43"/>
        <v>608.3785313231183</v>
      </c>
      <c r="AM69" s="203">
        <f t="shared" si="43"/>
        <v>41.290817945821296</v>
      </c>
      <c r="AN69" s="118">
        <f t="shared" si="27"/>
        <v>2.7104966922683191</v>
      </c>
      <c r="AO69" s="118">
        <f t="shared" si="28"/>
        <v>1.2051259669354994</v>
      </c>
    </row>
    <row r="70" spans="5:41">
      <c r="G70" s="118">
        <v>0.5</v>
      </c>
      <c r="H70" s="203">
        <f t="shared" si="58"/>
        <v>2524.1757861676288</v>
      </c>
      <c r="I70" s="203">
        <f t="shared" si="59"/>
        <v>4949.7944101286748</v>
      </c>
      <c r="J70" s="203">
        <f t="shared" si="60"/>
        <v>644.08249389622131</v>
      </c>
      <c r="K70" s="203">
        <f t="shared" si="61"/>
        <v>2489.3885987057438</v>
      </c>
      <c r="L70" s="203">
        <f t="shared" si="62"/>
        <v>472.91190004784585</v>
      </c>
      <c r="M70" s="203">
        <f t="shared" si="63"/>
        <v>49.167213253189274</v>
      </c>
      <c r="N70" s="203">
        <f t="shared" si="64"/>
        <v>463.32725029109679</v>
      </c>
      <c r="O70" s="203">
        <f t="shared" si="65"/>
        <v>65.300577011474473</v>
      </c>
      <c r="P70" s="203">
        <f t="shared" si="66"/>
        <v>452.71987084170405</v>
      </c>
      <c r="Q70" s="203">
        <f t="shared" si="67"/>
        <v>93.985145912247233</v>
      </c>
      <c r="R70" s="203">
        <f t="shared" si="68"/>
        <v>249.10010154333466</v>
      </c>
      <c r="S70" s="203">
        <f t="shared" si="69"/>
        <v>31.147124411083457</v>
      </c>
      <c r="T70" s="203">
        <f t="shared" si="70"/>
        <v>381.59087204498934</v>
      </c>
      <c r="U70" s="203">
        <f t="shared" si="71"/>
        <v>29.6863906839477</v>
      </c>
      <c r="Y70" s="118">
        <v>0.5</v>
      </c>
      <c r="Z70" s="203">
        <f t="shared" si="43"/>
        <v>9844.2855660537516</v>
      </c>
      <c r="AA70" s="203">
        <f t="shared" si="43"/>
        <v>23264.033727604772</v>
      </c>
      <c r="AB70" s="203">
        <f t="shared" si="43"/>
        <v>3478.0454670395952</v>
      </c>
      <c r="AC70" s="203">
        <f t="shared" si="43"/>
        <v>14936.331592234463</v>
      </c>
      <c r="AD70" s="203">
        <f t="shared" si="43"/>
        <v>3121.2185403157823</v>
      </c>
      <c r="AE70" s="203">
        <f t="shared" si="43"/>
        <v>191.75213168743815</v>
      </c>
      <c r="AF70" s="203">
        <f t="shared" si="43"/>
        <v>3150.6253019794581</v>
      </c>
      <c r="AG70" s="203">
        <f t="shared" si="43"/>
        <v>398.33351976999427</v>
      </c>
      <c r="AH70" s="203">
        <f t="shared" si="43"/>
        <v>2399.4153154610312</v>
      </c>
      <c r="AI70" s="203">
        <f t="shared" si="43"/>
        <v>432.33167119633725</v>
      </c>
      <c r="AJ70" s="203">
        <f t="shared" si="43"/>
        <v>996.40040617333864</v>
      </c>
      <c r="AK70" s="203">
        <f t="shared" si="43"/>
        <v>105.90022299768376</v>
      </c>
      <c r="AL70" s="203">
        <f t="shared" si="43"/>
        <v>1030.2953545214714</v>
      </c>
      <c r="AM70" s="203">
        <f t="shared" si="43"/>
        <v>65.310059504684943</v>
      </c>
      <c r="AN70" s="118">
        <f t="shared" si="27"/>
        <v>2.4740462515982422</v>
      </c>
      <c r="AO70" s="118">
        <f t="shared" si="28"/>
        <v>1.2708904342813543</v>
      </c>
    </row>
    <row r="71" spans="5:41">
      <c r="F71" s="68"/>
      <c r="G71" s="131">
        <v>0.45</v>
      </c>
      <c r="H71" s="489">
        <f t="shared" si="58"/>
        <v>4601.32973978667</v>
      </c>
      <c r="I71" s="489">
        <f t="shared" si="59"/>
        <v>8835.6557549364261</v>
      </c>
      <c r="J71" s="489">
        <f t="shared" si="60"/>
        <v>1126.7859483624773</v>
      </c>
      <c r="K71" s="489">
        <f t="shared" si="61"/>
        <v>4268.4796701871855</v>
      </c>
      <c r="L71" s="489">
        <f t="shared" si="62"/>
        <v>792.68108171475888</v>
      </c>
      <c r="M71" s="489">
        <f t="shared" si="63"/>
        <v>73.857828921911889</v>
      </c>
      <c r="N71" s="489">
        <f t="shared" si="64"/>
        <v>765.21863180730361</v>
      </c>
      <c r="O71" s="489">
        <f t="shared" si="65"/>
        <v>109.21952684574522</v>
      </c>
      <c r="P71" s="489">
        <f t="shared" si="66"/>
        <v>765.5632372539468</v>
      </c>
      <c r="Q71" s="489">
        <f t="shared" si="67"/>
        <v>160.17966064716629</v>
      </c>
      <c r="R71" s="489">
        <f t="shared" si="68"/>
        <v>423.41532745826032</v>
      </c>
      <c r="S71" s="489">
        <f t="shared" si="69"/>
        <v>53.042789956272514</v>
      </c>
      <c r="T71" s="489">
        <f t="shared" si="70"/>
        <v>700.10358529468488</v>
      </c>
      <c r="U71" s="489">
        <f t="shared" si="71"/>
        <v>50.344478926048232</v>
      </c>
      <c r="X71" s="68"/>
      <c r="Y71" s="131">
        <v>0.45</v>
      </c>
      <c r="Z71" s="489">
        <f t="shared" si="43"/>
        <v>17945.185985168013</v>
      </c>
      <c r="AA71" s="489">
        <f t="shared" si="43"/>
        <v>41527.582048201206</v>
      </c>
      <c r="AB71" s="489">
        <f t="shared" si="43"/>
        <v>6084.6441211573774</v>
      </c>
      <c r="AC71" s="489">
        <f t="shared" si="43"/>
        <v>25610.878021123113</v>
      </c>
      <c r="AD71" s="489">
        <f t="shared" si="43"/>
        <v>5231.6951393174086</v>
      </c>
      <c r="AE71" s="489">
        <f t="shared" si="43"/>
        <v>288.04553279545638</v>
      </c>
      <c r="AF71" s="489">
        <f t="shared" si="43"/>
        <v>5203.486696289664</v>
      </c>
      <c r="AG71" s="489">
        <f t="shared" si="43"/>
        <v>666.23911375904584</v>
      </c>
      <c r="AH71" s="489">
        <f t="shared" si="43"/>
        <v>4057.485157445918</v>
      </c>
      <c r="AI71" s="489">
        <f t="shared" si="43"/>
        <v>736.82643897696482</v>
      </c>
      <c r="AJ71" s="489">
        <f t="shared" si="43"/>
        <v>1693.6613098330413</v>
      </c>
      <c r="AK71" s="489">
        <f t="shared" si="43"/>
        <v>180.34548585132654</v>
      </c>
      <c r="AL71" s="489">
        <f t="shared" si="43"/>
        <v>1890.2796802956493</v>
      </c>
      <c r="AM71" s="489">
        <f t="shared" si="43"/>
        <v>110.75785363730613</v>
      </c>
      <c r="AN71" s="849">
        <f t="shared" si="27"/>
        <v>2.2271075094078534</v>
      </c>
      <c r="AO71" s="849">
        <f t="shared" si="28"/>
        <v>1.3511119965610345</v>
      </c>
    </row>
    <row r="72" spans="5:41">
      <c r="E72" s="562" t="s">
        <v>2530</v>
      </c>
      <c r="F72" s="202">
        <f>G34</f>
        <v>33.950000000000003</v>
      </c>
      <c r="G72" s="73">
        <v>0.64</v>
      </c>
      <c r="H72" s="203">
        <f>H47*G72^(H34-1)</f>
        <v>222.99391363536762</v>
      </c>
      <c r="I72" s="203">
        <f t="shared" ref="I72:T72" si="72">I47*$G72^(I34-1)</f>
        <v>476.46794921382781</v>
      </c>
      <c r="J72" s="203">
        <f t="shared" si="72"/>
        <v>67.329823486105127</v>
      </c>
      <c r="K72" s="203">
        <f t="shared" si="72"/>
        <v>282.40697148841463</v>
      </c>
      <c r="L72" s="203">
        <f t="shared" si="72"/>
        <v>58.783421038664045</v>
      </c>
      <c r="M72" s="203">
        <f t="shared" si="72"/>
        <v>9.5830212139621445</v>
      </c>
      <c r="N72" s="203">
        <f t="shared" si="72"/>
        <v>61.101099591703097</v>
      </c>
      <c r="O72" s="203">
        <f t="shared" si="72"/>
        <v>8.1649946185102369</v>
      </c>
      <c r="P72" s="203">
        <f t="shared" si="72"/>
        <v>54.002444286719367</v>
      </c>
      <c r="Q72" s="203">
        <f t="shared" si="72"/>
        <v>10.834319285804471</v>
      </c>
      <c r="R72" s="203">
        <f t="shared" si="72"/>
        <v>28.940261403773274</v>
      </c>
      <c r="S72" s="203">
        <f t="shared" si="72"/>
        <v>3.5820664783494927</v>
      </c>
      <c r="T72" s="203">
        <f t="shared" si="72"/>
        <v>32.57203124146212</v>
      </c>
      <c r="U72" s="203">
        <f>U47*$G72^(U34-1)</f>
        <v>3.4525942212716503</v>
      </c>
      <c r="W72" s="562" t="s">
        <v>2530</v>
      </c>
      <c r="X72" s="202">
        <f>G34</f>
        <v>33.950000000000003</v>
      </c>
      <c r="Y72" s="73">
        <v>0.64</v>
      </c>
      <c r="Z72" s="203">
        <f t="shared" si="43"/>
        <v>869.67626317793372</v>
      </c>
      <c r="AA72" s="203">
        <f t="shared" si="43"/>
        <v>2239.3993613049906</v>
      </c>
      <c r="AB72" s="203">
        <f t="shared" si="43"/>
        <v>363.5810468249677</v>
      </c>
      <c r="AC72" s="203">
        <f t="shared" si="43"/>
        <v>1694.4418289304876</v>
      </c>
      <c r="AD72" s="203">
        <f t="shared" si="43"/>
        <v>387.97057885518268</v>
      </c>
      <c r="AE72" s="203">
        <f t="shared" si="43"/>
        <v>37.373782734452362</v>
      </c>
      <c r="AF72" s="203">
        <f t="shared" si="43"/>
        <v>415.48747722358104</v>
      </c>
      <c r="AG72" s="203">
        <f t="shared" si="43"/>
        <v>49.806467172912441</v>
      </c>
      <c r="AH72" s="203">
        <f t="shared" si="43"/>
        <v>286.21295471961264</v>
      </c>
      <c r="AI72" s="203">
        <f t="shared" si="43"/>
        <v>49.837868714700562</v>
      </c>
      <c r="AJ72" s="203">
        <f t="shared" si="43"/>
        <v>115.7610456150931</v>
      </c>
      <c r="AK72" s="203">
        <f t="shared" si="43"/>
        <v>12.179026026388275</v>
      </c>
      <c r="AL72" s="203">
        <f t="shared" si="43"/>
        <v>87.944484351947736</v>
      </c>
      <c r="AM72" s="203">
        <f t="shared" si="43"/>
        <v>7.595707286797631</v>
      </c>
      <c r="AN72" s="118">
        <f t="shared" si="27"/>
        <v>3.8222767742837069</v>
      </c>
      <c r="AO72" s="118">
        <f t="shared" si="28"/>
        <v>0.98968914486241177</v>
      </c>
    </row>
    <row r="73" spans="5:41">
      <c r="G73" s="73">
        <v>0.63</v>
      </c>
      <c r="H73" s="203">
        <f>H72*G73^(H$34-1)</f>
        <v>317.88840594883334</v>
      </c>
      <c r="I73" s="203">
        <f>I72*G73^(I$34-1)</f>
        <v>671.58134983254797</v>
      </c>
      <c r="J73" s="203">
        <f>J72*G73^(J$34-1)</f>
        <v>93.8796735974706</v>
      </c>
      <c r="K73" s="203">
        <f>K72*G73^(K$34-1)</f>
        <v>389.38521149744315</v>
      </c>
      <c r="L73" s="203">
        <f>L72*G73^(L$34-1)</f>
        <v>79.940124926687702</v>
      </c>
      <c r="M73" s="203">
        <f>M72*G73^(M$34-1)</f>
        <v>12.302934484932951</v>
      </c>
      <c r="N73" s="203">
        <f>N72*G73^(N$34-1)</f>
        <v>82.31851792942733</v>
      </c>
      <c r="O73" s="203">
        <f>O72*G73^(O$34-1)</f>
        <v>11.057492254571233</v>
      </c>
      <c r="P73" s="203">
        <f>P72*G73^(P$34-1)</f>
        <v>73.401156863289842</v>
      </c>
      <c r="Q73" s="203">
        <f>Q72*G73^(Q$34-1)</f>
        <v>14.755125547821908</v>
      </c>
      <c r="R73" s="203">
        <f>R72*G73^(R$34-1)</f>
        <v>39.231292307510785</v>
      </c>
      <c r="S73" s="203">
        <f>S72*G73^(S$34-1)</f>
        <v>4.8483042582937497</v>
      </c>
      <c r="T73" s="203">
        <f>T72*G73^(T$34-1)</f>
        <v>46.210888107440269</v>
      </c>
      <c r="U73" s="203">
        <f>U72*G73^(U$34-1)</f>
        <v>4.63431556055248</v>
      </c>
      <c r="Y73" s="73">
        <v>0.63</v>
      </c>
      <c r="Z73" s="203">
        <f t="shared" si="43"/>
        <v>1239.76478320045</v>
      </c>
      <c r="AA73" s="203">
        <f t="shared" si="43"/>
        <v>3156.4323442129757</v>
      </c>
      <c r="AB73" s="203">
        <f t="shared" si="43"/>
        <v>506.95023742634129</v>
      </c>
      <c r="AC73" s="203">
        <f t="shared" si="43"/>
        <v>2336.3112689846589</v>
      </c>
      <c r="AD73" s="203">
        <f t="shared" si="43"/>
        <v>527.60482451613882</v>
      </c>
      <c r="AE73" s="203">
        <f t="shared" si="43"/>
        <v>47.981444491238506</v>
      </c>
      <c r="AF73" s="203">
        <f t="shared" si="43"/>
        <v>559.76592192010582</v>
      </c>
      <c r="AG73" s="203">
        <f t="shared" si="43"/>
        <v>67.450702752884524</v>
      </c>
      <c r="AH73" s="203">
        <f t="shared" si="43"/>
        <v>389.02613137543614</v>
      </c>
      <c r="AI73" s="203">
        <f t="shared" si="43"/>
        <v>67.87357751998077</v>
      </c>
      <c r="AJ73" s="203">
        <f t="shared" si="43"/>
        <v>156.92516923004314</v>
      </c>
      <c r="AK73" s="203">
        <f t="shared" si="43"/>
        <v>16.484234478198747</v>
      </c>
      <c r="AL73" s="203">
        <f t="shared" si="43"/>
        <v>124.76939789008874</v>
      </c>
      <c r="AM73" s="203">
        <f t="shared" si="43"/>
        <v>10.195494233215456</v>
      </c>
      <c r="AN73" s="118">
        <f t="shared" si="27"/>
        <v>3.6297037137185746</v>
      </c>
      <c r="AO73" s="118">
        <f t="shared" si="28"/>
        <v>1.0232374951697329</v>
      </c>
    </row>
    <row r="74" spans="5:41">
      <c r="G74" s="73">
        <v>0.62</v>
      </c>
      <c r="H74" s="203">
        <f t="shared" ref="H74:H79" si="73">H73*G74^(H$34-1)</f>
        <v>458.76340858008496</v>
      </c>
      <c r="I74" s="203">
        <f t="shared" ref="I74:I79" si="74">I73*G74^(I$34-1)</f>
        <v>957.91218557382786</v>
      </c>
      <c r="J74" s="203">
        <f t="shared" ref="J74:J79" si="75">J73*G74^(J$34-1)</f>
        <v>132.41433729311478</v>
      </c>
      <c r="K74" s="203">
        <f t="shared" ref="K74:K79" si="76">K73*G74^(K$34-1)</f>
        <v>542.8933654436396</v>
      </c>
      <c r="L74" s="203">
        <f t="shared" ref="L74:L79" si="77">L73*G74^(L$34-1)</f>
        <v>109.87483945557904</v>
      </c>
      <c r="M74" s="203">
        <f t="shared" ref="M74:M79" si="78">M73*G74^(M$34-1)</f>
        <v>15.932082898633855</v>
      </c>
      <c r="N74" s="203">
        <f t="shared" ref="N74:N79" si="79">N73*G74^(N$34-1)</f>
        <v>112.05439022028646</v>
      </c>
      <c r="O74" s="203">
        <f t="shared" ref="O74:O79" si="80">O73*G74^(O$34-1)</f>
        <v>15.132761823406076</v>
      </c>
      <c r="P74" s="203">
        <f t="shared" ref="P74:P79" si="81">P73*G74^(P$34-1)</f>
        <v>100.83428483980788</v>
      </c>
      <c r="Q74" s="203">
        <f t="shared" ref="Q74:Q79" si="82">Q73*G74^(Q$34-1)</f>
        <v>20.310916291229663</v>
      </c>
      <c r="R74" s="203">
        <f t="shared" ref="R74:R79" si="83">R73*G74^(R$34-1)</f>
        <v>53.745048852294659</v>
      </c>
      <c r="S74" s="203">
        <f t="shared" ref="S74:S79" si="84">S73*G74^(S$34-1)</f>
        <v>6.6312963318241387</v>
      </c>
      <c r="T74" s="203">
        <f t="shared" ref="T74:T79" si="85">T73*G74^(T$34-1)</f>
        <v>66.359649554217086</v>
      </c>
      <c r="U74" s="203">
        <f t="shared" ref="U74:U79" si="86">U73*G74^(U$34-1)</f>
        <v>6.2842402770228478</v>
      </c>
      <c r="Y74" s="73">
        <v>0.62</v>
      </c>
      <c r="Z74" s="203">
        <f t="shared" si="43"/>
        <v>1789.1772934623314</v>
      </c>
      <c r="AA74" s="203">
        <f t="shared" si="43"/>
        <v>4502.1872721969912</v>
      </c>
      <c r="AB74" s="203">
        <f t="shared" si="43"/>
        <v>715.03742138281984</v>
      </c>
      <c r="AC74" s="203">
        <f t="shared" ref="AC74:AM79" si="87">AC$38*K74</f>
        <v>3257.3601926618376</v>
      </c>
      <c r="AD74" s="203">
        <f t="shared" si="87"/>
        <v>725.17394040682154</v>
      </c>
      <c r="AE74" s="203">
        <f t="shared" si="87"/>
        <v>62.135123304672035</v>
      </c>
      <c r="AF74" s="203">
        <f t="shared" si="87"/>
        <v>761.96985349794795</v>
      </c>
      <c r="AG74" s="203">
        <f t="shared" si="87"/>
        <v>92.309847122777057</v>
      </c>
      <c r="AH74" s="203">
        <f t="shared" si="87"/>
        <v>534.42170965098171</v>
      </c>
      <c r="AI74" s="203">
        <f t="shared" si="87"/>
        <v>93.430214939656437</v>
      </c>
      <c r="AJ74" s="203">
        <f t="shared" si="87"/>
        <v>214.98019540917863</v>
      </c>
      <c r="AK74" s="203">
        <f t="shared" si="87"/>
        <v>22.546407528202071</v>
      </c>
      <c r="AL74" s="203">
        <f t="shared" si="87"/>
        <v>179.17105379638613</v>
      </c>
      <c r="AM74" s="203">
        <f t="shared" si="87"/>
        <v>13.825328609450267</v>
      </c>
      <c r="AN74" s="118">
        <f t="shared" si="27"/>
        <v>3.4406677829140619</v>
      </c>
      <c r="AO74" s="118">
        <f t="shared" si="28"/>
        <v>1.0591450656668246</v>
      </c>
    </row>
    <row r="75" spans="5:41">
      <c r="G75" s="118">
        <v>0.61</v>
      </c>
      <c r="H75" s="203">
        <f t="shared" si="73"/>
        <v>670.38141525699723</v>
      </c>
      <c r="I75" s="203">
        <f t="shared" si="74"/>
        <v>1382.925693817399</v>
      </c>
      <c r="J75" s="203">
        <f t="shared" si="75"/>
        <v>188.96400745633798</v>
      </c>
      <c r="K75" s="203">
        <f t="shared" si="76"/>
        <v>765.52470916032337</v>
      </c>
      <c r="L75" s="203">
        <f t="shared" si="77"/>
        <v>152.66178339831873</v>
      </c>
      <c r="M75" s="203">
        <f t="shared" si="78"/>
        <v>20.813977925593839</v>
      </c>
      <c r="N75" s="203">
        <f t="shared" si="79"/>
        <v>154.1402013796905</v>
      </c>
      <c r="O75" s="203">
        <f t="shared" si="80"/>
        <v>20.932192703927356</v>
      </c>
      <c r="P75" s="203">
        <f t="shared" si="81"/>
        <v>140.02462808959956</v>
      </c>
      <c r="Q75" s="203">
        <f t="shared" si="82"/>
        <v>28.264218934362621</v>
      </c>
      <c r="R75" s="203">
        <f t="shared" si="83"/>
        <v>74.420810769793007</v>
      </c>
      <c r="S75" s="203">
        <f t="shared" si="84"/>
        <v>9.1671296614274205</v>
      </c>
      <c r="T75" s="203">
        <f t="shared" si="85"/>
        <v>96.473866776621662</v>
      </c>
      <c r="U75" s="203">
        <f t="shared" si="86"/>
        <v>8.6103155191157814</v>
      </c>
      <c r="Y75" s="118">
        <v>0.61</v>
      </c>
      <c r="Z75" s="203">
        <f t="shared" ref="Z75:AB79" si="88">Z$38*H75</f>
        <v>2614.4875195022892</v>
      </c>
      <c r="AA75" s="203">
        <f t="shared" si="88"/>
        <v>6499.7507609417753</v>
      </c>
      <c r="AB75" s="203">
        <f t="shared" si="88"/>
        <v>1020.4056402642252</v>
      </c>
      <c r="AC75" s="203">
        <f t="shared" si="87"/>
        <v>4593.1482549619404</v>
      </c>
      <c r="AD75" s="203">
        <f t="shared" si="87"/>
        <v>1007.5677704289036</v>
      </c>
      <c r="AE75" s="203">
        <f t="shared" si="87"/>
        <v>81.174513909815971</v>
      </c>
      <c r="AF75" s="203">
        <f t="shared" si="87"/>
        <v>1048.1533693818953</v>
      </c>
      <c r="AG75" s="203">
        <f t="shared" si="87"/>
        <v>127.68637549395686</v>
      </c>
      <c r="AH75" s="203">
        <f t="shared" si="87"/>
        <v>742.13052887487765</v>
      </c>
      <c r="AI75" s="203">
        <f t="shared" si="87"/>
        <v>130.01540709806804</v>
      </c>
      <c r="AJ75" s="203">
        <f t="shared" si="87"/>
        <v>297.68324307917203</v>
      </c>
      <c r="AK75" s="203">
        <f t="shared" si="87"/>
        <v>31.16824084885323</v>
      </c>
      <c r="AL75" s="203">
        <f t="shared" si="87"/>
        <v>260.47944029687852</v>
      </c>
      <c r="AM75" s="203">
        <f t="shared" si="87"/>
        <v>18.942694142054719</v>
      </c>
      <c r="AN75" s="118">
        <f t="shared" si="27"/>
        <v>3.2555486098429847</v>
      </c>
      <c r="AO75" s="118">
        <f t="shared" si="28"/>
        <v>1.0975996592534074</v>
      </c>
    </row>
    <row r="76" spans="5:41">
      <c r="G76" s="118">
        <v>0.6</v>
      </c>
      <c r="H76" s="203">
        <f t="shared" si="73"/>
        <v>992.11919032431649</v>
      </c>
      <c r="I76" s="203">
        <f t="shared" si="74"/>
        <v>2021.1790402895119</v>
      </c>
      <c r="J76" s="203">
        <f t="shared" si="75"/>
        <v>272.89010620027437</v>
      </c>
      <c r="K76" s="203">
        <f t="shared" si="76"/>
        <v>1091.9296127106093</v>
      </c>
      <c r="L76" s="203">
        <f t="shared" si="77"/>
        <v>214.45625795839578</v>
      </c>
      <c r="M76" s="203">
        <f t="shared" si="78"/>
        <v>27.435913780883421</v>
      </c>
      <c r="N76" s="203">
        <f t="shared" si="79"/>
        <v>214.30582888070037</v>
      </c>
      <c r="O76" s="203">
        <f t="shared" si="80"/>
        <v>29.270007994773696</v>
      </c>
      <c r="P76" s="203">
        <f t="shared" si="81"/>
        <v>196.59345711678921</v>
      </c>
      <c r="Q76" s="203">
        <f t="shared" si="82"/>
        <v>39.768879988800727</v>
      </c>
      <c r="R76" s="203">
        <f t="shared" si="83"/>
        <v>104.17830427650001</v>
      </c>
      <c r="S76" s="203">
        <f t="shared" si="84"/>
        <v>12.810649657400297</v>
      </c>
      <c r="T76" s="203">
        <f t="shared" si="85"/>
        <v>142.01999271868436</v>
      </c>
      <c r="U76" s="203">
        <f t="shared" si="86"/>
        <v>11.922266463916513</v>
      </c>
      <c r="Y76" s="118">
        <v>0.6</v>
      </c>
      <c r="Z76" s="203">
        <f t="shared" si="88"/>
        <v>3869.2648422648344</v>
      </c>
      <c r="AA76" s="203">
        <f t="shared" si="88"/>
        <v>9499.5414893607067</v>
      </c>
      <c r="AB76" s="203">
        <f t="shared" si="88"/>
        <v>1473.6065734814817</v>
      </c>
      <c r="AC76" s="203">
        <f t="shared" si="87"/>
        <v>6551.577676263656</v>
      </c>
      <c r="AD76" s="203">
        <f t="shared" si="87"/>
        <v>1415.4113025254121</v>
      </c>
      <c r="AE76" s="203">
        <f t="shared" si="87"/>
        <v>107.00006374544535</v>
      </c>
      <c r="AF76" s="203">
        <f t="shared" si="87"/>
        <v>1457.2796363887626</v>
      </c>
      <c r="AG76" s="203">
        <f t="shared" si="87"/>
        <v>178.54704876811954</v>
      </c>
      <c r="AH76" s="203">
        <f t="shared" si="87"/>
        <v>1041.9453227189829</v>
      </c>
      <c r="AI76" s="203">
        <f t="shared" si="87"/>
        <v>182.93684794848332</v>
      </c>
      <c r="AJ76" s="203">
        <f t="shared" si="87"/>
        <v>416.71321710600006</v>
      </c>
      <c r="AK76" s="203">
        <f t="shared" si="87"/>
        <v>43.556208835161009</v>
      </c>
      <c r="AL76" s="203">
        <f t="shared" si="87"/>
        <v>383.4539803404478</v>
      </c>
      <c r="AM76" s="203">
        <f t="shared" si="87"/>
        <v>26.228986220616331</v>
      </c>
      <c r="AN76" s="848">
        <f t="shared" si="27"/>
        <v>3.0746978605124098</v>
      </c>
      <c r="AO76" s="848">
        <f t="shared" si="28"/>
        <v>1.138807757356715</v>
      </c>
    </row>
    <row r="77" spans="5:41">
      <c r="G77" s="118">
        <v>0.55000000000000004</v>
      </c>
      <c r="H77" s="203">
        <f t="shared" si="73"/>
        <v>1569.6537085865655</v>
      </c>
      <c r="I77" s="203">
        <f t="shared" si="74"/>
        <v>3151.2503872009202</v>
      </c>
      <c r="J77" s="203">
        <f t="shared" si="75"/>
        <v>419.54969031625569</v>
      </c>
      <c r="K77" s="203">
        <f t="shared" si="76"/>
        <v>1654.6332038799201</v>
      </c>
      <c r="L77" s="203">
        <f t="shared" si="77"/>
        <v>319.21990271265656</v>
      </c>
      <c r="M77" s="203">
        <f t="shared" si="78"/>
        <v>37.906865136822525</v>
      </c>
      <c r="N77" s="203">
        <f t="shared" si="79"/>
        <v>315.15922977421201</v>
      </c>
      <c r="O77" s="203">
        <f t="shared" si="80"/>
        <v>43.334429789881177</v>
      </c>
      <c r="P77" s="203">
        <f t="shared" si="81"/>
        <v>292.43881538830249</v>
      </c>
      <c r="Q77" s="203">
        <f t="shared" si="82"/>
        <v>59.307752553019291</v>
      </c>
      <c r="R77" s="203">
        <f t="shared" si="83"/>
        <v>154.43408860414257</v>
      </c>
      <c r="S77" s="203">
        <f t="shared" si="84"/>
        <v>18.952434978930658</v>
      </c>
      <c r="T77" s="203">
        <f t="shared" si="85"/>
        <v>223.30337002820562</v>
      </c>
      <c r="U77" s="203">
        <f t="shared" si="86"/>
        <v>17.449125270357136</v>
      </c>
      <c r="Y77" s="118">
        <v>0.55000000000000004</v>
      </c>
      <c r="Z77" s="203">
        <f t="shared" si="88"/>
        <v>6121.6494634876053</v>
      </c>
      <c r="AA77" s="203">
        <f t="shared" si="88"/>
        <v>14810.876819844325</v>
      </c>
      <c r="AB77" s="203">
        <f t="shared" si="88"/>
        <v>2265.568327707781</v>
      </c>
      <c r="AC77" s="203">
        <f t="shared" si="87"/>
        <v>9927.7992232795204</v>
      </c>
      <c r="AD77" s="203">
        <f t="shared" si="87"/>
        <v>2106.8513579035334</v>
      </c>
      <c r="AE77" s="203">
        <f t="shared" si="87"/>
        <v>147.83677403360784</v>
      </c>
      <c r="AF77" s="203">
        <f t="shared" si="87"/>
        <v>2143.0827624646417</v>
      </c>
      <c r="AG77" s="203">
        <f t="shared" si="87"/>
        <v>264.34002171827518</v>
      </c>
      <c r="AH77" s="203">
        <f t="shared" si="87"/>
        <v>1549.925721558003</v>
      </c>
      <c r="AI77" s="203">
        <f t="shared" si="87"/>
        <v>272.81566174388871</v>
      </c>
      <c r="AJ77" s="203">
        <f t="shared" si="87"/>
        <v>617.73635441657029</v>
      </c>
      <c r="AK77" s="203">
        <f t="shared" si="87"/>
        <v>64.438278928364241</v>
      </c>
      <c r="AL77" s="203">
        <f t="shared" si="87"/>
        <v>602.91909907615525</v>
      </c>
      <c r="AM77" s="203">
        <f t="shared" si="87"/>
        <v>38.388075594785704</v>
      </c>
      <c r="AN77" s="118">
        <f t="shared" si="27"/>
        <v>2.8757604143435951</v>
      </c>
      <c r="AO77" s="118">
        <f t="shared" si="28"/>
        <v>1.1890040283628265</v>
      </c>
    </row>
    <row r="78" spans="5:41">
      <c r="G78" s="118">
        <v>0.5</v>
      </c>
      <c r="H78" s="203">
        <f t="shared" si="73"/>
        <v>2671.8230557036486</v>
      </c>
      <c r="I78" s="203">
        <f t="shared" si="74"/>
        <v>5273.6419281800117</v>
      </c>
      <c r="J78" s="203">
        <f t="shared" si="75"/>
        <v>690.81047644295222</v>
      </c>
      <c r="K78" s="203">
        <f t="shared" si="76"/>
        <v>2679.0830339461554</v>
      </c>
      <c r="L78" s="203">
        <f t="shared" si="77"/>
        <v>506.26985484279788</v>
      </c>
      <c r="M78" s="203">
        <f t="shared" si="78"/>
        <v>55.144135937985098</v>
      </c>
      <c r="N78" s="203">
        <f t="shared" si="79"/>
        <v>492.86631704273975</v>
      </c>
      <c r="O78" s="203">
        <f t="shared" si="80"/>
        <v>68.298472303143569</v>
      </c>
      <c r="P78" s="203">
        <f t="shared" si="81"/>
        <v>463.44303732808504</v>
      </c>
      <c r="Q78" s="203">
        <f t="shared" si="82"/>
        <v>94.265043819268442</v>
      </c>
      <c r="R78" s="203">
        <f t="shared" si="83"/>
        <v>243.76160212107558</v>
      </c>
      <c r="S78" s="203">
        <f t="shared" si="84"/>
        <v>29.845310031103949</v>
      </c>
      <c r="T78" s="203">
        <f t="shared" si="85"/>
        <v>377.37696439464327</v>
      </c>
      <c r="U78" s="203">
        <f t="shared" si="86"/>
        <v>27.136870468408574</v>
      </c>
      <c r="Y78" s="118">
        <v>0.5</v>
      </c>
      <c r="Z78" s="203">
        <f t="shared" si="88"/>
        <v>10420.10991724423</v>
      </c>
      <c r="AA78" s="203">
        <f t="shared" si="88"/>
        <v>24786.117062446057</v>
      </c>
      <c r="AB78" s="203">
        <f t="shared" si="88"/>
        <v>3730.3765727919422</v>
      </c>
      <c r="AC78" s="203">
        <f t="shared" si="87"/>
        <v>16074.498203676932</v>
      </c>
      <c r="AD78" s="203">
        <f t="shared" si="87"/>
        <v>3341.381041962466</v>
      </c>
      <c r="AE78" s="203">
        <f t="shared" si="87"/>
        <v>215.06213015814188</v>
      </c>
      <c r="AF78" s="203">
        <f t="shared" si="87"/>
        <v>3351.4909558906302</v>
      </c>
      <c r="AG78" s="203">
        <f t="shared" si="87"/>
        <v>416.62068104917574</v>
      </c>
      <c r="AH78" s="203">
        <f t="shared" si="87"/>
        <v>2456.2480978388508</v>
      </c>
      <c r="AI78" s="203">
        <f t="shared" si="87"/>
        <v>433.61920156863482</v>
      </c>
      <c r="AJ78" s="203">
        <f t="shared" si="87"/>
        <v>975.04640848430233</v>
      </c>
      <c r="AK78" s="203">
        <f t="shared" si="87"/>
        <v>101.47405410575342</v>
      </c>
      <c r="AL78" s="203">
        <f t="shared" si="87"/>
        <v>1018.9178038655369</v>
      </c>
      <c r="AM78" s="203">
        <f t="shared" si="87"/>
        <v>59.701115030498869</v>
      </c>
      <c r="AN78" s="118">
        <f t="shared" si="27"/>
        <v>2.6611643726280421</v>
      </c>
      <c r="AO78" s="118">
        <f t="shared" si="28"/>
        <v>1.2499790373049113</v>
      </c>
    </row>
    <row r="79" spans="5:41">
      <c r="E79" s="68"/>
      <c r="F79" s="68"/>
      <c r="G79" s="131">
        <v>0.45</v>
      </c>
      <c r="H79" s="489">
        <f t="shared" si="73"/>
        <v>4930.8845530750896</v>
      </c>
      <c r="I79" s="489">
        <f t="shared" si="74"/>
        <v>9544.000892691105</v>
      </c>
      <c r="J79" s="489">
        <f t="shared" si="75"/>
        <v>1227.0282823516754</v>
      </c>
      <c r="K79" s="489">
        <f t="shared" si="76"/>
        <v>4667.4803165776812</v>
      </c>
      <c r="L79" s="489">
        <f t="shared" si="77"/>
        <v>861.23009288494711</v>
      </c>
      <c r="M79" s="489">
        <f t="shared" si="78"/>
        <v>84.922757662138324</v>
      </c>
      <c r="N79" s="489">
        <f t="shared" si="79"/>
        <v>824.98701500517495</v>
      </c>
      <c r="O79" s="489">
        <f t="shared" si="80"/>
        <v>115.35099503734533</v>
      </c>
      <c r="P79" s="489">
        <f t="shared" si="81"/>
        <v>787.68477420751117</v>
      </c>
      <c r="Q79" s="489">
        <f t="shared" si="82"/>
        <v>160.760320202923</v>
      </c>
      <c r="R79" s="489">
        <f t="shared" si="83"/>
        <v>412.39918484090492</v>
      </c>
      <c r="S79" s="489">
        <f t="shared" si="84"/>
        <v>50.357465991299023</v>
      </c>
      <c r="T79" s="489">
        <f t="shared" si="85"/>
        <v>690.70719117586862</v>
      </c>
      <c r="U79" s="489">
        <f t="shared" si="86"/>
        <v>45.133388805794795</v>
      </c>
      <c r="W79" s="68"/>
      <c r="X79" s="68"/>
      <c r="Y79" s="131">
        <v>0.45</v>
      </c>
      <c r="Z79" s="489">
        <f t="shared" si="88"/>
        <v>19230.44975699285</v>
      </c>
      <c r="AA79" s="489">
        <f t="shared" si="88"/>
        <v>44856.804195648197</v>
      </c>
      <c r="AB79" s="489">
        <f t="shared" si="88"/>
        <v>6625.9527246990474</v>
      </c>
      <c r="AC79" s="489">
        <f t="shared" si="87"/>
        <v>28004.881899466087</v>
      </c>
      <c r="AD79" s="489">
        <f t="shared" si="87"/>
        <v>5684.1186130406504</v>
      </c>
      <c r="AE79" s="489">
        <f t="shared" si="87"/>
        <v>331.19875488233947</v>
      </c>
      <c r="AF79" s="489">
        <f t="shared" si="87"/>
        <v>5609.9117020351896</v>
      </c>
      <c r="AG79" s="489">
        <f t="shared" si="87"/>
        <v>703.64106972780644</v>
      </c>
      <c r="AH79" s="489">
        <f t="shared" si="87"/>
        <v>4174.7293032998086</v>
      </c>
      <c r="AI79" s="489">
        <f t="shared" si="87"/>
        <v>739.49747293344569</v>
      </c>
      <c r="AJ79" s="489">
        <f t="shared" si="87"/>
        <v>1649.5967393636197</v>
      </c>
      <c r="AK79" s="489">
        <f t="shared" si="87"/>
        <v>171.21538437041667</v>
      </c>
      <c r="AL79" s="489">
        <f t="shared" si="87"/>
        <v>1864.9094161748453</v>
      </c>
      <c r="AM79" s="489">
        <f t="shared" si="87"/>
        <v>99.293455372748554</v>
      </c>
      <c r="AN79" s="849">
        <f t="shared" si="27"/>
        <v>2.4337226474277891</v>
      </c>
      <c r="AO79" s="849">
        <f t="shared" si="28"/>
        <v>1.3241084285749101</v>
      </c>
    </row>
  </sheetData>
  <mergeCells count="5">
    <mergeCell ref="C4:G4"/>
    <mergeCell ref="H15:U15"/>
    <mergeCell ref="H28:U28"/>
    <mergeCell ref="H37:U37"/>
    <mergeCell ref="Z37:AM37"/>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3A300-283C-4712-A045-EC79F8950AFA}">
  <dimension ref="B2:AT79"/>
  <sheetViews>
    <sheetView zoomScaleNormal="100" workbookViewId="0"/>
  </sheetViews>
  <sheetFormatPr baseColWidth="10" defaultColWidth="9.140625" defaultRowHeight="15"/>
  <cols>
    <col min="1" max="1" width="4.140625" style="73" customWidth="1"/>
    <col min="2" max="2" width="27.7109375" style="73" customWidth="1"/>
    <col min="3" max="3" width="20.140625" style="73" customWidth="1"/>
    <col min="4" max="4" width="9.140625" style="73"/>
    <col min="5" max="5" width="10" style="73" customWidth="1"/>
    <col min="6" max="6" width="9.140625" style="73"/>
    <col min="7" max="7" width="13.85546875" style="73" customWidth="1"/>
    <col min="8" max="8" width="9.140625" style="73"/>
    <col min="9" max="9" width="8.5703125" style="73" customWidth="1"/>
    <col min="10" max="23" width="9.140625" style="73"/>
    <col min="24" max="24" width="2.85546875" style="73" customWidth="1"/>
    <col min="25" max="43" width="9.140625" style="73"/>
    <col min="44" max="44" width="10.140625" style="73" bestFit="1" customWidth="1"/>
    <col min="45" max="45" width="9.7109375" style="73" bestFit="1" customWidth="1"/>
    <col min="46" max="16384" width="9.140625" style="73"/>
  </cols>
  <sheetData>
    <row r="2" spans="2:24" ht="17.25">
      <c r="B2" s="71" t="s">
        <v>2558</v>
      </c>
    </row>
    <row r="3" spans="2:24" ht="15.75" thickBot="1"/>
    <row r="4" spans="2:24">
      <c r="B4" s="832"/>
      <c r="C4" s="1117" t="s">
        <v>2527</v>
      </c>
      <c r="D4" s="1117"/>
      <c r="E4" s="1117"/>
      <c r="F4" s="1117"/>
      <c r="G4" s="1118"/>
    </row>
    <row r="5" spans="2:24" ht="45">
      <c r="B5" s="439"/>
      <c r="C5" s="567" t="s">
        <v>2528</v>
      </c>
      <c r="G5" s="833" t="s">
        <v>2529</v>
      </c>
    </row>
    <row r="6" spans="2:24">
      <c r="B6" s="834" t="s">
        <v>219</v>
      </c>
      <c r="C6" s="73">
        <v>5</v>
      </c>
      <c r="D6" s="207">
        <f t="shared" ref="D6:D11" si="0">C6-D$12/100*C6</f>
        <v>4.75</v>
      </c>
      <c r="E6" s="207">
        <f t="shared" ref="E6:E11" si="1">C6-E$12/100*C6</f>
        <v>4.5</v>
      </c>
      <c r="F6" s="207">
        <f t="shared" ref="F6:F11" si="2">C6-F$12/100*C6</f>
        <v>4.25</v>
      </c>
      <c r="G6" s="835">
        <v>0.01</v>
      </c>
      <c r="H6" s="73">
        <v>0.01</v>
      </c>
    </row>
    <row r="7" spans="2:24">
      <c r="B7" s="834" t="s">
        <v>920</v>
      </c>
      <c r="C7" s="73">
        <v>8</v>
      </c>
      <c r="D7" s="207">
        <f t="shared" si="0"/>
        <v>7.6</v>
      </c>
      <c r="E7" s="207">
        <f t="shared" si="1"/>
        <v>7.2</v>
      </c>
      <c r="F7" s="207">
        <f t="shared" si="2"/>
        <v>6.8</v>
      </c>
      <c r="G7" s="835">
        <v>0.16</v>
      </c>
      <c r="H7" s="73">
        <f>G7-0.1*G7</f>
        <v>0.14400000000000002</v>
      </c>
    </row>
    <row r="8" spans="2:24">
      <c r="B8" s="834" t="s">
        <v>976</v>
      </c>
      <c r="C8" s="73">
        <v>4</v>
      </c>
      <c r="D8" s="207">
        <f t="shared" si="0"/>
        <v>3.8</v>
      </c>
      <c r="E8" s="207">
        <f t="shared" si="1"/>
        <v>3.6</v>
      </c>
      <c r="F8" s="207">
        <f t="shared" si="2"/>
        <v>3.4</v>
      </c>
      <c r="G8" s="835">
        <v>0.08</v>
      </c>
      <c r="H8" s="73">
        <f>G8-0.1*G8</f>
        <v>7.2000000000000008E-2</v>
      </c>
    </row>
    <row r="9" spans="2:24">
      <c r="B9" s="834" t="s">
        <v>964</v>
      </c>
      <c r="C9" s="73">
        <v>45</v>
      </c>
      <c r="D9" s="207">
        <f t="shared" si="0"/>
        <v>42.75</v>
      </c>
      <c r="E9" s="207">
        <f t="shared" si="1"/>
        <v>40.5</v>
      </c>
      <c r="F9" s="207">
        <f t="shared" si="2"/>
        <v>38.25</v>
      </c>
      <c r="G9" s="835">
        <v>54.081325301204814</v>
      </c>
      <c r="H9" s="73">
        <f>G9-0.1*G9</f>
        <v>48.673192771084331</v>
      </c>
    </row>
    <row r="10" spans="2:24">
      <c r="B10" s="834" t="s">
        <v>956</v>
      </c>
      <c r="C10" s="73">
        <v>18</v>
      </c>
      <c r="D10" s="207">
        <f t="shared" si="0"/>
        <v>17.100000000000001</v>
      </c>
      <c r="E10" s="207">
        <f t="shared" si="1"/>
        <v>16.2</v>
      </c>
      <c r="F10" s="207">
        <f t="shared" si="2"/>
        <v>15.3</v>
      </c>
      <c r="G10" s="835">
        <v>21.632530120481928</v>
      </c>
      <c r="H10" s="73">
        <f>G10-0.1*G10</f>
        <v>19.469277108433737</v>
      </c>
    </row>
    <row r="11" spans="2:24">
      <c r="B11" s="834" t="s">
        <v>960</v>
      </c>
      <c r="C11" s="73">
        <v>20</v>
      </c>
      <c r="D11" s="207">
        <f t="shared" si="0"/>
        <v>19</v>
      </c>
      <c r="E11" s="207">
        <f t="shared" si="1"/>
        <v>18</v>
      </c>
      <c r="F11" s="207">
        <f t="shared" si="2"/>
        <v>17</v>
      </c>
      <c r="G11" s="835">
        <v>24.036144578313252</v>
      </c>
      <c r="H11" s="73">
        <f>G11-0.1*G11</f>
        <v>21.632530120481928</v>
      </c>
    </row>
    <row r="12" spans="2:24">
      <c r="B12" s="836" t="s">
        <v>931</v>
      </c>
      <c r="C12" s="499">
        <v>0</v>
      </c>
      <c r="D12" s="499">
        <v>5</v>
      </c>
      <c r="E12" s="856">
        <v>10</v>
      </c>
      <c r="F12" s="499">
        <v>15</v>
      </c>
      <c r="G12" s="855">
        <v>0</v>
      </c>
      <c r="H12" s="73">
        <v>10</v>
      </c>
    </row>
    <row r="13" spans="2:24" ht="15.75" thickBot="1">
      <c r="B13" s="449" t="s">
        <v>153</v>
      </c>
      <c r="C13" s="75">
        <f t="shared" ref="C13:H13" si="3">SUM(C6:C12)</f>
        <v>100</v>
      </c>
      <c r="D13" s="75">
        <f t="shared" si="3"/>
        <v>100</v>
      </c>
      <c r="E13" s="75">
        <f t="shared" si="3"/>
        <v>100</v>
      </c>
      <c r="F13" s="75">
        <f t="shared" si="3"/>
        <v>100</v>
      </c>
      <c r="G13" s="839">
        <f t="shared" si="3"/>
        <v>100</v>
      </c>
      <c r="H13" s="73">
        <f t="shared" si="3"/>
        <v>100.001</v>
      </c>
    </row>
    <row r="14" spans="2:24">
      <c r="B14" s="561"/>
    </row>
    <row r="15" spans="2:24" ht="17.25" thickBot="1">
      <c r="H15" s="1039" t="s">
        <v>1228</v>
      </c>
      <c r="I15" s="1039"/>
      <c r="J15" s="1039"/>
      <c r="K15" s="1039"/>
      <c r="L15" s="1039"/>
      <c r="M15" s="1039"/>
      <c r="N15" s="1039"/>
      <c r="O15" s="1039"/>
      <c r="P15" s="1039"/>
      <c r="Q15" s="1039"/>
      <c r="R15" s="1039"/>
      <c r="S15" s="1039"/>
      <c r="T15" s="1039"/>
      <c r="U15" s="1039"/>
      <c r="V15" s="1039"/>
      <c r="W15" s="565"/>
    </row>
    <row r="16" spans="2:24">
      <c r="B16" s="840" t="s">
        <v>2531</v>
      </c>
      <c r="C16" s="268"/>
      <c r="D16" s="268"/>
      <c r="E16" s="268"/>
      <c r="F16" s="268"/>
      <c r="G16" s="841"/>
      <c r="H16" s="463" t="s">
        <v>232</v>
      </c>
      <c r="I16" s="464" t="s">
        <v>238</v>
      </c>
      <c r="J16" s="464" t="s">
        <v>240</v>
      </c>
      <c r="K16" s="464" t="s">
        <v>244</v>
      </c>
      <c r="L16" s="464" t="s">
        <v>1229</v>
      </c>
      <c r="M16" s="464" t="s">
        <v>1230</v>
      </c>
      <c r="N16" s="464" t="s">
        <v>1231</v>
      </c>
      <c r="O16" s="464" t="s">
        <v>1232</v>
      </c>
      <c r="P16" s="464" t="s">
        <v>1233</v>
      </c>
      <c r="Q16" s="464" t="s">
        <v>2548</v>
      </c>
      <c r="R16" s="464" t="s">
        <v>1234</v>
      </c>
      <c r="S16" s="464" t="s">
        <v>1235</v>
      </c>
      <c r="T16" s="464" t="s">
        <v>1236</v>
      </c>
      <c r="U16" s="464" t="s">
        <v>1237</v>
      </c>
      <c r="V16" s="464" t="s">
        <v>1238</v>
      </c>
      <c r="W16" s="243" t="s">
        <v>1239</v>
      </c>
      <c r="X16" s="854" t="s">
        <v>1240</v>
      </c>
    </row>
    <row r="17" spans="2:24">
      <c r="B17" s="834" t="s">
        <v>219</v>
      </c>
      <c r="C17" s="73">
        <f t="shared" ref="C17:G23" si="4">C6*C$26/100</f>
        <v>4.8499999999999996</v>
      </c>
      <c r="D17" s="118">
        <f t="shared" si="4"/>
        <v>4.6074999999999999</v>
      </c>
      <c r="E17" s="118">
        <f t="shared" si="4"/>
        <v>4.3650000000000002</v>
      </c>
      <c r="F17" s="118">
        <f t="shared" si="4"/>
        <v>4.1224999999999996</v>
      </c>
      <c r="G17" s="835">
        <f t="shared" si="4"/>
        <v>9.6499999999999989E-3</v>
      </c>
      <c r="H17" s="443">
        <v>3.9</v>
      </c>
      <c r="I17" s="73">
        <v>4.7</v>
      </c>
      <c r="J17" s="73">
        <v>5.4</v>
      </c>
      <c r="K17" s="73">
        <v>6</v>
      </c>
      <c r="L17" s="73">
        <v>6.6</v>
      </c>
      <c r="M17" s="73">
        <v>3.9</v>
      </c>
      <c r="N17" s="73">
        <v>6.8</v>
      </c>
      <c r="O17" s="73">
        <v>6.1</v>
      </c>
      <c r="P17" s="73">
        <v>5.3</v>
      </c>
      <c r="Q17" s="73">
        <v>2.91</v>
      </c>
      <c r="R17" s="73">
        <v>4.5999999999999996</v>
      </c>
      <c r="S17" s="73">
        <v>4</v>
      </c>
      <c r="T17" s="73">
        <v>3.4</v>
      </c>
      <c r="U17" s="73">
        <v>2.7</v>
      </c>
      <c r="V17" s="73">
        <v>2.2000000000000002</v>
      </c>
      <c r="W17" s="73">
        <v>2.2000000000000002</v>
      </c>
      <c r="X17" s="73" t="s">
        <v>2554</v>
      </c>
    </row>
    <row r="18" spans="2:24">
      <c r="B18" s="834" t="s">
        <v>920</v>
      </c>
      <c r="C18" s="73">
        <f t="shared" si="4"/>
        <v>7.76</v>
      </c>
      <c r="D18" s="118">
        <f t="shared" si="4"/>
        <v>7.371999999999999</v>
      </c>
      <c r="E18" s="118">
        <f t="shared" si="4"/>
        <v>6.984</v>
      </c>
      <c r="F18" s="118">
        <f t="shared" si="4"/>
        <v>6.5960000000000001</v>
      </c>
      <c r="G18" s="835">
        <f t="shared" si="4"/>
        <v>0.15439999999999998</v>
      </c>
      <c r="H18" s="443">
        <v>6.0000000000000001E-3</v>
      </c>
      <c r="I18" s="73">
        <v>6.0000000000000001E-3</v>
      </c>
      <c r="J18" s="73">
        <v>6.0000000000000001E-3</v>
      </c>
      <c r="K18" s="73">
        <v>6.0000000000000001E-3</v>
      </c>
      <c r="L18" s="73">
        <v>6.0000000000000001E-3</v>
      </c>
      <c r="M18" s="73">
        <v>6.0000000000000001E-3</v>
      </c>
      <c r="N18" s="73">
        <v>6.0000000000000001E-3</v>
      </c>
      <c r="O18" s="73">
        <v>6.0000000000000001E-3</v>
      </c>
      <c r="P18" s="73">
        <v>6.0000000000000001E-3</v>
      </c>
      <c r="R18" s="73">
        <v>6.0000000000000001E-3</v>
      </c>
      <c r="S18" s="73">
        <v>6.0000000000000001E-3</v>
      </c>
      <c r="T18" s="73">
        <v>6.0000000000000001E-3</v>
      </c>
      <c r="U18" s="73">
        <v>8.0000000000000002E-3</v>
      </c>
      <c r="V18" s="73">
        <v>8.0000000000000002E-3</v>
      </c>
      <c r="X18" s="73" t="s">
        <v>1242</v>
      </c>
    </row>
    <row r="19" spans="2:24">
      <c r="B19" s="834" t="s">
        <v>976</v>
      </c>
      <c r="C19" s="73">
        <f t="shared" si="4"/>
        <v>3.88</v>
      </c>
      <c r="D19" s="118">
        <f t="shared" si="4"/>
        <v>3.6859999999999995</v>
      </c>
      <c r="E19" s="118">
        <f t="shared" si="4"/>
        <v>3.492</v>
      </c>
      <c r="F19" s="118">
        <f t="shared" si="4"/>
        <v>3.298</v>
      </c>
      <c r="G19" s="835">
        <f t="shared" si="4"/>
        <v>7.7199999999999991E-2</v>
      </c>
      <c r="H19" s="443">
        <v>2.3E-3</v>
      </c>
      <c r="I19" s="73">
        <v>1.9E-3</v>
      </c>
      <c r="J19" s="73">
        <v>1.6000000000000001E-3</v>
      </c>
      <c r="K19" s="73">
        <v>1.1999999999999999E-3</v>
      </c>
      <c r="L19" s="73">
        <v>2.3E-3</v>
      </c>
      <c r="M19" s="73">
        <v>8.9999999999999993E-3</v>
      </c>
      <c r="N19" s="73">
        <v>6.0000000000000001E-3</v>
      </c>
      <c r="O19" s="73">
        <v>8.9999999999999993E-3</v>
      </c>
      <c r="P19" s="73">
        <v>1.2999999999999999E-2</v>
      </c>
      <c r="R19" s="73">
        <v>2.1999999999999999E-2</v>
      </c>
      <c r="S19" s="73">
        <v>3.1E-2</v>
      </c>
      <c r="T19" s="73">
        <v>4.3999999999999997E-2</v>
      </c>
      <c r="U19" s="73">
        <v>5.7000000000000002E-2</v>
      </c>
      <c r="V19" s="73">
        <v>7.0000000000000007E-2</v>
      </c>
      <c r="X19" s="73" t="s">
        <v>1242</v>
      </c>
    </row>
    <row r="20" spans="2:24">
      <c r="B20" s="834" t="s">
        <v>964</v>
      </c>
      <c r="C20" s="73">
        <f t="shared" si="4"/>
        <v>43.65</v>
      </c>
      <c r="D20" s="118">
        <f t="shared" si="4"/>
        <v>41.467500000000001</v>
      </c>
      <c r="E20" s="118">
        <f t="shared" si="4"/>
        <v>39.284999999999997</v>
      </c>
      <c r="F20" s="118">
        <f t="shared" si="4"/>
        <v>37.102499999999999</v>
      </c>
      <c r="G20" s="835">
        <f t="shared" si="4"/>
        <v>52.188478915662643</v>
      </c>
      <c r="H20" s="443">
        <v>0.13</v>
      </c>
      <c r="I20" s="73">
        <v>0.11</v>
      </c>
      <c r="J20" s="73">
        <v>0.1</v>
      </c>
      <c r="K20" s="73">
        <v>0.09</v>
      </c>
      <c r="L20" s="73">
        <v>0.06</v>
      </c>
      <c r="M20" s="73">
        <v>0.75</v>
      </c>
      <c r="N20" s="73">
        <v>5.1999999999999998E-2</v>
      </c>
      <c r="O20" s="73">
        <v>0.05</v>
      </c>
      <c r="P20" s="73">
        <v>4.8000000000000001E-2</v>
      </c>
      <c r="Q20" s="73">
        <v>4.2000000000000003E-2</v>
      </c>
      <c r="R20" s="73">
        <v>4.5999999999999999E-2</v>
      </c>
      <c r="S20" s="73">
        <v>4.3999999999999997E-2</v>
      </c>
      <c r="T20" s="73">
        <v>4.2000000000000003E-2</v>
      </c>
      <c r="U20" s="73">
        <v>0.04</v>
      </c>
      <c r="V20" s="73">
        <v>3.7999999999999999E-2</v>
      </c>
      <c r="W20" s="73">
        <v>2.12</v>
      </c>
      <c r="X20" s="73" t="s">
        <v>2553</v>
      </c>
    </row>
    <row r="21" spans="2:24">
      <c r="B21" s="834" t="s">
        <v>956</v>
      </c>
      <c r="C21" s="73">
        <f t="shared" si="4"/>
        <v>17.46</v>
      </c>
      <c r="D21" s="118">
        <f t="shared" si="4"/>
        <v>16.587</v>
      </c>
      <c r="E21" s="118">
        <f t="shared" si="4"/>
        <v>15.713999999999999</v>
      </c>
      <c r="F21" s="118">
        <f t="shared" si="4"/>
        <v>14.841000000000001</v>
      </c>
      <c r="G21" s="835">
        <f t="shared" si="4"/>
        <v>20.875391566265062</v>
      </c>
      <c r="H21" s="443">
        <v>1.2E-2</v>
      </c>
      <c r="I21" s="73">
        <v>8.9999999999999993E-3</v>
      </c>
      <c r="J21" s="73">
        <v>5.0000000000000001E-3</v>
      </c>
      <c r="K21" s="73">
        <v>4.0000000000000001E-3</v>
      </c>
      <c r="L21" s="73">
        <v>3.0000000000000001E-3</v>
      </c>
      <c r="M21" s="73">
        <v>3.0000000000000001E-3</v>
      </c>
      <c r="N21" s="73">
        <v>4.0000000000000001E-3</v>
      </c>
      <c r="O21" s="73">
        <v>4.0000000000000001E-3</v>
      </c>
      <c r="P21" s="73">
        <v>7.0000000000000001E-3</v>
      </c>
      <c r="Q21" s="73">
        <v>1.2500000000000001E-2</v>
      </c>
      <c r="R21" s="73">
        <v>7.0000000000000001E-3</v>
      </c>
      <c r="S21" s="73">
        <v>8.0000000000000002E-3</v>
      </c>
      <c r="T21" s="73">
        <v>8.9999999999999993E-3</v>
      </c>
      <c r="U21" s="73">
        <v>1.2999999999999999E-2</v>
      </c>
      <c r="V21" s="73">
        <v>1.7999999999999999E-2</v>
      </c>
      <c r="W21" s="73">
        <v>0.01</v>
      </c>
      <c r="X21" s="73" t="s">
        <v>2552</v>
      </c>
    </row>
    <row r="22" spans="2:24">
      <c r="B22" s="834" t="s">
        <v>960</v>
      </c>
      <c r="C22" s="73">
        <f t="shared" si="4"/>
        <v>19.399999999999999</v>
      </c>
      <c r="D22" s="118">
        <f t="shared" si="4"/>
        <v>18.43</v>
      </c>
      <c r="E22" s="118">
        <f t="shared" si="4"/>
        <v>17.46</v>
      </c>
      <c r="F22" s="118">
        <f t="shared" si="4"/>
        <v>16.489999999999998</v>
      </c>
      <c r="G22" s="835">
        <f t="shared" si="4"/>
        <v>23.194879518072288</v>
      </c>
      <c r="H22" s="443">
        <v>0.04</v>
      </c>
      <c r="I22" s="73">
        <v>7.4999999999999997E-2</v>
      </c>
      <c r="J22" s="73">
        <v>0.113</v>
      </c>
      <c r="K22" s="73">
        <v>0.15</v>
      </c>
      <c r="L22" s="73">
        <v>0.22</v>
      </c>
      <c r="M22" s="73">
        <v>0.2</v>
      </c>
      <c r="N22" s="73">
        <v>0.25</v>
      </c>
      <c r="O22" s="73">
        <v>0.25800000000000001</v>
      </c>
      <c r="P22" s="73">
        <v>0.26700000000000002</v>
      </c>
      <c r="Q22" s="73">
        <v>0.41199999999999998</v>
      </c>
      <c r="R22" s="73">
        <v>0.27500000000000002</v>
      </c>
      <c r="S22" s="73">
        <v>0.28299999999999997</v>
      </c>
      <c r="T22" s="73">
        <v>0.29199999999999998</v>
      </c>
      <c r="U22" s="73">
        <v>0.3</v>
      </c>
      <c r="V22" s="73">
        <v>0.3</v>
      </c>
      <c r="W22" s="73">
        <v>0.14000000000000001</v>
      </c>
      <c r="X22" s="73" t="s">
        <v>2551</v>
      </c>
    </row>
    <row r="23" spans="2:24">
      <c r="B23" s="836" t="s">
        <v>931</v>
      </c>
      <c r="C23" s="499">
        <f t="shared" si="4"/>
        <v>0</v>
      </c>
      <c r="D23" s="842">
        <f t="shared" si="4"/>
        <v>4.8499999999999996</v>
      </c>
      <c r="E23" s="842">
        <f t="shared" si="4"/>
        <v>9.6999999999999993</v>
      </c>
      <c r="F23" s="842">
        <f t="shared" si="4"/>
        <v>14.55</v>
      </c>
      <c r="G23" s="548">
        <f t="shared" si="4"/>
        <v>0</v>
      </c>
      <c r="H23" s="443">
        <v>0.17</v>
      </c>
      <c r="I23" s="73">
        <v>0.26</v>
      </c>
      <c r="J23" s="73">
        <v>0.35</v>
      </c>
      <c r="K23" s="73">
        <v>0.44</v>
      </c>
      <c r="L23" s="73">
        <v>0.76</v>
      </c>
      <c r="M23" s="73">
        <v>0.88</v>
      </c>
      <c r="N23" s="73">
        <v>0.86</v>
      </c>
      <c r="O23" s="73">
        <v>0.83</v>
      </c>
      <c r="P23" s="73">
        <v>0.78</v>
      </c>
      <c r="Q23" s="73">
        <v>1.47</v>
      </c>
      <c r="R23" s="73">
        <v>0.73</v>
      </c>
      <c r="S23" s="73">
        <v>0.68</v>
      </c>
      <c r="T23" s="73">
        <v>0.64</v>
      </c>
      <c r="U23" s="73">
        <v>0.59</v>
      </c>
      <c r="V23" s="73">
        <v>0.51</v>
      </c>
      <c r="W23" s="73">
        <v>0.12</v>
      </c>
      <c r="X23" s="73" t="s">
        <v>2550</v>
      </c>
    </row>
    <row r="24" spans="2:24">
      <c r="B24" s="845" t="s">
        <v>1212</v>
      </c>
      <c r="C24" s="68">
        <v>3</v>
      </c>
      <c r="D24" s="68">
        <v>3</v>
      </c>
      <c r="E24" s="68">
        <v>3</v>
      </c>
      <c r="F24" s="68">
        <v>3</v>
      </c>
      <c r="G24" s="448">
        <v>3.5</v>
      </c>
      <c r="H24" s="456">
        <v>1</v>
      </c>
      <c r="I24" s="68">
        <v>1</v>
      </c>
      <c r="J24" s="68">
        <v>1</v>
      </c>
      <c r="K24" s="68">
        <v>1</v>
      </c>
      <c r="L24" s="68">
        <v>1</v>
      </c>
      <c r="M24" s="68">
        <v>1</v>
      </c>
      <c r="N24" s="68">
        <v>1</v>
      </c>
      <c r="O24" s="68">
        <v>1</v>
      </c>
      <c r="P24" s="68">
        <v>1</v>
      </c>
      <c r="Q24" s="68">
        <v>1</v>
      </c>
      <c r="R24" s="68">
        <v>1</v>
      </c>
      <c r="S24" s="68">
        <v>1</v>
      </c>
      <c r="T24" s="68">
        <v>1</v>
      </c>
      <c r="U24" s="68">
        <v>1</v>
      </c>
      <c r="V24" s="68">
        <v>1</v>
      </c>
      <c r="W24" s="68">
        <v>1</v>
      </c>
    </row>
    <row r="25" spans="2:24" ht="15.75" thickBot="1">
      <c r="B25" s="449" t="s">
        <v>153</v>
      </c>
      <c r="C25" s="75">
        <f>SUM(C17:C24)</f>
        <v>100</v>
      </c>
      <c r="D25" s="75">
        <f>SUM(D17:D24)</f>
        <v>100</v>
      </c>
      <c r="E25" s="75">
        <f>SUM(E17:E24)</f>
        <v>100.00000000000001</v>
      </c>
      <c r="F25" s="75">
        <f>SUM(F17:F24)</f>
        <v>100</v>
      </c>
      <c r="G25" s="839">
        <f>SUM(G17:G24)</f>
        <v>99.999999999999986</v>
      </c>
    </row>
    <row r="26" spans="2:24">
      <c r="B26" s="113" t="s">
        <v>2535</v>
      </c>
      <c r="C26" s="73">
        <f>100-C24</f>
        <v>97</v>
      </c>
      <c r="D26" s="73">
        <f>100-D24</f>
        <v>97</v>
      </c>
      <c r="E26" s="73">
        <f>100-E24</f>
        <v>97</v>
      </c>
      <c r="F26" s="73">
        <f>100-F24</f>
        <v>97</v>
      </c>
      <c r="G26" s="73">
        <f>100-G24</f>
        <v>96.5</v>
      </c>
    </row>
    <row r="28" spans="2:24" ht="18.75">
      <c r="H28" s="1119" t="s">
        <v>2536</v>
      </c>
      <c r="I28" s="1119"/>
      <c r="J28" s="1119"/>
      <c r="K28" s="1119"/>
      <c r="L28" s="1119"/>
      <c r="M28" s="1119"/>
      <c r="N28" s="1119"/>
      <c r="O28" s="1119"/>
      <c r="P28" s="1119"/>
      <c r="Q28" s="1119"/>
      <c r="R28" s="1119"/>
      <c r="S28" s="1119"/>
      <c r="T28" s="1119"/>
      <c r="U28" s="1119"/>
      <c r="V28" s="1119"/>
      <c r="W28" s="690"/>
    </row>
    <row r="29" spans="2:24">
      <c r="E29" s="68"/>
      <c r="F29" s="68"/>
      <c r="G29" s="483" t="s">
        <v>2549</v>
      </c>
      <c r="H29" s="463" t="s">
        <v>232</v>
      </c>
      <c r="I29" s="464" t="s">
        <v>238</v>
      </c>
      <c r="J29" s="464" t="s">
        <v>240</v>
      </c>
      <c r="K29" s="464" t="s">
        <v>244</v>
      </c>
      <c r="L29" s="464" t="s">
        <v>1229</v>
      </c>
      <c r="M29" s="464" t="s">
        <v>1230</v>
      </c>
      <c r="N29" s="464" t="s">
        <v>1231</v>
      </c>
      <c r="O29" s="464" t="s">
        <v>1232</v>
      </c>
      <c r="P29" s="464" t="s">
        <v>1233</v>
      </c>
      <c r="Q29" s="464" t="s">
        <v>2548</v>
      </c>
      <c r="R29" s="464" t="s">
        <v>1234</v>
      </c>
      <c r="S29" s="464" t="s">
        <v>1235</v>
      </c>
      <c r="T29" s="464" t="s">
        <v>1236</v>
      </c>
      <c r="U29" s="464" t="s">
        <v>1237</v>
      </c>
      <c r="V29" s="464" t="s">
        <v>1238</v>
      </c>
      <c r="W29" s="464" t="s">
        <v>1239</v>
      </c>
    </row>
    <row r="30" spans="2:24">
      <c r="E30" s="68"/>
      <c r="F30" s="115" t="s">
        <v>1210</v>
      </c>
      <c r="G30" s="131">
        <f>G23</f>
        <v>0</v>
      </c>
      <c r="H30" s="131">
        <f t="shared" ref="H30:W30" si="5">(H17*$G17+H18*$G18+H19*$G19+H20*$G20+H21*$G21+H22*$G22+H23*$G23+H24*$G24)/100</f>
        <v>0.11501541098554217</v>
      </c>
      <c r="I30" s="131">
        <f t="shared" si="5"/>
        <v>0.11214655248674699</v>
      </c>
      <c r="J30" s="131">
        <f t="shared" si="5"/>
        <v>0.11497406154939759</v>
      </c>
      <c r="K30" s="131">
        <f t="shared" si="5"/>
        <v>0.1181861563638554</v>
      </c>
      <c r="L30" s="131">
        <f t="shared" si="5"/>
        <v>0.11861602363614457</v>
      </c>
      <c r="M30" s="131">
        <f t="shared" si="5"/>
        <v>0.47382217465060228</v>
      </c>
      <c r="N30" s="131">
        <f t="shared" si="5"/>
        <v>0.1216303194939759</v>
      </c>
      <c r="O30" s="131">
        <f t="shared" si="5"/>
        <v>0.12237690627710844</v>
      </c>
      <c r="P30" s="131">
        <f t="shared" si="5"/>
        <v>0.12397282560240963</v>
      </c>
      <c r="Q30" s="131">
        <f t="shared" si="5"/>
        <v>0.15537230370481928</v>
      </c>
      <c r="R30" s="131">
        <f t="shared" si="5"/>
        <v>0.12472404438554216</v>
      </c>
      <c r="S30" s="131">
        <f t="shared" si="5"/>
        <v>0.12569366708433732</v>
      </c>
      <c r="T30" s="131">
        <f t="shared" si="5"/>
        <v>0.12689832657831324</v>
      </c>
      <c r="U30" s="131">
        <f t="shared" si="5"/>
        <v>0.12849073702409636</v>
      </c>
      <c r="V30" s="131">
        <f t="shared" si="5"/>
        <v>0.12845252302409638</v>
      </c>
      <c r="W30" s="131">
        <f t="shared" si="5"/>
        <v>1.1761684234939758</v>
      </c>
    </row>
    <row r="31" spans="2:24">
      <c r="F31" s="73" t="s">
        <v>1211</v>
      </c>
      <c r="G31" s="203">
        <f>C23</f>
        <v>0</v>
      </c>
      <c r="H31" s="118">
        <f t="shared" ref="H31:W31" si="6">(H17*$C17+H18*$C18+H19*$C19+H20*$C20+H21*$C21+H22*$C22+H23*$C23+H24*$C24)/100</f>
        <v>0.28630504000000001</v>
      </c>
      <c r="I31" s="118">
        <f t="shared" si="6"/>
        <v>0.32262571999999989</v>
      </c>
      <c r="J31" s="118">
        <f t="shared" si="6"/>
        <v>0.35887268</v>
      </c>
      <c r="K31" s="118">
        <f t="shared" si="6"/>
        <v>0.39059555999999995</v>
      </c>
      <c r="L31" s="118">
        <f t="shared" si="6"/>
        <v>0.42004863999999997</v>
      </c>
      <c r="M31" s="118">
        <f t="shared" si="6"/>
        <v>0.58666359999999995</v>
      </c>
      <c r="N31" s="118">
        <f t="shared" si="6"/>
        <v>0.43239479999999991</v>
      </c>
      <c r="O31" s="118">
        <f t="shared" si="6"/>
        <v>0.39924019999999999</v>
      </c>
      <c r="P31" s="118">
        <f t="shared" si="6"/>
        <v>0.36199219999999999</v>
      </c>
      <c r="Q31" s="118">
        <f t="shared" si="6"/>
        <v>0.2715785</v>
      </c>
      <c r="R31" s="118">
        <f t="shared" si="6"/>
        <v>0.32907039999999993</v>
      </c>
      <c r="S31" s="118">
        <f t="shared" si="6"/>
        <v>0.30117319999999997</v>
      </c>
      <c r="T31" s="118">
        <f t="shared" si="6"/>
        <v>0.27362519999999996</v>
      </c>
      <c r="U31" s="118">
        <f t="shared" si="6"/>
        <v>0.24171219999999999</v>
      </c>
      <c r="V31" s="118">
        <f t="shared" si="6"/>
        <v>0.21796659999999998</v>
      </c>
      <c r="W31" s="118">
        <f t="shared" si="6"/>
        <v>1.090986</v>
      </c>
    </row>
    <row r="32" spans="2:24">
      <c r="F32" s="73" t="s">
        <v>1211</v>
      </c>
      <c r="G32" s="203">
        <f>D23</f>
        <v>4.8499999999999996</v>
      </c>
      <c r="H32" s="118">
        <f t="shared" ref="H32:W32" si="7">(H17*$D17+H18*$D18+H19*$D19+H20*$D20+H21*$D21+H22*$D22+H23*$D23+H24*$D24)/100</f>
        <v>0.28173478800000007</v>
      </c>
      <c r="I32" s="118">
        <f t="shared" si="7"/>
        <v>0.32060443399999999</v>
      </c>
      <c r="J32" s="118">
        <f t="shared" si="7"/>
        <v>0.35940404600000003</v>
      </c>
      <c r="K32" s="118">
        <f t="shared" si="7"/>
        <v>0.39390578200000009</v>
      </c>
      <c r="L32" s="118">
        <f t="shared" si="7"/>
        <v>0.43740620799999996</v>
      </c>
      <c r="M32" s="118">
        <f t="shared" si="7"/>
        <v>0.60151041999999999</v>
      </c>
      <c r="N32" s="118">
        <f t="shared" si="7"/>
        <v>0.45398506</v>
      </c>
      <c r="O32" s="118">
        <f t="shared" si="7"/>
        <v>0.42103319</v>
      </c>
      <c r="P32" s="118">
        <f t="shared" si="7"/>
        <v>0.38322259000000003</v>
      </c>
      <c r="Q32" s="118">
        <f t="shared" si="7"/>
        <v>0.33079457500000004</v>
      </c>
      <c r="R32" s="118">
        <f t="shared" si="7"/>
        <v>0.34952188000000001</v>
      </c>
      <c r="S32" s="118">
        <f t="shared" si="7"/>
        <v>0.32059454000000004</v>
      </c>
      <c r="T32" s="118">
        <f t="shared" si="7"/>
        <v>0.29248394</v>
      </c>
      <c r="U32" s="118">
        <f t="shared" si="7"/>
        <v>0.25974159000000002</v>
      </c>
      <c r="V32" s="118">
        <f t="shared" si="7"/>
        <v>0.23330327000000001</v>
      </c>
      <c r="W32" s="118">
        <f t="shared" si="7"/>
        <v>1.0437567000000001</v>
      </c>
    </row>
    <row r="33" spans="2:46">
      <c r="F33" s="73" t="s">
        <v>1211</v>
      </c>
      <c r="G33" s="203">
        <f>E23</f>
        <v>9.6999999999999993</v>
      </c>
      <c r="H33" s="118">
        <f t="shared" ref="H33:W33" si="8">(H17*$E17+H18*$E18+H19*$E19+H20*$E20+H21*$E21+H22*$E22+H23*$E23+H24*$E24)/100</f>
        <v>0.27716453600000002</v>
      </c>
      <c r="I33" s="118">
        <f t="shared" si="8"/>
        <v>0.31858314799999998</v>
      </c>
      <c r="J33" s="118">
        <f t="shared" si="8"/>
        <v>0.35993541199999995</v>
      </c>
      <c r="K33" s="118">
        <f t="shared" si="8"/>
        <v>0.39721600400000001</v>
      </c>
      <c r="L33" s="118">
        <f t="shared" si="8"/>
        <v>0.45476377600000001</v>
      </c>
      <c r="M33" s="118">
        <f t="shared" si="8"/>
        <v>0.61635723999999992</v>
      </c>
      <c r="N33" s="118">
        <f t="shared" si="8"/>
        <v>0.47557532000000002</v>
      </c>
      <c r="O33" s="118">
        <f t="shared" si="8"/>
        <v>0.44282618000000001</v>
      </c>
      <c r="P33" s="118">
        <f t="shared" si="8"/>
        <v>0.40445298000000002</v>
      </c>
      <c r="Q33" s="118">
        <f t="shared" si="8"/>
        <v>0.39001064999999996</v>
      </c>
      <c r="R33" s="118">
        <f t="shared" si="8"/>
        <v>0.36997336000000003</v>
      </c>
      <c r="S33" s="118">
        <f t="shared" si="8"/>
        <v>0.34001587999999999</v>
      </c>
      <c r="T33" s="118">
        <f t="shared" si="8"/>
        <v>0.31134268000000004</v>
      </c>
      <c r="U33" s="118">
        <f t="shared" si="8"/>
        <v>0.27777098</v>
      </c>
      <c r="V33" s="118">
        <f t="shared" si="8"/>
        <v>0.24863994</v>
      </c>
      <c r="W33" s="118">
        <f t="shared" si="8"/>
        <v>0.99652740000000006</v>
      </c>
    </row>
    <row r="34" spans="2:46">
      <c r="E34" s="68"/>
      <c r="F34" s="68" t="s">
        <v>1211</v>
      </c>
      <c r="G34" s="489">
        <f>F23</f>
        <v>14.55</v>
      </c>
      <c r="H34" s="131">
        <f t="shared" ref="H34:W34" si="9">(H17*$F17+H18*$F18+H19*$F19+H20*$F20+H21*$F21+H22*$F22+H23*$F23+H24*$F24)/100</f>
        <v>0.27259428400000002</v>
      </c>
      <c r="I34" s="131">
        <f t="shared" si="9"/>
        <v>0.31656186200000003</v>
      </c>
      <c r="J34" s="131">
        <f t="shared" si="9"/>
        <v>0.36046677799999999</v>
      </c>
      <c r="K34" s="131">
        <f t="shared" si="9"/>
        <v>0.40052622599999999</v>
      </c>
      <c r="L34" s="131">
        <f t="shared" si="9"/>
        <v>0.47212134399999994</v>
      </c>
      <c r="M34" s="131">
        <f t="shared" si="9"/>
        <v>0.63120406000000007</v>
      </c>
      <c r="N34" s="131">
        <f t="shared" si="9"/>
        <v>0.49716557999999994</v>
      </c>
      <c r="O34" s="131">
        <f t="shared" si="9"/>
        <v>0.46461916999999997</v>
      </c>
      <c r="P34" s="131">
        <f t="shared" si="9"/>
        <v>0.42568337000000001</v>
      </c>
      <c r="Q34" s="131">
        <f t="shared" si="9"/>
        <v>0.44922672500000005</v>
      </c>
      <c r="R34" s="131">
        <f t="shared" si="9"/>
        <v>0.39042483999999994</v>
      </c>
      <c r="S34" s="131">
        <f t="shared" si="9"/>
        <v>0.35943722</v>
      </c>
      <c r="T34" s="131">
        <f t="shared" si="9"/>
        <v>0.33020142000000002</v>
      </c>
      <c r="U34" s="131">
        <f t="shared" si="9"/>
        <v>0.29580036999999998</v>
      </c>
      <c r="V34" s="131">
        <f t="shared" si="9"/>
        <v>0.26397661</v>
      </c>
      <c r="W34" s="131">
        <f t="shared" si="9"/>
        <v>0.94929810000000003</v>
      </c>
    </row>
    <row r="37" spans="2:46" ht="20.25" customHeight="1">
      <c r="E37" s="68"/>
      <c r="F37" s="68"/>
      <c r="G37" s="68"/>
      <c r="H37" s="1120" t="s">
        <v>2538</v>
      </c>
      <c r="I37" s="1120"/>
      <c r="J37" s="1120"/>
      <c r="K37" s="1120"/>
      <c r="L37" s="1120"/>
      <c r="M37" s="1120"/>
      <c r="N37" s="1120"/>
      <c r="O37" s="1120"/>
      <c r="P37" s="1120"/>
      <c r="Q37" s="1120"/>
      <c r="R37" s="1120"/>
      <c r="S37" s="1120"/>
      <c r="T37" s="1120"/>
      <c r="U37" s="1120"/>
      <c r="V37" s="1120"/>
      <c r="W37" s="755"/>
      <c r="Y37" s="68"/>
      <c r="Z37" s="68"/>
      <c r="AA37" s="68"/>
      <c r="AB37" s="1120" t="s">
        <v>2539</v>
      </c>
      <c r="AC37" s="1120"/>
      <c r="AD37" s="1120"/>
      <c r="AE37" s="1120"/>
      <c r="AF37" s="1120"/>
      <c r="AG37" s="1120"/>
      <c r="AH37" s="1120"/>
      <c r="AI37" s="1120"/>
      <c r="AJ37" s="1120"/>
      <c r="AK37" s="1120"/>
      <c r="AL37" s="1120"/>
      <c r="AM37" s="1120"/>
      <c r="AN37" s="1120"/>
      <c r="AO37" s="1120"/>
      <c r="AP37" s="1120"/>
      <c r="AQ37" s="1120"/>
      <c r="AR37" s="68"/>
      <c r="AS37" s="68"/>
      <c r="AT37" s="68"/>
    </row>
    <row r="38" spans="2:46">
      <c r="B38" s="580" t="s">
        <v>1253</v>
      </c>
      <c r="E38" s="68" t="s">
        <v>1252</v>
      </c>
      <c r="F38" s="68"/>
      <c r="G38" s="68"/>
      <c r="H38" s="68">
        <v>37.299999999999997</v>
      </c>
      <c r="I38" s="68">
        <v>79.2</v>
      </c>
      <c r="J38" s="68">
        <v>11.2</v>
      </c>
      <c r="K38" s="68">
        <v>47.3</v>
      </c>
      <c r="L38" s="68">
        <v>9.91</v>
      </c>
      <c r="M38" s="68">
        <v>3.01</v>
      </c>
      <c r="N38" s="68">
        <v>10.5</v>
      </c>
      <c r="O38" s="68">
        <v>1.42</v>
      </c>
      <c r="P38" s="68">
        <v>9.6</v>
      </c>
      <c r="Q38" s="68">
        <v>47.85</v>
      </c>
      <c r="R38" s="68">
        <v>1.97</v>
      </c>
      <c r="S38" s="68">
        <v>5.48</v>
      </c>
      <c r="T38" s="68">
        <v>0.69899999999999995</v>
      </c>
      <c r="U38" s="68">
        <v>5.59</v>
      </c>
      <c r="V38" s="68">
        <v>0.72899999999999998</v>
      </c>
      <c r="W38" s="68">
        <v>511</v>
      </c>
      <c r="Y38" s="68"/>
      <c r="Z38" s="68"/>
      <c r="AA38" s="115" t="s">
        <v>1265</v>
      </c>
      <c r="AB38" s="68">
        <v>3.9</v>
      </c>
      <c r="AC38" s="68">
        <v>4.7</v>
      </c>
      <c r="AD38" s="68">
        <v>5.4</v>
      </c>
      <c r="AE38" s="68">
        <v>6</v>
      </c>
      <c r="AF38" s="68">
        <v>6.6</v>
      </c>
      <c r="AG38" s="68">
        <v>3.9</v>
      </c>
      <c r="AH38" s="68">
        <v>6.8</v>
      </c>
      <c r="AI38" s="68">
        <v>6.1</v>
      </c>
      <c r="AJ38" s="68">
        <v>5.3</v>
      </c>
      <c r="AK38" s="68">
        <v>2.91</v>
      </c>
      <c r="AL38" s="68">
        <v>4.5999999999999996</v>
      </c>
      <c r="AM38" s="68">
        <v>4</v>
      </c>
      <c r="AN38" s="68">
        <v>3.4</v>
      </c>
      <c r="AO38" s="68">
        <v>2.7</v>
      </c>
      <c r="AP38" s="68">
        <v>2.2000000000000002</v>
      </c>
      <c r="AQ38" s="68">
        <v>2.2000000000000002</v>
      </c>
      <c r="AR38" s="68"/>
      <c r="AS38" s="68"/>
      <c r="AT38" s="68"/>
    </row>
    <row r="39" spans="2:46">
      <c r="B39" s="846" t="s">
        <v>2540</v>
      </c>
      <c r="E39" s="68"/>
      <c r="F39" s="68"/>
      <c r="G39" s="115" t="s">
        <v>225</v>
      </c>
      <c r="H39" s="115" t="s">
        <v>232</v>
      </c>
      <c r="I39" s="115" t="s">
        <v>238</v>
      </c>
      <c r="J39" s="115" t="s">
        <v>240</v>
      </c>
      <c r="K39" s="115" t="s">
        <v>244</v>
      </c>
      <c r="L39" s="115" t="s">
        <v>1229</v>
      </c>
      <c r="M39" s="115" t="s">
        <v>1230</v>
      </c>
      <c r="N39" s="115" t="s">
        <v>1231</v>
      </c>
      <c r="O39" s="115" t="s">
        <v>1232</v>
      </c>
      <c r="P39" s="115" t="s">
        <v>1233</v>
      </c>
      <c r="Q39" s="115" t="s">
        <v>2548</v>
      </c>
      <c r="R39" s="115" t="s">
        <v>1234</v>
      </c>
      <c r="S39" s="115" t="s">
        <v>1235</v>
      </c>
      <c r="T39" s="115" t="s">
        <v>1236</v>
      </c>
      <c r="U39" s="115" t="s">
        <v>1237</v>
      </c>
      <c r="V39" s="115" t="s">
        <v>1238</v>
      </c>
      <c r="W39" s="115" t="s">
        <v>1239</v>
      </c>
      <c r="Y39" s="68"/>
      <c r="Z39" s="68"/>
      <c r="AA39" s="115" t="s">
        <v>225</v>
      </c>
      <c r="AB39" s="115" t="s">
        <v>232</v>
      </c>
      <c r="AC39" s="115" t="s">
        <v>238</v>
      </c>
      <c r="AD39" s="115" t="s">
        <v>240</v>
      </c>
      <c r="AE39" s="115" t="s">
        <v>244</v>
      </c>
      <c r="AF39" s="115" t="s">
        <v>1229</v>
      </c>
      <c r="AG39" s="115" t="s">
        <v>1230</v>
      </c>
      <c r="AH39" s="115" t="s">
        <v>1231</v>
      </c>
      <c r="AI39" s="115" t="s">
        <v>1232</v>
      </c>
      <c r="AJ39" s="115" t="s">
        <v>1233</v>
      </c>
      <c r="AK39" s="115" t="s">
        <v>2548</v>
      </c>
      <c r="AL39" s="115" t="s">
        <v>1234</v>
      </c>
      <c r="AM39" s="115" t="s">
        <v>1235</v>
      </c>
      <c r="AN39" s="115" t="s">
        <v>1236</v>
      </c>
      <c r="AO39" s="115" t="s">
        <v>1237</v>
      </c>
      <c r="AP39" s="115" t="s">
        <v>1238</v>
      </c>
      <c r="AQ39" s="115" t="s">
        <v>1239</v>
      </c>
      <c r="AR39" s="68" t="s">
        <v>2541</v>
      </c>
      <c r="AS39" s="68" t="s">
        <v>2542</v>
      </c>
      <c r="AT39" s="68" t="s">
        <v>911</v>
      </c>
    </row>
    <row r="40" spans="2:46">
      <c r="B40" s="847" t="s">
        <v>2543</v>
      </c>
      <c r="F40" s="113" t="s">
        <v>1210</v>
      </c>
      <c r="G40" s="73">
        <v>1</v>
      </c>
      <c r="H40" s="203">
        <f>H38*G40^(H30-1)</f>
        <v>37.299999999999997</v>
      </c>
      <c r="I40" s="203">
        <f>I38*G40^(I$30-1)</f>
        <v>79.2</v>
      </c>
      <c r="J40" s="203">
        <f>J$38*G40^(J$30-1)</f>
        <v>11.2</v>
      </c>
      <c r="K40" s="203">
        <f>K38*G40^(K$30-1)</f>
        <v>47.3</v>
      </c>
      <c r="L40" s="203">
        <f>L38*G40^(L$30-1)</f>
        <v>9.91</v>
      </c>
      <c r="M40" s="203">
        <f>M38*G40^(M$30-1)</f>
        <v>3.01</v>
      </c>
      <c r="N40" s="203">
        <f>N38*G40^(N$30-1)</f>
        <v>10.5</v>
      </c>
      <c r="O40" s="203">
        <f>O38*G40^(O$30-1)</f>
        <v>1.42</v>
      </c>
      <c r="P40" s="203">
        <f>P38*G40^(P$30-1)</f>
        <v>9.6</v>
      </c>
      <c r="Q40" s="203">
        <f>Q38*H40^(Q$30-1)</f>
        <v>2.2509877536446075</v>
      </c>
      <c r="R40" s="203">
        <f>R38*G40^(R$30-1)</f>
        <v>1.97</v>
      </c>
      <c r="S40" s="203">
        <f>S38*G40^(S$30-1)</f>
        <v>5.48</v>
      </c>
      <c r="T40" s="203">
        <f>T38*G40^(T$30-1)</f>
        <v>0.69899999999999995</v>
      </c>
      <c r="U40" s="203">
        <f>U38*G40^(U$30-1)</f>
        <v>5.59</v>
      </c>
      <c r="V40" s="203">
        <f>V38*G40^(V$30-1)</f>
        <v>0.72899999999999998</v>
      </c>
      <c r="W40" s="487">
        <f>W$38*G40^(W$30-1)</f>
        <v>511</v>
      </c>
      <c r="Z40" s="113" t="s">
        <v>1210</v>
      </c>
      <c r="AA40" s="73">
        <v>1</v>
      </c>
      <c r="AB40" s="203">
        <f t="shared" ref="AB40:AB79" si="10">AB$38*H40</f>
        <v>145.47</v>
      </c>
      <c r="AC40" s="203">
        <f t="shared" ref="AC40:AC79" si="11">AC$38*I40</f>
        <v>372.24</v>
      </c>
      <c r="AD40" s="203">
        <f t="shared" ref="AD40:AD79" si="12">AD$38*J40</f>
        <v>60.48</v>
      </c>
      <c r="AE40" s="203">
        <f t="shared" ref="AE40:AE79" si="13">AE$38*K40</f>
        <v>283.79999999999995</v>
      </c>
      <c r="AF40" s="203">
        <f t="shared" ref="AF40:AF79" si="14">AF$38*L40</f>
        <v>65.405999999999992</v>
      </c>
      <c r="AG40" s="203">
        <f t="shared" ref="AG40:AG79" si="15">AG$38*M40</f>
        <v>11.738999999999999</v>
      </c>
      <c r="AH40" s="203">
        <f t="shared" ref="AH40:AH79" si="16">AH$38*N40</f>
        <v>71.399999999999991</v>
      </c>
      <c r="AI40" s="203">
        <f t="shared" ref="AI40:AI79" si="17">AI$38*O40</f>
        <v>8.661999999999999</v>
      </c>
      <c r="AJ40" s="203">
        <f t="shared" ref="AJ40:AJ79" si="18">AJ$38*P40</f>
        <v>50.879999999999995</v>
      </c>
      <c r="AK40" s="203">
        <f t="shared" ref="AK40:AK79" si="19">AK$38*Q40</f>
        <v>6.5503743631058082</v>
      </c>
      <c r="AL40" s="203">
        <f t="shared" ref="AL40:AL79" si="20">AL$38*R40</f>
        <v>9.0619999999999994</v>
      </c>
      <c r="AM40" s="203">
        <f t="shared" ref="AM40:AM79" si="21">AM$38*S40</f>
        <v>21.92</v>
      </c>
      <c r="AN40" s="203">
        <f t="shared" ref="AN40:AN79" si="22">AN$38*T40</f>
        <v>2.3765999999999998</v>
      </c>
      <c r="AO40" s="203">
        <f t="shared" ref="AO40:AO79" si="23">AO$38*U40</f>
        <v>15.093</v>
      </c>
      <c r="AP40" s="203">
        <f t="shared" ref="AP40:AP79" si="24">AP$38*V40</f>
        <v>1.6038000000000001</v>
      </c>
      <c r="AQ40" s="203">
        <f t="shared" ref="AQ40:AQ79" si="25">AQ$38*W40</f>
        <v>1124.2</v>
      </c>
      <c r="AR40" s="118"/>
    </row>
    <row r="41" spans="2:46">
      <c r="B41" s="847" t="s">
        <v>2544</v>
      </c>
      <c r="G41" s="73">
        <v>0.95</v>
      </c>
      <c r="H41" s="203">
        <f t="shared" ref="H41:H47" si="26">H40*G41^(H$30-1)</f>
        <v>39.032206057848867</v>
      </c>
      <c r="I41" s="203">
        <f t="shared" ref="I41:I47" si="27">I40*G41^(I$30-1)</f>
        <v>82.890232048662028</v>
      </c>
      <c r="J41" s="203">
        <f t="shared" ref="J41:J47" si="28">J40*G41^(J$30-1)</f>
        <v>11.720151073575597</v>
      </c>
      <c r="K41" s="203">
        <f t="shared" ref="K41:K47" si="29">K40*G41^(K$30-1)</f>
        <v>49.488555091788612</v>
      </c>
      <c r="L41" s="203">
        <f t="shared" ref="L41:L47" si="30">L40*G41^(L$30-1)</f>
        <v>10.368303750562211</v>
      </c>
      <c r="M41" s="203">
        <f t="shared" ref="M41:M47" si="31">M40*G41^(M$30-1)</f>
        <v>3.0923442890370461</v>
      </c>
      <c r="N41" s="203">
        <f t="shared" ref="N41:N47" si="32">N40*G41^(N$30-1)</f>
        <v>10.983890855841572</v>
      </c>
      <c r="O41" s="203">
        <f t="shared" ref="O41:O47" si="33">O40*G41^(O$30-1)</f>
        <v>1.48538359394824</v>
      </c>
      <c r="P41" s="203">
        <f t="shared" ref="P41:P47" si="34">P40*G41^(P$30-1)</f>
        <v>10.04120792439668</v>
      </c>
      <c r="Q41" s="203">
        <f t="shared" ref="Q41:Q47" si="35">Q40*G41^(Q$30-1)</f>
        <v>2.3506522869999427</v>
      </c>
      <c r="R41" s="203">
        <f t="shared" ref="R41:R47" si="36">R40*G41^(R$30-1)</f>
        <v>2.0604601466370953</v>
      </c>
      <c r="S41" s="203">
        <f t="shared" ref="S41:S47" si="37">S40*G41^(S$30-1)</f>
        <v>5.7313502751506178</v>
      </c>
      <c r="T41" s="203">
        <f t="shared" ref="T41:T47" si="38">T40*G41^(T$30-1)</f>
        <v>0.73101574857714202</v>
      </c>
      <c r="U41" s="203">
        <f t="shared" ref="U41:U47" si="39">U40*G41^(U$30-1)</f>
        <v>5.8455568997284182</v>
      </c>
      <c r="V41" s="203">
        <f t="shared" ref="V41:V47" si="40">V40*G41^(V$30-1)</f>
        <v>0.76232903985606615</v>
      </c>
      <c r="W41" s="203">
        <f t="shared" ref="W41:W47" si="41">W40*G41^(W$30-1)</f>
        <v>506.40327164102405</v>
      </c>
      <c r="AA41" s="73">
        <v>0.95</v>
      </c>
      <c r="AB41" s="203">
        <f t="shared" si="10"/>
        <v>152.22560362561057</v>
      </c>
      <c r="AC41" s="203">
        <f t="shared" si="11"/>
        <v>389.58409062871152</v>
      </c>
      <c r="AD41" s="203">
        <f t="shared" si="12"/>
        <v>63.288815797308224</v>
      </c>
      <c r="AE41" s="203">
        <f t="shared" si="13"/>
        <v>296.93133055073167</v>
      </c>
      <c r="AF41" s="203">
        <f t="shared" si="14"/>
        <v>68.430804753710589</v>
      </c>
      <c r="AG41" s="203">
        <f t="shared" si="15"/>
        <v>12.060142727244479</v>
      </c>
      <c r="AH41" s="203">
        <f t="shared" si="16"/>
        <v>74.690457819722695</v>
      </c>
      <c r="AI41" s="203">
        <f t="shared" si="17"/>
        <v>9.0608399230842629</v>
      </c>
      <c r="AJ41" s="203">
        <f t="shared" si="18"/>
        <v>53.218401999302401</v>
      </c>
      <c r="AK41" s="203">
        <f t="shared" si="19"/>
        <v>6.8403981551698338</v>
      </c>
      <c r="AL41" s="203">
        <f t="shared" si="20"/>
        <v>9.4781166745306376</v>
      </c>
      <c r="AM41" s="203">
        <f t="shared" si="21"/>
        <v>22.925401100602471</v>
      </c>
      <c r="AN41" s="203">
        <f t="shared" si="22"/>
        <v>2.485453545162283</v>
      </c>
      <c r="AO41" s="203">
        <f t="shared" si="23"/>
        <v>15.78300362926673</v>
      </c>
      <c r="AP41" s="203">
        <f t="shared" si="24"/>
        <v>1.6771238876833456</v>
      </c>
      <c r="AQ41" s="203">
        <f t="shared" si="25"/>
        <v>1114.087197610253</v>
      </c>
      <c r="AR41" s="118"/>
    </row>
    <row r="42" spans="2:46">
      <c r="B42" s="847" t="s">
        <v>2545</v>
      </c>
      <c r="G42" s="73">
        <v>0.9</v>
      </c>
      <c r="H42" s="203">
        <f t="shared" si="26"/>
        <v>42.846738780893538</v>
      </c>
      <c r="I42" s="203">
        <f t="shared" si="27"/>
        <v>91.018421867667186</v>
      </c>
      <c r="J42" s="203">
        <f t="shared" si="28"/>
        <v>12.865592032806925</v>
      </c>
      <c r="K42" s="203">
        <f t="shared" si="29"/>
        <v>54.306818711542945</v>
      </c>
      <c r="L42" s="203">
        <f t="shared" si="30"/>
        <v>11.377258633944566</v>
      </c>
      <c r="M42" s="203">
        <f t="shared" si="31"/>
        <v>3.2686198770261017</v>
      </c>
      <c r="N42" s="203">
        <f t="shared" si="32"/>
        <v>12.048922227594165</v>
      </c>
      <c r="O42" s="203">
        <f t="shared" si="33"/>
        <v>1.6292827267448469</v>
      </c>
      <c r="P42" s="203">
        <f t="shared" si="34"/>
        <v>11.012115690103977</v>
      </c>
      <c r="Q42" s="203">
        <f t="shared" si="35"/>
        <v>2.5694279027621469</v>
      </c>
      <c r="R42" s="203">
        <f t="shared" si="36"/>
        <v>2.2595119893202416</v>
      </c>
      <c r="S42" s="203">
        <f t="shared" si="37"/>
        <v>6.2843883554365023</v>
      </c>
      <c r="T42" s="203">
        <f t="shared" si="38"/>
        <v>0.80145229123696005</v>
      </c>
      <c r="U42" s="203">
        <f t="shared" si="39"/>
        <v>6.4077265376168446</v>
      </c>
      <c r="V42" s="203">
        <f t="shared" si="40"/>
        <v>0.83564590513904602</v>
      </c>
      <c r="W42" s="203">
        <f t="shared" si="41"/>
        <v>497.09051659216635</v>
      </c>
      <c r="AA42" s="73">
        <v>0.9</v>
      </c>
      <c r="AB42" s="203">
        <f t="shared" si="10"/>
        <v>167.10228124548479</v>
      </c>
      <c r="AC42" s="203">
        <f t="shared" si="11"/>
        <v>427.78658277803578</v>
      </c>
      <c r="AD42" s="203">
        <f t="shared" si="12"/>
        <v>69.474196977157391</v>
      </c>
      <c r="AE42" s="203">
        <f t="shared" si="13"/>
        <v>325.84091226925767</v>
      </c>
      <c r="AF42" s="203">
        <f t="shared" si="14"/>
        <v>75.08990698403413</v>
      </c>
      <c r="AG42" s="203">
        <f t="shared" si="15"/>
        <v>12.747617520401796</v>
      </c>
      <c r="AH42" s="203">
        <f t="shared" si="16"/>
        <v>81.93267114764032</v>
      </c>
      <c r="AI42" s="203">
        <f t="shared" si="17"/>
        <v>9.938624633143565</v>
      </c>
      <c r="AJ42" s="203">
        <f t="shared" si="18"/>
        <v>58.364213157551077</v>
      </c>
      <c r="AK42" s="203">
        <f t="shared" si="19"/>
        <v>7.4770351970378481</v>
      </c>
      <c r="AL42" s="203">
        <f t="shared" si="20"/>
        <v>10.39375515087311</v>
      </c>
      <c r="AM42" s="203">
        <f t="shared" si="21"/>
        <v>25.137553421746009</v>
      </c>
      <c r="AN42" s="203">
        <f t="shared" si="22"/>
        <v>2.7249377902056642</v>
      </c>
      <c r="AO42" s="203">
        <f t="shared" si="23"/>
        <v>17.30086165156548</v>
      </c>
      <c r="AP42" s="203">
        <f t="shared" si="24"/>
        <v>1.8384209913059013</v>
      </c>
      <c r="AQ42" s="203">
        <f t="shared" si="25"/>
        <v>1093.599136502766</v>
      </c>
      <c r="AR42" s="118"/>
    </row>
    <row r="43" spans="2:46">
      <c r="B43" s="580" t="s">
        <v>1259</v>
      </c>
      <c r="G43" s="73">
        <v>0.85</v>
      </c>
      <c r="H43" s="203">
        <f t="shared" si="26"/>
        <v>49.47444543240843</v>
      </c>
      <c r="I43" s="203">
        <f t="shared" si="27"/>
        <v>105.14653156114704</v>
      </c>
      <c r="J43" s="203">
        <f t="shared" si="28"/>
        <v>14.855793615830322</v>
      </c>
      <c r="K43" s="203">
        <f t="shared" si="29"/>
        <v>62.674911734480766</v>
      </c>
      <c r="L43" s="203">
        <f t="shared" si="30"/>
        <v>13.129453781732558</v>
      </c>
      <c r="M43" s="203">
        <f t="shared" si="31"/>
        <v>3.560431326893184</v>
      </c>
      <c r="N43" s="203">
        <f t="shared" si="32"/>
        <v>13.897749414788324</v>
      </c>
      <c r="O43" s="203">
        <f t="shared" si="33"/>
        <v>1.8790573447451553</v>
      </c>
      <c r="P43" s="203">
        <f t="shared" si="34"/>
        <v>12.697017097193193</v>
      </c>
      <c r="Q43" s="203">
        <f t="shared" si="35"/>
        <v>2.9474820314884722</v>
      </c>
      <c r="R43" s="203">
        <f t="shared" si="36"/>
        <v>2.6049090666490624</v>
      </c>
      <c r="S43" s="203">
        <f t="shared" si="37"/>
        <v>7.2439008188399612</v>
      </c>
      <c r="T43" s="203">
        <f t="shared" si="38"/>
        <v>0.92363871605381787</v>
      </c>
      <c r="U43" s="203">
        <f t="shared" si="39"/>
        <v>7.3827137377813532</v>
      </c>
      <c r="V43" s="203">
        <f t="shared" si="40"/>
        <v>0.962802139313227</v>
      </c>
      <c r="W43" s="203">
        <f t="shared" si="41"/>
        <v>483.06027163253498</v>
      </c>
      <c r="AA43" s="73">
        <v>0.85</v>
      </c>
      <c r="AB43" s="203">
        <f t="shared" si="10"/>
        <v>192.95033718639289</v>
      </c>
      <c r="AC43" s="203">
        <f t="shared" si="11"/>
        <v>494.18869833739114</v>
      </c>
      <c r="AD43" s="203">
        <f t="shared" si="12"/>
        <v>80.221285525483751</v>
      </c>
      <c r="AE43" s="203">
        <f t="shared" si="13"/>
        <v>376.04947040688461</v>
      </c>
      <c r="AF43" s="203">
        <f t="shared" si="14"/>
        <v>86.654394959434882</v>
      </c>
      <c r="AG43" s="203">
        <f t="shared" si="15"/>
        <v>13.885682174883417</v>
      </c>
      <c r="AH43" s="203">
        <f t="shared" si="16"/>
        <v>94.504696020560601</v>
      </c>
      <c r="AI43" s="203">
        <f t="shared" si="17"/>
        <v>11.462249802945447</v>
      </c>
      <c r="AJ43" s="203">
        <f t="shared" si="18"/>
        <v>67.294190615123924</v>
      </c>
      <c r="AK43" s="203">
        <f t="shared" si="19"/>
        <v>8.5771727116314551</v>
      </c>
      <c r="AL43" s="203">
        <f t="shared" si="20"/>
        <v>11.982581706585686</v>
      </c>
      <c r="AM43" s="203">
        <f t="shared" si="21"/>
        <v>28.975603275359845</v>
      </c>
      <c r="AN43" s="203">
        <f t="shared" si="22"/>
        <v>3.1403716345829809</v>
      </c>
      <c r="AO43" s="203">
        <f t="shared" si="23"/>
        <v>19.933327092009655</v>
      </c>
      <c r="AP43" s="203">
        <f t="shared" si="24"/>
        <v>2.1181647064890994</v>
      </c>
      <c r="AQ43" s="203">
        <f t="shared" si="25"/>
        <v>1062.7325975915771</v>
      </c>
      <c r="AR43" s="118"/>
    </row>
    <row r="44" spans="2:46">
      <c r="B44" s="847" t="s">
        <v>2546</v>
      </c>
      <c r="D44" s="73" t="s">
        <v>2547</v>
      </c>
      <c r="G44" s="73">
        <v>0.8</v>
      </c>
      <c r="H44" s="203">
        <f t="shared" si="26"/>
        <v>60.276052553106702</v>
      </c>
      <c r="I44" s="203">
        <f t="shared" si="27"/>
        <v>128.18489159910433</v>
      </c>
      <c r="J44" s="203">
        <f t="shared" si="28"/>
        <v>18.099381430080719</v>
      </c>
      <c r="K44" s="203">
        <f t="shared" si="29"/>
        <v>76.304530074241299</v>
      </c>
      <c r="L44" s="203">
        <f t="shared" si="30"/>
        <v>15.983121149012112</v>
      </c>
      <c r="M44" s="203">
        <f t="shared" si="31"/>
        <v>4.0040040996283821</v>
      </c>
      <c r="N44" s="203">
        <f t="shared" si="32"/>
        <v>16.907028859297103</v>
      </c>
      <c r="O44" s="203">
        <f t="shared" si="33"/>
        <v>2.2855488045899968</v>
      </c>
      <c r="P44" s="203">
        <f t="shared" si="34"/>
        <v>15.438230087438647</v>
      </c>
      <c r="Q44" s="203">
        <f t="shared" si="35"/>
        <v>3.5588038133447188</v>
      </c>
      <c r="R44" s="203">
        <f t="shared" si="36"/>
        <v>3.1667630695011275</v>
      </c>
      <c r="S44" s="203">
        <f t="shared" si="37"/>
        <v>8.8044358513611964</v>
      </c>
      <c r="T44" s="203">
        <f t="shared" si="38"/>
        <v>1.1223141110842272</v>
      </c>
      <c r="U44" s="203">
        <f t="shared" si="39"/>
        <v>8.967554053451753</v>
      </c>
      <c r="V44" s="203">
        <f t="shared" si="40"/>
        <v>1.1694959547112771</v>
      </c>
      <c r="W44" s="203">
        <f t="shared" si="41"/>
        <v>464.43916653969382</v>
      </c>
      <c r="AA44" s="73">
        <v>0.8</v>
      </c>
      <c r="AB44" s="203">
        <f t="shared" si="10"/>
        <v>235.07660495711613</v>
      </c>
      <c r="AC44" s="203">
        <f t="shared" si="11"/>
        <v>602.46899051579044</v>
      </c>
      <c r="AD44" s="203">
        <f t="shared" si="12"/>
        <v>97.736659722435888</v>
      </c>
      <c r="AE44" s="203">
        <f t="shared" si="13"/>
        <v>457.82718044544777</v>
      </c>
      <c r="AF44" s="203">
        <f t="shared" si="14"/>
        <v>105.48859958347992</v>
      </c>
      <c r="AG44" s="203">
        <f t="shared" si="15"/>
        <v>15.61561598855069</v>
      </c>
      <c r="AH44" s="203">
        <f t="shared" si="16"/>
        <v>114.96779624322029</v>
      </c>
      <c r="AI44" s="203">
        <f t="shared" si="17"/>
        <v>13.94184770799898</v>
      </c>
      <c r="AJ44" s="203">
        <f t="shared" si="18"/>
        <v>81.822619463424829</v>
      </c>
      <c r="AK44" s="203">
        <f t="shared" si="19"/>
        <v>10.356119096833133</v>
      </c>
      <c r="AL44" s="203">
        <f t="shared" si="20"/>
        <v>14.567110119705186</v>
      </c>
      <c r="AM44" s="203">
        <f t="shared" si="21"/>
        <v>35.217743405444786</v>
      </c>
      <c r="AN44" s="203">
        <f t="shared" si="22"/>
        <v>3.8158679776863722</v>
      </c>
      <c r="AO44" s="203">
        <f t="shared" si="23"/>
        <v>24.212395944319734</v>
      </c>
      <c r="AP44" s="203">
        <f t="shared" si="24"/>
        <v>2.5728911003648096</v>
      </c>
      <c r="AQ44" s="203">
        <f t="shared" si="25"/>
        <v>1021.7661663873265</v>
      </c>
      <c r="AR44" s="118"/>
    </row>
    <row r="45" spans="2:46">
      <c r="G45" s="73">
        <v>0.75</v>
      </c>
      <c r="H45" s="203">
        <f t="shared" si="26"/>
        <v>77.752374212289496</v>
      </c>
      <c r="I45" s="203">
        <f t="shared" si="27"/>
        <v>165.48709353853894</v>
      </c>
      <c r="J45" s="203">
        <f t="shared" si="28"/>
        <v>23.347358670993177</v>
      </c>
      <c r="K45" s="203">
        <f t="shared" si="29"/>
        <v>98.338375483372729</v>
      </c>
      <c r="L45" s="203">
        <f t="shared" si="30"/>
        <v>20.59589133552096</v>
      </c>
      <c r="M45" s="203">
        <f t="shared" si="31"/>
        <v>4.6583756416141933</v>
      </c>
      <c r="N45" s="203">
        <f t="shared" si="32"/>
        <v>21.767557088461125</v>
      </c>
      <c r="O45" s="203">
        <f t="shared" si="33"/>
        <v>2.9419793496632418</v>
      </c>
      <c r="P45" s="203">
        <f t="shared" si="34"/>
        <v>19.863109541316799</v>
      </c>
      <c r="Q45" s="203">
        <f t="shared" si="35"/>
        <v>4.5376475956718663</v>
      </c>
      <c r="R45" s="203">
        <f t="shared" si="36"/>
        <v>4.0735349205754252</v>
      </c>
      <c r="S45" s="203">
        <f t="shared" si="37"/>
        <v>11.322341824223148</v>
      </c>
      <c r="T45" s="203">
        <f t="shared" si="38"/>
        <v>1.442775116454929</v>
      </c>
      <c r="U45" s="203">
        <f t="shared" si="39"/>
        <v>11.522833044622537</v>
      </c>
      <c r="V45" s="203">
        <f t="shared" si="40"/>
        <v>1.502757017145977</v>
      </c>
      <c r="W45" s="203">
        <f t="shared" si="41"/>
        <v>441.48766774962138</v>
      </c>
      <c r="AA45" s="73">
        <v>0.75</v>
      </c>
      <c r="AB45" s="203">
        <f t="shared" si="10"/>
        <v>303.23425942792903</v>
      </c>
      <c r="AC45" s="203">
        <f t="shared" si="11"/>
        <v>777.78933963113309</v>
      </c>
      <c r="AD45" s="203">
        <f t="shared" si="12"/>
        <v>126.07573682336317</v>
      </c>
      <c r="AE45" s="203">
        <f t="shared" si="13"/>
        <v>590.03025290023641</v>
      </c>
      <c r="AF45" s="203">
        <f t="shared" si="14"/>
        <v>135.93288281443833</v>
      </c>
      <c r="AG45" s="203">
        <f t="shared" si="15"/>
        <v>18.167665002295355</v>
      </c>
      <c r="AH45" s="203">
        <f t="shared" si="16"/>
        <v>148.01938820153563</v>
      </c>
      <c r="AI45" s="203">
        <f t="shared" si="17"/>
        <v>17.946074032945774</v>
      </c>
      <c r="AJ45" s="203">
        <f t="shared" si="18"/>
        <v>105.27448056897903</v>
      </c>
      <c r="AK45" s="203">
        <f t="shared" si="19"/>
        <v>13.204554503405131</v>
      </c>
      <c r="AL45" s="203">
        <f t="shared" si="20"/>
        <v>18.738260634646956</v>
      </c>
      <c r="AM45" s="203">
        <f t="shared" si="21"/>
        <v>45.289367296892593</v>
      </c>
      <c r="AN45" s="203">
        <f t="shared" si="22"/>
        <v>4.9054353959467587</v>
      </c>
      <c r="AO45" s="203">
        <f t="shared" si="23"/>
        <v>31.111649220480853</v>
      </c>
      <c r="AP45" s="203">
        <f t="shared" si="24"/>
        <v>3.3060654377211498</v>
      </c>
      <c r="AQ45" s="203">
        <f t="shared" si="25"/>
        <v>971.27286904916707</v>
      </c>
      <c r="AR45" s="118"/>
    </row>
    <row r="46" spans="2:46">
      <c r="G46" s="73">
        <v>0.7</v>
      </c>
      <c r="H46" s="203">
        <f t="shared" si="26"/>
        <v>106.6103837750035</v>
      </c>
      <c r="I46" s="203">
        <f t="shared" si="27"/>
        <v>227.14039028792399</v>
      </c>
      <c r="J46" s="203">
        <f t="shared" si="28"/>
        <v>32.013267802025005</v>
      </c>
      <c r="K46" s="203">
        <f t="shared" si="29"/>
        <v>134.68453224811321</v>
      </c>
      <c r="L46" s="203">
        <f t="shared" si="30"/>
        <v>28.203869547553076</v>
      </c>
      <c r="M46" s="203">
        <f t="shared" si="31"/>
        <v>5.6200539245130408</v>
      </c>
      <c r="N46" s="203">
        <f t="shared" si="32"/>
        <v>29.776310000023916</v>
      </c>
      <c r="O46" s="203">
        <f t="shared" si="33"/>
        <v>4.0233253845102945</v>
      </c>
      <c r="P46" s="203">
        <f t="shared" si="34"/>
        <v>27.148482801981572</v>
      </c>
      <c r="Q46" s="203">
        <f t="shared" si="35"/>
        <v>6.1328910581276626</v>
      </c>
      <c r="R46" s="203">
        <f t="shared" si="36"/>
        <v>5.5661307616244775</v>
      </c>
      <c r="S46" s="203">
        <f t="shared" si="37"/>
        <v>15.465644632550108</v>
      </c>
      <c r="T46" s="203">
        <f t="shared" si="38"/>
        <v>1.9698982932290827</v>
      </c>
      <c r="U46" s="203">
        <f t="shared" si="39"/>
        <v>15.72380909607752</v>
      </c>
      <c r="V46" s="203">
        <f t="shared" si="40"/>
        <v>2.0506577184336745</v>
      </c>
      <c r="W46" s="203">
        <f t="shared" si="41"/>
        <v>414.60042474207359</v>
      </c>
      <c r="AA46" s="73">
        <v>0.7</v>
      </c>
      <c r="AB46" s="203">
        <f t="shared" si="10"/>
        <v>415.78049672251365</v>
      </c>
      <c r="AC46" s="203">
        <f t="shared" si="11"/>
        <v>1067.5598343532429</v>
      </c>
      <c r="AD46" s="203">
        <f t="shared" si="12"/>
        <v>172.87164613093503</v>
      </c>
      <c r="AE46" s="203">
        <f t="shared" si="13"/>
        <v>808.10719348867929</v>
      </c>
      <c r="AF46" s="203">
        <f t="shared" si="14"/>
        <v>186.14553901385028</v>
      </c>
      <c r="AG46" s="203">
        <f t="shared" si="15"/>
        <v>21.918210305600859</v>
      </c>
      <c r="AH46" s="203">
        <f t="shared" si="16"/>
        <v>202.47890800016262</v>
      </c>
      <c r="AI46" s="203">
        <f t="shared" si="17"/>
        <v>24.542284845512796</v>
      </c>
      <c r="AJ46" s="203">
        <f t="shared" si="18"/>
        <v>143.88695885050234</v>
      </c>
      <c r="AK46" s="203">
        <f t="shared" si="19"/>
        <v>17.846712979151498</v>
      </c>
      <c r="AL46" s="203">
        <f t="shared" si="20"/>
        <v>25.604201503472595</v>
      </c>
      <c r="AM46" s="203">
        <f t="shared" si="21"/>
        <v>61.86257853020043</v>
      </c>
      <c r="AN46" s="203">
        <f t="shared" si="22"/>
        <v>6.6976541969788812</v>
      </c>
      <c r="AO46" s="203">
        <f t="shared" si="23"/>
        <v>42.454284559409309</v>
      </c>
      <c r="AP46" s="203">
        <f t="shared" si="24"/>
        <v>4.5114469805540844</v>
      </c>
      <c r="AQ46" s="203">
        <f t="shared" si="25"/>
        <v>912.12093443256197</v>
      </c>
      <c r="AR46" s="118"/>
    </row>
    <row r="47" spans="2:46">
      <c r="E47" s="68"/>
      <c r="F47" s="68"/>
      <c r="G47" s="68">
        <v>0.65</v>
      </c>
      <c r="H47" s="489">
        <f t="shared" si="26"/>
        <v>156.0875640380668</v>
      </c>
      <c r="I47" s="489">
        <f t="shared" si="27"/>
        <v>332.9660000830051</v>
      </c>
      <c r="J47" s="489">
        <f t="shared" si="28"/>
        <v>46.871250430052463</v>
      </c>
      <c r="K47" s="489">
        <f t="shared" si="29"/>
        <v>196.9215812394531</v>
      </c>
      <c r="L47" s="489">
        <f t="shared" si="30"/>
        <v>41.229101168802302</v>
      </c>
      <c r="M47" s="489">
        <f t="shared" si="31"/>
        <v>7.0498735250627567</v>
      </c>
      <c r="N47" s="489">
        <f t="shared" si="32"/>
        <v>43.471248402022738</v>
      </c>
      <c r="O47" s="489">
        <f t="shared" si="33"/>
        <v>5.871873841377945</v>
      </c>
      <c r="P47" s="489">
        <f t="shared" si="34"/>
        <v>39.594835912959944</v>
      </c>
      <c r="Q47" s="489">
        <f t="shared" si="35"/>
        <v>8.8243720570690378</v>
      </c>
      <c r="R47" s="489">
        <f t="shared" si="36"/>
        <v>8.1153236596942726</v>
      </c>
      <c r="S47" s="489">
        <f t="shared" si="37"/>
        <v>22.539229407281244</v>
      </c>
      <c r="T47" s="489">
        <f t="shared" si="38"/>
        <v>2.8693892393520581</v>
      </c>
      <c r="U47" s="489">
        <f t="shared" si="39"/>
        <v>22.887876691651417</v>
      </c>
      <c r="V47" s="489">
        <f t="shared" si="40"/>
        <v>2.9850256614185828</v>
      </c>
      <c r="W47" s="489">
        <f t="shared" si="41"/>
        <v>384.30053021773864</v>
      </c>
      <c r="Y47" s="68"/>
      <c r="Z47" s="68"/>
      <c r="AA47" s="68">
        <v>0.65</v>
      </c>
      <c r="AB47" s="489">
        <f t="shared" si="10"/>
        <v>608.74149974846057</v>
      </c>
      <c r="AC47" s="489">
        <f t="shared" si="11"/>
        <v>1564.9402003901241</v>
      </c>
      <c r="AD47" s="489">
        <f t="shared" si="12"/>
        <v>253.1047523222833</v>
      </c>
      <c r="AE47" s="489">
        <f t="shared" si="13"/>
        <v>1181.5294874367187</v>
      </c>
      <c r="AF47" s="489">
        <f t="shared" si="14"/>
        <v>272.11206771409519</v>
      </c>
      <c r="AG47" s="489">
        <f t="shared" si="15"/>
        <v>27.494506747744751</v>
      </c>
      <c r="AH47" s="489">
        <f t="shared" si="16"/>
        <v>295.60448913375461</v>
      </c>
      <c r="AI47" s="489">
        <f t="shared" si="17"/>
        <v>35.818430432405464</v>
      </c>
      <c r="AJ47" s="489">
        <f t="shared" si="18"/>
        <v>209.8526303386877</v>
      </c>
      <c r="AK47" s="489">
        <f t="shared" si="19"/>
        <v>25.678922686070901</v>
      </c>
      <c r="AL47" s="489">
        <f t="shared" si="20"/>
        <v>37.330488834593652</v>
      </c>
      <c r="AM47" s="489">
        <f t="shared" si="21"/>
        <v>90.156917629124976</v>
      </c>
      <c r="AN47" s="489">
        <f t="shared" si="22"/>
        <v>9.7559234137969977</v>
      </c>
      <c r="AO47" s="489">
        <f t="shared" si="23"/>
        <v>61.797267067458833</v>
      </c>
      <c r="AP47" s="489">
        <f t="shared" si="24"/>
        <v>6.5670564551208823</v>
      </c>
      <c r="AQ47" s="489">
        <f t="shared" si="25"/>
        <v>845.46116647902511</v>
      </c>
      <c r="AR47" s="131"/>
      <c r="AS47" s="68"/>
      <c r="AT47" s="68"/>
    </row>
    <row r="48" spans="2:46">
      <c r="F48" s="73" t="s">
        <v>1211</v>
      </c>
      <c r="G48" s="73">
        <v>0.64</v>
      </c>
      <c r="H48" s="203">
        <f t="shared" ref="H48:H55" si="42">H47*G48^(H$31-1)</f>
        <v>214.63309030293826</v>
      </c>
      <c r="I48" s="203">
        <f t="shared" ref="I48:I55" si="43">I47*G48^(I$31-1)</f>
        <v>450.49356270853815</v>
      </c>
      <c r="J48" s="203">
        <f t="shared" ref="J48:J55" si="44">J47*G48^(J$31-1)</f>
        <v>62.39788273833404</v>
      </c>
      <c r="K48" s="203">
        <f t="shared" ref="K48:K55" si="45">K47*G48^(K$31-1)</f>
        <v>258.46878351800729</v>
      </c>
      <c r="L48" s="203">
        <f t="shared" ref="L48:L55" si="46">L47*G48^(L$31-1)</f>
        <v>53.408459882483051</v>
      </c>
      <c r="M48" s="203">
        <f t="shared" ref="M48:M55" si="47">M47*G48^(M$31-1)</f>
        <v>8.4780153315634799</v>
      </c>
      <c r="N48" s="203">
        <f t="shared" ref="N48:N55" si="48">N47*G48^(N$31-1)</f>
        <v>56.00352546222792</v>
      </c>
      <c r="O48" s="203">
        <f t="shared" ref="O48:O55" si="49">O47*G48^(O$31-1)</f>
        <v>7.6774323115216854</v>
      </c>
      <c r="P48" s="203">
        <f t="shared" ref="P48:P55" si="50">P47*G48^(P$31-1)</f>
        <v>52.637740161599936</v>
      </c>
      <c r="Q48" s="203">
        <f>Q$47*G48^(Q$31-1)</f>
        <v>12.214240999348272</v>
      </c>
      <c r="R48" s="203">
        <f t="shared" ref="R48:R55" si="51">R47*G48^(R$31-1)</f>
        <v>10.948268452322468</v>
      </c>
      <c r="S48" s="203">
        <f t="shared" ref="S48:S55" si="52">S47*G48^(S$31-1)</f>
        <v>30.788298779877884</v>
      </c>
      <c r="T48" s="203">
        <f t="shared" ref="T48:T55" si="53">T47*G48^(T$31-1)</f>
        <v>3.9680345774141843</v>
      </c>
      <c r="U48" s="203">
        <f t="shared" ref="U48:U55" si="54">U47*G48^(U$31-1)</f>
        <v>32.105309886679798</v>
      </c>
      <c r="V48" s="203">
        <f t="shared" ref="V48:V55" si="55">V47*G48^(V$31-1)</f>
        <v>4.2317675396047605</v>
      </c>
      <c r="W48" s="203">
        <f t="shared" ref="W48:W55" si="56">W47*G48^(W$31-1)</f>
        <v>369.00824905290165</v>
      </c>
      <c r="Z48" s="73" t="s">
        <v>1211</v>
      </c>
      <c r="AA48" s="73">
        <v>0.64</v>
      </c>
      <c r="AB48" s="203">
        <f t="shared" si="10"/>
        <v>837.06905218145914</v>
      </c>
      <c r="AC48" s="203">
        <f t="shared" si="11"/>
        <v>2117.3197447301295</v>
      </c>
      <c r="AD48" s="203">
        <f t="shared" si="12"/>
        <v>336.94856678700381</v>
      </c>
      <c r="AE48" s="203">
        <f t="shared" si="13"/>
        <v>1550.8127011080437</v>
      </c>
      <c r="AF48" s="203">
        <f t="shared" si="14"/>
        <v>352.49583522438809</v>
      </c>
      <c r="AG48" s="203">
        <f t="shared" si="15"/>
        <v>33.06425979309757</v>
      </c>
      <c r="AH48" s="203">
        <f t="shared" si="16"/>
        <v>380.82397314314983</v>
      </c>
      <c r="AI48" s="203">
        <f t="shared" si="17"/>
        <v>46.832337100282281</v>
      </c>
      <c r="AJ48" s="203">
        <f t="shared" si="18"/>
        <v>278.98002285647965</v>
      </c>
      <c r="AK48" s="203">
        <f t="shared" si="19"/>
        <v>35.543441308103475</v>
      </c>
      <c r="AL48" s="203">
        <f t="shared" si="20"/>
        <v>50.362034880683346</v>
      </c>
      <c r="AM48" s="203">
        <f t="shared" si="21"/>
        <v>123.15319511951154</v>
      </c>
      <c r="AN48" s="203">
        <f t="shared" si="22"/>
        <v>13.491317563208227</v>
      </c>
      <c r="AO48" s="203">
        <f t="shared" si="23"/>
        <v>86.684336694035466</v>
      </c>
      <c r="AP48" s="203">
        <f t="shared" si="24"/>
        <v>9.3098885871304731</v>
      </c>
      <c r="AQ48" s="203">
        <f t="shared" si="25"/>
        <v>811.81814791638374</v>
      </c>
      <c r="AR48" s="118">
        <f t="shared" ref="AR48:AR79" si="57">(AH48/0.199)/(AO48/0.161)</f>
        <v>3.5543193755415019</v>
      </c>
      <c r="AS48" s="118">
        <f t="shared" ref="AS48:AS79" si="58">(AB48/0.237)/(AE48/0.457)</f>
        <v>1.0408060079828163</v>
      </c>
      <c r="AT48" s="207">
        <f t="shared" ref="AT48:AT79" si="59">AQ48/AK48</f>
        <v>22.840167356876023</v>
      </c>
    </row>
    <row r="49" spans="5:46">
      <c r="E49" s="562" t="s">
        <v>931</v>
      </c>
      <c r="F49" s="16">
        <f>C23</f>
        <v>0</v>
      </c>
      <c r="G49" s="73">
        <v>0.63</v>
      </c>
      <c r="H49" s="203">
        <f t="shared" si="42"/>
        <v>298.47387033225328</v>
      </c>
      <c r="I49" s="203">
        <f t="shared" si="43"/>
        <v>616.04174217559159</v>
      </c>
      <c r="J49" s="203">
        <f t="shared" si="44"/>
        <v>83.910847864357194</v>
      </c>
      <c r="K49" s="203">
        <f t="shared" si="45"/>
        <v>342.52388314690222</v>
      </c>
      <c r="L49" s="203">
        <f t="shared" si="46"/>
        <v>69.820471263426299</v>
      </c>
      <c r="M49" s="203">
        <f t="shared" si="47"/>
        <v>10.262048255577064</v>
      </c>
      <c r="N49" s="203">
        <f t="shared" si="48"/>
        <v>72.796536089877932</v>
      </c>
      <c r="O49" s="203">
        <f t="shared" si="49"/>
        <v>10.133608633151246</v>
      </c>
      <c r="P49" s="203">
        <f t="shared" si="50"/>
        <v>70.683741593066046</v>
      </c>
      <c r="Q49" s="203">
        <f t="shared" ref="Q49:Q55" si="60">Q48*G49^(Q$31-1)</f>
        <v>17.101379427691292</v>
      </c>
      <c r="R49" s="203">
        <f t="shared" si="51"/>
        <v>14.927043646494379</v>
      </c>
      <c r="S49" s="203">
        <f t="shared" si="52"/>
        <v>42.521824839976567</v>
      </c>
      <c r="T49" s="203">
        <f t="shared" si="53"/>
        <v>5.5504656104159213</v>
      </c>
      <c r="U49" s="203">
        <f t="shared" si="54"/>
        <v>45.575818766848236</v>
      </c>
      <c r="V49" s="203">
        <f t="shared" si="55"/>
        <v>6.0735721540524539</v>
      </c>
      <c r="W49" s="203">
        <f t="shared" si="56"/>
        <v>353.81714517247707</v>
      </c>
      <c r="Y49" s="562" t="s">
        <v>931</v>
      </c>
      <c r="Z49" s="16">
        <f>F49</f>
        <v>0</v>
      </c>
      <c r="AA49" s="73">
        <v>0.63</v>
      </c>
      <c r="AB49" s="203">
        <f t="shared" si="10"/>
        <v>1164.0480942957877</v>
      </c>
      <c r="AC49" s="203">
        <f t="shared" si="11"/>
        <v>2895.3961882252806</v>
      </c>
      <c r="AD49" s="203">
        <f t="shared" si="12"/>
        <v>453.11857846752889</v>
      </c>
      <c r="AE49" s="203">
        <f t="shared" si="13"/>
        <v>2055.1432988814131</v>
      </c>
      <c r="AF49" s="203">
        <f t="shared" si="14"/>
        <v>460.81511033861352</v>
      </c>
      <c r="AG49" s="203">
        <f t="shared" si="15"/>
        <v>40.021988196750549</v>
      </c>
      <c r="AH49" s="203">
        <f t="shared" si="16"/>
        <v>495.01644541116991</v>
      </c>
      <c r="AI49" s="203">
        <f t="shared" si="17"/>
        <v>61.815012662222593</v>
      </c>
      <c r="AJ49" s="203">
        <f t="shared" si="18"/>
        <v>374.62383044325003</v>
      </c>
      <c r="AK49" s="203">
        <f t="shared" si="19"/>
        <v>49.765014134581662</v>
      </c>
      <c r="AL49" s="203">
        <f t="shared" si="20"/>
        <v>68.664400773874135</v>
      </c>
      <c r="AM49" s="203">
        <f t="shared" si="21"/>
        <v>170.08729935990627</v>
      </c>
      <c r="AN49" s="203">
        <f t="shared" si="22"/>
        <v>18.871583075414133</v>
      </c>
      <c r="AO49" s="203">
        <f t="shared" si="23"/>
        <v>123.05471067049025</v>
      </c>
      <c r="AP49" s="203">
        <f t="shared" si="24"/>
        <v>13.3618587389154</v>
      </c>
      <c r="AQ49" s="203">
        <f t="shared" si="25"/>
        <v>778.39771937944965</v>
      </c>
      <c r="AR49" s="118">
        <f t="shared" si="57"/>
        <v>3.2545742445284036</v>
      </c>
      <c r="AS49" s="118">
        <f t="shared" si="58"/>
        <v>1.0921861600236817</v>
      </c>
      <c r="AT49" s="207">
        <f t="shared" si="59"/>
        <v>15.641464850675925</v>
      </c>
    </row>
    <row r="50" spans="5:46">
      <c r="G50" s="73">
        <v>0.62</v>
      </c>
      <c r="H50" s="203">
        <f t="shared" si="42"/>
        <v>419.83179134449222</v>
      </c>
      <c r="I50" s="203">
        <f t="shared" si="43"/>
        <v>851.60591691046238</v>
      </c>
      <c r="J50" s="203">
        <f t="shared" si="44"/>
        <v>114.00436215763258</v>
      </c>
      <c r="K50" s="203">
        <f t="shared" si="45"/>
        <v>458.36166160489086</v>
      </c>
      <c r="L50" s="203">
        <f t="shared" si="46"/>
        <v>92.12669637968402</v>
      </c>
      <c r="M50" s="203">
        <f t="shared" si="47"/>
        <v>12.503918208832838</v>
      </c>
      <c r="N50" s="203">
        <f t="shared" si="48"/>
        <v>95.488324100934676</v>
      </c>
      <c r="O50" s="203">
        <f t="shared" si="49"/>
        <v>13.504759505682024</v>
      </c>
      <c r="P50" s="203">
        <f t="shared" si="50"/>
        <v>95.890426869594734</v>
      </c>
      <c r="Q50" s="203">
        <f t="shared" si="60"/>
        <v>24.224649368456202</v>
      </c>
      <c r="R50" s="203">
        <f t="shared" si="51"/>
        <v>20.571424371461532</v>
      </c>
      <c r="S50" s="203">
        <f t="shared" si="52"/>
        <v>59.387377205371209</v>
      </c>
      <c r="T50" s="203">
        <f t="shared" si="53"/>
        <v>7.8547227674064786</v>
      </c>
      <c r="U50" s="203">
        <f t="shared" si="54"/>
        <v>65.48793986464517</v>
      </c>
      <c r="V50" s="203">
        <f t="shared" si="55"/>
        <v>8.8267500399031089</v>
      </c>
      <c r="W50" s="203">
        <f t="shared" si="56"/>
        <v>338.75789399752421</v>
      </c>
      <c r="AA50" s="73">
        <v>0.62</v>
      </c>
      <c r="AB50" s="203">
        <f t="shared" si="10"/>
        <v>1637.3439862435196</v>
      </c>
      <c r="AC50" s="203">
        <f t="shared" si="11"/>
        <v>4002.5478094791733</v>
      </c>
      <c r="AD50" s="203">
        <f t="shared" si="12"/>
        <v>615.62355565121595</v>
      </c>
      <c r="AE50" s="203">
        <f t="shared" si="13"/>
        <v>2750.1699696293454</v>
      </c>
      <c r="AF50" s="203">
        <f t="shared" si="14"/>
        <v>608.03619610591454</v>
      </c>
      <c r="AG50" s="203">
        <f t="shared" si="15"/>
        <v>48.765281014448064</v>
      </c>
      <c r="AH50" s="203">
        <f t="shared" si="16"/>
        <v>649.3206038863558</v>
      </c>
      <c r="AI50" s="203">
        <f t="shared" si="17"/>
        <v>82.379032984660341</v>
      </c>
      <c r="AJ50" s="203">
        <f t="shared" si="18"/>
        <v>508.21926240885205</v>
      </c>
      <c r="AK50" s="203">
        <f t="shared" si="19"/>
        <v>70.493729662207556</v>
      </c>
      <c r="AL50" s="203">
        <f t="shared" si="20"/>
        <v>94.628552108723042</v>
      </c>
      <c r="AM50" s="203">
        <f t="shared" si="21"/>
        <v>237.54950882148484</v>
      </c>
      <c r="AN50" s="203">
        <f t="shared" si="22"/>
        <v>26.706057409182026</v>
      </c>
      <c r="AO50" s="203">
        <f t="shared" si="23"/>
        <v>176.81743763454196</v>
      </c>
      <c r="AP50" s="203">
        <f t="shared" si="24"/>
        <v>19.41885008778684</v>
      </c>
      <c r="AQ50" s="203">
        <f t="shared" si="25"/>
        <v>745.26736679455337</v>
      </c>
      <c r="AR50" s="118">
        <f t="shared" si="57"/>
        <v>2.9710289993474257</v>
      </c>
      <c r="AS50" s="118">
        <f t="shared" si="58"/>
        <v>1.1480168107084499</v>
      </c>
      <c r="AT50" s="207">
        <f t="shared" si="59"/>
        <v>10.572108616833466</v>
      </c>
    </row>
    <row r="51" spans="5:46">
      <c r="G51" s="118">
        <v>0.61</v>
      </c>
      <c r="H51" s="203">
        <f t="shared" si="42"/>
        <v>597.42629938264395</v>
      </c>
      <c r="I51" s="203">
        <f t="shared" si="43"/>
        <v>1190.2843368380466</v>
      </c>
      <c r="J51" s="203">
        <f t="shared" si="44"/>
        <v>156.51370660630525</v>
      </c>
      <c r="K51" s="203">
        <f t="shared" si="45"/>
        <v>619.4827773841871</v>
      </c>
      <c r="L51" s="203">
        <f t="shared" si="46"/>
        <v>122.71107252956608</v>
      </c>
      <c r="M51" s="203">
        <f t="shared" si="47"/>
        <v>15.338296099068886</v>
      </c>
      <c r="N51" s="203">
        <f t="shared" si="48"/>
        <v>126.41487312162354</v>
      </c>
      <c r="O51" s="203">
        <f t="shared" si="49"/>
        <v>18.174064289704617</v>
      </c>
      <c r="P51" s="203">
        <f t="shared" si="50"/>
        <v>131.44270610339697</v>
      </c>
      <c r="Q51" s="203">
        <f t="shared" si="60"/>
        <v>34.72384934570357</v>
      </c>
      <c r="R51" s="203">
        <f t="shared" si="51"/>
        <v>28.661105077312275</v>
      </c>
      <c r="S51" s="203">
        <f t="shared" si="52"/>
        <v>83.890234791117805</v>
      </c>
      <c r="T51" s="203">
        <f t="shared" si="53"/>
        <v>11.247651701416764</v>
      </c>
      <c r="U51" s="203">
        <f t="shared" si="54"/>
        <v>95.267133005166116</v>
      </c>
      <c r="V51" s="203">
        <f t="shared" si="55"/>
        <v>12.992121315983397</v>
      </c>
      <c r="W51" s="203">
        <f t="shared" si="56"/>
        <v>323.8600992482572</v>
      </c>
      <c r="AA51" s="118">
        <v>0.61</v>
      </c>
      <c r="AB51" s="203">
        <f t="shared" si="10"/>
        <v>2329.9625675923112</v>
      </c>
      <c r="AC51" s="203">
        <f t="shared" si="11"/>
        <v>5594.3363831388187</v>
      </c>
      <c r="AD51" s="203">
        <f t="shared" si="12"/>
        <v>845.17401567404841</v>
      </c>
      <c r="AE51" s="203">
        <f t="shared" si="13"/>
        <v>3716.8966643051226</v>
      </c>
      <c r="AF51" s="203">
        <f t="shared" si="14"/>
        <v>809.89307869513607</v>
      </c>
      <c r="AG51" s="203">
        <f t="shared" si="15"/>
        <v>59.819354786368656</v>
      </c>
      <c r="AH51" s="203">
        <f t="shared" si="16"/>
        <v>859.62113722704009</v>
      </c>
      <c r="AI51" s="203">
        <f t="shared" si="17"/>
        <v>110.86179216719816</v>
      </c>
      <c r="AJ51" s="203">
        <f t="shared" si="18"/>
        <v>696.64634234800394</v>
      </c>
      <c r="AK51" s="203">
        <f t="shared" si="19"/>
        <v>101.04640159599739</v>
      </c>
      <c r="AL51" s="203">
        <f t="shared" si="20"/>
        <v>131.84108335563644</v>
      </c>
      <c r="AM51" s="203">
        <f t="shared" si="21"/>
        <v>335.56093916447122</v>
      </c>
      <c r="AN51" s="203">
        <f t="shared" si="22"/>
        <v>38.242015784816999</v>
      </c>
      <c r="AO51" s="203">
        <f t="shared" si="23"/>
        <v>257.22125911394852</v>
      </c>
      <c r="AP51" s="203">
        <f t="shared" si="24"/>
        <v>28.582666895163474</v>
      </c>
      <c r="AQ51" s="203">
        <f t="shared" si="25"/>
        <v>712.49221834616594</v>
      </c>
      <c r="AR51" s="118">
        <f t="shared" si="57"/>
        <v>2.7037904244394011</v>
      </c>
      <c r="AS51" s="118">
        <f t="shared" si="58"/>
        <v>1.2087495091451019</v>
      </c>
      <c r="AT51" s="207">
        <f t="shared" si="59"/>
        <v>7.0511389529222868</v>
      </c>
    </row>
    <row r="52" spans="5:46">
      <c r="G52" s="118">
        <v>0.6</v>
      </c>
      <c r="H52" s="203">
        <f t="shared" si="42"/>
        <v>860.234133976723</v>
      </c>
      <c r="I52" s="203">
        <f t="shared" si="43"/>
        <v>1682.3848766365966</v>
      </c>
      <c r="J52" s="203">
        <f t="shared" si="44"/>
        <v>217.16291917320186</v>
      </c>
      <c r="K52" s="203">
        <f t="shared" si="45"/>
        <v>845.71658962593528</v>
      </c>
      <c r="L52" s="203">
        <f t="shared" si="46"/>
        <v>165.0232880331406</v>
      </c>
      <c r="M52" s="203">
        <f t="shared" si="47"/>
        <v>18.944156852107358</v>
      </c>
      <c r="N52" s="203">
        <f t="shared" si="48"/>
        <v>168.9354048835886</v>
      </c>
      <c r="O52" s="203">
        <f t="shared" si="49"/>
        <v>24.701872198962498</v>
      </c>
      <c r="P52" s="203">
        <f t="shared" si="50"/>
        <v>182.0864900128681</v>
      </c>
      <c r="Q52" s="203">
        <f t="shared" si="60"/>
        <v>50.376415493599936</v>
      </c>
      <c r="R52" s="203">
        <f t="shared" si="51"/>
        <v>40.377351093093658</v>
      </c>
      <c r="S52" s="203">
        <f t="shared" si="52"/>
        <v>119.87959351370247</v>
      </c>
      <c r="T52" s="203">
        <f t="shared" si="53"/>
        <v>16.30073550022238</v>
      </c>
      <c r="U52" s="203">
        <f t="shared" si="54"/>
        <v>140.33574222005697</v>
      </c>
      <c r="V52" s="203">
        <f t="shared" si="55"/>
        <v>19.371943742643161</v>
      </c>
      <c r="W52" s="203">
        <f t="shared" si="56"/>
        <v>309.15218071807152</v>
      </c>
      <c r="AA52" s="118">
        <v>0.6</v>
      </c>
      <c r="AB52" s="203">
        <f t="shared" si="10"/>
        <v>3354.9131225092196</v>
      </c>
      <c r="AC52" s="203">
        <f t="shared" si="11"/>
        <v>7907.2089201920044</v>
      </c>
      <c r="AD52" s="203">
        <f t="shared" si="12"/>
        <v>1172.67976353529</v>
      </c>
      <c r="AE52" s="203">
        <f t="shared" si="13"/>
        <v>5074.2995377556117</v>
      </c>
      <c r="AF52" s="203">
        <f t="shared" si="14"/>
        <v>1089.1537010187278</v>
      </c>
      <c r="AG52" s="203">
        <f t="shared" si="15"/>
        <v>73.882211723218703</v>
      </c>
      <c r="AH52" s="203">
        <f t="shared" si="16"/>
        <v>1148.7607532084025</v>
      </c>
      <c r="AI52" s="203">
        <f t="shared" si="17"/>
        <v>150.68142041367122</v>
      </c>
      <c r="AJ52" s="203">
        <f t="shared" si="18"/>
        <v>965.05839706820086</v>
      </c>
      <c r="AK52" s="853">
        <f t="shared" si="19"/>
        <v>146.59536908637583</v>
      </c>
      <c r="AL52" s="203">
        <f t="shared" si="20"/>
        <v>185.7358150282308</v>
      </c>
      <c r="AM52" s="203">
        <f t="shared" si="21"/>
        <v>479.5183740548099</v>
      </c>
      <c r="AN52" s="203">
        <f t="shared" si="22"/>
        <v>55.422500700756089</v>
      </c>
      <c r="AO52" s="203">
        <f t="shared" si="23"/>
        <v>378.90650399415387</v>
      </c>
      <c r="AP52" s="203">
        <f t="shared" si="24"/>
        <v>42.61827623381496</v>
      </c>
      <c r="AQ52" s="203">
        <f t="shared" si="25"/>
        <v>680.13479757975745</v>
      </c>
      <c r="AR52" s="848">
        <f t="shared" si="57"/>
        <v>2.4528462656419623</v>
      </c>
      <c r="AS52" s="848">
        <f t="shared" si="58"/>
        <v>1.2748909322684012</v>
      </c>
      <c r="AT52" s="852">
        <f t="shared" si="59"/>
        <v>4.6395380824002261</v>
      </c>
    </row>
    <row r="53" spans="5:46">
      <c r="G53" s="118">
        <v>0.55000000000000004</v>
      </c>
      <c r="H53" s="203">
        <f t="shared" si="42"/>
        <v>1318.0094109266765</v>
      </c>
      <c r="I53" s="203">
        <f t="shared" si="43"/>
        <v>2522.301464119118</v>
      </c>
      <c r="J53" s="203">
        <f t="shared" si="44"/>
        <v>318.60034665667479</v>
      </c>
      <c r="K53" s="203">
        <f t="shared" si="45"/>
        <v>1217.4439606643414</v>
      </c>
      <c r="L53" s="203">
        <f t="shared" si="46"/>
        <v>233.41149881131366</v>
      </c>
      <c r="M53" s="203">
        <f t="shared" si="47"/>
        <v>24.25452825519185</v>
      </c>
      <c r="N53" s="203">
        <f t="shared" si="48"/>
        <v>237.18770042972315</v>
      </c>
      <c r="O53" s="203">
        <f t="shared" si="49"/>
        <v>35.376065487466064</v>
      </c>
      <c r="P53" s="203">
        <f t="shared" si="50"/>
        <v>266.64187439452633</v>
      </c>
      <c r="Q53" s="203">
        <f t="shared" si="60"/>
        <v>77.866859897755091</v>
      </c>
      <c r="R53" s="203">
        <f t="shared" si="51"/>
        <v>60.302619929366863</v>
      </c>
      <c r="S53" s="203">
        <f t="shared" si="52"/>
        <v>182.04836068432908</v>
      </c>
      <c r="T53" s="203">
        <f t="shared" si="53"/>
        <v>25.165247150098253</v>
      </c>
      <c r="U53" s="203">
        <f t="shared" si="54"/>
        <v>220.82492972486577</v>
      </c>
      <c r="V53" s="203">
        <f t="shared" si="55"/>
        <v>30.918488021421933</v>
      </c>
      <c r="W53" s="203">
        <f t="shared" si="56"/>
        <v>292.78508820971319</v>
      </c>
      <c r="AA53" s="118">
        <v>0.55000000000000004</v>
      </c>
      <c r="AB53" s="203">
        <f t="shared" si="10"/>
        <v>5140.2367026140382</v>
      </c>
      <c r="AC53" s="203">
        <f t="shared" si="11"/>
        <v>11854.816881359855</v>
      </c>
      <c r="AD53" s="203">
        <f t="shared" si="12"/>
        <v>1720.4418719460439</v>
      </c>
      <c r="AE53" s="203">
        <f t="shared" si="13"/>
        <v>7304.6637639860483</v>
      </c>
      <c r="AF53" s="203">
        <f t="shared" si="14"/>
        <v>1540.5158921546702</v>
      </c>
      <c r="AG53" s="203">
        <f t="shared" si="15"/>
        <v>94.592660195248214</v>
      </c>
      <c r="AH53" s="203">
        <f t="shared" si="16"/>
        <v>1612.8763629221173</v>
      </c>
      <c r="AI53" s="203">
        <f t="shared" si="17"/>
        <v>215.79399947354298</v>
      </c>
      <c r="AJ53" s="203">
        <f t="shared" si="18"/>
        <v>1413.2019342909896</v>
      </c>
      <c r="AK53" s="203">
        <f t="shared" si="19"/>
        <v>226.59256230246731</v>
      </c>
      <c r="AL53" s="203">
        <f t="shared" si="20"/>
        <v>277.39205167508754</v>
      </c>
      <c r="AM53" s="203">
        <f t="shared" si="21"/>
        <v>728.19344273731633</v>
      </c>
      <c r="AN53" s="203">
        <f t="shared" si="22"/>
        <v>85.561840310334063</v>
      </c>
      <c r="AO53" s="203">
        <f t="shared" si="23"/>
        <v>596.22731025713756</v>
      </c>
      <c r="AP53" s="203">
        <f t="shared" si="24"/>
        <v>68.020673647128262</v>
      </c>
      <c r="AQ53" s="203">
        <f t="shared" si="25"/>
        <v>644.1271940613691</v>
      </c>
      <c r="AR53" s="118">
        <f t="shared" si="57"/>
        <v>2.1885779120019588</v>
      </c>
      <c r="AS53" s="118">
        <f t="shared" si="58"/>
        <v>1.356909060250638</v>
      </c>
      <c r="AT53" s="207">
        <f t="shared" si="59"/>
        <v>2.8426669768690611</v>
      </c>
    </row>
    <row r="54" spans="5:46">
      <c r="G54" s="118">
        <v>0.5</v>
      </c>
      <c r="H54" s="203">
        <f t="shared" si="42"/>
        <v>2161.5341531406443</v>
      </c>
      <c r="I54" s="203">
        <f t="shared" si="43"/>
        <v>4033.7313323789094</v>
      </c>
      <c r="J54" s="203">
        <f t="shared" si="44"/>
        <v>496.87231408341012</v>
      </c>
      <c r="K54" s="203">
        <f t="shared" si="45"/>
        <v>1857.368156562419</v>
      </c>
      <c r="L54" s="203">
        <f t="shared" si="46"/>
        <v>348.90324026184976</v>
      </c>
      <c r="M54" s="203">
        <f t="shared" si="47"/>
        <v>32.301261733000558</v>
      </c>
      <c r="N54" s="203">
        <f t="shared" si="48"/>
        <v>351.52673098028419</v>
      </c>
      <c r="O54" s="203">
        <f t="shared" si="49"/>
        <v>53.648335147437642</v>
      </c>
      <c r="P54" s="203">
        <f t="shared" si="50"/>
        <v>414.94242323073286</v>
      </c>
      <c r="Q54" s="203">
        <f t="shared" si="60"/>
        <v>129.01178449075238</v>
      </c>
      <c r="R54" s="203">
        <f t="shared" si="51"/>
        <v>96.007711045404008</v>
      </c>
      <c r="S54" s="203">
        <f t="shared" si="52"/>
        <v>295.49803762037334</v>
      </c>
      <c r="T54" s="203">
        <f t="shared" si="53"/>
        <v>41.635310028946556</v>
      </c>
      <c r="U54" s="203">
        <f t="shared" si="54"/>
        <v>373.52138738749829</v>
      </c>
      <c r="V54" s="203">
        <f t="shared" si="55"/>
        <v>53.165972079818602</v>
      </c>
      <c r="W54" s="203">
        <f t="shared" si="56"/>
        <v>274.89031489467345</v>
      </c>
      <c r="AA54" s="118">
        <v>0.5</v>
      </c>
      <c r="AB54" s="203">
        <f t="shared" si="10"/>
        <v>8429.9831972485135</v>
      </c>
      <c r="AC54" s="203">
        <f t="shared" si="11"/>
        <v>18958.537262180875</v>
      </c>
      <c r="AD54" s="203">
        <f t="shared" si="12"/>
        <v>2683.1104960504149</v>
      </c>
      <c r="AE54" s="203">
        <f t="shared" si="13"/>
        <v>11144.208939374514</v>
      </c>
      <c r="AF54" s="203">
        <f t="shared" si="14"/>
        <v>2302.7613857282081</v>
      </c>
      <c r="AG54" s="203">
        <f t="shared" si="15"/>
        <v>125.97492075870217</v>
      </c>
      <c r="AH54" s="203">
        <f t="shared" si="16"/>
        <v>2390.3817706659324</v>
      </c>
      <c r="AI54" s="203">
        <f t="shared" si="17"/>
        <v>327.25484439936957</v>
      </c>
      <c r="AJ54" s="203">
        <f t="shared" si="18"/>
        <v>2199.1948431228839</v>
      </c>
      <c r="AK54" s="203">
        <f t="shared" si="19"/>
        <v>375.42429286808942</v>
      </c>
      <c r="AL54" s="203">
        <f t="shared" si="20"/>
        <v>441.63547080885843</v>
      </c>
      <c r="AM54" s="203">
        <f t="shared" si="21"/>
        <v>1181.9921504814934</v>
      </c>
      <c r="AN54" s="203">
        <f t="shared" si="22"/>
        <v>141.56005409841828</v>
      </c>
      <c r="AO54" s="203">
        <f t="shared" si="23"/>
        <v>1008.5077459462454</v>
      </c>
      <c r="AP54" s="203">
        <f t="shared" si="24"/>
        <v>116.96513857560093</v>
      </c>
      <c r="AQ54" s="203">
        <f t="shared" si="25"/>
        <v>604.75869276828166</v>
      </c>
      <c r="AR54" s="118">
        <f t="shared" si="57"/>
        <v>1.9176124010554609</v>
      </c>
      <c r="AS54" s="118">
        <f t="shared" si="58"/>
        <v>1.4586305895630707</v>
      </c>
      <c r="AT54" s="207">
        <f t="shared" si="59"/>
        <v>1.6108672354369249</v>
      </c>
    </row>
    <row r="55" spans="5:46">
      <c r="F55" s="68"/>
      <c r="G55" s="131">
        <v>0.45</v>
      </c>
      <c r="H55" s="489">
        <f t="shared" si="42"/>
        <v>3821.7527175711493</v>
      </c>
      <c r="I55" s="489">
        <f t="shared" si="43"/>
        <v>6928.0640223279097</v>
      </c>
      <c r="J55" s="489">
        <f t="shared" si="44"/>
        <v>829.0481032218122</v>
      </c>
      <c r="K55" s="489">
        <f t="shared" si="45"/>
        <v>3021.5642219096994</v>
      </c>
      <c r="L55" s="489">
        <f t="shared" si="46"/>
        <v>554.40211323536437</v>
      </c>
      <c r="M55" s="489">
        <f t="shared" si="47"/>
        <v>44.932375325505227</v>
      </c>
      <c r="N55" s="489">
        <f t="shared" si="48"/>
        <v>553.09118381105009</v>
      </c>
      <c r="O55" s="489">
        <f t="shared" si="49"/>
        <v>86.674676630718423</v>
      </c>
      <c r="P55" s="489">
        <f t="shared" si="50"/>
        <v>690.62287649943437</v>
      </c>
      <c r="Q55" s="489">
        <f t="shared" si="60"/>
        <v>230.80055208287237</v>
      </c>
      <c r="R55" s="489">
        <f t="shared" si="51"/>
        <v>164.04995102204495</v>
      </c>
      <c r="S55" s="489">
        <f t="shared" si="52"/>
        <v>516.29627345460131</v>
      </c>
      <c r="T55" s="489">
        <f t="shared" si="53"/>
        <v>74.363443787966389</v>
      </c>
      <c r="U55" s="489">
        <f t="shared" si="54"/>
        <v>684.35302935444156</v>
      </c>
      <c r="V55" s="489">
        <f t="shared" si="55"/>
        <v>99.273459335835653</v>
      </c>
      <c r="W55" s="489">
        <f t="shared" si="56"/>
        <v>255.6269466248113</v>
      </c>
      <c r="Z55" s="68"/>
      <c r="AA55" s="131">
        <v>0.45</v>
      </c>
      <c r="AB55" s="489">
        <f t="shared" si="10"/>
        <v>14904.835598527483</v>
      </c>
      <c r="AC55" s="489">
        <f t="shared" si="11"/>
        <v>32561.900904941176</v>
      </c>
      <c r="AD55" s="489">
        <f t="shared" si="12"/>
        <v>4476.8597573977859</v>
      </c>
      <c r="AE55" s="489">
        <f t="shared" si="13"/>
        <v>18129.385331458197</v>
      </c>
      <c r="AF55" s="489">
        <f t="shared" si="14"/>
        <v>3659.0539473534045</v>
      </c>
      <c r="AG55" s="489">
        <f t="shared" si="15"/>
        <v>175.23626376947038</v>
      </c>
      <c r="AH55" s="489">
        <f t="shared" si="16"/>
        <v>3761.0200499151406</v>
      </c>
      <c r="AI55" s="489">
        <f t="shared" si="17"/>
        <v>528.71552744738233</v>
      </c>
      <c r="AJ55" s="489">
        <f t="shared" si="18"/>
        <v>3660.3012454470022</v>
      </c>
      <c r="AK55" s="851">
        <f t="shared" si="19"/>
        <v>671.62960656115865</v>
      </c>
      <c r="AL55" s="489">
        <f t="shared" si="20"/>
        <v>754.62977470140675</v>
      </c>
      <c r="AM55" s="489">
        <f t="shared" si="21"/>
        <v>2065.1850938184052</v>
      </c>
      <c r="AN55" s="489">
        <f t="shared" si="22"/>
        <v>252.83570887908573</v>
      </c>
      <c r="AO55" s="489">
        <f t="shared" si="23"/>
        <v>1847.7531792569923</v>
      </c>
      <c r="AP55" s="489">
        <f t="shared" si="24"/>
        <v>218.40161053883847</v>
      </c>
      <c r="AQ55" s="489">
        <f t="shared" si="25"/>
        <v>562.37928257458486</v>
      </c>
      <c r="AR55" s="849">
        <f t="shared" si="57"/>
        <v>1.6467758523836409</v>
      </c>
      <c r="AS55" s="849">
        <f t="shared" si="58"/>
        <v>1.5853018424512095</v>
      </c>
      <c r="AT55" s="850">
        <f t="shared" si="59"/>
        <v>0.83733545555570232</v>
      </c>
    </row>
    <row r="56" spans="5:46">
      <c r="E56" s="562" t="s">
        <v>931</v>
      </c>
      <c r="F56" s="202">
        <f>D23</f>
        <v>4.8499999999999996</v>
      </c>
      <c r="G56" s="73">
        <v>0.64</v>
      </c>
      <c r="H56" s="203">
        <f>H47*G56^(H32-1)</f>
        <v>215.07131226669864</v>
      </c>
      <c r="I56" s="203">
        <f>I47*G56^(I32-1)</f>
        <v>450.90012452802534</v>
      </c>
      <c r="J56" s="203">
        <f>J47*G56^(J32-1)</f>
        <v>62.383087346940719</v>
      </c>
      <c r="K56" s="203">
        <f>K47*G56^(K32-1)</f>
        <v>258.08722706613116</v>
      </c>
      <c r="L56" s="203">
        <f>L47*G56^(L32-1)</f>
        <v>52.996331779666498</v>
      </c>
      <c r="M56" s="203">
        <f>M47*G56^(M32-1)</f>
        <v>8.4220261697374976</v>
      </c>
      <c r="N56" s="203">
        <f>N47*G56^(N32-1)</f>
        <v>55.466497445714587</v>
      </c>
      <c r="O56" s="203">
        <f>O47*G56^(O32-1)</f>
        <v>7.6031240835621068</v>
      </c>
      <c r="P56" s="203">
        <f>P47*G56^(P32-1)</f>
        <v>52.141360782525716</v>
      </c>
      <c r="Q56" s="203">
        <f>Q$47*G56^(Q$32-1)</f>
        <v>11.895678649484184</v>
      </c>
      <c r="R56" s="203">
        <f>R47*G56^(R32-1)</f>
        <v>10.848795714779509</v>
      </c>
      <c r="S56" s="203">
        <f>S47*G56^(S32-1)</f>
        <v>30.522594556796676</v>
      </c>
      <c r="T56" s="203">
        <f>T47*G56^(T32-1)</f>
        <v>3.9347781082519786</v>
      </c>
      <c r="U56" s="203">
        <f>U47*G56^(U32-1)</f>
        <v>31.848017948370035</v>
      </c>
      <c r="V56" s="203">
        <f>V47*G56^(V32-1)</f>
        <v>4.2029018602600807</v>
      </c>
      <c r="W56" s="203">
        <f>W47*G56^(W32-1)</f>
        <v>376.86869075914922</v>
      </c>
      <c r="Y56" s="562" t="s">
        <v>931</v>
      </c>
      <c r="Z56" s="202">
        <f>F56</f>
        <v>4.8499999999999996</v>
      </c>
      <c r="AA56" s="73">
        <v>0.64</v>
      </c>
      <c r="AB56" s="203">
        <f t="shared" si="10"/>
        <v>838.77811784012465</v>
      </c>
      <c r="AC56" s="203">
        <f t="shared" si="11"/>
        <v>2119.2305852817194</v>
      </c>
      <c r="AD56" s="203">
        <f t="shared" si="12"/>
        <v>336.86867167347992</v>
      </c>
      <c r="AE56" s="203">
        <f t="shared" si="13"/>
        <v>1548.523362396787</v>
      </c>
      <c r="AF56" s="203">
        <f t="shared" si="14"/>
        <v>349.77578974579887</v>
      </c>
      <c r="AG56" s="203">
        <f t="shared" si="15"/>
        <v>32.84590206197624</v>
      </c>
      <c r="AH56" s="203">
        <f t="shared" si="16"/>
        <v>377.1721826308592</v>
      </c>
      <c r="AI56" s="203">
        <f t="shared" si="17"/>
        <v>46.379056909728845</v>
      </c>
      <c r="AJ56" s="203">
        <f t="shared" si="18"/>
        <v>276.34921214738631</v>
      </c>
      <c r="AK56" s="203">
        <f t="shared" si="19"/>
        <v>34.61642486999898</v>
      </c>
      <c r="AL56" s="203">
        <f t="shared" si="20"/>
        <v>49.904460287985742</v>
      </c>
      <c r="AM56" s="203">
        <f t="shared" si="21"/>
        <v>122.0903782271867</v>
      </c>
      <c r="AN56" s="203">
        <f t="shared" si="22"/>
        <v>13.378245568056727</v>
      </c>
      <c r="AO56" s="203">
        <f t="shared" si="23"/>
        <v>85.989648460599099</v>
      </c>
      <c r="AP56" s="203">
        <f t="shared" si="24"/>
        <v>9.2463840925721783</v>
      </c>
      <c r="AQ56" s="203">
        <f t="shared" si="25"/>
        <v>829.11111967012835</v>
      </c>
      <c r="AR56" s="118">
        <f t="shared" si="57"/>
        <v>3.5486754423306728</v>
      </c>
      <c r="AS56" s="118">
        <f t="shared" si="58"/>
        <v>1.0444729191399993</v>
      </c>
      <c r="AT56" s="207">
        <f t="shared" si="59"/>
        <v>23.951379230634938</v>
      </c>
    </row>
    <row r="57" spans="5:46">
      <c r="G57" s="73">
        <v>0.63</v>
      </c>
      <c r="H57" s="203">
        <f t="shared" ref="H57:H63" si="61">H56*G57^(H$32-1)</f>
        <v>299.71548922884716</v>
      </c>
      <c r="I57" s="203">
        <f t="shared" ref="I57:I63" si="62">I56*G57^(I$32-1)</f>
        <v>617.1738212143913</v>
      </c>
      <c r="J57" s="203">
        <f t="shared" ref="J57:J63" si="63">J56*G57^(J$32-1)</f>
        <v>83.870357920811642</v>
      </c>
      <c r="K57" s="203">
        <f t="shared" ref="K57:K63" si="64">K56*G57^(K$32-1)</f>
        <v>341.49554644130609</v>
      </c>
      <c r="L57" s="203">
        <f t="shared" ref="L57:L63" si="65">L56*G57^(L$32-1)</f>
        <v>68.728295212796638</v>
      </c>
      <c r="M57" s="203">
        <f t="shared" ref="M57:M63" si="66">M56*G57^(M$32-1)</f>
        <v>10.124586303875921</v>
      </c>
      <c r="N57" s="203">
        <f t="shared" ref="N57:N63" si="67">N56*G57^(N$32-1)</f>
        <v>71.382836308050571</v>
      </c>
      <c r="O57" s="203">
        <f t="shared" ref="O57:O63" si="68">O56*G57^(O$32-1)</f>
        <v>9.9349855604923718</v>
      </c>
      <c r="P57" s="203">
        <f t="shared" ref="P57:P63" si="69">P56*G57^(P$32-1)</f>
        <v>69.333731991362797</v>
      </c>
      <c r="Q57" s="203">
        <f t="shared" ref="Q57:Q63" si="70">Q56*G57^(Q$32-1)</f>
        <v>16.205842600535568</v>
      </c>
      <c r="R57" s="203">
        <f t="shared" ref="R57:R63" si="71">R56*G57^(R$32-1)</f>
        <v>14.652310508646663</v>
      </c>
      <c r="S57" s="203">
        <f t="shared" ref="S57:S63" si="72">S56*G57^(S$32-1)</f>
        <v>41.778281721225412</v>
      </c>
      <c r="T57" s="203">
        <f t="shared" ref="T57:T63" si="73">T56*G57^(T$32-1)</f>
        <v>5.4561968474639215</v>
      </c>
      <c r="U57" s="203">
        <f t="shared" ref="U57:U63" si="74">U56*G57^(U$32-1)</f>
        <v>44.835524552029788</v>
      </c>
      <c r="V57" s="203">
        <f t="shared" ref="V57:V63" si="75">V56*G57^(V$32-1)</f>
        <v>5.9895499864889743</v>
      </c>
      <c r="W57" s="203">
        <f t="shared" ref="W57:W63" si="76">W56*G57^(W$32-1)</f>
        <v>369.32598395739581</v>
      </c>
      <c r="AA57" s="73">
        <v>0.63</v>
      </c>
      <c r="AB57" s="203">
        <f t="shared" si="10"/>
        <v>1168.8904079925039</v>
      </c>
      <c r="AC57" s="203">
        <f t="shared" si="11"/>
        <v>2900.716959707639</v>
      </c>
      <c r="AD57" s="203">
        <f t="shared" si="12"/>
        <v>452.8999327723829</v>
      </c>
      <c r="AE57" s="203">
        <f t="shared" si="13"/>
        <v>2048.9732786478367</v>
      </c>
      <c r="AF57" s="203">
        <f t="shared" si="14"/>
        <v>453.60674840445779</v>
      </c>
      <c r="AG57" s="203">
        <f t="shared" si="15"/>
        <v>39.485886585116091</v>
      </c>
      <c r="AH57" s="203">
        <f t="shared" si="16"/>
        <v>485.40328689474387</v>
      </c>
      <c r="AI57" s="203">
        <f t="shared" si="17"/>
        <v>60.603411919003463</v>
      </c>
      <c r="AJ57" s="203">
        <f t="shared" si="18"/>
        <v>367.46877955422281</v>
      </c>
      <c r="AK57" s="203">
        <f t="shared" si="19"/>
        <v>47.15900196755851</v>
      </c>
      <c r="AL57" s="203">
        <f t="shared" si="20"/>
        <v>67.400628339774642</v>
      </c>
      <c r="AM57" s="203">
        <f t="shared" si="21"/>
        <v>167.11312688490165</v>
      </c>
      <c r="AN57" s="203">
        <f t="shared" si="22"/>
        <v>18.551069281377334</v>
      </c>
      <c r="AO57" s="203">
        <f t="shared" si="23"/>
        <v>121.05591629048044</v>
      </c>
      <c r="AP57" s="203">
        <f t="shared" si="24"/>
        <v>13.177009970275744</v>
      </c>
      <c r="AQ57" s="203">
        <f t="shared" si="25"/>
        <v>812.51716470627082</v>
      </c>
      <c r="AR57" s="118">
        <f t="shared" si="57"/>
        <v>3.2440645946455278</v>
      </c>
      <c r="AS57" s="118">
        <f t="shared" si="58"/>
        <v>1.1000320891580389</v>
      </c>
      <c r="AT57" s="207">
        <f t="shared" si="59"/>
        <v>17.229312131440256</v>
      </c>
    </row>
    <row r="58" spans="5:46">
      <c r="G58" s="73">
        <v>0.62</v>
      </c>
      <c r="H58" s="203">
        <f t="shared" si="61"/>
        <v>422.50029344455322</v>
      </c>
      <c r="I58" s="203">
        <f t="shared" si="62"/>
        <v>853.99565652402907</v>
      </c>
      <c r="J58" s="203">
        <f t="shared" si="63"/>
        <v>113.92041020859017</v>
      </c>
      <c r="K58" s="203">
        <f t="shared" si="64"/>
        <v>456.26298862327229</v>
      </c>
      <c r="L58" s="203">
        <f t="shared" si="65"/>
        <v>89.936238187710558</v>
      </c>
      <c r="M58" s="203">
        <f t="shared" si="66"/>
        <v>12.249180524870239</v>
      </c>
      <c r="N58" s="203">
        <f t="shared" si="67"/>
        <v>92.672534204823265</v>
      </c>
      <c r="O58" s="203">
        <f t="shared" si="68"/>
        <v>13.102843730887514</v>
      </c>
      <c r="P58" s="203">
        <f t="shared" si="69"/>
        <v>93.109221062182911</v>
      </c>
      <c r="Q58" s="203">
        <f t="shared" si="70"/>
        <v>22.315376788079416</v>
      </c>
      <c r="R58" s="203">
        <f t="shared" si="71"/>
        <v>19.996352181993828</v>
      </c>
      <c r="S58" s="203">
        <f t="shared" si="72"/>
        <v>57.809710407243514</v>
      </c>
      <c r="T58" s="203">
        <f t="shared" si="73"/>
        <v>7.652022602626424</v>
      </c>
      <c r="U58" s="203">
        <f t="shared" si="74"/>
        <v>63.871343730455436</v>
      </c>
      <c r="V58" s="203">
        <f t="shared" si="75"/>
        <v>8.6410557379784745</v>
      </c>
      <c r="W58" s="203">
        <f t="shared" si="76"/>
        <v>361.68092853912265</v>
      </c>
      <c r="AA58" s="73">
        <v>0.62</v>
      </c>
      <c r="AB58" s="203">
        <f t="shared" si="10"/>
        <v>1647.7511444337574</v>
      </c>
      <c r="AC58" s="203">
        <f t="shared" si="11"/>
        <v>4013.7795856629368</v>
      </c>
      <c r="AD58" s="203">
        <f t="shared" si="12"/>
        <v>615.17021512638701</v>
      </c>
      <c r="AE58" s="203">
        <f t="shared" si="13"/>
        <v>2737.5779317396336</v>
      </c>
      <c r="AF58" s="203">
        <f t="shared" si="14"/>
        <v>593.57917203888962</v>
      </c>
      <c r="AG58" s="203">
        <f t="shared" si="15"/>
        <v>47.771804046993928</v>
      </c>
      <c r="AH58" s="203">
        <f t="shared" si="16"/>
        <v>630.17323259279817</v>
      </c>
      <c r="AI58" s="203">
        <f t="shared" si="17"/>
        <v>79.927346758413833</v>
      </c>
      <c r="AJ58" s="203">
        <f t="shared" si="18"/>
        <v>493.47887162956943</v>
      </c>
      <c r="AK58" s="203">
        <f t="shared" si="19"/>
        <v>64.937746453311107</v>
      </c>
      <c r="AL58" s="203">
        <f t="shared" si="20"/>
        <v>91.983220037171606</v>
      </c>
      <c r="AM58" s="203">
        <f t="shared" si="21"/>
        <v>231.23884162897406</v>
      </c>
      <c r="AN58" s="203">
        <f t="shared" si="22"/>
        <v>26.01687684892984</v>
      </c>
      <c r="AO58" s="203">
        <f t="shared" si="23"/>
        <v>172.45262807222969</v>
      </c>
      <c r="AP58" s="203">
        <f t="shared" si="24"/>
        <v>19.010322623552646</v>
      </c>
      <c r="AQ58" s="203">
        <f t="shared" si="25"/>
        <v>795.69804278606989</v>
      </c>
      <c r="AR58" s="118">
        <f t="shared" si="57"/>
        <v>2.9563982362216334</v>
      </c>
      <c r="AS58" s="118">
        <f t="shared" si="58"/>
        <v>1.1606278425774637</v>
      </c>
      <c r="AT58" s="207">
        <f t="shared" si="59"/>
        <v>12.253243856532045</v>
      </c>
    </row>
    <row r="59" spans="5:46">
      <c r="G59" s="118">
        <v>0.61</v>
      </c>
      <c r="H59" s="203">
        <f t="shared" si="61"/>
        <v>602.58334859825788</v>
      </c>
      <c r="I59" s="203">
        <f t="shared" si="62"/>
        <v>1194.8176242989816</v>
      </c>
      <c r="J59" s="203">
        <f t="shared" si="63"/>
        <v>156.35737808555325</v>
      </c>
      <c r="K59" s="203">
        <f t="shared" si="64"/>
        <v>615.63823817981108</v>
      </c>
      <c r="L59" s="203">
        <f t="shared" si="65"/>
        <v>118.77001745265018</v>
      </c>
      <c r="M59" s="203">
        <f t="shared" si="66"/>
        <v>14.915947945981735</v>
      </c>
      <c r="N59" s="203">
        <f t="shared" si="67"/>
        <v>121.38475793013669</v>
      </c>
      <c r="O59" s="203">
        <f t="shared" si="68"/>
        <v>17.44425642864908</v>
      </c>
      <c r="P59" s="203">
        <f t="shared" si="69"/>
        <v>126.29797919974793</v>
      </c>
      <c r="Q59" s="203">
        <f t="shared" si="70"/>
        <v>31.064378069637122</v>
      </c>
      <c r="R59" s="203">
        <f t="shared" si="71"/>
        <v>27.579667271102895</v>
      </c>
      <c r="S59" s="203">
        <f t="shared" si="72"/>
        <v>80.881440233267213</v>
      </c>
      <c r="T59" s="203">
        <f t="shared" si="73"/>
        <v>10.855725009532575</v>
      </c>
      <c r="U59" s="203">
        <f t="shared" si="74"/>
        <v>92.091054933574043</v>
      </c>
      <c r="V59" s="203">
        <f t="shared" si="75"/>
        <v>12.622742418478971</v>
      </c>
      <c r="W59" s="203">
        <f t="shared" si="76"/>
        <v>353.94220405137509</v>
      </c>
      <c r="AA59" s="118">
        <v>0.61</v>
      </c>
      <c r="AB59" s="203">
        <f t="shared" si="10"/>
        <v>2350.0750595332056</v>
      </c>
      <c r="AC59" s="203">
        <f t="shared" si="11"/>
        <v>5615.6428342052141</v>
      </c>
      <c r="AD59" s="203">
        <f t="shared" si="12"/>
        <v>844.32984166198764</v>
      </c>
      <c r="AE59" s="203">
        <f t="shared" si="13"/>
        <v>3693.8294290788663</v>
      </c>
      <c r="AF59" s="203">
        <f t="shared" si="14"/>
        <v>783.88211518749119</v>
      </c>
      <c r="AG59" s="203">
        <f t="shared" si="15"/>
        <v>58.172196989328768</v>
      </c>
      <c r="AH59" s="203">
        <f t="shared" si="16"/>
        <v>825.41635392492947</v>
      </c>
      <c r="AI59" s="203">
        <f t="shared" si="17"/>
        <v>106.40996421475938</v>
      </c>
      <c r="AJ59" s="203">
        <f t="shared" si="18"/>
        <v>669.37928975866396</v>
      </c>
      <c r="AK59" s="203">
        <f t="shared" si="19"/>
        <v>90.397340182644029</v>
      </c>
      <c r="AL59" s="203">
        <f t="shared" si="20"/>
        <v>126.86646944707331</v>
      </c>
      <c r="AM59" s="203">
        <f t="shared" si="21"/>
        <v>323.52576093306885</v>
      </c>
      <c r="AN59" s="203">
        <f t="shared" si="22"/>
        <v>36.909465032410758</v>
      </c>
      <c r="AO59" s="203">
        <f t="shared" si="23"/>
        <v>248.64584832064992</v>
      </c>
      <c r="AP59" s="203">
        <f t="shared" si="24"/>
        <v>27.770033320653738</v>
      </c>
      <c r="AQ59" s="203">
        <f t="shared" si="25"/>
        <v>778.67284891302529</v>
      </c>
      <c r="AR59" s="118">
        <f t="shared" si="57"/>
        <v>2.6857442632701845</v>
      </c>
      <c r="AS59" s="118">
        <f t="shared" si="58"/>
        <v>1.2267971278076648</v>
      </c>
      <c r="AT59" s="207">
        <f t="shared" si="59"/>
        <v>8.6138911536528564</v>
      </c>
    </row>
    <row r="60" spans="5:46">
      <c r="G60" s="118">
        <v>0.6</v>
      </c>
      <c r="H60" s="203">
        <f t="shared" si="61"/>
        <v>869.68777564621257</v>
      </c>
      <c r="I60" s="203">
        <f t="shared" si="62"/>
        <v>1690.5369863590049</v>
      </c>
      <c r="J60" s="203">
        <f t="shared" si="63"/>
        <v>216.88713436982505</v>
      </c>
      <c r="K60" s="203">
        <f t="shared" si="64"/>
        <v>839.04804741639941</v>
      </c>
      <c r="L60" s="203">
        <f t="shared" si="65"/>
        <v>158.31335389155626</v>
      </c>
      <c r="M60" s="203">
        <f t="shared" si="66"/>
        <v>18.283328994959902</v>
      </c>
      <c r="N60" s="203">
        <f t="shared" si="67"/>
        <v>160.43417608271477</v>
      </c>
      <c r="O60" s="203">
        <f t="shared" si="68"/>
        <v>23.447444955547748</v>
      </c>
      <c r="P60" s="203">
        <f t="shared" si="69"/>
        <v>173.07235333144143</v>
      </c>
      <c r="Q60" s="203">
        <f t="shared" si="70"/>
        <v>43.724519935893404</v>
      </c>
      <c r="R60" s="203">
        <f t="shared" si="71"/>
        <v>38.450038588397398</v>
      </c>
      <c r="S60" s="203">
        <f t="shared" si="72"/>
        <v>114.43901940271114</v>
      </c>
      <c r="T60" s="203">
        <f t="shared" si="73"/>
        <v>15.581899063890356</v>
      </c>
      <c r="U60" s="203">
        <f t="shared" si="74"/>
        <v>134.41348786159708</v>
      </c>
      <c r="V60" s="203">
        <f t="shared" si="75"/>
        <v>18.674304278746629</v>
      </c>
      <c r="W60" s="203">
        <f t="shared" si="76"/>
        <v>346.11863459492776</v>
      </c>
      <c r="AA60" s="118">
        <v>0.6</v>
      </c>
      <c r="AB60" s="203">
        <f t="shared" si="10"/>
        <v>3391.7823250202291</v>
      </c>
      <c r="AC60" s="203">
        <f t="shared" si="11"/>
        <v>7945.523835887323</v>
      </c>
      <c r="AD60" s="203">
        <f t="shared" si="12"/>
        <v>1171.1905255970553</v>
      </c>
      <c r="AE60" s="203">
        <f t="shared" si="13"/>
        <v>5034.288284498396</v>
      </c>
      <c r="AF60" s="203">
        <f t="shared" si="14"/>
        <v>1044.8681356842712</v>
      </c>
      <c r="AG60" s="203">
        <f t="shared" si="15"/>
        <v>71.304983080343618</v>
      </c>
      <c r="AH60" s="203">
        <f t="shared" si="16"/>
        <v>1090.9523973624605</v>
      </c>
      <c r="AI60" s="203">
        <f t="shared" si="17"/>
        <v>143.02941422884126</v>
      </c>
      <c r="AJ60" s="203">
        <f t="shared" si="18"/>
        <v>917.28347265663956</v>
      </c>
      <c r="AK60" s="853">
        <f t="shared" si="19"/>
        <v>127.23835301344981</v>
      </c>
      <c r="AL60" s="203">
        <f t="shared" si="20"/>
        <v>176.87017750662801</v>
      </c>
      <c r="AM60" s="203">
        <f t="shared" si="21"/>
        <v>457.75607761084456</v>
      </c>
      <c r="AN60" s="203">
        <f t="shared" si="22"/>
        <v>52.978456817227212</v>
      </c>
      <c r="AO60" s="203">
        <f t="shared" si="23"/>
        <v>362.91641722631215</v>
      </c>
      <c r="AP60" s="203">
        <f t="shared" si="24"/>
        <v>41.083469413242589</v>
      </c>
      <c r="AQ60" s="203">
        <f t="shared" si="25"/>
        <v>761.46099610884107</v>
      </c>
      <c r="AR60" s="848">
        <f t="shared" si="57"/>
        <v>2.4320471247005844</v>
      </c>
      <c r="AS60" s="848">
        <f t="shared" si="58"/>
        <v>1.2991453562798088</v>
      </c>
      <c r="AT60" s="852">
        <f t="shared" si="59"/>
        <v>5.9845241475921211</v>
      </c>
    </row>
    <row r="61" spans="5:46">
      <c r="G61" s="118">
        <v>0.55000000000000004</v>
      </c>
      <c r="H61" s="203">
        <f t="shared" si="61"/>
        <v>1336.1395319933879</v>
      </c>
      <c r="I61" s="203">
        <f t="shared" si="62"/>
        <v>2537.5880147370617</v>
      </c>
      <c r="J61" s="203">
        <f t="shared" si="63"/>
        <v>318.09467670503022</v>
      </c>
      <c r="K61" s="203">
        <f t="shared" si="64"/>
        <v>1205.4563908034545</v>
      </c>
      <c r="L61" s="203">
        <f t="shared" si="65"/>
        <v>221.60925240005997</v>
      </c>
      <c r="M61" s="203">
        <f t="shared" si="66"/>
        <v>23.201605436030668</v>
      </c>
      <c r="N61" s="203">
        <f t="shared" si="67"/>
        <v>222.36310963653767</v>
      </c>
      <c r="O61" s="203">
        <f t="shared" si="68"/>
        <v>33.144915061758212</v>
      </c>
      <c r="P61" s="203">
        <f t="shared" si="69"/>
        <v>250.24541374715278</v>
      </c>
      <c r="Q61" s="203">
        <f t="shared" si="70"/>
        <v>65.234260965377729</v>
      </c>
      <c r="R61" s="203">
        <f t="shared" si="71"/>
        <v>56.726393024422414</v>
      </c>
      <c r="S61" s="203">
        <f t="shared" si="72"/>
        <v>171.78021191685818</v>
      </c>
      <c r="T61" s="203">
        <f t="shared" si="73"/>
        <v>23.785810453492051</v>
      </c>
      <c r="U61" s="203">
        <f t="shared" si="74"/>
        <v>209.2384784714458</v>
      </c>
      <c r="V61" s="203">
        <f t="shared" si="75"/>
        <v>29.532996087753151</v>
      </c>
      <c r="W61" s="203">
        <f t="shared" si="76"/>
        <v>337.18178846238095</v>
      </c>
      <c r="AA61" s="118">
        <v>0.55000000000000004</v>
      </c>
      <c r="AB61" s="203">
        <f t="shared" si="10"/>
        <v>5210.944174774213</v>
      </c>
      <c r="AC61" s="203">
        <f t="shared" si="11"/>
        <v>11926.66366926419</v>
      </c>
      <c r="AD61" s="203">
        <f t="shared" si="12"/>
        <v>1717.7112542071634</v>
      </c>
      <c r="AE61" s="203">
        <f t="shared" si="13"/>
        <v>7232.7383448207274</v>
      </c>
      <c r="AF61" s="203">
        <f t="shared" si="14"/>
        <v>1462.6210658403957</v>
      </c>
      <c r="AG61" s="203">
        <f t="shared" si="15"/>
        <v>90.486261200519607</v>
      </c>
      <c r="AH61" s="203">
        <f t="shared" si="16"/>
        <v>1512.0691455284561</v>
      </c>
      <c r="AI61" s="203">
        <f t="shared" si="17"/>
        <v>202.18398187672508</v>
      </c>
      <c r="AJ61" s="203">
        <f t="shared" si="18"/>
        <v>1326.3006928599098</v>
      </c>
      <c r="AK61" s="203">
        <f t="shared" si="19"/>
        <v>189.83169940924921</v>
      </c>
      <c r="AL61" s="203">
        <f t="shared" si="20"/>
        <v>260.9414079123431</v>
      </c>
      <c r="AM61" s="203">
        <f t="shared" si="21"/>
        <v>687.12084766743271</v>
      </c>
      <c r="AN61" s="203">
        <f t="shared" si="22"/>
        <v>80.871755541872972</v>
      </c>
      <c r="AO61" s="203">
        <f t="shared" si="23"/>
        <v>564.94389187290369</v>
      </c>
      <c r="AP61" s="203">
        <f t="shared" si="24"/>
        <v>64.972591393056945</v>
      </c>
      <c r="AQ61" s="203">
        <f t="shared" si="25"/>
        <v>741.79993461723814</v>
      </c>
      <c r="AR61" s="118">
        <f t="shared" si="57"/>
        <v>2.1654049921907439</v>
      </c>
      <c r="AS61" s="118">
        <f t="shared" si="58"/>
        <v>1.3892535668676937</v>
      </c>
      <c r="AT61" s="207">
        <f t="shared" si="59"/>
        <v>3.9076715686879386</v>
      </c>
    </row>
    <row r="62" spans="5:46">
      <c r="G62" s="118">
        <v>0.5</v>
      </c>
      <c r="H62" s="203">
        <f t="shared" si="61"/>
        <v>2198.22016355504</v>
      </c>
      <c r="I62" s="203">
        <f t="shared" si="62"/>
        <v>4063.8676789590877</v>
      </c>
      <c r="J62" s="203">
        <f t="shared" si="63"/>
        <v>495.90101652382657</v>
      </c>
      <c r="K62" s="203">
        <f t="shared" si="64"/>
        <v>1834.8646914364845</v>
      </c>
      <c r="L62" s="203">
        <f t="shared" si="65"/>
        <v>327.29961572631402</v>
      </c>
      <c r="M62" s="203">
        <f t="shared" si="66"/>
        <v>30.582666828835293</v>
      </c>
      <c r="N62" s="203">
        <f t="shared" si="67"/>
        <v>324.6606201022642</v>
      </c>
      <c r="O62" s="203">
        <f t="shared" si="68"/>
        <v>49.511181108801566</v>
      </c>
      <c r="P62" s="203">
        <f t="shared" si="69"/>
        <v>383.7378411567081</v>
      </c>
      <c r="Q62" s="203">
        <f t="shared" si="70"/>
        <v>103.73532044384113</v>
      </c>
      <c r="R62" s="203">
        <f t="shared" si="71"/>
        <v>89.042756346663325</v>
      </c>
      <c r="S62" s="203">
        <f t="shared" si="72"/>
        <v>275.10251253154934</v>
      </c>
      <c r="T62" s="203">
        <f t="shared" si="73"/>
        <v>38.841993405925862</v>
      </c>
      <c r="U62" s="203">
        <f t="shared" si="74"/>
        <v>349.52765174742996</v>
      </c>
      <c r="V62" s="203">
        <f t="shared" si="75"/>
        <v>50.246546915133194</v>
      </c>
      <c r="W62" s="203">
        <f t="shared" si="76"/>
        <v>327.10865150726818</v>
      </c>
      <c r="AA62" s="118">
        <v>0.5</v>
      </c>
      <c r="AB62" s="203">
        <f t="shared" si="10"/>
        <v>8573.0586378646567</v>
      </c>
      <c r="AC62" s="203">
        <f t="shared" si="11"/>
        <v>19100.178091107711</v>
      </c>
      <c r="AD62" s="203">
        <f t="shared" si="12"/>
        <v>2677.8654892286636</v>
      </c>
      <c r="AE62" s="203">
        <f t="shared" si="13"/>
        <v>11009.188148618907</v>
      </c>
      <c r="AF62" s="203">
        <f t="shared" si="14"/>
        <v>2160.1774637936724</v>
      </c>
      <c r="AG62" s="203">
        <f t="shared" si="15"/>
        <v>119.27240063245765</v>
      </c>
      <c r="AH62" s="203">
        <f t="shared" si="16"/>
        <v>2207.6922166953964</v>
      </c>
      <c r="AI62" s="203">
        <f t="shared" si="17"/>
        <v>302.01820476368954</v>
      </c>
      <c r="AJ62" s="203">
        <f t="shared" si="18"/>
        <v>2033.8105581305529</v>
      </c>
      <c r="AK62" s="203">
        <f t="shared" si="19"/>
        <v>301.86978249157772</v>
      </c>
      <c r="AL62" s="203">
        <f t="shared" si="20"/>
        <v>409.59667919465124</v>
      </c>
      <c r="AM62" s="203">
        <f t="shared" si="21"/>
        <v>1100.4100501261973</v>
      </c>
      <c r="AN62" s="203">
        <f t="shared" si="22"/>
        <v>132.06277758014792</v>
      </c>
      <c r="AO62" s="203">
        <f t="shared" si="23"/>
        <v>943.72465971806093</v>
      </c>
      <c r="AP62" s="203">
        <f t="shared" si="24"/>
        <v>110.54240321329304</v>
      </c>
      <c r="AQ62" s="203">
        <f t="shared" si="25"/>
        <v>719.6390333159901</v>
      </c>
      <c r="AR62" s="118">
        <f t="shared" si="57"/>
        <v>1.892631320259043</v>
      </c>
      <c r="AS62" s="118">
        <f t="shared" si="58"/>
        <v>1.5015795822729703</v>
      </c>
      <c r="AT62" s="207">
        <f t="shared" si="59"/>
        <v>2.3839386220648575</v>
      </c>
    </row>
    <row r="63" spans="5:46">
      <c r="F63" s="68"/>
      <c r="G63" s="131">
        <v>0.45</v>
      </c>
      <c r="H63" s="489">
        <f t="shared" si="61"/>
        <v>3900.8259629161303</v>
      </c>
      <c r="I63" s="489">
        <f t="shared" si="62"/>
        <v>6991.0987914435591</v>
      </c>
      <c r="J63" s="489">
        <f t="shared" si="63"/>
        <v>827.07645783225337</v>
      </c>
      <c r="K63" s="489">
        <f t="shared" si="64"/>
        <v>2977.0760836356035</v>
      </c>
      <c r="L63" s="489">
        <f t="shared" si="65"/>
        <v>512.9156876945782</v>
      </c>
      <c r="M63" s="489">
        <f t="shared" si="66"/>
        <v>42.040372284780183</v>
      </c>
      <c r="N63" s="489">
        <f t="shared" si="67"/>
        <v>502.08906422304466</v>
      </c>
      <c r="O63" s="489">
        <f t="shared" si="68"/>
        <v>78.610712279573903</v>
      </c>
      <c r="P63" s="489">
        <f t="shared" si="69"/>
        <v>627.95036257302399</v>
      </c>
      <c r="Q63" s="489">
        <f t="shared" si="70"/>
        <v>177.01037410437453</v>
      </c>
      <c r="R63" s="489">
        <f t="shared" si="71"/>
        <v>149.68430573254304</v>
      </c>
      <c r="S63" s="489">
        <f t="shared" si="72"/>
        <v>473.2644341647985</v>
      </c>
      <c r="T63" s="489">
        <f t="shared" si="73"/>
        <v>68.337521903758088</v>
      </c>
      <c r="U63" s="489">
        <f t="shared" si="74"/>
        <v>631.23910064624556</v>
      </c>
      <c r="V63" s="489">
        <f t="shared" si="75"/>
        <v>92.68021932534873</v>
      </c>
      <c r="W63" s="489">
        <f t="shared" si="76"/>
        <v>315.87681814871445</v>
      </c>
      <c r="Z63" s="68"/>
      <c r="AA63" s="131">
        <v>0.45</v>
      </c>
      <c r="AB63" s="489">
        <f t="shared" si="10"/>
        <v>15213.221255372908</v>
      </c>
      <c r="AC63" s="489">
        <f t="shared" si="11"/>
        <v>32858.16431978473</v>
      </c>
      <c r="AD63" s="489">
        <f t="shared" si="12"/>
        <v>4466.2128722941688</v>
      </c>
      <c r="AE63" s="489">
        <f t="shared" si="13"/>
        <v>17862.45650181362</v>
      </c>
      <c r="AF63" s="489">
        <f t="shared" si="14"/>
        <v>3385.2435387842161</v>
      </c>
      <c r="AG63" s="489">
        <f t="shared" si="15"/>
        <v>163.9574519106427</v>
      </c>
      <c r="AH63" s="489">
        <f t="shared" si="16"/>
        <v>3414.2056367167038</v>
      </c>
      <c r="AI63" s="489">
        <f t="shared" si="17"/>
        <v>479.5253449054008</v>
      </c>
      <c r="AJ63" s="489">
        <f t="shared" si="18"/>
        <v>3328.1369216370272</v>
      </c>
      <c r="AK63" s="851">
        <f t="shared" si="19"/>
        <v>515.10018864372989</v>
      </c>
      <c r="AL63" s="489">
        <f t="shared" si="20"/>
        <v>688.54780636969792</v>
      </c>
      <c r="AM63" s="489">
        <f t="shared" si="21"/>
        <v>1893.057736659194</v>
      </c>
      <c r="AN63" s="489">
        <f t="shared" si="22"/>
        <v>232.3475744727775</v>
      </c>
      <c r="AO63" s="489">
        <f t="shared" si="23"/>
        <v>1704.345571744863</v>
      </c>
      <c r="AP63" s="489">
        <f t="shared" si="24"/>
        <v>203.89648251576722</v>
      </c>
      <c r="AQ63" s="489">
        <f t="shared" si="25"/>
        <v>694.92899992717184</v>
      </c>
      <c r="AR63" s="849">
        <f t="shared" si="57"/>
        <v>1.6207081575517006</v>
      </c>
      <c r="AS63" s="849">
        <f t="shared" si="58"/>
        <v>1.6422824480511689</v>
      </c>
      <c r="AT63" s="850">
        <f t="shared" si="59"/>
        <v>1.3491142407789349</v>
      </c>
    </row>
    <row r="64" spans="5:46">
      <c r="E64" s="562" t="s">
        <v>931</v>
      </c>
      <c r="F64" s="202">
        <f>E23</f>
        <v>9.6999999999999993</v>
      </c>
      <c r="G64" s="73">
        <v>0.64</v>
      </c>
      <c r="H64" s="203">
        <f>H47*G64^(H33-1)</f>
        <v>215.51042895964198</v>
      </c>
      <c r="I64" s="203">
        <f>I47*G64^(I33-1)</f>
        <v>451.30705326177457</v>
      </c>
      <c r="J64" s="203">
        <f>J47*G64^(J33-1)</f>
        <v>62.368295463737056</v>
      </c>
      <c r="K64" s="203">
        <f>K47*G64^(K33-1)</f>
        <v>257.70623387502485</v>
      </c>
      <c r="L64" s="203">
        <f>L47*G64^(L33-1)</f>
        <v>52.587383876644225</v>
      </c>
      <c r="M64" s="203">
        <f>M47*G64^(M33-1)</f>
        <v>8.3664067626382259</v>
      </c>
      <c r="N64" s="203">
        <f>N47*G64^(N33-1)</f>
        <v>54.934619088765352</v>
      </c>
      <c r="O64" s="203">
        <f>O47*G64^(O33-1)</f>
        <v>7.5295350690737051</v>
      </c>
      <c r="P64" s="203">
        <f>P47*G64^(P33-1)</f>
        <v>51.649662312761308</v>
      </c>
      <c r="Q64" s="203">
        <f>Q$47*G64^(Q$33-1)</f>
        <v>11.585424795478033</v>
      </c>
      <c r="R64" s="203">
        <f>R47*G64^(R33-1)</f>
        <v>10.750226757186539</v>
      </c>
      <c r="S64" s="203">
        <f>S47*G64^(S33-1)</f>
        <v>30.2591833715565</v>
      </c>
      <c r="T64" s="203">
        <f>T47*G64^(T33-1)</f>
        <v>3.9018003646702994</v>
      </c>
      <c r="U64" s="203">
        <f>U47*G64^(U33-1)</f>
        <v>31.592787947532688</v>
      </c>
      <c r="V64" s="203">
        <f>V47*G64^(V33-1)</f>
        <v>4.1742330791231188</v>
      </c>
      <c r="W64" s="203">
        <f>W47*G64^(W$33-1)</f>
        <v>384.8965719304382</v>
      </c>
      <c r="Y64" s="562" t="s">
        <v>931</v>
      </c>
      <c r="Z64" s="202">
        <f>F64</f>
        <v>9.6999999999999993</v>
      </c>
      <c r="AA64" s="73">
        <v>0.64</v>
      </c>
      <c r="AB64" s="203">
        <f t="shared" si="10"/>
        <v>840.49067294260374</v>
      </c>
      <c r="AC64" s="203">
        <f t="shared" si="11"/>
        <v>2121.1431503303406</v>
      </c>
      <c r="AD64" s="203">
        <f t="shared" si="12"/>
        <v>336.78879550418014</v>
      </c>
      <c r="AE64" s="203">
        <f t="shared" si="13"/>
        <v>1546.2374032501491</v>
      </c>
      <c r="AF64" s="203">
        <f t="shared" si="14"/>
        <v>347.07673358585185</v>
      </c>
      <c r="AG64" s="203">
        <f t="shared" si="15"/>
        <v>32.628986374289077</v>
      </c>
      <c r="AH64" s="203">
        <f t="shared" si="16"/>
        <v>373.55540980360439</v>
      </c>
      <c r="AI64" s="203">
        <f t="shared" si="17"/>
        <v>45.930163921349596</v>
      </c>
      <c r="AJ64" s="203">
        <f t="shared" si="18"/>
        <v>273.74321025763493</v>
      </c>
      <c r="AK64" s="203">
        <f t="shared" si="19"/>
        <v>33.713586154841082</v>
      </c>
      <c r="AL64" s="203">
        <f t="shared" si="20"/>
        <v>49.451043083058075</v>
      </c>
      <c r="AM64" s="203">
        <f t="shared" si="21"/>
        <v>121.036733486226</v>
      </c>
      <c r="AN64" s="203">
        <f t="shared" si="22"/>
        <v>13.266121239879018</v>
      </c>
      <c r="AO64" s="203">
        <f t="shared" si="23"/>
        <v>85.300527458338266</v>
      </c>
      <c r="AP64" s="203">
        <f t="shared" si="24"/>
        <v>9.1833127740708616</v>
      </c>
      <c r="AQ64" s="203">
        <f t="shared" si="25"/>
        <v>846.77245824696411</v>
      </c>
      <c r="AR64" s="118">
        <f t="shared" si="57"/>
        <v>3.5430404711681907</v>
      </c>
      <c r="AS64" s="118">
        <f t="shared" si="58"/>
        <v>1.0481527493592662</v>
      </c>
      <c r="AT64" s="207">
        <f t="shared" si="59"/>
        <v>25.116653397768911</v>
      </c>
    </row>
    <row r="65" spans="5:46">
      <c r="G65" s="73">
        <v>0.63</v>
      </c>
      <c r="H65" s="203">
        <f t="shared" ref="H65:H71" si="77">H64*G65^(H$33-1)</f>
        <v>300.96227312525383</v>
      </c>
      <c r="I65" s="203">
        <f t="shared" ref="I65:I71" si="78">I64*G65^(I$33-1)</f>
        <v>618.30798063648729</v>
      </c>
      <c r="J65" s="203">
        <f t="shared" ref="J65:J71" si="79">J64*G65^(J$33-1)</f>
        <v>83.829887515091926</v>
      </c>
      <c r="K65" s="203">
        <f t="shared" ref="K65:K71" si="80">K64*G65^(K$33-1)</f>
        <v>340.47029704270398</v>
      </c>
      <c r="L65" s="203">
        <f t="shared" ref="L65:L71" si="81">L64*G65^(L$33-1)</f>
        <v>67.65320367196739</v>
      </c>
      <c r="M65" s="203">
        <f t="shared" ref="M65:M71" si="82">M64*G65^(M$33-1)</f>
        <v>9.9889656793343136</v>
      </c>
      <c r="N65" s="203">
        <f t="shared" ref="N65:N71" si="83">N64*G65^(N$33-1)</f>
        <v>69.996590402197057</v>
      </c>
      <c r="O65" s="203">
        <f t="shared" ref="O65:O71" si="84">O64*G65^(O$33-1)</f>
        <v>9.7402555851910755</v>
      </c>
      <c r="P65" s="203">
        <f t="shared" ref="P65:P71" si="85">P64*G65^(P$33-1)</f>
        <v>68.009506620709189</v>
      </c>
      <c r="Q65" s="203">
        <f t="shared" ref="Q65:Q71" si="86">Q64*G65^(Q$33-1)</f>
        <v>15.357201768652221</v>
      </c>
      <c r="R65" s="203">
        <f t="shared" ref="R65:R71" si="87">R64*G65^(R$33-1)</f>
        <v>14.382633850757008</v>
      </c>
      <c r="S65" s="203">
        <f t="shared" ref="S65:S71" si="88">S64*G65^(S$33-1)</f>
        <v>41.047740310926876</v>
      </c>
      <c r="T65" s="203">
        <f t="shared" ref="T65:T71" si="89">T64*G65^(T$33-1)</f>
        <v>5.3635291393228606</v>
      </c>
      <c r="U65" s="203">
        <f t="shared" ref="U65:U71" si="90">U64*G65^(U$33-1)</f>
        <v>44.107255036697183</v>
      </c>
      <c r="V65" s="203">
        <f t="shared" ref="V65:V71" si="91">V64*G65^(V$33-1)</f>
        <v>5.9066901867154851</v>
      </c>
      <c r="W65" s="203">
        <f t="shared" ref="W65:W71" si="92">W64*G65^(W$33-1)</f>
        <v>385.51462043934055</v>
      </c>
      <c r="AA65" s="73">
        <v>0.63</v>
      </c>
      <c r="AB65" s="203">
        <f t="shared" si="10"/>
        <v>1173.75286518849</v>
      </c>
      <c r="AC65" s="203">
        <f t="shared" si="11"/>
        <v>2906.0475089914903</v>
      </c>
      <c r="AD65" s="203">
        <f t="shared" si="12"/>
        <v>452.68139258149643</v>
      </c>
      <c r="AE65" s="203">
        <f t="shared" si="13"/>
        <v>2042.8217822562237</v>
      </c>
      <c r="AF65" s="203">
        <f t="shared" si="14"/>
        <v>446.51114423498473</v>
      </c>
      <c r="AG65" s="203">
        <f t="shared" si="15"/>
        <v>38.956966149403819</v>
      </c>
      <c r="AH65" s="203">
        <f t="shared" si="16"/>
        <v>475.97681473493998</v>
      </c>
      <c r="AI65" s="203">
        <f t="shared" si="17"/>
        <v>59.415559069665555</v>
      </c>
      <c r="AJ65" s="203">
        <f t="shared" si="18"/>
        <v>360.4503850897587</v>
      </c>
      <c r="AK65" s="203">
        <f t="shared" si="19"/>
        <v>44.689457146777968</v>
      </c>
      <c r="AL65" s="203">
        <f t="shared" si="20"/>
        <v>66.160115713482227</v>
      </c>
      <c r="AM65" s="203">
        <f t="shared" si="21"/>
        <v>164.19096124370751</v>
      </c>
      <c r="AN65" s="203">
        <f t="shared" si="22"/>
        <v>18.235999073697727</v>
      </c>
      <c r="AO65" s="203">
        <f t="shared" si="23"/>
        <v>119.0895885990824</v>
      </c>
      <c r="AP65" s="203">
        <f t="shared" si="24"/>
        <v>12.994718410774068</v>
      </c>
      <c r="AQ65" s="203">
        <f t="shared" si="25"/>
        <v>848.13216496654923</v>
      </c>
      <c r="AR65" s="118">
        <f t="shared" si="57"/>
        <v>3.2335888824553773</v>
      </c>
      <c r="AS65" s="118">
        <f t="shared" si="58"/>
        <v>1.1079343810318585</v>
      </c>
      <c r="AT65" s="207">
        <f t="shared" si="59"/>
        <v>18.978350132581507</v>
      </c>
    </row>
    <row r="66" spans="5:46">
      <c r="G66" s="73">
        <v>0.62</v>
      </c>
      <c r="H66" s="203">
        <f t="shared" si="77"/>
        <v>425.18575686961367</v>
      </c>
      <c r="I66" s="203">
        <f t="shared" si="78"/>
        <v>856.39210212132321</v>
      </c>
      <c r="J66" s="203">
        <f t="shared" si="79"/>
        <v>113.83652008112742</v>
      </c>
      <c r="K66" s="203">
        <f t="shared" si="80"/>
        <v>454.17392470945475</v>
      </c>
      <c r="L66" s="203">
        <f t="shared" si="81"/>
        <v>87.797861610288976</v>
      </c>
      <c r="M66" s="203">
        <f t="shared" si="82"/>
        <v>11.999632517179258</v>
      </c>
      <c r="N66" s="203">
        <f t="shared" si="83"/>
        <v>89.939777211568753</v>
      </c>
      <c r="O66" s="203">
        <f t="shared" si="84"/>
        <v>12.712889390131178</v>
      </c>
      <c r="P66" s="203">
        <f t="shared" si="85"/>
        <v>90.408681344136781</v>
      </c>
      <c r="Q66" s="203">
        <f t="shared" si="86"/>
        <v>20.556584065253237</v>
      </c>
      <c r="R66" s="203">
        <f t="shared" si="87"/>
        <v>19.437356080264504</v>
      </c>
      <c r="S66" s="203">
        <f t="shared" si="88"/>
        <v>56.273955420060226</v>
      </c>
      <c r="T66" s="203">
        <f t="shared" si="89"/>
        <v>7.4545533489833424</v>
      </c>
      <c r="U66" s="203">
        <f t="shared" si="90"/>
        <v>62.294653922017829</v>
      </c>
      <c r="V66" s="203">
        <f t="shared" si="91"/>
        <v>8.4592680124960591</v>
      </c>
      <c r="W66" s="203">
        <f t="shared" si="92"/>
        <v>386.15511663878146</v>
      </c>
      <c r="AA66" s="73">
        <v>0.62</v>
      </c>
      <c r="AB66" s="203">
        <f t="shared" si="10"/>
        <v>1658.2244517914933</v>
      </c>
      <c r="AC66" s="203">
        <f t="shared" si="11"/>
        <v>4025.042879970219</v>
      </c>
      <c r="AD66" s="203">
        <f t="shared" si="12"/>
        <v>614.71720843808805</v>
      </c>
      <c r="AE66" s="203">
        <f t="shared" si="13"/>
        <v>2725.0435482567286</v>
      </c>
      <c r="AF66" s="203">
        <f t="shared" si="14"/>
        <v>579.46588662790725</v>
      </c>
      <c r="AG66" s="203">
        <f t="shared" si="15"/>
        <v>46.798566816999106</v>
      </c>
      <c r="AH66" s="203">
        <f t="shared" si="16"/>
        <v>611.59048503866745</v>
      </c>
      <c r="AI66" s="203">
        <f t="shared" si="17"/>
        <v>77.548625279800177</v>
      </c>
      <c r="AJ66" s="203">
        <f t="shared" si="18"/>
        <v>479.16601112392493</v>
      </c>
      <c r="AK66" s="203">
        <f t="shared" si="19"/>
        <v>59.819659629886921</v>
      </c>
      <c r="AL66" s="203">
        <f t="shared" si="20"/>
        <v>89.411837969216705</v>
      </c>
      <c r="AM66" s="203">
        <f t="shared" si="21"/>
        <v>225.0958216802409</v>
      </c>
      <c r="AN66" s="203">
        <f t="shared" si="22"/>
        <v>25.345481386543362</v>
      </c>
      <c r="AO66" s="203">
        <f t="shared" si="23"/>
        <v>168.19556558944814</v>
      </c>
      <c r="AP66" s="203">
        <f t="shared" si="24"/>
        <v>18.610389627491333</v>
      </c>
      <c r="AQ66" s="203">
        <f t="shared" si="25"/>
        <v>849.54125660531929</v>
      </c>
      <c r="AR66" s="118">
        <f t="shared" si="57"/>
        <v>2.9418395219481726</v>
      </c>
      <c r="AS66" s="118">
        <f t="shared" si="58"/>
        <v>1.1733774073697922</v>
      </c>
      <c r="AT66" s="207">
        <f t="shared" si="59"/>
        <v>14.201706627245235</v>
      </c>
    </row>
    <row r="67" spans="5:46">
      <c r="G67" s="118">
        <v>0.61</v>
      </c>
      <c r="H67" s="203">
        <f t="shared" si="77"/>
        <v>607.78491402723557</v>
      </c>
      <c r="I67" s="203">
        <f t="shared" si="78"/>
        <v>1199.3681771263236</v>
      </c>
      <c r="J67" s="203">
        <f t="shared" si="79"/>
        <v>156.20120570835533</v>
      </c>
      <c r="K67" s="203">
        <f t="shared" si="80"/>
        <v>611.81755836625848</v>
      </c>
      <c r="L67" s="203">
        <f t="shared" si="81"/>
        <v>114.95553542899759</v>
      </c>
      <c r="M67" s="203">
        <f t="shared" si="82"/>
        <v>14.505229374255121</v>
      </c>
      <c r="N67" s="203">
        <f t="shared" si="83"/>
        <v>116.5547937036022</v>
      </c>
      <c r="O67" s="203">
        <f t="shared" si="84"/>
        <v>16.743755139066394</v>
      </c>
      <c r="P67" s="203">
        <f t="shared" si="85"/>
        <v>121.35461923153235</v>
      </c>
      <c r="Q67" s="203">
        <f t="shared" si="86"/>
        <v>27.790570545507578</v>
      </c>
      <c r="R67" s="203">
        <f t="shared" si="87"/>
        <v>26.539034162602967</v>
      </c>
      <c r="S67" s="203">
        <f t="shared" si="88"/>
        <v>77.980558649005218</v>
      </c>
      <c r="T67" s="203">
        <f t="shared" si="89"/>
        <v>10.477455082268145</v>
      </c>
      <c r="U67" s="203">
        <f t="shared" si="90"/>
        <v>89.020863032780184</v>
      </c>
      <c r="V67" s="203">
        <f t="shared" si="91"/>
        <v>12.263865329463178</v>
      </c>
      <c r="W67" s="203">
        <f t="shared" si="92"/>
        <v>386.81851855024212</v>
      </c>
      <c r="AA67" s="118">
        <v>0.61</v>
      </c>
      <c r="AB67" s="203">
        <f t="shared" si="10"/>
        <v>2370.3611647062185</v>
      </c>
      <c r="AC67" s="203">
        <f t="shared" si="11"/>
        <v>5637.0304324937215</v>
      </c>
      <c r="AD67" s="203">
        <f t="shared" si="12"/>
        <v>843.4865108251189</v>
      </c>
      <c r="AE67" s="203">
        <f t="shared" si="13"/>
        <v>3670.9053501975509</v>
      </c>
      <c r="AF67" s="203">
        <f t="shared" si="14"/>
        <v>758.70653383138404</v>
      </c>
      <c r="AG67" s="203">
        <f t="shared" si="15"/>
        <v>56.570394559594973</v>
      </c>
      <c r="AH67" s="203">
        <f t="shared" si="16"/>
        <v>792.57259718449495</v>
      </c>
      <c r="AI67" s="203">
        <f t="shared" si="17"/>
        <v>102.136906348305</v>
      </c>
      <c r="AJ67" s="203">
        <f t="shared" si="18"/>
        <v>643.1794819271214</v>
      </c>
      <c r="AK67" s="203">
        <f t="shared" si="19"/>
        <v>80.870560287427054</v>
      </c>
      <c r="AL67" s="203">
        <f t="shared" si="20"/>
        <v>122.07955714797363</v>
      </c>
      <c r="AM67" s="203">
        <f t="shared" si="21"/>
        <v>311.92223459602087</v>
      </c>
      <c r="AN67" s="203">
        <f t="shared" si="22"/>
        <v>35.623347279711695</v>
      </c>
      <c r="AO67" s="203">
        <f t="shared" si="23"/>
        <v>240.35633018850652</v>
      </c>
      <c r="AP67" s="203">
        <f t="shared" si="24"/>
        <v>26.980503724818995</v>
      </c>
      <c r="AQ67" s="203">
        <f t="shared" si="25"/>
        <v>851.00074081053276</v>
      </c>
      <c r="AR67" s="118">
        <f t="shared" si="57"/>
        <v>2.6678185492813431</v>
      </c>
      <c r="AS67" s="118">
        <f t="shared" si="58"/>
        <v>1.2451142121758398</v>
      </c>
      <c r="AT67" s="207">
        <f t="shared" si="59"/>
        <v>10.522997958539404</v>
      </c>
    </row>
    <row r="68" spans="5:46">
      <c r="G68" s="118">
        <v>0.6</v>
      </c>
      <c r="H68" s="203">
        <f t="shared" si="77"/>
        <v>879.24530919500069</v>
      </c>
      <c r="I68" s="203">
        <f t="shared" si="78"/>
        <v>1698.7285976805119</v>
      </c>
      <c r="J68" s="203">
        <f t="shared" si="79"/>
        <v>216.61169979777731</v>
      </c>
      <c r="K68" s="203">
        <f t="shared" si="80"/>
        <v>832.43208718970027</v>
      </c>
      <c r="L68" s="203">
        <f t="shared" si="81"/>
        <v>151.8762492198062</v>
      </c>
      <c r="M68" s="203">
        <f t="shared" si="82"/>
        <v>17.645552755268486</v>
      </c>
      <c r="N68" s="203">
        <f t="shared" si="83"/>
        <v>152.36074920515358</v>
      </c>
      <c r="O68" s="203">
        <f t="shared" si="84"/>
        <v>22.256720888003503</v>
      </c>
      <c r="P68" s="203">
        <f t="shared" si="85"/>
        <v>164.50445876334061</v>
      </c>
      <c r="Q68" s="203">
        <f t="shared" si="86"/>
        <v>37.950966238700126</v>
      </c>
      <c r="R68" s="203">
        <f t="shared" si="87"/>
        <v>36.614721556167709</v>
      </c>
      <c r="S68" s="203">
        <f t="shared" si="88"/>
        <v>109.24535843005818</v>
      </c>
      <c r="T68" s="203">
        <f t="shared" si="89"/>
        <v>14.894762167876101</v>
      </c>
      <c r="U68" s="203">
        <f t="shared" si="90"/>
        <v>128.74115626786866</v>
      </c>
      <c r="V68" s="203">
        <f t="shared" si="91"/>
        <v>18.001788820373317</v>
      </c>
      <c r="W68" s="203">
        <f t="shared" si="92"/>
        <v>387.50530219648005</v>
      </c>
      <c r="AA68" s="118">
        <v>0.6</v>
      </c>
      <c r="AB68" s="203">
        <f t="shared" si="10"/>
        <v>3429.0567058605025</v>
      </c>
      <c r="AC68" s="203">
        <f t="shared" si="11"/>
        <v>7984.0244090984061</v>
      </c>
      <c r="AD68" s="203">
        <f t="shared" si="12"/>
        <v>1169.7031789079974</v>
      </c>
      <c r="AE68" s="203">
        <f t="shared" si="13"/>
        <v>4994.5925231382016</v>
      </c>
      <c r="AF68" s="203">
        <f t="shared" si="14"/>
        <v>1002.3832448507209</v>
      </c>
      <c r="AG68" s="203">
        <f t="shared" si="15"/>
        <v>68.8176557455471</v>
      </c>
      <c r="AH68" s="203">
        <f t="shared" si="16"/>
        <v>1036.0530945950443</v>
      </c>
      <c r="AI68" s="203">
        <f t="shared" si="17"/>
        <v>135.76599741682136</v>
      </c>
      <c r="AJ68" s="203">
        <f t="shared" si="18"/>
        <v>871.8736314457052</v>
      </c>
      <c r="AK68" s="853">
        <f t="shared" si="19"/>
        <v>110.43731175461737</v>
      </c>
      <c r="AL68" s="203">
        <f t="shared" si="20"/>
        <v>168.42771915837145</v>
      </c>
      <c r="AM68" s="203">
        <f t="shared" si="21"/>
        <v>436.9814337202327</v>
      </c>
      <c r="AN68" s="203">
        <f t="shared" si="22"/>
        <v>50.64219137077874</v>
      </c>
      <c r="AO68" s="203">
        <f t="shared" si="23"/>
        <v>347.60112192324539</v>
      </c>
      <c r="AP68" s="203">
        <f t="shared" si="24"/>
        <v>39.6039354048213</v>
      </c>
      <c r="AQ68" s="203">
        <f t="shared" si="25"/>
        <v>852.5116648322562</v>
      </c>
      <c r="AR68" s="848">
        <f t="shared" si="57"/>
        <v>2.4114243520338774</v>
      </c>
      <c r="AS68" s="848">
        <f t="shared" si="58"/>
        <v>1.3238612135552204</v>
      </c>
      <c r="AT68" s="852">
        <f t="shared" si="59"/>
        <v>7.7194170275211613</v>
      </c>
    </row>
    <row r="69" spans="5:46">
      <c r="G69" s="118">
        <v>0.55000000000000004</v>
      </c>
      <c r="H69" s="203">
        <f t="shared" si="77"/>
        <v>1354.519045277764</v>
      </c>
      <c r="I69" s="203">
        <f t="shared" si="78"/>
        <v>2552.9672103592288</v>
      </c>
      <c r="J69" s="203">
        <f t="shared" si="79"/>
        <v>317.58980933286421</v>
      </c>
      <c r="K69" s="203">
        <f t="shared" si="80"/>
        <v>1193.5868566270121</v>
      </c>
      <c r="L69" s="203">
        <f t="shared" si="81"/>
        <v>210.40377616106133</v>
      </c>
      <c r="M69" s="203">
        <f t="shared" si="82"/>
        <v>22.194391461479679</v>
      </c>
      <c r="N69" s="203">
        <f t="shared" si="83"/>
        <v>208.46507823824163</v>
      </c>
      <c r="O69" s="203">
        <f t="shared" si="84"/>
        <v>31.054482156598272</v>
      </c>
      <c r="P69" s="203">
        <f t="shared" si="85"/>
        <v>234.85721154519899</v>
      </c>
      <c r="Q69" s="203">
        <f t="shared" si="86"/>
        <v>54.651090454742928</v>
      </c>
      <c r="R69" s="203">
        <f t="shared" si="87"/>
        <v>53.362253071763405</v>
      </c>
      <c r="S69" s="203">
        <f t="shared" si="88"/>
        <v>162.09122177907554</v>
      </c>
      <c r="T69" s="203">
        <f t="shared" si="89"/>
        <v>22.481987780805198</v>
      </c>
      <c r="U69" s="203">
        <f t="shared" si="90"/>
        <v>198.25995610003704</v>
      </c>
      <c r="V69" s="203">
        <f t="shared" si="91"/>
        <v>28.20958959296258</v>
      </c>
      <c r="W69" s="203">
        <f t="shared" si="92"/>
        <v>388.3106177499584</v>
      </c>
      <c r="AA69" s="118">
        <v>0.55000000000000004</v>
      </c>
      <c r="AB69" s="203">
        <f t="shared" si="10"/>
        <v>5282.6242765832794</v>
      </c>
      <c r="AC69" s="203">
        <f t="shared" si="11"/>
        <v>11998.945888688377</v>
      </c>
      <c r="AD69" s="203">
        <f t="shared" si="12"/>
        <v>1714.9849703974669</v>
      </c>
      <c r="AE69" s="203">
        <f t="shared" si="13"/>
        <v>7161.5211397620733</v>
      </c>
      <c r="AF69" s="203">
        <f t="shared" si="14"/>
        <v>1388.6649226630047</v>
      </c>
      <c r="AG69" s="203">
        <f t="shared" si="15"/>
        <v>86.558126699770739</v>
      </c>
      <c r="AH69" s="203">
        <f t="shared" si="16"/>
        <v>1417.5625320200431</v>
      </c>
      <c r="AI69" s="203">
        <f t="shared" si="17"/>
        <v>189.43234115524945</v>
      </c>
      <c r="AJ69" s="203">
        <f t="shared" si="18"/>
        <v>1244.7432211895546</v>
      </c>
      <c r="AK69" s="203">
        <f t="shared" si="19"/>
        <v>159.03467322330192</v>
      </c>
      <c r="AL69" s="203">
        <f t="shared" si="20"/>
        <v>245.46636413011166</v>
      </c>
      <c r="AM69" s="203">
        <f t="shared" si="21"/>
        <v>648.36488711630216</v>
      </c>
      <c r="AN69" s="203">
        <f t="shared" si="22"/>
        <v>76.438758454737666</v>
      </c>
      <c r="AO69" s="203">
        <f t="shared" si="23"/>
        <v>535.30188147010006</v>
      </c>
      <c r="AP69" s="203">
        <f t="shared" si="24"/>
        <v>62.061097104517678</v>
      </c>
      <c r="AQ69" s="203">
        <f t="shared" si="25"/>
        <v>854.28335904990854</v>
      </c>
      <c r="AR69" s="118">
        <f t="shared" si="57"/>
        <v>2.1424774299743556</v>
      </c>
      <c r="AS69" s="118">
        <f t="shared" si="58"/>
        <v>1.4223690662792905</v>
      </c>
      <c r="AT69" s="207">
        <f t="shared" si="59"/>
        <v>5.3716799093893322</v>
      </c>
    </row>
    <row r="70" spans="5:46">
      <c r="G70" s="118">
        <v>0.5</v>
      </c>
      <c r="H70" s="203">
        <f t="shared" si="77"/>
        <v>2235.5288166226505</v>
      </c>
      <c r="I70" s="203">
        <f t="shared" si="78"/>
        <v>4094.2291767232114</v>
      </c>
      <c r="J70" s="203">
        <f t="shared" si="79"/>
        <v>494.93161767931093</v>
      </c>
      <c r="K70" s="203">
        <f t="shared" si="80"/>
        <v>1812.633873357333</v>
      </c>
      <c r="L70" s="203">
        <f t="shared" si="81"/>
        <v>307.03365888547239</v>
      </c>
      <c r="M70" s="203">
        <f t="shared" si="82"/>
        <v>28.955510100337481</v>
      </c>
      <c r="N70" s="203">
        <f t="shared" si="83"/>
        <v>299.84780375378739</v>
      </c>
      <c r="O70" s="203">
        <f t="shared" si="84"/>
        <v>45.693068537013716</v>
      </c>
      <c r="P70" s="203">
        <f t="shared" si="85"/>
        <v>354.8799122275534</v>
      </c>
      <c r="Q70" s="203">
        <f t="shared" si="86"/>
        <v>83.411114341711681</v>
      </c>
      <c r="R70" s="203">
        <f t="shared" si="87"/>
        <v>82.583079749309348</v>
      </c>
      <c r="S70" s="203">
        <f t="shared" si="88"/>
        <v>256.11470387630561</v>
      </c>
      <c r="T70" s="203">
        <f t="shared" si="89"/>
        <v>36.236080641577523</v>
      </c>
      <c r="U70" s="203">
        <f t="shared" si="90"/>
        <v>327.07519157218019</v>
      </c>
      <c r="V70" s="203">
        <f t="shared" si="91"/>
        <v>47.487431869096625</v>
      </c>
      <c r="W70" s="203">
        <f t="shared" si="92"/>
        <v>389.2464160910921</v>
      </c>
      <c r="AA70" s="118">
        <v>0.5</v>
      </c>
      <c r="AB70" s="203">
        <f t="shared" si="10"/>
        <v>8718.5623848283376</v>
      </c>
      <c r="AC70" s="203">
        <f t="shared" si="11"/>
        <v>19242.877130599096</v>
      </c>
      <c r="AD70" s="203">
        <f t="shared" si="12"/>
        <v>2672.630735468279</v>
      </c>
      <c r="AE70" s="203">
        <f t="shared" si="13"/>
        <v>10875.803240143998</v>
      </c>
      <c r="AF70" s="203">
        <f t="shared" si="14"/>
        <v>2026.4221486441177</v>
      </c>
      <c r="AG70" s="203">
        <f t="shared" si="15"/>
        <v>112.92648939131617</v>
      </c>
      <c r="AH70" s="203">
        <f t="shared" si="16"/>
        <v>2038.9650655257542</v>
      </c>
      <c r="AI70" s="203">
        <f t="shared" si="17"/>
        <v>278.72771807578363</v>
      </c>
      <c r="AJ70" s="203">
        <f t="shared" si="18"/>
        <v>1880.8635348060329</v>
      </c>
      <c r="AK70" s="203">
        <f t="shared" si="19"/>
        <v>242.72634273438101</v>
      </c>
      <c r="AL70" s="203">
        <f t="shared" si="20"/>
        <v>379.882166846823</v>
      </c>
      <c r="AM70" s="203">
        <f t="shared" si="21"/>
        <v>1024.4588155052224</v>
      </c>
      <c r="AN70" s="203">
        <f t="shared" si="22"/>
        <v>123.20267418136358</v>
      </c>
      <c r="AO70" s="203">
        <f t="shared" si="23"/>
        <v>883.10301724488659</v>
      </c>
      <c r="AP70" s="203">
        <f t="shared" si="24"/>
        <v>104.47235011201258</v>
      </c>
      <c r="AQ70" s="203">
        <f t="shared" si="25"/>
        <v>856.34211540040269</v>
      </c>
      <c r="AR70" s="118">
        <f t="shared" si="57"/>
        <v>1.867975672484135</v>
      </c>
      <c r="AS70" s="118">
        <f t="shared" si="58"/>
        <v>1.545793196736996</v>
      </c>
      <c r="AT70" s="207">
        <f t="shared" si="59"/>
        <v>3.5280147418424641</v>
      </c>
    </row>
    <row r="71" spans="5:46">
      <c r="F71" s="68"/>
      <c r="G71" s="131">
        <v>0.45</v>
      </c>
      <c r="H71" s="489">
        <f t="shared" si="77"/>
        <v>3981.5352581553502</v>
      </c>
      <c r="I71" s="489">
        <f t="shared" si="78"/>
        <v>7054.7070803916858</v>
      </c>
      <c r="J71" s="489">
        <f t="shared" si="79"/>
        <v>825.10950141734872</v>
      </c>
      <c r="K71" s="489">
        <f t="shared" si="80"/>
        <v>2933.2429684891813</v>
      </c>
      <c r="L71" s="489">
        <f t="shared" si="81"/>
        <v>474.53372994542246</v>
      </c>
      <c r="M71" s="489">
        <f t="shared" si="82"/>
        <v>39.334508559570359</v>
      </c>
      <c r="N71" s="489">
        <f t="shared" si="83"/>
        <v>455.78999591954084</v>
      </c>
      <c r="O71" s="489">
        <f t="shared" si="84"/>
        <v>71.296996139144781</v>
      </c>
      <c r="P71" s="489">
        <f t="shared" si="85"/>
        <v>570.96524206422669</v>
      </c>
      <c r="Q71" s="489">
        <f t="shared" si="86"/>
        <v>135.75648869904001</v>
      </c>
      <c r="R71" s="489">
        <f t="shared" si="87"/>
        <v>136.57664170605312</v>
      </c>
      <c r="S71" s="489">
        <f t="shared" si="88"/>
        <v>433.81917740109742</v>
      </c>
      <c r="T71" s="489">
        <f t="shared" si="89"/>
        <v>62.799900893002054</v>
      </c>
      <c r="U71" s="489">
        <f t="shared" si="90"/>
        <v>582.24744407218463</v>
      </c>
      <c r="V71" s="489">
        <f t="shared" si="91"/>
        <v>86.52486889911431</v>
      </c>
      <c r="W71" s="489">
        <f t="shared" si="92"/>
        <v>390.32725446665211</v>
      </c>
      <c r="Z71" s="68"/>
      <c r="AA71" s="131">
        <v>0.45</v>
      </c>
      <c r="AB71" s="489">
        <f t="shared" si="10"/>
        <v>15527.987506805866</v>
      </c>
      <c r="AC71" s="489">
        <f t="shared" si="11"/>
        <v>33157.123277840925</v>
      </c>
      <c r="AD71" s="489">
        <f t="shared" si="12"/>
        <v>4455.5913076536835</v>
      </c>
      <c r="AE71" s="489">
        <f t="shared" si="13"/>
        <v>17599.457810935088</v>
      </c>
      <c r="AF71" s="489">
        <f t="shared" si="14"/>
        <v>3131.9226176397883</v>
      </c>
      <c r="AG71" s="489">
        <f t="shared" si="15"/>
        <v>153.4045833823244</v>
      </c>
      <c r="AH71" s="489">
        <f t="shared" si="16"/>
        <v>3099.3719722528776</v>
      </c>
      <c r="AI71" s="489">
        <f t="shared" si="17"/>
        <v>434.91167644878311</v>
      </c>
      <c r="AJ71" s="489">
        <f t="shared" si="18"/>
        <v>3026.1157829404015</v>
      </c>
      <c r="AK71" s="851">
        <f t="shared" si="19"/>
        <v>395.05138211420643</v>
      </c>
      <c r="AL71" s="489">
        <f t="shared" si="20"/>
        <v>628.2525518478443</v>
      </c>
      <c r="AM71" s="489">
        <f t="shared" si="21"/>
        <v>1735.2767096043897</v>
      </c>
      <c r="AN71" s="489">
        <f t="shared" si="22"/>
        <v>213.51966303620696</v>
      </c>
      <c r="AO71" s="489">
        <f t="shared" si="23"/>
        <v>1572.0680989948987</v>
      </c>
      <c r="AP71" s="489">
        <f t="shared" si="24"/>
        <v>190.35471157805151</v>
      </c>
      <c r="AQ71" s="489">
        <f t="shared" si="25"/>
        <v>858.71995982663475</v>
      </c>
      <c r="AR71" s="849">
        <f t="shared" si="57"/>
        <v>1.5950531021891023</v>
      </c>
      <c r="AS71" s="849">
        <f t="shared" si="58"/>
        <v>1.7013111112055912</v>
      </c>
      <c r="AT71" s="850">
        <f t="shared" si="59"/>
        <v>2.1736918251772757</v>
      </c>
    </row>
    <row r="72" spans="5:46">
      <c r="E72" s="562" t="s">
        <v>931</v>
      </c>
      <c r="F72" s="202">
        <f>F23</f>
        <v>14.55</v>
      </c>
      <c r="G72" s="73">
        <v>0.64</v>
      </c>
      <c r="H72" s="203">
        <f>H47*G72^(H34-1)</f>
        <v>215.95044220856016</v>
      </c>
      <c r="I72" s="203">
        <f t="shared" ref="I72:P72" si="93">I47*$G72^(I34-1)</f>
        <v>451.71434924091881</v>
      </c>
      <c r="J72" s="203">
        <f t="shared" si="93"/>
        <v>62.353507087891209</v>
      </c>
      <c r="K72" s="203">
        <f t="shared" si="93"/>
        <v>257.32580311319219</v>
      </c>
      <c r="L72" s="203">
        <f t="shared" si="93"/>
        <v>52.181591633301991</v>
      </c>
      <c r="M72" s="203">
        <f t="shared" si="93"/>
        <v>8.3111546683902464</v>
      </c>
      <c r="N72" s="203">
        <f t="shared" si="93"/>
        <v>54.407841010355767</v>
      </c>
      <c r="O72" s="203">
        <f t="shared" si="93"/>
        <v>7.4566583069428694</v>
      </c>
      <c r="P72" s="203">
        <f t="shared" si="93"/>
        <v>51.162600610843775</v>
      </c>
      <c r="Q72" s="203">
        <f>Q$47*G72^(Q$34-1)</f>
        <v>11.283262741592075</v>
      </c>
      <c r="R72" s="203">
        <f t="shared" ref="R72:W72" si="94">R47*$G72^(R34-1)</f>
        <v>10.652553368065536</v>
      </c>
      <c r="S72" s="203">
        <f t="shared" si="94"/>
        <v>29.99804543515107</v>
      </c>
      <c r="T72" s="203">
        <f t="shared" si="94"/>
        <v>3.86909901064397</v>
      </c>
      <c r="U72" s="203">
        <f t="shared" si="94"/>
        <v>31.339603359801846</v>
      </c>
      <c r="V72" s="203">
        <f t="shared" si="94"/>
        <v>4.1457598531143054</v>
      </c>
      <c r="W72" s="203">
        <f t="shared" si="94"/>
        <v>393.09545928420027</v>
      </c>
      <c r="Y72" s="562" t="s">
        <v>931</v>
      </c>
      <c r="Z72" s="202">
        <f>F72</f>
        <v>14.55</v>
      </c>
      <c r="AA72" s="73">
        <v>0.64</v>
      </c>
      <c r="AB72" s="203">
        <f t="shared" si="10"/>
        <v>842.20672461338461</v>
      </c>
      <c r="AC72" s="203">
        <f t="shared" si="11"/>
        <v>2123.0574414323187</v>
      </c>
      <c r="AD72" s="203">
        <f t="shared" si="12"/>
        <v>336.70893827461254</v>
      </c>
      <c r="AE72" s="203">
        <f t="shared" si="13"/>
        <v>1543.954818679153</v>
      </c>
      <c r="AF72" s="203">
        <f t="shared" si="14"/>
        <v>344.39850477979314</v>
      </c>
      <c r="AG72" s="203">
        <f t="shared" si="15"/>
        <v>32.413503206721963</v>
      </c>
      <c r="AH72" s="203">
        <f t="shared" si="16"/>
        <v>369.97331887041923</v>
      </c>
      <c r="AI72" s="203">
        <f t="shared" si="17"/>
        <v>45.4856156723515</v>
      </c>
      <c r="AJ72" s="203">
        <f t="shared" si="18"/>
        <v>271.16178323747198</v>
      </c>
      <c r="AK72" s="203">
        <f t="shared" si="19"/>
        <v>32.834294578032939</v>
      </c>
      <c r="AL72" s="203">
        <f t="shared" si="20"/>
        <v>49.001745493101467</v>
      </c>
      <c r="AM72" s="203">
        <f t="shared" si="21"/>
        <v>119.99218174060428</v>
      </c>
      <c r="AN72" s="203">
        <f t="shared" si="22"/>
        <v>13.154936636189497</v>
      </c>
      <c r="AO72" s="203">
        <f t="shared" si="23"/>
        <v>84.616929071464995</v>
      </c>
      <c r="AP72" s="203">
        <f t="shared" si="24"/>
        <v>9.1206716768514724</v>
      </c>
      <c r="AQ72" s="203">
        <f t="shared" si="25"/>
        <v>864.81001042524065</v>
      </c>
      <c r="AR72" s="118">
        <f t="shared" si="57"/>
        <v>3.5374144478231457</v>
      </c>
      <c r="AS72" s="118">
        <f t="shared" si="58"/>
        <v>1.0518455441563548</v>
      </c>
      <c r="AT72" s="207">
        <f t="shared" si="59"/>
        <v>26.338620078161288</v>
      </c>
    </row>
    <row r="73" spans="5:46">
      <c r="G73" s="73">
        <v>0.63</v>
      </c>
      <c r="H73" s="203">
        <f t="shared" ref="H73:H79" si="95">H72*G73^(H$34-1)</f>
        <v>302.21424350731172</v>
      </c>
      <c r="I73" s="203">
        <f t="shared" ref="I73:I79" si="96">I72*G73^(I$34-1)</f>
        <v>619.44422426492906</v>
      </c>
      <c r="J73" s="203">
        <f t="shared" ref="J73:J79" si="97">J72*G73^(J$34-1)</f>
        <v>83.789436637770294</v>
      </c>
      <c r="K73" s="203">
        <f t="shared" ref="K73:K79" si="98">K72*G73^(K$34-1)</f>
        <v>339.44812568227917</v>
      </c>
      <c r="L73" s="203">
        <f t="shared" ref="L73:L79" si="99">L72*G73^(L$34-1)</f>
        <v>66.594929394211306</v>
      </c>
      <c r="M73" s="203">
        <f t="shared" ref="M73:M79" si="100">M72*G73^(M$34-1)</f>
        <v>9.855161717049219</v>
      </c>
      <c r="N73" s="203">
        <f t="shared" ref="N73:N79" si="101">N72*G73^(N$34-1)</f>
        <v>68.637265221420989</v>
      </c>
      <c r="O73" s="203">
        <f t="shared" ref="O73:O79" si="102">O72*G73^(O$34-1)</f>
        <v>9.5493424008704988</v>
      </c>
      <c r="P73" s="203">
        <f t="shared" ref="P73:P79" si="103">P72*G73^(P$34-1)</f>
        <v>66.710573020481306</v>
      </c>
      <c r="Q73" s="203">
        <f t="shared" ref="Q73:Q79" si="104">Q72*G73^(Q$34-1)</f>
        <v>14.553001159921223</v>
      </c>
      <c r="R73" s="203">
        <f t="shared" ref="R73:R79" si="105">R72*G73^(R$34-1)</f>
        <v>14.117920608007084</v>
      </c>
      <c r="S73" s="203">
        <f t="shared" ref="S73:S79" si="106">S72*G73^(S$34-1)</f>
        <v>40.329973259222633</v>
      </c>
      <c r="T73" s="203">
        <f t="shared" ref="T73:T79" si="107">T72*G73^(T$34-1)</f>
        <v>5.2724352937773373</v>
      </c>
      <c r="U73" s="203">
        <f t="shared" ref="U73:U79" si="108">U72*G73^(U$34-1)</f>
        <v>43.390814902023386</v>
      </c>
      <c r="V73" s="203">
        <f t="shared" ref="V73:V79" si="109">V72*G73^(V$34-1)</f>
        <v>5.8249766744650984</v>
      </c>
      <c r="W73" s="203">
        <f t="shared" ref="W73:W79" si="110">W72*G73^(W$34-1)</f>
        <v>402.41285213670028</v>
      </c>
      <c r="AA73" s="73">
        <v>0.63</v>
      </c>
      <c r="AB73" s="203">
        <f t="shared" si="10"/>
        <v>1178.6355496785156</v>
      </c>
      <c r="AC73" s="203">
        <f t="shared" si="11"/>
        <v>2911.3878540451665</v>
      </c>
      <c r="AD73" s="203">
        <f t="shared" si="12"/>
        <v>452.4629578439596</v>
      </c>
      <c r="AE73" s="203">
        <f t="shared" si="13"/>
        <v>2036.688754093675</v>
      </c>
      <c r="AF73" s="203">
        <f t="shared" si="14"/>
        <v>439.52653400179457</v>
      </c>
      <c r="AG73" s="203">
        <f t="shared" si="15"/>
        <v>38.435130696491953</v>
      </c>
      <c r="AH73" s="203">
        <f t="shared" si="16"/>
        <v>466.73340350566269</v>
      </c>
      <c r="AI73" s="203">
        <f t="shared" si="17"/>
        <v>58.250988645310038</v>
      </c>
      <c r="AJ73" s="203">
        <f t="shared" si="18"/>
        <v>353.56603700855089</v>
      </c>
      <c r="AK73" s="203">
        <f t="shared" si="19"/>
        <v>42.349233375370758</v>
      </c>
      <c r="AL73" s="203">
        <f t="shared" si="20"/>
        <v>64.942434796832586</v>
      </c>
      <c r="AM73" s="203">
        <f t="shared" si="21"/>
        <v>161.31989303689053</v>
      </c>
      <c r="AN73" s="203">
        <f t="shared" si="22"/>
        <v>17.926279998842947</v>
      </c>
      <c r="AO73" s="203">
        <f t="shared" si="23"/>
        <v>117.15520023546316</v>
      </c>
      <c r="AP73" s="203">
        <f t="shared" si="24"/>
        <v>12.814948683823218</v>
      </c>
      <c r="AQ73" s="203">
        <f t="shared" si="25"/>
        <v>885.30827470074064</v>
      </c>
      <c r="AR73" s="118">
        <f t="shared" si="57"/>
        <v>3.2231469983665764</v>
      </c>
      <c r="AS73" s="118">
        <f t="shared" si="58"/>
        <v>1.1158934405377083</v>
      </c>
      <c r="AT73" s="207">
        <f t="shared" si="59"/>
        <v>20.904942171057421</v>
      </c>
    </row>
    <row r="74" spans="5:46">
      <c r="G74" s="73">
        <v>0.62</v>
      </c>
      <c r="H74" s="203">
        <f t="shared" si="95"/>
        <v>427.88828942792497</v>
      </c>
      <c r="I74" s="203">
        <f t="shared" si="96"/>
        <v>858.79527252038508</v>
      </c>
      <c r="J74" s="203">
        <f t="shared" si="97"/>
        <v>113.75269172971927</v>
      </c>
      <c r="K74" s="203">
        <f t="shared" si="98"/>
        <v>452.0944258669773</v>
      </c>
      <c r="L74" s="203">
        <f t="shared" si="99"/>
        <v>85.710328324503891</v>
      </c>
      <c r="M74" s="203">
        <f t="shared" si="100"/>
        <v>11.75516845841172</v>
      </c>
      <c r="N74" s="203">
        <f t="shared" si="101"/>
        <v>87.287604620675339</v>
      </c>
      <c r="O74" s="203">
        <f t="shared" si="102"/>
        <v>12.334540498619141</v>
      </c>
      <c r="P74" s="203">
        <f t="shared" si="103"/>
        <v>87.786468076312772</v>
      </c>
      <c r="Q74" s="203">
        <f t="shared" si="104"/>
        <v>18.936411087513264</v>
      </c>
      <c r="R74" s="203">
        <f t="shared" si="105"/>
        <v>18.89398666078727</v>
      </c>
      <c r="S74" s="203">
        <f t="shared" si="106"/>
        <v>54.778998827541812</v>
      </c>
      <c r="T74" s="203">
        <f t="shared" si="107"/>
        <v>7.2621800167925814</v>
      </c>
      <c r="U74" s="203">
        <f t="shared" si="108"/>
        <v>60.756885335631267</v>
      </c>
      <c r="V74" s="203">
        <f t="shared" si="109"/>
        <v>8.2813046781688655</v>
      </c>
      <c r="W74" s="203">
        <f t="shared" si="110"/>
        <v>412.28542159690141</v>
      </c>
      <c r="AA74" s="73">
        <v>0.62</v>
      </c>
      <c r="AB74" s="203">
        <f t="shared" si="10"/>
        <v>1668.7643287689073</v>
      </c>
      <c r="AC74" s="203">
        <f t="shared" si="11"/>
        <v>4036.3377808458099</v>
      </c>
      <c r="AD74" s="203">
        <f t="shared" si="12"/>
        <v>614.26453534048414</v>
      </c>
      <c r="AE74" s="203">
        <f t="shared" si="13"/>
        <v>2712.5665552018636</v>
      </c>
      <c r="AF74" s="203">
        <f t="shared" si="14"/>
        <v>565.68816694172563</v>
      </c>
      <c r="AG74" s="203">
        <f t="shared" si="15"/>
        <v>45.845156987805709</v>
      </c>
      <c r="AH74" s="203">
        <f t="shared" si="16"/>
        <v>593.55571142059227</v>
      </c>
      <c r="AI74" s="203">
        <f t="shared" si="17"/>
        <v>75.240697041576752</v>
      </c>
      <c r="AJ74" s="203">
        <f t="shared" si="18"/>
        <v>465.26828080445767</v>
      </c>
      <c r="AK74" s="203">
        <f t="shared" si="19"/>
        <v>55.104956264663599</v>
      </c>
      <c r="AL74" s="203">
        <f t="shared" si="20"/>
        <v>86.912338639621439</v>
      </c>
      <c r="AM74" s="203">
        <f t="shared" si="21"/>
        <v>219.11599531016725</v>
      </c>
      <c r="AN74" s="203">
        <f t="shared" si="22"/>
        <v>24.691412057094777</v>
      </c>
      <c r="AO74" s="203">
        <f t="shared" si="23"/>
        <v>164.04359040620443</v>
      </c>
      <c r="AP74" s="203">
        <f t="shared" si="24"/>
        <v>18.218870291971506</v>
      </c>
      <c r="AQ74" s="203">
        <f t="shared" si="25"/>
        <v>907.02792751318316</v>
      </c>
      <c r="AR74" s="118">
        <f t="shared" si="57"/>
        <v>2.9273525017241466</v>
      </c>
      <c r="AS74" s="118">
        <f t="shared" si="58"/>
        <v>1.1862670268777071</v>
      </c>
      <c r="AT74" s="207">
        <f t="shared" si="59"/>
        <v>16.460006304275403</v>
      </c>
    </row>
    <row r="75" spans="5:46">
      <c r="G75" s="118">
        <v>0.61</v>
      </c>
      <c r="H75" s="203">
        <f t="shared" si="95"/>
        <v>613.03137993840357</v>
      </c>
      <c r="I75" s="203">
        <f t="shared" si="96"/>
        <v>1203.9360610765189</v>
      </c>
      <c r="J75" s="203">
        <f t="shared" si="97"/>
        <v>156.04518931875262</v>
      </c>
      <c r="K75" s="203">
        <f t="shared" si="98"/>
        <v>608.02058987102953</v>
      </c>
      <c r="L75" s="203">
        <f t="shared" si="99"/>
        <v>111.26356137007251</v>
      </c>
      <c r="M75" s="203">
        <f t="shared" si="100"/>
        <v>14.105820157171737</v>
      </c>
      <c r="N75" s="203">
        <f t="shared" si="101"/>
        <v>111.91701632842704</v>
      </c>
      <c r="O75" s="203">
        <f t="shared" si="102"/>
        <v>16.071383569928617</v>
      </c>
      <c r="P75" s="203">
        <f t="shared" si="103"/>
        <v>116.60474460591846</v>
      </c>
      <c r="Q75" s="203">
        <f t="shared" si="104"/>
        <v>24.861782505786209</v>
      </c>
      <c r="R75" s="203">
        <f t="shared" si="105"/>
        <v>25.537666113244693</v>
      </c>
      <c r="S75" s="203">
        <f t="shared" si="106"/>
        <v>75.183719647833186</v>
      </c>
      <c r="T75" s="203">
        <f t="shared" si="107"/>
        <v>10.112366046906104</v>
      </c>
      <c r="U75" s="203">
        <f t="shared" si="108"/>
        <v>86.053027200276574</v>
      </c>
      <c r="V75" s="203">
        <f t="shared" si="109"/>
        <v>11.915191472102649</v>
      </c>
      <c r="W75" s="203">
        <f t="shared" si="110"/>
        <v>422.7485860140186</v>
      </c>
      <c r="AA75" s="118">
        <v>0.61</v>
      </c>
      <c r="AB75" s="203">
        <f t="shared" si="10"/>
        <v>2390.8223817597741</v>
      </c>
      <c r="AC75" s="203">
        <f t="shared" si="11"/>
        <v>5658.4994870596393</v>
      </c>
      <c r="AD75" s="203">
        <f t="shared" si="12"/>
        <v>842.64402232126417</v>
      </c>
      <c r="AE75" s="203">
        <f t="shared" si="13"/>
        <v>3648.1235392261769</v>
      </c>
      <c r="AF75" s="203">
        <f t="shared" si="14"/>
        <v>734.33950504247855</v>
      </c>
      <c r="AG75" s="203">
        <f t="shared" si="15"/>
        <v>55.012698612969771</v>
      </c>
      <c r="AH75" s="203">
        <f t="shared" si="16"/>
        <v>761.03571103330387</v>
      </c>
      <c r="AI75" s="203">
        <f t="shared" si="17"/>
        <v>98.035439776564559</v>
      </c>
      <c r="AJ75" s="203">
        <f t="shared" si="18"/>
        <v>618.00514641136783</v>
      </c>
      <c r="AK75" s="203">
        <f t="shared" si="19"/>
        <v>72.347787091837873</v>
      </c>
      <c r="AL75" s="203">
        <f t="shared" si="20"/>
        <v>117.47326412092558</v>
      </c>
      <c r="AM75" s="203">
        <f t="shared" si="21"/>
        <v>300.73487859133274</v>
      </c>
      <c r="AN75" s="203">
        <f t="shared" si="22"/>
        <v>34.382044559480754</v>
      </c>
      <c r="AO75" s="203">
        <f t="shared" si="23"/>
        <v>232.34317344074677</v>
      </c>
      <c r="AP75" s="203">
        <f t="shared" si="24"/>
        <v>26.213421238625831</v>
      </c>
      <c r="AQ75" s="203">
        <f t="shared" si="25"/>
        <v>930.04688923084097</v>
      </c>
      <c r="AR75" s="118">
        <f t="shared" si="57"/>
        <v>2.6500124785610004</v>
      </c>
      <c r="AS75" s="118">
        <f t="shared" si="58"/>
        <v>1.2637047855929753</v>
      </c>
      <c r="AT75" s="207">
        <f t="shared" si="59"/>
        <v>12.855222344952233</v>
      </c>
    </row>
    <row r="76" spans="5:46">
      <c r="G76" s="118">
        <v>0.6</v>
      </c>
      <c r="H76" s="203">
        <f t="shared" si="95"/>
        <v>888.90787635480888</v>
      </c>
      <c r="I76" s="203">
        <f t="shared" si="96"/>
        <v>1706.9599020087874</v>
      </c>
      <c r="J76" s="203">
        <f t="shared" si="97"/>
        <v>216.3366150122842</v>
      </c>
      <c r="K76" s="203">
        <f t="shared" si="98"/>
        <v>825.8682943327434</v>
      </c>
      <c r="L76" s="203">
        <f t="shared" si="99"/>
        <v>145.70088062739831</v>
      </c>
      <c r="M76" s="203">
        <f t="shared" si="100"/>
        <v>17.0300240248806</v>
      </c>
      <c r="N76" s="203">
        <f t="shared" si="101"/>
        <v>144.69359624714508</v>
      </c>
      <c r="O76" s="203">
        <f t="shared" si="102"/>
        <v>21.126464978406418</v>
      </c>
      <c r="P76" s="203">
        <f t="shared" si="103"/>
        <v>156.3607152275512</v>
      </c>
      <c r="Q76" s="203">
        <f t="shared" si="104"/>
        <v>32.93977476625502</v>
      </c>
      <c r="R76" s="203">
        <f t="shared" si="105"/>
        <v>34.867008821162592</v>
      </c>
      <c r="S76" s="203">
        <f t="shared" si="106"/>
        <v>104.28740477506345</v>
      </c>
      <c r="T76" s="203">
        <f t="shared" si="107"/>
        <v>14.237926913011504</v>
      </c>
      <c r="U76" s="203">
        <f t="shared" si="108"/>
        <v>123.30820054497805</v>
      </c>
      <c r="V76" s="203">
        <f t="shared" si="109"/>
        <v>17.353492579755056</v>
      </c>
      <c r="W76" s="203">
        <f t="shared" si="110"/>
        <v>433.84072460046025</v>
      </c>
      <c r="AA76" s="118">
        <v>0.6</v>
      </c>
      <c r="AB76" s="203">
        <f t="shared" si="10"/>
        <v>3466.7407177837545</v>
      </c>
      <c r="AC76" s="203">
        <f t="shared" si="11"/>
        <v>8022.7115394413013</v>
      </c>
      <c r="AD76" s="203">
        <f t="shared" si="12"/>
        <v>1168.2177210663347</v>
      </c>
      <c r="AE76" s="203">
        <f t="shared" si="13"/>
        <v>4955.2097659964602</v>
      </c>
      <c r="AF76" s="203">
        <f t="shared" si="14"/>
        <v>961.62581214082877</v>
      </c>
      <c r="AG76" s="203">
        <f t="shared" si="15"/>
        <v>66.417093697034332</v>
      </c>
      <c r="AH76" s="203">
        <f t="shared" si="16"/>
        <v>983.91645448058648</v>
      </c>
      <c r="AI76" s="203">
        <f t="shared" si="17"/>
        <v>128.87143636827915</v>
      </c>
      <c r="AJ76" s="203">
        <f t="shared" si="18"/>
        <v>828.71179070602136</v>
      </c>
      <c r="AK76" s="853">
        <f t="shared" si="19"/>
        <v>95.854744569802108</v>
      </c>
      <c r="AL76" s="203">
        <f t="shared" si="20"/>
        <v>160.38824057734791</v>
      </c>
      <c r="AM76" s="203">
        <f t="shared" si="21"/>
        <v>417.1496191002538</v>
      </c>
      <c r="AN76" s="203">
        <f t="shared" si="22"/>
        <v>48.408951504239113</v>
      </c>
      <c r="AO76" s="203">
        <f t="shared" si="23"/>
        <v>332.93214147144073</v>
      </c>
      <c r="AP76" s="203">
        <f t="shared" si="24"/>
        <v>38.177683675461125</v>
      </c>
      <c r="AQ76" s="203">
        <f t="shared" si="25"/>
        <v>954.44959412101264</v>
      </c>
      <c r="AR76" s="848">
        <f t="shared" si="57"/>
        <v>2.3909764521104409</v>
      </c>
      <c r="AS76" s="848">
        <f t="shared" si="58"/>
        <v>1.3490472827264028</v>
      </c>
      <c r="AT76" s="852">
        <f t="shared" si="59"/>
        <v>9.9572493610472836</v>
      </c>
    </row>
    <row r="77" spans="5:46">
      <c r="G77" s="118">
        <v>0.55000000000000004</v>
      </c>
      <c r="H77" s="203">
        <f t="shared" si="95"/>
        <v>1373.1513813403619</v>
      </c>
      <c r="I77" s="203">
        <f t="shared" si="96"/>
        <v>2568.4396124659033</v>
      </c>
      <c r="J77" s="203">
        <f t="shared" si="97"/>
        <v>317.08574326635375</v>
      </c>
      <c r="K77" s="203">
        <f t="shared" si="98"/>
        <v>1181.8341958958806</v>
      </c>
      <c r="L77" s="203">
        <f t="shared" si="99"/>
        <v>199.76489493731108</v>
      </c>
      <c r="M77" s="203">
        <f t="shared" si="100"/>
        <v>21.230902046995354</v>
      </c>
      <c r="N77" s="203">
        <f t="shared" si="101"/>
        <v>195.43569486822588</v>
      </c>
      <c r="O77" s="203">
        <f t="shared" si="102"/>
        <v>29.095891789662783</v>
      </c>
      <c r="P77" s="203">
        <f t="shared" si="103"/>
        <v>220.41526751222605</v>
      </c>
      <c r="Q77" s="203">
        <f t="shared" si="104"/>
        <v>45.784862795911302</v>
      </c>
      <c r="R77" s="203">
        <f t="shared" si="105"/>
        <v>50.197622324919912</v>
      </c>
      <c r="S77" s="203">
        <f t="shared" si="106"/>
        <v>152.94872374793596</v>
      </c>
      <c r="T77" s="203">
        <f t="shared" si="107"/>
        <v>21.249634338277083</v>
      </c>
      <c r="U77" s="203">
        <f t="shared" si="108"/>
        <v>187.85746522312218</v>
      </c>
      <c r="V77" s="203">
        <f t="shared" si="109"/>
        <v>26.945486419286123</v>
      </c>
      <c r="W77" s="203">
        <f t="shared" si="110"/>
        <v>447.19240782536309</v>
      </c>
      <c r="AA77" s="118">
        <v>0.55000000000000004</v>
      </c>
      <c r="AB77" s="203">
        <f t="shared" si="10"/>
        <v>5355.290387227411</v>
      </c>
      <c r="AC77" s="203">
        <f t="shared" si="11"/>
        <v>12071.666178589747</v>
      </c>
      <c r="AD77" s="203">
        <f t="shared" si="12"/>
        <v>1712.2630136383104</v>
      </c>
      <c r="AE77" s="203">
        <f t="shared" si="13"/>
        <v>7091.0051753752832</v>
      </c>
      <c r="AF77" s="203">
        <f t="shared" si="14"/>
        <v>1318.448306586253</v>
      </c>
      <c r="AG77" s="203">
        <f t="shared" si="15"/>
        <v>82.800517983281878</v>
      </c>
      <c r="AH77" s="203">
        <f t="shared" si="16"/>
        <v>1328.962725103936</v>
      </c>
      <c r="AI77" s="203">
        <f t="shared" si="17"/>
        <v>177.48493991694298</v>
      </c>
      <c r="AJ77" s="203">
        <f t="shared" si="18"/>
        <v>1168.200917814798</v>
      </c>
      <c r="AK77" s="203">
        <f t="shared" si="19"/>
        <v>133.23395073610189</v>
      </c>
      <c r="AL77" s="203">
        <f t="shared" si="20"/>
        <v>230.90906269463159</v>
      </c>
      <c r="AM77" s="203">
        <f t="shared" si="21"/>
        <v>611.79489499174383</v>
      </c>
      <c r="AN77" s="203">
        <f t="shared" si="22"/>
        <v>72.248756750142078</v>
      </c>
      <c r="AO77" s="203">
        <f t="shared" si="23"/>
        <v>507.21515610242989</v>
      </c>
      <c r="AP77" s="203">
        <f t="shared" si="24"/>
        <v>59.280070122429478</v>
      </c>
      <c r="AQ77" s="203">
        <f t="shared" si="25"/>
        <v>983.8232972157989</v>
      </c>
      <c r="AR77" s="118">
        <f t="shared" si="57"/>
        <v>2.1197926274777816</v>
      </c>
      <c r="AS77" s="118">
        <f t="shared" si="58"/>
        <v>1.4562739365641635</v>
      </c>
      <c r="AT77" s="207">
        <f t="shared" si="59"/>
        <v>7.384178670528728</v>
      </c>
    </row>
    <row r="78" spans="5:46">
      <c r="G78" s="118">
        <v>0.5</v>
      </c>
      <c r="H78" s="203">
        <f t="shared" si="95"/>
        <v>2273.4706799650085</v>
      </c>
      <c r="I78" s="203">
        <f t="shared" si="96"/>
        <v>4124.8175077947399</v>
      </c>
      <c r="J78" s="203">
        <f t="shared" si="97"/>
        <v>493.96411383820987</v>
      </c>
      <c r="K78" s="203">
        <f t="shared" si="98"/>
        <v>1790.6723989931556</v>
      </c>
      <c r="L78" s="203">
        <f t="shared" si="99"/>
        <v>288.0225431349985</v>
      </c>
      <c r="M78" s="203">
        <f t="shared" si="100"/>
        <v>27.414926561611303</v>
      </c>
      <c r="N78" s="203">
        <f t="shared" si="101"/>
        <v>276.9313549257983</v>
      </c>
      <c r="O78" s="203">
        <f t="shared" si="102"/>
        <v>42.169394176643415</v>
      </c>
      <c r="P78" s="203">
        <f t="shared" si="103"/>
        <v>328.19216296994205</v>
      </c>
      <c r="Q78" s="203">
        <f t="shared" si="104"/>
        <v>67.068901565620635</v>
      </c>
      <c r="R78" s="203">
        <f t="shared" si="105"/>
        <v>76.59202545717649</v>
      </c>
      <c r="S78" s="203">
        <f t="shared" si="106"/>
        <v>238.43744987289097</v>
      </c>
      <c r="T78" s="203">
        <f t="shared" si="107"/>
        <v>33.804998794489947</v>
      </c>
      <c r="U78" s="203">
        <f t="shared" si="108"/>
        <v>306.06500060052844</v>
      </c>
      <c r="V78" s="203">
        <f t="shared" si="109"/>
        <v>44.879824066933423</v>
      </c>
      <c r="W78" s="203">
        <f t="shared" si="110"/>
        <v>463.18790940444796</v>
      </c>
      <c r="AA78" s="118">
        <v>0.5</v>
      </c>
      <c r="AB78" s="203">
        <f t="shared" si="10"/>
        <v>8866.5356518635326</v>
      </c>
      <c r="AC78" s="203">
        <f t="shared" si="11"/>
        <v>19386.642286635277</v>
      </c>
      <c r="AD78" s="203">
        <f t="shared" si="12"/>
        <v>2667.4062147263335</v>
      </c>
      <c r="AE78" s="203">
        <f t="shared" si="13"/>
        <v>10744.034393958933</v>
      </c>
      <c r="AF78" s="203">
        <f t="shared" si="14"/>
        <v>1900.9487846909899</v>
      </c>
      <c r="AG78" s="203">
        <f t="shared" si="15"/>
        <v>106.91821359028408</v>
      </c>
      <c r="AH78" s="203">
        <f t="shared" si="16"/>
        <v>1883.1332134954284</v>
      </c>
      <c r="AI78" s="203">
        <f t="shared" si="17"/>
        <v>257.23330447752483</v>
      </c>
      <c r="AJ78" s="203">
        <f t="shared" si="18"/>
        <v>1739.4184637406927</v>
      </c>
      <c r="AK78" s="203">
        <f t="shared" si="19"/>
        <v>195.17050355595606</v>
      </c>
      <c r="AL78" s="203">
        <f t="shared" si="20"/>
        <v>352.32331710301185</v>
      </c>
      <c r="AM78" s="203">
        <f t="shared" si="21"/>
        <v>953.74979949156386</v>
      </c>
      <c r="AN78" s="203">
        <f t="shared" si="22"/>
        <v>114.93699590126582</v>
      </c>
      <c r="AO78" s="203">
        <f t="shared" si="23"/>
        <v>826.37550162142679</v>
      </c>
      <c r="AP78" s="203">
        <f t="shared" si="24"/>
        <v>98.735612947253543</v>
      </c>
      <c r="AQ78" s="203">
        <f t="shared" si="25"/>
        <v>1019.0134006897856</v>
      </c>
      <c r="AR78" s="118">
        <f t="shared" si="57"/>
        <v>1.8436412182563777</v>
      </c>
      <c r="AS78" s="118">
        <f t="shared" si="58"/>
        <v>1.5913086694089074</v>
      </c>
      <c r="AT78" s="207">
        <f t="shared" si="59"/>
        <v>5.2211444973683276</v>
      </c>
    </row>
    <row r="79" spans="5:46">
      <c r="E79" s="68"/>
      <c r="F79" s="68"/>
      <c r="G79" s="131">
        <v>0.45</v>
      </c>
      <c r="H79" s="489">
        <f t="shared" si="95"/>
        <v>4063.9144536669587</v>
      </c>
      <c r="I79" s="489">
        <f t="shared" si="96"/>
        <v>7118.894107324154</v>
      </c>
      <c r="J79" s="489">
        <f t="shared" si="97"/>
        <v>823.14722282575917</v>
      </c>
      <c r="K79" s="489">
        <f t="shared" si="98"/>
        <v>2890.0552322076105</v>
      </c>
      <c r="L79" s="489">
        <f t="shared" si="99"/>
        <v>439.02392977694007</v>
      </c>
      <c r="M79" s="489">
        <f t="shared" si="100"/>
        <v>36.80280357990658</v>
      </c>
      <c r="N79" s="489">
        <f t="shared" si="101"/>
        <v>413.7602970935219</v>
      </c>
      <c r="O79" s="489">
        <f t="shared" si="102"/>
        <v>64.663727258785528</v>
      </c>
      <c r="P79" s="489">
        <f t="shared" si="103"/>
        <v>519.15139647291892</v>
      </c>
      <c r="Q79" s="489">
        <f t="shared" si="104"/>
        <v>104.11719831192143</v>
      </c>
      <c r="R79" s="489">
        <f t="shared" si="105"/>
        <v>124.61679912544258</v>
      </c>
      <c r="S79" s="489">
        <f t="shared" si="106"/>
        <v>397.66157161818438</v>
      </c>
      <c r="T79" s="489">
        <f t="shared" si="107"/>
        <v>57.711012080963378</v>
      </c>
      <c r="U79" s="489">
        <f t="shared" si="108"/>
        <v>537.05812232087749</v>
      </c>
      <c r="V79" s="489">
        <f t="shared" si="109"/>
        <v>80.778325650350425</v>
      </c>
      <c r="W79" s="489">
        <f t="shared" si="110"/>
        <v>482.32525093926296</v>
      </c>
      <c r="Y79" s="68"/>
      <c r="Z79" s="68"/>
      <c r="AA79" s="131">
        <v>0.45</v>
      </c>
      <c r="AB79" s="489">
        <f t="shared" si="10"/>
        <v>15849.266369301138</v>
      </c>
      <c r="AC79" s="489">
        <f t="shared" si="11"/>
        <v>33458.802304423523</v>
      </c>
      <c r="AD79" s="489">
        <f t="shared" si="12"/>
        <v>4444.9950032590996</v>
      </c>
      <c r="AE79" s="489">
        <f t="shared" si="13"/>
        <v>17340.331393245662</v>
      </c>
      <c r="AF79" s="489">
        <f t="shared" si="14"/>
        <v>2897.5579365278045</v>
      </c>
      <c r="AG79" s="489">
        <f t="shared" si="15"/>
        <v>143.53093396163567</v>
      </c>
      <c r="AH79" s="489">
        <f t="shared" si="16"/>
        <v>2813.570020235949</v>
      </c>
      <c r="AI79" s="489">
        <f t="shared" si="17"/>
        <v>394.4487362785917</v>
      </c>
      <c r="AJ79" s="489">
        <f t="shared" si="18"/>
        <v>2751.5024013064703</v>
      </c>
      <c r="AK79" s="851">
        <f t="shared" si="19"/>
        <v>302.98104708769137</v>
      </c>
      <c r="AL79" s="489">
        <f t="shared" si="20"/>
        <v>573.23727597703589</v>
      </c>
      <c r="AM79" s="489">
        <f t="shared" si="21"/>
        <v>1590.6462864727375</v>
      </c>
      <c r="AN79" s="489">
        <f t="shared" si="22"/>
        <v>196.21744107527547</v>
      </c>
      <c r="AO79" s="489">
        <f t="shared" si="23"/>
        <v>1450.0569302663694</v>
      </c>
      <c r="AP79" s="489">
        <f t="shared" si="24"/>
        <v>177.71231643077095</v>
      </c>
      <c r="AQ79" s="489">
        <f t="shared" si="25"/>
        <v>1061.1155520663785</v>
      </c>
      <c r="AR79" s="849">
        <f t="shared" si="57"/>
        <v>1.5698041544052148</v>
      </c>
      <c r="AS79" s="849">
        <f t="shared" si="58"/>
        <v>1.7624614453782577</v>
      </c>
      <c r="AT79" s="850">
        <f t="shared" si="59"/>
        <v>3.5022505937781032</v>
      </c>
    </row>
  </sheetData>
  <mergeCells count="5">
    <mergeCell ref="C4:G4"/>
    <mergeCell ref="H15:V15"/>
    <mergeCell ref="H28:V28"/>
    <mergeCell ref="H37:V37"/>
    <mergeCell ref="AB37:AQ37"/>
  </mergeCells>
  <pageMargins left="0.7" right="0.7" top="0.75" bottom="0.75" header="0.3" footer="0.3"/>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A17C1-2BA5-4C21-BBBA-224A9081F01C}">
  <dimension ref="B1:AP192"/>
  <sheetViews>
    <sheetView zoomScale="90" zoomScaleNormal="90" workbookViewId="0"/>
  </sheetViews>
  <sheetFormatPr baseColWidth="10" defaultRowHeight="15"/>
  <cols>
    <col min="1" max="1" width="4" style="72" customWidth="1"/>
    <col min="2" max="2" width="18.7109375" style="72" customWidth="1"/>
    <col min="3" max="3" width="11.28515625" style="72" bestFit="1" customWidth="1"/>
    <col min="4" max="4" width="13.28515625" style="72" bestFit="1" customWidth="1"/>
    <col min="5" max="5" width="7.7109375" style="72" bestFit="1" customWidth="1"/>
    <col min="6" max="6" width="6.28515625" style="72" bestFit="1" customWidth="1"/>
    <col min="7" max="7" width="11" style="72" bestFit="1" customWidth="1"/>
    <col min="8" max="8" width="31" style="72" bestFit="1" customWidth="1"/>
    <col min="9" max="9" width="21.42578125" style="72" bestFit="1" customWidth="1"/>
    <col min="10" max="10" width="28.28515625" style="72" bestFit="1" customWidth="1"/>
    <col min="11" max="11" width="13.140625" style="72" bestFit="1" customWidth="1"/>
    <col min="12" max="12" width="13.28515625" style="72" bestFit="1" customWidth="1"/>
    <col min="13" max="14" width="5.7109375" style="72" bestFit="1" customWidth="1"/>
    <col min="15" max="15" width="7.140625" style="72" customWidth="1"/>
    <col min="16" max="16" width="5.7109375" style="72" bestFit="1" customWidth="1"/>
    <col min="17" max="17" width="6.7109375" style="72" bestFit="1" customWidth="1"/>
    <col min="18" max="18" width="7" style="72" bestFit="1" customWidth="1"/>
    <col min="19" max="19" width="6.42578125" style="72" bestFit="1" customWidth="1"/>
    <col min="20" max="20" width="7" style="72" bestFit="1" customWidth="1"/>
    <col min="21" max="22" width="5.7109375" style="72" bestFit="1" customWidth="1"/>
    <col min="23" max="23" width="5.42578125" style="72" bestFit="1" customWidth="1"/>
    <col min="24" max="24" width="5.7109375" style="72" bestFit="1" customWidth="1"/>
    <col min="25" max="25" width="6.5703125" style="72" bestFit="1" customWidth="1"/>
    <col min="26" max="27" width="9.28515625" style="72" bestFit="1" customWidth="1"/>
    <col min="28" max="28" width="7.28515625" style="72" bestFit="1" customWidth="1"/>
    <col min="29" max="29" width="4.28515625" style="72" customWidth="1"/>
    <col min="30" max="30" width="5.5703125" style="72" bestFit="1" customWidth="1"/>
    <col min="31" max="31" width="3.140625" style="72" customWidth="1"/>
    <col min="32" max="35" width="8.5703125" style="72" customWidth="1"/>
    <col min="36" max="36" width="4.85546875" style="72" customWidth="1"/>
    <col min="37" max="40" width="10.140625" style="72" customWidth="1"/>
    <col min="41" max="16384" width="11.42578125" style="72"/>
  </cols>
  <sheetData>
    <row r="1" spans="2:42" s="73" customFormat="1">
      <c r="L1" s="113"/>
    </row>
    <row r="2" spans="2:42" s="73" customFormat="1" ht="18.75">
      <c r="B2" s="80" t="s">
        <v>2557</v>
      </c>
      <c r="L2" s="113"/>
      <c r="AG2" s="137"/>
      <c r="AH2" s="137"/>
      <c r="AI2" s="137"/>
      <c r="AL2" s="137"/>
      <c r="AM2" s="137"/>
      <c r="AN2" s="137"/>
      <c r="AP2" s="113"/>
    </row>
    <row r="3" spans="2:42" s="73" customFormat="1" ht="15.75" customHeight="1">
      <c r="L3" s="113"/>
      <c r="AF3" s="1058" t="s">
        <v>266</v>
      </c>
      <c r="AG3" s="1058"/>
      <c r="AH3" s="1058"/>
      <c r="AI3" s="1058"/>
      <c r="AK3" s="1058" t="s">
        <v>1328</v>
      </c>
      <c r="AL3" s="1058"/>
      <c r="AM3" s="1058"/>
      <c r="AN3" s="1058"/>
      <c r="AP3" s="113"/>
    </row>
    <row r="4" spans="2:42" s="73" customFormat="1">
      <c r="L4" s="113"/>
      <c r="M4" s="139"/>
      <c r="N4" s="139"/>
      <c r="O4" s="139"/>
      <c r="P4" s="139"/>
      <c r="Q4" s="139"/>
      <c r="R4" s="139"/>
      <c r="S4" s="139"/>
      <c r="T4" s="139"/>
      <c r="U4" s="139"/>
      <c r="V4" s="139"/>
      <c r="X4" s="139"/>
      <c r="Y4" s="139"/>
      <c r="AF4" s="1058"/>
      <c r="AG4" s="1058"/>
      <c r="AH4" s="1058"/>
      <c r="AI4" s="1058"/>
      <c r="AK4" s="1058"/>
      <c r="AL4" s="1058"/>
      <c r="AM4" s="1058"/>
      <c r="AN4" s="1058"/>
    </row>
    <row r="5" spans="2:42" s="73" customFormat="1" ht="18" thickBot="1">
      <c r="B5" s="75"/>
      <c r="C5" s="75"/>
      <c r="D5" s="75"/>
      <c r="E5" s="75"/>
      <c r="F5" s="75"/>
      <c r="G5" s="75"/>
      <c r="H5" s="75"/>
      <c r="I5" s="75"/>
      <c r="J5" s="75"/>
      <c r="K5" s="75"/>
      <c r="L5" s="75"/>
      <c r="M5" s="141" t="s">
        <v>268</v>
      </c>
      <c r="N5" s="141" t="s">
        <v>269</v>
      </c>
      <c r="O5" s="141" t="s">
        <v>270</v>
      </c>
      <c r="P5" s="141" t="s">
        <v>271</v>
      </c>
      <c r="Q5" s="141" t="s">
        <v>272</v>
      </c>
      <c r="R5" s="141" t="s">
        <v>273</v>
      </c>
      <c r="S5" s="141" t="s">
        <v>274</v>
      </c>
      <c r="T5" s="141" t="s">
        <v>275</v>
      </c>
      <c r="U5" s="141" t="s">
        <v>256</v>
      </c>
      <c r="V5" s="141" t="s">
        <v>257</v>
      </c>
      <c r="W5" s="141" t="s">
        <v>276</v>
      </c>
      <c r="X5" s="141" t="s">
        <v>149</v>
      </c>
      <c r="Y5" s="141" t="s">
        <v>220</v>
      </c>
      <c r="Z5" s="142" t="s">
        <v>277</v>
      </c>
      <c r="AA5" s="142" t="s">
        <v>258</v>
      </c>
      <c r="AB5" s="142" t="s">
        <v>153</v>
      </c>
      <c r="AC5" s="142"/>
      <c r="AD5" s="74" t="s">
        <v>278</v>
      </c>
      <c r="AE5" s="74"/>
      <c r="AF5" s="114" t="s">
        <v>279</v>
      </c>
      <c r="AG5" s="114" t="s">
        <v>280</v>
      </c>
      <c r="AH5" s="114" t="s">
        <v>281</v>
      </c>
      <c r="AI5" s="114" t="s">
        <v>282</v>
      </c>
      <c r="AJ5" s="75"/>
      <c r="AK5" s="114" t="s">
        <v>279</v>
      </c>
      <c r="AL5" s="114" t="s">
        <v>280</v>
      </c>
      <c r="AM5" s="114" t="s">
        <v>281</v>
      </c>
      <c r="AN5" s="114" t="s">
        <v>282</v>
      </c>
    </row>
    <row r="6" spans="2:42" s="73" customFormat="1">
      <c r="I6" s="143"/>
      <c r="L6" s="571" t="s">
        <v>204</v>
      </c>
      <c r="M6" s="144">
        <v>3.3224212242525995E-2</v>
      </c>
      <c r="N6" s="144">
        <v>2.3104293954283275E-2</v>
      </c>
      <c r="O6" s="144">
        <v>1.9879209418368939E-2</v>
      </c>
      <c r="P6" s="144">
        <v>7.840989974937343E-2</v>
      </c>
      <c r="Q6" s="144">
        <v>5.3712827472013246E-2</v>
      </c>
      <c r="R6" s="144">
        <v>5.4230076151189022E-2</v>
      </c>
      <c r="S6" s="144">
        <v>0.10053011617674194</v>
      </c>
      <c r="T6" s="144">
        <v>9.6575890684469964E-2</v>
      </c>
      <c r="U6" s="144">
        <v>2.0568189530415691E-2</v>
      </c>
      <c r="V6" s="144">
        <v>6.8698533440773563E-2</v>
      </c>
      <c r="W6" s="68"/>
      <c r="X6" s="144">
        <v>4.1200000000000001E-2</v>
      </c>
      <c r="Y6" s="144">
        <v>1.17E-2</v>
      </c>
      <c r="Z6" s="145"/>
      <c r="AA6" s="145"/>
      <c r="AB6" s="145"/>
      <c r="AC6" s="145"/>
      <c r="AF6" s="113"/>
      <c r="AG6" s="113"/>
      <c r="AH6" s="113"/>
      <c r="AI6" s="113"/>
      <c r="AK6" s="113"/>
      <c r="AL6" s="113"/>
      <c r="AM6" s="113"/>
      <c r="AN6" s="113"/>
    </row>
    <row r="7" spans="2:42" s="153" customFormat="1" ht="18.75" thickBot="1">
      <c r="B7" s="148" t="s">
        <v>1329</v>
      </c>
      <c r="C7" s="148" t="s">
        <v>1330</v>
      </c>
      <c r="D7" s="148" t="s">
        <v>1331</v>
      </c>
      <c r="E7" s="148" t="s">
        <v>1332</v>
      </c>
      <c r="F7" s="148" t="s">
        <v>1333</v>
      </c>
      <c r="G7" s="146" t="s">
        <v>284</v>
      </c>
      <c r="H7" s="148" t="s">
        <v>1334</v>
      </c>
      <c r="I7" s="146" t="s">
        <v>1335</v>
      </c>
      <c r="J7" s="146" t="s">
        <v>1336</v>
      </c>
      <c r="K7" s="146" t="s">
        <v>144</v>
      </c>
      <c r="L7" s="140" t="s">
        <v>286</v>
      </c>
      <c r="M7" s="151"/>
      <c r="N7" s="151"/>
      <c r="O7" s="151"/>
      <c r="P7" s="151"/>
      <c r="Q7" s="151"/>
      <c r="R7" s="151"/>
      <c r="S7" s="151"/>
      <c r="T7" s="151"/>
      <c r="U7" s="151"/>
      <c r="V7" s="151"/>
      <c r="W7" s="148"/>
      <c r="X7" s="151"/>
      <c r="Y7" s="151"/>
      <c r="Z7" s="142"/>
      <c r="AA7" s="142"/>
      <c r="AB7" s="142"/>
      <c r="AC7" s="142"/>
      <c r="AD7" s="148"/>
      <c r="AE7" s="148"/>
      <c r="AF7" s="152"/>
      <c r="AG7" s="152"/>
      <c r="AH7" s="152"/>
      <c r="AI7" s="152"/>
      <c r="AJ7" s="148"/>
      <c r="AK7" s="152"/>
      <c r="AL7" s="152"/>
      <c r="AM7" s="152"/>
      <c r="AN7" s="152"/>
    </row>
    <row r="8" spans="2:42">
      <c r="B8" s="73" t="s">
        <v>1337</v>
      </c>
      <c r="C8" s="73" t="s">
        <v>1338</v>
      </c>
      <c r="D8" s="73" t="s">
        <v>1339</v>
      </c>
      <c r="E8" s="73">
        <v>1</v>
      </c>
      <c r="F8" s="73">
        <v>1.92</v>
      </c>
      <c r="G8" s="73"/>
      <c r="H8" s="73" t="s">
        <v>1340</v>
      </c>
      <c r="I8" s="73" t="s">
        <v>1341</v>
      </c>
      <c r="J8" s="73" t="s">
        <v>1342</v>
      </c>
      <c r="K8" s="73" t="s">
        <v>1343</v>
      </c>
      <c r="L8" s="113" t="s">
        <v>1344</v>
      </c>
      <c r="M8" s="118">
        <v>41.424999999999997</v>
      </c>
      <c r="N8" s="118">
        <v>0.39300000000000002</v>
      </c>
      <c r="O8" s="158">
        <v>0</v>
      </c>
      <c r="P8" s="158">
        <v>0</v>
      </c>
      <c r="Q8" s="118">
        <v>0.29099999999999998</v>
      </c>
      <c r="R8" s="118">
        <v>0.48299999999999998</v>
      </c>
      <c r="S8" s="158">
        <v>0</v>
      </c>
      <c r="T8" s="118">
        <v>7.6999999999999999E-2</v>
      </c>
      <c r="U8" s="118">
        <v>53.930999999999997</v>
      </c>
      <c r="V8" s="118">
        <v>0.41</v>
      </c>
      <c r="X8" s="118">
        <v>3.38</v>
      </c>
      <c r="Y8" s="118">
        <v>0.315</v>
      </c>
      <c r="Z8" s="118">
        <v>100.705</v>
      </c>
      <c r="AA8" s="118">
        <v>1.494</v>
      </c>
      <c r="AB8" s="205">
        <v>99.210999999999999</v>
      </c>
      <c r="AD8" s="139">
        <v>9.3195266272189353E-2</v>
      </c>
      <c r="AF8" s="118">
        <v>0.8972657286965755</v>
      </c>
      <c r="AG8" s="118">
        <v>4.6262299897194888E-2</v>
      </c>
      <c r="AH8" s="118">
        <v>5.6471971406229608E-2</v>
      </c>
      <c r="AI8" s="118">
        <v>1</v>
      </c>
      <c r="AK8" s="575">
        <v>0.8972657286965755</v>
      </c>
      <c r="AL8" s="575">
        <v>4.6262299897194888E-2</v>
      </c>
      <c r="AM8" s="575">
        <v>5.6471971406229608E-2</v>
      </c>
      <c r="AN8" s="575">
        <v>1</v>
      </c>
    </row>
    <row r="9" spans="2:42">
      <c r="B9" s="73" t="s">
        <v>1337</v>
      </c>
      <c r="C9" s="73" t="s">
        <v>1338</v>
      </c>
      <c r="D9" s="73" t="s">
        <v>1339</v>
      </c>
      <c r="E9" s="73">
        <v>1</v>
      </c>
      <c r="F9" s="73">
        <v>1.92</v>
      </c>
      <c r="G9" s="73"/>
      <c r="H9" s="73" t="s">
        <v>1340</v>
      </c>
      <c r="I9" s="73" t="s">
        <v>1341</v>
      </c>
      <c r="J9" s="73" t="s">
        <v>1342</v>
      </c>
      <c r="K9" s="73" t="s">
        <v>1343</v>
      </c>
      <c r="L9" s="113" t="s">
        <v>1345</v>
      </c>
      <c r="M9" s="118">
        <v>37.927</v>
      </c>
      <c r="N9" s="118">
        <v>1.7070000000000001</v>
      </c>
      <c r="O9" s="118">
        <v>3.9E-2</v>
      </c>
      <c r="P9" s="158">
        <v>0</v>
      </c>
      <c r="Q9" s="118">
        <v>0.161</v>
      </c>
      <c r="R9" s="118">
        <v>0.317</v>
      </c>
      <c r="S9" s="158">
        <v>0</v>
      </c>
      <c r="T9" s="118">
        <v>0.19700000000000001</v>
      </c>
      <c r="U9" s="118">
        <v>51.405999999999999</v>
      </c>
      <c r="V9" s="118">
        <v>1.857</v>
      </c>
      <c r="X9" s="118">
        <v>3.7050000000000001</v>
      </c>
      <c r="Y9" s="118">
        <v>0.14000000000000001</v>
      </c>
      <c r="Z9" s="118">
        <v>97.456999999999994</v>
      </c>
      <c r="AA9" s="118">
        <v>1.5920000000000001</v>
      </c>
      <c r="AB9" s="205">
        <v>95.866</v>
      </c>
      <c r="AD9" s="139">
        <v>3.7786774628879895E-2</v>
      </c>
      <c r="AF9" s="118">
        <v>0.98354127953278481</v>
      </c>
      <c r="AG9" s="118">
        <v>2.0561022176531062E-2</v>
      </c>
      <c r="AH9" s="118">
        <v>-4.1023017093158691E-3</v>
      </c>
      <c r="AI9" s="118">
        <v>0.99999999999999989</v>
      </c>
      <c r="AK9" s="575">
        <v>0.98354127953278481</v>
      </c>
      <c r="AL9" s="575">
        <v>2.0561022176531062E-2</v>
      </c>
      <c r="AM9" s="575">
        <v>-4.1023017093158691E-3</v>
      </c>
      <c r="AN9" s="575">
        <v>0.99999999999999989</v>
      </c>
    </row>
    <row r="10" spans="2:42">
      <c r="B10" s="73" t="s">
        <v>1337</v>
      </c>
      <c r="C10" s="73" t="s">
        <v>1338</v>
      </c>
      <c r="D10" s="73" t="s">
        <v>1339</v>
      </c>
      <c r="E10" s="73">
        <v>1</v>
      </c>
      <c r="F10" s="73">
        <v>1.92</v>
      </c>
      <c r="G10" s="73"/>
      <c r="H10" s="73" t="s">
        <v>1340</v>
      </c>
      <c r="I10" s="73" t="s">
        <v>1341</v>
      </c>
      <c r="J10" s="73" t="s">
        <v>1342</v>
      </c>
      <c r="K10" s="73" t="s">
        <v>1343</v>
      </c>
      <c r="L10" s="113" t="s">
        <v>1346</v>
      </c>
      <c r="M10" s="118">
        <v>41.881999999999998</v>
      </c>
      <c r="N10" s="118">
        <v>0.16300000000000001</v>
      </c>
      <c r="O10" s="158">
        <v>7.0000000000000001E-3</v>
      </c>
      <c r="P10" s="158">
        <v>2.5000000000000001E-2</v>
      </c>
      <c r="Q10" s="158">
        <v>5.2999999999999999E-2</v>
      </c>
      <c r="R10" s="118">
        <v>0.31900000000000001</v>
      </c>
      <c r="S10" s="158">
        <v>0</v>
      </c>
      <c r="T10" s="118">
        <v>0.12</v>
      </c>
      <c r="U10" s="118">
        <v>54.741</v>
      </c>
      <c r="V10" s="118">
        <v>0.38400000000000001</v>
      </c>
      <c r="X10" s="118">
        <v>3.5070000000000001</v>
      </c>
      <c r="Y10" s="118">
        <v>0.17299999999999999</v>
      </c>
      <c r="Z10" s="118">
        <v>101.375</v>
      </c>
      <c r="AA10" s="118">
        <v>1.516</v>
      </c>
      <c r="AB10" s="205">
        <v>99.858999999999995</v>
      </c>
      <c r="AD10" s="139">
        <v>4.9329911605360703E-2</v>
      </c>
      <c r="AF10" s="118">
        <v>0.93097955933103271</v>
      </c>
      <c r="AG10" s="118">
        <v>2.5407548832427667E-2</v>
      </c>
      <c r="AH10" s="118">
        <v>4.3612891836539616E-2</v>
      </c>
      <c r="AI10" s="118">
        <v>1</v>
      </c>
      <c r="AK10" s="575">
        <v>0.93097955933103271</v>
      </c>
      <c r="AL10" s="575">
        <v>2.5407548832427667E-2</v>
      </c>
      <c r="AM10" s="575">
        <v>4.3612891836539616E-2</v>
      </c>
      <c r="AN10" s="575">
        <v>1</v>
      </c>
    </row>
    <row r="11" spans="2:42">
      <c r="B11" s="73" t="s">
        <v>1337</v>
      </c>
      <c r="C11" s="73" t="s">
        <v>1338</v>
      </c>
      <c r="D11" s="73" t="s">
        <v>1339</v>
      </c>
      <c r="E11" s="73">
        <v>1</v>
      </c>
      <c r="F11" s="73">
        <v>1.92</v>
      </c>
      <c r="G11" s="73"/>
      <c r="H11" s="73" t="s">
        <v>1340</v>
      </c>
      <c r="I11" s="73" t="s">
        <v>1341</v>
      </c>
      <c r="J11" s="73" t="s">
        <v>1342</v>
      </c>
      <c r="K11" s="73" t="s">
        <v>1343</v>
      </c>
      <c r="L11" s="113" t="s">
        <v>1347</v>
      </c>
      <c r="M11" s="118">
        <v>41.155000000000001</v>
      </c>
      <c r="N11" s="118">
        <v>0.17199999999999999</v>
      </c>
      <c r="O11" s="158">
        <v>6.0000000000000001E-3</v>
      </c>
      <c r="P11" s="158">
        <v>6.2E-2</v>
      </c>
      <c r="Q11" s="118">
        <v>0.16600000000000001</v>
      </c>
      <c r="R11" s="118">
        <v>0.22500000000000001</v>
      </c>
      <c r="S11" s="118">
        <v>0.17299999999999999</v>
      </c>
      <c r="T11" s="118">
        <v>0.25</v>
      </c>
      <c r="U11" s="118">
        <v>54.466000000000001</v>
      </c>
      <c r="V11" s="118">
        <v>0.21199999999999999</v>
      </c>
      <c r="X11" s="118">
        <v>3.1230000000000002</v>
      </c>
      <c r="Y11" s="118">
        <v>0.30499999999999999</v>
      </c>
      <c r="Z11" s="118">
        <v>100.313</v>
      </c>
      <c r="AA11" s="118">
        <v>1.3839999999999999</v>
      </c>
      <c r="AB11" s="205">
        <v>98.93</v>
      </c>
      <c r="AD11" s="139">
        <v>9.7662504002561629E-2</v>
      </c>
      <c r="AF11" s="118">
        <v>0.82904167772763482</v>
      </c>
      <c r="AG11" s="118">
        <v>4.4793655456014096E-2</v>
      </c>
      <c r="AH11" s="118">
        <v>0.12616466681635108</v>
      </c>
      <c r="AI11" s="118">
        <v>1</v>
      </c>
      <c r="AK11" s="575">
        <v>0.82904167772763482</v>
      </c>
      <c r="AL11" s="575">
        <v>4.4793655456014096E-2</v>
      </c>
      <c r="AM11" s="575">
        <v>0.12616466681635108</v>
      </c>
      <c r="AN11" s="575">
        <v>1</v>
      </c>
    </row>
    <row r="12" spans="2:42">
      <c r="B12" s="73" t="s">
        <v>1337</v>
      </c>
      <c r="C12" s="73" t="s">
        <v>1338</v>
      </c>
      <c r="D12" s="73" t="s">
        <v>1339</v>
      </c>
      <c r="E12" s="73">
        <v>1</v>
      </c>
      <c r="F12" s="73">
        <v>1.92</v>
      </c>
      <c r="G12" s="73"/>
      <c r="H12" s="73" t="s">
        <v>1340</v>
      </c>
      <c r="I12" s="73" t="s">
        <v>1341</v>
      </c>
      <c r="J12" s="73" t="s">
        <v>1342</v>
      </c>
      <c r="K12" s="73" t="s">
        <v>1343</v>
      </c>
      <c r="L12" s="113" t="s">
        <v>1348</v>
      </c>
      <c r="M12" s="118">
        <v>41.777000000000001</v>
      </c>
      <c r="N12" s="118">
        <v>0.19700000000000001</v>
      </c>
      <c r="O12" s="118">
        <v>2.3E-2</v>
      </c>
      <c r="P12" s="158">
        <v>0</v>
      </c>
      <c r="Q12" s="118">
        <v>8.8999999999999996E-2</v>
      </c>
      <c r="R12" s="118">
        <v>0.311</v>
      </c>
      <c r="S12" s="118">
        <v>0.183</v>
      </c>
      <c r="T12" s="118">
        <v>0.37</v>
      </c>
      <c r="U12" s="118">
        <v>54.518999999999998</v>
      </c>
      <c r="V12" s="118">
        <v>0.311</v>
      </c>
      <c r="X12" s="118">
        <v>3.4780000000000002</v>
      </c>
      <c r="Y12" s="118">
        <v>0.21099999999999999</v>
      </c>
      <c r="Z12" s="118">
        <v>101.46899999999999</v>
      </c>
      <c r="AA12" s="118">
        <v>1.512</v>
      </c>
      <c r="AB12" s="205">
        <v>99.956999999999994</v>
      </c>
      <c r="AD12" s="139">
        <v>6.0667050028752154E-2</v>
      </c>
      <c r="AF12" s="118">
        <v>0.92328112556410946</v>
      </c>
      <c r="AG12" s="118">
        <v>3.0988397708914671E-2</v>
      </c>
      <c r="AH12" s="118">
        <v>4.5730476726975867E-2</v>
      </c>
      <c r="AI12" s="118">
        <v>1</v>
      </c>
      <c r="AK12" s="575">
        <v>0.92328112556410946</v>
      </c>
      <c r="AL12" s="575">
        <v>3.0988397708914671E-2</v>
      </c>
      <c r="AM12" s="575">
        <v>4.5730476726975867E-2</v>
      </c>
      <c r="AN12" s="575">
        <v>1</v>
      </c>
    </row>
    <row r="13" spans="2:42">
      <c r="B13" s="73" t="s">
        <v>1337</v>
      </c>
      <c r="C13" s="73" t="s">
        <v>1338</v>
      </c>
      <c r="D13" s="73" t="s">
        <v>1339</v>
      </c>
      <c r="E13" s="73">
        <v>1</v>
      </c>
      <c r="F13" s="73">
        <v>1.92</v>
      </c>
      <c r="G13" s="73"/>
      <c r="H13" s="73" t="s">
        <v>1340</v>
      </c>
      <c r="I13" s="73" t="s">
        <v>1341</v>
      </c>
      <c r="J13" s="73" t="s">
        <v>1342</v>
      </c>
      <c r="K13" s="73" t="s">
        <v>1343</v>
      </c>
      <c r="L13" s="113" t="s">
        <v>1349</v>
      </c>
      <c r="M13" s="118">
        <v>41.057000000000002</v>
      </c>
      <c r="N13" s="118">
        <v>0.23799999999999999</v>
      </c>
      <c r="O13" s="158">
        <v>5.0000000000000001E-3</v>
      </c>
      <c r="P13" s="158">
        <v>0</v>
      </c>
      <c r="Q13" s="118">
        <v>0.13700000000000001</v>
      </c>
      <c r="R13" s="118">
        <v>0.38900000000000001</v>
      </c>
      <c r="S13" s="118">
        <v>0.156</v>
      </c>
      <c r="T13" s="118">
        <v>0.17799999999999999</v>
      </c>
      <c r="U13" s="118">
        <v>54.279000000000003</v>
      </c>
      <c r="V13" s="118">
        <v>0.38400000000000001</v>
      </c>
      <c r="X13" s="118">
        <v>3.3170000000000002</v>
      </c>
      <c r="Y13" s="118">
        <v>0.33300000000000002</v>
      </c>
      <c r="Z13" s="118">
        <v>100.474</v>
      </c>
      <c r="AA13" s="118">
        <v>1.472</v>
      </c>
      <c r="AB13" s="205">
        <v>99.001999999999995</v>
      </c>
      <c r="AD13" s="139">
        <v>0.10039192041000905</v>
      </c>
      <c r="AF13" s="118">
        <v>0.88054154499601811</v>
      </c>
      <c r="AG13" s="118">
        <v>4.8905859891320312E-2</v>
      </c>
      <c r="AH13" s="118">
        <v>7.055259511266157E-2</v>
      </c>
      <c r="AI13" s="118">
        <v>1</v>
      </c>
      <c r="AK13" s="575">
        <v>0.88054154499601811</v>
      </c>
      <c r="AL13" s="575">
        <v>4.8905859891320312E-2</v>
      </c>
      <c r="AM13" s="575">
        <v>7.055259511266157E-2</v>
      </c>
      <c r="AN13" s="575">
        <v>1</v>
      </c>
    </row>
    <row r="14" spans="2:42">
      <c r="B14" s="73" t="s">
        <v>1337</v>
      </c>
      <c r="C14" s="73" t="s">
        <v>1338</v>
      </c>
      <c r="D14" s="73" t="s">
        <v>1339</v>
      </c>
      <c r="E14" s="73">
        <v>1</v>
      </c>
      <c r="F14" s="73">
        <v>1.92</v>
      </c>
      <c r="G14" s="73"/>
      <c r="H14" s="73" t="s">
        <v>1340</v>
      </c>
      <c r="I14" s="73" t="s">
        <v>1341</v>
      </c>
      <c r="J14" s="73" t="s">
        <v>1342</v>
      </c>
      <c r="K14" s="73" t="s">
        <v>1343</v>
      </c>
      <c r="L14" s="113" t="s">
        <v>1350</v>
      </c>
      <c r="M14" s="118">
        <v>41.301000000000002</v>
      </c>
      <c r="N14" s="118">
        <v>0.36699999999999999</v>
      </c>
      <c r="O14" s="118">
        <v>1.7000000000000001E-2</v>
      </c>
      <c r="P14" s="158">
        <v>0</v>
      </c>
      <c r="Q14" s="118">
        <v>0.23400000000000001</v>
      </c>
      <c r="R14" s="118">
        <v>0.46</v>
      </c>
      <c r="S14" s="158">
        <v>3.2000000000000001E-2</v>
      </c>
      <c r="T14" s="118">
        <v>0.29799999999999999</v>
      </c>
      <c r="U14" s="118">
        <v>53.905000000000001</v>
      </c>
      <c r="V14" s="118">
        <v>0.83299999999999996</v>
      </c>
      <c r="X14" s="118">
        <v>3.2789999999999999</v>
      </c>
      <c r="Y14" s="118">
        <v>0.39100000000000001</v>
      </c>
      <c r="Z14" s="118">
        <v>101.117</v>
      </c>
      <c r="AA14" s="118">
        <v>1.4690000000000001</v>
      </c>
      <c r="AB14" s="205">
        <v>99.647999999999996</v>
      </c>
      <c r="AD14" s="139">
        <v>0.11924367185117414</v>
      </c>
      <c r="AF14" s="118">
        <v>0.87045394212901517</v>
      </c>
      <c r="AG14" s="118">
        <v>5.7423997650168895E-2</v>
      </c>
      <c r="AH14" s="118">
        <v>7.2122060220815937E-2</v>
      </c>
      <c r="AI14" s="118">
        <v>1</v>
      </c>
      <c r="AK14" s="575">
        <v>0.87045394212901517</v>
      </c>
      <c r="AL14" s="575">
        <v>5.7423997650168895E-2</v>
      </c>
      <c r="AM14" s="575">
        <v>7.2122060220815937E-2</v>
      </c>
      <c r="AN14" s="575">
        <v>1</v>
      </c>
    </row>
    <row r="15" spans="2:42">
      <c r="B15" s="73" t="s">
        <v>1337</v>
      </c>
      <c r="C15" s="73" t="s">
        <v>1338</v>
      </c>
      <c r="D15" s="73" t="s">
        <v>1339</v>
      </c>
      <c r="E15" s="73">
        <v>1</v>
      </c>
      <c r="F15" s="73">
        <v>1.92</v>
      </c>
      <c r="G15" s="73"/>
      <c r="H15" s="73" t="s">
        <v>1340</v>
      </c>
      <c r="I15" s="73" t="s">
        <v>1341</v>
      </c>
      <c r="J15" s="73" t="s">
        <v>1342</v>
      </c>
      <c r="K15" s="73" t="s">
        <v>1343</v>
      </c>
      <c r="L15" s="113" t="s">
        <v>1351</v>
      </c>
      <c r="M15" s="118">
        <v>41.048999999999999</v>
      </c>
      <c r="N15" s="118">
        <v>0.28199999999999997</v>
      </c>
      <c r="O15" s="118">
        <v>3.3000000000000002E-2</v>
      </c>
      <c r="P15" s="158">
        <v>0</v>
      </c>
      <c r="Q15" s="118">
        <v>0.23400000000000001</v>
      </c>
      <c r="R15" s="118">
        <v>0.371</v>
      </c>
      <c r="S15" s="158">
        <v>1.6E-2</v>
      </c>
      <c r="T15" s="118">
        <v>0.26</v>
      </c>
      <c r="U15" s="118">
        <v>54.503</v>
      </c>
      <c r="V15" s="118">
        <v>0.29799999999999999</v>
      </c>
      <c r="X15" s="118">
        <v>3.2629999999999999</v>
      </c>
      <c r="Y15" s="118">
        <v>0.193</v>
      </c>
      <c r="Z15" s="118">
        <v>100.502</v>
      </c>
      <c r="AA15" s="118">
        <v>1.417</v>
      </c>
      <c r="AB15" s="205">
        <v>99.084000000000003</v>
      </c>
      <c r="AD15" s="139">
        <v>5.9148023291449588E-2</v>
      </c>
      <c r="AF15" s="118">
        <v>0.86620653039554019</v>
      </c>
      <c r="AG15" s="118">
        <v>2.834483771478925E-2</v>
      </c>
      <c r="AH15" s="118">
        <v>0.10544863188967056</v>
      </c>
      <c r="AI15" s="118">
        <v>1</v>
      </c>
      <c r="AK15" s="575">
        <v>0.86620653039554019</v>
      </c>
      <c r="AL15" s="575">
        <v>2.834483771478925E-2</v>
      </c>
      <c r="AM15" s="575">
        <v>0.10544863188967056</v>
      </c>
      <c r="AN15" s="575">
        <v>1</v>
      </c>
    </row>
    <row r="16" spans="2:42">
      <c r="B16" s="73" t="s">
        <v>1337</v>
      </c>
      <c r="C16" s="73" t="s">
        <v>1338</v>
      </c>
      <c r="D16" s="73" t="s">
        <v>1339</v>
      </c>
      <c r="E16" s="73">
        <v>1</v>
      </c>
      <c r="F16" s="73">
        <v>1.92</v>
      </c>
      <c r="G16" s="73"/>
      <c r="H16" s="73" t="s">
        <v>1340</v>
      </c>
      <c r="I16" s="73" t="s">
        <v>1341</v>
      </c>
      <c r="J16" s="73" t="s">
        <v>1342</v>
      </c>
      <c r="K16" s="73" t="s">
        <v>1343</v>
      </c>
      <c r="L16" s="113" t="s">
        <v>1352</v>
      </c>
      <c r="M16" s="118">
        <v>41.093000000000004</v>
      </c>
      <c r="N16" s="118">
        <v>0.33600000000000002</v>
      </c>
      <c r="O16" s="158">
        <v>8.0000000000000002E-3</v>
      </c>
      <c r="P16" s="158">
        <v>0</v>
      </c>
      <c r="Q16" s="118">
        <v>0.113</v>
      </c>
      <c r="R16" s="118">
        <v>0.54700000000000004</v>
      </c>
      <c r="S16" s="118">
        <v>0.14000000000000001</v>
      </c>
      <c r="T16" s="118">
        <v>0.154</v>
      </c>
      <c r="U16" s="118">
        <v>54.496000000000002</v>
      </c>
      <c r="V16" s="118">
        <v>0.113</v>
      </c>
      <c r="X16" s="118">
        <v>3.4079999999999999</v>
      </c>
      <c r="Y16" s="118">
        <v>0.27800000000000002</v>
      </c>
      <c r="Z16" s="118">
        <v>100.688</v>
      </c>
      <c r="AA16" s="118">
        <v>1.498</v>
      </c>
      <c r="AB16" s="205">
        <v>99.19</v>
      </c>
      <c r="AD16" s="139">
        <v>8.1572769953051655E-2</v>
      </c>
      <c r="AF16" s="118">
        <v>0.90469869923015667</v>
      </c>
      <c r="AG16" s="118">
        <v>4.0828315464825966E-2</v>
      </c>
      <c r="AH16" s="118">
        <v>5.4472985305017367E-2</v>
      </c>
      <c r="AI16" s="118">
        <v>1</v>
      </c>
      <c r="AK16" s="575">
        <v>0.90469869923015667</v>
      </c>
      <c r="AL16" s="575">
        <v>4.0828315464825966E-2</v>
      </c>
      <c r="AM16" s="575">
        <v>5.4472985305017367E-2</v>
      </c>
      <c r="AN16" s="575">
        <v>1</v>
      </c>
    </row>
    <row r="17" spans="2:40">
      <c r="B17" s="73" t="s">
        <v>1337</v>
      </c>
      <c r="C17" s="73" t="s">
        <v>1338</v>
      </c>
      <c r="D17" s="73" t="s">
        <v>1339</v>
      </c>
      <c r="E17" s="73">
        <v>1</v>
      </c>
      <c r="F17" s="73">
        <v>1.92</v>
      </c>
      <c r="G17" s="73"/>
      <c r="H17" s="73" t="s">
        <v>1340</v>
      </c>
      <c r="I17" s="73" t="s">
        <v>1341</v>
      </c>
      <c r="J17" s="73" t="s">
        <v>1342</v>
      </c>
      <c r="K17" s="73" t="s">
        <v>1343</v>
      </c>
      <c r="L17" s="113" t="s">
        <v>1353</v>
      </c>
      <c r="M17" s="118">
        <v>41.79</v>
      </c>
      <c r="N17" s="118">
        <v>0.40600000000000003</v>
      </c>
      <c r="O17" s="118">
        <v>1.7999999999999999E-2</v>
      </c>
      <c r="P17" s="158">
        <v>0</v>
      </c>
      <c r="Q17" s="118">
        <v>0.11700000000000001</v>
      </c>
      <c r="R17" s="118">
        <v>0.371</v>
      </c>
      <c r="S17" s="118">
        <v>0.11899999999999999</v>
      </c>
      <c r="T17" s="118">
        <v>0.21199999999999999</v>
      </c>
      <c r="U17" s="118">
        <v>54.805</v>
      </c>
      <c r="V17" s="118">
        <v>0.23799999999999999</v>
      </c>
      <c r="X17" s="118">
        <v>3.5830000000000002</v>
      </c>
      <c r="Y17" s="118">
        <v>0.20399999999999999</v>
      </c>
      <c r="Z17" s="118">
        <v>101.86199999999999</v>
      </c>
      <c r="AA17" s="118">
        <v>1.5549999999999999</v>
      </c>
      <c r="AB17" s="205">
        <v>100.307</v>
      </c>
      <c r="AD17" s="139">
        <v>5.6935528886408029E-2</v>
      </c>
      <c r="AF17" s="118">
        <v>0.9511547650650386</v>
      </c>
      <c r="AG17" s="118">
        <v>2.9960346600088117E-2</v>
      </c>
      <c r="AH17" s="118">
        <v>1.8884888334873284E-2</v>
      </c>
      <c r="AI17" s="118">
        <v>1</v>
      </c>
      <c r="AK17" s="575">
        <v>0.9511547650650386</v>
      </c>
      <c r="AL17" s="575">
        <v>2.9960346600088117E-2</v>
      </c>
      <c r="AM17" s="575">
        <v>1.8884888334873284E-2</v>
      </c>
      <c r="AN17" s="575">
        <v>1</v>
      </c>
    </row>
    <row r="18" spans="2:40">
      <c r="B18" s="73" t="s">
        <v>1337</v>
      </c>
      <c r="C18" s="73" t="s">
        <v>1338</v>
      </c>
      <c r="D18" s="73" t="s">
        <v>1339</v>
      </c>
      <c r="E18" s="73">
        <v>1</v>
      </c>
      <c r="F18" s="73">
        <v>1.92</v>
      </c>
      <c r="G18" s="73"/>
      <c r="H18" s="73" t="s">
        <v>1354</v>
      </c>
      <c r="I18" s="73" t="s">
        <v>1355</v>
      </c>
      <c r="J18" s="73" t="s">
        <v>121</v>
      </c>
      <c r="K18" s="73" t="s">
        <v>1356</v>
      </c>
      <c r="L18" s="113" t="s">
        <v>1357</v>
      </c>
      <c r="M18" s="118">
        <v>41.713999999999999</v>
      </c>
      <c r="N18" s="118">
        <v>0.105</v>
      </c>
      <c r="O18" s="118">
        <v>0.11799999999999999</v>
      </c>
      <c r="P18" s="158">
        <v>6.2E-2</v>
      </c>
      <c r="Q18" s="118">
        <v>7.2999999999999995E-2</v>
      </c>
      <c r="R18" s="118">
        <v>0.108</v>
      </c>
      <c r="S18" s="158">
        <v>7.4999999999999997E-2</v>
      </c>
      <c r="T18" s="158">
        <v>5.0000000000000001E-3</v>
      </c>
      <c r="U18" s="118">
        <v>55.871000000000002</v>
      </c>
      <c r="V18" s="118">
        <v>0.17199999999999999</v>
      </c>
      <c r="X18" s="118">
        <v>3.5529999999999999</v>
      </c>
      <c r="Y18" s="118">
        <v>4.9000000000000002E-2</v>
      </c>
      <c r="Z18" s="118">
        <v>101.904</v>
      </c>
      <c r="AA18" s="118">
        <v>1.5069999999999999</v>
      </c>
      <c r="AB18" s="205">
        <v>100.39700000000001</v>
      </c>
      <c r="AD18" s="139">
        <v>1.3791162397973544E-2</v>
      </c>
      <c r="AF18" s="118">
        <v>0.94319086806477304</v>
      </c>
      <c r="AG18" s="118">
        <v>7.1963577617858718E-3</v>
      </c>
      <c r="AH18" s="118">
        <v>4.9612774173441093E-2</v>
      </c>
      <c r="AI18" s="118">
        <v>1</v>
      </c>
      <c r="AK18" s="575">
        <v>0.94319086806477304</v>
      </c>
      <c r="AL18" s="575">
        <v>7.1963577617858718E-3</v>
      </c>
      <c r="AM18" s="575">
        <v>4.9612774173441093E-2</v>
      </c>
      <c r="AN18" s="575">
        <v>1</v>
      </c>
    </row>
    <row r="19" spans="2:40">
      <c r="B19" s="73" t="s">
        <v>1337</v>
      </c>
      <c r="C19" s="73" t="s">
        <v>1338</v>
      </c>
      <c r="D19" s="73" t="s">
        <v>1339</v>
      </c>
      <c r="E19" s="73">
        <v>1</v>
      </c>
      <c r="F19" s="73">
        <v>1.92</v>
      </c>
      <c r="G19" s="73"/>
      <c r="H19" s="73" t="s">
        <v>1354</v>
      </c>
      <c r="I19" s="73" t="s">
        <v>1355</v>
      </c>
      <c r="J19" s="73" t="s">
        <v>121</v>
      </c>
      <c r="K19" s="73" t="s">
        <v>1356</v>
      </c>
      <c r="L19" s="113" t="s">
        <v>1358</v>
      </c>
      <c r="M19" s="118">
        <v>41.277999999999999</v>
      </c>
      <c r="N19" s="118">
        <v>0.159</v>
      </c>
      <c r="O19" s="118">
        <v>0.12</v>
      </c>
      <c r="P19" s="158">
        <v>0.05</v>
      </c>
      <c r="Q19" s="118">
        <v>0.21299999999999999</v>
      </c>
      <c r="R19" s="118">
        <v>0.127</v>
      </c>
      <c r="S19" s="158">
        <v>1.0999999999999999E-2</v>
      </c>
      <c r="T19" s="158">
        <v>7.1999999999999995E-2</v>
      </c>
      <c r="U19" s="118">
        <v>55.87</v>
      </c>
      <c r="V19" s="118">
        <v>0.125</v>
      </c>
      <c r="X19" s="118">
        <v>3.19</v>
      </c>
      <c r="Y19" s="118">
        <v>9.4E-2</v>
      </c>
      <c r="Z19" s="118">
        <v>101.31</v>
      </c>
      <c r="AA19" s="118">
        <v>1.365</v>
      </c>
      <c r="AB19" s="205">
        <v>99.945999999999998</v>
      </c>
      <c r="AD19" s="139">
        <v>2.9467084639498434E-2</v>
      </c>
      <c r="AF19" s="118">
        <v>0.8468277143615609</v>
      </c>
      <c r="AG19" s="118">
        <v>1.3805257747099427E-2</v>
      </c>
      <c r="AH19" s="118">
        <v>0.13936702789133967</v>
      </c>
      <c r="AI19" s="118">
        <v>1</v>
      </c>
      <c r="AK19" s="575">
        <v>0.8468277143615609</v>
      </c>
      <c r="AL19" s="575">
        <v>1.3805257747099427E-2</v>
      </c>
      <c r="AM19" s="575">
        <v>0.13936702789133967</v>
      </c>
      <c r="AN19" s="575">
        <v>1</v>
      </c>
    </row>
    <row r="20" spans="2:40">
      <c r="B20" s="73" t="s">
        <v>1337</v>
      </c>
      <c r="C20" s="73" t="s">
        <v>1338</v>
      </c>
      <c r="D20" s="73" t="s">
        <v>1339</v>
      </c>
      <c r="E20" s="73">
        <v>1</v>
      </c>
      <c r="F20" s="73">
        <v>1.92</v>
      </c>
      <c r="G20" s="73"/>
      <c r="H20" s="73" t="s">
        <v>1354</v>
      </c>
      <c r="I20" s="73" t="s">
        <v>1355</v>
      </c>
      <c r="J20" s="73" t="s">
        <v>121</v>
      </c>
      <c r="K20" s="73" t="s">
        <v>1356</v>
      </c>
      <c r="L20" s="113" t="s">
        <v>1359</v>
      </c>
      <c r="M20" s="118">
        <v>41.701000000000001</v>
      </c>
      <c r="N20" s="118">
        <v>0.20100000000000001</v>
      </c>
      <c r="O20" s="118">
        <v>0.159</v>
      </c>
      <c r="P20" s="118">
        <v>0.111</v>
      </c>
      <c r="Q20" s="118">
        <v>0.19700000000000001</v>
      </c>
      <c r="R20" s="118">
        <v>0.104</v>
      </c>
      <c r="S20" s="118">
        <v>0.183</v>
      </c>
      <c r="T20" s="158">
        <v>6.7000000000000004E-2</v>
      </c>
      <c r="U20" s="118">
        <v>55.963999999999999</v>
      </c>
      <c r="V20" s="118">
        <v>0.17100000000000001</v>
      </c>
      <c r="X20" s="118">
        <v>3.3530000000000002</v>
      </c>
      <c r="Y20" s="118">
        <v>2.3E-2</v>
      </c>
      <c r="Z20" s="118">
        <v>102.235</v>
      </c>
      <c r="AA20" s="118">
        <v>1.417</v>
      </c>
      <c r="AB20" s="205">
        <v>100.81699999999999</v>
      </c>
      <c r="AD20" s="139">
        <v>6.8595287801968378E-3</v>
      </c>
      <c r="AF20" s="118">
        <v>0.89009822139633665</v>
      </c>
      <c r="AG20" s="118">
        <v>3.3778822147158172E-3</v>
      </c>
      <c r="AH20" s="118">
        <v>0.10652389638894753</v>
      </c>
      <c r="AI20" s="118">
        <v>1</v>
      </c>
      <c r="AK20" s="575">
        <v>0.89009822139633665</v>
      </c>
      <c r="AL20" s="575">
        <v>3.3778822147158172E-3</v>
      </c>
      <c r="AM20" s="575">
        <v>0.10652389638894753</v>
      </c>
      <c r="AN20" s="575">
        <v>1</v>
      </c>
    </row>
    <row r="21" spans="2:40">
      <c r="B21" s="73" t="s">
        <v>1337</v>
      </c>
      <c r="C21" s="73" t="s">
        <v>1338</v>
      </c>
      <c r="D21" s="73" t="s">
        <v>1339</v>
      </c>
      <c r="E21" s="73">
        <v>1</v>
      </c>
      <c r="F21" s="73">
        <v>1.92</v>
      </c>
      <c r="G21" s="73"/>
      <c r="H21" s="73" t="s">
        <v>1354</v>
      </c>
      <c r="I21" s="73" t="s">
        <v>1355</v>
      </c>
      <c r="J21" s="73" t="s">
        <v>121</v>
      </c>
      <c r="K21" s="73" t="s">
        <v>1356</v>
      </c>
      <c r="L21" s="113" t="s">
        <v>1360</v>
      </c>
      <c r="M21" s="118">
        <v>41.808999999999997</v>
      </c>
      <c r="N21" s="118">
        <v>0.19700000000000001</v>
      </c>
      <c r="O21" s="118">
        <v>0.128</v>
      </c>
      <c r="P21" s="158">
        <v>0</v>
      </c>
      <c r="Q21" s="118">
        <v>0.121</v>
      </c>
      <c r="R21" s="118">
        <v>0.13400000000000001</v>
      </c>
      <c r="S21" s="158">
        <v>0</v>
      </c>
      <c r="T21" s="118">
        <v>0.16300000000000001</v>
      </c>
      <c r="U21" s="118">
        <v>56.231000000000002</v>
      </c>
      <c r="V21" s="118">
        <v>1.2999999999999999E-2</v>
      </c>
      <c r="X21" s="118">
        <v>3.4079999999999999</v>
      </c>
      <c r="Y21" s="118">
        <v>5.3999999999999999E-2</v>
      </c>
      <c r="Z21" s="118">
        <v>102.25700000000001</v>
      </c>
      <c r="AA21" s="118">
        <v>1.4470000000000001</v>
      </c>
      <c r="AB21" s="205">
        <v>100.81</v>
      </c>
      <c r="AD21" s="139">
        <v>1.5845070422535211E-2</v>
      </c>
      <c r="AF21" s="118">
        <v>0.90469869923015667</v>
      </c>
      <c r="AG21" s="118">
        <v>7.9306799823762666E-3</v>
      </c>
      <c r="AH21" s="118">
        <v>8.7370620787467074E-2</v>
      </c>
      <c r="AI21" s="118">
        <v>1</v>
      </c>
      <c r="AK21" s="575">
        <v>0.90469869923015667</v>
      </c>
      <c r="AL21" s="575">
        <v>7.9306799823762666E-3</v>
      </c>
      <c r="AM21" s="575">
        <v>8.7370620787467074E-2</v>
      </c>
      <c r="AN21" s="575">
        <v>1</v>
      </c>
    </row>
    <row r="22" spans="2:40">
      <c r="B22" s="73" t="s">
        <v>1337</v>
      </c>
      <c r="C22" s="73" t="s">
        <v>1338</v>
      </c>
      <c r="D22" s="73" t="s">
        <v>1339</v>
      </c>
      <c r="E22" s="73">
        <v>1</v>
      </c>
      <c r="F22" s="73">
        <v>1.92</v>
      </c>
      <c r="G22" s="73"/>
      <c r="H22" s="73" t="s">
        <v>1354</v>
      </c>
      <c r="I22" s="73" t="s">
        <v>1355</v>
      </c>
      <c r="J22" s="73" t="s">
        <v>121</v>
      </c>
      <c r="K22" s="73" t="s">
        <v>1356</v>
      </c>
      <c r="L22" s="113" t="s">
        <v>1361</v>
      </c>
      <c r="M22" s="118">
        <v>40.805999999999997</v>
      </c>
      <c r="N22" s="118">
        <v>0.14000000000000001</v>
      </c>
      <c r="O22" s="118">
        <v>0.123</v>
      </c>
      <c r="P22" s="158">
        <v>0</v>
      </c>
      <c r="Q22" s="118">
        <v>7.6999999999999999E-2</v>
      </c>
      <c r="R22" s="118">
        <v>9.2999999999999999E-2</v>
      </c>
      <c r="S22" s="158">
        <v>9.0999999999999998E-2</v>
      </c>
      <c r="T22" s="158">
        <v>0</v>
      </c>
      <c r="U22" s="118">
        <v>56.220999999999997</v>
      </c>
      <c r="V22" s="118">
        <v>0.13900000000000001</v>
      </c>
      <c r="X22" s="118">
        <v>2.9769999999999999</v>
      </c>
      <c r="Y22" s="118">
        <v>8.6999999999999994E-2</v>
      </c>
      <c r="Z22" s="118">
        <v>100.754</v>
      </c>
      <c r="AA22" s="118">
        <v>1.2729999999999999</v>
      </c>
      <c r="AB22" s="205">
        <v>99.480999999999995</v>
      </c>
      <c r="AD22" s="139">
        <v>2.9224051058112193E-2</v>
      </c>
      <c r="AF22" s="118">
        <v>0.79028404565967614</v>
      </c>
      <c r="AG22" s="118">
        <v>1.2777206638272873E-2</v>
      </c>
      <c r="AH22" s="118">
        <v>0.196938747702051</v>
      </c>
      <c r="AI22" s="118">
        <v>1</v>
      </c>
      <c r="AK22" s="575">
        <v>0.79028404565967614</v>
      </c>
      <c r="AL22" s="575">
        <v>1.2777206638272873E-2</v>
      </c>
      <c r="AM22" s="575">
        <v>0.196938747702051</v>
      </c>
      <c r="AN22" s="575">
        <v>1</v>
      </c>
    </row>
    <row r="23" spans="2:40">
      <c r="B23" s="73" t="s">
        <v>1337</v>
      </c>
      <c r="C23" s="73" t="s">
        <v>1338</v>
      </c>
      <c r="D23" s="73" t="s">
        <v>1339</v>
      </c>
      <c r="E23" s="73">
        <v>1</v>
      </c>
      <c r="F23" s="73">
        <v>1.92</v>
      </c>
      <c r="G23" s="73"/>
      <c r="H23" s="73" t="s">
        <v>1354</v>
      </c>
      <c r="I23" s="73" t="s">
        <v>1355</v>
      </c>
      <c r="J23" s="73" t="s">
        <v>121</v>
      </c>
      <c r="K23" s="73" t="s">
        <v>1356</v>
      </c>
      <c r="L23" s="113" t="s">
        <v>1362</v>
      </c>
      <c r="M23" s="118">
        <v>41.366999999999997</v>
      </c>
      <c r="N23" s="118">
        <v>0.13</v>
      </c>
      <c r="O23" s="118">
        <v>0.105</v>
      </c>
      <c r="P23" s="158">
        <v>1.2E-2</v>
      </c>
      <c r="Q23" s="118">
        <v>0.125</v>
      </c>
      <c r="R23" s="158">
        <v>4.9000000000000002E-2</v>
      </c>
      <c r="S23" s="158">
        <v>0</v>
      </c>
      <c r="T23" s="158">
        <v>0</v>
      </c>
      <c r="U23" s="118">
        <v>56.276000000000003</v>
      </c>
      <c r="V23" s="118">
        <v>0.17199999999999999</v>
      </c>
      <c r="X23" s="118">
        <v>3.5630000000000002</v>
      </c>
      <c r="Y23" s="118">
        <v>5.1999999999999998E-2</v>
      </c>
      <c r="Z23" s="118">
        <v>101.85</v>
      </c>
      <c r="AA23" s="118">
        <v>1.512</v>
      </c>
      <c r="AB23" s="205">
        <v>100.33799999999999</v>
      </c>
      <c r="AD23" s="139">
        <v>1.4594442885209093E-2</v>
      </c>
      <c r="AF23" s="118">
        <v>0.94584550039819493</v>
      </c>
      <c r="AG23" s="118">
        <v>7.6369510941401084E-3</v>
      </c>
      <c r="AH23" s="118">
        <v>4.6517548507664964E-2</v>
      </c>
      <c r="AI23" s="118">
        <v>1</v>
      </c>
      <c r="AK23" s="575">
        <v>0.94584550039819493</v>
      </c>
      <c r="AL23" s="575">
        <v>7.6369510941401084E-3</v>
      </c>
      <c r="AM23" s="575">
        <v>4.6517548507664964E-2</v>
      </c>
      <c r="AN23" s="575">
        <v>1</v>
      </c>
    </row>
    <row r="24" spans="2:40">
      <c r="B24" s="73" t="s">
        <v>1337</v>
      </c>
      <c r="C24" s="73" t="s">
        <v>1338</v>
      </c>
      <c r="D24" s="73" t="s">
        <v>1339</v>
      </c>
      <c r="E24" s="73">
        <v>1</v>
      </c>
      <c r="F24" s="73">
        <v>1.92</v>
      </c>
      <c r="G24" s="73"/>
      <c r="H24" s="73" t="s">
        <v>1354</v>
      </c>
      <c r="I24" s="73" t="s">
        <v>1355</v>
      </c>
      <c r="J24" s="73" t="s">
        <v>121</v>
      </c>
      <c r="K24" s="73" t="s">
        <v>1356</v>
      </c>
      <c r="L24" s="113" t="s">
        <v>1363</v>
      </c>
      <c r="M24" s="118">
        <v>41.375</v>
      </c>
      <c r="N24" s="118">
        <v>0.222</v>
      </c>
      <c r="O24" s="118">
        <v>8.6999999999999994E-2</v>
      </c>
      <c r="P24" s="158">
        <v>0</v>
      </c>
      <c r="Q24" s="118">
        <v>0.22600000000000001</v>
      </c>
      <c r="R24" s="118">
        <v>0.183</v>
      </c>
      <c r="S24" s="158">
        <v>0</v>
      </c>
      <c r="T24" s="158">
        <v>0</v>
      </c>
      <c r="U24" s="118">
        <v>56.18</v>
      </c>
      <c r="V24" s="158">
        <v>0</v>
      </c>
      <c r="X24" s="118">
        <v>3.2250000000000001</v>
      </c>
      <c r="Y24" s="118">
        <v>8.1000000000000003E-2</v>
      </c>
      <c r="Z24" s="118">
        <v>101.577</v>
      </c>
      <c r="AA24" s="118">
        <v>1.3759999999999999</v>
      </c>
      <c r="AB24" s="205">
        <v>100.20099999999999</v>
      </c>
      <c r="AD24" s="139">
        <v>2.5116279069767444E-2</v>
      </c>
      <c r="AF24" s="118">
        <v>0.85611892752853735</v>
      </c>
      <c r="AG24" s="118">
        <v>1.18960199735644E-2</v>
      </c>
      <c r="AH24" s="118">
        <v>0.13198505249789824</v>
      </c>
      <c r="AI24" s="118">
        <v>1</v>
      </c>
      <c r="AK24" s="575">
        <v>0.85611892752853735</v>
      </c>
      <c r="AL24" s="575">
        <v>1.18960199735644E-2</v>
      </c>
      <c r="AM24" s="575">
        <v>0.13198505249789824</v>
      </c>
      <c r="AN24" s="575">
        <v>1</v>
      </c>
    </row>
    <row r="25" spans="2:40">
      <c r="B25" s="73" t="s">
        <v>1337</v>
      </c>
      <c r="C25" s="73" t="s">
        <v>1338</v>
      </c>
      <c r="D25" s="73" t="s">
        <v>1339</v>
      </c>
      <c r="E25" s="73">
        <v>1</v>
      </c>
      <c r="F25" s="73">
        <v>1.92</v>
      </c>
      <c r="G25" s="73"/>
      <c r="H25" s="73" t="s">
        <v>1354</v>
      </c>
      <c r="I25" s="73" t="s">
        <v>1355</v>
      </c>
      <c r="J25" s="73" t="s">
        <v>121</v>
      </c>
      <c r="K25" s="73" t="s">
        <v>1356</v>
      </c>
      <c r="L25" s="113" t="s">
        <v>1364</v>
      </c>
      <c r="M25" s="118">
        <v>41.613999999999997</v>
      </c>
      <c r="N25" s="118">
        <v>9.6000000000000002E-2</v>
      </c>
      <c r="O25" s="118">
        <v>4.1000000000000002E-2</v>
      </c>
      <c r="P25" s="118">
        <v>9.9000000000000005E-2</v>
      </c>
      <c r="Q25" s="158">
        <v>0</v>
      </c>
      <c r="R25" s="158">
        <v>1.0999999999999999E-2</v>
      </c>
      <c r="S25" s="158">
        <v>4.2999999999999997E-2</v>
      </c>
      <c r="T25" s="158">
        <v>0</v>
      </c>
      <c r="U25" s="118">
        <v>56.298000000000002</v>
      </c>
      <c r="V25" s="158">
        <v>9.1999999999999998E-2</v>
      </c>
      <c r="X25" s="118">
        <v>3.8090000000000002</v>
      </c>
      <c r="Y25" s="118">
        <v>2.1999999999999999E-2</v>
      </c>
      <c r="Z25" s="118">
        <v>102.124</v>
      </c>
      <c r="AA25" s="118">
        <v>1.609</v>
      </c>
      <c r="AB25" s="205">
        <v>100.51600000000001</v>
      </c>
      <c r="AD25" s="139">
        <v>5.7757941716986083E-3</v>
      </c>
      <c r="AF25" s="161">
        <v>1.0111494558003717</v>
      </c>
      <c r="AG25" s="118">
        <v>3.2310177705977381E-3</v>
      </c>
      <c r="AH25" s="161">
        <v>-1.4380473570969481E-2</v>
      </c>
      <c r="AI25" s="118">
        <v>0.99999999999999989</v>
      </c>
      <c r="AK25" s="575">
        <v>0.99676898222940225</v>
      </c>
      <c r="AL25" s="575">
        <v>3.2310177705977381E-3</v>
      </c>
      <c r="AM25" s="575">
        <v>0</v>
      </c>
      <c r="AN25" s="575">
        <v>1</v>
      </c>
    </row>
    <row r="26" spans="2:40">
      <c r="B26" s="73" t="s">
        <v>1337</v>
      </c>
      <c r="C26" s="73" t="s">
        <v>1338</v>
      </c>
      <c r="D26" s="73" t="s">
        <v>1339</v>
      </c>
      <c r="E26" s="73">
        <v>1</v>
      </c>
      <c r="F26" s="73">
        <v>1.92</v>
      </c>
      <c r="G26" s="73"/>
      <c r="H26" s="73" t="s">
        <v>1354</v>
      </c>
      <c r="I26" s="73" t="s">
        <v>1355</v>
      </c>
      <c r="J26" s="73" t="s">
        <v>121</v>
      </c>
      <c r="K26" s="73" t="s">
        <v>1356</v>
      </c>
      <c r="L26" s="113" t="s">
        <v>1365</v>
      </c>
      <c r="M26" s="118">
        <v>40.792000000000002</v>
      </c>
      <c r="N26" s="118">
        <v>0.16</v>
      </c>
      <c r="O26" s="118">
        <v>6.0999999999999999E-2</v>
      </c>
      <c r="P26" s="158">
        <v>0</v>
      </c>
      <c r="Q26" s="118">
        <v>0.17699999999999999</v>
      </c>
      <c r="R26" s="118">
        <v>0.19</v>
      </c>
      <c r="S26" s="158">
        <v>0</v>
      </c>
      <c r="T26" s="158">
        <v>8.5999999999999993E-2</v>
      </c>
      <c r="U26" s="118">
        <v>56.093000000000004</v>
      </c>
      <c r="V26" s="158">
        <v>5.2999999999999999E-2</v>
      </c>
      <c r="X26" s="118">
        <v>3.2149999999999999</v>
      </c>
      <c r="Y26" s="118">
        <v>5.3999999999999999E-2</v>
      </c>
      <c r="Z26" s="118">
        <v>100.883</v>
      </c>
      <c r="AA26" s="118">
        <v>1.3660000000000001</v>
      </c>
      <c r="AB26" s="205">
        <v>99.516999999999996</v>
      </c>
      <c r="AD26" s="139">
        <v>1.6796267496111975E-2</v>
      </c>
      <c r="AF26" s="118">
        <v>0.85346429519511546</v>
      </c>
      <c r="AG26" s="118">
        <v>7.9306799823762666E-3</v>
      </c>
      <c r="AH26" s="118">
        <v>0.13860502482250828</v>
      </c>
      <c r="AI26" s="118">
        <v>1</v>
      </c>
      <c r="AK26" s="575">
        <v>0.85346429519511546</v>
      </c>
      <c r="AL26" s="575">
        <v>7.9306799823762666E-3</v>
      </c>
      <c r="AM26" s="575">
        <v>0.13860502482250828</v>
      </c>
      <c r="AN26" s="575">
        <v>1</v>
      </c>
    </row>
    <row r="27" spans="2:40">
      <c r="B27" s="73" t="s">
        <v>1337</v>
      </c>
      <c r="C27" s="73" t="s">
        <v>1338</v>
      </c>
      <c r="D27" s="73" t="s">
        <v>1339</v>
      </c>
      <c r="E27" s="73">
        <v>1</v>
      </c>
      <c r="F27" s="73">
        <v>1.92</v>
      </c>
      <c r="G27" s="73"/>
      <c r="H27" s="73" t="s">
        <v>1354</v>
      </c>
      <c r="I27" s="73" t="s">
        <v>1355</v>
      </c>
      <c r="J27" s="73" t="s">
        <v>121</v>
      </c>
      <c r="K27" s="73" t="s">
        <v>1356</v>
      </c>
      <c r="L27" s="113" t="s">
        <v>1366</v>
      </c>
      <c r="M27" s="118">
        <v>41.594000000000001</v>
      </c>
      <c r="N27" s="118">
        <v>0.16900000000000001</v>
      </c>
      <c r="O27" s="118">
        <v>0.121</v>
      </c>
      <c r="P27" s="158">
        <v>0</v>
      </c>
      <c r="Q27" s="118">
        <v>9.2999999999999999E-2</v>
      </c>
      <c r="R27" s="118">
        <v>0.13400000000000001</v>
      </c>
      <c r="S27" s="118">
        <v>0.10199999999999999</v>
      </c>
      <c r="T27" s="158">
        <v>2.9000000000000001E-2</v>
      </c>
      <c r="U27" s="118">
        <v>56.322000000000003</v>
      </c>
      <c r="V27" s="158">
        <v>5.8999999999999997E-2</v>
      </c>
      <c r="X27" s="118">
        <v>3.1850000000000001</v>
      </c>
      <c r="Y27" s="118">
        <v>7.1999999999999995E-2</v>
      </c>
      <c r="Z27" s="118">
        <v>101.881</v>
      </c>
      <c r="AA27" s="118">
        <v>1.357</v>
      </c>
      <c r="AB27" s="205">
        <v>100.523</v>
      </c>
      <c r="AD27" s="139">
        <v>2.2605965463108318E-2</v>
      </c>
      <c r="AF27" s="118">
        <v>0.84550039819485001</v>
      </c>
      <c r="AG27" s="118">
        <v>1.0574239976501688E-2</v>
      </c>
      <c r="AH27" s="118">
        <v>0.14392536182864829</v>
      </c>
      <c r="AI27" s="118">
        <v>1</v>
      </c>
      <c r="AK27" s="575">
        <v>0.84550039819485001</v>
      </c>
      <c r="AL27" s="575">
        <v>1.0574239976501688E-2</v>
      </c>
      <c r="AM27" s="575">
        <v>0.14392536182864829</v>
      </c>
      <c r="AN27" s="575">
        <v>1</v>
      </c>
    </row>
    <row r="28" spans="2:40">
      <c r="B28" s="73" t="s">
        <v>1337</v>
      </c>
      <c r="C28" s="73" t="s">
        <v>1338</v>
      </c>
      <c r="D28" s="73" t="s">
        <v>1367</v>
      </c>
      <c r="E28" s="73"/>
      <c r="F28" s="73"/>
      <c r="G28" s="73"/>
      <c r="H28" s="73" t="s">
        <v>1368</v>
      </c>
      <c r="I28" s="73" t="s">
        <v>1369</v>
      </c>
      <c r="J28" s="73" t="s">
        <v>1370</v>
      </c>
      <c r="K28" s="73" t="s">
        <v>1371</v>
      </c>
      <c r="L28" s="113" t="s">
        <v>1372</v>
      </c>
      <c r="M28" s="118">
        <v>40.878</v>
      </c>
      <c r="N28" s="118">
        <v>0.14799999999999999</v>
      </c>
      <c r="O28" s="118">
        <v>0.13500000000000001</v>
      </c>
      <c r="P28" s="158">
        <v>0</v>
      </c>
      <c r="Q28" s="118">
        <v>9.2999999999999999E-2</v>
      </c>
      <c r="R28" s="118">
        <v>0.10100000000000001</v>
      </c>
      <c r="S28" s="158">
        <v>0</v>
      </c>
      <c r="T28" s="158">
        <v>7.6999999999999999E-2</v>
      </c>
      <c r="U28" s="118">
        <v>55.024000000000001</v>
      </c>
      <c r="V28" s="118">
        <v>0.152</v>
      </c>
      <c r="X28" s="118">
        <v>3.0259999999999998</v>
      </c>
      <c r="Y28" s="118">
        <v>0.20100000000000001</v>
      </c>
      <c r="Z28" s="118">
        <v>99.834000000000003</v>
      </c>
      <c r="AA28" s="118">
        <v>1.319</v>
      </c>
      <c r="AB28" s="205">
        <v>98.515000000000001</v>
      </c>
      <c r="AD28" s="139">
        <v>6.6424322538003969E-2</v>
      </c>
      <c r="AF28" s="118">
        <v>0.80329174409344306</v>
      </c>
      <c r="AG28" s="118">
        <v>2.9519753267733883E-2</v>
      </c>
      <c r="AH28" s="118">
        <v>0.16718850263882307</v>
      </c>
      <c r="AI28" s="118">
        <v>1</v>
      </c>
      <c r="AK28" s="575">
        <v>0.80329174409344306</v>
      </c>
      <c r="AL28" s="575">
        <v>2.9519753267733883E-2</v>
      </c>
      <c r="AM28" s="575">
        <v>0.16718850263882307</v>
      </c>
      <c r="AN28" s="575">
        <v>1</v>
      </c>
    </row>
    <row r="29" spans="2:40">
      <c r="B29" s="73" t="s">
        <v>1337</v>
      </c>
      <c r="C29" s="73" t="s">
        <v>1338</v>
      </c>
      <c r="D29" s="73" t="s">
        <v>1367</v>
      </c>
      <c r="E29" s="73"/>
      <c r="F29" s="73"/>
      <c r="G29" s="73"/>
      <c r="H29" s="73" t="s">
        <v>1368</v>
      </c>
      <c r="I29" s="73" t="s">
        <v>1369</v>
      </c>
      <c r="J29" s="73" t="s">
        <v>1370</v>
      </c>
      <c r="K29" s="73" t="s">
        <v>1371</v>
      </c>
      <c r="L29" s="113" t="s">
        <v>1373</v>
      </c>
      <c r="M29" s="118">
        <v>41.656999999999996</v>
      </c>
      <c r="N29" s="118">
        <v>0.30199999999999999</v>
      </c>
      <c r="O29" s="118">
        <v>0.33900000000000002</v>
      </c>
      <c r="P29" s="158">
        <v>0</v>
      </c>
      <c r="Q29" s="118">
        <v>0.15</v>
      </c>
      <c r="R29" s="118">
        <v>0.255</v>
      </c>
      <c r="S29" s="118">
        <v>0.10199999999999999</v>
      </c>
      <c r="T29" s="118">
        <v>0.111</v>
      </c>
      <c r="U29" s="118">
        <v>54.85</v>
      </c>
      <c r="V29" s="118">
        <v>0.04</v>
      </c>
      <c r="X29" s="118">
        <v>3.27</v>
      </c>
      <c r="Y29" s="118">
        <v>0.21</v>
      </c>
      <c r="Z29" s="118">
        <v>101.286</v>
      </c>
      <c r="AA29" s="118">
        <v>1.425</v>
      </c>
      <c r="AB29" s="205">
        <v>99.861000000000004</v>
      </c>
      <c r="AD29" s="139">
        <v>6.4220183486238536E-2</v>
      </c>
      <c r="AF29" s="118">
        <v>0.86806477302893548</v>
      </c>
      <c r="AG29" s="118">
        <v>3.0841533264796592E-2</v>
      </c>
      <c r="AH29" s="118">
        <v>0.10109369370626793</v>
      </c>
      <c r="AI29" s="118">
        <v>1</v>
      </c>
      <c r="AK29" s="575">
        <v>0.86806477302893548</v>
      </c>
      <c r="AL29" s="575">
        <v>3.0841533264796592E-2</v>
      </c>
      <c r="AM29" s="575">
        <v>0.10109369370626793</v>
      </c>
      <c r="AN29" s="575">
        <v>1</v>
      </c>
    </row>
    <row r="30" spans="2:40">
      <c r="B30" s="73" t="s">
        <v>1337</v>
      </c>
      <c r="C30" s="73" t="s">
        <v>1338</v>
      </c>
      <c r="D30" s="73" t="s">
        <v>1367</v>
      </c>
      <c r="E30" s="73"/>
      <c r="F30" s="73"/>
      <c r="G30" s="73"/>
      <c r="H30" s="73" t="s">
        <v>1368</v>
      </c>
      <c r="I30" s="73" t="s">
        <v>1369</v>
      </c>
      <c r="J30" s="73" t="s">
        <v>1370</v>
      </c>
      <c r="K30" s="73" t="s">
        <v>1371</v>
      </c>
      <c r="L30" s="113" t="s">
        <v>1374</v>
      </c>
      <c r="M30" s="118">
        <v>40.991999999999997</v>
      </c>
      <c r="N30" s="118">
        <v>0.20599999999999999</v>
      </c>
      <c r="O30" s="118">
        <v>0.26200000000000001</v>
      </c>
      <c r="P30" s="158">
        <v>0</v>
      </c>
      <c r="Q30" s="118">
        <v>0.16200000000000001</v>
      </c>
      <c r="R30" s="118">
        <v>0.35599999999999998</v>
      </c>
      <c r="S30" s="118">
        <v>0.108</v>
      </c>
      <c r="T30" s="118">
        <v>0.10100000000000001</v>
      </c>
      <c r="U30" s="118">
        <v>54.462000000000003</v>
      </c>
      <c r="V30" s="118">
        <v>9.9000000000000005E-2</v>
      </c>
      <c r="X30" s="118">
        <v>2.4260000000000002</v>
      </c>
      <c r="Y30" s="118">
        <v>0.751</v>
      </c>
      <c r="Z30" s="118">
        <v>99.924000000000007</v>
      </c>
      <c r="AA30" s="118">
        <v>1.1910000000000001</v>
      </c>
      <c r="AB30" s="205">
        <v>98.733000000000004</v>
      </c>
      <c r="AD30" s="139">
        <v>0.30956306677658696</v>
      </c>
      <c r="AF30" s="118">
        <v>0.6440138040881338</v>
      </c>
      <c r="AG30" s="118">
        <v>0.11029519753267733</v>
      </c>
      <c r="AH30" s="118">
        <v>0.24569099837918887</v>
      </c>
      <c r="AI30" s="118">
        <v>1</v>
      </c>
      <c r="AK30" s="575">
        <v>0.6440138040881338</v>
      </c>
      <c r="AL30" s="575">
        <v>0.11029519753267733</v>
      </c>
      <c r="AM30" s="575">
        <v>0.24569099837918887</v>
      </c>
      <c r="AN30" s="575">
        <v>1</v>
      </c>
    </row>
    <row r="31" spans="2:40">
      <c r="B31" s="73" t="s">
        <v>1337</v>
      </c>
      <c r="C31" s="73" t="s">
        <v>1338</v>
      </c>
      <c r="D31" s="73" t="s">
        <v>1367</v>
      </c>
      <c r="E31" s="73"/>
      <c r="F31" s="73"/>
      <c r="G31" s="73"/>
      <c r="H31" s="73" t="s">
        <v>1368</v>
      </c>
      <c r="I31" s="73" t="s">
        <v>1369</v>
      </c>
      <c r="J31" s="73" t="s">
        <v>1370</v>
      </c>
      <c r="K31" s="73" t="s">
        <v>1371</v>
      </c>
      <c r="L31" s="113" t="s">
        <v>1375</v>
      </c>
      <c r="M31" s="118">
        <v>42.048000000000002</v>
      </c>
      <c r="N31" s="118">
        <v>0.218</v>
      </c>
      <c r="O31" s="118">
        <v>0.25800000000000001</v>
      </c>
      <c r="P31" s="118">
        <v>0.112</v>
      </c>
      <c r="Q31" s="158">
        <v>4.3999999999999997E-2</v>
      </c>
      <c r="R31" s="118">
        <v>0.16500000000000001</v>
      </c>
      <c r="S31" s="158">
        <v>7.5999999999999998E-2</v>
      </c>
      <c r="T31" s="158">
        <v>7.1999999999999995E-2</v>
      </c>
      <c r="U31" s="118">
        <v>55.095999999999997</v>
      </c>
      <c r="V31" s="118">
        <v>0.252</v>
      </c>
      <c r="X31" s="118">
        <v>2.9870000000000001</v>
      </c>
      <c r="Y31" s="118">
        <v>0.20899999999999999</v>
      </c>
      <c r="Z31" s="118">
        <v>101.536</v>
      </c>
      <c r="AA31" s="118">
        <v>1.3049999999999999</v>
      </c>
      <c r="AB31" s="205">
        <v>100.23099999999999</v>
      </c>
      <c r="AD31" s="139">
        <v>6.9969869434214932E-2</v>
      </c>
      <c r="AF31" s="118">
        <v>0.79293867799309803</v>
      </c>
      <c r="AG31" s="118">
        <v>3.0694668820678513E-2</v>
      </c>
      <c r="AH31" s="118">
        <v>0.17636665318622347</v>
      </c>
      <c r="AI31" s="118">
        <v>1</v>
      </c>
      <c r="AK31" s="575">
        <v>0.79293867799309803</v>
      </c>
      <c r="AL31" s="575">
        <v>3.0694668820678513E-2</v>
      </c>
      <c r="AM31" s="575">
        <v>0.17636665318622347</v>
      </c>
      <c r="AN31" s="575">
        <v>1</v>
      </c>
    </row>
    <row r="32" spans="2:40">
      <c r="B32" s="73" t="s">
        <v>1337</v>
      </c>
      <c r="C32" s="73" t="s">
        <v>1338</v>
      </c>
      <c r="D32" s="73" t="s">
        <v>1367</v>
      </c>
      <c r="E32" s="73"/>
      <c r="F32" s="73"/>
      <c r="G32" s="73"/>
      <c r="H32" s="73" t="s">
        <v>1368</v>
      </c>
      <c r="I32" s="73" t="s">
        <v>1369</v>
      </c>
      <c r="J32" s="73" t="s">
        <v>1370</v>
      </c>
      <c r="K32" s="73" t="s">
        <v>1371</v>
      </c>
      <c r="L32" s="113" t="s">
        <v>1376</v>
      </c>
      <c r="M32" s="118">
        <v>41.395000000000003</v>
      </c>
      <c r="N32" s="118">
        <v>0.26</v>
      </c>
      <c r="O32" s="118">
        <v>0.26500000000000001</v>
      </c>
      <c r="P32" s="158">
        <v>0</v>
      </c>
      <c r="Q32" s="158">
        <v>0</v>
      </c>
      <c r="R32" s="118">
        <v>0.09</v>
      </c>
      <c r="S32" s="158">
        <v>0</v>
      </c>
      <c r="T32" s="118">
        <v>0.106</v>
      </c>
      <c r="U32" s="118">
        <v>55.103000000000002</v>
      </c>
      <c r="V32" s="118">
        <v>0.35799999999999998</v>
      </c>
      <c r="X32" s="118">
        <v>3.125</v>
      </c>
      <c r="Y32" s="118">
        <v>0.22800000000000001</v>
      </c>
      <c r="Z32" s="118">
        <v>100.929</v>
      </c>
      <c r="AA32" s="118">
        <v>1.367</v>
      </c>
      <c r="AB32" s="205">
        <v>99.561999999999998</v>
      </c>
      <c r="AD32" s="139">
        <v>7.2959999999999997E-2</v>
      </c>
      <c r="AF32" s="118">
        <v>0.82957260419431911</v>
      </c>
      <c r="AG32" s="118">
        <v>3.3485093258922016E-2</v>
      </c>
      <c r="AH32" s="118">
        <v>0.13694230254675888</v>
      </c>
      <c r="AI32" s="118">
        <v>1</v>
      </c>
      <c r="AK32" s="575">
        <v>0.82957260419431911</v>
      </c>
      <c r="AL32" s="575">
        <v>3.3485093258922016E-2</v>
      </c>
      <c r="AM32" s="575">
        <v>0.13694230254675888</v>
      </c>
      <c r="AN32" s="575">
        <v>1</v>
      </c>
    </row>
    <row r="33" spans="2:40">
      <c r="B33" s="73" t="s">
        <v>1337</v>
      </c>
      <c r="C33" s="73" t="s">
        <v>1338</v>
      </c>
      <c r="D33" s="73" t="s">
        <v>1367</v>
      </c>
      <c r="E33" s="73"/>
      <c r="F33" s="73"/>
      <c r="G33" s="73"/>
      <c r="H33" s="73" t="s">
        <v>1368</v>
      </c>
      <c r="I33" s="73" t="s">
        <v>1369</v>
      </c>
      <c r="J33" s="73" t="s">
        <v>1370</v>
      </c>
      <c r="K33" s="73" t="s">
        <v>1371</v>
      </c>
      <c r="L33" s="113" t="s">
        <v>1377</v>
      </c>
      <c r="M33" s="118">
        <v>41.463999999999999</v>
      </c>
      <c r="N33" s="118">
        <v>0.248</v>
      </c>
      <c r="O33" s="118">
        <v>0.29399999999999998</v>
      </c>
      <c r="P33" s="158">
        <v>0</v>
      </c>
      <c r="Q33" s="158">
        <v>0.04</v>
      </c>
      <c r="R33" s="118">
        <v>0.21</v>
      </c>
      <c r="S33" s="158">
        <v>0</v>
      </c>
      <c r="T33" s="158">
        <v>0.01</v>
      </c>
      <c r="U33" s="118">
        <v>54.616</v>
      </c>
      <c r="V33" s="118">
        <v>0.23200000000000001</v>
      </c>
      <c r="X33" s="118">
        <v>2.887</v>
      </c>
      <c r="Y33" s="118">
        <v>0.39900000000000002</v>
      </c>
      <c r="Z33" s="118">
        <v>100.4</v>
      </c>
      <c r="AA33" s="118">
        <v>1.306</v>
      </c>
      <c r="AB33" s="205">
        <v>99.093999999999994</v>
      </c>
      <c r="AD33" s="139">
        <v>0.13820574991340492</v>
      </c>
      <c r="AF33" s="118">
        <v>0.76639235465887978</v>
      </c>
      <c r="AG33" s="118">
        <v>5.8598913203113528E-2</v>
      </c>
      <c r="AH33" s="118">
        <v>0.17500873213800669</v>
      </c>
      <c r="AI33" s="118">
        <v>1</v>
      </c>
      <c r="AK33" s="575">
        <v>0.76639235465887978</v>
      </c>
      <c r="AL33" s="575">
        <v>5.8598913203113528E-2</v>
      </c>
      <c r="AM33" s="575">
        <v>0.17500873213800669</v>
      </c>
      <c r="AN33" s="575">
        <v>1</v>
      </c>
    </row>
    <row r="34" spans="2:40">
      <c r="B34" s="73" t="s">
        <v>1337</v>
      </c>
      <c r="C34" s="73" t="s">
        <v>1338</v>
      </c>
      <c r="D34" s="73" t="s">
        <v>1367</v>
      </c>
      <c r="E34" s="73"/>
      <c r="F34" s="73"/>
      <c r="G34" s="73"/>
      <c r="H34" s="73" t="s">
        <v>1368</v>
      </c>
      <c r="I34" s="73" t="s">
        <v>1369</v>
      </c>
      <c r="J34" s="73" t="s">
        <v>1370</v>
      </c>
      <c r="K34" s="73" t="s">
        <v>1371</v>
      </c>
      <c r="L34" s="113" t="s">
        <v>1378</v>
      </c>
      <c r="M34" s="118">
        <v>41.768000000000001</v>
      </c>
      <c r="N34" s="118">
        <v>0.24399999999999999</v>
      </c>
      <c r="O34" s="118">
        <v>0.26800000000000002</v>
      </c>
      <c r="P34" s="158">
        <v>0</v>
      </c>
      <c r="Q34" s="118">
        <v>9.7000000000000003E-2</v>
      </c>
      <c r="R34" s="118">
        <v>0.20599999999999999</v>
      </c>
      <c r="S34" s="118">
        <v>0.10299999999999999</v>
      </c>
      <c r="T34" s="158">
        <v>0</v>
      </c>
      <c r="U34" s="118">
        <v>54.726999999999997</v>
      </c>
      <c r="V34" s="118">
        <v>0.106</v>
      </c>
      <c r="X34" s="118">
        <v>2.6339999999999999</v>
      </c>
      <c r="Y34" s="118">
        <v>0.61299999999999999</v>
      </c>
      <c r="Z34" s="118">
        <v>100.767</v>
      </c>
      <c r="AA34" s="118">
        <v>1.2470000000000001</v>
      </c>
      <c r="AB34" s="205">
        <v>99.519000000000005</v>
      </c>
      <c r="AD34" s="139">
        <v>0.23272589217919515</v>
      </c>
      <c r="AF34" s="118">
        <v>0.69923015662330767</v>
      </c>
      <c r="AG34" s="118">
        <v>9.0027904244382437E-2</v>
      </c>
      <c r="AH34" s="118">
        <v>0.21074193913230987</v>
      </c>
      <c r="AI34" s="118">
        <v>1</v>
      </c>
      <c r="AK34" s="575">
        <v>0.69923015662330767</v>
      </c>
      <c r="AL34" s="575">
        <v>9.0027904244382437E-2</v>
      </c>
      <c r="AM34" s="575">
        <v>0.21074193913230987</v>
      </c>
      <c r="AN34" s="575">
        <v>1</v>
      </c>
    </row>
    <row r="35" spans="2:40">
      <c r="B35" s="73" t="s">
        <v>1337</v>
      </c>
      <c r="C35" s="73" t="s">
        <v>1338</v>
      </c>
      <c r="D35" s="73" t="s">
        <v>1367</v>
      </c>
      <c r="E35" s="73"/>
      <c r="F35" s="73"/>
      <c r="G35" s="73"/>
      <c r="H35" s="73" t="s">
        <v>1368</v>
      </c>
      <c r="I35" s="73" t="s">
        <v>1369</v>
      </c>
      <c r="J35" s="73" t="s">
        <v>1370</v>
      </c>
      <c r="K35" s="73" t="s">
        <v>1371</v>
      </c>
      <c r="L35" s="113" t="s">
        <v>1379</v>
      </c>
      <c r="M35" s="118">
        <v>41.496000000000002</v>
      </c>
      <c r="N35" s="118">
        <v>0.222</v>
      </c>
      <c r="O35" s="118">
        <v>0.23699999999999999</v>
      </c>
      <c r="P35" s="118">
        <v>8.6999999999999994E-2</v>
      </c>
      <c r="Q35" s="158">
        <v>0.04</v>
      </c>
      <c r="R35" s="118">
        <v>8.3000000000000004E-2</v>
      </c>
      <c r="S35" s="158">
        <v>0</v>
      </c>
      <c r="T35" s="118">
        <v>0.14499999999999999</v>
      </c>
      <c r="U35" s="118">
        <v>55.398000000000003</v>
      </c>
      <c r="V35" s="118">
        <v>0.13900000000000001</v>
      </c>
      <c r="X35" s="118">
        <v>2.8639999999999999</v>
      </c>
      <c r="Y35" s="118">
        <v>0.23</v>
      </c>
      <c r="Z35" s="118">
        <v>100.941</v>
      </c>
      <c r="AA35" s="118">
        <v>1.258</v>
      </c>
      <c r="AB35" s="205">
        <v>99.683000000000007</v>
      </c>
      <c r="AD35" s="139">
        <v>8.0307262569832408E-2</v>
      </c>
      <c r="AF35" s="118">
        <v>0.76028670029200951</v>
      </c>
      <c r="AG35" s="118">
        <v>3.3778822147158175E-2</v>
      </c>
      <c r="AH35" s="118">
        <v>0.20593447756083233</v>
      </c>
      <c r="AI35" s="118">
        <v>1</v>
      </c>
      <c r="AK35" s="575">
        <v>0.76028670029200951</v>
      </c>
      <c r="AL35" s="575">
        <v>3.3778822147158175E-2</v>
      </c>
      <c r="AM35" s="575">
        <v>0.20593447756083233</v>
      </c>
      <c r="AN35" s="575">
        <v>1</v>
      </c>
    </row>
    <row r="36" spans="2:40">
      <c r="B36" s="73" t="s">
        <v>1337</v>
      </c>
      <c r="C36" s="73" t="s">
        <v>1338</v>
      </c>
      <c r="D36" s="73" t="s">
        <v>1367</v>
      </c>
      <c r="E36" s="73"/>
      <c r="F36" s="73"/>
      <c r="G36" s="73"/>
      <c r="H36" s="73" t="s">
        <v>1368</v>
      </c>
      <c r="I36" s="73" t="s">
        <v>1369</v>
      </c>
      <c r="J36" s="73" t="s">
        <v>1370</v>
      </c>
      <c r="K36" s="73" t="s">
        <v>1371</v>
      </c>
      <c r="L36" s="113" t="s">
        <v>1380</v>
      </c>
      <c r="M36" s="118">
        <v>40.683</v>
      </c>
      <c r="N36" s="118">
        <v>0.32200000000000001</v>
      </c>
      <c r="O36" s="118">
        <v>0.29699999999999999</v>
      </c>
      <c r="P36" s="158">
        <v>0</v>
      </c>
      <c r="Q36" s="118">
        <v>0.14099999999999999</v>
      </c>
      <c r="R36" s="118">
        <v>0.39</v>
      </c>
      <c r="S36" s="118">
        <v>0.14000000000000001</v>
      </c>
      <c r="T36" s="158">
        <v>8.2000000000000003E-2</v>
      </c>
      <c r="U36" s="118">
        <v>54.787999999999997</v>
      </c>
      <c r="V36" s="118">
        <v>0.21199999999999999</v>
      </c>
      <c r="X36" s="118">
        <v>2.8039999999999998</v>
      </c>
      <c r="Y36" s="118">
        <v>0.308</v>
      </c>
      <c r="Z36" s="118">
        <v>100.167</v>
      </c>
      <c r="AA36" s="118">
        <v>1.25</v>
      </c>
      <c r="AB36" s="205">
        <v>98.917000000000002</v>
      </c>
      <c r="AD36" s="139">
        <v>0.10984308131241084</v>
      </c>
      <c r="AF36" s="118">
        <v>0.74435890629147861</v>
      </c>
      <c r="AG36" s="118">
        <v>4.5234248788368334E-2</v>
      </c>
      <c r="AH36" s="118">
        <v>0.21040684492015305</v>
      </c>
      <c r="AI36" s="118">
        <v>1</v>
      </c>
      <c r="AK36" s="575">
        <v>0.74435890629147861</v>
      </c>
      <c r="AL36" s="575">
        <v>4.5234248788368334E-2</v>
      </c>
      <c r="AM36" s="575">
        <v>0.21040684492015305</v>
      </c>
      <c r="AN36" s="575">
        <v>1</v>
      </c>
    </row>
    <row r="37" spans="2:40">
      <c r="B37" s="73" t="s">
        <v>1337</v>
      </c>
      <c r="C37" s="73" t="s">
        <v>1338</v>
      </c>
      <c r="D37" s="73" t="s">
        <v>1367</v>
      </c>
      <c r="E37" s="73"/>
      <c r="F37" s="73"/>
      <c r="G37" s="73"/>
      <c r="H37" s="73" t="s">
        <v>1368</v>
      </c>
      <c r="I37" s="73" t="s">
        <v>1369</v>
      </c>
      <c r="J37" s="73" t="s">
        <v>1370</v>
      </c>
      <c r="K37" s="73" t="s">
        <v>1371</v>
      </c>
      <c r="L37" s="113" t="s">
        <v>1381</v>
      </c>
      <c r="M37" s="118">
        <v>41.713000000000001</v>
      </c>
      <c r="N37" s="118">
        <v>0.27800000000000002</v>
      </c>
      <c r="O37" s="118">
        <v>0.316</v>
      </c>
      <c r="P37" s="158">
        <v>0</v>
      </c>
      <c r="Q37" s="118">
        <v>9.7000000000000003E-2</v>
      </c>
      <c r="R37" s="158">
        <v>5.2999999999999999E-2</v>
      </c>
      <c r="S37" s="158">
        <v>0</v>
      </c>
      <c r="T37" s="118">
        <v>0.13</v>
      </c>
      <c r="U37" s="118">
        <v>55.186999999999998</v>
      </c>
      <c r="V37" s="118">
        <v>0.13900000000000001</v>
      </c>
      <c r="X37" s="118">
        <v>2.88</v>
      </c>
      <c r="Y37" s="118">
        <v>0.219</v>
      </c>
      <c r="Z37" s="118">
        <v>101.01300000000001</v>
      </c>
      <c r="AA37" s="118">
        <v>1.262</v>
      </c>
      <c r="AB37" s="205">
        <v>99.751000000000005</v>
      </c>
      <c r="AD37" s="139">
        <v>7.6041666666666674E-2</v>
      </c>
      <c r="AF37" s="118">
        <v>0.76453411202548449</v>
      </c>
      <c r="AG37" s="118">
        <v>3.2163313261859304E-2</v>
      </c>
      <c r="AH37" s="118">
        <v>0.2033025747126562</v>
      </c>
      <c r="AI37" s="118">
        <v>1</v>
      </c>
      <c r="AK37" s="575">
        <v>0.76453411202548449</v>
      </c>
      <c r="AL37" s="575">
        <v>3.2163313261859304E-2</v>
      </c>
      <c r="AM37" s="575">
        <v>0.2033025747126562</v>
      </c>
      <c r="AN37" s="575">
        <v>1</v>
      </c>
    </row>
    <row r="38" spans="2:40">
      <c r="B38" s="73" t="s">
        <v>1337</v>
      </c>
      <c r="C38" s="73" t="s">
        <v>1382</v>
      </c>
      <c r="D38" s="73" t="s">
        <v>1367</v>
      </c>
      <c r="E38" s="73">
        <v>0.94</v>
      </c>
      <c r="F38" s="73">
        <v>2.5499999999999998</v>
      </c>
      <c r="G38" s="73"/>
      <c r="H38" s="73" t="s">
        <v>1340</v>
      </c>
      <c r="I38" s="73" t="s">
        <v>1383</v>
      </c>
      <c r="J38" s="73" t="s">
        <v>1384</v>
      </c>
      <c r="K38" s="73" t="s">
        <v>1385</v>
      </c>
      <c r="L38" s="113" t="s">
        <v>1386</v>
      </c>
      <c r="M38" s="118">
        <v>41.247</v>
      </c>
      <c r="N38" s="118">
        <v>0.22600000000000001</v>
      </c>
      <c r="O38" s="118">
        <v>4.8000000000000001E-2</v>
      </c>
      <c r="P38" s="158">
        <v>2.3E-2</v>
      </c>
      <c r="Q38" s="118">
        <v>0.14399999999999999</v>
      </c>
      <c r="R38" s="118">
        <v>0.27100000000000002</v>
      </c>
      <c r="S38" s="118">
        <v>0.19700000000000001</v>
      </c>
      <c r="T38" s="158">
        <v>5.8999999999999997E-2</v>
      </c>
      <c r="U38" s="118">
        <v>56.039000000000001</v>
      </c>
      <c r="V38" s="118">
        <v>9.2999999999999999E-2</v>
      </c>
      <c r="X38" s="118">
        <v>2.5489999999999999</v>
      </c>
      <c r="Y38" s="118">
        <v>0.38</v>
      </c>
      <c r="Z38" s="118">
        <v>101.27500000000001</v>
      </c>
      <c r="AA38" s="118">
        <v>1.159</v>
      </c>
      <c r="AB38" s="205">
        <v>100.116</v>
      </c>
      <c r="AD38" s="139">
        <v>0.14907806983130639</v>
      </c>
      <c r="AF38" s="118">
        <v>0.67666578178922221</v>
      </c>
      <c r="AG38" s="118">
        <v>5.5808488764870025E-2</v>
      </c>
      <c r="AH38" s="118">
        <v>0.26752572944590775</v>
      </c>
      <c r="AI38" s="118">
        <v>1</v>
      </c>
      <c r="AK38" s="575">
        <v>0.67666578178922221</v>
      </c>
      <c r="AL38" s="575">
        <v>5.5808488764870025E-2</v>
      </c>
      <c r="AM38" s="575">
        <v>0.26752572944590775</v>
      </c>
      <c r="AN38" s="575">
        <v>1</v>
      </c>
    </row>
    <row r="39" spans="2:40">
      <c r="B39" s="73" t="s">
        <v>1337</v>
      </c>
      <c r="C39" s="73" t="s">
        <v>1382</v>
      </c>
      <c r="D39" s="73" t="s">
        <v>1367</v>
      </c>
      <c r="E39" s="73">
        <v>0.94</v>
      </c>
      <c r="F39" s="73">
        <v>2.5499999999999998</v>
      </c>
      <c r="G39" s="73"/>
      <c r="H39" s="73" t="s">
        <v>1340</v>
      </c>
      <c r="I39" s="73" t="s">
        <v>1383</v>
      </c>
      <c r="J39" s="73" t="s">
        <v>1384</v>
      </c>
      <c r="K39" s="73" t="s">
        <v>1385</v>
      </c>
      <c r="L39" s="113" t="s">
        <v>1387</v>
      </c>
      <c r="M39" s="118">
        <v>41.173000000000002</v>
      </c>
      <c r="N39" s="118">
        <v>0.17899999999999999</v>
      </c>
      <c r="O39" s="158">
        <v>0</v>
      </c>
      <c r="P39" s="158">
        <v>0</v>
      </c>
      <c r="Q39" s="158">
        <v>8.0000000000000002E-3</v>
      </c>
      <c r="R39" s="118">
        <v>0.13400000000000001</v>
      </c>
      <c r="S39" s="158">
        <v>0</v>
      </c>
      <c r="T39" s="158">
        <v>0</v>
      </c>
      <c r="U39" s="118">
        <v>55.743000000000002</v>
      </c>
      <c r="V39" s="118">
        <v>0.161</v>
      </c>
      <c r="X39" s="118">
        <v>2.7730000000000001</v>
      </c>
      <c r="Y39" s="118">
        <v>0.122</v>
      </c>
      <c r="Z39" s="118">
        <v>100.29300000000001</v>
      </c>
      <c r="AA39" s="118">
        <v>1.1950000000000001</v>
      </c>
      <c r="AB39" s="205">
        <v>99.097999999999999</v>
      </c>
      <c r="AD39" s="139">
        <v>4.3995672556797691E-2</v>
      </c>
      <c r="AF39" s="118">
        <v>0.73612954605787106</v>
      </c>
      <c r="AG39" s="118">
        <v>1.7917462182405638E-2</v>
      </c>
      <c r="AH39" s="118">
        <v>0.24595299175972329</v>
      </c>
      <c r="AI39" s="118">
        <v>1</v>
      </c>
      <c r="AK39" s="575">
        <v>0.73612954605787106</v>
      </c>
      <c r="AL39" s="575">
        <v>1.7917462182405638E-2</v>
      </c>
      <c r="AM39" s="575">
        <v>0.24595299175972329</v>
      </c>
      <c r="AN39" s="575">
        <v>1</v>
      </c>
    </row>
    <row r="40" spans="2:40">
      <c r="B40" s="73" t="s">
        <v>1337</v>
      </c>
      <c r="C40" s="73" t="s">
        <v>1382</v>
      </c>
      <c r="D40" s="73" t="s">
        <v>1367</v>
      </c>
      <c r="E40" s="73">
        <v>0.94</v>
      </c>
      <c r="F40" s="73">
        <v>2.5499999999999998</v>
      </c>
      <c r="G40" s="73"/>
      <c r="H40" s="73" t="s">
        <v>1340</v>
      </c>
      <c r="I40" s="73" t="s">
        <v>1383</v>
      </c>
      <c r="J40" s="73" t="s">
        <v>1384</v>
      </c>
      <c r="K40" s="73" t="s">
        <v>1385</v>
      </c>
      <c r="L40" s="113" t="s">
        <v>1388</v>
      </c>
      <c r="M40" s="118">
        <v>40.743000000000002</v>
      </c>
      <c r="N40" s="118">
        <v>0.20300000000000001</v>
      </c>
      <c r="O40" s="118">
        <v>6.6000000000000003E-2</v>
      </c>
      <c r="P40" s="158">
        <v>2.3E-2</v>
      </c>
      <c r="Q40" s="118">
        <v>6.8000000000000005E-2</v>
      </c>
      <c r="R40" s="118">
        <v>0.26400000000000001</v>
      </c>
      <c r="S40" s="118">
        <v>0.19700000000000001</v>
      </c>
      <c r="T40" s="158">
        <v>7.1999999999999995E-2</v>
      </c>
      <c r="U40" s="118">
        <v>55.825000000000003</v>
      </c>
      <c r="V40" s="118">
        <v>0.56499999999999995</v>
      </c>
      <c r="X40" s="118">
        <v>2.5979999999999999</v>
      </c>
      <c r="Y40" s="118">
        <v>0.314</v>
      </c>
      <c r="Z40" s="118">
        <v>100.938</v>
      </c>
      <c r="AA40" s="118">
        <v>1.165</v>
      </c>
      <c r="AB40" s="205">
        <v>99.772999999999996</v>
      </c>
      <c r="AD40" s="139">
        <v>0.12086220169361048</v>
      </c>
      <c r="AF40" s="118">
        <v>0.68967348022298913</v>
      </c>
      <c r="AG40" s="118">
        <v>4.6115435453076808E-2</v>
      </c>
      <c r="AH40" s="118">
        <v>0.26421108432393403</v>
      </c>
      <c r="AI40" s="118">
        <v>1</v>
      </c>
      <c r="AK40" s="575">
        <v>0.68967348022298913</v>
      </c>
      <c r="AL40" s="575">
        <v>4.6115435453076808E-2</v>
      </c>
      <c r="AM40" s="575">
        <v>0.26421108432393403</v>
      </c>
      <c r="AN40" s="575">
        <v>1</v>
      </c>
    </row>
    <row r="41" spans="2:40">
      <c r="B41" s="73" t="s">
        <v>1337</v>
      </c>
      <c r="C41" s="73" t="s">
        <v>1382</v>
      </c>
      <c r="D41" s="73" t="s">
        <v>1367</v>
      </c>
      <c r="E41" s="73">
        <v>0.94</v>
      </c>
      <c r="F41" s="73">
        <v>2.5499999999999998</v>
      </c>
      <c r="G41" s="73"/>
      <c r="H41" s="73" t="s">
        <v>1340</v>
      </c>
      <c r="I41" s="73" t="s">
        <v>1383</v>
      </c>
      <c r="J41" s="73" t="s">
        <v>1384</v>
      </c>
      <c r="K41" s="73" t="s">
        <v>1385</v>
      </c>
      <c r="L41" s="113" t="s">
        <v>1389</v>
      </c>
      <c r="M41" s="118">
        <v>41.331000000000003</v>
      </c>
      <c r="N41" s="118">
        <v>0.26200000000000001</v>
      </c>
      <c r="O41" s="158">
        <v>8.9999999999999993E-3</v>
      </c>
      <c r="P41" s="118">
        <v>8.2000000000000003E-2</v>
      </c>
      <c r="Q41" s="118">
        <v>0.11</v>
      </c>
      <c r="R41" s="118">
        <v>0.23200000000000001</v>
      </c>
      <c r="S41" s="118">
        <v>0.111</v>
      </c>
      <c r="T41" s="118">
        <v>0.17199999999999999</v>
      </c>
      <c r="U41" s="118">
        <v>55.253</v>
      </c>
      <c r="V41" s="118">
        <v>0.31</v>
      </c>
      <c r="X41" s="118">
        <v>2.3490000000000002</v>
      </c>
      <c r="Y41" s="118">
        <v>0.42199999999999999</v>
      </c>
      <c r="Z41" s="118">
        <v>100.643</v>
      </c>
      <c r="AA41" s="118">
        <v>1.0840000000000001</v>
      </c>
      <c r="AB41" s="205">
        <v>99.558999999999997</v>
      </c>
      <c r="AD41" s="139">
        <v>0.17965091528309918</v>
      </c>
      <c r="AF41" s="118">
        <v>0.62357313512078583</v>
      </c>
      <c r="AG41" s="118">
        <v>6.1976795417829342E-2</v>
      </c>
      <c r="AH41" s="118">
        <v>0.31445006946138482</v>
      </c>
      <c r="AI41" s="118">
        <v>1</v>
      </c>
      <c r="AK41" s="575">
        <v>0.62357313512078583</v>
      </c>
      <c r="AL41" s="575">
        <v>6.1976795417829342E-2</v>
      </c>
      <c r="AM41" s="575">
        <v>0.31445006946138482</v>
      </c>
      <c r="AN41" s="575">
        <v>1</v>
      </c>
    </row>
    <row r="42" spans="2:40">
      <c r="B42" s="73" t="s">
        <v>1337</v>
      </c>
      <c r="C42" s="73" t="s">
        <v>1382</v>
      </c>
      <c r="D42" s="73" t="s">
        <v>1367</v>
      </c>
      <c r="E42" s="73">
        <v>0.94</v>
      </c>
      <c r="F42" s="73">
        <v>2.5499999999999998</v>
      </c>
      <c r="G42" s="73"/>
      <c r="H42" s="73" t="s">
        <v>1340</v>
      </c>
      <c r="I42" s="73" t="s">
        <v>1383</v>
      </c>
      <c r="J42" s="73" t="s">
        <v>1384</v>
      </c>
      <c r="K42" s="73" t="s">
        <v>1385</v>
      </c>
      <c r="L42" s="113" t="s">
        <v>1390</v>
      </c>
      <c r="M42" s="118">
        <v>40.197000000000003</v>
      </c>
      <c r="N42" s="118">
        <v>0.19700000000000001</v>
      </c>
      <c r="O42" s="118">
        <v>3.1E-2</v>
      </c>
      <c r="P42" s="158">
        <v>0</v>
      </c>
      <c r="Q42" s="118">
        <v>0.13700000000000001</v>
      </c>
      <c r="R42" s="118">
        <v>6.3E-2</v>
      </c>
      <c r="S42" s="118">
        <v>0.20200000000000001</v>
      </c>
      <c r="T42" s="158">
        <v>4.4999999999999998E-2</v>
      </c>
      <c r="U42" s="118">
        <v>55.679000000000002</v>
      </c>
      <c r="V42" s="118">
        <v>0.05</v>
      </c>
      <c r="X42" s="118">
        <v>2.4350000000000001</v>
      </c>
      <c r="Y42" s="118">
        <v>0.29099999999999998</v>
      </c>
      <c r="Z42" s="118">
        <v>99.325999999999993</v>
      </c>
      <c r="AA42" s="118">
        <v>1.091</v>
      </c>
      <c r="AB42" s="205">
        <v>98.234999999999999</v>
      </c>
      <c r="AD42" s="139">
        <v>0.11950718685831621</v>
      </c>
      <c r="AF42" s="118">
        <v>0.64640297318821349</v>
      </c>
      <c r="AG42" s="118">
        <v>4.2737553238360988E-2</v>
      </c>
      <c r="AH42" s="118">
        <v>0.31085947357342553</v>
      </c>
      <c r="AI42" s="118">
        <v>1</v>
      </c>
      <c r="AK42" s="575">
        <v>0.64640297318821349</v>
      </c>
      <c r="AL42" s="575">
        <v>4.2737553238360988E-2</v>
      </c>
      <c r="AM42" s="575">
        <v>0.31085947357342553</v>
      </c>
      <c r="AN42" s="575">
        <v>1</v>
      </c>
    </row>
    <row r="43" spans="2:40">
      <c r="B43" s="73" t="s">
        <v>1337</v>
      </c>
      <c r="C43" s="73" t="s">
        <v>1382</v>
      </c>
      <c r="D43" s="73" t="s">
        <v>1367</v>
      </c>
      <c r="E43" s="73">
        <v>0.94</v>
      </c>
      <c r="F43" s="73">
        <v>2.5499999999999998</v>
      </c>
      <c r="G43" s="73"/>
      <c r="H43" s="73" t="s">
        <v>1340</v>
      </c>
      <c r="I43" s="73" t="s">
        <v>1383</v>
      </c>
      <c r="J43" s="73" t="s">
        <v>1384</v>
      </c>
      <c r="K43" s="73" t="s">
        <v>1385</v>
      </c>
      <c r="L43" s="113" t="s">
        <v>1391</v>
      </c>
      <c r="M43" s="118">
        <v>40.963000000000001</v>
      </c>
      <c r="N43" s="118">
        <v>0.19800000000000001</v>
      </c>
      <c r="O43" s="118">
        <v>6.4000000000000001E-2</v>
      </c>
      <c r="P43" s="158">
        <v>2.3E-2</v>
      </c>
      <c r="Q43" s="158">
        <v>2.7E-2</v>
      </c>
      <c r="R43" s="118">
        <v>0.109</v>
      </c>
      <c r="S43" s="158">
        <v>2.5000000000000001E-2</v>
      </c>
      <c r="T43" s="118">
        <v>0.113</v>
      </c>
      <c r="U43" s="118">
        <v>55.597000000000001</v>
      </c>
      <c r="V43" s="118">
        <v>0.16800000000000001</v>
      </c>
      <c r="X43" s="118">
        <v>2.65</v>
      </c>
      <c r="Y43" s="118">
        <v>0.28699999999999998</v>
      </c>
      <c r="Z43" s="118">
        <v>100.224</v>
      </c>
      <c r="AA43" s="118">
        <v>1.181</v>
      </c>
      <c r="AB43" s="205">
        <v>99.043000000000006</v>
      </c>
      <c r="AD43" s="139">
        <v>0.10830188679245283</v>
      </c>
      <c r="AF43" s="118">
        <v>0.70347756835678255</v>
      </c>
      <c r="AG43" s="118">
        <v>4.2150095461888672E-2</v>
      </c>
      <c r="AH43" s="118">
        <v>0.25437233618132876</v>
      </c>
      <c r="AI43" s="118">
        <v>1</v>
      </c>
      <c r="AK43" s="575">
        <v>0.70347756835678255</v>
      </c>
      <c r="AL43" s="575">
        <v>4.2150095461888672E-2</v>
      </c>
      <c r="AM43" s="575">
        <v>0.25437233618132876</v>
      </c>
      <c r="AN43" s="575">
        <v>1</v>
      </c>
    </row>
    <row r="44" spans="2:40">
      <c r="B44" s="73" t="s">
        <v>1337</v>
      </c>
      <c r="C44" s="73" t="s">
        <v>1382</v>
      </c>
      <c r="D44" s="73" t="s">
        <v>1367</v>
      </c>
      <c r="E44" s="73">
        <v>0.94</v>
      </c>
      <c r="F44" s="73">
        <v>2.5499999999999998</v>
      </c>
      <c r="G44" s="73"/>
      <c r="H44" s="73" t="s">
        <v>1340</v>
      </c>
      <c r="I44" s="73" t="s">
        <v>1383</v>
      </c>
      <c r="J44" s="73" t="s">
        <v>1384</v>
      </c>
      <c r="K44" s="73" t="s">
        <v>1385</v>
      </c>
      <c r="L44" s="113" t="s">
        <v>1392</v>
      </c>
      <c r="M44" s="118">
        <v>40.228000000000002</v>
      </c>
      <c r="N44" s="118">
        <v>0.20699999999999999</v>
      </c>
      <c r="O44" s="158">
        <v>1.0999999999999999E-2</v>
      </c>
      <c r="P44" s="158">
        <v>2.3E-2</v>
      </c>
      <c r="Q44" s="118">
        <v>0.19700000000000001</v>
      </c>
      <c r="R44" s="118">
        <v>0.54700000000000004</v>
      </c>
      <c r="S44" s="158">
        <v>0</v>
      </c>
      <c r="T44" s="118">
        <v>0.21199999999999999</v>
      </c>
      <c r="U44" s="118">
        <v>54.761000000000003</v>
      </c>
      <c r="V44" s="118">
        <v>0.223</v>
      </c>
      <c r="X44" s="118">
        <v>2.1110000000000002</v>
      </c>
      <c r="Y44" s="118">
        <v>0.89700000000000002</v>
      </c>
      <c r="Z44" s="118">
        <v>99.417000000000002</v>
      </c>
      <c r="AA44" s="118">
        <v>1.091</v>
      </c>
      <c r="AB44" s="205">
        <v>98.325999999999993</v>
      </c>
      <c r="AD44" s="139">
        <v>0.42491710090004736</v>
      </c>
      <c r="AF44" s="118">
        <v>0.5603928855853465</v>
      </c>
      <c r="AG44" s="118">
        <v>0.13173740637391687</v>
      </c>
      <c r="AH44" s="118">
        <v>0.30786970804073666</v>
      </c>
      <c r="AI44" s="118">
        <v>1</v>
      </c>
      <c r="AK44" s="575">
        <v>0.5603928855853465</v>
      </c>
      <c r="AL44" s="575">
        <v>0.13173740637391687</v>
      </c>
      <c r="AM44" s="575">
        <v>0.30786970804073666</v>
      </c>
      <c r="AN44" s="575">
        <v>1</v>
      </c>
    </row>
    <row r="45" spans="2:40">
      <c r="B45" s="73" t="s">
        <v>1337</v>
      </c>
      <c r="C45" s="73" t="s">
        <v>1382</v>
      </c>
      <c r="D45" s="73" t="s">
        <v>1367</v>
      </c>
      <c r="E45" s="73">
        <v>0.94</v>
      </c>
      <c r="F45" s="73">
        <v>2.5499999999999998</v>
      </c>
      <c r="G45" s="73"/>
      <c r="H45" s="73" t="s">
        <v>1340</v>
      </c>
      <c r="I45" s="73" t="s">
        <v>1383</v>
      </c>
      <c r="J45" s="73" t="s">
        <v>1384</v>
      </c>
      <c r="K45" s="73" t="s">
        <v>1385</v>
      </c>
      <c r="L45" s="113" t="s">
        <v>1393</v>
      </c>
      <c r="M45" s="118">
        <v>40.706000000000003</v>
      </c>
      <c r="N45" s="118">
        <v>0.22600000000000001</v>
      </c>
      <c r="O45" s="118">
        <v>0.121</v>
      </c>
      <c r="P45" s="158">
        <v>0</v>
      </c>
      <c r="Q45" s="158">
        <v>1.9E-2</v>
      </c>
      <c r="R45" s="118">
        <v>0.12</v>
      </c>
      <c r="S45" s="158">
        <v>5.0999999999999997E-2</v>
      </c>
      <c r="T45" s="118">
        <v>0.185</v>
      </c>
      <c r="U45" s="118">
        <v>55.807000000000002</v>
      </c>
      <c r="V45" s="158">
        <v>5.6000000000000001E-2</v>
      </c>
      <c r="X45" s="118">
        <v>2.3929999999999998</v>
      </c>
      <c r="Y45" s="118">
        <v>0.35799999999999998</v>
      </c>
      <c r="Z45" s="118">
        <v>100.041</v>
      </c>
      <c r="AA45" s="118">
        <v>1.0880000000000001</v>
      </c>
      <c r="AB45" s="205">
        <v>98.951999999999998</v>
      </c>
      <c r="AD45" s="139">
        <v>0.14960300877559549</v>
      </c>
      <c r="AF45" s="118">
        <v>0.63525351738784175</v>
      </c>
      <c r="AG45" s="118">
        <v>5.2577470994272284E-2</v>
      </c>
      <c r="AH45" s="118">
        <v>0.31216901161788596</v>
      </c>
      <c r="AI45" s="118">
        <v>1</v>
      </c>
      <c r="AK45" s="575">
        <v>0.63525351738784175</v>
      </c>
      <c r="AL45" s="575">
        <v>5.2577470994272284E-2</v>
      </c>
      <c r="AM45" s="575">
        <v>0.31216901161788596</v>
      </c>
      <c r="AN45" s="575">
        <v>1</v>
      </c>
    </row>
    <row r="46" spans="2:40">
      <c r="B46" s="73" t="s">
        <v>1337</v>
      </c>
      <c r="C46" s="73" t="s">
        <v>1382</v>
      </c>
      <c r="D46" s="73" t="s">
        <v>1367</v>
      </c>
      <c r="E46" s="73">
        <v>0.94</v>
      </c>
      <c r="F46" s="73">
        <v>2.5499999999999998</v>
      </c>
      <c r="G46" s="73"/>
      <c r="H46" s="73" t="s">
        <v>1340</v>
      </c>
      <c r="I46" s="73" t="s">
        <v>1383</v>
      </c>
      <c r="J46" s="73" t="s">
        <v>1384</v>
      </c>
      <c r="K46" s="73" t="s">
        <v>1385</v>
      </c>
      <c r="L46" s="113" t="s">
        <v>1394</v>
      </c>
      <c r="M46" s="118">
        <v>40.334000000000003</v>
      </c>
      <c r="N46" s="118">
        <v>0.26900000000000002</v>
      </c>
      <c r="O46" s="158">
        <v>1.4E-2</v>
      </c>
      <c r="P46" s="158">
        <v>4.7E-2</v>
      </c>
      <c r="Q46" s="118">
        <v>0.11</v>
      </c>
      <c r="R46" s="118">
        <v>0.16200000000000001</v>
      </c>
      <c r="S46" s="158">
        <v>8.1000000000000003E-2</v>
      </c>
      <c r="T46" s="158">
        <v>0</v>
      </c>
      <c r="U46" s="118">
        <v>55.752000000000002</v>
      </c>
      <c r="V46" s="118">
        <v>0.30399999999999999</v>
      </c>
      <c r="X46" s="118">
        <v>2.5640000000000001</v>
      </c>
      <c r="Y46" s="118">
        <v>0.317</v>
      </c>
      <c r="Z46" s="118">
        <v>99.953000000000003</v>
      </c>
      <c r="AA46" s="118">
        <v>1.151</v>
      </c>
      <c r="AB46" s="205">
        <v>98.802000000000007</v>
      </c>
      <c r="AD46" s="139">
        <v>0.12363494539781592</v>
      </c>
      <c r="AF46" s="118">
        <v>0.68064773028935499</v>
      </c>
      <c r="AG46" s="118">
        <v>4.6556028785431046E-2</v>
      </c>
      <c r="AH46" s="118">
        <v>0.27279624092521398</v>
      </c>
      <c r="AI46" s="118">
        <v>1</v>
      </c>
      <c r="AK46" s="575">
        <v>0.68064773028935499</v>
      </c>
      <c r="AL46" s="575">
        <v>4.6556028785431046E-2</v>
      </c>
      <c r="AM46" s="575">
        <v>0.27279624092521398</v>
      </c>
      <c r="AN46" s="575">
        <v>1</v>
      </c>
    </row>
    <row r="47" spans="2:40">
      <c r="B47" s="73" t="s">
        <v>1337</v>
      </c>
      <c r="C47" s="73" t="s">
        <v>1382</v>
      </c>
      <c r="D47" s="73" t="s">
        <v>1367</v>
      </c>
      <c r="E47" s="73">
        <v>0.94</v>
      </c>
      <c r="F47" s="73">
        <v>2.5499999999999998</v>
      </c>
      <c r="G47" s="73"/>
      <c r="H47" s="73" t="s">
        <v>1340</v>
      </c>
      <c r="I47" s="73" t="s">
        <v>1383</v>
      </c>
      <c r="J47" s="73" t="s">
        <v>1384</v>
      </c>
      <c r="K47" s="73" t="s">
        <v>1385</v>
      </c>
      <c r="L47" s="113" t="s">
        <v>1395</v>
      </c>
      <c r="M47" s="118">
        <v>40.173000000000002</v>
      </c>
      <c r="N47" s="118">
        <v>0.34</v>
      </c>
      <c r="O47" s="158">
        <v>6.0000000000000001E-3</v>
      </c>
      <c r="P47" s="158">
        <v>3.5000000000000003E-2</v>
      </c>
      <c r="Q47" s="118">
        <v>6.4000000000000001E-2</v>
      </c>
      <c r="R47" s="118">
        <v>0.22900000000000001</v>
      </c>
      <c r="S47" s="158">
        <v>0</v>
      </c>
      <c r="T47" s="158">
        <v>3.5999999999999997E-2</v>
      </c>
      <c r="U47" s="118">
        <v>55.613999999999997</v>
      </c>
      <c r="V47" s="118">
        <v>0.254</v>
      </c>
      <c r="X47" s="118">
        <v>2.65</v>
      </c>
      <c r="Y47" s="118">
        <v>0.32300000000000001</v>
      </c>
      <c r="Z47" s="118">
        <v>99.724000000000004</v>
      </c>
      <c r="AA47" s="118">
        <v>1.1890000000000001</v>
      </c>
      <c r="AB47" s="205">
        <v>98.534999999999997</v>
      </c>
      <c r="AD47" s="139">
        <v>0.1218867924528302</v>
      </c>
      <c r="AF47" s="118">
        <v>0.70347756835678255</v>
      </c>
      <c r="AG47" s="118">
        <v>4.7437215450139521E-2</v>
      </c>
      <c r="AH47" s="118">
        <v>0.24908521619307794</v>
      </c>
      <c r="AI47" s="118">
        <v>1</v>
      </c>
      <c r="AK47" s="575">
        <v>0.70347756835678255</v>
      </c>
      <c r="AL47" s="575">
        <v>4.7437215450139521E-2</v>
      </c>
      <c r="AM47" s="575">
        <v>0.24908521619307794</v>
      </c>
      <c r="AN47" s="575">
        <v>1</v>
      </c>
    </row>
    <row r="48" spans="2:40">
      <c r="B48" s="73" t="s">
        <v>1337</v>
      </c>
      <c r="C48" s="73" t="s">
        <v>1382</v>
      </c>
      <c r="D48" s="73" t="s">
        <v>1367</v>
      </c>
      <c r="E48" s="73">
        <v>0.9</v>
      </c>
      <c r="F48" s="73">
        <v>1.98</v>
      </c>
      <c r="G48" s="73"/>
      <c r="H48" s="73" t="s">
        <v>1340</v>
      </c>
      <c r="I48" s="73" t="s">
        <v>1396</v>
      </c>
      <c r="J48" s="73" t="s">
        <v>1384</v>
      </c>
      <c r="K48" s="73" t="s">
        <v>1397</v>
      </c>
      <c r="L48" s="113" t="s">
        <v>1398</v>
      </c>
      <c r="M48" s="118">
        <v>40.174999999999997</v>
      </c>
      <c r="N48" s="118">
        <v>0.26500000000000001</v>
      </c>
      <c r="O48" s="118">
        <v>7.8E-2</v>
      </c>
      <c r="P48" s="158">
        <v>0</v>
      </c>
      <c r="Q48" s="118">
        <v>9.9000000000000005E-2</v>
      </c>
      <c r="R48" s="118">
        <v>0.14399999999999999</v>
      </c>
      <c r="S48" s="158">
        <v>0</v>
      </c>
      <c r="T48" s="118">
        <v>0.14899999999999999</v>
      </c>
      <c r="U48" s="118">
        <v>55.918999999999997</v>
      </c>
      <c r="V48" s="118">
        <v>0.30399999999999999</v>
      </c>
      <c r="X48" s="118">
        <v>2.4249999999999998</v>
      </c>
      <c r="Y48" s="118">
        <v>0.30099999999999999</v>
      </c>
      <c r="Z48" s="118">
        <v>99.86</v>
      </c>
      <c r="AA48" s="118">
        <v>1.089</v>
      </c>
      <c r="AB48" s="205">
        <v>98.771000000000001</v>
      </c>
      <c r="AD48" s="139">
        <v>0.12412371134020619</v>
      </c>
      <c r="AF48" s="118">
        <v>0.6437483408547916</v>
      </c>
      <c r="AG48" s="118">
        <v>4.420619767954178E-2</v>
      </c>
      <c r="AH48" s="118">
        <v>0.31204546146566664</v>
      </c>
      <c r="AI48" s="118">
        <v>1</v>
      </c>
      <c r="AK48" s="575">
        <v>0.6437483408547916</v>
      </c>
      <c r="AL48" s="575">
        <v>4.420619767954178E-2</v>
      </c>
      <c r="AM48" s="575">
        <v>0.31204546146566664</v>
      </c>
      <c r="AN48" s="575">
        <v>1</v>
      </c>
    </row>
    <row r="49" spans="2:40">
      <c r="B49" s="73" t="s">
        <v>1337</v>
      </c>
      <c r="C49" s="73" t="s">
        <v>1382</v>
      </c>
      <c r="D49" s="73" t="s">
        <v>1367</v>
      </c>
      <c r="E49" s="73">
        <v>0.9</v>
      </c>
      <c r="F49" s="73">
        <v>1.98</v>
      </c>
      <c r="G49" s="73"/>
      <c r="H49" s="73" t="s">
        <v>1340</v>
      </c>
      <c r="I49" s="73" t="s">
        <v>1396</v>
      </c>
      <c r="J49" s="73" t="s">
        <v>1384</v>
      </c>
      <c r="K49" s="73" t="s">
        <v>1397</v>
      </c>
      <c r="L49" s="113" t="s">
        <v>1399</v>
      </c>
      <c r="M49" s="118">
        <v>40.340000000000003</v>
      </c>
      <c r="N49" s="118">
        <v>0.25900000000000001</v>
      </c>
      <c r="O49" s="118">
        <v>5.8000000000000003E-2</v>
      </c>
      <c r="P49" s="158">
        <v>0</v>
      </c>
      <c r="Q49" s="118">
        <v>0.11799999999999999</v>
      </c>
      <c r="R49" s="118">
        <v>0.29899999999999999</v>
      </c>
      <c r="S49" s="158">
        <v>0</v>
      </c>
      <c r="T49" s="118">
        <v>0.23</v>
      </c>
      <c r="U49" s="118">
        <v>55.52</v>
      </c>
      <c r="V49" s="118">
        <v>0.14299999999999999</v>
      </c>
      <c r="X49" s="118">
        <v>2.444</v>
      </c>
      <c r="Y49" s="118">
        <v>0.38700000000000001</v>
      </c>
      <c r="Z49" s="118">
        <v>99.796999999999997</v>
      </c>
      <c r="AA49" s="118">
        <v>1.1160000000000001</v>
      </c>
      <c r="AB49" s="205">
        <v>98.680999999999997</v>
      </c>
      <c r="AD49" s="139">
        <v>0.15834697217675942</v>
      </c>
      <c r="AF49" s="118">
        <v>0.64879214228829307</v>
      </c>
      <c r="AG49" s="118">
        <v>5.6836539873696579E-2</v>
      </c>
      <c r="AH49" s="118">
        <v>0.29437131783801035</v>
      </c>
      <c r="AI49" s="118">
        <v>1</v>
      </c>
      <c r="AK49" s="575">
        <v>0.64879214228829307</v>
      </c>
      <c r="AL49" s="575">
        <v>5.6836539873696579E-2</v>
      </c>
      <c r="AM49" s="575">
        <v>0.29437131783801035</v>
      </c>
      <c r="AN49" s="575">
        <v>1</v>
      </c>
    </row>
    <row r="50" spans="2:40">
      <c r="B50" s="73" t="s">
        <v>1337</v>
      </c>
      <c r="C50" s="73" t="s">
        <v>1382</v>
      </c>
      <c r="D50" s="73" t="s">
        <v>1367</v>
      </c>
      <c r="E50" s="73">
        <v>0.9</v>
      </c>
      <c r="F50" s="73">
        <v>1.98</v>
      </c>
      <c r="G50" s="73"/>
      <c r="H50" s="73" t="s">
        <v>1340</v>
      </c>
      <c r="I50" s="73" t="s">
        <v>1396</v>
      </c>
      <c r="J50" s="73" t="s">
        <v>1384</v>
      </c>
      <c r="K50" s="73" t="s">
        <v>1397</v>
      </c>
      <c r="L50" s="113" t="s">
        <v>1400</v>
      </c>
      <c r="M50" s="118">
        <v>40.299999999999997</v>
      </c>
      <c r="N50" s="118">
        <v>0.253</v>
      </c>
      <c r="O50" s="118">
        <v>6.6000000000000003E-2</v>
      </c>
      <c r="P50" s="118">
        <v>8.2000000000000003E-2</v>
      </c>
      <c r="Q50" s="118">
        <v>0.19</v>
      </c>
      <c r="R50" s="118">
        <v>0.253</v>
      </c>
      <c r="S50" s="118">
        <v>0.121</v>
      </c>
      <c r="T50" s="158">
        <v>3.5999999999999997E-2</v>
      </c>
      <c r="U50" s="118">
        <v>55.759</v>
      </c>
      <c r="V50" s="118">
        <v>0.186</v>
      </c>
      <c r="X50" s="118">
        <v>2.4500000000000002</v>
      </c>
      <c r="Y50" s="118">
        <v>0.39</v>
      </c>
      <c r="Z50" s="118">
        <v>100.08499999999999</v>
      </c>
      <c r="AA50" s="118">
        <v>1.1200000000000001</v>
      </c>
      <c r="AB50" s="205">
        <v>98.965000000000003</v>
      </c>
      <c r="AD50" s="139">
        <v>0.15918367346938775</v>
      </c>
      <c r="AF50" s="118">
        <v>0.65038492168834627</v>
      </c>
      <c r="AG50" s="118">
        <v>5.7277133206050816E-2</v>
      </c>
      <c r="AH50" s="118">
        <v>0.2923379451056029</v>
      </c>
      <c r="AI50" s="118">
        <v>1</v>
      </c>
      <c r="AK50" s="575">
        <v>0.65038492168834627</v>
      </c>
      <c r="AL50" s="575">
        <v>5.7277133206050816E-2</v>
      </c>
      <c r="AM50" s="575">
        <v>0.2923379451056029</v>
      </c>
      <c r="AN50" s="575">
        <v>1</v>
      </c>
    </row>
    <row r="51" spans="2:40">
      <c r="B51" s="73" t="s">
        <v>1337</v>
      </c>
      <c r="C51" s="73" t="s">
        <v>1382</v>
      </c>
      <c r="D51" s="73" t="s">
        <v>1367</v>
      </c>
      <c r="E51" s="73">
        <v>0.9</v>
      </c>
      <c r="F51" s="73">
        <v>1.98</v>
      </c>
      <c r="G51" s="73"/>
      <c r="H51" s="73" t="s">
        <v>1340</v>
      </c>
      <c r="I51" s="73" t="s">
        <v>1396</v>
      </c>
      <c r="J51" s="73" t="s">
        <v>1384</v>
      </c>
      <c r="K51" s="73" t="s">
        <v>1397</v>
      </c>
      <c r="L51" s="113" t="s">
        <v>1401</v>
      </c>
      <c r="M51" s="118">
        <v>40.283999999999999</v>
      </c>
      <c r="N51" s="118">
        <v>0.252</v>
      </c>
      <c r="O51" s="118">
        <v>1.9E-2</v>
      </c>
      <c r="P51" s="118">
        <v>8.2000000000000003E-2</v>
      </c>
      <c r="Q51" s="158">
        <v>8.0000000000000002E-3</v>
      </c>
      <c r="R51" s="118">
        <v>0.20799999999999999</v>
      </c>
      <c r="S51" s="118">
        <v>0.13700000000000001</v>
      </c>
      <c r="T51" s="158">
        <v>1.7999999999999999E-2</v>
      </c>
      <c r="U51" s="118">
        <v>55.826000000000001</v>
      </c>
      <c r="V51" s="158">
        <v>6.8000000000000005E-2</v>
      </c>
      <c r="X51" s="118">
        <v>2.3809999999999998</v>
      </c>
      <c r="Y51" s="118">
        <v>0.38400000000000001</v>
      </c>
      <c r="Z51" s="118">
        <v>99.667000000000002</v>
      </c>
      <c r="AA51" s="118">
        <v>1.089</v>
      </c>
      <c r="AB51" s="205">
        <v>98.578000000000003</v>
      </c>
      <c r="AD51" s="139">
        <v>0.16127677446451072</v>
      </c>
      <c r="AF51" s="118">
        <v>0.63206795858773557</v>
      </c>
      <c r="AG51" s="118">
        <v>5.6395946541342341E-2</v>
      </c>
      <c r="AH51" s="118">
        <v>0.3115360948709221</v>
      </c>
      <c r="AI51" s="118">
        <v>1</v>
      </c>
      <c r="AK51" s="575">
        <v>0.63206795858773557</v>
      </c>
      <c r="AL51" s="575">
        <v>5.6395946541342341E-2</v>
      </c>
      <c r="AM51" s="575">
        <v>0.3115360948709221</v>
      </c>
      <c r="AN51" s="575">
        <v>1</v>
      </c>
    </row>
    <row r="52" spans="2:40">
      <c r="B52" s="73" t="s">
        <v>1337</v>
      </c>
      <c r="C52" s="73" t="s">
        <v>1382</v>
      </c>
      <c r="D52" s="73" t="s">
        <v>1367</v>
      </c>
      <c r="E52" s="73">
        <v>0.9</v>
      </c>
      <c r="F52" s="73">
        <v>1.98</v>
      </c>
      <c r="G52" s="73"/>
      <c r="H52" s="73" t="s">
        <v>1340</v>
      </c>
      <c r="I52" s="73" t="s">
        <v>1396</v>
      </c>
      <c r="J52" s="73" t="s">
        <v>1384</v>
      </c>
      <c r="K52" s="73" t="s">
        <v>1397</v>
      </c>
      <c r="L52" s="113" t="s">
        <v>1402</v>
      </c>
      <c r="M52" s="118">
        <v>40.164999999999999</v>
      </c>
      <c r="N52" s="118">
        <v>0.38700000000000001</v>
      </c>
      <c r="O52" s="118">
        <v>5.1999999999999998E-2</v>
      </c>
      <c r="P52" s="158">
        <v>0</v>
      </c>
      <c r="Q52" s="118">
        <v>0.106</v>
      </c>
      <c r="R52" s="118">
        <v>0.34100000000000003</v>
      </c>
      <c r="S52" s="158">
        <v>0</v>
      </c>
      <c r="T52" s="118">
        <v>0.17199999999999999</v>
      </c>
      <c r="U52" s="118">
        <v>55.526000000000003</v>
      </c>
      <c r="V52" s="118">
        <v>9.2999999999999999E-2</v>
      </c>
      <c r="X52" s="118">
        <v>2.6240000000000001</v>
      </c>
      <c r="Y52" s="118">
        <v>0.39600000000000002</v>
      </c>
      <c r="Z52" s="118">
        <v>99.861999999999995</v>
      </c>
      <c r="AA52" s="118">
        <v>1.194</v>
      </c>
      <c r="AB52" s="205">
        <v>98.668000000000006</v>
      </c>
      <c r="AD52" s="139">
        <v>0.15091463414634146</v>
      </c>
      <c r="AF52" s="118">
        <v>0.69657552428988589</v>
      </c>
      <c r="AG52" s="118">
        <v>5.8158319870759291E-2</v>
      </c>
      <c r="AH52" s="118">
        <v>0.24526615583935482</v>
      </c>
      <c r="AI52" s="118">
        <v>1</v>
      </c>
      <c r="AK52" s="575">
        <v>0.69657552428988589</v>
      </c>
      <c r="AL52" s="575">
        <v>5.8158319870759291E-2</v>
      </c>
      <c r="AM52" s="575">
        <v>0.24526615583935482</v>
      </c>
      <c r="AN52" s="575">
        <v>1</v>
      </c>
    </row>
    <row r="53" spans="2:40">
      <c r="B53" s="73" t="s">
        <v>1337</v>
      </c>
      <c r="C53" s="73" t="s">
        <v>1382</v>
      </c>
      <c r="D53" s="73" t="s">
        <v>1367</v>
      </c>
      <c r="E53" s="73">
        <v>0.9</v>
      </c>
      <c r="F53" s="73">
        <v>1.98</v>
      </c>
      <c r="G53" s="73"/>
      <c r="H53" s="73" t="s">
        <v>1340</v>
      </c>
      <c r="I53" s="73" t="s">
        <v>1396</v>
      </c>
      <c r="J53" s="73" t="s">
        <v>1384</v>
      </c>
      <c r="K53" s="73" t="s">
        <v>1397</v>
      </c>
      <c r="L53" s="113" t="s">
        <v>1403</v>
      </c>
      <c r="M53" s="118">
        <v>39.588000000000001</v>
      </c>
      <c r="N53" s="118">
        <v>0.39800000000000002</v>
      </c>
      <c r="O53" s="118">
        <v>0.17100000000000001</v>
      </c>
      <c r="P53" s="158">
        <v>3.5000000000000003E-2</v>
      </c>
      <c r="Q53" s="118">
        <v>0.17100000000000001</v>
      </c>
      <c r="R53" s="118">
        <v>0.38700000000000001</v>
      </c>
      <c r="S53" s="158">
        <v>5.6000000000000001E-2</v>
      </c>
      <c r="T53" s="158">
        <v>1.4E-2</v>
      </c>
      <c r="U53" s="118">
        <v>55.287999999999997</v>
      </c>
      <c r="V53" s="118">
        <v>0.16800000000000001</v>
      </c>
      <c r="X53" s="118">
        <v>2.41</v>
      </c>
      <c r="Y53" s="118">
        <v>0.375</v>
      </c>
      <c r="Z53" s="118">
        <v>99.058999999999997</v>
      </c>
      <c r="AA53" s="118">
        <v>1.1000000000000001</v>
      </c>
      <c r="AB53" s="205">
        <v>97.96</v>
      </c>
      <c r="AD53" s="139">
        <v>0.15560165975103735</v>
      </c>
      <c r="AF53" s="118">
        <v>0.63976639235465893</v>
      </c>
      <c r="AG53" s="118">
        <v>5.5074166544279629E-2</v>
      </c>
      <c r="AH53" s="118">
        <v>0.30515944110106141</v>
      </c>
      <c r="AI53" s="118">
        <v>1</v>
      </c>
      <c r="AK53" s="575">
        <v>0.63976639235465893</v>
      </c>
      <c r="AL53" s="575">
        <v>5.5074166544279629E-2</v>
      </c>
      <c r="AM53" s="575">
        <v>0.30515944110106141</v>
      </c>
      <c r="AN53" s="575">
        <v>1</v>
      </c>
    </row>
    <row r="54" spans="2:40">
      <c r="B54" s="73" t="s">
        <v>1337</v>
      </c>
      <c r="C54" s="73" t="s">
        <v>1382</v>
      </c>
      <c r="D54" s="73" t="s">
        <v>1367</v>
      </c>
      <c r="E54" s="73">
        <v>0.9</v>
      </c>
      <c r="F54" s="73">
        <v>1.98</v>
      </c>
      <c r="G54" s="73"/>
      <c r="H54" s="73" t="s">
        <v>1340</v>
      </c>
      <c r="I54" s="73" t="s">
        <v>1396</v>
      </c>
      <c r="J54" s="73" t="s">
        <v>1384</v>
      </c>
      <c r="K54" s="73" t="s">
        <v>1397</v>
      </c>
      <c r="L54" s="113" t="s">
        <v>1404</v>
      </c>
      <c r="M54" s="118">
        <v>39.765000000000001</v>
      </c>
      <c r="N54" s="118">
        <v>0.66500000000000004</v>
      </c>
      <c r="O54" s="118">
        <v>8.5999999999999993E-2</v>
      </c>
      <c r="P54" s="158">
        <v>0</v>
      </c>
      <c r="Q54" s="118">
        <v>0.152</v>
      </c>
      <c r="R54" s="118">
        <v>0.17899999999999999</v>
      </c>
      <c r="S54" s="158">
        <v>0</v>
      </c>
      <c r="T54" s="118">
        <v>0.316</v>
      </c>
      <c r="U54" s="118">
        <v>55.343000000000004</v>
      </c>
      <c r="V54" s="118">
        <v>0.32900000000000001</v>
      </c>
      <c r="X54" s="118">
        <v>2.5249999999999999</v>
      </c>
      <c r="Y54" s="118">
        <v>0.35</v>
      </c>
      <c r="Z54" s="118">
        <v>99.71</v>
      </c>
      <c r="AA54" s="118">
        <v>1.1419999999999999</v>
      </c>
      <c r="AB54" s="205">
        <v>98.567999999999998</v>
      </c>
      <c r="AD54" s="139">
        <v>0.1386138613861386</v>
      </c>
      <c r="AF54" s="118">
        <v>0.67029466418900985</v>
      </c>
      <c r="AG54" s="118">
        <v>5.1402555441327651E-2</v>
      </c>
      <c r="AH54" s="118">
        <v>0.27830278036966249</v>
      </c>
      <c r="AI54" s="118">
        <v>1</v>
      </c>
      <c r="AK54" s="575">
        <v>0.67029466418900985</v>
      </c>
      <c r="AL54" s="575">
        <v>5.1402555441327651E-2</v>
      </c>
      <c r="AM54" s="575">
        <v>0.27830278036966249</v>
      </c>
      <c r="AN54" s="575">
        <v>1</v>
      </c>
    </row>
    <row r="55" spans="2:40">
      <c r="B55" s="73" t="s">
        <v>1337</v>
      </c>
      <c r="C55" s="73" t="s">
        <v>1382</v>
      </c>
      <c r="D55" s="73" t="s">
        <v>1367</v>
      </c>
      <c r="E55" s="73">
        <v>0.9</v>
      </c>
      <c r="F55" s="73">
        <v>1.98</v>
      </c>
      <c r="G55" s="73"/>
      <c r="H55" s="73" t="s">
        <v>1340</v>
      </c>
      <c r="I55" s="73" t="s">
        <v>1396</v>
      </c>
      <c r="J55" s="73" t="s">
        <v>1384</v>
      </c>
      <c r="K55" s="73" t="s">
        <v>1397</v>
      </c>
      <c r="L55" s="113" t="s">
        <v>1405</v>
      </c>
      <c r="M55" s="118">
        <v>40.140999999999998</v>
      </c>
      <c r="N55" s="118">
        <v>0.28100000000000003</v>
      </c>
      <c r="O55" s="118">
        <v>0.35499999999999998</v>
      </c>
      <c r="P55" s="118">
        <v>0.17499999999999999</v>
      </c>
      <c r="Q55" s="118">
        <v>0.125</v>
      </c>
      <c r="R55" s="118">
        <v>0.28499999999999998</v>
      </c>
      <c r="S55" s="158">
        <v>0</v>
      </c>
      <c r="T55" s="158">
        <v>0</v>
      </c>
      <c r="U55" s="118">
        <v>55.484000000000002</v>
      </c>
      <c r="V55" s="118">
        <v>0.36</v>
      </c>
      <c r="X55" s="118">
        <v>2.5750000000000002</v>
      </c>
      <c r="Y55" s="118">
        <v>0.39800000000000002</v>
      </c>
      <c r="Z55" s="118">
        <v>100.178</v>
      </c>
      <c r="AA55" s="118">
        <v>1.1739999999999999</v>
      </c>
      <c r="AB55" s="205">
        <v>99.004000000000005</v>
      </c>
      <c r="AD55" s="139">
        <v>0.15456310679611651</v>
      </c>
      <c r="AF55" s="118">
        <v>0.68356782585611897</v>
      </c>
      <c r="AG55" s="118">
        <v>5.8452048758995449E-2</v>
      </c>
      <c r="AH55" s="118">
        <v>0.25798012538488557</v>
      </c>
      <c r="AI55" s="118">
        <v>1</v>
      </c>
      <c r="AK55" s="575">
        <v>0.68356782585611897</v>
      </c>
      <c r="AL55" s="575">
        <v>5.8452048758995449E-2</v>
      </c>
      <c r="AM55" s="575">
        <v>0.25798012538488557</v>
      </c>
      <c r="AN55" s="575">
        <v>1</v>
      </c>
    </row>
    <row r="56" spans="2:40">
      <c r="B56" s="73" t="s">
        <v>1337</v>
      </c>
      <c r="C56" s="73" t="s">
        <v>1382</v>
      </c>
      <c r="D56" s="73" t="s">
        <v>1367</v>
      </c>
      <c r="E56" s="73">
        <v>0.9</v>
      </c>
      <c r="F56" s="73">
        <v>1.98</v>
      </c>
      <c r="G56" s="73"/>
      <c r="H56" s="73" t="s">
        <v>1340</v>
      </c>
      <c r="I56" s="73" t="s">
        <v>1396</v>
      </c>
      <c r="J56" s="73" t="s">
        <v>1384</v>
      </c>
      <c r="K56" s="73" t="s">
        <v>1397</v>
      </c>
      <c r="L56" s="113" t="s">
        <v>1406</v>
      </c>
      <c r="M56" s="118">
        <v>40.465000000000003</v>
      </c>
      <c r="N56" s="118">
        <v>7.3999999999999996E-2</v>
      </c>
      <c r="O56" s="118">
        <v>5.2999999999999999E-2</v>
      </c>
      <c r="P56" s="158">
        <v>0</v>
      </c>
      <c r="Q56" s="118">
        <v>8.0000000000000002E-3</v>
      </c>
      <c r="R56" s="158">
        <v>3.9E-2</v>
      </c>
      <c r="S56" s="158">
        <v>0</v>
      </c>
      <c r="T56" s="158">
        <v>8.1000000000000003E-2</v>
      </c>
      <c r="U56" s="118">
        <v>56.247</v>
      </c>
      <c r="V56" s="118">
        <v>9.9000000000000005E-2</v>
      </c>
      <c r="X56" s="118">
        <v>2.6040000000000001</v>
      </c>
      <c r="Y56" s="118">
        <v>0.28100000000000003</v>
      </c>
      <c r="Z56" s="118">
        <v>99.950999999999993</v>
      </c>
      <c r="AA56" s="118">
        <v>1.1599999999999999</v>
      </c>
      <c r="AB56" s="205">
        <v>98.790999999999997</v>
      </c>
      <c r="AD56" s="139">
        <v>0.10791090629800308</v>
      </c>
      <c r="AF56" s="118">
        <v>0.69126625962304222</v>
      </c>
      <c r="AG56" s="118">
        <v>4.1268908797180204E-2</v>
      </c>
      <c r="AH56" s="118">
        <v>0.26746483157977757</v>
      </c>
      <c r="AI56" s="118">
        <v>1</v>
      </c>
      <c r="AK56" s="575">
        <v>0.69126625962304222</v>
      </c>
      <c r="AL56" s="575">
        <v>4.1268908797180204E-2</v>
      </c>
      <c r="AM56" s="575">
        <v>0.26746483157977757</v>
      </c>
      <c r="AN56" s="575">
        <v>1</v>
      </c>
    </row>
    <row r="57" spans="2:40">
      <c r="B57" s="68" t="s">
        <v>1337</v>
      </c>
      <c r="C57" s="68" t="s">
        <v>1382</v>
      </c>
      <c r="D57" s="68" t="s">
        <v>1367</v>
      </c>
      <c r="E57" s="68">
        <v>0.9</v>
      </c>
      <c r="F57" s="68">
        <v>1.98</v>
      </c>
      <c r="G57" s="68"/>
      <c r="H57" s="68" t="s">
        <v>1340</v>
      </c>
      <c r="I57" s="68" t="s">
        <v>1396</v>
      </c>
      <c r="J57" s="68" t="s">
        <v>1384</v>
      </c>
      <c r="K57" s="68" t="s">
        <v>1397</v>
      </c>
      <c r="L57" s="115" t="s">
        <v>1407</v>
      </c>
      <c r="M57" s="131">
        <v>39.719000000000001</v>
      </c>
      <c r="N57" s="131">
        <v>0.188</v>
      </c>
      <c r="O57" s="131">
        <v>9.5000000000000001E-2</v>
      </c>
      <c r="P57" s="576">
        <v>0</v>
      </c>
      <c r="Q57" s="131">
        <v>0.11</v>
      </c>
      <c r="R57" s="131">
        <v>0.17599999999999999</v>
      </c>
      <c r="S57" s="576">
        <v>0</v>
      </c>
      <c r="T57" s="576">
        <v>0</v>
      </c>
      <c r="U57" s="131">
        <v>55.65</v>
      </c>
      <c r="V57" s="131">
        <v>0.124</v>
      </c>
      <c r="W57" s="517"/>
      <c r="X57" s="131">
        <v>2.625</v>
      </c>
      <c r="Y57" s="131">
        <v>0.28499999999999998</v>
      </c>
      <c r="Z57" s="131">
        <v>98.971999999999994</v>
      </c>
      <c r="AA57" s="131">
        <v>1.17</v>
      </c>
      <c r="AB57" s="244">
        <v>97.802000000000007</v>
      </c>
      <c r="AC57" s="517"/>
      <c r="AD57" s="577">
        <v>0.10857142857142857</v>
      </c>
      <c r="AE57" s="517"/>
      <c r="AF57" s="131">
        <v>0.69684098752322809</v>
      </c>
      <c r="AG57" s="131">
        <v>4.1856366573652513E-2</v>
      </c>
      <c r="AH57" s="131">
        <v>0.26130264590311941</v>
      </c>
      <c r="AI57" s="131">
        <v>1</v>
      </c>
      <c r="AJ57" s="517"/>
      <c r="AK57" s="578">
        <v>0.69684098752322809</v>
      </c>
      <c r="AL57" s="578">
        <v>4.1856366573652513E-2</v>
      </c>
      <c r="AM57" s="578">
        <v>0.26130264590311941</v>
      </c>
      <c r="AN57" s="578">
        <v>1</v>
      </c>
    </row>
    <row r="58" spans="2:40">
      <c r="B58" s="73" t="s">
        <v>1337</v>
      </c>
      <c r="C58" s="73" t="s">
        <v>1408</v>
      </c>
      <c r="D58" s="73" t="s">
        <v>1339</v>
      </c>
      <c r="E58" s="73">
        <v>1.01</v>
      </c>
      <c r="F58" s="73">
        <v>1.42</v>
      </c>
      <c r="G58" s="73"/>
      <c r="H58" s="73" t="s">
        <v>1409</v>
      </c>
      <c r="I58" s="73"/>
      <c r="J58" s="73" t="s">
        <v>121</v>
      </c>
      <c r="K58" s="73" t="s">
        <v>1410</v>
      </c>
      <c r="L58" s="113" t="s">
        <v>1411</v>
      </c>
      <c r="M58" s="118">
        <v>40.997999999999998</v>
      </c>
      <c r="N58" s="118">
        <v>0.375</v>
      </c>
      <c r="O58" s="118">
        <v>1.7999999999999999E-2</v>
      </c>
      <c r="P58" s="158">
        <v>0</v>
      </c>
      <c r="Q58" s="118">
        <v>0.11700000000000001</v>
      </c>
      <c r="R58" s="118">
        <v>0.16800000000000001</v>
      </c>
      <c r="S58" s="158">
        <v>0</v>
      </c>
      <c r="T58" s="118">
        <v>0.154</v>
      </c>
      <c r="U58" s="118">
        <v>54.401000000000003</v>
      </c>
      <c r="V58" s="118">
        <v>0.436</v>
      </c>
      <c r="X58" s="118">
        <v>3.6970000000000001</v>
      </c>
      <c r="Y58" s="118">
        <v>0.248</v>
      </c>
      <c r="Z58" s="118">
        <v>100.613</v>
      </c>
      <c r="AA58" s="118">
        <v>1.613</v>
      </c>
      <c r="AB58" s="205">
        <v>99</v>
      </c>
      <c r="AD58" s="139">
        <v>6.7081417365431426E-2</v>
      </c>
      <c r="AF58" s="118">
        <v>0.98141757366604732</v>
      </c>
      <c r="AG58" s="118">
        <v>3.6422382141283592E-2</v>
      </c>
      <c r="AH58" s="161">
        <v>-1.7839955807330908E-2</v>
      </c>
      <c r="AI58" s="118">
        <v>1</v>
      </c>
      <c r="AK58" s="575">
        <v>0.97249759576238182</v>
      </c>
      <c r="AL58" s="575">
        <v>2.7502404237618138E-2</v>
      </c>
      <c r="AM58" s="575">
        <v>0</v>
      </c>
      <c r="AN58" s="575">
        <v>1</v>
      </c>
    </row>
    <row r="59" spans="2:40">
      <c r="B59" s="73" t="s">
        <v>1337</v>
      </c>
      <c r="C59" s="73" t="s">
        <v>1408</v>
      </c>
      <c r="D59" s="73" t="s">
        <v>1339</v>
      </c>
      <c r="E59" s="73">
        <v>1.01</v>
      </c>
      <c r="F59" s="73">
        <v>1.42</v>
      </c>
      <c r="G59" s="73"/>
      <c r="H59" s="73" t="s">
        <v>1409</v>
      </c>
      <c r="I59" s="73"/>
      <c r="J59" s="73" t="s">
        <v>121</v>
      </c>
      <c r="K59" s="73" t="s">
        <v>1410</v>
      </c>
      <c r="L59" s="113" t="s">
        <v>1412</v>
      </c>
      <c r="M59" s="118">
        <v>41.393000000000001</v>
      </c>
      <c r="N59" s="118">
        <v>9.7000000000000003E-2</v>
      </c>
      <c r="O59" s="158">
        <v>1.2999999999999999E-2</v>
      </c>
      <c r="P59" s="158">
        <v>0</v>
      </c>
      <c r="Q59" s="158">
        <v>0</v>
      </c>
      <c r="R59" s="158">
        <v>0</v>
      </c>
      <c r="S59" s="158">
        <v>5.3999999999999999E-2</v>
      </c>
      <c r="T59" s="118">
        <v>0</v>
      </c>
      <c r="U59" s="118">
        <v>54.856000000000002</v>
      </c>
      <c r="V59" s="118">
        <v>0.252</v>
      </c>
      <c r="X59" s="118">
        <v>4.0510000000000002</v>
      </c>
      <c r="Y59" s="118">
        <v>0.216</v>
      </c>
      <c r="Z59" s="118">
        <v>100.931</v>
      </c>
      <c r="AA59" s="118">
        <v>1.7549999999999999</v>
      </c>
      <c r="AB59" s="205">
        <v>99.176000000000002</v>
      </c>
      <c r="AD59" s="139">
        <v>5.3320167859787701E-2</v>
      </c>
      <c r="AF59" s="161">
        <v>1.0753915582691798</v>
      </c>
      <c r="AG59" s="118">
        <v>3.1722719929505067E-2</v>
      </c>
      <c r="AH59" s="161">
        <v>-0.10711427819868483</v>
      </c>
      <c r="AI59" s="118">
        <v>1</v>
      </c>
      <c r="AK59" s="575">
        <v>0.96827728007049496</v>
      </c>
      <c r="AL59" s="575">
        <v>3.1722719929505067E-2</v>
      </c>
      <c r="AM59" s="575">
        <v>0</v>
      </c>
      <c r="AN59" s="575">
        <v>1</v>
      </c>
    </row>
    <row r="60" spans="2:40">
      <c r="B60" s="73" t="s">
        <v>1337</v>
      </c>
      <c r="C60" s="73" t="s">
        <v>1408</v>
      </c>
      <c r="D60" s="73" t="s">
        <v>1339</v>
      </c>
      <c r="E60" s="73">
        <v>1.01</v>
      </c>
      <c r="F60" s="73">
        <v>1.42</v>
      </c>
      <c r="G60" s="73"/>
      <c r="H60" s="73" t="s">
        <v>1409</v>
      </c>
      <c r="I60" s="73"/>
      <c r="J60" s="73" t="s">
        <v>121</v>
      </c>
      <c r="K60" s="73" t="s">
        <v>1410</v>
      </c>
      <c r="L60" s="113" t="s">
        <v>1413</v>
      </c>
      <c r="M60" s="118">
        <v>41.323999999999998</v>
      </c>
      <c r="N60" s="118">
        <v>0.34499999999999997</v>
      </c>
      <c r="O60" s="118">
        <v>1.6E-2</v>
      </c>
      <c r="P60" s="158">
        <v>2.5000000000000001E-2</v>
      </c>
      <c r="Q60" s="118">
        <v>8.1000000000000003E-2</v>
      </c>
      <c r="R60" s="158">
        <v>1.4999999999999999E-2</v>
      </c>
      <c r="S60" s="158">
        <v>0</v>
      </c>
      <c r="T60" s="158">
        <v>0</v>
      </c>
      <c r="U60" s="118">
        <v>54.7</v>
      </c>
      <c r="V60" s="118">
        <v>0.252</v>
      </c>
      <c r="X60" s="118">
        <v>3.4710000000000001</v>
      </c>
      <c r="Y60" s="118">
        <v>0.34</v>
      </c>
      <c r="Z60" s="118">
        <v>100.569</v>
      </c>
      <c r="AA60" s="118">
        <v>1.538</v>
      </c>
      <c r="AB60" s="205">
        <v>99.03</v>
      </c>
      <c r="AD60" s="139">
        <v>9.7954479976951891E-2</v>
      </c>
      <c r="AF60" s="118">
        <v>0.92142288293071417</v>
      </c>
      <c r="AG60" s="118">
        <v>4.9933911000146866E-2</v>
      </c>
      <c r="AH60" s="118">
        <v>2.8643206069138963E-2</v>
      </c>
      <c r="AI60" s="118">
        <v>1</v>
      </c>
      <c r="AK60" s="575">
        <v>0.92142288293071417</v>
      </c>
      <c r="AL60" s="575">
        <v>4.9933911000146866E-2</v>
      </c>
      <c r="AM60" s="575">
        <v>2.8643206069138963E-2</v>
      </c>
      <c r="AN60" s="575">
        <v>1</v>
      </c>
    </row>
    <row r="61" spans="2:40">
      <c r="B61" s="73" t="s">
        <v>1337</v>
      </c>
      <c r="C61" s="73" t="s">
        <v>1408</v>
      </c>
      <c r="D61" s="73" t="s">
        <v>1339</v>
      </c>
      <c r="E61" s="73">
        <v>1.01</v>
      </c>
      <c r="F61" s="73">
        <v>1.42</v>
      </c>
      <c r="G61" s="73"/>
      <c r="H61" s="73" t="s">
        <v>1409</v>
      </c>
      <c r="I61" s="73"/>
      <c r="J61" s="73" t="s">
        <v>121</v>
      </c>
      <c r="K61" s="73" t="s">
        <v>1410</v>
      </c>
      <c r="L61" s="113" t="s">
        <v>1414</v>
      </c>
      <c r="M61" s="118">
        <v>41.747</v>
      </c>
      <c r="N61" s="118">
        <v>0.20499999999999999</v>
      </c>
      <c r="O61" s="118">
        <v>4.2000000000000003E-2</v>
      </c>
      <c r="P61" s="158">
        <v>6.2E-2</v>
      </c>
      <c r="Q61" s="158">
        <v>0</v>
      </c>
      <c r="R61" s="158">
        <v>0</v>
      </c>
      <c r="S61" s="158">
        <v>0</v>
      </c>
      <c r="T61" s="158">
        <v>7.1999999999999995E-2</v>
      </c>
      <c r="U61" s="118">
        <v>55.38</v>
      </c>
      <c r="V61" s="118">
        <v>0.185</v>
      </c>
      <c r="X61" s="118">
        <v>3.7320000000000002</v>
      </c>
      <c r="Y61" s="118">
        <v>0.20499999999999999</v>
      </c>
      <c r="Z61" s="118">
        <v>101.631</v>
      </c>
      <c r="AA61" s="118">
        <v>1.6180000000000001</v>
      </c>
      <c r="AB61" s="205">
        <v>100.01300000000001</v>
      </c>
      <c r="AD61" s="139">
        <v>5.4930332261521969E-2</v>
      </c>
      <c r="AF61" s="118">
        <v>0.99070878683302366</v>
      </c>
      <c r="AG61" s="118">
        <v>3.0107211044206196E-2</v>
      </c>
      <c r="AH61" s="161">
        <v>-2.0815997877229854E-2</v>
      </c>
      <c r="AI61" s="118">
        <v>0.99999999999999989</v>
      </c>
      <c r="AK61" s="575">
        <v>0.98030078789440878</v>
      </c>
      <c r="AL61" s="575">
        <v>1.9699212105591269E-2</v>
      </c>
      <c r="AM61" s="575">
        <v>0</v>
      </c>
      <c r="AN61" s="575">
        <v>1</v>
      </c>
    </row>
    <row r="62" spans="2:40">
      <c r="B62" s="73" t="s">
        <v>1337</v>
      </c>
      <c r="C62" s="73" t="s">
        <v>1408</v>
      </c>
      <c r="D62" s="73" t="s">
        <v>1339</v>
      </c>
      <c r="E62" s="73">
        <v>1.01</v>
      </c>
      <c r="F62" s="73">
        <v>1.42</v>
      </c>
      <c r="G62" s="73"/>
      <c r="H62" s="73" t="s">
        <v>1409</v>
      </c>
      <c r="I62" s="73"/>
      <c r="J62" s="73" t="s">
        <v>121</v>
      </c>
      <c r="K62" s="73" t="s">
        <v>1410</v>
      </c>
      <c r="L62" s="113" t="s">
        <v>1415</v>
      </c>
      <c r="M62" s="118">
        <v>42.642000000000003</v>
      </c>
      <c r="N62" s="118">
        <v>9.9000000000000005E-2</v>
      </c>
      <c r="O62" s="118">
        <v>2.1999999999999999E-2</v>
      </c>
      <c r="P62" s="158">
        <v>0</v>
      </c>
      <c r="Q62" s="118">
        <v>6.0999999999999999E-2</v>
      </c>
      <c r="R62" s="158">
        <v>4.9000000000000002E-2</v>
      </c>
      <c r="S62" s="158">
        <v>5.3999999999999999E-2</v>
      </c>
      <c r="T62" s="118">
        <v>0.125</v>
      </c>
      <c r="U62" s="118">
        <v>55.518999999999998</v>
      </c>
      <c r="V62" s="118">
        <v>0.11899999999999999</v>
      </c>
      <c r="X62" s="118">
        <v>3.4329999999999998</v>
      </c>
      <c r="Y62" s="118">
        <v>0.29499999999999998</v>
      </c>
      <c r="Z62" s="118">
        <v>102.417</v>
      </c>
      <c r="AA62" s="118">
        <v>1.512</v>
      </c>
      <c r="AB62" s="205">
        <v>100.905</v>
      </c>
      <c r="AD62" s="139">
        <v>8.5930672880862216E-2</v>
      </c>
      <c r="AF62" s="118">
        <v>0.91133528006371112</v>
      </c>
      <c r="AG62" s="118">
        <v>4.3325011014833305E-2</v>
      </c>
      <c r="AH62" s="118">
        <v>4.5339708921455578E-2</v>
      </c>
      <c r="AI62" s="118">
        <v>1</v>
      </c>
      <c r="AK62" s="575">
        <v>0.91133528006371112</v>
      </c>
      <c r="AL62" s="575">
        <v>4.3325011014833305E-2</v>
      </c>
      <c r="AM62" s="575">
        <v>4.5339708921455578E-2</v>
      </c>
      <c r="AN62" s="575">
        <v>1</v>
      </c>
    </row>
    <row r="63" spans="2:40">
      <c r="B63" s="73" t="s">
        <v>1337</v>
      </c>
      <c r="C63" s="73" t="s">
        <v>1408</v>
      </c>
      <c r="D63" s="73" t="s">
        <v>1339</v>
      </c>
      <c r="E63" s="73">
        <v>1.01</v>
      </c>
      <c r="F63" s="73">
        <v>1.42</v>
      </c>
      <c r="G63" s="73"/>
      <c r="H63" s="73" t="s">
        <v>1409</v>
      </c>
      <c r="I63" s="73"/>
      <c r="J63" s="73" t="s">
        <v>121</v>
      </c>
      <c r="K63" s="73" t="s">
        <v>1410</v>
      </c>
      <c r="L63" s="113" t="s">
        <v>1416</v>
      </c>
      <c r="M63" s="118">
        <v>41.87</v>
      </c>
      <c r="N63" s="118">
        <v>0.64400000000000002</v>
      </c>
      <c r="O63" s="158">
        <v>0</v>
      </c>
      <c r="P63" s="158">
        <v>0</v>
      </c>
      <c r="Q63" s="118">
        <v>0.121</v>
      </c>
      <c r="R63" s="158">
        <v>0</v>
      </c>
      <c r="S63" s="158">
        <v>7.4999999999999997E-2</v>
      </c>
      <c r="T63" s="118">
        <v>0.106</v>
      </c>
      <c r="U63" s="118">
        <v>54.771000000000001</v>
      </c>
      <c r="V63" s="118">
        <v>0.17199999999999999</v>
      </c>
      <c r="X63" s="118">
        <v>3.4350000000000001</v>
      </c>
      <c r="Y63" s="118">
        <v>0.36099999999999999</v>
      </c>
      <c r="Z63" s="118">
        <v>101.554</v>
      </c>
      <c r="AA63" s="118">
        <v>1.528</v>
      </c>
      <c r="AB63" s="205">
        <v>100.026</v>
      </c>
      <c r="AD63" s="139">
        <v>0.10509461426491994</v>
      </c>
      <c r="AF63" s="118">
        <v>0.91186620653039563</v>
      </c>
      <c r="AG63" s="118">
        <v>5.3018064326626521E-2</v>
      </c>
      <c r="AH63" s="118">
        <v>3.511572914297785E-2</v>
      </c>
      <c r="AI63" s="118">
        <v>1</v>
      </c>
      <c r="AK63" s="575">
        <v>0.91186620653039563</v>
      </c>
      <c r="AL63" s="575">
        <v>5.3018064326626521E-2</v>
      </c>
      <c r="AM63" s="575">
        <v>3.511572914297785E-2</v>
      </c>
      <c r="AN63" s="575">
        <v>1</v>
      </c>
    </row>
    <row r="64" spans="2:40">
      <c r="B64" s="73" t="s">
        <v>1337</v>
      </c>
      <c r="C64" s="73" t="s">
        <v>1408</v>
      </c>
      <c r="D64" s="73" t="s">
        <v>1339</v>
      </c>
      <c r="E64" s="73">
        <v>1.01</v>
      </c>
      <c r="F64" s="73">
        <v>1.42</v>
      </c>
      <c r="G64" s="73"/>
      <c r="H64" s="73" t="s">
        <v>1409</v>
      </c>
      <c r="I64" s="73"/>
      <c r="J64" s="73" t="s">
        <v>121</v>
      </c>
      <c r="K64" s="73" t="s">
        <v>1410</v>
      </c>
      <c r="L64" s="113" t="s">
        <v>1417</v>
      </c>
      <c r="M64" s="118">
        <v>41.942</v>
      </c>
      <c r="N64" s="118">
        <v>0.123</v>
      </c>
      <c r="O64" s="158">
        <v>1.4E-2</v>
      </c>
      <c r="P64" s="158">
        <v>0</v>
      </c>
      <c r="Q64" s="118">
        <v>7.2999999999999995E-2</v>
      </c>
      <c r="R64" s="158">
        <v>0</v>
      </c>
      <c r="S64" s="158">
        <v>0</v>
      </c>
      <c r="T64" s="158">
        <v>0</v>
      </c>
      <c r="U64" s="118">
        <v>55.433</v>
      </c>
      <c r="V64" s="158">
        <v>0.02</v>
      </c>
      <c r="X64" s="118">
        <v>3.5979999999999999</v>
      </c>
      <c r="Y64" s="118">
        <v>0.44900000000000001</v>
      </c>
      <c r="Z64" s="118">
        <v>101.65300000000001</v>
      </c>
      <c r="AA64" s="118">
        <v>1.6160000000000001</v>
      </c>
      <c r="AB64" s="205">
        <v>100.03700000000001</v>
      </c>
      <c r="AD64" s="139">
        <v>0.12479155086158977</v>
      </c>
      <c r="AF64" s="118">
        <v>0.95513671356517116</v>
      </c>
      <c r="AG64" s="118">
        <v>6.5942135409017472E-2</v>
      </c>
      <c r="AH64" s="161">
        <v>-2.107884897418863E-2</v>
      </c>
      <c r="AI64" s="118">
        <v>1</v>
      </c>
      <c r="AK64" s="575">
        <v>0.94459728907807683</v>
      </c>
      <c r="AL64" s="575">
        <v>5.5402710921923157E-2</v>
      </c>
      <c r="AM64" s="575">
        <v>0</v>
      </c>
      <c r="AN64" s="575">
        <v>1</v>
      </c>
    </row>
    <row r="65" spans="2:40">
      <c r="B65" s="73" t="s">
        <v>1337</v>
      </c>
      <c r="C65" s="73" t="s">
        <v>1408</v>
      </c>
      <c r="D65" s="73" t="s">
        <v>1339</v>
      </c>
      <c r="E65" s="73">
        <v>1.01</v>
      </c>
      <c r="F65" s="73">
        <v>1.42</v>
      </c>
      <c r="G65" s="73"/>
      <c r="H65" s="73" t="s">
        <v>1409</v>
      </c>
      <c r="I65" s="73"/>
      <c r="J65" s="73" t="s">
        <v>121</v>
      </c>
      <c r="K65" s="73" t="s">
        <v>1410</v>
      </c>
      <c r="L65" s="113" t="s">
        <v>1418</v>
      </c>
      <c r="M65" s="118">
        <v>41.856000000000002</v>
      </c>
      <c r="N65" s="118">
        <v>0.27300000000000002</v>
      </c>
      <c r="O65" s="158">
        <v>0.01</v>
      </c>
      <c r="P65" s="158">
        <v>0</v>
      </c>
      <c r="Q65" s="158">
        <v>0</v>
      </c>
      <c r="R65" s="118">
        <v>0.17199999999999999</v>
      </c>
      <c r="S65" s="158">
        <v>5.3999999999999999E-2</v>
      </c>
      <c r="T65" s="158">
        <v>4.8000000000000001E-2</v>
      </c>
      <c r="U65" s="118">
        <v>54.921999999999997</v>
      </c>
      <c r="V65" s="118">
        <v>0.19900000000000001</v>
      </c>
      <c r="X65" s="118">
        <v>3.3580000000000001</v>
      </c>
      <c r="Y65" s="118">
        <v>0.22800000000000001</v>
      </c>
      <c r="Z65" s="118">
        <v>101.12</v>
      </c>
      <c r="AA65" s="118">
        <v>1.4650000000000001</v>
      </c>
      <c r="AB65" s="205">
        <v>99.655000000000001</v>
      </c>
      <c r="AD65" s="139">
        <v>6.7897558070279931E-2</v>
      </c>
      <c r="AF65" s="118">
        <v>0.89142553756304754</v>
      </c>
      <c r="AG65" s="118">
        <v>3.3485093258922016E-2</v>
      </c>
      <c r="AH65" s="118">
        <v>7.5089369178030441E-2</v>
      </c>
      <c r="AI65" s="118">
        <v>1</v>
      </c>
      <c r="AK65" s="575">
        <v>0.89142553756304754</v>
      </c>
      <c r="AL65" s="575">
        <v>3.3485093258922016E-2</v>
      </c>
      <c r="AM65" s="575">
        <v>7.5089369178030441E-2</v>
      </c>
      <c r="AN65" s="575">
        <v>1</v>
      </c>
    </row>
    <row r="66" spans="2:40">
      <c r="B66" s="73" t="s">
        <v>1337</v>
      </c>
      <c r="C66" s="73" t="s">
        <v>1408</v>
      </c>
      <c r="D66" s="73" t="s">
        <v>1339</v>
      </c>
      <c r="E66" s="73">
        <v>0.99</v>
      </c>
      <c r="F66" s="73">
        <v>1.63</v>
      </c>
      <c r="G66" s="73"/>
      <c r="H66" s="73" t="s">
        <v>1409</v>
      </c>
      <c r="I66" s="73"/>
      <c r="J66" s="73" t="s">
        <v>121</v>
      </c>
      <c r="K66" s="73" t="s">
        <v>1419</v>
      </c>
      <c r="L66" s="113" t="s">
        <v>1420</v>
      </c>
      <c r="M66" s="118">
        <v>41.884999999999998</v>
      </c>
      <c r="N66" s="118">
        <v>0.152</v>
      </c>
      <c r="O66" s="118">
        <v>1.6E-2</v>
      </c>
      <c r="P66" s="118">
        <v>0.112</v>
      </c>
      <c r="Q66" s="158">
        <v>4.9000000000000002E-2</v>
      </c>
      <c r="R66" s="118">
        <v>7.0999999999999994E-2</v>
      </c>
      <c r="S66" s="158">
        <v>0</v>
      </c>
      <c r="T66" s="158">
        <v>5.8000000000000003E-2</v>
      </c>
      <c r="U66" s="118">
        <v>54.753999999999998</v>
      </c>
      <c r="V66" s="118">
        <v>0.185</v>
      </c>
      <c r="X66" s="118">
        <v>4.1040000000000001</v>
      </c>
      <c r="Y66" s="118">
        <v>0.21</v>
      </c>
      <c r="Z66" s="118">
        <v>101.596</v>
      </c>
      <c r="AA66" s="118">
        <v>1.7749999999999999</v>
      </c>
      <c r="AB66" s="205">
        <v>99.82</v>
      </c>
      <c r="AD66" s="139">
        <v>5.1169590643274851E-2</v>
      </c>
      <c r="AF66" s="161">
        <v>1.0894611096363154</v>
      </c>
      <c r="AG66" s="118">
        <v>3.0841533264796592E-2</v>
      </c>
      <c r="AH66" s="161">
        <v>-0.12030264290111196</v>
      </c>
      <c r="AI66" s="118">
        <v>1</v>
      </c>
      <c r="AK66" s="575">
        <v>0.96915846673520345</v>
      </c>
      <c r="AL66" s="575">
        <v>3.0841533264796592E-2</v>
      </c>
      <c r="AM66" s="575">
        <v>0</v>
      </c>
      <c r="AN66" s="575">
        <v>1</v>
      </c>
    </row>
    <row r="67" spans="2:40">
      <c r="B67" s="73" t="s">
        <v>1337</v>
      </c>
      <c r="C67" s="73" t="s">
        <v>1408</v>
      </c>
      <c r="D67" s="73" t="s">
        <v>1339</v>
      </c>
      <c r="E67" s="73">
        <v>0.99</v>
      </c>
      <c r="F67" s="73">
        <v>1.63</v>
      </c>
      <c r="G67" s="73"/>
      <c r="H67" s="73" t="s">
        <v>1409</v>
      </c>
      <c r="I67" s="73"/>
      <c r="J67" s="73" t="s">
        <v>121</v>
      </c>
      <c r="K67" s="73" t="s">
        <v>1419</v>
      </c>
      <c r="L67" s="113" t="s">
        <v>1421</v>
      </c>
      <c r="M67" s="118">
        <v>41.851999999999997</v>
      </c>
      <c r="N67" s="118">
        <v>0.30099999999999999</v>
      </c>
      <c r="O67" s="118">
        <v>3.5999999999999997E-2</v>
      </c>
      <c r="P67" s="158">
        <v>0</v>
      </c>
      <c r="Q67" s="158">
        <v>0</v>
      </c>
      <c r="R67" s="158">
        <v>0</v>
      </c>
      <c r="S67" s="158">
        <v>0</v>
      </c>
      <c r="T67" s="118">
        <v>0.13</v>
      </c>
      <c r="U67" s="118">
        <v>54.912999999999997</v>
      </c>
      <c r="V67" s="118">
        <v>0.11899999999999999</v>
      </c>
      <c r="X67" s="118">
        <v>3.867</v>
      </c>
      <c r="Y67" s="118">
        <v>0.219</v>
      </c>
      <c r="Z67" s="118">
        <v>101.438</v>
      </c>
      <c r="AA67" s="118">
        <v>1.6779999999999999</v>
      </c>
      <c r="AB67" s="205">
        <v>99.76</v>
      </c>
      <c r="AD67" s="139">
        <v>5.6633048875096972E-2</v>
      </c>
      <c r="AF67" s="161">
        <v>1.0265463233342182</v>
      </c>
      <c r="AG67" s="118">
        <v>3.2163313261859304E-2</v>
      </c>
      <c r="AH67" s="161">
        <v>-5.8709636596077551E-2</v>
      </c>
      <c r="AI67" s="118">
        <v>1</v>
      </c>
      <c r="AK67" s="575">
        <v>0.96783668673814072</v>
      </c>
      <c r="AL67" s="575">
        <v>3.2163313261859304E-2</v>
      </c>
      <c r="AM67" s="575">
        <v>0</v>
      </c>
      <c r="AN67" s="575">
        <v>1</v>
      </c>
    </row>
    <row r="68" spans="2:40">
      <c r="B68" s="73" t="s">
        <v>1337</v>
      </c>
      <c r="C68" s="73" t="s">
        <v>1408</v>
      </c>
      <c r="D68" s="73" t="s">
        <v>1339</v>
      </c>
      <c r="E68" s="73">
        <v>0.99</v>
      </c>
      <c r="F68" s="73">
        <v>1.63</v>
      </c>
      <c r="G68" s="73"/>
      <c r="H68" s="73" t="s">
        <v>1409</v>
      </c>
      <c r="I68" s="73"/>
      <c r="J68" s="73" t="s">
        <v>121</v>
      </c>
      <c r="K68" s="73" t="s">
        <v>1419</v>
      </c>
      <c r="L68" s="113" t="s">
        <v>1422</v>
      </c>
      <c r="M68" s="118">
        <v>41.524000000000001</v>
      </c>
      <c r="N68" s="118">
        <v>0.55000000000000004</v>
      </c>
      <c r="O68" s="158">
        <v>5.0000000000000001E-3</v>
      </c>
      <c r="P68" s="118">
        <v>0.112</v>
      </c>
      <c r="Q68" s="118">
        <v>0.109</v>
      </c>
      <c r="R68" s="118">
        <v>9.8000000000000004E-2</v>
      </c>
      <c r="S68" s="158">
        <v>0</v>
      </c>
      <c r="T68" s="158">
        <v>0</v>
      </c>
      <c r="U68" s="118">
        <v>54.429000000000002</v>
      </c>
      <c r="V68" s="158">
        <v>0</v>
      </c>
      <c r="X68" s="118">
        <v>4.069</v>
      </c>
      <c r="Y68" s="118">
        <v>0.315</v>
      </c>
      <c r="Z68" s="118">
        <v>101.21</v>
      </c>
      <c r="AA68" s="118">
        <v>1.784</v>
      </c>
      <c r="AB68" s="205">
        <v>99.426000000000002</v>
      </c>
      <c r="AD68" s="139">
        <v>7.741459818137135E-2</v>
      </c>
      <c r="AF68" s="161">
        <v>1.0801698964693389</v>
      </c>
      <c r="AG68" s="118">
        <v>4.6262299897194888E-2</v>
      </c>
      <c r="AH68" s="161">
        <v>-0.1264321963665338</v>
      </c>
      <c r="AI68" s="118">
        <v>1</v>
      </c>
      <c r="AK68" s="575">
        <v>0.95373770010280512</v>
      </c>
      <c r="AL68" s="575">
        <v>4.6262299897194888E-2</v>
      </c>
      <c r="AM68" s="575">
        <v>0</v>
      </c>
      <c r="AN68" s="575">
        <v>1</v>
      </c>
    </row>
    <row r="69" spans="2:40">
      <c r="B69" s="73" t="s">
        <v>1337</v>
      </c>
      <c r="C69" s="73" t="s">
        <v>1408</v>
      </c>
      <c r="D69" s="73" t="s">
        <v>1339</v>
      </c>
      <c r="E69" s="73">
        <v>0.99</v>
      </c>
      <c r="F69" s="73">
        <v>1.63</v>
      </c>
      <c r="G69" s="73"/>
      <c r="H69" s="73" t="s">
        <v>1409</v>
      </c>
      <c r="I69" s="73"/>
      <c r="J69" s="73" t="s">
        <v>121</v>
      </c>
      <c r="K69" s="73" t="s">
        <v>1419</v>
      </c>
      <c r="L69" s="113" t="s">
        <v>1423</v>
      </c>
      <c r="M69" s="118">
        <v>41.027000000000001</v>
      </c>
      <c r="N69" s="118">
        <v>0.24099999999999999</v>
      </c>
      <c r="O69" s="118">
        <v>3.1E-2</v>
      </c>
      <c r="P69" s="158">
        <v>0</v>
      </c>
      <c r="Q69" s="118">
        <v>6.0999999999999999E-2</v>
      </c>
      <c r="R69" s="158">
        <v>0</v>
      </c>
      <c r="S69" s="158">
        <v>9.1999999999999998E-2</v>
      </c>
      <c r="T69" s="118">
        <v>0.183</v>
      </c>
      <c r="U69" s="118">
        <v>54.768000000000001</v>
      </c>
      <c r="V69" s="158">
        <v>0</v>
      </c>
      <c r="X69" s="118">
        <v>3.9289999999999998</v>
      </c>
      <c r="Y69" s="118">
        <v>0.27400000000000002</v>
      </c>
      <c r="Z69" s="118">
        <v>100.607</v>
      </c>
      <c r="AA69" s="118">
        <v>1.716</v>
      </c>
      <c r="AB69" s="205">
        <v>98.89</v>
      </c>
      <c r="AD69" s="139">
        <v>6.9737846780351248E-2</v>
      </c>
      <c r="AF69" s="161">
        <v>1.0430050438014336</v>
      </c>
      <c r="AG69" s="118">
        <v>4.024085768835365E-2</v>
      </c>
      <c r="AH69" s="161">
        <v>-8.3245901489787194E-2</v>
      </c>
      <c r="AI69" s="118">
        <v>1</v>
      </c>
      <c r="AK69" s="575">
        <v>0.95975914231164638</v>
      </c>
      <c r="AL69" s="575">
        <v>4.024085768835365E-2</v>
      </c>
      <c r="AM69" s="575">
        <v>0</v>
      </c>
      <c r="AN69" s="575">
        <v>1</v>
      </c>
    </row>
    <row r="70" spans="2:40">
      <c r="B70" s="73" t="s">
        <v>1337</v>
      </c>
      <c r="C70" s="73" t="s">
        <v>1408</v>
      </c>
      <c r="D70" s="73" t="s">
        <v>1339</v>
      </c>
      <c r="E70" s="73">
        <v>0.99</v>
      </c>
      <c r="F70" s="73">
        <v>1.63</v>
      </c>
      <c r="G70" s="73"/>
      <c r="H70" s="73" t="s">
        <v>1409</v>
      </c>
      <c r="I70" s="73"/>
      <c r="J70" s="73" t="s">
        <v>121</v>
      </c>
      <c r="K70" s="73" t="s">
        <v>1419</v>
      </c>
      <c r="L70" s="113" t="s">
        <v>1424</v>
      </c>
      <c r="M70" s="118">
        <v>41.487000000000002</v>
      </c>
      <c r="N70" s="118">
        <v>0.34100000000000003</v>
      </c>
      <c r="O70" s="158">
        <v>2E-3</v>
      </c>
      <c r="P70" s="158">
        <v>0.05</v>
      </c>
      <c r="Q70" s="158">
        <v>0</v>
      </c>
      <c r="R70" s="118">
        <v>0.113</v>
      </c>
      <c r="S70" s="158">
        <v>0</v>
      </c>
      <c r="T70" s="118">
        <v>0.111</v>
      </c>
      <c r="U70" s="118">
        <v>54.774000000000001</v>
      </c>
      <c r="V70" s="118">
        <v>0.14599999999999999</v>
      </c>
      <c r="X70" s="118">
        <v>3.948</v>
      </c>
      <c r="Y70" s="118">
        <v>0.19700000000000001</v>
      </c>
      <c r="Z70" s="118">
        <v>101.16800000000001</v>
      </c>
      <c r="AA70" s="118">
        <v>1.7070000000000001</v>
      </c>
      <c r="AB70" s="205">
        <v>99.460999999999999</v>
      </c>
      <c r="AD70" s="139">
        <v>4.9898682877406286E-2</v>
      </c>
      <c r="AF70" s="161">
        <v>1.048048845234935</v>
      </c>
      <c r="AG70" s="118">
        <v>2.8932295491261566E-2</v>
      </c>
      <c r="AH70" s="161">
        <v>-7.6981140726196592E-2</v>
      </c>
      <c r="AI70" s="118">
        <v>1</v>
      </c>
      <c r="AK70" s="575">
        <v>0.97106770450873847</v>
      </c>
      <c r="AL70" s="575">
        <v>2.8932295491261566E-2</v>
      </c>
      <c r="AM70" s="575">
        <v>0</v>
      </c>
      <c r="AN70" s="575">
        <v>1</v>
      </c>
    </row>
    <row r="71" spans="2:40">
      <c r="B71" s="73" t="s">
        <v>1337</v>
      </c>
      <c r="C71" s="73" t="s">
        <v>1408</v>
      </c>
      <c r="D71" s="73" t="s">
        <v>1339</v>
      </c>
      <c r="E71" s="73">
        <v>0.99</v>
      </c>
      <c r="F71" s="73">
        <v>1.63</v>
      </c>
      <c r="G71" s="73"/>
      <c r="H71" s="73" t="s">
        <v>1409</v>
      </c>
      <c r="I71" s="73"/>
      <c r="J71" s="73" t="s">
        <v>121</v>
      </c>
      <c r="K71" s="73" t="s">
        <v>1419</v>
      </c>
      <c r="L71" s="113" t="s">
        <v>1425</v>
      </c>
      <c r="M71" s="118">
        <v>42.494</v>
      </c>
      <c r="N71" s="118">
        <v>0.191</v>
      </c>
      <c r="O71" s="158">
        <v>0</v>
      </c>
      <c r="P71" s="158">
        <v>0</v>
      </c>
      <c r="Q71" s="118">
        <v>5.7000000000000002E-2</v>
      </c>
      <c r="R71" s="158">
        <v>2.1999999999999999E-2</v>
      </c>
      <c r="S71" s="118">
        <v>0.20499999999999999</v>
      </c>
      <c r="T71" s="158">
        <v>5.8000000000000003E-2</v>
      </c>
      <c r="U71" s="118">
        <v>55.307000000000002</v>
      </c>
      <c r="V71" s="118">
        <v>0.126</v>
      </c>
      <c r="X71" s="118">
        <v>3.8159999999999998</v>
      </c>
      <c r="Y71" s="118">
        <v>0.36799999999999999</v>
      </c>
      <c r="Z71" s="118">
        <v>102.64400000000001</v>
      </c>
      <c r="AA71" s="118">
        <v>1.69</v>
      </c>
      <c r="AB71" s="205">
        <v>100.95399999999999</v>
      </c>
      <c r="AD71" s="139">
        <v>9.6436058700209645E-2</v>
      </c>
      <c r="AF71" s="161">
        <v>1.0130076984337668</v>
      </c>
      <c r="AG71" s="118">
        <v>5.4046115435453075E-2</v>
      </c>
      <c r="AH71" s="161">
        <v>-6.705381386921988E-2</v>
      </c>
      <c r="AI71" s="118">
        <v>1</v>
      </c>
      <c r="AK71" s="575">
        <v>0.94595388456454699</v>
      </c>
      <c r="AL71" s="575">
        <v>5.4046115435453075E-2</v>
      </c>
      <c r="AM71" s="575">
        <v>0</v>
      </c>
      <c r="AN71" s="575">
        <v>1</v>
      </c>
    </row>
    <row r="72" spans="2:40">
      <c r="B72" s="73" t="s">
        <v>1337</v>
      </c>
      <c r="C72" s="73" t="s">
        <v>1408</v>
      </c>
      <c r="D72" s="73" t="s">
        <v>1339</v>
      </c>
      <c r="E72" s="73">
        <v>0.99</v>
      </c>
      <c r="F72" s="73">
        <v>1.63</v>
      </c>
      <c r="G72" s="73"/>
      <c r="H72" s="73" t="s">
        <v>1409</v>
      </c>
      <c r="I72" s="73"/>
      <c r="J72" s="73" t="s">
        <v>121</v>
      </c>
      <c r="K72" s="73" t="s">
        <v>1419</v>
      </c>
      <c r="L72" s="113" t="s">
        <v>1426</v>
      </c>
      <c r="M72" s="118">
        <v>41.231999999999999</v>
      </c>
      <c r="N72" s="118">
        <v>0.40200000000000002</v>
      </c>
      <c r="O72" s="118">
        <v>3.1E-2</v>
      </c>
      <c r="P72" s="158">
        <v>0</v>
      </c>
      <c r="Q72" s="158">
        <v>0</v>
      </c>
      <c r="R72" s="158">
        <v>0</v>
      </c>
      <c r="S72" s="118">
        <v>0.17799999999999999</v>
      </c>
      <c r="T72" s="158">
        <v>0</v>
      </c>
      <c r="U72" s="118">
        <v>55.079000000000001</v>
      </c>
      <c r="V72" s="118">
        <v>0.22500000000000001</v>
      </c>
      <c r="X72" s="118">
        <v>3.63</v>
      </c>
      <c r="Y72" s="118">
        <v>0.32400000000000001</v>
      </c>
      <c r="Z72" s="118">
        <v>101.102</v>
      </c>
      <c r="AA72" s="118">
        <v>1.6020000000000001</v>
      </c>
      <c r="AB72" s="205">
        <v>99.5</v>
      </c>
      <c r="AD72" s="139">
        <v>8.9256198347107449E-2</v>
      </c>
      <c r="AF72" s="118">
        <v>0.96363153703212101</v>
      </c>
      <c r="AG72" s="118">
        <v>4.75840798942576E-2</v>
      </c>
      <c r="AH72" s="161">
        <v>-1.121561692637861E-2</v>
      </c>
      <c r="AI72" s="118">
        <v>1</v>
      </c>
      <c r="AK72" s="575">
        <v>0.9580237285689317</v>
      </c>
      <c r="AL72" s="575">
        <v>4.1976271431068295E-2</v>
      </c>
      <c r="AM72" s="575">
        <v>0</v>
      </c>
      <c r="AN72" s="575">
        <v>1</v>
      </c>
    </row>
    <row r="73" spans="2:40">
      <c r="B73" s="73" t="s">
        <v>1337</v>
      </c>
      <c r="C73" s="73" t="s">
        <v>1408</v>
      </c>
      <c r="D73" s="73" t="s">
        <v>1339</v>
      </c>
      <c r="E73" s="73">
        <v>0.99</v>
      </c>
      <c r="F73" s="73">
        <v>1.63</v>
      </c>
      <c r="G73" s="73"/>
      <c r="H73" s="73" t="s">
        <v>1409</v>
      </c>
      <c r="I73" s="73"/>
      <c r="J73" s="73" t="s">
        <v>121</v>
      </c>
      <c r="K73" s="73" t="s">
        <v>1419</v>
      </c>
      <c r="L73" s="113" t="s">
        <v>1427</v>
      </c>
      <c r="M73" s="118">
        <v>40.908999999999999</v>
      </c>
      <c r="N73" s="118">
        <v>0.38500000000000001</v>
      </c>
      <c r="O73" s="118">
        <v>4.4999999999999998E-2</v>
      </c>
      <c r="P73" s="118">
        <v>8.6999999999999994E-2</v>
      </c>
      <c r="Q73" s="158">
        <v>0</v>
      </c>
      <c r="R73" s="158">
        <v>0</v>
      </c>
      <c r="S73" s="118">
        <v>0.14599999999999999</v>
      </c>
      <c r="T73" s="158">
        <v>8.2000000000000003E-2</v>
      </c>
      <c r="U73" s="118">
        <v>54.875999999999998</v>
      </c>
      <c r="V73" s="118">
        <v>8.5999999999999993E-2</v>
      </c>
      <c r="X73" s="118">
        <v>4.1580000000000004</v>
      </c>
      <c r="Y73" s="118">
        <v>0.19500000000000001</v>
      </c>
      <c r="Z73" s="118">
        <v>100.96899999999999</v>
      </c>
      <c r="AA73" s="118">
        <v>1.7949999999999999</v>
      </c>
      <c r="AB73" s="205">
        <v>99.174999999999997</v>
      </c>
      <c r="AD73" s="139">
        <v>4.6897546897546896E-2</v>
      </c>
      <c r="AF73" s="161">
        <v>1.1037961242367933</v>
      </c>
      <c r="AG73" s="118">
        <v>2.8638566603025408E-2</v>
      </c>
      <c r="AH73" s="161">
        <v>-0.13243469083981871</v>
      </c>
      <c r="AI73" s="118">
        <v>0.99999999999999989</v>
      </c>
      <c r="AK73" s="575">
        <v>0.97136143339697456</v>
      </c>
      <c r="AL73" s="575">
        <v>2.8638566603025408E-2</v>
      </c>
      <c r="AM73" s="575">
        <v>0</v>
      </c>
      <c r="AN73" s="575">
        <v>1</v>
      </c>
    </row>
    <row r="74" spans="2:40">
      <c r="B74" s="73" t="s">
        <v>1337</v>
      </c>
      <c r="C74" s="73" t="s">
        <v>1408</v>
      </c>
      <c r="D74" s="73" t="s">
        <v>1339</v>
      </c>
      <c r="E74" s="73">
        <v>0.99</v>
      </c>
      <c r="F74" s="73">
        <v>1.63</v>
      </c>
      <c r="G74" s="73"/>
      <c r="H74" s="73" t="s">
        <v>1409</v>
      </c>
      <c r="I74" s="73"/>
      <c r="J74" s="73" t="s">
        <v>121</v>
      </c>
      <c r="K74" s="73" t="s">
        <v>1419</v>
      </c>
      <c r="L74" s="113" t="s">
        <v>1428</v>
      </c>
      <c r="M74" s="118">
        <v>41.674999999999997</v>
      </c>
      <c r="N74" s="118">
        <v>0.32900000000000001</v>
      </c>
      <c r="O74" s="118">
        <v>2.1000000000000001E-2</v>
      </c>
      <c r="P74" s="158">
        <v>1.2E-2</v>
      </c>
      <c r="Q74" s="158">
        <v>0</v>
      </c>
      <c r="R74" s="158">
        <v>0</v>
      </c>
      <c r="S74" s="158">
        <v>0</v>
      </c>
      <c r="T74" s="118">
        <v>0.13500000000000001</v>
      </c>
      <c r="U74" s="118">
        <v>54.970999999999997</v>
      </c>
      <c r="V74" s="118">
        <v>0.13900000000000001</v>
      </c>
      <c r="X74" s="118">
        <v>3.61</v>
      </c>
      <c r="Y74" s="118">
        <v>0.245</v>
      </c>
      <c r="Z74" s="118">
        <v>101.137</v>
      </c>
      <c r="AA74" s="118">
        <v>1.575</v>
      </c>
      <c r="AB74" s="205">
        <v>99.561000000000007</v>
      </c>
      <c r="AD74" s="139">
        <v>6.7867036011080337E-2</v>
      </c>
      <c r="AF74" s="118">
        <v>0.95832227236527745</v>
      </c>
      <c r="AG74" s="118">
        <v>3.5981788808929355E-2</v>
      </c>
      <c r="AH74" s="118">
        <v>5.6959388257931953E-3</v>
      </c>
      <c r="AI74" s="118">
        <v>1</v>
      </c>
      <c r="AK74" s="575">
        <v>0.95832227236527745</v>
      </c>
      <c r="AL74" s="575">
        <v>3.5981788808929355E-2</v>
      </c>
      <c r="AM74" s="575">
        <v>5.6959388257931953E-3</v>
      </c>
      <c r="AN74" s="575">
        <v>1</v>
      </c>
    </row>
    <row r="75" spans="2:40">
      <c r="B75" s="73" t="s">
        <v>1337</v>
      </c>
      <c r="C75" s="73" t="s">
        <v>1408</v>
      </c>
      <c r="D75" s="73" t="s">
        <v>1339</v>
      </c>
      <c r="E75" s="73">
        <v>0.99</v>
      </c>
      <c r="F75" s="73">
        <v>1.63</v>
      </c>
      <c r="G75" s="73"/>
      <c r="H75" s="73" t="s">
        <v>1409</v>
      </c>
      <c r="I75" s="73"/>
      <c r="J75" s="73" t="s">
        <v>121</v>
      </c>
      <c r="K75" s="73" t="s">
        <v>1419</v>
      </c>
      <c r="L75" s="113" t="s">
        <v>1429</v>
      </c>
      <c r="M75" s="118">
        <v>41.868000000000002</v>
      </c>
      <c r="N75" s="118">
        <v>0.36899999999999999</v>
      </c>
      <c r="O75" s="118">
        <v>3.6999999999999998E-2</v>
      </c>
      <c r="P75" s="158">
        <v>6.2E-2</v>
      </c>
      <c r="Q75" s="118">
        <v>9.2999999999999999E-2</v>
      </c>
      <c r="R75" s="118">
        <v>0.16900000000000001</v>
      </c>
      <c r="S75" s="158">
        <v>8.1000000000000003E-2</v>
      </c>
      <c r="T75" s="118">
        <v>0.159</v>
      </c>
      <c r="U75" s="118">
        <v>54.948999999999998</v>
      </c>
      <c r="V75" s="118">
        <v>0.13200000000000001</v>
      </c>
      <c r="X75" s="118">
        <v>3.6640000000000001</v>
      </c>
      <c r="Y75" s="118">
        <v>0.27300000000000002</v>
      </c>
      <c r="Z75" s="118">
        <v>101.858</v>
      </c>
      <c r="AA75" s="118">
        <v>1.605</v>
      </c>
      <c r="AB75" s="205">
        <v>100.253</v>
      </c>
      <c r="AD75" s="139">
        <v>7.4508733624454149E-2</v>
      </c>
      <c r="AF75" s="118">
        <v>0.97265728696575526</v>
      </c>
      <c r="AG75" s="118">
        <v>4.0093993244235571E-2</v>
      </c>
      <c r="AH75" s="161">
        <v>-1.2751280209990834E-2</v>
      </c>
      <c r="AI75" s="118">
        <v>1</v>
      </c>
      <c r="AK75" s="575">
        <v>0.96628164686075979</v>
      </c>
      <c r="AL75" s="575">
        <v>3.3718353139240154E-2</v>
      </c>
      <c r="AM75" s="575">
        <v>0</v>
      </c>
      <c r="AN75" s="575">
        <v>1</v>
      </c>
    </row>
    <row r="76" spans="2:40">
      <c r="B76" s="73" t="s">
        <v>1337</v>
      </c>
      <c r="C76" s="73" t="s">
        <v>1408</v>
      </c>
      <c r="D76" s="73" t="s">
        <v>1339</v>
      </c>
      <c r="E76" s="73">
        <v>1.06</v>
      </c>
      <c r="F76" s="73">
        <v>1.84</v>
      </c>
      <c r="G76" s="73"/>
      <c r="H76" s="73" t="s">
        <v>1340</v>
      </c>
      <c r="I76" s="73" t="s">
        <v>1430</v>
      </c>
      <c r="J76" s="73" t="s">
        <v>1342</v>
      </c>
      <c r="K76" s="73" t="s">
        <v>1431</v>
      </c>
      <c r="L76" s="113" t="s">
        <v>1432</v>
      </c>
      <c r="M76" s="118">
        <v>40.246000000000002</v>
      </c>
      <c r="N76" s="118">
        <v>0.14899999999999999</v>
      </c>
      <c r="O76" s="118">
        <v>2.3E-2</v>
      </c>
      <c r="P76" s="118">
        <v>0.105</v>
      </c>
      <c r="Q76" s="118">
        <v>0.16700000000000001</v>
      </c>
      <c r="R76" s="118">
        <v>0.19</v>
      </c>
      <c r="S76" s="158">
        <v>0</v>
      </c>
      <c r="T76" s="118">
        <v>0.17100000000000001</v>
      </c>
      <c r="U76" s="118">
        <v>54.454999999999998</v>
      </c>
      <c r="V76" s="118">
        <v>0.58899999999999997</v>
      </c>
      <c r="X76" s="118">
        <v>3.5219999999999998</v>
      </c>
      <c r="Y76" s="118">
        <v>0.314</v>
      </c>
      <c r="Z76" s="118">
        <v>99.93</v>
      </c>
      <c r="AA76" s="118">
        <v>1.554</v>
      </c>
      <c r="AB76" s="205">
        <v>98.376000000000005</v>
      </c>
      <c r="AD76" s="139">
        <v>8.915388983532084E-2</v>
      </c>
      <c r="AF76" s="118">
        <v>0.93496150783116538</v>
      </c>
      <c r="AG76" s="118">
        <v>4.6115435453076808E-2</v>
      </c>
      <c r="AH76" s="118">
        <v>1.8923056715757808E-2</v>
      </c>
      <c r="AI76" s="118">
        <v>1</v>
      </c>
      <c r="AK76" s="575">
        <v>0.93496150783116538</v>
      </c>
      <c r="AL76" s="575">
        <v>4.6115435453076808E-2</v>
      </c>
      <c r="AM76" s="575">
        <v>1.8923056715757808E-2</v>
      </c>
      <c r="AN76" s="575">
        <v>1</v>
      </c>
    </row>
    <row r="77" spans="2:40">
      <c r="B77" s="73" t="s">
        <v>1337</v>
      </c>
      <c r="C77" s="73" t="s">
        <v>1408</v>
      </c>
      <c r="D77" s="73" t="s">
        <v>1339</v>
      </c>
      <c r="E77" s="73">
        <v>1.06</v>
      </c>
      <c r="F77" s="73">
        <v>1.84</v>
      </c>
      <c r="G77" s="73"/>
      <c r="H77" s="73" t="s">
        <v>1340</v>
      </c>
      <c r="I77" s="73" t="s">
        <v>1430</v>
      </c>
      <c r="J77" s="73" t="s">
        <v>1342</v>
      </c>
      <c r="K77" s="73" t="s">
        <v>1431</v>
      </c>
      <c r="L77" s="113" t="s">
        <v>1433</v>
      </c>
      <c r="M77" s="118">
        <v>40.201999999999998</v>
      </c>
      <c r="N77" s="118">
        <v>0.13800000000000001</v>
      </c>
      <c r="O77" s="118">
        <v>3.2000000000000001E-2</v>
      </c>
      <c r="P77" s="158">
        <v>0</v>
      </c>
      <c r="Q77" s="158">
        <v>4.0000000000000001E-3</v>
      </c>
      <c r="R77" s="118">
        <v>7.3999999999999996E-2</v>
      </c>
      <c r="S77" s="118">
        <v>0.11600000000000001</v>
      </c>
      <c r="T77" s="118">
        <v>0.311</v>
      </c>
      <c r="U77" s="118">
        <v>54.411000000000001</v>
      </c>
      <c r="V77" s="118">
        <v>0.496</v>
      </c>
      <c r="X77" s="118">
        <v>3.3740000000000001</v>
      </c>
      <c r="Y77" s="118">
        <v>0.28499999999999998</v>
      </c>
      <c r="Z77" s="118">
        <v>99.442999999999998</v>
      </c>
      <c r="AA77" s="118">
        <v>1.4850000000000001</v>
      </c>
      <c r="AB77" s="205">
        <v>97.957999999999998</v>
      </c>
      <c r="AD77" s="139">
        <v>8.4469472436277407E-2</v>
      </c>
      <c r="AF77" s="118">
        <v>0.89567294929652252</v>
      </c>
      <c r="AG77" s="118">
        <v>4.1856366573652513E-2</v>
      </c>
      <c r="AH77" s="118">
        <v>6.2470684129824962E-2</v>
      </c>
      <c r="AI77" s="118">
        <v>1</v>
      </c>
      <c r="AK77" s="575">
        <v>0.89567294929652252</v>
      </c>
      <c r="AL77" s="575">
        <v>4.1856366573652513E-2</v>
      </c>
      <c r="AM77" s="575">
        <v>6.2470684129824962E-2</v>
      </c>
      <c r="AN77" s="575">
        <v>1</v>
      </c>
    </row>
    <row r="78" spans="2:40">
      <c r="B78" s="73" t="s">
        <v>1337</v>
      </c>
      <c r="C78" s="73" t="s">
        <v>1408</v>
      </c>
      <c r="D78" s="73" t="s">
        <v>1339</v>
      </c>
      <c r="E78" s="73">
        <v>1.06</v>
      </c>
      <c r="F78" s="73">
        <v>1.84</v>
      </c>
      <c r="G78" s="73"/>
      <c r="H78" s="73" t="s">
        <v>1340</v>
      </c>
      <c r="I78" s="73" t="s">
        <v>1430</v>
      </c>
      <c r="J78" s="73" t="s">
        <v>1342</v>
      </c>
      <c r="K78" s="73" t="s">
        <v>1431</v>
      </c>
      <c r="L78" s="113" t="s">
        <v>1434</v>
      </c>
      <c r="M78" s="118">
        <v>40.042000000000002</v>
      </c>
      <c r="N78" s="118">
        <v>0.13200000000000001</v>
      </c>
      <c r="O78" s="158">
        <v>0</v>
      </c>
      <c r="P78" s="118">
        <v>0.152</v>
      </c>
      <c r="Q78" s="158">
        <v>4.0000000000000001E-3</v>
      </c>
      <c r="R78" s="118">
        <v>0.22800000000000001</v>
      </c>
      <c r="S78" s="158">
        <v>0</v>
      </c>
      <c r="T78" s="118">
        <v>0.26600000000000001</v>
      </c>
      <c r="U78" s="118">
        <v>54.110999999999997</v>
      </c>
      <c r="V78" s="118">
        <v>0.39700000000000002</v>
      </c>
      <c r="X78" s="118">
        <v>3.2770000000000001</v>
      </c>
      <c r="Y78" s="118">
        <v>0.41899999999999998</v>
      </c>
      <c r="Z78" s="118">
        <v>99.028000000000006</v>
      </c>
      <c r="AA78" s="118">
        <v>1.4750000000000001</v>
      </c>
      <c r="AB78" s="205">
        <v>97.552999999999997</v>
      </c>
      <c r="AD78" s="139">
        <v>0.12786084833689348</v>
      </c>
      <c r="AF78" s="118">
        <v>0.86992301566233088</v>
      </c>
      <c r="AG78" s="118">
        <v>6.1536202085475104E-2</v>
      </c>
      <c r="AH78" s="118">
        <v>6.854078225219401E-2</v>
      </c>
      <c r="AI78" s="118">
        <v>1</v>
      </c>
      <c r="AK78" s="575">
        <v>0.86992301566233088</v>
      </c>
      <c r="AL78" s="575">
        <v>6.1536202085475104E-2</v>
      </c>
      <c r="AM78" s="575">
        <v>6.854078225219401E-2</v>
      </c>
      <c r="AN78" s="575">
        <v>1</v>
      </c>
    </row>
    <row r="79" spans="2:40">
      <c r="B79" s="73" t="s">
        <v>1337</v>
      </c>
      <c r="C79" s="73" t="s">
        <v>1408</v>
      </c>
      <c r="D79" s="73" t="s">
        <v>1339</v>
      </c>
      <c r="E79" s="73">
        <v>1.06</v>
      </c>
      <c r="F79" s="73">
        <v>1.84</v>
      </c>
      <c r="G79" s="73"/>
      <c r="H79" s="73" t="s">
        <v>1340</v>
      </c>
      <c r="I79" s="73" t="s">
        <v>1430</v>
      </c>
      <c r="J79" s="73" t="s">
        <v>1342</v>
      </c>
      <c r="K79" s="73" t="s">
        <v>1431</v>
      </c>
      <c r="L79" s="113" t="s">
        <v>1435</v>
      </c>
      <c r="M79" s="118">
        <v>40.296999999999997</v>
      </c>
      <c r="N79" s="118">
        <v>0.17799999999999999</v>
      </c>
      <c r="O79" s="158">
        <v>8.0000000000000002E-3</v>
      </c>
      <c r="P79" s="118">
        <v>0.128</v>
      </c>
      <c r="Q79" s="158">
        <v>0</v>
      </c>
      <c r="R79" s="118">
        <v>0.14099999999999999</v>
      </c>
      <c r="S79" s="158">
        <v>0</v>
      </c>
      <c r="T79" s="158">
        <v>0</v>
      </c>
      <c r="U79" s="118">
        <v>54.423999999999999</v>
      </c>
      <c r="V79" s="118">
        <v>0.52800000000000002</v>
      </c>
      <c r="X79" s="118">
        <v>3.645</v>
      </c>
      <c r="Y79" s="118">
        <v>9.6000000000000002E-2</v>
      </c>
      <c r="Z79" s="118">
        <v>99.444999999999993</v>
      </c>
      <c r="AA79" s="118">
        <v>1.556</v>
      </c>
      <c r="AB79" s="205">
        <v>97.888999999999996</v>
      </c>
      <c r="AD79" s="139">
        <v>2.6337448559670781E-2</v>
      </c>
      <c r="AF79" s="118">
        <v>0.96761348553225379</v>
      </c>
      <c r="AG79" s="118">
        <v>1.4098986635335585E-2</v>
      </c>
      <c r="AH79" s="118">
        <v>1.8287527832410624E-2</v>
      </c>
      <c r="AI79" s="118">
        <v>1</v>
      </c>
      <c r="AK79" s="575">
        <v>0.96761348553225379</v>
      </c>
      <c r="AL79" s="575">
        <v>1.4098986635335585E-2</v>
      </c>
      <c r="AM79" s="575">
        <v>1.8287527832410624E-2</v>
      </c>
      <c r="AN79" s="575">
        <v>1</v>
      </c>
    </row>
    <row r="80" spans="2:40">
      <c r="B80" s="73" t="s">
        <v>1337</v>
      </c>
      <c r="C80" s="73" t="s">
        <v>1408</v>
      </c>
      <c r="D80" s="73" t="s">
        <v>1339</v>
      </c>
      <c r="E80" s="73">
        <v>1.06</v>
      </c>
      <c r="F80" s="73">
        <v>1.84</v>
      </c>
      <c r="G80" s="73"/>
      <c r="H80" s="73" t="s">
        <v>1340</v>
      </c>
      <c r="I80" s="73" t="s">
        <v>1430</v>
      </c>
      <c r="J80" s="73" t="s">
        <v>1342</v>
      </c>
      <c r="K80" s="73" t="s">
        <v>1431</v>
      </c>
      <c r="L80" s="113" t="s">
        <v>1436</v>
      </c>
      <c r="M80" s="118">
        <v>40.161000000000001</v>
      </c>
      <c r="N80" s="118">
        <v>0.17100000000000001</v>
      </c>
      <c r="O80" s="158">
        <v>0</v>
      </c>
      <c r="P80" s="158">
        <v>0</v>
      </c>
      <c r="Q80" s="158">
        <v>0.03</v>
      </c>
      <c r="R80" s="118">
        <v>0.32700000000000001</v>
      </c>
      <c r="S80" s="118">
        <v>0.16700000000000001</v>
      </c>
      <c r="T80" s="118">
        <v>0.185</v>
      </c>
      <c r="U80" s="118">
        <v>54.235999999999997</v>
      </c>
      <c r="V80" s="118">
        <v>0.30399999999999999</v>
      </c>
      <c r="X80" s="118">
        <v>3.214</v>
      </c>
      <c r="Y80" s="118">
        <v>0.29599999999999999</v>
      </c>
      <c r="Z80" s="118">
        <v>99.091999999999999</v>
      </c>
      <c r="AA80" s="118">
        <v>1.42</v>
      </c>
      <c r="AB80" s="205">
        <v>97.671999999999997</v>
      </c>
      <c r="AD80" s="139">
        <v>9.2097075295581823E-2</v>
      </c>
      <c r="AF80" s="118">
        <v>0.85319883196177326</v>
      </c>
      <c r="AG80" s="118">
        <v>4.3471875458951384E-2</v>
      </c>
      <c r="AH80" s="118">
        <v>0.10332929257927535</v>
      </c>
      <c r="AI80" s="118">
        <v>1</v>
      </c>
      <c r="AK80" s="575">
        <v>0.85319883196177326</v>
      </c>
      <c r="AL80" s="575">
        <v>4.3471875458951384E-2</v>
      </c>
      <c r="AM80" s="575">
        <v>0.10332929257927535</v>
      </c>
      <c r="AN80" s="575">
        <v>1</v>
      </c>
    </row>
    <row r="81" spans="2:40">
      <c r="B81" s="73" t="s">
        <v>1337</v>
      </c>
      <c r="C81" s="73" t="s">
        <v>1408</v>
      </c>
      <c r="D81" s="73" t="s">
        <v>1339</v>
      </c>
      <c r="E81" s="73">
        <v>1.06</v>
      </c>
      <c r="F81" s="73">
        <v>1.84</v>
      </c>
      <c r="G81" s="73"/>
      <c r="H81" s="73" t="s">
        <v>1340</v>
      </c>
      <c r="I81" s="73" t="s">
        <v>1430</v>
      </c>
      <c r="J81" s="73" t="s">
        <v>1342</v>
      </c>
      <c r="K81" s="73" t="s">
        <v>1431</v>
      </c>
      <c r="L81" s="113" t="s">
        <v>1437</v>
      </c>
      <c r="M81" s="118">
        <v>40.484000000000002</v>
      </c>
      <c r="N81" s="118">
        <v>0.157</v>
      </c>
      <c r="O81" s="118">
        <v>0.02</v>
      </c>
      <c r="P81" s="158">
        <v>0</v>
      </c>
      <c r="Q81" s="158">
        <v>0</v>
      </c>
      <c r="R81" s="118">
        <v>0.17899999999999999</v>
      </c>
      <c r="S81" s="118">
        <v>0.121</v>
      </c>
      <c r="T81" s="118">
        <v>0.104</v>
      </c>
      <c r="U81" s="118">
        <v>54.404000000000003</v>
      </c>
      <c r="V81" s="118">
        <v>0.63900000000000001</v>
      </c>
      <c r="X81" s="118">
        <v>3.6619999999999999</v>
      </c>
      <c r="Y81" s="118">
        <v>0.11600000000000001</v>
      </c>
      <c r="Z81" s="118">
        <v>99.885999999999996</v>
      </c>
      <c r="AA81" s="118">
        <v>1.5680000000000001</v>
      </c>
      <c r="AB81" s="205">
        <v>98.317999999999998</v>
      </c>
      <c r="AD81" s="139">
        <v>3.1676679410158386E-2</v>
      </c>
      <c r="AF81" s="118">
        <v>0.97212636049907086</v>
      </c>
      <c r="AG81" s="118">
        <v>1.7036275517697166E-2</v>
      </c>
      <c r="AH81" s="118">
        <v>1.0837363983231971E-2</v>
      </c>
      <c r="AI81" s="118">
        <v>1</v>
      </c>
      <c r="AK81" s="575">
        <v>0.97212636049907086</v>
      </c>
      <c r="AL81" s="575">
        <v>1.7036275517697166E-2</v>
      </c>
      <c r="AM81" s="575">
        <v>1.0837363983231971E-2</v>
      </c>
      <c r="AN81" s="575">
        <v>1</v>
      </c>
    </row>
    <row r="82" spans="2:40">
      <c r="B82" s="73" t="s">
        <v>1337</v>
      </c>
      <c r="C82" s="73" t="s">
        <v>1408</v>
      </c>
      <c r="D82" s="73" t="s">
        <v>1339</v>
      </c>
      <c r="E82" s="73">
        <v>1.06</v>
      </c>
      <c r="F82" s="73">
        <v>1.84</v>
      </c>
      <c r="G82" s="73"/>
      <c r="H82" s="73" t="s">
        <v>1340</v>
      </c>
      <c r="I82" s="73" t="s">
        <v>1430</v>
      </c>
      <c r="J82" s="73" t="s">
        <v>1342</v>
      </c>
      <c r="K82" s="73" t="s">
        <v>1431</v>
      </c>
      <c r="L82" s="113" t="s">
        <v>1438</v>
      </c>
      <c r="M82" s="118">
        <v>38.670999999999999</v>
      </c>
      <c r="N82" s="118">
        <v>1.1559999999999999</v>
      </c>
      <c r="O82" s="118">
        <v>3.6999999999999998E-2</v>
      </c>
      <c r="P82" s="158">
        <v>0</v>
      </c>
      <c r="Q82" s="158">
        <v>0</v>
      </c>
      <c r="R82" s="118">
        <v>0.17499999999999999</v>
      </c>
      <c r="S82" s="118">
        <v>0.156</v>
      </c>
      <c r="T82" s="118">
        <v>0.11700000000000001</v>
      </c>
      <c r="U82" s="118">
        <v>51.945999999999998</v>
      </c>
      <c r="V82" s="118">
        <v>1.7529999999999999</v>
      </c>
      <c r="X82" s="118">
        <v>3.508</v>
      </c>
      <c r="Y82" s="118">
        <v>0.39400000000000002</v>
      </c>
      <c r="Z82" s="118">
        <v>97.914000000000001</v>
      </c>
      <c r="AA82" s="118">
        <v>1.5660000000000001</v>
      </c>
      <c r="AB82" s="205">
        <v>96.346999999999994</v>
      </c>
      <c r="AD82" s="139">
        <v>0.11231470923603193</v>
      </c>
      <c r="AF82" s="118">
        <v>0.93124502256437491</v>
      </c>
      <c r="AG82" s="118">
        <v>5.7864590982523133E-2</v>
      </c>
      <c r="AH82" s="118">
        <v>1.0890386453101954E-2</v>
      </c>
      <c r="AI82" s="118">
        <v>1</v>
      </c>
      <c r="AK82" s="575">
        <v>0.93124502256437491</v>
      </c>
      <c r="AL82" s="575">
        <v>5.7864590982523133E-2</v>
      </c>
      <c r="AM82" s="575">
        <v>1.0890386453101954E-2</v>
      </c>
      <c r="AN82" s="575">
        <v>1</v>
      </c>
    </row>
    <row r="83" spans="2:40">
      <c r="B83" s="73" t="s">
        <v>1337</v>
      </c>
      <c r="C83" s="73" t="s">
        <v>1408</v>
      </c>
      <c r="D83" s="73" t="s">
        <v>1339</v>
      </c>
      <c r="E83" s="73">
        <v>1.06</v>
      </c>
      <c r="F83" s="73">
        <v>1.84</v>
      </c>
      <c r="G83" s="73"/>
      <c r="H83" s="73" t="s">
        <v>1340</v>
      </c>
      <c r="I83" s="73" t="s">
        <v>1430</v>
      </c>
      <c r="J83" s="73" t="s">
        <v>1342</v>
      </c>
      <c r="K83" s="73" t="s">
        <v>1431</v>
      </c>
      <c r="L83" s="113" t="s">
        <v>1439</v>
      </c>
      <c r="M83" s="118">
        <v>40.049999999999997</v>
      </c>
      <c r="N83" s="118">
        <v>0.252</v>
      </c>
      <c r="O83" s="158">
        <v>0</v>
      </c>
      <c r="P83" s="158">
        <v>0</v>
      </c>
      <c r="Q83" s="158">
        <v>0</v>
      </c>
      <c r="R83" s="118">
        <v>8.1000000000000003E-2</v>
      </c>
      <c r="S83" s="158">
        <v>5.0000000000000001E-3</v>
      </c>
      <c r="T83" s="118">
        <v>0.154</v>
      </c>
      <c r="U83" s="118">
        <v>54.612000000000002</v>
      </c>
      <c r="V83" s="118">
        <v>0.28599999999999998</v>
      </c>
      <c r="X83" s="118">
        <v>3.6509999999999998</v>
      </c>
      <c r="Y83" s="118">
        <v>7.2999999999999995E-2</v>
      </c>
      <c r="Z83" s="118">
        <v>99.162999999999997</v>
      </c>
      <c r="AA83" s="118">
        <v>1.554</v>
      </c>
      <c r="AB83" s="205">
        <v>97.608999999999995</v>
      </c>
      <c r="AD83" s="139">
        <v>1.9994522048753766E-2</v>
      </c>
      <c r="AF83" s="118">
        <v>0.96920626493230688</v>
      </c>
      <c r="AG83" s="118">
        <v>1.0721104420619767E-2</v>
      </c>
      <c r="AH83" s="118">
        <v>2.0072630647073351E-2</v>
      </c>
      <c r="AI83" s="118">
        <v>1</v>
      </c>
      <c r="AK83" s="575">
        <v>0.96920626493230688</v>
      </c>
      <c r="AL83" s="575">
        <v>1.0721104420619767E-2</v>
      </c>
      <c r="AM83" s="575">
        <v>2.0072630647073351E-2</v>
      </c>
      <c r="AN83" s="575">
        <v>1</v>
      </c>
    </row>
    <row r="84" spans="2:40">
      <c r="B84" s="73" t="s">
        <v>1337</v>
      </c>
      <c r="C84" s="73" t="s">
        <v>1408</v>
      </c>
      <c r="D84" s="73" t="s">
        <v>1339</v>
      </c>
      <c r="E84" s="73">
        <v>1.06</v>
      </c>
      <c r="F84" s="73">
        <v>1.84</v>
      </c>
      <c r="G84" s="73"/>
      <c r="H84" s="73" t="s">
        <v>1340</v>
      </c>
      <c r="I84" s="73" t="s">
        <v>1430</v>
      </c>
      <c r="J84" s="73" t="s">
        <v>1342</v>
      </c>
      <c r="K84" s="73" t="s">
        <v>1431</v>
      </c>
      <c r="L84" s="113" t="s">
        <v>1440</v>
      </c>
      <c r="M84" s="118">
        <v>40.529000000000003</v>
      </c>
      <c r="N84" s="118">
        <v>0</v>
      </c>
      <c r="O84" s="158">
        <v>3.0000000000000001E-3</v>
      </c>
      <c r="P84" s="158">
        <v>7.0000000000000007E-2</v>
      </c>
      <c r="Q84" s="118">
        <v>0.14799999999999999</v>
      </c>
      <c r="R84" s="118">
        <v>0.218</v>
      </c>
      <c r="S84" s="158">
        <v>0</v>
      </c>
      <c r="T84" s="158">
        <v>8.9999999999999993E-3</v>
      </c>
      <c r="U84" s="118">
        <v>54.542000000000002</v>
      </c>
      <c r="V84" s="118">
        <v>0.52100000000000002</v>
      </c>
      <c r="X84" s="118">
        <v>3.202</v>
      </c>
      <c r="Y84" s="118">
        <v>0.32100000000000001</v>
      </c>
      <c r="Z84" s="118">
        <v>99.563999999999993</v>
      </c>
      <c r="AA84" s="118">
        <v>1.421</v>
      </c>
      <c r="AB84" s="205">
        <v>98.143000000000001</v>
      </c>
      <c r="AD84" s="139">
        <v>0.10024984384759526</v>
      </c>
      <c r="AF84" s="118">
        <v>0.85001327316166708</v>
      </c>
      <c r="AG84" s="118">
        <v>4.7143486561903362E-2</v>
      </c>
      <c r="AH84" s="118">
        <v>0.10284324027642955</v>
      </c>
      <c r="AI84" s="118">
        <v>1</v>
      </c>
      <c r="AK84" s="575">
        <v>0.85001327316166708</v>
      </c>
      <c r="AL84" s="575">
        <v>4.7143486561903362E-2</v>
      </c>
      <c r="AM84" s="575">
        <v>0.10284324027642955</v>
      </c>
      <c r="AN84" s="575">
        <v>1</v>
      </c>
    </row>
    <row r="85" spans="2:40">
      <c r="B85" s="73" t="s">
        <v>1337</v>
      </c>
      <c r="C85" s="73" t="s">
        <v>1408</v>
      </c>
      <c r="D85" s="73" t="s">
        <v>1339</v>
      </c>
      <c r="E85" s="73">
        <v>1.06</v>
      </c>
      <c r="F85" s="73">
        <v>1.84</v>
      </c>
      <c r="G85" s="73"/>
      <c r="H85" s="73" t="s">
        <v>1340</v>
      </c>
      <c r="I85" s="73" t="s">
        <v>1430</v>
      </c>
      <c r="J85" s="73" t="s">
        <v>1342</v>
      </c>
      <c r="K85" s="73" t="s">
        <v>1431</v>
      </c>
      <c r="L85" s="113" t="s">
        <v>1441</v>
      </c>
      <c r="M85" s="118">
        <v>40.582000000000001</v>
      </c>
      <c r="N85" s="118">
        <v>0.18099999999999999</v>
      </c>
      <c r="O85" s="118">
        <v>1.4999999999999999E-2</v>
      </c>
      <c r="P85" s="158">
        <v>1.2E-2</v>
      </c>
      <c r="Q85" s="158">
        <v>5.2999999999999999E-2</v>
      </c>
      <c r="R85" s="118">
        <v>0.16900000000000001</v>
      </c>
      <c r="S85" s="158">
        <v>0</v>
      </c>
      <c r="T85" s="118">
        <v>0.24399999999999999</v>
      </c>
      <c r="U85" s="118">
        <v>54.374000000000002</v>
      </c>
      <c r="V85" s="118">
        <v>0.62</v>
      </c>
      <c r="X85" s="118">
        <v>3.2989999999999999</v>
      </c>
      <c r="Y85" s="118">
        <v>0.17699999999999999</v>
      </c>
      <c r="Z85" s="118">
        <v>99.725999999999999</v>
      </c>
      <c r="AA85" s="118">
        <v>1.429</v>
      </c>
      <c r="AB85" s="205">
        <v>98.296000000000006</v>
      </c>
      <c r="AD85" s="139">
        <v>5.3652622006668683E-2</v>
      </c>
      <c r="AF85" s="118">
        <v>0.87576320679585873</v>
      </c>
      <c r="AG85" s="118">
        <v>2.5995006608899984E-2</v>
      </c>
      <c r="AH85" s="118">
        <v>9.8241786595241284E-2</v>
      </c>
      <c r="AI85" s="118">
        <v>1</v>
      </c>
      <c r="AK85" s="575">
        <v>0.87576320679585873</v>
      </c>
      <c r="AL85" s="575">
        <v>2.5995006608899984E-2</v>
      </c>
      <c r="AM85" s="575">
        <v>9.8241786595241284E-2</v>
      </c>
      <c r="AN85" s="575">
        <v>1</v>
      </c>
    </row>
    <row r="86" spans="2:40">
      <c r="B86" s="73" t="s">
        <v>1337</v>
      </c>
      <c r="C86" s="73" t="s">
        <v>1408</v>
      </c>
      <c r="D86" s="73" t="s">
        <v>1339</v>
      </c>
      <c r="E86" s="73">
        <v>1.32</v>
      </c>
      <c r="F86" s="73">
        <v>2.08</v>
      </c>
      <c r="G86" s="73"/>
      <c r="H86" s="73" t="s">
        <v>1340</v>
      </c>
      <c r="I86" s="73" t="s">
        <v>1442</v>
      </c>
      <c r="J86" s="73" t="s">
        <v>1342</v>
      </c>
      <c r="K86" s="73" t="s">
        <v>1443</v>
      </c>
      <c r="L86" s="113" t="s">
        <v>1444</v>
      </c>
      <c r="M86" s="118">
        <v>42.259</v>
      </c>
      <c r="N86" s="118">
        <v>8.3000000000000004E-2</v>
      </c>
      <c r="O86" s="158">
        <v>8.0000000000000002E-3</v>
      </c>
      <c r="P86" s="118">
        <v>7.4999999999999997E-2</v>
      </c>
      <c r="Q86" s="118">
        <v>0.113</v>
      </c>
      <c r="R86" s="118">
        <v>7.4999999999999997E-2</v>
      </c>
      <c r="S86" s="118">
        <v>0.13</v>
      </c>
      <c r="T86" s="158">
        <v>3.9E-2</v>
      </c>
      <c r="U86" s="118">
        <v>54.518999999999998</v>
      </c>
      <c r="V86" s="118">
        <v>0.20499999999999999</v>
      </c>
      <c r="X86" s="118">
        <v>3.3239999999999998</v>
      </c>
      <c r="Y86" s="118">
        <v>0.161</v>
      </c>
      <c r="Z86" s="118">
        <v>100.991</v>
      </c>
      <c r="AA86" s="118">
        <v>1.4359999999999999</v>
      </c>
      <c r="AB86" s="205">
        <v>99.555000000000007</v>
      </c>
      <c r="AD86" s="139">
        <v>4.8435619735258728E-2</v>
      </c>
      <c r="AF86" s="118">
        <v>0.88239978762941329</v>
      </c>
      <c r="AG86" s="118">
        <v>2.3645175503010721E-2</v>
      </c>
      <c r="AH86" s="118">
        <v>9.3955036867575989E-2</v>
      </c>
      <c r="AI86" s="118">
        <v>1</v>
      </c>
      <c r="AK86" s="575">
        <v>0.88239978762941329</v>
      </c>
      <c r="AL86" s="575">
        <v>2.3645175503010721E-2</v>
      </c>
      <c r="AM86" s="575">
        <v>9.3955036867575989E-2</v>
      </c>
      <c r="AN86" s="575">
        <v>1</v>
      </c>
    </row>
    <row r="87" spans="2:40">
      <c r="B87" s="73" t="s">
        <v>1337</v>
      </c>
      <c r="C87" s="73" t="s">
        <v>1408</v>
      </c>
      <c r="D87" s="73" t="s">
        <v>1339</v>
      </c>
      <c r="E87" s="73">
        <v>1.32</v>
      </c>
      <c r="F87" s="73">
        <v>2.08</v>
      </c>
      <c r="G87" s="73"/>
      <c r="H87" s="73" t="s">
        <v>1340</v>
      </c>
      <c r="I87" s="73" t="s">
        <v>1442</v>
      </c>
      <c r="J87" s="73" t="s">
        <v>1342</v>
      </c>
      <c r="K87" s="73" t="s">
        <v>1443</v>
      </c>
      <c r="L87" s="113" t="s">
        <v>1445</v>
      </c>
      <c r="M87" s="118">
        <v>41.991999999999997</v>
      </c>
      <c r="N87" s="118">
        <v>0.17899999999999999</v>
      </c>
      <c r="O87" s="118">
        <v>3.1E-2</v>
      </c>
      <c r="P87" s="158">
        <v>0</v>
      </c>
      <c r="Q87" s="158">
        <v>1.6E-2</v>
      </c>
      <c r="R87" s="118">
        <v>0.11600000000000001</v>
      </c>
      <c r="S87" s="118">
        <v>0.151</v>
      </c>
      <c r="T87" s="118">
        <v>0.14000000000000001</v>
      </c>
      <c r="U87" s="118">
        <v>54.68</v>
      </c>
      <c r="V87" s="118">
        <v>0.22500000000000001</v>
      </c>
      <c r="X87" s="118">
        <v>3.3050000000000002</v>
      </c>
      <c r="Y87" s="118">
        <v>0.158</v>
      </c>
      <c r="Z87" s="118">
        <v>100.994</v>
      </c>
      <c r="AA87" s="118">
        <v>1.427</v>
      </c>
      <c r="AB87" s="205">
        <v>99.566000000000003</v>
      </c>
      <c r="AD87" s="139">
        <v>4.7806354009077151E-2</v>
      </c>
      <c r="AF87" s="118">
        <v>0.87735598619591193</v>
      </c>
      <c r="AG87" s="118">
        <v>2.3204582170656483E-2</v>
      </c>
      <c r="AH87" s="118">
        <v>9.943943163343158E-2</v>
      </c>
      <c r="AI87" s="118">
        <v>1</v>
      </c>
      <c r="AK87" s="575">
        <v>0.87735598619591193</v>
      </c>
      <c r="AL87" s="575">
        <v>2.3204582170656483E-2</v>
      </c>
      <c r="AM87" s="575">
        <v>9.943943163343158E-2</v>
      </c>
      <c r="AN87" s="575">
        <v>1</v>
      </c>
    </row>
    <row r="88" spans="2:40">
      <c r="B88" s="73" t="s">
        <v>1337</v>
      </c>
      <c r="C88" s="73" t="s">
        <v>1408</v>
      </c>
      <c r="D88" s="73" t="s">
        <v>1339</v>
      </c>
      <c r="E88" s="73">
        <v>1.32</v>
      </c>
      <c r="F88" s="73">
        <v>2.08</v>
      </c>
      <c r="G88" s="73"/>
      <c r="H88" s="73" t="s">
        <v>1340</v>
      </c>
      <c r="I88" s="73" t="s">
        <v>1442</v>
      </c>
      <c r="J88" s="73" t="s">
        <v>1342</v>
      </c>
      <c r="K88" s="73" t="s">
        <v>1443</v>
      </c>
      <c r="L88" s="113" t="s">
        <v>1446</v>
      </c>
      <c r="M88" s="118">
        <v>41.753999999999998</v>
      </c>
      <c r="N88" s="118">
        <v>0.13200000000000001</v>
      </c>
      <c r="O88" s="118">
        <v>1.9E-2</v>
      </c>
      <c r="P88" s="158">
        <v>0</v>
      </c>
      <c r="Q88" s="158">
        <v>0</v>
      </c>
      <c r="R88" s="118">
        <v>8.3000000000000004E-2</v>
      </c>
      <c r="S88" s="158">
        <v>2.1999999999999999E-2</v>
      </c>
      <c r="T88" s="118">
        <v>0.121</v>
      </c>
      <c r="U88" s="118">
        <v>54.844000000000001</v>
      </c>
      <c r="V88" s="118">
        <v>0.17199999999999999</v>
      </c>
      <c r="X88" s="118">
        <v>3.1720000000000002</v>
      </c>
      <c r="Y88" s="118">
        <v>0.161</v>
      </c>
      <c r="Z88" s="118">
        <v>100.48</v>
      </c>
      <c r="AA88" s="118">
        <v>1.3720000000000001</v>
      </c>
      <c r="AB88" s="205">
        <v>99.108000000000004</v>
      </c>
      <c r="AD88" s="139">
        <v>5.0756620428751578E-2</v>
      </c>
      <c r="AF88" s="118">
        <v>0.84204937616140174</v>
      </c>
      <c r="AG88" s="118">
        <v>2.3645175503010721E-2</v>
      </c>
      <c r="AH88" s="118">
        <v>0.13430544833558755</v>
      </c>
      <c r="AI88" s="118">
        <v>1</v>
      </c>
      <c r="AK88" s="575">
        <v>0.84204937616140174</v>
      </c>
      <c r="AL88" s="575">
        <v>2.3645175503010721E-2</v>
      </c>
      <c r="AM88" s="575">
        <v>0.13430544833558755</v>
      </c>
      <c r="AN88" s="575">
        <v>1</v>
      </c>
    </row>
    <row r="89" spans="2:40">
      <c r="B89" s="73" t="s">
        <v>1337</v>
      </c>
      <c r="C89" s="73" t="s">
        <v>1408</v>
      </c>
      <c r="D89" s="73" t="s">
        <v>1339</v>
      </c>
      <c r="E89" s="73">
        <v>1.32</v>
      </c>
      <c r="F89" s="73">
        <v>2.08</v>
      </c>
      <c r="G89" s="73"/>
      <c r="H89" s="73" t="s">
        <v>1340</v>
      </c>
      <c r="I89" s="73" t="s">
        <v>1442</v>
      </c>
      <c r="J89" s="73" t="s">
        <v>1342</v>
      </c>
      <c r="K89" s="73" t="s">
        <v>1443</v>
      </c>
      <c r="L89" s="113" t="s">
        <v>1447</v>
      </c>
      <c r="M89" s="118">
        <v>42.747</v>
      </c>
      <c r="N89" s="118">
        <v>2.5999999999999999E-2</v>
      </c>
      <c r="O89" s="158">
        <v>1.2E-2</v>
      </c>
      <c r="P89" s="158">
        <v>0</v>
      </c>
      <c r="Q89" s="158">
        <v>0</v>
      </c>
      <c r="R89" s="158">
        <v>4.1000000000000002E-2</v>
      </c>
      <c r="S89" s="118">
        <v>0.254</v>
      </c>
      <c r="T89" s="118">
        <v>0.106</v>
      </c>
      <c r="U89" s="118">
        <v>54.749000000000002</v>
      </c>
      <c r="V89" s="118">
        <v>0.159</v>
      </c>
      <c r="X89" s="118">
        <v>3.4260000000000002</v>
      </c>
      <c r="Y89" s="118">
        <v>0.13500000000000001</v>
      </c>
      <c r="Z89" s="118">
        <v>101.655</v>
      </c>
      <c r="AA89" s="118">
        <v>1.4730000000000001</v>
      </c>
      <c r="AB89" s="205">
        <v>100.182</v>
      </c>
      <c r="AD89" s="139">
        <v>3.94045534150613E-2</v>
      </c>
      <c r="AF89" s="118">
        <v>0.90947703743031594</v>
      </c>
      <c r="AG89" s="118">
        <v>1.9826699955940667E-2</v>
      </c>
      <c r="AH89" s="118">
        <v>7.0696262613743399E-2</v>
      </c>
      <c r="AI89" s="118">
        <v>1</v>
      </c>
      <c r="AK89" s="575">
        <v>0.90947703743031594</v>
      </c>
      <c r="AL89" s="575">
        <v>1.9826699955940667E-2</v>
      </c>
      <c r="AM89" s="575">
        <v>7.0696262613743399E-2</v>
      </c>
      <c r="AN89" s="575">
        <v>1</v>
      </c>
    </row>
    <row r="90" spans="2:40">
      <c r="B90" s="73" t="s">
        <v>1337</v>
      </c>
      <c r="C90" s="73" t="s">
        <v>1408</v>
      </c>
      <c r="D90" s="73" t="s">
        <v>1339</v>
      </c>
      <c r="E90" s="73">
        <v>1.32</v>
      </c>
      <c r="F90" s="73">
        <v>2.08</v>
      </c>
      <c r="G90" s="73"/>
      <c r="H90" s="73" t="s">
        <v>1340</v>
      </c>
      <c r="I90" s="73" t="s">
        <v>1442</v>
      </c>
      <c r="J90" s="73" t="s">
        <v>1342</v>
      </c>
      <c r="K90" s="73" t="s">
        <v>1443</v>
      </c>
      <c r="L90" s="113" t="s">
        <v>1448</v>
      </c>
      <c r="M90" s="118">
        <v>41.430999999999997</v>
      </c>
      <c r="N90" s="118">
        <v>0.17699999999999999</v>
      </c>
      <c r="O90" s="158">
        <v>1.0999999999999999E-2</v>
      </c>
      <c r="P90" s="158">
        <v>0</v>
      </c>
      <c r="Q90" s="158">
        <v>4.0000000000000001E-3</v>
      </c>
      <c r="R90" s="158">
        <v>0</v>
      </c>
      <c r="S90" s="158">
        <v>6.5000000000000002E-2</v>
      </c>
      <c r="T90" s="158">
        <v>0</v>
      </c>
      <c r="U90" s="118">
        <v>54.948</v>
      </c>
      <c r="V90" s="118">
        <v>0.23899999999999999</v>
      </c>
      <c r="X90" s="118">
        <v>3.3650000000000002</v>
      </c>
      <c r="Y90" s="118">
        <v>0.115</v>
      </c>
      <c r="Z90" s="118">
        <v>100.354</v>
      </c>
      <c r="AA90" s="118">
        <v>1.4430000000000001</v>
      </c>
      <c r="AB90" s="205">
        <v>98.911000000000001</v>
      </c>
      <c r="AD90" s="139">
        <v>3.4175334323922731E-2</v>
      </c>
      <c r="AF90" s="118">
        <v>0.89328378019644283</v>
      </c>
      <c r="AG90" s="118">
        <v>1.6889411073579087E-2</v>
      </c>
      <c r="AH90" s="118">
        <v>8.9826808729978086E-2</v>
      </c>
      <c r="AI90" s="118">
        <v>1</v>
      </c>
      <c r="AK90" s="575">
        <v>0.89328378019644283</v>
      </c>
      <c r="AL90" s="575">
        <v>1.6889411073579087E-2</v>
      </c>
      <c r="AM90" s="575">
        <v>8.9826808729978086E-2</v>
      </c>
      <c r="AN90" s="575">
        <v>1</v>
      </c>
    </row>
    <row r="91" spans="2:40">
      <c r="B91" s="73" t="s">
        <v>1337</v>
      </c>
      <c r="C91" s="73" t="s">
        <v>1408</v>
      </c>
      <c r="D91" s="73" t="s">
        <v>1339</v>
      </c>
      <c r="E91" s="73">
        <v>1.32</v>
      </c>
      <c r="F91" s="73">
        <v>2.08</v>
      </c>
      <c r="G91" s="73"/>
      <c r="H91" s="73" t="s">
        <v>1340</v>
      </c>
      <c r="I91" s="73" t="s">
        <v>1442</v>
      </c>
      <c r="J91" s="73" t="s">
        <v>1342</v>
      </c>
      <c r="K91" s="73" t="s">
        <v>1443</v>
      </c>
      <c r="L91" s="113" t="s">
        <v>1449</v>
      </c>
      <c r="M91" s="118">
        <v>42.000999999999998</v>
      </c>
      <c r="N91" s="118">
        <v>0.08</v>
      </c>
      <c r="O91" s="118">
        <v>1.9E-2</v>
      </c>
      <c r="P91" s="158">
        <v>0.05</v>
      </c>
      <c r="Q91" s="158">
        <v>0</v>
      </c>
      <c r="R91" s="158">
        <v>2.5999999999999999E-2</v>
      </c>
      <c r="S91" s="158">
        <v>0</v>
      </c>
      <c r="T91" s="118">
        <v>0.11600000000000001</v>
      </c>
      <c r="U91" s="118">
        <v>55.008000000000003</v>
      </c>
      <c r="V91" s="118">
        <v>9.9000000000000005E-2</v>
      </c>
      <c r="X91" s="118">
        <v>3.1440000000000001</v>
      </c>
      <c r="Y91" s="118">
        <v>0.113</v>
      </c>
      <c r="Z91" s="118">
        <v>100.657</v>
      </c>
      <c r="AA91" s="118">
        <v>1.349</v>
      </c>
      <c r="AB91" s="205">
        <v>99.308000000000007</v>
      </c>
      <c r="AD91" s="139">
        <v>3.5941475826972012E-2</v>
      </c>
      <c r="AF91" s="118">
        <v>0.83461640562782058</v>
      </c>
      <c r="AG91" s="118">
        <v>1.6595682185342929E-2</v>
      </c>
      <c r="AH91" s="118">
        <v>0.14878791218683649</v>
      </c>
      <c r="AI91" s="118">
        <v>1</v>
      </c>
      <c r="AK91" s="575">
        <v>0.83461640562782058</v>
      </c>
      <c r="AL91" s="575">
        <v>1.6595682185342929E-2</v>
      </c>
      <c r="AM91" s="575">
        <v>0.14878791218683649</v>
      </c>
      <c r="AN91" s="575">
        <v>1</v>
      </c>
    </row>
    <row r="92" spans="2:40">
      <c r="B92" s="73" t="s">
        <v>1337</v>
      </c>
      <c r="C92" s="73" t="s">
        <v>1408</v>
      </c>
      <c r="D92" s="73" t="s">
        <v>1339</v>
      </c>
      <c r="E92" s="73">
        <v>1.32</v>
      </c>
      <c r="F92" s="73">
        <v>2.08</v>
      </c>
      <c r="G92" s="73"/>
      <c r="H92" s="73" t="s">
        <v>1340</v>
      </c>
      <c r="I92" s="73" t="s">
        <v>1442</v>
      </c>
      <c r="J92" s="73" t="s">
        <v>1342</v>
      </c>
      <c r="K92" s="73" t="s">
        <v>1443</v>
      </c>
      <c r="L92" s="113" t="s">
        <v>1450</v>
      </c>
      <c r="M92" s="118">
        <v>42.274000000000001</v>
      </c>
      <c r="N92" s="118">
        <v>7.1999999999999995E-2</v>
      </c>
      <c r="O92" s="118">
        <v>2.1999999999999999E-2</v>
      </c>
      <c r="P92" s="158">
        <v>6.2E-2</v>
      </c>
      <c r="Q92" s="158">
        <v>0</v>
      </c>
      <c r="R92" s="118">
        <v>0.13100000000000001</v>
      </c>
      <c r="S92" s="158">
        <v>0</v>
      </c>
      <c r="T92" s="158">
        <v>0</v>
      </c>
      <c r="U92" s="118">
        <v>54.744999999999997</v>
      </c>
      <c r="V92" s="118">
        <v>0.28499999999999998</v>
      </c>
      <c r="X92" s="118">
        <v>3.1989999999999998</v>
      </c>
      <c r="Y92" s="118">
        <v>0.14199999999999999</v>
      </c>
      <c r="Z92" s="118">
        <v>100.932</v>
      </c>
      <c r="AA92" s="118">
        <v>1.379</v>
      </c>
      <c r="AB92" s="205">
        <v>99.554000000000002</v>
      </c>
      <c r="AD92" s="139">
        <v>4.4388871522350735E-2</v>
      </c>
      <c r="AF92" s="118">
        <v>0.84921688346164059</v>
      </c>
      <c r="AG92" s="118">
        <v>2.0854751064767217E-2</v>
      </c>
      <c r="AH92" s="118">
        <v>0.12992836547359218</v>
      </c>
      <c r="AI92" s="118">
        <v>1</v>
      </c>
      <c r="AK92" s="575">
        <v>0.84921688346164059</v>
      </c>
      <c r="AL92" s="575">
        <v>2.0854751064767217E-2</v>
      </c>
      <c r="AM92" s="575">
        <v>0.12992836547359218</v>
      </c>
      <c r="AN92" s="575">
        <v>1</v>
      </c>
    </row>
    <row r="93" spans="2:40">
      <c r="B93" s="73" t="s">
        <v>1337</v>
      </c>
      <c r="C93" s="73" t="s">
        <v>1408</v>
      </c>
      <c r="D93" s="73" t="s">
        <v>1339</v>
      </c>
      <c r="E93" s="73">
        <v>1.32</v>
      </c>
      <c r="F93" s="73">
        <v>2.08</v>
      </c>
      <c r="G93" s="73"/>
      <c r="H93" s="73" t="s">
        <v>1340</v>
      </c>
      <c r="I93" s="73" t="s">
        <v>1442</v>
      </c>
      <c r="J93" s="73" t="s">
        <v>1342</v>
      </c>
      <c r="K93" s="73" t="s">
        <v>1443</v>
      </c>
      <c r="L93" s="113" t="s">
        <v>1451</v>
      </c>
      <c r="M93" s="118">
        <v>41.823</v>
      </c>
      <c r="N93" s="118">
        <v>6.4000000000000001E-2</v>
      </c>
      <c r="O93" s="158">
        <v>0</v>
      </c>
      <c r="P93" s="158">
        <v>0</v>
      </c>
      <c r="Q93" s="158">
        <v>5.2999999999999999E-2</v>
      </c>
      <c r="R93" s="118">
        <v>0.124</v>
      </c>
      <c r="S93" s="118">
        <v>0.13</v>
      </c>
      <c r="T93" s="158">
        <v>0</v>
      </c>
      <c r="U93" s="118">
        <v>54.621000000000002</v>
      </c>
      <c r="V93" s="118">
        <v>0.20499999999999999</v>
      </c>
      <c r="X93" s="118">
        <v>3.3380000000000001</v>
      </c>
      <c r="Y93" s="118">
        <v>0.19600000000000001</v>
      </c>
      <c r="Z93" s="118">
        <v>100.553</v>
      </c>
      <c r="AA93" s="118">
        <v>1.45</v>
      </c>
      <c r="AB93" s="205">
        <v>99.102999999999994</v>
      </c>
      <c r="AD93" s="139">
        <v>5.8717795086878369E-2</v>
      </c>
      <c r="AF93" s="118">
        <v>0.88611627289620387</v>
      </c>
      <c r="AG93" s="118">
        <v>2.8785431047143487E-2</v>
      </c>
      <c r="AH93" s="118">
        <v>8.5098296056652645E-2</v>
      </c>
      <c r="AI93" s="118">
        <v>1</v>
      </c>
      <c r="AK93" s="575">
        <v>0.88611627289620387</v>
      </c>
      <c r="AL93" s="575">
        <v>2.8785431047143487E-2</v>
      </c>
      <c r="AM93" s="575">
        <v>8.5098296056652645E-2</v>
      </c>
      <c r="AN93" s="575">
        <v>1</v>
      </c>
    </row>
    <row r="94" spans="2:40">
      <c r="B94" s="73" t="s">
        <v>1337</v>
      </c>
      <c r="C94" s="73" t="s">
        <v>1408</v>
      </c>
      <c r="D94" s="73" t="s">
        <v>1339</v>
      </c>
      <c r="E94" s="73">
        <v>1.32</v>
      </c>
      <c r="F94" s="73">
        <v>2.08</v>
      </c>
      <c r="G94" s="73"/>
      <c r="H94" s="73" t="s">
        <v>1340</v>
      </c>
      <c r="I94" s="73" t="s">
        <v>1442</v>
      </c>
      <c r="J94" s="73" t="s">
        <v>1342</v>
      </c>
      <c r="K94" s="73" t="s">
        <v>1443</v>
      </c>
      <c r="L94" s="113" t="s">
        <v>1452</v>
      </c>
      <c r="M94" s="118">
        <v>42.414999999999999</v>
      </c>
      <c r="N94" s="118">
        <v>8.7999999999999995E-2</v>
      </c>
      <c r="O94" s="158">
        <v>2E-3</v>
      </c>
      <c r="P94" s="158">
        <v>0</v>
      </c>
      <c r="Q94" s="158">
        <v>1.2E-2</v>
      </c>
      <c r="R94" s="158">
        <v>5.2999999999999999E-2</v>
      </c>
      <c r="S94" s="158">
        <v>0</v>
      </c>
      <c r="T94" s="118">
        <v>0.125</v>
      </c>
      <c r="U94" s="118">
        <v>54.695</v>
      </c>
      <c r="V94" s="118">
        <v>0.113</v>
      </c>
      <c r="X94" s="118">
        <v>3.0739999999999998</v>
      </c>
      <c r="Y94" s="118">
        <v>0.23699999999999999</v>
      </c>
      <c r="Z94" s="118">
        <v>100.815</v>
      </c>
      <c r="AA94" s="118">
        <v>1.3480000000000001</v>
      </c>
      <c r="AB94" s="205">
        <v>99.465999999999994</v>
      </c>
      <c r="AD94" s="139">
        <v>7.7098243331164606E-2</v>
      </c>
      <c r="AF94" s="118">
        <v>0.81603397929386778</v>
      </c>
      <c r="AG94" s="118">
        <v>3.4806873255984722E-2</v>
      </c>
      <c r="AH94" s="118">
        <v>0.14915914745014749</v>
      </c>
      <c r="AI94" s="118">
        <v>1</v>
      </c>
      <c r="AK94" s="575">
        <v>0.81603397929386778</v>
      </c>
      <c r="AL94" s="575">
        <v>3.4806873255984722E-2</v>
      </c>
      <c r="AM94" s="575">
        <v>0.14915914745014749</v>
      </c>
      <c r="AN94" s="575">
        <v>1</v>
      </c>
    </row>
    <row r="95" spans="2:40">
      <c r="B95" s="68" t="s">
        <v>1337</v>
      </c>
      <c r="C95" s="68" t="s">
        <v>1408</v>
      </c>
      <c r="D95" s="68" t="s">
        <v>1339</v>
      </c>
      <c r="E95" s="68">
        <v>1.32</v>
      </c>
      <c r="F95" s="68">
        <v>2.08</v>
      </c>
      <c r="G95" s="68"/>
      <c r="H95" s="68" t="s">
        <v>1340</v>
      </c>
      <c r="I95" s="68" t="s">
        <v>1442</v>
      </c>
      <c r="J95" s="68" t="s">
        <v>1342</v>
      </c>
      <c r="K95" s="68" t="s">
        <v>1443</v>
      </c>
      <c r="L95" s="115" t="s">
        <v>1453</v>
      </c>
      <c r="M95" s="131">
        <v>41.957000000000001</v>
      </c>
      <c r="N95" s="131">
        <v>3.6999999999999998E-2</v>
      </c>
      <c r="O95" s="576">
        <v>0</v>
      </c>
      <c r="P95" s="576">
        <v>0</v>
      </c>
      <c r="Q95" s="576">
        <v>0</v>
      </c>
      <c r="R95" s="131">
        <v>0.13500000000000001</v>
      </c>
      <c r="S95" s="576">
        <v>7.5999999999999998E-2</v>
      </c>
      <c r="T95" s="131">
        <v>0</v>
      </c>
      <c r="U95" s="131">
        <v>54.661999999999999</v>
      </c>
      <c r="V95" s="131">
        <v>0.192</v>
      </c>
      <c r="W95" s="517"/>
      <c r="X95" s="131">
        <v>3.4089999999999998</v>
      </c>
      <c r="Y95" s="131">
        <v>0.14000000000000001</v>
      </c>
      <c r="Z95" s="131">
        <v>100.60899999999999</v>
      </c>
      <c r="AA95" s="131">
        <v>1.4670000000000001</v>
      </c>
      <c r="AB95" s="244">
        <v>99.141000000000005</v>
      </c>
      <c r="AC95" s="517"/>
      <c r="AD95" s="577">
        <v>4.1067761806981525E-2</v>
      </c>
      <c r="AE95" s="517"/>
      <c r="AF95" s="131">
        <v>0.90496416246349876</v>
      </c>
      <c r="AG95" s="131">
        <v>2.0561022176531062E-2</v>
      </c>
      <c r="AH95" s="131">
        <v>7.4474815359970178E-2</v>
      </c>
      <c r="AI95" s="131">
        <v>1</v>
      </c>
      <c r="AJ95" s="517"/>
      <c r="AK95" s="578">
        <v>0.90496416246349876</v>
      </c>
      <c r="AL95" s="578">
        <v>2.0561022176531062E-2</v>
      </c>
      <c r="AM95" s="578">
        <v>7.4474815359970178E-2</v>
      </c>
      <c r="AN95" s="578">
        <v>1</v>
      </c>
    </row>
    <row r="96" spans="2:40">
      <c r="B96" s="73" t="s">
        <v>1337</v>
      </c>
      <c r="C96" s="73" t="s">
        <v>1454</v>
      </c>
      <c r="D96" s="73" t="s">
        <v>1367</v>
      </c>
      <c r="E96" s="73">
        <v>0.94</v>
      </c>
      <c r="F96" s="73">
        <v>1.24</v>
      </c>
      <c r="G96" s="73"/>
      <c r="H96" s="113" t="s">
        <v>1455</v>
      </c>
      <c r="I96" s="73" t="s">
        <v>1456</v>
      </c>
      <c r="J96" s="73" t="s">
        <v>1457</v>
      </c>
      <c r="K96" s="73" t="s">
        <v>1458</v>
      </c>
      <c r="L96" s="113" t="s">
        <v>1459</v>
      </c>
      <c r="M96" s="118">
        <v>38.581000000000003</v>
      </c>
      <c r="N96" s="118">
        <v>2.097</v>
      </c>
      <c r="O96" s="158">
        <v>0</v>
      </c>
      <c r="P96" s="158">
        <v>0</v>
      </c>
      <c r="Q96" s="118">
        <v>0.216</v>
      </c>
      <c r="R96" s="118">
        <v>0.32400000000000001</v>
      </c>
      <c r="S96" s="118">
        <v>0.27800000000000002</v>
      </c>
      <c r="T96" s="118">
        <v>0.58299999999999996</v>
      </c>
      <c r="U96" s="118">
        <v>52.331000000000003</v>
      </c>
      <c r="V96" s="118">
        <v>0.28899999999999998</v>
      </c>
      <c r="X96" s="118">
        <v>3.1640000000000001</v>
      </c>
      <c r="Y96" s="118">
        <v>0.2</v>
      </c>
      <c r="Z96" s="118">
        <v>98.063999999999993</v>
      </c>
      <c r="AA96" s="118">
        <v>1.377</v>
      </c>
      <c r="AB96" s="205">
        <v>96.686999999999998</v>
      </c>
      <c r="AD96" s="139">
        <v>6.321112515802782E-2</v>
      </c>
      <c r="AF96" s="118">
        <v>0.83992567029466425</v>
      </c>
      <c r="AG96" s="118">
        <v>2.9372888823615804E-2</v>
      </c>
      <c r="AH96" s="118">
        <v>0.13070144088171995</v>
      </c>
      <c r="AI96" s="118">
        <v>1</v>
      </c>
      <c r="AK96" s="575">
        <v>0.83992567029466425</v>
      </c>
      <c r="AL96" s="575">
        <v>2.9372888823615804E-2</v>
      </c>
      <c r="AM96" s="575">
        <v>0.13070144088171995</v>
      </c>
      <c r="AN96" s="575">
        <v>1</v>
      </c>
    </row>
    <row r="97" spans="2:40">
      <c r="B97" s="73" t="s">
        <v>1337</v>
      </c>
      <c r="C97" s="73" t="s">
        <v>1454</v>
      </c>
      <c r="D97" s="73" t="s">
        <v>1367</v>
      </c>
      <c r="E97" s="73">
        <v>0.94</v>
      </c>
      <c r="F97" s="73">
        <v>1.24</v>
      </c>
      <c r="G97" s="73"/>
      <c r="H97" s="113" t="s">
        <v>1455</v>
      </c>
      <c r="I97" s="73" t="s">
        <v>1456</v>
      </c>
      <c r="J97" s="73" t="s">
        <v>1457</v>
      </c>
      <c r="K97" s="73" t="s">
        <v>1458</v>
      </c>
      <c r="L97" s="113" t="s">
        <v>1460</v>
      </c>
      <c r="M97" s="118">
        <v>36.978000000000002</v>
      </c>
      <c r="N97" s="118">
        <v>2.5070000000000001</v>
      </c>
      <c r="O97" s="158">
        <v>0</v>
      </c>
      <c r="P97" s="158">
        <v>1.2E-2</v>
      </c>
      <c r="Q97" s="118">
        <v>0.224</v>
      </c>
      <c r="R97" s="118">
        <v>1.1819999999999999</v>
      </c>
      <c r="S97" s="158">
        <v>2.1000000000000001E-2</v>
      </c>
      <c r="T97" s="118">
        <v>1.2150000000000001</v>
      </c>
      <c r="U97" s="118">
        <v>51.162999999999997</v>
      </c>
      <c r="V97" s="118">
        <v>0.157</v>
      </c>
      <c r="X97" s="118">
        <v>3.2610000000000001</v>
      </c>
      <c r="Y97" s="118">
        <v>0.13600000000000001</v>
      </c>
      <c r="Z97" s="118">
        <v>96.856999999999999</v>
      </c>
      <c r="AA97" s="118">
        <v>1.4039999999999999</v>
      </c>
      <c r="AB97" s="205">
        <v>95.453000000000003</v>
      </c>
      <c r="AD97" s="139">
        <v>4.1704998466727997E-2</v>
      </c>
      <c r="AF97" s="118">
        <v>0.8656756039288559</v>
      </c>
      <c r="AG97" s="118">
        <v>1.9973564400058746E-2</v>
      </c>
      <c r="AH97" s="118">
        <v>0.11435083167108535</v>
      </c>
      <c r="AI97" s="118">
        <v>1</v>
      </c>
      <c r="AK97" s="575">
        <v>0.8656756039288559</v>
      </c>
      <c r="AL97" s="575">
        <v>1.9973564400058746E-2</v>
      </c>
      <c r="AM97" s="575">
        <v>0.11435083167108535</v>
      </c>
      <c r="AN97" s="575">
        <v>1</v>
      </c>
    </row>
    <row r="98" spans="2:40">
      <c r="B98" s="73" t="s">
        <v>1337</v>
      </c>
      <c r="C98" s="73" t="s">
        <v>1454</v>
      </c>
      <c r="D98" s="73" t="s">
        <v>1367</v>
      </c>
      <c r="E98" s="73">
        <v>0.94</v>
      </c>
      <c r="F98" s="73">
        <v>1.24</v>
      </c>
      <c r="G98" s="73"/>
      <c r="H98" s="113" t="s">
        <v>1455</v>
      </c>
      <c r="I98" s="73" t="s">
        <v>1456</v>
      </c>
      <c r="J98" s="73" t="s">
        <v>1457</v>
      </c>
      <c r="K98" s="73" t="s">
        <v>1458</v>
      </c>
      <c r="L98" s="113" t="s">
        <v>1461</v>
      </c>
      <c r="M98" s="118">
        <v>38.44</v>
      </c>
      <c r="N98" s="118">
        <v>1.9910000000000001</v>
      </c>
      <c r="O98" s="158">
        <v>1E-3</v>
      </c>
      <c r="P98" s="158">
        <v>0</v>
      </c>
      <c r="Q98" s="158">
        <v>3.2000000000000001E-2</v>
      </c>
      <c r="R98" s="118">
        <v>0.42799999999999999</v>
      </c>
      <c r="S98" s="158">
        <v>0</v>
      </c>
      <c r="T98" s="118">
        <v>0.52200000000000002</v>
      </c>
      <c r="U98" s="118">
        <v>52.820999999999998</v>
      </c>
      <c r="V98" s="118">
        <v>0.16500000000000001</v>
      </c>
      <c r="X98" s="118">
        <v>3.4460000000000002</v>
      </c>
      <c r="Y98" s="118">
        <v>0.13200000000000001</v>
      </c>
      <c r="Z98" s="118">
        <v>97.978999999999999</v>
      </c>
      <c r="AA98" s="118">
        <v>1.4810000000000001</v>
      </c>
      <c r="AB98" s="205">
        <v>96.498000000000005</v>
      </c>
      <c r="AD98" s="139">
        <v>3.8305281485780614E-2</v>
      </c>
      <c r="AF98" s="118">
        <v>0.91478630209715961</v>
      </c>
      <c r="AG98" s="118">
        <v>1.9386106623586429E-2</v>
      </c>
      <c r="AH98" s="118">
        <v>6.5827591279253958E-2</v>
      </c>
      <c r="AI98" s="118">
        <v>1</v>
      </c>
      <c r="AK98" s="575">
        <v>0.91478630209715961</v>
      </c>
      <c r="AL98" s="575">
        <v>1.9386106623586429E-2</v>
      </c>
      <c r="AM98" s="575">
        <v>6.5827591279253958E-2</v>
      </c>
      <c r="AN98" s="575">
        <v>1</v>
      </c>
    </row>
    <row r="99" spans="2:40">
      <c r="B99" s="73" t="s">
        <v>1337</v>
      </c>
      <c r="C99" s="73" t="s">
        <v>1454</v>
      </c>
      <c r="D99" s="73" t="s">
        <v>1367</v>
      </c>
      <c r="E99" s="73">
        <v>0.94</v>
      </c>
      <c r="F99" s="73">
        <v>1.24</v>
      </c>
      <c r="G99" s="73"/>
      <c r="H99" s="113" t="s">
        <v>1455</v>
      </c>
      <c r="I99" s="73" t="s">
        <v>1456</v>
      </c>
      <c r="J99" s="73" t="s">
        <v>1457</v>
      </c>
      <c r="K99" s="73" t="s">
        <v>1458</v>
      </c>
      <c r="L99" s="113" t="s">
        <v>1462</v>
      </c>
      <c r="M99" s="118">
        <v>37.844000000000001</v>
      </c>
      <c r="N99" s="118">
        <v>2.57</v>
      </c>
      <c r="O99" s="118">
        <v>2.5000000000000001E-2</v>
      </c>
      <c r="P99" s="158">
        <v>6.2E-2</v>
      </c>
      <c r="Q99" s="158">
        <v>4.8000000000000001E-2</v>
      </c>
      <c r="R99" s="118">
        <v>0.23400000000000001</v>
      </c>
      <c r="S99" s="158">
        <v>1.6E-2</v>
      </c>
      <c r="T99" s="118">
        <v>0.32500000000000001</v>
      </c>
      <c r="U99" s="118">
        <v>52.033000000000001</v>
      </c>
      <c r="V99" s="118">
        <v>1.534</v>
      </c>
      <c r="X99" s="118">
        <v>3.456</v>
      </c>
      <c r="Y99" s="118">
        <v>0.14499999999999999</v>
      </c>
      <c r="Z99" s="118">
        <v>98.292000000000002</v>
      </c>
      <c r="AA99" s="118">
        <v>1.488</v>
      </c>
      <c r="AB99" s="205">
        <v>96.804000000000002</v>
      </c>
      <c r="AD99" s="139">
        <v>4.1956018518518517E-2</v>
      </c>
      <c r="AF99" s="118">
        <v>0.91744093443058139</v>
      </c>
      <c r="AG99" s="118">
        <v>2.1295344397121455E-2</v>
      </c>
      <c r="AH99" s="118">
        <v>6.1263721172297156E-2</v>
      </c>
      <c r="AI99" s="118">
        <v>1</v>
      </c>
      <c r="AK99" s="575">
        <v>0.91744093443058139</v>
      </c>
      <c r="AL99" s="575">
        <v>2.1295344397121455E-2</v>
      </c>
      <c r="AM99" s="575">
        <v>6.1263721172297156E-2</v>
      </c>
      <c r="AN99" s="575">
        <v>1</v>
      </c>
    </row>
    <row r="100" spans="2:40">
      <c r="B100" s="73" t="s">
        <v>1337</v>
      </c>
      <c r="C100" s="73" t="s">
        <v>1454</v>
      </c>
      <c r="D100" s="73" t="s">
        <v>1367</v>
      </c>
      <c r="E100" s="73">
        <v>0.94</v>
      </c>
      <c r="F100" s="73">
        <v>1.24</v>
      </c>
      <c r="G100" s="73"/>
      <c r="H100" s="113" t="s">
        <v>1455</v>
      </c>
      <c r="I100" s="73" t="s">
        <v>1456</v>
      </c>
      <c r="J100" s="73" t="s">
        <v>1457</v>
      </c>
      <c r="K100" s="73" t="s">
        <v>1458</v>
      </c>
      <c r="L100" s="113" t="s">
        <v>1463</v>
      </c>
      <c r="M100" s="118">
        <v>39.015000000000001</v>
      </c>
      <c r="N100" s="118">
        <v>1.554</v>
      </c>
      <c r="O100" s="118">
        <v>1.7000000000000001E-2</v>
      </c>
      <c r="P100" s="158">
        <v>0</v>
      </c>
      <c r="Q100" s="118">
        <v>0.29599999999999999</v>
      </c>
      <c r="R100" s="118">
        <v>0.85099999999999998</v>
      </c>
      <c r="S100" s="158">
        <v>0.08</v>
      </c>
      <c r="T100" s="118">
        <v>0.90700000000000003</v>
      </c>
      <c r="U100" s="118">
        <v>53.154000000000003</v>
      </c>
      <c r="V100" s="118">
        <v>9.1999999999999998E-2</v>
      </c>
      <c r="X100" s="118">
        <v>3.3460000000000001</v>
      </c>
      <c r="Y100" s="118">
        <v>0.13600000000000001</v>
      </c>
      <c r="Z100" s="118">
        <v>99.448999999999998</v>
      </c>
      <c r="AA100" s="118">
        <v>1.44</v>
      </c>
      <c r="AB100" s="205">
        <v>98.009</v>
      </c>
      <c r="AD100" s="139">
        <v>4.0645546921697549E-2</v>
      </c>
      <c r="AF100" s="118">
        <v>0.88823997876294136</v>
      </c>
      <c r="AG100" s="118">
        <v>1.9973564400058746E-2</v>
      </c>
      <c r="AH100" s="118">
        <v>9.1786456836999888E-2</v>
      </c>
      <c r="AI100" s="118">
        <v>1</v>
      </c>
      <c r="AK100" s="575">
        <v>0.88823997876294136</v>
      </c>
      <c r="AL100" s="575">
        <v>1.9973564400058746E-2</v>
      </c>
      <c r="AM100" s="575">
        <v>9.1786456836999888E-2</v>
      </c>
      <c r="AN100" s="575">
        <v>1</v>
      </c>
    </row>
    <row r="101" spans="2:40">
      <c r="B101" s="73" t="s">
        <v>1337</v>
      </c>
      <c r="C101" s="73" t="s">
        <v>1454</v>
      </c>
      <c r="D101" s="73" t="s">
        <v>1367</v>
      </c>
      <c r="E101" s="73">
        <v>0.94</v>
      </c>
      <c r="F101" s="73">
        <v>1.24</v>
      </c>
      <c r="G101" s="73"/>
      <c r="H101" s="113" t="s">
        <v>1455</v>
      </c>
      <c r="I101" s="73" t="s">
        <v>1456</v>
      </c>
      <c r="J101" s="73" t="s">
        <v>1457</v>
      </c>
      <c r="K101" s="73" t="s">
        <v>1458</v>
      </c>
      <c r="L101" s="113" t="s">
        <v>1464</v>
      </c>
      <c r="M101" s="118">
        <v>39.204999999999998</v>
      </c>
      <c r="N101" s="118">
        <v>1.802</v>
      </c>
      <c r="O101" s="158">
        <v>0</v>
      </c>
      <c r="P101" s="158">
        <v>1.2E-2</v>
      </c>
      <c r="Q101" s="158">
        <v>1.6E-2</v>
      </c>
      <c r="R101" s="118">
        <v>0.33200000000000002</v>
      </c>
      <c r="S101" s="118">
        <v>0.15</v>
      </c>
      <c r="T101" s="118">
        <v>0.58899999999999997</v>
      </c>
      <c r="U101" s="118">
        <v>53.012999999999998</v>
      </c>
      <c r="V101" s="118">
        <v>0.26400000000000001</v>
      </c>
      <c r="X101" s="118">
        <v>3.2250000000000001</v>
      </c>
      <c r="Y101" s="118">
        <v>0.19700000000000001</v>
      </c>
      <c r="Z101" s="118">
        <v>98.805000000000007</v>
      </c>
      <c r="AA101" s="118">
        <v>1.4019999999999999</v>
      </c>
      <c r="AB101" s="205">
        <v>97.402000000000001</v>
      </c>
      <c r="AD101" s="139">
        <v>6.1085271317829461E-2</v>
      </c>
      <c r="AF101" s="118">
        <v>0.85611892752853735</v>
      </c>
      <c r="AG101" s="118">
        <v>2.8932295491261566E-2</v>
      </c>
      <c r="AH101" s="118">
        <v>0.11494877698020108</v>
      </c>
      <c r="AI101" s="118">
        <v>1</v>
      </c>
      <c r="AK101" s="575">
        <v>0.85611892752853735</v>
      </c>
      <c r="AL101" s="575">
        <v>2.8932295491261566E-2</v>
      </c>
      <c r="AM101" s="575">
        <v>0.11494877698020108</v>
      </c>
      <c r="AN101" s="575">
        <v>1</v>
      </c>
    </row>
    <row r="102" spans="2:40">
      <c r="B102" s="73" t="s">
        <v>1337</v>
      </c>
      <c r="C102" s="73" t="s">
        <v>1454</v>
      </c>
      <c r="D102" s="73" t="s">
        <v>1367</v>
      </c>
      <c r="E102" s="73">
        <v>0.94</v>
      </c>
      <c r="F102" s="73">
        <v>1.24</v>
      </c>
      <c r="G102" s="73"/>
      <c r="H102" s="113" t="s">
        <v>1455</v>
      </c>
      <c r="I102" s="73" t="s">
        <v>1456</v>
      </c>
      <c r="J102" s="73" t="s">
        <v>1457</v>
      </c>
      <c r="K102" s="73" t="s">
        <v>1458</v>
      </c>
      <c r="L102" s="113" t="s">
        <v>1465</v>
      </c>
      <c r="M102" s="118">
        <v>41.625999999999998</v>
      </c>
      <c r="N102" s="118">
        <v>0.33500000000000002</v>
      </c>
      <c r="O102" s="118">
        <v>1.9E-2</v>
      </c>
      <c r="P102" s="118">
        <v>9.9000000000000005E-2</v>
      </c>
      <c r="Q102" s="158">
        <v>2.8000000000000001E-2</v>
      </c>
      <c r="R102" s="118">
        <v>0.23100000000000001</v>
      </c>
      <c r="S102" s="158">
        <v>0</v>
      </c>
      <c r="T102" s="118">
        <v>0.28799999999999998</v>
      </c>
      <c r="U102" s="118">
        <v>55.783999999999999</v>
      </c>
      <c r="V102" s="158">
        <v>6.6000000000000003E-2</v>
      </c>
      <c r="X102" s="118">
        <v>3.665</v>
      </c>
      <c r="Y102" s="118">
        <v>0.104</v>
      </c>
      <c r="Z102" s="118">
        <v>102.245</v>
      </c>
      <c r="AA102" s="118">
        <v>1.5669999999999999</v>
      </c>
      <c r="AB102" s="205">
        <v>100.678</v>
      </c>
      <c r="AD102" s="139">
        <v>2.8376534788540245E-2</v>
      </c>
      <c r="AF102" s="118">
        <v>0.97292275019909746</v>
      </c>
      <c r="AG102" s="118">
        <v>1.5273902188280217E-2</v>
      </c>
      <c r="AH102" s="118">
        <v>1.180334761262232E-2</v>
      </c>
      <c r="AI102" s="118">
        <v>1</v>
      </c>
      <c r="AK102" s="575">
        <v>0.97292275019909746</v>
      </c>
      <c r="AL102" s="575">
        <v>1.5273902188280217E-2</v>
      </c>
      <c r="AM102" s="575">
        <v>1.180334761262232E-2</v>
      </c>
      <c r="AN102" s="575">
        <v>1</v>
      </c>
    </row>
    <row r="103" spans="2:40">
      <c r="B103" s="73" t="s">
        <v>1337</v>
      </c>
      <c r="C103" s="73" t="s">
        <v>1454</v>
      </c>
      <c r="D103" s="73" t="s">
        <v>1367</v>
      </c>
      <c r="E103" s="73">
        <v>0.94</v>
      </c>
      <c r="F103" s="73">
        <v>1.24</v>
      </c>
      <c r="G103" s="73"/>
      <c r="H103" s="113" t="s">
        <v>1455</v>
      </c>
      <c r="I103" s="73" t="s">
        <v>1456</v>
      </c>
      <c r="J103" s="73" t="s">
        <v>1457</v>
      </c>
      <c r="K103" s="73" t="s">
        <v>1458</v>
      </c>
      <c r="L103" s="113" t="s">
        <v>1466</v>
      </c>
      <c r="M103" s="118">
        <v>38.965000000000003</v>
      </c>
      <c r="N103" s="118">
        <v>1.5349999999999999</v>
      </c>
      <c r="O103" s="158">
        <v>0</v>
      </c>
      <c r="P103" s="118">
        <v>0.13600000000000001</v>
      </c>
      <c r="Q103" s="118">
        <v>0.192</v>
      </c>
      <c r="R103" s="118">
        <v>0.72899999999999998</v>
      </c>
      <c r="S103" s="158">
        <v>4.2999999999999997E-2</v>
      </c>
      <c r="T103" s="118">
        <v>1.07</v>
      </c>
      <c r="U103" s="118">
        <v>53.616</v>
      </c>
      <c r="V103" s="118">
        <v>9.1999999999999998E-2</v>
      </c>
      <c r="X103" s="118">
        <v>3.4790000000000001</v>
      </c>
      <c r="Y103" s="118">
        <v>0.109</v>
      </c>
      <c r="Z103" s="118">
        <v>99.965999999999994</v>
      </c>
      <c r="AA103" s="118">
        <v>1.49</v>
      </c>
      <c r="AB103" s="205">
        <v>98.477000000000004</v>
      </c>
      <c r="AD103" s="139">
        <v>3.133084219603334E-2</v>
      </c>
      <c r="AF103" s="118">
        <v>0.92354658879745155</v>
      </c>
      <c r="AG103" s="118">
        <v>1.6008224408870612E-2</v>
      </c>
      <c r="AH103" s="118">
        <v>6.0445186793677837E-2</v>
      </c>
      <c r="AI103" s="118">
        <v>1</v>
      </c>
      <c r="AK103" s="575">
        <v>0.92354658879745155</v>
      </c>
      <c r="AL103" s="575">
        <v>1.6008224408870612E-2</v>
      </c>
      <c r="AM103" s="575">
        <v>6.0445186793677837E-2</v>
      </c>
      <c r="AN103" s="575">
        <v>1</v>
      </c>
    </row>
    <row r="104" spans="2:40">
      <c r="B104" s="73" t="s">
        <v>1337</v>
      </c>
      <c r="C104" s="73" t="s">
        <v>1454</v>
      </c>
      <c r="D104" s="73" t="s">
        <v>1367</v>
      </c>
      <c r="E104" s="73">
        <v>0.94</v>
      </c>
      <c r="F104" s="73">
        <v>1.24</v>
      </c>
      <c r="G104" s="73"/>
      <c r="H104" s="113" t="s">
        <v>1455</v>
      </c>
      <c r="I104" s="73" t="s">
        <v>1456</v>
      </c>
      <c r="J104" s="73" t="s">
        <v>1457</v>
      </c>
      <c r="K104" s="73" t="s">
        <v>1458</v>
      </c>
      <c r="L104" s="113" t="s">
        <v>1467</v>
      </c>
      <c r="M104" s="118">
        <v>38.151000000000003</v>
      </c>
      <c r="N104" s="118">
        <v>2.028</v>
      </c>
      <c r="O104" s="158">
        <v>1.2999999999999999E-2</v>
      </c>
      <c r="P104" s="158">
        <v>0</v>
      </c>
      <c r="Q104" s="118">
        <v>0.20399999999999999</v>
      </c>
      <c r="R104" s="118">
        <v>0.68300000000000005</v>
      </c>
      <c r="S104" s="118">
        <v>0.155</v>
      </c>
      <c r="T104" s="118">
        <v>1.222</v>
      </c>
      <c r="U104" s="118">
        <v>52.832999999999998</v>
      </c>
      <c r="V104" s="118">
        <v>0.34200000000000003</v>
      </c>
      <c r="X104" s="118">
        <v>3.3780000000000001</v>
      </c>
      <c r="Y104" s="118">
        <v>0.153</v>
      </c>
      <c r="Z104" s="118">
        <v>99.161000000000001</v>
      </c>
      <c r="AA104" s="118">
        <v>1.4570000000000001</v>
      </c>
      <c r="AB104" s="205">
        <v>97.703999999999994</v>
      </c>
      <c r="AD104" s="139">
        <v>4.5293072824156302E-2</v>
      </c>
      <c r="AF104" s="118">
        <v>0.89673480222989121</v>
      </c>
      <c r="AG104" s="118">
        <v>2.2470259950066088E-2</v>
      </c>
      <c r="AH104" s="118">
        <v>8.0794937820042698E-2</v>
      </c>
      <c r="AI104" s="118">
        <v>1</v>
      </c>
      <c r="AK104" s="575">
        <v>0.89673480222989121</v>
      </c>
      <c r="AL104" s="575">
        <v>2.2470259950066088E-2</v>
      </c>
      <c r="AM104" s="575">
        <v>8.0794937820042698E-2</v>
      </c>
      <c r="AN104" s="575">
        <v>1</v>
      </c>
    </row>
    <row r="105" spans="2:40">
      <c r="B105" s="73" t="s">
        <v>1337</v>
      </c>
      <c r="C105" s="73" t="s">
        <v>1454</v>
      </c>
      <c r="D105" s="73" t="s">
        <v>1367</v>
      </c>
      <c r="E105" s="73">
        <v>0.94</v>
      </c>
      <c r="F105" s="73">
        <v>1.24</v>
      </c>
      <c r="G105" s="73"/>
      <c r="H105" s="113" t="s">
        <v>1455</v>
      </c>
      <c r="I105" s="73" t="s">
        <v>1456</v>
      </c>
      <c r="J105" s="73" t="s">
        <v>1457</v>
      </c>
      <c r="K105" s="73" t="s">
        <v>1468</v>
      </c>
      <c r="L105" s="113" t="s">
        <v>1469</v>
      </c>
      <c r="M105" s="118">
        <v>38.9</v>
      </c>
      <c r="N105" s="118">
        <v>1.978</v>
      </c>
      <c r="O105" s="118">
        <v>1.6E-2</v>
      </c>
      <c r="P105" s="158">
        <v>0</v>
      </c>
      <c r="Q105" s="118">
        <v>0.10100000000000001</v>
      </c>
      <c r="R105" s="118">
        <v>0.30299999999999999</v>
      </c>
      <c r="S105" s="158">
        <v>0</v>
      </c>
      <c r="T105" s="118">
        <v>0.308</v>
      </c>
      <c r="U105" s="118">
        <v>52.335999999999999</v>
      </c>
      <c r="V105" s="118">
        <v>0.152</v>
      </c>
      <c r="X105" s="118">
        <v>3.395</v>
      </c>
      <c r="Y105" s="118">
        <v>0.106</v>
      </c>
      <c r="Z105" s="118">
        <v>97.596000000000004</v>
      </c>
      <c r="AA105" s="118">
        <v>1.454</v>
      </c>
      <c r="AB105" s="205">
        <v>96.141999999999996</v>
      </c>
      <c r="AD105" s="139">
        <v>3.1222385861561119E-2</v>
      </c>
      <c r="AF105" s="118">
        <v>0.90124767719670829</v>
      </c>
      <c r="AG105" s="118">
        <v>1.5567631076516375E-2</v>
      </c>
      <c r="AH105" s="118">
        <v>8.3184691726775339E-2</v>
      </c>
      <c r="AI105" s="118">
        <v>1</v>
      </c>
      <c r="AK105" s="575">
        <v>0.90124767719670829</v>
      </c>
      <c r="AL105" s="575">
        <v>1.5567631076516375E-2</v>
      </c>
      <c r="AM105" s="575">
        <v>8.3184691726775339E-2</v>
      </c>
      <c r="AN105" s="575">
        <v>1</v>
      </c>
    </row>
    <row r="106" spans="2:40">
      <c r="B106" s="73" t="s">
        <v>1337</v>
      </c>
      <c r="C106" s="73" t="s">
        <v>1454</v>
      </c>
      <c r="D106" s="73" t="s">
        <v>1367</v>
      </c>
      <c r="E106" s="73">
        <v>0.94</v>
      </c>
      <c r="F106" s="73">
        <v>1.24</v>
      </c>
      <c r="G106" s="73"/>
      <c r="H106" s="113" t="s">
        <v>1455</v>
      </c>
      <c r="I106" s="73" t="s">
        <v>1456</v>
      </c>
      <c r="J106" s="73" t="s">
        <v>1457</v>
      </c>
      <c r="K106" s="73" t="s">
        <v>1468</v>
      </c>
      <c r="L106" s="113" t="s">
        <v>1470</v>
      </c>
      <c r="M106" s="118">
        <v>39.609000000000002</v>
      </c>
      <c r="N106" s="118">
        <v>1.5840000000000001</v>
      </c>
      <c r="O106" s="158">
        <v>0</v>
      </c>
      <c r="P106" s="158">
        <v>0</v>
      </c>
      <c r="Q106" s="118">
        <v>0.20499999999999999</v>
      </c>
      <c r="R106" s="118">
        <v>0.60099999999999998</v>
      </c>
      <c r="S106" s="118">
        <v>0.10199999999999999</v>
      </c>
      <c r="T106" s="118">
        <v>0.77800000000000002</v>
      </c>
      <c r="U106" s="118">
        <v>52.173999999999999</v>
      </c>
      <c r="V106" s="118">
        <v>0.50900000000000001</v>
      </c>
      <c r="X106" s="118">
        <v>3.306</v>
      </c>
      <c r="Y106" s="118">
        <v>0.13</v>
      </c>
      <c r="Z106" s="118">
        <v>98.998999999999995</v>
      </c>
      <c r="AA106" s="118">
        <v>1.421</v>
      </c>
      <c r="AB106" s="205">
        <v>97.578000000000003</v>
      </c>
      <c r="AD106" s="139">
        <v>3.9322444041137328E-2</v>
      </c>
      <c r="AF106" s="118">
        <v>0.87762144942925413</v>
      </c>
      <c r="AG106" s="118">
        <v>1.9092377735350271E-2</v>
      </c>
      <c r="AH106" s="118">
        <v>0.1032861728353956</v>
      </c>
      <c r="AI106" s="118">
        <v>1</v>
      </c>
      <c r="AK106" s="575">
        <v>0.87762144942925413</v>
      </c>
      <c r="AL106" s="575">
        <v>1.9092377735350271E-2</v>
      </c>
      <c r="AM106" s="575">
        <v>0.1032861728353956</v>
      </c>
      <c r="AN106" s="575">
        <v>1</v>
      </c>
    </row>
    <row r="107" spans="2:40">
      <c r="B107" s="73" t="s">
        <v>1337</v>
      </c>
      <c r="C107" s="73" t="s">
        <v>1454</v>
      </c>
      <c r="D107" s="73" t="s">
        <v>1367</v>
      </c>
      <c r="E107" s="73">
        <v>0.94</v>
      </c>
      <c r="F107" s="73">
        <v>1.24</v>
      </c>
      <c r="G107" s="73"/>
      <c r="H107" s="113" t="s">
        <v>1455</v>
      </c>
      <c r="I107" s="73" t="s">
        <v>1456</v>
      </c>
      <c r="J107" s="73" t="s">
        <v>1457</v>
      </c>
      <c r="K107" s="73" t="s">
        <v>1468</v>
      </c>
      <c r="L107" s="113" t="s">
        <v>1471</v>
      </c>
      <c r="M107" s="118">
        <v>38.906999999999996</v>
      </c>
      <c r="N107" s="118">
        <v>1.8520000000000001</v>
      </c>
      <c r="O107" s="158">
        <v>6.0000000000000001E-3</v>
      </c>
      <c r="P107" s="158">
        <v>9.9000000000000005E-2</v>
      </c>
      <c r="Q107" s="118">
        <v>6.0999999999999999E-2</v>
      </c>
      <c r="R107" s="118">
        <v>0.28799999999999998</v>
      </c>
      <c r="S107" s="118">
        <v>0.19900000000000001</v>
      </c>
      <c r="T107" s="118">
        <v>0.35099999999999998</v>
      </c>
      <c r="U107" s="118">
        <v>52.508000000000003</v>
      </c>
      <c r="V107" s="118">
        <v>0.159</v>
      </c>
      <c r="X107" s="118">
        <v>3.4470000000000001</v>
      </c>
      <c r="Y107" s="118">
        <v>0.1</v>
      </c>
      <c r="Z107" s="118">
        <v>97.977999999999994</v>
      </c>
      <c r="AA107" s="118">
        <v>1.474</v>
      </c>
      <c r="AB107" s="205">
        <v>96.504000000000005</v>
      </c>
      <c r="AD107" s="139">
        <v>2.9010733971569481E-2</v>
      </c>
      <c r="AF107" s="118">
        <v>0.91505176533050181</v>
      </c>
      <c r="AG107" s="118">
        <v>1.4686444411807902E-2</v>
      </c>
      <c r="AH107" s="118">
        <v>7.026179025769029E-2</v>
      </c>
      <c r="AI107" s="118">
        <v>1</v>
      </c>
      <c r="AK107" s="575">
        <v>0.91505176533050181</v>
      </c>
      <c r="AL107" s="575">
        <v>1.4686444411807902E-2</v>
      </c>
      <c r="AM107" s="575">
        <v>7.026179025769029E-2</v>
      </c>
      <c r="AN107" s="575">
        <v>1</v>
      </c>
    </row>
    <row r="108" spans="2:40">
      <c r="B108" s="73" t="s">
        <v>1337</v>
      </c>
      <c r="C108" s="73" t="s">
        <v>1454</v>
      </c>
      <c r="D108" s="73" t="s">
        <v>1367</v>
      </c>
      <c r="E108" s="73">
        <v>0.94</v>
      </c>
      <c r="F108" s="73">
        <v>1.24</v>
      </c>
      <c r="G108" s="73"/>
      <c r="H108" s="113" t="s">
        <v>1455</v>
      </c>
      <c r="I108" s="73" t="s">
        <v>1456</v>
      </c>
      <c r="J108" s="73" t="s">
        <v>1457</v>
      </c>
      <c r="K108" s="73" t="s">
        <v>1468</v>
      </c>
      <c r="L108" s="113" t="s">
        <v>1472</v>
      </c>
      <c r="M108" s="118">
        <v>38.670999999999999</v>
      </c>
      <c r="N108" s="118">
        <v>1.9470000000000001</v>
      </c>
      <c r="O108" s="158">
        <v>0.01</v>
      </c>
      <c r="P108" s="158">
        <v>3.6999999999999998E-2</v>
      </c>
      <c r="Q108" s="118">
        <v>0.06</v>
      </c>
      <c r="R108" s="118">
        <v>0.66100000000000003</v>
      </c>
      <c r="S108" s="158">
        <v>2.7E-2</v>
      </c>
      <c r="T108" s="118">
        <v>0.80700000000000005</v>
      </c>
      <c r="U108" s="118">
        <v>51.807000000000002</v>
      </c>
      <c r="V108" s="118">
        <v>0.39</v>
      </c>
      <c r="X108" s="118">
        <v>3.4350000000000001</v>
      </c>
      <c r="Y108" s="118">
        <v>0.109</v>
      </c>
      <c r="Z108" s="118">
        <v>97.962000000000003</v>
      </c>
      <c r="AA108" s="118">
        <v>1.4710000000000001</v>
      </c>
      <c r="AB108" s="205">
        <v>96.491</v>
      </c>
      <c r="AD108" s="139">
        <v>3.1732168850072781E-2</v>
      </c>
      <c r="AF108" s="118">
        <v>0.91186620653039563</v>
      </c>
      <c r="AG108" s="118">
        <v>1.6008224408870612E-2</v>
      </c>
      <c r="AH108" s="118">
        <v>7.2125569060733752E-2</v>
      </c>
      <c r="AI108" s="118">
        <v>1</v>
      </c>
      <c r="AK108" s="575">
        <v>0.91186620653039563</v>
      </c>
      <c r="AL108" s="575">
        <v>1.6008224408870612E-2</v>
      </c>
      <c r="AM108" s="575">
        <v>7.2125569060733752E-2</v>
      </c>
      <c r="AN108" s="575">
        <v>1</v>
      </c>
    </row>
    <row r="109" spans="2:40">
      <c r="B109" s="73" t="s">
        <v>1337</v>
      </c>
      <c r="C109" s="73" t="s">
        <v>1454</v>
      </c>
      <c r="D109" s="73" t="s">
        <v>1367</v>
      </c>
      <c r="E109" s="73">
        <v>0.94</v>
      </c>
      <c r="F109" s="73">
        <v>1.24</v>
      </c>
      <c r="G109" s="73"/>
      <c r="H109" s="113" t="s">
        <v>1455</v>
      </c>
      <c r="I109" s="73" t="s">
        <v>1456</v>
      </c>
      <c r="J109" s="73" t="s">
        <v>1457</v>
      </c>
      <c r="K109" s="73" t="s">
        <v>1468</v>
      </c>
      <c r="L109" s="113" t="s">
        <v>1473</v>
      </c>
      <c r="M109" s="118">
        <v>39.436999999999998</v>
      </c>
      <c r="N109" s="118">
        <v>1.643</v>
      </c>
      <c r="O109" s="158">
        <v>0</v>
      </c>
      <c r="P109" s="158">
        <v>0</v>
      </c>
      <c r="Q109" s="118">
        <v>0.16500000000000001</v>
      </c>
      <c r="R109" s="118">
        <v>0.63100000000000001</v>
      </c>
      <c r="S109" s="158">
        <v>0</v>
      </c>
      <c r="T109" s="118">
        <v>0.90700000000000003</v>
      </c>
      <c r="U109" s="118">
        <v>52.238</v>
      </c>
      <c r="V109" s="118">
        <v>0.20499999999999999</v>
      </c>
      <c r="X109" s="118">
        <v>3.6640000000000001</v>
      </c>
      <c r="Y109" s="118">
        <v>7.5999999999999998E-2</v>
      </c>
      <c r="Z109" s="118">
        <v>98.965999999999994</v>
      </c>
      <c r="AA109" s="118">
        <v>1.56</v>
      </c>
      <c r="AB109" s="205">
        <v>97.406000000000006</v>
      </c>
      <c r="AD109" s="139">
        <v>2.074235807860262E-2</v>
      </c>
      <c r="AF109" s="118">
        <v>0.97265728696575526</v>
      </c>
      <c r="AG109" s="118">
        <v>1.1161697752974004E-2</v>
      </c>
      <c r="AH109" s="118">
        <v>1.6181015281270732E-2</v>
      </c>
      <c r="AI109" s="118">
        <v>1</v>
      </c>
      <c r="AK109" s="575">
        <v>0.97265728696575526</v>
      </c>
      <c r="AL109" s="575">
        <v>1.1161697752974004E-2</v>
      </c>
      <c r="AM109" s="575">
        <v>1.6181015281270732E-2</v>
      </c>
      <c r="AN109" s="575">
        <v>1</v>
      </c>
    </row>
    <row r="110" spans="2:40">
      <c r="B110" s="73" t="s">
        <v>1337</v>
      </c>
      <c r="C110" s="73" t="s">
        <v>1454</v>
      </c>
      <c r="D110" s="73" t="s">
        <v>1367</v>
      </c>
      <c r="E110" s="73">
        <v>0.94</v>
      </c>
      <c r="F110" s="73">
        <v>1.24</v>
      </c>
      <c r="G110" s="73"/>
      <c r="H110" s="113" t="s">
        <v>1455</v>
      </c>
      <c r="I110" s="73" t="s">
        <v>1456</v>
      </c>
      <c r="J110" s="73" t="s">
        <v>1457</v>
      </c>
      <c r="K110" s="73" t="s">
        <v>1468</v>
      </c>
      <c r="L110" s="113" t="s">
        <v>1474</v>
      </c>
      <c r="M110" s="118">
        <v>39.109000000000002</v>
      </c>
      <c r="N110" s="118">
        <v>1.544</v>
      </c>
      <c r="O110" s="118">
        <v>0.03</v>
      </c>
      <c r="P110" s="158">
        <v>6.2E-2</v>
      </c>
      <c r="Q110" s="118">
        <v>0.125</v>
      </c>
      <c r="R110" s="118">
        <v>0.38900000000000001</v>
      </c>
      <c r="S110" s="158">
        <v>0</v>
      </c>
      <c r="T110" s="118">
        <v>0.58199999999999996</v>
      </c>
      <c r="U110" s="118">
        <v>52.417000000000002</v>
      </c>
      <c r="V110" s="118">
        <v>0.628</v>
      </c>
      <c r="X110" s="118">
        <v>3.1150000000000002</v>
      </c>
      <c r="Y110" s="118">
        <v>0.14799999999999999</v>
      </c>
      <c r="Z110" s="118">
        <v>98.15</v>
      </c>
      <c r="AA110" s="118">
        <v>1.345</v>
      </c>
      <c r="AB110" s="205">
        <v>96.805000000000007</v>
      </c>
      <c r="AD110" s="139">
        <v>4.7512038523274472E-2</v>
      </c>
      <c r="AF110" s="118">
        <v>0.82691797186089733</v>
      </c>
      <c r="AG110" s="118">
        <v>2.1735937729475692E-2</v>
      </c>
      <c r="AH110" s="118">
        <v>0.15134609040962699</v>
      </c>
      <c r="AI110" s="118">
        <v>1</v>
      </c>
      <c r="AK110" s="575">
        <v>0.82691797186089733</v>
      </c>
      <c r="AL110" s="575">
        <v>2.1735937729475692E-2</v>
      </c>
      <c r="AM110" s="575">
        <v>0.15134609040962699</v>
      </c>
      <c r="AN110" s="575">
        <v>1</v>
      </c>
    </row>
    <row r="111" spans="2:40">
      <c r="B111" s="73" t="s">
        <v>1337</v>
      </c>
      <c r="C111" s="73" t="s">
        <v>1454</v>
      </c>
      <c r="D111" s="73" t="s">
        <v>1367</v>
      </c>
      <c r="E111" s="73">
        <v>0.94</v>
      </c>
      <c r="F111" s="73">
        <v>1.24</v>
      </c>
      <c r="G111" s="73"/>
      <c r="H111" s="113" t="s">
        <v>1455</v>
      </c>
      <c r="I111" s="73" t="s">
        <v>1456</v>
      </c>
      <c r="J111" s="73" t="s">
        <v>1457</v>
      </c>
      <c r="K111" s="73" t="s">
        <v>1468</v>
      </c>
      <c r="L111" s="113" t="s">
        <v>1475</v>
      </c>
      <c r="M111" s="118">
        <v>38.752000000000002</v>
      </c>
      <c r="N111" s="118">
        <v>2.0009999999999999</v>
      </c>
      <c r="O111" s="118">
        <v>0.05</v>
      </c>
      <c r="P111" s="158">
        <v>9.9000000000000005E-2</v>
      </c>
      <c r="Q111" s="118">
        <v>6.4000000000000001E-2</v>
      </c>
      <c r="R111" s="118">
        <v>0.40799999999999997</v>
      </c>
      <c r="S111" s="118">
        <v>0.22600000000000001</v>
      </c>
      <c r="T111" s="118">
        <v>0.58599999999999997</v>
      </c>
      <c r="U111" s="118">
        <v>51.927</v>
      </c>
      <c r="V111" s="118">
        <v>0.245</v>
      </c>
      <c r="X111" s="118">
        <v>3.2770000000000001</v>
      </c>
      <c r="Y111" s="118">
        <v>0.14899999999999999</v>
      </c>
      <c r="Z111" s="118">
        <v>97.784000000000006</v>
      </c>
      <c r="AA111" s="118">
        <v>1.413</v>
      </c>
      <c r="AB111" s="205">
        <v>96.370999999999995</v>
      </c>
      <c r="AD111" s="139">
        <v>4.5468416234360695E-2</v>
      </c>
      <c r="AF111" s="118">
        <v>0.86992301566233088</v>
      </c>
      <c r="AG111" s="118">
        <v>2.1882802173593771E-2</v>
      </c>
      <c r="AH111" s="118">
        <v>0.10819418216407535</v>
      </c>
      <c r="AI111" s="118">
        <v>1</v>
      </c>
      <c r="AK111" s="575">
        <v>0.86992301566233088</v>
      </c>
      <c r="AL111" s="575">
        <v>2.1882802173593771E-2</v>
      </c>
      <c r="AM111" s="575">
        <v>0.10819418216407535</v>
      </c>
      <c r="AN111" s="575">
        <v>1</v>
      </c>
    </row>
    <row r="112" spans="2:40">
      <c r="B112" s="73" t="s">
        <v>1337</v>
      </c>
      <c r="C112" s="73" t="s">
        <v>1454</v>
      </c>
      <c r="D112" s="73" t="s">
        <v>1367</v>
      </c>
      <c r="E112" s="73">
        <v>0.94</v>
      </c>
      <c r="F112" s="73">
        <v>1.24</v>
      </c>
      <c r="G112" s="73"/>
      <c r="H112" s="113" t="s">
        <v>1455</v>
      </c>
      <c r="I112" s="73" t="s">
        <v>1456</v>
      </c>
      <c r="J112" s="73" t="s">
        <v>1457</v>
      </c>
      <c r="K112" s="73" t="s">
        <v>1468</v>
      </c>
      <c r="L112" s="113" t="s">
        <v>1476</v>
      </c>
      <c r="M112" s="118">
        <v>38.768000000000001</v>
      </c>
      <c r="N112" s="118">
        <v>2.423</v>
      </c>
      <c r="O112" s="118">
        <v>1.7999999999999999E-2</v>
      </c>
      <c r="P112" s="158">
        <v>0</v>
      </c>
      <c r="Q112" s="118">
        <v>0.13700000000000001</v>
      </c>
      <c r="R112" s="118">
        <v>0.35499999999999998</v>
      </c>
      <c r="S112" s="158">
        <v>0</v>
      </c>
      <c r="T112" s="118">
        <v>0.64400000000000002</v>
      </c>
      <c r="U112" s="118">
        <v>51.470999999999997</v>
      </c>
      <c r="V112" s="118">
        <v>0.92600000000000005</v>
      </c>
      <c r="X112" s="118">
        <v>3.1840000000000002</v>
      </c>
      <c r="Y112" s="118">
        <v>0.123</v>
      </c>
      <c r="Z112" s="118">
        <v>98.048000000000002</v>
      </c>
      <c r="AA112" s="118">
        <v>1.3680000000000001</v>
      </c>
      <c r="AB112" s="205">
        <v>96.679000000000002</v>
      </c>
      <c r="AD112" s="139">
        <v>3.8630653266331659E-2</v>
      </c>
      <c r="AF112" s="118">
        <v>0.84523493496150792</v>
      </c>
      <c r="AG112" s="118">
        <v>1.8064326626523717E-2</v>
      </c>
      <c r="AH112" s="118">
        <v>0.13670073841196836</v>
      </c>
      <c r="AI112" s="118">
        <v>1</v>
      </c>
      <c r="AK112" s="575">
        <v>0.84523493496150792</v>
      </c>
      <c r="AL112" s="575">
        <v>1.8064326626523717E-2</v>
      </c>
      <c r="AM112" s="575">
        <v>0.13670073841196836</v>
      </c>
      <c r="AN112" s="575">
        <v>1</v>
      </c>
    </row>
    <row r="113" spans="2:40">
      <c r="B113" s="73" t="s">
        <v>1337</v>
      </c>
      <c r="C113" s="73" t="s">
        <v>1454</v>
      </c>
      <c r="D113" s="73" t="s">
        <v>1367</v>
      </c>
      <c r="E113" s="73">
        <v>0.94</v>
      </c>
      <c r="F113" s="73">
        <v>1.24</v>
      </c>
      <c r="G113" s="73"/>
      <c r="H113" s="113" t="s">
        <v>1455</v>
      </c>
      <c r="I113" s="73" t="s">
        <v>1456</v>
      </c>
      <c r="J113" s="73" t="s">
        <v>1457</v>
      </c>
      <c r="K113" s="73" t="s">
        <v>1468</v>
      </c>
      <c r="L113" s="113" t="s">
        <v>1477</v>
      </c>
      <c r="M113" s="118">
        <v>39.853999999999999</v>
      </c>
      <c r="N113" s="118">
        <v>1.62</v>
      </c>
      <c r="O113" s="158">
        <v>1E-3</v>
      </c>
      <c r="P113" s="158">
        <v>0</v>
      </c>
      <c r="Q113" s="118">
        <v>0.06</v>
      </c>
      <c r="R113" s="118">
        <v>0.30299999999999999</v>
      </c>
      <c r="S113" s="118">
        <v>0.151</v>
      </c>
      <c r="T113" s="118">
        <v>0.69199999999999995</v>
      </c>
      <c r="U113" s="118">
        <v>52.372999999999998</v>
      </c>
      <c r="V113" s="118">
        <v>0.33700000000000002</v>
      </c>
      <c r="X113" s="118">
        <v>3.2719999999999998</v>
      </c>
      <c r="Y113" s="118">
        <v>0.13600000000000001</v>
      </c>
      <c r="Z113" s="118">
        <v>98.801000000000002</v>
      </c>
      <c r="AA113" s="118">
        <v>1.409</v>
      </c>
      <c r="AB113" s="205">
        <v>97.391999999999996</v>
      </c>
      <c r="AD113" s="139">
        <v>4.1564792176039124E-2</v>
      </c>
      <c r="AF113" s="118">
        <v>0.86859569949561988</v>
      </c>
      <c r="AG113" s="118">
        <v>1.9973564400058746E-2</v>
      </c>
      <c r="AH113" s="118">
        <v>0.11143073610432137</v>
      </c>
      <c r="AI113" s="118">
        <v>1</v>
      </c>
      <c r="AK113" s="575">
        <v>0.86859569949561988</v>
      </c>
      <c r="AL113" s="575">
        <v>1.9973564400058746E-2</v>
      </c>
      <c r="AM113" s="575">
        <v>0.11143073610432137</v>
      </c>
      <c r="AN113" s="575">
        <v>1</v>
      </c>
    </row>
    <row r="114" spans="2:40">
      <c r="B114" s="73" t="s">
        <v>1337</v>
      </c>
      <c r="C114" s="73" t="s">
        <v>1454</v>
      </c>
      <c r="D114" s="73" t="s">
        <v>1367</v>
      </c>
      <c r="E114" s="73">
        <v>0.94</v>
      </c>
      <c r="F114" s="73">
        <v>1.24</v>
      </c>
      <c r="G114" s="73"/>
      <c r="H114" s="113" t="s">
        <v>1455</v>
      </c>
      <c r="I114" s="73" t="s">
        <v>1456</v>
      </c>
      <c r="J114" s="73" t="s">
        <v>1457</v>
      </c>
      <c r="K114" s="73" t="s">
        <v>1468</v>
      </c>
      <c r="L114" s="113" t="s">
        <v>1478</v>
      </c>
      <c r="M114" s="118">
        <v>38.603000000000002</v>
      </c>
      <c r="N114" s="118">
        <v>2.3210000000000002</v>
      </c>
      <c r="O114" s="118">
        <v>2.1000000000000001E-2</v>
      </c>
      <c r="P114" s="158">
        <v>0</v>
      </c>
      <c r="Q114" s="118">
        <v>0.21299999999999999</v>
      </c>
      <c r="R114" s="118">
        <v>0.72399999999999998</v>
      </c>
      <c r="S114" s="118">
        <v>0.14000000000000001</v>
      </c>
      <c r="T114" s="118">
        <v>0.96899999999999997</v>
      </c>
      <c r="U114" s="118">
        <v>51.316000000000003</v>
      </c>
      <c r="V114" s="118">
        <v>0.45500000000000002</v>
      </c>
      <c r="X114" s="118">
        <v>3.4209999999999998</v>
      </c>
      <c r="Y114" s="118">
        <v>0.14499999999999999</v>
      </c>
      <c r="Z114" s="118">
        <v>98.328000000000003</v>
      </c>
      <c r="AA114" s="118">
        <v>1.4730000000000001</v>
      </c>
      <c r="AB114" s="205">
        <v>96.853999999999999</v>
      </c>
      <c r="AD114" s="139">
        <v>4.2385267465653319E-2</v>
      </c>
      <c r="AF114" s="118">
        <v>0.90814972126360494</v>
      </c>
      <c r="AG114" s="118">
        <v>2.1295344397121455E-2</v>
      </c>
      <c r="AH114" s="118">
        <v>7.0554934339273609E-2</v>
      </c>
      <c r="AI114" s="118">
        <v>1</v>
      </c>
      <c r="AK114" s="575">
        <v>0.90814972126360494</v>
      </c>
      <c r="AL114" s="575">
        <v>2.1295344397121455E-2</v>
      </c>
      <c r="AM114" s="575">
        <v>7.0554934339273609E-2</v>
      </c>
      <c r="AN114" s="575">
        <v>1</v>
      </c>
    </row>
    <row r="115" spans="2:40">
      <c r="B115" s="73" t="s">
        <v>1337</v>
      </c>
      <c r="C115" s="73" t="s">
        <v>1454</v>
      </c>
      <c r="D115" s="73" t="s">
        <v>1367</v>
      </c>
      <c r="E115" s="73">
        <v>0.89</v>
      </c>
      <c r="F115" s="73">
        <v>1.53</v>
      </c>
      <c r="G115" s="73"/>
      <c r="H115" s="113" t="s">
        <v>1455</v>
      </c>
      <c r="I115" s="73" t="s">
        <v>1479</v>
      </c>
      <c r="J115" s="73" t="s">
        <v>121</v>
      </c>
      <c r="K115" s="73" t="s">
        <v>1480</v>
      </c>
      <c r="L115" s="113" t="s">
        <v>1481</v>
      </c>
      <c r="M115" s="118">
        <v>40.356000000000002</v>
      </c>
      <c r="N115" s="118">
        <v>0.53400000000000003</v>
      </c>
      <c r="O115" s="158">
        <v>0</v>
      </c>
      <c r="P115" s="158">
        <v>0</v>
      </c>
      <c r="Q115" s="118">
        <v>0.105</v>
      </c>
      <c r="R115" s="118">
        <v>0.48899999999999999</v>
      </c>
      <c r="S115" s="158">
        <v>7.0000000000000007E-2</v>
      </c>
      <c r="T115" s="118">
        <v>0.125</v>
      </c>
      <c r="U115" s="118">
        <v>55.35</v>
      </c>
      <c r="V115" s="118">
        <v>0.316</v>
      </c>
      <c r="X115" s="118">
        <v>4.2089999999999996</v>
      </c>
      <c r="Y115" s="118">
        <v>5.6000000000000001E-2</v>
      </c>
      <c r="Z115" s="118">
        <v>101.61</v>
      </c>
      <c r="AA115" s="118">
        <v>1.7849999999999999</v>
      </c>
      <c r="AB115" s="205">
        <v>99.825000000000003</v>
      </c>
      <c r="AD115" s="139">
        <v>1.3304822998336898E-2</v>
      </c>
      <c r="AF115" s="161">
        <v>1.1173347491372445</v>
      </c>
      <c r="AG115" s="118">
        <v>8.2244088706124249E-3</v>
      </c>
      <c r="AH115" s="161">
        <v>-0.12555915800785694</v>
      </c>
      <c r="AI115" s="118">
        <v>1</v>
      </c>
      <c r="AK115" s="575">
        <v>0.99177559112938751</v>
      </c>
      <c r="AL115" s="575">
        <v>8.2244088706124249E-3</v>
      </c>
      <c r="AM115" s="575">
        <v>0</v>
      </c>
      <c r="AN115" s="575">
        <v>0.99999999999999989</v>
      </c>
    </row>
    <row r="116" spans="2:40">
      <c r="B116" s="73" t="s">
        <v>1337</v>
      </c>
      <c r="C116" s="73" t="s">
        <v>1454</v>
      </c>
      <c r="D116" s="73" t="s">
        <v>1367</v>
      </c>
      <c r="E116" s="73">
        <v>0.89</v>
      </c>
      <c r="F116" s="73">
        <v>1.53</v>
      </c>
      <c r="G116" s="73"/>
      <c r="H116" s="113" t="s">
        <v>1455</v>
      </c>
      <c r="I116" s="73" t="s">
        <v>1479</v>
      </c>
      <c r="J116" s="73" t="s">
        <v>121</v>
      </c>
      <c r="K116" s="73" t="s">
        <v>1480</v>
      </c>
      <c r="L116" s="113" t="s">
        <v>1482</v>
      </c>
      <c r="M116" s="118">
        <v>40.933999999999997</v>
      </c>
      <c r="N116" s="118">
        <v>0.50800000000000001</v>
      </c>
      <c r="O116" s="158">
        <v>1E-3</v>
      </c>
      <c r="P116" s="158">
        <v>0</v>
      </c>
      <c r="Q116" s="118">
        <v>0.185</v>
      </c>
      <c r="R116" s="118">
        <v>0.56999999999999995</v>
      </c>
      <c r="S116" s="158">
        <v>5.0000000000000001E-3</v>
      </c>
      <c r="T116" s="118">
        <v>0.28299999999999997</v>
      </c>
      <c r="U116" s="118">
        <v>55.877000000000002</v>
      </c>
      <c r="V116" s="158">
        <v>0.04</v>
      </c>
      <c r="X116" s="118">
        <v>3.9180000000000001</v>
      </c>
      <c r="Y116" s="118">
        <v>0.02</v>
      </c>
      <c r="Z116" s="118">
        <v>102.34099999999999</v>
      </c>
      <c r="AA116" s="118">
        <v>1.6539999999999999</v>
      </c>
      <c r="AB116" s="205">
        <v>100.687</v>
      </c>
      <c r="AD116" s="139">
        <v>5.1046452271567124E-3</v>
      </c>
      <c r="AF116" s="161">
        <v>1.0400849482346695</v>
      </c>
      <c r="AG116" s="118">
        <v>2.9372888823615802E-3</v>
      </c>
      <c r="AH116" s="161">
        <v>-4.3022237117031042E-2</v>
      </c>
      <c r="AI116" s="118">
        <v>1</v>
      </c>
      <c r="AK116" s="575">
        <v>0.99706271111763844</v>
      </c>
      <c r="AL116" s="575">
        <v>2.9372888823615802E-3</v>
      </c>
      <c r="AM116" s="575">
        <v>0</v>
      </c>
      <c r="AN116" s="575">
        <v>1</v>
      </c>
    </row>
    <row r="117" spans="2:40">
      <c r="B117" s="73" t="s">
        <v>1337</v>
      </c>
      <c r="C117" s="73" t="s">
        <v>1454</v>
      </c>
      <c r="D117" s="73" t="s">
        <v>1367</v>
      </c>
      <c r="E117" s="73">
        <v>0.89</v>
      </c>
      <c r="F117" s="73">
        <v>1.53</v>
      </c>
      <c r="G117" s="73"/>
      <c r="H117" s="113" t="s">
        <v>1455</v>
      </c>
      <c r="I117" s="73" t="s">
        <v>1479</v>
      </c>
      <c r="J117" s="73" t="s">
        <v>121</v>
      </c>
      <c r="K117" s="73" t="s">
        <v>1480</v>
      </c>
      <c r="L117" s="113" t="s">
        <v>1483</v>
      </c>
      <c r="M117" s="118">
        <v>39.03</v>
      </c>
      <c r="N117" s="118">
        <v>0.96499999999999997</v>
      </c>
      <c r="O117" s="158">
        <v>0</v>
      </c>
      <c r="P117" s="118">
        <v>0.13500000000000001</v>
      </c>
      <c r="Q117" s="118">
        <v>0.46400000000000002</v>
      </c>
      <c r="R117" s="118">
        <v>1.1870000000000001</v>
      </c>
      <c r="S117" s="118">
        <v>0.32</v>
      </c>
      <c r="T117" s="118">
        <v>0.69599999999999995</v>
      </c>
      <c r="U117" s="118">
        <v>54.345999999999997</v>
      </c>
      <c r="V117" s="158">
        <v>6.6000000000000003E-2</v>
      </c>
      <c r="X117" s="118">
        <v>4.1929999999999996</v>
      </c>
      <c r="Y117" s="118">
        <v>5.2999999999999999E-2</v>
      </c>
      <c r="Z117" s="118">
        <v>101.456</v>
      </c>
      <c r="AA117" s="118">
        <v>1.7769999999999999</v>
      </c>
      <c r="AB117" s="205">
        <v>99.677999999999997</v>
      </c>
      <c r="AD117" s="139">
        <v>1.2640114476508467E-2</v>
      </c>
      <c r="AF117" s="161">
        <v>1.1130873374037695</v>
      </c>
      <c r="AG117" s="118">
        <v>7.7838155382581875E-3</v>
      </c>
      <c r="AH117" s="161">
        <v>-0.12087115294202772</v>
      </c>
      <c r="AI117" s="118">
        <v>1</v>
      </c>
      <c r="AK117" s="575">
        <v>0.99221618446174187</v>
      </c>
      <c r="AL117" s="575">
        <v>7.7838155382581875E-3</v>
      </c>
      <c r="AM117" s="575">
        <v>0</v>
      </c>
      <c r="AN117" s="575">
        <v>1</v>
      </c>
    </row>
    <row r="118" spans="2:40">
      <c r="B118" s="73" t="s">
        <v>1337</v>
      </c>
      <c r="C118" s="73" t="s">
        <v>1454</v>
      </c>
      <c r="D118" s="73" t="s">
        <v>1367</v>
      </c>
      <c r="E118" s="73">
        <v>0.89</v>
      </c>
      <c r="F118" s="73">
        <v>1.53</v>
      </c>
      <c r="G118" s="73"/>
      <c r="H118" s="113" t="s">
        <v>1455</v>
      </c>
      <c r="I118" s="73" t="s">
        <v>1479</v>
      </c>
      <c r="J118" s="73" t="s">
        <v>121</v>
      </c>
      <c r="K118" s="73" t="s">
        <v>1480</v>
      </c>
      <c r="L118" s="113" t="s">
        <v>1484</v>
      </c>
      <c r="M118" s="118">
        <v>40.487000000000002</v>
      </c>
      <c r="N118" s="118">
        <v>0.48699999999999999</v>
      </c>
      <c r="O118" s="158">
        <v>2E-3</v>
      </c>
      <c r="P118" s="158">
        <v>7.3999999999999996E-2</v>
      </c>
      <c r="Q118" s="118">
        <v>0.105</v>
      </c>
      <c r="R118" s="118">
        <v>0.44</v>
      </c>
      <c r="S118" s="158">
        <v>3.2000000000000001E-2</v>
      </c>
      <c r="T118" s="118">
        <v>0.34499999999999997</v>
      </c>
      <c r="U118" s="118">
        <v>55.725999999999999</v>
      </c>
      <c r="V118" s="158">
        <v>5.8999999999999997E-2</v>
      </c>
      <c r="X118" s="118">
        <v>3.855</v>
      </c>
      <c r="Y118" s="118">
        <v>5.7000000000000002E-2</v>
      </c>
      <c r="Z118" s="118">
        <v>101.669</v>
      </c>
      <c r="AA118" s="118">
        <v>1.6359999999999999</v>
      </c>
      <c r="AB118" s="205">
        <v>100.033</v>
      </c>
      <c r="AD118" s="139">
        <v>1.4785992217898834E-2</v>
      </c>
      <c r="AF118" s="161">
        <v>1.0233607645341121</v>
      </c>
      <c r="AG118" s="118">
        <v>8.3712733147305041E-3</v>
      </c>
      <c r="AH118" s="161">
        <v>-3.173203784884257E-2</v>
      </c>
      <c r="AI118" s="118">
        <v>1</v>
      </c>
      <c r="AK118" s="575">
        <v>0.99162872668526947</v>
      </c>
      <c r="AL118" s="575">
        <v>8.3712733147305041E-3</v>
      </c>
      <c r="AM118" s="575">
        <v>0</v>
      </c>
      <c r="AN118" s="575">
        <v>1</v>
      </c>
    </row>
    <row r="119" spans="2:40">
      <c r="B119" s="73" t="s">
        <v>1337</v>
      </c>
      <c r="C119" s="73" t="s">
        <v>1454</v>
      </c>
      <c r="D119" s="73" t="s">
        <v>1367</v>
      </c>
      <c r="E119" s="73">
        <v>0.89</v>
      </c>
      <c r="F119" s="73">
        <v>1.53</v>
      </c>
      <c r="G119" s="73"/>
      <c r="H119" s="113" t="s">
        <v>1455</v>
      </c>
      <c r="I119" s="73" t="s">
        <v>1479</v>
      </c>
      <c r="J119" s="73" t="s">
        <v>121</v>
      </c>
      <c r="K119" s="73" t="s">
        <v>1480</v>
      </c>
      <c r="L119" s="113" t="s">
        <v>1485</v>
      </c>
      <c r="M119" s="118">
        <v>39.709000000000003</v>
      </c>
      <c r="N119" s="118">
        <v>0.80800000000000005</v>
      </c>
      <c r="O119" s="158">
        <v>1E-3</v>
      </c>
      <c r="P119" s="158">
        <v>6.2E-2</v>
      </c>
      <c r="Q119" s="118">
        <v>0.29199999999999998</v>
      </c>
      <c r="R119" s="118">
        <v>1.081</v>
      </c>
      <c r="S119" s="118">
        <v>0.17599999999999999</v>
      </c>
      <c r="T119" s="118">
        <v>0.69699999999999995</v>
      </c>
      <c r="U119" s="118">
        <v>54.488999999999997</v>
      </c>
      <c r="V119" s="118">
        <v>0.184</v>
      </c>
      <c r="X119" s="118">
        <v>4.1139999999999999</v>
      </c>
      <c r="Y119" s="118">
        <v>0.03</v>
      </c>
      <c r="Z119" s="118">
        <v>101.64400000000001</v>
      </c>
      <c r="AA119" s="118">
        <v>1.7390000000000001</v>
      </c>
      <c r="AB119" s="205">
        <v>99.905000000000001</v>
      </c>
      <c r="AD119" s="139">
        <v>7.2921730675741371E-3</v>
      </c>
      <c r="AF119" s="161">
        <v>1.0921157419697372</v>
      </c>
      <c r="AG119" s="118">
        <v>4.4059333235423699E-3</v>
      </c>
      <c r="AH119" s="161">
        <v>-9.6521675293279527E-2</v>
      </c>
      <c r="AI119" s="118">
        <v>1</v>
      </c>
      <c r="AK119" s="575">
        <v>0.99559406667645767</v>
      </c>
      <c r="AL119" s="575">
        <v>4.4059333235423699E-3</v>
      </c>
      <c r="AM119" s="575">
        <v>0</v>
      </c>
      <c r="AN119" s="575">
        <v>1</v>
      </c>
    </row>
    <row r="120" spans="2:40">
      <c r="B120" s="73" t="s">
        <v>1337</v>
      </c>
      <c r="C120" s="73" t="s">
        <v>1454</v>
      </c>
      <c r="D120" s="73" t="s">
        <v>1367</v>
      </c>
      <c r="E120" s="73">
        <v>0.89</v>
      </c>
      <c r="F120" s="73">
        <v>1.53</v>
      </c>
      <c r="G120" s="73"/>
      <c r="H120" s="113" t="s">
        <v>1455</v>
      </c>
      <c r="I120" s="73" t="s">
        <v>1479</v>
      </c>
      <c r="J120" s="73" t="s">
        <v>121</v>
      </c>
      <c r="K120" s="73" t="s">
        <v>1480</v>
      </c>
      <c r="L120" s="113" t="s">
        <v>1486</v>
      </c>
      <c r="M120" s="118">
        <v>40.433999999999997</v>
      </c>
      <c r="N120" s="118">
        <v>0.72699999999999998</v>
      </c>
      <c r="O120" s="118">
        <v>2.4E-2</v>
      </c>
      <c r="P120" s="158">
        <v>0</v>
      </c>
      <c r="Q120" s="118">
        <v>0.189</v>
      </c>
      <c r="R120" s="118">
        <v>0.54400000000000004</v>
      </c>
      <c r="S120" s="118">
        <v>0.26800000000000002</v>
      </c>
      <c r="T120" s="118">
        <v>0.46899999999999997</v>
      </c>
      <c r="U120" s="118">
        <v>55.073999999999998</v>
      </c>
      <c r="V120" s="158">
        <v>0</v>
      </c>
      <c r="X120" s="118">
        <v>4.13</v>
      </c>
      <c r="Y120" s="118">
        <v>4.7E-2</v>
      </c>
      <c r="Z120" s="118">
        <v>101.907</v>
      </c>
      <c r="AA120" s="118">
        <v>1.75</v>
      </c>
      <c r="AB120" s="205">
        <v>100.157</v>
      </c>
      <c r="AD120" s="139">
        <v>1.1380145278450363E-2</v>
      </c>
      <c r="AF120" s="161">
        <v>1.0963631537032121</v>
      </c>
      <c r="AG120" s="118">
        <v>6.9026288735497135E-3</v>
      </c>
      <c r="AH120" s="161">
        <v>-0.10326578257676185</v>
      </c>
      <c r="AI120" s="118">
        <v>0.99999999999999989</v>
      </c>
      <c r="AK120" s="575">
        <v>0.99309737112645025</v>
      </c>
      <c r="AL120" s="575">
        <v>6.9026288735497135E-3</v>
      </c>
      <c r="AM120" s="575">
        <v>0</v>
      </c>
      <c r="AN120" s="575">
        <v>1</v>
      </c>
    </row>
    <row r="121" spans="2:40">
      <c r="B121" s="73" t="s">
        <v>1337</v>
      </c>
      <c r="C121" s="73" t="s">
        <v>1454</v>
      </c>
      <c r="D121" s="73" t="s">
        <v>1367</v>
      </c>
      <c r="E121" s="73">
        <v>0.89</v>
      </c>
      <c r="F121" s="73">
        <v>1.53</v>
      </c>
      <c r="G121" s="73"/>
      <c r="H121" s="113" t="s">
        <v>1455</v>
      </c>
      <c r="I121" s="73" t="s">
        <v>1479</v>
      </c>
      <c r="J121" s="73" t="s">
        <v>121</v>
      </c>
      <c r="K121" s="73" t="s">
        <v>1480</v>
      </c>
      <c r="L121" s="113" t="s">
        <v>1487</v>
      </c>
      <c r="M121" s="118">
        <v>39.704999999999998</v>
      </c>
      <c r="N121" s="118">
        <v>0.92300000000000004</v>
      </c>
      <c r="O121" s="158">
        <v>1.0999999999999999E-2</v>
      </c>
      <c r="P121" s="158">
        <v>1.2E-2</v>
      </c>
      <c r="Q121" s="118">
        <v>0.19700000000000001</v>
      </c>
      <c r="R121" s="118">
        <v>0.96</v>
      </c>
      <c r="S121" s="158">
        <v>0</v>
      </c>
      <c r="T121" s="118">
        <v>0.43</v>
      </c>
      <c r="U121" s="118">
        <v>54.966999999999999</v>
      </c>
      <c r="V121" s="118">
        <v>0.17799999999999999</v>
      </c>
      <c r="X121" s="118">
        <v>4.0419999999999998</v>
      </c>
      <c r="Y121" s="118">
        <v>5.3999999999999999E-2</v>
      </c>
      <c r="Z121" s="118">
        <v>101.47799999999999</v>
      </c>
      <c r="AA121" s="118">
        <v>1.714</v>
      </c>
      <c r="AB121" s="205">
        <v>99.763999999999996</v>
      </c>
      <c r="AD121" s="139">
        <v>1.3359722909450767E-2</v>
      </c>
      <c r="AF121" s="161">
        <v>1.0730023891691001</v>
      </c>
      <c r="AG121" s="118">
        <v>7.9306799823762666E-3</v>
      </c>
      <c r="AH121" s="161">
        <v>-8.0933069151476328E-2</v>
      </c>
      <c r="AI121" s="118">
        <v>0.99999999999999989</v>
      </c>
      <c r="AK121" s="575">
        <v>0.99206932001762371</v>
      </c>
      <c r="AL121" s="575">
        <v>7.9306799823762666E-3</v>
      </c>
      <c r="AM121" s="575">
        <v>0</v>
      </c>
      <c r="AN121" s="575">
        <v>1</v>
      </c>
    </row>
    <row r="122" spans="2:40">
      <c r="B122" s="73" t="s">
        <v>1337</v>
      </c>
      <c r="C122" s="73" t="s">
        <v>1454</v>
      </c>
      <c r="D122" s="73" t="s">
        <v>1367</v>
      </c>
      <c r="E122" s="73">
        <v>0.89</v>
      </c>
      <c r="F122" s="73">
        <v>1.53</v>
      </c>
      <c r="G122" s="73"/>
      <c r="H122" s="113" t="s">
        <v>1455</v>
      </c>
      <c r="I122" s="73" t="s">
        <v>1479</v>
      </c>
      <c r="J122" s="73" t="s">
        <v>121</v>
      </c>
      <c r="K122" s="73" t="s">
        <v>1480</v>
      </c>
      <c r="L122" s="113" t="s">
        <v>1488</v>
      </c>
      <c r="M122" s="118">
        <v>39.462000000000003</v>
      </c>
      <c r="N122" s="118">
        <v>1.22</v>
      </c>
      <c r="O122" s="118">
        <v>1.7000000000000001E-2</v>
      </c>
      <c r="P122" s="158">
        <v>0</v>
      </c>
      <c r="Q122" s="118">
        <v>0.245</v>
      </c>
      <c r="R122" s="118">
        <v>0.95499999999999996</v>
      </c>
      <c r="S122" s="118">
        <v>0.17100000000000001</v>
      </c>
      <c r="T122" s="118">
        <v>0.70299999999999996</v>
      </c>
      <c r="U122" s="118">
        <v>53.765000000000001</v>
      </c>
      <c r="V122" s="118">
        <v>0.25700000000000001</v>
      </c>
      <c r="X122" s="118">
        <v>4.2329999999999997</v>
      </c>
      <c r="Y122" s="118">
        <v>2.7E-2</v>
      </c>
      <c r="Z122" s="118">
        <v>101.054</v>
      </c>
      <c r="AA122" s="118">
        <v>1.788</v>
      </c>
      <c r="AB122" s="205">
        <v>99.266000000000005</v>
      </c>
      <c r="AD122" s="139">
        <v>6.3784549964564143E-3</v>
      </c>
      <c r="AF122" s="161">
        <v>1.1237058667374569</v>
      </c>
      <c r="AG122" s="118">
        <v>3.9653399911881333E-3</v>
      </c>
      <c r="AH122" s="161">
        <v>-0.12767120672864501</v>
      </c>
      <c r="AI122" s="118">
        <v>1</v>
      </c>
      <c r="AK122" s="575">
        <v>0.99603466000881191</v>
      </c>
      <c r="AL122" s="575">
        <v>3.9653399911881333E-3</v>
      </c>
      <c r="AM122" s="575">
        <v>0</v>
      </c>
      <c r="AN122" s="575">
        <v>1</v>
      </c>
    </row>
    <row r="123" spans="2:40">
      <c r="B123" s="73" t="s">
        <v>1337</v>
      </c>
      <c r="C123" s="73" t="s">
        <v>1454</v>
      </c>
      <c r="D123" s="73" t="s">
        <v>1367</v>
      </c>
      <c r="E123" s="73">
        <v>0.89</v>
      </c>
      <c r="F123" s="73">
        <v>1.53</v>
      </c>
      <c r="G123" s="73"/>
      <c r="H123" s="113" t="s">
        <v>1455</v>
      </c>
      <c r="I123" s="73" t="s">
        <v>1479</v>
      </c>
      <c r="J123" s="73" t="s">
        <v>121</v>
      </c>
      <c r="K123" s="73" t="s">
        <v>1480</v>
      </c>
      <c r="L123" s="113" t="s">
        <v>1489</v>
      </c>
      <c r="M123" s="118">
        <v>40.148000000000003</v>
      </c>
      <c r="N123" s="118">
        <v>0.81299999999999994</v>
      </c>
      <c r="O123" s="158">
        <v>1.0999999999999999E-2</v>
      </c>
      <c r="P123" s="118">
        <v>0.111</v>
      </c>
      <c r="Q123" s="118">
        <v>0.14499999999999999</v>
      </c>
      <c r="R123" s="118">
        <v>0.92300000000000004</v>
      </c>
      <c r="S123" s="158">
        <v>8.5999999999999993E-2</v>
      </c>
      <c r="T123" s="118">
        <v>0.35399999999999998</v>
      </c>
      <c r="U123" s="118">
        <v>54.738999999999997</v>
      </c>
      <c r="V123" s="118">
        <v>9.9000000000000005E-2</v>
      </c>
      <c r="X123" s="118">
        <v>3.8210000000000002</v>
      </c>
      <c r="Y123" s="118">
        <v>2.5000000000000001E-2</v>
      </c>
      <c r="Z123" s="118">
        <v>101.274</v>
      </c>
      <c r="AA123" s="118">
        <v>1.615</v>
      </c>
      <c r="AB123" s="205">
        <v>99.659000000000006</v>
      </c>
      <c r="AD123" s="139">
        <v>6.5427898455901598E-3</v>
      </c>
      <c r="AF123" s="161">
        <v>1.0143350146004779</v>
      </c>
      <c r="AG123" s="118">
        <v>3.6716111029519755E-3</v>
      </c>
      <c r="AH123" s="161">
        <v>-1.8006625703429899E-2</v>
      </c>
      <c r="AI123" s="118">
        <v>1</v>
      </c>
      <c r="AK123" s="575">
        <v>0.996328388897048</v>
      </c>
      <c r="AL123" s="575">
        <v>3.6716111029519755E-3</v>
      </c>
      <c r="AM123" s="575">
        <v>0</v>
      </c>
      <c r="AN123" s="575">
        <v>1</v>
      </c>
    </row>
    <row r="124" spans="2:40">
      <c r="B124" s="73" t="s">
        <v>1337</v>
      </c>
      <c r="C124" s="73" t="s">
        <v>1454</v>
      </c>
      <c r="D124" s="73" t="s">
        <v>1367</v>
      </c>
      <c r="E124" s="73">
        <v>0.89</v>
      </c>
      <c r="F124" s="73">
        <v>1.53</v>
      </c>
      <c r="G124" s="73"/>
      <c r="H124" s="113" t="s">
        <v>1455</v>
      </c>
      <c r="I124" s="73" t="s">
        <v>1479</v>
      </c>
      <c r="J124" s="73" t="s">
        <v>121</v>
      </c>
      <c r="K124" s="73" t="s">
        <v>1490</v>
      </c>
      <c r="L124" s="113" t="s">
        <v>1491</v>
      </c>
      <c r="M124" s="118">
        <v>40.231000000000002</v>
      </c>
      <c r="N124" s="118">
        <v>0.53300000000000003</v>
      </c>
      <c r="O124" s="118">
        <v>3.5000000000000003E-2</v>
      </c>
      <c r="P124" s="158">
        <v>3.6999999999999998E-2</v>
      </c>
      <c r="Q124" s="118">
        <v>0.35399999999999998</v>
      </c>
      <c r="R124" s="118">
        <v>0.72299999999999998</v>
      </c>
      <c r="S124" s="158">
        <v>4.2999999999999997E-2</v>
      </c>
      <c r="T124" s="118">
        <v>0.13900000000000001</v>
      </c>
      <c r="U124" s="118">
        <v>54.886000000000003</v>
      </c>
      <c r="V124" s="158">
        <v>0</v>
      </c>
      <c r="X124" s="118">
        <v>4.43</v>
      </c>
      <c r="Y124" s="118">
        <v>4.8000000000000001E-2</v>
      </c>
      <c r="Z124" s="118">
        <v>101.459</v>
      </c>
      <c r="AA124" s="118">
        <v>1.8759999999999999</v>
      </c>
      <c r="AB124" s="205">
        <v>99.582999999999998</v>
      </c>
      <c r="AD124" s="139">
        <v>1.0835214446952597E-2</v>
      </c>
      <c r="AF124" s="161">
        <v>1.1760021237058667</v>
      </c>
      <c r="AG124" s="118">
        <v>7.0494933176677927E-3</v>
      </c>
      <c r="AH124" s="161">
        <v>-0.18305161702353445</v>
      </c>
      <c r="AI124" s="118">
        <v>0.99999999999999989</v>
      </c>
      <c r="AK124" s="575">
        <v>0.9929505066823322</v>
      </c>
      <c r="AL124" s="575">
        <v>7.0494933176677927E-3</v>
      </c>
      <c r="AM124" s="575">
        <v>0</v>
      </c>
      <c r="AN124" s="575">
        <v>1</v>
      </c>
    </row>
    <row r="125" spans="2:40">
      <c r="B125" s="73" t="s">
        <v>1337</v>
      </c>
      <c r="C125" s="73" t="s">
        <v>1454</v>
      </c>
      <c r="D125" s="73" t="s">
        <v>1367</v>
      </c>
      <c r="E125" s="73">
        <v>0.89</v>
      </c>
      <c r="F125" s="73">
        <v>1.53</v>
      </c>
      <c r="G125" s="73"/>
      <c r="H125" s="113" t="s">
        <v>1455</v>
      </c>
      <c r="I125" s="73" t="s">
        <v>1479</v>
      </c>
      <c r="J125" s="73" t="s">
        <v>121</v>
      </c>
      <c r="K125" s="73" t="s">
        <v>1490</v>
      </c>
      <c r="L125" s="113" t="s">
        <v>1492</v>
      </c>
      <c r="M125" s="118">
        <v>38.811</v>
      </c>
      <c r="N125" s="118">
        <v>1.012</v>
      </c>
      <c r="O125" s="158">
        <v>8.0000000000000002E-3</v>
      </c>
      <c r="P125" s="158">
        <v>0</v>
      </c>
      <c r="Q125" s="118">
        <v>0.38800000000000001</v>
      </c>
      <c r="R125" s="118">
        <v>1.17</v>
      </c>
      <c r="S125" s="118">
        <v>0.192</v>
      </c>
      <c r="T125" s="118">
        <v>0.53500000000000003</v>
      </c>
      <c r="U125" s="118">
        <v>53.9</v>
      </c>
      <c r="V125" s="118">
        <v>0.17100000000000001</v>
      </c>
      <c r="X125" s="118">
        <v>4.5720000000000001</v>
      </c>
      <c r="Y125" s="118">
        <v>6.5000000000000002E-2</v>
      </c>
      <c r="Z125" s="118">
        <v>100.825</v>
      </c>
      <c r="AA125" s="118">
        <v>1.94</v>
      </c>
      <c r="AB125" s="205">
        <v>98.885000000000005</v>
      </c>
      <c r="AD125" s="139">
        <v>1.4216972878390202E-2</v>
      </c>
      <c r="AF125" s="161">
        <v>1.2136979028404566</v>
      </c>
      <c r="AG125" s="118">
        <v>9.5461888676751355E-3</v>
      </c>
      <c r="AH125" s="161">
        <v>-0.22324409170813178</v>
      </c>
      <c r="AI125" s="118">
        <v>1</v>
      </c>
      <c r="AK125" s="575">
        <v>0.99045381113232489</v>
      </c>
      <c r="AL125" s="575">
        <v>9.5461888676751355E-3</v>
      </c>
      <c r="AM125" s="575">
        <v>0</v>
      </c>
      <c r="AN125" s="575">
        <v>1</v>
      </c>
    </row>
    <row r="126" spans="2:40">
      <c r="B126" s="73" t="s">
        <v>1337</v>
      </c>
      <c r="C126" s="73" t="s">
        <v>1454</v>
      </c>
      <c r="D126" s="73" t="s">
        <v>1367</v>
      </c>
      <c r="E126" s="73">
        <v>0.89</v>
      </c>
      <c r="F126" s="73">
        <v>1.53</v>
      </c>
      <c r="G126" s="73"/>
      <c r="H126" s="113" t="s">
        <v>1455</v>
      </c>
      <c r="I126" s="73" t="s">
        <v>1479</v>
      </c>
      <c r="J126" s="73" t="s">
        <v>121</v>
      </c>
      <c r="K126" s="73" t="s">
        <v>1490</v>
      </c>
      <c r="L126" s="113" t="s">
        <v>1493</v>
      </c>
      <c r="M126" s="118">
        <v>39.290999999999997</v>
      </c>
      <c r="N126" s="118">
        <v>0.95399999999999996</v>
      </c>
      <c r="O126" s="118">
        <v>2.1999999999999999E-2</v>
      </c>
      <c r="P126" s="158">
        <v>6.2E-2</v>
      </c>
      <c r="Q126" s="118">
        <v>0.26100000000000001</v>
      </c>
      <c r="R126" s="118">
        <v>0.874</v>
      </c>
      <c r="S126" s="158">
        <v>0</v>
      </c>
      <c r="T126" s="118">
        <v>0.497</v>
      </c>
      <c r="U126" s="118">
        <v>54.357999999999997</v>
      </c>
      <c r="V126" s="158">
        <v>5.8999999999999997E-2</v>
      </c>
      <c r="X126" s="118">
        <v>3.9489999999999998</v>
      </c>
      <c r="Y126" s="118">
        <v>4.8000000000000001E-2</v>
      </c>
      <c r="Z126" s="118">
        <v>100.375</v>
      </c>
      <c r="AA126" s="118">
        <v>1.6739999999999999</v>
      </c>
      <c r="AB126" s="205">
        <v>98.701999999999998</v>
      </c>
      <c r="AD126" s="139">
        <v>1.215497594327678E-2</v>
      </c>
      <c r="AF126" s="161">
        <v>1.0483143084682771</v>
      </c>
      <c r="AG126" s="118">
        <v>7.0494933176677927E-3</v>
      </c>
      <c r="AH126" s="161">
        <v>-5.5363801785944904E-2</v>
      </c>
      <c r="AI126" s="118">
        <v>0.99999999999999989</v>
      </c>
      <c r="AK126" s="575">
        <v>0.9929505066823322</v>
      </c>
      <c r="AL126" s="575">
        <v>7.0494933176677927E-3</v>
      </c>
      <c r="AM126" s="575">
        <v>0</v>
      </c>
      <c r="AN126" s="575">
        <v>1</v>
      </c>
    </row>
    <row r="127" spans="2:40">
      <c r="B127" s="73" t="s">
        <v>1337</v>
      </c>
      <c r="C127" s="73" t="s">
        <v>1454</v>
      </c>
      <c r="D127" s="73" t="s">
        <v>1367</v>
      </c>
      <c r="E127" s="73">
        <v>0.89</v>
      </c>
      <c r="F127" s="73">
        <v>1.53</v>
      </c>
      <c r="G127" s="73"/>
      <c r="H127" s="113" t="s">
        <v>1455</v>
      </c>
      <c r="I127" s="73" t="s">
        <v>1479</v>
      </c>
      <c r="J127" s="73" t="s">
        <v>121</v>
      </c>
      <c r="K127" s="73" t="s">
        <v>1490</v>
      </c>
      <c r="L127" s="113" t="s">
        <v>1494</v>
      </c>
      <c r="M127" s="118">
        <v>39.866999999999997</v>
      </c>
      <c r="N127" s="118">
        <v>0.82399999999999995</v>
      </c>
      <c r="O127" s="118">
        <v>3.1E-2</v>
      </c>
      <c r="P127" s="118">
        <v>0.13600000000000001</v>
      </c>
      <c r="Q127" s="118">
        <v>0.161</v>
      </c>
      <c r="R127" s="118">
        <v>0.65500000000000003</v>
      </c>
      <c r="S127" s="118">
        <v>0.19800000000000001</v>
      </c>
      <c r="T127" s="118">
        <v>0.36399999999999999</v>
      </c>
      <c r="U127" s="118">
        <v>54.569000000000003</v>
      </c>
      <c r="V127" s="158">
        <v>1.2999999999999999E-2</v>
      </c>
      <c r="X127" s="118">
        <v>4.3890000000000002</v>
      </c>
      <c r="Y127" s="118">
        <v>4.9000000000000002E-2</v>
      </c>
      <c r="Z127" s="118">
        <v>101.256</v>
      </c>
      <c r="AA127" s="118">
        <v>1.859</v>
      </c>
      <c r="AB127" s="205">
        <v>99.397000000000006</v>
      </c>
      <c r="AD127" s="139">
        <v>1.1164274322169059E-2</v>
      </c>
      <c r="AF127" s="161">
        <v>1.1651181311388374</v>
      </c>
      <c r="AG127" s="118">
        <v>7.1963577617858718E-3</v>
      </c>
      <c r="AH127" s="161">
        <v>-0.17231448890062331</v>
      </c>
      <c r="AI127" s="118">
        <v>1</v>
      </c>
      <c r="AK127" s="575">
        <v>0.99280364223821416</v>
      </c>
      <c r="AL127" s="575">
        <v>7.1963577617858718E-3</v>
      </c>
      <c r="AM127" s="575">
        <v>0</v>
      </c>
      <c r="AN127" s="575">
        <v>1</v>
      </c>
    </row>
    <row r="128" spans="2:40">
      <c r="B128" s="73" t="s">
        <v>1337</v>
      </c>
      <c r="C128" s="73" t="s">
        <v>1454</v>
      </c>
      <c r="D128" s="73" t="s">
        <v>1367</v>
      </c>
      <c r="E128" s="73">
        <v>0.89</v>
      </c>
      <c r="F128" s="73">
        <v>1.53</v>
      </c>
      <c r="G128" s="73"/>
      <c r="H128" s="113" t="s">
        <v>1455</v>
      </c>
      <c r="I128" s="73" t="s">
        <v>1479</v>
      </c>
      <c r="J128" s="73" t="s">
        <v>121</v>
      </c>
      <c r="K128" s="73" t="s">
        <v>1490</v>
      </c>
      <c r="L128" s="113" t="s">
        <v>1495</v>
      </c>
      <c r="M128" s="118">
        <v>40.179000000000002</v>
      </c>
      <c r="N128" s="118">
        <v>0.64200000000000002</v>
      </c>
      <c r="O128" s="158">
        <v>2E-3</v>
      </c>
      <c r="P128" s="158">
        <v>0</v>
      </c>
      <c r="Q128" s="118">
        <v>0.11600000000000001</v>
      </c>
      <c r="R128" s="118">
        <v>0.63600000000000001</v>
      </c>
      <c r="S128" s="158">
        <v>0</v>
      </c>
      <c r="T128" s="118">
        <v>0.52600000000000002</v>
      </c>
      <c r="U128" s="118">
        <v>54.555</v>
      </c>
      <c r="V128" s="118">
        <v>8.5999999999999993E-2</v>
      </c>
      <c r="X128" s="118">
        <v>4.1470000000000002</v>
      </c>
      <c r="Y128" s="118">
        <v>5.1999999999999998E-2</v>
      </c>
      <c r="Z128" s="118">
        <v>100.94</v>
      </c>
      <c r="AA128" s="118">
        <v>1.758</v>
      </c>
      <c r="AB128" s="205">
        <v>99.182000000000002</v>
      </c>
      <c r="AD128" s="139">
        <v>1.2539184952978056E-2</v>
      </c>
      <c r="AF128" s="161">
        <v>1.1008760286700292</v>
      </c>
      <c r="AG128" s="118">
        <v>7.6369510941401084E-3</v>
      </c>
      <c r="AH128" s="161">
        <v>-0.10851297976416932</v>
      </c>
      <c r="AI128" s="118">
        <v>1</v>
      </c>
      <c r="AK128" s="575">
        <v>0.99236304890585991</v>
      </c>
      <c r="AL128" s="575">
        <v>7.6369510941401084E-3</v>
      </c>
      <c r="AM128" s="575">
        <v>0</v>
      </c>
      <c r="AN128" s="575">
        <v>1</v>
      </c>
    </row>
    <row r="129" spans="2:40">
      <c r="B129" s="73" t="s">
        <v>1337</v>
      </c>
      <c r="C129" s="73" t="s">
        <v>1454</v>
      </c>
      <c r="D129" s="73" t="s">
        <v>1367</v>
      </c>
      <c r="E129" s="73">
        <v>0.89</v>
      </c>
      <c r="F129" s="73">
        <v>1.53</v>
      </c>
      <c r="G129" s="73"/>
      <c r="H129" s="113" t="s">
        <v>1455</v>
      </c>
      <c r="I129" s="73" t="s">
        <v>1479</v>
      </c>
      <c r="J129" s="73" t="s">
        <v>121</v>
      </c>
      <c r="K129" s="73" t="s">
        <v>1490</v>
      </c>
      <c r="L129" s="113" t="s">
        <v>1496</v>
      </c>
      <c r="M129" s="118">
        <v>40.831000000000003</v>
      </c>
      <c r="N129" s="118">
        <v>0.39600000000000002</v>
      </c>
      <c r="O129" s="158">
        <v>0</v>
      </c>
      <c r="P129" s="158">
        <v>4.9000000000000002E-2</v>
      </c>
      <c r="Q129" s="118">
        <v>0.377</v>
      </c>
      <c r="R129" s="118">
        <v>0.76600000000000001</v>
      </c>
      <c r="S129" s="158">
        <v>0</v>
      </c>
      <c r="T129" s="118">
        <v>0.25800000000000001</v>
      </c>
      <c r="U129" s="118">
        <v>54.970999999999997</v>
      </c>
      <c r="V129" s="118">
        <v>0.217</v>
      </c>
      <c r="X129" s="118">
        <v>4.2380000000000004</v>
      </c>
      <c r="Y129" s="118">
        <v>2.1999999999999999E-2</v>
      </c>
      <c r="Z129" s="118">
        <v>102.126</v>
      </c>
      <c r="AA129" s="118">
        <v>1.7889999999999999</v>
      </c>
      <c r="AB129" s="205">
        <v>100.336</v>
      </c>
      <c r="AD129" s="139">
        <v>5.1911278905143925E-3</v>
      </c>
      <c r="AF129" s="161">
        <v>1.125033182904168</v>
      </c>
      <c r="AG129" s="118">
        <v>3.2310177705977381E-3</v>
      </c>
      <c r="AH129" s="161">
        <v>-0.12826420067476571</v>
      </c>
      <c r="AI129" s="118">
        <v>0.99999999999999989</v>
      </c>
      <c r="AK129" s="575">
        <v>0.99676898222940225</v>
      </c>
      <c r="AL129" s="575">
        <v>3.2310177705977381E-3</v>
      </c>
      <c r="AM129" s="575">
        <v>0</v>
      </c>
      <c r="AN129" s="575">
        <v>1</v>
      </c>
    </row>
    <row r="130" spans="2:40">
      <c r="B130" s="73" t="s">
        <v>1337</v>
      </c>
      <c r="C130" s="73" t="s">
        <v>1454</v>
      </c>
      <c r="D130" s="73" t="s">
        <v>1367</v>
      </c>
      <c r="E130" s="73">
        <v>0.89</v>
      </c>
      <c r="F130" s="73">
        <v>1.53</v>
      </c>
      <c r="G130" s="73"/>
      <c r="H130" s="113" t="s">
        <v>1455</v>
      </c>
      <c r="I130" s="73" t="s">
        <v>1479</v>
      </c>
      <c r="J130" s="73" t="s">
        <v>121</v>
      </c>
      <c r="K130" s="73" t="s">
        <v>1490</v>
      </c>
      <c r="L130" s="113" t="s">
        <v>1497</v>
      </c>
      <c r="M130" s="118">
        <v>39.851999999999997</v>
      </c>
      <c r="N130" s="118">
        <v>0.96699999999999997</v>
      </c>
      <c r="O130" s="158">
        <v>0</v>
      </c>
      <c r="P130" s="158">
        <v>0</v>
      </c>
      <c r="Q130" s="118">
        <v>0.48799999999999999</v>
      </c>
      <c r="R130" s="118">
        <v>1.1950000000000001</v>
      </c>
      <c r="S130" s="118">
        <v>0.23</v>
      </c>
      <c r="T130" s="118">
        <v>0.44400000000000001</v>
      </c>
      <c r="U130" s="118">
        <v>53.716999999999999</v>
      </c>
      <c r="V130" s="118">
        <v>0.11799999999999999</v>
      </c>
      <c r="X130" s="118">
        <v>4.2329999999999997</v>
      </c>
      <c r="Y130" s="118">
        <v>4.2000000000000003E-2</v>
      </c>
      <c r="Z130" s="118">
        <v>101.285</v>
      </c>
      <c r="AA130" s="118">
        <v>1.792</v>
      </c>
      <c r="AB130" s="205">
        <v>99.492999999999995</v>
      </c>
      <c r="AD130" s="139">
        <v>9.9220411055988677E-3</v>
      </c>
      <c r="AF130" s="161">
        <v>1.1237058667374569</v>
      </c>
      <c r="AG130" s="118">
        <v>6.1683066529593187E-3</v>
      </c>
      <c r="AH130" s="161">
        <v>-0.12987417339041618</v>
      </c>
      <c r="AI130" s="118">
        <v>1</v>
      </c>
      <c r="AK130" s="575">
        <v>0.99383169334704069</v>
      </c>
      <c r="AL130" s="575">
        <v>6.1683066529593187E-3</v>
      </c>
      <c r="AM130" s="575">
        <v>0</v>
      </c>
      <c r="AN130" s="575">
        <v>1</v>
      </c>
    </row>
    <row r="131" spans="2:40">
      <c r="B131" s="73" t="s">
        <v>1337</v>
      </c>
      <c r="C131" s="73" t="s">
        <v>1454</v>
      </c>
      <c r="D131" s="73" t="s">
        <v>1367</v>
      </c>
      <c r="E131" s="73">
        <v>0.89</v>
      </c>
      <c r="F131" s="73">
        <v>1.53</v>
      </c>
      <c r="G131" s="73"/>
      <c r="H131" s="113" t="s">
        <v>1455</v>
      </c>
      <c r="I131" s="73" t="s">
        <v>1479</v>
      </c>
      <c r="J131" s="73" t="s">
        <v>121</v>
      </c>
      <c r="K131" s="73" t="s">
        <v>1490</v>
      </c>
      <c r="L131" s="113" t="s">
        <v>1498</v>
      </c>
      <c r="M131" s="118">
        <v>39.927</v>
      </c>
      <c r="N131" s="118">
        <v>0.71199999999999997</v>
      </c>
      <c r="O131" s="158">
        <v>1.2E-2</v>
      </c>
      <c r="P131" s="158">
        <v>0</v>
      </c>
      <c r="Q131" s="118">
        <v>0.38100000000000001</v>
      </c>
      <c r="R131" s="118">
        <v>1.012</v>
      </c>
      <c r="S131" s="158">
        <v>0</v>
      </c>
      <c r="T131" s="118">
        <v>0.47299999999999998</v>
      </c>
      <c r="U131" s="118">
        <v>54.643999999999998</v>
      </c>
      <c r="V131" s="118">
        <v>0.125</v>
      </c>
      <c r="X131" s="118">
        <v>4.1689999999999996</v>
      </c>
      <c r="Y131" s="118">
        <v>9.7000000000000003E-2</v>
      </c>
      <c r="Z131" s="118">
        <v>101.55200000000001</v>
      </c>
      <c r="AA131" s="118">
        <v>1.7769999999999999</v>
      </c>
      <c r="AB131" s="205">
        <v>99.775000000000006</v>
      </c>
      <c r="AD131" s="139">
        <v>2.326697049652195E-2</v>
      </c>
      <c r="AF131" s="161">
        <v>1.1067162198035572</v>
      </c>
      <c r="AG131" s="118">
        <v>1.4245851079453664E-2</v>
      </c>
      <c r="AH131" s="161">
        <v>-0.12096207088301084</v>
      </c>
      <c r="AI131" s="118">
        <v>1</v>
      </c>
      <c r="AK131" s="575">
        <v>0.98575414892054636</v>
      </c>
      <c r="AL131" s="575">
        <v>1.4245851079453664E-2</v>
      </c>
      <c r="AM131" s="575">
        <v>0</v>
      </c>
      <c r="AN131" s="575">
        <v>1</v>
      </c>
    </row>
    <row r="132" spans="2:40">
      <c r="B132" s="73" t="s">
        <v>1337</v>
      </c>
      <c r="C132" s="73" t="s">
        <v>1454</v>
      </c>
      <c r="D132" s="73" t="s">
        <v>1367</v>
      </c>
      <c r="E132" s="73">
        <v>0.89</v>
      </c>
      <c r="F132" s="73">
        <v>1.53</v>
      </c>
      <c r="G132" s="73"/>
      <c r="H132" s="113" t="s">
        <v>1455</v>
      </c>
      <c r="I132" s="73" t="s">
        <v>1479</v>
      </c>
      <c r="J132" s="73" t="s">
        <v>121</v>
      </c>
      <c r="K132" s="73" t="s">
        <v>1490</v>
      </c>
      <c r="L132" s="113" t="s">
        <v>1499</v>
      </c>
      <c r="M132" s="118">
        <v>41.475000000000001</v>
      </c>
      <c r="N132" s="118">
        <v>0.189</v>
      </c>
      <c r="O132" s="118">
        <v>3.5999999999999997E-2</v>
      </c>
      <c r="P132" s="158">
        <v>0</v>
      </c>
      <c r="Q132" s="118">
        <v>5.6000000000000001E-2</v>
      </c>
      <c r="R132" s="118">
        <v>0.108</v>
      </c>
      <c r="S132" s="158">
        <v>0</v>
      </c>
      <c r="T132" s="158">
        <v>8.5999999999999993E-2</v>
      </c>
      <c r="U132" s="118">
        <v>56.28</v>
      </c>
      <c r="V132" s="118">
        <v>0.218</v>
      </c>
      <c r="X132" s="118">
        <v>4.3079999999999998</v>
      </c>
      <c r="Y132" s="158">
        <v>7.0000000000000001E-3</v>
      </c>
      <c r="Z132" s="118">
        <v>102.764</v>
      </c>
      <c r="AA132" s="118">
        <v>1.8160000000000001</v>
      </c>
      <c r="AB132" s="205">
        <v>100.94799999999999</v>
      </c>
      <c r="AD132" s="139">
        <v>1.6248839368616529E-3</v>
      </c>
      <c r="AF132" s="161">
        <v>1.1436156092381204</v>
      </c>
      <c r="AG132" s="118">
        <v>1.0280511088265531E-3</v>
      </c>
      <c r="AH132" s="161">
        <v>-0.14464366034694701</v>
      </c>
      <c r="AI132" s="118">
        <v>1</v>
      </c>
      <c r="AK132" s="575">
        <v>0.99897194889117347</v>
      </c>
      <c r="AL132" s="575">
        <v>1.0280511088265531E-3</v>
      </c>
      <c r="AM132" s="575">
        <v>0</v>
      </c>
      <c r="AN132" s="575">
        <v>1</v>
      </c>
    </row>
    <row r="133" spans="2:40">
      <c r="B133" s="73" t="s">
        <v>1337</v>
      </c>
      <c r="C133" s="73" t="s">
        <v>1454</v>
      </c>
      <c r="D133" s="73" t="s">
        <v>1367</v>
      </c>
      <c r="E133" s="73">
        <v>0.89</v>
      </c>
      <c r="F133" s="73">
        <v>1.53</v>
      </c>
      <c r="G133" s="73"/>
      <c r="H133" s="113" t="s">
        <v>1455</v>
      </c>
      <c r="I133" s="73" t="s">
        <v>1479</v>
      </c>
      <c r="J133" s="73" t="s">
        <v>121</v>
      </c>
      <c r="K133" s="73" t="s">
        <v>1490</v>
      </c>
      <c r="L133" s="113" t="s">
        <v>1500</v>
      </c>
      <c r="M133" s="118">
        <v>41.103999999999999</v>
      </c>
      <c r="N133" s="118">
        <v>0.28699999999999998</v>
      </c>
      <c r="O133" s="158">
        <v>1.2999999999999999E-2</v>
      </c>
      <c r="P133" s="158">
        <v>2.5000000000000001E-2</v>
      </c>
      <c r="Q133" s="158">
        <v>2.4E-2</v>
      </c>
      <c r="R133" s="118">
        <v>0.19800000000000001</v>
      </c>
      <c r="S133" s="158">
        <v>7.0000000000000007E-2</v>
      </c>
      <c r="T133" s="158">
        <v>0</v>
      </c>
      <c r="U133" s="118">
        <v>56.146000000000001</v>
      </c>
      <c r="V133" s="118">
        <v>9.1999999999999998E-2</v>
      </c>
      <c r="X133" s="118">
        <v>4.1680000000000001</v>
      </c>
      <c r="Y133" s="118">
        <v>3.3000000000000002E-2</v>
      </c>
      <c r="Z133" s="118">
        <v>102.161</v>
      </c>
      <c r="AA133" s="118">
        <v>1.7629999999999999</v>
      </c>
      <c r="AB133" s="205">
        <v>100.399</v>
      </c>
      <c r="AD133" s="139">
        <v>7.9174664107485599E-3</v>
      </c>
      <c r="AF133" s="161">
        <v>1.1064507565702151</v>
      </c>
      <c r="AG133" s="118">
        <v>4.8465266558966073E-3</v>
      </c>
      <c r="AH133" s="161">
        <v>-0.11129728322611168</v>
      </c>
      <c r="AI133" s="118">
        <v>1</v>
      </c>
      <c r="AK133" s="575">
        <v>0.99515347334410342</v>
      </c>
      <c r="AL133" s="575">
        <v>4.8465266558966073E-3</v>
      </c>
      <c r="AM133" s="575">
        <v>0</v>
      </c>
      <c r="AN133" s="575">
        <v>1</v>
      </c>
    </row>
    <row r="134" spans="2:40">
      <c r="B134" s="73" t="s">
        <v>1337</v>
      </c>
      <c r="C134" s="73" t="s">
        <v>1454</v>
      </c>
      <c r="D134" s="73" t="s">
        <v>1367</v>
      </c>
      <c r="E134" s="73">
        <v>0.89</v>
      </c>
      <c r="F134" s="73">
        <v>1.53</v>
      </c>
      <c r="G134" s="73"/>
      <c r="H134" s="113" t="s">
        <v>1455</v>
      </c>
      <c r="I134" s="73" t="s">
        <v>1479</v>
      </c>
      <c r="J134" s="73" t="s">
        <v>121</v>
      </c>
      <c r="K134" s="73" t="s">
        <v>1490</v>
      </c>
      <c r="L134" s="113" t="s">
        <v>1501</v>
      </c>
      <c r="M134" s="118">
        <v>40.081000000000003</v>
      </c>
      <c r="N134" s="118">
        <v>0.71199999999999997</v>
      </c>
      <c r="O134" s="118">
        <v>0.03</v>
      </c>
      <c r="P134" s="118">
        <v>0.14799999999999999</v>
      </c>
      <c r="Q134" s="118">
        <v>0.156</v>
      </c>
      <c r="R134" s="118">
        <v>0.71799999999999997</v>
      </c>
      <c r="S134" s="118">
        <v>0.182</v>
      </c>
      <c r="T134" s="118">
        <v>0.373</v>
      </c>
      <c r="U134" s="118">
        <v>54.975999999999999</v>
      </c>
      <c r="V134" s="118">
        <v>0.23699999999999999</v>
      </c>
      <c r="X134" s="118">
        <v>4.4749999999999996</v>
      </c>
      <c r="Y134" s="118">
        <v>3.5999999999999997E-2</v>
      </c>
      <c r="Z134" s="118">
        <v>102.125</v>
      </c>
      <c r="AA134" s="118">
        <v>1.893</v>
      </c>
      <c r="AB134" s="205">
        <v>100.232</v>
      </c>
      <c r="AD134" s="139">
        <v>8.0446927374301681E-3</v>
      </c>
      <c r="AF134" s="161">
        <v>1.1879479692062649</v>
      </c>
      <c r="AG134" s="118">
        <v>5.2871199882508439E-3</v>
      </c>
      <c r="AH134" s="161">
        <v>-0.19323508919451574</v>
      </c>
      <c r="AI134" s="118">
        <v>1</v>
      </c>
      <c r="AK134" s="575">
        <v>0.99471288001174918</v>
      </c>
      <c r="AL134" s="575">
        <v>5.2871199882508439E-3</v>
      </c>
      <c r="AM134" s="575">
        <v>0</v>
      </c>
      <c r="AN134" s="575">
        <v>1</v>
      </c>
    </row>
    <row r="135" spans="2:40">
      <c r="B135" s="73" t="s">
        <v>1337</v>
      </c>
      <c r="C135" s="73" t="s">
        <v>1454</v>
      </c>
      <c r="D135" s="73" t="s">
        <v>1367</v>
      </c>
      <c r="E135" s="73"/>
      <c r="F135" s="73"/>
      <c r="G135" s="73"/>
      <c r="H135" s="113" t="s">
        <v>1455</v>
      </c>
      <c r="I135" s="73" t="s">
        <v>1502</v>
      </c>
      <c r="J135" s="73" t="s">
        <v>121</v>
      </c>
      <c r="K135" s="73" t="s">
        <v>1503</v>
      </c>
      <c r="L135" s="113" t="s">
        <v>1504</v>
      </c>
      <c r="M135" s="118">
        <v>41.408999999999999</v>
      </c>
      <c r="N135" s="118">
        <v>0.16900000000000001</v>
      </c>
      <c r="O135" s="158">
        <v>8.0000000000000002E-3</v>
      </c>
      <c r="P135" s="158">
        <v>1.2E-2</v>
      </c>
      <c r="Q135" s="158">
        <v>0</v>
      </c>
      <c r="R135" s="118">
        <v>0.12</v>
      </c>
      <c r="S135" s="158">
        <v>0</v>
      </c>
      <c r="T135" s="118">
        <v>0</v>
      </c>
      <c r="U135" s="118">
        <v>55.862000000000002</v>
      </c>
      <c r="V135" s="118">
        <v>0.17199999999999999</v>
      </c>
      <c r="X135" s="118">
        <v>4.2869999999999999</v>
      </c>
      <c r="Y135" s="158">
        <v>6.0000000000000001E-3</v>
      </c>
      <c r="Z135" s="118">
        <v>102.048</v>
      </c>
      <c r="AA135" s="118">
        <v>1.8069999999999999</v>
      </c>
      <c r="AB135" s="205">
        <v>100.241</v>
      </c>
      <c r="AD135" s="139">
        <v>1.3995801259622115E-3</v>
      </c>
      <c r="AF135" s="161">
        <v>1.1380408813379348</v>
      </c>
      <c r="AG135" s="118">
        <v>8.8118666470847408E-4</v>
      </c>
      <c r="AH135" s="161">
        <v>-0.13892206800264326</v>
      </c>
      <c r="AI135" s="118">
        <v>1</v>
      </c>
      <c r="AK135" s="575">
        <v>0.99911881333529151</v>
      </c>
      <c r="AL135" s="575">
        <v>8.8118666470847408E-4</v>
      </c>
      <c r="AM135" s="575">
        <v>0</v>
      </c>
      <c r="AN135" s="575">
        <v>1</v>
      </c>
    </row>
    <row r="136" spans="2:40">
      <c r="B136" s="73" t="s">
        <v>1337</v>
      </c>
      <c r="C136" s="73" t="s">
        <v>1454</v>
      </c>
      <c r="D136" s="73" t="s">
        <v>1367</v>
      </c>
      <c r="E136" s="73"/>
      <c r="F136" s="73"/>
      <c r="G136" s="73"/>
      <c r="H136" s="113" t="s">
        <v>1455</v>
      </c>
      <c r="I136" s="73" t="s">
        <v>1502</v>
      </c>
      <c r="J136" s="73" t="s">
        <v>121</v>
      </c>
      <c r="K136" s="73" t="s">
        <v>1503</v>
      </c>
      <c r="L136" s="113" t="s">
        <v>1505</v>
      </c>
      <c r="M136" s="118">
        <v>40.857999999999997</v>
      </c>
      <c r="N136" s="118">
        <v>0.13700000000000001</v>
      </c>
      <c r="O136" s="158">
        <v>0</v>
      </c>
      <c r="P136" s="158">
        <v>0</v>
      </c>
      <c r="Q136" s="158">
        <v>2.4E-2</v>
      </c>
      <c r="R136" s="158">
        <v>0</v>
      </c>
      <c r="S136" s="158">
        <v>0</v>
      </c>
      <c r="T136" s="118">
        <v>2.4E-2</v>
      </c>
      <c r="U136" s="118">
        <v>55.546999999999997</v>
      </c>
      <c r="V136" s="118">
        <v>0.17899999999999999</v>
      </c>
      <c r="X136" s="118">
        <v>4.7590000000000003</v>
      </c>
      <c r="Y136" s="158">
        <v>0</v>
      </c>
      <c r="Z136" s="118">
        <v>101.52800000000001</v>
      </c>
      <c r="AA136" s="118">
        <v>2.004</v>
      </c>
      <c r="AB136" s="205">
        <v>99.525000000000006</v>
      </c>
      <c r="AD136" s="139">
        <v>0</v>
      </c>
      <c r="AF136" s="161">
        <v>1.2633395274754449</v>
      </c>
      <c r="AG136" s="118">
        <v>0</v>
      </c>
      <c r="AH136" s="161">
        <v>-0.26333952747544487</v>
      </c>
      <c r="AI136" s="118">
        <v>1</v>
      </c>
      <c r="AK136" s="575">
        <v>1</v>
      </c>
      <c r="AL136" s="575">
        <v>0</v>
      </c>
      <c r="AM136" s="575">
        <v>0</v>
      </c>
      <c r="AN136" s="575">
        <v>1</v>
      </c>
    </row>
    <row r="137" spans="2:40">
      <c r="B137" s="73" t="s">
        <v>1337</v>
      </c>
      <c r="C137" s="73" t="s">
        <v>1454</v>
      </c>
      <c r="D137" s="73" t="s">
        <v>1367</v>
      </c>
      <c r="E137" s="73"/>
      <c r="F137" s="73"/>
      <c r="G137" s="73"/>
      <c r="H137" s="113" t="s">
        <v>1455</v>
      </c>
      <c r="I137" s="73" t="s">
        <v>1502</v>
      </c>
      <c r="J137" s="73" t="s">
        <v>121</v>
      </c>
      <c r="K137" s="73" t="s">
        <v>1503</v>
      </c>
      <c r="L137" s="113" t="s">
        <v>1506</v>
      </c>
      <c r="M137" s="118">
        <v>41.036999999999999</v>
      </c>
      <c r="N137" s="118">
        <v>0.16300000000000001</v>
      </c>
      <c r="O137" s="118">
        <v>4.1000000000000002E-2</v>
      </c>
      <c r="P137" s="158">
        <v>0</v>
      </c>
      <c r="Q137" s="118">
        <v>0.16600000000000001</v>
      </c>
      <c r="R137" s="158">
        <v>0</v>
      </c>
      <c r="S137" s="158">
        <v>0</v>
      </c>
      <c r="T137" s="118">
        <v>3.4000000000000002E-2</v>
      </c>
      <c r="U137" s="118">
        <v>55.34</v>
      </c>
      <c r="V137" s="118">
        <v>0.186</v>
      </c>
      <c r="X137" s="118">
        <v>4.5709999999999997</v>
      </c>
      <c r="Y137" s="158">
        <v>2E-3</v>
      </c>
      <c r="Z137" s="118">
        <v>101.54</v>
      </c>
      <c r="AA137" s="118">
        <v>1.925</v>
      </c>
      <c r="AB137" s="205">
        <v>99.614000000000004</v>
      </c>
      <c r="AD137" s="139">
        <v>4.3754101947057538E-4</v>
      </c>
      <c r="AF137" s="161">
        <v>1.2134324396071143</v>
      </c>
      <c r="AG137" s="118">
        <v>2.9372888823615801E-4</v>
      </c>
      <c r="AH137" s="161">
        <v>-0.21372616849535048</v>
      </c>
      <c r="AI137" s="118">
        <v>1</v>
      </c>
      <c r="AK137" s="575">
        <v>0.99970627111176391</v>
      </c>
      <c r="AL137" s="575">
        <v>2.9372888823615801E-4</v>
      </c>
      <c r="AM137" s="575">
        <v>0</v>
      </c>
      <c r="AN137" s="575">
        <v>1</v>
      </c>
    </row>
    <row r="138" spans="2:40">
      <c r="B138" s="73" t="s">
        <v>1337</v>
      </c>
      <c r="C138" s="73" t="s">
        <v>1454</v>
      </c>
      <c r="D138" s="73" t="s">
        <v>1367</v>
      </c>
      <c r="E138" s="73"/>
      <c r="F138" s="73"/>
      <c r="G138" s="73"/>
      <c r="H138" s="113" t="s">
        <v>1455</v>
      </c>
      <c r="I138" s="73" t="s">
        <v>1502</v>
      </c>
      <c r="J138" s="73" t="s">
        <v>121</v>
      </c>
      <c r="K138" s="73" t="s">
        <v>1503</v>
      </c>
      <c r="L138" s="113" t="s">
        <v>1507</v>
      </c>
      <c r="M138" s="118">
        <v>41.670999999999999</v>
      </c>
      <c r="N138" s="118">
        <v>0.13900000000000001</v>
      </c>
      <c r="O138" s="158">
        <v>8.0000000000000002E-3</v>
      </c>
      <c r="P138" s="158">
        <v>3.6999999999999998E-2</v>
      </c>
      <c r="Q138" s="118">
        <v>4.0000000000000001E-3</v>
      </c>
      <c r="R138" s="158">
        <v>0</v>
      </c>
      <c r="S138" s="158">
        <v>0</v>
      </c>
      <c r="T138" s="118">
        <v>9.7000000000000003E-2</v>
      </c>
      <c r="U138" s="118">
        <v>55.165999999999997</v>
      </c>
      <c r="V138" s="118">
        <v>0</v>
      </c>
      <c r="X138" s="118">
        <v>4.6349999999999998</v>
      </c>
      <c r="Y138" s="158">
        <v>8.0000000000000002E-3</v>
      </c>
      <c r="Z138" s="118">
        <v>101.765</v>
      </c>
      <c r="AA138" s="118">
        <v>1.9530000000000001</v>
      </c>
      <c r="AB138" s="205">
        <v>99.811999999999998</v>
      </c>
      <c r="AD138" s="139">
        <v>1.7259978425026969E-3</v>
      </c>
      <c r="AF138" s="161">
        <v>1.230422086541014</v>
      </c>
      <c r="AG138" s="118">
        <v>1.174915552944632E-3</v>
      </c>
      <c r="AH138" s="161">
        <v>-0.23159700209395867</v>
      </c>
      <c r="AI138" s="118">
        <v>1</v>
      </c>
      <c r="AK138" s="575">
        <v>0.99882508444705542</v>
      </c>
      <c r="AL138" s="575">
        <v>1.174915552944632E-3</v>
      </c>
      <c r="AM138" s="575">
        <v>0</v>
      </c>
      <c r="AN138" s="575">
        <v>1</v>
      </c>
    </row>
    <row r="139" spans="2:40">
      <c r="B139" s="73" t="s">
        <v>1337</v>
      </c>
      <c r="C139" s="73" t="s">
        <v>1454</v>
      </c>
      <c r="D139" s="73" t="s">
        <v>1367</v>
      </c>
      <c r="E139" s="73"/>
      <c r="F139" s="73"/>
      <c r="G139" s="73"/>
      <c r="H139" s="113" t="s">
        <v>1455</v>
      </c>
      <c r="I139" s="73" t="s">
        <v>1502</v>
      </c>
      <c r="J139" s="73" t="s">
        <v>121</v>
      </c>
      <c r="K139" s="73" t="s">
        <v>1503</v>
      </c>
      <c r="L139" s="113" t="s">
        <v>1508</v>
      </c>
      <c r="M139" s="118">
        <v>41.497999999999998</v>
      </c>
      <c r="N139" s="118">
        <v>0.182</v>
      </c>
      <c r="O139" s="118">
        <v>2.9000000000000001E-2</v>
      </c>
      <c r="P139" s="158">
        <v>0</v>
      </c>
      <c r="Q139" s="118">
        <v>0.121</v>
      </c>
      <c r="R139" s="118">
        <v>0.161</v>
      </c>
      <c r="S139" s="118">
        <v>0.156</v>
      </c>
      <c r="T139" s="118">
        <v>0.188</v>
      </c>
      <c r="U139" s="118">
        <v>55.243000000000002</v>
      </c>
      <c r="V139" s="118">
        <v>0.16600000000000001</v>
      </c>
      <c r="X139" s="118">
        <v>4.9370000000000003</v>
      </c>
      <c r="Y139" s="118">
        <v>2.5000000000000001E-2</v>
      </c>
      <c r="Z139" s="118">
        <v>102.705</v>
      </c>
      <c r="AA139" s="118">
        <v>2.0840000000000001</v>
      </c>
      <c r="AB139" s="205">
        <v>100.621</v>
      </c>
      <c r="AD139" s="139">
        <v>5.063803929511849E-3</v>
      </c>
      <c r="AF139" s="161">
        <v>1.3105919830103532</v>
      </c>
      <c r="AG139" s="118">
        <v>3.6716111029519755E-3</v>
      </c>
      <c r="AH139" s="161">
        <v>-0.31426359411330518</v>
      </c>
      <c r="AI139" s="118">
        <v>1</v>
      </c>
      <c r="AK139" s="575">
        <v>0.996328388897048</v>
      </c>
      <c r="AL139" s="575">
        <v>3.6716111029519755E-3</v>
      </c>
      <c r="AM139" s="575">
        <v>0</v>
      </c>
      <c r="AN139" s="575">
        <v>1</v>
      </c>
    </row>
    <row r="140" spans="2:40">
      <c r="B140" s="73" t="s">
        <v>1337</v>
      </c>
      <c r="C140" s="73" t="s">
        <v>1454</v>
      </c>
      <c r="D140" s="73" t="s">
        <v>1367</v>
      </c>
      <c r="E140" s="73"/>
      <c r="F140" s="73"/>
      <c r="G140" s="73"/>
      <c r="H140" s="113" t="s">
        <v>1455</v>
      </c>
      <c r="I140" s="73" t="s">
        <v>1502</v>
      </c>
      <c r="J140" s="73" t="s">
        <v>121</v>
      </c>
      <c r="K140" s="73" t="s">
        <v>1503</v>
      </c>
      <c r="L140" s="113" t="s">
        <v>1509</v>
      </c>
      <c r="M140" s="118">
        <v>41.414999999999999</v>
      </c>
      <c r="N140" s="118">
        <v>0.17199999999999999</v>
      </c>
      <c r="O140" s="118">
        <v>2.7E-2</v>
      </c>
      <c r="P140" s="158">
        <v>0</v>
      </c>
      <c r="Q140" s="158">
        <v>4.9000000000000002E-2</v>
      </c>
      <c r="R140" s="118">
        <v>0.158</v>
      </c>
      <c r="S140" s="158">
        <v>0</v>
      </c>
      <c r="T140" s="158">
        <v>8.6999999999999994E-2</v>
      </c>
      <c r="U140" s="118">
        <v>55.021000000000001</v>
      </c>
      <c r="V140" s="118">
        <v>0.29799999999999999</v>
      </c>
      <c r="X140" s="118">
        <v>4.7350000000000003</v>
      </c>
      <c r="Y140" s="118">
        <v>0.02</v>
      </c>
      <c r="Z140" s="118">
        <v>101.98</v>
      </c>
      <c r="AA140" s="118">
        <v>1.998</v>
      </c>
      <c r="AB140" s="205">
        <v>99.981999999999999</v>
      </c>
      <c r="AD140" s="139">
        <v>4.2238648363252373E-3</v>
      </c>
      <c r="AF140" s="161">
        <v>1.2569684098752325</v>
      </c>
      <c r="AG140" s="118">
        <v>2.9372888823615802E-3</v>
      </c>
      <c r="AH140" s="161">
        <v>-0.25990569875759406</v>
      </c>
      <c r="AI140" s="118">
        <v>1</v>
      </c>
      <c r="AK140" s="575">
        <v>0.99706271111763844</v>
      </c>
      <c r="AL140" s="575">
        <v>2.9372888823615802E-3</v>
      </c>
      <c r="AM140" s="575">
        <v>0</v>
      </c>
      <c r="AN140" s="575">
        <v>1</v>
      </c>
    </row>
    <row r="141" spans="2:40">
      <c r="B141" s="73" t="s">
        <v>1337</v>
      </c>
      <c r="C141" s="73" t="s">
        <v>1454</v>
      </c>
      <c r="D141" s="73" t="s">
        <v>1367</v>
      </c>
      <c r="E141" s="73"/>
      <c r="F141" s="73"/>
      <c r="G141" s="73"/>
      <c r="H141" s="113" t="s">
        <v>1455</v>
      </c>
      <c r="I141" s="73" t="s">
        <v>1502</v>
      </c>
      <c r="J141" s="73" t="s">
        <v>121</v>
      </c>
      <c r="K141" s="73" t="s">
        <v>1503</v>
      </c>
      <c r="L141" s="113" t="s">
        <v>1510</v>
      </c>
      <c r="M141" s="118">
        <v>41.03</v>
      </c>
      <c r="N141" s="118">
        <v>0.16400000000000001</v>
      </c>
      <c r="O141" s="118">
        <v>3.9E-2</v>
      </c>
      <c r="P141" s="118">
        <v>8.6999999999999994E-2</v>
      </c>
      <c r="Q141" s="158">
        <v>0</v>
      </c>
      <c r="R141" s="118">
        <v>8.5999999999999993E-2</v>
      </c>
      <c r="S141" s="158">
        <v>6.5000000000000002E-2</v>
      </c>
      <c r="T141" s="158">
        <v>0</v>
      </c>
      <c r="U141" s="118">
        <v>55.17</v>
      </c>
      <c r="V141" s="118">
        <v>0.152</v>
      </c>
      <c r="X141" s="118">
        <v>4.3390000000000004</v>
      </c>
      <c r="Y141" s="118">
        <v>1.2999999999999999E-2</v>
      </c>
      <c r="Z141" s="118">
        <v>101.14700000000001</v>
      </c>
      <c r="AA141" s="118">
        <v>1.83</v>
      </c>
      <c r="AB141" s="205">
        <v>99.316000000000003</v>
      </c>
      <c r="AD141" s="139">
        <v>2.9960820465545052E-3</v>
      </c>
      <c r="AF141" s="161">
        <v>1.1518449694717283</v>
      </c>
      <c r="AG141" s="118">
        <v>1.9092377735350271E-3</v>
      </c>
      <c r="AH141" s="161">
        <v>-0.15375420724526334</v>
      </c>
      <c r="AI141" s="118">
        <v>1</v>
      </c>
      <c r="AK141" s="575">
        <v>0.99809076222646498</v>
      </c>
      <c r="AL141" s="575">
        <v>1.9092377735350271E-3</v>
      </c>
      <c r="AM141" s="575">
        <v>0</v>
      </c>
      <c r="AN141" s="575">
        <v>1</v>
      </c>
    </row>
    <row r="142" spans="2:40">
      <c r="B142" s="73" t="s">
        <v>1337</v>
      </c>
      <c r="C142" s="73" t="s">
        <v>1454</v>
      </c>
      <c r="D142" s="73" t="s">
        <v>1367</v>
      </c>
      <c r="E142" s="73"/>
      <c r="F142" s="73"/>
      <c r="G142" s="73"/>
      <c r="H142" s="113" t="s">
        <v>1455</v>
      </c>
      <c r="I142" s="73" t="s">
        <v>1502</v>
      </c>
      <c r="J142" s="73" t="s">
        <v>121</v>
      </c>
      <c r="K142" s="73" t="s">
        <v>1503</v>
      </c>
      <c r="L142" s="113" t="s">
        <v>1511</v>
      </c>
      <c r="M142" s="118">
        <v>41.665999999999997</v>
      </c>
      <c r="N142" s="118">
        <v>0.17199999999999999</v>
      </c>
      <c r="O142" s="118">
        <v>2.3E-2</v>
      </c>
      <c r="P142" s="158">
        <v>0</v>
      </c>
      <c r="Q142" s="158">
        <v>0</v>
      </c>
      <c r="R142" s="158">
        <v>0</v>
      </c>
      <c r="S142" s="158">
        <v>0</v>
      </c>
      <c r="T142" s="158">
        <v>1.9E-2</v>
      </c>
      <c r="U142" s="118">
        <v>55.469000000000001</v>
      </c>
      <c r="V142" s="158">
        <v>0</v>
      </c>
      <c r="X142" s="118">
        <v>4.617</v>
      </c>
      <c r="Y142" s="158">
        <v>1E-3</v>
      </c>
      <c r="Z142" s="118">
        <v>101.968</v>
      </c>
      <c r="AA142" s="118">
        <v>1.944</v>
      </c>
      <c r="AB142" s="205">
        <v>100.024</v>
      </c>
      <c r="AD142" s="139">
        <v>2.1659085986571366E-4</v>
      </c>
      <c r="AF142" s="161">
        <v>1.2256437483408549</v>
      </c>
      <c r="AG142" s="118">
        <v>1.46864444118079E-4</v>
      </c>
      <c r="AH142" s="161">
        <v>-0.22579061278497295</v>
      </c>
      <c r="AI142" s="118">
        <v>1</v>
      </c>
      <c r="AK142" s="575">
        <v>0.99985313555588196</v>
      </c>
      <c r="AL142" s="575">
        <v>1.46864444118079E-4</v>
      </c>
      <c r="AM142" s="575">
        <v>0</v>
      </c>
      <c r="AN142" s="575">
        <v>1</v>
      </c>
    </row>
    <row r="143" spans="2:40">
      <c r="B143" s="73" t="s">
        <v>1337</v>
      </c>
      <c r="C143" s="73" t="s">
        <v>1454</v>
      </c>
      <c r="D143" s="73" t="s">
        <v>1367</v>
      </c>
      <c r="E143" s="73"/>
      <c r="F143" s="73"/>
      <c r="G143" s="73"/>
      <c r="H143" s="113" t="s">
        <v>1455</v>
      </c>
      <c r="I143" s="73" t="s">
        <v>1502</v>
      </c>
      <c r="J143" s="73" t="s">
        <v>121</v>
      </c>
      <c r="K143" s="73" t="s">
        <v>1503</v>
      </c>
      <c r="L143" s="113" t="s">
        <v>1512</v>
      </c>
      <c r="M143" s="118">
        <v>41.22</v>
      </c>
      <c r="N143" s="118">
        <v>0.16300000000000001</v>
      </c>
      <c r="O143" s="118">
        <v>2.3E-2</v>
      </c>
      <c r="P143" s="158">
        <v>0</v>
      </c>
      <c r="Q143" s="158">
        <v>0.04</v>
      </c>
      <c r="R143" s="118">
        <v>7.9000000000000001E-2</v>
      </c>
      <c r="S143" s="158">
        <v>4.2999999999999997E-2</v>
      </c>
      <c r="T143" s="158">
        <v>0</v>
      </c>
      <c r="U143" s="118">
        <v>55.273000000000003</v>
      </c>
      <c r="V143" s="158">
        <v>0.06</v>
      </c>
      <c r="X143" s="118">
        <v>4.9429999999999996</v>
      </c>
      <c r="Y143" s="158">
        <v>0</v>
      </c>
      <c r="Z143" s="118">
        <v>101.84399999999999</v>
      </c>
      <c r="AA143" s="118">
        <v>2.081</v>
      </c>
      <c r="AB143" s="205">
        <v>99.762</v>
      </c>
      <c r="AD143" s="139">
        <v>0</v>
      </c>
      <c r="AF143" s="161">
        <v>1.3121847624104062</v>
      </c>
      <c r="AG143" s="118">
        <v>0</v>
      </c>
      <c r="AH143" s="161">
        <v>-0.31218476241040616</v>
      </c>
      <c r="AI143" s="118">
        <v>1</v>
      </c>
      <c r="AK143" s="575">
        <v>1</v>
      </c>
      <c r="AL143" s="575">
        <v>0</v>
      </c>
      <c r="AM143" s="575">
        <v>0</v>
      </c>
      <c r="AN143" s="575">
        <v>1</v>
      </c>
    </row>
    <row r="144" spans="2:40">
      <c r="B144" s="73" t="s">
        <v>1337</v>
      </c>
      <c r="C144" s="73" t="s">
        <v>1454</v>
      </c>
      <c r="D144" s="73" t="s">
        <v>1367</v>
      </c>
      <c r="E144" s="73"/>
      <c r="F144" s="73"/>
      <c r="G144" s="73"/>
      <c r="H144" s="113" t="s">
        <v>1455</v>
      </c>
      <c r="I144" s="73" t="s">
        <v>1502</v>
      </c>
      <c r="J144" s="73" t="s">
        <v>121</v>
      </c>
      <c r="K144" s="73" t="s">
        <v>1503</v>
      </c>
      <c r="L144" s="113" t="s">
        <v>1513</v>
      </c>
      <c r="M144" s="118">
        <v>41.136000000000003</v>
      </c>
      <c r="N144" s="118">
        <v>0.443</v>
      </c>
      <c r="O144" s="118">
        <v>2.9000000000000001E-2</v>
      </c>
      <c r="P144" s="158">
        <v>0</v>
      </c>
      <c r="Q144" s="118">
        <v>6.5000000000000002E-2</v>
      </c>
      <c r="R144" s="118">
        <v>9.4E-2</v>
      </c>
      <c r="S144" s="158">
        <v>0</v>
      </c>
      <c r="T144" s="118">
        <v>0.30399999999999999</v>
      </c>
      <c r="U144" s="118">
        <v>54.86</v>
      </c>
      <c r="V144" s="158">
        <v>0</v>
      </c>
      <c r="X144" s="118">
        <v>4.4550000000000001</v>
      </c>
      <c r="Y144" s="158">
        <v>0</v>
      </c>
      <c r="Z144" s="118">
        <v>101.38500000000001</v>
      </c>
      <c r="AA144" s="118">
        <v>1.8759999999999999</v>
      </c>
      <c r="AB144" s="205">
        <v>99.509</v>
      </c>
      <c r="AD144" s="139">
        <v>0</v>
      </c>
      <c r="AF144" s="161">
        <v>1.1826387045394213</v>
      </c>
      <c r="AG144" s="118">
        <v>0</v>
      </c>
      <c r="AH144" s="161">
        <v>-0.18263870453942133</v>
      </c>
      <c r="AI144" s="118">
        <v>1</v>
      </c>
      <c r="AK144" s="575">
        <v>1</v>
      </c>
      <c r="AL144" s="575">
        <v>0</v>
      </c>
      <c r="AM144" s="575">
        <v>0</v>
      </c>
      <c r="AN144" s="575">
        <v>1</v>
      </c>
    </row>
    <row r="145" spans="2:40">
      <c r="B145" s="73" t="s">
        <v>1337</v>
      </c>
      <c r="C145" s="73" t="s">
        <v>1454</v>
      </c>
      <c r="D145" s="73" t="s">
        <v>1367</v>
      </c>
      <c r="E145" s="73"/>
      <c r="F145" s="73"/>
      <c r="G145" s="73"/>
      <c r="H145" s="113" t="s">
        <v>1455</v>
      </c>
      <c r="I145" s="73" t="s">
        <v>1514</v>
      </c>
      <c r="J145" s="73" t="s">
        <v>1515</v>
      </c>
      <c r="K145" s="73" t="s">
        <v>1516</v>
      </c>
      <c r="L145" s="113" t="s">
        <v>1517</v>
      </c>
      <c r="M145" s="118">
        <v>41.021000000000001</v>
      </c>
      <c r="N145" s="118">
        <v>0.16900000000000001</v>
      </c>
      <c r="O145" s="118">
        <v>1.4999999999999999E-2</v>
      </c>
      <c r="P145" s="158">
        <v>4.7E-2</v>
      </c>
      <c r="Q145" s="158">
        <v>0</v>
      </c>
      <c r="R145" s="118">
        <v>0.12</v>
      </c>
      <c r="S145" s="158">
        <v>0</v>
      </c>
      <c r="T145" s="158">
        <v>5.3999999999999999E-2</v>
      </c>
      <c r="U145" s="118">
        <v>56.353999999999999</v>
      </c>
      <c r="V145" s="118">
        <v>0.186</v>
      </c>
      <c r="X145" s="118">
        <v>4.2080000000000002</v>
      </c>
      <c r="Y145" s="158">
        <v>8.0000000000000002E-3</v>
      </c>
      <c r="Z145" s="118">
        <v>102.182</v>
      </c>
      <c r="AA145" s="118">
        <v>1.774</v>
      </c>
      <c r="AB145" s="205">
        <v>100.408</v>
      </c>
      <c r="AD145" s="139">
        <v>1.9011406844106464E-3</v>
      </c>
      <c r="AF145" s="161">
        <v>1.1170692859039024</v>
      </c>
      <c r="AG145" s="118">
        <v>1.174915552944632E-3</v>
      </c>
      <c r="AH145" s="161">
        <v>-0.11824420145684705</v>
      </c>
      <c r="AI145" s="118">
        <v>1</v>
      </c>
      <c r="AK145" s="575">
        <v>0.99882508444705542</v>
      </c>
      <c r="AL145" s="575">
        <v>1.174915552944632E-3</v>
      </c>
      <c r="AM145" s="575">
        <v>0</v>
      </c>
      <c r="AN145" s="575">
        <v>1</v>
      </c>
    </row>
    <row r="146" spans="2:40">
      <c r="B146" s="73" t="s">
        <v>1337</v>
      </c>
      <c r="C146" s="73" t="s">
        <v>1454</v>
      </c>
      <c r="D146" s="73" t="s">
        <v>1367</v>
      </c>
      <c r="E146" s="73"/>
      <c r="F146" s="73"/>
      <c r="G146" s="73"/>
      <c r="H146" s="113" t="s">
        <v>1455</v>
      </c>
      <c r="I146" s="73" t="s">
        <v>1514</v>
      </c>
      <c r="J146" s="73" t="s">
        <v>1515</v>
      </c>
      <c r="K146" s="73" t="s">
        <v>1516</v>
      </c>
      <c r="L146" s="113" t="s">
        <v>1518</v>
      </c>
      <c r="M146" s="118">
        <v>40.286000000000001</v>
      </c>
      <c r="N146" s="118">
        <v>0.45300000000000001</v>
      </c>
      <c r="O146" s="158">
        <v>2E-3</v>
      </c>
      <c r="P146" s="158">
        <v>1.2E-2</v>
      </c>
      <c r="Q146" s="118">
        <v>7.1999999999999995E-2</v>
      </c>
      <c r="R146" s="118">
        <v>0.26</v>
      </c>
      <c r="S146" s="158">
        <v>2.5000000000000001E-2</v>
      </c>
      <c r="T146" s="118">
        <v>0.316</v>
      </c>
      <c r="U146" s="118">
        <v>55.503</v>
      </c>
      <c r="V146" s="118">
        <v>0.161</v>
      </c>
      <c r="X146" s="118">
        <v>4.2249999999999996</v>
      </c>
      <c r="Y146" s="158">
        <v>0</v>
      </c>
      <c r="Z146" s="118">
        <v>101.315</v>
      </c>
      <c r="AA146" s="118">
        <v>1.7789999999999999</v>
      </c>
      <c r="AB146" s="205">
        <v>99.536000000000001</v>
      </c>
      <c r="AD146" s="139">
        <v>0</v>
      </c>
      <c r="AF146" s="161">
        <v>1.1215821608707193</v>
      </c>
      <c r="AG146" s="118">
        <v>0</v>
      </c>
      <c r="AH146" s="161">
        <v>-0.12158216087071927</v>
      </c>
      <c r="AI146" s="118">
        <v>1</v>
      </c>
      <c r="AK146" s="575">
        <v>1</v>
      </c>
      <c r="AL146" s="575">
        <v>0</v>
      </c>
      <c r="AM146" s="575">
        <v>0</v>
      </c>
      <c r="AN146" s="575">
        <v>1</v>
      </c>
    </row>
    <row r="147" spans="2:40">
      <c r="B147" s="73" t="s">
        <v>1337</v>
      </c>
      <c r="C147" s="73" t="s">
        <v>1454</v>
      </c>
      <c r="D147" s="73" t="s">
        <v>1367</v>
      </c>
      <c r="E147" s="73"/>
      <c r="F147" s="73"/>
      <c r="G147" s="73"/>
      <c r="H147" s="113" t="s">
        <v>1455</v>
      </c>
      <c r="I147" s="73" t="s">
        <v>1514</v>
      </c>
      <c r="J147" s="73" t="s">
        <v>1515</v>
      </c>
      <c r="K147" s="73" t="s">
        <v>1516</v>
      </c>
      <c r="L147" s="113" t="s">
        <v>1519</v>
      </c>
      <c r="M147" s="118">
        <v>40.613999999999997</v>
      </c>
      <c r="N147" s="118">
        <v>0.20200000000000001</v>
      </c>
      <c r="O147" s="158">
        <v>2E-3</v>
      </c>
      <c r="P147" s="158">
        <v>0</v>
      </c>
      <c r="Q147" s="158">
        <v>0</v>
      </c>
      <c r="R147" s="118">
        <v>0.109</v>
      </c>
      <c r="S147" s="158">
        <v>6.0999999999999999E-2</v>
      </c>
      <c r="T147" s="118">
        <v>0.14000000000000001</v>
      </c>
      <c r="U147" s="118">
        <v>56.24</v>
      </c>
      <c r="V147" s="118">
        <v>0.16800000000000001</v>
      </c>
      <c r="X147" s="118">
        <v>4.532</v>
      </c>
      <c r="Y147" s="158">
        <v>0</v>
      </c>
      <c r="Z147" s="118">
        <v>102.066</v>
      </c>
      <c r="AA147" s="118">
        <v>1.9079999999999999</v>
      </c>
      <c r="AB147" s="205">
        <v>100.158</v>
      </c>
      <c r="AD147" s="139">
        <v>0</v>
      </c>
      <c r="AF147" s="161">
        <v>1.2030793735067693</v>
      </c>
      <c r="AG147" s="118">
        <v>0</v>
      </c>
      <c r="AH147" s="161">
        <v>-0.2030793735067693</v>
      </c>
      <c r="AI147" s="118">
        <v>1</v>
      </c>
      <c r="AK147" s="575">
        <v>1</v>
      </c>
      <c r="AL147" s="575">
        <v>0</v>
      </c>
      <c r="AM147" s="575">
        <v>0</v>
      </c>
      <c r="AN147" s="575">
        <v>1</v>
      </c>
    </row>
    <row r="148" spans="2:40">
      <c r="B148" s="73" t="s">
        <v>1337</v>
      </c>
      <c r="C148" s="73" t="s">
        <v>1454</v>
      </c>
      <c r="D148" s="73" t="s">
        <v>1367</v>
      </c>
      <c r="E148" s="73"/>
      <c r="F148" s="73"/>
      <c r="G148" s="73"/>
      <c r="H148" s="113" t="s">
        <v>1455</v>
      </c>
      <c r="I148" s="73" t="s">
        <v>1514</v>
      </c>
      <c r="J148" s="73" t="s">
        <v>1515</v>
      </c>
      <c r="K148" s="73" t="s">
        <v>1516</v>
      </c>
      <c r="L148" s="113" t="s">
        <v>1520</v>
      </c>
      <c r="M148" s="118">
        <v>40.771000000000001</v>
      </c>
      <c r="N148" s="118">
        <v>0.23400000000000001</v>
      </c>
      <c r="O148" s="118">
        <v>1.7000000000000001E-2</v>
      </c>
      <c r="P148" s="158">
        <v>4.7E-2</v>
      </c>
      <c r="Q148" s="118">
        <v>7.5999999999999998E-2</v>
      </c>
      <c r="R148" s="158">
        <v>4.5999999999999999E-2</v>
      </c>
      <c r="S148" s="158">
        <v>0</v>
      </c>
      <c r="T148" s="118">
        <v>0.17599999999999999</v>
      </c>
      <c r="U148" s="118">
        <v>56.216999999999999</v>
      </c>
      <c r="V148" s="118">
        <v>0.13</v>
      </c>
      <c r="X148" s="118">
        <v>4.5430000000000001</v>
      </c>
      <c r="Y148" s="158">
        <v>4.0000000000000001E-3</v>
      </c>
      <c r="Z148" s="118">
        <v>102.261</v>
      </c>
      <c r="AA148" s="118">
        <v>1.9139999999999999</v>
      </c>
      <c r="AB148" s="205">
        <v>100.34699999999999</v>
      </c>
      <c r="AD148" s="139">
        <v>8.8047545674664314E-4</v>
      </c>
      <c r="AF148" s="161">
        <v>1.2059994690735334</v>
      </c>
      <c r="AG148" s="118">
        <v>5.8745777647231602E-4</v>
      </c>
      <c r="AH148" s="161">
        <v>-0.20658692685000571</v>
      </c>
      <c r="AI148" s="118">
        <v>1</v>
      </c>
      <c r="AK148" s="575">
        <v>0.99941254222352771</v>
      </c>
      <c r="AL148" s="575">
        <v>5.8745777647231602E-4</v>
      </c>
      <c r="AM148" s="575">
        <v>0</v>
      </c>
      <c r="AN148" s="575">
        <v>1</v>
      </c>
    </row>
    <row r="149" spans="2:40">
      <c r="B149" s="73" t="s">
        <v>1337</v>
      </c>
      <c r="C149" s="73" t="s">
        <v>1454</v>
      </c>
      <c r="D149" s="73" t="s">
        <v>1367</v>
      </c>
      <c r="E149" s="73"/>
      <c r="F149" s="73"/>
      <c r="G149" s="73"/>
      <c r="H149" s="113" t="s">
        <v>1455</v>
      </c>
      <c r="I149" s="73" t="s">
        <v>1514</v>
      </c>
      <c r="J149" s="73" t="s">
        <v>1515</v>
      </c>
      <c r="K149" s="73" t="s">
        <v>1516</v>
      </c>
      <c r="L149" s="113" t="s">
        <v>1521</v>
      </c>
      <c r="M149" s="118">
        <v>40.472000000000001</v>
      </c>
      <c r="N149" s="118">
        <v>0.16800000000000001</v>
      </c>
      <c r="O149" s="158">
        <v>7.0000000000000001E-3</v>
      </c>
      <c r="P149" s="158">
        <v>0</v>
      </c>
      <c r="Q149" s="118">
        <v>0.08</v>
      </c>
      <c r="R149" s="118">
        <v>7.6999999999999999E-2</v>
      </c>
      <c r="S149" s="158">
        <v>0</v>
      </c>
      <c r="T149" s="118">
        <v>0.19900000000000001</v>
      </c>
      <c r="U149" s="118">
        <v>56.436999999999998</v>
      </c>
      <c r="V149" s="158">
        <v>6.8000000000000005E-2</v>
      </c>
      <c r="X149" s="118">
        <v>4.4379999999999997</v>
      </c>
      <c r="Y149" s="118">
        <v>2.7E-2</v>
      </c>
      <c r="Z149" s="118">
        <v>101.97199999999999</v>
      </c>
      <c r="AA149" s="118">
        <v>1.875</v>
      </c>
      <c r="AB149" s="205">
        <v>100.09699999999999</v>
      </c>
      <c r="AD149" s="139">
        <v>6.083821541234791E-3</v>
      </c>
      <c r="AF149" s="161">
        <v>1.1781258295726043</v>
      </c>
      <c r="AG149" s="118">
        <v>3.9653399911881333E-3</v>
      </c>
      <c r="AH149" s="161">
        <v>-0.1820911695637924</v>
      </c>
      <c r="AI149" s="118">
        <v>1</v>
      </c>
      <c r="AK149" s="575">
        <v>0.99603466000881191</v>
      </c>
      <c r="AL149" s="575">
        <v>3.9653399911881333E-3</v>
      </c>
      <c r="AM149" s="575">
        <v>0</v>
      </c>
      <c r="AN149" s="575">
        <v>1</v>
      </c>
    </row>
    <row r="150" spans="2:40">
      <c r="B150" s="73" t="s">
        <v>1337</v>
      </c>
      <c r="C150" s="73" t="s">
        <v>1454</v>
      </c>
      <c r="D150" s="73" t="s">
        <v>1367</v>
      </c>
      <c r="E150" s="73"/>
      <c r="F150" s="73"/>
      <c r="G150" s="73"/>
      <c r="H150" s="113" t="s">
        <v>1455</v>
      </c>
      <c r="I150" s="73" t="s">
        <v>1514</v>
      </c>
      <c r="J150" s="73" t="s">
        <v>1515</v>
      </c>
      <c r="K150" s="73" t="s">
        <v>1516</v>
      </c>
      <c r="L150" s="113" t="s">
        <v>1522</v>
      </c>
      <c r="M150" s="118">
        <v>40.22</v>
      </c>
      <c r="N150" s="118">
        <v>0.251</v>
      </c>
      <c r="O150" s="158">
        <v>0</v>
      </c>
      <c r="P150" s="158">
        <v>4.7E-2</v>
      </c>
      <c r="Q150" s="158">
        <v>5.2999999999999999E-2</v>
      </c>
      <c r="R150" s="118">
        <v>0.183</v>
      </c>
      <c r="S150" s="118">
        <v>0.17699999999999999</v>
      </c>
      <c r="T150" s="118">
        <v>0.28899999999999998</v>
      </c>
      <c r="U150" s="118">
        <v>55.884</v>
      </c>
      <c r="V150" s="158">
        <v>1.2E-2</v>
      </c>
      <c r="X150" s="118">
        <v>4.5140000000000002</v>
      </c>
      <c r="Y150" s="158">
        <v>2E-3</v>
      </c>
      <c r="Z150" s="118">
        <v>101.63200000000001</v>
      </c>
      <c r="AA150" s="118">
        <v>1.9019999999999999</v>
      </c>
      <c r="AB150" s="205">
        <v>99.730999999999995</v>
      </c>
      <c r="AD150" s="139">
        <v>4.4306601683650863E-4</v>
      </c>
      <c r="AF150" s="161">
        <v>1.1983010353066101</v>
      </c>
      <c r="AG150" s="118">
        <v>2.9372888823615801E-4</v>
      </c>
      <c r="AH150" s="161">
        <v>-0.19859476419484628</v>
      </c>
      <c r="AI150" s="118">
        <v>1</v>
      </c>
      <c r="AK150" s="575">
        <v>0.99970627111176391</v>
      </c>
      <c r="AL150" s="575">
        <v>2.9372888823615801E-4</v>
      </c>
      <c r="AM150" s="575">
        <v>0</v>
      </c>
      <c r="AN150" s="575">
        <v>1</v>
      </c>
    </row>
    <row r="151" spans="2:40">
      <c r="B151" s="73" t="s">
        <v>1337</v>
      </c>
      <c r="C151" s="73" t="s">
        <v>1454</v>
      </c>
      <c r="D151" s="73" t="s">
        <v>1367</v>
      </c>
      <c r="E151" s="73"/>
      <c r="F151" s="73"/>
      <c r="G151" s="73"/>
      <c r="H151" s="113" t="s">
        <v>1455</v>
      </c>
      <c r="I151" s="73" t="s">
        <v>1514</v>
      </c>
      <c r="J151" s="73" t="s">
        <v>1515</v>
      </c>
      <c r="K151" s="73" t="s">
        <v>1516</v>
      </c>
      <c r="L151" s="113" t="s">
        <v>1523</v>
      </c>
      <c r="M151" s="118">
        <v>40.484999999999999</v>
      </c>
      <c r="N151" s="118">
        <v>0.17299999999999999</v>
      </c>
      <c r="O151" s="158">
        <v>0.01</v>
      </c>
      <c r="P151" s="158">
        <v>0</v>
      </c>
      <c r="Q151" s="158">
        <v>4.2000000000000003E-2</v>
      </c>
      <c r="R151" s="118">
        <v>7.0000000000000007E-2</v>
      </c>
      <c r="S151" s="158">
        <v>4.1000000000000002E-2</v>
      </c>
      <c r="T151" s="158">
        <v>2.3E-2</v>
      </c>
      <c r="U151" s="118">
        <v>55.64</v>
      </c>
      <c r="V151" s="158">
        <v>6.0000000000000001E-3</v>
      </c>
      <c r="X151" s="118">
        <v>4.5380000000000003</v>
      </c>
      <c r="Y151" s="158">
        <v>8.0000000000000002E-3</v>
      </c>
      <c r="Z151" s="118">
        <v>101.036</v>
      </c>
      <c r="AA151" s="118">
        <v>1.913</v>
      </c>
      <c r="AB151" s="205">
        <v>99.123999999999995</v>
      </c>
      <c r="AD151" s="139">
        <v>1.7628911414720139E-3</v>
      </c>
      <c r="AF151" s="161">
        <v>1.2046721529068225</v>
      </c>
      <c r="AG151" s="118">
        <v>1.174915552944632E-3</v>
      </c>
      <c r="AH151" s="161">
        <v>-0.20584706845976714</v>
      </c>
      <c r="AI151" s="118">
        <v>1</v>
      </c>
      <c r="AK151" s="575">
        <v>0.99882508444705542</v>
      </c>
      <c r="AL151" s="575">
        <v>1.174915552944632E-3</v>
      </c>
      <c r="AM151" s="575">
        <v>0</v>
      </c>
      <c r="AN151" s="575">
        <v>1</v>
      </c>
    </row>
    <row r="152" spans="2:40">
      <c r="B152" s="73" t="s">
        <v>1337</v>
      </c>
      <c r="C152" s="73" t="s">
        <v>1454</v>
      </c>
      <c r="D152" s="73" t="s">
        <v>1367</v>
      </c>
      <c r="E152" s="73"/>
      <c r="F152" s="73"/>
      <c r="G152" s="73"/>
      <c r="H152" s="113" t="s">
        <v>1455</v>
      </c>
      <c r="I152" s="73" t="s">
        <v>1514</v>
      </c>
      <c r="J152" s="73" t="s">
        <v>1515</v>
      </c>
      <c r="K152" s="73" t="s">
        <v>1516</v>
      </c>
      <c r="L152" s="113" t="s">
        <v>1524</v>
      </c>
      <c r="M152" s="118">
        <v>40.637999999999998</v>
      </c>
      <c r="N152" s="118">
        <v>0.25700000000000001</v>
      </c>
      <c r="O152" s="158">
        <v>8.9999999999999993E-3</v>
      </c>
      <c r="P152" s="158">
        <v>5.8000000000000003E-2</v>
      </c>
      <c r="Q152" s="158">
        <v>4.0000000000000001E-3</v>
      </c>
      <c r="R152" s="118">
        <v>6.7000000000000004E-2</v>
      </c>
      <c r="S152" s="158">
        <v>9.0999999999999998E-2</v>
      </c>
      <c r="T152" s="158">
        <v>1.7999999999999999E-2</v>
      </c>
      <c r="U152" s="118">
        <v>55.901000000000003</v>
      </c>
      <c r="V152" s="118">
        <v>9.9000000000000005E-2</v>
      </c>
      <c r="X152" s="118">
        <v>4.923</v>
      </c>
      <c r="Y152" s="118">
        <v>0</v>
      </c>
      <c r="Z152" s="118">
        <v>102.066</v>
      </c>
      <c r="AA152" s="118">
        <v>2.073</v>
      </c>
      <c r="AB152" s="205">
        <v>99.992999999999995</v>
      </c>
      <c r="AD152" s="139">
        <v>0</v>
      </c>
      <c r="AF152" s="161">
        <v>1.3068754977435626</v>
      </c>
      <c r="AG152" s="118">
        <v>0</v>
      </c>
      <c r="AH152" s="161">
        <v>-0.3068754977435626</v>
      </c>
      <c r="AI152" s="118">
        <v>1</v>
      </c>
      <c r="AK152" s="575">
        <v>1</v>
      </c>
      <c r="AL152" s="575">
        <v>0</v>
      </c>
      <c r="AM152" s="575">
        <v>0</v>
      </c>
      <c r="AN152" s="575">
        <v>1</v>
      </c>
    </row>
    <row r="153" spans="2:40">
      <c r="B153" s="73" t="s">
        <v>1337</v>
      </c>
      <c r="C153" s="73" t="s">
        <v>1454</v>
      </c>
      <c r="D153" s="73" t="s">
        <v>1367</v>
      </c>
      <c r="E153" s="73"/>
      <c r="F153" s="73"/>
      <c r="G153" s="73"/>
      <c r="H153" s="113" t="s">
        <v>1455</v>
      </c>
      <c r="I153" s="73" t="s">
        <v>1514</v>
      </c>
      <c r="J153" s="73" t="s">
        <v>1515</v>
      </c>
      <c r="K153" s="73" t="s">
        <v>1516</v>
      </c>
      <c r="L153" s="113" t="s">
        <v>1525</v>
      </c>
      <c r="M153" s="118">
        <v>40.292000000000002</v>
      </c>
      <c r="N153" s="118">
        <v>0.24399999999999999</v>
      </c>
      <c r="O153" s="158">
        <v>1.0999999999999999E-2</v>
      </c>
      <c r="P153" s="158">
        <v>0</v>
      </c>
      <c r="Q153" s="158">
        <v>8.0000000000000002E-3</v>
      </c>
      <c r="R153" s="118">
        <v>0.127</v>
      </c>
      <c r="S153" s="118">
        <v>0.26300000000000001</v>
      </c>
      <c r="T153" s="158">
        <v>1.7999999999999999E-2</v>
      </c>
      <c r="U153" s="118">
        <v>55.93</v>
      </c>
      <c r="V153" s="158">
        <v>0</v>
      </c>
      <c r="X153" s="118">
        <v>4.149</v>
      </c>
      <c r="Y153" s="118">
        <v>1.7000000000000001E-2</v>
      </c>
      <c r="Z153" s="118">
        <v>101.059</v>
      </c>
      <c r="AA153" s="118">
        <v>1.7509999999999999</v>
      </c>
      <c r="AB153" s="205">
        <v>99.308000000000007</v>
      </c>
      <c r="AD153" s="139">
        <v>4.0973728609303445E-3</v>
      </c>
      <c r="AF153" s="161">
        <v>1.1014069551367136</v>
      </c>
      <c r="AG153" s="118">
        <v>2.4966955500073432E-3</v>
      </c>
      <c r="AH153" s="161">
        <v>-0.10390365068672094</v>
      </c>
      <c r="AI153" s="118">
        <v>1</v>
      </c>
      <c r="AK153" s="575">
        <v>0.99750330444999269</v>
      </c>
      <c r="AL153" s="575">
        <v>2.4966955500073432E-3</v>
      </c>
      <c r="AM153" s="575">
        <v>0</v>
      </c>
      <c r="AN153" s="575">
        <v>1</v>
      </c>
    </row>
    <row r="154" spans="2:40">
      <c r="B154" s="73" t="s">
        <v>1337</v>
      </c>
      <c r="C154" s="73" t="s">
        <v>1454</v>
      </c>
      <c r="D154" s="73" t="s">
        <v>1367</v>
      </c>
      <c r="E154" s="73"/>
      <c r="F154" s="73"/>
      <c r="G154" s="73"/>
      <c r="H154" s="113" t="s">
        <v>1455</v>
      </c>
      <c r="I154" s="73" t="s">
        <v>1514</v>
      </c>
      <c r="J154" s="73" t="s">
        <v>1515</v>
      </c>
      <c r="K154" s="73" t="s">
        <v>1516</v>
      </c>
      <c r="L154" s="113" t="s">
        <v>1526</v>
      </c>
      <c r="M154" s="118">
        <v>37.037999999999997</v>
      </c>
      <c r="N154" s="118">
        <v>2.0289999999999999</v>
      </c>
      <c r="O154" s="158">
        <v>1.2E-2</v>
      </c>
      <c r="P154" s="158">
        <v>0</v>
      </c>
      <c r="Q154" s="118">
        <v>0.06</v>
      </c>
      <c r="R154" s="118">
        <v>0.73099999999999998</v>
      </c>
      <c r="S154" s="118">
        <v>0.106</v>
      </c>
      <c r="T154" s="118">
        <v>0.99399999999999999</v>
      </c>
      <c r="U154" s="118">
        <v>52.768000000000001</v>
      </c>
      <c r="V154" s="158">
        <v>0</v>
      </c>
      <c r="X154" s="118">
        <v>4.3609999999999998</v>
      </c>
      <c r="Y154" s="118">
        <v>1.0999999999999999E-2</v>
      </c>
      <c r="Z154" s="118">
        <v>98.11</v>
      </c>
      <c r="AA154" s="118">
        <v>1.839</v>
      </c>
      <c r="AB154" s="205">
        <v>96.272000000000006</v>
      </c>
      <c r="AD154" s="139">
        <v>2.5223572575097455E-3</v>
      </c>
      <c r="AF154" s="161">
        <v>1.1576851606052561</v>
      </c>
      <c r="AG154" s="118">
        <v>1.615508885298869E-3</v>
      </c>
      <c r="AH154" s="161">
        <v>-0.15930066949055494</v>
      </c>
      <c r="AI154" s="118">
        <v>1</v>
      </c>
      <c r="AK154" s="575">
        <v>0.99838449111470107</v>
      </c>
      <c r="AL154" s="575">
        <v>1.615508885298869E-3</v>
      </c>
      <c r="AM154" s="575">
        <v>0</v>
      </c>
      <c r="AN154" s="575">
        <v>0.99999999999999989</v>
      </c>
    </row>
    <row r="155" spans="2:40">
      <c r="B155" s="73" t="s">
        <v>1337</v>
      </c>
      <c r="C155" s="73" t="s">
        <v>1454</v>
      </c>
      <c r="D155" s="73" t="s">
        <v>1367</v>
      </c>
      <c r="E155" s="73"/>
      <c r="F155" s="73"/>
      <c r="G155" s="73"/>
      <c r="H155" s="113" t="s">
        <v>1455</v>
      </c>
      <c r="I155" s="73" t="s">
        <v>1514</v>
      </c>
      <c r="J155" s="73" t="s">
        <v>1515</v>
      </c>
      <c r="K155" s="73" t="s">
        <v>1527</v>
      </c>
      <c r="L155" s="113" t="s">
        <v>1528</v>
      </c>
      <c r="M155" s="118">
        <v>42.103000000000002</v>
      </c>
      <c r="N155" s="118">
        <v>0.157</v>
      </c>
      <c r="O155" s="118">
        <v>2.3E-2</v>
      </c>
      <c r="P155" s="158">
        <v>0</v>
      </c>
      <c r="Q155" s="118">
        <v>6.5000000000000002E-2</v>
      </c>
      <c r="R155" s="118">
        <v>0.25900000000000001</v>
      </c>
      <c r="S155" s="158">
        <v>0</v>
      </c>
      <c r="T155" s="118">
        <v>0.10100000000000001</v>
      </c>
      <c r="U155" s="118">
        <v>55.557000000000002</v>
      </c>
      <c r="V155" s="118">
        <v>0.13300000000000001</v>
      </c>
      <c r="X155" s="118">
        <v>4.5579999999999998</v>
      </c>
      <c r="Y155" s="118">
        <v>2.3E-2</v>
      </c>
      <c r="Z155" s="118">
        <v>102.97799999999999</v>
      </c>
      <c r="AA155" s="118">
        <v>1.9239999999999999</v>
      </c>
      <c r="AB155" s="205">
        <v>101.054</v>
      </c>
      <c r="AD155" s="139">
        <v>5.0460728389644582E-3</v>
      </c>
      <c r="AF155" s="161">
        <v>1.2099814175736661</v>
      </c>
      <c r="AG155" s="118">
        <v>3.3778822147158172E-3</v>
      </c>
      <c r="AH155" s="161">
        <v>-0.21335929978838189</v>
      </c>
      <c r="AI155" s="118">
        <v>1</v>
      </c>
      <c r="AK155" s="575">
        <v>0.9966221177852842</v>
      </c>
      <c r="AL155" s="575">
        <v>3.3778822147158172E-3</v>
      </c>
      <c r="AM155" s="575">
        <v>0</v>
      </c>
      <c r="AN155" s="575">
        <v>1</v>
      </c>
    </row>
    <row r="156" spans="2:40">
      <c r="B156" s="73" t="s">
        <v>1337</v>
      </c>
      <c r="C156" s="73" t="s">
        <v>1454</v>
      </c>
      <c r="D156" s="73" t="s">
        <v>1367</v>
      </c>
      <c r="E156" s="73"/>
      <c r="F156" s="73"/>
      <c r="G156" s="73"/>
      <c r="H156" s="113" t="s">
        <v>1455</v>
      </c>
      <c r="I156" s="73" t="s">
        <v>1514</v>
      </c>
      <c r="J156" s="73" t="s">
        <v>1515</v>
      </c>
      <c r="K156" s="73" t="s">
        <v>1527</v>
      </c>
      <c r="L156" s="113" t="s">
        <v>1529</v>
      </c>
      <c r="M156" s="118">
        <v>41.531999999999996</v>
      </c>
      <c r="N156" s="118">
        <v>0.25600000000000001</v>
      </c>
      <c r="O156" s="118">
        <v>3.9E-2</v>
      </c>
      <c r="P156" s="158">
        <v>0</v>
      </c>
      <c r="Q156" s="158">
        <v>0</v>
      </c>
      <c r="R156" s="118">
        <v>0.187</v>
      </c>
      <c r="S156" s="158">
        <v>5.8999999999999997E-2</v>
      </c>
      <c r="T156" s="118">
        <v>0.13500000000000001</v>
      </c>
      <c r="U156" s="118">
        <v>55.276000000000003</v>
      </c>
      <c r="V156" s="158">
        <v>0</v>
      </c>
      <c r="X156" s="118">
        <v>4.3639999999999999</v>
      </c>
      <c r="Y156" s="158">
        <v>3.0000000000000001E-3</v>
      </c>
      <c r="Z156" s="118">
        <v>101.852</v>
      </c>
      <c r="AA156" s="118">
        <v>1.839</v>
      </c>
      <c r="AB156" s="205">
        <v>100.01300000000001</v>
      </c>
      <c r="AD156" s="139">
        <v>6.8744271310724114E-4</v>
      </c>
      <c r="AF156" s="161">
        <v>1.1584815503052828</v>
      </c>
      <c r="AG156" s="118">
        <v>4.4059333235423704E-4</v>
      </c>
      <c r="AH156" s="161">
        <v>-0.15892214363763701</v>
      </c>
      <c r="AI156" s="118">
        <v>0.99999999999999989</v>
      </c>
      <c r="AK156" s="575">
        <v>0.99955940666764576</v>
      </c>
      <c r="AL156" s="575">
        <v>4.4059333235423704E-4</v>
      </c>
      <c r="AM156" s="575">
        <v>0</v>
      </c>
      <c r="AN156" s="575">
        <v>1</v>
      </c>
    </row>
    <row r="157" spans="2:40">
      <c r="B157" s="73" t="s">
        <v>1337</v>
      </c>
      <c r="C157" s="73" t="s">
        <v>1454</v>
      </c>
      <c r="D157" s="73" t="s">
        <v>1367</v>
      </c>
      <c r="E157" s="73"/>
      <c r="F157" s="73"/>
      <c r="G157" s="73"/>
      <c r="H157" s="113" t="s">
        <v>1455</v>
      </c>
      <c r="I157" s="73" t="s">
        <v>1514</v>
      </c>
      <c r="J157" s="73" t="s">
        <v>1515</v>
      </c>
      <c r="K157" s="73" t="s">
        <v>1527</v>
      </c>
      <c r="L157" s="113" t="s">
        <v>1530</v>
      </c>
      <c r="M157" s="118">
        <v>42.390999999999998</v>
      </c>
      <c r="N157" s="118">
        <v>0.23</v>
      </c>
      <c r="O157" s="158">
        <v>1.2999999999999999E-2</v>
      </c>
      <c r="P157" s="158">
        <v>0</v>
      </c>
      <c r="Q157" s="158">
        <v>5.2999999999999999E-2</v>
      </c>
      <c r="R157" s="118">
        <v>0.24399999999999999</v>
      </c>
      <c r="S157" s="158">
        <v>4.9000000000000002E-2</v>
      </c>
      <c r="T157" s="118">
        <v>0.14899999999999999</v>
      </c>
      <c r="U157" s="118">
        <v>55.792999999999999</v>
      </c>
      <c r="V157" s="158">
        <v>5.2999999999999999E-2</v>
      </c>
      <c r="X157" s="118">
        <v>4.4939999999999998</v>
      </c>
      <c r="Y157" s="158">
        <v>0</v>
      </c>
      <c r="Z157" s="118">
        <v>103.46899999999999</v>
      </c>
      <c r="AA157" s="118">
        <v>1.8919999999999999</v>
      </c>
      <c r="AB157" s="205">
        <v>101.577</v>
      </c>
      <c r="AD157" s="139">
        <v>0</v>
      </c>
      <c r="AF157" s="161">
        <v>1.1929917706397664</v>
      </c>
      <c r="AG157" s="118">
        <v>0</v>
      </c>
      <c r="AH157" s="161">
        <v>-0.19299177063976636</v>
      </c>
      <c r="AI157" s="118">
        <v>1</v>
      </c>
      <c r="AK157" s="575">
        <v>1</v>
      </c>
      <c r="AL157" s="575">
        <v>0</v>
      </c>
      <c r="AM157" s="575">
        <v>0</v>
      </c>
      <c r="AN157" s="575">
        <v>1</v>
      </c>
    </row>
    <row r="158" spans="2:40">
      <c r="B158" s="73" t="s">
        <v>1337</v>
      </c>
      <c r="C158" s="73" t="s">
        <v>1454</v>
      </c>
      <c r="D158" s="73" t="s">
        <v>1367</v>
      </c>
      <c r="E158" s="73"/>
      <c r="F158" s="73"/>
      <c r="G158" s="73"/>
      <c r="H158" s="113" t="s">
        <v>1455</v>
      </c>
      <c r="I158" s="73" t="s">
        <v>1514</v>
      </c>
      <c r="J158" s="73" t="s">
        <v>1515</v>
      </c>
      <c r="K158" s="73" t="s">
        <v>1527</v>
      </c>
      <c r="L158" s="113" t="s">
        <v>1531</v>
      </c>
      <c r="M158" s="118">
        <v>42.085999999999999</v>
      </c>
      <c r="N158" s="118">
        <v>0.24099999999999999</v>
      </c>
      <c r="O158" s="118">
        <v>2.8000000000000001E-2</v>
      </c>
      <c r="P158" s="158">
        <v>0</v>
      </c>
      <c r="Q158" s="158">
        <v>0</v>
      </c>
      <c r="R158" s="118">
        <v>0.16500000000000001</v>
      </c>
      <c r="S158" s="118">
        <v>0.108</v>
      </c>
      <c r="T158" s="118">
        <v>0.17799999999999999</v>
      </c>
      <c r="U158" s="118">
        <v>55.524999999999999</v>
      </c>
      <c r="V158" s="118">
        <v>0.23799999999999999</v>
      </c>
      <c r="X158" s="118">
        <v>4.63</v>
      </c>
      <c r="Y158" s="118">
        <v>1.7999999999999999E-2</v>
      </c>
      <c r="Z158" s="118">
        <v>103.218</v>
      </c>
      <c r="AA158" s="118">
        <v>1.954</v>
      </c>
      <c r="AB158" s="205">
        <v>101.264</v>
      </c>
      <c r="AD158" s="139">
        <v>3.8876889848812094E-3</v>
      </c>
      <c r="AF158" s="161">
        <v>1.2290947703743031</v>
      </c>
      <c r="AG158" s="118">
        <v>2.6435599941254219E-3</v>
      </c>
      <c r="AH158" s="161">
        <v>-0.23173833036842856</v>
      </c>
      <c r="AI158" s="118">
        <v>1</v>
      </c>
      <c r="AK158" s="575">
        <v>0.99735644000587453</v>
      </c>
      <c r="AL158" s="575">
        <v>2.6435599941254219E-3</v>
      </c>
      <c r="AM158" s="575">
        <v>0</v>
      </c>
      <c r="AN158" s="575">
        <v>1</v>
      </c>
    </row>
    <row r="159" spans="2:40">
      <c r="B159" s="73" t="s">
        <v>1337</v>
      </c>
      <c r="C159" s="73" t="s">
        <v>1454</v>
      </c>
      <c r="D159" s="73" t="s">
        <v>1367</v>
      </c>
      <c r="E159" s="73"/>
      <c r="F159" s="73"/>
      <c r="G159" s="73"/>
      <c r="H159" s="113" t="s">
        <v>1455</v>
      </c>
      <c r="I159" s="73" t="s">
        <v>1514</v>
      </c>
      <c r="J159" s="73" t="s">
        <v>1515</v>
      </c>
      <c r="K159" s="73" t="s">
        <v>1527</v>
      </c>
      <c r="L159" s="113" t="s">
        <v>1532</v>
      </c>
      <c r="M159" s="118">
        <v>42.142000000000003</v>
      </c>
      <c r="N159" s="118">
        <v>0.251</v>
      </c>
      <c r="O159" s="158">
        <v>0</v>
      </c>
      <c r="P159" s="158">
        <v>0</v>
      </c>
      <c r="Q159" s="118">
        <v>0.14099999999999999</v>
      </c>
      <c r="R159" s="118">
        <v>0.247</v>
      </c>
      <c r="S159" s="158">
        <v>9.7000000000000003E-2</v>
      </c>
      <c r="T159" s="118">
        <v>0.125</v>
      </c>
      <c r="U159" s="118">
        <v>55.686999999999998</v>
      </c>
      <c r="V159" s="158">
        <v>7.0000000000000001E-3</v>
      </c>
      <c r="X159" s="118">
        <v>4.532</v>
      </c>
      <c r="Y159" s="158">
        <v>7.0000000000000001E-3</v>
      </c>
      <c r="Z159" s="118">
        <v>103.238</v>
      </c>
      <c r="AA159" s="118">
        <v>1.91</v>
      </c>
      <c r="AB159" s="205">
        <v>101.328</v>
      </c>
      <c r="AD159" s="139">
        <v>1.5445719329214476E-3</v>
      </c>
      <c r="AF159" s="161">
        <v>1.2030793735067693</v>
      </c>
      <c r="AG159" s="118">
        <v>1.0280511088265531E-3</v>
      </c>
      <c r="AH159" s="161">
        <v>-0.20410742461559586</v>
      </c>
      <c r="AI159" s="118">
        <v>1</v>
      </c>
      <c r="AK159" s="575">
        <v>0.99897194889117347</v>
      </c>
      <c r="AL159" s="575">
        <v>1.0280511088265531E-3</v>
      </c>
      <c r="AM159" s="575">
        <v>0</v>
      </c>
      <c r="AN159" s="575">
        <v>1</v>
      </c>
    </row>
    <row r="160" spans="2:40">
      <c r="B160" s="73" t="s">
        <v>1337</v>
      </c>
      <c r="C160" s="73" t="s">
        <v>1454</v>
      </c>
      <c r="D160" s="73" t="s">
        <v>1367</v>
      </c>
      <c r="E160" s="73"/>
      <c r="F160" s="73"/>
      <c r="G160" s="73"/>
      <c r="H160" s="113" t="s">
        <v>1455</v>
      </c>
      <c r="I160" s="73" t="s">
        <v>1514</v>
      </c>
      <c r="J160" s="73" t="s">
        <v>1515</v>
      </c>
      <c r="K160" s="73" t="s">
        <v>1527</v>
      </c>
      <c r="L160" s="113" t="s">
        <v>1533</v>
      </c>
      <c r="M160" s="118">
        <v>42.052999999999997</v>
      </c>
      <c r="N160" s="118">
        <v>0.29199999999999998</v>
      </c>
      <c r="O160" s="158">
        <v>8.0000000000000002E-3</v>
      </c>
      <c r="P160" s="158">
        <v>0</v>
      </c>
      <c r="Q160" s="118">
        <v>0.15</v>
      </c>
      <c r="R160" s="118">
        <v>0.26600000000000001</v>
      </c>
      <c r="S160" s="158">
        <v>0</v>
      </c>
      <c r="T160" s="158">
        <v>3.4000000000000002E-2</v>
      </c>
      <c r="U160" s="118">
        <v>55.356000000000002</v>
      </c>
      <c r="V160" s="158">
        <v>0</v>
      </c>
      <c r="X160" s="118">
        <v>4.4539999999999997</v>
      </c>
      <c r="Y160" s="118">
        <v>2.7E-2</v>
      </c>
      <c r="Z160" s="118">
        <v>102.64</v>
      </c>
      <c r="AA160" s="118">
        <v>1.8819999999999999</v>
      </c>
      <c r="AB160" s="205">
        <v>100.758</v>
      </c>
      <c r="AD160" s="139">
        <v>6.0619667714414014E-3</v>
      </c>
      <c r="AF160" s="161">
        <v>1.182373241306079</v>
      </c>
      <c r="AG160" s="118">
        <v>3.9653399911881333E-3</v>
      </c>
      <c r="AH160" s="161">
        <v>-0.18633858129726716</v>
      </c>
      <c r="AI160" s="118">
        <v>1</v>
      </c>
      <c r="AK160" s="575">
        <v>0.99603466000881191</v>
      </c>
      <c r="AL160" s="575">
        <v>3.9653399911881333E-3</v>
      </c>
      <c r="AM160" s="575">
        <v>0</v>
      </c>
      <c r="AN160" s="575">
        <v>1</v>
      </c>
    </row>
    <row r="161" spans="2:40">
      <c r="B161" s="73" t="s">
        <v>1337</v>
      </c>
      <c r="C161" s="73" t="s">
        <v>1454</v>
      </c>
      <c r="D161" s="73" t="s">
        <v>1367</v>
      </c>
      <c r="E161" s="73"/>
      <c r="F161" s="73"/>
      <c r="G161" s="73"/>
      <c r="H161" s="113" t="s">
        <v>1455</v>
      </c>
      <c r="I161" s="73" t="s">
        <v>1514</v>
      </c>
      <c r="J161" s="73" t="s">
        <v>1515</v>
      </c>
      <c r="K161" s="73" t="s">
        <v>1527</v>
      </c>
      <c r="L161" s="113" t="s">
        <v>1534</v>
      </c>
      <c r="M161" s="118">
        <v>40.963999999999999</v>
      </c>
      <c r="N161" s="118">
        <v>0.57199999999999995</v>
      </c>
      <c r="O161" s="158">
        <v>0.01</v>
      </c>
      <c r="P161" s="158">
        <v>0</v>
      </c>
      <c r="Q161" s="118">
        <v>0.24199999999999999</v>
      </c>
      <c r="R161" s="118">
        <v>0.46400000000000002</v>
      </c>
      <c r="S161" s="158">
        <v>3.7999999999999999E-2</v>
      </c>
      <c r="T161" s="118">
        <v>0.39900000000000002</v>
      </c>
      <c r="U161" s="118">
        <v>54.584000000000003</v>
      </c>
      <c r="V161" s="118">
        <v>8.5999999999999993E-2</v>
      </c>
      <c r="X161" s="118">
        <v>4.6349999999999998</v>
      </c>
      <c r="Y161" s="158">
        <v>0</v>
      </c>
      <c r="Z161" s="118">
        <v>101.994</v>
      </c>
      <c r="AA161" s="118">
        <v>1.952</v>
      </c>
      <c r="AB161" s="205">
        <v>100.04300000000001</v>
      </c>
      <c r="AD161" s="139">
        <v>0</v>
      </c>
      <c r="AF161" s="161">
        <v>1.230422086541014</v>
      </c>
      <c r="AG161" s="118">
        <v>0</v>
      </c>
      <c r="AH161" s="161">
        <v>-0.23042208654101404</v>
      </c>
      <c r="AI161" s="118">
        <v>1</v>
      </c>
      <c r="AK161" s="575">
        <v>1</v>
      </c>
      <c r="AL161" s="575">
        <v>0</v>
      </c>
      <c r="AM161" s="575">
        <v>0</v>
      </c>
      <c r="AN161" s="575">
        <v>1</v>
      </c>
    </row>
    <row r="162" spans="2:40">
      <c r="B162" s="73" t="s">
        <v>1337</v>
      </c>
      <c r="C162" s="73" t="s">
        <v>1454</v>
      </c>
      <c r="D162" s="73" t="s">
        <v>1367</v>
      </c>
      <c r="E162" s="73"/>
      <c r="F162" s="73"/>
      <c r="G162" s="73"/>
      <c r="H162" s="113" t="s">
        <v>1455</v>
      </c>
      <c r="I162" s="73" t="s">
        <v>1514</v>
      </c>
      <c r="J162" s="73" t="s">
        <v>1515</v>
      </c>
      <c r="K162" s="73" t="s">
        <v>1527</v>
      </c>
      <c r="L162" s="113" t="s">
        <v>1535</v>
      </c>
      <c r="M162" s="118">
        <v>41.889000000000003</v>
      </c>
      <c r="N162" s="118">
        <v>0.22800000000000001</v>
      </c>
      <c r="O162" s="158">
        <v>0</v>
      </c>
      <c r="P162" s="158">
        <v>0</v>
      </c>
      <c r="Q162" s="118">
        <v>9.7000000000000003E-2</v>
      </c>
      <c r="R162" s="118">
        <v>0.27700000000000002</v>
      </c>
      <c r="S162" s="158">
        <v>0</v>
      </c>
      <c r="T162" s="118">
        <v>0.246</v>
      </c>
      <c r="U162" s="118">
        <v>55.26</v>
      </c>
      <c r="V162" s="158">
        <v>4.5999999999999999E-2</v>
      </c>
      <c r="X162" s="118">
        <v>4.3390000000000004</v>
      </c>
      <c r="Y162" s="118">
        <v>1.4999999999999999E-2</v>
      </c>
      <c r="Z162" s="118">
        <v>102.396</v>
      </c>
      <c r="AA162" s="118">
        <v>1.831</v>
      </c>
      <c r="AB162" s="205">
        <v>100.566</v>
      </c>
      <c r="AD162" s="139">
        <v>3.457017746024429E-3</v>
      </c>
      <c r="AF162" s="161">
        <v>1.1518449694717283</v>
      </c>
      <c r="AG162" s="118">
        <v>2.2029666617711849E-3</v>
      </c>
      <c r="AH162" s="161">
        <v>-0.15404793613349951</v>
      </c>
      <c r="AI162" s="118">
        <v>0.99999999999999989</v>
      </c>
      <c r="AK162" s="575">
        <v>0.99779703333822878</v>
      </c>
      <c r="AL162" s="575">
        <v>2.2029666617711849E-3</v>
      </c>
      <c r="AM162" s="575">
        <v>0</v>
      </c>
      <c r="AN162" s="575">
        <v>1</v>
      </c>
    </row>
    <row r="163" spans="2:40">
      <c r="B163" s="73" t="s">
        <v>1337</v>
      </c>
      <c r="C163" s="73" t="s">
        <v>1454</v>
      </c>
      <c r="D163" s="73" t="s">
        <v>1367</v>
      </c>
      <c r="E163" s="73"/>
      <c r="F163" s="73"/>
      <c r="G163" s="73"/>
      <c r="H163" s="113" t="s">
        <v>1455</v>
      </c>
      <c r="I163" s="73" t="s">
        <v>1514</v>
      </c>
      <c r="J163" s="73" t="s">
        <v>1515</v>
      </c>
      <c r="K163" s="73" t="s">
        <v>1527</v>
      </c>
      <c r="L163" s="113" t="s">
        <v>1536</v>
      </c>
      <c r="M163" s="118">
        <v>41.893999999999998</v>
      </c>
      <c r="N163" s="118">
        <v>0.313</v>
      </c>
      <c r="O163" s="158">
        <v>1.0999999999999999E-2</v>
      </c>
      <c r="P163" s="158">
        <v>0.05</v>
      </c>
      <c r="Q163" s="118">
        <v>3.5999999999999997E-2</v>
      </c>
      <c r="R163" s="118">
        <v>0.217</v>
      </c>
      <c r="S163" s="158">
        <v>7.0000000000000007E-2</v>
      </c>
      <c r="T163" s="118">
        <v>0.29399999999999998</v>
      </c>
      <c r="U163" s="118">
        <v>55.145000000000003</v>
      </c>
      <c r="V163" s="158">
        <v>0</v>
      </c>
      <c r="X163" s="118">
        <v>4.2210000000000001</v>
      </c>
      <c r="Y163" s="118">
        <v>0</v>
      </c>
      <c r="Z163" s="118">
        <v>102.252</v>
      </c>
      <c r="AA163" s="118">
        <v>1.7769999999999999</v>
      </c>
      <c r="AB163" s="205">
        <v>100.47499999999999</v>
      </c>
      <c r="AD163" s="139">
        <v>0</v>
      </c>
      <c r="AF163" s="161">
        <v>1.1205203079373507</v>
      </c>
      <c r="AG163" s="118">
        <v>0</v>
      </c>
      <c r="AH163" s="161">
        <v>-0.12052030793735069</v>
      </c>
      <c r="AI163" s="118">
        <v>1</v>
      </c>
      <c r="AK163" s="575">
        <v>1</v>
      </c>
      <c r="AL163" s="575">
        <v>0</v>
      </c>
      <c r="AM163" s="575">
        <v>0</v>
      </c>
      <c r="AN163" s="575">
        <v>1</v>
      </c>
    </row>
    <row r="164" spans="2:40">
      <c r="B164" s="73" t="s">
        <v>1337</v>
      </c>
      <c r="C164" s="73" t="s">
        <v>1454</v>
      </c>
      <c r="D164" s="73" t="s">
        <v>1367</v>
      </c>
      <c r="E164" s="73"/>
      <c r="F164" s="73"/>
      <c r="G164" s="73"/>
      <c r="H164" s="113" t="s">
        <v>1455</v>
      </c>
      <c r="I164" s="73" t="s">
        <v>1514</v>
      </c>
      <c r="J164" s="73" t="s">
        <v>1515</v>
      </c>
      <c r="K164" s="73" t="s">
        <v>1527</v>
      </c>
      <c r="L164" s="113" t="s">
        <v>1537</v>
      </c>
      <c r="M164" s="118">
        <v>39.817</v>
      </c>
      <c r="N164" s="118">
        <v>1.141</v>
      </c>
      <c r="O164" s="118">
        <v>0.04</v>
      </c>
      <c r="P164" s="158">
        <v>0</v>
      </c>
      <c r="Q164" s="118">
        <v>0.56999999999999995</v>
      </c>
      <c r="R164" s="118">
        <v>1.1060000000000001</v>
      </c>
      <c r="S164" s="158">
        <v>0</v>
      </c>
      <c r="T164" s="118">
        <v>0.55100000000000005</v>
      </c>
      <c r="U164" s="118">
        <v>53.292999999999999</v>
      </c>
      <c r="V164" s="118">
        <v>0.13800000000000001</v>
      </c>
      <c r="X164" s="118">
        <v>4.3659999999999997</v>
      </c>
      <c r="Y164" s="118">
        <v>1.2999999999999999E-2</v>
      </c>
      <c r="Z164" s="118">
        <v>101.036</v>
      </c>
      <c r="AA164" s="118">
        <v>1.841</v>
      </c>
      <c r="AB164" s="205">
        <v>99.194000000000003</v>
      </c>
      <c r="AD164" s="139">
        <v>2.9775538250114524E-3</v>
      </c>
      <c r="AF164" s="161">
        <v>1.1590124767719669</v>
      </c>
      <c r="AG164" s="118">
        <v>1.9092377735350271E-3</v>
      </c>
      <c r="AH164" s="161">
        <v>-0.16092171454550197</v>
      </c>
      <c r="AI164" s="118">
        <v>1</v>
      </c>
      <c r="AK164" s="575">
        <v>0.99809076222646498</v>
      </c>
      <c r="AL164" s="575">
        <v>1.9092377735350271E-3</v>
      </c>
      <c r="AM164" s="575">
        <v>0</v>
      </c>
      <c r="AN164" s="575">
        <v>1</v>
      </c>
    </row>
    <row r="165" spans="2:40" s="73" customFormat="1" ht="17.25" customHeight="1">
      <c r="B165" s="73" t="s">
        <v>1538</v>
      </c>
      <c r="C165" s="73" t="s">
        <v>1454</v>
      </c>
      <c r="D165" s="73" t="s">
        <v>1367</v>
      </c>
      <c r="G165" s="143">
        <v>1.4</v>
      </c>
      <c r="H165" s="73" t="s">
        <v>1539</v>
      </c>
      <c r="I165" s="41" t="s">
        <v>122</v>
      </c>
      <c r="J165" s="143" t="s">
        <v>121</v>
      </c>
      <c r="K165" s="143" t="s">
        <v>124</v>
      </c>
      <c r="L165" s="157" t="s">
        <v>291</v>
      </c>
      <c r="M165" s="118">
        <v>41.05</v>
      </c>
      <c r="N165" s="118">
        <v>0.76800000000000002</v>
      </c>
      <c r="O165" s="118">
        <v>1.7000000000000001E-2</v>
      </c>
      <c r="P165" s="158">
        <v>2.1999999999999999E-2</v>
      </c>
      <c r="Q165" s="118">
        <v>0.41299999999999998</v>
      </c>
      <c r="R165" s="118">
        <v>0.84399999999999997</v>
      </c>
      <c r="S165" s="158">
        <v>0</v>
      </c>
      <c r="T165" s="135">
        <v>0.501</v>
      </c>
      <c r="U165" s="118">
        <v>53.343000000000004</v>
      </c>
      <c r="V165" s="158">
        <v>0</v>
      </c>
      <c r="W165" s="118"/>
      <c r="X165" s="118">
        <v>3.8849999999999998</v>
      </c>
      <c r="Y165" s="181">
        <v>7.0000000000000001E-3</v>
      </c>
      <c r="Z165" s="118">
        <v>100.85</v>
      </c>
      <c r="AA165" s="118">
        <v>1.6379999999999999</v>
      </c>
      <c r="AB165" s="159">
        <v>99.212999999999994</v>
      </c>
      <c r="AC165" s="160"/>
      <c r="AD165" s="139">
        <v>1.801801801801802E-3</v>
      </c>
      <c r="AE165" s="139"/>
      <c r="AF165" s="161">
        <v>1.0313246615343774</v>
      </c>
      <c r="AG165" s="118">
        <v>1.0280511088265531E-3</v>
      </c>
      <c r="AH165" s="161">
        <v>-3.2352712643203961E-2</v>
      </c>
      <c r="AI165" s="118">
        <v>1</v>
      </c>
      <c r="AK165" s="135">
        <v>0.99897194889117347</v>
      </c>
      <c r="AL165" s="135">
        <v>1.0280511088265501E-3</v>
      </c>
      <c r="AM165" s="135">
        <v>0</v>
      </c>
      <c r="AN165" s="135">
        <v>1</v>
      </c>
    </row>
    <row r="166" spans="2:40" s="73" customFormat="1" ht="17.25" customHeight="1">
      <c r="B166" s="73" t="s">
        <v>1538</v>
      </c>
      <c r="C166" s="73" t="s">
        <v>1454</v>
      </c>
      <c r="D166" s="73" t="s">
        <v>1367</v>
      </c>
      <c r="G166" s="143">
        <v>1.4</v>
      </c>
      <c r="H166" s="73" t="s">
        <v>1539</v>
      </c>
      <c r="I166" s="41" t="s">
        <v>122</v>
      </c>
      <c r="J166" s="143" t="s">
        <v>121</v>
      </c>
      <c r="K166" s="143" t="s">
        <v>124</v>
      </c>
      <c r="L166" s="157" t="s">
        <v>293</v>
      </c>
      <c r="M166" s="118">
        <v>40.098999999999997</v>
      </c>
      <c r="N166" s="118">
        <v>0.89900000000000002</v>
      </c>
      <c r="O166" s="158">
        <v>0</v>
      </c>
      <c r="P166" s="158">
        <v>0</v>
      </c>
      <c r="Q166" s="118">
        <v>0.504</v>
      </c>
      <c r="R166" s="118">
        <v>1.173</v>
      </c>
      <c r="S166" s="135">
        <v>0.19600000000000001</v>
      </c>
      <c r="T166" s="118">
        <v>0.58299999999999996</v>
      </c>
      <c r="U166" s="118">
        <v>52.8</v>
      </c>
      <c r="V166" s="158">
        <v>0</v>
      </c>
      <c r="W166" s="118"/>
      <c r="X166" s="118">
        <v>3.9609999999999999</v>
      </c>
      <c r="Y166" s="388">
        <v>1.6E-2</v>
      </c>
      <c r="Z166" s="118">
        <v>100.23099999999999</v>
      </c>
      <c r="AA166" s="118">
        <v>1.671</v>
      </c>
      <c r="AB166" s="159">
        <v>98.558999999999997</v>
      </c>
      <c r="AC166" s="160"/>
      <c r="AD166" s="139">
        <v>4.039383993940924E-3</v>
      </c>
      <c r="AE166" s="139"/>
      <c r="AF166" s="161">
        <v>1.0514998672683833</v>
      </c>
      <c r="AG166" s="118">
        <v>2.3498311058892641E-3</v>
      </c>
      <c r="AH166" s="161">
        <v>-5.3849698374272559E-2</v>
      </c>
      <c r="AI166" s="118">
        <v>0.99999999999999989</v>
      </c>
      <c r="AK166" s="135">
        <v>0.99765016889411073</v>
      </c>
      <c r="AL166" s="135">
        <v>2.3498311058892641E-3</v>
      </c>
      <c r="AM166" s="135">
        <v>0</v>
      </c>
      <c r="AN166" s="135">
        <v>1</v>
      </c>
    </row>
    <row r="167" spans="2:40" s="73" customFormat="1" ht="17.25" customHeight="1">
      <c r="B167" s="73" t="s">
        <v>1538</v>
      </c>
      <c r="C167" s="73" t="s">
        <v>1454</v>
      </c>
      <c r="D167" s="73" t="s">
        <v>1367</v>
      </c>
      <c r="G167" s="73">
        <v>4.2</v>
      </c>
      <c r="H167" s="73" t="s">
        <v>1539</v>
      </c>
      <c r="I167" s="41" t="s">
        <v>122</v>
      </c>
      <c r="J167" s="143" t="s">
        <v>127</v>
      </c>
      <c r="K167" s="73" t="s">
        <v>126</v>
      </c>
      <c r="L167" s="113" t="s">
        <v>295</v>
      </c>
      <c r="M167" s="118">
        <v>40.380000000000003</v>
      </c>
      <c r="N167" s="118">
        <v>1.2929999999999999</v>
      </c>
      <c r="O167" s="118"/>
      <c r="P167" s="158">
        <v>0</v>
      </c>
      <c r="Q167" s="118">
        <v>0.77100000000000002</v>
      </c>
      <c r="R167" s="118">
        <v>1.6060000000000001</v>
      </c>
      <c r="S167" s="135">
        <v>0.25600000000000001</v>
      </c>
      <c r="T167" s="118">
        <v>0.80100000000000005</v>
      </c>
      <c r="U167" s="118">
        <v>52.03</v>
      </c>
      <c r="V167" s="118">
        <v>0.35799999999999998</v>
      </c>
      <c r="W167" s="118">
        <v>-0.217</v>
      </c>
      <c r="X167" s="118">
        <v>3.9830000000000001</v>
      </c>
      <c r="Y167" s="388">
        <v>1.4999999999999999E-2</v>
      </c>
      <c r="Z167" s="118">
        <v>101.494</v>
      </c>
      <c r="AA167" s="118">
        <v>1.681</v>
      </c>
      <c r="AB167" s="159">
        <v>99.813000000000002</v>
      </c>
      <c r="AC167" s="160"/>
      <c r="AD167" s="139">
        <v>3.7660055234747677E-3</v>
      </c>
      <c r="AE167" s="139"/>
      <c r="AF167" s="161">
        <v>1.0573400584019115</v>
      </c>
      <c r="AG167" s="118">
        <v>2.2029666617711849E-3</v>
      </c>
      <c r="AH167" s="161">
        <v>-5.9543025063682663E-2</v>
      </c>
      <c r="AI167" s="118">
        <v>0.99999999999999989</v>
      </c>
      <c r="AK167" s="135">
        <v>1</v>
      </c>
      <c r="AL167" s="135">
        <v>0</v>
      </c>
      <c r="AM167" s="135">
        <v>0</v>
      </c>
      <c r="AN167" s="135">
        <v>1</v>
      </c>
    </row>
    <row r="168" spans="2:40" s="73" customFormat="1" ht="17.25" customHeight="1">
      <c r="B168" s="73" t="s">
        <v>1538</v>
      </c>
      <c r="C168" s="73" t="s">
        <v>1454</v>
      </c>
      <c r="D168" s="73" t="s">
        <v>1367</v>
      </c>
      <c r="G168" s="73">
        <v>4.2</v>
      </c>
      <c r="H168" s="73" t="s">
        <v>1539</v>
      </c>
      <c r="I168" s="41" t="s">
        <v>122</v>
      </c>
      <c r="J168" s="143" t="s">
        <v>127</v>
      </c>
      <c r="K168" s="73" t="s">
        <v>126</v>
      </c>
      <c r="L168" s="113" t="s">
        <v>296</v>
      </c>
      <c r="M168" s="118">
        <v>41.963000000000001</v>
      </c>
      <c r="N168" s="118">
        <v>0.51900000000000002</v>
      </c>
      <c r="O168" s="118"/>
      <c r="P168" s="158">
        <v>5.6000000000000001E-2</v>
      </c>
      <c r="Q168" s="118">
        <v>0.43</v>
      </c>
      <c r="R168" s="118">
        <v>0.97599999999999998</v>
      </c>
      <c r="S168" s="158">
        <v>0.104</v>
      </c>
      <c r="T168" s="135">
        <v>0.33600000000000002</v>
      </c>
      <c r="U168" s="118">
        <v>53.37</v>
      </c>
      <c r="V168" s="118">
        <v>0.34699999999999998</v>
      </c>
      <c r="W168" s="118">
        <v>-0.57599999999999996</v>
      </c>
      <c r="X168" s="118">
        <v>4.7679999999999998</v>
      </c>
      <c r="Y168" s="388">
        <v>1.7000000000000001E-2</v>
      </c>
      <c r="Z168" s="118">
        <v>102.886</v>
      </c>
      <c r="AA168" s="118">
        <v>2.012</v>
      </c>
      <c r="AB168" s="159">
        <v>100.874</v>
      </c>
      <c r="AC168" s="160"/>
      <c r="AD168" s="139">
        <v>3.5654362416107387E-3</v>
      </c>
      <c r="AE168" s="139"/>
      <c r="AF168" s="161">
        <v>1.2657286965755243</v>
      </c>
      <c r="AG168" s="118">
        <v>2.4966955500073432E-3</v>
      </c>
      <c r="AH168" s="161">
        <v>-0.2682253921255317</v>
      </c>
      <c r="AI168" s="118">
        <v>1</v>
      </c>
      <c r="AK168" s="135">
        <v>1</v>
      </c>
      <c r="AL168" s="135">
        <v>2.4966955500073432E-3</v>
      </c>
      <c r="AM168" s="135">
        <v>0</v>
      </c>
      <c r="AN168" s="135">
        <v>1.0024966955500074</v>
      </c>
    </row>
    <row r="169" spans="2:40" s="73" customFormat="1" ht="17.25" customHeight="1">
      <c r="B169" s="73" t="s">
        <v>1538</v>
      </c>
      <c r="C169" s="73" t="s">
        <v>1454</v>
      </c>
      <c r="D169" s="73" t="s">
        <v>1367</v>
      </c>
      <c r="G169" s="73">
        <v>4.2</v>
      </c>
      <c r="H169" s="73" t="s">
        <v>1539</v>
      </c>
      <c r="I169" s="41" t="s">
        <v>122</v>
      </c>
      <c r="J169" s="143" t="s">
        <v>127</v>
      </c>
      <c r="K169" s="73" t="s">
        <v>126</v>
      </c>
      <c r="L169" s="113" t="s">
        <v>298</v>
      </c>
      <c r="M169" s="118">
        <v>41.075000000000003</v>
      </c>
      <c r="N169" s="118">
        <v>0.86499999999999999</v>
      </c>
      <c r="O169" s="118"/>
      <c r="P169" s="158">
        <v>0</v>
      </c>
      <c r="Q169" s="118">
        <v>0.504</v>
      </c>
      <c r="R169" s="118">
        <v>1.123</v>
      </c>
      <c r="S169" s="158">
        <v>5.3999999999999999E-2</v>
      </c>
      <c r="T169" s="135">
        <v>0.59599999999999997</v>
      </c>
      <c r="U169" s="118">
        <v>53.134</v>
      </c>
      <c r="V169" s="118">
        <v>0.32200000000000001</v>
      </c>
      <c r="W169" s="118">
        <v>-0.27500000000000002</v>
      </c>
      <c r="X169" s="118">
        <v>4.1269999999999998</v>
      </c>
      <c r="Y169" s="388">
        <v>1.7000000000000001E-2</v>
      </c>
      <c r="Z169" s="118">
        <v>101.819</v>
      </c>
      <c r="AA169" s="118">
        <v>1.742</v>
      </c>
      <c r="AB169" s="159">
        <v>100.077</v>
      </c>
      <c r="AC169" s="160"/>
      <c r="AD169" s="139">
        <v>4.1192149260964386E-3</v>
      </c>
      <c r="AE169" s="139"/>
      <c r="AF169" s="161">
        <v>1.0955667640031854</v>
      </c>
      <c r="AG169" s="118">
        <v>2.4966955500073432E-3</v>
      </c>
      <c r="AH169" s="161">
        <v>-9.8063459553192761E-2</v>
      </c>
      <c r="AI169" s="118">
        <v>1</v>
      </c>
      <c r="AK169" s="135">
        <v>1</v>
      </c>
      <c r="AL169" s="135">
        <v>2.4966955500073432E-3</v>
      </c>
      <c r="AM169" s="135">
        <v>0</v>
      </c>
      <c r="AN169" s="135">
        <v>1.0024966955500074</v>
      </c>
    </row>
    <row r="170" spans="2:40" s="73" customFormat="1" ht="17.25" customHeight="1">
      <c r="B170" s="73" t="s">
        <v>1538</v>
      </c>
      <c r="C170" s="73" t="s">
        <v>1454</v>
      </c>
      <c r="D170" s="73" t="s">
        <v>1367</v>
      </c>
      <c r="G170" s="73">
        <v>4.2</v>
      </c>
      <c r="H170" s="73" t="s">
        <v>1539</v>
      </c>
      <c r="I170" s="41" t="s">
        <v>122</v>
      </c>
      <c r="J170" s="143" t="s">
        <v>127</v>
      </c>
      <c r="K170" s="73" t="s">
        <v>126</v>
      </c>
      <c r="L170" s="113" t="s">
        <v>299</v>
      </c>
      <c r="M170" s="118">
        <v>41.496000000000002</v>
      </c>
      <c r="N170" s="118">
        <v>0.65800000000000003</v>
      </c>
      <c r="O170" s="118"/>
      <c r="P170" s="135">
        <v>0.09</v>
      </c>
      <c r="Q170" s="118">
        <v>0.33</v>
      </c>
      <c r="R170" s="118">
        <v>0.97</v>
      </c>
      <c r="S170" s="158">
        <v>0.109</v>
      </c>
      <c r="T170" s="135">
        <v>0.46899999999999997</v>
      </c>
      <c r="U170" s="118">
        <v>53.436</v>
      </c>
      <c r="V170" s="135">
        <v>0.152</v>
      </c>
      <c r="W170" s="118">
        <v>-0.36299999999999999</v>
      </c>
      <c r="X170" s="118">
        <v>4.3170000000000002</v>
      </c>
      <c r="Y170" s="388">
        <v>2.1000000000000001E-2</v>
      </c>
      <c r="Z170" s="118">
        <v>102.048</v>
      </c>
      <c r="AA170" s="118">
        <v>1.823</v>
      </c>
      <c r="AB170" s="159">
        <v>100.226</v>
      </c>
      <c r="AC170" s="160"/>
      <c r="AD170" s="139">
        <v>4.864489228630994E-3</v>
      </c>
      <c r="AE170" s="139"/>
      <c r="AF170" s="161">
        <v>1.1460047783382001</v>
      </c>
      <c r="AG170" s="118">
        <v>3.0841533264796593E-3</v>
      </c>
      <c r="AH170" s="161">
        <v>-0.14908893166467979</v>
      </c>
      <c r="AI170" s="118">
        <v>1</v>
      </c>
      <c r="AK170" s="135">
        <v>1</v>
      </c>
      <c r="AL170" s="135">
        <v>3.0841533264796593E-3</v>
      </c>
      <c r="AM170" s="135">
        <v>0</v>
      </c>
      <c r="AN170" s="135">
        <v>1.0030841533264796</v>
      </c>
    </row>
    <row r="171" spans="2:40" s="73" customFormat="1" ht="17.25" customHeight="1">
      <c r="B171" s="73" t="s">
        <v>1538</v>
      </c>
      <c r="C171" s="73" t="s">
        <v>1454</v>
      </c>
      <c r="D171" s="73" t="s">
        <v>1367</v>
      </c>
      <c r="G171" s="73">
        <v>4.2</v>
      </c>
      <c r="H171" s="73" t="s">
        <v>1539</v>
      </c>
      <c r="I171" s="41" t="s">
        <v>122</v>
      </c>
      <c r="J171" s="143" t="s">
        <v>127</v>
      </c>
      <c r="K171" s="73" t="s">
        <v>126</v>
      </c>
      <c r="L171" s="113" t="s">
        <v>300</v>
      </c>
      <c r="M171" s="118">
        <v>39.314999999999998</v>
      </c>
      <c r="N171" s="118">
        <v>1.5329999999999999</v>
      </c>
      <c r="O171" s="118"/>
      <c r="P171" s="118">
        <v>0.111</v>
      </c>
      <c r="Q171" s="118">
        <v>0.74399999999999999</v>
      </c>
      <c r="R171" s="118">
        <v>1.8109999999999999</v>
      </c>
      <c r="S171" s="135">
        <v>0.251</v>
      </c>
      <c r="T171" s="118">
        <v>0.96299999999999997</v>
      </c>
      <c r="U171" s="118">
        <v>51.265000000000001</v>
      </c>
      <c r="V171" s="118">
        <v>0.89700000000000002</v>
      </c>
      <c r="W171" s="118">
        <v>-0.26100000000000001</v>
      </c>
      <c r="X171" s="118">
        <v>4.0279999999999996</v>
      </c>
      <c r="Y171" s="388">
        <v>1.7000000000000001E-2</v>
      </c>
      <c r="Z171" s="118">
        <v>100.935</v>
      </c>
      <c r="AA171" s="118">
        <v>1.7</v>
      </c>
      <c r="AB171" s="159">
        <v>99.234999999999999</v>
      </c>
      <c r="AC171" s="160"/>
      <c r="AD171" s="139">
        <v>4.2204568023833178E-3</v>
      </c>
      <c r="AE171" s="139"/>
      <c r="AF171" s="161">
        <v>1.0692859039023095</v>
      </c>
      <c r="AG171" s="118">
        <v>2.4966955500073432E-3</v>
      </c>
      <c r="AH171" s="161">
        <v>-7.1782599452316825E-2</v>
      </c>
      <c r="AI171" s="118">
        <v>1</v>
      </c>
      <c r="AK171" s="135">
        <v>1</v>
      </c>
      <c r="AL171" s="135">
        <v>2.4966955500073432E-3</v>
      </c>
      <c r="AM171" s="135">
        <v>0</v>
      </c>
      <c r="AN171" s="135">
        <v>1.0024966955500074</v>
      </c>
    </row>
    <row r="172" spans="2:40" s="73" customFormat="1" ht="17.25" customHeight="1">
      <c r="B172" s="73" t="s">
        <v>1538</v>
      </c>
      <c r="C172" s="73" t="s">
        <v>1454</v>
      </c>
      <c r="D172" s="73" t="s">
        <v>1367</v>
      </c>
      <c r="G172" s="73">
        <v>4.2</v>
      </c>
      <c r="H172" s="73" t="s">
        <v>1539</v>
      </c>
      <c r="I172" s="41" t="s">
        <v>122</v>
      </c>
      <c r="J172" s="143" t="s">
        <v>127</v>
      </c>
      <c r="K172" s="73" t="s">
        <v>126</v>
      </c>
      <c r="L172" s="113" t="s">
        <v>301</v>
      </c>
      <c r="M172" s="118">
        <v>40.270000000000003</v>
      </c>
      <c r="N172" s="118">
        <v>1.2270000000000001</v>
      </c>
      <c r="O172" s="118"/>
      <c r="P172" s="158">
        <v>4.4999999999999998E-2</v>
      </c>
      <c r="Q172" s="118">
        <v>0.54700000000000004</v>
      </c>
      <c r="R172" s="118">
        <v>1.3919999999999999</v>
      </c>
      <c r="S172" s="135">
        <v>0.23200000000000001</v>
      </c>
      <c r="T172" s="118">
        <v>0.82</v>
      </c>
      <c r="U172" s="118">
        <v>52.155000000000001</v>
      </c>
      <c r="V172" s="118">
        <v>0.22500000000000001</v>
      </c>
      <c r="W172" s="118">
        <v>-0.20699999999999999</v>
      </c>
      <c r="X172" s="118">
        <v>3.9569999999999999</v>
      </c>
      <c r="Y172" s="181">
        <v>2E-3</v>
      </c>
      <c r="Z172" s="118">
        <v>100.871</v>
      </c>
      <c r="AA172" s="118">
        <v>1.6659999999999999</v>
      </c>
      <c r="AB172" s="159">
        <v>99.204999999999998</v>
      </c>
      <c r="AC172" s="160"/>
      <c r="AD172" s="139">
        <v>5.0543340914834477E-4</v>
      </c>
      <c r="AE172" s="139"/>
      <c r="AF172" s="161">
        <v>1.0504380143350145</v>
      </c>
      <c r="AG172" s="118">
        <v>2.9372888823615801E-4</v>
      </c>
      <c r="AH172" s="161">
        <v>-5.073174322325065E-2</v>
      </c>
      <c r="AI172" s="118">
        <v>0.99999999999999989</v>
      </c>
      <c r="AK172" s="135">
        <v>1</v>
      </c>
      <c r="AL172" s="135">
        <v>2.9372888823615801E-4</v>
      </c>
      <c r="AM172" s="135">
        <v>0</v>
      </c>
      <c r="AN172" s="135">
        <v>1.0002937288882361</v>
      </c>
    </row>
    <row r="173" spans="2:40" s="73" customFormat="1" ht="17.25" customHeight="1">
      <c r="B173" s="73" t="s">
        <v>1538</v>
      </c>
      <c r="C173" s="73" t="s">
        <v>1454</v>
      </c>
      <c r="D173" s="73" t="s">
        <v>1367</v>
      </c>
      <c r="G173" s="143">
        <v>4.9000000000000004</v>
      </c>
      <c r="H173" s="73" t="s">
        <v>1539</v>
      </c>
      <c r="I173" s="41" t="s">
        <v>122</v>
      </c>
      <c r="J173" s="143" t="s">
        <v>121</v>
      </c>
      <c r="K173" s="143" t="s">
        <v>125</v>
      </c>
      <c r="L173" s="157" t="s">
        <v>302</v>
      </c>
      <c r="M173" s="118">
        <v>38.411000000000001</v>
      </c>
      <c r="N173" s="118">
        <v>1.84</v>
      </c>
      <c r="O173" s="158">
        <v>1.4E-2</v>
      </c>
      <c r="P173" s="158">
        <v>1.0999999999999999E-2</v>
      </c>
      <c r="Q173" s="118">
        <v>1.044</v>
      </c>
      <c r="R173" s="118">
        <v>2.0619999999999998</v>
      </c>
      <c r="S173" s="135">
        <v>0.33200000000000002</v>
      </c>
      <c r="T173" s="118">
        <v>1.198</v>
      </c>
      <c r="U173" s="118">
        <v>51.113999999999997</v>
      </c>
      <c r="V173" s="118">
        <v>0.40200000000000002</v>
      </c>
      <c r="W173" s="118"/>
      <c r="X173" s="118">
        <v>3.661</v>
      </c>
      <c r="Y173" s="181">
        <v>5.0000000000000001E-3</v>
      </c>
      <c r="Z173" s="118">
        <v>100.095</v>
      </c>
      <c r="AA173" s="118">
        <v>1.5429999999999999</v>
      </c>
      <c r="AB173" s="159">
        <v>98.552000000000007</v>
      </c>
      <c r="AC173" s="160"/>
      <c r="AD173" s="139">
        <v>1.3657470636438131E-3</v>
      </c>
      <c r="AE173" s="139"/>
      <c r="AF173" s="118">
        <v>0.97186089726572877</v>
      </c>
      <c r="AG173" s="118">
        <v>7.3432222059039505E-4</v>
      </c>
      <c r="AH173" s="118">
        <v>2.7404780513680831E-2</v>
      </c>
      <c r="AI173" s="118">
        <v>1</v>
      </c>
      <c r="AK173" s="135">
        <v>0.97186089726572877</v>
      </c>
      <c r="AL173" s="135">
        <v>7.3432222059039505E-4</v>
      </c>
      <c r="AM173" s="135">
        <v>2.7404780513680831E-2</v>
      </c>
      <c r="AN173" s="135">
        <v>1</v>
      </c>
    </row>
    <row r="174" spans="2:40" s="73" customFormat="1" ht="17.25" customHeight="1">
      <c r="B174" s="73" t="s">
        <v>1538</v>
      </c>
      <c r="C174" s="73" t="s">
        <v>1454</v>
      </c>
      <c r="D174" s="73" t="s">
        <v>1367</v>
      </c>
      <c r="G174" s="73">
        <v>18.3</v>
      </c>
      <c r="H174" s="73" t="s">
        <v>1539</v>
      </c>
      <c r="I174" s="41" t="s">
        <v>130</v>
      </c>
      <c r="J174" s="143" t="s">
        <v>127</v>
      </c>
      <c r="K174" s="73" t="s">
        <v>129</v>
      </c>
      <c r="L174" s="113" t="s">
        <v>303</v>
      </c>
      <c r="M174" s="118">
        <v>40.832000000000001</v>
      </c>
      <c r="N174" s="118">
        <v>0.83899999999999997</v>
      </c>
      <c r="O174" s="118"/>
      <c r="P174" s="158">
        <v>0</v>
      </c>
      <c r="Q174" s="118">
        <v>0.40100000000000002</v>
      </c>
      <c r="R174" s="118">
        <v>0.91500000000000004</v>
      </c>
      <c r="S174" s="158">
        <v>0.17799999999999999</v>
      </c>
      <c r="T174" s="135">
        <v>0.42899999999999999</v>
      </c>
      <c r="U174" s="118">
        <v>53.326000000000001</v>
      </c>
      <c r="V174" s="135">
        <v>0.17699999999999999</v>
      </c>
      <c r="W174" s="118">
        <v>-0.21099999999999999</v>
      </c>
      <c r="X174" s="118">
        <v>3.92</v>
      </c>
      <c r="Y174" s="139">
        <v>0.129</v>
      </c>
      <c r="Z174" s="118">
        <v>101.14700000000001</v>
      </c>
      <c r="AA174" s="118">
        <v>1.68</v>
      </c>
      <c r="AB174" s="159">
        <v>99.466999999999999</v>
      </c>
      <c r="AC174" s="160"/>
      <c r="AD174" s="139">
        <v>3.2908163265306122E-2</v>
      </c>
      <c r="AE174" s="139"/>
      <c r="AF174" s="161">
        <v>1.0406158747013539</v>
      </c>
      <c r="AG174" s="118">
        <v>1.8945513291232192E-2</v>
      </c>
      <c r="AH174" s="161">
        <v>-5.9561387992586048E-2</v>
      </c>
      <c r="AI174" s="118">
        <v>1</v>
      </c>
      <c r="AK174" s="135">
        <v>0.98105448670876783</v>
      </c>
      <c r="AL174" s="135">
        <v>1.8945513291232192E-2</v>
      </c>
      <c r="AM174" s="135">
        <v>0</v>
      </c>
      <c r="AN174" s="135">
        <v>1</v>
      </c>
    </row>
    <row r="175" spans="2:40" s="73" customFormat="1" ht="17.25" customHeight="1">
      <c r="B175" s="73" t="s">
        <v>1538</v>
      </c>
      <c r="C175" s="73" t="s">
        <v>1454</v>
      </c>
      <c r="D175" s="73" t="s">
        <v>1367</v>
      </c>
      <c r="G175" s="143">
        <v>18.3</v>
      </c>
      <c r="H175" s="73" t="s">
        <v>1539</v>
      </c>
      <c r="I175" s="41" t="s">
        <v>130</v>
      </c>
      <c r="J175" s="143" t="s">
        <v>127</v>
      </c>
      <c r="K175" s="73" t="s">
        <v>129</v>
      </c>
      <c r="L175" s="113" t="s">
        <v>304</v>
      </c>
      <c r="M175" s="118">
        <v>40.371000000000002</v>
      </c>
      <c r="N175" s="118">
        <v>0.96299999999999997</v>
      </c>
      <c r="O175" s="118"/>
      <c r="P175" s="158">
        <v>5.6000000000000001E-2</v>
      </c>
      <c r="Q175" s="118">
        <v>0.32600000000000001</v>
      </c>
      <c r="R175" s="118">
        <v>0.85699999999999998</v>
      </c>
      <c r="S175" s="158">
        <v>0</v>
      </c>
      <c r="T175" s="118">
        <v>0.72499999999999998</v>
      </c>
      <c r="U175" s="118">
        <v>53.249000000000002</v>
      </c>
      <c r="V175" s="118">
        <v>0.23699999999999999</v>
      </c>
      <c r="W175" s="118">
        <v>-0.151</v>
      </c>
      <c r="X175" s="118">
        <v>3.7810000000000001</v>
      </c>
      <c r="Y175" s="139">
        <v>0.13200000000000001</v>
      </c>
      <c r="Z175" s="118">
        <v>100.69799999999999</v>
      </c>
      <c r="AA175" s="118">
        <v>1.6220000000000001</v>
      </c>
      <c r="AB175" s="159">
        <v>99.075999999999993</v>
      </c>
      <c r="AC175" s="160"/>
      <c r="AD175" s="139">
        <v>3.4911399100766995E-2</v>
      </c>
      <c r="AE175" s="139"/>
      <c r="AF175" s="161">
        <v>1.0037164852667906</v>
      </c>
      <c r="AG175" s="118">
        <v>1.9386106623586429E-2</v>
      </c>
      <c r="AH175" s="161">
        <v>-2.310259189037701E-2</v>
      </c>
      <c r="AI175" s="118">
        <v>1</v>
      </c>
      <c r="AK175" s="135">
        <v>0.98061389337641358</v>
      </c>
      <c r="AL175" s="135">
        <v>1.9386106623586429E-2</v>
      </c>
      <c r="AM175" s="135">
        <v>0</v>
      </c>
      <c r="AN175" s="135">
        <v>1</v>
      </c>
    </row>
    <row r="176" spans="2:40" s="73" customFormat="1" ht="17.25" customHeight="1">
      <c r="B176" s="73" t="s">
        <v>1538</v>
      </c>
      <c r="C176" s="73" t="s">
        <v>1454</v>
      </c>
      <c r="D176" s="73" t="s">
        <v>1367</v>
      </c>
      <c r="G176" s="73">
        <v>18.3</v>
      </c>
      <c r="H176" s="73" t="s">
        <v>1539</v>
      </c>
      <c r="I176" s="41" t="s">
        <v>130</v>
      </c>
      <c r="J176" s="143" t="s">
        <v>127</v>
      </c>
      <c r="K176" s="73" t="s">
        <v>129</v>
      </c>
      <c r="L176" s="113" t="s">
        <v>305</v>
      </c>
      <c r="M176" s="118">
        <v>41.295999999999999</v>
      </c>
      <c r="N176" s="118">
        <v>0.98899999999999999</v>
      </c>
      <c r="O176" s="118"/>
      <c r="P176" s="158">
        <v>0</v>
      </c>
      <c r="Q176" s="118">
        <v>0.223</v>
      </c>
      <c r="R176" s="118">
        <v>0.63</v>
      </c>
      <c r="S176" s="158">
        <v>0.13400000000000001</v>
      </c>
      <c r="T176" s="135">
        <v>0.438</v>
      </c>
      <c r="U176" s="118">
        <v>53.533000000000001</v>
      </c>
      <c r="V176" s="118">
        <v>0.317</v>
      </c>
      <c r="W176" s="118">
        <v>-0.191</v>
      </c>
      <c r="X176" s="118">
        <v>3.91</v>
      </c>
      <c r="Y176" s="139">
        <v>0.13500000000000001</v>
      </c>
      <c r="Z176" s="118">
        <v>101.60599999999999</v>
      </c>
      <c r="AA176" s="118">
        <v>1.677</v>
      </c>
      <c r="AB176" s="159">
        <v>99.929000000000002</v>
      </c>
      <c r="AC176" s="160"/>
      <c r="AD176" s="139">
        <v>3.4526854219948853E-2</v>
      </c>
      <c r="AE176" s="139"/>
      <c r="AF176" s="161">
        <v>1.0379612423679321</v>
      </c>
      <c r="AG176" s="118">
        <v>1.9826699955940667E-2</v>
      </c>
      <c r="AH176" s="161">
        <v>-5.7787942323872743E-2</v>
      </c>
      <c r="AI176" s="118">
        <v>1</v>
      </c>
      <c r="AK176" s="135">
        <v>0.98017330004405934</v>
      </c>
      <c r="AL176" s="135">
        <v>1.9826699955940667E-2</v>
      </c>
      <c r="AM176" s="135">
        <v>0</v>
      </c>
      <c r="AN176" s="135">
        <v>1</v>
      </c>
    </row>
    <row r="177" spans="2:40" s="73" customFormat="1" ht="17.25" customHeight="1">
      <c r="B177" s="73" t="s">
        <v>1538</v>
      </c>
      <c r="C177" s="73" t="s">
        <v>1454</v>
      </c>
      <c r="D177" s="73" t="s">
        <v>1367</v>
      </c>
      <c r="G177" s="143">
        <v>18.3</v>
      </c>
      <c r="H177" s="73" t="s">
        <v>1539</v>
      </c>
      <c r="I177" s="41" t="s">
        <v>130</v>
      </c>
      <c r="J177" s="143" t="s">
        <v>127</v>
      </c>
      <c r="K177" s="73" t="s">
        <v>129</v>
      </c>
      <c r="L177" s="113" t="s">
        <v>306</v>
      </c>
      <c r="M177" s="118">
        <v>41.311</v>
      </c>
      <c r="N177" s="118">
        <v>0.751</v>
      </c>
      <c r="O177" s="118"/>
      <c r="P177" s="158">
        <v>0</v>
      </c>
      <c r="Q177" s="118">
        <v>0.29699999999999999</v>
      </c>
      <c r="R177" s="118">
        <v>0.81599999999999995</v>
      </c>
      <c r="S177" s="158">
        <v>0.05</v>
      </c>
      <c r="T177" s="135">
        <v>0.40300000000000002</v>
      </c>
      <c r="U177" s="118">
        <v>53.472000000000001</v>
      </c>
      <c r="V177" s="158">
        <v>6.0999999999999999E-2</v>
      </c>
      <c r="W177" s="118">
        <v>-0.29399999999999998</v>
      </c>
      <c r="X177" s="118">
        <v>4.101</v>
      </c>
      <c r="Y177" s="118">
        <v>0.13800000000000001</v>
      </c>
      <c r="Z177" s="118">
        <v>101.401</v>
      </c>
      <c r="AA177" s="118">
        <v>1.758</v>
      </c>
      <c r="AB177" s="159">
        <v>99.643000000000001</v>
      </c>
      <c r="AC177" s="160"/>
      <c r="AD177" s="139">
        <v>3.3650329188002932E-2</v>
      </c>
      <c r="AE177" s="139"/>
      <c r="AF177" s="161">
        <v>1.0886647199362889</v>
      </c>
      <c r="AG177" s="118">
        <v>2.0267293288294904E-2</v>
      </c>
      <c r="AH177" s="161">
        <v>-0.10893201322458379</v>
      </c>
      <c r="AI177" s="118">
        <v>0.99999999999999989</v>
      </c>
      <c r="AK177" s="135">
        <v>0.97973270671170509</v>
      </c>
      <c r="AL177" s="135">
        <v>2.0267293288294904E-2</v>
      </c>
      <c r="AM177" s="135">
        <v>0</v>
      </c>
      <c r="AN177" s="135">
        <v>1</v>
      </c>
    </row>
    <row r="178" spans="2:40" s="73" customFormat="1" ht="17.25" customHeight="1">
      <c r="B178" s="73" t="s">
        <v>1538</v>
      </c>
      <c r="C178" s="73" t="s">
        <v>1454</v>
      </c>
      <c r="D178" s="73" t="s">
        <v>1367</v>
      </c>
      <c r="G178" s="73">
        <v>18.3</v>
      </c>
      <c r="H178" s="73" t="s">
        <v>1539</v>
      </c>
      <c r="I178" s="41" t="s">
        <v>130</v>
      </c>
      <c r="J178" s="143" t="s">
        <v>127</v>
      </c>
      <c r="K178" s="73" t="s">
        <v>129</v>
      </c>
      <c r="L178" s="113" t="s">
        <v>307</v>
      </c>
      <c r="M178" s="118">
        <v>41.246000000000002</v>
      </c>
      <c r="N178" s="118">
        <v>0.628</v>
      </c>
      <c r="O178" s="118"/>
      <c r="P178" s="158">
        <v>0</v>
      </c>
      <c r="Q178" s="118">
        <v>0.17100000000000001</v>
      </c>
      <c r="R178" s="118">
        <v>0.78200000000000003</v>
      </c>
      <c r="S178" s="158">
        <v>4.4999999999999998E-2</v>
      </c>
      <c r="T178" s="135">
        <v>0.42499999999999999</v>
      </c>
      <c r="U178" s="118">
        <v>53.529000000000003</v>
      </c>
      <c r="V178" s="135">
        <v>0.16500000000000001</v>
      </c>
      <c r="W178" s="118">
        <v>-0.36699999999999999</v>
      </c>
      <c r="X178" s="118">
        <v>4.2460000000000004</v>
      </c>
      <c r="Y178" s="118">
        <v>0.13</v>
      </c>
      <c r="Z178" s="118">
        <v>101.366</v>
      </c>
      <c r="AA178" s="118">
        <v>1.8169999999999999</v>
      </c>
      <c r="AB178" s="159">
        <v>99.549000000000007</v>
      </c>
      <c r="AC178" s="160"/>
      <c r="AD178" s="139">
        <v>3.061705134243994E-2</v>
      </c>
      <c r="AE178" s="139"/>
      <c r="AF178" s="161">
        <v>1.1271568887709054</v>
      </c>
      <c r="AG178" s="118">
        <v>1.9092377735350271E-2</v>
      </c>
      <c r="AH178" s="161">
        <v>-0.14624926650625564</v>
      </c>
      <c r="AI178" s="118">
        <v>1</v>
      </c>
      <c r="AK178" s="135">
        <v>0.98090762226464978</v>
      </c>
      <c r="AL178" s="135">
        <v>1.9092377735350271E-2</v>
      </c>
      <c r="AM178" s="135">
        <v>0</v>
      </c>
      <c r="AN178" s="135">
        <v>1</v>
      </c>
    </row>
    <row r="179" spans="2:40" s="73" customFormat="1" ht="17.25" customHeight="1">
      <c r="B179" s="73" t="s">
        <v>1538</v>
      </c>
      <c r="C179" s="73" t="s">
        <v>1454</v>
      </c>
      <c r="D179" s="73" t="s">
        <v>1367</v>
      </c>
      <c r="G179" s="143">
        <v>18.3</v>
      </c>
      <c r="H179" s="73" t="s">
        <v>1539</v>
      </c>
      <c r="I179" s="41" t="s">
        <v>130</v>
      </c>
      <c r="J179" s="143" t="s">
        <v>127</v>
      </c>
      <c r="K179" s="73" t="s">
        <v>129</v>
      </c>
      <c r="L179" s="113" t="s">
        <v>308</v>
      </c>
      <c r="M179" s="118">
        <v>39.533999999999999</v>
      </c>
      <c r="N179" s="118">
        <v>1.5369999999999999</v>
      </c>
      <c r="O179" s="118"/>
      <c r="P179" s="158">
        <v>0</v>
      </c>
      <c r="Q179" s="118">
        <v>0.47</v>
      </c>
      <c r="R179" s="118">
        <v>1.391</v>
      </c>
      <c r="S179" s="158">
        <v>0.16300000000000001</v>
      </c>
      <c r="T179" s="118">
        <v>0.81200000000000006</v>
      </c>
      <c r="U179" s="118">
        <v>52.118000000000002</v>
      </c>
      <c r="V179" s="158">
        <v>2.4E-2</v>
      </c>
      <c r="W179" s="118">
        <v>-0.38600000000000001</v>
      </c>
      <c r="X179" s="118">
        <v>4.2270000000000003</v>
      </c>
      <c r="Y179" s="118">
        <v>0.115</v>
      </c>
      <c r="Z179" s="118">
        <v>100.392</v>
      </c>
      <c r="AA179" s="118">
        <v>1.806</v>
      </c>
      <c r="AB179" s="159">
        <v>98.585999999999999</v>
      </c>
      <c r="AC179" s="160"/>
      <c r="AD179" s="139">
        <v>2.7206056304707831E-2</v>
      </c>
      <c r="AE179" s="139"/>
      <c r="AF179" s="161">
        <v>1.1221130873374039</v>
      </c>
      <c r="AG179" s="118">
        <v>1.6889411073579087E-2</v>
      </c>
      <c r="AH179" s="161">
        <v>-0.13900249841098297</v>
      </c>
      <c r="AI179" s="118">
        <v>1</v>
      </c>
      <c r="AK179" s="135">
        <v>0.98311058892642089</v>
      </c>
      <c r="AL179" s="135">
        <v>1.6889411073579087E-2</v>
      </c>
      <c r="AM179" s="135">
        <v>0</v>
      </c>
      <c r="AN179" s="135">
        <v>1</v>
      </c>
    </row>
    <row r="180" spans="2:40" s="73" customFormat="1" ht="17.25" customHeight="1">
      <c r="B180" s="73" t="s">
        <v>1538</v>
      </c>
      <c r="C180" s="73" t="s">
        <v>1454</v>
      </c>
      <c r="D180" s="73" t="s">
        <v>1367</v>
      </c>
      <c r="G180" s="73">
        <v>18.3</v>
      </c>
      <c r="H180" s="73" t="s">
        <v>1539</v>
      </c>
      <c r="I180" s="41" t="s">
        <v>130</v>
      </c>
      <c r="J180" s="143" t="s">
        <v>127</v>
      </c>
      <c r="K180" s="73" t="s">
        <v>129</v>
      </c>
      <c r="L180" s="113" t="s">
        <v>309</v>
      </c>
      <c r="M180" s="118">
        <v>41.662999999999997</v>
      </c>
      <c r="N180" s="118">
        <v>0.45600000000000002</v>
      </c>
      <c r="O180" s="118"/>
      <c r="P180" s="158">
        <v>0</v>
      </c>
      <c r="Q180" s="118">
        <v>0.112</v>
      </c>
      <c r="R180" s="118">
        <v>0.752</v>
      </c>
      <c r="S180" s="158">
        <v>1.4999999999999999E-2</v>
      </c>
      <c r="T180" s="135">
        <v>0.28799999999999998</v>
      </c>
      <c r="U180" s="118">
        <v>53.773000000000003</v>
      </c>
      <c r="V180" s="135">
        <v>0.17100000000000001</v>
      </c>
      <c r="W180" s="118">
        <v>-0.222</v>
      </c>
      <c r="X180" s="118">
        <v>3.9660000000000002</v>
      </c>
      <c r="Y180" s="118">
        <v>0.13200000000000001</v>
      </c>
      <c r="Z180" s="118">
        <v>101.328</v>
      </c>
      <c r="AA180" s="118">
        <v>1.7</v>
      </c>
      <c r="AB180" s="159">
        <v>99.628</v>
      </c>
      <c r="AC180" s="160"/>
      <c r="AD180" s="139">
        <v>3.3282904689863842E-2</v>
      </c>
      <c r="AE180" s="139"/>
      <c r="AF180" s="161">
        <v>1.0528271834350944</v>
      </c>
      <c r="AG180" s="118">
        <v>1.9386106623586429E-2</v>
      </c>
      <c r="AH180" s="161">
        <v>-7.2213290058680837E-2</v>
      </c>
      <c r="AI180" s="118">
        <v>1</v>
      </c>
      <c r="AK180" s="135">
        <v>0.98061389337641358</v>
      </c>
      <c r="AL180" s="135">
        <v>1.9386106623586429E-2</v>
      </c>
      <c r="AM180" s="135">
        <v>0</v>
      </c>
      <c r="AN180" s="135">
        <v>1</v>
      </c>
    </row>
    <row r="181" spans="2:40" s="73" customFormat="1" ht="17.25" customHeight="1">
      <c r="B181" s="73" t="s">
        <v>1538</v>
      </c>
      <c r="C181" s="73" t="s">
        <v>1454</v>
      </c>
      <c r="D181" s="73" t="s">
        <v>1367</v>
      </c>
      <c r="G181" s="143">
        <v>25.5</v>
      </c>
      <c r="H181" s="73" t="s">
        <v>1539</v>
      </c>
      <c r="I181" s="41" t="s">
        <v>130</v>
      </c>
      <c r="J181" s="143" t="s">
        <v>132</v>
      </c>
      <c r="K181" s="143" t="s">
        <v>131</v>
      </c>
      <c r="L181" s="157" t="s">
        <v>310</v>
      </c>
      <c r="M181" s="118">
        <v>40.35</v>
      </c>
      <c r="N181" s="118">
        <v>1.3819999999999999</v>
      </c>
      <c r="O181" s="158">
        <v>6.0000000000000001E-3</v>
      </c>
      <c r="P181" s="158">
        <v>0</v>
      </c>
      <c r="Q181" s="118">
        <v>0.379</v>
      </c>
      <c r="R181" s="118">
        <v>0.99099999999999999</v>
      </c>
      <c r="S181" s="158">
        <v>0</v>
      </c>
      <c r="T181" s="135">
        <v>0.48299999999999998</v>
      </c>
      <c r="U181" s="118">
        <v>53.648000000000003</v>
      </c>
      <c r="V181" s="158">
        <v>0</v>
      </c>
      <c r="W181" s="118"/>
      <c r="X181" s="118">
        <v>3.84</v>
      </c>
      <c r="Y181" s="118">
        <v>4.5999999999999999E-2</v>
      </c>
      <c r="Z181" s="118">
        <v>101.125</v>
      </c>
      <c r="AA181" s="118">
        <v>1.627</v>
      </c>
      <c r="AB181" s="159">
        <v>99.497</v>
      </c>
      <c r="AC181" s="160"/>
      <c r="AD181" s="139">
        <v>1.1979166666666667E-2</v>
      </c>
      <c r="AE181" s="139"/>
      <c r="AF181" s="161">
        <v>1.0193788160339792</v>
      </c>
      <c r="AG181" s="118">
        <v>6.7557644294316344E-3</v>
      </c>
      <c r="AH181" s="161">
        <v>-2.6134580463410807E-2</v>
      </c>
      <c r="AI181" s="118">
        <v>1</v>
      </c>
      <c r="AK181" s="135">
        <v>0.9932442355705684</v>
      </c>
      <c r="AL181" s="135">
        <v>6.7557644294316344E-3</v>
      </c>
      <c r="AM181" s="135">
        <v>0</v>
      </c>
      <c r="AN181" s="135">
        <v>1</v>
      </c>
    </row>
    <row r="182" spans="2:40" s="73" customFormat="1" ht="17.25" customHeight="1">
      <c r="B182" s="73" t="s">
        <v>1538</v>
      </c>
      <c r="C182" s="73" t="s">
        <v>1454</v>
      </c>
      <c r="D182" s="73" t="s">
        <v>1367</v>
      </c>
      <c r="G182" s="143">
        <v>25.5</v>
      </c>
      <c r="H182" s="73" t="s">
        <v>1539</v>
      </c>
      <c r="I182" s="41" t="s">
        <v>130</v>
      </c>
      <c r="J182" s="143" t="s">
        <v>132</v>
      </c>
      <c r="K182" s="143" t="s">
        <v>131</v>
      </c>
      <c r="L182" s="157" t="s">
        <v>311</v>
      </c>
      <c r="M182" s="118">
        <v>40.472999999999999</v>
      </c>
      <c r="N182" s="118">
        <v>0.73399999999999999</v>
      </c>
      <c r="O182" s="118">
        <v>3.4000000000000002E-2</v>
      </c>
      <c r="P182" s="158">
        <v>0</v>
      </c>
      <c r="Q182" s="118">
        <v>0.32800000000000001</v>
      </c>
      <c r="R182" s="118">
        <v>0.85399999999999998</v>
      </c>
      <c r="S182" s="158">
        <v>9.8000000000000004E-2</v>
      </c>
      <c r="T182" s="135">
        <v>0.36</v>
      </c>
      <c r="U182" s="118">
        <v>53.911999999999999</v>
      </c>
      <c r="V182" s="118">
        <v>0.35699999999999998</v>
      </c>
      <c r="W182" s="118"/>
      <c r="X182" s="118">
        <v>3.839</v>
      </c>
      <c r="Y182" s="118">
        <v>4.9000000000000002E-2</v>
      </c>
      <c r="Z182" s="118">
        <v>101.04</v>
      </c>
      <c r="AA182" s="118">
        <v>1.6279999999999999</v>
      </c>
      <c r="AB182" s="159">
        <v>99.412000000000006</v>
      </c>
      <c r="AC182" s="160"/>
      <c r="AD182" s="139">
        <v>1.2763740557436834E-2</v>
      </c>
      <c r="AE182" s="139"/>
      <c r="AF182" s="161">
        <v>1.0191133528006371</v>
      </c>
      <c r="AG182" s="118">
        <v>7.1963577617858718E-3</v>
      </c>
      <c r="AH182" s="161">
        <v>-2.6309710562422955E-2</v>
      </c>
      <c r="AI182" s="118">
        <v>1</v>
      </c>
      <c r="AK182" s="135">
        <v>0.99280364223821416</v>
      </c>
      <c r="AL182" s="135">
        <v>7.1963577617858718E-3</v>
      </c>
      <c r="AM182" s="135">
        <v>0</v>
      </c>
      <c r="AN182" s="135">
        <v>1</v>
      </c>
    </row>
    <row r="183" spans="2:40" s="73" customFormat="1" ht="17.25" customHeight="1">
      <c r="B183" s="73" t="s">
        <v>1538</v>
      </c>
      <c r="C183" s="73" t="s">
        <v>1454</v>
      </c>
      <c r="D183" s="73" t="s">
        <v>1367</v>
      </c>
      <c r="G183" s="143">
        <v>25.5</v>
      </c>
      <c r="H183" s="73" t="s">
        <v>1539</v>
      </c>
      <c r="I183" s="41" t="s">
        <v>130</v>
      </c>
      <c r="J183" s="143" t="s">
        <v>132</v>
      </c>
      <c r="K183" s="143" t="s">
        <v>131</v>
      </c>
      <c r="L183" s="157" t="s">
        <v>312</v>
      </c>
      <c r="M183" s="118">
        <v>42.472999999999999</v>
      </c>
      <c r="N183" s="118">
        <v>0.20200000000000001</v>
      </c>
      <c r="O183" s="158">
        <v>2E-3</v>
      </c>
      <c r="P183" s="118">
        <v>0.34599999999999997</v>
      </c>
      <c r="Q183" s="118">
        <v>0.16200000000000001</v>
      </c>
      <c r="R183" s="118">
        <v>0.29799999999999999</v>
      </c>
      <c r="S183" s="158">
        <v>0.17799999999999999</v>
      </c>
      <c r="T183" s="158">
        <v>8.4000000000000005E-2</v>
      </c>
      <c r="U183" s="118">
        <v>55.029000000000003</v>
      </c>
      <c r="V183" s="118">
        <v>0.41199999999999998</v>
      </c>
      <c r="W183" s="118"/>
      <c r="X183" s="118">
        <v>3.8220000000000001</v>
      </c>
      <c r="Y183" s="118">
        <v>2.1000000000000001E-2</v>
      </c>
      <c r="Z183" s="118">
        <v>103.02800000000001</v>
      </c>
      <c r="AA183" s="118">
        <v>1.6140000000000001</v>
      </c>
      <c r="AB183" s="159">
        <v>101.414</v>
      </c>
      <c r="AC183" s="160"/>
      <c r="AD183" s="139">
        <v>5.4945054945054949E-3</v>
      </c>
      <c r="AE183" s="139"/>
      <c r="AF183" s="161">
        <v>1.01460047783382</v>
      </c>
      <c r="AG183" s="118">
        <v>3.0841533264796593E-3</v>
      </c>
      <c r="AH183" s="161">
        <v>-1.7684631160299672E-2</v>
      </c>
      <c r="AI183" s="118">
        <v>0.99999999999999989</v>
      </c>
      <c r="AK183" s="135">
        <v>0.99691584667352029</v>
      </c>
      <c r="AL183" s="135">
        <v>3.0841533264796593E-3</v>
      </c>
      <c r="AM183" s="135">
        <v>0</v>
      </c>
      <c r="AN183" s="135">
        <v>1</v>
      </c>
    </row>
    <row r="184" spans="2:40" s="73" customFormat="1" ht="17.25" customHeight="1" thickBot="1">
      <c r="B184" s="75" t="s">
        <v>1538</v>
      </c>
      <c r="C184" s="75" t="s">
        <v>1454</v>
      </c>
      <c r="D184" s="75" t="s">
        <v>1367</v>
      </c>
      <c r="E184" s="75"/>
      <c r="F184" s="75"/>
      <c r="G184" s="146">
        <v>25.5</v>
      </c>
      <c r="H184" s="75" t="s">
        <v>1539</v>
      </c>
      <c r="I184" s="175" t="s">
        <v>130</v>
      </c>
      <c r="J184" s="146" t="s">
        <v>132</v>
      </c>
      <c r="K184" s="146" t="s">
        <v>131</v>
      </c>
      <c r="L184" s="579" t="s">
        <v>313</v>
      </c>
      <c r="M184" s="134">
        <v>41.067</v>
      </c>
      <c r="N184" s="134">
        <v>0.38500000000000001</v>
      </c>
      <c r="O184" s="176">
        <v>1.2999999999999999E-2</v>
      </c>
      <c r="P184" s="134">
        <v>6.7000000000000004E-2</v>
      </c>
      <c r="Q184" s="176">
        <v>7.8E-2</v>
      </c>
      <c r="R184" s="134">
        <v>0.25700000000000001</v>
      </c>
      <c r="S184" s="176">
        <v>6.4000000000000001E-2</v>
      </c>
      <c r="T184" s="136">
        <v>0.33100000000000002</v>
      </c>
      <c r="U184" s="134">
        <v>55.182000000000002</v>
      </c>
      <c r="V184" s="136">
        <v>7.9000000000000001E-2</v>
      </c>
      <c r="W184" s="134"/>
      <c r="X184" s="134">
        <v>3.758</v>
      </c>
      <c r="Y184" s="134">
        <v>2.1999999999999999E-2</v>
      </c>
      <c r="Z184" s="134">
        <v>101.30200000000001</v>
      </c>
      <c r="AA184" s="134">
        <v>1.5880000000000001</v>
      </c>
      <c r="AB184" s="177">
        <v>99.715000000000003</v>
      </c>
      <c r="AC184" s="178"/>
      <c r="AD184" s="179">
        <v>5.854177754124534E-3</v>
      </c>
      <c r="AE184" s="179"/>
      <c r="AF184" s="136">
        <v>0.99761083089992042</v>
      </c>
      <c r="AG184" s="134">
        <v>3.2310177705977381E-3</v>
      </c>
      <c r="AH184" s="134">
        <v>-8.41848670518158E-4</v>
      </c>
      <c r="AI184" s="134">
        <v>1</v>
      </c>
      <c r="AJ184" s="75"/>
      <c r="AK184" s="136">
        <v>0.99676898222940225</v>
      </c>
      <c r="AL184" s="136">
        <v>3.2310177705977381E-3</v>
      </c>
      <c r="AM184" s="136">
        <v>-8.41848670518158E-4</v>
      </c>
      <c r="AN184" s="136">
        <v>0.99915815132948183</v>
      </c>
    </row>
    <row r="187" spans="2:40">
      <c r="B187" s="73" t="s">
        <v>521</v>
      </c>
    </row>
    <row r="188" spans="2:40">
      <c r="B188" s="73" t="s">
        <v>522</v>
      </c>
    </row>
    <row r="189" spans="2:40" ht="18.75">
      <c r="B189" s="73" t="s">
        <v>1540</v>
      </c>
    </row>
    <row r="190" spans="2:40">
      <c r="B190" s="73" t="s">
        <v>526</v>
      </c>
    </row>
    <row r="191" spans="2:40" ht="16.5">
      <c r="B191" s="73" t="s">
        <v>527</v>
      </c>
    </row>
    <row r="192" spans="2:40" ht="16.5">
      <c r="B192" s="73" t="s">
        <v>528</v>
      </c>
    </row>
  </sheetData>
  <mergeCells count="2">
    <mergeCell ref="AF3:AI4"/>
    <mergeCell ref="AK3:AN4"/>
  </mergeCells>
  <pageMargins left="0.7" right="0.7" top="0.75" bottom="0.75" header="0.3" footer="0.3"/>
  <pageSetup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B0D5B-3649-4E80-B94A-2E75F5A09145}">
  <dimension ref="B2:FM260"/>
  <sheetViews>
    <sheetView zoomScale="90" zoomScaleNormal="90" workbookViewId="0">
      <selection activeCell="B2" sqref="B2"/>
    </sheetView>
  </sheetViews>
  <sheetFormatPr baseColWidth="10" defaultRowHeight="15"/>
  <cols>
    <col min="1" max="1" width="4" style="73" customWidth="1"/>
    <col min="2" max="2" width="15" style="73" customWidth="1"/>
    <col min="3" max="3" width="12.5703125" style="73" bestFit="1" customWidth="1"/>
    <col min="4" max="4" width="12.7109375" style="73" bestFit="1" customWidth="1"/>
    <col min="5" max="5" width="8" style="73" bestFit="1" customWidth="1"/>
    <col min="6" max="6" width="6.42578125" style="73" bestFit="1" customWidth="1"/>
    <col min="7" max="7" width="11.28515625" style="73" bestFit="1" customWidth="1"/>
    <col min="8" max="8" width="31" style="73" bestFit="1" customWidth="1"/>
    <col min="9" max="9" width="21.42578125" style="73" bestFit="1" customWidth="1"/>
    <col min="10" max="10" width="28.28515625" style="73" bestFit="1" customWidth="1"/>
    <col min="11" max="11" width="13" style="73" bestFit="1" customWidth="1"/>
    <col min="12" max="12" width="11" style="73" customWidth="1"/>
    <col min="13" max="13" width="17.5703125" style="113" bestFit="1" customWidth="1"/>
    <col min="14" max="14" width="11.5703125" style="73" bestFit="1" customWidth="1"/>
    <col min="15" max="15" width="5.5703125" style="580" bestFit="1" customWidth="1"/>
    <col min="16" max="16" width="6.42578125" style="580" bestFit="1" customWidth="1"/>
    <col min="17" max="17" width="11.5703125" style="73" bestFit="1" customWidth="1"/>
    <col min="18" max="18" width="6.42578125" style="580" bestFit="1" customWidth="1"/>
    <col min="19" max="19" width="5.5703125" style="580" bestFit="1" customWidth="1"/>
    <col min="20" max="20" width="11.5703125" style="73" bestFit="1" customWidth="1"/>
    <col min="21" max="21" width="8" style="580" bestFit="1" customWidth="1"/>
    <col min="22" max="22" width="6.42578125" style="580" bestFit="1" customWidth="1"/>
    <col min="23" max="23" width="11.5703125" style="73" bestFit="1" customWidth="1"/>
    <col min="24" max="24" width="7.28515625" style="580" bestFit="1" customWidth="1"/>
    <col min="25" max="25" width="5.5703125" style="580" bestFit="1" customWidth="1"/>
    <col min="26" max="26" width="11.5703125" style="73" bestFit="1" customWidth="1"/>
    <col min="27" max="27" width="8.140625" style="580" bestFit="1" customWidth="1"/>
    <col min="28" max="28" width="5.5703125" style="580" bestFit="1" customWidth="1"/>
    <col min="29" max="29" width="11.5703125" style="73" bestFit="1" customWidth="1"/>
    <col min="30" max="30" width="9" style="580" bestFit="1" customWidth="1"/>
    <col min="31" max="31" width="7.28515625" style="580" bestFit="1" customWidth="1"/>
    <col min="32" max="32" width="11.5703125" style="73" bestFit="1" customWidth="1"/>
    <col min="33" max="33" width="8.140625" style="73" bestFit="1" customWidth="1"/>
    <col min="34" max="34" width="6.42578125" style="73" bestFit="1" customWidth="1"/>
    <col min="35" max="35" width="11.5703125" style="73" bestFit="1" customWidth="1"/>
    <col min="36" max="37" width="8" style="73" bestFit="1" customWidth="1"/>
    <col min="38" max="38" width="11.5703125" style="73" bestFit="1" customWidth="1"/>
    <col min="39" max="39" width="7.28515625" style="73" bestFit="1" customWidth="1"/>
    <col min="40" max="40" width="8.85546875" style="73" bestFit="1" customWidth="1"/>
    <col min="41" max="41" width="11.5703125" style="73" bestFit="1" customWidth="1"/>
    <col min="42" max="42" width="8.140625" style="73" bestFit="1" customWidth="1"/>
    <col min="43" max="43" width="7.28515625" style="73" bestFit="1" customWidth="1"/>
    <col min="44" max="44" width="11.5703125" style="73" bestFit="1" customWidth="1"/>
    <col min="45" max="45" width="5.5703125" style="73" bestFit="1" customWidth="1"/>
    <col min="46" max="46" width="4.7109375" style="73" bestFit="1" customWidth="1"/>
    <col min="47" max="47" width="11.5703125" style="73" bestFit="1" customWidth="1"/>
    <col min="48" max="48" width="8.140625" style="73" bestFit="1" customWidth="1"/>
    <col min="49" max="49" width="5.5703125" style="73" bestFit="1" customWidth="1"/>
    <col min="50" max="50" width="11.5703125" style="73" bestFit="1" customWidth="1"/>
    <col min="51" max="51" width="6.42578125" style="73" bestFit="1" customWidth="1"/>
    <col min="52" max="52" width="4.7109375" style="73" bestFit="1" customWidth="1"/>
    <col min="53" max="53" width="11.5703125" style="73" bestFit="1" customWidth="1"/>
    <col min="54" max="54" width="6.42578125" style="73" bestFit="1" customWidth="1"/>
    <col min="55" max="55" width="5.5703125" style="73" bestFit="1" customWidth="1"/>
    <col min="56" max="56" width="11.5703125" style="73" bestFit="1" customWidth="1"/>
    <col min="57" max="57" width="7.28515625" style="73" bestFit="1" customWidth="1"/>
    <col min="58" max="58" width="5.5703125" style="73" bestFit="1" customWidth="1"/>
    <col min="59" max="59" width="11.5703125" style="73" bestFit="1" customWidth="1"/>
    <col min="60" max="60" width="9" style="73" bestFit="1" customWidth="1"/>
    <col min="61" max="61" width="5.5703125" style="73" bestFit="1" customWidth="1"/>
    <col min="62" max="62" width="11.5703125" style="73" bestFit="1" customWidth="1"/>
    <col min="63" max="63" width="9" style="73" bestFit="1" customWidth="1"/>
    <col min="64" max="64" width="7.140625" style="73" bestFit="1" customWidth="1"/>
    <col min="65" max="65" width="11.5703125" style="73" bestFit="1" customWidth="1"/>
    <col min="66" max="66" width="5.5703125" style="73" bestFit="1" customWidth="1"/>
    <col min="67" max="67" width="4.7109375" style="73" bestFit="1" customWidth="1"/>
    <col min="68" max="68" width="11.5703125" style="73" bestFit="1" customWidth="1"/>
    <col min="69" max="70" width="5.5703125" style="73" bestFit="1" customWidth="1"/>
    <col min="71" max="71" width="11.5703125" style="73" bestFit="1" customWidth="1"/>
    <col min="72" max="72" width="6.28515625" style="73" bestFit="1" customWidth="1"/>
    <col min="73" max="73" width="5.5703125" style="73" bestFit="1" customWidth="1"/>
    <col min="74" max="74" width="11.5703125" style="73" bestFit="1" customWidth="1"/>
    <col min="75" max="75" width="6.42578125" style="73" bestFit="1" customWidth="1"/>
    <col min="76" max="76" width="5.5703125" style="73" bestFit="1" customWidth="1"/>
    <col min="77" max="77" width="11.5703125" style="73" bestFit="1" customWidth="1"/>
    <col min="78" max="78" width="6.42578125" style="73" bestFit="1" customWidth="1"/>
    <col min="79" max="79" width="5.42578125" style="73" bestFit="1" customWidth="1"/>
    <col min="80" max="80" width="11.5703125" style="73" bestFit="1" customWidth="1"/>
    <col min="81" max="81" width="6.42578125" style="73" bestFit="1" customWidth="1"/>
    <col min="82" max="82" width="5.5703125" style="73" bestFit="1" customWidth="1"/>
    <col min="83" max="83" width="11.5703125" style="73" bestFit="1" customWidth="1"/>
    <col min="84" max="84" width="6.42578125" style="73" bestFit="1" customWidth="1"/>
    <col min="85" max="85" width="4.7109375" style="73" bestFit="1" customWidth="1"/>
    <col min="86" max="86" width="11.5703125" style="73" bestFit="1" customWidth="1"/>
    <col min="87" max="88" width="6.42578125" style="73" bestFit="1" customWidth="1"/>
    <col min="89" max="89" width="11.5703125" style="73" bestFit="1" customWidth="1"/>
    <col min="90" max="90" width="7.28515625" style="73" bestFit="1" customWidth="1"/>
    <col min="91" max="91" width="4.7109375" style="73" bestFit="1" customWidth="1"/>
    <col min="92" max="92" width="11.5703125" style="73" bestFit="1" customWidth="1"/>
    <col min="93" max="93" width="7.28515625" style="73" bestFit="1" customWidth="1"/>
    <col min="94" max="94" width="4.7109375" style="73" bestFit="1" customWidth="1"/>
    <col min="95" max="95" width="11.5703125" style="73" bestFit="1" customWidth="1"/>
    <col min="96" max="96" width="8" style="73" bestFit="1" customWidth="1"/>
    <col min="97" max="97" width="4.7109375" style="73" bestFit="1" customWidth="1"/>
    <col min="98" max="98" width="11.5703125" style="73" bestFit="1" customWidth="1"/>
    <col min="99" max="99" width="5.42578125" style="73" bestFit="1" customWidth="1"/>
    <col min="100" max="100" width="4.7109375" style="73" bestFit="1" customWidth="1"/>
    <col min="101" max="101" width="11.5703125" style="73" bestFit="1" customWidth="1"/>
    <col min="102" max="102" width="5.5703125" style="73" bestFit="1" customWidth="1"/>
    <col min="103" max="103" width="4.7109375" style="73" bestFit="1" customWidth="1"/>
    <col min="104" max="104" width="11.5703125" style="73" bestFit="1" customWidth="1"/>
    <col min="105" max="105" width="5.5703125" style="73" bestFit="1" customWidth="1"/>
    <col min="106" max="106" width="4.7109375" style="73" bestFit="1" customWidth="1"/>
    <col min="107" max="107" width="11.5703125" style="73" bestFit="1" customWidth="1"/>
    <col min="108" max="108" width="4.7109375" style="73" bestFit="1" customWidth="1"/>
    <col min="109" max="109" width="5.42578125" style="73" bestFit="1" customWidth="1"/>
    <col min="110" max="110" width="11.5703125" style="73" bestFit="1" customWidth="1"/>
    <col min="111" max="111" width="7.28515625" style="73" bestFit="1" customWidth="1"/>
    <col min="112" max="112" width="4.7109375" style="73" bestFit="1" customWidth="1"/>
    <col min="113" max="113" width="11.5703125" style="73" bestFit="1" customWidth="1"/>
    <col min="114" max="114" width="8.140625" style="73" bestFit="1" customWidth="1"/>
    <col min="115" max="115" width="4.7109375" style="73" bestFit="1" customWidth="1"/>
    <col min="116" max="116" width="11.5703125" style="73" bestFit="1" customWidth="1"/>
    <col min="117" max="117" width="9" style="73" bestFit="1" customWidth="1"/>
    <col min="118" max="118" width="4.7109375" style="73" bestFit="1" customWidth="1"/>
    <col min="119" max="119" width="11.5703125" style="73" bestFit="1" customWidth="1"/>
    <col min="120" max="120" width="8.140625" style="73" bestFit="1" customWidth="1"/>
    <col min="121" max="121" width="4.7109375" style="73" bestFit="1" customWidth="1"/>
    <col min="122" max="122" width="11.5703125" style="73" bestFit="1" customWidth="1"/>
    <col min="123" max="123" width="8.140625" style="73" bestFit="1" customWidth="1"/>
    <col min="124" max="124" width="4.7109375" style="73" bestFit="1" customWidth="1"/>
    <col min="125" max="125" width="11.5703125" style="73" bestFit="1" customWidth="1"/>
    <col min="126" max="126" width="7.28515625" style="73" bestFit="1" customWidth="1"/>
    <col min="127" max="127" width="4.7109375" style="73" bestFit="1" customWidth="1"/>
    <col min="128" max="128" width="11.5703125" style="73" bestFit="1" customWidth="1"/>
    <col min="129" max="129" width="6.42578125" style="73" bestFit="1" customWidth="1"/>
    <col min="130" max="130" width="4.7109375" style="73" bestFit="1" customWidth="1"/>
    <col min="131" max="131" width="11.5703125" style="73" bestFit="1" customWidth="1"/>
    <col min="132" max="132" width="7.28515625" style="73" bestFit="1" customWidth="1"/>
    <col min="133" max="133" width="4.7109375" style="73" bestFit="1" customWidth="1"/>
    <col min="134" max="134" width="11.5703125" style="73" bestFit="1" customWidth="1"/>
    <col min="135" max="135" width="6.42578125" style="73" bestFit="1" customWidth="1"/>
    <col min="136" max="136" width="4.7109375" style="73" bestFit="1" customWidth="1"/>
    <col min="137" max="137" width="11.5703125" style="73" bestFit="1" customWidth="1"/>
    <col min="138" max="138" width="7.28515625" style="73" bestFit="1" customWidth="1"/>
    <col min="139" max="139" width="4.7109375" style="73" bestFit="1" customWidth="1"/>
    <col min="140" max="140" width="11.5703125" style="73" bestFit="1" customWidth="1"/>
    <col min="141" max="141" width="6.42578125" style="73" bestFit="1" customWidth="1"/>
    <col min="142" max="142" width="4.7109375" style="73" bestFit="1" customWidth="1"/>
    <col min="143" max="143" width="11.5703125" style="73" bestFit="1" customWidth="1"/>
    <col min="144" max="144" width="6.42578125" style="73" bestFit="1" customWidth="1"/>
    <col min="145" max="145" width="4.7109375" style="73" bestFit="1" customWidth="1"/>
    <col min="146" max="146" width="11.5703125" style="73" bestFit="1" customWidth="1"/>
    <col min="147" max="147" width="6.42578125" style="73" bestFit="1" customWidth="1"/>
    <col min="148" max="148" width="4.7109375" style="73" bestFit="1" customWidth="1"/>
    <col min="149" max="149" width="11.5703125" style="73" bestFit="1" customWidth="1"/>
    <col min="150" max="150" width="6.42578125" style="73" bestFit="1" customWidth="1"/>
    <col min="151" max="151" width="4.7109375" style="73" bestFit="1" customWidth="1"/>
    <col min="152" max="152" width="11.5703125" style="73" bestFit="1" customWidth="1"/>
    <col min="153" max="153" width="5.5703125" style="73" bestFit="1" customWidth="1"/>
    <col min="154" max="154" width="4.7109375" style="73" bestFit="1" customWidth="1"/>
    <col min="155" max="155" width="11.5703125" style="73" bestFit="1" customWidth="1"/>
    <col min="156" max="156" width="5.5703125" style="73" bestFit="1" customWidth="1"/>
    <col min="157" max="157" width="4.7109375" style="73" bestFit="1" customWidth="1"/>
    <col min="158" max="158" width="11.5703125" style="73" bestFit="1" customWidth="1"/>
    <col min="159" max="159" width="6.42578125" style="73" bestFit="1" customWidth="1"/>
    <col min="160" max="160" width="4.7109375" style="73" bestFit="1" customWidth="1"/>
    <col min="161" max="161" width="11.5703125" style="73" bestFit="1" customWidth="1"/>
    <col min="162" max="162" width="5.42578125" style="73" bestFit="1" customWidth="1"/>
    <col min="163" max="163" width="4.7109375" style="73" bestFit="1" customWidth="1"/>
    <col min="164" max="164" width="11.5703125" style="73" bestFit="1" customWidth="1"/>
    <col min="165" max="165" width="7.28515625" style="73" bestFit="1" customWidth="1"/>
    <col min="166" max="166" width="4.7109375" style="73" bestFit="1" customWidth="1"/>
    <col min="167" max="167" width="11.5703125" style="73" bestFit="1" customWidth="1"/>
    <col min="168" max="168" width="6.42578125" style="73" bestFit="1" customWidth="1"/>
    <col min="169" max="169" width="4.7109375" style="73" bestFit="1" customWidth="1"/>
    <col min="170" max="16384" width="11.42578125" style="73"/>
  </cols>
  <sheetData>
    <row r="2" spans="2:169" ht="18.75">
      <c r="B2" s="80" t="s">
        <v>2556</v>
      </c>
    </row>
    <row r="3" spans="2:169" ht="15.75" thickBot="1">
      <c r="B3" s="75"/>
      <c r="C3" s="75"/>
      <c r="D3" s="75"/>
      <c r="E3" s="75"/>
      <c r="F3" s="75"/>
      <c r="G3" s="75"/>
      <c r="H3" s="75"/>
      <c r="I3" s="75"/>
      <c r="J3" s="75"/>
      <c r="K3" s="75"/>
      <c r="L3" s="75"/>
      <c r="M3" s="114"/>
      <c r="N3" s="75"/>
      <c r="O3" s="581"/>
      <c r="P3" s="581"/>
      <c r="Q3" s="75"/>
      <c r="R3" s="581"/>
      <c r="S3" s="581"/>
      <c r="T3" s="75"/>
      <c r="U3" s="581"/>
      <c r="V3" s="581"/>
      <c r="W3" s="75"/>
      <c r="X3" s="581"/>
      <c r="Y3" s="581"/>
      <c r="Z3" s="75"/>
      <c r="AA3" s="581"/>
      <c r="AB3" s="581"/>
      <c r="AC3" s="75"/>
      <c r="AD3" s="581"/>
      <c r="AE3" s="581"/>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c r="CX3" s="75"/>
      <c r="CY3" s="75"/>
      <c r="CZ3" s="75"/>
      <c r="DA3" s="75"/>
      <c r="DB3" s="75"/>
      <c r="DC3" s="75"/>
      <c r="DD3" s="75"/>
      <c r="DE3" s="75"/>
      <c r="DF3" s="75"/>
      <c r="DG3" s="75"/>
      <c r="DH3" s="75"/>
      <c r="DI3" s="75"/>
      <c r="DJ3" s="75"/>
      <c r="DK3" s="75"/>
      <c r="DL3" s="75"/>
      <c r="DM3" s="75"/>
      <c r="DN3" s="75"/>
      <c r="DO3" s="75"/>
      <c r="DP3" s="75"/>
      <c r="DQ3" s="75"/>
      <c r="DR3" s="75"/>
      <c r="DS3" s="75"/>
      <c r="DT3" s="75"/>
      <c r="DU3" s="75"/>
      <c r="DV3" s="75"/>
      <c r="DW3" s="75"/>
      <c r="DX3" s="75"/>
      <c r="DY3" s="75"/>
      <c r="DZ3" s="75"/>
      <c r="EA3" s="75"/>
      <c r="EB3" s="75"/>
      <c r="EC3" s="75"/>
      <c r="ED3" s="75"/>
      <c r="EE3" s="75"/>
      <c r="EF3" s="75"/>
      <c r="EG3" s="75"/>
      <c r="EH3" s="75"/>
      <c r="EI3" s="75"/>
      <c r="EJ3" s="75"/>
      <c r="EK3" s="75"/>
      <c r="EL3" s="75"/>
      <c r="EM3" s="75"/>
      <c r="EN3" s="75"/>
      <c r="EO3" s="75"/>
      <c r="EP3" s="75"/>
      <c r="EQ3" s="75"/>
      <c r="ER3" s="75"/>
      <c r="ES3" s="75"/>
      <c r="ET3" s="75"/>
      <c r="EU3" s="75"/>
      <c r="EV3" s="75"/>
      <c r="EW3" s="75"/>
      <c r="EX3" s="75"/>
      <c r="EY3" s="75"/>
      <c r="EZ3" s="75"/>
      <c r="FA3" s="75"/>
      <c r="FB3" s="75"/>
      <c r="FC3" s="75"/>
      <c r="FD3" s="75"/>
      <c r="FE3" s="75"/>
      <c r="FF3" s="75"/>
      <c r="FG3" s="75"/>
      <c r="FH3" s="75"/>
      <c r="FI3" s="75"/>
      <c r="FJ3" s="75"/>
      <c r="FK3" s="75"/>
      <c r="FL3" s="75"/>
      <c r="FM3" s="75"/>
    </row>
    <row r="4" spans="2:169" s="154" customFormat="1" ht="29.25" thickBot="1">
      <c r="B4" s="582" t="s">
        <v>1541</v>
      </c>
      <c r="C4" s="582" t="s">
        <v>1330</v>
      </c>
      <c r="D4" s="583" t="s">
        <v>1331</v>
      </c>
      <c r="E4" s="584" t="s">
        <v>1332</v>
      </c>
      <c r="F4" s="584" t="s">
        <v>1333</v>
      </c>
      <c r="G4" s="584" t="s">
        <v>1542</v>
      </c>
      <c r="H4" s="585" t="s">
        <v>1334</v>
      </c>
      <c r="I4" s="582" t="s">
        <v>1335</v>
      </c>
      <c r="J4" s="582" t="s">
        <v>1336</v>
      </c>
      <c r="K4" s="584" t="s">
        <v>1543</v>
      </c>
      <c r="L4" s="586" t="s">
        <v>1544</v>
      </c>
      <c r="M4" s="586" t="s">
        <v>543</v>
      </c>
      <c r="N4" s="587" t="s">
        <v>857</v>
      </c>
      <c r="O4" s="588" t="s">
        <v>739</v>
      </c>
      <c r="P4" s="588" t="s">
        <v>740</v>
      </c>
      <c r="Q4" s="587" t="s">
        <v>858</v>
      </c>
      <c r="R4" s="588" t="s">
        <v>739</v>
      </c>
      <c r="S4" s="588" t="s">
        <v>740</v>
      </c>
      <c r="T4" s="587" t="s">
        <v>859</v>
      </c>
      <c r="U4" s="588" t="s">
        <v>739</v>
      </c>
      <c r="V4" s="588" t="s">
        <v>740</v>
      </c>
      <c r="W4" s="587" t="s">
        <v>860</v>
      </c>
      <c r="X4" s="588" t="s">
        <v>739</v>
      </c>
      <c r="Y4" s="588" t="s">
        <v>740</v>
      </c>
      <c r="Z4" s="587" t="s">
        <v>861</v>
      </c>
      <c r="AA4" s="588" t="s">
        <v>739</v>
      </c>
      <c r="AB4" s="588" t="s">
        <v>740</v>
      </c>
      <c r="AC4" s="587" t="s">
        <v>862</v>
      </c>
      <c r="AD4" s="588" t="s">
        <v>739</v>
      </c>
      <c r="AE4" s="588" t="s">
        <v>740</v>
      </c>
      <c r="AF4" s="587" t="s">
        <v>863</v>
      </c>
      <c r="AG4" s="588" t="s">
        <v>739</v>
      </c>
      <c r="AH4" s="588" t="s">
        <v>740</v>
      </c>
      <c r="AI4" s="587" t="s">
        <v>864</v>
      </c>
      <c r="AJ4" s="588" t="s">
        <v>739</v>
      </c>
      <c r="AK4" s="588" t="s">
        <v>740</v>
      </c>
      <c r="AL4" s="587" t="s">
        <v>865</v>
      </c>
      <c r="AM4" s="588" t="s">
        <v>739</v>
      </c>
      <c r="AN4" s="588" t="s">
        <v>740</v>
      </c>
      <c r="AO4" s="587" t="s">
        <v>866</v>
      </c>
      <c r="AP4" s="588" t="s">
        <v>739</v>
      </c>
      <c r="AQ4" s="588" t="s">
        <v>740</v>
      </c>
      <c r="AR4" s="587" t="s">
        <v>867</v>
      </c>
      <c r="AS4" s="588" t="s">
        <v>739</v>
      </c>
      <c r="AT4" s="588" t="s">
        <v>740</v>
      </c>
      <c r="AU4" s="587" t="s">
        <v>868</v>
      </c>
      <c r="AV4" s="588" t="s">
        <v>739</v>
      </c>
      <c r="AW4" s="588" t="s">
        <v>740</v>
      </c>
      <c r="AX4" s="587" t="s">
        <v>869</v>
      </c>
      <c r="AY4" s="589" t="s">
        <v>739</v>
      </c>
      <c r="AZ4" s="589" t="s">
        <v>740</v>
      </c>
      <c r="BA4" s="587" t="s">
        <v>870</v>
      </c>
      <c r="BB4" s="588" t="s">
        <v>739</v>
      </c>
      <c r="BC4" s="588" t="s">
        <v>740</v>
      </c>
      <c r="BD4" s="587" t="s">
        <v>871</v>
      </c>
      <c r="BE4" s="588" t="s">
        <v>739</v>
      </c>
      <c r="BF4" s="588" t="s">
        <v>740</v>
      </c>
      <c r="BG4" s="587" t="s">
        <v>872</v>
      </c>
      <c r="BH4" s="588" t="s">
        <v>739</v>
      </c>
      <c r="BI4" s="588" t="s">
        <v>740</v>
      </c>
      <c r="BJ4" s="587" t="s">
        <v>873</v>
      </c>
      <c r="BK4" s="588" t="s">
        <v>739</v>
      </c>
      <c r="BL4" s="588" t="s">
        <v>740</v>
      </c>
      <c r="BM4" s="587" t="s">
        <v>874</v>
      </c>
      <c r="BN4" s="588" t="s">
        <v>739</v>
      </c>
      <c r="BO4" s="588" t="s">
        <v>740</v>
      </c>
      <c r="BP4" s="587" t="s">
        <v>875</v>
      </c>
      <c r="BQ4" s="588" t="s">
        <v>739</v>
      </c>
      <c r="BR4" s="588" t="s">
        <v>740</v>
      </c>
      <c r="BS4" s="587" t="s">
        <v>876</v>
      </c>
      <c r="BT4" s="588" t="s">
        <v>739</v>
      </c>
      <c r="BU4" s="588" t="s">
        <v>740</v>
      </c>
      <c r="BV4" s="587" t="s">
        <v>877</v>
      </c>
      <c r="BW4" s="588" t="s">
        <v>739</v>
      </c>
      <c r="BX4" s="588" t="s">
        <v>740</v>
      </c>
      <c r="BY4" s="587" t="s">
        <v>878</v>
      </c>
      <c r="BZ4" s="588" t="s">
        <v>739</v>
      </c>
      <c r="CA4" s="588" t="s">
        <v>740</v>
      </c>
      <c r="CB4" s="587" t="s">
        <v>879</v>
      </c>
      <c r="CC4" s="588" t="s">
        <v>739</v>
      </c>
      <c r="CD4" s="588" t="s">
        <v>740</v>
      </c>
      <c r="CE4" s="587" t="s">
        <v>880</v>
      </c>
      <c r="CF4" s="588" t="s">
        <v>739</v>
      </c>
      <c r="CG4" s="588" t="s">
        <v>740</v>
      </c>
      <c r="CH4" s="587" t="s">
        <v>881</v>
      </c>
      <c r="CI4" s="588" t="s">
        <v>739</v>
      </c>
      <c r="CJ4" s="588" t="s">
        <v>740</v>
      </c>
      <c r="CK4" s="587" t="s">
        <v>882</v>
      </c>
      <c r="CL4" s="588" t="s">
        <v>739</v>
      </c>
      <c r="CM4" s="588" t="s">
        <v>740</v>
      </c>
      <c r="CN4" s="587" t="s">
        <v>883</v>
      </c>
      <c r="CO4" s="588" t="s">
        <v>739</v>
      </c>
      <c r="CP4" s="588" t="s">
        <v>740</v>
      </c>
      <c r="CQ4" s="587" t="s">
        <v>884</v>
      </c>
      <c r="CR4" s="588" t="s">
        <v>739</v>
      </c>
      <c r="CS4" s="588" t="s">
        <v>740</v>
      </c>
      <c r="CT4" s="587" t="s">
        <v>885</v>
      </c>
      <c r="CU4" s="588" t="s">
        <v>739</v>
      </c>
      <c r="CV4" s="588" t="s">
        <v>740</v>
      </c>
      <c r="CW4" s="587" t="s">
        <v>886</v>
      </c>
      <c r="CX4" s="588" t="s">
        <v>739</v>
      </c>
      <c r="CY4" s="588" t="s">
        <v>740</v>
      </c>
      <c r="CZ4" s="587" t="s">
        <v>887</v>
      </c>
      <c r="DA4" s="588" t="s">
        <v>739</v>
      </c>
      <c r="DB4" s="588" t="s">
        <v>740</v>
      </c>
      <c r="DC4" s="587" t="s">
        <v>888</v>
      </c>
      <c r="DD4" s="588" t="s">
        <v>739</v>
      </c>
      <c r="DE4" s="588" t="s">
        <v>740</v>
      </c>
      <c r="DF4" s="587" t="s">
        <v>889</v>
      </c>
      <c r="DG4" s="588" t="s">
        <v>739</v>
      </c>
      <c r="DH4" s="588" t="s">
        <v>740</v>
      </c>
      <c r="DI4" s="587" t="s">
        <v>890</v>
      </c>
      <c r="DJ4" s="588" t="s">
        <v>739</v>
      </c>
      <c r="DK4" s="588" t="s">
        <v>740</v>
      </c>
      <c r="DL4" s="587" t="s">
        <v>891</v>
      </c>
      <c r="DM4" s="588" t="s">
        <v>739</v>
      </c>
      <c r="DN4" s="588" t="s">
        <v>740</v>
      </c>
      <c r="DO4" s="587" t="s">
        <v>892</v>
      </c>
      <c r="DP4" s="588" t="s">
        <v>739</v>
      </c>
      <c r="DQ4" s="588" t="s">
        <v>740</v>
      </c>
      <c r="DR4" s="587" t="s">
        <v>893</v>
      </c>
      <c r="DS4" s="588" t="s">
        <v>739</v>
      </c>
      <c r="DT4" s="588" t="s">
        <v>740</v>
      </c>
      <c r="DU4" s="587" t="s">
        <v>894</v>
      </c>
      <c r="DV4" s="588" t="s">
        <v>739</v>
      </c>
      <c r="DW4" s="588" t="s">
        <v>740</v>
      </c>
      <c r="DX4" s="587" t="s">
        <v>895</v>
      </c>
      <c r="DY4" s="588" t="s">
        <v>739</v>
      </c>
      <c r="DZ4" s="588" t="s">
        <v>740</v>
      </c>
      <c r="EA4" s="587" t="s">
        <v>896</v>
      </c>
      <c r="EB4" s="588" t="s">
        <v>739</v>
      </c>
      <c r="EC4" s="588" t="s">
        <v>740</v>
      </c>
      <c r="ED4" s="587" t="s">
        <v>897</v>
      </c>
      <c r="EE4" s="588" t="s">
        <v>739</v>
      </c>
      <c r="EF4" s="588" t="s">
        <v>740</v>
      </c>
      <c r="EG4" s="587" t="s">
        <v>898</v>
      </c>
      <c r="EH4" s="588" t="s">
        <v>739</v>
      </c>
      <c r="EI4" s="588" t="s">
        <v>740</v>
      </c>
      <c r="EJ4" s="587" t="s">
        <v>899</v>
      </c>
      <c r="EK4" s="588" t="s">
        <v>739</v>
      </c>
      <c r="EL4" s="588" t="s">
        <v>740</v>
      </c>
      <c r="EM4" s="587" t="s">
        <v>900</v>
      </c>
      <c r="EN4" s="588" t="s">
        <v>739</v>
      </c>
      <c r="EO4" s="588" t="s">
        <v>740</v>
      </c>
      <c r="EP4" s="587" t="s">
        <v>901</v>
      </c>
      <c r="EQ4" s="588" t="s">
        <v>739</v>
      </c>
      <c r="ER4" s="588" t="s">
        <v>740</v>
      </c>
      <c r="ES4" s="587" t="s">
        <v>902</v>
      </c>
      <c r="ET4" s="588" t="s">
        <v>739</v>
      </c>
      <c r="EU4" s="588" t="s">
        <v>740</v>
      </c>
      <c r="EV4" s="587" t="s">
        <v>903</v>
      </c>
      <c r="EW4" s="588" t="s">
        <v>739</v>
      </c>
      <c r="EX4" s="588" t="s">
        <v>740</v>
      </c>
      <c r="EY4" s="587" t="s">
        <v>904</v>
      </c>
      <c r="EZ4" s="588" t="s">
        <v>739</v>
      </c>
      <c r="FA4" s="588" t="s">
        <v>740</v>
      </c>
      <c r="FB4" s="587" t="s">
        <v>905</v>
      </c>
      <c r="FC4" s="588" t="s">
        <v>739</v>
      </c>
      <c r="FD4" s="588" t="s">
        <v>740</v>
      </c>
      <c r="FE4" s="587" t="s">
        <v>906</v>
      </c>
      <c r="FF4" s="588" t="s">
        <v>739</v>
      </c>
      <c r="FG4" s="588" t="s">
        <v>740</v>
      </c>
      <c r="FH4" s="587" t="s">
        <v>907</v>
      </c>
      <c r="FI4" s="588" t="s">
        <v>739</v>
      </c>
      <c r="FJ4" s="588" t="s">
        <v>740</v>
      </c>
      <c r="FK4" s="587" t="s">
        <v>908</v>
      </c>
      <c r="FL4" s="590" t="s">
        <v>739</v>
      </c>
      <c r="FM4" s="590" t="s">
        <v>740</v>
      </c>
    </row>
    <row r="5" spans="2:169">
      <c r="B5" s="68"/>
      <c r="C5" s="68"/>
      <c r="D5" s="68"/>
      <c r="E5" s="68"/>
      <c r="F5" s="68"/>
      <c r="G5" s="68"/>
      <c r="H5" s="68"/>
      <c r="I5" s="68"/>
      <c r="J5" s="68"/>
      <c r="K5" s="68"/>
      <c r="L5" s="68"/>
      <c r="M5" s="115" t="s">
        <v>1545</v>
      </c>
      <c r="N5" s="368">
        <v>0.62462710247410358</v>
      </c>
      <c r="O5" s="369"/>
      <c r="P5" s="369"/>
      <c r="Q5" s="368">
        <v>1.0527817761343203</v>
      </c>
      <c r="R5" s="369"/>
      <c r="S5" s="369"/>
      <c r="T5" s="368">
        <v>0.80826858648979016</v>
      </c>
      <c r="U5" s="369"/>
      <c r="V5" s="369"/>
      <c r="W5" s="368">
        <v>0.14020074065938234</v>
      </c>
      <c r="X5" s="369"/>
      <c r="Y5" s="369"/>
      <c r="Z5" s="368">
        <v>0.30821923270912716</v>
      </c>
      <c r="AA5" s="369"/>
      <c r="AB5" s="369"/>
      <c r="AC5" s="368">
        <v>104.70527706404347</v>
      </c>
      <c r="AD5" s="369"/>
      <c r="AE5" s="369"/>
      <c r="AF5" s="368">
        <v>3.7233867052891298</v>
      </c>
      <c r="AG5" s="369"/>
      <c r="AH5" s="369"/>
      <c r="AI5" s="368">
        <v>20.113645701514582</v>
      </c>
      <c r="AJ5" s="369"/>
      <c r="AK5" s="369"/>
      <c r="AL5" s="368">
        <v>31.066979436715911</v>
      </c>
      <c r="AM5" s="369"/>
      <c r="AN5" s="369"/>
      <c r="AO5" s="368">
        <v>7.088047010226517</v>
      </c>
      <c r="AP5" s="369"/>
      <c r="AQ5" s="369"/>
      <c r="AR5" s="368">
        <v>7.2883628066074221E-2</v>
      </c>
      <c r="AS5" s="369"/>
      <c r="AT5" s="369"/>
      <c r="AU5" s="368">
        <v>0.20061876779974741</v>
      </c>
      <c r="AV5" s="369"/>
      <c r="AW5" s="369"/>
      <c r="AX5" s="368">
        <v>2.8949246654037628E-2</v>
      </c>
      <c r="AY5" s="370"/>
      <c r="AZ5" s="370"/>
      <c r="BA5" s="368">
        <v>1.0230619253549678</v>
      </c>
      <c r="BB5" s="369"/>
      <c r="BC5" s="369"/>
      <c r="BD5" s="368">
        <v>0.18532722585498657</v>
      </c>
      <c r="BE5" s="369"/>
      <c r="BF5" s="369"/>
      <c r="BG5" s="368">
        <v>0.32611889180792392</v>
      </c>
      <c r="BH5" s="369"/>
      <c r="BI5" s="369"/>
      <c r="BJ5" s="368">
        <v>1.2416130321959873</v>
      </c>
      <c r="BK5" s="369"/>
      <c r="BL5" s="369"/>
      <c r="BM5" s="368">
        <v>7.2958043724628534E-3</v>
      </c>
      <c r="BN5" s="369"/>
      <c r="BO5" s="369"/>
      <c r="BP5" s="368">
        <v>0.11390732317451398</v>
      </c>
      <c r="BQ5" s="369"/>
      <c r="BR5" s="369"/>
      <c r="BS5" s="368">
        <v>7.5789988504940634E-2</v>
      </c>
      <c r="BT5" s="369"/>
      <c r="BU5" s="369"/>
      <c r="BV5" s="368">
        <v>0.11288122966299041</v>
      </c>
      <c r="BW5" s="369"/>
      <c r="BX5" s="369"/>
      <c r="BY5" s="368">
        <v>1.7546667730891672E-2</v>
      </c>
      <c r="BZ5" s="369"/>
      <c r="CA5" s="369"/>
      <c r="CB5" s="368">
        <v>8.2930641487051301E-2</v>
      </c>
      <c r="CC5" s="369"/>
      <c r="CD5" s="369"/>
      <c r="CE5" s="368">
        <v>6.0816145374847391E-2</v>
      </c>
      <c r="CF5" s="369"/>
      <c r="CG5" s="369"/>
      <c r="CH5" s="368">
        <v>0.42206687762082956</v>
      </c>
      <c r="CI5" s="369"/>
      <c r="CJ5" s="369"/>
      <c r="CK5" s="368">
        <v>5.3309018966535057E-3</v>
      </c>
      <c r="CL5" s="369"/>
      <c r="CM5" s="369"/>
      <c r="CN5" s="368">
        <v>2.0012729201706061E-3</v>
      </c>
      <c r="CO5" s="369"/>
      <c r="CP5" s="369"/>
      <c r="CQ5" s="368">
        <v>1.8687770140764369E-3</v>
      </c>
      <c r="CR5" s="369"/>
      <c r="CS5" s="369"/>
      <c r="CT5" s="368">
        <v>8.8659449064800529E-4</v>
      </c>
      <c r="CU5" s="369"/>
      <c r="CV5" s="369"/>
      <c r="CW5" s="368">
        <v>4.5229302867246766E-3</v>
      </c>
      <c r="CX5" s="369"/>
      <c r="CY5" s="369"/>
      <c r="CZ5" s="368">
        <v>2.5558876039134062E-2</v>
      </c>
      <c r="DA5" s="369"/>
      <c r="DB5" s="369"/>
      <c r="DC5" s="368">
        <v>1.3300564738582397E-2</v>
      </c>
      <c r="DD5" s="369"/>
      <c r="DE5" s="369"/>
      <c r="DF5" s="368">
        <v>4.7826736085379816E-3</v>
      </c>
      <c r="DG5" s="369"/>
      <c r="DH5" s="369"/>
      <c r="DI5" s="368">
        <v>5.8328788983983803E-4</v>
      </c>
      <c r="DJ5" s="369"/>
      <c r="DK5" s="369"/>
      <c r="DL5" s="368">
        <v>1.0049093091763159E-3</v>
      </c>
      <c r="DM5" s="369"/>
      <c r="DN5" s="369"/>
      <c r="DO5" s="368">
        <v>5.3399938724680576E-4</v>
      </c>
      <c r="DP5" s="369"/>
      <c r="DQ5" s="369"/>
      <c r="DR5" s="368">
        <v>2.3129248092365433E-3</v>
      </c>
      <c r="DS5" s="369"/>
      <c r="DT5" s="369"/>
      <c r="DU5" s="368">
        <v>2.8541246179285616E-3</v>
      </c>
      <c r="DV5" s="369"/>
      <c r="DW5" s="369"/>
      <c r="DX5" s="368">
        <v>1.9994398945291929E-3</v>
      </c>
      <c r="DY5" s="369"/>
      <c r="DZ5" s="369"/>
      <c r="EA5" s="368">
        <v>3.4981820794887097E-3</v>
      </c>
      <c r="EB5" s="369"/>
      <c r="EC5" s="369"/>
      <c r="ED5" s="368">
        <v>2.8415625845310742E-4</v>
      </c>
      <c r="EE5" s="369"/>
      <c r="EF5" s="369"/>
      <c r="EG5" s="368">
        <v>1.2168451156965988E-3</v>
      </c>
      <c r="EH5" s="369"/>
      <c r="EI5" s="369"/>
      <c r="EJ5" s="368">
        <v>1.4565462375875493E-4</v>
      </c>
      <c r="EK5" s="369"/>
      <c r="EL5" s="369"/>
      <c r="EM5" s="368">
        <v>1.2196296799938725E-3</v>
      </c>
      <c r="EN5" s="369"/>
      <c r="EO5" s="369"/>
      <c r="EP5" s="368">
        <v>5.0508619825063777E-4</v>
      </c>
      <c r="EQ5" s="369"/>
      <c r="ER5" s="369"/>
      <c r="ES5" s="368">
        <v>1.0347583121714972E-3</v>
      </c>
      <c r="ET5" s="369"/>
      <c r="EU5" s="369"/>
      <c r="EV5" s="368">
        <v>4.127196641398401E-4</v>
      </c>
      <c r="EW5" s="369"/>
      <c r="EX5" s="369"/>
      <c r="EY5" s="368">
        <v>3.3481061805635814E-3</v>
      </c>
      <c r="EZ5" s="369"/>
      <c r="FA5" s="369"/>
      <c r="FB5" s="368">
        <v>5.3933984366766113E-3</v>
      </c>
      <c r="FC5" s="369"/>
      <c r="FD5" s="369"/>
      <c r="FE5" s="368">
        <v>4.1470890150734621E-3</v>
      </c>
      <c r="FF5" s="369"/>
      <c r="FG5" s="369"/>
      <c r="FH5" s="368">
        <v>6.8591334169048571E-4</v>
      </c>
      <c r="FI5" s="369"/>
      <c r="FJ5" s="369"/>
      <c r="FK5" s="368">
        <v>4.7079850059928932E-4</v>
      </c>
      <c r="FL5" s="68"/>
      <c r="FM5" s="68"/>
    </row>
    <row r="6" spans="2:169">
      <c r="B6" s="73" t="s">
        <v>207</v>
      </c>
      <c r="C6" s="73" t="s">
        <v>1338</v>
      </c>
      <c r="D6" s="73" t="s">
        <v>1339</v>
      </c>
      <c r="E6" s="398" t="s">
        <v>32</v>
      </c>
      <c r="F6" s="398" t="s">
        <v>32</v>
      </c>
      <c r="H6" s="73" t="s">
        <v>1546</v>
      </c>
      <c r="I6" s="73" t="s">
        <v>1547</v>
      </c>
      <c r="K6" s="73" t="s">
        <v>1548</v>
      </c>
      <c r="L6" s="73">
        <v>15</v>
      </c>
      <c r="M6" s="113" t="s">
        <v>1549</v>
      </c>
      <c r="N6" s="89">
        <v>0.734914285538388</v>
      </c>
      <c r="O6" s="380">
        <v>1.26815319603573</v>
      </c>
      <c r="P6" s="380">
        <v>0.23958249655834399</v>
      </c>
      <c r="Q6" s="591">
        <f t="shared" ref="Q6:Q13" si="0">S6</f>
        <v>1.04751737986571</v>
      </c>
      <c r="R6" s="380">
        <v>5.0958587599414997</v>
      </c>
      <c r="S6" s="380">
        <v>1.04751737986571</v>
      </c>
      <c r="T6" s="89">
        <v>548.68907224753696</v>
      </c>
      <c r="U6" s="380">
        <v>63.900801758937298</v>
      </c>
      <c r="V6" s="380">
        <v>0.61744690159917703</v>
      </c>
      <c r="W6" s="89">
        <v>66.991156999244694</v>
      </c>
      <c r="X6" s="380">
        <v>109.652706442119</v>
      </c>
      <c r="Y6" s="380">
        <v>0.41621628687058598</v>
      </c>
      <c r="Z6" s="400">
        <v>153.42414264232599</v>
      </c>
      <c r="AA6" s="380">
        <v>415.545724111092</v>
      </c>
      <c r="AB6" s="380">
        <v>0.172290355741992</v>
      </c>
      <c r="AC6" s="400">
        <v>1013.08501734761</v>
      </c>
      <c r="AD6" s="380">
        <v>1026.51463564909</v>
      </c>
      <c r="AE6" s="380">
        <v>178.56635532000001</v>
      </c>
      <c r="AF6" s="89">
        <v>221766.515016299</v>
      </c>
      <c r="AG6" s="380">
        <v>13842.176378221</v>
      </c>
      <c r="AH6" s="380">
        <v>16.251337283112001</v>
      </c>
      <c r="AI6" s="591">
        <f t="shared" ref="AI6:AI14" si="1">AK6</f>
        <v>111.31361982338601</v>
      </c>
      <c r="AJ6" s="380">
        <v>415.191021501367</v>
      </c>
      <c r="AK6" s="380">
        <v>111.31361982338601</v>
      </c>
      <c r="AL6" s="591">
        <f t="shared" ref="AL6:AL12" si="2">AN6</f>
        <v>85.745505437374803</v>
      </c>
      <c r="AM6" s="380">
        <v>414.14708074546701</v>
      </c>
      <c r="AN6" s="380">
        <v>85.745505437374803</v>
      </c>
      <c r="AO6" s="400">
        <v>20.007506285484599</v>
      </c>
      <c r="AP6" s="380">
        <v>47.002169953879203</v>
      </c>
      <c r="AQ6" s="380">
        <v>1.7362095858375599</v>
      </c>
      <c r="AR6" s="400">
        <v>0.95551178744438203</v>
      </c>
      <c r="AS6" s="380">
        <v>1.43232050199223</v>
      </c>
      <c r="AT6" s="380">
        <v>0.131698209464678</v>
      </c>
      <c r="AU6" s="400">
        <v>86.277917093905401</v>
      </c>
      <c r="AV6" s="380">
        <v>406.142180202443</v>
      </c>
      <c r="AW6" s="380">
        <v>0.20167705573782199</v>
      </c>
      <c r="AX6" s="89">
        <v>6.6833227390016399</v>
      </c>
      <c r="AY6" s="382">
        <v>6.7633889930028799</v>
      </c>
      <c r="AZ6" s="382">
        <v>6.7886179586497494E-2</v>
      </c>
      <c r="BA6" s="591">
        <f t="shared" ref="BA6:BA69" si="3">BC6</f>
        <v>0.93419435923786798</v>
      </c>
      <c r="BB6" s="380">
        <v>3.6978659441085999</v>
      </c>
      <c r="BC6" s="380">
        <v>0.93419435923786798</v>
      </c>
      <c r="BD6" s="89">
        <v>741.86038626794596</v>
      </c>
      <c r="BE6" s="380">
        <v>63.862022282324403</v>
      </c>
      <c r="BF6" s="380">
        <v>0.93442895459016095</v>
      </c>
      <c r="BG6" s="89">
        <v>640.59069190340699</v>
      </c>
      <c r="BH6" s="380">
        <v>650.99095165312303</v>
      </c>
      <c r="BI6" s="380">
        <v>1.7466821147062901</v>
      </c>
      <c r="BJ6" s="89">
        <v>777.29943424408998</v>
      </c>
      <c r="BK6" s="380">
        <v>606.49140084904298</v>
      </c>
      <c r="BL6" s="380">
        <v>4.6846779272320704</v>
      </c>
      <c r="BM6" s="89">
        <v>0.104979316695632</v>
      </c>
      <c r="BN6" s="380">
        <v>0.25620712809314999</v>
      </c>
      <c r="BO6" s="380">
        <v>2.4772028275320601E-2</v>
      </c>
      <c r="BP6" s="591">
        <f>BR6</f>
        <v>0.212293126494804</v>
      </c>
      <c r="BQ6" s="380">
        <v>0.90588716269345404</v>
      </c>
      <c r="BR6" s="380">
        <v>0.212293126494804</v>
      </c>
      <c r="BS6" s="400">
        <v>1.64118109034374</v>
      </c>
      <c r="BT6" s="380">
        <v>5.65228123326317</v>
      </c>
      <c r="BU6" s="380">
        <v>7.1097430527217995E-2</v>
      </c>
      <c r="BV6" s="400">
        <v>3.6720492368271702</v>
      </c>
      <c r="BW6" s="380">
        <v>8.5656027739510598</v>
      </c>
      <c r="BX6" s="380">
        <v>0.35895948604550099</v>
      </c>
      <c r="BY6" s="89">
        <v>0.31258696965024002</v>
      </c>
      <c r="BZ6" s="380">
        <v>0.61864316171642397</v>
      </c>
      <c r="CA6" s="380">
        <v>8.2583145224518706E-2</v>
      </c>
      <c r="CB6" s="89">
        <v>20.257247060386401</v>
      </c>
      <c r="CC6" s="380">
        <v>7.5206967273145002</v>
      </c>
      <c r="CD6" s="380">
        <v>0.45646896074573701</v>
      </c>
      <c r="CE6" s="89">
        <v>7.3028653060194202</v>
      </c>
      <c r="CF6" s="380">
        <v>4.2541824289271801</v>
      </c>
      <c r="CG6" s="380">
        <v>0.32368537684684801</v>
      </c>
      <c r="CH6" s="400">
        <v>0.29031686356583503</v>
      </c>
      <c r="CI6" s="380">
        <v>0.73076713373223701</v>
      </c>
      <c r="CJ6" s="380">
        <v>0.101160291338024</v>
      </c>
      <c r="CK6" s="89">
        <v>93.4126560316829</v>
      </c>
      <c r="CL6" s="380">
        <v>24.564854989688101</v>
      </c>
      <c r="CM6" s="380">
        <v>4.0138941759124698E-2</v>
      </c>
      <c r="CN6" s="89">
        <v>1659.7588024485001</v>
      </c>
      <c r="CO6" s="380">
        <v>463.85784719340501</v>
      </c>
      <c r="CP6" s="380">
        <v>0</v>
      </c>
      <c r="CQ6" s="89">
        <v>4.1510592859833499</v>
      </c>
      <c r="CR6" s="380">
        <v>34.472085453148601</v>
      </c>
      <c r="CS6" s="380">
        <v>0</v>
      </c>
      <c r="CT6" s="89">
        <v>1.73555739291872</v>
      </c>
      <c r="CU6" s="380">
        <v>8.7840613558604801</v>
      </c>
      <c r="CV6" s="380">
        <v>0</v>
      </c>
      <c r="CW6" s="591">
        <f t="shared" ref="CW6:CW12" si="4">CY6</f>
        <v>0</v>
      </c>
      <c r="CX6" s="380">
        <v>4.66967182423541E-4</v>
      </c>
      <c r="CY6" s="380">
        <v>0</v>
      </c>
      <c r="CZ6" s="400">
        <v>0.25356473388948397</v>
      </c>
      <c r="DA6" s="380">
        <v>1.15873430868851</v>
      </c>
      <c r="DB6" s="380">
        <v>7.0799398303761002E-2</v>
      </c>
      <c r="DC6" s="89">
        <v>8.9017681548533095E-2</v>
      </c>
      <c r="DD6" s="380">
        <v>0.401594534660075</v>
      </c>
      <c r="DE6" s="380">
        <v>6.0840862480196101E-2</v>
      </c>
      <c r="DF6" s="89">
        <v>0.83755126819335002</v>
      </c>
      <c r="DG6" s="380">
        <v>2.0915896021385998</v>
      </c>
      <c r="DH6" s="380">
        <v>7.5483093140612606E-2</v>
      </c>
      <c r="DI6" s="89">
        <v>474.839504420899</v>
      </c>
      <c r="DJ6" s="380">
        <v>200.21577224589001</v>
      </c>
      <c r="DK6" s="380">
        <v>5.3246410916465503E-3</v>
      </c>
      <c r="DL6" s="89">
        <v>1458.5128679274401</v>
      </c>
      <c r="DM6" s="380">
        <v>500.82402114715802</v>
      </c>
      <c r="DN6" s="380">
        <v>4.0004983919097103E-3</v>
      </c>
      <c r="DO6" s="89">
        <v>245.09045250884299</v>
      </c>
      <c r="DP6" s="380">
        <v>63.325780932615501</v>
      </c>
      <c r="DQ6" s="380">
        <v>0</v>
      </c>
      <c r="DR6" s="89">
        <v>1252.7107266313999</v>
      </c>
      <c r="DS6" s="380">
        <v>269.10779019071703</v>
      </c>
      <c r="DT6" s="380">
        <v>0</v>
      </c>
      <c r="DU6" s="89">
        <v>374.68954388477499</v>
      </c>
      <c r="DV6" s="380">
        <v>57.8607203942871</v>
      </c>
      <c r="DW6" s="380">
        <v>0</v>
      </c>
      <c r="DX6" s="89">
        <v>8.7829047016208399</v>
      </c>
      <c r="DY6" s="380">
        <v>3.2006920088409001</v>
      </c>
      <c r="DZ6" s="380">
        <v>8.5574738089483696E-3</v>
      </c>
      <c r="EA6" s="89">
        <v>411.33831915921002</v>
      </c>
      <c r="EB6" s="380">
        <v>76.421971351269207</v>
      </c>
      <c r="EC6" s="380">
        <v>5.0786112773583601E-2</v>
      </c>
      <c r="ED6" s="89">
        <v>59.202806541147403</v>
      </c>
      <c r="EE6" s="380">
        <v>13.4598251637515</v>
      </c>
      <c r="EF6" s="380">
        <v>3.2067936419811899E-3</v>
      </c>
      <c r="EG6" s="89">
        <v>345.630333256906</v>
      </c>
      <c r="EH6" s="380">
        <v>94.978383982189001</v>
      </c>
      <c r="EI6" s="380">
        <v>0</v>
      </c>
      <c r="EJ6" s="89">
        <v>62.043867112614201</v>
      </c>
      <c r="EK6" s="380">
        <v>16.523126795638198</v>
      </c>
      <c r="EL6" s="380">
        <v>3.2598385160366099E-3</v>
      </c>
      <c r="EM6" s="89">
        <v>157.277220629906</v>
      </c>
      <c r="EN6" s="380">
        <v>46.7303829497328</v>
      </c>
      <c r="EO6" s="380">
        <v>0</v>
      </c>
      <c r="EP6" s="89">
        <v>17.125145602795801</v>
      </c>
      <c r="EQ6" s="380">
        <v>6.4301036155023601</v>
      </c>
      <c r="ER6" s="380">
        <v>0</v>
      </c>
      <c r="ES6" s="89">
        <v>93.202585044228698</v>
      </c>
      <c r="ET6" s="380">
        <v>36.526959263426903</v>
      </c>
      <c r="EU6" s="380">
        <v>1.6044916665164999E-2</v>
      </c>
      <c r="EV6" s="89">
        <v>11.3134773471789</v>
      </c>
      <c r="EW6" s="380">
        <v>5.0688849222389996</v>
      </c>
      <c r="EX6" s="380">
        <v>3.3872696696305802E-3</v>
      </c>
      <c r="EY6" s="400">
        <v>0.13796293171624099</v>
      </c>
      <c r="EZ6" s="380">
        <v>0.50363930222267395</v>
      </c>
      <c r="FA6" s="380">
        <v>1.60337378966302E-2</v>
      </c>
      <c r="FB6" s="89">
        <v>6.17194079818948</v>
      </c>
      <c r="FC6" s="380">
        <v>2.7167714357477402</v>
      </c>
      <c r="FD6" s="380">
        <v>1.1474480622192199E-2</v>
      </c>
      <c r="FE6" s="89">
        <v>8.8518234350064395E-2</v>
      </c>
      <c r="FF6" s="380">
        <v>0.23294735317555099</v>
      </c>
      <c r="FG6" s="380">
        <v>1.1567577407949999E-2</v>
      </c>
      <c r="FH6" s="89">
        <v>7.2161680531751902</v>
      </c>
      <c r="FI6" s="380">
        <v>3.5710676660148399</v>
      </c>
      <c r="FJ6" s="380">
        <v>0</v>
      </c>
      <c r="FK6" s="89">
        <v>4.0973057414620904</v>
      </c>
      <c r="FL6" s="380">
        <v>7.0837031910287704</v>
      </c>
      <c r="FM6" s="380">
        <v>0</v>
      </c>
    </row>
    <row r="7" spans="2:169">
      <c r="B7" s="73" t="s">
        <v>207</v>
      </c>
      <c r="C7" s="73" t="s">
        <v>1338</v>
      </c>
      <c r="D7" s="73" t="s">
        <v>1339</v>
      </c>
      <c r="E7" s="398" t="s">
        <v>32</v>
      </c>
      <c r="F7" s="398" t="s">
        <v>32</v>
      </c>
      <c r="H7" s="73" t="s">
        <v>1546</v>
      </c>
      <c r="I7" s="73" t="s">
        <v>1547</v>
      </c>
      <c r="K7" s="73" t="s">
        <v>1548</v>
      </c>
      <c r="L7" s="73">
        <v>15</v>
      </c>
      <c r="M7" s="113" t="s">
        <v>1550</v>
      </c>
      <c r="N7" s="89">
        <v>1.0566968409785922</v>
      </c>
      <c r="O7" s="380">
        <v>1.5506098178120065</v>
      </c>
      <c r="P7" s="380">
        <v>0.56505319327197223</v>
      </c>
      <c r="Q7" s="591">
        <f t="shared" si="0"/>
        <v>2.3604322740769415</v>
      </c>
      <c r="R7" s="380">
        <v>6.3877327573319835</v>
      </c>
      <c r="S7" s="380">
        <v>2.3604322740769415</v>
      </c>
      <c r="T7" s="89">
        <v>585.26373279000279</v>
      </c>
      <c r="U7" s="380">
        <v>87.637997871552841</v>
      </c>
      <c r="V7" s="380">
        <v>1.5781177806692246</v>
      </c>
      <c r="W7" s="89">
        <v>116.56676339148842</v>
      </c>
      <c r="X7" s="380">
        <v>125.82688381546035</v>
      </c>
      <c r="Y7" s="380">
        <v>0.98785738800823686</v>
      </c>
      <c r="Z7" s="400">
        <v>362.96428663069145</v>
      </c>
      <c r="AA7" s="380">
        <v>570.23329251954101</v>
      </c>
      <c r="AB7" s="380">
        <v>0.41161074378841722</v>
      </c>
      <c r="AC7" s="400">
        <v>2546.371475886669</v>
      </c>
      <c r="AD7" s="380">
        <v>1552.2202414360611</v>
      </c>
      <c r="AE7" s="380">
        <v>421.17634875577335</v>
      </c>
      <c r="AF7" s="89">
        <v>224004.19878996292</v>
      </c>
      <c r="AG7" s="380">
        <v>18378.492787110823</v>
      </c>
      <c r="AH7" s="380">
        <v>32.287078961462257</v>
      </c>
      <c r="AI7" s="591">
        <f t="shared" si="1"/>
        <v>272.10271425685636</v>
      </c>
      <c r="AJ7" s="380">
        <v>422.79322344675029</v>
      </c>
      <c r="AK7" s="380">
        <v>272.10271425685636</v>
      </c>
      <c r="AL7" s="591">
        <f t="shared" si="2"/>
        <v>189.46454307243934</v>
      </c>
      <c r="AM7" s="380">
        <v>459.72330933454873</v>
      </c>
      <c r="AN7" s="380">
        <v>189.46454307243934</v>
      </c>
      <c r="AO7" s="400">
        <v>176.16023552382688</v>
      </c>
      <c r="AP7" s="380">
        <v>237.57275618196891</v>
      </c>
      <c r="AQ7" s="380">
        <v>3.6231929425229521</v>
      </c>
      <c r="AR7" s="400">
        <v>0.88848623583379749</v>
      </c>
      <c r="AS7" s="380">
        <v>0.78409632833979381</v>
      </c>
      <c r="AT7" s="380">
        <v>0.30349759822474909</v>
      </c>
      <c r="AU7" s="400">
        <v>23.936069452132987</v>
      </c>
      <c r="AV7" s="380">
        <v>35.383055767960826</v>
      </c>
      <c r="AW7" s="380">
        <v>0.34444907601156549</v>
      </c>
      <c r="AX7" s="89">
        <v>4.4598042622434511</v>
      </c>
      <c r="AY7" s="382">
        <v>3.2411570357415496</v>
      </c>
      <c r="AZ7" s="382">
        <v>0.14812722217281515</v>
      </c>
      <c r="BA7" s="591">
        <f t="shared" si="3"/>
        <v>1.8963131967093316</v>
      </c>
      <c r="BB7" s="380">
        <v>4.5526163758269309</v>
      </c>
      <c r="BC7" s="380">
        <v>1.8963131967093316</v>
      </c>
      <c r="BD7" s="89">
        <v>754.95452994252173</v>
      </c>
      <c r="BE7" s="380">
        <v>82.369708049309651</v>
      </c>
      <c r="BF7" s="380">
        <v>2.3556749141530418</v>
      </c>
      <c r="BG7" s="89">
        <v>1092.3598406887731</v>
      </c>
      <c r="BH7" s="380">
        <v>691.04356881199851</v>
      </c>
      <c r="BI7" s="380">
        <v>3.5328995015865612</v>
      </c>
      <c r="BJ7" s="89">
        <v>1138.4418776714158</v>
      </c>
      <c r="BK7" s="380">
        <v>615.04052946606407</v>
      </c>
      <c r="BL7" s="380">
        <v>10.245158005582411</v>
      </c>
      <c r="BM7" s="89">
        <v>0.17885177731116395</v>
      </c>
      <c r="BN7" s="380">
        <v>0.34160489435293473</v>
      </c>
      <c r="BO7" s="380">
        <v>5.5630982984617001E-2</v>
      </c>
      <c r="BP7" s="591">
        <f t="shared" ref="BP7:BP12" si="5">BR7</f>
        <v>0.42302558962123871</v>
      </c>
      <c r="BQ7" s="380">
        <v>1.1639056865279123</v>
      </c>
      <c r="BR7" s="380">
        <v>0.42302558962123871</v>
      </c>
      <c r="BS7" s="400">
        <v>1.4735187846326754</v>
      </c>
      <c r="BT7" s="380">
        <v>3.4585688730205217</v>
      </c>
      <c r="BU7" s="380">
        <v>0.173423710651435</v>
      </c>
      <c r="BV7" s="400">
        <v>8.182005094097816</v>
      </c>
      <c r="BW7" s="380">
        <v>24.627097576176052</v>
      </c>
      <c r="BX7" s="380">
        <v>0.67320123512491059</v>
      </c>
      <c r="BY7" s="89">
        <v>0.65421516471093399</v>
      </c>
      <c r="BZ7" s="380">
        <v>0.78318850613311863</v>
      </c>
      <c r="CA7" s="380">
        <v>0.13307330957285676</v>
      </c>
      <c r="CB7" s="89">
        <v>30.961996912574357</v>
      </c>
      <c r="CC7" s="380">
        <v>7.6306161603594882</v>
      </c>
      <c r="CD7" s="380">
        <v>0.95939012364051779</v>
      </c>
      <c r="CE7" s="89">
        <v>11.842054110309855</v>
      </c>
      <c r="CF7" s="380">
        <v>5.6996295445675171</v>
      </c>
      <c r="CG7" s="380">
        <v>0.66308973742437216</v>
      </c>
      <c r="CH7" s="400">
        <v>3.3341621168736868</v>
      </c>
      <c r="CI7" s="380">
        <v>3.8108628639765678</v>
      </c>
      <c r="CJ7" s="380">
        <v>0.28032874933605589</v>
      </c>
      <c r="CK7" s="89">
        <v>95.551476071299376</v>
      </c>
      <c r="CL7" s="380">
        <v>15.078751657482769</v>
      </c>
      <c r="CM7" s="380">
        <v>7.3596046177649352E-2</v>
      </c>
      <c r="CN7" s="89">
        <v>2734.733608995497</v>
      </c>
      <c r="CO7" s="380">
        <v>324.75521511938757</v>
      </c>
      <c r="CP7" s="380">
        <v>8.0007288496614336E-3</v>
      </c>
      <c r="CQ7" s="89">
        <v>1.2484840987351968</v>
      </c>
      <c r="CR7" s="380">
        <v>2.6933468877846742</v>
      </c>
      <c r="CS7" s="380">
        <v>0</v>
      </c>
      <c r="CT7" s="89">
        <v>0.17415557690264644</v>
      </c>
      <c r="CU7" s="380">
        <v>0.28649798680767308</v>
      </c>
      <c r="CV7" s="380">
        <v>0</v>
      </c>
      <c r="CW7" s="591">
        <f t="shared" si="4"/>
        <v>9.2280013734209659E-2</v>
      </c>
      <c r="CX7" s="380">
        <v>0.17032201624908738</v>
      </c>
      <c r="CY7" s="380">
        <v>9.2280013734209659E-2</v>
      </c>
      <c r="CZ7" s="591">
        <f t="shared" ref="CZ7:CZ11" si="6">DB7</f>
        <v>0.16110497533036441</v>
      </c>
      <c r="DA7" s="380">
        <v>0.67873874848992621</v>
      </c>
      <c r="DB7" s="380">
        <v>0.16110497533036441</v>
      </c>
      <c r="DC7" s="591">
        <f t="shared" ref="DC7:DC11" si="7">DE7</f>
        <v>9.8703355625783848E-2</v>
      </c>
      <c r="DD7" s="380">
        <v>0.87517679153320072</v>
      </c>
      <c r="DE7" s="380">
        <v>9.8703355625783848E-2</v>
      </c>
      <c r="DF7" s="89">
        <v>1.5963131963174035</v>
      </c>
      <c r="DG7" s="380">
        <v>3.0405900111487463</v>
      </c>
      <c r="DH7" s="380">
        <v>0.10565773833373913</v>
      </c>
      <c r="DI7" s="89">
        <v>686.16235993774865</v>
      </c>
      <c r="DJ7" s="380">
        <v>103.955552721568</v>
      </c>
      <c r="DK7" s="380">
        <v>1.4072239342065355E-2</v>
      </c>
      <c r="DL7" s="89">
        <v>2188.7537048464264</v>
      </c>
      <c r="DM7" s="380">
        <v>335.19064568290855</v>
      </c>
      <c r="DN7" s="380">
        <v>1.2210807294961932E-2</v>
      </c>
      <c r="DO7" s="89">
        <v>364.89673469250266</v>
      </c>
      <c r="DP7" s="380">
        <v>58.640484012081338</v>
      </c>
      <c r="DQ7" s="380">
        <v>9.8314417480648234E-3</v>
      </c>
      <c r="DR7" s="89">
        <v>1842.5128256640617</v>
      </c>
      <c r="DS7" s="380">
        <v>258.98672389120162</v>
      </c>
      <c r="DT7" s="380">
        <v>3.5158832564790451E-2</v>
      </c>
      <c r="DU7" s="89">
        <v>573.47887504776679</v>
      </c>
      <c r="DV7" s="380">
        <v>83.067869823733531</v>
      </c>
      <c r="DW7" s="380">
        <v>0</v>
      </c>
      <c r="DX7" s="89">
        <v>12.743985088159643</v>
      </c>
      <c r="DY7" s="380">
        <v>3.1978649408500637</v>
      </c>
      <c r="DZ7" s="380">
        <v>0</v>
      </c>
      <c r="EA7" s="89">
        <v>636.00983779520789</v>
      </c>
      <c r="EB7" s="380">
        <v>92.613775757526639</v>
      </c>
      <c r="EC7" s="380">
        <v>0.11024570697549295</v>
      </c>
      <c r="ED7" s="89">
        <v>92.013154944961187</v>
      </c>
      <c r="EE7" s="380">
        <v>12.630505051402976</v>
      </c>
      <c r="EF7" s="380">
        <v>6.9619947915584785E-3</v>
      </c>
      <c r="EG7" s="89">
        <v>546.05169814413341</v>
      </c>
      <c r="EH7" s="380">
        <v>74.279482816520868</v>
      </c>
      <c r="EI7" s="380">
        <v>0</v>
      </c>
      <c r="EJ7" s="89">
        <v>98.125973008781202</v>
      </c>
      <c r="EK7" s="380">
        <v>13.796992196636021</v>
      </c>
      <c r="EL7" s="380">
        <v>9.937570194142693E-3</v>
      </c>
      <c r="EM7" s="89">
        <v>251.855807998595</v>
      </c>
      <c r="EN7" s="380">
        <v>33.115684001153419</v>
      </c>
      <c r="EO7" s="380">
        <v>0</v>
      </c>
      <c r="EP7" s="89">
        <v>28.196121181812053</v>
      </c>
      <c r="EQ7" s="380">
        <v>4.8148244867544232</v>
      </c>
      <c r="ER7" s="380">
        <v>0</v>
      </c>
      <c r="ES7" s="89">
        <v>156.17932005452278</v>
      </c>
      <c r="ET7" s="380">
        <v>26.469870918751631</v>
      </c>
      <c r="EU7" s="380">
        <v>0</v>
      </c>
      <c r="EV7" s="89">
        <v>18.821312216036812</v>
      </c>
      <c r="EW7" s="380">
        <v>3.8724791861154162</v>
      </c>
      <c r="EX7" s="380">
        <v>0</v>
      </c>
      <c r="EY7" s="591">
        <f t="shared" ref="EY7" si="8">FA7</f>
        <v>0</v>
      </c>
      <c r="EZ7" s="380">
        <v>0.17061299177343719</v>
      </c>
      <c r="FA7" s="380">
        <v>0</v>
      </c>
      <c r="FB7" s="89">
        <v>8.0370001637088979</v>
      </c>
      <c r="FC7" s="380">
        <v>6.4063526021615882</v>
      </c>
      <c r="FD7" s="380">
        <v>3.4969823474670363E-2</v>
      </c>
      <c r="FE7" s="89">
        <v>0.12623056358401449</v>
      </c>
      <c r="FF7" s="380">
        <v>0.23586131430623811</v>
      </c>
      <c r="FG7" s="380">
        <v>2.5102827807976867E-2</v>
      </c>
      <c r="FH7" s="89">
        <v>28.988671445665652</v>
      </c>
      <c r="FI7" s="380">
        <v>6.2433107646754573</v>
      </c>
      <c r="FJ7" s="380">
        <v>2.5115039755998273E-2</v>
      </c>
      <c r="FK7" s="89">
        <v>10.119318690658778</v>
      </c>
      <c r="FL7" s="380">
        <v>2.8297936842516278</v>
      </c>
      <c r="FM7" s="380">
        <v>1.8656278424031045E-2</v>
      </c>
    </row>
    <row r="8" spans="2:169">
      <c r="B8" s="73" t="s">
        <v>207</v>
      </c>
      <c r="C8" s="73" t="s">
        <v>1338</v>
      </c>
      <c r="D8" s="73" t="s">
        <v>1339</v>
      </c>
      <c r="E8" s="398" t="s">
        <v>32</v>
      </c>
      <c r="F8" s="398" t="s">
        <v>32</v>
      </c>
      <c r="H8" s="73" t="s">
        <v>1546</v>
      </c>
      <c r="I8" s="73" t="s">
        <v>1547</v>
      </c>
      <c r="K8" s="73" t="s">
        <v>1548</v>
      </c>
      <c r="L8" s="73">
        <v>15</v>
      </c>
      <c r="M8" s="113" t="s">
        <v>1551</v>
      </c>
      <c r="N8" s="89">
        <v>0.56336316572971501</v>
      </c>
      <c r="O8" s="380">
        <v>1.22012180235368</v>
      </c>
      <c r="P8" s="380">
        <v>0.37961278124190501</v>
      </c>
      <c r="Q8" s="591">
        <f t="shared" si="0"/>
        <v>1.53159201197773</v>
      </c>
      <c r="R8" s="380">
        <v>6.1719753911268604</v>
      </c>
      <c r="S8" s="380">
        <v>1.53159201197773</v>
      </c>
      <c r="T8" s="89">
        <v>616.59317177092305</v>
      </c>
      <c r="U8" s="380">
        <v>63.5870565698443</v>
      </c>
      <c r="V8" s="380">
        <v>1.0809906621424401</v>
      </c>
      <c r="W8" s="89">
        <v>68.089607668427803</v>
      </c>
      <c r="X8" s="380">
        <v>26.8681813919465</v>
      </c>
      <c r="Y8" s="380">
        <v>0.68235699854123499</v>
      </c>
      <c r="Z8" s="400">
        <v>28.986831779622001</v>
      </c>
      <c r="AA8" s="380">
        <v>34.671729505096401</v>
      </c>
      <c r="AB8" s="380">
        <v>0.25195434162504499</v>
      </c>
      <c r="AC8" s="400">
        <v>1801.9693725085699</v>
      </c>
      <c r="AD8" s="380">
        <v>1235.76129595156</v>
      </c>
      <c r="AE8" s="380">
        <v>232.21101075319299</v>
      </c>
      <c r="AF8" s="89">
        <v>225199.956908108</v>
      </c>
      <c r="AG8" s="380">
        <v>14803.1036040822</v>
      </c>
      <c r="AH8" s="380">
        <v>21.629028616603499</v>
      </c>
      <c r="AI8" s="591">
        <f t="shared" si="1"/>
        <v>180.63697185773799</v>
      </c>
      <c r="AJ8" s="380">
        <v>479.77431247696001</v>
      </c>
      <c r="AK8" s="380">
        <v>180.63697185773799</v>
      </c>
      <c r="AL8" s="591">
        <f t="shared" si="2"/>
        <v>110.646822644662</v>
      </c>
      <c r="AM8" s="380">
        <v>437.38349654209998</v>
      </c>
      <c r="AN8" s="380">
        <v>110.646822644662</v>
      </c>
      <c r="AO8" s="400">
        <v>41.060521070214897</v>
      </c>
      <c r="AP8" s="380">
        <v>60.637446424094499</v>
      </c>
      <c r="AQ8" s="380">
        <v>2.2955348821225998</v>
      </c>
      <c r="AR8" s="400">
        <v>0.72549396879878603</v>
      </c>
      <c r="AS8" s="380">
        <v>0.95133231146199904</v>
      </c>
      <c r="AT8" s="380">
        <v>0.17449900763682399</v>
      </c>
      <c r="AU8" s="400">
        <v>8.8041982853814496</v>
      </c>
      <c r="AV8" s="380">
        <v>21.6113554476266</v>
      </c>
      <c r="AW8" s="380">
        <v>0.36230227602321502</v>
      </c>
      <c r="AX8" s="89">
        <v>3.5424185027491899</v>
      </c>
      <c r="AY8" s="382">
        <v>1.2734586162679999</v>
      </c>
      <c r="AZ8" s="382">
        <v>8.9119279198076495E-2</v>
      </c>
      <c r="BA8" s="591">
        <f t="shared" si="3"/>
        <v>1.17785253911123</v>
      </c>
      <c r="BB8" s="380">
        <v>2.5204623569363598</v>
      </c>
      <c r="BC8" s="380">
        <v>1.17785253911123</v>
      </c>
      <c r="BD8" s="89">
        <v>755.01167696425205</v>
      </c>
      <c r="BE8" s="380">
        <v>70.147561677795395</v>
      </c>
      <c r="BF8" s="380">
        <v>1.41256332898512</v>
      </c>
      <c r="BG8" s="89">
        <v>878.49032173667899</v>
      </c>
      <c r="BH8" s="380">
        <v>134.28072799536</v>
      </c>
      <c r="BI8" s="380">
        <v>3.0163605308078001</v>
      </c>
      <c r="BJ8" s="89">
        <v>1006.47273444414</v>
      </c>
      <c r="BK8" s="380">
        <v>185.38170952796301</v>
      </c>
      <c r="BL8" s="380">
        <v>6.6461799220166604</v>
      </c>
      <c r="BM8" s="89">
        <v>0.112356020552385</v>
      </c>
      <c r="BN8" s="380">
        <v>0.213689420221822</v>
      </c>
      <c r="BO8" s="380">
        <v>4.3875826439669502E-2</v>
      </c>
      <c r="BP8" s="591">
        <f t="shared" si="5"/>
        <v>0.34066614153276698</v>
      </c>
      <c r="BQ8" s="380">
        <v>0.849485721472928</v>
      </c>
      <c r="BR8" s="380">
        <v>0.34066614153276698</v>
      </c>
      <c r="BS8" s="400">
        <v>0.261437112838243</v>
      </c>
      <c r="BT8" s="380">
        <v>0.57570594430385702</v>
      </c>
      <c r="BU8" s="380">
        <v>9.4993609640351903E-2</v>
      </c>
      <c r="BV8" s="400">
        <v>2.0085113322520201</v>
      </c>
      <c r="BW8" s="380">
        <v>3.16413984784477</v>
      </c>
      <c r="BX8" s="380">
        <v>0.53198838806147697</v>
      </c>
      <c r="BY8" s="89">
        <v>0.54765893327547199</v>
      </c>
      <c r="BZ8" s="380">
        <v>0.581501029173498</v>
      </c>
      <c r="CA8" s="380">
        <v>0.106517040930334</v>
      </c>
      <c r="CB8" s="89">
        <v>34.655302837379999</v>
      </c>
      <c r="CC8" s="380">
        <v>13.1748208009635</v>
      </c>
      <c r="CD8" s="380">
        <v>0.63892612831873197</v>
      </c>
      <c r="CE8" s="89">
        <v>11.8764897386462</v>
      </c>
      <c r="CF8" s="380">
        <v>6.33628991933446</v>
      </c>
      <c r="CG8" s="380">
        <v>0.45128724762613798</v>
      </c>
      <c r="CH8" s="400">
        <v>0.79594717332349496</v>
      </c>
      <c r="CI8" s="380">
        <v>0.90443336572625899</v>
      </c>
      <c r="CJ8" s="380">
        <v>0.17907924348416801</v>
      </c>
      <c r="CK8" s="89">
        <v>107.64903206073301</v>
      </c>
      <c r="CL8" s="380">
        <v>18.149286315445998</v>
      </c>
      <c r="CM8" s="380">
        <v>6.3340873300774495E-2</v>
      </c>
      <c r="CN8" s="89">
        <v>2466.1525621628102</v>
      </c>
      <c r="CO8" s="380">
        <v>1016.31584390887</v>
      </c>
      <c r="CP8" s="380">
        <v>2.65756926121333E-2</v>
      </c>
      <c r="CQ8" s="89">
        <v>1.64974460211942</v>
      </c>
      <c r="CR8" s="380">
        <v>1.9363832498939999</v>
      </c>
      <c r="CS8" s="380">
        <v>0</v>
      </c>
      <c r="CT8" s="89">
        <v>8.15792130911875E-2</v>
      </c>
      <c r="CU8" s="380">
        <v>0.22568617039914299</v>
      </c>
      <c r="CV8" s="380">
        <v>0</v>
      </c>
      <c r="CW8" s="591">
        <f t="shared" si="4"/>
        <v>5.0498872703787702E-2</v>
      </c>
      <c r="CX8" s="380">
        <v>1.061079746557E-3</v>
      </c>
      <c r="CY8" s="380">
        <v>5.0498872703787702E-2</v>
      </c>
      <c r="CZ8" s="591">
        <f t="shared" si="6"/>
        <v>0.113148245910123</v>
      </c>
      <c r="DA8" s="380">
        <v>0.41484873467446998</v>
      </c>
      <c r="DB8" s="380">
        <v>0.113148245910123</v>
      </c>
      <c r="DC8" s="591">
        <f t="shared" si="7"/>
        <v>8.63618315170432E-2</v>
      </c>
      <c r="DD8" s="380">
        <v>0.256118585520558</v>
      </c>
      <c r="DE8" s="380">
        <v>8.63618315170432E-2</v>
      </c>
      <c r="DF8" s="89">
        <v>0.84856140786079104</v>
      </c>
      <c r="DG8" s="380">
        <v>1.5524259479002001</v>
      </c>
      <c r="DH8" s="380">
        <v>0.126684676907448</v>
      </c>
      <c r="DI8" s="89">
        <v>780.65612974251906</v>
      </c>
      <c r="DJ8" s="380">
        <v>189.166691668136</v>
      </c>
      <c r="DK8" s="380">
        <v>5.4466438821486E-3</v>
      </c>
      <c r="DL8" s="89">
        <v>2403.7405924664199</v>
      </c>
      <c r="DM8" s="380">
        <v>638.19312796254201</v>
      </c>
      <c r="DN8" s="380">
        <v>0</v>
      </c>
      <c r="DO8" s="89">
        <v>397.917757883158</v>
      </c>
      <c r="DP8" s="380">
        <v>113.360291569228</v>
      </c>
      <c r="DQ8" s="380">
        <v>0</v>
      </c>
      <c r="DR8" s="89">
        <v>2003.2248668335301</v>
      </c>
      <c r="DS8" s="380">
        <v>590.70174373381599</v>
      </c>
      <c r="DT8" s="380">
        <v>0</v>
      </c>
      <c r="DU8" s="89">
        <v>590.73463055331104</v>
      </c>
      <c r="DV8" s="380">
        <v>189.81866571869699</v>
      </c>
      <c r="DW8" s="380">
        <v>6.0135848629346803E-2</v>
      </c>
      <c r="DX8" s="89">
        <v>10.9227072089055</v>
      </c>
      <c r="DY8" s="380">
        <v>3.8119292876929598</v>
      </c>
      <c r="DZ8" s="380">
        <v>0</v>
      </c>
      <c r="EA8" s="89">
        <v>652.09542500599605</v>
      </c>
      <c r="EB8" s="380">
        <v>226.38836049201501</v>
      </c>
      <c r="EC8" s="380">
        <v>6.0331636473939403E-2</v>
      </c>
      <c r="ED8" s="89">
        <v>91.362886708000801</v>
      </c>
      <c r="EE8" s="380">
        <v>35.046212723843603</v>
      </c>
      <c r="EF8" s="380">
        <v>0</v>
      </c>
      <c r="EG8" s="89">
        <v>523.85278972697199</v>
      </c>
      <c r="EH8" s="380">
        <v>211.37243732041699</v>
      </c>
      <c r="EI8" s="380">
        <v>2.6170377901420398E-2</v>
      </c>
      <c r="EJ8" s="89">
        <v>92.384182249704693</v>
      </c>
      <c r="EK8" s="380">
        <v>38.443173176654902</v>
      </c>
      <c r="EL8" s="380">
        <v>4.66973066690276E-3</v>
      </c>
      <c r="EM8" s="89">
        <v>229.545183312516</v>
      </c>
      <c r="EN8" s="380">
        <v>103.5844425292</v>
      </c>
      <c r="EO8" s="380">
        <v>0</v>
      </c>
      <c r="EP8" s="89">
        <v>24.6662870350223</v>
      </c>
      <c r="EQ8" s="380">
        <v>11.4344776583493</v>
      </c>
      <c r="ER8" s="380">
        <v>4.6071518504710099E-3</v>
      </c>
      <c r="ES8" s="89">
        <v>121.68557517289</v>
      </c>
      <c r="ET8" s="380">
        <v>53.3562984796229</v>
      </c>
      <c r="EU8" s="380">
        <v>2.2974419601904002E-2</v>
      </c>
      <c r="EV8" s="89">
        <v>14.2764630865162</v>
      </c>
      <c r="EW8" s="380">
        <v>7.3912019309745798</v>
      </c>
      <c r="EX8" s="380">
        <v>6.8069744211280503E-3</v>
      </c>
      <c r="EY8" s="400">
        <v>6.4874944935161896E-2</v>
      </c>
      <c r="EZ8" s="380">
        <v>0.264956615839742</v>
      </c>
      <c r="FA8" s="380">
        <v>2.2820150666402798E-2</v>
      </c>
      <c r="FB8" s="89">
        <v>6.0975685499882202</v>
      </c>
      <c r="FC8" s="380">
        <v>3.4633608332722998</v>
      </c>
      <c r="FD8" s="380">
        <v>1.64244290962214E-2</v>
      </c>
      <c r="FE8" s="89">
        <v>8.2053649408954807E-2</v>
      </c>
      <c r="FF8" s="380">
        <v>0.242286940694249</v>
      </c>
      <c r="FG8" s="380">
        <v>2.9644898704307601E-2</v>
      </c>
      <c r="FH8" s="89">
        <v>21.7563767320033</v>
      </c>
      <c r="FI8" s="380">
        <v>20.918152879025399</v>
      </c>
      <c r="FJ8" s="380">
        <v>0</v>
      </c>
      <c r="FK8" s="89">
        <v>6.2629954010050399</v>
      </c>
      <c r="FL8" s="380">
        <v>5.00896520358266</v>
      </c>
      <c r="FM8" s="380">
        <v>0</v>
      </c>
    </row>
    <row r="9" spans="2:169">
      <c r="B9" s="73" t="s">
        <v>207</v>
      </c>
      <c r="C9" s="73" t="s">
        <v>1338</v>
      </c>
      <c r="D9" s="73" t="s">
        <v>1339</v>
      </c>
      <c r="E9" s="398" t="s">
        <v>32</v>
      </c>
      <c r="F9" s="398" t="s">
        <v>32</v>
      </c>
      <c r="H9" s="73" t="s">
        <v>1546</v>
      </c>
      <c r="I9" s="73" t="s">
        <v>1547</v>
      </c>
      <c r="K9" s="73" t="s">
        <v>1548</v>
      </c>
      <c r="L9" s="73">
        <v>15</v>
      </c>
      <c r="M9" s="113" t="s">
        <v>1552</v>
      </c>
      <c r="N9" s="591">
        <f t="shared" ref="N9" si="9">P9</f>
        <v>0.43629277730723703</v>
      </c>
      <c r="O9" s="380">
        <v>1.7441632662578015</v>
      </c>
      <c r="P9" s="380">
        <v>0.43629277730723703</v>
      </c>
      <c r="Q9" s="591">
        <f t="shared" si="0"/>
        <v>1.6620821964418906</v>
      </c>
      <c r="R9" s="380">
        <v>5.1703657230701383</v>
      </c>
      <c r="S9" s="380">
        <v>1.6620821964418906</v>
      </c>
      <c r="T9" s="89">
        <v>606.2794039268565</v>
      </c>
      <c r="U9" s="380">
        <v>80.648794444624016</v>
      </c>
      <c r="V9" s="380">
        <v>1.2690119655931544</v>
      </c>
      <c r="W9" s="89">
        <v>50.079454642098774</v>
      </c>
      <c r="X9" s="380">
        <v>31.985051431810913</v>
      </c>
      <c r="Y9" s="380">
        <v>0.56661936432324989</v>
      </c>
      <c r="Z9" s="400">
        <v>59.49372919943383</v>
      </c>
      <c r="AA9" s="380">
        <v>169.95268526363637</v>
      </c>
      <c r="AB9" s="380">
        <v>0.31128540420652528</v>
      </c>
      <c r="AC9" s="400">
        <v>1149.1949261503958</v>
      </c>
      <c r="AD9" s="380">
        <v>822.33712072957826</v>
      </c>
      <c r="AE9" s="380">
        <v>304.43960384800124</v>
      </c>
      <c r="AF9" s="89">
        <v>227460.22862140581</v>
      </c>
      <c r="AG9" s="380">
        <v>18476.837031867173</v>
      </c>
      <c r="AH9" s="380">
        <v>20.86365395678148</v>
      </c>
      <c r="AI9" s="591">
        <f t="shared" si="1"/>
        <v>179.39901534518663</v>
      </c>
      <c r="AJ9" s="380">
        <v>432.39145470036863</v>
      </c>
      <c r="AK9" s="380">
        <v>179.39901534518663</v>
      </c>
      <c r="AL9" s="591">
        <f t="shared" si="2"/>
        <v>123.70098478562352</v>
      </c>
      <c r="AM9" s="380">
        <v>412.03908464811809</v>
      </c>
      <c r="AN9" s="380">
        <v>123.70098478562352</v>
      </c>
      <c r="AO9" s="400">
        <v>19.693616475610803</v>
      </c>
      <c r="AP9" s="380">
        <v>45.230273104464359</v>
      </c>
      <c r="AQ9" s="380">
        <v>2.5633522857763884</v>
      </c>
      <c r="AR9" s="400">
        <v>0.85205961684928277</v>
      </c>
      <c r="AS9" s="380">
        <v>0.91014265204792966</v>
      </c>
      <c r="AT9" s="380">
        <v>0.237471063750331</v>
      </c>
      <c r="AU9" s="591">
        <f t="shared" ref="AU9" si="10">AW9</f>
        <v>0.35154097345524399</v>
      </c>
      <c r="AV9" s="380">
        <v>15.452138035452046</v>
      </c>
      <c r="AW9" s="380">
        <v>0.35154097345524399</v>
      </c>
      <c r="AX9" s="89">
        <v>7.7434812900518528</v>
      </c>
      <c r="AY9" s="382">
        <v>2.9772261012867705</v>
      </c>
      <c r="AZ9" s="382">
        <v>0.10032198668391608</v>
      </c>
      <c r="BA9" s="591">
        <f t="shared" si="3"/>
        <v>1.503840332671164</v>
      </c>
      <c r="BB9" s="380">
        <v>3.3723813038006241</v>
      </c>
      <c r="BC9" s="380">
        <v>1.503840332671164</v>
      </c>
      <c r="BD9" s="89">
        <v>747.84879169295982</v>
      </c>
      <c r="BE9" s="380">
        <v>83.591733420100141</v>
      </c>
      <c r="BF9" s="380">
        <v>1.4878293989881719</v>
      </c>
      <c r="BG9" s="89">
        <v>665.67791812148505</v>
      </c>
      <c r="BH9" s="380">
        <v>194.99450790911317</v>
      </c>
      <c r="BI9" s="380">
        <v>3.5350730690745209</v>
      </c>
      <c r="BJ9" s="89">
        <v>792.39582809984347</v>
      </c>
      <c r="BK9" s="380">
        <v>269.75790238548871</v>
      </c>
      <c r="BL9" s="380">
        <v>7.3907075311741313</v>
      </c>
      <c r="BM9" s="89">
        <v>0.25224937534446518</v>
      </c>
      <c r="BN9" s="380">
        <v>0.66850149506494083</v>
      </c>
      <c r="BO9" s="380">
        <v>4.0334202695329856E-2</v>
      </c>
      <c r="BP9" s="591">
        <f t="shared" si="5"/>
        <v>0.28520175393426422</v>
      </c>
      <c r="BQ9" s="380">
        <v>1.086539463496881</v>
      </c>
      <c r="BR9" s="380">
        <v>0.28520175393426422</v>
      </c>
      <c r="BS9" s="400">
        <v>0.34777620156983996</v>
      </c>
      <c r="BT9" s="380">
        <v>0.77037985245727025</v>
      </c>
      <c r="BU9" s="380">
        <v>0.10813507752779178</v>
      </c>
      <c r="BV9" s="591">
        <f>BX9</f>
        <v>0.59421661443915019</v>
      </c>
      <c r="BW9" s="380">
        <v>2.6305002046507089</v>
      </c>
      <c r="BX9" s="380">
        <v>0.59421661443915019</v>
      </c>
      <c r="BY9" s="89">
        <v>0.25433894259983691</v>
      </c>
      <c r="BZ9" s="380">
        <v>0.49373349860948812</v>
      </c>
      <c r="CA9" s="380">
        <v>9.3366835106085719E-2</v>
      </c>
      <c r="CB9" s="89">
        <v>22.273717007884006</v>
      </c>
      <c r="CC9" s="380">
        <v>7.9061890946446693</v>
      </c>
      <c r="CD9" s="380">
        <v>0.73536196710115476</v>
      </c>
      <c r="CE9" s="89">
        <v>8.5314539712389212</v>
      </c>
      <c r="CF9" s="380">
        <v>4.5885000731583698</v>
      </c>
      <c r="CG9" s="380">
        <v>0.5476936047115365</v>
      </c>
      <c r="CH9" s="591">
        <f>CJ9</f>
        <v>0.18069230846863465</v>
      </c>
      <c r="CI9" s="380">
        <v>1.1480876013337324</v>
      </c>
      <c r="CJ9" s="380">
        <v>0.18069230846863465</v>
      </c>
      <c r="CK9" s="89">
        <v>77.566331853022092</v>
      </c>
      <c r="CL9" s="380">
        <v>13.825953970349124</v>
      </c>
      <c r="CM9" s="380">
        <v>9.8461617895668513E-2</v>
      </c>
      <c r="CN9" s="89">
        <v>2075.3401283092999</v>
      </c>
      <c r="CO9" s="380">
        <v>381.02002509924313</v>
      </c>
      <c r="CP9" s="380">
        <v>0</v>
      </c>
      <c r="CQ9" s="89">
        <v>0.6247927593875624</v>
      </c>
      <c r="CR9" s="380">
        <v>0.66629651792836309</v>
      </c>
      <c r="CS9" s="380">
        <v>0</v>
      </c>
      <c r="CT9" s="89">
        <v>0.11608223168882931</v>
      </c>
      <c r="CU9" s="380">
        <v>0.85970009628315147</v>
      </c>
      <c r="CV9" s="380">
        <v>6.8677607933422119E-3</v>
      </c>
      <c r="CW9" s="591">
        <f t="shared" si="4"/>
        <v>6.7967643852695422E-2</v>
      </c>
      <c r="CX9" s="380">
        <v>0.13954763969380918</v>
      </c>
      <c r="CY9" s="380">
        <v>6.7967643852695422E-2</v>
      </c>
      <c r="CZ9" s="591">
        <f t="shared" si="6"/>
        <v>0.14111028077270371</v>
      </c>
      <c r="DA9" s="380">
        <v>0.5422800001514283</v>
      </c>
      <c r="DB9" s="380">
        <v>0.14111028077270371</v>
      </c>
      <c r="DC9" s="591">
        <f t="shared" si="7"/>
        <v>8.1315914659363678E-2</v>
      </c>
      <c r="DD9" s="380">
        <v>0.36868970479446822</v>
      </c>
      <c r="DE9" s="380">
        <v>8.1315914659363678E-2</v>
      </c>
      <c r="DF9" s="89">
        <v>0.59241093107303766</v>
      </c>
      <c r="DG9" s="380">
        <v>1.7305837966618194</v>
      </c>
      <c r="DH9" s="380">
        <v>7.7171675746209464E-2</v>
      </c>
      <c r="DI9" s="89">
        <v>460.49449963887201</v>
      </c>
      <c r="DJ9" s="380">
        <v>123.98471776408165</v>
      </c>
      <c r="DK9" s="380">
        <v>0</v>
      </c>
      <c r="DL9" s="89">
        <v>1474.5737346573128</v>
      </c>
      <c r="DM9" s="380">
        <v>395.55190514748205</v>
      </c>
      <c r="DN9" s="380">
        <v>4.1169246946657446E-2</v>
      </c>
      <c r="DO9" s="89">
        <v>258.6197131917491</v>
      </c>
      <c r="DP9" s="380">
        <v>66.018157217978526</v>
      </c>
      <c r="DQ9" s="380">
        <v>5.1034583481202071E-3</v>
      </c>
      <c r="DR9" s="89">
        <v>1379.4069048594708</v>
      </c>
      <c r="DS9" s="380">
        <v>319.34247021709763</v>
      </c>
      <c r="DT9" s="380">
        <v>3.5743842858970226E-2</v>
      </c>
      <c r="DU9" s="89">
        <v>458.98352242909681</v>
      </c>
      <c r="DV9" s="380">
        <v>100.33137671441207</v>
      </c>
      <c r="DW9" s="380">
        <v>4.7516290462000683E-2</v>
      </c>
      <c r="DX9" s="89">
        <v>7.7493044754066434</v>
      </c>
      <c r="DY9" s="380">
        <v>2.777326057205534</v>
      </c>
      <c r="DZ9" s="380">
        <v>1.6488151067539775E-2</v>
      </c>
      <c r="EA9" s="89">
        <v>529.94033644827789</v>
      </c>
      <c r="EB9" s="380">
        <v>99.830088733512028</v>
      </c>
      <c r="EC9" s="380">
        <v>9.1687896486126866E-2</v>
      </c>
      <c r="ED9" s="89">
        <v>76.086528136655502</v>
      </c>
      <c r="EE9" s="380">
        <v>14.609535578220482</v>
      </c>
      <c r="EF9" s="380">
        <v>5.0831002555814719E-3</v>
      </c>
      <c r="EG9" s="89">
        <v>440.99706748681115</v>
      </c>
      <c r="EH9" s="380">
        <v>88.491981376742245</v>
      </c>
      <c r="EI9" s="380">
        <v>4.5669100005950772E-2</v>
      </c>
      <c r="EJ9" s="89">
        <v>78.018768972826962</v>
      </c>
      <c r="EK9" s="380">
        <v>15.501477533873745</v>
      </c>
      <c r="EL9" s="380">
        <v>5.1487465184947697E-3</v>
      </c>
      <c r="EM9" s="89">
        <v>193.19480500877171</v>
      </c>
      <c r="EN9" s="380">
        <v>37.93389250233907</v>
      </c>
      <c r="EO9" s="380">
        <v>0</v>
      </c>
      <c r="EP9" s="89">
        <v>20.515758982554026</v>
      </c>
      <c r="EQ9" s="380">
        <v>4.9215381968338114</v>
      </c>
      <c r="ER9" s="380">
        <v>5.0787914133854431E-3</v>
      </c>
      <c r="ES9" s="89">
        <v>104.57840450251418</v>
      </c>
      <c r="ET9" s="380">
        <v>27.088300009740106</v>
      </c>
      <c r="EU9" s="380">
        <v>3.5597952183347839E-2</v>
      </c>
      <c r="EV9" s="89">
        <v>12.031644661027308</v>
      </c>
      <c r="EW9" s="380">
        <v>3.1200699851735783</v>
      </c>
      <c r="EX9" s="380">
        <v>5.3377173829148254E-3</v>
      </c>
      <c r="EY9" s="591">
        <f t="shared" ref="EY9" si="11">FA9</f>
        <v>0</v>
      </c>
      <c r="EZ9" s="380">
        <v>0.66566651241890429</v>
      </c>
      <c r="FA9" s="380">
        <v>0</v>
      </c>
      <c r="FB9" s="89">
        <v>6.4645183984243442</v>
      </c>
      <c r="FC9" s="380">
        <v>4.1768644271219584</v>
      </c>
      <c r="FD9" s="380">
        <v>3.5537239055189788E-2</v>
      </c>
      <c r="FE9" s="591">
        <f t="shared" ref="FE9" si="12">FG9</f>
        <v>2.3336153591656601E-2</v>
      </c>
      <c r="FF9" s="380">
        <v>0.17619254608501292</v>
      </c>
      <c r="FG9" s="380">
        <v>2.3336153591656601E-2</v>
      </c>
      <c r="FH9" s="89">
        <v>11.343842438140474</v>
      </c>
      <c r="FI9" s="380">
        <v>7.4460098264908368</v>
      </c>
      <c r="FJ9" s="380">
        <v>2.0298551179483898E-2</v>
      </c>
      <c r="FK9" s="89">
        <v>4.1286545882048618</v>
      </c>
      <c r="FL9" s="380">
        <v>2.1464547021343479</v>
      </c>
      <c r="FM9" s="380">
        <v>0</v>
      </c>
    </row>
    <row r="10" spans="2:169">
      <c r="B10" s="73" t="s">
        <v>207</v>
      </c>
      <c r="C10" s="73" t="s">
        <v>1338</v>
      </c>
      <c r="D10" s="73" t="s">
        <v>1339</v>
      </c>
      <c r="E10" s="398" t="s">
        <v>32</v>
      </c>
      <c r="F10" s="398" t="s">
        <v>32</v>
      </c>
      <c r="H10" s="73" t="s">
        <v>1546</v>
      </c>
      <c r="I10" s="73" t="s">
        <v>1547</v>
      </c>
      <c r="K10" s="73" t="s">
        <v>1548</v>
      </c>
      <c r="L10" s="73">
        <v>15</v>
      </c>
      <c r="M10" s="113" t="s">
        <v>1553</v>
      </c>
      <c r="N10" s="89">
        <v>0.356319457588059</v>
      </c>
      <c r="O10" s="380">
        <v>1.3334763102564999</v>
      </c>
      <c r="P10" s="380">
        <v>0.29420001795856199</v>
      </c>
      <c r="Q10" s="591">
        <f t="shared" si="0"/>
        <v>1.2994146294031399</v>
      </c>
      <c r="R10" s="380">
        <v>5.66306228987367</v>
      </c>
      <c r="S10" s="380">
        <v>1.2994146294031399</v>
      </c>
      <c r="T10" s="89">
        <v>555.22459399368495</v>
      </c>
      <c r="U10" s="380">
        <v>75.772970867641604</v>
      </c>
      <c r="V10" s="380">
        <v>0.81853515503421104</v>
      </c>
      <c r="W10" s="89">
        <v>39.415693091699403</v>
      </c>
      <c r="X10" s="380">
        <v>15.988565249293501</v>
      </c>
      <c r="Y10" s="380">
        <v>0.45569240592094901</v>
      </c>
      <c r="Z10" s="400">
        <v>16.434277284967699</v>
      </c>
      <c r="AA10" s="380">
        <v>33.283276307750498</v>
      </c>
      <c r="AB10" s="380">
        <v>7.2012348021105801</v>
      </c>
      <c r="AC10" s="400">
        <v>1706.35364522747</v>
      </c>
      <c r="AD10" s="380">
        <v>1394.43787150965</v>
      </c>
      <c r="AE10" s="380">
        <v>186.66572222564801</v>
      </c>
      <c r="AF10" s="89">
        <v>224325.856475373</v>
      </c>
      <c r="AG10" s="380">
        <v>16659.153101783199</v>
      </c>
      <c r="AH10" s="380">
        <v>14.7782090104955</v>
      </c>
      <c r="AI10" s="591">
        <f t="shared" si="1"/>
        <v>125.535166968659</v>
      </c>
      <c r="AJ10" s="380">
        <v>333.29572264553502</v>
      </c>
      <c r="AK10" s="380">
        <v>125.535166968659</v>
      </c>
      <c r="AL10" s="591">
        <f t="shared" si="2"/>
        <v>92.698988727141796</v>
      </c>
      <c r="AM10" s="380">
        <v>365.47143615564102</v>
      </c>
      <c r="AN10" s="380">
        <v>92.698988727141796</v>
      </c>
      <c r="AO10" s="400">
        <v>8.3610649927448701</v>
      </c>
      <c r="AP10" s="380">
        <v>15.6473490842133</v>
      </c>
      <c r="AQ10" s="380">
        <v>2.20020755783827</v>
      </c>
      <c r="AR10" s="400">
        <v>0.72050193974107402</v>
      </c>
      <c r="AS10" s="380">
        <v>0.76813986850098603</v>
      </c>
      <c r="AT10" s="380">
        <v>0.145958813678321</v>
      </c>
      <c r="AU10" s="400">
        <v>0.59015219253540596</v>
      </c>
      <c r="AV10" s="380">
        <v>2.1773379367608001</v>
      </c>
      <c r="AW10" s="380">
        <v>0.44797978582761</v>
      </c>
      <c r="AX10" s="89">
        <v>2.68452027160065</v>
      </c>
      <c r="AY10" s="382">
        <v>1.79684152782787</v>
      </c>
      <c r="AZ10" s="382">
        <v>6.9252224954806596E-2</v>
      </c>
      <c r="BA10" s="591">
        <f t="shared" si="3"/>
        <v>1.2037796870698201</v>
      </c>
      <c r="BB10" s="380">
        <v>3.6106667839847</v>
      </c>
      <c r="BC10" s="380">
        <v>1.2037796870698201</v>
      </c>
      <c r="BD10" s="89">
        <v>764.02871668883404</v>
      </c>
      <c r="BE10" s="380">
        <v>80.872256627929204</v>
      </c>
      <c r="BF10" s="380">
        <v>1.00291176760657</v>
      </c>
      <c r="BG10" s="89">
        <v>586.56624592180003</v>
      </c>
      <c r="BH10" s="380">
        <v>127.89742016627</v>
      </c>
      <c r="BI10" s="380">
        <v>2.3107357653411902</v>
      </c>
      <c r="BJ10" s="89">
        <v>719.78945359233205</v>
      </c>
      <c r="BK10" s="380">
        <v>173.24286277803699</v>
      </c>
      <c r="BL10" s="380">
        <v>5.70075241109787</v>
      </c>
      <c r="BM10" s="89">
        <v>6.8993776981182503E-2</v>
      </c>
      <c r="BN10" s="380">
        <v>0.18270440103295801</v>
      </c>
      <c r="BO10" s="380">
        <v>3.7146224359666503E-2</v>
      </c>
      <c r="BP10" s="591">
        <f t="shared" si="5"/>
        <v>0.19269433906702901</v>
      </c>
      <c r="BQ10" s="380">
        <v>0.74653878217491398</v>
      </c>
      <c r="BR10" s="380">
        <v>0.19269433906702901</v>
      </c>
      <c r="BS10" s="400">
        <v>0.12614579262629799</v>
      </c>
      <c r="BT10" s="380">
        <v>0.51433874256228895</v>
      </c>
      <c r="BU10" s="380">
        <v>8.6363017001622494E-2</v>
      </c>
      <c r="BV10" s="400">
        <v>1.6886683125097299</v>
      </c>
      <c r="BW10" s="380">
        <v>4.8995624659368504</v>
      </c>
      <c r="BX10" s="380">
        <v>0.46377736493979999</v>
      </c>
      <c r="BY10" s="89">
        <v>0.33867574619379598</v>
      </c>
      <c r="BZ10" s="380">
        <v>0.53297457707668605</v>
      </c>
      <c r="CA10" s="380">
        <v>8.6809863424685801E-2</v>
      </c>
      <c r="CB10" s="89">
        <v>27.7513698890847</v>
      </c>
      <c r="CC10" s="380">
        <v>15.810604166963399</v>
      </c>
      <c r="CD10" s="380">
        <v>0.51201896636245303</v>
      </c>
      <c r="CE10" s="89">
        <v>10.9921504992408</v>
      </c>
      <c r="CF10" s="380">
        <v>6.7111798903644999</v>
      </c>
      <c r="CG10" s="380">
        <v>0.391800293976176</v>
      </c>
      <c r="CH10" s="400">
        <v>0.35876236744222201</v>
      </c>
      <c r="CI10" s="380">
        <v>0.61948816087243697</v>
      </c>
      <c r="CJ10" s="380">
        <v>0.15305673733641401</v>
      </c>
      <c r="CK10" s="89">
        <v>74.151193405112195</v>
      </c>
      <c r="CL10" s="380">
        <v>18.466311255711499</v>
      </c>
      <c r="CM10" s="380">
        <v>5.1471979120893102E-2</v>
      </c>
      <c r="CN10" s="89">
        <v>2784.8745869111699</v>
      </c>
      <c r="CO10" s="380">
        <v>1641.73745905694</v>
      </c>
      <c r="CP10" s="380">
        <v>0</v>
      </c>
      <c r="CQ10" s="89">
        <v>0.38028898173685399</v>
      </c>
      <c r="CR10" s="380">
        <v>0.68211181033076795</v>
      </c>
      <c r="CS10" s="380">
        <v>0</v>
      </c>
      <c r="CT10" s="89">
        <v>9.9963431855713304E-3</v>
      </c>
      <c r="CU10" s="380">
        <v>7.3125797134792003E-2</v>
      </c>
      <c r="CV10" s="380">
        <v>0</v>
      </c>
      <c r="CW10" s="591">
        <f t="shared" si="4"/>
        <v>4.1968606260328598E-2</v>
      </c>
      <c r="CX10" s="380">
        <v>7.3298389414989799E-4</v>
      </c>
      <c r="CY10" s="380">
        <v>4.1968606260328598E-2</v>
      </c>
      <c r="CZ10" s="591">
        <f t="shared" si="6"/>
        <v>8.3626171075324801E-2</v>
      </c>
      <c r="DA10" s="380">
        <v>0.23787969158012601</v>
      </c>
      <c r="DB10" s="380">
        <v>8.3626171075324801E-2</v>
      </c>
      <c r="DC10" s="591">
        <f t="shared" si="7"/>
        <v>7.1515946949016307E-2</v>
      </c>
      <c r="DD10" s="380">
        <v>0.29354541843153598</v>
      </c>
      <c r="DE10" s="380">
        <v>7.1515946949016307E-2</v>
      </c>
      <c r="DF10" s="89">
        <v>0.174868097781229</v>
      </c>
      <c r="DG10" s="380">
        <v>0.81839147068149498</v>
      </c>
      <c r="DH10" s="380">
        <v>0.113588437770642</v>
      </c>
      <c r="DI10" s="89">
        <v>553.06913690624197</v>
      </c>
      <c r="DJ10" s="380">
        <v>239.84111232375699</v>
      </c>
      <c r="DK10" s="380">
        <v>0</v>
      </c>
      <c r="DL10" s="89">
        <v>1840.6074953115999</v>
      </c>
      <c r="DM10" s="380">
        <v>886.85464555293004</v>
      </c>
      <c r="DN10" s="380">
        <v>4.7492942502200004E-3</v>
      </c>
      <c r="DO10" s="89">
        <v>325.97479905844102</v>
      </c>
      <c r="DP10" s="380">
        <v>157.13810642146299</v>
      </c>
      <c r="DQ10" s="380">
        <v>0</v>
      </c>
      <c r="DR10" s="89">
        <v>1766.0322201168101</v>
      </c>
      <c r="DS10" s="380">
        <v>850.78013441798498</v>
      </c>
      <c r="DT10" s="380">
        <v>3.7821364145714298E-2</v>
      </c>
      <c r="DU10" s="89">
        <v>594.66002244239098</v>
      </c>
      <c r="DV10" s="380">
        <v>306.34555097423902</v>
      </c>
      <c r="DW10" s="380">
        <v>0</v>
      </c>
      <c r="DX10" s="89">
        <v>9.8207587594161296</v>
      </c>
      <c r="DY10" s="380">
        <v>5.6947705780527196</v>
      </c>
      <c r="DZ10" s="380">
        <v>1.4405633539239401E-2</v>
      </c>
      <c r="EA10" s="89">
        <v>689.68456700258503</v>
      </c>
      <c r="EB10" s="380">
        <v>358.445975813774</v>
      </c>
      <c r="EC10" s="380">
        <v>8.1637580013191893E-2</v>
      </c>
      <c r="ED10" s="89">
        <v>100.327565276184</v>
      </c>
      <c r="EE10" s="380">
        <v>55.502540091314899</v>
      </c>
      <c r="EF10" s="380">
        <v>5.3407892757802201E-3</v>
      </c>
      <c r="EG10" s="89">
        <v>587.97158556871898</v>
      </c>
      <c r="EH10" s="380">
        <v>329.122740886256</v>
      </c>
      <c r="EI10" s="380">
        <v>0</v>
      </c>
      <c r="EJ10" s="89">
        <v>105.703844202765</v>
      </c>
      <c r="EK10" s="380">
        <v>59.085347270078202</v>
      </c>
      <c r="EL10" s="380">
        <v>3.84280100442932E-3</v>
      </c>
      <c r="EM10" s="89">
        <v>262.442413038371</v>
      </c>
      <c r="EN10" s="380">
        <v>150.70379444299101</v>
      </c>
      <c r="EO10" s="380">
        <v>0</v>
      </c>
      <c r="EP10" s="89">
        <v>28.303515118692999</v>
      </c>
      <c r="EQ10" s="380">
        <v>17.128090729634899</v>
      </c>
      <c r="ER10" s="380">
        <v>0</v>
      </c>
      <c r="ES10" s="89">
        <v>147.28132789249401</v>
      </c>
      <c r="ET10" s="380">
        <v>97.066245802146497</v>
      </c>
      <c r="EU10" s="380">
        <v>1.8899131686932701E-2</v>
      </c>
      <c r="EV10" s="89">
        <v>17.078215755928401</v>
      </c>
      <c r="EW10" s="380">
        <v>11.8825451949658</v>
      </c>
      <c r="EX10" s="380">
        <v>7.9600462209998297E-3</v>
      </c>
      <c r="EY10" s="400">
        <v>2.0405040438949199E-2</v>
      </c>
      <c r="EZ10" s="380">
        <v>0.20255513997583099</v>
      </c>
      <c r="FA10" s="380">
        <v>1.8680785806716199E-2</v>
      </c>
      <c r="FB10" s="89">
        <v>5.54640590513264</v>
      </c>
      <c r="FC10" s="380">
        <v>2.9668348743695998</v>
      </c>
      <c r="FD10" s="380">
        <v>1.3514015373525199E-2</v>
      </c>
      <c r="FE10" s="89">
        <v>0.104151347493616</v>
      </c>
      <c r="FF10" s="380">
        <v>0.256488805409819</v>
      </c>
      <c r="FG10" s="380">
        <v>1.9392728341951101E-2</v>
      </c>
      <c r="FH10" s="89">
        <v>18.859028058970701</v>
      </c>
      <c r="FI10" s="380">
        <v>20.809235527645999</v>
      </c>
      <c r="FJ10" s="380">
        <v>6.8028053616162E-3</v>
      </c>
      <c r="FK10" s="89">
        <v>6.5578791699472303</v>
      </c>
      <c r="FL10" s="380">
        <v>6.1875989275729797</v>
      </c>
      <c r="FM10" s="380">
        <v>0</v>
      </c>
    </row>
    <row r="11" spans="2:169">
      <c r="B11" s="73" t="s">
        <v>207</v>
      </c>
      <c r="C11" s="73" t="s">
        <v>1338</v>
      </c>
      <c r="D11" s="73" t="s">
        <v>1339</v>
      </c>
      <c r="E11" s="398" t="s">
        <v>32</v>
      </c>
      <c r="F11" s="398" t="s">
        <v>32</v>
      </c>
      <c r="H11" s="73" t="s">
        <v>1546</v>
      </c>
      <c r="I11" s="73" t="s">
        <v>1547</v>
      </c>
      <c r="K11" s="73" t="s">
        <v>1548</v>
      </c>
      <c r="L11" s="73">
        <v>15</v>
      </c>
      <c r="M11" s="113" t="s">
        <v>1554</v>
      </c>
      <c r="N11" s="591">
        <f t="shared" ref="N11" si="13">P11</f>
        <v>0.39295489500966208</v>
      </c>
      <c r="O11" s="380">
        <v>2.371051614274696</v>
      </c>
      <c r="P11" s="380">
        <v>0.39295489500966208</v>
      </c>
      <c r="Q11" s="591">
        <f t="shared" si="0"/>
        <v>1.446169290262675</v>
      </c>
      <c r="R11" s="380">
        <v>6.0080766706834581</v>
      </c>
      <c r="S11" s="380">
        <v>1.446169290262675</v>
      </c>
      <c r="T11" s="89">
        <v>574.05119404958646</v>
      </c>
      <c r="U11" s="380">
        <v>56.16710109066382</v>
      </c>
      <c r="V11" s="380">
        <v>1.1478842134638727</v>
      </c>
      <c r="W11" s="89">
        <v>97.315094988145972</v>
      </c>
      <c r="X11" s="380">
        <v>129.8297388194301</v>
      </c>
      <c r="Y11" s="380">
        <v>0.66248975720941927</v>
      </c>
      <c r="Z11" s="400">
        <v>184.40184940036707</v>
      </c>
      <c r="AA11" s="380">
        <v>337.78929598639189</v>
      </c>
      <c r="AB11" s="380">
        <v>0.29229409039418969</v>
      </c>
      <c r="AC11" s="400">
        <v>1603.7214653431192</v>
      </c>
      <c r="AD11" s="380">
        <v>1077.9618544757454</v>
      </c>
      <c r="AE11" s="380">
        <v>301.67074874045045</v>
      </c>
      <c r="AF11" s="89">
        <v>225321.2599768189</v>
      </c>
      <c r="AG11" s="380">
        <v>14658.040281884738</v>
      </c>
      <c r="AH11" s="380">
        <v>23.531832302828775</v>
      </c>
      <c r="AI11" s="591">
        <f t="shared" si="1"/>
        <v>171.51582953296199</v>
      </c>
      <c r="AJ11" s="380">
        <v>403.00753278540986</v>
      </c>
      <c r="AK11" s="380">
        <v>171.51582953296199</v>
      </c>
      <c r="AL11" s="591">
        <f t="shared" si="2"/>
        <v>124.40600634532213</v>
      </c>
      <c r="AM11" s="380">
        <v>441.77561963286797</v>
      </c>
      <c r="AN11" s="380">
        <v>124.40600634532213</v>
      </c>
      <c r="AO11" s="591">
        <f t="shared" ref="AO11" si="14">AQ11</f>
        <v>89.716136696816747</v>
      </c>
      <c r="AP11" s="380">
        <v>187.43678677901744</v>
      </c>
      <c r="AQ11" s="380">
        <v>89.716136696816747</v>
      </c>
      <c r="AR11" s="400">
        <v>0.82547582851173351</v>
      </c>
      <c r="AS11" s="380">
        <v>0.99361189368268787</v>
      </c>
      <c r="AT11" s="380">
        <v>0.22562678823597293</v>
      </c>
      <c r="AU11" s="400">
        <v>86.079648600931009</v>
      </c>
      <c r="AV11" s="380">
        <v>175.21232406336222</v>
      </c>
      <c r="AW11" s="380">
        <v>0.51231706277031619</v>
      </c>
      <c r="AX11" s="89">
        <v>8.0489479899669867</v>
      </c>
      <c r="AY11" s="382">
        <v>2.6981875953962104</v>
      </c>
      <c r="AZ11" s="382">
        <v>0.12569059659695739</v>
      </c>
      <c r="BA11" s="591">
        <f t="shared" si="3"/>
        <v>1.5037013002046817</v>
      </c>
      <c r="BB11" s="380">
        <v>5.378777814235697</v>
      </c>
      <c r="BC11" s="380">
        <v>1.5037013002046817</v>
      </c>
      <c r="BD11" s="89">
        <v>700.97471443465815</v>
      </c>
      <c r="BE11" s="380">
        <v>76.833069626836746</v>
      </c>
      <c r="BF11" s="380">
        <v>1.4191216368448947</v>
      </c>
      <c r="BG11" s="89">
        <v>822.58853396124891</v>
      </c>
      <c r="BH11" s="380">
        <v>678.95605165063557</v>
      </c>
      <c r="BI11" s="380">
        <v>3.0996881429566145</v>
      </c>
      <c r="BJ11" s="89">
        <v>936.08115906469334</v>
      </c>
      <c r="BK11" s="380">
        <v>664.51424112594418</v>
      </c>
      <c r="BL11" s="380">
        <v>7.1163494297140604</v>
      </c>
      <c r="BM11" s="89">
        <v>0.56706664858245981</v>
      </c>
      <c r="BN11" s="380">
        <v>0.87738907395614762</v>
      </c>
      <c r="BO11" s="380">
        <v>4.0926071166938492E-2</v>
      </c>
      <c r="BP11" s="591">
        <f t="shared" si="5"/>
        <v>0.31571742149393667</v>
      </c>
      <c r="BQ11" s="380">
        <v>1.1363234358532539</v>
      </c>
      <c r="BR11" s="380">
        <v>0.31571742149393667</v>
      </c>
      <c r="BS11" s="591">
        <f>BU11</f>
        <v>0.17642184517178658</v>
      </c>
      <c r="BT11" s="380">
        <v>1.5914189370046345</v>
      </c>
      <c r="BU11" s="380">
        <v>0.17642184517178658</v>
      </c>
      <c r="BV11" s="400">
        <v>3.4278645224927251</v>
      </c>
      <c r="BW11" s="380">
        <v>4.6233447524394222</v>
      </c>
      <c r="BX11" s="380">
        <v>0.62219211388809315</v>
      </c>
      <c r="BY11" s="89">
        <v>0.55273236886542931</v>
      </c>
      <c r="BZ11" s="380">
        <v>0.69027277864280623</v>
      </c>
      <c r="CA11" s="380">
        <v>0.12521736564408997</v>
      </c>
      <c r="CB11" s="89">
        <v>27.665750000557196</v>
      </c>
      <c r="CC11" s="380">
        <v>7.7818123228609863</v>
      </c>
      <c r="CD11" s="380">
        <v>0.72977336345044341</v>
      </c>
      <c r="CE11" s="89">
        <v>9.8485444644635134</v>
      </c>
      <c r="CF11" s="380">
        <v>4.6755953889605273</v>
      </c>
      <c r="CG11" s="380">
        <v>0.50830271450695941</v>
      </c>
      <c r="CH11" s="591">
        <f>CJ11</f>
        <v>0.19854266916637148</v>
      </c>
      <c r="CI11" s="380">
        <v>1.4460781203769137</v>
      </c>
      <c r="CJ11" s="380">
        <v>0.19854266916637148</v>
      </c>
      <c r="CK11" s="89">
        <v>117.65935324458644</v>
      </c>
      <c r="CL11" s="380">
        <v>18.878258698051244</v>
      </c>
      <c r="CM11" s="380">
        <v>5.7366221198814515E-2</v>
      </c>
      <c r="CN11" s="89">
        <v>1876.1449116997189</v>
      </c>
      <c r="CO11" s="380">
        <v>271.70727783055906</v>
      </c>
      <c r="CP11" s="380">
        <v>0</v>
      </c>
      <c r="CQ11" s="89">
        <v>0.38089751430224406</v>
      </c>
      <c r="CR11" s="380">
        <v>0.49175039856110242</v>
      </c>
      <c r="CS11" s="380">
        <v>1.1459283683563797E-2</v>
      </c>
      <c r="CT11" s="591">
        <f>CV11</f>
        <v>6.8074577986544232E-3</v>
      </c>
      <c r="CU11" s="380">
        <v>0.65159664366588477</v>
      </c>
      <c r="CV11" s="380">
        <v>6.8074577986544232E-3</v>
      </c>
      <c r="CW11" s="591">
        <f t="shared" si="4"/>
        <v>0</v>
      </c>
      <c r="CX11" s="380">
        <v>3.7399572027704768E-2</v>
      </c>
      <c r="CY11" s="380">
        <v>0</v>
      </c>
      <c r="CZ11" s="591">
        <f t="shared" si="6"/>
        <v>0.10676844919094565</v>
      </c>
      <c r="DA11" s="380">
        <v>0.92578113792958139</v>
      </c>
      <c r="DB11" s="380">
        <v>0.10676844919094565</v>
      </c>
      <c r="DC11" s="591">
        <f t="shared" si="7"/>
        <v>7.4535738954095182E-2</v>
      </c>
      <c r="DD11" s="380">
        <v>0.26740890010737151</v>
      </c>
      <c r="DE11" s="380">
        <v>7.4535738954095182E-2</v>
      </c>
      <c r="DF11" s="89">
        <v>1.43146762967052</v>
      </c>
      <c r="DG11" s="380">
        <v>2.5836615645991081</v>
      </c>
      <c r="DH11" s="380">
        <v>0.13787821364820865</v>
      </c>
      <c r="DI11" s="89">
        <v>670.78896167700884</v>
      </c>
      <c r="DJ11" s="380">
        <v>89.699135952973762</v>
      </c>
      <c r="DK11" s="380">
        <v>8.3355778677722155E-3</v>
      </c>
      <c r="DL11" s="89">
        <v>2070.8900476149443</v>
      </c>
      <c r="DM11" s="380">
        <v>263.52545884900627</v>
      </c>
      <c r="DN11" s="380">
        <v>6.2653465094878093E-3</v>
      </c>
      <c r="DO11" s="89">
        <v>340.94515516835969</v>
      </c>
      <c r="DP11" s="380">
        <v>43.040297764925946</v>
      </c>
      <c r="DQ11" s="380">
        <v>8.6032324520048681E-3</v>
      </c>
      <c r="DR11" s="89">
        <v>1707.6544838404093</v>
      </c>
      <c r="DS11" s="380">
        <v>199.84274184560127</v>
      </c>
      <c r="DT11" s="380">
        <v>0</v>
      </c>
      <c r="DU11" s="89">
        <v>472.31955809390138</v>
      </c>
      <c r="DV11" s="380">
        <v>59.607294917884296</v>
      </c>
      <c r="DW11" s="380">
        <v>3.3348055240290123E-2</v>
      </c>
      <c r="DX11" s="89">
        <v>10.812593335060969</v>
      </c>
      <c r="DY11" s="380">
        <v>2.8841598856852855</v>
      </c>
      <c r="DZ11" s="380">
        <v>9.5001292589948286E-3</v>
      </c>
      <c r="EA11" s="89">
        <v>499.04273994427984</v>
      </c>
      <c r="EB11" s="380">
        <v>68.400177818324778</v>
      </c>
      <c r="EC11" s="380">
        <v>8.5132441088258085E-2</v>
      </c>
      <c r="ED11" s="89">
        <v>68.886072832609486</v>
      </c>
      <c r="EE11" s="380">
        <v>8.9792061929418381</v>
      </c>
      <c r="EF11" s="380">
        <v>0</v>
      </c>
      <c r="EG11" s="89">
        <v>394.19210659442314</v>
      </c>
      <c r="EH11" s="380">
        <v>55.701678365746382</v>
      </c>
      <c r="EI11" s="380">
        <v>0</v>
      </c>
      <c r="EJ11" s="89">
        <v>70.121302132295554</v>
      </c>
      <c r="EK11" s="380">
        <v>9.8815013999237493</v>
      </c>
      <c r="EL11" s="380">
        <v>5.067076161015263E-3</v>
      </c>
      <c r="EM11" s="89">
        <v>176.6998770847282</v>
      </c>
      <c r="EN11" s="380">
        <v>31.286804553801126</v>
      </c>
      <c r="EO11" s="380">
        <v>1.5970016820534925E-2</v>
      </c>
      <c r="EP11" s="89">
        <v>19.431255161743533</v>
      </c>
      <c r="EQ11" s="380">
        <v>3.4639812398612588</v>
      </c>
      <c r="ER11" s="380">
        <v>0</v>
      </c>
      <c r="ES11" s="89">
        <v>106.46907045817336</v>
      </c>
      <c r="ET11" s="380">
        <v>20.894463111038814</v>
      </c>
      <c r="EU11" s="380">
        <v>3.5022076485116745E-2</v>
      </c>
      <c r="EV11" s="89">
        <v>12.937265456561896</v>
      </c>
      <c r="EW11" s="380">
        <v>2.7650843670407101</v>
      </c>
      <c r="EX11" s="380">
        <v>8.9748192746908432E-3</v>
      </c>
      <c r="EY11" s="400">
        <v>0.39217292614539589</v>
      </c>
      <c r="EZ11" s="380">
        <v>1.0093724411158078</v>
      </c>
      <c r="FA11" s="380">
        <v>3.4590047368605041E-2</v>
      </c>
      <c r="FB11" s="89">
        <v>6.1152166291119077</v>
      </c>
      <c r="FC11" s="380">
        <v>2.4045274180467162</v>
      </c>
      <c r="FD11" s="380">
        <v>3.048388451952861E-2</v>
      </c>
      <c r="FE11" s="89">
        <v>0.19303995516991912</v>
      </c>
      <c r="FF11" s="380">
        <v>0.33168128245560341</v>
      </c>
      <c r="FG11" s="380">
        <v>1.0552605374501098E-2</v>
      </c>
      <c r="FH11" s="89">
        <v>12.858952297304247</v>
      </c>
      <c r="FI11" s="380">
        <v>4.0371662189784256</v>
      </c>
      <c r="FJ11" s="380">
        <v>0</v>
      </c>
      <c r="FK11" s="89">
        <v>4.9900070679042337</v>
      </c>
      <c r="FL11" s="380">
        <v>1.5946451139676188</v>
      </c>
      <c r="FM11" s="380">
        <v>9.5414908457811358E-3</v>
      </c>
    </row>
    <row r="12" spans="2:169">
      <c r="B12" s="73" t="s">
        <v>207</v>
      </c>
      <c r="C12" s="73" t="s">
        <v>1338</v>
      </c>
      <c r="D12" s="73" t="s">
        <v>1339</v>
      </c>
      <c r="E12" s="398" t="s">
        <v>32</v>
      </c>
      <c r="F12" s="398" t="s">
        <v>32</v>
      </c>
      <c r="H12" s="73" t="s">
        <v>1546</v>
      </c>
      <c r="I12" s="73" t="s">
        <v>1547</v>
      </c>
      <c r="K12" s="73" t="s">
        <v>1548</v>
      </c>
      <c r="L12" s="73">
        <v>15</v>
      </c>
      <c r="M12" s="113" t="s">
        <v>1555</v>
      </c>
      <c r="N12" s="89">
        <v>0.99580770093980697</v>
      </c>
      <c r="O12" s="380">
        <v>1.4173735376222201</v>
      </c>
      <c r="P12" s="380">
        <v>0.41485288529325898</v>
      </c>
      <c r="Q12" s="591">
        <f t="shared" si="0"/>
        <v>1.85861989903973</v>
      </c>
      <c r="R12" s="380">
        <v>5.5378181196115301</v>
      </c>
      <c r="S12" s="380">
        <v>1.85861989903973</v>
      </c>
      <c r="T12" s="89">
        <v>589.56413807252204</v>
      </c>
      <c r="U12" s="380">
        <v>128.37530962530101</v>
      </c>
      <c r="V12" s="380">
        <v>1.2005815064437999</v>
      </c>
      <c r="W12" s="89">
        <v>32.249649444366</v>
      </c>
      <c r="X12" s="380">
        <v>14.6100755433109</v>
      </c>
      <c r="Y12" s="380">
        <v>0.45456871282144701</v>
      </c>
      <c r="Z12" s="400">
        <v>73.759215132916296</v>
      </c>
      <c r="AA12" s="380">
        <v>256.39633585260299</v>
      </c>
      <c r="AB12" s="380">
        <v>0.320021023436039</v>
      </c>
      <c r="AC12" s="400">
        <v>1435.07003277579</v>
      </c>
      <c r="AD12" s="380">
        <v>793.25922429366199</v>
      </c>
      <c r="AE12" s="380">
        <v>448.733031070594</v>
      </c>
      <c r="AF12" s="89">
        <v>223603.89638560099</v>
      </c>
      <c r="AG12" s="380">
        <v>14455.781012465501</v>
      </c>
      <c r="AH12" s="380">
        <v>22.5206651701025</v>
      </c>
      <c r="AI12" s="591">
        <f t="shared" si="1"/>
        <v>162.17936379000801</v>
      </c>
      <c r="AJ12" s="380">
        <v>431.996471725817</v>
      </c>
      <c r="AK12" s="380">
        <v>162.17936379000801</v>
      </c>
      <c r="AL12" s="591">
        <f t="shared" si="2"/>
        <v>121.45891437744901</v>
      </c>
      <c r="AM12" s="380">
        <v>442.30562387753298</v>
      </c>
      <c r="AN12" s="380">
        <v>121.45891437744901</v>
      </c>
      <c r="AO12" s="400">
        <v>19.122752920095301</v>
      </c>
      <c r="AP12" s="380">
        <v>69.615435449954902</v>
      </c>
      <c r="AQ12" s="380">
        <v>2.5263448292847301</v>
      </c>
      <c r="AR12" s="400">
        <v>0.42516584602360102</v>
      </c>
      <c r="AS12" s="380">
        <v>0.54338281313802095</v>
      </c>
      <c r="AT12" s="380">
        <v>0.18210798227560401</v>
      </c>
      <c r="AU12" s="400">
        <v>7.7929398634319202</v>
      </c>
      <c r="AV12" s="380">
        <v>13.2451391189351</v>
      </c>
      <c r="AW12" s="380">
        <v>0.23864012322056199</v>
      </c>
      <c r="AX12" s="89">
        <v>4.0189098811635304</v>
      </c>
      <c r="AY12" s="382">
        <v>3.0713861997125198</v>
      </c>
      <c r="AZ12" s="382">
        <v>9.8140765176470801E-2</v>
      </c>
      <c r="BA12" s="591">
        <f t="shared" si="3"/>
        <v>1.3932246633152701</v>
      </c>
      <c r="BB12" s="380">
        <v>3.61208699688776</v>
      </c>
      <c r="BC12" s="380">
        <v>1.3932246633152701</v>
      </c>
      <c r="BD12" s="89">
        <v>760.82256480315402</v>
      </c>
      <c r="BE12" s="380">
        <v>64.556334636792201</v>
      </c>
      <c r="BF12" s="380">
        <v>2.17515324888172</v>
      </c>
      <c r="BG12" s="89">
        <v>488.45514561921101</v>
      </c>
      <c r="BH12" s="380">
        <v>134.591560057816</v>
      </c>
      <c r="BI12" s="380">
        <v>2.8675609883276101</v>
      </c>
      <c r="BJ12" s="89">
        <v>615.59212180931797</v>
      </c>
      <c r="BK12" s="380">
        <v>194.944639719859</v>
      </c>
      <c r="BL12" s="380">
        <v>7.5261524760846097</v>
      </c>
      <c r="BM12" s="89">
        <v>9.2286659951852604E-2</v>
      </c>
      <c r="BN12" s="380">
        <v>0.217519059463812</v>
      </c>
      <c r="BO12" s="380">
        <v>4.0604180766415497E-2</v>
      </c>
      <c r="BP12" s="591">
        <f t="shared" si="5"/>
        <v>0.276690483372176</v>
      </c>
      <c r="BQ12" s="380">
        <v>0.79166073572722495</v>
      </c>
      <c r="BR12" s="380">
        <v>0.276690483372176</v>
      </c>
      <c r="BS12" s="591">
        <f>BU12</f>
        <v>0.126987396874162</v>
      </c>
      <c r="BT12" s="380">
        <v>0.37316673872601402</v>
      </c>
      <c r="BU12" s="380">
        <v>0.126987396874162</v>
      </c>
      <c r="BV12" s="400">
        <v>1.27813503142271</v>
      </c>
      <c r="BW12" s="380">
        <v>2.4334345516857598</v>
      </c>
      <c r="BX12" s="380">
        <v>0.47211276067575803</v>
      </c>
      <c r="BY12" s="89">
        <v>0.36983899758953198</v>
      </c>
      <c r="BZ12" s="380">
        <v>0.47076113071919501</v>
      </c>
      <c r="CA12" s="380">
        <v>0.12577588296039199</v>
      </c>
      <c r="CB12" s="89">
        <v>27.869316673867999</v>
      </c>
      <c r="CC12" s="380">
        <v>9.6632511641108998</v>
      </c>
      <c r="CD12" s="380">
        <v>0.64229541641772503</v>
      </c>
      <c r="CE12" s="89">
        <v>10.820361125853999</v>
      </c>
      <c r="CF12" s="380">
        <v>6.1936095541816298</v>
      </c>
      <c r="CG12" s="380">
        <v>0.48119481909113798</v>
      </c>
      <c r="CH12" s="400">
        <v>0.55020234614018204</v>
      </c>
      <c r="CI12" s="380">
        <v>0.91281050858877499</v>
      </c>
      <c r="CJ12" s="380">
        <v>0.17897053048959999</v>
      </c>
      <c r="CK12" s="89">
        <v>127.393913211116</v>
      </c>
      <c r="CL12" s="380">
        <v>22.268277869915199</v>
      </c>
      <c r="CM12" s="380">
        <v>6.0142846473100801E-2</v>
      </c>
      <c r="CN12" s="89">
        <v>1868.3099403769099</v>
      </c>
      <c r="CO12" s="380">
        <v>596.22421090619798</v>
      </c>
      <c r="CP12" s="380">
        <v>5.5169161224773904E-3</v>
      </c>
      <c r="CQ12" s="89">
        <v>0.34567603629826699</v>
      </c>
      <c r="CR12" s="380">
        <v>0.71894267014004698</v>
      </c>
      <c r="CS12" s="380">
        <v>1.0879682717891E-2</v>
      </c>
      <c r="CT12" s="89">
        <v>8.5780085117598701E-2</v>
      </c>
      <c r="CU12" s="380">
        <v>0.19095001151737701</v>
      </c>
      <c r="CV12" s="380">
        <v>9.0846550361698801E-3</v>
      </c>
      <c r="CW12" s="591">
        <f t="shared" si="4"/>
        <v>3.74551628879429E-2</v>
      </c>
      <c r="CX12" s="380">
        <v>0</v>
      </c>
      <c r="CY12" s="380">
        <v>3.74551628879429E-2</v>
      </c>
      <c r="CZ12" s="400">
        <v>0.15112531134721099</v>
      </c>
      <c r="DA12" s="380">
        <v>0.49665279188519601</v>
      </c>
      <c r="DB12" s="380">
        <v>0.107145598819684</v>
      </c>
      <c r="DC12" s="89">
        <v>0.23325066002167399</v>
      </c>
      <c r="DD12" s="380">
        <v>0.81018665519169797</v>
      </c>
      <c r="DE12" s="380">
        <v>7.1862941907952102E-2</v>
      </c>
      <c r="DF12" s="89">
        <v>0.73433329827618399</v>
      </c>
      <c r="DG12" s="380">
        <v>2.0084648777855501</v>
      </c>
      <c r="DH12" s="380">
        <v>0.112041369366608</v>
      </c>
      <c r="DI12" s="89">
        <v>669.14676327370603</v>
      </c>
      <c r="DJ12" s="380">
        <v>128.461932560337</v>
      </c>
      <c r="DK12" s="380">
        <v>5.6285914495387904E-3</v>
      </c>
      <c r="DL12" s="89">
        <v>2038.9590199342699</v>
      </c>
      <c r="DM12" s="380">
        <v>451.74203292866298</v>
      </c>
      <c r="DN12" s="380">
        <v>0</v>
      </c>
      <c r="DO12" s="89">
        <v>330.92680198371801</v>
      </c>
      <c r="DP12" s="380">
        <v>73.572184542098995</v>
      </c>
      <c r="DQ12" s="380">
        <v>8.1629178669464907E-3</v>
      </c>
      <c r="DR12" s="89">
        <v>1673.23830146105</v>
      </c>
      <c r="DS12" s="380">
        <v>391.164089420035</v>
      </c>
      <c r="DT12" s="380">
        <v>2.3621812544558099E-2</v>
      </c>
      <c r="DU12" s="89">
        <v>474.38518279668</v>
      </c>
      <c r="DV12" s="380">
        <v>141.54922268163801</v>
      </c>
      <c r="DW12" s="380">
        <v>0</v>
      </c>
      <c r="DX12" s="89">
        <v>11.5851468896243</v>
      </c>
      <c r="DY12" s="380">
        <v>4.5705670677409396</v>
      </c>
      <c r="DZ12" s="380">
        <v>0</v>
      </c>
      <c r="EA12" s="89">
        <v>512.11273329684605</v>
      </c>
      <c r="EB12" s="380">
        <v>156.01780359398001</v>
      </c>
      <c r="EC12" s="380">
        <v>0.101022506667572</v>
      </c>
      <c r="ED12" s="89">
        <v>71.445636756352897</v>
      </c>
      <c r="EE12" s="380">
        <v>20.811659262878798</v>
      </c>
      <c r="EF12" s="380">
        <v>4.7565664676948302E-3</v>
      </c>
      <c r="EG12" s="89">
        <v>411.278767823544</v>
      </c>
      <c r="EH12" s="380">
        <v>131.13016875899299</v>
      </c>
      <c r="EI12" s="380">
        <v>0</v>
      </c>
      <c r="EJ12" s="89">
        <v>73.325279830482799</v>
      </c>
      <c r="EK12" s="380">
        <v>22.998187985977498</v>
      </c>
      <c r="EL12" s="380">
        <v>0</v>
      </c>
      <c r="EM12" s="89">
        <v>182.344853460602</v>
      </c>
      <c r="EN12" s="380">
        <v>62.5078095967488</v>
      </c>
      <c r="EO12" s="380">
        <v>3.03059786591614E-2</v>
      </c>
      <c r="EP12" s="89">
        <v>20.065638648598899</v>
      </c>
      <c r="EQ12" s="380">
        <v>6.3160904312355397</v>
      </c>
      <c r="ER12" s="380">
        <v>0</v>
      </c>
      <c r="ES12" s="89">
        <v>104.384365726285</v>
      </c>
      <c r="ET12" s="380">
        <v>36.671556231895003</v>
      </c>
      <c r="EU12" s="380">
        <v>0</v>
      </c>
      <c r="EV12" s="89">
        <v>12.655459066905699</v>
      </c>
      <c r="EW12" s="380">
        <v>5.7684518492411803</v>
      </c>
      <c r="EX12" s="380">
        <v>0</v>
      </c>
      <c r="EY12" s="400">
        <v>5.7383316229645001E-2</v>
      </c>
      <c r="EZ12" s="380">
        <v>0.26750793457126198</v>
      </c>
      <c r="FA12" s="380">
        <v>2.3329958980003101E-2</v>
      </c>
      <c r="FB12" s="89">
        <v>6.3017325038041703</v>
      </c>
      <c r="FC12" s="380">
        <v>3.75749005020932</v>
      </c>
      <c r="FD12" s="380">
        <v>2.8922635166079499E-2</v>
      </c>
      <c r="FE12" s="89">
        <v>0.15143870156318001</v>
      </c>
      <c r="FF12" s="380">
        <v>0.26040188709967899</v>
      </c>
      <c r="FG12" s="380">
        <v>1.9655008920760199E-2</v>
      </c>
      <c r="FH12" s="89">
        <v>11.7589695253393</v>
      </c>
      <c r="FI12" s="380">
        <v>8.2506370528381208</v>
      </c>
      <c r="FJ12" s="380">
        <v>0</v>
      </c>
      <c r="FK12" s="89">
        <v>4.6831494132072402</v>
      </c>
      <c r="FL12" s="380">
        <v>3.1450981231196899</v>
      </c>
      <c r="FM12" s="380">
        <v>9.0561605442356294E-3</v>
      </c>
    </row>
    <row r="13" spans="2:169">
      <c r="B13" s="73" t="s">
        <v>207</v>
      </c>
      <c r="C13" s="73" t="s">
        <v>1338</v>
      </c>
      <c r="D13" s="73" t="s">
        <v>1339</v>
      </c>
      <c r="E13" s="398" t="s">
        <v>32</v>
      </c>
      <c r="F13" s="398" t="s">
        <v>32</v>
      </c>
      <c r="H13" s="73" t="s">
        <v>1546</v>
      </c>
      <c r="I13" s="73" t="s">
        <v>1547</v>
      </c>
      <c r="K13" s="73" t="s">
        <v>1556</v>
      </c>
      <c r="L13" s="73">
        <v>25</v>
      </c>
      <c r="M13" s="113" t="s">
        <v>1557</v>
      </c>
      <c r="N13" s="89">
        <v>0.54252823974790587</v>
      </c>
      <c r="O13" s="380">
        <v>0.74208229374190449</v>
      </c>
      <c r="P13" s="380">
        <v>0.12972554621415963</v>
      </c>
      <c r="Q13" s="591">
        <f t="shared" si="0"/>
        <v>0.61588729626652061</v>
      </c>
      <c r="R13" s="380">
        <v>2.5533462261326356</v>
      </c>
      <c r="S13" s="380">
        <v>0.61588729626652061</v>
      </c>
      <c r="T13" s="89">
        <v>585.32374577279006</v>
      </c>
      <c r="U13" s="380">
        <v>69.483838697547284</v>
      </c>
      <c r="V13" s="380">
        <v>0.34361103648710911</v>
      </c>
      <c r="W13" s="89">
        <v>64.397242014829501</v>
      </c>
      <c r="X13" s="380">
        <v>45.878127790835613</v>
      </c>
      <c r="Y13" s="380">
        <v>0.21902623281626427</v>
      </c>
      <c r="Z13" s="400">
        <v>76.004986871562593</v>
      </c>
      <c r="AA13" s="380">
        <v>117.12331424879184</v>
      </c>
      <c r="AB13" s="380">
        <v>0.10324834535777638</v>
      </c>
      <c r="AC13" s="400">
        <v>807.97398825653374</v>
      </c>
      <c r="AD13" s="380">
        <v>516.65446415523104</v>
      </c>
      <c r="AE13" s="380">
        <v>90.903563496235734</v>
      </c>
      <c r="AF13" s="89">
        <v>214586.25866847663</v>
      </c>
      <c r="AG13" s="380">
        <v>12746.83723156389</v>
      </c>
      <c r="AH13" s="380">
        <v>7.2332905267959511</v>
      </c>
      <c r="AI13" s="591">
        <f t="shared" si="1"/>
        <v>48.061946347235214</v>
      </c>
      <c r="AJ13" s="380">
        <v>208.77401523468416</v>
      </c>
      <c r="AK13" s="380">
        <v>48.061946347235214</v>
      </c>
      <c r="AL13" s="89">
        <v>77.946160874948859</v>
      </c>
      <c r="AM13" s="380">
        <v>174.68947510493749</v>
      </c>
      <c r="AN13" s="380">
        <v>37.700786742689608</v>
      </c>
      <c r="AO13" s="400">
        <v>17.557621632161037</v>
      </c>
      <c r="AP13" s="380">
        <v>21.748140429698175</v>
      </c>
      <c r="AQ13" s="380">
        <v>0.73684304460373784</v>
      </c>
      <c r="AR13" s="400">
        <v>0.77350571738256801</v>
      </c>
      <c r="AS13" s="380">
        <v>0.41087030610649444</v>
      </c>
      <c r="AT13" s="380">
        <v>7.8571005969742813E-2</v>
      </c>
      <c r="AU13" s="400">
        <v>2.3005742826309601</v>
      </c>
      <c r="AV13" s="380">
        <v>4.5249601985542984</v>
      </c>
      <c r="AW13" s="380">
        <v>9.2300477409772069E-2</v>
      </c>
      <c r="AX13" s="89">
        <v>5.6511140515268421</v>
      </c>
      <c r="AY13" s="382">
        <v>2.4530577343843452</v>
      </c>
      <c r="AZ13" s="382">
        <v>3.4152935412981436E-2</v>
      </c>
      <c r="BA13" s="591">
        <f t="shared" si="3"/>
        <v>0.47811938686636607</v>
      </c>
      <c r="BB13" s="380">
        <v>1.3020811407999473</v>
      </c>
      <c r="BC13" s="380">
        <v>0.47811938686636607</v>
      </c>
      <c r="BD13" s="89">
        <v>759.55590196055118</v>
      </c>
      <c r="BE13" s="380">
        <v>66.313127904039561</v>
      </c>
      <c r="BF13" s="380">
        <v>0.54434760011946326</v>
      </c>
      <c r="BG13" s="89">
        <v>824.56882486685447</v>
      </c>
      <c r="BH13" s="380">
        <v>373.96400862738392</v>
      </c>
      <c r="BI13" s="380">
        <v>1.141643200313087</v>
      </c>
      <c r="BJ13" s="89">
        <v>959.0285733906278</v>
      </c>
      <c r="BK13" s="380">
        <v>374.70708317316127</v>
      </c>
      <c r="BL13" s="380">
        <v>2.7286200307319266</v>
      </c>
      <c r="BM13" s="89">
        <v>0.39135441986815495</v>
      </c>
      <c r="BN13" s="380">
        <v>0.43160887761094702</v>
      </c>
      <c r="BO13" s="380">
        <v>1.2070538397569584E-2</v>
      </c>
      <c r="BP13" s="400">
        <v>0.12786707720386697</v>
      </c>
      <c r="BQ13" s="380">
        <v>0.50925101776003079</v>
      </c>
      <c r="BR13" s="380">
        <v>9.9136783819265814E-2</v>
      </c>
      <c r="BS13" s="400">
        <v>0.28809895517060613</v>
      </c>
      <c r="BT13" s="380">
        <v>0.6779058486327908</v>
      </c>
      <c r="BU13" s="380">
        <v>4.0505313070160226E-2</v>
      </c>
      <c r="BV13" s="400">
        <v>1.6311533527477635</v>
      </c>
      <c r="BW13" s="380">
        <v>2.3228533038761952</v>
      </c>
      <c r="BX13" s="380">
        <v>0.20056026887469428</v>
      </c>
      <c r="BY13" s="89">
        <v>0.38802812723438412</v>
      </c>
      <c r="BZ13" s="380">
        <v>0.33078518782854094</v>
      </c>
      <c r="CA13" s="380">
        <v>4.5646333296692675E-2</v>
      </c>
      <c r="CB13" s="89">
        <v>25.911829804256353</v>
      </c>
      <c r="CC13" s="380">
        <v>8.4206018822432789</v>
      </c>
      <c r="CD13" s="380">
        <v>0.27052578175818975</v>
      </c>
      <c r="CE13" s="89">
        <v>9.3571568625368435</v>
      </c>
      <c r="CF13" s="380">
        <v>3.3336562861490169</v>
      </c>
      <c r="CG13" s="380">
        <v>0.21129470680969478</v>
      </c>
      <c r="CH13" s="400">
        <v>0.43708080059455051</v>
      </c>
      <c r="CI13" s="380">
        <v>0.50817649734628223</v>
      </c>
      <c r="CJ13" s="380">
        <v>6.0450160990692579E-2</v>
      </c>
      <c r="CK13" s="89">
        <v>113.70300210124533</v>
      </c>
      <c r="CL13" s="380">
        <v>38.658259354731733</v>
      </c>
      <c r="CM13" s="380">
        <v>2.0569995258172238E-2</v>
      </c>
      <c r="CN13" s="89">
        <v>1768.8100697302114</v>
      </c>
      <c r="CO13" s="380">
        <v>332.42101290464569</v>
      </c>
      <c r="CP13" s="380">
        <v>1.8864736415622441E-3</v>
      </c>
      <c r="CQ13" s="89">
        <v>0.36302614129930094</v>
      </c>
      <c r="CR13" s="380">
        <v>0.28940232077158634</v>
      </c>
      <c r="CS13" s="380">
        <v>3.6992061068138399E-3</v>
      </c>
      <c r="CT13" s="89">
        <v>7.937312884793854E-2</v>
      </c>
      <c r="CU13" s="380">
        <v>0.1155197881422336</v>
      </c>
      <c r="CV13" s="380">
        <v>0</v>
      </c>
      <c r="CW13" s="400">
        <v>1.9317408840526386E-2</v>
      </c>
      <c r="CX13" s="380">
        <v>0.11471042248023595</v>
      </c>
      <c r="CY13" s="380">
        <v>1.7642455278135984E-2</v>
      </c>
      <c r="CZ13" s="591">
        <f t="shared" ref="CZ13" si="15">DB13</f>
        <v>3.6855430096329071E-2</v>
      </c>
      <c r="DA13" s="380">
        <v>0.14222462296820371</v>
      </c>
      <c r="DB13" s="380">
        <v>3.6855430096329071E-2</v>
      </c>
      <c r="DC13" s="591">
        <f t="shared" ref="DC13:DC15" si="16">DE13</f>
        <v>3.181207102286232E-2</v>
      </c>
      <c r="DD13" s="380">
        <v>0.10114262376249723</v>
      </c>
      <c r="DE13" s="380">
        <v>3.181207102286232E-2</v>
      </c>
      <c r="DF13" s="89">
        <v>0.48049555050234005</v>
      </c>
      <c r="DG13" s="380">
        <v>0.68234754701606937</v>
      </c>
      <c r="DH13" s="380">
        <v>3.0957190293099783E-2</v>
      </c>
      <c r="DI13" s="89">
        <v>600.13164955537161</v>
      </c>
      <c r="DJ13" s="380">
        <v>228.21136240346357</v>
      </c>
      <c r="DK13" s="380">
        <v>1.9790783119820543E-3</v>
      </c>
      <c r="DL13" s="89">
        <v>1830.5235863492157</v>
      </c>
      <c r="DM13" s="380">
        <v>598.13656042663047</v>
      </c>
      <c r="DN13" s="380">
        <v>1.2664724590575573E-2</v>
      </c>
      <c r="DO13" s="89">
        <v>294.63386489091096</v>
      </c>
      <c r="DP13" s="380">
        <v>83.762708419872354</v>
      </c>
      <c r="DQ13" s="380">
        <v>2.3778447847380194E-3</v>
      </c>
      <c r="DR13" s="89">
        <v>1445.0293995500811</v>
      </c>
      <c r="DS13" s="380">
        <v>350.1637534883439</v>
      </c>
      <c r="DT13" s="380">
        <v>4.4154856327039631E-2</v>
      </c>
      <c r="DU13" s="89">
        <v>425.29942188311344</v>
      </c>
      <c r="DV13" s="380">
        <v>53.41448398716016</v>
      </c>
      <c r="DW13" s="380">
        <v>0</v>
      </c>
      <c r="DX13" s="89">
        <v>9.9326476796732113</v>
      </c>
      <c r="DY13" s="380">
        <v>3.2828796719801554</v>
      </c>
      <c r="DZ13" s="380">
        <v>3.2000758051598148E-3</v>
      </c>
      <c r="EA13" s="89">
        <v>456.10168520983353</v>
      </c>
      <c r="EB13" s="380">
        <v>58.001725869002421</v>
      </c>
      <c r="EC13" s="380">
        <v>2.921126742495174E-2</v>
      </c>
      <c r="ED13" s="89">
        <v>63.2782826917908</v>
      </c>
      <c r="EE13" s="380">
        <v>11.471525197920187</v>
      </c>
      <c r="EF13" s="380">
        <v>2.3594552427172941E-3</v>
      </c>
      <c r="EG13" s="89">
        <v>365.00655058735532</v>
      </c>
      <c r="EH13" s="380">
        <v>65.361686507227006</v>
      </c>
      <c r="EI13" s="380">
        <v>6.9136287182388866E-3</v>
      </c>
      <c r="EJ13" s="89">
        <v>64.762479747888577</v>
      </c>
      <c r="EK13" s="380">
        <v>12.622442717009562</v>
      </c>
      <c r="EL13" s="380">
        <v>2.9483655435840169E-3</v>
      </c>
      <c r="EM13" s="89">
        <v>162.63298431050703</v>
      </c>
      <c r="EN13" s="380">
        <v>33.425077319394063</v>
      </c>
      <c r="EO13" s="380">
        <v>0</v>
      </c>
      <c r="EP13" s="89">
        <v>17.237596799638833</v>
      </c>
      <c r="EQ13" s="380">
        <v>3.525875626842105</v>
      </c>
      <c r="ER13" s="380">
        <v>2.399277117495159E-3</v>
      </c>
      <c r="ES13" s="89">
        <v>90.307574150508074</v>
      </c>
      <c r="ET13" s="380">
        <v>18.862765041043346</v>
      </c>
      <c r="EU13" s="380">
        <v>0</v>
      </c>
      <c r="EV13" s="89">
        <v>10.623511512168136</v>
      </c>
      <c r="EW13" s="380">
        <v>2.4100905368950896</v>
      </c>
      <c r="EX13" s="380">
        <v>1.8032625993282569E-3</v>
      </c>
      <c r="EY13" s="400">
        <v>0.12165277537064872</v>
      </c>
      <c r="EZ13" s="380">
        <v>0.34327017695672735</v>
      </c>
      <c r="FA13" s="380">
        <v>1.9303281683983098E-2</v>
      </c>
      <c r="FB13" s="89">
        <v>5.3927034678337451</v>
      </c>
      <c r="FC13" s="380">
        <v>1.6815431506553871</v>
      </c>
      <c r="FD13" s="380">
        <v>1.0421460925414131E-2</v>
      </c>
      <c r="FE13" s="89">
        <v>5.7207843349980129E-2</v>
      </c>
      <c r="FF13" s="380">
        <v>9.7803760342727503E-2</v>
      </c>
      <c r="FG13" s="380">
        <v>7.7609747332348603E-3</v>
      </c>
      <c r="FH13" s="89">
        <v>9.3377196936026614</v>
      </c>
      <c r="FI13" s="380">
        <v>3.1711271557734872</v>
      </c>
      <c r="FJ13" s="380">
        <v>3.099410306703619E-3</v>
      </c>
      <c r="FK13" s="89">
        <v>3.4617200363995906</v>
      </c>
      <c r="FL13" s="380">
        <v>1.0449861110916645</v>
      </c>
      <c r="FM13" s="380">
        <v>0</v>
      </c>
    </row>
    <row r="14" spans="2:169">
      <c r="B14" s="73" t="s">
        <v>207</v>
      </c>
      <c r="C14" s="73" t="s">
        <v>1338</v>
      </c>
      <c r="D14" s="73" t="s">
        <v>1339</v>
      </c>
      <c r="E14" s="398" t="s">
        <v>32</v>
      </c>
      <c r="F14" s="398" t="s">
        <v>32</v>
      </c>
      <c r="H14" s="73" t="s">
        <v>1546</v>
      </c>
      <c r="I14" s="73" t="s">
        <v>1547</v>
      </c>
      <c r="K14" s="73" t="s">
        <v>1556</v>
      </c>
      <c r="L14" s="73">
        <v>25</v>
      </c>
      <c r="M14" s="113" t="s">
        <v>1558</v>
      </c>
      <c r="N14" s="89">
        <v>0.83289538411321795</v>
      </c>
      <c r="O14" s="380">
        <v>0.83878318104956417</v>
      </c>
      <c r="P14" s="380">
        <v>0.11331347661260234</v>
      </c>
      <c r="Q14" s="89">
        <v>0.7033238271936233</v>
      </c>
      <c r="R14" s="380">
        <v>2.4169439768668446</v>
      </c>
      <c r="S14" s="380">
        <v>0.54587091675547794</v>
      </c>
      <c r="T14" s="89">
        <v>585.16956858607125</v>
      </c>
      <c r="U14" s="380">
        <v>53.029183057015636</v>
      </c>
      <c r="V14" s="380">
        <v>0.38090252178010092</v>
      </c>
      <c r="W14" s="89">
        <v>61.969650453902929</v>
      </c>
      <c r="X14" s="380">
        <v>25.369245651464585</v>
      </c>
      <c r="Y14" s="380">
        <v>0.23413534630501237</v>
      </c>
      <c r="Z14" s="400">
        <v>29.336244847067157</v>
      </c>
      <c r="AA14" s="380">
        <v>49.634502577068737</v>
      </c>
      <c r="AB14" s="380">
        <v>0.11687046207450785</v>
      </c>
      <c r="AC14" s="400">
        <v>910.81972762304656</v>
      </c>
      <c r="AD14" s="380">
        <v>400.92843844491921</v>
      </c>
      <c r="AE14" s="380">
        <v>101.06647870762413</v>
      </c>
      <c r="AF14" s="89">
        <v>215842.15955971924</v>
      </c>
      <c r="AG14" s="380">
        <v>10454.439571317565</v>
      </c>
      <c r="AH14" s="380">
        <v>7.1996142879434446</v>
      </c>
      <c r="AI14" s="591">
        <f t="shared" si="1"/>
        <v>51.188134444426346</v>
      </c>
      <c r="AJ14" s="380">
        <v>148.4542902535164</v>
      </c>
      <c r="AK14" s="380">
        <v>51.188134444426346</v>
      </c>
      <c r="AL14" s="89">
        <v>89.135956103852564</v>
      </c>
      <c r="AM14" s="380">
        <v>181.23876961102474</v>
      </c>
      <c r="AN14" s="380">
        <v>40.694069926581058</v>
      </c>
      <c r="AO14" s="400">
        <v>47.077720406197813</v>
      </c>
      <c r="AP14" s="380">
        <v>82.493709049067277</v>
      </c>
      <c r="AQ14" s="380">
        <v>0.79853372393117705</v>
      </c>
      <c r="AR14" s="400">
        <v>0.70282256361032236</v>
      </c>
      <c r="AS14" s="380">
        <v>0.45049290580011619</v>
      </c>
      <c r="AT14" s="380">
        <v>8.0900848240361298E-2</v>
      </c>
      <c r="AU14" s="400">
        <v>2.8573572308758268</v>
      </c>
      <c r="AV14" s="380">
        <v>5.0147880845411628</v>
      </c>
      <c r="AW14" s="380">
        <v>9.0739702869208003E-2</v>
      </c>
      <c r="AX14" s="89">
        <v>3.5259350688905404</v>
      </c>
      <c r="AY14" s="382">
        <v>1.0263580389759162</v>
      </c>
      <c r="AZ14" s="382">
        <v>3.5210891921880323E-2</v>
      </c>
      <c r="BA14" s="591">
        <f t="shared" si="3"/>
        <v>0.41894061207048205</v>
      </c>
      <c r="BB14" s="380">
        <v>1.4990046616704764</v>
      </c>
      <c r="BC14" s="380">
        <v>0.41894061207048205</v>
      </c>
      <c r="BD14" s="89">
        <v>777.94424529777541</v>
      </c>
      <c r="BE14" s="380">
        <v>52.189044228319332</v>
      </c>
      <c r="BF14" s="380">
        <v>0.51269972929243879</v>
      </c>
      <c r="BG14" s="89">
        <v>752.32382911530578</v>
      </c>
      <c r="BH14" s="380">
        <v>224.27552683685104</v>
      </c>
      <c r="BI14" s="380">
        <v>8.5297056272547156</v>
      </c>
      <c r="BJ14" s="89">
        <v>884.07259846870909</v>
      </c>
      <c r="BK14" s="380">
        <v>202.0285808953206</v>
      </c>
      <c r="BL14" s="380">
        <v>2.0433842446560266</v>
      </c>
      <c r="BM14" s="89">
        <v>0.50373862635435596</v>
      </c>
      <c r="BN14" s="380">
        <v>0.43232878076665376</v>
      </c>
      <c r="BO14" s="380">
        <v>1.3120531990887117E-2</v>
      </c>
      <c r="BP14" s="591">
        <f>BR14</f>
        <v>9.1781512647294367E-2</v>
      </c>
      <c r="BQ14" s="380">
        <v>0.36057857909986213</v>
      </c>
      <c r="BR14" s="380">
        <v>9.1781512647294367E-2</v>
      </c>
      <c r="BS14" s="400">
        <v>0.26910398799836016</v>
      </c>
      <c r="BT14" s="380">
        <v>0.42695554765074462</v>
      </c>
      <c r="BU14" s="380">
        <v>3.9734924208810973E-2</v>
      </c>
      <c r="BV14" s="400">
        <v>1.3285214324800159</v>
      </c>
      <c r="BW14" s="380">
        <v>2.2015830938558767</v>
      </c>
      <c r="BX14" s="380">
        <v>0.18102094168028002</v>
      </c>
      <c r="BY14" s="89">
        <v>0.44285251629347006</v>
      </c>
      <c r="BZ14" s="380">
        <v>0.38531900044517786</v>
      </c>
      <c r="CA14" s="380">
        <v>3.3249981383039355E-2</v>
      </c>
      <c r="CB14" s="89">
        <v>27.674880924713904</v>
      </c>
      <c r="CC14" s="380">
        <v>5.959742643353299</v>
      </c>
      <c r="CD14" s="380">
        <v>0.24565142431962977</v>
      </c>
      <c r="CE14" s="89">
        <v>9.9180918445703679</v>
      </c>
      <c r="CF14" s="380">
        <v>2.9293713585303163</v>
      </c>
      <c r="CG14" s="380">
        <v>0.18069269380154518</v>
      </c>
      <c r="CH14" s="400">
        <v>0.81997335363947399</v>
      </c>
      <c r="CI14" s="380">
        <v>1.2030973034230996</v>
      </c>
      <c r="CJ14" s="380">
        <v>6.2197521589687693E-2</v>
      </c>
      <c r="CK14" s="89">
        <v>140.24850956904717</v>
      </c>
      <c r="CL14" s="380">
        <v>42.46776433673093</v>
      </c>
      <c r="CM14" s="380">
        <v>1.7832223497870798E-2</v>
      </c>
      <c r="CN14" s="89">
        <v>1564.0207090072925</v>
      </c>
      <c r="CO14" s="380">
        <v>403.98514625918386</v>
      </c>
      <c r="CP14" s="380">
        <v>1.8528587480639725E-3</v>
      </c>
      <c r="CQ14" s="89">
        <v>0.45254853148568819</v>
      </c>
      <c r="CR14" s="380">
        <v>0.31707491302495155</v>
      </c>
      <c r="CS14" s="380">
        <v>3.6346969309307463E-3</v>
      </c>
      <c r="CT14" s="89">
        <v>2.1279199520153811E-2</v>
      </c>
      <c r="CU14" s="380">
        <v>5.4692100988183688E-2</v>
      </c>
      <c r="CV14" s="380">
        <v>0</v>
      </c>
      <c r="CW14" s="591">
        <f t="shared" ref="CW14:CW15" si="17">CY14</f>
        <v>3.2139228914916426E-2</v>
      </c>
      <c r="CX14" s="380">
        <v>5.6158527654737486E-2</v>
      </c>
      <c r="CY14" s="380">
        <v>3.2139228914916426E-2</v>
      </c>
      <c r="CZ14" s="400">
        <v>6.4226776152606066E-2</v>
      </c>
      <c r="DA14" s="380">
        <v>0.21131421765766661</v>
      </c>
      <c r="DB14" s="380">
        <v>3.277359968852063E-2</v>
      </c>
      <c r="DC14" s="591">
        <f t="shared" si="16"/>
        <v>2.730006944066642E-2</v>
      </c>
      <c r="DD14" s="380">
        <v>0.12741153141078251</v>
      </c>
      <c r="DE14" s="380">
        <v>2.730006944066642E-2</v>
      </c>
      <c r="DF14" s="89">
        <v>1.2472496145813212</v>
      </c>
      <c r="DG14" s="380">
        <v>1.3685938876967692</v>
      </c>
      <c r="DH14" s="380">
        <v>3.0341586091957074E-2</v>
      </c>
      <c r="DI14" s="89">
        <v>713.42185365703062</v>
      </c>
      <c r="DJ14" s="380">
        <v>168.72053353966632</v>
      </c>
      <c r="DK14" s="380">
        <v>1.939831775241512E-3</v>
      </c>
      <c r="DL14" s="89">
        <v>2069.3418133530358</v>
      </c>
      <c r="DM14" s="380">
        <v>374.60608182878252</v>
      </c>
      <c r="DN14" s="380">
        <v>0</v>
      </c>
      <c r="DO14" s="89">
        <v>318.97870465136612</v>
      </c>
      <c r="DP14" s="380">
        <v>43.382785589057782</v>
      </c>
      <c r="DQ14" s="380">
        <v>1.657459529147916E-3</v>
      </c>
      <c r="DR14" s="89">
        <v>1532.0927262790872</v>
      </c>
      <c r="DS14" s="380">
        <v>185.70186321669769</v>
      </c>
      <c r="DT14" s="380">
        <v>1.211091178931136E-2</v>
      </c>
      <c r="DU14" s="89">
        <v>419.69370536429051</v>
      </c>
      <c r="DV14" s="380">
        <v>48.82133254380917</v>
      </c>
      <c r="DW14" s="380">
        <v>0</v>
      </c>
      <c r="DX14" s="89">
        <v>11.181044000861803</v>
      </c>
      <c r="DY14" s="380">
        <v>2.3303536300227199</v>
      </c>
      <c r="DZ14" s="380">
        <v>0</v>
      </c>
      <c r="EA14" s="89">
        <v>432.78942292619371</v>
      </c>
      <c r="EB14" s="380">
        <v>73.597528241377688</v>
      </c>
      <c r="EC14" s="380">
        <v>3.3586376909086432E-2</v>
      </c>
      <c r="ED14" s="89">
        <v>58.419407912035446</v>
      </c>
      <c r="EE14" s="380">
        <v>13.240226568140496</v>
      </c>
      <c r="EF14" s="380">
        <v>0</v>
      </c>
      <c r="EG14" s="89">
        <v>330.56119443183536</v>
      </c>
      <c r="EH14" s="380">
        <v>80.269845016443568</v>
      </c>
      <c r="EI14" s="380">
        <v>6.7640548139933226E-3</v>
      </c>
      <c r="EJ14" s="89">
        <v>58.356089304084776</v>
      </c>
      <c r="EK14" s="380">
        <v>15.214516970554628</v>
      </c>
      <c r="EL14" s="380">
        <v>0</v>
      </c>
      <c r="EM14" s="89">
        <v>143.66701866056326</v>
      </c>
      <c r="EN14" s="380">
        <v>38.743023891193836</v>
      </c>
      <c r="EO14" s="380">
        <v>0</v>
      </c>
      <c r="EP14" s="89">
        <v>15.184985310111772</v>
      </c>
      <c r="EQ14" s="380">
        <v>4.3362422283711304</v>
      </c>
      <c r="ER14" s="380">
        <v>1.1792365597298812E-2</v>
      </c>
      <c r="ES14" s="89">
        <v>78.15154078724737</v>
      </c>
      <c r="ET14" s="380">
        <v>22.498687134107342</v>
      </c>
      <c r="EU14" s="380">
        <v>2.0158600136626226E-2</v>
      </c>
      <c r="EV14" s="89">
        <v>9.2263956183328872</v>
      </c>
      <c r="EW14" s="380">
        <v>2.5695788583182413</v>
      </c>
      <c r="EX14" s="380">
        <v>0</v>
      </c>
      <c r="EY14" s="400">
        <v>5.1917195328661139E-2</v>
      </c>
      <c r="EZ14" s="380">
        <v>0.19181186457080562</v>
      </c>
      <c r="FA14" s="380">
        <v>1.1904839529269526E-2</v>
      </c>
      <c r="FB14" s="89">
        <v>5.3006381500098341</v>
      </c>
      <c r="FC14" s="380">
        <v>1.4634095464279853</v>
      </c>
      <c r="FD14" s="380">
        <v>1.0196153974361494E-2</v>
      </c>
      <c r="FE14" s="89">
        <v>3.5088962010058615E-2</v>
      </c>
      <c r="FF14" s="380">
        <v>8.7990035275123668E-2</v>
      </c>
      <c r="FG14" s="380">
        <v>9.4247603303001977E-3</v>
      </c>
      <c r="FH14" s="89">
        <v>10.039902545238004</v>
      </c>
      <c r="FI14" s="380">
        <v>2.3200269737441559</v>
      </c>
      <c r="FJ14" s="380">
        <v>0</v>
      </c>
      <c r="FK14" s="89">
        <v>3.586296770857524</v>
      </c>
      <c r="FL14" s="380">
        <v>1.0144111396267168</v>
      </c>
      <c r="FM14" s="380">
        <v>3.1611984200651303E-3</v>
      </c>
    </row>
    <row r="15" spans="2:169">
      <c r="B15" s="73" t="s">
        <v>207</v>
      </c>
      <c r="C15" s="73" t="s">
        <v>1338</v>
      </c>
      <c r="D15" s="73" t="s">
        <v>1339</v>
      </c>
      <c r="E15" s="398" t="s">
        <v>32</v>
      </c>
      <c r="F15" s="398" t="s">
        <v>32</v>
      </c>
      <c r="H15" s="73" t="s">
        <v>1546</v>
      </c>
      <c r="I15" s="73" t="s">
        <v>1547</v>
      </c>
      <c r="K15" s="73" t="s">
        <v>1556</v>
      </c>
      <c r="L15" s="73">
        <v>25</v>
      </c>
      <c r="M15" s="113" t="s">
        <v>1559</v>
      </c>
      <c r="N15" s="89">
        <v>1.1832905029276</v>
      </c>
      <c r="O15" s="380">
        <v>1.5519374477973</v>
      </c>
      <c r="P15" s="380">
        <v>0.124732138100776</v>
      </c>
      <c r="Q15" s="89">
        <v>0.66004291822541405</v>
      </c>
      <c r="R15" s="380">
        <v>2.0974999787008</v>
      </c>
      <c r="S15" s="380">
        <v>0.57209276749694404</v>
      </c>
      <c r="T15" s="89">
        <v>568.03037463836802</v>
      </c>
      <c r="U15" s="380">
        <v>48.998488787957903</v>
      </c>
      <c r="V15" s="380">
        <v>0.40277129176499099</v>
      </c>
      <c r="W15" s="89">
        <v>84.523433117284299</v>
      </c>
      <c r="X15" s="380">
        <v>41.9039273771021</v>
      </c>
      <c r="Y15" s="380">
        <v>0.24887477221467399</v>
      </c>
      <c r="Z15" s="400">
        <v>62.583324879132597</v>
      </c>
      <c r="AA15" s="380">
        <v>78.204766836915596</v>
      </c>
      <c r="AB15" s="380">
        <v>7.3773194583140703E-2</v>
      </c>
      <c r="AC15" s="400">
        <v>1578.0953587189399</v>
      </c>
      <c r="AD15" s="380">
        <v>827.33377358250095</v>
      </c>
      <c r="AE15" s="380">
        <v>107.949766724819</v>
      </c>
      <c r="AF15" s="89">
        <v>214704.87994881801</v>
      </c>
      <c r="AG15" s="380">
        <v>10462.750584977901</v>
      </c>
      <c r="AH15" s="380">
        <v>8.7865732184540501</v>
      </c>
      <c r="AI15" s="400">
        <v>104.94499905895699</v>
      </c>
      <c r="AJ15" s="380">
        <v>166.89872164126999</v>
      </c>
      <c r="AK15" s="380">
        <v>57.383530751011101</v>
      </c>
      <c r="AL15" s="89">
        <v>205.23941744005299</v>
      </c>
      <c r="AM15" s="380">
        <v>266.61508974735</v>
      </c>
      <c r="AN15" s="380">
        <v>43.715337068056101</v>
      </c>
      <c r="AO15" s="400">
        <v>94.254282741851398</v>
      </c>
      <c r="AP15" s="380">
        <v>159.513129228813</v>
      </c>
      <c r="AQ15" s="380">
        <v>0.85548010434645505</v>
      </c>
      <c r="AR15" s="400">
        <v>0.69029199963281895</v>
      </c>
      <c r="AS15" s="380">
        <v>0.47354370759974401</v>
      </c>
      <c r="AT15" s="380">
        <v>9.2305325809006897E-2</v>
      </c>
      <c r="AU15" s="400">
        <v>9.8769344246877093</v>
      </c>
      <c r="AV15" s="380">
        <v>19.400050066970302</v>
      </c>
      <c r="AW15" s="380">
        <v>9.5503666837433096E-2</v>
      </c>
      <c r="AX15" s="89">
        <v>3.5626723926931199</v>
      </c>
      <c r="AY15" s="382">
        <v>1.18716588889321</v>
      </c>
      <c r="AZ15" s="382">
        <v>3.46135385704169E-2</v>
      </c>
      <c r="BA15" s="591">
        <f t="shared" si="3"/>
        <v>0.55611421664276095</v>
      </c>
      <c r="BB15" s="380">
        <v>1.28217664167773</v>
      </c>
      <c r="BC15" s="380">
        <v>0.55611421664276095</v>
      </c>
      <c r="BD15" s="89">
        <v>769.09821160924798</v>
      </c>
      <c r="BE15" s="380">
        <v>45.211033988582201</v>
      </c>
      <c r="BF15" s="380">
        <v>0.53733857541583296</v>
      </c>
      <c r="BG15" s="89">
        <v>953.44629043457405</v>
      </c>
      <c r="BH15" s="380">
        <v>312.87239823396999</v>
      </c>
      <c r="BI15" s="380">
        <v>1.09473849576246</v>
      </c>
      <c r="BJ15" s="89">
        <v>1073.2491080329</v>
      </c>
      <c r="BK15" s="380">
        <v>282.48549072621</v>
      </c>
      <c r="BL15" s="380">
        <v>2.2813248634210201</v>
      </c>
      <c r="BM15" s="89">
        <v>0.24161746829762501</v>
      </c>
      <c r="BN15" s="380">
        <v>0.29733375736477202</v>
      </c>
      <c r="BO15" s="380">
        <v>1.3544600742823499E-2</v>
      </c>
      <c r="BP15" s="400">
        <v>0.111171593661472</v>
      </c>
      <c r="BQ15" s="380">
        <v>0.35580204093621298</v>
      </c>
      <c r="BR15" s="380">
        <v>0.106211588370656</v>
      </c>
      <c r="BS15" s="400">
        <v>0.22779834311191499</v>
      </c>
      <c r="BT15" s="380">
        <v>0.471181502056226</v>
      </c>
      <c r="BU15" s="380">
        <v>4.0161292897031499E-2</v>
      </c>
      <c r="BV15" s="400">
        <v>3.2615336407501898</v>
      </c>
      <c r="BW15" s="380">
        <v>2.8936921495566801</v>
      </c>
      <c r="BX15" s="380">
        <v>0.195482637444892</v>
      </c>
      <c r="BY15" s="89">
        <v>0.46680035447991802</v>
      </c>
      <c r="BZ15" s="380">
        <v>0.36104128200185498</v>
      </c>
      <c r="CA15" s="380">
        <v>3.73775131948735E-2</v>
      </c>
      <c r="CB15" s="89">
        <v>24.084415552063899</v>
      </c>
      <c r="CC15" s="380">
        <v>3.2005907085095102</v>
      </c>
      <c r="CD15" s="380">
        <v>0.27527396072865701</v>
      </c>
      <c r="CE15" s="89">
        <v>8.4302836888877408</v>
      </c>
      <c r="CF15" s="380">
        <v>2.2900723340381099</v>
      </c>
      <c r="CG15" s="380">
        <v>0.239288336405999</v>
      </c>
      <c r="CH15" s="400">
        <v>1.27615443946383</v>
      </c>
      <c r="CI15" s="380">
        <v>1.72267991444667</v>
      </c>
      <c r="CJ15" s="380">
        <v>6.9000889829198095E-2</v>
      </c>
      <c r="CK15" s="89">
        <v>103.128562112815</v>
      </c>
      <c r="CL15" s="380">
        <v>19.009198124860799</v>
      </c>
      <c r="CM15" s="380">
        <v>1.9046622707016701E-2</v>
      </c>
      <c r="CN15" s="89">
        <v>1693.9025184398499</v>
      </c>
      <c r="CO15" s="380">
        <v>208.112392928031</v>
      </c>
      <c r="CP15" s="380">
        <v>2.7383278569583099E-3</v>
      </c>
      <c r="CQ15" s="89">
        <v>0.56592273522127201</v>
      </c>
      <c r="CR15" s="380">
        <v>0.46641506007114503</v>
      </c>
      <c r="CS15" s="380">
        <v>3.8234864061848098E-3</v>
      </c>
      <c r="CT15" s="89">
        <v>4.3971367152293502E-2</v>
      </c>
      <c r="CU15" s="380">
        <v>0.111475043405575</v>
      </c>
      <c r="CV15" s="380">
        <v>2.2562939657397702E-3</v>
      </c>
      <c r="CW15" s="591">
        <f t="shared" si="17"/>
        <v>0</v>
      </c>
      <c r="CX15" s="380">
        <v>7.2566053634131298E-4</v>
      </c>
      <c r="CY15" s="380">
        <v>0</v>
      </c>
      <c r="CZ15" s="400">
        <v>8.69802431603756E-2</v>
      </c>
      <c r="DA15" s="380">
        <v>0.26458575893624497</v>
      </c>
      <c r="DB15" s="380">
        <v>3.7873387789077999E-2</v>
      </c>
      <c r="DC15" s="591">
        <f t="shared" si="16"/>
        <v>2.88860694148023E-2</v>
      </c>
      <c r="DD15" s="380">
        <v>6.6400639983265494E-2</v>
      </c>
      <c r="DE15" s="380">
        <v>2.88860694148023E-2</v>
      </c>
      <c r="DF15" s="89">
        <v>0.69353255150207005</v>
      </c>
      <c r="DG15" s="380">
        <v>0.91600197553440199</v>
      </c>
      <c r="DH15" s="380">
        <v>4.4164736832623397E-2</v>
      </c>
      <c r="DI15" s="89">
        <v>578.84922388291295</v>
      </c>
      <c r="DJ15" s="380">
        <v>124.40591974661</v>
      </c>
      <c r="DK15" s="380">
        <v>0</v>
      </c>
      <c r="DL15" s="89">
        <v>1777.3076394576899</v>
      </c>
      <c r="DM15" s="380">
        <v>341.25136331882999</v>
      </c>
      <c r="DN15" s="380">
        <v>2.1467653533307198E-3</v>
      </c>
      <c r="DO15" s="89">
        <v>283.49742521750801</v>
      </c>
      <c r="DP15" s="380">
        <v>43.903527784198602</v>
      </c>
      <c r="DQ15" s="380">
        <v>0</v>
      </c>
      <c r="DR15" s="89">
        <v>1377.6795821287401</v>
      </c>
      <c r="DS15" s="380">
        <v>184.54218700888001</v>
      </c>
      <c r="DT15" s="380">
        <v>0</v>
      </c>
      <c r="DU15" s="89">
        <v>408.76143020348002</v>
      </c>
      <c r="DV15" s="380">
        <v>43.5111525547402</v>
      </c>
      <c r="DW15" s="380">
        <v>0</v>
      </c>
      <c r="DX15" s="89">
        <v>9.8316666918596702</v>
      </c>
      <c r="DY15" s="380">
        <v>2.6104341333051999</v>
      </c>
      <c r="DZ15" s="380">
        <v>0</v>
      </c>
      <c r="EA15" s="89">
        <v>433.06435689426598</v>
      </c>
      <c r="EB15" s="380">
        <v>43.876484037035297</v>
      </c>
      <c r="EC15" s="380">
        <v>2.2634449735906299E-2</v>
      </c>
      <c r="ED15" s="89">
        <v>60.515321735255299</v>
      </c>
      <c r="EE15" s="380">
        <v>6.30708152679499</v>
      </c>
      <c r="EF15" s="380">
        <v>0</v>
      </c>
      <c r="EG15" s="89">
        <v>347.37444258017598</v>
      </c>
      <c r="EH15" s="380">
        <v>45.470512585083704</v>
      </c>
      <c r="EI15" s="380">
        <v>1.21201438438921E-2</v>
      </c>
      <c r="EJ15" s="89">
        <v>61.668375444277402</v>
      </c>
      <c r="EK15" s="380">
        <v>6.69588407962266</v>
      </c>
      <c r="EL15" s="380">
        <v>1.7683849840721699E-3</v>
      </c>
      <c r="EM15" s="89">
        <v>153.67352000653401</v>
      </c>
      <c r="EN15" s="380">
        <v>22.419246666294001</v>
      </c>
      <c r="EO15" s="380">
        <v>0</v>
      </c>
      <c r="EP15" s="89">
        <v>16.589798737229401</v>
      </c>
      <c r="EQ15" s="380">
        <v>2.4436380441381802</v>
      </c>
      <c r="ER15" s="380">
        <v>0</v>
      </c>
      <c r="ES15" s="89">
        <v>85.890637662785807</v>
      </c>
      <c r="ET15" s="380">
        <v>10.8954304754097</v>
      </c>
      <c r="EU15" s="380">
        <v>1.22471812922956E-2</v>
      </c>
      <c r="EV15" s="89">
        <v>10.048497509918599</v>
      </c>
      <c r="EW15" s="380">
        <v>1.3511080525535299</v>
      </c>
      <c r="EX15" s="380">
        <v>0</v>
      </c>
      <c r="EY15" s="400">
        <v>8.9657309190714796E-2</v>
      </c>
      <c r="EZ15" s="380">
        <v>0.227386646544675</v>
      </c>
      <c r="FA15" s="380">
        <v>0</v>
      </c>
      <c r="FB15" s="89">
        <v>5.3506300614806301</v>
      </c>
      <c r="FC15" s="380">
        <v>1.63653403291337</v>
      </c>
      <c r="FD15" s="380">
        <v>6.2442941984805897E-3</v>
      </c>
      <c r="FE15" s="89">
        <v>3.7641451711027299E-2</v>
      </c>
      <c r="FF15" s="380">
        <v>8.8520261326569497E-2</v>
      </c>
      <c r="FG15" s="380">
        <v>7.9693889950513703E-3</v>
      </c>
      <c r="FH15" s="89">
        <v>9.1822083826471896</v>
      </c>
      <c r="FI15" s="380">
        <v>1.69761788106135</v>
      </c>
      <c r="FJ15" s="380">
        <v>3.17137746116767E-3</v>
      </c>
      <c r="FK15" s="89">
        <v>3.5107633680515402</v>
      </c>
      <c r="FL15" s="380">
        <v>0.79590202465325199</v>
      </c>
      <c r="FM15" s="380">
        <v>0</v>
      </c>
    </row>
    <row r="16" spans="2:169">
      <c r="B16" s="73" t="s">
        <v>207</v>
      </c>
      <c r="C16" s="73" t="s">
        <v>1338</v>
      </c>
      <c r="D16" s="73" t="s">
        <v>1339</v>
      </c>
      <c r="E16" s="398" t="s">
        <v>32</v>
      </c>
      <c r="F16" s="398" t="s">
        <v>32</v>
      </c>
      <c r="H16" s="73" t="s">
        <v>1546</v>
      </c>
      <c r="I16" s="73" t="s">
        <v>1547</v>
      </c>
      <c r="K16" s="73" t="s">
        <v>1556</v>
      </c>
      <c r="L16" s="73">
        <v>25</v>
      </c>
      <c r="M16" s="113" t="s">
        <v>1560</v>
      </c>
      <c r="N16" s="89">
        <v>0.58888866565792697</v>
      </c>
      <c r="O16" s="380">
        <v>0.78345988451836002</v>
      </c>
      <c r="P16" s="380">
        <v>0.125932123335985</v>
      </c>
      <c r="Q16" s="89">
        <v>1.11300289204876</v>
      </c>
      <c r="R16" s="380">
        <v>3.1201861622415401</v>
      </c>
      <c r="S16" s="380">
        <v>0.48191060279269599</v>
      </c>
      <c r="T16" s="89">
        <v>1427.8510075445299</v>
      </c>
      <c r="U16" s="380">
        <v>1272.69181673192</v>
      </c>
      <c r="V16" s="380">
        <v>0.37601476239278298</v>
      </c>
      <c r="W16" s="89">
        <v>249.88844053409201</v>
      </c>
      <c r="X16" s="380">
        <v>260.043327735758</v>
      </c>
      <c r="Y16" s="380">
        <v>0.173911465204902</v>
      </c>
      <c r="Z16" s="400">
        <v>230.782850768</v>
      </c>
      <c r="AA16" s="380">
        <v>530.05745363650101</v>
      </c>
      <c r="AB16" s="380">
        <v>9.8631009733246497E-2</v>
      </c>
      <c r="AC16" s="400">
        <v>5465.6254982486498</v>
      </c>
      <c r="AD16" s="380">
        <v>4582.3333905320897</v>
      </c>
      <c r="AE16" s="380">
        <v>81.124520366647602</v>
      </c>
      <c r="AF16" s="89">
        <v>211034.459729011</v>
      </c>
      <c r="AG16" s="380">
        <v>13588.634371808401</v>
      </c>
      <c r="AH16" s="380">
        <v>8.3848611999169602</v>
      </c>
      <c r="AI16" s="400">
        <v>81.194457611065104</v>
      </c>
      <c r="AJ16" s="380">
        <v>155.10077066906601</v>
      </c>
      <c r="AK16" s="380">
        <v>53.105721295839103</v>
      </c>
      <c r="AL16" s="89">
        <v>665.06470823683298</v>
      </c>
      <c r="AM16" s="380">
        <v>455.09109242849303</v>
      </c>
      <c r="AN16" s="380">
        <v>45.7393215432229</v>
      </c>
      <c r="AO16" s="400">
        <v>68.129405311237903</v>
      </c>
      <c r="AP16" s="380">
        <v>82.723976169925194</v>
      </c>
      <c r="AQ16" s="380">
        <v>0.80469585256312404</v>
      </c>
      <c r="AR16" s="400">
        <v>1.0403647652091501</v>
      </c>
      <c r="AS16" s="380">
        <v>0.68145005051048801</v>
      </c>
      <c r="AT16" s="380">
        <v>5.6787734914991297E-2</v>
      </c>
      <c r="AU16" s="400">
        <v>6.8521523471338099</v>
      </c>
      <c r="AV16" s="380">
        <v>10.830380327058</v>
      </c>
      <c r="AW16" s="380">
        <v>0.140238309436853</v>
      </c>
      <c r="AX16" s="89">
        <v>7.2421058964730598</v>
      </c>
      <c r="AY16" s="382">
        <v>2.50961884157371</v>
      </c>
      <c r="AZ16" s="382">
        <v>3.4486197630160802E-2</v>
      </c>
      <c r="BA16" s="591">
        <f t="shared" si="3"/>
        <v>0.51459023700475204</v>
      </c>
      <c r="BB16" s="380">
        <v>2.21148522478286</v>
      </c>
      <c r="BC16" s="380">
        <v>0.51459023700475204</v>
      </c>
      <c r="BD16" s="89">
        <v>719.261518126998</v>
      </c>
      <c r="BE16" s="380">
        <v>54.419400248418299</v>
      </c>
      <c r="BF16" s="380">
        <v>0.47252081422551201</v>
      </c>
      <c r="BG16" s="89">
        <v>859.63889274331905</v>
      </c>
      <c r="BH16" s="380">
        <v>493.36211335703302</v>
      </c>
      <c r="BI16" s="380">
        <v>1.0444412464578801</v>
      </c>
      <c r="BJ16" s="89">
        <v>986.28331902844695</v>
      </c>
      <c r="BK16" s="380">
        <v>480.74975624652802</v>
      </c>
      <c r="BL16" s="380">
        <v>2.3440010746822102</v>
      </c>
      <c r="BM16" s="89">
        <v>0.365368345801241</v>
      </c>
      <c r="BN16" s="380">
        <v>0.31113072049247398</v>
      </c>
      <c r="BO16" s="380">
        <v>1.13628247218211E-2</v>
      </c>
      <c r="BP16" s="400">
        <v>0.40013217582663102</v>
      </c>
      <c r="BQ16" s="380">
        <v>0.82091176803872301</v>
      </c>
      <c r="BR16" s="380">
        <v>7.2524845828787404E-2</v>
      </c>
      <c r="BS16" s="400">
        <v>0.752818940264258</v>
      </c>
      <c r="BT16" s="380">
        <v>1.52002767639814</v>
      </c>
      <c r="BU16" s="380">
        <v>4.6234833429992801E-2</v>
      </c>
      <c r="BV16" s="400">
        <v>7.3207594221010801</v>
      </c>
      <c r="BW16" s="380">
        <v>8.2741886841961492</v>
      </c>
      <c r="BX16" s="380">
        <v>0.193766420736038</v>
      </c>
      <c r="BY16" s="89">
        <v>0.81661114000397395</v>
      </c>
      <c r="BZ16" s="380">
        <v>0.648883276006885</v>
      </c>
      <c r="CA16" s="380">
        <v>4.0556337364542498E-2</v>
      </c>
      <c r="CB16" s="89">
        <v>41.783096237073401</v>
      </c>
      <c r="CC16" s="380">
        <v>13.5639237673353</v>
      </c>
      <c r="CD16" s="380">
        <v>0.231331483308506</v>
      </c>
      <c r="CE16" s="89">
        <v>14.9191101878093</v>
      </c>
      <c r="CF16" s="380">
        <v>6.16351665707852</v>
      </c>
      <c r="CG16" s="380">
        <v>0.16571000727421201</v>
      </c>
      <c r="CH16" s="400">
        <v>0.66805973355400405</v>
      </c>
      <c r="CI16" s="380">
        <v>0.74665895994037101</v>
      </c>
      <c r="CJ16" s="380">
        <v>6.11674529041107E-2</v>
      </c>
      <c r="CK16" s="89">
        <v>131.47878109216899</v>
      </c>
      <c r="CL16" s="380">
        <v>14.1167630279572</v>
      </c>
      <c r="CM16" s="380">
        <v>2.3411370109047799E-2</v>
      </c>
      <c r="CN16" s="89">
        <v>2153.0552341467101</v>
      </c>
      <c r="CO16" s="380">
        <v>652.81871676383105</v>
      </c>
      <c r="CP16" s="380">
        <v>0</v>
      </c>
      <c r="CQ16" s="89">
        <v>2.1533045922368901</v>
      </c>
      <c r="CR16" s="380">
        <v>1.8948310382940301</v>
      </c>
      <c r="CS16" s="380">
        <v>3.7731068206529801E-3</v>
      </c>
      <c r="CT16" s="89">
        <v>5.5077683408453003E-2</v>
      </c>
      <c r="CU16" s="380">
        <v>0.123042713395476</v>
      </c>
      <c r="CV16" s="380">
        <v>0</v>
      </c>
      <c r="CW16" s="400">
        <v>1.4527003547164101E-2</v>
      </c>
      <c r="CX16" s="380">
        <v>9.9377144924138294E-2</v>
      </c>
      <c r="CY16" s="380">
        <v>1.2854015961531099E-2</v>
      </c>
      <c r="CZ16" s="400">
        <v>0.17916447189153001</v>
      </c>
      <c r="DA16" s="380">
        <v>0.2834441486323</v>
      </c>
      <c r="DB16" s="380">
        <v>3.7162818770664199E-2</v>
      </c>
      <c r="DC16" s="89">
        <v>4.2450628235487099E-2</v>
      </c>
      <c r="DD16" s="380">
        <v>0.16874211636867301</v>
      </c>
      <c r="DE16" s="380">
        <v>3.0291976934752801E-2</v>
      </c>
      <c r="DF16" s="89">
        <v>1.5267077168923699</v>
      </c>
      <c r="DG16" s="380">
        <v>1.62438224528373</v>
      </c>
      <c r="DH16" s="380">
        <v>2.56637828686434E-2</v>
      </c>
      <c r="DI16" s="89">
        <v>1165.57273790918</v>
      </c>
      <c r="DJ16" s="380">
        <v>345.16057734380598</v>
      </c>
      <c r="DK16" s="380">
        <v>2.8071635950070099E-3</v>
      </c>
      <c r="DL16" s="89">
        <v>3422.3835282544101</v>
      </c>
      <c r="DM16" s="380">
        <v>1047.89737244363</v>
      </c>
      <c r="DN16" s="380">
        <v>2.9617033051183498E-3</v>
      </c>
      <c r="DO16" s="89">
        <v>522.00688535225697</v>
      </c>
      <c r="DP16" s="380">
        <v>157.775600583195</v>
      </c>
      <c r="DQ16" s="380">
        <v>2.3943042652083699E-3</v>
      </c>
      <c r="DR16" s="89">
        <v>2437.1189235011102</v>
      </c>
      <c r="DS16" s="380">
        <v>782.415490076835</v>
      </c>
      <c r="DT16" s="380">
        <v>0</v>
      </c>
      <c r="DU16" s="89">
        <v>626.76681921797297</v>
      </c>
      <c r="DV16" s="380">
        <v>197.27292247618499</v>
      </c>
      <c r="DW16" s="380">
        <v>0</v>
      </c>
      <c r="DX16" s="89">
        <v>17.159706913356899</v>
      </c>
      <c r="DY16" s="380">
        <v>4.2596083814478396</v>
      </c>
      <c r="DZ16" s="380">
        <v>3.2202415900325701E-3</v>
      </c>
      <c r="EA16" s="89">
        <v>606.82228453956895</v>
      </c>
      <c r="EB16" s="380">
        <v>164.501674948199</v>
      </c>
      <c r="EC16" s="380">
        <v>3.0563062471006801E-2</v>
      </c>
      <c r="ED16" s="89">
        <v>80.752448230327701</v>
      </c>
      <c r="EE16" s="380">
        <v>22.9782390232163</v>
      </c>
      <c r="EF16" s="380">
        <v>1.69261942258458E-3</v>
      </c>
      <c r="EG16" s="89">
        <v>464.82809548532902</v>
      </c>
      <c r="EH16" s="380">
        <v>153.579385000721</v>
      </c>
      <c r="EI16" s="380">
        <v>6.9216012394367702E-3</v>
      </c>
      <c r="EJ16" s="89">
        <v>81.280332139333197</v>
      </c>
      <c r="EK16" s="380">
        <v>27.2983245751625</v>
      </c>
      <c r="EL16" s="380">
        <v>0</v>
      </c>
      <c r="EM16" s="89">
        <v>203.13296479018101</v>
      </c>
      <c r="EN16" s="380">
        <v>71.867378848268004</v>
      </c>
      <c r="EO16" s="380">
        <v>0</v>
      </c>
      <c r="EP16" s="89">
        <v>21.859375897300001</v>
      </c>
      <c r="EQ16" s="380">
        <v>7.5792418475276202</v>
      </c>
      <c r="ER16" s="380">
        <v>1.7104740436325E-3</v>
      </c>
      <c r="ES16" s="89">
        <v>120.02940465775799</v>
      </c>
      <c r="ET16" s="380">
        <v>42.610586668950802</v>
      </c>
      <c r="EU16" s="380">
        <v>0</v>
      </c>
      <c r="EV16" s="89">
        <v>14.0195422421091</v>
      </c>
      <c r="EW16" s="380">
        <v>5.01257786515791</v>
      </c>
      <c r="EX16" s="380">
        <v>0</v>
      </c>
      <c r="EY16" s="400">
        <v>0.15197259941052199</v>
      </c>
      <c r="EZ16" s="380">
        <v>0.24359046809927401</v>
      </c>
      <c r="FA16" s="380">
        <v>0</v>
      </c>
      <c r="FB16" s="89">
        <v>8.5831622470913995</v>
      </c>
      <c r="FC16" s="380">
        <v>2.7625796126729001</v>
      </c>
      <c r="FD16" s="380">
        <v>8.5737186323618601E-3</v>
      </c>
      <c r="FE16" s="89">
        <v>0.19999391694267099</v>
      </c>
      <c r="FF16" s="380">
        <v>0.24179833847485999</v>
      </c>
      <c r="FG16" s="380">
        <v>9.6761789315582304E-3</v>
      </c>
      <c r="FH16" s="89">
        <v>30.4796882882689</v>
      </c>
      <c r="FI16" s="380">
        <v>17.9958472917892</v>
      </c>
      <c r="FJ16" s="380">
        <v>0</v>
      </c>
      <c r="FK16" s="89">
        <v>8.8311221065979506</v>
      </c>
      <c r="FL16" s="380">
        <v>4.5882380172726096</v>
      </c>
      <c r="FM16" s="380">
        <v>3.2422116138230502E-3</v>
      </c>
    </row>
    <row r="17" spans="2:169">
      <c r="B17" s="73" t="s">
        <v>207</v>
      </c>
      <c r="C17" s="73" t="s">
        <v>1338</v>
      </c>
      <c r="D17" s="73" t="s">
        <v>1339</v>
      </c>
      <c r="E17" s="398" t="s">
        <v>32</v>
      </c>
      <c r="F17" s="398" t="s">
        <v>32</v>
      </c>
      <c r="H17" s="73" t="s">
        <v>1546</v>
      </c>
      <c r="I17" s="73" t="s">
        <v>1547</v>
      </c>
      <c r="K17" s="73" t="s">
        <v>1556</v>
      </c>
      <c r="L17" s="73">
        <v>15</v>
      </c>
      <c r="M17" s="113" t="s">
        <v>1561</v>
      </c>
      <c r="N17" s="89">
        <v>1.06004304135769</v>
      </c>
      <c r="O17" s="380">
        <v>1.4562769887300999</v>
      </c>
      <c r="P17" s="380">
        <v>0.34878739959017602</v>
      </c>
      <c r="Q17" s="89">
        <v>1.6418862388059301</v>
      </c>
      <c r="R17" s="380">
        <v>5.4531827706424298</v>
      </c>
      <c r="S17" s="380">
        <v>1.39554183888895</v>
      </c>
      <c r="T17" s="89">
        <v>555.301007980245</v>
      </c>
      <c r="U17" s="380">
        <v>88.832769199384899</v>
      </c>
      <c r="V17" s="380">
        <v>1.17198378949313</v>
      </c>
      <c r="W17" s="89">
        <v>37.412246857144702</v>
      </c>
      <c r="X17" s="380">
        <v>76.289051538916894</v>
      </c>
      <c r="Y17" s="380">
        <v>0.63610750514481196</v>
      </c>
      <c r="Z17" s="400">
        <v>106.555060466887</v>
      </c>
      <c r="AA17" s="380">
        <v>340.46675751052197</v>
      </c>
      <c r="AB17" s="380">
        <v>0.22554833614679101</v>
      </c>
      <c r="AC17" s="400">
        <v>471.24076992131802</v>
      </c>
      <c r="AD17" s="380">
        <v>1242.99336466661</v>
      </c>
      <c r="AE17" s="380">
        <v>270.834166101775</v>
      </c>
      <c r="AF17" s="89">
        <v>219060.013452015</v>
      </c>
      <c r="AG17" s="380">
        <v>25456.432839456</v>
      </c>
      <c r="AH17" s="380">
        <v>19.598045344084099</v>
      </c>
      <c r="AI17" s="591">
        <f t="shared" ref="AI17:AI28" si="18">AK17</f>
        <v>155.71989734809901</v>
      </c>
      <c r="AJ17" s="380">
        <v>376.13733497684598</v>
      </c>
      <c r="AK17" s="380">
        <v>155.71989734809901</v>
      </c>
      <c r="AL17" s="89">
        <v>139.288728200707</v>
      </c>
      <c r="AM17" s="380">
        <v>452.57984289873099</v>
      </c>
      <c r="AN17" s="380">
        <v>106.521177387599</v>
      </c>
      <c r="AO17" s="400">
        <v>12.2960157335923</v>
      </c>
      <c r="AP17" s="380">
        <v>27.898750773608601</v>
      </c>
      <c r="AQ17" s="380">
        <v>2.29405751118402</v>
      </c>
      <c r="AR17" s="400">
        <v>0.62479382905238201</v>
      </c>
      <c r="AS17" s="380">
        <v>0.89557911207053997</v>
      </c>
      <c r="AT17" s="380">
        <v>0.17453572821615199</v>
      </c>
      <c r="AU17" s="400">
        <v>2.2589276659464699</v>
      </c>
      <c r="AV17" s="380">
        <v>5.9557260104170497</v>
      </c>
      <c r="AW17" s="380">
        <v>0.37174347711209099</v>
      </c>
      <c r="AX17" s="89">
        <v>2.7265291481260299</v>
      </c>
      <c r="AY17" s="382">
        <v>2.0605123414100901</v>
      </c>
      <c r="AZ17" s="382">
        <v>6.8146031629359394E-2</v>
      </c>
      <c r="BA17" s="591">
        <f t="shared" si="3"/>
        <v>1.3066744993999699</v>
      </c>
      <c r="BB17" s="380">
        <v>2.8457506012379499</v>
      </c>
      <c r="BC17" s="380">
        <v>1.3066744993999699</v>
      </c>
      <c r="BD17" s="89">
        <v>681.42465155865295</v>
      </c>
      <c r="BE17" s="380">
        <v>92.725337863569607</v>
      </c>
      <c r="BF17" s="380">
        <v>1.43208158492995</v>
      </c>
      <c r="BG17" s="89">
        <v>531.91027337396895</v>
      </c>
      <c r="BH17" s="380">
        <v>569.77665943198303</v>
      </c>
      <c r="BI17" s="380">
        <v>2.6123999837646501</v>
      </c>
      <c r="BJ17" s="89">
        <v>658.03670840263499</v>
      </c>
      <c r="BK17" s="380">
        <v>542.27320146454599</v>
      </c>
      <c r="BL17" s="380">
        <v>6.4378525704045302</v>
      </c>
      <c r="BM17" s="89">
        <v>0.85390026500502203</v>
      </c>
      <c r="BN17" s="380">
        <v>1.14283475628783</v>
      </c>
      <c r="BO17" s="380">
        <v>3.1492024491994897E-2</v>
      </c>
      <c r="BP17" s="591">
        <f>BR17</f>
        <v>0.27144723232924101</v>
      </c>
      <c r="BQ17" s="380">
        <v>1.0471913490203999</v>
      </c>
      <c r="BR17" s="380">
        <v>0.27144723232924101</v>
      </c>
      <c r="BS17" s="400">
        <v>0.68985153399218102</v>
      </c>
      <c r="BT17" s="380">
        <v>2.4860884532279401</v>
      </c>
      <c r="BU17" s="380">
        <v>0.105603970204523</v>
      </c>
      <c r="BV17" s="400">
        <v>2.3588521600650401</v>
      </c>
      <c r="BW17" s="380">
        <v>5.20939469982142</v>
      </c>
      <c r="BX17" s="380">
        <v>0.47042060544195402</v>
      </c>
      <c r="BY17" s="591">
        <f>CA17</f>
        <v>0.122611881612813</v>
      </c>
      <c r="BZ17" s="380">
        <v>0.447439551364747</v>
      </c>
      <c r="CA17" s="380">
        <v>0.122611881612813</v>
      </c>
      <c r="CB17" s="89">
        <v>12.319521536757</v>
      </c>
      <c r="CC17" s="380">
        <v>6.7994254022679099</v>
      </c>
      <c r="CD17" s="380">
        <v>0.62382621845186104</v>
      </c>
      <c r="CE17" s="89">
        <v>5.3667349410295904</v>
      </c>
      <c r="CF17" s="380">
        <v>4.4169032674581796</v>
      </c>
      <c r="CG17" s="380">
        <v>0.51534946397692405</v>
      </c>
      <c r="CH17" s="400">
        <v>0.22738058606362199</v>
      </c>
      <c r="CI17" s="380">
        <v>0.80560088540404895</v>
      </c>
      <c r="CJ17" s="380">
        <v>0.16500544161162101</v>
      </c>
      <c r="CK17" s="89">
        <v>75.089721493703706</v>
      </c>
      <c r="CL17" s="380">
        <v>18.8940834048455</v>
      </c>
      <c r="CM17" s="380">
        <v>5.5530440710050297E-2</v>
      </c>
      <c r="CN17" s="89">
        <v>1412.2412001289799</v>
      </c>
      <c r="CO17" s="380">
        <v>725.44714414984799</v>
      </c>
      <c r="CP17" s="380">
        <v>2.0341694735792601E-2</v>
      </c>
      <c r="CQ17" s="89">
        <v>1.4629868002923201</v>
      </c>
      <c r="CR17" s="380">
        <v>5.7653369117043196</v>
      </c>
      <c r="CS17" s="380">
        <v>0</v>
      </c>
      <c r="CT17" s="89">
        <v>3.61411754614442E-2</v>
      </c>
      <c r="CU17" s="380">
        <v>0.11102529535428</v>
      </c>
      <c r="CV17" s="380">
        <v>0</v>
      </c>
      <c r="CW17" s="591">
        <f t="shared" ref="CW17:CW19" si="19">CY17</f>
        <v>3.4090508362679697E-2</v>
      </c>
      <c r="CX17" s="380">
        <v>0.229183567236805</v>
      </c>
      <c r="CY17" s="380">
        <v>3.4090508362679697E-2</v>
      </c>
      <c r="CZ17" s="591">
        <f t="shared" ref="CZ17:CZ18" si="20">DB17</f>
        <v>9.3776897330371103E-2</v>
      </c>
      <c r="DA17" s="380">
        <v>0.418884134778366</v>
      </c>
      <c r="DB17" s="380">
        <v>9.3776897330371103E-2</v>
      </c>
      <c r="DC17" s="591">
        <f t="shared" ref="DC17:DC80" si="21">DE17</f>
        <v>7.5339672599414403E-2</v>
      </c>
      <c r="DD17" s="380">
        <v>0.35389287566879601</v>
      </c>
      <c r="DE17" s="380">
        <v>7.5339672599414403E-2</v>
      </c>
      <c r="DF17" s="89">
        <v>0.50332869607368902</v>
      </c>
      <c r="DG17" s="380">
        <v>1.1320698898430099</v>
      </c>
      <c r="DH17" s="380">
        <v>0.14968171710799699</v>
      </c>
      <c r="DI17" s="89">
        <v>264.85420558632899</v>
      </c>
      <c r="DJ17" s="380">
        <v>122.80560697571801</v>
      </c>
      <c r="DK17" s="380">
        <v>7.4112450055442902E-3</v>
      </c>
      <c r="DL17" s="89">
        <v>858.13386371907905</v>
      </c>
      <c r="DM17" s="380">
        <v>455.38644072878299</v>
      </c>
      <c r="DN17" s="380">
        <v>0</v>
      </c>
      <c r="DO17" s="89">
        <v>148.72551924999999</v>
      </c>
      <c r="DP17" s="380">
        <v>69.653109841147398</v>
      </c>
      <c r="DQ17" s="380">
        <v>0</v>
      </c>
      <c r="DR17" s="89">
        <v>836.74511431842598</v>
      </c>
      <c r="DS17" s="380">
        <v>438.29032044659999</v>
      </c>
      <c r="DT17" s="380">
        <v>0</v>
      </c>
      <c r="DU17" s="89">
        <v>281.13179129296401</v>
      </c>
      <c r="DV17" s="380">
        <v>138.28931270126199</v>
      </c>
      <c r="DW17" s="380">
        <v>4.1766039703020702E-2</v>
      </c>
      <c r="DX17" s="89">
        <v>5.2413638946074199</v>
      </c>
      <c r="DY17" s="380">
        <v>2.2496990567979598</v>
      </c>
      <c r="DZ17" s="380">
        <v>0</v>
      </c>
      <c r="EA17" s="89">
        <v>330.972445478689</v>
      </c>
      <c r="EB17" s="380">
        <v>174.23340428828101</v>
      </c>
      <c r="EC17" s="380">
        <v>7.59478009443839E-2</v>
      </c>
      <c r="ED17" s="89">
        <v>47.782267631502499</v>
      </c>
      <c r="EE17" s="380">
        <v>24.408762918607</v>
      </c>
      <c r="EF17" s="380">
        <v>6.2785697219894096E-3</v>
      </c>
      <c r="EG17" s="89">
        <v>286.11201065981902</v>
      </c>
      <c r="EH17" s="380">
        <v>160.63211261153401</v>
      </c>
      <c r="EI17" s="380">
        <v>0</v>
      </c>
      <c r="EJ17" s="89">
        <v>51.7400270301682</v>
      </c>
      <c r="EK17" s="380">
        <v>27.9907802996469</v>
      </c>
      <c r="EL17" s="380">
        <v>7.7968411798979799E-3</v>
      </c>
      <c r="EM17" s="89">
        <v>125.977932016777</v>
      </c>
      <c r="EN17" s="380">
        <v>66.467383882471594</v>
      </c>
      <c r="EO17" s="380">
        <v>2.0053871462603401E-2</v>
      </c>
      <c r="EP17" s="89">
        <v>13.9694661290835</v>
      </c>
      <c r="EQ17" s="380">
        <v>7.7325862780885197</v>
      </c>
      <c r="ER17" s="380">
        <v>8.8429465051574792E-3</v>
      </c>
      <c r="ES17" s="89">
        <v>75.734371503911504</v>
      </c>
      <c r="ET17" s="380">
        <v>50.972243495563198</v>
      </c>
      <c r="EU17" s="380">
        <v>2.2447550247825701E-2</v>
      </c>
      <c r="EV17" s="89">
        <v>8.9012217514308105</v>
      </c>
      <c r="EW17" s="380">
        <v>5.0163578083058704</v>
      </c>
      <c r="EX17" s="380">
        <v>4.74815775340642E-3</v>
      </c>
      <c r="EY17" s="400">
        <v>0.31703927972144302</v>
      </c>
      <c r="EZ17" s="380">
        <v>1.2267650377617301</v>
      </c>
      <c r="FA17" s="380">
        <v>2.2610785974938201E-2</v>
      </c>
      <c r="FB17" s="89">
        <v>5.5437225871339004</v>
      </c>
      <c r="FC17" s="380">
        <v>2.8056166170690999</v>
      </c>
      <c r="FD17" s="380">
        <v>2.2580943406415501E-2</v>
      </c>
      <c r="FE17" s="89">
        <v>6.6892951638359205E-2</v>
      </c>
      <c r="FF17" s="380">
        <v>0.21676563453610501</v>
      </c>
      <c r="FG17" s="380">
        <v>1.8524584360322598E-2</v>
      </c>
      <c r="FH17" s="89">
        <v>5.7855918062337501</v>
      </c>
      <c r="FI17" s="380">
        <v>10.109353816448699</v>
      </c>
      <c r="FJ17" s="380">
        <v>8.1351914615564007E-3</v>
      </c>
      <c r="FK17" s="89">
        <v>1.55575616468136</v>
      </c>
      <c r="FL17" s="380">
        <v>2.1069584235038099</v>
      </c>
      <c r="FM17" s="380">
        <v>1.2012048497973099E-2</v>
      </c>
    </row>
    <row r="18" spans="2:169">
      <c r="B18" s="73" t="s">
        <v>207</v>
      </c>
      <c r="C18" s="73" t="s">
        <v>1338</v>
      </c>
      <c r="D18" s="73" t="s">
        <v>1339</v>
      </c>
      <c r="E18" s="398" t="s">
        <v>32</v>
      </c>
      <c r="F18" s="398" t="s">
        <v>32</v>
      </c>
      <c r="H18" s="73" t="s">
        <v>1546</v>
      </c>
      <c r="I18" s="73" t="s">
        <v>1547</v>
      </c>
      <c r="K18" s="73" t="s">
        <v>1556</v>
      </c>
      <c r="L18" s="73">
        <v>15</v>
      </c>
      <c r="M18" s="113" t="s">
        <v>1562</v>
      </c>
      <c r="N18" s="89">
        <v>1.6739531495044235</v>
      </c>
      <c r="O18" s="380">
        <v>4.0645193577527881</v>
      </c>
      <c r="P18" s="380">
        <v>0.38515712323891238</v>
      </c>
      <c r="Q18" s="591">
        <f t="shared" ref="Q18:Q59" si="22">S18</f>
        <v>2.0815732320985503</v>
      </c>
      <c r="R18" s="380">
        <v>4.4001796593607923</v>
      </c>
      <c r="S18" s="380">
        <v>2.0815732320985503</v>
      </c>
      <c r="T18" s="89">
        <v>527.65297252734899</v>
      </c>
      <c r="U18" s="380">
        <v>88.609981356149532</v>
      </c>
      <c r="V18" s="380">
        <v>1.171669219757093</v>
      </c>
      <c r="W18" s="89">
        <v>180.69764823844179</v>
      </c>
      <c r="X18" s="380">
        <v>273.82967357273736</v>
      </c>
      <c r="Y18" s="380">
        <v>0.56192906045958879</v>
      </c>
      <c r="Z18" s="400">
        <v>292.34476471600914</v>
      </c>
      <c r="AA18" s="380">
        <v>565.58543078990522</v>
      </c>
      <c r="AB18" s="380">
        <v>0.24506029839184129</v>
      </c>
      <c r="AC18" s="400">
        <v>2021.8792623679385</v>
      </c>
      <c r="AD18" s="380">
        <v>1947.5493913715627</v>
      </c>
      <c r="AE18" s="380">
        <v>242.00505725880896</v>
      </c>
      <c r="AF18" s="89">
        <v>222854.04123840836</v>
      </c>
      <c r="AG18" s="380">
        <v>17691.75721163932</v>
      </c>
      <c r="AH18" s="380">
        <v>20.217386898242346</v>
      </c>
      <c r="AI18" s="591">
        <f t="shared" si="18"/>
        <v>150.58001196070921</v>
      </c>
      <c r="AJ18" s="380">
        <v>399.01278665097243</v>
      </c>
      <c r="AK18" s="380">
        <v>150.58001196070921</v>
      </c>
      <c r="AL18" s="89">
        <v>135.95360419316521</v>
      </c>
      <c r="AM18" s="380">
        <v>331.74966592786558</v>
      </c>
      <c r="AN18" s="380">
        <v>115.06654509954046</v>
      </c>
      <c r="AO18" s="400">
        <v>55.765407313708835</v>
      </c>
      <c r="AP18" s="380">
        <v>122.40135329023251</v>
      </c>
      <c r="AQ18" s="380">
        <v>2.3585749631074755</v>
      </c>
      <c r="AR18" s="400">
        <v>1.1766034816076287</v>
      </c>
      <c r="AS18" s="380">
        <v>1.0670918355434269</v>
      </c>
      <c r="AT18" s="380">
        <v>0.15596154613139188</v>
      </c>
      <c r="AU18" s="400">
        <v>3.110278757896177</v>
      </c>
      <c r="AV18" s="380">
        <v>6.8819745907921783</v>
      </c>
      <c r="AW18" s="380">
        <v>0.358203028629277</v>
      </c>
      <c r="AX18" s="89">
        <v>5.5292538281907966</v>
      </c>
      <c r="AY18" s="382">
        <v>2.9132076726300169</v>
      </c>
      <c r="AZ18" s="382">
        <v>8.8758357218161582E-2</v>
      </c>
      <c r="BA18" s="591">
        <f t="shared" si="3"/>
        <v>1.2326167706749411</v>
      </c>
      <c r="BB18" s="380">
        <v>3.5581476345858061</v>
      </c>
      <c r="BC18" s="380">
        <v>1.2326167706749411</v>
      </c>
      <c r="BD18" s="89">
        <v>763.6963188239356</v>
      </c>
      <c r="BE18" s="380">
        <v>100.71758779579073</v>
      </c>
      <c r="BF18" s="380">
        <v>1.5441769870234749</v>
      </c>
      <c r="BG18" s="89">
        <v>1382.6673767985012</v>
      </c>
      <c r="BH18" s="380">
        <v>1524.0109814240984</v>
      </c>
      <c r="BI18" s="380">
        <v>2.8878387437972046</v>
      </c>
      <c r="BJ18" s="89">
        <v>1487.4975857921688</v>
      </c>
      <c r="BK18" s="380">
        <v>1463.0612792221007</v>
      </c>
      <c r="BL18" s="380">
        <v>6.9758682798752538</v>
      </c>
      <c r="BM18" s="89">
        <v>0.69937038245558314</v>
      </c>
      <c r="BN18" s="380">
        <v>0.91531223664005812</v>
      </c>
      <c r="BO18" s="380">
        <v>4.2843136677611714E-2</v>
      </c>
      <c r="BP18" s="591">
        <f>BR18</f>
        <v>0.24545736874102567</v>
      </c>
      <c r="BQ18" s="380">
        <v>1.2696300099761468</v>
      </c>
      <c r="BR18" s="380">
        <v>0.24545736874102567</v>
      </c>
      <c r="BS18" s="400">
        <v>1.4607130717532204</v>
      </c>
      <c r="BT18" s="380">
        <v>3.3265358648180525</v>
      </c>
      <c r="BU18" s="380">
        <v>0.11135092780184179</v>
      </c>
      <c r="BV18" s="400">
        <v>5.6175004123873107</v>
      </c>
      <c r="BW18" s="380">
        <v>10.348777127746221</v>
      </c>
      <c r="BX18" s="380">
        <v>0.56603964283292918</v>
      </c>
      <c r="BY18" s="89">
        <v>0.65285999619267521</v>
      </c>
      <c r="BZ18" s="380">
        <v>1.0371711478404788</v>
      </c>
      <c r="CA18" s="380">
        <v>0.12886367464748377</v>
      </c>
      <c r="CB18" s="89">
        <v>28.423068136631287</v>
      </c>
      <c r="CC18" s="380">
        <v>9.166540092255703</v>
      </c>
      <c r="CD18" s="380">
        <v>0.81387604639062805</v>
      </c>
      <c r="CE18" s="89">
        <v>10.626267051882433</v>
      </c>
      <c r="CF18" s="380">
        <v>5.3532490006682103</v>
      </c>
      <c r="CG18" s="380">
        <v>0.50342831692276135</v>
      </c>
      <c r="CH18" s="400">
        <v>0.83280973333617236</v>
      </c>
      <c r="CI18" s="380">
        <v>1.7817128487832952</v>
      </c>
      <c r="CJ18" s="380">
        <v>0.19332088225321228</v>
      </c>
      <c r="CK18" s="89">
        <v>88.695127533597343</v>
      </c>
      <c r="CL18" s="380">
        <v>15.849661528749362</v>
      </c>
      <c r="CM18" s="380">
        <v>6.1807753462472366E-2</v>
      </c>
      <c r="CN18" s="89">
        <v>1949.3771189299255</v>
      </c>
      <c r="CO18" s="380">
        <v>294.85381753149193</v>
      </c>
      <c r="CP18" s="380">
        <v>7.8825832126493481E-3</v>
      </c>
      <c r="CQ18" s="89">
        <v>0.922943490871037</v>
      </c>
      <c r="CR18" s="380">
        <v>0.77801963009952357</v>
      </c>
      <c r="CS18" s="380">
        <v>0</v>
      </c>
      <c r="CT18" s="89">
        <v>6.4661478086302696E-2</v>
      </c>
      <c r="CU18" s="380">
        <v>0.19595656241540474</v>
      </c>
      <c r="CV18" s="380">
        <v>0</v>
      </c>
      <c r="CW18" s="591">
        <f t="shared" si="19"/>
        <v>3.7644811665092891E-2</v>
      </c>
      <c r="CX18" s="380">
        <v>0.11714283194158581</v>
      </c>
      <c r="CY18" s="380">
        <v>3.7644811665092891E-2</v>
      </c>
      <c r="CZ18" s="591">
        <f t="shared" si="20"/>
        <v>0.14210129556833925</v>
      </c>
      <c r="DA18" s="380">
        <v>0.73330163496600187</v>
      </c>
      <c r="DB18" s="380">
        <v>0.14210129556833925</v>
      </c>
      <c r="DC18" s="591">
        <f t="shared" si="21"/>
        <v>7.005847836646624E-2</v>
      </c>
      <c r="DD18" s="380">
        <v>0.28587559891535086</v>
      </c>
      <c r="DE18" s="380">
        <v>7.005847836646624E-2</v>
      </c>
      <c r="DF18" s="89">
        <v>0.72904573562037567</v>
      </c>
      <c r="DG18" s="380">
        <v>1.9620213422190143</v>
      </c>
      <c r="DH18" s="380">
        <v>0.10414117232027009</v>
      </c>
      <c r="DI18" s="89">
        <v>699.84972168070601</v>
      </c>
      <c r="DJ18" s="380">
        <v>133.74509887519395</v>
      </c>
      <c r="DK18" s="380">
        <v>5.8050440689735383E-3</v>
      </c>
      <c r="DL18" s="89">
        <v>2179.4734175557792</v>
      </c>
      <c r="DM18" s="380">
        <v>370.28557437744877</v>
      </c>
      <c r="DN18" s="380">
        <v>6.1272350153387068E-3</v>
      </c>
      <c r="DO18" s="89">
        <v>356.90787537759996</v>
      </c>
      <c r="DP18" s="380">
        <v>63.460106293318567</v>
      </c>
      <c r="DQ18" s="380">
        <v>4.9451918620136807E-3</v>
      </c>
      <c r="DR18" s="89">
        <v>1754.5285040856295</v>
      </c>
      <c r="DS18" s="380">
        <v>338.29420889160338</v>
      </c>
      <c r="DT18" s="380">
        <v>0</v>
      </c>
      <c r="DU18" s="89">
        <v>482.85118475720083</v>
      </c>
      <c r="DV18" s="380">
        <v>92.282726660943652</v>
      </c>
      <c r="DW18" s="380">
        <v>5.5943034981903235E-2</v>
      </c>
      <c r="DX18" s="89">
        <v>12.032302123228678</v>
      </c>
      <c r="DY18" s="380">
        <v>2.7314402874634047</v>
      </c>
      <c r="DZ18" s="380">
        <v>1.3134129884182799E-2</v>
      </c>
      <c r="EA18" s="89">
        <v>495.28567697305868</v>
      </c>
      <c r="EB18" s="380">
        <v>103.2995673002892</v>
      </c>
      <c r="EC18" s="380">
        <v>7.1572262159027664E-2</v>
      </c>
      <c r="ED18" s="89">
        <v>68.508613904727198</v>
      </c>
      <c r="EE18" s="380">
        <v>11.518056056274895</v>
      </c>
      <c r="EF18" s="380">
        <v>6.9102764557298071E-3</v>
      </c>
      <c r="EG18" s="89">
        <v>401.45254240398464</v>
      </c>
      <c r="EH18" s="380">
        <v>71.691530283669778</v>
      </c>
      <c r="EI18" s="380">
        <v>0</v>
      </c>
      <c r="EJ18" s="89">
        <v>71.386334169249423</v>
      </c>
      <c r="EK18" s="380">
        <v>12.391429112760909</v>
      </c>
      <c r="EL18" s="380">
        <v>8.5726910463588216E-3</v>
      </c>
      <c r="EM18" s="89">
        <v>183.88182775506772</v>
      </c>
      <c r="EN18" s="380">
        <v>32.576312259669599</v>
      </c>
      <c r="EO18" s="380">
        <v>0</v>
      </c>
      <c r="EP18" s="89">
        <v>20.181354157859175</v>
      </c>
      <c r="EQ18" s="380">
        <v>4.0913742083550559</v>
      </c>
      <c r="ER18" s="380">
        <v>4.9525544056920551E-3</v>
      </c>
      <c r="ES18" s="89">
        <v>111.48176538483844</v>
      </c>
      <c r="ET18" s="380">
        <v>21.209859157378492</v>
      </c>
      <c r="EU18" s="380">
        <v>0</v>
      </c>
      <c r="EV18" s="89">
        <v>13.097037129337727</v>
      </c>
      <c r="EW18" s="380">
        <v>3.2112020653844855</v>
      </c>
      <c r="EX18" s="380">
        <v>0</v>
      </c>
      <c r="EY18" s="400">
        <v>0.76122208229443944</v>
      </c>
      <c r="EZ18" s="380">
        <v>1.467956648759376</v>
      </c>
      <c r="FA18" s="380">
        <v>2.4803580790968414E-2</v>
      </c>
      <c r="FB18" s="89">
        <v>6.4070486927271002</v>
      </c>
      <c r="FC18" s="380">
        <v>2.4071502898506352</v>
      </c>
      <c r="FD18" s="380">
        <v>1.7658315413450806E-2</v>
      </c>
      <c r="FE18" s="89">
        <v>7.8230431228269157E-2</v>
      </c>
      <c r="FF18" s="380">
        <v>0.21157409457095327</v>
      </c>
      <c r="FG18" s="380">
        <v>2.463507786381517E-2</v>
      </c>
      <c r="FH18" s="89">
        <v>16.716210285463106</v>
      </c>
      <c r="FI18" s="380">
        <v>4.2747039665594002</v>
      </c>
      <c r="FJ18" s="380">
        <v>8.9345939473358151E-3</v>
      </c>
      <c r="FK18" s="89">
        <v>5.2332405707496177</v>
      </c>
      <c r="FL18" s="380">
        <v>1.6452562403046249</v>
      </c>
      <c r="FM18" s="380">
        <v>0</v>
      </c>
    </row>
    <row r="19" spans="2:169">
      <c r="B19" s="73" t="s">
        <v>1337</v>
      </c>
      <c r="C19" s="73" t="s">
        <v>1338</v>
      </c>
      <c r="D19" s="73" t="s">
        <v>1339</v>
      </c>
      <c r="E19" s="73">
        <v>1</v>
      </c>
      <c r="F19" s="73">
        <v>1.92</v>
      </c>
      <c r="H19" s="73" t="s">
        <v>1340</v>
      </c>
      <c r="I19" s="73" t="s">
        <v>1341</v>
      </c>
      <c r="J19" s="73" t="s">
        <v>1342</v>
      </c>
      <c r="K19" s="73" t="s">
        <v>1343</v>
      </c>
      <c r="L19" s="73">
        <v>15</v>
      </c>
      <c r="M19" s="113" t="s">
        <v>1563</v>
      </c>
      <c r="N19" s="591">
        <f>P19</f>
        <v>22.484802728725001</v>
      </c>
      <c r="O19" s="380">
        <v>27.645371876197999</v>
      </c>
      <c r="P19" s="380">
        <v>22.484802728725001</v>
      </c>
      <c r="Q19" s="591">
        <f t="shared" si="22"/>
        <v>20.150916897336302</v>
      </c>
      <c r="R19" s="380">
        <v>21.835343457374801</v>
      </c>
      <c r="S19" s="380">
        <v>20.150916897336302</v>
      </c>
      <c r="T19" s="89">
        <v>670.96443753435199</v>
      </c>
      <c r="U19" s="380">
        <v>78.030222961934101</v>
      </c>
      <c r="V19" s="380">
        <v>46.330342836715701</v>
      </c>
      <c r="W19" s="89">
        <v>83.307383070553897</v>
      </c>
      <c r="X19" s="380">
        <v>23.009964837947301</v>
      </c>
      <c r="Y19" s="380">
        <v>0</v>
      </c>
      <c r="Z19" s="89">
        <v>9.8878461009021095</v>
      </c>
      <c r="AA19" s="380">
        <v>15.3137724702309</v>
      </c>
      <c r="AB19" s="380">
        <v>3.7540725718980701</v>
      </c>
      <c r="AC19" s="591">
        <f t="shared" ref="AC19" si="23">AE19</f>
        <v>2533.3411159577699</v>
      </c>
      <c r="AD19" s="380">
        <v>6041.1165873485998</v>
      </c>
      <c r="AE19" s="380">
        <v>2533.3411159577699</v>
      </c>
      <c r="AF19" s="89">
        <v>198864.84783870401</v>
      </c>
      <c r="AG19" s="380">
        <v>46925.343665803302</v>
      </c>
      <c r="AH19" s="380">
        <v>79.471913596582993</v>
      </c>
      <c r="AI19" s="591">
        <f t="shared" si="18"/>
        <v>472.03564261117702</v>
      </c>
      <c r="AJ19" s="380">
        <v>1327.1460963566999</v>
      </c>
      <c r="AK19" s="380">
        <v>472.03564261117702</v>
      </c>
      <c r="AL19" s="89">
        <v>2462.2882120036602</v>
      </c>
      <c r="AM19" s="380">
        <v>1814.55332285862</v>
      </c>
      <c r="AN19" s="380">
        <v>908.54317275901496</v>
      </c>
      <c r="AO19" s="591">
        <f t="shared" ref="AO19:AO28" si="24">AQ19</f>
        <v>1068.59099958349</v>
      </c>
      <c r="AP19" s="380">
        <v>855.49068140385998</v>
      </c>
      <c r="AQ19" s="380">
        <v>1068.59099958349</v>
      </c>
      <c r="AR19" s="89">
        <v>1.9943254129804899</v>
      </c>
      <c r="AS19" s="380">
        <v>1.9038717024912499</v>
      </c>
      <c r="AT19" s="380">
        <v>1.8747109937418001</v>
      </c>
      <c r="AU19" s="591">
        <f t="shared" ref="AU19:AU20" si="25">AW19</f>
        <v>4.3054555034762103</v>
      </c>
      <c r="AV19" s="380">
        <v>0</v>
      </c>
      <c r="AW19" s="380">
        <v>4.3054555034762103</v>
      </c>
      <c r="AX19" s="89">
        <v>6.6823852736372302</v>
      </c>
      <c r="AY19" s="382">
        <v>1.6320898259676899</v>
      </c>
      <c r="AZ19" s="382">
        <v>0.49433539587663</v>
      </c>
      <c r="BA19" s="591">
        <f t="shared" si="3"/>
        <v>7.9473084581245299</v>
      </c>
      <c r="BB19" s="380">
        <v>5.6924648787745804</v>
      </c>
      <c r="BC19" s="380">
        <v>7.9473084581245299</v>
      </c>
      <c r="BD19" s="89">
        <v>1099.8425216831599</v>
      </c>
      <c r="BE19" s="380">
        <v>213.21194411982</v>
      </c>
      <c r="BF19" s="380">
        <v>5.15792304038112</v>
      </c>
      <c r="BG19" s="89">
        <v>788.80340234181199</v>
      </c>
      <c r="BH19" s="380">
        <v>164.62157247481801</v>
      </c>
      <c r="BI19" s="380">
        <v>6.6213701073704501</v>
      </c>
      <c r="BJ19" s="89">
        <v>834.49318005616999</v>
      </c>
      <c r="BK19" s="380">
        <v>331.05745776197102</v>
      </c>
      <c r="BL19" s="380">
        <v>33.908572461716801</v>
      </c>
      <c r="BM19" s="591">
        <f t="shared" ref="BM19" si="26">BO19</f>
        <v>0.18241653976300701</v>
      </c>
      <c r="BN19" s="380">
        <v>0</v>
      </c>
      <c r="BO19" s="380">
        <v>0.18241653976300701</v>
      </c>
      <c r="BP19" s="89">
        <v>2.90825567249047</v>
      </c>
      <c r="BQ19" s="380">
        <v>5.8165113449809498</v>
      </c>
      <c r="BR19" s="380">
        <v>2.0900250523706498</v>
      </c>
      <c r="BS19" s="591">
        <f>BU19</f>
        <v>1.92610654394923</v>
      </c>
      <c r="BT19" s="380">
        <v>2.7286504863296099</v>
      </c>
      <c r="BU19" s="380">
        <v>1.92610654394923</v>
      </c>
      <c r="BV19" s="89">
        <v>4.4269878062845001</v>
      </c>
      <c r="BW19" s="380">
        <v>0.83246678851366696</v>
      </c>
      <c r="BX19" s="380">
        <v>1.95296277261261</v>
      </c>
      <c r="BY19" s="89">
        <v>2.4626399501878899</v>
      </c>
      <c r="BZ19" s="380">
        <v>1.80772460546888</v>
      </c>
      <c r="CA19" s="380">
        <v>0.58002683992515602</v>
      </c>
      <c r="CB19" s="89">
        <v>105.658156246641</v>
      </c>
      <c r="CC19" s="380">
        <v>31.817270387398899</v>
      </c>
      <c r="CD19" s="380">
        <v>2.5053975909133599</v>
      </c>
      <c r="CE19" s="89">
        <v>39.194290971737502</v>
      </c>
      <c r="CF19" s="380">
        <v>18.107503102607801</v>
      </c>
      <c r="CG19" s="380">
        <v>1.138480965469</v>
      </c>
      <c r="CH19" s="591">
        <f t="shared" ref="CH19:CH82" si="27">CJ19</f>
        <v>23.744074010824399</v>
      </c>
      <c r="CI19" s="380">
        <v>63.557445696832701</v>
      </c>
      <c r="CJ19" s="380">
        <v>23.744074010824399</v>
      </c>
      <c r="CK19" s="89">
        <v>153.00282230894899</v>
      </c>
      <c r="CL19" s="380">
        <v>28.235824683540901</v>
      </c>
      <c r="CM19" s="380">
        <v>0.16301015773527999</v>
      </c>
      <c r="CN19" s="89">
        <v>1795.29607509313</v>
      </c>
      <c r="CO19" s="380">
        <v>256.628029743166</v>
      </c>
      <c r="CP19" s="380">
        <v>0</v>
      </c>
      <c r="CQ19" s="89">
        <v>0.85765070294747903</v>
      </c>
      <c r="CR19" s="380">
        <v>1.0191580831401399</v>
      </c>
      <c r="CS19" s="380">
        <v>0</v>
      </c>
      <c r="CT19" s="591">
        <f>CV19</f>
        <v>6.1020549222941603E-2</v>
      </c>
      <c r="CU19" s="380">
        <v>0</v>
      </c>
      <c r="CV19" s="380">
        <v>6.1020549222941603E-2</v>
      </c>
      <c r="CW19" s="591">
        <f t="shared" si="19"/>
        <v>0.45326605828723598</v>
      </c>
      <c r="CX19" s="380">
        <v>0</v>
      </c>
      <c r="CY19" s="380">
        <v>0.45326605828723598</v>
      </c>
      <c r="CZ19" s="89">
        <v>1.18392639316855</v>
      </c>
      <c r="DA19" s="380">
        <v>0.43229384549137501</v>
      </c>
      <c r="DB19" s="380">
        <v>0.72865634032059301</v>
      </c>
      <c r="DC19" s="591">
        <f t="shared" si="21"/>
        <v>0.278188754362718</v>
      </c>
      <c r="DD19" s="380">
        <v>0</v>
      </c>
      <c r="DE19" s="380">
        <v>0.278188754362718</v>
      </c>
      <c r="DF19" s="591">
        <v>0</v>
      </c>
      <c r="DG19" s="380">
        <v>0</v>
      </c>
      <c r="DH19" s="380">
        <v>0</v>
      </c>
      <c r="DI19" s="89">
        <v>1332.09506266831</v>
      </c>
      <c r="DJ19" s="380">
        <v>341.63484160009602</v>
      </c>
      <c r="DK19" s="380">
        <v>0</v>
      </c>
      <c r="DL19" s="89">
        <v>3584.05765503359</v>
      </c>
      <c r="DM19" s="380">
        <v>1034.8816981246</v>
      </c>
      <c r="DN19" s="380">
        <v>4.3819467252607797E-2</v>
      </c>
      <c r="DO19" s="89">
        <v>511.48961228321201</v>
      </c>
      <c r="DP19" s="380">
        <v>150.70152827373201</v>
      </c>
      <c r="DQ19" s="380">
        <v>0</v>
      </c>
      <c r="DR19" s="89">
        <v>2213.2635795507699</v>
      </c>
      <c r="DS19" s="380">
        <v>636.62179505433198</v>
      </c>
      <c r="DT19" s="380">
        <v>0</v>
      </c>
      <c r="DU19" s="89">
        <v>485.26682826309201</v>
      </c>
      <c r="DV19" s="380">
        <v>98.033507941290097</v>
      </c>
      <c r="DW19" s="380">
        <v>0</v>
      </c>
      <c r="DX19" s="89">
        <v>18.899805537506101</v>
      </c>
      <c r="DY19" s="380">
        <v>5.2761428602266696</v>
      </c>
      <c r="DZ19" s="380">
        <v>0</v>
      </c>
      <c r="EA19" s="89">
        <v>483.471128545743</v>
      </c>
      <c r="EB19" s="380">
        <v>101.203068864797</v>
      </c>
      <c r="EC19" s="380">
        <v>0</v>
      </c>
      <c r="ED19" s="89">
        <v>64.1402058813254</v>
      </c>
      <c r="EE19" s="380">
        <v>13.151746657699499</v>
      </c>
      <c r="EF19" s="380">
        <v>0</v>
      </c>
      <c r="EG19" s="89">
        <v>376.88390609238502</v>
      </c>
      <c r="EH19" s="380">
        <v>76.242685016355196</v>
      </c>
      <c r="EI19" s="380">
        <v>0</v>
      </c>
      <c r="EJ19" s="89">
        <v>69.849177992593894</v>
      </c>
      <c r="EK19" s="380">
        <v>12.246390432427299</v>
      </c>
      <c r="EL19" s="380">
        <v>0</v>
      </c>
      <c r="EM19" s="89">
        <v>181.72825898234899</v>
      </c>
      <c r="EN19" s="380">
        <v>46.586540619547101</v>
      </c>
      <c r="EO19" s="380">
        <v>0</v>
      </c>
      <c r="EP19" s="89">
        <v>21.3749360362904</v>
      </c>
      <c r="EQ19" s="380">
        <v>8.1909619224576495</v>
      </c>
      <c r="ER19" s="380">
        <v>0</v>
      </c>
      <c r="ES19" s="89">
        <v>114.717730943636</v>
      </c>
      <c r="ET19" s="380">
        <v>46.055727335446001</v>
      </c>
      <c r="EU19" s="380">
        <v>0.153182538869746</v>
      </c>
      <c r="EV19" s="89">
        <v>13.9819853790425</v>
      </c>
      <c r="EW19" s="380">
        <v>4.7478267097181002</v>
      </c>
      <c r="EX19" s="380">
        <v>0</v>
      </c>
      <c r="EY19" s="591">
        <v>0</v>
      </c>
      <c r="EZ19" s="380">
        <v>0</v>
      </c>
      <c r="FA19" s="380">
        <v>0</v>
      </c>
      <c r="FB19" s="89">
        <v>5.5543058891765398</v>
      </c>
      <c r="FC19" s="380">
        <v>3.0297891306102498</v>
      </c>
      <c r="FD19" s="380">
        <v>0.195139061764246</v>
      </c>
      <c r="FE19" s="591">
        <f t="shared" ref="FE19:FE20" si="28">FG19</f>
        <v>9.4380219159403103E-2</v>
      </c>
      <c r="FF19" s="380">
        <v>0</v>
      </c>
      <c r="FG19" s="380">
        <v>9.4380219159403103E-2</v>
      </c>
      <c r="FH19" s="89">
        <v>23.242357783139798</v>
      </c>
      <c r="FI19" s="380">
        <v>12.8494795392855</v>
      </c>
      <c r="FJ19" s="380">
        <v>0</v>
      </c>
      <c r="FK19" s="89">
        <v>5.8362410763565098</v>
      </c>
      <c r="FL19" s="380">
        <v>2.2777878434921699</v>
      </c>
      <c r="FM19" s="380">
        <v>0</v>
      </c>
    </row>
    <row r="20" spans="2:169">
      <c r="B20" s="73" t="s">
        <v>1337</v>
      </c>
      <c r="C20" s="73" t="s">
        <v>1338</v>
      </c>
      <c r="D20" s="73" t="s">
        <v>1339</v>
      </c>
      <c r="E20" s="73">
        <v>1</v>
      </c>
      <c r="F20" s="73">
        <v>1.92</v>
      </c>
      <c r="H20" s="73" t="s">
        <v>1340</v>
      </c>
      <c r="I20" s="73" t="s">
        <v>1341</v>
      </c>
      <c r="J20" s="73" t="s">
        <v>1342</v>
      </c>
      <c r="K20" s="73" t="s">
        <v>1343</v>
      </c>
      <c r="L20" s="73">
        <v>15</v>
      </c>
      <c r="M20" s="113" t="s">
        <v>1564</v>
      </c>
      <c r="N20" s="591">
        <f>P20</f>
        <v>23.430674468146453</v>
      </c>
      <c r="O20" s="380">
        <v>32.1001896134361</v>
      </c>
      <c r="P20" s="380">
        <v>23.430674468146453</v>
      </c>
      <c r="Q20" s="591">
        <f t="shared" si="22"/>
        <v>19.474442189562268</v>
      </c>
      <c r="R20" s="380">
        <v>23.019173015542556</v>
      </c>
      <c r="S20" s="380">
        <v>19.474442189562268</v>
      </c>
      <c r="T20" s="89">
        <v>660.7235129090858</v>
      </c>
      <c r="U20" s="380">
        <v>122.49855708957006</v>
      </c>
      <c r="V20" s="380">
        <v>41.623538560490857</v>
      </c>
      <c r="W20" s="89">
        <v>528.10543994306033</v>
      </c>
      <c r="X20" s="380">
        <v>385.01422551656697</v>
      </c>
      <c r="Y20" s="380">
        <v>1.873577510898226</v>
      </c>
      <c r="Z20" s="89">
        <v>1055.2856927380583</v>
      </c>
      <c r="AA20" s="380">
        <v>893.75205092295857</v>
      </c>
      <c r="AB20" s="380">
        <v>3.4897223002398219</v>
      </c>
      <c r="AC20" s="89">
        <v>12735.101267765351</v>
      </c>
      <c r="AD20" s="380">
        <v>4830.573404353634</v>
      </c>
      <c r="AE20" s="380">
        <v>5901.655759016091</v>
      </c>
      <c r="AF20" s="89">
        <v>188585.59143492742</v>
      </c>
      <c r="AG20" s="380">
        <v>26152.659386697374</v>
      </c>
      <c r="AH20" s="380">
        <v>80.274564786667639</v>
      </c>
      <c r="AI20" s="591">
        <f t="shared" si="18"/>
        <v>538.02162726508664</v>
      </c>
      <c r="AJ20" s="380">
        <v>770.30985636249602</v>
      </c>
      <c r="AK20" s="380">
        <v>538.02162726508664</v>
      </c>
      <c r="AL20" s="591">
        <f t="shared" ref="AL20:AL21" si="29">AN20</f>
        <v>933.29697929016379</v>
      </c>
      <c r="AM20" s="380">
        <v>1329.8991057985916</v>
      </c>
      <c r="AN20" s="380">
        <v>933.29697929016379</v>
      </c>
      <c r="AO20" s="591">
        <f t="shared" si="24"/>
        <v>714.4240933996557</v>
      </c>
      <c r="AP20" s="380">
        <v>797.27718952952955</v>
      </c>
      <c r="AQ20" s="380">
        <v>714.4240933996557</v>
      </c>
      <c r="AR20" s="591">
        <f t="shared" ref="AR20:AR23" si="30">AT20</f>
        <v>2.521985837889257</v>
      </c>
      <c r="AS20" s="380">
        <v>4.4623067423023164</v>
      </c>
      <c r="AT20" s="380">
        <v>2.521985837889257</v>
      </c>
      <c r="AU20" s="591">
        <f t="shared" si="25"/>
        <v>4.9483933825075965</v>
      </c>
      <c r="AV20" s="380">
        <v>0</v>
      </c>
      <c r="AW20" s="380">
        <v>4.9483933825075965</v>
      </c>
      <c r="AX20" s="89">
        <v>7.5406785852257734</v>
      </c>
      <c r="AY20" s="382">
        <v>3.8143991573812444</v>
      </c>
      <c r="AZ20" s="382">
        <v>0.42430323957969857</v>
      </c>
      <c r="BA20" s="591">
        <f t="shared" si="3"/>
        <v>7.876359448826415</v>
      </c>
      <c r="BB20" s="380">
        <v>13.166191175125778</v>
      </c>
      <c r="BC20" s="380">
        <v>7.876359448826415</v>
      </c>
      <c r="BD20" s="89">
        <v>1143.0356411541834</v>
      </c>
      <c r="BE20" s="380">
        <v>198.74056531555533</v>
      </c>
      <c r="BF20" s="380">
        <v>10.27936202108158</v>
      </c>
      <c r="BG20" s="89">
        <v>2339.6311180517055</v>
      </c>
      <c r="BH20" s="380">
        <v>1522.6600211029695</v>
      </c>
      <c r="BI20" s="380">
        <v>7.6067767670905999</v>
      </c>
      <c r="BJ20" s="89">
        <v>2353.0090638724951</v>
      </c>
      <c r="BK20" s="380">
        <v>1557.6469089705354</v>
      </c>
      <c r="BL20" s="380">
        <v>32.336602061687074</v>
      </c>
      <c r="BM20" s="89">
        <v>0.97793986426236101</v>
      </c>
      <c r="BN20" s="380">
        <v>1.2107917084593738</v>
      </c>
      <c r="BO20" s="380">
        <v>0.23892641116997229</v>
      </c>
      <c r="BP20" s="591">
        <f t="shared" ref="BP20:BP25" si="31">BR20</f>
        <v>2.2688299879367726</v>
      </c>
      <c r="BQ20" s="380">
        <v>0</v>
      </c>
      <c r="BR20" s="380">
        <v>2.2688299879367726</v>
      </c>
      <c r="BS20" s="591">
        <f>BU20</f>
        <v>1.8738525490325282</v>
      </c>
      <c r="BT20" s="380">
        <v>3.9206682654668512</v>
      </c>
      <c r="BU20" s="380">
        <v>1.8738525490325282</v>
      </c>
      <c r="BV20" s="89">
        <v>6.4093392516623338</v>
      </c>
      <c r="BW20" s="380">
        <v>9.3456541907703699</v>
      </c>
      <c r="BX20" s="380">
        <v>2.7562903367329077</v>
      </c>
      <c r="BY20" s="89">
        <v>5.8354569194779398</v>
      </c>
      <c r="BZ20" s="380">
        <v>2.8216650482943266</v>
      </c>
      <c r="CA20" s="380">
        <v>0.58779226045861532</v>
      </c>
      <c r="CB20" s="89">
        <v>105.0229510146184</v>
      </c>
      <c r="CC20" s="380">
        <v>40.07619235257021</v>
      </c>
      <c r="CD20" s="380">
        <v>2.1337863912874564</v>
      </c>
      <c r="CE20" s="89">
        <v>33.062681461519603</v>
      </c>
      <c r="CF20" s="380">
        <v>19.671971689975241</v>
      </c>
      <c r="CG20" s="380">
        <v>0.96687153346064891</v>
      </c>
      <c r="CH20" s="591">
        <f t="shared" si="27"/>
        <v>23.651008723194586</v>
      </c>
      <c r="CI20" s="380">
        <v>27.498980453842957</v>
      </c>
      <c r="CJ20" s="380">
        <v>23.651008723194586</v>
      </c>
      <c r="CK20" s="89">
        <v>164.99113440926237</v>
      </c>
      <c r="CL20" s="380">
        <v>42.65155922791925</v>
      </c>
      <c r="CM20" s="380">
        <v>0.17654772744547576</v>
      </c>
      <c r="CN20" s="89">
        <v>1683.5360798623531</v>
      </c>
      <c r="CO20" s="380">
        <v>316.86480310775613</v>
      </c>
      <c r="CP20" s="380">
        <v>0</v>
      </c>
      <c r="CQ20" s="89">
        <v>1.2534285214872789</v>
      </c>
      <c r="CR20" s="380">
        <v>1.7367657870269324</v>
      </c>
      <c r="CS20" s="380">
        <v>0</v>
      </c>
      <c r="CT20" s="591">
        <f>CV20</f>
        <v>6.158562264067876E-2</v>
      </c>
      <c r="CU20" s="380">
        <v>0</v>
      </c>
      <c r="CV20" s="380">
        <v>6.158562264067876E-2</v>
      </c>
      <c r="CW20" s="89">
        <v>0</v>
      </c>
      <c r="CX20" s="380">
        <v>0</v>
      </c>
      <c r="CY20" s="380">
        <v>0</v>
      </c>
      <c r="CZ20" s="591">
        <f>DB20</f>
        <v>0.49013407778446516</v>
      </c>
      <c r="DA20" s="380">
        <v>0</v>
      </c>
      <c r="DB20" s="380">
        <v>0.49013407778446516</v>
      </c>
      <c r="DC20" s="591">
        <f t="shared" si="21"/>
        <v>0.39077302049999896</v>
      </c>
      <c r="DD20" s="380">
        <v>0</v>
      </c>
      <c r="DE20" s="380">
        <v>0.39077302049999896</v>
      </c>
      <c r="DF20" s="89">
        <v>26.256865785878762</v>
      </c>
      <c r="DG20" s="380">
        <v>20.235948778681607</v>
      </c>
      <c r="DH20" s="380">
        <v>0</v>
      </c>
      <c r="DI20" s="89">
        <v>1105.0782177600179</v>
      </c>
      <c r="DJ20" s="380">
        <v>298.97289306527915</v>
      </c>
      <c r="DK20" s="380">
        <v>6.8718509059696634E-2</v>
      </c>
      <c r="DL20" s="89">
        <v>2867.9271529186158</v>
      </c>
      <c r="DM20" s="380">
        <v>737.58086887885099</v>
      </c>
      <c r="DN20" s="380">
        <v>0</v>
      </c>
      <c r="DO20" s="89">
        <v>403.90862594445986</v>
      </c>
      <c r="DP20" s="380">
        <v>90.34735019010796</v>
      </c>
      <c r="DQ20" s="380">
        <v>0</v>
      </c>
      <c r="DR20" s="89">
        <v>1974.5984712376817</v>
      </c>
      <c r="DS20" s="380">
        <v>380.96729473316645</v>
      </c>
      <c r="DT20" s="380">
        <v>0</v>
      </c>
      <c r="DU20" s="89">
        <v>417.84908006328584</v>
      </c>
      <c r="DV20" s="380">
        <v>87.661542579256135</v>
      </c>
      <c r="DW20" s="380">
        <v>0</v>
      </c>
      <c r="DX20" s="89">
        <v>15.486194628095152</v>
      </c>
      <c r="DY20" s="380">
        <v>4.3894614043779541</v>
      </c>
      <c r="DZ20" s="380">
        <v>0</v>
      </c>
      <c r="EA20" s="89">
        <v>410.57009461584573</v>
      </c>
      <c r="EB20" s="380">
        <v>57.18774961379269</v>
      </c>
      <c r="EC20" s="380">
        <v>0</v>
      </c>
      <c r="ED20" s="89">
        <v>58.300108312488831</v>
      </c>
      <c r="EE20" s="380">
        <v>10.663245024606557</v>
      </c>
      <c r="EF20" s="380">
        <v>3.2028103433349414E-2</v>
      </c>
      <c r="EG20" s="89">
        <v>350.88975398170902</v>
      </c>
      <c r="EH20" s="380">
        <v>78.170026840912868</v>
      </c>
      <c r="EI20" s="380">
        <v>0</v>
      </c>
      <c r="EJ20" s="89">
        <v>62.218160346477049</v>
      </c>
      <c r="EK20" s="380">
        <v>14.253614707019276</v>
      </c>
      <c r="EL20" s="380">
        <v>0</v>
      </c>
      <c r="EM20" s="89">
        <v>160.49894837708754</v>
      </c>
      <c r="EN20" s="380">
        <v>42.697430469687873</v>
      </c>
      <c r="EO20" s="380">
        <v>0</v>
      </c>
      <c r="EP20" s="89">
        <v>17.721547475690553</v>
      </c>
      <c r="EQ20" s="380">
        <v>2.8525068993890565</v>
      </c>
      <c r="ER20" s="380">
        <v>0</v>
      </c>
      <c r="ES20" s="89">
        <v>113.3284588752898</v>
      </c>
      <c r="ET20" s="380">
        <v>32.265765766471397</v>
      </c>
      <c r="EU20" s="380">
        <v>0</v>
      </c>
      <c r="EV20" s="89">
        <v>12.495298770037975</v>
      </c>
      <c r="EW20" s="380">
        <v>4.5237758148527485</v>
      </c>
      <c r="EX20" s="380">
        <v>0</v>
      </c>
      <c r="EY20" s="591">
        <f t="shared" ref="EY20" si="32">FA20</f>
        <v>0.16295046818431674</v>
      </c>
      <c r="EZ20" s="380">
        <v>0</v>
      </c>
      <c r="FA20" s="380">
        <v>0.16295046818431674</v>
      </c>
      <c r="FB20" s="89">
        <v>8.0822127307030982</v>
      </c>
      <c r="FC20" s="380">
        <v>1.5832338423555459</v>
      </c>
      <c r="FD20" s="380">
        <v>0</v>
      </c>
      <c r="FE20" s="591">
        <f t="shared" si="28"/>
        <v>7.8497625338883867E-2</v>
      </c>
      <c r="FF20" s="380">
        <v>5.7290848052473871E-2</v>
      </c>
      <c r="FG20" s="380">
        <v>7.8497625338883867E-2</v>
      </c>
      <c r="FH20" s="89">
        <v>17.094265150764556</v>
      </c>
      <c r="FI20" s="380">
        <v>3.1610588631891292</v>
      </c>
      <c r="FJ20" s="380">
        <v>0</v>
      </c>
      <c r="FK20" s="89">
        <v>5.763245198713296</v>
      </c>
      <c r="FL20" s="380">
        <v>3.4056602617940519</v>
      </c>
      <c r="FM20" s="380">
        <v>0</v>
      </c>
    </row>
    <row r="21" spans="2:169">
      <c r="B21" s="73" t="s">
        <v>1337</v>
      </c>
      <c r="C21" s="73" t="s">
        <v>1338</v>
      </c>
      <c r="D21" s="73" t="s">
        <v>1339</v>
      </c>
      <c r="E21" s="73">
        <v>1</v>
      </c>
      <c r="F21" s="73">
        <v>1.92</v>
      </c>
      <c r="H21" s="73" t="s">
        <v>1340</v>
      </c>
      <c r="I21" s="73" t="s">
        <v>1341</v>
      </c>
      <c r="J21" s="73" t="s">
        <v>1342</v>
      </c>
      <c r="K21" s="73" t="s">
        <v>1343</v>
      </c>
      <c r="L21" s="73">
        <v>15</v>
      </c>
      <c r="M21" s="113" t="s">
        <v>1565</v>
      </c>
      <c r="N21" s="591">
        <f>P21</f>
        <v>31.531783463825601</v>
      </c>
      <c r="O21" s="380">
        <v>10.404769874094001</v>
      </c>
      <c r="P21" s="380">
        <v>31.531783463825601</v>
      </c>
      <c r="Q21" s="591">
        <f t="shared" si="22"/>
        <v>33.785679877057603</v>
      </c>
      <c r="R21" s="380">
        <v>1.15099544655393</v>
      </c>
      <c r="S21" s="380">
        <v>33.785679877057603</v>
      </c>
      <c r="T21" s="89">
        <v>728.08576754177398</v>
      </c>
      <c r="U21" s="380">
        <v>62.893166345623698</v>
      </c>
      <c r="V21" s="380">
        <v>60.993091706886801</v>
      </c>
      <c r="W21" s="89">
        <v>1447.0718926976199</v>
      </c>
      <c r="X21" s="380">
        <v>332.43494991601301</v>
      </c>
      <c r="Y21" s="380">
        <v>1.4563857593504701</v>
      </c>
      <c r="Z21" s="89">
        <v>2306.66066366627</v>
      </c>
      <c r="AA21" s="380">
        <v>148.677324990042</v>
      </c>
      <c r="AB21" s="380">
        <v>5.5605230403159602</v>
      </c>
      <c r="AC21" s="89">
        <v>5043.8055889304596</v>
      </c>
      <c r="AD21" s="380">
        <v>3931.6370634772702</v>
      </c>
      <c r="AE21" s="380">
        <v>4703.56625543675</v>
      </c>
      <c r="AF21" s="89">
        <v>197655.35634003801</v>
      </c>
      <c r="AG21" s="380">
        <v>35461.474414151897</v>
      </c>
      <c r="AH21" s="380">
        <v>121.50502081150999</v>
      </c>
      <c r="AI21" s="591">
        <f t="shared" si="18"/>
        <v>699.80893165701605</v>
      </c>
      <c r="AJ21" s="380">
        <v>125.743560882452</v>
      </c>
      <c r="AK21" s="380">
        <v>699.80893165701605</v>
      </c>
      <c r="AL21" s="591">
        <f t="shared" si="29"/>
        <v>1380.3550231280401</v>
      </c>
      <c r="AM21" s="380">
        <v>205.74338643135999</v>
      </c>
      <c r="AN21" s="380">
        <v>1380.3550231280401</v>
      </c>
      <c r="AO21" s="591">
        <f t="shared" si="24"/>
        <v>696.31759921844696</v>
      </c>
      <c r="AP21" s="380">
        <v>157.83427275893899</v>
      </c>
      <c r="AQ21" s="380">
        <v>696.31759921844696</v>
      </c>
      <c r="AR21" s="591">
        <f t="shared" si="30"/>
        <v>5.1040267806637001</v>
      </c>
      <c r="AS21" s="380">
        <v>6.2635603612227699</v>
      </c>
      <c r="AT21" s="380">
        <v>5.1040267806637001</v>
      </c>
      <c r="AU21" s="89">
        <v>951.05990669325195</v>
      </c>
      <c r="AV21" s="380">
        <v>899.23169904599797</v>
      </c>
      <c r="AW21" s="380">
        <v>8.2387727461232103</v>
      </c>
      <c r="AX21" s="89">
        <v>19.7872966278047</v>
      </c>
      <c r="AY21" s="382">
        <v>9.8907670068533893</v>
      </c>
      <c r="AZ21" s="382">
        <v>0.79858527488104403</v>
      </c>
      <c r="BA21" s="591">
        <f t="shared" si="3"/>
        <v>16.759168032095499</v>
      </c>
      <c r="BB21" s="380">
        <v>15.7742564710857</v>
      </c>
      <c r="BC21" s="380">
        <v>16.759168032095499</v>
      </c>
      <c r="BD21" s="89">
        <v>999.56091592193297</v>
      </c>
      <c r="BE21" s="380">
        <v>26.2052762269802</v>
      </c>
      <c r="BF21" s="380">
        <v>9.9526596048219105</v>
      </c>
      <c r="BG21" s="89">
        <v>4886.9922353504298</v>
      </c>
      <c r="BH21" s="380">
        <v>1255.69506341941</v>
      </c>
      <c r="BI21" s="380">
        <v>11.7906001902781</v>
      </c>
      <c r="BJ21" s="89">
        <v>4846.5839821885202</v>
      </c>
      <c r="BK21" s="380">
        <v>815.752771232643</v>
      </c>
      <c r="BL21" s="380">
        <v>44.310226528782501</v>
      </c>
      <c r="BM21" s="89">
        <v>3.0684663266124899</v>
      </c>
      <c r="BN21" s="380">
        <v>5.05801982492516</v>
      </c>
      <c r="BO21" s="380">
        <v>0.52546134872498995</v>
      </c>
      <c r="BP21" s="591">
        <f t="shared" si="31"/>
        <v>3.53964084666393</v>
      </c>
      <c r="BQ21" s="380">
        <v>0.44108180960017501</v>
      </c>
      <c r="BR21" s="380">
        <v>3.53964084666393</v>
      </c>
      <c r="BS21" s="89">
        <v>17.776554442098298</v>
      </c>
      <c r="BT21" s="380">
        <v>3.1317725324962602</v>
      </c>
      <c r="BU21" s="380">
        <v>4.0529692729908904</v>
      </c>
      <c r="BV21" s="89">
        <v>30.868833938289399</v>
      </c>
      <c r="BW21" s="380">
        <v>1.9432241021305601</v>
      </c>
      <c r="BX21" s="380">
        <v>2.40940415793929</v>
      </c>
      <c r="BY21" s="89">
        <v>6.6706547706128703</v>
      </c>
      <c r="BZ21" s="380">
        <v>9.1194801713263605</v>
      </c>
      <c r="CA21" s="380">
        <v>0.86587010967571199</v>
      </c>
      <c r="CB21" s="89">
        <v>74.623964224648702</v>
      </c>
      <c r="CC21" s="380">
        <v>18.3861375281964</v>
      </c>
      <c r="CD21" s="380">
        <v>3.7374890078193999</v>
      </c>
      <c r="CE21" s="89">
        <v>67.142020042878201</v>
      </c>
      <c r="CF21" s="380">
        <v>70.297903949823294</v>
      </c>
      <c r="CG21" s="380">
        <v>2.0739158654018799</v>
      </c>
      <c r="CH21" s="591">
        <f t="shared" si="27"/>
        <v>36.987317301402797</v>
      </c>
      <c r="CI21" s="380">
        <v>18.6874300646557</v>
      </c>
      <c r="CJ21" s="380">
        <v>36.987317301402797</v>
      </c>
      <c r="CK21" s="89">
        <v>98.345863661141607</v>
      </c>
      <c r="CL21" s="380">
        <v>29.676089564754601</v>
      </c>
      <c r="CM21" s="380">
        <v>0.28589749013903898</v>
      </c>
      <c r="CN21" s="89">
        <v>1517.6914770897799</v>
      </c>
      <c r="CO21" s="380">
        <v>178.11258974720201</v>
      </c>
      <c r="CP21" s="380">
        <v>0</v>
      </c>
      <c r="CQ21" s="89">
        <v>1.7411867383169799</v>
      </c>
      <c r="CR21" s="380">
        <v>1.8318156979234399</v>
      </c>
      <c r="CS21" s="380">
        <v>0</v>
      </c>
      <c r="CT21" s="89">
        <v>3.8480169544827501</v>
      </c>
      <c r="CU21" s="380">
        <v>3.1363797577141002</v>
      </c>
      <c r="CV21" s="380">
        <v>0</v>
      </c>
      <c r="CW21" s="89">
        <v>0</v>
      </c>
      <c r="CX21" s="380">
        <v>0</v>
      </c>
      <c r="CY21" s="380">
        <v>0</v>
      </c>
      <c r="CZ21" s="89">
        <v>1.18284208694533</v>
      </c>
      <c r="DA21" s="380">
        <v>7.4461056947141099E-2</v>
      </c>
      <c r="DB21" s="380">
        <v>0.82600933759899098</v>
      </c>
      <c r="DC21" s="591">
        <f t="shared" si="21"/>
        <v>0.48776654328839197</v>
      </c>
      <c r="DD21" s="380">
        <v>0</v>
      </c>
      <c r="DE21" s="380">
        <v>0.48776654328839197</v>
      </c>
      <c r="DF21" s="89">
        <v>20.431585020080899</v>
      </c>
      <c r="DG21" s="380">
        <v>7.6601155355131096</v>
      </c>
      <c r="DH21" s="380">
        <v>0</v>
      </c>
      <c r="DI21" s="89">
        <v>696.32397127261902</v>
      </c>
      <c r="DJ21" s="380">
        <v>71.562921150788497</v>
      </c>
      <c r="DK21" s="380">
        <v>0</v>
      </c>
      <c r="DL21" s="89">
        <v>2090.4780558512598</v>
      </c>
      <c r="DM21" s="380">
        <v>113.337449651895</v>
      </c>
      <c r="DN21" s="380">
        <v>0</v>
      </c>
      <c r="DO21" s="89">
        <v>294.13334167239498</v>
      </c>
      <c r="DP21" s="380">
        <v>51.0956465626587</v>
      </c>
      <c r="DQ21" s="380">
        <v>0</v>
      </c>
      <c r="DR21" s="89">
        <v>1317.49520623482</v>
      </c>
      <c r="DS21" s="380">
        <v>47.925884304927003</v>
      </c>
      <c r="DT21" s="380">
        <v>0</v>
      </c>
      <c r="DU21" s="89">
        <v>307.74696221994901</v>
      </c>
      <c r="DV21" s="380">
        <v>56.2625352518602</v>
      </c>
      <c r="DW21" s="380">
        <v>0</v>
      </c>
      <c r="DX21" s="89">
        <v>7.0346262296638802</v>
      </c>
      <c r="DY21" s="380">
        <v>0.27684882648312498</v>
      </c>
      <c r="DZ21" s="380">
        <v>0</v>
      </c>
      <c r="EA21" s="89">
        <v>358.05048227377301</v>
      </c>
      <c r="EB21" s="380">
        <v>36.3338332041047</v>
      </c>
      <c r="EC21" s="380">
        <v>0</v>
      </c>
      <c r="ED21" s="89">
        <v>47.390008662771301</v>
      </c>
      <c r="EE21" s="380">
        <v>3.9789199494268801</v>
      </c>
      <c r="EF21" s="380">
        <v>0</v>
      </c>
      <c r="EG21" s="89">
        <v>329.86075741177501</v>
      </c>
      <c r="EH21" s="380">
        <v>17.215888119201601</v>
      </c>
      <c r="EI21" s="380">
        <v>0</v>
      </c>
      <c r="EJ21" s="89">
        <v>58.133251236510198</v>
      </c>
      <c r="EK21" s="380">
        <v>14.0050940699057</v>
      </c>
      <c r="EL21" s="380">
        <v>0</v>
      </c>
      <c r="EM21" s="89">
        <v>148.58320987041699</v>
      </c>
      <c r="EN21" s="380">
        <v>6.1605187736850002</v>
      </c>
      <c r="EO21" s="380">
        <v>0</v>
      </c>
      <c r="EP21" s="89">
        <v>20.595329055816599</v>
      </c>
      <c r="EQ21" s="380">
        <v>2.7366139189533198</v>
      </c>
      <c r="ER21" s="380">
        <v>0</v>
      </c>
      <c r="ES21" s="89">
        <v>107.91249970413</v>
      </c>
      <c r="ET21" s="380">
        <v>5.5874661844391698</v>
      </c>
      <c r="EU21" s="380">
        <v>0.26027063917409898</v>
      </c>
      <c r="EV21" s="89">
        <v>17.726792771332001</v>
      </c>
      <c r="EW21" s="380">
        <v>2.2416259831341399</v>
      </c>
      <c r="EX21" s="380">
        <v>0</v>
      </c>
      <c r="EY21" s="89">
        <v>3.8251300124367198</v>
      </c>
      <c r="EZ21" s="380">
        <v>5.2328858412462402</v>
      </c>
      <c r="FA21" s="380">
        <v>0.27447354188095502</v>
      </c>
      <c r="FB21" s="89">
        <v>7.5051057677080104</v>
      </c>
      <c r="FC21" s="380">
        <v>2.34313511464538</v>
      </c>
      <c r="FD21" s="380">
        <v>0.41158469154532901</v>
      </c>
      <c r="FE21" s="89">
        <v>0.44227290556888599</v>
      </c>
      <c r="FF21" s="380">
        <v>0.88454581113777198</v>
      </c>
      <c r="FG21" s="380">
        <v>0.22818438398163601</v>
      </c>
      <c r="FH21" s="89">
        <v>16.550152467213401</v>
      </c>
      <c r="FI21" s="380">
        <v>2.15895916481799E-2</v>
      </c>
      <c r="FJ21" s="380">
        <v>9.8723482275235697E-2</v>
      </c>
      <c r="FK21" s="89">
        <v>4.1496922965560401</v>
      </c>
      <c r="FL21" s="380">
        <v>0.51708321001211399</v>
      </c>
      <c r="FM21" s="380">
        <v>8.1756632966080697E-2</v>
      </c>
    </row>
    <row r="22" spans="2:169">
      <c r="B22" s="73" t="s">
        <v>1337</v>
      </c>
      <c r="C22" s="73" t="s">
        <v>1338</v>
      </c>
      <c r="D22" s="73" t="s">
        <v>1339</v>
      </c>
      <c r="E22" s="73">
        <v>1</v>
      </c>
      <c r="F22" s="73">
        <v>1.92</v>
      </c>
      <c r="H22" s="73" t="s">
        <v>1340</v>
      </c>
      <c r="I22" s="73" t="s">
        <v>1341</v>
      </c>
      <c r="J22" s="73" t="s">
        <v>1342</v>
      </c>
      <c r="K22" s="73" t="s">
        <v>1343</v>
      </c>
      <c r="L22" s="73">
        <v>15</v>
      </c>
      <c r="M22" s="113" t="s">
        <v>1566</v>
      </c>
      <c r="N22" s="591">
        <f>P22</f>
        <v>35.725873941205101</v>
      </c>
      <c r="O22" s="380">
        <v>7.5429253181726201</v>
      </c>
      <c r="P22" s="380">
        <v>35.725873941205101</v>
      </c>
      <c r="Q22" s="591">
        <f t="shared" si="22"/>
        <v>28.633868901770601</v>
      </c>
      <c r="R22" s="380">
        <v>11.461736891450499</v>
      </c>
      <c r="S22" s="380">
        <v>28.633868901770601</v>
      </c>
      <c r="T22" s="89">
        <v>861.28939644481602</v>
      </c>
      <c r="U22" s="380">
        <v>56.425527241651601</v>
      </c>
      <c r="V22" s="380">
        <v>58.101131915827899</v>
      </c>
      <c r="W22" s="89">
        <v>133.60293840689201</v>
      </c>
      <c r="X22" s="380">
        <v>88.727088539335099</v>
      </c>
      <c r="Y22" s="380">
        <v>1.3267623386612399</v>
      </c>
      <c r="Z22" s="89">
        <v>77.945436925187096</v>
      </c>
      <c r="AA22" s="380">
        <v>45.449980895168203</v>
      </c>
      <c r="AB22" s="380">
        <v>6.5087073156818196</v>
      </c>
      <c r="AC22" s="591">
        <f>AE22</f>
        <v>7840.0806140227796</v>
      </c>
      <c r="AD22" s="380">
        <v>3591.8943702582401</v>
      </c>
      <c r="AE22" s="380">
        <v>7840.0806140227796</v>
      </c>
      <c r="AF22" s="89">
        <v>210472.73505346</v>
      </c>
      <c r="AG22" s="380">
        <v>54022.415757911098</v>
      </c>
      <c r="AH22" s="380">
        <v>123.32529870587901</v>
      </c>
      <c r="AI22" s="591">
        <f t="shared" si="18"/>
        <v>637.405282790966</v>
      </c>
      <c r="AJ22" s="380">
        <v>233.96758556423299</v>
      </c>
      <c r="AK22" s="380">
        <v>637.405282790966</v>
      </c>
      <c r="AL22" s="89">
        <v>1328.70670517757</v>
      </c>
      <c r="AM22" s="380">
        <v>649.93564431188702</v>
      </c>
      <c r="AN22" s="380">
        <v>1242.9165310762701</v>
      </c>
      <c r="AO22" s="591">
        <f t="shared" si="24"/>
        <v>1071.77770070356</v>
      </c>
      <c r="AP22" s="380">
        <v>210.202043585669</v>
      </c>
      <c r="AQ22" s="380">
        <v>1071.77770070356</v>
      </c>
      <c r="AR22" s="591">
        <f t="shared" si="30"/>
        <v>3.5982888864709701</v>
      </c>
      <c r="AS22" s="380">
        <v>0.750754324902146</v>
      </c>
      <c r="AT22" s="380">
        <v>3.5982888864709701</v>
      </c>
      <c r="AU22" s="89">
        <v>14.1184495015639</v>
      </c>
      <c r="AV22" s="380">
        <v>8.6619805312209994</v>
      </c>
      <c r="AW22" s="380">
        <v>7.6002967366228296</v>
      </c>
      <c r="AX22" s="89">
        <v>7.1753094020010399</v>
      </c>
      <c r="AY22" s="382">
        <v>0.66892730616757001</v>
      </c>
      <c r="AZ22" s="382">
        <v>0.75088936756466096</v>
      </c>
      <c r="BA22" s="591">
        <f t="shared" si="3"/>
        <v>13.058742981140799</v>
      </c>
      <c r="BB22" s="380">
        <v>7.9615836087703702</v>
      </c>
      <c r="BC22" s="380">
        <v>13.058742981140799</v>
      </c>
      <c r="BD22" s="89">
        <v>968.17913924080904</v>
      </c>
      <c r="BE22" s="380">
        <v>137.916834946617</v>
      </c>
      <c r="BF22" s="380">
        <v>11.438121004991499</v>
      </c>
      <c r="BG22" s="89">
        <v>850.71308895214099</v>
      </c>
      <c r="BH22" s="380">
        <v>149.18145619405399</v>
      </c>
      <c r="BI22" s="380">
        <v>9.4714826611996497</v>
      </c>
      <c r="BJ22" s="89">
        <v>708.83913649180602</v>
      </c>
      <c r="BK22" s="380">
        <v>99.289191485180993</v>
      </c>
      <c r="BL22" s="380">
        <v>48.092404074243802</v>
      </c>
      <c r="BM22" s="591">
        <f t="shared" ref="BM22" si="33">BO22</f>
        <v>0.298098460435686</v>
      </c>
      <c r="BN22" s="380">
        <v>0.53237818874263898</v>
      </c>
      <c r="BO22" s="380">
        <v>0.298098460435686</v>
      </c>
      <c r="BP22" s="591">
        <f t="shared" si="31"/>
        <v>3.4152084297090699</v>
      </c>
      <c r="BQ22" s="380">
        <v>2.79470495218805</v>
      </c>
      <c r="BR22" s="380">
        <v>3.4152084297090699</v>
      </c>
      <c r="BS22" s="591">
        <f t="shared" ref="BS22" si="34">BU22</f>
        <v>2.5811008253637899</v>
      </c>
      <c r="BT22" s="380">
        <v>2.52973056653147</v>
      </c>
      <c r="BU22" s="380">
        <v>2.5811008253637899</v>
      </c>
      <c r="BV22" s="89">
        <v>4.0776378336831103</v>
      </c>
      <c r="BW22" s="380">
        <v>0.36411874604181199</v>
      </c>
      <c r="BX22" s="380">
        <v>2.3577951092942899</v>
      </c>
      <c r="BY22" s="89">
        <v>1.78354471141277</v>
      </c>
      <c r="BZ22" s="380">
        <v>0.699127814819271</v>
      </c>
      <c r="CA22" s="380">
        <v>0.96319236322205004</v>
      </c>
      <c r="CB22" s="89">
        <v>79.303600337530895</v>
      </c>
      <c r="CC22" s="380">
        <v>9.5712895321555607</v>
      </c>
      <c r="CD22" s="380">
        <v>3.5112515141374998</v>
      </c>
      <c r="CE22" s="89">
        <v>33.660505569159199</v>
      </c>
      <c r="CF22" s="380">
        <v>1.4088539542866501</v>
      </c>
      <c r="CG22" s="380">
        <v>1.8840083464677899</v>
      </c>
      <c r="CH22" s="591">
        <f t="shared" si="27"/>
        <v>46.066685843629799</v>
      </c>
      <c r="CI22" s="380">
        <v>14.761890052285899</v>
      </c>
      <c r="CJ22" s="380">
        <v>46.066685843629799</v>
      </c>
      <c r="CK22" s="89">
        <v>81.1920250569583</v>
      </c>
      <c r="CL22" s="380">
        <v>1.4334948050131699</v>
      </c>
      <c r="CM22" s="380">
        <v>0.34269672606186202</v>
      </c>
      <c r="CN22" s="89">
        <v>2958.8998570333001</v>
      </c>
      <c r="CO22" s="380">
        <v>72.742923649834694</v>
      </c>
      <c r="CP22" s="380">
        <v>8.4432815502233999E-2</v>
      </c>
      <c r="CQ22" s="89">
        <v>0</v>
      </c>
      <c r="CR22" s="380">
        <v>0</v>
      </c>
      <c r="CS22" s="380">
        <v>0</v>
      </c>
      <c r="CT22" s="89">
        <v>0.236455419502171</v>
      </c>
      <c r="CU22" s="380">
        <v>0.472910839004342</v>
      </c>
      <c r="CV22" s="380">
        <v>0</v>
      </c>
      <c r="CW22" s="89">
        <v>0</v>
      </c>
      <c r="CX22" s="380">
        <v>0</v>
      </c>
      <c r="CY22" s="380">
        <v>0</v>
      </c>
      <c r="CZ22" s="591">
        <f t="shared" ref="CZ22:CZ28" si="35">DB22</f>
        <v>0.79475070577752005</v>
      </c>
      <c r="DA22" s="380">
        <v>0</v>
      </c>
      <c r="DB22" s="380">
        <v>0.79475070577752005</v>
      </c>
      <c r="DC22" s="591">
        <f t="shared" si="21"/>
        <v>0.41109358480871799</v>
      </c>
      <c r="DD22" s="380">
        <v>0</v>
      </c>
      <c r="DE22" s="380">
        <v>0.41109358480871799</v>
      </c>
      <c r="DF22" s="591">
        <v>0</v>
      </c>
      <c r="DG22" s="380">
        <v>0</v>
      </c>
      <c r="DH22" s="380">
        <v>0</v>
      </c>
      <c r="DI22" s="89">
        <v>656.25269140498301</v>
      </c>
      <c r="DJ22" s="380">
        <v>99.761889596898598</v>
      </c>
      <c r="DK22" s="380">
        <v>0</v>
      </c>
      <c r="DL22" s="89">
        <v>1959.0760116500701</v>
      </c>
      <c r="DM22" s="380">
        <v>133.67035632545</v>
      </c>
      <c r="DN22" s="380">
        <v>0</v>
      </c>
      <c r="DO22" s="89">
        <v>318.044808714341</v>
      </c>
      <c r="DP22" s="380">
        <v>34.543974621247202</v>
      </c>
      <c r="DQ22" s="380">
        <v>0</v>
      </c>
      <c r="DR22" s="89">
        <v>1615.2944380558699</v>
      </c>
      <c r="DS22" s="380">
        <v>81.080355970773098</v>
      </c>
      <c r="DT22" s="380">
        <v>0</v>
      </c>
      <c r="DU22" s="89">
        <v>416.70933375394202</v>
      </c>
      <c r="DV22" s="380">
        <v>16.374928926956901</v>
      </c>
      <c r="DW22" s="380">
        <v>0.33494654854870698</v>
      </c>
      <c r="DX22" s="89">
        <v>11.0623715888097</v>
      </c>
      <c r="DY22" s="380">
        <v>4.49661181450917</v>
      </c>
      <c r="DZ22" s="380">
        <v>0</v>
      </c>
      <c r="EA22" s="89">
        <v>467.12862019371499</v>
      </c>
      <c r="EB22" s="380">
        <v>64.176002044026006</v>
      </c>
      <c r="EC22" s="380">
        <v>0.387888859087959</v>
      </c>
      <c r="ED22" s="89">
        <v>77.204163773973306</v>
      </c>
      <c r="EE22" s="380">
        <v>1.1207764150039301</v>
      </c>
      <c r="EF22" s="380">
        <v>0</v>
      </c>
      <c r="EG22" s="89">
        <v>487.53311604746398</v>
      </c>
      <c r="EH22" s="380">
        <v>25.819450862222901</v>
      </c>
      <c r="EI22" s="380">
        <v>0.20128232070920901</v>
      </c>
      <c r="EJ22" s="89">
        <v>113.265551358905</v>
      </c>
      <c r="EK22" s="380">
        <v>12.275611144590499</v>
      </c>
      <c r="EL22" s="380">
        <v>0</v>
      </c>
      <c r="EM22" s="89">
        <v>286.95991835106997</v>
      </c>
      <c r="EN22" s="380">
        <v>37.531586053508398</v>
      </c>
      <c r="EO22" s="380">
        <v>0</v>
      </c>
      <c r="EP22" s="89">
        <v>38.351523887692899</v>
      </c>
      <c r="EQ22" s="380">
        <v>4.2095931028502198</v>
      </c>
      <c r="ER22" s="380">
        <v>0</v>
      </c>
      <c r="ES22" s="89">
        <v>241.36138903587101</v>
      </c>
      <c r="ET22" s="380">
        <v>45.959184136934702</v>
      </c>
      <c r="EU22" s="380">
        <v>0</v>
      </c>
      <c r="EV22" s="89">
        <v>32.473144800954302</v>
      </c>
      <c r="EW22" s="380">
        <v>3.6577971622792802</v>
      </c>
      <c r="EX22" s="380">
        <v>5.3491390140264598E-2</v>
      </c>
      <c r="EY22" s="591">
        <v>0</v>
      </c>
      <c r="EZ22" s="380">
        <v>0</v>
      </c>
      <c r="FA22" s="380">
        <v>0</v>
      </c>
      <c r="FB22" s="89">
        <v>5.3228250449921397</v>
      </c>
      <c r="FC22" s="380">
        <v>4.2523634125381999</v>
      </c>
      <c r="FD22" s="380">
        <v>0</v>
      </c>
      <c r="FE22" s="591">
        <f t="shared" ref="FE22" si="36">FG22</f>
        <v>0.121538809577318</v>
      </c>
      <c r="FF22" s="380">
        <v>0</v>
      </c>
      <c r="FG22" s="380">
        <v>0.121538809577318</v>
      </c>
      <c r="FH22" s="89">
        <v>26.838343225149899</v>
      </c>
      <c r="FI22" s="380">
        <v>1.82671719961979</v>
      </c>
      <c r="FJ22" s="380">
        <v>0</v>
      </c>
      <c r="FK22" s="89">
        <v>5.8597176109001197</v>
      </c>
      <c r="FL22" s="380">
        <v>1.3030837172848999</v>
      </c>
      <c r="FM22" s="380">
        <v>0</v>
      </c>
    </row>
    <row r="23" spans="2:169">
      <c r="B23" s="73" t="s">
        <v>1337</v>
      </c>
      <c r="C23" s="73" t="s">
        <v>1338</v>
      </c>
      <c r="D23" s="73" t="s">
        <v>1339</v>
      </c>
      <c r="E23" s="73">
        <v>1</v>
      </c>
      <c r="F23" s="73">
        <v>1.92</v>
      </c>
      <c r="H23" s="73" t="s">
        <v>1340</v>
      </c>
      <c r="I23" s="73" t="s">
        <v>1341</v>
      </c>
      <c r="J23" s="73" t="s">
        <v>1342</v>
      </c>
      <c r="K23" s="73" t="s">
        <v>1343</v>
      </c>
      <c r="L23" s="73">
        <v>15</v>
      </c>
      <c r="M23" s="113" t="s">
        <v>1567</v>
      </c>
      <c r="N23" s="591">
        <f>P23</f>
        <v>30.32635122094403</v>
      </c>
      <c r="O23" s="380">
        <v>12.81923207419071</v>
      </c>
      <c r="P23" s="380">
        <v>30.32635122094403</v>
      </c>
      <c r="Q23" s="591">
        <f t="shared" si="22"/>
        <v>28.731046404836263</v>
      </c>
      <c r="R23" s="380">
        <v>24.16182576486742</v>
      </c>
      <c r="S23" s="380">
        <v>28.731046404836263</v>
      </c>
      <c r="T23" s="89">
        <v>779.57244572808622</v>
      </c>
      <c r="U23" s="380">
        <v>79.858925301567041</v>
      </c>
      <c r="V23" s="380">
        <v>49.18199399329</v>
      </c>
      <c r="W23" s="89">
        <v>482.05646503005568</v>
      </c>
      <c r="X23" s="380">
        <v>275.97999147732349</v>
      </c>
      <c r="Y23" s="380">
        <v>0</v>
      </c>
      <c r="Z23" s="89">
        <v>522.17879741688364</v>
      </c>
      <c r="AA23" s="380">
        <v>286.33633219114353</v>
      </c>
      <c r="AB23" s="380">
        <v>5.3387403663597572</v>
      </c>
      <c r="AC23" s="591">
        <f>AE23</f>
        <v>3695.9259496368854</v>
      </c>
      <c r="AD23" s="380">
        <v>1742.0323839046832</v>
      </c>
      <c r="AE23" s="380">
        <v>3695.9259496368854</v>
      </c>
      <c r="AF23" s="89">
        <v>198600.94193450443</v>
      </c>
      <c r="AG23" s="380">
        <v>31924.733922061758</v>
      </c>
      <c r="AH23" s="380">
        <v>116.56000369374931</v>
      </c>
      <c r="AI23" s="591">
        <f t="shared" si="18"/>
        <v>703.98012672828941</v>
      </c>
      <c r="AJ23" s="380">
        <v>932.899583808025</v>
      </c>
      <c r="AK23" s="380">
        <v>703.98012672828941</v>
      </c>
      <c r="AL23" s="591">
        <f t="shared" ref="AL23" si="37">AN23</f>
        <v>1323.907020703457</v>
      </c>
      <c r="AM23" s="380">
        <v>660.10554399078831</v>
      </c>
      <c r="AN23" s="380">
        <v>1323.907020703457</v>
      </c>
      <c r="AO23" s="591">
        <f t="shared" si="24"/>
        <v>635.25958883140981</v>
      </c>
      <c r="AP23" s="380">
        <v>431.59990045599199</v>
      </c>
      <c r="AQ23" s="380">
        <v>635.25958883140981</v>
      </c>
      <c r="AR23" s="591">
        <f t="shared" si="30"/>
        <v>3.9156694284938638</v>
      </c>
      <c r="AS23" s="380">
        <v>5.2600043454391443</v>
      </c>
      <c r="AT23" s="380">
        <v>3.9156694284938638</v>
      </c>
      <c r="AU23" s="591">
        <f t="shared" ref="AU23" si="38">AW23</f>
        <v>5.4407675130778586</v>
      </c>
      <c r="AV23" s="380">
        <v>10.714325570609653</v>
      </c>
      <c r="AW23" s="380">
        <v>5.4407675130778586</v>
      </c>
      <c r="AX23" s="89">
        <v>9.2635914453280321</v>
      </c>
      <c r="AY23" s="382">
        <v>3.2174339965542278</v>
      </c>
      <c r="AZ23" s="382">
        <v>0.77062094597941577</v>
      </c>
      <c r="BA23" s="591">
        <f t="shared" si="3"/>
        <v>15.242815884287513</v>
      </c>
      <c r="BB23" s="380">
        <v>11.305932422085032</v>
      </c>
      <c r="BC23" s="380">
        <v>15.242815884287513</v>
      </c>
      <c r="BD23" s="89">
        <v>1068.0229169216407</v>
      </c>
      <c r="BE23" s="380">
        <v>129.80834619825987</v>
      </c>
      <c r="BF23" s="380">
        <v>9.1754706367153585</v>
      </c>
      <c r="BG23" s="89">
        <v>2195.9601842234288</v>
      </c>
      <c r="BH23" s="380">
        <v>1012.3687577695373</v>
      </c>
      <c r="BI23" s="380">
        <v>9.1587848396869198</v>
      </c>
      <c r="BJ23" s="89">
        <v>2051.2907070154797</v>
      </c>
      <c r="BK23" s="380">
        <v>643.94346187610336</v>
      </c>
      <c r="BL23" s="380">
        <v>40.30454273048327</v>
      </c>
      <c r="BM23" s="89">
        <v>0.80828932093019135</v>
      </c>
      <c r="BN23" s="380">
        <v>1.3853011049302313</v>
      </c>
      <c r="BO23" s="380">
        <v>0.34972335387097236</v>
      </c>
      <c r="BP23" s="591">
        <f t="shared" si="31"/>
        <v>2.6325528968163483</v>
      </c>
      <c r="BQ23" s="380">
        <v>2.9211163574639505</v>
      </c>
      <c r="BR23" s="380">
        <v>2.6325528968163483</v>
      </c>
      <c r="BS23" s="89">
        <v>8.0763668779690825</v>
      </c>
      <c r="BT23" s="380">
        <v>4.4478319953097785</v>
      </c>
      <c r="BU23" s="380">
        <v>3.0516963904217689</v>
      </c>
      <c r="BV23" s="89">
        <v>16.479504853291541</v>
      </c>
      <c r="BW23" s="380">
        <v>11.180922680518325</v>
      </c>
      <c r="BX23" s="380">
        <v>4.2465240681179788</v>
      </c>
      <c r="BY23" s="89">
        <v>4.0803639880917864</v>
      </c>
      <c r="BZ23" s="380">
        <v>2.7021027171155976</v>
      </c>
      <c r="CA23" s="380">
        <v>0.74711252290299435</v>
      </c>
      <c r="CB23" s="89">
        <v>113.63299614862485</v>
      </c>
      <c r="CC23" s="380">
        <v>12.188452913496745</v>
      </c>
      <c r="CD23" s="380">
        <v>3.6954795419098043</v>
      </c>
      <c r="CE23" s="89">
        <v>33.845951827809941</v>
      </c>
      <c r="CF23" s="380">
        <v>18.135505420017701</v>
      </c>
      <c r="CG23" s="380">
        <v>1.4593154397562633</v>
      </c>
      <c r="CH23" s="591">
        <f t="shared" si="27"/>
        <v>28.218480966939293</v>
      </c>
      <c r="CI23" s="380">
        <v>21.292173059167165</v>
      </c>
      <c r="CJ23" s="380">
        <v>28.218480966939293</v>
      </c>
      <c r="CK23" s="89">
        <v>137.69575767370563</v>
      </c>
      <c r="CL23" s="380">
        <v>21.161080037092713</v>
      </c>
      <c r="CM23" s="380">
        <v>0.40382645078383977</v>
      </c>
      <c r="CN23" s="89">
        <v>2404.44617333423</v>
      </c>
      <c r="CO23" s="380">
        <v>244.18129150806541</v>
      </c>
      <c r="CP23" s="380">
        <v>0.11592640503073316</v>
      </c>
      <c r="CQ23" s="89">
        <v>6.6135207556337567</v>
      </c>
      <c r="CR23" s="380">
        <v>5.5680453654004118</v>
      </c>
      <c r="CS23" s="380">
        <v>0</v>
      </c>
      <c r="CT23" s="89">
        <v>0</v>
      </c>
      <c r="CU23" s="380">
        <v>0</v>
      </c>
      <c r="CV23" s="380">
        <v>0</v>
      </c>
      <c r="CW23" s="89">
        <v>0</v>
      </c>
      <c r="CX23" s="380">
        <v>0</v>
      </c>
      <c r="CY23" s="380">
        <v>0</v>
      </c>
      <c r="CZ23" s="591">
        <f t="shared" si="35"/>
        <v>0.80526848538925788</v>
      </c>
      <c r="DA23" s="380">
        <v>0</v>
      </c>
      <c r="DB23" s="380">
        <v>0.80526848538925788</v>
      </c>
      <c r="DC23" s="591">
        <f t="shared" si="21"/>
        <v>0.32608494574049701</v>
      </c>
      <c r="DD23" s="380">
        <v>0</v>
      </c>
      <c r="DE23" s="380">
        <v>0.32608494574049701</v>
      </c>
      <c r="DF23" s="89">
        <v>10.076414797624281</v>
      </c>
      <c r="DG23" s="380">
        <v>5.9016481565619134</v>
      </c>
      <c r="DH23" s="380">
        <v>0</v>
      </c>
      <c r="DI23" s="89">
        <v>1160.8096230677406</v>
      </c>
      <c r="DJ23" s="380">
        <v>104.91603094521905</v>
      </c>
      <c r="DK23" s="380">
        <v>0</v>
      </c>
      <c r="DL23" s="89">
        <v>3119.666954672658</v>
      </c>
      <c r="DM23" s="380">
        <v>309.72093155533378</v>
      </c>
      <c r="DN23" s="380">
        <v>0</v>
      </c>
      <c r="DO23" s="89">
        <v>451.33640496062065</v>
      </c>
      <c r="DP23" s="380">
        <v>52.983167918738879</v>
      </c>
      <c r="DQ23" s="380">
        <v>0</v>
      </c>
      <c r="DR23" s="89">
        <v>2185.4677490205499</v>
      </c>
      <c r="DS23" s="380">
        <v>230.53528857987419</v>
      </c>
      <c r="DT23" s="380">
        <v>0</v>
      </c>
      <c r="DU23" s="89">
        <v>502.76506358525592</v>
      </c>
      <c r="DV23" s="380">
        <v>69.088952118247093</v>
      </c>
      <c r="DW23" s="380">
        <v>0</v>
      </c>
      <c r="DX23" s="89">
        <v>16.12092094465762</v>
      </c>
      <c r="DY23" s="380">
        <v>4.6181082509480378</v>
      </c>
      <c r="DZ23" s="380">
        <v>0</v>
      </c>
      <c r="EA23" s="89">
        <v>547.68087619195899</v>
      </c>
      <c r="EB23" s="380">
        <v>66.520608339624587</v>
      </c>
      <c r="EC23" s="380">
        <v>0</v>
      </c>
      <c r="ED23" s="89">
        <v>74.902939760934473</v>
      </c>
      <c r="EE23" s="380">
        <v>11.261381333326501</v>
      </c>
      <c r="EF23" s="380">
        <v>0</v>
      </c>
      <c r="EG23" s="89">
        <v>449.90957755064892</v>
      </c>
      <c r="EH23" s="380">
        <v>50.114190802432603</v>
      </c>
      <c r="EI23" s="380">
        <v>0</v>
      </c>
      <c r="EJ23" s="89">
        <v>89.414100078567017</v>
      </c>
      <c r="EK23" s="380">
        <v>10.55172140203385</v>
      </c>
      <c r="EL23" s="380">
        <v>0</v>
      </c>
      <c r="EM23" s="89">
        <v>244.53972621148125</v>
      </c>
      <c r="EN23" s="380">
        <v>46.137649439479809</v>
      </c>
      <c r="EO23" s="380">
        <v>0</v>
      </c>
      <c r="EP23" s="89">
        <v>30.370087895005312</v>
      </c>
      <c r="EQ23" s="380">
        <v>4.1470671590440027</v>
      </c>
      <c r="ER23" s="380">
        <v>0</v>
      </c>
      <c r="ES23" s="89">
        <v>159.28763602967183</v>
      </c>
      <c r="ET23" s="380">
        <v>44.851164433251938</v>
      </c>
      <c r="EU23" s="380">
        <v>0.32465552174085677</v>
      </c>
      <c r="EV23" s="89">
        <v>21.170377066673595</v>
      </c>
      <c r="EW23" s="380">
        <v>7.3634290544554952</v>
      </c>
      <c r="EX23" s="380">
        <v>0</v>
      </c>
      <c r="EY23" s="591">
        <v>0</v>
      </c>
      <c r="EZ23" s="380">
        <v>0</v>
      </c>
      <c r="FA23" s="380">
        <v>0</v>
      </c>
      <c r="FB23" s="89">
        <v>17.716256433032438</v>
      </c>
      <c r="FC23" s="380">
        <v>5.8040530493034623</v>
      </c>
      <c r="FD23" s="380">
        <v>0.21436337707247444</v>
      </c>
      <c r="FE23" s="89">
        <v>0.80301279822023641</v>
      </c>
      <c r="FF23" s="380">
        <v>0.22156643015417163</v>
      </c>
      <c r="FG23" s="380">
        <v>0.24578899161202378</v>
      </c>
      <c r="FH23" s="89">
        <v>30.272813085899333</v>
      </c>
      <c r="FI23" s="380">
        <v>9.0980372711526218</v>
      </c>
      <c r="FJ23" s="380">
        <v>0</v>
      </c>
      <c r="FK23" s="89">
        <v>11.243950448851324</v>
      </c>
      <c r="FL23" s="380">
        <v>2.1687207716272421</v>
      </c>
      <c r="FM23" s="380">
        <v>0</v>
      </c>
    </row>
    <row r="24" spans="2:169">
      <c r="B24" s="73" t="s">
        <v>1337</v>
      </c>
      <c r="C24" s="73" t="s">
        <v>1338</v>
      </c>
      <c r="D24" s="73" t="s">
        <v>1339</v>
      </c>
      <c r="E24" s="73">
        <v>1</v>
      </c>
      <c r="F24" s="73">
        <v>1.92</v>
      </c>
      <c r="H24" s="73" t="s">
        <v>1340</v>
      </c>
      <c r="I24" s="73" t="s">
        <v>1341</v>
      </c>
      <c r="J24" s="73" t="s">
        <v>1342</v>
      </c>
      <c r="K24" s="73" t="s">
        <v>1343</v>
      </c>
      <c r="L24" s="73">
        <v>15</v>
      </c>
      <c r="M24" s="113" t="s">
        <v>1568</v>
      </c>
      <c r="N24" s="89">
        <v>19.191995018199101</v>
      </c>
      <c r="O24" s="380">
        <v>25.226425485899899</v>
      </c>
      <c r="P24" s="380">
        <v>15.463799079160699</v>
      </c>
      <c r="Q24" s="591">
        <f t="shared" si="22"/>
        <v>15.3421778164216</v>
      </c>
      <c r="R24" s="380">
        <v>24.779989443574401</v>
      </c>
      <c r="S24" s="380">
        <v>15.3421778164216</v>
      </c>
      <c r="T24" s="89">
        <v>829.23678349889099</v>
      </c>
      <c r="U24" s="380">
        <v>135.99401968153899</v>
      </c>
      <c r="V24" s="380">
        <v>30.879352087947598</v>
      </c>
      <c r="W24" s="89">
        <v>73.852629557862002</v>
      </c>
      <c r="X24" s="380">
        <v>44.633171587091901</v>
      </c>
      <c r="Y24" s="380">
        <v>1.09560296776678</v>
      </c>
      <c r="Z24" s="89">
        <v>17.095447013313901</v>
      </c>
      <c r="AA24" s="380">
        <v>17.260666377481101</v>
      </c>
      <c r="AB24" s="380">
        <v>2.6320453572754601</v>
      </c>
      <c r="AC24" s="591">
        <f>AE24</f>
        <v>2404.0166216471398</v>
      </c>
      <c r="AD24" s="380">
        <v>3298.4016856588501</v>
      </c>
      <c r="AE24" s="380">
        <v>2404.0166216471398</v>
      </c>
      <c r="AF24" s="89">
        <v>216286.70266127901</v>
      </c>
      <c r="AG24" s="380">
        <v>44166.832597413399</v>
      </c>
      <c r="AH24" s="380">
        <v>64.802108772086797</v>
      </c>
      <c r="AI24" s="591">
        <f t="shared" si="18"/>
        <v>363.37038900961602</v>
      </c>
      <c r="AJ24" s="380">
        <v>467.45538908344798</v>
      </c>
      <c r="AK24" s="380">
        <v>363.37038900961602</v>
      </c>
      <c r="AL24" s="89">
        <v>1661.18346148825</v>
      </c>
      <c r="AM24" s="380">
        <v>1743.39833713845</v>
      </c>
      <c r="AN24" s="380">
        <v>753.671298938836</v>
      </c>
      <c r="AO24" s="591">
        <f t="shared" si="24"/>
        <v>388.206475067192</v>
      </c>
      <c r="AP24" s="380">
        <v>769.73293088767298</v>
      </c>
      <c r="AQ24" s="380">
        <v>388.206475067192</v>
      </c>
      <c r="AR24" s="89">
        <v>2.8249077316186102</v>
      </c>
      <c r="AS24" s="380">
        <v>3.8613409196336601</v>
      </c>
      <c r="AT24" s="380">
        <v>1.76893478762148</v>
      </c>
      <c r="AU24" s="89">
        <v>10.3904342298228</v>
      </c>
      <c r="AV24" s="380">
        <v>20.7808684596456</v>
      </c>
      <c r="AW24" s="380">
        <v>2.5892021220939698</v>
      </c>
      <c r="AX24" s="89">
        <v>8.8475731233884201</v>
      </c>
      <c r="AY24" s="382">
        <v>2.71567613416854</v>
      </c>
      <c r="AZ24" s="382">
        <v>0.35879723894908599</v>
      </c>
      <c r="BA24" s="591">
        <f t="shared" si="3"/>
        <v>7.1358722023160901</v>
      </c>
      <c r="BB24" s="380">
        <v>10.8871377629953</v>
      </c>
      <c r="BC24" s="380">
        <v>7.1358722023160901</v>
      </c>
      <c r="BD24" s="89">
        <v>1085.92215825378</v>
      </c>
      <c r="BE24" s="380">
        <v>168.78065905379799</v>
      </c>
      <c r="BF24" s="380">
        <v>5.0564566379399096</v>
      </c>
      <c r="BG24" s="89">
        <v>700.73900465518295</v>
      </c>
      <c r="BH24" s="380">
        <v>56.964933353693603</v>
      </c>
      <c r="BI24" s="380">
        <v>5.0504504202115097</v>
      </c>
      <c r="BJ24" s="89">
        <v>618.44546444734499</v>
      </c>
      <c r="BK24" s="380">
        <v>198.78274892104699</v>
      </c>
      <c r="BL24" s="380">
        <v>24.515393224749001</v>
      </c>
      <c r="BM24" s="591">
        <f t="shared" ref="BM24:BM25" si="39">BO24</f>
        <v>0.15092154186210699</v>
      </c>
      <c r="BN24" s="380">
        <v>0</v>
      </c>
      <c r="BO24" s="380">
        <v>0.15092154186210699</v>
      </c>
      <c r="BP24" s="591">
        <f t="shared" si="31"/>
        <v>1.44041447754455</v>
      </c>
      <c r="BQ24" s="380">
        <v>0</v>
      </c>
      <c r="BR24" s="380">
        <v>1.44041447754455</v>
      </c>
      <c r="BS24" s="591">
        <f>BU24</f>
        <v>1.1148732388796201</v>
      </c>
      <c r="BT24" s="380">
        <v>3.22012159330726</v>
      </c>
      <c r="BU24" s="380">
        <v>1.1148732388796201</v>
      </c>
      <c r="BV24" s="89">
        <v>5.0175138448146503</v>
      </c>
      <c r="BW24" s="380">
        <v>6.5138968987937096</v>
      </c>
      <c r="BX24" s="380">
        <v>1.2892020594182401</v>
      </c>
      <c r="BY24" s="89">
        <v>1.8093164670517199</v>
      </c>
      <c r="BZ24" s="380">
        <v>2.05016687698902</v>
      </c>
      <c r="CA24" s="380">
        <v>0.39406281977309199</v>
      </c>
      <c r="CB24" s="89">
        <v>88.082616702990705</v>
      </c>
      <c r="CC24" s="380">
        <v>30.127422711492599</v>
      </c>
      <c r="CD24" s="380">
        <v>1.4506760349256</v>
      </c>
      <c r="CE24" s="89">
        <v>27.5841104028393</v>
      </c>
      <c r="CF24" s="380">
        <v>13.9926456559187</v>
      </c>
      <c r="CG24" s="380">
        <v>0.74750661766122395</v>
      </c>
      <c r="CH24" s="591">
        <f t="shared" si="27"/>
        <v>14.872060145728399</v>
      </c>
      <c r="CI24" s="380">
        <v>25.792133797767299</v>
      </c>
      <c r="CJ24" s="380">
        <v>14.872060145728399</v>
      </c>
      <c r="CK24" s="89">
        <v>99.770089626976102</v>
      </c>
      <c r="CL24" s="380">
        <v>27.428013954904799</v>
      </c>
      <c r="CM24" s="380">
        <v>0.17382950844725001</v>
      </c>
      <c r="CN24" s="89">
        <v>3015.4769716067499</v>
      </c>
      <c r="CO24" s="380">
        <v>576.73609151137998</v>
      </c>
      <c r="CP24" s="380">
        <v>0</v>
      </c>
      <c r="CQ24" s="591">
        <f t="shared" ref="CQ24" si="40">CS24</f>
        <v>8.3205137539728594E-2</v>
      </c>
      <c r="CR24" s="380">
        <v>0</v>
      </c>
      <c r="CS24" s="380">
        <v>8.3205137539728594E-2</v>
      </c>
      <c r="CT24" s="89">
        <v>0</v>
      </c>
      <c r="CU24" s="380">
        <v>0</v>
      </c>
      <c r="CV24" s="380">
        <v>0</v>
      </c>
      <c r="CW24" s="89">
        <v>0</v>
      </c>
      <c r="CX24" s="380">
        <v>0</v>
      </c>
      <c r="CY24" s="380">
        <v>0</v>
      </c>
      <c r="CZ24" s="591">
        <f t="shared" si="35"/>
        <v>0.42492150957146102</v>
      </c>
      <c r="DA24" s="380">
        <v>0</v>
      </c>
      <c r="DB24" s="380">
        <v>0.42492150957146102</v>
      </c>
      <c r="DC24" s="591">
        <f t="shared" si="21"/>
        <v>0.32259321817569497</v>
      </c>
      <c r="DD24" s="380">
        <v>0</v>
      </c>
      <c r="DE24" s="380">
        <v>0.32259321817569497</v>
      </c>
      <c r="DF24" s="591">
        <f t="shared" ref="DF24" si="41">DH24</f>
        <v>0.27482210598371898</v>
      </c>
      <c r="DG24" s="380">
        <v>0</v>
      </c>
      <c r="DH24" s="380">
        <v>0.27482210598371898</v>
      </c>
      <c r="DI24" s="89">
        <v>837.47323256004495</v>
      </c>
      <c r="DJ24" s="380">
        <v>129.06578762225101</v>
      </c>
      <c r="DK24" s="380">
        <v>0</v>
      </c>
      <c r="DL24" s="89">
        <v>2494.2152868567</v>
      </c>
      <c r="DM24" s="380">
        <v>709.39821582632806</v>
      </c>
      <c r="DN24" s="380">
        <v>3.2772128343779801E-2</v>
      </c>
      <c r="DO24" s="89">
        <v>385.94630675055799</v>
      </c>
      <c r="DP24" s="380">
        <v>75.079891464907405</v>
      </c>
      <c r="DQ24" s="380">
        <v>0</v>
      </c>
      <c r="DR24" s="89">
        <v>1890.9154411350801</v>
      </c>
      <c r="DS24" s="380">
        <v>293.70413110878798</v>
      </c>
      <c r="DT24" s="380">
        <v>0</v>
      </c>
      <c r="DU24" s="89">
        <v>487.22807721525999</v>
      </c>
      <c r="DV24" s="380">
        <v>83.525623484487596</v>
      </c>
      <c r="DW24" s="380">
        <v>0.22746149740517499</v>
      </c>
      <c r="DX24" s="89">
        <v>14.316099909436</v>
      </c>
      <c r="DY24" s="380">
        <v>4.3608871124785997</v>
      </c>
      <c r="DZ24" s="380">
        <v>0</v>
      </c>
      <c r="EA24" s="89">
        <v>508.68309554402202</v>
      </c>
      <c r="EB24" s="380">
        <v>90.880392686379295</v>
      </c>
      <c r="EC24" s="380">
        <v>0</v>
      </c>
      <c r="ED24" s="89">
        <v>76.615145643212998</v>
      </c>
      <c r="EE24" s="380">
        <v>18.370172196790801</v>
      </c>
      <c r="EF24" s="380">
        <v>0</v>
      </c>
      <c r="EG24" s="89">
        <v>456.81756142008999</v>
      </c>
      <c r="EH24" s="380">
        <v>105.219771866603</v>
      </c>
      <c r="EI24" s="380">
        <v>0</v>
      </c>
      <c r="EJ24" s="89">
        <v>95.487534770315094</v>
      </c>
      <c r="EK24" s="380">
        <v>18.732698716026199</v>
      </c>
      <c r="EL24" s="380">
        <v>2.6281340542067901E-2</v>
      </c>
      <c r="EM24" s="89">
        <v>264.41105635189302</v>
      </c>
      <c r="EN24" s="380">
        <v>73.628377172586696</v>
      </c>
      <c r="EO24" s="380">
        <v>0</v>
      </c>
      <c r="EP24" s="89">
        <v>36.3001812744616</v>
      </c>
      <c r="EQ24" s="380">
        <v>8.8027721271772794</v>
      </c>
      <c r="ER24" s="380">
        <v>0</v>
      </c>
      <c r="ES24" s="89">
        <v>220.838020530531</v>
      </c>
      <c r="ET24" s="380">
        <v>39.924329431774801</v>
      </c>
      <c r="EU24" s="380">
        <v>0</v>
      </c>
      <c r="EV24" s="89">
        <v>29.957302523465799</v>
      </c>
      <c r="EW24" s="380">
        <v>7.7793312363569402</v>
      </c>
      <c r="EX24" s="380">
        <v>0</v>
      </c>
      <c r="EY24" s="591">
        <v>0</v>
      </c>
      <c r="EZ24" s="380">
        <v>0</v>
      </c>
      <c r="FA24" s="380">
        <v>0</v>
      </c>
      <c r="FB24" s="89">
        <v>7.2641758068985602</v>
      </c>
      <c r="FC24" s="380">
        <v>2.3155052150625699</v>
      </c>
      <c r="FD24" s="380">
        <v>0.10618039708643801</v>
      </c>
      <c r="FE24" s="591">
        <f t="shared" ref="FE24" si="42">FG24</f>
        <v>5.8990541581219601E-2</v>
      </c>
      <c r="FF24" s="380">
        <v>0</v>
      </c>
      <c r="FG24" s="380">
        <v>5.8990541581219601E-2</v>
      </c>
      <c r="FH24" s="89">
        <v>22.032700561139102</v>
      </c>
      <c r="FI24" s="380">
        <v>4.66764987615531</v>
      </c>
      <c r="FJ24" s="380">
        <v>0</v>
      </c>
      <c r="FK24" s="89">
        <v>6.8212646232868401</v>
      </c>
      <c r="FL24" s="380">
        <v>3.2575910465217999</v>
      </c>
      <c r="FM24" s="380">
        <v>0</v>
      </c>
    </row>
    <row r="25" spans="2:169">
      <c r="B25" s="73" t="s">
        <v>1337</v>
      </c>
      <c r="C25" s="73" t="s">
        <v>1338</v>
      </c>
      <c r="D25" s="73" t="s">
        <v>1339</v>
      </c>
      <c r="E25" s="73">
        <v>1</v>
      </c>
      <c r="F25" s="73">
        <v>1.92</v>
      </c>
      <c r="H25" s="73" t="s">
        <v>1340</v>
      </c>
      <c r="I25" s="73" t="s">
        <v>1341</v>
      </c>
      <c r="J25" s="73" t="s">
        <v>1342</v>
      </c>
      <c r="K25" s="73" t="s">
        <v>1343</v>
      </c>
      <c r="L25" s="73">
        <v>15</v>
      </c>
      <c r="M25" s="113" t="s">
        <v>1569</v>
      </c>
      <c r="N25" s="89">
        <v>48.448460450886401</v>
      </c>
      <c r="O25" s="380">
        <v>15.438212372747399</v>
      </c>
      <c r="P25" s="380">
        <v>21.984728292807699</v>
      </c>
      <c r="Q25" s="591">
        <f t="shared" si="22"/>
        <v>27.316608245925099</v>
      </c>
      <c r="R25" s="380">
        <v>12.502229769758999</v>
      </c>
      <c r="S25" s="380">
        <v>27.316608245925099</v>
      </c>
      <c r="T25" s="89">
        <v>873.87300890322797</v>
      </c>
      <c r="U25" s="380">
        <v>244.222872933601</v>
      </c>
      <c r="V25" s="380">
        <v>40.8327767122735</v>
      </c>
      <c r="W25" s="89">
        <v>131.290203155749</v>
      </c>
      <c r="X25" s="380">
        <v>82.1339263220639</v>
      </c>
      <c r="Y25" s="380">
        <v>1.4299520990672401</v>
      </c>
      <c r="Z25" s="89">
        <v>77.322635228504694</v>
      </c>
      <c r="AA25" s="380">
        <v>61.933008329357399</v>
      </c>
      <c r="AB25" s="380">
        <v>4.0585447034682103</v>
      </c>
      <c r="AC25" s="591">
        <f>AE25</f>
        <v>3119.6786807625999</v>
      </c>
      <c r="AD25" s="380">
        <v>6097.5692412341596</v>
      </c>
      <c r="AE25" s="380">
        <v>3119.6786807625999</v>
      </c>
      <c r="AF25" s="89">
        <v>204290.95877148601</v>
      </c>
      <c r="AG25" s="380">
        <v>46737.7861516665</v>
      </c>
      <c r="AH25" s="380">
        <v>97.481185951076895</v>
      </c>
      <c r="AI25" s="591">
        <f t="shared" si="18"/>
        <v>490.66709481327399</v>
      </c>
      <c r="AJ25" s="380">
        <v>310.990161268365</v>
      </c>
      <c r="AK25" s="380">
        <v>490.66709481327399</v>
      </c>
      <c r="AL25" s="89">
        <v>1577.28846405532</v>
      </c>
      <c r="AM25" s="380">
        <v>1327.71115078362</v>
      </c>
      <c r="AN25" s="380">
        <v>1124.1107844456101</v>
      </c>
      <c r="AO25" s="591">
        <f t="shared" si="24"/>
        <v>536.98351154054706</v>
      </c>
      <c r="AP25" s="380">
        <v>327.80617856687098</v>
      </c>
      <c r="AQ25" s="380">
        <v>536.98351154054706</v>
      </c>
      <c r="AR25" s="89">
        <v>2.9535864728860401</v>
      </c>
      <c r="AS25" s="380">
        <v>4.3330488012978901</v>
      </c>
      <c r="AT25" s="380">
        <v>2.7194261889100799</v>
      </c>
      <c r="AU25" s="89">
        <v>15.700815410456</v>
      </c>
      <c r="AV25" s="380">
        <v>19.7084808126166</v>
      </c>
      <c r="AW25" s="380">
        <v>4.2756776356572201</v>
      </c>
      <c r="AX25" s="89">
        <v>14.069567197287901</v>
      </c>
      <c r="AY25" s="382">
        <v>3.06871496163998</v>
      </c>
      <c r="AZ25" s="382">
        <v>0.48759298580684701</v>
      </c>
      <c r="BA25" s="591">
        <f t="shared" si="3"/>
        <v>11.4754534315004</v>
      </c>
      <c r="BB25" s="380">
        <v>16.669133386994801</v>
      </c>
      <c r="BC25" s="380">
        <v>11.4754534315004</v>
      </c>
      <c r="BD25" s="89">
        <v>991.95550446975096</v>
      </c>
      <c r="BE25" s="380">
        <v>160.28355729945699</v>
      </c>
      <c r="BF25" s="380">
        <v>8.0778906873098695</v>
      </c>
      <c r="BG25" s="89">
        <v>916.01018447088097</v>
      </c>
      <c r="BH25" s="380">
        <v>199.473610771133</v>
      </c>
      <c r="BI25" s="380">
        <v>7.0472012195254301</v>
      </c>
      <c r="BJ25" s="89">
        <v>944.04388584718004</v>
      </c>
      <c r="BK25" s="380">
        <v>40.413511283674197</v>
      </c>
      <c r="BL25" s="380">
        <v>36.379646244868198</v>
      </c>
      <c r="BM25" s="591">
        <f t="shared" si="39"/>
        <v>0.32609748758427798</v>
      </c>
      <c r="BN25" s="380">
        <v>0</v>
      </c>
      <c r="BO25" s="380">
        <v>0.32609748758427798</v>
      </c>
      <c r="BP25" s="591">
        <f t="shared" si="31"/>
        <v>2.2867952148952702</v>
      </c>
      <c r="BQ25" s="380">
        <v>0</v>
      </c>
      <c r="BR25" s="380">
        <v>2.2867952148952702</v>
      </c>
      <c r="BS25" s="591">
        <f>BU25</f>
        <v>2.37265800422758</v>
      </c>
      <c r="BT25" s="380">
        <v>3.89563803033634</v>
      </c>
      <c r="BU25" s="380">
        <v>2.37265800422758</v>
      </c>
      <c r="BV25" s="591">
        <f t="shared" ref="BV25" si="43">BX25</f>
        <v>2.3257492873827901</v>
      </c>
      <c r="BW25" s="380">
        <v>4.3551720659445099</v>
      </c>
      <c r="BX25" s="380">
        <v>2.3257492873827901</v>
      </c>
      <c r="BY25" s="89">
        <v>3.0273537568118201</v>
      </c>
      <c r="BZ25" s="380">
        <v>1.92455273579318</v>
      </c>
      <c r="CA25" s="380">
        <v>0.60629843120368099</v>
      </c>
      <c r="CB25" s="89">
        <v>86.651657728252104</v>
      </c>
      <c r="CC25" s="380">
        <v>4.5824396610952096</v>
      </c>
      <c r="CD25" s="380">
        <v>2.89148587532797</v>
      </c>
      <c r="CE25" s="89">
        <v>26.5495157566058</v>
      </c>
      <c r="CF25" s="380">
        <v>18.9916983824731</v>
      </c>
      <c r="CG25" s="380">
        <v>1.50812863865929</v>
      </c>
      <c r="CH25" s="591">
        <f t="shared" si="27"/>
        <v>26.6193167816647</v>
      </c>
      <c r="CI25" s="380">
        <v>19.975688496575099</v>
      </c>
      <c r="CJ25" s="380">
        <v>26.6193167816647</v>
      </c>
      <c r="CK25" s="89">
        <v>107.832704384126</v>
      </c>
      <c r="CL25" s="380">
        <v>24.917338345239902</v>
      </c>
      <c r="CM25" s="380">
        <v>0.18567473437383999</v>
      </c>
      <c r="CN25" s="89">
        <v>2177.6706309758001</v>
      </c>
      <c r="CO25" s="380">
        <v>457.158937661869</v>
      </c>
      <c r="CP25" s="380">
        <v>0</v>
      </c>
      <c r="CQ25" s="89">
        <v>0.44234188417300802</v>
      </c>
      <c r="CR25" s="380">
        <v>0.88468376834601603</v>
      </c>
      <c r="CS25" s="380">
        <v>0</v>
      </c>
      <c r="CT25" s="89">
        <v>0</v>
      </c>
      <c r="CU25" s="380">
        <v>0</v>
      </c>
      <c r="CV25" s="380">
        <v>0</v>
      </c>
      <c r="CW25" s="89">
        <v>0</v>
      </c>
      <c r="CX25" s="380">
        <v>0</v>
      </c>
      <c r="CY25" s="380">
        <v>0</v>
      </c>
      <c r="CZ25" s="591">
        <f t="shared" si="35"/>
        <v>0.69369637531294104</v>
      </c>
      <c r="DA25" s="380">
        <v>0</v>
      </c>
      <c r="DB25" s="380">
        <v>0.69369637531294104</v>
      </c>
      <c r="DC25" s="591">
        <f t="shared" si="21"/>
        <v>0.34155026460647298</v>
      </c>
      <c r="DD25" s="380">
        <v>0</v>
      </c>
      <c r="DE25" s="380">
        <v>0.34155026460647298</v>
      </c>
      <c r="DF25" s="89">
        <v>1.56044541868564</v>
      </c>
      <c r="DG25" s="380">
        <v>3.12089083737128</v>
      </c>
      <c r="DH25" s="380">
        <v>0.61239149420190797</v>
      </c>
      <c r="DI25" s="89">
        <v>992.69931169016002</v>
      </c>
      <c r="DJ25" s="380">
        <v>220.16471226463301</v>
      </c>
      <c r="DK25" s="380">
        <v>0</v>
      </c>
      <c r="DL25" s="89">
        <v>2787.6097713109998</v>
      </c>
      <c r="DM25" s="380">
        <v>261.31841731009598</v>
      </c>
      <c r="DN25" s="380">
        <v>0</v>
      </c>
      <c r="DO25" s="89">
        <v>432.64006272188197</v>
      </c>
      <c r="DP25" s="380">
        <v>40.436843068188097</v>
      </c>
      <c r="DQ25" s="380">
        <v>0</v>
      </c>
      <c r="DR25" s="89">
        <v>1979.9883228083299</v>
      </c>
      <c r="DS25" s="380">
        <v>177.90400074600001</v>
      </c>
      <c r="DT25" s="380">
        <v>0</v>
      </c>
      <c r="DU25" s="89">
        <v>439.02356934834501</v>
      </c>
      <c r="DV25" s="380">
        <v>55.119864049620702</v>
      </c>
      <c r="DW25" s="380">
        <v>0</v>
      </c>
      <c r="DX25" s="89">
        <v>14.046498236971299</v>
      </c>
      <c r="DY25" s="380">
        <v>2.9305145839493298</v>
      </c>
      <c r="DZ25" s="380">
        <v>0</v>
      </c>
      <c r="EA25" s="89">
        <v>435.74377369971501</v>
      </c>
      <c r="EB25" s="380">
        <v>133.81561159192901</v>
      </c>
      <c r="EC25" s="380">
        <v>0</v>
      </c>
      <c r="ED25" s="89">
        <v>54.680859480175599</v>
      </c>
      <c r="EE25" s="380">
        <v>18.382312603322401</v>
      </c>
      <c r="EF25" s="380">
        <v>0</v>
      </c>
      <c r="EG25" s="89">
        <v>332.77650561985502</v>
      </c>
      <c r="EH25" s="380">
        <v>10.423863520926901</v>
      </c>
      <c r="EI25" s="380">
        <v>0</v>
      </c>
      <c r="EJ25" s="89">
        <v>66.182430492836801</v>
      </c>
      <c r="EK25" s="380">
        <v>4.8191623859379602</v>
      </c>
      <c r="EL25" s="380">
        <v>0</v>
      </c>
      <c r="EM25" s="89">
        <v>184.05874833713401</v>
      </c>
      <c r="EN25" s="380">
        <v>12.274414735855601</v>
      </c>
      <c r="EO25" s="380">
        <v>0.122294985877104</v>
      </c>
      <c r="EP25" s="89">
        <v>25.1119434275864</v>
      </c>
      <c r="EQ25" s="380">
        <v>4.4219639418186798</v>
      </c>
      <c r="ER25" s="380">
        <v>0</v>
      </c>
      <c r="ES25" s="89">
        <v>177.10522045701899</v>
      </c>
      <c r="ET25" s="380">
        <v>26.390168714975101</v>
      </c>
      <c r="EU25" s="380">
        <v>0</v>
      </c>
      <c r="EV25" s="89">
        <v>21.890805689835901</v>
      </c>
      <c r="EW25" s="380">
        <v>3.6982860115951701</v>
      </c>
      <c r="EX25" s="380">
        <v>0</v>
      </c>
      <c r="EY25" s="591">
        <v>0</v>
      </c>
      <c r="EZ25" s="380">
        <v>0</v>
      </c>
      <c r="FA25" s="380">
        <v>0</v>
      </c>
      <c r="FB25" s="89">
        <v>6.7172437737859498</v>
      </c>
      <c r="FC25" s="380">
        <v>3.3534555845702698</v>
      </c>
      <c r="FD25" s="380">
        <v>0.28862046750028297</v>
      </c>
      <c r="FE25" s="89">
        <v>0.226396512146842</v>
      </c>
      <c r="FF25" s="380">
        <v>0.45279302429368301</v>
      </c>
      <c r="FG25" s="380">
        <v>0.15590586957482799</v>
      </c>
      <c r="FH25" s="89">
        <v>16.621355900682701</v>
      </c>
      <c r="FI25" s="380">
        <v>4.15989218078946</v>
      </c>
      <c r="FJ25" s="380">
        <v>0</v>
      </c>
      <c r="FK25" s="89">
        <v>4.5916246160043501</v>
      </c>
      <c r="FL25" s="380">
        <v>0.79195596950807301</v>
      </c>
      <c r="FM25" s="380">
        <v>0</v>
      </c>
    </row>
    <row r="26" spans="2:169">
      <c r="B26" s="73" t="s">
        <v>1337</v>
      </c>
      <c r="C26" s="73" t="s">
        <v>1338</v>
      </c>
      <c r="D26" s="73" t="s">
        <v>1339</v>
      </c>
      <c r="E26" s="73">
        <v>1</v>
      </c>
      <c r="F26" s="73">
        <v>1.92</v>
      </c>
      <c r="H26" s="73" t="s">
        <v>1340</v>
      </c>
      <c r="I26" s="73" t="s">
        <v>1341</v>
      </c>
      <c r="J26" s="73" t="s">
        <v>1342</v>
      </c>
      <c r="K26" s="73" t="s">
        <v>1343</v>
      </c>
      <c r="L26" s="73">
        <v>15</v>
      </c>
      <c r="M26" s="113" t="s">
        <v>1570</v>
      </c>
      <c r="N26" s="591">
        <f>P26</f>
        <v>24.324562288944701</v>
      </c>
      <c r="O26" s="380">
        <v>51.0122203618252</v>
      </c>
      <c r="P26" s="380">
        <v>24.324562288944701</v>
      </c>
      <c r="Q26" s="591">
        <f t="shared" si="22"/>
        <v>28.5289607834465</v>
      </c>
      <c r="R26" s="380">
        <v>0</v>
      </c>
      <c r="S26" s="380">
        <v>28.5289607834465</v>
      </c>
      <c r="T26" s="89">
        <v>619.07230856515503</v>
      </c>
      <c r="U26" s="380">
        <v>41.056351022588203</v>
      </c>
      <c r="V26" s="380">
        <v>50.781228866934399</v>
      </c>
      <c r="W26" s="89">
        <v>1218.1819664918301</v>
      </c>
      <c r="X26" s="380">
        <v>630.76037054494202</v>
      </c>
      <c r="Y26" s="380">
        <v>1.7791281056635999</v>
      </c>
      <c r="Z26" s="89">
        <v>1361.8072509625599</v>
      </c>
      <c r="AA26" s="380">
        <v>221.143818425603</v>
      </c>
      <c r="AB26" s="380">
        <v>5.2653508419679103</v>
      </c>
      <c r="AC26" s="89">
        <v>4443.0026711480396</v>
      </c>
      <c r="AD26" s="380">
        <v>3846.9094336231601</v>
      </c>
      <c r="AE26" s="380">
        <v>3843.23500484953</v>
      </c>
      <c r="AF26" s="89">
        <v>215972.870654306</v>
      </c>
      <c r="AG26" s="380">
        <v>3535.1182290418701</v>
      </c>
      <c r="AH26" s="380">
        <v>109.81956164994099</v>
      </c>
      <c r="AI26" s="591">
        <f t="shared" si="18"/>
        <v>679.02035235158405</v>
      </c>
      <c r="AJ26" s="380">
        <v>76.399459821597304</v>
      </c>
      <c r="AK26" s="380">
        <v>679.02035235158405</v>
      </c>
      <c r="AL26" s="591">
        <f t="shared" ref="AL26" si="44">AN26</f>
        <v>1190.3422423667801</v>
      </c>
      <c r="AM26" s="380">
        <v>788.72588795178604</v>
      </c>
      <c r="AN26" s="380">
        <v>1190.3422423667801</v>
      </c>
      <c r="AO26" s="591">
        <f t="shared" si="24"/>
        <v>583.01690068903804</v>
      </c>
      <c r="AP26" s="380">
        <v>462.59562683626501</v>
      </c>
      <c r="AQ26" s="380">
        <v>583.01690068903804</v>
      </c>
      <c r="AR26" s="89">
        <v>5.2464550585849503</v>
      </c>
      <c r="AS26" s="380">
        <v>0.82342556561997005</v>
      </c>
      <c r="AT26" s="380">
        <v>2.90739167449185</v>
      </c>
      <c r="AU26" s="89">
        <v>482.66841799638001</v>
      </c>
      <c r="AV26" s="380">
        <v>359.34003304229498</v>
      </c>
      <c r="AW26" s="380">
        <v>6.0380539406727403</v>
      </c>
      <c r="AX26" s="89">
        <v>22.624214650671</v>
      </c>
      <c r="AY26" s="382">
        <v>5.3164455298481403</v>
      </c>
      <c r="AZ26" s="382">
        <v>0.72102229946789897</v>
      </c>
      <c r="BA26" s="591">
        <f t="shared" si="3"/>
        <v>12.0499897636464</v>
      </c>
      <c r="BB26" s="380">
        <v>3.8694641784022901</v>
      </c>
      <c r="BC26" s="380">
        <v>12.0499897636464</v>
      </c>
      <c r="BD26" s="89">
        <v>1089.77322759605</v>
      </c>
      <c r="BE26" s="380">
        <v>150.54135629156599</v>
      </c>
      <c r="BF26" s="380">
        <v>8.7780354251256405</v>
      </c>
      <c r="BG26" s="89">
        <v>4331.1549135495197</v>
      </c>
      <c r="BH26" s="380">
        <v>1630.8388480660201</v>
      </c>
      <c r="BI26" s="380">
        <v>9.72671072778863</v>
      </c>
      <c r="BJ26" s="89">
        <v>4350.2100800364597</v>
      </c>
      <c r="BK26" s="380">
        <v>1873.4910111920699</v>
      </c>
      <c r="BL26" s="380">
        <v>47.252309719713097</v>
      </c>
      <c r="BM26" s="89">
        <v>2.4036428810905002</v>
      </c>
      <c r="BN26" s="380">
        <v>2.6842959893868898</v>
      </c>
      <c r="BO26" s="380">
        <v>0.36054730139497299</v>
      </c>
      <c r="BP26" s="89">
        <v>3.8555804031277701</v>
      </c>
      <c r="BQ26" s="380">
        <v>2.5053859947856498</v>
      </c>
      <c r="BR26" s="380">
        <v>2.8180882400841698</v>
      </c>
      <c r="BS26" s="591">
        <f>BU26</f>
        <v>3.0220273021949202</v>
      </c>
      <c r="BT26" s="380">
        <v>4.8373157661015203</v>
      </c>
      <c r="BU26" s="380">
        <v>3.0220273021949202</v>
      </c>
      <c r="BV26" s="89">
        <v>16.856191222394699</v>
      </c>
      <c r="BW26" s="380">
        <v>13.166296976827301</v>
      </c>
      <c r="BX26" s="380">
        <v>3.32893969919831</v>
      </c>
      <c r="BY26" s="89">
        <v>5.5343787102527502</v>
      </c>
      <c r="BZ26" s="380">
        <v>2.4939503624250099</v>
      </c>
      <c r="CA26" s="380">
        <v>0.53017482222254098</v>
      </c>
      <c r="CB26" s="89">
        <v>86.775498491059693</v>
      </c>
      <c r="CC26" s="380">
        <v>65.637800531574499</v>
      </c>
      <c r="CD26" s="380">
        <v>3.3239203974258502</v>
      </c>
      <c r="CE26" s="89">
        <v>19.992976984503301</v>
      </c>
      <c r="CF26" s="380">
        <v>8.4732920627454593</v>
      </c>
      <c r="CG26" s="380">
        <v>1.77121875248092</v>
      </c>
      <c r="CH26" s="591">
        <f t="shared" si="27"/>
        <v>35.032034667674502</v>
      </c>
      <c r="CI26" s="380">
        <v>27.472619227820001</v>
      </c>
      <c r="CJ26" s="380">
        <v>35.032034667674502</v>
      </c>
      <c r="CK26" s="89">
        <v>111.41452106782501</v>
      </c>
      <c r="CL26" s="380">
        <v>8.4994070422684302</v>
      </c>
      <c r="CM26" s="380">
        <v>0.32264331239642902</v>
      </c>
      <c r="CN26" s="89">
        <v>1895.1634505628101</v>
      </c>
      <c r="CO26" s="380">
        <v>106.388868808615</v>
      </c>
      <c r="CP26" s="380">
        <v>0</v>
      </c>
      <c r="CQ26" s="89">
        <v>0.85487539157963399</v>
      </c>
      <c r="CR26" s="380">
        <v>0.25061489459009301</v>
      </c>
      <c r="CS26" s="380">
        <v>0</v>
      </c>
      <c r="CT26" s="89">
        <v>0.47977061119851999</v>
      </c>
      <c r="CU26" s="380">
        <v>3.1610067799697099E-2</v>
      </c>
      <c r="CV26" s="380">
        <v>0</v>
      </c>
      <c r="CW26" s="89">
        <v>0</v>
      </c>
      <c r="CX26" s="380">
        <v>0</v>
      </c>
      <c r="CY26" s="380">
        <v>0</v>
      </c>
      <c r="CZ26" s="591">
        <f t="shared" si="35"/>
        <v>1.03377887782403</v>
      </c>
      <c r="DA26" s="380">
        <v>0</v>
      </c>
      <c r="DB26" s="380">
        <v>1.03377887782403</v>
      </c>
      <c r="DC26" s="591">
        <f t="shared" si="21"/>
        <v>0.28671722347945799</v>
      </c>
      <c r="DD26" s="380">
        <v>0</v>
      </c>
      <c r="DE26" s="380">
        <v>0.28671722347945799</v>
      </c>
      <c r="DF26" s="89">
        <v>31.225428157460101</v>
      </c>
      <c r="DG26" s="380">
        <v>30.4479480964355</v>
      </c>
      <c r="DH26" s="380">
        <v>0</v>
      </c>
      <c r="DI26" s="89">
        <v>968.32792276531404</v>
      </c>
      <c r="DJ26" s="380">
        <v>55.331526455843999</v>
      </c>
      <c r="DK26" s="380">
        <v>0</v>
      </c>
      <c r="DL26" s="89">
        <v>2707.63040452421</v>
      </c>
      <c r="DM26" s="380">
        <v>328.49703579478597</v>
      </c>
      <c r="DN26" s="380">
        <v>0</v>
      </c>
      <c r="DO26" s="89">
        <v>409.07091099189302</v>
      </c>
      <c r="DP26" s="380">
        <v>48.150999772422701</v>
      </c>
      <c r="DQ26" s="380">
        <v>0</v>
      </c>
      <c r="DR26" s="89">
        <v>1934.8726301454301</v>
      </c>
      <c r="DS26" s="380">
        <v>133.23275905075801</v>
      </c>
      <c r="DT26" s="380">
        <v>0</v>
      </c>
      <c r="DU26" s="89">
        <v>445.87767623989203</v>
      </c>
      <c r="DV26" s="380">
        <v>9.9161808789418195</v>
      </c>
      <c r="DW26" s="380">
        <v>0</v>
      </c>
      <c r="DX26" s="89">
        <v>12.4738854228163</v>
      </c>
      <c r="DY26" s="380">
        <v>5.7245169484737204</v>
      </c>
      <c r="DZ26" s="380">
        <v>0</v>
      </c>
      <c r="EA26" s="89">
        <v>450.92426642974903</v>
      </c>
      <c r="EB26" s="380">
        <v>4.4186553156953901</v>
      </c>
      <c r="EC26" s="380">
        <v>0</v>
      </c>
      <c r="ED26" s="89">
        <v>62.810941591670499</v>
      </c>
      <c r="EE26" s="380">
        <v>4.7858717738643799</v>
      </c>
      <c r="EF26" s="380">
        <v>0</v>
      </c>
      <c r="EG26" s="89">
        <v>388.42012142608797</v>
      </c>
      <c r="EH26" s="380">
        <v>46.945316736376697</v>
      </c>
      <c r="EI26" s="380">
        <v>0</v>
      </c>
      <c r="EJ26" s="89">
        <v>68.568357313979007</v>
      </c>
      <c r="EK26" s="380">
        <v>11.2818051957039</v>
      </c>
      <c r="EL26" s="380">
        <v>0</v>
      </c>
      <c r="EM26" s="89">
        <v>173.58283918973001</v>
      </c>
      <c r="EN26" s="380">
        <v>32.443128497483798</v>
      </c>
      <c r="EO26" s="380">
        <v>0</v>
      </c>
      <c r="EP26" s="89">
        <v>24.149884628006401</v>
      </c>
      <c r="EQ26" s="380">
        <v>2.4637977349770002</v>
      </c>
      <c r="ER26" s="380">
        <v>0</v>
      </c>
      <c r="ES26" s="89">
        <v>133.83124560671101</v>
      </c>
      <c r="ET26" s="380">
        <v>19.835504893863899</v>
      </c>
      <c r="EU26" s="380">
        <v>0</v>
      </c>
      <c r="EV26" s="89">
        <v>17.224023636174699</v>
      </c>
      <c r="EW26" s="380">
        <v>3.2579744378786</v>
      </c>
      <c r="EX26" s="380">
        <v>0</v>
      </c>
      <c r="EY26" s="591">
        <v>0</v>
      </c>
      <c r="EZ26" s="380">
        <v>0</v>
      </c>
      <c r="FA26" s="380">
        <v>0</v>
      </c>
      <c r="FB26" s="89">
        <v>6.8369732918360402</v>
      </c>
      <c r="FC26" s="380">
        <v>2.8908313995947599</v>
      </c>
      <c r="FD26" s="380">
        <v>0</v>
      </c>
      <c r="FE26" s="89">
        <v>0.217861704160007</v>
      </c>
      <c r="FF26" s="380">
        <v>0.43572340832001299</v>
      </c>
      <c r="FG26" s="380">
        <v>0.19946614085733</v>
      </c>
      <c r="FH26" s="89">
        <v>16.6423262400188</v>
      </c>
      <c r="FI26" s="380">
        <v>8.8439029838529297</v>
      </c>
      <c r="FJ26" s="380">
        <v>0</v>
      </c>
      <c r="FK26" s="89">
        <v>5.7395359972726299</v>
      </c>
      <c r="FL26" s="380">
        <v>2.7127407665894401</v>
      </c>
      <c r="FM26" s="380">
        <v>0</v>
      </c>
    </row>
    <row r="27" spans="2:169">
      <c r="B27" s="73" t="s">
        <v>1337</v>
      </c>
      <c r="C27" s="73" t="s">
        <v>1338</v>
      </c>
      <c r="D27" s="73" t="s">
        <v>1339</v>
      </c>
      <c r="E27" s="73">
        <v>1</v>
      </c>
      <c r="F27" s="73">
        <v>1.92</v>
      </c>
      <c r="H27" s="73" t="s">
        <v>1340</v>
      </c>
      <c r="I27" s="73" t="s">
        <v>1341</v>
      </c>
      <c r="J27" s="73" t="s">
        <v>1342</v>
      </c>
      <c r="K27" s="73" t="s">
        <v>1343</v>
      </c>
      <c r="L27" s="73">
        <v>15</v>
      </c>
      <c r="M27" s="113" t="s">
        <v>1571</v>
      </c>
      <c r="N27" s="591">
        <f>P27</f>
        <v>14.4581395621827</v>
      </c>
      <c r="O27" s="380">
        <v>19.943001783189299</v>
      </c>
      <c r="P27" s="380">
        <v>14.4581395621827</v>
      </c>
      <c r="Q27" s="591">
        <f t="shared" si="22"/>
        <v>20.631686037081</v>
      </c>
      <c r="R27" s="380">
        <v>10.9697188338894</v>
      </c>
      <c r="S27" s="380">
        <v>20.631686037081</v>
      </c>
      <c r="T27" s="89">
        <v>724.06053221682896</v>
      </c>
      <c r="U27" s="380">
        <v>51.083970889213802</v>
      </c>
      <c r="V27" s="380">
        <v>35.758880969204299</v>
      </c>
      <c r="W27" s="89">
        <v>93.279239471337306</v>
      </c>
      <c r="X27" s="380">
        <v>41.260393557410801</v>
      </c>
      <c r="Y27" s="380">
        <v>0.86301762886715305</v>
      </c>
      <c r="Z27" s="89">
        <v>30.081716155319</v>
      </c>
      <c r="AA27" s="380">
        <v>50.195264619296502</v>
      </c>
      <c r="AB27" s="380">
        <v>3.5398599127130699</v>
      </c>
      <c r="AC27" s="591">
        <f>AE27</f>
        <v>2466.88440226685</v>
      </c>
      <c r="AD27" s="380">
        <v>2242.0116462666901</v>
      </c>
      <c r="AE27" s="380">
        <v>2466.88440226685</v>
      </c>
      <c r="AF27" s="89">
        <v>216132.61160402701</v>
      </c>
      <c r="AG27" s="380">
        <v>27612.888227395099</v>
      </c>
      <c r="AH27" s="380">
        <v>75.576548925410506</v>
      </c>
      <c r="AI27" s="591">
        <f t="shared" si="18"/>
        <v>552.50995617599096</v>
      </c>
      <c r="AJ27" s="380">
        <v>827.119491624018</v>
      </c>
      <c r="AK27" s="380">
        <v>552.50995617599096</v>
      </c>
      <c r="AL27" s="89">
        <v>1890.6006724322599</v>
      </c>
      <c r="AM27" s="380">
        <v>555.70049930887399</v>
      </c>
      <c r="AN27" s="380">
        <v>931.21305506511203</v>
      </c>
      <c r="AO27" s="591">
        <f t="shared" si="24"/>
        <v>434.38756991727399</v>
      </c>
      <c r="AP27" s="380">
        <v>360.53385029526203</v>
      </c>
      <c r="AQ27" s="380">
        <v>434.38756991727399</v>
      </c>
      <c r="AR27" s="89">
        <v>2.6820290224666299</v>
      </c>
      <c r="AS27" s="380">
        <v>5.3349789522003297</v>
      </c>
      <c r="AT27" s="380">
        <v>2.54278976068706</v>
      </c>
      <c r="AU27" s="89">
        <v>29.5492162231686</v>
      </c>
      <c r="AV27" s="380">
        <v>26.754616380881501</v>
      </c>
      <c r="AW27" s="380">
        <v>5.2861521482097</v>
      </c>
      <c r="AX27" s="89">
        <v>21.7378332017155</v>
      </c>
      <c r="AY27" s="382">
        <v>9.86361522375935</v>
      </c>
      <c r="AZ27" s="382">
        <v>0.39713324871115102</v>
      </c>
      <c r="BA27" s="591">
        <f t="shared" si="3"/>
        <v>7.6926207076095299</v>
      </c>
      <c r="BB27" s="380">
        <v>8.1330895229666709</v>
      </c>
      <c r="BC27" s="380">
        <v>7.6926207076095299</v>
      </c>
      <c r="BD27" s="89">
        <v>1158.91135278605</v>
      </c>
      <c r="BE27" s="380">
        <v>116.470935003622</v>
      </c>
      <c r="BF27" s="380">
        <v>6.60745264193684</v>
      </c>
      <c r="BG27" s="89">
        <v>862.36770151973201</v>
      </c>
      <c r="BH27" s="380">
        <v>168.390322681333</v>
      </c>
      <c r="BI27" s="380">
        <v>6.1222941892063396</v>
      </c>
      <c r="BJ27" s="89">
        <v>917.703273437196</v>
      </c>
      <c r="BK27" s="380">
        <v>227.24601550001401</v>
      </c>
      <c r="BL27" s="380">
        <v>27.134287072349601</v>
      </c>
      <c r="BM27" s="591">
        <f t="shared" ref="BM27:BM28" si="45">BO27</f>
        <v>0.23904664968550399</v>
      </c>
      <c r="BN27" s="380">
        <v>0</v>
      </c>
      <c r="BO27" s="380">
        <v>0.23904664968550399</v>
      </c>
      <c r="BP27" s="591">
        <f t="shared" ref="BP27" si="46">BR27</f>
        <v>2.4616267334559598</v>
      </c>
      <c r="BQ27" s="380">
        <v>2.6548961142720802</v>
      </c>
      <c r="BR27" s="380">
        <v>2.4616267334559598</v>
      </c>
      <c r="BS27" s="591">
        <f>BU27</f>
        <v>2.12944367095825</v>
      </c>
      <c r="BT27" s="380">
        <v>1.2915107896559399</v>
      </c>
      <c r="BU27" s="380">
        <v>2.12944367095825</v>
      </c>
      <c r="BV27" s="89">
        <v>7.9620504909338097</v>
      </c>
      <c r="BW27" s="380">
        <v>8.3291089431359193</v>
      </c>
      <c r="BX27" s="380">
        <v>1.4292448773159701</v>
      </c>
      <c r="BY27" s="89">
        <v>2.4367279895500502</v>
      </c>
      <c r="BZ27" s="380">
        <v>2.0263772504056199</v>
      </c>
      <c r="CA27" s="380">
        <v>0.64806076612112395</v>
      </c>
      <c r="CB27" s="89">
        <v>110.897338623273</v>
      </c>
      <c r="CC27" s="380">
        <v>28.708956662849101</v>
      </c>
      <c r="CD27" s="380">
        <v>2.3740765624429701</v>
      </c>
      <c r="CE27" s="89">
        <v>25.803897756034299</v>
      </c>
      <c r="CF27" s="380">
        <v>10.70209892345</v>
      </c>
      <c r="CG27" s="380">
        <v>1.30818424853572</v>
      </c>
      <c r="CH27" s="591">
        <f t="shared" si="27"/>
        <v>22.3798230185505</v>
      </c>
      <c r="CI27" s="380">
        <v>40.688416584406397</v>
      </c>
      <c r="CJ27" s="380">
        <v>22.3798230185505</v>
      </c>
      <c r="CK27" s="89">
        <v>254.243774237064</v>
      </c>
      <c r="CL27" s="380">
        <v>47.488484048794099</v>
      </c>
      <c r="CM27" s="380">
        <v>0.193521986788739</v>
      </c>
      <c r="CN27" s="89">
        <v>1815.72884563619</v>
      </c>
      <c r="CO27" s="380">
        <v>295.57046449920398</v>
      </c>
      <c r="CP27" s="380">
        <v>5.4926143415110699E-2</v>
      </c>
      <c r="CQ27" s="89">
        <v>0.88503837952302999</v>
      </c>
      <c r="CR27" s="380">
        <v>1.02268396840892</v>
      </c>
      <c r="CS27" s="380">
        <v>0</v>
      </c>
      <c r="CT27" s="89">
        <v>0</v>
      </c>
      <c r="CU27" s="380">
        <v>0</v>
      </c>
      <c r="CV27" s="380">
        <v>0</v>
      </c>
      <c r="CW27" s="89">
        <v>0</v>
      </c>
      <c r="CX27" s="380">
        <v>0</v>
      </c>
      <c r="CY27" s="380">
        <v>0</v>
      </c>
      <c r="CZ27" s="591">
        <f t="shared" si="35"/>
        <v>0.42274868413815903</v>
      </c>
      <c r="DA27" s="380">
        <v>0</v>
      </c>
      <c r="DB27" s="380">
        <v>0.42274868413815903</v>
      </c>
      <c r="DC27" s="591">
        <f t="shared" si="21"/>
        <v>0.27510056684511902</v>
      </c>
      <c r="DD27" s="380">
        <v>0</v>
      </c>
      <c r="DE27" s="380">
        <v>0.27510056684511902</v>
      </c>
      <c r="DF27" s="591">
        <v>0</v>
      </c>
      <c r="DG27" s="380">
        <v>0</v>
      </c>
      <c r="DH27" s="380">
        <v>0</v>
      </c>
      <c r="DI27" s="89">
        <v>1162.0767011478599</v>
      </c>
      <c r="DJ27" s="380">
        <v>154.90154909512</v>
      </c>
      <c r="DK27" s="380">
        <v>0</v>
      </c>
      <c r="DL27" s="89">
        <v>3027.9019863317299</v>
      </c>
      <c r="DM27" s="380">
        <v>502.25824454188597</v>
      </c>
      <c r="DN27" s="380">
        <v>0</v>
      </c>
      <c r="DO27" s="89">
        <v>432.54431371052601</v>
      </c>
      <c r="DP27" s="380">
        <v>73.877598320222702</v>
      </c>
      <c r="DQ27" s="380">
        <v>0</v>
      </c>
      <c r="DR27" s="89">
        <v>2104.6149336450699</v>
      </c>
      <c r="DS27" s="380">
        <v>376.19987752194498</v>
      </c>
      <c r="DT27" s="380">
        <v>0</v>
      </c>
      <c r="DU27" s="89">
        <v>458.70202879929201</v>
      </c>
      <c r="DV27" s="380">
        <v>91.874331263766393</v>
      </c>
      <c r="DW27" s="380">
        <v>0</v>
      </c>
      <c r="DX27" s="89">
        <v>18.217317149824002</v>
      </c>
      <c r="DY27" s="380">
        <v>3.6513052819523302</v>
      </c>
      <c r="DZ27" s="380">
        <v>0</v>
      </c>
      <c r="EA27" s="89">
        <v>448.87895398639898</v>
      </c>
      <c r="EB27" s="380">
        <v>46.707241342598401</v>
      </c>
      <c r="EC27" s="380">
        <v>0</v>
      </c>
      <c r="ED27" s="89">
        <v>55.619834497232603</v>
      </c>
      <c r="EE27" s="380">
        <v>3.9050764605685102</v>
      </c>
      <c r="EF27" s="380">
        <v>0</v>
      </c>
      <c r="EG27" s="89">
        <v>344.16880999208598</v>
      </c>
      <c r="EH27" s="380">
        <v>29.158674925360302</v>
      </c>
      <c r="EI27" s="380">
        <v>0</v>
      </c>
      <c r="EJ27" s="89">
        <v>65.652948954926401</v>
      </c>
      <c r="EK27" s="380">
        <v>6.9007556473795599</v>
      </c>
      <c r="EL27" s="380">
        <v>0</v>
      </c>
      <c r="EM27" s="89">
        <v>187.38334642140299</v>
      </c>
      <c r="EN27" s="380">
        <v>38.234643341022299</v>
      </c>
      <c r="EO27" s="380">
        <v>0</v>
      </c>
      <c r="EP27" s="89">
        <v>27.041323581668699</v>
      </c>
      <c r="EQ27" s="380">
        <v>6.1417395074389196</v>
      </c>
      <c r="ER27" s="380">
        <v>0</v>
      </c>
      <c r="ES27" s="89">
        <v>158.50264583357099</v>
      </c>
      <c r="ET27" s="380">
        <v>39.797644412159997</v>
      </c>
      <c r="EU27" s="380">
        <v>0</v>
      </c>
      <c r="EV27" s="89">
        <v>22.054729825565101</v>
      </c>
      <c r="EW27" s="380">
        <v>6.5086423019110802</v>
      </c>
      <c r="EX27" s="380">
        <v>0</v>
      </c>
      <c r="EY27" s="591">
        <v>0</v>
      </c>
      <c r="EZ27" s="380">
        <v>0</v>
      </c>
      <c r="FA27" s="380">
        <v>0</v>
      </c>
      <c r="FB27" s="89">
        <v>7.2826497160760999</v>
      </c>
      <c r="FC27" s="380">
        <v>2.8732359888846202</v>
      </c>
      <c r="FD27" s="380">
        <v>0.101330254965975</v>
      </c>
      <c r="FE27" s="591">
        <f t="shared" ref="FE27:FE28" si="47">FG27</f>
        <v>9.5938117123541597E-2</v>
      </c>
      <c r="FF27" s="380">
        <v>0</v>
      </c>
      <c r="FG27" s="380">
        <v>9.5938117123541597E-2</v>
      </c>
      <c r="FH27" s="89">
        <v>17.826058110619499</v>
      </c>
      <c r="FI27" s="380">
        <v>3.7841415769751698</v>
      </c>
      <c r="FJ27" s="380">
        <v>0</v>
      </c>
      <c r="FK27" s="89">
        <v>5.2909905518184104</v>
      </c>
      <c r="FL27" s="380">
        <v>2.2774483606349301</v>
      </c>
      <c r="FM27" s="380">
        <v>0</v>
      </c>
    </row>
    <row r="28" spans="2:169">
      <c r="B28" s="73" t="s">
        <v>1337</v>
      </c>
      <c r="C28" s="73" t="s">
        <v>1338</v>
      </c>
      <c r="D28" s="73" t="s">
        <v>1339</v>
      </c>
      <c r="E28" s="73">
        <v>1</v>
      </c>
      <c r="F28" s="73">
        <v>1.92</v>
      </c>
      <c r="H28" s="73" t="s">
        <v>1340</v>
      </c>
      <c r="I28" s="73" t="s">
        <v>1341</v>
      </c>
      <c r="J28" s="73" t="s">
        <v>1342</v>
      </c>
      <c r="K28" s="73" t="s">
        <v>1343</v>
      </c>
      <c r="L28" s="73">
        <v>25</v>
      </c>
      <c r="M28" s="113" t="s">
        <v>1572</v>
      </c>
      <c r="N28" s="591">
        <f>P28</f>
        <v>5.6164630902029096</v>
      </c>
      <c r="O28" s="380">
        <v>9.3083426860211294</v>
      </c>
      <c r="P28" s="380">
        <v>5.6164630902029096</v>
      </c>
      <c r="Q28" s="591">
        <f t="shared" si="22"/>
        <v>4.7579555729170497</v>
      </c>
      <c r="R28" s="380">
        <v>16.805306112293799</v>
      </c>
      <c r="S28" s="380">
        <v>4.7579555729170497</v>
      </c>
      <c r="T28" s="89">
        <v>696.69247428420499</v>
      </c>
      <c r="U28" s="380">
        <v>99.648840046261498</v>
      </c>
      <c r="V28" s="380">
        <v>12.3329758623996</v>
      </c>
      <c r="W28" s="89">
        <v>114.824413497531</v>
      </c>
      <c r="X28" s="380">
        <v>20.415773281546802</v>
      </c>
      <c r="Y28" s="380">
        <v>0.296092020920387</v>
      </c>
      <c r="Z28" s="89">
        <v>9.0965840689328505</v>
      </c>
      <c r="AA28" s="380">
        <v>12.7117366298516</v>
      </c>
      <c r="AB28" s="380">
        <v>0.91773532713204797</v>
      </c>
      <c r="AC28" s="89">
        <v>1118.77561642667</v>
      </c>
      <c r="AD28" s="380">
        <v>1478.92562206305</v>
      </c>
      <c r="AE28" s="380">
        <v>922.04567240741005</v>
      </c>
      <c r="AF28" s="89">
        <v>212685.824512728</v>
      </c>
      <c r="AG28" s="380">
        <v>45560.1764997672</v>
      </c>
      <c r="AH28" s="380">
        <v>19.4897082860616</v>
      </c>
      <c r="AI28" s="591">
        <f t="shared" si="18"/>
        <v>134.68996205442301</v>
      </c>
      <c r="AJ28" s="380">
        <v>234.833966539779</v>
      </c>
      <c r="AK28" s="380">
        <v>134.68996205442301</v>
      </c>
      <c r="AL28" s="89">
        <v>2243.93551423701</v>
      </c>
      <c r="AM28" s="380">
        <v>804.02826155330501</v>
      </c>
      <c r="AN28" s="380">
        <v>202.843448572932</v>
      </c>
      <c r="AO28" s="591">
        <f t="shared" si="24"/>
        <v>150.906896671412</v>
      </c>
      <c r="AP28" s="380">
        <v>164.85924724082599</v>
      </c>
      <c r="AQ28" s="380">
        <v>150.906896671412</v>
      </c>
      <c r="AR28" s="89">
        <v>2.2609561282368702</v>
      </c>
      <c r="AS28" s="380">
        <v>1.6409349643073801</v>
      </c>
      <c r="AT28" s="380">
        <v>0.584952010134974</v>
      </c>
      <c r="AU28" s="89">
        <v>3.5224898706813801</v>
      </c>
      <c r="AV28" s="380">
        <v>7.0449797413627699</v>
      </c>
      <c r="AW28" s="380">
        <v>1.5347316479322299</v>
      </c>
      <c r="AX28" s="89">
        <v>4.5443710353000704</v>
      </c>
      <c r="AY28" s="382">
        <v>1.6632951757835199</v>
      </c>
      <c r="AZ28" s="382">
        <v>9.4013533792686996E-2</v>
      </c>
      <c r="BA28" s="591">
        <f t="shared" si="3"/>
        <v>1.9439194957003401</v>
      </c>
      <c r="BB28" s="380">
        <v>3.48194888665213</v>
      </c>
      <c r="BC28" s="380">
        <v>1.9439194957003401</v>
      </c>
      <c r="BD28" s="89">
        <v>1252.07041825383</v>
      </c>
      <c r="BE28" s="380">
        <v>251.391451745692</v>
      </c>
      <c r="BF28" s="380">
        <v>2.0163105947267002</v>
      </c>
      <c r="BG28" s="89">
        <v>1063.24424375284</v>
      </c>
      <c r="BH28" s="380">
        <v>189.044698395648</v>
      </c>
      <c r="BI28" s="380">
        <v>2.0895859499618799</v>
      </c>
      <c r="BJ28" s="89">
        <v>1043.77165590699</v>
      </c>
      <c r="BK28" s="380">
        <v>271.10835817709301</v>
      </c>
      <c r="BL28" s="380">
        <v>7.6730391452853999</v>
      </c>
      <c r="BM28" s="591">
        <f t="shared" si="45"/>
        <v>5.4954546895906203E-2</v>
      </c>
      <c r="BN28" s="380">
        <v>0</v>
      </c>
      <c r="BO28" s="380">
        <v>5.4954546895906203E-2</v>
      </c>
      <c r="BP28" s="89">
        <v>1.03655937540577</v>
      </c>
      <c r="BQ28" s="380">
        <v>2.0731187508115498</v>
      </c>
      <c r="BR28" s="380">
        <v>0.54157836635276801</v>
      </c>
      <c r="BS28" s="591">
        <f>BU28</f>
        <v>0.59377284206020897</v>
      </c>
      <c r="BT28" s="380">
        <v>1.0516659287736501</v>
      </c>
      <c r="BU28" s="380">
        <v>0.59377284206020897</v>
      </c>
      <c r="BV28" s="89">
        <v>2.9673393225266902</v>
      </c>
      <c r="BW28" s="380">
        <v>2.8545672699909499</v>
      </c>
      <c r="BX28" s="380">
        <v>0.57536067362808896</v>
      </c>
      <c r="BY28" s="89">
        <v>2.1120966381965598</v>
      </c>
      <c r="BZ28" s="380">
        <v>0.93416770104079405</v>
      </c>
      <c r="CA28" s="380">
        <v>0.14507258262294701</v>
      </c>
      <c r="CB28" s="89">
        <v>107.139876166194</v>
      </c>
      <c r="CC28" s="380">
        <v>25.4091849915167</v>
      </c>
      <c r="CD28" s="380">
        <v>0.51629561470807395</v>
      </c>
      <c r="CE28" s="89">
        <v>27.595348920934299</v>
      </c>
      <c r="CF28" s="380">
        <v>9.3586716657314</v>
      </c>
      <c r="CG28" s="380">
        <v>0.26709313902814702</v>
      </c>
      <c r="CH28" s="591">
        <f t="shared" si="27"/>
        <v>6.6780859184426697</v>
      </c>
      <c r="CI28" s="380">
        <v>11.484085538039199</v>
      </c>
      <c r="CJ28" s="380">
        <v>6.6780859184426697</v>
      </c>
      <c r="CK28" s="89">
        <v>253.64621704737101</v>
      </c>
      <c r="CL28" s="380">
        <v>36.342335722190903</v>
      </c>
      <c r="CM28" s="380">
        <v>3.8442666091048398E-2</v>
      </c>
      <c r="CN28" s="89">
        <v>1503.59517918864</v>
      </c>
      <c r="CO28" s="380">
        <v>297.20047076155601</v>
      </c>
      <c r="CP28" s="380">
        <v>0</v>
      </c>
      <c r="CQ28" s="89">
        <v>0.39035963247816402</v>
      </c>
      <c r="CR28" s="380">
        <v>0.78071926495632704</v>
      </c>
      <c r="CS28" s="380">
        <v>2.7338007514769499E-2</v>
      </c>
      <c r="CT28" s="89">
        <v>0</v>
      </c>
      <c r="CU28" s="380">
        <v>0</v>
      </c>
      <c r="CV28" s="380">
        <v>0</v>
      </c>
      <c r="CW28" s="591">
        <f t="shared" ref="CW28:CW57" si="48">CY28</f>
        <v>7.9611830243771303E-2</v>
      </c>
      <c r="CX28" s="380">
        <v>0</v>
      </c>
      <c r="CY28" s="380">
        <v>7.9611830243771303E-2</v>
      </c>
      <c r="CZ28" s="591">
        <f t="shared" si="35"/>
        <v>0.161898413142602</v>
      </c>
      <c r="DA28" s="380">
        <v>0</v>
      </c>
      <c r="DB28" s="380">
        <v>0.161898413142602</v>
      </c>
      <c r="DC28" s="591">
        <f t="shared" si="21"/>
        <v>7.6927007617406201E-2</v>
      </c>
      <c r="DD28" s="380">
        <v>0</v>
      </c>
      <c r="DE28" s="380">
        <v>7.6927007617406201E-2</v>
      </c>
      <c r="DF28" s="89">
        <v>2.65776314549518</v>
      </c>
      <c r="DG28" s="380">
        <v>2.7269171260960001</v>
      </c>
      <c r="DH28" s="380">
        <v>0</v>
      </c>
      <c r="DI28" s="89">
        <v>1246.2970440096999</v>
      </c>
      <c r="DJ28" s="380">
        <v>232.92974843033099</v>
      </c>
      <c r="DK28" s="380">
        <v>0</v>
      </c>
      <c r="DL28" s="89">
        <v>3267.9126275500598</v>
      </c>
      <c r="DM28" s="380">
        <v>681.83651547983402</v>
      </c>
      <c r="DN28" s="380">
        <v>0</v>
      </c>
      <c r="DO28" s="89">
        <v>462.25220632662803</v>
      </c>
      <c r="DP28" s="380">
        <v>82.058262196573295</v>
      </c>
      <c r="DQ28" s="380">
        <v>0</v>
      </c>
      <c r="DR28" s="89">
        <v>2044.02136682427</v>
      </c>
      <c r="DS28" s="380">
        <v>390.45470993797301</v>
      </c>
      <c r="DT28" s="380">
        <v>4.7559079767367403E-2</v>
      </c>
      <c r="DU28" s="89">
        <v>440.55188446908801</v>
      </c>
      <c r="DV28" s="380">
        <v>91.944511021831104</v>
      </c>
      <c r="DW28" s="380">
        <v>7.4847923048997997E-2</v>
      </c>
      <c r="DX28" s="89">
        <v>18.214392144297999</v>
      </c>
      <c r="DY28" s="380">
        <v>3.6254748425008101</v>
      </c>
      <c r="DZ28" s="380">
        <v>0</v>
      </c>
      <c r="EA28" s="89">
        <v>436.03962524674199</v>
      </c>
      <c r="EB28" s="380">
        <v>77.574513584120695</v>
      </c>
      <c r="EC28" s="380">
        <v>0</v>
      </c>
      <c r="ED28" s="89">
        <v>56.349665662379699</v>
      </c>
      <c r="EE28" s="380">
        <v>10.016150741219001</v>
      </c>
      <c r="EF28" s="380">
        <v>0</v>
      </c>
      <c r="EG28" s="89">
        <v>308.74051102534003</v>
      </c>
      <c r="EH28" s="380">
        <v>59.431716599857602</v>
      </c>
      <c r="EI28" s="380">
        <v>4.4970937618723797E-2</v>
      </c>
      <c r="EJ28" s="89">
        <v>57.439889906374802</v>
      </c>
      <c r="EK28" s="380">
        <v>13.301527534871701</v>
      </c>
      <c r="EL28" s="380">
        <v>8.6525336479769295E-3</v>
      </c>
      <c r="EM28" s="89">
        <v>139.77307056556799</v>
      </c>
      <c r="EN28" s="380">
        <v>34.591458914643802</v>
      </c>
      <c r="EO28" s="380">
        <v>0</v>
      </c>
      <c r="EP28" s="89">
        <v>15.5286766885911</v>
      </c>
      <c r="EQ28" s="380">
        <v>4.8747151214918398</v>
      </c>
      <c r="ER28" s="380">
        <v>0</v>
      </c>
      <c r="ES28" s="89">
        <v>77.728593238835799</v>
      </c>
      <c r="ET28" s="380">
        <v>24.4455327618995</v>
      </c>
      <c r="EU28" s="380">
        <v>0</v>
      </c>
      <c r="EV28" s="89">
        <v>9.9683282854458906</v>
      </c>
      <c r="EW28" s="380">
        <v>3.2481178063736098</v>
      </c>
      <c r="EX28" s="380">
        <v>0</v>
      </c>
      <c r="EY28" s="591">
        <v>0</v>
      </c>
      <c r="EZ28" s="380">
        <v>0</v>
      </c>
      <c r="FA28" s="380">
        <v>0</v>
      </c>
      <c r="FB28" s="89">
        <v>6.0957463178001996</v>
      </c>
      <c r="FC28" s="380">
        <v>1.7321372009693901</v>
      </c>
      <c r="FD28" s="380">
        <v>0</v>
      </c>
      <c r="FE28" s="591">
        <f t="shared" si="47"/>
        <v>1.92142501977089E-2</v>
      </c>
      <c r="FF28" s="380">
        <v>0</v>
      </c>
      <c r="FG28" s="380">
        <v>1.92142501977089E-2</v>
      </c>
      <c r="FH28" s="89">
        <v>15.578086415137699</v>
      </c>
      <c r="FI28" s="380">
        <v>6.2778455443708197</v>
      </c>
      <c r="FJ28" s="380">
        <v>1.43127587148906E-2</v>
      </c>
      <c r="FK28" s="89">
        <v>4.1668067274164198</v>
      </c>
      <c r="FL28" s="380">
        <v>1.27419567999898</v>
      </c>
      <c r="FM28" s="380">
        <v>0</v>
      </c>
    </row>
    <row r="29" spans="2:169">
      <c r="B29" s="592" t="s">
        <v>1337</v>
      </c>
      <c r="C29" s="592" t="s">
        <v>1338</v>
      </c>
      <c r="D29" s="592" t="s">
        <v>1339</v>
      </c>
      <c r="E29" s="592">
        <v>1</v>
      </c>
      <c r="F29" s="592">
        <v>1.92</v>
      </c>
      <c r="G29" s="592"/>
      <c r="H29" s="592" t="s">
        <v>1573</v>
      </c>
      <c r="I29" s="592" t="s">
        <v>1355</v>
      </c>
      <c r="J29" s="592" t="s">
        <v>121</v>
      </c>
      <c r="K29" s="592" t="s">
        <v>1356</v>
      </c>
      <c r="L29" s="592">
        <v>15</v>
      </c>
      <c r="M29" s="593" t="s">
        <v>1574</v>
      </c>
      <c r="N29" s="594">
        <v>1.03458348866564</v>
      </c>
      <c r="O29" s="595">
        <v>1.93175079739155</v>
      </c>
      <c r="P29" s="595">
        <v>0.77669843177548203</v>
      </c>
      <c r="Q29" s="596">
        <f t="shared" si="22"/>
        <v>1.58999160990526</v>
      </c>
      <c r="R29" s="595">
        <v>2.7460385886312402</v>
      </c>
      <c r="S29" s="595">
        <v>1.58999160990526</v>
      </c>
      <c r="T29" s="594">
        <v>372.92464683057</v>
      </c>
      <c r="U29" s="595">
        <v>46.226232898556397</v>
      </c>
      <c r="V29" s="595">
        <v>2.49430445167242</v>
      </c>
      <c r="W29" s="594">
        <v>163.12658188767799</v>
      </c>
      <c r="X29" s="595">
        <v>51.367286408480801</v>
      </c>
      <c r="Y29" s="595">
        <v>0.21058872824114</v>
      </c>
      <c r="Z29" s="594">
        <v>123.61316695513599</v>
      </c>
      <c r="AA29" s="595">
        <v>69.794744877340506</v>
      </c>
      <c r="AB29" s="595">
        <v>0.437277472643468</v>
      </c>
      <c r="AC29" s="594">
        <v>706.95424069551905</v>
      </c>
      <c r="AD29" s="595">
        <v>462.306159450743</v>
      </c>
      <c r="AE29" s="595">
        <v>161.32307839800899</v>
      </c>
      <c r="AF29" s="594">
        <v>253725.40369231199</v>
      </c>
      <c r="AG29" s="595">
        <v>35990.580256204899</v>
      </c>
      <c r="AH29" s="595">
        <v>7.6952845126073797</v>
      </c>
      <c r="AI29" s="594">
        <v>770.849687568165</v>
      </c>
      <c r="AJ29" s="595">
        <v>94.361908461175304</v>
      </c>
      <c r="AK29" s="595">
        <v>36.072575987557002</v>
      </c>
      <c r="AL29" s="594">
        <v>520.12012227726404</v>
      </c>
      <c r="AM29" s="595">
        <v>103.90573506673</v>
      </c>
      <c r="AN29" s="595">
        <v>57.497549132139604</v>
      </c>
      <c r="AO29" s="594">
        <v>165.94330112552001</v>
      </c>
      <c r="AP29" s="595">
        <v>60.814123510722098</v>
      </c>
      <c r="AQ29" s="595">
        <v>11.6936951058359</v>
      </c>
      <c r="AR29" s="594">
        <v>4.9095290052185803</v>
      </c>
      <c r="AS29" s="595">
        <v>0.72147013860044296</v>
      </c>
      <c r="AT29" s="595">
        <v>0.16068503356164801</v>
      </c>
      <c r="AU29" s="594">
        <v>21.823607259200202</v>
      </c>
      <c r="AV29" s="595">
        <v>16.489519577309299</v>
      </c>
      <c r="AW29" s="595">
        <v>0.21426688816300299</v>
      </c>
      <c r="AX29" s="594">
        <v>9.1092232030289306</v>
      </c>
      <c r="AY29" s="597">
        <v>1.1863895420964601</v>
      </c>
      <c r="AZ29" s="597">
        <v>3.9656659310934497E-2</v>
      </c>
      <c r="BA29" s="596">
        <f t="shared" si="3"/>
        <v>1.5964598249386099</v>
      </c>
      <c r="BB29" s="595">
        <v>2.7810537164398799</v>
      </c>
      <c r="BC29" s="595">
        <v>1.5964598249386099</v>
      </c>
      <c r="BD29" s="594">
        <v>792.11575232463099</v>
      </c>
      <c r="BE29" s="595">
        <v>89.428279605720505</v>
      </c>
      <c r="BF29" s="595">
        <v>0.46035203276529402</v>
      </c>
      <c r="BG29" s="594">
        <v>433.33496715593702</v>
      </c>
      <c r="BH29" s="595">
        <v>171.837642243007</v>
      </c>
      <c r="BI29" s="595">
        <v>0.46713091885901298</v>
      </c>
      <c r="BJ29" s="594">
        <v>461.07561697241999</v>
      </c>
      <c r="BK29" s="595">
        <v>149.57291897414399</v>
      </c>
      <c r="BL29" s="595">
        <v>1.69298818520016</v>
      </c>
      <c r="BM29" s="594">
        <v>0.23352682264747099</v>
      </c>
      <c r="BN29" s="595">
        <v>0.24034782441188701</v>
      </c>
      <c r="BO29" s="595">
        <v>1.4344221501330001E-2</v>
      </c>
      <c r="BP29" s="594">
        <v>0.266194700358235</v>
      </c>
      <c r="BQ29" s="595">
        <v>0.53238940071646901</v>
      </c>
      <c r="BR29" s="595">
        <v>0.17185152897838199</v>
      </c>
      <c r="BS29" s="596">
        <f t="shared" ref="BS29:BS64" si="49">BU29</f>
        <v>0.161298978041341</v>
      </c>
      <c r="BT29" s="595">
        <v>0.51959090615824999</v>
      </c>
      <c r="BU29" s="595">
        <v>0.161298978041341</v>
      </c>
      <c r="BV29" s="594">
        <v>1.6665421766784101</v>
      </c>
      <c r="BW29" s="595">
        <v>1.43722525557586</v>
      </c>
      <c r="BX29" s="595">
        <v>0.245798062072693</v>
      </c>
      <c r="BY29" s="594">
        <v>3.2942718719616599</v>
      </c>
      <c r="BZ29" s="595">
        <v>0.81048190431721601</v>
      </c>
      <c r="CA29" s="595">
        <v>6.3620909681600002E-2</v>
      </c>
      <c r="CB29" s="594">
        <v>18.174286148364398</v>
      </c>
      <c r="CC29" s="595">
        <v>3.7203545884531701</v>
      </c>
      <c r="CD29" s="595">
        <v>0.18392144759277701</v>
      </c>
      <c r="CE29" s="594">
        <v>18.265971188711799</v>
      </c>
      <c r="CF29" s="595">
        <v>3.3286403761636598</v>
      </c>
      <c r="CG29" s="595">
        <v>0.107567766310567</v>
      </c>
      <c r="CH29" s="596">
        <f t="shared" si="27"/>
        <v>1.9930284024006899</v>
      </c>
      <c r="CI29" s="595">
        <v>3.12846998285384</v>
      </c>
      <c r="CJ29" s="595">
        <v>1.9930284024006899</v>
      </c>
      <c r="CK29" s="594">
        <v>450.63864730597197</v>
      </c>
      <c r="CL29" s="595">
        <v>72.678537698745998</v>
      </c>
      <c r="CM29" s="595">
        <v>1.79774078131647E-2</v>
      </c>
      <c r="CN29" s="594">
        <v>87.521688371318604</v>
      </c>
      <c r="CO29" s="595">
        <v>12.034666848367401</v>
      </c>
      <c r="CP29" s="595">
        <v>6.0957229286780004E-3</v>
      </c>
      <c r="CQ29" s="594">
        <v>0.599945493082088</v>
      </c>
      <c r="CR29" s="595">
        <v>0.306726150838453</v>
      </c>
      <c r="CS29" s="595">
        <v>7.0996728711418796E-3</v>
      </c>
      <c r="CT29" s="596">
        <f>CV29</f>
        <v>5.2609019812844297E-3</v>
      </c>
      <c r="CU29" s="595">
        <v>0</v>
      </c>
      <c r="CV29" s="595">
        <v>5.2609019812844297E-3</v>
      </c>
      <c r="CW29" s="596">
        <f t="shared" si="48"/>
        <v>3.0772445591800101E-2</v>
      </c>
      <c r="CX29" s="595">
        <v>0</v>
      </c>
      <c r="CY29" s="595">
        <v>3.0772445591800101E-2</v>
      </c>
      <c r="CZ29" s="594">
        <v>0.103958635651431</v>
      </c>
      <c r="DA29" s="595">
        <v>0.207917271302862</v>
      </c>
      <c r="DB29" s="595">
        <v>4.9273937148508598E-2</v>
      </c>
      <c r="DC29" s="596">
        <f t="shared" si="21"/>
        <v>2.1858713856312301E-2</v>
      </c>
      <c r="DD29" s="595">
        <v>0</v>
      </c>
      <c r="DE29" s="595">
        <v>2.1858713856312301E-2</v>
      </c>
      <c r="DF29" s="594">
        <v>2.7863053801685398</v>
      </c>
      <c r="DG29" s="595">
        <v>1.8248318715815199</v>
      </c>
      <c r="DH29" s="595">
        <v>0</v>
      </c>
      <c r="DI29" s="594">
        <v>1174.1547006741</v>
      </c>
      <c r="DJ29" s="595">
        <v>180.13548436998201</v>
      </c>
      <c r="DK29" s="595">
        <v>2.55983316975245E-3</v>
      </c>
      <c r="DL29" s="594">
        <v>1543.3079403870399</v>
      </c>
      <c r="DM29" s="595">
        <v>201.20993636024099</v>
      </c>
      <c r="DN29" s="595">
        <v>0</v>
      </c>
      <c r="DO29" s="594">
        <v>126.83954762067199</v>
      </c>
      <c r="DP29" s="595">
        <v>9.9923805822791696</v>
      </c>
      <c r="DQ29" s="595">
        <v>0</v>
      </c>
      <c r="DR29" s="594">
        <v>403.58605574850299</v>
      </c>
      <c r="DS29" s="595">
        <v>32.709049964940696</v>
      </c>
      <c r="DT29" s="595">
        <v>0</v>
      </c>
      <c r="DU29" s="594">
        <v>45.976539971011597</v>
      </c>
      <c r="DV29" s="595">
        <v>6.73134148760938</v>
      </c>
      <c r="DW29" s="595">
        <v>0</v>
      </c>
      <c r="DX29" s="594">
        <v>8.3683862650756708</v>
      </c>
      <c r="DY29" s="595">
        <v>1.5234010261717901</v>
      </c>
      <c r="DZ29" s="595">
        <v>0</v>
      </c>
      <c r="EA29" s="594">
        <v>33.463680183059402</v>
      </c>
      <c r="EB29" s="595">
        <v>3.5771554368876202</v>
      </c>
      <c r="EC29" s="595">
        <v>0</v>
      </c>
      <c r="ED29" s="594">
        <v>3.3529147326220601</v>
      </c>
      <c r="EE29" s="595">
        <v>0.50769274187185498</v>
      </c>
      <c r="EF29" s="595">
        <v>0</v>
      </c>
      <c r="EG29" s="594">
        <v>16.569381874786298</v>
      </c>
      <c r="EH29" s="595">
        <v>2.6865705042161001</v>
      </c>
      <c r="EI29" s="595">
        <v>0</v>
      </c>
      <c r="EJ29" s="594">
        <v>3.1361299247812702</v>
      </c>
      <c r="EK29" s="595">
        <v>0.467496044661112</v>
      </c>
      <c r="EL29" s="595">
        <v>2.1473040232396099E-3</v>
      </c>
      <c r="EM29" s="594">
        <v>7.7747635556383203</v>
      </c>
      <c r="EN29" s="595">
        <v>1.6760483885709001</v>
      </c>
      <c r="EO29" s="595">
        <v>0</v>
      </c>
      <c r="EP29" s="594">
        <v>0.99996163099566704</v>
      </c>
      <c r="EQ29" s="595">
        <v>0.33128441615816601</v>
      </c>
      <c r="ER29" s="595">
        <v>0</v>
      </c>
      <c r="ES29" s="594">
        <v>6.4732735888047204</v>
      </c>
      <c r="ET29" s="595">
        <v>1.0541249797021901</v>
      </c>
      <c r="EU29" s="595">
        <v>0</v>
      </c>
      <c r="EV29" s="594">
        <v>1.15931444457094</v>
      </c>
      <c r="EW29" s="595">
        <v>0.258416699945961</v>
      </c>
      <c r="EX29" s="595">
        <v>0</v>
      </c>
      <c r="EY29" s="596">
        <f>FA29</f>
        <v>1.48150164254867E-2</v>
      </c>
      <c r="EZ29" s="595">
        <v>0</v>
      </c>
      <c r="FA29" s="595">
        <v>1.48150164254867E-2</v>
      </c>
      <c r="FB29" s="594">
        <v>4.6786350441385798</v>
      </c>
      <c r="FC29" s="595">
        <v>1.1639245697395899</v>
      </c>
      <c r="FD29" s="595">
        <v>1.6585259243053201E-2</v>
      </c>
      <c r="FE29" s="594">
        <v>0.23770311863785101</v>
      </c>
      <c r="FF29" s="595">
        <v>0.28312372213426101</v>
      </c>
      <c r="FG29" s="595">
        <v>1.4055726816754301E-2</v>
      </c>
      <c r="FH29" s="594">
        <v>59.236768665201701</v>
      </c>
      <c r="FI29" s="595">
        <v>11.516494767356299</v>
      </c>
      <c r="FJ29" s="595">
        <v>0</v>
      </c>
      <c r="FK29" s="594">
        <v>22.2354976896438</v>
      </c>
      <c r="FL29" s="595">
        <v>3.9274545635206501</v>
      </c>
      <c r="FM29" s="595">
        <v>0</v>
      </c>
    </row>
    <row r="30" spans="2:169">
      <c r="B30" s="73" t="s">
        <v>207</v>
      </c>
      <c r="C30" s="73" t="s">
        <v>1338</v>
      </c>
      <c r="D30" s="73" t="s">
        <v>1367</v>
      </c>
      <c r="E30" s="398" t="s">
        <v>32</v>
      </c>
      <c r="F30" s="398" t="s">
        <v>32</v>
      </c>
      <c r="H30" s="73" t="s">
        <v>1575</v>
      </c>
      <c r="K30" s="73" t="s">
        <v>1576</v>
      </c>
      <c r="L30" s="73">
        <v>15</v>
      </c>
      <c r="M30" s="113" t="s">
        <v>1577</v>
      </c>
      <c r="N30" s="89">
        <v>1.2708398967191199</v>
      </c>
      <c r="O30" s="380">
        <v>2.3426055456236798</v>
      </c>
      <c r="P30" s="380">
        <v>0.67255340333505098</v>
      </c>
      <c r="Q30" s="591">
        <f t="shared" si="22"/>
        <v>2.2487867537659101</v>
      </c>
      <c r="R30" s="380">
        <v>7.5585126049327798</v>
      </c>
      <c r="S30" s="380">
        <v>2.2487867537659101</v>
      </c>
      <c r="T30" s="89">
        <v>780.24949855768</v>
      </c>
      <c r="U30" s="380">
        <v>134.896296298202</v>
      </c>
      <c r="V30" s="380">
        <v>1.6170153765628099</v>
      </c>
      <c r="W30" s="89">
        <v>249.01678436404799</v>
      </c>
      <c r="X30" s="380">
        <v>68.966811523426102</v>
      </c>
      <c r="Y30" s="380">
        <v>0.84584506716389996</v>
      </c>
      <c r="Z30" s="400">
        <v>162.889537871377</v>
      </c>
      <c r="AA30" s="380">
        <v>500.22456152501201</v>
      </c>
      <c r="AB30" s="380">
        <v>0.53298643163138504</v>
      </c>
      <c r="AC30" s="400">
        <v>1394.99401285618</v>
      </c>
      <c r="AD30" s="380">
        <v>2376.0935337723799</v>
      </c>
      <c r="AE30" s="380">
        <v>516.73218881141202</v>
      </c>
      <c r="AF30" s="89">
        <v>195192.23202248901</v>
      </c>
      <c r="AG30" s="380">
        <v>22659.558789818999</v>
      </c>
      <c r="AH30" s="380">
        <v>32.682144526399298</v>
      </c>
      <c r="AI30" s="400">
        <v>547.67702713889901</v>
      </c>
      <c r="AJ30" s="380">
        <v>854.03976465883704</v>
      </c>
      <c r="AK30" s="380">
        <v>251.740270025965</v>
      </c>
      <c r="AL30" s="89">
        <v>11053.6361998376</v>
      </c>
      <c r="AM30" s="380">
        <v>1731.05092237447</v>
      </c>
      <c r="AN30" s="380">
        <v>252.097976124762</v>
      </c>
      <c r="AO30" s="400">
        <v>17.076974688891902</v>
      </c>
      <c r="AP30" s="380">
        <v>41.272471052942699</v>
      </c>
      <c r="AQ30" s="380">
        <v>3.9635363835462898</v>
      </c>
      <c r="AR30" s="400">
        <v>0.83554433201246703</v>
      </c>
      <c r="AS30" s="380">
        <v>1.3221836891693799</v>
      </c>
      <c r="AT30" s="380">
        <v>0.27488231088277298</v>
      </c>
      <c r="AU30" s="400">
        <v>574.41595015449104</v>
      </c>
      <c r="AV30" s="380">
        <v>2338.6954302706399</v>
      </c>
      <c r="AW30" s="380">
        <v>0.52714017607237895</v>
      </c>
      <c r="AX30" s="89">
        <v>7.3898471027647998</v>
      </c>
      <c r="AY30" s="382">
        <v>3.3308807644211602</v>
      </c>
      <c r="AZ30" s="382">
        <v>0.15785199427969601</v>
      </c>
      <c r="BA30" s="591">
        <f t="shared" si="3"/>
        <v>2.4732242818014201</v>
      </c>
      <c r="BB30" s="380">
        <v>8.1510692336419606</v>
      </c>
      <c r="BC30" s="380">
        <v>2.4732242818014201</v>
      </c>
      <c r="BD30" s="89">
        <v>751.75131344814895</v>
      </c>
      <c r="BE30" s="380">
        <v>133.534555687883</v>
      </c>
      <c r="BF30" s="380">
        <v>2.3078689999545099</v>
      </c>
      <c r="BG30" s="89">
        <v>742.55778697218102</v>
      </c>
      <c r="BH30" s="380">
        <v>254.522409296897</v>
      </c>
      <c r="BI30" s="380">
        <v>5.9185754356446996</v>
      </c>
      <c r="BJ30" s="89">
        <v>931.64775750525303</v>
      </c>
      <c r="BK30" s="380">
        <v>397.61461707305898</v>
      </c>
      <c r="BL30" s="380">
        <v>12.557048313043801</v>
      </c>
      <c r="BM30" s="89">
        <v>1.0956546745885301</v>
      </c>
      <c r="BN30" s="380">
        <v>2.82056484213971</v>
      </c>
      <c r="BO30" s="380">
        <v>5.2193537190394802E-2</v>
      </c>
      <c r="BP30" s="591">
        <f t="shared" ref="BP30:BP32" si="50">BR30</f>
        <v>0.49677150608040499</v>
      </c>
      <c r="BQ30" s="380">
        <v>1.1491703645048501</v>
      </c>
      <c r="BR30" s="380">
        <v>0.49677150608040499</v>
      </c>
      <c r="BS30" s="400">
        <v>3.29964303393534</v>
      </c>
      <c r="BT30" s="380">
        <v>4.9145067239596099</v>
      </c>
      <c r="BU30" s="380">
        <v>0.12856544791720101</v>
      </c>
      <c r="BV30" s="400">
        <v>3.4018119110956899</v>
      </c>
      <c r="BW30" s="380">
        <v>5.5337752720949203</v>
      </c>
      <c r="BX30" s="380">
        <v>1.2142503456045699</v>
      </c>
      <c r="BY30" s="89">
        <v>0.65352307983015001</v>
      </c>
      <c r="BZ30" s="380">
        <v>0.955839275992444</v>
      </c>
      <c r="CA30" s="380">
        <v>0.22710013348417701</v>
      </c>
      <c r="CB30" s="89">
        <v>19.309289488475599</v>
      </c>
      <c r="CC30" s="380">
        <v>10.068144258242199</v>
      </c>
      <c r="CD30" s="380">
        <v>1.3068324634403601</v>
      </c>
      <c r="CE30" s="89">
        <v>82.021484131544099</v>
      </c>
      <c r="CF30" s="380">
        <v>50.740442872208398</v>
      </c>
      <c r="CG30" s="380">
        <v>0.664343724012879</v>
      </c>
      <c r="CH30" s="400">
        <v>0.35104290383177</v>
      </c>
      <c r="CI30" s="380">
        <v>0.86409105156938604</v>
      </c>
      <c r="CJ30" s="380">
        <v>0.235161011848912</v>
      </c>
      <c r="CK30" s="89">
        <v>251.95604004560499</v>
      </c>
      <c r="CL30" s="380">
        <v>60.355344418404599</v>
      </c>
      <c r="CM30" s="380">
        <v>8.2411431270510496E-2</v>
      </c>
      <c r="CN30" s="89">
        <v>833.55526315919701</v>
      </c>
      <c r="CO30" s="380">
        <v>324.86762925118501</v>
      </c>
      <c r="CP30" s="380">
        <v>8.4617269441621106E-3</v>
      </c>
      <c r="CQ30" s="89">
        <v>4.1628862012261099</v>
      </c>
      <c r="CR30" s="380">
        <v>18.755259531904802</v>
      </c>
      <c r="CS30" s="380">
        <v>0</v>
      </c>
      <c r="CT30" s="89">
        <v>3.50960507736831E-2</v>
      </c>
      <c r="CU30" s="380">
        <v>0.26401685160954602</v>
      </c>
      <c r="CV30" s="380">
        <v>0</v>
      </c>
      <c r="CW30" s="591">
        <f t="shared" si="48"/>
        <v>0</v>
      </c>
      <c r="CX30" s="380">
        <v>0.62278729136368804</v>
      </c>
      <c r="CY30" s="380">
        <v>0</v>
      </c>
      <c r="CZ30" s="400">
        <v>0.57142653131149401</v>
      </c>
      <c r="DA30" s="380">
        <v>1.04778640160311</v>
      </c>
      <c r="DB30" s="380">
        <v>0.20632806990708699</v>
      </c>
      <c r="DC30" s="591">
        <f>DE30</f>
        <v>0.189736917998648</v>
      </c>
      <c r="DD30" s="380">
        <v>0.41630983524574799</v>
      </c>
      <c r="DE30" s="380">
        <v>0.189736917998648</v>
      </c>
      <c r="DF30" s="89">
        <v>1.2725287398945699</v>
      </c>
      <c r="DG30" s="380">
        <v>2.63661487856182</v>
      </c>
      <c r="DH30" s="380">
        <v>0.25106266526486198</v>
      </c>
      <c r="DI30" s="89">
        <v>1320.0815326137999</v>
      </c>
      <c r="DJ30" s="380">
        <v>434.37742974887902</v>
      </c>
      <c r="DK30" s="380">
        <v>9.3614383886784606E-3</v>
      </c>
      <c r="DL30" s="89">
        <v>2835.5961606245501</v>
      </c>
      <c r="DM30" s="380">
        <v>905.24854097505397</v>
      </c>
      <c r="DN30" s="380">
        <v>9.7820992658929108E-3</v>
      </c>
      <c r="DO30" s="89">
        <v>324.59718885754398</v>
      </c>
      <c r="DP30" s="380">
        <v>99.923289409769197</v>
      </c>
      <c r="DQ30" s="380">
        <v>0</v>
      </c>
      <c r="DR30" s="89">
        <v>1204.4026921735101</v>
      </c>
      <c r="DS30" s="380">
        <v>369.88592400485601</v>
      </c>
      <c r="DT30" s="380">
        <v>4.7410740110809702E-2</v>
      </c>
      <c r="DU30" s="89">
        <v>187.60948902594299</v>
      </c>
      <c r="DV30" s="380">
        <v>59.131106359829502</v>
      </c>
      <c r="DW30" s="380">
        <v>0</v>
      </c>
      <c r="DX30" s="89">
        <v>22.690194462978301</v>
      </c>
      <c r="DY30" s="380">
        <v>7.2111967973539501</v>
      </c>
      <c r="DZ30" s="380">
        <v>1.5216337471671599E-2</v>
      </c>
      <c r="EA30" s="89">
        <v>166.55845329042899</v>
      </c>
      <c r="EB30" s="380">
        <v>67.506447161260198</v>
      </c>
      <c r="EC30" s="380">
        <v>0.223787600887247</v>
      </c>
      <c r="ED30" s="89">
        <v>20.4200399618387</v>
      </c>
      <c r="EE30" s="380">
        <v>8.6031799421886408</v>
      </c>
      <c r="EF30" s="380">
        <v>0</v>
      </c>
      <c r="EG30" s="89">
        <v>121.72268666299</v>
      </c>
      <c r="EH30" s="380">
        <v>40.216546499961197</v>
      </c>
      <c r="EI30" s="380">
        <v>0</v>
      </c>
      <c r="EJ30" s="89">
        <v>24.901848499262599</v>
      </c>
      <c r="EK30" s="380">
        <v>8.3295307551697206</v>
      </c>
      <c r="EL30" s="380">
        <v>1.6257151187523099E-2</v>
      </c>
      <c r="EM30" s="89">
        <v>82.596823794570199</v>
      </c>
      <c r="EN30" s="380">
        <v>26.8714412800148</v>
      </c>
      <c r="EO30" s="380">
        <v>0</v>
      </c>
      <c r="EP30" s="89">
        <v>12.756434071377999</v>
      </c>
      <c r="EQ30" s="380">
        <v>5.4398438058968903</v>
      </c>
      <c r="ER30" s="380">
        <v>0</v>
      </c>
      <c r="ES30" s="89">
        <v>92.788528735059302</v>
      </c>
      <c r="ET30" s="380">
        <v>38.097468370157998</v>
      </c>
      <c r="EU30" s="380">
        <v>4.09097302762719E-2</v>
      </c>
      <c r="EV30" s="89">
        <v>16.388348643136499</v>
      </c>
      <c r="EW30" s="380">
        <v>6.5495662653165896</v>
      </c>
      <c r="EX30" s="380">
        <v>0</v>
      </c>
      <c r="EY30" s="591">
        <f t="shared" ref="EY30" si="51">FA30</f>
        <v>6.3798034594023098E-2</v>
      </c>
      <c r="EZ30" s="380">
        <v>1.58891435463153E-3</v>
      </c>
      <c r="FA30" s="380">
        <v>6.3798034594023098E-2</v>
      </c>
      <c r="FB30" s="89">
        <v>2.50762656361962</v>
      </c>
      <c r="FC30" s="380">
        <v>2.3687942226884</v>
      </c>
      <c r="FD30" s="380">
        <v>5.0813778823668498E-2</v>
      </c>
      <c r="FE30" s="591">
        <f t="shared" ref="FE30:FE31" si="52">FG30</f>
        <v>5.1613529954527199E-2</v>
      </c>
      <c r="FF30" s="380">
        <v>0.133036425283097</v>
      </c>
      <c r="FG30" s="380">
        <v>5.1613529954527199E-2</v>
      </c>
      <c r="FH30" s="89">
        <v>78.525530843022906</v>
      </c>
      <c r="FI30" s="380">
        <v>57.7057528234469</v>
      </c>
      <c r="FJ30" s="380">
        <v>0</v>
      </c>
      <c r="FK30" s="89">
        <v>59.5839722139957</v>
      </c>
      <c r="FL30" s="380">
        <v>35.096588971545799</v>
      </c>
      <c r="FM30" s="380">
        <v>1.5237892336599199E-2</v>
      </c>
    </row>
    <row r="31" spans="2:169">
      <c r="B31" s="73" t="s">
        <v>207</v>
      </c>
      <c r="C31" s="73" t="s">
        <v>1338</v>
      </c>
      <c r="D31" s="73" t="s">
        <v>1367</v>
      </c>
      <c r="E31" s="398" t="s">
        <v>32</v>
      </c>
      <c r="F31" s="398" t="s">
        <v>32</v>
      </c>
      <c r="H31" s="73" t="s">
        <v>1575</v>
      </c>
      <c r="K31" s="73" t="s">
        <v>1576</v>
      </c>
      <c r="L31" s="73">
        <v>15</v>
      </c>
      <c r="M31" s="113" t="s">
        <v>1578</v>
      </c>
      <c r="N31" s="591">
        <f t="shared" ref="N31:N32" si="53">P31</f>
        <v>0.44241843600879799</v>
      </c>
      <c r="O31" s="380">
        <v>1.6051179604033501</v>
      </c>
      <c r="P31" s="380">
        <v>0.44241843600879799</v>
      </c>
      <c r="Q31" s="89">
        <v>2.6735142571567101</v>
      </c>
      <c r="R31" s="380">
        <v>4.7535193992390203</v>
      </c>
      <c r="S31" s="380">
        <v>1.9130633137867199</v>
      </c>
      <c r="T31" s="89">
        <v>52.058630994030601</v>
      </c>
      <c r="U31" s="380">
        <v>43.4185732475487</v>
      </c>
      <c r="V31" s="380">
        <v>1.4672317050371499</v>
      </c>
      <c r="W31" s="89">
        <v>237.872585329891</v>
      </c>
      <c r="X31" s="380">
        <v>844.75781060991505</v>
      </c>
      <c r="Y31" s="380">
        <v>0.76338215969080803</v>
      </c>
      <c r="Z31" s="400">
        <v>647.58807264866505</v>
      </c>
      <c r="AA31" s="380">
        <v>2188.2994328657501</v>
      </c>
      <c r="AB31" s="380">
        <v>0.38913523422723401</v>
      </c>
      <c r="AC31" s="400">
        <v>1787.6748374470801</v>
      </c>
      <c r="AD31" s="380">
        <v>6011.3040860347701</v>
      </c>
      <c r="AE31" s="380">
        <v>320.74607428486598</v>
      </c>
      <c r="AF31" s="89">
        <v>193381.13960610901</v>
      </c>
      <c r="AG31" s="380">
        <v>14894.602526726399</v>
      </c>
      <c r="AH31" s="380">
        <v>22.040223907886499</v>
      </c>
      <c r="AI31" s="591">
        <f t="shared" ref="AI31:AI32" si="54">AK31</f>
        <v>207.614976507151</v>
      </c>
      <c r="AJ31" s="380">
        <v>609.69534931461999</v>
      </c>
      <c r="AK31" s="380">
        <v>207.614976507151</v>
      </c>
      <c r="AL31" s="89">
        <v>1044.48939376673</v>
      </c>
      <c r="AM31" s="380">
        <v>765.73887567388795</v>
      </c>
      <c r="AN31" s="380">
        <v>170.234189161914</v>
      </c>
      <c r="AO31" s="400">
        <v>18.1942161318232</v>
      </c>
      <c r="AP31" s="380">
        <v>50.485781253663902</v>
      </c>
      <c r="AQ31" s="380">
        <v>2.9784478837390802</v>
      </c>
      <c r="AR31" s="400">
        <v>0.44311268449993702</v>
      </c>
      <c r="AS31" s="380">
        <v>0.79084297232340195</v>
      </c>
      <c r="AT31" s="380">
        <v>0.21815980172003399</v>
      </c>
      <c r="AU31" s="400">
        <v>0.78057228737441997</v>
      </c>
      <c r="AV31" s="380">
        <v>2.4551592848523698</v>
      </c>
      <c r="AW31" s="380">
        <v>0.60398201380283101</v>
      </c>
      <c r="AX31" s="89">
        <v>3.86655681500448</v>
      </c>
      <c r="AY31" s="382">
        <v>3.87719647880943</v>
      </c>
      <c r="AZ31" s="382">
        <v>9.9940995434778801E-2</v>
      </c>
      <c r="BA31" s="591">
        <f t="shared" si="3"/>
        <v>1.7136092723246401</v>
      </c>
      <c r="BB31" s="380">
        <v>4.6113868880238398</v>
      </c>
      <c r="BC31" s="380">
        <v>1.7136092723246401</v>
      </c>
      <c r="BD31" s="89">
        <v>92.857627341712401</v>
      </c>
      <c r="BE31" s="380">
        <v>95.035828238577594</v>
      </c>
      <c r="BF31" s="380">
        <v>1.93301778787011</v>
      </c>
      <c r="BG31" s="89">
        <v>689.88453484393096</v>
      </c>
      <c r="BH31" s="380">
        <v>2449.9819886640998</v>
      </c>
      <c r="BI31" s="380">
        <v>3.4903197205044898</v>
      </c>
      <c r="BJ31" s="89">
        <v>899.72192983967204</v>
      </c>
      <c r="BK31" s="380">
        <v>2227.03592882569</v>
      </c>
      <c r="BL31" s="380">
        <v>9.7009918589546302</v>
      </c>
      <c r="BM31" s="89">
        <v>0.35368741282293598</v>
      </c>
      <c r="BN31" s="380">
        <v>0.79442495307280603</v>
      </c>
      <c r="BO31" s="380">
        <v>4.1267550283770001E-2</v>
      </c>
      <c r="BP31" s="591">
        <f t="shared" si="50"/>
        <v>0.282867681975221</v>
      </c>
      <c r="BQ31" s="380">
        <v>1.0618869948780401</v>
      </c>
      <c r="BR31" s="380">
        <v>0.282867681975221</v>
      </c>
      <c r="BS31" s="400">
        <v>8.7680522723396397</v>
      </c>
      <c r="BT31" s="380">
        <v>29.481587485456501</v>
      </c>
      <c r="BU31" s="380">
        <v>0.12954324847231599</v>
      </c>
      <c r="BV31" s="400">
        <v>2.06800179925937</v>
      </c>
      <c r="BW31" s="380">
        <v>4.7068550661008102</v>
      </c>
      <c r="BX31" s="380">
        <v>0.97734372008548098</v>
      </c>
      <c r="BY31" s="89">
        <v>0.34132544355179001</v>
      </c>
      <c r="BZ31" s="380">
        <v>1.19372758405486</v>
      </c>
      <c r="CA31" s="380">
        <v>0.165602684156749</v>
      </c>
      <c r="CB31" s="89">
        <v>1.3584975817531</v>
      </c>
      <c r="CC31" s="380">
        <v>3.407826073566</v>
      </c>
      <c r="CD31" s="380">
        <v>0.98716797065039796</v>
      </c>
      <c r="CE31" s="89">
        <v>36.866277846425596</v>
      </c>
      <c r="CF31" s="380">
        <v>20.071916608477199</v>
      </c>
      <c r="CG31" s="380">
        <v>0.446984553950668</v>
      </c>
      <c r="CH31" s="591">
        <f>CJ31</f>
        <v>0.17983453909875699</v>
      </c>
      <c r="CI31" s="380">
        <v>0.40747371902582002</v>
      </c>
      <c r="CJ31" s="380">
        <v>0.17983453909875699</v>
      </c>
      <c r="CK31" s="89">
        <v>244.96690114698799</v>
      </c>
      <c r="CL31" s="380">
        <v>41.9648162078296</v>
      </c>
      <c r="CM31" s="380">
        <v>6.4095834148535993E-2</v>
      </c>
      <c r="CN31" s="89">
        <v>60.818256542185502</v>
      </c>
      <c r="CO31" s="380">
        <v>16.571092519942901</v>
      </c>
      <c r="CP31" s="380">
        <v>1.12149481956245E-2</v>
      </c>
      <c r="CQ31" s="89">
        <v>7.1371262704802096E-2</v>
      </c>
      <c r="CR31" s="380">
        <v>0.19273445313273199</v>
      </c>
      <c r="CS31" s="380">
        <v>0</v>
      </c>
      <c r="CT31" s="591">
        <f>CV31</f>
        <v>1.0456481384125299E-2</v>
      </c>
      <c r="CU31" s="380">
        <v>0</v>
      </c>
      <c r="CV31" s="380">
        <v>1.0456481384125299E-2</v>
      </c>
      <c r="CW31" s="591">
        <f t="shared" si="48"/>
        <v>4.2559354911445198E-2</v>
      </c>
      <c r="CX31" s="380">
        <v>0</v>
      </c>
      <c r="CY31" s="380">
        <v>4.2559354911445198E-2</v>
      </c>
      <c r="CZ31" s="591">
        <f t="shared" ref="CZ31:CZ32" si="55">DB31</f>
        <v>0.15705977066059401</v>
      </c>
      <c r="DA31" s="380">
        <v>0.59997661455588402</v>
      </c>
      <c r="DB31" s="380">
        <v>0.15705977066059401</v>
      </c>
      <c r="DC31" s="591">
        <f>DE31</f>
        <v>0.118016274774458</v>
      </c>
      <c r="DD31" s="380">
        <v>0.48245291611581298</v>
      </c>
      <c r="DE31" s="380">
        <v>0.118016274774458</v>
      </c>
      <c r="DF31" s="89">
        <v>1.02894406154817</v>
      </c>
      <c r="DG31" s="380">
        <v>2.7261798439162002</v>
      </c>
      <c r="DH31" s="380">
        <v>0.18460354299742401</v>
      </c>
      <c r="DI31" s="89">
        <v>80.090346910269901</v>
      </c>
      <c r="DJ31" s="380">
        <v>26.4604171003887</v>
      </c>
      <c r="DK31" s="380">
        <v>1.45165468253019E-2</v>
      </c>
      <c r="DL31" s="89">
        <v>133.944829856426</v>
      </c>
      <c r="DM31" s="380">
        <v>45.099771694117102</v>
      </c>
      <c r="DN31" s="380">
        <v>1.0660017854563201E-2</v>
      </c>
      <c r="DO31" s="89">
        <v>14.6393807306799</v>
      </c>
      <c r="DP31" s="380">
        <v>5.0203487836936604</v>
      </c>
      <c r="DQ31" s="380">
        <v>6.2275069081607799E-3</v>
      </c>
      <c r="DR31" s="89">
        <v>55.544907701797101</v>
      </c>
      <c r="DS31" s="380">
        <v>15.766966560586001</v>
      </c>
      <c r="DT31" s="380">
        <v>3.6811091945741198E-2</v>
      </c>
      <c r="DU31" s="89">
        <v>10.536996388303301</v>
      </c>
      <c r="DV31" s="380">
        <v>4.5222653340984902</v>
      </c>
      <c r="DW31" s="380">
        <v>0</v>
      </c>
      <c r="DX31" s="89">
        <v>0.97172317030789301</v>
      </c>
      <c r="DY31" s="380">
        <v>0.395833910410547</v>
      </c>
      <c r="DZ31" s="380">
        <v>1.1807868647993399E-2</v>
      </c>
      <c r="EA31" s="89">
        <v>11.067084824037501</v>
      </c>
      <c r="EB31" s="380">
        <v>6.6817934764569804</v>
      </c>
      <c r="EC31" s="380">
        <v>0.13139587147609599</v>
      </c>
      <c r="ED31" s="89">
        <v>1.44642113841674</v>
      </c>
      <c r="EE31" s="380">
        <v>0.43336663432696898</v>
      </c>
      <c r="EF31" s="380">
        <v>0</v>
      </c>
      <c r="EG31" s="89">
        <v>8.4848669721469996</v>
      </c>
      <c r="EH31" s="380">
        <v>3.8643715836434702</v>
      </c>
      <c r="EI31" s="380">
        <v>0</v>
      </c>
      <c r="EJ31" s="89">
        <v>1.6648643786998101</v>
      </c>
      <c r="EK31" s="380">
        <v>0.67945304480973701</v>
      </c>
      <c r="EL31" s="380">
        <v>6.43127616227669E-3</v>
      </c>
      <c r="EM31" s="89">
        <v>5.7750045352821804</v>
      </c>
      <c r="EN31" s="380">
        <v>2.7597466760707898</v>
      </c>
      <c r="EO31" s="380">
        <v>0</v>
      </c>
      <c r="EP31" s="89">
        <v>0.80445067001038595</v>
      </c>
      <c r="EQ31" s="380">
        <v>0.561913722214328</v>
      </c>
      <c r="ER31" s="380">
        <v>0</v>
      </c>
      <c r="ES31" s="89">
        <v>5.5567481248720796</v>
      </c>
      <c r="ET31" s="380">
        <v>3.2453186174136901</v>
      </c>
      <c r="EU31" s="380">
        <v>3.1767953864058097E-2</v>
      </c>
      <c r="EV31" s="89">
        <v>0.88959028769192805</v>
      </c>
      <c r="EW31" s="380">
        <v>0.79327260744822403</v>
      </c>
      <c r="EX31" s="380">
        <v>6.87162787857844E-3</v>
      </c>
      <c r="EY31" s="400">
        <v>1.0437890390122599</v>
      </c>
      <c r="EZ31" s="380">
        <v>1.05817610924438</v>
      </c>
      <c r="FA31" s="380">
        <v>3.5249210117553803E-2</v>
      </c>
      <c r="FB31" s="89">
        <v>0.59271383918826503</v>
      </c>
      <c r="FC31" s="380">
        <v>0.71316814859739697</v>
      </c>
      <c r="FD31" s="380">
        <v>3.9463262485990101E-2</v>
      </c>
      <c r="FE31" s="591">
        <f t="shared" si="52"/>
        <v>3.5461997720761598E-2</v>
      </c>
      <c r="FF31" s="380">
        <v>0.15674219061285799</v>
      </c>
      <c r="FG31" s="380">
        <v>3.5461997720761598E-2</v>
      </c>
      <c r="FH31" s="89">
        <v>10.2958331858152</v>
      </c>
      <c r="FI31" s="380">
        <v>19.8413979409615</v>
      </c>
      <c r="FJ31" s="380">
        <v>1.1835129603901399E-2</v>
      </c>
      <c r="FK31" s="89">
        <v>3.1857081234995199</v>
      </c>
      <c r="FL31" s="380">
        <v>2.00673341902132</v>
      </c>
      <c r="FM31" s="380">
        <v>0</v>
      </c>
    </row>
    <row r="32" spans="2:169">
      <c r="B32" s="73" t="s">
        <v>207</v>
      </c>
      <c r="C32" s="73" t="s">
        <v>1338</v>
      </c>
      <c r="D32" s="73" t="s">
        <v>1367</v>
      </c>
      <c r="E32" s="398" t="s">
        <v>32</v>
      </c>
      <c r="F32" s="398" t="s">
        <v>32</v>
      </c>
      <c r="H32" s="73" t="s">
        <v>1575</v>
      </c>
      <c r="K32" s="73" t="s">
        <v>1576</v>
      </c>
      <c r="L32" s="73">
        <v>15</v>
      </c>
      <c r="M32" s="113" t="s">
        <v>1579</v>
      </c>
      <c r="N32" s="591">
        <f t="shared" si="53"/>
        <v>0.52298600788601468</v>
      </c>
      <c r="O32" s="380">
        <v>1.3402980495800147</v>
      </c>
      <c r="P32" s="380">
        <v>0.52298600788601468</v>
      </c>
      <c r="Q32" s="591">
        <f t="shared" ref="Q32" si="56">S32</f>
        <v>1.9946379560751291</v>
      </c>
      <c r="R32" s="380">
        <v>8.116568216815617</v>
      </c>
      <c r="S32" s="380">
        <v>1.9946379560751291</v>
      </c>
      <c r="T32" s="89">
        <v>683.63115656615457</v>
      </c>
      <c r="U32" s="380">
        <v>167.04735806200966</v>
      </c>
      <c r="V32" s="380">
        <v>1.4742733142639162</v>
      </c>
      <c r="W32" s="89">
        <v>131.60325341497543</v>
      </c>
      <c r="X32" s="380">
        <v>141.80250514323598</v>
      </c>
      <c r="Y32" s="380">
        <v>0.72146373483809456</v>
      </c>
      <c r="Z32" s="400">
        <v>1152.2067521912707</v>
      </c>
      <c r="AA32" s="380">
        <v>2079.51186996056</v>
      </c>
      <c r="AB32" s="380">
        <v>0.49747289661715166</v>
      </c>
      <c r="AC32" s="400">
        <v>2910.7979792585534</v>
      </c>
      <c r="AD32" s="380">
        <v>3079.1643433762047</v>
      </c>
      <c r="AE32" s="380">
        <v>316.12457121425234</v>
      </c>
      <c r="AF32" s="89">
        <v>189119.57520808361</v>
      </c>
      <c r="AG32" s="380">
        <v>15327.663472038726</v>
      </c>
      <c r="AH32" s="380">
        <v>21.951810304214519</v>
      </c>
      <c r="AI32" s="591">
        <f t="shared" si="54"/>
        <v>215.74277231225491</v>
      </c>
      <c r="AJ32" s="380">
        <v>453.26779419017572</v>
      </c>
      <c r="AK32" s="380">
        <v>215.74277231225491</v>
      </c>
      <c r="AL32" s="89">
        <v>6026.0252140555813</v>
      </c>
      <c r="AM32" s="380">
        <v>1628.0300731416271</v>
      </c>
      <c r="AN32" s="380">
        <v>211.24281224854468</v>
      </c>
      <c r="AO32" s="400">
        <v>163.54769125799621</v>
      </c>
      <c r="AP32" s="380">
        <v>220.19332652324977</v>
      </c>
      <c r="AQ32" s="380">
        <v>3.1172191384619343</v>
      </c>
      <c r="AR32" s="400">
        <v>0.48223586832301413</v>
      </c>
      <c r="AS32" s="380">
        <v>0.62065836556411391</v>
      </c>
      <c r="AT32" s="380">
        <v>0.22039193571873386</v>
      </c>
      <c r="AU32" s="400">
        <v>10.691216813417729</v>
      </c>
      <c r="AV32" s="380">
        <v>15.467099426880067</v>
      </c>
      <c r="AW32" s="380">
        <v>0.51538741911640329</v>
      </c>
      <c r="AX32" s="89">
        <v>6.745006560330566</v>
      </c>
      <c r="AY32" s="382">
        <v>3.1399429249088717</v>
      </c>
      <c r="AZ32" s="382">
        <v>0.14516604830005284</v>
      </c>
      <c r="BA32" s="591">
        <f t="shared" si="3"/>
        <v>2.1944925627319289</v>
      </c>
      <c r="BB32" s="380">
        <v>4.03554686654374</v>
      </c>
      <c r="BC32" s="380">
        <v>2.1944925627319289</v>
      </c>
      <c r="BD32" s="89">
        <v>472.15030779533845</v>
      </c>
      <c r="BE32" s="380">
        <v>74.41528840346632</v>
      </c>
      <c r="BF32" s="380">
        <v>1.8149012491869125</v>
      </c>
      <c r="BG32" s="89">
        <v>2411.4709049272701</v>
      </c>
      <c r="BH32" s="380">
        <v>3173.97805070407</v>
      </c>
      <c r="BI32" s="380">
        <v>3.5010386931867576</v>
      </c>
      <c r="BJ32" s="89">
        <v>2498.7471923286716</v>
      </c>
      <c r="BK32" s="380">
        <v>3026.8010484329561</v>
      </c>
      <c r="BL32" s="380">
        <v>8.7306774326866297</v>
      </c>
      <c r="BM32" s="89">
        <v>0.34954480691117962</v>
      </c>
      <c r="BN32" s="380">
        <v>0.38021692510625282</v>
      </c>
      <c r="BO32" s="380">
        <v>4.4572358803004523E-2</v>
      </c>
      <c r="BP32" s="591">
        <f t="shared" si="50"/>
        <v>0.30166856918589119</v>
      </c>
      <c r="BQ32" s="380">
        <v>1.0964432281856569</v>
      </c>
      <c r="BR32" s="380">
        <v>0.30166856918589119</v>
      </c>
      <c r="BS32" s="591">
        <f t="shared" ref="BS32" si="57">BU32</f>
        <v>15.222416733887753</v>
      </c>
      <c r="BT32" s="380">
        <v>38.250474648247618</v>
      </c>
      <c r="BU32" s="380">
        <v>15.222416733887753</v>
      </c>
      <c r="BV32" s="400">
        <v>5.114010851776281</v>
      </c>
      <c r="BW32" s="380">
        <v>5.2404991798717875</v>
      </c>
      <c r="BX32" s="380">
        <v>0.8628658408585691</v>
      </c>
      <c r="BY32" s="89">
        <v>0.9398529009934703</v>
      </c>
      <c r="BZ32" s="380">
        <v>1.0573618626072838</v>
      </c>
      <c r="CA32" s="380">
        <v>0.14555298768576258</v>
      </c>
      <c r="CB32" s="89">
        <v>18.435026321625802</v>
      </c>
      <c r="CC32" s="380">
        <v>7.7341827663114886</v>
      </c>
      <c r="CD32" s="380">
        <v>0.78768375793628187</v>
      </c>
      <c r="CE32" s="89">
        <v>68.450490105845915</v>
      </c>
      <c r="CF32" s="380">
        <v>25.005375170870625</v>
      </c>
      <c r="CG32" s="380">
        <v>0.60473062350918128</v>
      </c>
      <c r="CH32" s="400">
        <v>1.5613198662808949</v>
      </c>
      <c r="CI32" s="380">
        <v>2.0010499581286254</v>
      </c>
      <c r="CJ32" s="380">
        <v>0.19012288521864718</v>
      </c>
      <c r="CK32" s="89">
        <v>243.04871134745812</v>
      </c>
      <c r="CL32" s="380">
        <v>28.382902688713269</v>
      </c>
      <c r="CM32" s="380">
        <v>7.3901818852971479E-2</v>
      </c>
      <c r="CN32" s="89">
        <v>1374.4539027190101</v>
      </c>
      <c r="CO32" s="380">
        <v>224.95571688304605</v>
      </c>
      <c r="CP32" s="380">
        <v>6.6209319808872673E-3</v>
      </c>
      <c r="CQ32" s="89">
        <v>3.1594634145086733</v>
      </c>
      <c r="CR32" s="380">
        <v>5.0301400742646649</v>
      </c>
      <c r="CS32" s="380">
        <v>0</v>
      </c>
      <c r="CT32" s="89">
        <v>7.2227382471441087E-2</v>
      </c>
      <c r="CU32" s="380">
        <v>0.1950249169790878</v>
      </c>
      <c r="CV32" s="380">
        <v>0</v>
      </c>
      <c r="CW32" s="591">
        <f t="shared" si="48"/>
        <v>6.037164226993965E-2</v>
      </c>
      <c r="CX32" s="380">
        <v>0.34467828575653381</v>
      </c>
      <c r="CY32" s="380">
        <v>6.037164226993965E-2</v>
      </c>
      <c r="CZ32" s="591">
        <f t="shared" si="55"/>
        <v>0.16032872944000554</v>
      </c>
      <c r="DA32" s="380">
        <v>0.65695617416472707</v>
      </c>
      <c r="DB32" s="380">
        <v>0.16032872944000554</v>
      </c>
      <c r="DC32" s="591">
        <f>DE32</f>
        <v>92.713537264625373</v>
      </c>
      <c r="DD32" s="380">
        <v>0.5515862939203281</v>
      </c>
      <c r="DE32" s="380">
        <v>92.713537264625373</v>
      </c>
      <c r="DF32" s="89">
        <v>4.0281930532925898</v>
      </c>
      <c r="DG32" s="380">
        <v>5.5929013782576611</v>
      </c>
      <c r="DH32" s="380">
        <v>0.21458065067515061</v>
      </c>
      <c r="DI32" s="89">
        <v>770.21772224201652</v>
      </c>
      <c r="DJ32" s="380">
        <v>238.27624264672269</v>
      </c>
      <c r="DK32" s="380">
        <v>3.4655487982878332</v>
      </c>
      <c r="DL32" s="89">
        <v>1887.7029167225194</v>
      </c>
      <c r="DM32" s="380">
        <v>522.67892656249046</v>
      </c>
      <c r="DN32" s="380">
        <v>1.0770845079797363E-2</v>
      </c>
      <c r="DO32" s="89">
        <v>253.12075299556139</v>
      </c>
      <c r="DP32" s="380">
        <v>64.573162622300373</v>
      </c>
      <c r="DQ32" s="380">
        <v>0</v>
      </c>
      <c r="DR32" s="89">
        <v>1130.5251616719345</v>
      </c>
      <c r="DS32" s="380">
        <v>252.24514241480284</v>
      </c>
      <c r="DT32" s="380">
        <v>0</v>
      </c>
      <c r="DU32" s="89">
        <v>246.91324368773999</v>
      </c>
      <c r="DV32" s="380">
        <v>48.860952395152275</v>
      </c>
      <c r="DW32" s="380">
        <v>0</v>
      </c>
      <c r="DX32" s="89">
        <v>16.041196695274675</v>
      </c>
      <c r="DY32" s="380">
        <v>3.484644995133741</v>
      </c>
      <c r="DZ32" s="380">
        <v>1.1938511551643674E-2</v>
      </c>
      <c r="EA32" s="89">
        <v>254.18067844272264</v>
      </c>
      <c r="EB32" s="380">
        <v>39.331688422699152</v>
      </c>
      <c r="EC32" s="380">
        <v>8.1870617551714514E-2</v>
      </c>
      <c r="ED32" s="89">
        <v>35.396064845538078</v>
      </c>
      <c r="EE32" s="380">
        <v>5.3489643599998491</v>
      </c>
      <c r="EF32" s="380">
        <v>1.2341493964082413E-2</v>
      </c>
      <c r="EG32" s="89">
        <v>219.55590104150571</v>
      </c>
      <c r="EH32" s="380">
        <v>32.454002715458167</v>
      </c>
      <c r="EI32" s="380">
        <v>2.6439241429983898E-2</v>
      </c>
      <c r="EJ32" s="89">
        <v>45.02586713708169</v>
      </c>
      <c r="EK32" s="380">
        <v>6.982379026953029</v>
      </c>
      <c r="EL32" s="380">
        <v>0</v>
      </c>
      <c r="EM32" s="89">
        <v>136.50362407231975</v>
      </c>
      <c r="EN32" s="380">
        <v>19.976770652288295</v>
      </c>
      <c r="EO32" s="380">
        <v>0</v>
      </c>
      <c r="EP32" s="89">
        <v>18.437781536605932</v>
      </c>
      <c r="EQ32" s="380">
        <v>3.0924021455159418</v>
      </c>
      <c r="ER32" s="380">
        <v>6.5046930706369631E-3</v>
      </c>
      <c r="ES32" s="89">
        <v>122.70550324849515</v>
      </c>
      <c r="ET32" s="380">
        <v>26.782406263635867</v>
      </c>
      <c r="EU32" s="380">
        <v>5.4972392020324383E-2</v>
      </c>
      <c r="EV32" s="89">
        <v>19.455461897504815</v>
      </c>
      <c r="EW32" s="380">
        <v>4.0753245500853525</v>
      </c>
      <c r="EX32" s="380">
        <v>6.9520642418774599E-3</v>
      </c>
      <c r="EY32" s="400">
        <v>0.27452384660322376</v>
      </c>
      <c r="EZ32" s="380">
        <v>0.65364651772713112</v>
      </c>
      <c r="FA32" s="380">
        <v>5.0115205747798666E-2</v>
      </c>
      <c r="FB32" s="89">
        <v>2.9719502926749768</v>
      </c>
      <c r="FC32" s="380">
        <v>3.5108620638599564</v>
      </c>
      <c r="FD32" s="380">
        <v>5.5381188860884153E-2</v>
      </c>
      <c r="FE32" s="89">
        <v>5.9342218196741493E-2</v>
      </c>
      <c r="FF32" s="380">
        <v>0.1924714110813458</v>
      </c>
      <c r="FG32" s="380">
        <v>3.5870856031946861E-2</v>
      </c>
      <c r="FH32" s="89">
        <v>33.323156635316195</v>
      </c>
      <c r="FI32" s="380">
        <v>16.046410395707021</v>
      </c>
      <c r="FJ32" s="380">
        <v>1.1985670434969521E-2</v>
      </c>
      <c r="FK32" s="89">
        <v>29.513395387628375</v>
      </c>
      <c r="FL32" s="380">
        <v>49.08323108414956</v>
      </c>
      <c r="FM32" s="380">
        <v>0</v>
      </c>
    </row>
    <row r="33" spans="2:169">
      <c r="B33" s="73" t="s">
        <v>207</v>
      </c>
      <c r="C33" s="73" t="s">
        <v>1338</v>
      </c>
      <c r="D33" s="73" t="s">
        <v>1367</v>
      </c>
      <c r="E33" s="398" t="s">
        <v>32</v>
      </c>
      <c r="F33" s="398" t="s">
        <v>32</v>
      </c>
      <c r="H33" s="73" t="s">
        <v>1575</v>
      </c>
      <c r="K33" s="73" t="s">
        <v>1576</v>
      </c>
      <c r="L33" s="73">
        <v>15</v>
      </c>
      <c r="M33" s="113" t="s">
        <v>1580</v>
      </c>
      <c r="N33" s="89">
        <v>0.34214585567053302</v>
      </c>
      <c r="O33" s="380">
        <v>1.26011387882659</v>
      </c>
      <c r="P33" s="380">
        <v>0.21902008299609099</v>
      </c>
      <c r="Q33" s="89">
        <v>73.366630110000997</v>
      </c>
      <c r="R33" s="380">
        <v>179.779455788452</v>
      </c>
      <c r="S33" s="380">
        <v>1.17257139065625</v>
      </c>
      <c r="T33" s="89">
        <v>1083.6186161292501</v>
      </c>
      <c r="U33" s="380">
        <v>227.93049385299</v>
      </c>
      <c r="V33" s="380">
        <v>0.67178225704536398</v>
      </c>
      <c r="W33" s="89">
        <v>86.355775645578106</v>
      </c>
      <c r="X33" s="380">
        <v>36.439652114000999</v>
      </c>
      <c r="Y33" s="380">
        <v>0.40829807019631698</v>
      </c>
      <c r="Z33" s="400">
        <v>32.094912483671898</v>
      </c>
      <c r="AA33" s="380">
        <v>100.205823733876</v>
      </c>
      <c r="AB33" s="380">
        <v>0.17262390964990701</v>
      </c>
      <c r="AC33" s="400">
        <v>1852.31661253939</v>
      </c>
      <c r="AD33" s="380">
        <v>3034.90106268928</v>
      </c>
      <c r="AE33" s="380">
        <v>188.52561066629099</v>
      </c>
      <c r="AF33" s="89">
        <v>185201.029974534</v>
      </c>
      <c r="AG33" s="380">
        <v>16727.243859818998</v>
      </c>
      <c r="AH33" s="380">
        <v>12.8643970536561</v>
      </c>
      <c r="AI33" s="400">
        <v>472.27803317167798</v>
      </c>
      <c r="AJ33" s="380">
        <v>498.82547607536998</v>
      </c>
      <c r="AK33" s="380">
        <v>108.562352673749</v>
      </c>
      <c r="AL33" s="89">
        <v>9208.5024978771307</v>
      </c>
      <c r="AM33" s="380">
        <v>2668.2388811494802</v>
      </c>
      <c r="AN33" s="380">
        <v>108.90619382204299</v>
      </c>
      <c r="AO33" s="400">
        <v>7.9882093469676203</v>
      </c>
      <c r="AP33" s="380">
        <v>20.431412391303098</v>
      </c>
      <c r="AQ33" s="380">
        <v>1.82076938598344</v>
      </c>
      <c r="AR33" s="400">
        <v>0.43494929909500502</v>
      </c>
      <c r="AS33" s="380">
        <v>0.60085402426758805</v>
      </c>
      <c r="AT33" s="380">
        <v>0.116704758367717</v>
      </c>
      <c r="AU33" s="400">
        <v>0.499123921090314</v>
      </c>
      <c r="AV33" s="380">
        <v>1.94832745443255</v>
      </c>
      <c r="AW33" s="380">
        <v>0.38725644401989801</v>
      </c>
      <c r="AX33" s="89">
        <v>8.8533500577103208</v>
      </c>
      <c r="AY33" s="382">
        <v>3.4010115046257301</v>
      </c>
      <c r="AZ33" s="382">
        <v>6.8075916282754501E-2</v>
      </c>
      <c r="BA33" s="591">
        <f t="shared" si="3"/>
        <v>1.12466599196463</v>
      </c>
      <c r="BB33" s="380">
        <v>3.88468337416912</v>
      </c>
      <c r="BC33" s="380">
        <v>1.12466599196463</v>
      </c>
      <c r="BD33" s="89">
        <v>704.97020536087302</v>
      </c>
      <c r="BE33" s="380">
        <v>79.847598960411005</v>
      </c>
      <c r="BF33" s="380">
        <v>0.94723366353114802</v>
      </c>
      <c r="BG33" s="89">
        <v>476.29920337460601</v>
      </c>
      <c r="BH33" s="380">
        <v>100.032929340603</v>
      </c>
      <c r="BI33" s="380">
        <v>1.9839404699018299</v>
      </c>
      <c r="BJ33" s="89">
        <v>706.35151043534302</v>
      </c>
      <c r="BK33" s="380">
        <v>133.100690123958</v>
      </c>
      <c r="BL33" s="380">
        <v>4.5196825791075801</v>
      </c>
      <c r="BM33" s="89">
        <v>0.18432182985802201</v>
      </c>
      <c r="BN33" s="380">
        <v>0.44636599843382202</v>
      </c>
      <c r="BO33" s="380">
        <v>2.14839483551609E-2</v>
      </c>
      <c r="BP33" s="400">
        <v>0.19444844861125599</v>
      </c>
      <c r="BQ33" s="380">
        <v>0.752023614887257</v>
      </c>
      <c r="BR33" s="380">
        <v>0.144415763883396</v>
      </c>
      <c r="BS33" s="400">
        <v>0.18257616884768799</v>
      </c>
      <c r="BT33" s="380">
        <v>3.5070994741471999</v>
      </c>
      <c r="BU33" s="380">
        <v>5.9463671118062597E-2</v>
      </c>
      <c r="BV33" s="400">
        <v>1.3381479961746501</v>
      </c>
      <c r="BW33" s="380">
        <v>2.3981694755775802</v>
      </c>
      <c r="BX33" s="380">
        <v>0.42091621217777497</v>
      </c>
      <c r="BY33" s="89">
        <v>0.52007496912703999</v>
      </c>
      <c r="BZ33" s="380">
        <v>0.62694885853761895</v>
      </c>
      <c r="CA33" s="380">
        <v>7.3118104968828701E-2</v>
      </c>
      <c r="CB33" s="89">
        <v>31.631449406574799</v>
      </c>
      <c r="CC33" s="380">
        <v>9.4625750230339296</v>
      </c>
      <c r="CD33" s="380">
        <v>0.41565772144385299</v>
      </c>
      <c r="CE33" s="89">
        <v>78.528146457066001</v>
      </c>
      <c r="CF33" s="380">
        <v>29.360215792025102</v>
      </c>
      <c r="CG33" s="380">
        <v>0.19728471343863099</v>
      </c>
      <c r="CH33" s="400">
        <v>0.32946147048733199</v>
      </c>
      <c r="CI33" s="380">
        <v>0.56955260327527202</v>
      </c>
      <c r="CJ33" s="380">
        <v>0.104315391929951</v>
      </c>
      <c r="CK33" s="89">
        <v>252.832678407223</v>
      </c>
      <c r="CL33" s="380">
        <v>28.189764585332799</v>
      </c>
      <c r="CM33" s="380">
        <v>3.5782616265957301E-2</v>
      </c>
      <c r="CN33" s="89">
        <v>1919.0832875809799</v>
      </c>
      <c r="CO33" s="380">
        <v>521.26427430202</v>
      </c>
      <c r="CP33" s="380">
        <v>6.8662068243478397E-3</v>
      </c>
      <c r="CQ33" s="89">
        <v>0.48693608257906901</v>
      </c>
      <c r="CR33" s="380">
        <v>0.51760734615654103</v>
      </c>
      <c r="CS33" s="380">
        <v>0</v>
      </c>
      <c r="CT33" s="89">
        <v>1.0160131586121101E-2</v>
      </c>
      <c r="CU33" s="380">
        <v>5.11549553315521E-2</v>
      </c>
      <c r="CV33" s="380">
        <v>0</v>
      </c>
      <c r="CW33" s="400">
        <v>5.1418689323212197E-2</v>
      </c>
      <c r="CX33" s="380">
        <v>0.30528444514323699</v>
      </c>
      <c r="CY33" s="380">
        <v>0</v>
      </c>
      <c r="CZ33" s="400">
        <v>0.11887257325273699</v>
      </c>
      <c r="DA33" s="380">
        <v>0.60433839093578001</v>
      </c>
      <c r="DB33" s="380">
        <v>9.3119065097236095E-2</v>
      </c>
      <c r="DC33" s="591">
        <f>DE33</f>
        <v>6.9981456276092202E-2</v>
      </c>
      <c r="DD33" s="380">
        <v>1.1900589037468801</v>
      </c>
      <c r="DE33" s="380">
        <v>6.9981456276092202E-2</v>
      </c>
      <c r="DF33" s="89">
        <v>1.0665980062870399</v>
      </c>
      <c r="DG33" s="380">
        <v>1.7619872209395999</v>
      </c>
      <c r="DH33" s="380">
        <v>6.99100493558623E-2</v>
      </c>
      <c r="DI33" s="89">
        <v>1217.9089484327501</v>
      </c>
      <c r="DJ33" s="380">
        <v>345.96543461286802</v>
      </c>
      <c r="DK33" s="380">
        <v>0</v>
      </c>
      <c r="DL33" s="89">
        <v>3073.9281130443601</v>
      </c>
      <c r="DM33" s="380">
        <v>900.17082885129003</v>
      </c>
      <c r="DN33" s="380">
        <v>0</v>
      </c>
      <c r="DO33" s="89">
        <v>415.52439509404002</v>
      </c>
      <c r="DP33" s="380">
        <v>113.49441780222701</v>
      </c>
      <c r="DQ33" s="380">
        <v>3.3291745366441699E-3</v>
      </c>
      <c r="DR33" s="89">
        <v>1898.4373333128599</v>
      </c>
      <c r="DS33" s="380">
        <v>535.296141256601</v>
      </c>
      <c r="DT33" s="380">
        <v>3.9394178886471599E-2</v>
      </c>
      <c r="DU33" s="89">
        <v>412.05141642515201</v>
      </c>
      <c r="DV33" s="380">
        <v>114.52782361504801</v>
      </c>
      <c r="DW33" s="380">
        <v>2.2004471561475902E-2</v>
      </c>
      <c r="DX33" s="89">
        <v>22.6485913283089</v>
      </c>
      <c r="DY33" s="380">
        <v>7.1735917164457002</v>
      </c>
      <c r="DZ33" s="380">
        <v>0</v>
      </c>
      <c r="EA33" s="89">
        <v>399.08099843556698</v>
      </c>
      <c r="EB33" s="380">
        <v>113.683749718442</v>
      </c>
      <c r="EC33" s="380">
        <v>5.2334174825438097E-2</v>
      </c>
      <c r="ED33" s="89">
        <v>52.873242292510803</v>
      </c>
      <c r="EE33" s="380">
        <v>15.919508415266</v>
      </c>
      <c r="EF33" s="380">
        <v>5.5823426536488899E-3</v>
      </c>
      <c r="EG33" s="89">
        <v>320.23963092509302</v>
      </c>
      <c r="EH33" s="380">
        <v>91.541635663632505</v>
      </c>
      <c r="EI33" s="380">
        <v>1.3990131883943E-2</v>
      </c>
      <c r="EJ33" s="89">
        <v>64.137315817208901</v>
      </c>
      <c r="EK33" s="380">
        <v>20.553156918909998</v>
      </c>
      <c r="EL33" s="380">
        <v>6.8832328316303301E-3</v>
      </c>
      <c r="EM33" s="89">
        <v>190.90743845022899</v>
      </c>
      <c r="EN33" s="380">
        <v>58.595934091001801</v>
      </c>
      <c r="EO33" s="380">
        <v>1.4699268845860499E-2</v>
      </c>
      <c r="EP33" s="89">
        <v>25.508311318142699</v>
      </c>
      <c r="EQ33" s="380">
        <v>8.3335795634116092</v>
      </c>
      <c r="ER33" s="380">
        <v>0</v>
      </c>
      <c r="ES33" s="89">
        <v>171.59122205204699</v>
      </c>
      <c r="ET33" s="380">
        <v>57.634065753042599</v>
      </c>
      <c r="EU33" s="380">
        <v>0</v>
      </c>
      <c r="EV33" s="89">
        <v>26.370334069661101</v>
      </c>
      <c r="EW33" s="380">
        <v>8.3702442865831692</v>
      </c>
      <c r="EX33" s="380">
        <v>0</v>
      </c>
      <c r="EY33" s="400">
        <v>0.135628049825192</v>
      </c>
      <c r="EZ33" s="380">
        <v>0.553923847779628</v>
      </c>
      <c r="FA33" s="380">
        <v>2.65141977050973E-2</v>
      </c>
      <c r="FB33" s="89">
        <v>1.35858165762532</v>
      </c>
      <c r="FC33" s="380">
        <v>1.3217114540570201</v>
      </c>
      <c r="FD33" s="380">
        <v>2.4239413215126099E-2</v>
      </c>
      <c r="FE33" s="89">
        <v>5.2142412819799498E-2</v>
      </c>
      <c r="FF33" s="380">
        <v>0.188445120891295</v>
      </c>
      <c r="FG33" s="380">
        <v>2.09292383145686E-2</v>
      </c>
      <c r="FH33" s="89">
        <v>86.114541440199801</v>
      </c>
      <c r="FI33" s="380">
        <v>48.397548736184902</v>
      </c>
      <c r="FJ33" s="380">
        <v>0</v>
      </c>
      <c r="FK33" s="89">
        <v>102.360188946623</v>
      </c>
      <c r="FL33" s="380">
        <v>65.320385684372397</v>
      </c>
      <c r="FM33" s="380">
        <v>0</v>
      </c>
    </row>
    <row r="34" spans="2:169">
      <c r="B34" s="73" t="s">
        <v>207</v>
      </c>
      <c r="C34" s="73" t="s">
        <v>1338</v>
      </c>
      <c r="D34" s="73" t="s">
        <v>1367</v>
      </c>
      <c r="E34" s="398" t="s">
        <v>32</v>
      </c>
      <c r="F34" s="398" t="s">
        <v>32</v>
      </c>
      <c r="H34" s="73" t="s">
        <v>1575</v>
      </c>
      <c r="K34" s="73" t="s">
        <v>1576</v>
      </c>
      <c r="L34" s="73">
        <v>15</v>
      </c>
      <c r="M34" s="113" t="s">
        <v>1581</v>
      </c>
      <c r="N34" s="89">
        <v>0.83338762913637898</v>
      </c>
      <c r="O34" s="380">
        <v>1.2924765878121101</v>
      </c>
      <c r="P34" s="380">
        <v>0.23665091552108</v>
      </c>
      <c r="Q34" s="89">
        <v>2.9658819058183199</v>
      </c>
      <c r="R34" s="380">
        <v>7.5829190792037604</v>
      </c>
      <c r="S34" s="380">
        <v>1.03535338551014</v>
      </c>
      <c r="T34" s="89">
        <v>1360.0318091019799</v>
      </c>
      <c r="U34" s="380">
        <v>389.50396120967099</v>
      </c>
      <c r="V34" s="380">
        <v>0.59287996289204503</v>
      </c>
      <c r="W34" s="89">
        <v>39.576070074270902</v>
      </c>
      <c r="X34" s="380">
        <v>21.0329996339483</v>
      </c>
      <c r="Y34" s="380">
        <v>0.35154411982412498</v>
      </c>
      <c r="Z34" s="400">
        <v>291.10076930635898</v>
      </c>
      <c r="AA34" s="380">
        <v>793.34226154470105</v>
      </c>
      <c r="AB34" s="380">
        <v>0.18231286799304799</v>
      </c>
      <c r="AC34" s="400">
        <v>1187.05142644227</v>
      </c>
      <c r="AD34" s="380">
        <v>1076.19455898916</v>
      </c>
      <c r="AE34" s="380">
        <v>162.00861700214901</v>
      </c>
      <c r="AF34" s="89">
        <v>188382.07836633699</v>
      </c>
      <c r="AG34" s="380">
        <v>14466.8899894447</v>
      </c>
      <c r="AH34" s="380">
        <v>12.6033840743371</v>
      </c>
      <c r="AI34" s="400">
        <v>598.45503526827997</v>
      </c>
      <c r="AJ34" s="380">
        <v>539.24771943764597</v>
      </c>
      <c r="AK34" s="380">
        <v>98.9184378406311</v>
      </c>
      <c r="AL34" s="89">
        <v>7024.08959001115</v>
      </c>
      <c r="AM34" s="380">
        <v>1635.46357665045</v>
      </c>
      <c r="AN34" s="380">
        <v>100.370321258486</v>
      </c>
      <c r="AO34" s="400">
        <v>28.026701641983902</v>
      </c>
      <c r="AP34" s="380">
        <v>105.045983279699</v>
      </c>
      <c r="AQ34" s="380">
        <v>1.45849019254999</v>
      </c>
      <c r="AR34" s="400">
        <v>0.41725715367584798</v>
      </c>
      <c r="AS34" s="380">
        <v>0.53791680064428904</v>
      </c>
      <c r="AT34" s="380">
        <v>0.10552796344340599</v>
      </c>
      <c r="AU34" s="400">
        <v>0.76750808644792001</v>
      </c>
      <c r="AV34" s="380">
        <v>4.1670275188790997</v>
      </c>
      <c r="AW34" s="380">
        <v>0.33906806036797199</v>
      </c>
      <c r="AX34" s="89">
        <v>14.620072723241201</v>
      </c>
      <c r="AY34" s="382">
        <v>5.6585763018522997</v>
      </c>
      <c r="AZ34" s="382">
        <v>6.1731762722278399E-2</v>
      </c>
      <c r="BA34" s="591">
        <f t="shared" si="3"/>
        <v>1.15783078144</v>
      </c>
      <c r="BB34" s="380">
        <v>4.6167466075700396</v>
      </c>
      <c r="BC34" s="380">
        <v>1.15783078144</v>
      </c>
      <c r="BD34" s="89">
        <v>430.40325724365402</v>
      </c>
      <c r="BE34" s="380">
        <v>86.390765981075106</v>
      </c>
      <c r="BF34" s="380">
        <v>1.0108146401448901</v>
      </c>
      <c r="BG34" s="89">
        <v>243.533922083655</v>
      </c>
      <c r="BH34" s="380">
        <v>127.333984109607</v>
      </c>
      <c r="BI34" s="380">
        <v>1.86023847809984</v>
      </c>
      <c r="BJ34" s="89">
        <v>495.66434298200198</v>
      </c>
      <c r="BK34" s="380">
        <v>141.51998657597801</v>
      </c>
      <c r="BL34" s="380">
        <v>4.2786348906498501</v>
      </c>
      <c r="BM34" s="89">
        <v>0.154776042454674</v>
      </c>
      <c r="BN34" s="380">
        <v>0.26981166842445597</v>
      </c>
      <c r="BO34" s="380">
        <v>2.3347169570915201E-2</v>
      </c>
      <c r="BP34" s="591">
        <f t="shared" ref="BP34:BP38" si="58">BR34</f>
        <v>0.213660478984767</v>
      </c>
      <c r="BQ34" s="380">
        <v>0.72649630082777095</v>
      </c>
      <c r="BR34" s="380">
        <v>0.213660478984767</v>
      </c>
      <c r="BS34" s="400">
        <v>1.8072860080420501</v>
      </c>
      <c r="BT34" s="380">
        <v>2.1231424163331498</v>
      </c>
      <c r="BU34" s="380">
        <v>7.7614927079743101E-2</v>
      </c>
      <c r="BV34" s="400">
        <v>2.3067154564126202</v>
      </c>
      <c r="BW34" s="380">
        <v>5.6503089218687998</v>
      </c>
      <c r="BX34" s="380">
        <v>0.48439318870279502</v>
      </c>
      <c r="BY34" s="89">
        <v>0.59150412166384603</v>
      </c>
      <c r="BZ34" s="380">
        <v>0.85785656588730996</v>
      </c>
      <c r="CA34" s="380">
        <v>5.8259869103516E-2</v>
      </c>
      <c r="CB34" s="89">
        <v>31.888302831786401</v>
      </c>
      <c r="CC34" s="380">
        <v>10.723607437396399</v>
      </c>
      <c r="CD34" s="380">
        <v>0.48114737320008399</v>
      </c>
      <c r="CE34" s="89">
        <v>25.4346554702486</v>
      </c>
      <c r="CF34" s="380">
        <v>9.7953922950918404</v>
      </c>
      <c r="CG34" s="380">
        <v>0.220421839368698</v>
      </c>
      <c r="CH34" s="400">
        <v>0.452755671933464</v>
      </c>
      <c r="CI34" s="380">
        <v>0.88048054261302</v>
      </c>
      <c r="CJ34" s="380">
        <v>0.105986531853358</v>
      </c>
      <c r="CK34" s="89">
        <v>228.15699467408299</v>
      </c>
      <c r="CL34" s="380">
        <v>34.9526018675271</v>
      </c>
      <c r="CM34" s="380">
        <v>2.6638357038387499E-2</v>
      </c>
      <c r="CN34" s="89">
        <v>1759.0284349711901</v>
      </c>
      <c r="CO34" s="380">
        <v>347.871237604604</v>
      </c>
      <c r="CP34" s="380">
        <v>0</v>
      </c>
      <c r="CQ34" s="89">
        <v>0.21024285061912501</v>
      </c>
      <c r="CR34" s="380">
        <v>0.56021928518029895</v>
      </c>
      <c r="CS34" s="380">
        <v>6.6587222866914403E-3</v>
      </c>
      <c r="CT34" s="89">
        <v>3.1504039449976602E-2</v>
      </c>
      <c r="CU34" s="380">
        <v>0.103308266767872</v>
      </c>
      <c r="CV34" s="380">
        <v>0</v>
      </c>
      <c r="CW34" s="400">
        <v>4.5992682399037102E-2</v>
      </c>
      <c r="CX34" s="380">
        <v>0.26209340612124599</v>
      </c>
      <c r="CY34" s="380">
        <v>2.2171916417239999E-2</v>
      </c>
      <c r="CZ34" s="400">
        <v>0.119097369644935</v>
      </c>
      <c r="DA34" s="380">
        <v>0.82629631989417296</v>
      </c>
      <c r="DB34" s="380">
        <v>7.1577565249088995E-2</v>
      </c>
      <c r="DC34" s="89">
        <v>8.2113908381854395E-2</v>
      </c>
      <c r="DD34" s="380">
        <v>0.358632129564605</v>
      </c>
      <c r="DE34" s="380">
        <v>7.0001194236870901E-2</v>
      </c>
      <c r="DF34" s="89">
        <v>1.3820630241907601</v>
      </c>
      <c r="DG34" s="380">
        <v>3.0335563070952398</v>
      </c>
      <c r="DH34" s="380">
        <v>5.9579923133204003E-2</v>
      </c>
      <c r="DI34" s="89">
        <v>1076.01185121924</v>
      </c>
      <c r="DJ34" s="380">
        <v>249.00243034304799</v>
      </c>
      <c r="DK34" s="380">
        <v>8.4349797748952508E-3</v>
      </c>
      <c r="DL34" s="89">
        <v>2890.7249760445302</v>
      </c>
      <c r="DM34" s="380">
        <v>640.854070924187</v>
      </c>
      <c r="DN34" s="380">
        <v>7.9245436124968094E-3</v>
      </c>
      <c r="DO34" s="89">
        <v>414.61908005537401</v>
      </c>
      <c r="DP34" s="380">
        <v>88.327340944911199</v>
      </c>
      <c r="DQ34" s="380">
        <v>0</v>
      </c>
      <c r="DR34" s="89">
        <v>1853.5960008796301</v>
      </c>
      <c r="DS34" s="380">
        <v>369.66534039750599</v>
      </c>
      <c r="DT34" s="380">
        <v>2.7095654010534102E-2</v>
      </c>
      <c r="DU34" s="89">
        <v>389.36702501889499</v>
      </c>
      <c r="DV34" s="380">
        <v>82.731538241021994</v>
      </c>
      <c r="DW34" s="380">
        <v>3.02528522531679E-2</v>
      </c>
      <c r="DX34" s="89">
        <v>15.752426704580801</v>
      </c>
      <c r="DY34" s="380">
        <v>5.1869937673148696</v>
      </c>
      <c r="DZ34" s="380">
        <v>6.1787277501670901E-3</v>
      </c>
      <c r="EA34" s="89">
        <v>358.340406263462</v>
      </c>
      <c r="EB34" s="380">
        <v>74.9723239636578</v>
      </c>
      <c r="EC34" s="380">
        <v>6.8701187940412398E-2</v>
      </c>
      <c r="ED34" s="89">
        <v>48.708811048615097</v>
      </c>
      <c r="EE34" s="380">
        <v>9.9045659381730307</v>
      </c>
      <c r="EF34" s="380">
        <v>0</v>
      </c>
      <c r="EG34" s="89">
        <v>294.67111573488597</v>
      </c>
      <c r="EH34" s="380">
        <v>61.9079233274092</v>
      </c>
      <c r="EI34" s="380">
        <v>0</v>
      </c>
      <c r="EJ34" s="89">
        <v>58.892786681955201</v>
      </c>
      <c r="EK34" s="380">
        <v>12.313725839244899</v>
      </c>
      <c r="EL34" s="380">
        <v>3.3689520369586E-3</v>
      </c>
      <c r="EM34" s="89">
        <v>175.32227428054901</v>
      </c>
      <c r="EN34" s="380">
        <v>38.7593232348542</v>
      </c>
      <c r="EO34" s="380">
        <v>1.02374285718221E-2</v>
      </c>
      <c r="EP34" s="89">
        <v>23.8286917534327</v>
      </c>
      <c r="EQ34" s="380">
        <v>5.69129728278154</v>
      </c>
      <c r="ER34" s="380">
        <v>0</v>
      </c>
      <c r="ES34" s="89">
        <v>159.12571871260701</v>
      </c>
      <c r="ET34" s="380">
        <v>36.869789498023799</v>
      </c>
      <c r="EU34" s="380">
        <v>0</v>
      </c>
      <c r="EV34" s="89">
        <v>23.445469554882202</v>
      </c>
      <c r="EW34" s="380">
        <v>6.0610089610870297</v>
      </c>
      <c r="EX34" s="380">
        <v>0</v>
      </c>
      <c r="EY34" s="400">
        <v>0.40017264306403399</v>
      </c>
      <c r="EZ34" s="380">
        <v>0.77072340533314199</v>
      </c>
      <c r="FA34" s="380">
        <v>0</v>
      </c>
      <c r="FB34" s="89">
        <v>1.2481972818715501</v>
      </c>
      <c r="FC34" s="380">
        <v>2.1257067548358402</v>
      </c>
      <c r="FD34" s="380">
        <v>2.6905752592628701E-2</v>
      </c>
      <c r="FE34" s="591">
        <f t="shared" ref="FE34:FE35" si="59">FG34</f>
        <v>2.47192278393541E-2</v>
      </c>
      <c r="FF34" s="380">
        <v>0.110530539034912</v>
      </c>
      <c r="FG34" s="380">
        <v>2.47192278393541E-2</v>
      </c>
      <c r="FH34" s="89">
        <v>38.762120320822</v>
      </c>
      <c r="FI34" s="380">
        <v>20.345453563014299</v>
      </c>
      <c r="FJ34" s="380">
        <v>0</v>
      </c>
      <c r="FK34" s="89">
        <v>41.9372236631121</v>
      </c>
      <c r="FL34" s="380">
        <v>17.2305646841189</v>
      </c>
      <c r="FM34" s="380">
        <v>6.2166343025380801E-3</v>
      </c>
    </row>
    <row r="35" spans="2:169">
      <c r="B35" s="73" t="s">
        <v>207</v>
      </c>
      <c r="C35" s="73" t="s">
        <v>1338</v>
      </c>
      <c r="D35" s="73" t="s">
        <v>1367</v>
      </c>
      <c r="E35" s="398" t="s">
        <v>32</v>
      </c>
      <c r="F35" s="398" t="s">
        <v>32</v>
      </c>
      <c r="H35" s="73" t="s">
        <v>1575</v>
      </c>
      <c r="K35" s="73" t="s">
        <v>1576</v>
      </c>
      <c r="L35" s="73">
        <v>15</v>
      </c>
      <c r="M35" s="113" t="s">
        <v>1582</v>
      </c>
      <c r="N35" s="591">
        <f t="shared" ref="N35:N36" si="60">P35</f>
        <v>0.38921784150428301</v>
      </c>
      <c r="O35" s="380">
        <v>1.4733042680942487</v>
      </c>
      <c r="P35" s="380">
        <v>0.38921784150428301</v>
      </c>
      <c r="Q35" s="89">
        <v>2.2161873072976954</v>
      </c>
      <c r="R35" s="380">
        <v>6.5941419788208417</v>
      </c>
      <c r="S35" s="380">
        <v>1.4456324944205485</v>
      </c>
      <c r="T35" s="89">
        <v>434.33734290478941</v>
      </c>
      <c r="U35" s="380">
        <v>368.88732367736691</v>
      </c>
      <c r="V35" s="380">
        <v>0.98429461531665707</v>
      </c>
      <c r="W35" s="89">
        <v>48.767014515927819</v>
      </c>
      <c r="X35" s="380">
        <v>102.8262816737458</v>
      </c>
      <c r="Y35" s="380">
        <v>2.1181866406809675</v>
      </c>
      <c r="Z35" s="400">
        <v>22.013803020828703</v>
      </c>
      <c r="AA35" s="380">
        <v>25.878820867502359</v>
      </c>
      <c r="AB35" s="380">
        <v>0.28516348047873091</v>
      </c>
      <c r="AC35" s="400">
        <v>999.60619205747378</v>
      </c>
      <c r="AD35" s="380">
        <v>728.79368892129605</v>
      </c>
      <c r="AE35" s="380">
        <v>217.29673641798382</v>
      </c>
      <c r="AF35" s="89">
        <v>187465.15666059955</v>
      </c>
      <c r="AG35" s="380">
        <v>18275.668389362672</v>
      </c>
      <c r="AH35" s="380">
        <v>17.023199853430448</v>
      </c>
      <c r="AI35" s="591">
        <f t="shared" ref="AI35" si="61">AK35</f>
        <v>157.1984148977931</v>
      </c>
      <c r="AJ35" s="380">
        <v>754.50008392851669</v>
      </c>
      <c r="AK35" s="380">
        <v>157.1984148977931</v>
      </c>
      <c r="AL35" s="89">
        <v>3058.9252346617059</v>
      </c>
      <c r="AM35" s="380">
        <v>2899.8380913729702</v>
      </c>
      <c r="AN35" s="380">
        <v>160.7602475190285</v>
      </c>
      <c r="AO35" s="400">
        <v>39.917284870755097</v>
      </c>
      <c r="AP35" s="380">
        <v>53.181392691949306</v>
      </c>
      <c r="AQ35" s="380">
        <v>2.3475561016072977</v>
      </c>
      <c r="AR35" s="400">
        <v>0.31012907556265384</v>
      </c>
      <c r="AS35" s="380">
        <v>0.51277170649845938</v>
      </c>
      <c r="AT35" s="380">
        <v>0.16372823347578352</v>
      </c>
      <c r="AU35" s="381">
        <f t="shared" ref="AU35" si="62">AW35</f>
        <v>0.38308273879310289</v>
      </c>
      <c r="AV35" s="380">
        <v>1.8563881486493861</v>
      </c>
      <c r="AW35" s="380">
        <v>0.38308273879310289</v>
      </c>
      <c r="AX35" s="89">
        <v>16.662902385736444</v>
      </c>
      <c r="AY35" s="382">
        <v>11.820352057940553</v>
      </c>
      <c r="AZ35" s="382">
        <v>8.6011748267276769E-2</v>
      </c>
      <c r="BA35" s="591">
        <f t="shared" si="3"/>
        <v>1.5678445684266578</v>
      </c>
      <c r="BB35" s="380">
        <v>3.8887497944587253</v>
      </c>
      <c r="BC35" s="380">
        <v>1.5678445684266578</v>
      </c>
      <c r="BD35" s="89">
        <v>379.94280161713419</v>
      </c>
      <c r="BE35" s="380">
        <v>191.3528613501324</v>
      </c>
      <c r="BF35" s="380">
        <v>1.4037064163064701</v>
      </c>
      <c r="BG35" s="89">
        <v>146.21550956103434</v>
      </c>
      <c r="BH35" s="380">
        <v>179.34289265722333</v>
      </c>
      <c r="BI35" s="380">
        <v>3.1478102890057031</v>
      </c>
      <c r="BJ35" s="89">
        <v>398.21885930911083</v>
      </c>
      <c r="BK35" s="380">
        <v>162.11111706385128</v>
      </c>
      <c r="BL35" s="380">
        <v>7.8747512587918447</v>
      </c>
      <c r="BM35" s="89">
        <v>0.1477160786562626</v>
      </c>
      <c r="BN35" s="380">
        <v>0.25789210288296921</v>
      </c>
      <c r="BO35" s="380">
        <v>3.8192047947422425E-2</v>
      </c>
      <c r="BP35" s="591">
        <f t="shared" si="58"/>
        <v>0.23565748539517178</v>
      </c>
      <c r="BQ35" s="380">
        <v>0.68409559090394212</v>
      </c>
      <c r="BR35" s="380">
        <v>0.23565748539517178</v>
      </c>
      <c r="BS35" s="400">
        <v>1.1428253361446903</v>
      </c>
      <c r="BT35" s="380">
        <v>1.4551612790654482</v>
      </c>
      <c r="BU35" s="380">
        <v>9.7392610780025049E-2</v>
      </c>
      <c r="BV35" s="400">
        <v>1.4644941073287954</v>
      </c>
      <c r="BW35" s="380">
        <v>3.0215088586232137</v>
      </c>
      <c r="BX35" s="380">
        <v>0.55392471049776448</v>
      </c>
      <c r="BY35" s="89">
        <v>0.39974694746033446</v>
      </c>
      <c r="BZ35" s="380">
        <v>0.70567357526877672</v>
      </c>
      <c r="CA35" s="380">
        <v>0.11364608042715665</v>
      </c>
      <c r="CB35" s="89">
        <v>21.543254811242583</v>
      </c>
      <c r="CC35" s="380">
        <v>19.127901666741717</v>
      </c>
      <c r="CD35" s="380">
        <v>0.63026521279495129</v>
      </c>
      <c r="CE35" s="89">
        <v>28.583130729274156</v>
      </c>
      <c r="CF35" s="380">
        <v>11.374735506682271</v>
      </c>
      <c r="CG35" s="380">
        <v>0.34989242723787223</v>
      </c>
      <c r="CH35" s="400">
        <v>0.330735671420191</v>
      </c>
      <c r="CI35" s="380">
        <v>0.65769325108658638</v>
      </c>
      <c r="CJ35" s="380">
        <v>0.14448600168322806</v>
      </c>
      <c r="CK35" s="89">
        <v>234.23449236091227</v>
      </c>
      <c r="CL35" s="380">
        <v>29.04176268158345</v>
      </c>
      <c r="CM35" s="380">
        <v>5.8688446063426748E-2</v>
      </c>
      <c r="CN35" s="89">
        <v>1410.2219514876754</v>
      </c>
      <c r="CO35" s="380">
        <v>241.29176983757469</v>
      </c>
      <c r="CP35" s="380">
        <v>7.0970092490429681E-3</v>
      </c>
      <c r="CQ35" s="89">
        <v>0.14043867357417553</v>
      </c>
      <c r="CR35" s="380">
        <v>0.2877273962002172</v>
      </c>
      <c r="CS35" s="380">
        <v>0</v>
      </c>
      <c r="CT35" s="89">
        <v>0</v>
      </c>
      <c r="CU35" s="380">
        <v>0</v>
      </c>
      <c r="CV35" s="380">
        <v>0</v>
      </c>
      <c r="CW35" s="381">
        <f t="shared" ref="CW35" si="63">CY35</f>
        <v>5.5973996962391213E-2</v>
      </c>
      <c r="CX35" s="380">
        <v>0.12767989671994034</v>
      </c>
      <c r="CY35" s="380">
        <v>5.5973996962391213E-2</v>
      </c>
      <c r="CZ35" s="591">
        <f t="shared" ref="CZ35:CZ38" si="64">DB35</f>
        <v>0.13441609445431346</v>
      </c>
      <c r="DA35" s="380">
        <v>0.54646140592368198</v>
      </c>
      <c r="DB35" s="380">
        <v>0.13441609445431346</v>
      </c>
      <c r="DC35" s="591">
        <f t="shared" ref="DC35:DC43" si="65">DE35</f>
        <v>9.8133823117257685E-2</v>
      </c>
      <c r="DD35" s="380">
        <v>0.27564678163893092</v>
      </c>
      <c r="DE35" s="380">
        <v>9.8133823117257685E-2</v>
      </c>
      <c r="DF35" s="89">
        <v>1.0696254830267897</v>
      </c>
      <c r="DG35" s="380">
        <v>1.7684790631877665</v>
      </c>
      <c r="DH35" s="380">
        <v>0.11212572098113108</v>
      </c>
      <c r="DI35" s="89">
        <v>641.05903461314813</v>
      </c>
      <c r="DJ35" s="380">
        <v>1046.6852538245607</v>
      </c>
      <c r="DK35" s="380">
        <v>1.3571384828386619E-2</v>
      </c>
      <c r="DL35" s="89">
        <v>1748.1067534492472</v>
      </c>
      <c r="DM35" s="380">
        <v>2295.6990560392146</v>
      </c>
      <c r="DN35" s="380">
        <v>5.8514559534427121E-3</v>
      </c>
      <c r="DO35" s="89">
        <v>258.26714191499042</v>
      </c>
      <c r="DP35" s="380">
        <v>280.26368348860046</v>
      </c>
      <c r="DQ35" s="380">
        <v>0</v>
      </c>
      <c r="DR35" s="89">
        <v>1226.7121461362217</v>
      </c>
      <c r="DS35" s="380">
        <v>1059.1403378301093</v>
      </c>
      <c r="DT35" s="380">
        <v>2.8487234290882051E-2</v>
      </c>
      <c r="DU35" s="89">
        <v>288.37166358419029</v>
      </c>
      <c r="DV35" s="380">
        <v>163.92875641100341</v>
      </c>
      <c r="DW35" s="380">
        <v>3.1793343458384624E-2</v>
      </c>
      <c r="DX35" s="89">
        <v>15.912609168543733</v>
      </c>
      <c r="DY35" s="380">
        <v>6.5024156331505552</v>
      </c>
      <c r="DZ35" s="380">
        <v>1.5615023075938731E-2</v>
      </c>
      <c r="EA35" s="89">
        <v>281.02097215412499</v>
      </c>
      <c r="EB35" s="380">
        <v>87.339500885559247</v>
      </c>
      <c r="EC35" s="380">
        <v>0.15059751558410076</v>
      </c>
      <c r="ED35" s="89">
        <v>38.903444928977819</v>
      </c>
      <c r="EE35" s="380">
        <v>9.5161735730961414</v>
      </c>
      <c r="EF35" s="380">
        <v>0</v>
      </c>
      <c r="EG35" s="89">
        <v>233.33686604052949</v>
      </c>
      <c r="EH35" s="380">
        <v>47.672640223585951</v>
      </c>
      <c r="EI35" s="380">
        <v>0</v>
      </c>
      <c r="EJ35" s="89">
        <v>45.546738651689409</v>
      </c>
      <c r="EK35" s="380">
        <v>9.3659174387617448</v>
      </c>
      <c r="EL35" s="380">
        <v>4.9787761751418948E-3</v>
      </c>
      <c r="EM35" s="89">
        <v>132.23927751206884</v>
      </c>
      <c r="EN35" s="380">
        <v>23.174531739323054</v>
      </c>
      <c r="EO35" s="380">
        <v>1.5128579256058561E-2</v>
      </c>
      <c r="EP35" s="89">
        <v>16.849827077752302</v>
      </c>
      <c r="EQ35" s="380">
        <v>3.7231462041702885</v>
      </c>
      <c r="ER35" s="380">
        <v>6.9983080662007636E-3</v>
      </c>
      <c r="ES35" s="89">
        <v>108.06767032089381</v>
      </c>
      <c r="ET35" s="380">
        <v>19.561717027376577</v>
      </c>
      <c r="EU35" s="380">
        <v>2.4604362101865458E-2</v>
      </c>
      <c r="EV35" s="89">
        <v>16.286050436253966</v>
      </c>
      <c r="EW35" s="380">
        <v>3.0926247258454542</v>
      </c>
      <c r="EX35" s="380">
        <v>0</v>
      </c>
      <c r="EY35" s="400">
        <v>0.18449843626028878</v>
      </c>
      <c r="EZ35" s="380">
        <v>0.48909871240094782</v>
      </c>
      <c r="FA35" s="380">
        <v>2.7291189257797225E-2</v>
      </c>
      <c r="FB35" s="89">
        <v>0.73833045330443081</v>
      </c>
      <c r="FC35" s="380">
        <v>0.9889766695164337</v>
      </c>
      <c r="FD35" s="380">
        <v>2.5119448384278573E-2</v>
      </c>
      <c r="FE35" s="591">
        <f t="shared" si="59"/>
        <v>3.355221839410049E-2</v>
      </c>
      <c r="FF35" s="380">
        <v>0.14114881057676812</v>
      </c>
      <c r="FG35" s="380">
        <v>3.355221839410049E-2</v>
      </c>
      <c r="FH35" s="89">
        <v>21.933245302160511</v>
      </c>
      <c r="FI35" s="380">
        <v>37.927328451932979</v>
      </c>
      <c r="FJ35" s="380">
        <v>9.1979027947440752E-3</v>
      </c>
      <c r="FK35" s="89">
        <v>17.89947224315781</v>
      </c>
      <c r="FL35" s="380">
        <v>11.043469447477984</v>
      </c>
      <c r="FM35" s="380">
        <v>9.1922516613691697E-3</v>
      </c>
    </row>
    <row r="36" spans="2:169">
      <c r="B36" s="73" t="s">
        <v>207</v>
      </c>
      <c r="C36" s="73" t="s">
        <v>1338</v>
      </c>
      <c r="D36" s="73" t="s">
        <v>1367</v>
      </c>
      <c r="E36" s="398" t="s">
        <v>32</v>
      </c>
      <c r="F36" s="398" t="s">
        <v>32</v>
      </c>
      <c r="H36" s="73" t="s">
        <v>1575</v>
      </c>
      <c r="K36" s="73" t="s">
        <v>1576</v>
      </c>
      <c r="L36" s="73">
        <v>15</v>
      </c>
      <c r="M36" s="113" t="s">
        <v>1583</v>
      </c>
      <c r="N36" s="591">
        <f t="shared" si="60"/>
        <v>0.31411635837555202</v>
      </c>
      <c r="O36" s="380">
        <v>1.2917662789241799</v>
      </c>
      <c r="P36" s="380">
        <v>0.31411635837555202</v>
      </c>
      <c r="Q36" s="89">
        <v>12.966432217785901</v>
      </c>
      <c r="R36" s="380">
        <v>37.797881096678999</v>
      </c>
      <c r="S36" s="380">
        <v>1.5365267410335499</v>
      </c>
      <c r="T36" s="89">
        <v>1016.37590738218</v>
      </c>
      <c r="U36" s="380">
        <v>292.50282222334403</v>
      </c>
      <c r="V36" s="380">
        <v>0.89488705189399798</v>
      </c>
      <c r="W36" s="89">
        <v>75.739758254816294</v>
      </c>
      <c r="X36" s="380">
        <v>59.6937486152327</v>
      </c>
      <c r="Y36" s="380">
        <v>0.490601863357638</v>
      </c>
      <c r="Z36" s="400">
        <v>106.006856506763</v>
      </c>
      <c r="AA36" s="380">
        <v>280.39566433678698</v>
      </c>
      <c r="AB36" s="380">
        <v>0.240826567382012</v>
      </c>
      <c r="AC36" s="400">
        <v>1280.1868068445301</v>
      </c>
      <c r="AD36" s="380">
        <v>1221.7939738574801</v>
      </c>
      <c r="AE36" s="380">
        <v>192.52209537602499</v>
      </c>
      <c r="AF36" s="89">
        <v>189801.204960726</v>
      </c>
      <c r="AG36" s="380">
        <v>10431.3615292019</v>
      </c>
      <c r="AH36" s="380">
        <v>16.708451798903901</v>
      </c>
      <c r="AI36" s="400">
        <v>487.64057270029099</v>
      </c>
      <c r="AJ36" s="380">
        <v>620.85880355558504</v>
      </c>
      <c r="AK36" s="380">
        <v>129.32166575009401</v>
      </c>
      <c r="AL36" s="89">
        <v>6648.0238688415202</v>
      </c>
      <c r="AM36" s="380">
        <v>2938.9291578456</v>
      </c>
      <c r="AN36" s="380">
        <v>129.69673217451</v>
      </c>
      <c r="AO36" s="400">
        <v>8.4249775970290202</v>
      </c>
      <c r="AP36" s="380">
        <v>15.4268672532955</v>
      </c>
      <c r="AQ36" s="380">
        <v>2.1695298512291399</v>
      </c>
      <c r="AR36" s="400">
        <v>0.34394931702249198</v>
      </c>
      <c r="AS36" s="380">
        <v>0.45896537528676001</v>
      </c>
      <c r="AT36" s="380">
        <v>0.13115390292988199</v>
      </c>
      <c r="AU36" s="400">
        <v>0.36692136017993798</v>
      </c>
      <c r="AV36" s="380">
        <v>1.91988322426184</v>
      </c>
      <c r="AW36" s="380">
        <v>0.29011323264826</v>
      </c>
      <c r="AX36" s="89">
        <v>14.779323800718901</v>
      </c>
      <c r="AY36" s="382">
        <v>19.0627279302619</v>
      </c>
      <c r="AZ36" s="382">
        <v>8.2277763629848497E-2</v>
      </c>
      <c r="BA36" s="591">
        <f t="shared" si="3"/>
        <v>1.3525458074846499</v>
      </c>
      <c r="BB36" s="380">
        <v>4.2247044155168298</v>
      </c>
      <c r="BC36" s="380">
        <v>1.3525458074846499</v>
      </c>
      <c r="BD36" s="89">
        <v>509.07710480297902</v>
      </c>
      <c r="BE36" s="380">
        <v>173.02638778065699</v>
      </c>
      <c r="BF36" s="380">
        <v>1.3348260151134399</v>
      </c>
      <c r="BG36" s="89">
        <v>383.52874438422702</v>
      </c>
      <c r="BH36" s="380">
        <v>212.01063146979001</v>
      </c>
      <c r="BI36" s="380">
        <v>2.45269906242563</v>
      </c>
      <c r="BJ36" s="89">
        <v>609.53077839788602</v>
      </c>
      <c r="BK36" s="380">
        <v>202.50698294077</v>
      </c>
      <c r="BL36" s="380">
        <v>5.96318979192898</v>
      </c>
      <c r="BM36" s="89">
        <v>0.133410505363937</v>
      </c>
      <c r="BN36" s="380">
        <v>0.29879650744614999</v>
      </c>
      <c r="BO36" s="380">
        <v>3.1782495218925802E-2</v>
      </c>
      <c r="BP36" s="591">
        <f t="shared" si="58"/>
        <v>0.17798860601712399</v>
      </c>
      <c r="BQ36" s="380">
        <v>0.75259054245606805</v>
      </c>
      <c r="BR36" s="380">
        <v>0.17798860601712399</v>
      </c>
      <c r="BS36" s="400">
        <v>1.72134959220967</v>
      </c>
      <c r="BT36" s="380">
        <v>2.06820383887875</v>
      </c>
      <c r="BU36" s="380">
        <v>8.5017599351685E-2</v>
      </c>
      <c r="BV36" s="400">
        <v>2.1041169922395602</v>
      </c>
      <c r="BW36" s="380">
        <v>3.0784350107163401</v>
      </c>
      <c r="BX36" s="380">
        <v>0.56597963829359998</v>
      </c>
      <c r="BY36" s="89">
        <v>0.49175800306485501</v>
      </c>
      <c r="BZ36" s="380">
        <v>0.77970806811912796</v>
      </c>
      <c r="CA36" s="380">
        <v>9.2016516220354005E-2</v>
      </c>
      <c r="CB36" s="89">
        <v>29.039142786954798</v>
      </c>
      <c r="CC36" s="380">
        <v>13.1954233241942</v>
      </c>
      <c r="CD36" s="380">
        <v>0.55917220897239095</v>
      </c>
      <c r="CE36" s="89">
        <v>43.627233084847099</v>
      </c>
      <c r="CF36" s="380">
        <v>25.4275149503063</v>
      </c>
      <c r="CG36" s="380">
        <v>0.30233176371808601</v>
      </c>
      <c r="CH36" s="400">
        <v>0.32580516762527301</v>
      </c>
      <c r="CI36" s="380">
        <v>0.58558795146020304</v>
      </c>
      <c r="CJ36" s="380">
        <v>0.13574363679672199</v>
      </c>
      <c r="CK36" s="89">
        <v>258.74522836485698</v>
      </c>
      <c r="CL36" s="380">
        <v>28.515047432306599</v>
      </c>
      <c r="CM36" s="380">
        <v>3.5346189921523503E-2</v>
      </c>
      <c r="CN36" s="89">
        <v>1623.32048747617</v>
      </c>
      <c r="CO36" s="380">
        <v>319.84279985379999</v>
      </c>
      <c r="CP36" s="380">
        <v>0</v>
      </c>
      <c r="CQ36" s="89">
        <v>0.40238898144583901</v>
      </c>
      <c r="CR36" s="380">
        <v>0.73468916889116698</v>
      </c>
      <c r="CS36" s="380">
        <v>0</v>
      </c>
      <c r="CT36" s="89">
        <v>9.3577953862011096E-3</v>
      </c>
      <c r="CU36" s="380">
        <v>5.0316001430007903E-2</v>
      </c>
      <c r="CV36" s="380">
        <v>0</v>
      </c>
      <c r="CW36" s="400">
        <v>7.5516981219850204E-2</v>
      </c>
      <c r="CX36" s="380">
        <v>0.35691426317157599</v>
      </c>
      <c r="CY36" s="380">
        <v>2.8460005725946199E-2</v>
      </c>
      <c r="CZ36" s="591">
        <f t="shared" si="64"/>
        <v>8.6508428579342905E-2</v>
      </c>
      <c r="DA36" s="380">
        <v>0.36841349091317899</v>
      </c>
      <c r="DB36" s="380">
        <v>8.6508428579342905E-2</v>
      </c>
      <c r="DC36" s="591">
        <f t="shared" si="65"/>
        <v>0.10115329422640899</v>
      </c>
      <c r="DD36" s="380">
        <v>0.30935897894954201</v>
      </c>
      <c r="DE36" s="380">
        <v>0.10115329422640899</v>
      </c>
      <c r="DF36" s="89">
        <v>0.50461844023836999</v>
      </c>
      <c r="DG36" s="380">
        <v>1.0967221590813001</v>
      </c>
      <c r="DH36" s="380">
        <v>7.6552115164605E-2</v>
      </c>
      <c r="DI36" s="89">
        <v>1056.06864439383</v>
      </c>
      <c r="DJ36" s="380">
        <v>577.90831299126899</v>
      </c>
      <c r="DK36" s="380">
        <v>1.2685014906466599E-2</v>
      </c>
      <c r="DL36" s="89">
        <v>2858.7963461757199</v>
      </c>
      <c r="DM36" s="380">
        <v>1417.82913870467</v>
      </c>
      <c r="DN36" s="380">
        <v>2.0938504391125601E-2</v>
      </c>
      <c r="DO36" s="89">
        <v>408.44717134520698</v>
      </c>
      <c r="DP36" s="380">
        <v>181.07651759820399</v>
      </c>
      <c r="DQ36" s="380">
        <v>8.2238055996048907E-3</v>
      </c>
      <c r="DR36" s="89">
        <v>1827.70906948825</v>
      </c>
      <c r="DS36" s="380">
        <v>723.18374831067194</v>
      </c>
      <c r="DT36" s="380">
        <v>4.9621154847170702E-2</v>
      </c>
      <c r="DU36" s="89">
        <v>383.47331105879999</v>
      </c>
      <c r="DV36" s="380">
        <v>116.971814601817</v>
      </c>
      <c r="DW36" s="380">
        <v>0</v>
      </c>
      <c r="DX36" s="89">
        <v>17.7144479127038</v>
      </c>
      <c r="DY36" s="380">
        <v>6.6080371895008501</v>
      </c>
      <c r="DZ36" s="380">
        <v>0</v>
      </c>
      <c r="EA36" s="89">
        <v>348.31262700028998</v>
      </c>
      <c r="EB36" s="380">
        <v>72.172757217889398</v>
      </c>
      <c r="EC36" s="380">
        <v>7.0651511176620704E-2</v>
      </c>
      <c r="ED36" s="89">
        <v>46.464123024451297</v>
      </c>
      <c r="EE36" s="380">
        <v>11.2205484046489</v>
      </c>
      <c r="EF36" s="380">
        <v>0</v>
      </c>
      <c r="EG36" s="89">
        <v>276.465469295947</v>
      </c>
      <c r="EH36" s="380">
        <v>59.918242945614999</v>
      </c>
      <c r="EI36" s="380">
        <v>0</v>
      </c>
      <c r="EJ36" s="89">
        <v>54.294004933774502</v>
      </c>
      <c r="EK36" s="380">
        <v>12.553010622397499</v>
      </c>
      <c r="EL36" s="380">
        <v>4.3370918032545804E-3</v>
      </c>
      <c r="EM36" s="89">
        <v>156.92098548496099</v>
      </c>
      <c r="EN36" s="380">
        <v>33.983053316615802</v>
      </c>
      <c r="EO36" s="380">
        <v>0</v>
      </c>
      <c r="EP36" s="89">
        <v>21.237348645407099</v>
      </c>
      <c r="EQ36" s="380">
        <v>4.9882696776359303</v>
      </c>
      <c r="ER36" s="380">
        <v>0</v>
      </c>
      <c r="ES36" s="89">
        <v>135.439284683431</v>
      </c>
      <c r="ET36" s="380">
        <v>40.159091452797398</v>
      </c>
      <c r="EU36" s="380">
        <v>2.1435653488498199E-2</v>
      </c>
      <c r="EV36" s="89">
        <v>19.1286665018789</v>
      </c>
      <c r="EW36" s="380">
        <v>5.1479950532347996</v>
      </c>
      <c r="EX36" s="380">
        <v>0</v>
      </c>
      <c r="EY36" s="400">
        <v>0.40831295235064702</v>
      </c>
      <c r="EZ36" s="380">
        <v>0.73952692566678402</v>
      </c>
      <c r="FA36" s="380">
        <v>3.3410389952372298E-2</v>
      </c>
      <c r="FB36" s="89">
        <v>1.36844202944214</v>
      </c>
      <c r="FC36" s="380">
        <v>1.37404856983246</v>
      </c>
      <c r="FD36" s="380">
        <v>3.0561326444761401E-2</v>
      </c>
      <c r="FE36" s="89">
        <v>3.1629179627976602E-2</v>
      </c>
      <c r="FF36" s="380">
        <v>0.15907021710396399</v>
      </c>
      <c r="FG36" s="380">
        <v>2.09928708244068E-2</v>
      </c>
      <c r="FH36" s="89">
        <v>61.228079961818999</v>
      </c>
      <c r="FI36" s="380">
        <v>32.327012155143599</v>
      </c>
      <c r="FJ36" s="380">
        <v>0</v>
      </c>
      <c r="FK36" s="89">
        <v>27.466495275767301</v>
      </c>
      <c r="FL36" s="380">
        <v>20.258232999930001</v>
      </c>
      <c r="FM36" s="380">
        <v>0</v>
      </c>
    </row>
    <row r="37" spans="2:169">
      <c r="B37" s="73" t="s">
        <v>207</v>
      </c>
      <c r="C37" s="73" t="s">
        <v>1338</v>
      </c>
      <c r="D37" s="73" t="s">
        <v>1367</v>
      </c>
      <c r="E37" s="398" t="s">
        <v>32</v>
      </c>
      <c r="F37" s="398" t="s">
        <v>32</v>
      </c>
      <c r="H37" s="73" t="s">
        <v>1575</v>
      </c>
      <c r="K37" s="73" t="s">
        <v>1576</v>
      </c>
      <c r="L37" s="73">
        <v>15</v>
      </c>
      <c r="M37" s="113" t="s">
        <v>1584</v>
      </c>
      <c r="N37" s="89">
        <v>0.53858114227834097</v>
      </c>
      <c r="O37" s="380">
        <v>1.6074986471831501</v>
      </c>
      <c r="P37" s="380">
        <v>0.331045155683313</v>
      </c>
      <c r="Q37" s="89">
        <v>3.50554157565707</v>
      </c>
      <c r="R37" s="380">
        <v>8.4851542115126399</v>
      </c>
      <c r="S37" s="380">
        <v>1.49573206400643</v>
      </c>
      <c r="T37" s="89">
        <v>1172.20762824388</v>
      </c>
      <c r="U37" s="380">
        <v>155.61193979002601</v>
      </c>
      <c r="V37" s="380">
        <v>1.0212202106181201</v>
      </c>
      <c r="W37" s="89">
        <v>85.299552242076203</v>
      </c>
      <c r="X37" s="380">
        <v>21.7734174415681</v>
      </c>
      <c r="Y37" s="380">
        <v>0.40818371034463602</v>
      </c>
      <c r="Z37" s="400">
        <v>22.939463637942499</v>
      </c>
      <c r="AA37" s="380">
        <v>29.693240743129198</v>
      </c>
      <c r="AB37" s="380">
        <v>0.26502520821699599</v>
      </c>
      <c r="AC37" s="400">
        <v>1088.9917008550301</v>
      </c>
      <c r="AD37" s="380">
        <v>1863.37905998479</v>
      </c>
      <c r="AE37" s="380">
        <v>252.023781658259</v>
      </c>
      <c r="AF37" s="89">
        <v>189755.25829918799</v>
      </c>
      <c r="AG37" s="380">
        <v>13382.229414524099</v>
      </c>
      <c r="AH37" s="380">
        <v>16.890314161325101</v>
      </c>
      <c r="AI37" s="400">
        <v>415.04524245476802</v>
      </c>
      <c r="AJ37" s="380">
        <v>633.92650194679197</v>
      </c>
      <c r="AK37" s="380">
        <v>160.405993768695</v>
      </c>
      <c r="AL37" s="89">
        <v>9296.2066417754595</v>
      </c>
      <c r="AM37" s="380">
        <v>1506.0117541258401</v>
      </c>
      <c r="AN37" s="380">
        <v>173.37728583878501</v>
      </c>
      <c r="AO37" s="400">
        <v>13.3383889252281</v>
      </c>
      <c r="AP37" s="380">
        <v>15.4696384436962</v>
      </c>
      <c r="AQ37" s="380">
        <v>2.3000719225693498</v>
      </c>
      <c r="AR37" s="400">
        <v>0.34079270884249502</v>
      </c>
      <c r="AS37" s="380">
        <v>0.63550810889029496</v>
      </c>
      <c r="AT37" s="380">
        <v>0.158360943374249</v>
      </c>
      <c r="AU37" s="400">
        <v>0.69975694274466105</v>
      </c>
      <c r="AV37" s="380">
        <v>2.1626542473891801</v>
      </c>
      <c r="AW37" s="380">
        <v>0.38976037260628799</v>
      </c>
      <c r="AX37" s="89">
        <v>8.2945736728397303</v>
      </c>
      <c r="AY37" s="382">
        <v>9.8065778611305507</v>
      </c>
      <c r="AZ37" s="382">
        <v>8.5468356789200201E-2</v>
      </c>
      <c r="BA37" s="591">
        <f t="shared" si="3"/>
        <v>1.4440165524858599</v>
      </c>
      <c r="BB37" s="380">
        <v>4.3197135495387702</v>
      </c>
      <c r="BC37" s="380">
        <v>1.4440165524858599</v>
      </c>
      <c r="BD37" s="89">
        <v>610.64122996588799</v>
      </c>
      <c r="BE37" s="380">
        <v>74.202683464025597</v>
      </c>
      <c r="BF37" s="380">
        <v>1.37147024317317</v>
      </c>
      <c r="BG37" s="89">
        <v>449.96537411281003</v>
      </c>
      <c r="BH37" s="380">
        <v>68.954188767307897</v>
      </c>
      <c r="BI37" s="380">
        <v>2.6022412692443799</v>
      </c>
      <c r="BJ37" s="89">
        <v>665.90504758424902</v>
      </c>
      <c r="BK37" s="380">
        <v>127.874950328414</v>
      </c>
      <c r="BL37" s="380">
        <v>6.2918119181693903</v>
      </c>
      <c r="BM37" s="89">
        <v>0.22684673310722001</v>
      </c>
      <c r="BN37" s="380">
        <v>0.40393241810206598</v>
      </c>
      <c r="BO37" s="380">
        <v>2.9840474295028702E-2</v>
      </c>
      <c r="BP37" s="591">
        <f t="shared" si="58"/>
        <v>0.236442156215878</v>
      </c>
      <c r="BQ37" s="380">
        <v>0.62130270320874603</v>
      </c>
      <c r="BR37" s="380">
        <v>0.236442156215878</v>
      </c>
      <c r="BS37" s="400">
        <v>1.4522510993794799</v>
      </c>
      <c r="BT37" s="380">
        <v>1.7128035705435201</v>
      </c>
      <c r="BU37" s="380">
        <v>9.1283202996785204E-2</v>
      </c>
      <c r="BV37" s="400">
        <v>1.7453591160456601</v>
      </c>
      <c r="BW37" s="380">
        <v>2.9192278436558201</v>
      </c>
      <c r="BX37" s="380">
        <v>0.692661332260747</v>
      </c>
      <c r="BY37" s="89">
        <v>0.66976932837429004</v>
      </c>
      <c r="BZ37" s="380">
        <v>0.768133511462612</v>
      </c>
      <c r="CA37" s="380">
        <v>9.5856337391734797E-2</v>
      </c>
      <c r="CB37" s="89">
        <v>34.318130656701904</v>
      </c>
      <c r="CC37" s="380">
        <v>26.485256129144702</v>
      </c>
      <c r="CD37" s="380">
        <v>0.72099207823479405</v>
      </c>
      <c r="CE37" s="89">
        <v>26.121646082428601</v>
      </c>
      <c r="CF37" s="380">
        <v>25.638651850425202</v>
      </c>
      <c r="CG37" s="380">
        <v>0.30496077677804101</v>
      </c>
      <c r="CH37" s="400">
        <v>0.27626751619450601</v>
      </c>
      <c r="CI37" s="380">
        <v>0.49824494081450799</v>
      </c>
      <c r="CJ37" s="380">
        <v>0.13540758334002201</v>
      </c>
      <c r="CK37" s="89">
        <v>263.26868763175202</v>
      </c>
      <c r="CL37" s="380">
        <v>28.638121584901899</v>
      </c>
      <c r="CM37" s="380">
        <v>5.2506577915244497E-2</v>
      </c>
      <c r="CN37" s="89">
        <v>1772.4624412150699</v>
      </c>
      <c r="CO37" s="380">
        <v>1392.2465526993001</v>
      </c>
      <c r="CP37" s="380">
        <v>6.9653396915279799E-3</v>
      </c>
      <c r="CQ37" s="89">
        <v>0.45908833983382202</v>
      </c>
      <c r="CR37" s="380">
        <v>0.89634210141589099</v>
      </c>
      <c r="CS37" s="380">
        <v>0</v>
      </c>
      <c r="CT37" s="89">
        <v>8.8916244698873607E-3</v>
      </c>
      <c r="CU37" s="380">
        <v>5.0268337562947601E-2</v>
      </c>
      <c r="CV37" s="380">
        <v>5.6129887547324399E-3</v>
      </c>
      <c r="CW37" s="400">
        <v>9.7535024308769203E-2</v>
      </c>
      <c r="CX37" s="380">
        <v>0.38367966906144901</v>
      </c>
      <c r="CY37" s="380">
        <v>0</v>
      </c>
      <c r="CZ37" s="591">
        <f t="shared" si="64"/>
        <v>9.6739651835323903E-2</v>
      </c>
      <c r="DA37" s="380">
        <v>0.26069817575337201</v>
      </c>
      <c r="DB37" s="380">
        <v>9.6739651835323903E-2</v>
      </c>
      <c r="DC37" s="591">
        <f t="shared" si="65"/>
        <v>0.10120480397374899</v>
      </c>
      <c r="DD37" s="380">
        <v>0.38690772147564001</v>
      </c>
      <c r="DE37" s="380">
        <v>0.10120480397374899</v>
      </c>
      <c r="DF37" s="89">
        <v>1.04588045519085</v>
      </c>
      <c r="DG37" s="380">
        <v>1.73998469796389</v>
      </c>
      <c r="DH37" s="380">
        <v>9.9083506169798899E-2</v>
      </c>
      <c r="DI37" s="89">
        <v>1269.07216055512</v>
      </c>
      <c r="DJ37" s="380">
        <v>634.89569759034396</v>
      </c>
      <c r="DK37" s="380">
        <v>7.7258394354056698E-3</v>
      </c>
      <c r="DL37" s="89">
        <v>3362.4195275103398</v>
      </c>
      <c r="DM37" s="380">
        <v>1882.9927047164299</v>
      </c>
      <c r="DN37" s="380">
        <v>0</v>
      </c>
      <c r="DO37" s="89">
        <v>472.260067900325</v>
      </c>
      <c r="DP37" s="380">
        <v>275.89190985326098</v>
      </c>
      <c r="DQ37" s="380">
        <v>6.6460025137150503E-3</v>
      </c>
      <c r="DR37" s="89">
        <v>2068.4176051804302</v>
      </c>
      <c r="DS37" s="380">
        <v>1235.69787110517</v>
      </c>
      <c r="DT37" s="380">
        <v>0</v>
      </c>
      <c r="DU37" s="89">
        <v>424.36172575885598</v>
      </c>
      <c r="DV37" s="380">
        <v>295.55953152661903</v>
      </c>
      <c r="DW37" s="380">
        <v>0</v>
      </c>
      <c r="DX37" s="89">
        <v>21.252538271302502</v>
      </c>
      <c r="DY37" s="380">
        <v>13.812776093575501</v>
      </c>
      <c r="DZ37" s="380">
        <v>0</v>
      </c>
      <c r="EA37" s="89">
        <v>375.203208402619</v>
      </c>
      <c r="EB37" s="380">
        <v>254.438455007561</v>
      </c>
      <c r="EC37" s="380">
        <v>0.12944506807231401</v>
      </c>
      <c r="ED37" s="89">
        <v>51.142602131750799</v>
      </c>
      <c r="EE37" s="380">
        <v>36.034934023398399</v>
      </c>
      <c r="EF37" s="380">
        <v>4.6376499949093803E-3</v>
      </c>
      <c r="EG37" s="89">
        <v>301.23020025999699</v>
      </c>
      <c r="EH37" s="380">
        <v>226.56757613818399</v>
      </c>
      <c r="EI37" s="380">
        <v>0</v>
      </c>
      <c r="EJ37" s="89">
        <v>59.400142755700102</v>
      </c>
      <c r="EK37" s="380">
        <v>46.858869363363802</v>
      </c>
      <c r="EL37" s="380">
        <v>0</v>
      </c>
      <c r="EM37" s="89">
        <v>169.469062975778</v>
      </c>
      <c r="EN37" s="380">
        <v>132.71988082781399</v>
      </c>
      <c r="EO37" s="380">
        <v>0</v>
      </c>
      <c r="EP37" s="89">
        <v>22.590593708390902</v>
      </c>
      <c r="EQ37" s="380">
        <v>19.071181438582801</v>
      </c>
      <c r="ER37" s="380">
        <v>0</v>
      </c>
      <c r="ES37" s="89">
        <v>147.14715567228899</v>
      </c>
      <c r="ET37" s="380">
        <v>121.290355594476</v>
      </c>
      <c r="EU37" s="380">
        <v>2.4198094041106701E-2</v>
      </c>
      <c r="EV37" s="89">
        <v>21.286080648554702</v>
      </c>
      <c r="EW37" s="380">
        <v>18.386286918651201</v>
      </c>
      <c r="EX37" s="380">
        <v>5.2353518954244898E-3</v>
      </c>
      <c r="EY37" s="400">
        <v>8.8764642972680399E-2</v>
      </c>
      <c r="EZ37" s="380">
        <v>0.39011909069552497</v>
      </c>
      <c r="FA37" s="380">
        <v>0</v>
      </c>
      <c r="FB37" s="89">
        <v>1.5111009261499999</v>
      </c>
      <c r="FC37" s="380">
        <v>2.0549917051312199</v>
      </c>
      <c r="FD37" s="380">
        <v>2.47063994116394E-2</v>
      </c>
      <c r="FE37" s="591">
        <f t="shared" ref="FE37" si="66">FG37</f>
        <v>2.8444784800527301E-2</v>
      </c>
      <c r="FF37" s="380">
        <v>9.7197935236464195E-2</v>
      </c>
      <c r="FG37" s="380">
        <v>2.8444784800527301E-2</v>
      </c>
      <c r="FH37" s="89">
        <v>84.759431973353898</v>
      </c>
      <c r="FI37" s="380">
        <v>173.931877014111</v>
      </c>
      <c r="FJ37" s="380">
        <v>0</v>
      </c>
      <c r="FK37" s="89">
        <v>37.237228703742097</v>
      </c>
      <c r="FL37" s="380">
        <v>67.130152243818799</v>
      </c>
      <c r="FM37" s="380">
        <v>9.0488762546956994E-3</v>
      </c>
    </row>
    <row r="38" spans="2:169">
      <c r="B38" s="73" t="s">
        <v>207</v>
      </c>
      <c r="C38" s="73" t="s">
        <v>1338</v>
      </c>
      <c r="D38" s="73" t="s">
        <v>1367</v>
      </c>
      <c r="E38" s="398" t="s">
        <v>32</v>
      </c>
      <c r="F38" s="398" t="s">
        <v>32</v>
      </c>
      <c r="H38" s="73" t="s">
        <v>1575</v>
      </c>
      <c r="K38" s="73" t="s">
        <v>1576</v>
      </c>
      <c r="L38" s="73">
        <v>15</v>
      </c>
      <c r="M38" s="113" t="s">
        <v>1585</v>
      </c>
      <c r="N38" s="591">
        <f t="shared" ref="N38:N41" si="67">P38</f>
        <v>0.47541354478415798</v>
      </c>
      <c r="O38" s="380">
        <v>0.971694938103567</v>
      </c>
      <c r="P38" s="380">
        <v>0.47541354478415798</v>
      </c>
      <c r="Q38" s="591">
        <f t="shared" ref="Q38" si="68">S38</f>
        <v>1.89524954168348</v>
      </c>
      <c r="R38" s="380">
        <v>5.75570528446654</v>
      </c>
      <c r="S38" s="380">
        <v>1.89524954168348</v>
      </c>
      <c r="T38" s="89">
        <v>342.63284137787599</v>
      </c>
      <c r="U38" s="380">
        <v>162.16981917113199</v>
      </c>
      <c r="V38" s="380">
        <v>1.3023227552883101</v>
      </c>
      <c r="W38" s="89">
        <v>22.943073127762901</v>
      </c>
      <c r="X38" s="380">
        <v>13.837406435648999</v>
      </c>
      <c r="Y38" s="380">
        <v>0.61114866070406404</v>
      </c>
      <c r="Z38" s="400">
        <v>305.55057419362203</v>
      </c>
      <c r="AA38" s="380">
        <v>1302.05260809264</v>
      </c>
      <c r="AB38" s="380">
        <v>0.283510434112837</v>
      </c>
      <c r="AC38" s="400">
        <v>1189.98615699726</v>
      </c>
      <c r="AD38" s="380">
        <v>2734.8363994988899</v>
      </c>
      <c r="AE38" s="380">
        <v>262.19734985476299</v>
      </c>
      <c r="AF38" s="89">
        <v>188586.875885321</v>
      </c>
      <c r="AG38" s="380">
        <v>15889.911376623901</v>
      </c>
      <c r="AH38" s="380">
        <v>19.383856224450199</v>
      </c>
      <c r="AI38" s="591">
        <f t="shared" ref="AI38" si="69">AK38</f>
        <v>150.0371977172</v>
      </c>
      <c r="AJ38" s="380">
        <v>446.62772086182599</v>
      </c>
      <c r="AK38" s="380">
        <v>150.0371977172</v>
      </c>
      <c r="AL38" s="89">
        <v>2743.0514997564201</v>
      </c>
      <c r="AM38" s="380">
        <v>1006.47224263745</v>
      </c>
      <c r="AN38" s="380">
        <v>195.96145917529199</v>
      </c>
      <c r="AO38" s="400">
        <v>370.91379998704201</v>
      </c>
      <c r="AP38" s="380">
        <v>1414.74566784236</v>
      </c>
      <c r="AQ38" s="380">
        <v>2.75093105460091</v>
      </c>
      <c r="AR38" s="400">
        <v>0.606022456211331</v>
      </c>
      <c r="AS38" s="380">
        <v>0.76472435325122701</v>
      </c>
      <c r="AT38" s="380">
        <v>0.16628960213959301</v>
      </c>
      <c r="AU38" s="400">
        <v>0.45065829821221498</v>
      </c>
      <c r="AV38" s="380">
        <v>2.49709307981544</v>
      </c>
      <c r="AW38" s="380">
        <v>0.34001618132420902</v>
      </c>
      <c r="AX38" s="89">
        <v>4.8719487265255399</v>
      </c>
      <c r="AY38" s="382">
        <v>2.47730096656566</v>
      </c>
      <c r="AZ38" s="382">
        <v>8.3263981203378704E-2</v>
      </c>
      <c r="BA38" s="591">
        <f t="shared" si="3"/>
        <v>1.5883735223648301</v>
      </c>
      <c r="BB38" s="380">
        <v>3.9754724133471799</v>
      </c>
      <c r="BC38" s="380">
        <v>1.5883735223648301</v>
      </c>
      <c r="BD38" s="89">
        <v>257.94600766882502</v>
      </c>
      <c r="BE38" s="380">
        <v>134.51408318647</v>
      </c>
      <c r="BF38" s="380">
        <v>1.6045306350059401</v>
      </c>
      <c r="BG38" s="89">
        <v>230.61453536592001</v>
      </c>
      <c r="BH38" s="380">
        <v>192.39187566909001</v>
      </c>
      <c r="BI38" s="380">
        <v>3.43835242412784</v>
      </c>
      <c r="BJ38" s="89">
        <v>459.21939146377099</v>
      </c>
      <c r="BK38" s="380">
        <v>179.49150600614999</v>
      </c>
      <c r="BL38" s="380">
        <v>6.2140756763021399</v>
      </c>
      <c r="BM38" s="89">
        <v>0.12519340330013301</v>
      </c>
      <c r="BN38" s="380">
        <v>0.25633881492438298</v>
      </c>
      <c r="BO38" s="380">
        <v>2.89871147906899E-2</v>
      </c>
      <c r="BP38" s="591">
        <f t="shared" si="58"/>
        <v>0.28737226896211399</v>
      </c>
      <c r="BQ38" s="380">
        <v>0.58113269023886305</v>
      </c>
      <c r="BR38" s="380">
        <v>0.28737226896211399</v>
      </c>
      <c r="BS38" s="400">
        <v>0.73796981404336603</v>
      </c>
      <c r="BT38" s="380">
        <v>0.73508482014006205</v>
      </c>
      <c r="BU38" s="380">
        <v>0.13883740683982701</v>
      </c>
      <c r="BV38" s="400">
        <v>0.97372789315497099</v>
      </c>
      <c r="BW38" s="380">
        <v>2.98635779640655</v>
      </c>
      <c r="BX38" s="380">
        <v>0.62896771448744404</v>
      </c>
      <c r="BY38" s="89">
        <v>2.3811914866389201</v>
      </c>
      <c r="BZ38" s="380">
        <v>10.2194253522814</v>
      </c>
      <c r="CA38" s="380">
        <v>0.13948438701002999</v>
      </c>
      <c r="CB38" s="89">
        <v>12.730339878369</v>
      </c>
      <c r="CC38" s="380">
        <v>7.30045985615223</v>
      </c>
      <c r="CD38" s="380">
        <v>0.86795988644967703</v>
      </c>
      <c r="CE38" s="89">
        <v>58.900262957829199</v>
      </c>
      <c r="CF38" s="380">
        <v>34.297270924424097</v>
      </c>
      <c r="CG38" s="380">
        <v>0.31086658763630898</v>
      </c>
      <c r="CH38" s="400">
        <v>1.6666614014165599</v>
      </c>
      <c r="CI38" s="380">
        <v>5.8606678752336103</v>
      </c>
      <c r="CJ38" s="380">
        <v>0.145120826384671</v>
      </c>
      <c r="CK38" s="89">
        <v>266.59140351184999</v>
      </c>
      <c r="CL38" s="380">
        <v>40.797699810363298</v>
      </c>
      <c r="CM38" s="380">
        <v>4.6487641528608098E-2</v>
      </c>
      <c r="CN38" s="89">
        <v>660.42651269054204</v>
      </c>
      <c r="CO38" s="380">
        <v>349.74251680045597</v>
      </c>
      <c r="CP38" s="380">
        <v>5.46986714507072E-3</v>
      </c>
      <c r="CQ38" s="89">
        <v>8.0283127048413394E-2</v>
      </c>
      <c r="CR38" s="380">
        <v>0.27374240507153602</v>
      </c>
      <c r="CS38" s="380">
        <v>1.06427608040681E-2</v>
      </c>
      <c r="CT38" s="89">
        <v>9.5125630579241307E-3</v>
      </c>
      <c r="CU38" s="380">
        <v>5.4032033544159599E-2</v>
      </c>
      <c r="CV38" s="380">
        <v>0</v>
      </c>
      <c r="CW38" s="400">
        <v>1.9650928376189199E-2</v>
      </c>
      <c r="CX38" s="380">
        <v>0.18010373352008499</v>
      </c>
      <c r="CY38" s="380">
        <v>0</v>
      </c>
      <c r="CZ38" s="591">
        <f t="shared" si="64"/>
        <v>0.17957546877901201</v>
      </c>
      <c r="DA38" s="380">
        <v>0.51151354974974195</v>
      </c>
      <c r="DB38" s="380">
        <v>0.17957546877901201</v>
      </c>
      <c r="DC38" s="591">
        <f t="shared" si="65"/>
        <v>9.5158778736966404E-2</v>
      </c>
      <c r="DD38" s="380">
        <v>0.48834492589939299</v>
      </c>
      <c r="DE38" s="380">
        <v>9.5158778736966404E-2</v>
      </c>
      <c r="DF38" s="89">
        <v>16.501655972184299</v>
      </c>
      <c r="DG38" s="380">
        <v>64.325395213045695</v>
      </c>
      <c r="DH38" s="380">
        <v>0.14186716422037299</v>
      </c>
      <c r="DI38" s="89">
        <v>370.795716143052</v>
      </c>
      <c r="DJ38" s="380">
        <v>241.25227900643199</v>
      </c>
      <c r="DK38" s="380">
        <v>0</v>
      </c>
      <c r="DL38" s="89">
        <v>1035.8846593209601</v>
      </c>
      <c r="DM38" s="380">
        <v>587.04674239952703</v>
      </c>
      <c r="DN38" s="380">
        <v>1.268805876103E-2</v>
      </c>
      <c r="DO38" s="89">
        <v>154.351343480439</v>
      </c>
      <c r="DP38" s="380">
        <v>86.113576251556907</v>
      </c>
      <c r="DQ38" s="380">
        <v>1.0249359577114999E-2</v>
      </c>
      <c r="DR38" s="89">
        <v>735.84201289217197</v>
      </c>
      <c r="DS38" s="380">
        <v>389.652578839733</v>
      </c>
      <c r="DT38" s="380">
        <v>3.0925158509979799E-2</v>
      </c>
      <c r="DU38" s="89">
        <v>159.77748125853299</v>
      </c>
      <c r="DV38" s="380">
        <v>95.741639191611796</v>
      </c>
      <c r="DW38" s="380">
        <v>0</v>
      </c>
      <c r="DX38" s="89">
        <v>7.2678891244284598</v>
      </c>
      <c r="DY38" s="380">
        <v>3.5574045269862902</v>
      </c>
      <c r="DZ38" s="380">
        <v>9.9092170003014807E-3</v>
      </c>
      <c r="EA38" s="89">
        <v>152.34106710581599</v>
      </c>
      <c r="EB38" s="380">
        <v>83.786710885585507</v>
      </c>
      <c r="EC38" s="380">
        <v>0.10564462490714301</v>
      </c>
      <c r="ED38" s="89">
        <v>19.338038487934401</v>
      </c>
      <c r="EE38" s="380">
        <v>11.5350808214186</v>
      </c>
      <c r="EF38" s="380">
        <v>5.1224266341100997E-3</v>
      </c>
      <c r="EG38" s="89">
        <v>115.85322962082201</v>
      </c>
      <c r="EH38" s="380">
        <v>73.521129877888598</v>
      </c>
      <c r="EI38" s="380">
        <v>0</v>
      </c>
      <c r="EJ38" s="89">
        <v>22.835254312650001</v>
      </c>
      <c r="EK38" s="380">
        <v>13.438952574844199</v>
      </c>
      <c r="EL38" s="380">
        <v>1.08176888019028E-2</v>
      </c>
      <c r="EM38" s="89">
        <v>65.528697028163805</v>
      </c>
      <c r="EN38" s="380">
        <v>40.482595800355398</v>
      </c>
      <c r="EO38" s="380">
        <v>0</v>
      </c>
      <c r="EP38" s="89">
        <v>8.0543654424745998</v>
      </c>
      <c r="EQ38" s="380">
        <v>5.16616850027187</v>
      </c>
      <c r="ER38" s="380">
        <v>7.6037132529461603E-3</v>
      </c>
      <c r="ES38" s="89">
        <v>50.146110232893001</v>
      </c>
      <c r="ET38" s="380">
        <v>26.736057135521499</v>
      </c>
      <c r="EU38" s="380">
        <v>0</v>
      </c>
      <c r="EV38" s="89">
        <v>7.5976069264254198</v>
      </c>
      <c r="EW38" s="380">
        <v>5.0617361479154699</v>
      </c>
      <c r="EX38" s="380">
        <v>0</v>
      </c>
      <c r="EY38" s="400">
        <v>1.0186825099682399</v>
      </c>
      <c r="EZ38" s="380">
        <v>1.55871343810949</v>
      </c>
      <c r="FA38" s="380">
        <v>0</v>
      </c>
      <c r="FB38" s="89">
        <v>0.72337991758974995</v>
      </c>
      <c r="FC38" s="380">
        <v>0.64206330605126505</v>
      </c>
      <c r="FD38" s="380">
        <v>3.8120560650031603E-2</v>
      </c>
      <c r="FE38" s="89">
        <v>5.03252046564647E-2</v>
      </c>
      <c r="FF38" s="380">
        <v>0.163752488547623</v>
      </c>
      <c r="FG38" s="380">
        <v>3.8869225907166703E-2</v>
      </c>
      <c r="FH38" s="89">
        <v>31.169543307002701</v>
      </c>
      <c r="FI38" s="380">
        <v>21.227049763451198</v>
      </c>
      <c r="FJ38" s="380">
        <v>1.40760837328323E-2</v>
      </c>
      <c r="FK38" s="89">
        <v>13.941179601446301</v>
      </c>
      <c r="FL38" s="380">
        <v>9.9324419915148994</v>
      </c>
      <c r="FM38" s="380">
        <v>1.0003258223036699E-2</v>
      </c>
    </row>
    <row r="39" spans="2:169">
      <c r="B39" s="73" t="s">
        <v>207</v>
      </c>
      <c r="C39" s="73" t="s">
        <v>1338</v>
      </c>
      <c r="D39" s="73" t="s">
        <v>1367</v>
      </c>
      <c r="E39" s="398" t="s">
        <v>32</v>
      </c>
      <c r="F39" s="398" t="s">
        <v>32</v>
      </c>
      <c r="H39" s="73" t="s">
        <v>1575</v>
      </c>
      <c r="K39" s="73" t="s">
        <v>1586</v>
      </c>
      <c r="L39" s="73">
        <v>15</v>
      </c>
      <c r="M39" s="113" t="s">
        <v>1587</v>
      </c>
      <c r="N39" s="591">
        <f t="shared" si="67"/>
        <v>0.485159180946936</v>
      </c>
      <c r="O39" s="380">
        <v>1.6104567921609201</v>
      </c>
      <c r="P39" s="380">
        <v>0.485159180946936</v>
      </c>
      <c r="Q39" s="89">
        <v>711.95655185448902</v>
      </c>
      <c r="R39" s="380">
        <v>503.02138547030501</v>
      </c>
      <c r="S39" s="380">
        <v>2.0362882255522301</v>
      </c>
      <c r="T39" s="89">
        <v>926.50596772129802</v>
      </c>
      <c r="U39" s="380">
        <v>376.55024564505698</v>
      </c>
      <c r="V39" s="380">
        <v>1.2715684857378</v>
      </c>
      <c r="W39" s="89">
        <v>79.471229944363003</v>
      </c>
      <c r="X39" s="380">
        <v>68.636516932801896</v>
      </c>
      <c r="Y39" s="380">
        <v>0.73738869727323897</v>
      </c>
      <c r="Z39" s="400">
        <v>506.93789425655399</v>
      </c>
      <c r="AA39" s="380">
        <v>980.924752711304</v>
      </c>
      <c r="AB39" s="380">
        <v>0.32075767164993102</v>
      </c>
      <c r="AC39" s="400">
        <v>1306.4148071158099</v>
      </c>
      <c r="AD39" s="380">
        <v>1645.46671588461</v>
      </c>
      <c r="AE39" s="380">
        <v>321.84054410905298</v>
      </c>
      <c r="AF39" s="89">
        <v>168346.91376246201</v>
      </c>
      <c r="AG39" s="380">
        <v>24886.179073717001</v>
      </c>
      <c r="AH39" s="380">
        <v>22.624574090649102</v>
      </c>
      <c r="AI39" s="400">
        <v>874.14086604782904</v>
      </c>
      <c r="AJ39" s="380">
        <v>728.070085225409</v>
      </c>
      <c r="AK39" s="380">
        <v>210.69874564249201</v>
      </c>
      <c r="AL39" s="89">
        <v>2072.9775089591499</v>
      </c>
      <c r="AM39" s="380">
        <v>1145.44332760923</v>
      </c>
      <c r="AN39" s="380">
        <v>186.345849151425</v>
      </c>
      <c r="AO39" s="400">
        <v>224.79986319207899</v>
      </c>
      <c r="AP39" s="380">
        <v>264.74148336716797</v>
      </c>
      <c r="AQ39" s="380">
        <v>2.6561021563985601</v>
      </c>
      <c r="AR39" s="400">
        <v>0.359084944583901</v>
      </c>
      <c r="AS39" s="380">
        <v>0.84722121231166603</v>
      </c>
      <c r="AT39" s="380">
        <v>0.20483395695689499</v>
      </c>
      <c r="AU39" s="400">
        <v>5.5582004599498402</v>
      </c>
      <c r="AV39" s="380">
        <v>9.6092820887967001</v>
      </c>
      <c r="AW39" s="380">
        <v>0.58988113736273795</v>
      </c>
      <c r="AX39" s="89">
        <v>5.9093411615319802</v>
      </c>
      <c r="AY39" s="382">
        <v>3.6421454572194198</v>
      </c>
      <c r="AZ39" s="382">
        <v>0.10541519440180799</v>
      </c>
      <c r="BA39" s="591">
        <f t="shared" si="3"/>
        <v>1.65440011573097</v>
      </c>
      <c r="BB39" s="380">
        <v>4.8247590286386304</v>
      </c>
      <c r="BC39" s="380">
        <v>1.65440011573097</v>
      </c>
      <c r="BD39" s="89">
        <v>1411.5260073122899</v>
      </c>
      <c r="BE39" s="380">
        <v>262.01432005410697</v>
      </c>
      <c r="BF39" s="380">
        <v>1.89318646074687</v>
      </c>
      <c r="BG39" s="89">
        <v>331.36170047916102</v>
      </c>
      <c r="BH39" s="380">
        <v>267.14330892237598</v>
      </c>
      <c r="BI39" s="380">
        <v>3.6165848861502701</v>
      </c>
      <c r="BJ39" s="89">
        <v>551.294835421686</v>
      </c>
      <c r="BK39" s="380">
        <v>258.78051650667402</v>
      </c>
      <c r="BL39" s="380">
        <v>8.5741933957493792</v>
      </c>
      <c r="BM39" s="89">
        <v>1.73765068991384</v>
      </c>
      <c r="BN39" s="380">
        <v>2.37863701660274</v>
      </c>
      <c r="BO39" s="380">
        <v>4.9818188947205702E-2</v>
      </c>
      <c r="BP39" s="400">
        <v>1.05278191067448</v>
      </c>
      <c r="BQ39" s="380">
        <v>1.5598712693719801</v>
      </c>
      <c r="BR39" s="380">
        <v>0.34438442905619798</v>
      </c>
      <c r="BS39" s="400">
        <v>7.2957951570704802</v>
      </c>
      <c r="BT39" s="380">
        <v>14.4810946655924</v>
      </c>
      <c r="BU39" s="380">
        <v>0.11154978314898099</v>
      </c>
      <c r="BV39" s="400">
        <v>5.9036650183054098</v>
      </c>
      <c r="BW39" s="380">
        <v>8.1277675059110308</v>
      </c>
      <c r="BX39" s="380">
        <v>0.643413627288977</v>
      </c>
      <c r="BY39" s="89">
        <v>0.34255039547154198</v>
      </c>
      <c r="BZ39" s="380">
        <v>0.54998821272542597</v>
      </c>
      <c r="CA39" s="380">
        <v>0.13776351402175799</v>
      </c>
      <c r="CB39" s="89">
        <v>14.506936761046401</v>
      </c>
      <c r="CC39" s="380">
        <v>8.5460128364419301</v>
      </c>
      <c r="CD39" s="380">
        <v>0.80050994856511704</v>
      </c>
      <c r="CE39" s="89">
        <v>7.5920784522767804</v>
      </c>
      <c r="CF39" s="380">
        <v>4.9707897677871298</v>
      </c>
      <c r="CG39" s="380">
        <v>0.44488297973060698</v>
      </c>
      <c r="CH39" s="400">
        <v>0.191474217284233</v>
      </c>
      <c r="CI39" s="380">
        <v>0.52504214430324503</v>
      </c>
      <c r="CJ39" s="380">
        <v>0.17240178898669301</v>
      </c>
      <c r="CK39" s="89">
        <v>191.24082008148599</v>
      </c>
      <c r="CL39" s="380">
        <v>44.855874303102198</v>
      </c>
      <c r="CM39" s="380">
        <v>6.3709021381403302E-2</v>
      </c>
      <c r="CN39" s="89">
        <v>686.10463894220004</v>
      </c>
      <c r="CO39" s="380">
        <v>189.89791832294199</v>
      </c>
      <c r="CP39" s="380">
        <v>0</v>
      </c>
      <c r="CQ39" s="89">
        <v>0.74296546447114498</v>
      </c>
      <c r="CR39" s="380">
        <v>0.94268045524726296</v>
      </c>
      <c r="CS39" s="380">
        <v>0</v>
      </c>
      <c r="CT39" s="89">
        <v>1.3868430501081001E-2</v>
      </c>
      <c r="CU39" s="380">
        <v>7.0032063325590005E-2</v>
      </c>
      <c r="CV39" s="380">
        <v>0</v>
      </c>
      <c r="CW39" s="400">
        <v>4.9195561452042597E-2</v>
      </c>
      <c r="CX39" s="380">
        <v>0.357994907028447</v>
      </c>
      <c r="CY39" s="380">
        <v>4.0429644409270202E-2</v>
      </c>
      <c r="CZ39" s="400">
        <v>2.28532308517519</v>
      </c>
      <c r="DA39" s="380">
        <v>9.3216272796397508</v>
      </c>
      <c r="DB39" s="380">
        <v>0.155714273021514</v>
      </c>
      <c r="DC39" s="89">
        <v>0.13992015767150001</v>
      </c>
      <c r="DD39" s="380">
        <v>0.47590969938766903</v>
      </c>
      <c r="DE39" s="380">
        <v>0.12498688274391399</v>
      </c>
      <c r="DF39" s="89">
        <v>1.14911651807587</v>
      </c>
      <c r="DG39" s="380">
        <v>2.3577719407140498</v>
      </c>
      <c r="DH39" s="380">
        <v>0.202610268210758</v>
      </c>
      <c r="DI39" s="89">
        <v>361.97007336205098</v>
      </c>
      <c r="DJ39" s="380">
        <v>106.167124180663</v>
      </c>
      <c r="DK39" s="380">
        <v>6.9315658784272101E-3</v>
      </c>
      <c r="DL39" s="89">
        <v>1115.6523334129499</v>
      </c>
      <c r="DM39" s="380">
        <v>291.97626601954403</v>
      </c>
      <c r="DN39" s="380">
        <v>0</v>
      </c>
      <c r="DO39" s="89">
        <v>175.311310276905</v>
      </c>
      <c r="DP39" s="380">
        <v>56.532863134304499</v>
      </c>
      <c r="DQ39" s="380">
        <v>1.0207700728955899E-2</v>
      </c>
      <c r="DR39" s="89">
        <v>843.67302688394102</v>
      </c>
      <c r="DS39" s="380">
        <v>262.62066765495501</v>
      </c>
      <c r="DT39" s="380">
        <v>3.5337322775316898E-2</v>
      </c>
      <c r="DU39" s="89">
        <v>165.598831293502</v>
      </c>
      <c r="DV39" s="380">
        <v>51.001040711457001</v>
      </c>
      <c r="DW39" s="380">
        <v>0</v>
      </c>
      <c r="DX39" s="89">
        <v>9.0329121829794605</v>
      </c>
      <c r="DY39" s="380">
        <v>3.8688680106865898</v>
      </c>
      <c r="DZ39" s="380">
        <v>1.1324421538286699E-2</v>
      </c>
      <c r="EA39" s="89">
        <v>158.95398597645701</v>
      </c>
      <c r="EB39" s="380">
        <v>60.899944105828403</v>
      </c>
      <c r="EC39" s="380">
        <v>0.120706366046876</v>
      </c>
      <c r="ED39" s="89">
        <v>20.356486889902801</v>
      </c>
      <c r="EE39" s="380">
        <v>7.6318325205299304</v>
      </c>
      <c r="EF39" s="380">
        <v>0</v>
      </c>
      <c r="EG39" s="89">
        <v>117.446672050533</v>
      </c>
      <c r="EH39" s="380">
        <v>43.5515058207789</v>
      </c>
      <c r="EI39" s="380">
        <v>0</v>
      </c>
      <c r="EJ39" s="89">
        <v>22.975499216926998</v>
      </c>
      <c r="EK39" s="380">
        <v>9.1252357937185806</v>
      </c>
      <c r="EL39" s="380">
        <v>0</v>
      </c>
      <c r="EM39" s="89">
        <v>65.785511004979398</v>
      </c>
      <c r="EN39" s="380">
        <v>25.910925151032799</v>
      </c>
      <c r="EO39" s="380">
        <v>0</v>
      </c>
      <c r="EP39" s="89">
        <v>8.4590777783198998</v>
      </c>
      <c r="EQ39" s="380">
        <v>3.6901450164490499</v>
      </c>
      <c r="ER39" s="380">
        <v>8.6924113057880795E-3</v>
      </c>
      <c r="ES39" s="89">
        <v>54.618135243556999</v>
      </c>
      <c r="ET39" s="380">
        <v>24.3162382540274</v>
      </c>
      <c r="EU39" s="380">
        <v>3.0566165944302601E-2</v>
      </c>
      <c r="EV39" s="89">
        <v>9.1883918963244096</v>
      </c>
      <c r="EW39" s="380">
        <v>4.0520187732808903</v>
      </c>
      <c r="EX39" s="380">
        <v>0</v>
      </c>
      <c r="EY39" s="591">
        <f t="shared" ref="EY39" si="70">FA39</f>
        <v>6.7749244937791803E-2</v>
      </c>
      <c r="EZ39" s="380">
        <v>0.21305869875376099</v>
      </c>
      <c r="FA39" s="380">
        <v>6.7749244937791803E-2</v>
      </c>
      <c r="FB39" s="89">
        <v>3.0623298682472502</v>
      </c>
      <c r="FC39" s="380">
        <v>3.7176746207528901</v>
      </c>
      <c r="FD39" s="380">
        <v>0</v>
      </c>
      <c r="FE39" s="89">
        <v>0.302920139195897</v>
      </c>
      <c r="FF39" s="380">
        <v>0.50332323387761402</v>
      </c>
      <c r="FG39" s="380">
        <v>2.7502897844432599E-2</v>
      </c>
      <c r="FH39" s="89">
        <v>17.000073008837902</v>
      </c>
      <c r="FI39" s="380">
        <v>6.1340524616561103</v>
      </c>
      <c r="FJ39" s="380">
        <v>1.6104065823810899E-2</v>
      </c>
      <c r="FK39" s="89">
        <v>18.9635945019334</v>
      </c>
      <c r="FL39" s="380">
        <v>6.1396308208576702</v>
      </c>
      <c r="FM39" s="380">
        <v>0</v>
      </c>
    </row>
    <row r="40" spans="2:169">
      <c r="B40" s="73" t="s">
        <v>207</v>
      </c>
      <c r="C40" s="73" t="s">
        <v>1338</v>
      </c>
      <c r="D40" s="73" t="s">
        <v>1367</v>
      </c>
      <c r="E40" s="398" t="s">
        <v>32</v>
      </c>
      <c r="F40" s="398" t="s">
        <v>32</v>
      </c>
      <c r="H40" s="73" t="s">
        <v>1575</v>
      </c>
      <c r="K40" s="73" t="s">
        <v>1586</v>
      </c>
      <c r="L40" s="73">
        <v>15</v>
      </c>
      <c r="M40" s="113" t="s">
        <v>1588</v>
      </c>
      <c r="N40" s="591">
        <f t="shared" si="67"/>
        <v>0.36191245346852202</v>
      </c>
      <c r="O40" s="380">
        <v>1.2150210669411501</v>
      </c>
      <c r="P40" s="380">
        <v>0.36191245346852202</v>
      </c>
      <c r="Q40" s="89">
        <v>2.3192251347319099</v>
      </c>
      <c r="R40" s="380">
        <v>6.7849458741646798</v>
      </c>
      <c r="S40" s="380">
        <v>1.5600905073507201</v>
      </c>
      <c r="T40" s="89">
        <v>614.40350392815401</v>
      </c>
      <c r="U40" s="380">
        <v>181.969265748016</v>
      </c>
      <c r="V40" s="380">
        <v>1.1030037884905199</v>
      </c>
      <c r="W40" s="89">
        <v>69.2863457680089</v>
      </c>
      <c r="X40" s="380">
        <v>22.139467873656301</v>
      </c>
      <c r="Y40" s="380">
        <v>0.61853482156398598</v>
      </c>
      <c r="Z40" s="400">
        <v>204.00924496970401</v>
      </c>
      <c r="AA40" s="380">
        <v>478.00137204265297</v>
      </c>
      <c r="AB40" s="380">
        <v>0.26218368996908797</v>
      </c>
      <c r="AC40" s="400">
        <v>1740.81453529545</v>
      </c>
      <c r="AD40" s="380">
        <v>1888.5638004105799</v>
      </c>
      <c r="AE40" s="380">
        <v>236.97669151080601</v>
      </c>
      <c r="AF40" s="89">
        <v>189400.18061191801</v>
      </c>
      <c r="AG40" s="380">
        <v>11666.6109463838</v>
      </c>
      <c r="AH40" s="380">
        <v>15.672344078551401</v>
      </c>
      <c r="AI40" s="400">
        <v>486.68686731823601</v>
      </c>
      <c r="AJ40" s="380">
        <v>533.86829902023396</v>
      </c>
      <c r="AK40" s="380">
        <v>144.94594442133899</v>
      </c>
      <c r="AL40" s="89">
        <v>2716.7846782686502</v>
      </c>
      <c r="AM40" s="380">
        <v>832.89146220325904</v>
      </c>
      <c r="AN40" s="380">
        <v>137.494526169208</v>
      </c>
      <c r="AO40" s="400">
        <v>15.257087893486201</v>
      </c>
      <c r="AP40" s="380">
        <v>25.494671677405499</v>
      </c>
      <c r="AQ40" s="380">
        <v>2.1079140538006902</v>
      </c>
      <c r="AR40" s="400">
        <v>0.81166630355051905</v>
      </c>
      <c r="AS40" s="380">
        <v>0.74873393130677701</v>
      </c>
      <c r="AT40" s="380">
        <v>0.13940654381779</v>
      </c>
      <c r="AU40" s="400">
        <v>1.2553418971843699</v>
      </c>
      <c r="AV40" s="380">
        <v>4.2054132636747301</v>
      </c>
      <c r="AW40" s="380">
        <v>0.43081030652171098</v>
      </c>
      <c r="AX40" s="89">
        <v>5.1643558347004204</v>
      </c>
      <c r="AY40" s="382">
        <v>1.9374150089101601</v>
      </c>
      <c r="AZ40" s="382">
        <v>8.7793417577046104E-2</v>
      </c>
      <c r="BA40" s="591">
        <f t="shared" si="3"/>
        <v>1.4075645437759301</v>
      </c>
      <c r="BB40" s="380">
        <v>4.6604715815782702</v>
      </c>
      <c r="BC40" s="380">
        <v>1.4075645437759301</v>
      </c>
      <c r="BD40" s="89">
        <v>1975.88425721266</v>
      </c>
      <c r="BE40" s="380">
        <v>166.55449168443101</v>
      </c>
      <c r="BF40" s="380">
        <v>1.1853184509294601</v>
      </c>
      <c r="BG40" s="89">
        <v>384.40122076643797</v>
      </c>
      <c r="BH40" s="380">
        <v>105.74612414060699</v>
      </c>
      <c r="BI40" s="380">
        <v>2.3995717106843899</v>
      </c>
      <c r="BJ40" s="89">
        <v>584.644172678725</v>
      </c>
      <c r="BK40" s="380">
        <v>170.237632674591</v>
      </c>
      <c r="BL40" s="380">
        <v>6.0729885985496104</v>
      </c>
      <c r="BM40" s="89">
        <v>0.126394145980843</v>
      </c>
      <c r="BN40" s="380">
        <v>0.231808172050991</v>
      </c>
      <c r="BO40" s="380">
        <v>3.0660077611565799E-2</v>
      </c>
      <c r="BP40" s="591">
        <f t="shared" ref="BP40:BP41" si="71">BR40</f>
        <v>0.18896466114195001</v>
      </c>
      <c r="BQ40" s="380">
        <v>1.09513869406564</v>
      </c>
      <c r="BR40" s="380">
        <v>0.18896466114195001</v>
      </c>
      <c r="BS40" s="400">
        <v>1.3377571606173499</v>
      </c>
      <c r="BT40" s="380">
        <v>2.4365542852136302</v>
      </c>
      <c r="BU40" s="380">
        <v>8.7384250584651796E-2</v>
      </c>
      <c r="BV40" s="400">
        <v>3.1409836120808201</v>
      </c>
      <c r="BW40" s="380">
        <v>5.4091239350515297</v>
      </c>
      <c r="BX40" s="380">
        <v>0.62233934931577894</v>
      </c>
      <c r="BY40" s="89">
        <v>0.49760034640315998</v>
      </c>
      <c r="BZ40" s="380">
        <v>0.69780148465075498</v>
      </c>
      <c r="CA40" s="380">
        <v>0.10530682891736701</v>
      </c>
      <c r="CB40" s="89">
        <v>31.4785129284869</v>
      </c>
      <c r="CC40" s="380">
        <v>25.3912702655232</v>
      </c>
      <c r="CD40" s="380">
        <v>0.69183277705795998</v>
      </c>
      <c r="CE40" s="89">
        <v>36.762565382745201</v>
      </c>
      <c r="CF40" s="380">
        <v>10.9019598750717</v>
      </c>
      <c r="CG40" s="380">
        <v>0.30009604555466302</v>
      </c>
      <c r="CH40" s="400">
        <v>0.19122746192596901</v>
      </c>
      <c r="CI40" s="380">
        <v>0.51363982201279501</v>
      </c>
      <c r="CJ40" s="380">
        <v>0.116665436655275</v>
      </c>
      <c r="CK40" s="89">
        <v>195.18490880765901</v>
      </c>
      <c r="CL40" s="380">
        <v>21.930243604472899</v>
      </c>
      <c r="CM40" s="380">
        <v>5.4099782342730503E-2</v>
      </c>
      <c r="CN40" s="89">
        <v>1449.4613400001699</v>
      </c>
      <c r="CO40" s="380">
        <v>1346.8688177945701</v>
      </c>
      <c r="CP40" s="380">
        <v>6.7057178360396897E-3</v>
      </c>
      <c r="CQ40" s="89">
        <v>0.90142101163740596</v>
      </c>
      <c r="CR40" s="380">
        <v>1.68419501879738</v>
      </c>
      <c r="CS40" s="380">
        <v>1.8558748237502101E-2</v>
      </c>
      <c r="CT40" s="89">
        <v>1.32780614818204E-2</v>
      </c>
      <c r="CU40" s="380">
        <v>6.3178692658013097E-2</v>
      </c>
      <c r="CV40" s="380">
        <v>5.3980174134889997E-3</v>
      </c>
      <c r="CW40" s="400">
        <v>2.9753054595823999E-2</v>
      </c>
      <c r="CX40" s="380">
        <v>0.226508738322938</v>
      </c>
      <c r="CY40" s="380">
        <v>0</v>
      </c>
      <c r="CZ40" s="400">
        <v>0.35298513257245301</v>
      </c>
      <c r="DA40" s="380">
        <v>2.3685604573302101</v>
      </c>
      <c r="DB40" s="380">
        <v>8.9596585125362393E-2</v>
      </c>
      <c r="DC40" s="591">
        <f t="shared" si="65"/>
        <v>8.3559942311059704E-2</v>
      </c>
      <c r="DD40" s="380">
        <v>0.26297734485258401</v>
      </c>
      <c r="DE40" s="380">
        <v>8.3559942311059704E-2</v>
      </c>
      <c r="DF40" s="89">
        <v>0.40031539362488899</v>
      </c>
      <c r="DG40" s="380">
        <v>1.18084608023418</v>
      </c>
      <c r="DH40" s="380">
        <v>6.8307340193401594E-2</v>
      </c>
      <c r="DI40" s="89">
        <v>913.03261091272304</v>
      </c>
      <c r="DJ40" s="380">
        <v>642.07196407386004</v>
      </c>
      <c r="DK40" s="380">
        <v>0</v>
      </c>
      <c r="DL40" s="89">
        <v>2749.5798225491199</v>
      </c>
      <c r="DM40" s="380">
        <v>2037.3351680348501</v>
      </c>
      <c r="DN40" s="380">
        <v>5.5374126947046404E-3</v>
      </c>
      <c r="DO40" s="89">
        <v>403.12764309351701</v>
      </c>
      <c r="DP40" s="380">
        <v>293.96340957798498</v>
      </c>
      <c r="DQ40" s="380">
        <v>4.5631588482162996E-3</v>
      </c>
      <c r="DR40" s="89">
        <v>1819.6540693736599</v>
      </c>
      <c r="DS40" s="380">
        <v>1374.4365780818</v>
      </c>
      <c r="DT40" s="380">
        <v>4.6198246426278899E-2</v>
      </c>
      <c r="DU40" s="89">
        <v>361.05683799167798</v>
      </c>
      <c r="DV40" s="380">
        <v>310.497240412228</v>
      </c>
      <c r="DW40" s="380">
        <v>0</v>
      </c>
      <c r="DX40" s="89">
        <v>23.544876495257601</v>
      </c>
      <c r="DY40" s="380">
        <v>13.632432377439001</v>
      </c>
      <c r="DZ40" s="380">
        <v>8.66111724615206E-3</v>
      </c>
      <c r="EA40" s="89">
        <v>325.255914906371</v>
      </c>
      <c r="EB40" s="380">
        <v>293.26704199069701</v>
      </c>
      <c r="EC40" s="380">
        <v>8.1655129321950307E-2</v>
      </c>
      <c r="ED40" s="89">
        <v>40.393105527976701</v>
      </c>
      <c r="EE40" s="380">
        <v>39.6857045526897</v>
      </c>
      <c r="EF40" s="380">
        <v>6.2938996746963304E-3</v>
      </c>
      <c r="EG40" s="89">
        <v>230.798445929878</v>
      </c>
      <c r="EH40" s="380">
        <v>234.41584828017301</v>
      </c>
      <c r="EI40" s="380">
        <v>2.7064357016131399E-2</v>
      </c>
      <c r="EJ40" s="89">
        <v>45.317671630638799</v>
      </c>
      <c r="EK40" s="380">
        <v>46.870975119096698</v>
      </c>
      <c r="EL40" s="380">
        <v>0</v>
      </c>
      <c r="EM40" s="89">
        <v>129.672005790855</v>
      </c>
      <c r="EN40" s="380">
        <v>131.31672891564401</v>
      </c>
      <c r="EO40" s="380">
        <v>0</v>
      </c>
      <c r="EP40" s="89">
        <v>17.396414668042102</v>
      </c>
      <c r="EQ40" s="380">
        <v>17.815352945875699</v>
      </c>
      <c r="ER40" s="380">
        <v>0</v>
      </c>
      <c r="ES40" s="89">
        <v>114.86799372343999</v>
      </c>
      <c r="ET40" s="380">
        <v>108.90746785615799</v>
      </c>
      <c r="EU40" s="380">
        <v>0</v>
      </c>
      <c r="EV40" s="89">
        <v>19.646561048912201</v>
      </c>
      <c r="EW40" s="380">
        <v>18.0198892529422</v>
      </c>
      <c r="EX40" s="380">
        <v>5.0612705927883996E-3</v>
      </c>
      <c r="EY40" s="400">
        <v>5.6881727983119301E-2</v>
      </c>
      <c r="EZ40" s="380">
        <v>0.27919316917857001</v>
      </c>
      <c r="FA40" s="380">
        <v>2.59023273656078E-2</v>
      </c>
      <c r="FB40" s="89">
        <v>3.0632682576322301</v>
      </c>
      <c r="FC40" s="380">
        <v>2.6850847515775502</v>
      </c>
      <c r="FD40" s="380">
        <v>1.69967671403085E-2</v>
      </c>
      <c r="FE40" s="89">
        <v>0.58396892515913201</v>
      </c>
      <c r="FF40" s="380">
        <v>0.71289005558367202</v>
      </c>
      <c r="FG40" s="380">
        <v>2.4581617968685202E-2</v>
      </c>
      <c r="FH40" s="89">
        <v>55.581899117461397</v>
      </c>
      <c r="FI40" s="380">
        <v>56.210230140424102</v>
      </c>
      <c r="FJ40" s="380">
        <v>8.7834901882045697E-3</v>
      </c>
      <c r="FK40" s="89">
        <v>78.112957008688397</v>
      </c>
      <c r="FL40" s="380">
        <v>94.441021888145798</v>
      </c>
      <c r="FM40" s="380">
        <v>1.75391614377765E-2</v>
      </c>
    </row>
    <row r="41" spans="2:169">
      <c r="B41" s="73" t="s">
        <v>207</v>
      </c>
      <c r="C41" s="73" t="s">
        <v>1338</v>
      </c>
      <c r="D41" s="73" t="s">
        <v>1367</v>
      </c>
      <c r="E41" s="398" t="s">
        <v>32</v>
      </c>
      <c r="F41" s="398" t="s">
        <v>32</v>
      </c>
      <c r="H41" s="73" t="s">
        <v>1575</v>
      </c>
      <c r="K41" s="73" t="s">
        <v>1586</v>
      </c>
      <c r="L41" s="73">
        <v>15</v>
      </c>
      <c r="M41" s="113" t="s">
        <v>1589</v>
      </c>
      <c r="N41" s="591">
        <f t="shared" si="67"/>
        <v>0.39087669690941401</v>
      </c>
      <c r="O41" s="380">
        <v>1.4237654753056601</v>
      </c>
      <c r="P41" s="380">
        <v>0.39087669690941401</v>
      </c>
      <c r="Q41" s="591">
        <f t="shared" ref="Q41" si="72">S41</f>
        <v>1.54517123801195</v>
      </c>
      <c r="R41" s="380">
        <v>4.7219520565227198</v>
      </c>
      <c r="S41" s="380">
        <v>1.54517123801195</v>
      </c>
      <c r="T41" s="89">
        <v>285.62300415428803</v>
      </c>
      <c r="U41" s="380">
        <v>116.797167119999</v>
      </c>
      <c r="V41" s="380">
        <v>0.97816312580944997</v>
      </c>
      <c r="W41" s="89">
        <v>35.795906514812899</v>
      </c>
      <c r="X41" s="380">
        <v>35.496584276415398</v>
      </c>
      <c r="Y41" s="380">
        <v>0.45874355271772199</v>
      </c>
      <c r="Z41" s="400">
        <v>19.1093901977403</v>
      </c>
      <c r="AA41" s="380">
        <v>27.1060171893978</v>
      </c>
      <c r="AB41" s="380">
        <v>0.29969575086494099</v>
      </c>
      <c r="AC41" s="400">
        <v>1027.3690645425399</v>
      </c>
      <c r="AD41" s="380">
        <v>797.922364998023</v>
      </c>
      <c r="AE41" s="380">
        <v>230.30864256153399</v>
      </c>
      <c r="AF41" s="89">
        <v>187407.70987260999</v>
      </c>
      <c r="AG41" s="380">
        <v>16857.546640867498</v>
      </c>
      <c r="AH41" s="380">
        <v>17.0605613201759</v>
      </c>
      <c r="AI41" s="400">
        <v>699.63016221213604</v>
      </c>
      <c r="AJ41" s="380">
        <v>552.178290197818</v>
      </c>
      <c r="AK41" s="380">
        <v>145.89847067833401</v>
      </c>
      <c r="AL41" s="89">
        <v>1171.09268147124</v>
      </c>
      <c r="AM41" s="380">
        <v>564.39700122485203</v>
      </c>
      <c r="AN41" s="380">
        <v>142.66047302177799</v>
      </c>
      <c r="AO41" s="400">
        <v>5.4645356883919503</v>
      </c>
      <c r="AP41" s="380">
        <v>16.881673081506001</v>
      </c>
      <c r="AQ41" s="380">
        <v>2.3487501650290001</v>
      </c>
      <c r="AR41" s="400">
        <v>0.87496545828830496</v>
      </c>
      <c r="AS41" s="380">
        <v>0.61359814963894599</v>
      </c>
      <c r="AT41" s="380">
        <v>0.15054780893591099</v>
      </c>
      <c r="AU41" s="381">
        <f t="shared" ref="AU41" si="73">AW41</f>
        <v>0.29536788094257199</v>
      </c>
      <c r="AV41" s="380">
        <v>1.48698316035212</v>
      </c>
      <c r="AW41" s="380">
        <v>0.29536788094257199</v>
      </c>
      <c r="AX41" s="89">
        <v>20.044524434813301</v>
      </c>
      <c r="AY41" s="382">
        <v>8.7287102071177607</v>
      </c>
      <c r="AZ41" s="382">
        <v>8.2058851275690195E-2</v>
      </c>
      <c r="BA41" s="591">
        <f t="shared" si="3"/>
        <v>1.3723812786712499</v>
      </c>
      <c r="BB41" s="380">
        <v>4.6917649968390798</v>
      </c>
      <c r="BC41" s="380">
        <v>1.3723812786712499</v>
      </c>
      <c r="BD41" s="89">
        <v>1202.76467786751</v>
      </c>
      <c r="BE41" s="380">
        <v>155.98725755116101</v>
      </c>
      <c r="BF41" s="380">
        <v>1.3749496528278899</v>
      </c>
      <c r="BG41" s="89">
        <v>134.73152958109901</v>
      </c>
      <c r="BH41" s="380">
        <v>71.895427494415301</v>
      </c>
      <c r="BI41" s="380">
        <v>3.5685387468084899</v>
      </c>
      <c r="BJ41" s="89">
        <v>387.65165198851503</v>
      </c>
      <c r="BK41" s="380">
        <v>110.535687128731</v>
      </c>
      <c r="BL41" s="380">
        <v>6.2622097369780398</v>
      </c>
      <c r="BM41" s="89">
        <v>0.1076757396433</v>
      </c>
      <c r="BN41" s="380">
        <v>0.235290855925776</v>
      </c>
      <c r="BO41" s="380">
        <v>3.2641895797291501E-2</v>
      </c>
      <c r="BP41" s="591">
        <f t="shared" si="71"/>
        <v>0.20501987598683299</v>
      </c>
      <c r="BQ41" s="380">
        <v>0.553773827025559</v>
      </c>
      <c r="BR41" s="380">
        <v>0.20501987598683299</v>
      </c>
      <c r="BS41" s="400">
        <v>0.10968639232522</v>
      </c>
      <c r="BT41" s="380">
        <v>0.43442071573616298</v>
      </c>
      <c r="BU41" s="380">
        <v>9.8853398725220906E-2</v>
      </c>
      <c r="BV41" s="591">
        <f t="shared" ref="BV41" si="74">BX41</f>
        <v>0.63262374366811103</v>
      </c>
      <c r="BW41" s="380">
        <v>1.3926899744326</v>
      </c>
      <c r="BX41" s="380">
        <v>0.63262374366811103</v>
      </c>
      <c r="BY41" s="89">
        <v>0.15544196275234801</v>
      </c>
      <c r="BZ41" s="380">
        <v>0.47809653517686701</v>
      </c>
      <c r="CA41" s="380">
        <v>9.9807213780444201E-2</v>
      </c>
      <c r="CB41" s="89">
        <v>10.929615249428799</v>
      </c>
      <c r="CC41" s="380">
        <v>6.8700950804403798</v>
      </c>
      <c r="CD41" s="380">
        <v>0.62542034045116801</v>
      </c>
      <c r="CE41" s="89">
        <v>17.629894000033602</v>
      </c>
      <c r="CF41" s="380">
        <v>7.5066249072281996</v>
      </c>
      <c r="CG41" s="380">
        <v>0.29018346956393798</v>
      </c>
      <c r="CH41" s="591">
        <f>CJ41</f>
        <v>0.15476100440266699</v>
      </c>
      <c r="CI41" s="380">
        <v>0.45371549412311302</v>
      </c>
      <c r="CJ41" s="380">
        <v>0.15476100440266699</v>
      </c>
      <c r="CK41" s="89">
        <v>189.977146005474</v>
      </c>
      <c r="CL41" s="380">
        <v>29.736531558587401</v>
      </c>
      <c r="CM41" s="380">
        <v>5.4937627981707801E-2</v>
      </c>
      <c r="CN41" s="89">
        <v>663.689230020016</v>
      </c>
      <c r="CO41" s="380">
        <v>135.496666198252</v>
      </c>
      <c r="CP41" s="380">
        <v>4.9936173013000202E-3</v>
      </c>
      <c r="CQ41" s="89">
        <v>0.138009589044744</v>
      </c>
      <c r="CR41" s="380">
        <v>0.20497574563755599</v>
      </c>
      <c r="CS41" s="380">
        <v>9.7107313131965696E-3</v>
      </c>
      <c r="CT41" s="591">
        <f>CV41</f>
        <v>0</v>
      </c>
      <c r="CU41" s="380">
        <v>1.2232626591031901E-4</v>
      </c>
      <c r="CV41" s="380">
        <v>0</v>
      </c>
      <c r="CW41" s="400">
        <v>0.18097180185900399</v>
      </c>
      <c r="CX41" s="380">
        <v>0.519793902891443</v>
      </c>
      <c r="CY41" s="380">
        <v>3.22933806219525E-2</v>
      </c>
      <c r="CZ41" s="591">
        <f t="shared" ref="CZ41" si="75">DB41</f>
        <v>0.13988471053597201</v>
      </c>
      <c r="DA41" s="380">
        <v>0.48760925240792902</v>
      </c>
      <c r="DB41" s="380">
        <v>0.13988471053597201</v>
      </c>
      <c r="DC41" s="591">
        <f t="shared" si="65"/>
        <v>9.2761485365192506E-2</v>
      </c>
      <c r="DD41" s="380">
        <v>0.34617081143353601</v>
      </c>
      <c r="DE41" s="380">
        <v>9.2761485365192506E-2</v>
      </c>
      <c r="DF41" s="89">
        <v>0.26239918832912401</v>
      </c>
      <c r="DG41" s="380">
        <v>0.81445271668472996</v>
      </c>
      <c r="DH41" s="380">
        <v>7.1482720896582003E-2</v>
      </c>
      <c r="DI41" s="89">
        <v>296.12901101207802</v>
      </c>
      <c r="DJ41" s="380">
        <v>42.7847118882571</v>
      </c>
      <c r="DK41" s="380">
        <v>0</v>
      </c>
      <c r="DL41" s="89">
        <v>842.02304820958204</v>
      </c>
      <c r="DM41" s="380">
        <v>143.608154569547</v>
      </c>
      <c r="DN41" s="380">
        <v>0</v>
      </c>
      <c r="DO41" s="89">
        <v>128.88316362308601</v>
      </c>
      <c r="DP41" s="380">
        <v>33.243002634923798</v>
      </c>
      <c r="DQ41" s="380">
        <v>0</v>
      </c>
      <c r="DR41" s="89">
        <v>655.02757005227102</v>
      </c>
      <c r="DS41" s="380">
        <v>162.766712340147</v>
      </c>
      <c r="DT41" s="380">
        <v>0</v>
      </c>
      <c r="DU41" s="89">
        <v>137.385650697172</v>
      </c>
      <c r="DV41" s="380">
        <v>41.443544280563302</v>
      </c>
      <c r="DW41" s="380">
        <v>0</v>
      </c>
      <c r="DX41" s="89">
        <v>16.205650898024999</v>
      </c>
      <c r="DY41" s="380">
        <v>2.9488848142397601</v>
      </c>
      <c r="DZ41" s="380">
        <v>9.0684383142984101E-3</v>
      </c>
      <c r="EA41" s="89">
        <v>149.07506407439499</v>
      </c>
      <c r="EB41" s="380">
        <v>42.913632356251597</v>
      </c>
      <c r="EC41" s="380">
        <v>6.2056810106457597E-2</v>
      </c>
      <c r="ED41" s="89">
        <v>18.481362817726801</v>
      </c>
      <c r="EE41" s="380">
        <v>5.4317579514715701</v>
      </c>
      <c r="EF41" s="380">
        <v>0</v>
      </c>
      <c r="EG41" s="89">
        <v>107.05018704052399</v>
      </c>
      <c r="EH41" s="380">
        <v>29.276827974482298</v>
      </c>
      <c r="EI41" s="380">
        <v>2.0167547920347601E-2</v>
      </c>
      <c r="EJ41" s="89">
        <v>21.522639274278401</v>
      </c>
      <c r="EK41" s="380">
        <v>5.90450163069388</v>
      </c>
      <c r="EL41" s="380">
        <v>0</v>
      </c>
      <c r="EM41" s="89">
        <v>61.745396354069896</v>
      </c>
      <c r="EN41" s="380">
        <v>15.8240277971134</v>
      </c>
      <c r="EO41" s="380">
        <v>1.50567915792386E-2</v>
      </c>
      <c r="EP41" s="89">
        <v>7.8246330335140204</v>
      </c>
      <c r="EQ41" s="380">
        <v>2.11310812908006</v>
      </c>
      <c r="ER41" s="380">
        <v>0</v>
      </c>
      <c r="ES41" s="89">
        <v>55.863704963860798</v>
      </c>
      <c r="ET41" s="380">
        <v>17.925481373723599</v>
      </c>
      <c r="EU41" s="380">
        <v>2.4502239485275901E-2</v>
      </c>
      <c r="EV41" s="89">
        <v>10.0785426914913</v>
      </c>
      <c r="EW41" s="380">
        <v>2.33871289360517</v>
      </c>
      <c r="EX41" s="380">
        <v>7.4494214055461604E-3</v>
      </c>
      <c r="EY41" s="400">
        <v>0.17448935845586999</v>
      </c>
      <c r="EZ41" s="380">
        <v>0.42811608919033001</v>
      </c>
      <c r="FA41" s="380">
        <v>2.7114911323906601E-2</v>
      </c>
      <c r="FB41" s="89">
        <v>1.81746055281793</v>
      </c>
      <c r="FC41" s="380">
        <v>1.34552519562007</v>
      </c>
      <c r="FD41" s="380">
        <v>2.5017605381150401E-2</v>
      </c>
      <c r="FE41" s="89">
        <v>0.91254160296475795</v>
      </c>
      <c r="FF41" s="380">
        <v>0.831106207346334</v>
      </c>
      <c r="FG41" s="380">
        <v>3.25645325903067E-2</v>
      </c>
      <c r="FH41" s="89">
        <v>25.3409228204629</v>
      </c>
      <c r="FI41" s="380">
        <v>6.7958062271194404</v>
      </c>
      <c r="FJ41" s="380">
        <v>9.2035720516373196E-3</v>
      </c>
      <c r="FK41" s="89">
        <v>37.751306177852399</v>
      </c>
      <c r="FL41" s="380">
        <v>8.3056735644993207</v>
      </c>
      <c r="FM41" s="380">
        <v>0</v>
      </c>
    </row>
    <row r="42" spans="2:169">
      <c r="B42" s="73" t="s">
        <v>207</v>
      </c>
      <c r="C42" s="73" t="s">
        <v>1338</v>
      </c>
      <c r="D42" s="73" t="s">
        <v>1367</v>
      </c>
      <c r="E42" s="398" t="s">
        <v>32</v>
      </c>
      <c r="F42" s="398" t="s">
        <v>32</v>
      </c>
      <c r="H42" s="73" t="s">
        <v>1368</v>
      </c>
      <c r="I42" s="73" t="s">
        <v>1369</v>
      </c>
      <c r="J42" s="73" t="s">
        <v>1370</v>
      </c>
      <c r="K42" s="73" t="s">
        <v>1590</v>
      </c>
      <c r="L42" s="73">
        <v>25</v>
      </c>
      <c r="M42" s="113" t="s">
        <v>1591</v>
      </c>
      <c r="N42" s="89">
        <v>1.8734010137823338</v>
      </c>
      <c r="O42" s="380">
        <v>1.2797913294008205</v>
      </c>
      <c r="P42" s="380">
        <v>0.4142737780742472</v>
      </c>
      <c r="Q42" s="89">
        <v>3.7923411027234692</v>
      </c>
      <c r="R42" s="380">
        <v>6.5146120532544609</v>
      </c>
      <c r="S42" s="380">
        <v>1.6080755401801914</v>
      </c>
      <c r="T42" s="89">
        <v>29752.840661782648</v>
      </c>
      <c r="U42" s="380">
        <v>13664.593823678761</v>
      </c>
      <c r="V42" s="380">
        <v>0.95598957889601255</v>
      </c>
      <c r="W42" s="89">
        <v>7577.1167466599954</v>
      </c>
      <c r="X42" s="380">
        <v>3264.2943146865132</v>
      </c>
      <c r="Y42" s="380">
        <v>0.54946930871882005</v>
      </c>
      <c r="Z42" s="400">
        <v>2641.967030511893</v>
      </c>
      <c r="AA42" s="380">
        <v>998.76577540776907</v>
      </c>
      <c r="AB42" s="380">
        <v>0.31836163027043357</v>
      </c>
      <c r="AC42" s="400">
        <v>120315.97677103918</v>
      </c>
      <c r="AD42" s="380">
        <v>51661.854961599362</v>
      </c>
      <c r="AE42" s="380">
        <v>254.1673620271543</v>
      </c>
      <c r="AF42" s="89">
        <v>155404.21192957193</v>
      </c>
      <c r="AG42" s="380">
        <v>13237.66100974306</v>
      </c>
      <c r="AH42" s="380">
        <v>21.632840655332124</v>
      </c>
      <c r="AI42" s="400">
        <v>1014.1088413360004</v>
      </c>
      <c r="AJ42" s="380">
        <v>624.99814734805523</v>
      </c>
      <c r="AK42" s="380">
        <v>137.91472701555921</v>
      </c>
      <c r="AL42" s="89">
        <v>1019.5699016711142</v>
      </c>
      <c r="AM42" s="380">
        <v>432.93811669507312</v>
      </c>
      <c r="AN42" s="380">
        <v>144.71624243997562</v>
      </c>
      <c r="AO42" s="400">
        <v>2411.8814377205822</v>
      </c>
      <c r="AP42" s="380">
        <v>1135.1097381213997</v>
      </c>
      <c r="AQ42" s="380">
        <v>2.3701255641909231</v>
      </c>
      <c r="AR42" s="400">
        <v>1.0484001017315596</v>
      </c>
      <c r="AS42" s="380">
        <v>0.72963726749878044</v>
      </c>
      <c r="AT42" s="380">
        <v>0.1607943622510915</v>
      </c>
      <c r="AU42" s="400">
        <v>42.557214431462086</v>
      </c>
      <c r="AV42" s="380">
        <v>40.610655716013142</v>
      </c>
      <c r="AW42" s="380">
        <v>0.26563815409175245</v>
      </c>
      <c r="AX42" s="89">
        <v>10.792868084923494</v>
      </c>
      <c r="AY42" s="382">
        <v>2.0252451003846641</v>
      </c>
      <c r="AZ42" s="382">
        <v>8.6671080996702191E-2</v>
      </c>
      <c r="BA42" s="591">
        <f t="shared" si="3"/>
        <v>1.565173436254601</v>
      </c>
      <c r="BB42" s="380">
        <v>4.7007041556960143</v>
      </c>
      <c r="BC42" s="380">
        <v>1.565173436254601</v>
      </c>
      <c r="BD42" s="89">
        <v>1041.976308093768</v>
      </c>
      <c r="BE42" s="380">
        <v>60.552978895348282</v>
      </c>
      <c r="BF42" s="380">
        <v>1.4701275804950362</v>
      </c>
      <c r="BG42" s="89">
        <v>374.60677533550819</v>
      </c>
      <c r="BH42" s="380">
        <v>348.30657541727925</v>
      </c>
      <c r="BI42" s="380">
        <v>3.1469197345008304</v>
      </c>
      <c r="BJ42" s="89">
        <v>639.29846155387509</v>
      </c>
      <c r="BK42" s="380">
        <v>546.88521096902753</v>
      </c>
      <c r="BL42" s="380">
        <v>7.4613557637304959</v>
      </c>
      <c r="BM42" s="89">
        <v>0.27993956688651683</v>
      </c>
      <c r="BN42" s="380">
        <v>0.31425040909986035</v>
      </c>
      <c r="BO42" s="380">
        <v>2.9804391982637124E-2</v>
      </c>
      <c r="BP42" s="400">
        <v>0.79131244678258728</v>
      </c>
      <c r="BQ42" s="380">
        <v>1.2279873607962295</v>
      </c>
      <c r="BR42" s="380">
        <v>0.20467427320321668</v>
      </c>
      <c r="BS42" s="400">
        <v>7.0115423905863601</v>
      </c>
      <c r="BT42" s="380">
        <v>26.150842917979094</v>
      </c>
      <c r="BU42" s="380">
        <v>9.4374256238336632E-2</v>
      </c>
      <c r="BV42" s="400">
        <v>2.2144202179234052</v>
      </c>
      <c r="BW42" s="380">
        <v>2.7331000153552902</v>
      </c>
      <c r="BX42" s="380">
        <v>0.53834523907881693</v>
      </c>
      <c r="BY42" s="89">
        <v>9.0681695871002361</v>
      </c>
      <c r="BZ42" s="380">
        <v>3.5206426210816861</v>
      </c>
      <c r="CA42" s="380">
        <v>0.10437935098499666</v>
      </c>
      <c r="CB42" s="89">
        <v>11.476356116034264</v>
      </c>
      <c r="CC42" s="380">
        <v>4.3649596170329135</v>
      </c>
      <c r="CD42" s="380">
        <v>0.69871726708301352</v>
      </c>
      <c r="CE42" s="89">
        <v>408.03311349359728</v>
      </c>
      <c r="CF42" s="380">
        <v>156.0286756567894</v>
      </c>
      <c r="CG42" s="380">
        <v>0.68300129257426712</v>
      </c>
      <c r="CH42" s="400">
        <v>9.2433007480430387</v>
      </c>
      <c r="CI42" s="380">
        <v>4.789579054511818</v>
      </c>
      <c r="CJ42" s="380">
        <v>0.13268096413092292</v>
      </c>
      <c r="CK42" s="89">
        <v>207.09397639089957</v>
      </c>
      <c r="CL42" s="380">
        <v>22.059402925574339</v>
      </c>
      <c r="CM42" s="380">
        <v>4.0923815024527771E-2</v>
      </c>
      <c r="CN42" s="89">
        <v>277.09739189448118</v>
      </c>
      <c r="CO42" s="380">
        <v>27.191803716223994</v>
      </c>
      <c r="CP42" s="380">
        <v>4.9946084888245583E-3</v>
      </c>
      <c r="CQ42" s="89">
        <v>28.879309592672996</v>
      </c>
      <c r="CR42" s="380">
        <v>11.962650127357707</v>
      </c>
      <c r="CS42" s="380">
        <v>9.7108029872728825E-3</v>
      </c>
      <c r="CT42" s="89">
        <v>0.12748280336049794</v>
      </c>
      <c r="CU42" s="380">
        <v>0.17599623665432462</v>
      </c>
      <c r="CV42" s="380">
        <v>0</v>
      </c>
      <c r="CW42" s="400">
        <v>0.21828528979634051</v>
      </c>
      <c r="CX42" s="380">
        <v>0.5353795075334945</v>
      </c>
      <c r="CY42" s="380">
        <v>3.2289307845797525E-2</v>
      </c>
      <c r="CZ42" s="400">
        <v>81.956414677987141</v>
      </c>
      <c r="DA42" s="380">
        <v>44.006726993903733</v>
      </c>
      <c r="DB42" s="380">
        <v>0.11145409024847472</v>
      </c>
      <c r="DC42" s="89">
        <v>0.32249446773512069</v>
      </c>
      <c r="DD42" s="380">
        <v>0.58528340905302989</v>
      </c>
      <c r="DE42" s="380">
        <v>7.640369241947742E-2</v>
      </c>
      <c r="DF42" s="89">
        <v>82.223883499126288</v>
      </c>
      <c r="DG42" s="380">
        <v>35.379329761030952</v>
      </c>
      <c r="DH42" s="380">
        <v>0.11085542270534719</v>
      </c>
      <c r="DI42" s="89">
        <v>549.55257541318849</v>
      </c>
      <c r="DJ42" s="380">
        <v>63.990899978275415</v>
      </c>
      <c r="DK42" s="380">
        <v>5.5428978906971417E-3</v>
      </c>
      <c r="DL42" s="89">
        <v>1078.6233677343139</v>
      </c>
      <c r="DM42" s="380">
        <v>132.05253544316633</v>
      </c>
      <c r="DN42" s="380">
        <v>1.263951941062803E-2</v>
      </c>
      <c r="DO42" s="89">
        <v>140.20080314688343</v>
      </c>
      <c r="DP42" s="380">
        <v>21.348880859933978</v>
      </c>
      <c r="DQ42" s="380">
        <v>0</v>
      </c>
      <c r="DR42" s="89">
        <v>645.5510686196709</v>
      </c>
      <c r="DS42" s="380">
        <v>86.691913124158532</v>
      </c>
      <c r="DT42" s="380">
        <v>2.8251813052671125E-2</v>
      </c>
      <c r="DU42" s="89">
        <v>116.96773007277085</v>
      </c>
      <c r="DV42" s="380">
        <v>20.585003205154553</v>
      </c>
      <c r="DW42" s="380">
        <v>0</v>
      </c>
      <c r="DX42" s="89">
        <v>11.224007971412611</v>
      </c>
      <c r="DY42" s="380">
        <v>2.7213871908273846</v>
      </c>
      <c r="DZ42" s="380">
        <v>9.0760042839782337E-3</v>
      </c>
      <c r="EA42" s="89">
        <v>95.445127628439181</v>
      </c>
      <c r="EB42" s="380">
        <v>21.305319142579972</v>
      </c>
      <c r="EC42" s="380">
        <v>6.897037972197749E-2</v>
      </c>
      <c r="ED42" s="89">
        <v>10.473274811577816</v>
      </c>
      <c r="EE42" s="380">
        <v>2.2207087672942398</v>
      </c>
      <c r="EF42" s="380">
        <v>0</v>
      </c>
      <c r="EG42" s="89">
        <v>55.693591102852736</v>
      </c>
      <c r="EH42" s="380">
        <v>10.347844364068647</v>
      </c>
      <c r="EI42" s="380">
        <v>0</v>
      </c>
      <c r="EJ42" s="89">
        <v>9.8728651167288355</v>
      </c>
      <c r="EK42" s="380">
        <v>1.9694066789718954</v>
      </c>
      <c r="EL42" s="380">
        <v>4.9608193849109278E-3</v>
      </c>
      <c r="EM42" s="89">
        <v>25.417810347122057</v>
      </c>
      <c r="EN42" s="380">
        <v>6.0133642231985798</v>
      </c>
      <c r="EO42" s="380">
        <v>2.1191503410773777E-2</v>
      </c>
      <c r="EP42" s="89">
        <v>2.9708058926840399</v>
      </c>
      <c r="EQ42" s="380">
        <v>1.0240408371671981</v>
      </c>
      <c r="ER42" s="380">
        <v>4.9625610578427461E-3</v>
      </c>
      <c r="ES42" s="89">
        <v>17.852902613672793</v>
      </c>
      <c r="ET42" s="380">
        <v>5.6073085970382923</v>
      </c>
      <c r="EU42" s="380">
        <v>0</v>
      </c>
      <c r="EV42" s="89">
        <v>2.7634553702818034</v>
      </c>
      <c r="EW42" s="380">
        <v>0.82648176361958114</v>
      </c>
      <c r="EX42" s="380">
        <v>0</v>
      </c>
      <c r="EY42" s="400">
        <v>0.14308279472741831</v>
      </c>
      <c r="EZ42" s="380">
        <v>0.34531206458148533</v>
      </c>
      <c r="FA42" s="380">
        <v>0</v>
      </c>
      <c r="FB42" s="89">
        <v>3.9247751155686759</v>
      </c>
      <c r="FC42" s="380">
        <v>1.7287730695900065</v>
      </c>
      <c r="FD42" s="380">
        <v>3.4978772074262407E-2</v>
      </c>
      <c r="FE42" s="89">
        <v>0.51973007410680427</v>
      </c>
      <c r="FF42" s="380">
        <v>0.51619839204450191</v>
      </c>
      <c r="FG42" s="380">
        <v>3.0191281095637547E-2</v>
      </c>
      <c r="FH42" s="89">
        <v>5.2553264196458569</v>
      </c>
      <c r="FI42" s="380">
        <v>1.8109706105029053</v>
      </c>
      <c r="FJ42" s="380">
        <v>0</v>
      </c>
      <c r="FK42" s="89">
        <v>8.7588972601117554</v>
      </c>
      <c r="FL42" s="380">
        <v>3.5189397111907295</v>
      </c>
      <c r="FM42" s="380">
        <v>1.8077093790445118E-2</v>
      </c>
    </row>
    <row r="43" spans="2:169">
      <c r="B43" s="73" t="s">
        <v>207</v>
      </c>
      <c r="C43" s="73" t="s">
        <v>1338</v>
      </c>
      <c r="D43" s="73" t="s">
        <v>1367</v>
      </c>
      <c r="E43" s="398" t="s">
        <v>32</v>
      </c>
      <c r="F43" s="398" t="s">
        <v>32</v>
      </c>
      <c r="H43" s="73" t="s">
        <v>1368</v>
      </c>
      <c r="I43" s="73" t="s">
        <v>1369</v>
      </c>
      <c r="J43" s="73" t="s">
        <v>1370</v>
      </c>
      <c r="K43" s="73" t="s">
        <v>1590</v>
      </c>
      <c r="L43" s="73">
        <v>15</v>
      </c>
      <c r="M43" s="113" t="s">
        <v>1592</v>
      </c>
      <c r="N43" s="591">
        <f t="shared" ref="N43" si="76">P43</f>
        <v>0.64581759308388442</v>
      </c>
      <c r="O43" s="380">
        <v>1.8107436248869482</v>
      </c>
      <c r="P43" s="380">
        <v>0.64581759308388442</v>
      </c>
      <c r="Q43" s="591">
        <f t="shared" ref="Q43" si="77">S43</f>
        <v>3.1691414397648452</v>
      </c>
      <c r="R43" s="380">
        <v>7.0271346345073544</v>
      </c>
      <c r="S43" s="380">
        <v>3.1691414397648452</v>
      </c>
      <c r="T43" s="89">
        <v>764.47734523104418</v>
      </c>
      <c r="U43" s="380">
        <v>385.65846726040849</v>
      </c>
      <c r="V43" s="380">
        <v>2.0247216606045879</v>
      </c>
      <c r="W43" s="89">
        <v>106.58964473712514</v>
      </c>
      <c r="X43" s="380">
        <v>120.34671045591612</v>
      </c>
      <c r="Y43" s="380">
        <v>1.1131919710841487</v>
      </c>
      <c r="Z43" s="400">
        <v>329.99703315301906</v>
      </c>
      <c r="AA43" s="380">
        <v>303.5326666049138</v>
      </c>
      <c r="AB43" s="380">
        <v>0.59069229885909647</v>
      </c>
      <c r="AC43" s="400">
        <v>3652.4652776128419</v>
      </c>
      <c r="AD43" s="380">
        <v>2238.139309346705</v>
      </c>
      <c r="AE43" s="380">
        <v>568.41538056377306</v>
      </c>
      <c r="AF43" s="89">
        <v>164556.72136867512</v>
      </c>
      <c r="AG43" s="380">
        <v>12759.416708029687</v>
      </c>
      <c r="AH43" s="380">
        <v>35.99187547476739</v>
      </c>
      <c r="AI43" s="591">
        <f t="shared" ref="AI43" si="78">AK43</f>
        <v>319.16042294437671</v>
      </c>
      <c r="AJ43" s="380">
        <v>579.37491967809331</v>
      </c>
      <c r="AK43" s="380">
        <v>319.16042294437671</v>
      </c>
      <c r="AL43" s="89">
        <v>1106.5248963852548</v>
      </c>
      <c r="AM43" s="380">
        <v>623.9279108341467</v>
      </c>
      <c r="AN43" s="380">
        <v>273.21462881524144</v>
      </c>
      <c r="AO43" s="400">
        <v>400.20746933743567</v>
      </c>
      <c r="AP43" s="380">
        <v>670.13991776938565</v>
      </c>
      <c r="AQ43" s="380">
        <v>4.4541506569187339</v>
      </c>
      <c r="AR43" s="400">
        <v>0.70274061906480856</v>
      </c>
      <c r="AS43" s="380">
        <v>0.8450327998280287</v>
      </c>
      <c r="AT43" s="380">
        <v>0.28150709935053608</v>
      </c>
      <c r="AU43" s="400">
        <v>955.96798976162404</v>
      </c>
      <c r="AV43" s="380">
        <v>823.40474437350053</v>
      </c>
      <c r="AW43" s="380">
        <v>0.66101568798020927</v>
      </c>
      <c r="AX43" s="89">
        <v>26.613248332834004</v>
      </c>
      <c r="AY43" s="382">
        <v>15.334248075417653</v>
      </c>
      <c r="AZ43" s="382">
        <v>0.18155572627846273</v>
      </c>
      <c r="BA43" s="591">
        <f t="shared" si="3"/>
        <v>2.9281010384783372</v>
      </c>
      <c r="BB43" s="380">
        <v>5.4125526808308235</v>
      </c>
      <c r="BC43" s="380">
        <v>2.9281010384783372</v>
      </c>
      <c r="BD43" s="89">
        <v>1055.5349691813581</v>
      </c>
      <c r="BE43" s="380">
        <v>103.53124753076185</v>
      </c>
      <c r="BF43" s="380">
        <v>2.3723521953907682</v>
      </c>
      <c r="BG43" s="89">
        <v>2413.6447125233758</v>
      </c>
      <c r="BH43" s="380">
        <v>3944.1101898320676</v>
      </c>
      <c r="BI43" s="380">
        <v>5.8832602893917212</v>
      </c>
      <c r="BJ43" s="89">
        <v>1556.0557199090781</v>
      </c>
      <c r="BK43" s="380">
        <v>1845.7016558630337</v>
      </c>
      <c r="BL43" s="380">
        <v>13.47471648463328</v>
      </c>
      <c r="BM43" s="89">
        <v>1.0342458080291386</v>
      </c>
      <c r="BN43" s="380">
        <v>3.48033938091057</v>
      </c>
      <c r="BO43" s="380">
        <v>7.7762704298552754E-2</v>
      </c>
      <c r="BP43" s="591">
        <f t="shared" ref="BP43" si="79">BR43</f>
        <v>0.49604497234612649</v>
      </c>
      <c r="BQ43" s="380">
        <v>2.2341510490298124</v>
      </c>
      <c r="BR43" s="380">
        <v>0.49604497234612649</v>
      </c>
      <c r="BS43" s="400">
        <v>3.7271790403803737</v>
      </c>
      <c r="BT43" s="380">
        <v>3.0821104299711339</v>
      </c>
      <c r="BU43" s="380">
        <v>0.15813022715065106</v>
      </c>
      <c r="BV43" s="400">
        <v>2.1574874940322846</v>
      </c>
      <c r="BW43" s="380">
        <v>3.6882879631730017</v>
      </c>
      <c r="BX43" s="380">
        <v>1.2957676181373523</v>
      </c>
      <c r="BY43" s="89">
        <v>1.7342340280172905</v>
      </c>
      <c r="BZ43" s="380">
        <v>2.5614152277246198</v>
      </c>
      <c r="CA43" s="380">
        <v>0.22928272972646477</v>
      </c>
      <c r="CB43" s="89">
        <v>4.7103022203610294</v>
      </c>
      <c r="CC43" s="380">
        <v>3.9478863610414825</v>
      </c>
      <c r="CD43" s="380">
        <v>1.3249740424737737</v>
      </c>
      <c r="CE43" s="89">
        <v>32.55021170312552</v>
      </c>
      <c r="CF43" s="380">
        <v>20.59665242415381</v>
      </c>
      <c r="CG43" s="380">
        <v>1.1014015149791807</v>
      </c>
      <c r="CH43" s="400">
        <v>1.4840319345369406</v>
      </c>
      <c r="CI43" s="380">
        <v>2.8500640259115566</v>
      </c>
      <c r="CJ43" s="380">
        <v>0.27207388767842822</v>
      </c>
      <c r="CK43" s="89">
        <v>205.70283096379055</v>
      </c>
      <c r="CL43" s="380">
        <v>26.627759117495124</v>
      </c>
      <c r="CM43" s="380">
        <v>9.1878454055007316E-2</v>
      </c>
      <c r="CN43" s="89">
        <v>103.59436019159334</v>
      </c>
      <c r="CO43" s="380">
        <v>19.127383385232431</v>
      </c>
      <c r="CP43" s="380">
        <v>1.3372163043513444E-2</v>
      </c>
      <c r="CQ43" s="89">
        <v>1.2662086646366264</v>
      </c>
      <c r="CR43" s="380">
        <v>0.98049023394696944</v>
      </c>
      <c r="CS43" s="380">
        <v>0</v>
      </c>
      <c r="CT43" s="591">
        <f>CV43</f>
        <v>1.0758863802666024E-2</v>
      </c>
      <c r="CU43" s="380">
        <v>0.16661097378831025</v>
      </c>
      <c r="CV43" s="380">
        <v>1.0758863802666024E-2</v>
      </c>
      <c r="CW43" s="400">
        <v>0.5244372470728853</v>
      </c>
      <c r="CX43" s="380">
        <v>1.4064445642315495</v>
      </c>
      <c r="CY43" s="380">
        <v>0</v>
      </c>
      <c r="CZ43" s="400">
        <v>63.003599769414755</v>
      </c>
      <c r="DA43" s="380">
        <v>32.786969703370119</v>
      </c>
      <c r="DB43" s="380">
        <v>0.2533160428094014</v>
      </c>
      <c r="DC43" s="591">
        <f t="shared" si="65"/>
        <v>0.1681486339881412</v>
      </c>
      <c r="DD43" s="380">
        <v>0.61752202224687081</v>
      </c>
      <c r="DE43" s="380">
        <v>0.1681486339881412</v>
      </c>
      <c r="DF43" s="89">
        <v>16.127331252620547</v>
      </c>
      <c r="DG43" s="380">
        <v>24.332791080788741</v>
      </c>
      <c r="DH43" s="380">
        <v>0.22977658629011535</v>
      </c>
      <c r="DI43" s="89">
        <v>609.9996961706629</v>
      </c>
      <c r="DJ43" s="380">
        <v>88.314925181353118</v>
      </c>
      <c r="DK43" s="380">
        <v>1.4838604324286797E-2</v>
      </c>
      <c r="DL43" s="89">
        <v>769.81498877523563</v>
      </c>
      <c r="DM43" s="380">
        <v>127.9966049810357</v>
      </c>
      <c r="DN43" s="380">
        <v>0</v>
      </c>
      <c r="DO43" s="89">
        <v>67.483539232719963</v>
      </c>
      <c r="DP43" s="380">
        <v>11.519562398599254</v>
      </c>
      <c r="DQ43" s="380">
        <v>0</v>
      </c>
      <c r="DR43" s="89">
        <v>248.79844614441055</v>
      </c>
      <c r="DS43" s="380">
        <v>42.849008229566202</v>
      </c>
      <c r="DT43" s="380">
        <v>0</v>
      </c>
      <c r="DU43" s="89">
        <v>34.378870897724646</v>
      </c>
      <c r="DV43" s="380">
        <v>11.446933593884193</v>
      </c>
      <c r="DW43" s="380">
        <v>0</v>
      </c>
      <c r="DX43" s="89">
        <v>4.4564890628229001</v>
      </c>
      <c r="DY43" s="380">
        <v>1.8853115343214253</v>
      </c>
      <c r="DZ43" s="380">
        <v>0</v>
      </c>
      <c r="EA43" s="89">
        <v>28.149053875777689</v>
      </c>
      <c r="EB43" s="380">
        <v>10.149260597948553</v>
      </c>
      <c r="EC43" s="380">
        <v>0.13138807594365734</v>
      </c>
      <c r="ED43" s="89">
        <v>2.9250653715074351</v>
      </c>
      <c r="EE43" s="380">
        <v>0.98003061679361547</v>
      </c>
      <c r="EF43" s="380">
        <v>0</v>
      </c>
      <c r="EG43" s="89">
        <v>15.901439903515637</v>
      </c>
      <c r="EH43" s="380">
        <v>4.5065504065176247</v>
      </c>
      <c r="EI43" s="380">
        <v>3.8476946592535581E-2</v>
      </c>
      <c r="EJ43" s="89">
        <v>3.1922805831597247</v>
      </c>
      <c r="EK43" s="380">
        <v>1.3462724470369385</v>
      </c>
      <c r="EL43" s="380">
        <v>1.3284410681171973E-2</v>
      </c>
      <c r="EM43" s="89">
        <v>8.99773983464768</v>
      </c>
      <c r="EN43" s="380">
        <v>3.3654214070622515</v>
      </c>
      <c r="EO43" s="380">
        <v>0</v>
      </c>
      <c r="EP43" s="89">
        <v>1.1253678110809122</v>
      </c>
      <c r="EQ43" s="380">
        <v>0.64470618877311059</v>
      </c>
      <c r="ER43" s="380">
        <v>0</v>
      </c>
      <c r="ES43" s="89">
        <v>8.1115706683157143</v>
      </c>
      <c r="ET43" s="380">
        <v>3.4732731563574717</v>
      </c>
      <c r="EU43" s="380">
        <v>4.674919518058665E-2</v>
      </c>
      <c r="EV43" s="89">
        <v>1.6301400482944224</v>
      </c>
      <c r="EW43" s="380">
        <v>0.76113865521745017</v>
      </c>
      <c r="EX43" s="380">
        <v>1.0110145312833031E-2</v>
      </c>
      <c r="EY43" s="400">
        <v>0.36050291456577571</v>
      </c>
      <c r="EZ43" s="380">
        <v>0.87310974232709881</v>
      </c>
      <c r="FA43" s="380">
        <v>8.8337221076351585E-2</v>
      </c>
      <c r="FB43" s="89">
        <v>1.9660529477305844</v>
      </c>
      <c r="FC43" s="380">
        <v>1.7386450394026824</v>
      </c>
      <c r="FD43" s="380">
        <v>0</v>
      </c>
      <c r="FE43" s="89">
        <v>0.77963658542759795</v>
      </c>
      <c r="FF43" s="380">
        <v>0.70373018795178988</v>
      </c>
      <c r="FG43" s="380">
        <v>6.9836043826835753E-2</v>
      </c>
      <c r="FH43" s="89">
        <v>9.2495026081443363</v>
      </c>
      <c r="FI43" s="380">
        <v>4.3091950460448212</v>
      </c>
      <c r="FJ43" s="380">
        <v>0</v>
      </c>
      <c r="FK43" s="89">
        <v>18.601089239198007</v>
      </c>
      <c r="FL43" s="380">
        <v>9.9838599460121049</v>
      </c>
      <c r="FM43" s="380">
        <v>1.7555976528990488E-2</v>
      </c>
    </row>
    <row r="44" spans="2:169">
      <c r="B44" s="73" t="s">
        <v>207</v>
      </c>
      <c r="C44" s="73" t="s">
        <v>1338</v>
      </c>
      <c r="D44" s="73" t="s">
        <v>1367</v>
      </c>
      <c r="E44" s="398" t="s">
        <v>32</v>
      </c>
      <c r="F44" s="398" t="s">
        <v>32</v>
      </c>
      <c r="H44" s="73" t="s">
        <v>1368</v>
      </c>
      <c r="I44" s="73" t="s">
        <v>1369</v>
      </c>
      <c r="J44" s="73" t="s">
        <v>1370</v>
      </c>
      <c r="K44" s="73" t="s">
        <v>1590</v>
      </c>
      <c r="L44" s="73">
        <v>25</v>
      </c>
      <c r="M44" s="113" t="s">
        <v>1593</v>
      </c>
      <c r="N44" s="89">
        <v>1.58980740198491</v>
      </c>
      <c r="O44" s="380">
        <v>0.96953817535772502</v>
      </c>
      <c r="P44" s="380">
        <v>0.10379532805380901</v>
      </c>
      <c r="Q44" s="89">
        <v>2.15411014219305</v>
      </c>
      <c r="R44" s="380">
        <v>4.2694665519928803</v>
      </c>
      <c r="S44" s="380">
        <v>0.46630530513405899</v>
      </c>
      <c r="T44" s="89">
        <v>2692.3952971263602</v>
      </c>
      <c r="U44" s="380">
        <v>1839.6327070535101</v>
      </c>
      <c r="V44" s="380">
        <v>0.35609779223535099</v>
      </c>
      <c r="W44" s="89">
        <v>540.58098042058896</v>
      </c>
      <c r="X44" s="380">
        <v>515.35612453884198</v>
      </c>
      <c r="Y44" s="380">
        <v>0.13764273697909199</v>
      </c>
      <c r="Z44" s="400">
        <v>283.80731068882199</v>
      </c>
      <c r="AA44" s="380">
        <v>220.65289110835801</v>
      </c>
      <c r="AB44" s="380">
        <v>8.2137687027104E-2</v>
      </c>
      <c r="AC44" s="400">
        <v>10465.568264044799</v>
      </c>
      <c r="AD44" s="380">
        <v>8953.4139464706495</v>
      </c>
      <c r="AE44" s="380">
        <v>90.140581912526599</v>
      </c>
      <c r="AF44" s="89">
        <v>170089.03147328601</v>
      </c>
      <c r="AG44" s="380">
        <v>11013.036734643299</v>
      </c>
      <c r="AH44" s="380">
        <v>6.1352236458463896</v>
      </c>
      <c r="AI44" s="400">
        <v>549.45755668449704</v>
      </c>
      <c r="AJ44" s="380">
        <v>356.91696548911898</v>
      </c>
      <c r="AK44" s="380">
        <v>40.560963394088802</v>
      </c>
      <c r="AL44" s="89">
        <v>2372.2561254245202</v>
      </c>
      <c r="AM44" s="380">
        <v>481.98831732732702</v>
      </c>
      <c r="AN44" s="380">
        <v>46.090883169842499</v>
      </c>
      <c r="AO44" s="400">
        <v>200.60972815445001</v>
      </c>
      <c r="AP44" s="380">
        <v>168.031111031839</v>
      </c>
      <c r="AQ44" s="380">
        <v>0.80968036153229195</v>
      </c>
      <c r="AR44" s="400">
        <v>0.41543334440422902</v>
      </c>
      <c r="AS44" s="380">
        <v>0.35424540820897599</v>
      </c>
      <c r="AT44" s="380">
        <v>5.2630021676080198E-2</v>
      </c>
      <c r="AU44" s="400">
        <v>4.9356987764386098</v>
      </c>
      <c r="AV44" s="380">
        <v>6.77987689882029</v>
      </c>
      <c r="AW44" s="380">
        <v>7.56304605496875E-2</v>
      </c>
      <c r="AX44" s="89">
        <v>17.9415135672864</v>
      </c>
      <c r="AY44" s="382">
        <v>12.5450026602202</v>
      </c>
      <c r="AZ44" s="382">
        <v>3.0025458779998598E-2</v>
      </c>
      <c r="BA44" s="400">
        <v>0.51753873732724998</v>
      </c>
      <c r="BB44" s="380">
        <v>2.4201337377929399</v>
      </c>
      <c r="BC44" s="380">
        <v>0.43526198113057202</v>
      </c>
      <c r="BD44" s="89">
        <v>1132.8528939784401</v>
      </c>
      <c r="BE44" s="380">
        <v>80.638417450408696</v>
      </c>
      <c r="BF44" s="380">
        <v>0.44358725854324799</v>
      </c>
      <c r="BG44" s="89">
        <v>173.14251121964301</v>
      </c>
      <c r="BH44" s="380">
        <v>90.892147941065403</v>
      </c>
      <c r="BI44" s="380">
        <v>0.94392766292391295</v>
      </c>
      <c r="BJ44" s="89">
        <v>417.80401719864301</v>
      </c>
      <c r="BK44" s="380">
        <v>192.00723137924399</v>
      </c>
      <c r="BL44" s="380">
        <v>2.23866467004546</v>
      </c>
      <c r="BM44" s="89">
        <v>0.142531708588059</v>
      </c>
      <c r="BN44" s="380">
        <v>0.19467392604626399</v>
      </c>
      <c r="BO44" s="380">
        <v>1.0212611334526601E-2</v>
      </c>
      <c r="BP44" s="400">
        <v>0.258535360783057</v>
      </c>
      <c r="BQ44" s="380">
        <v>0.81992820765749097</v>
      </c>
      <c r="BR44" s="380">
        <v>7.1923396711945697E-2</v>
      </c>
      <c r="BS44" s="400">
        <v>1.08172918529662</v>
      </c>
      <c r="BT44" s="380">
        <v>1.2538554937925399</v>
      </c>
      <c r="BU44" s="380">
        <v>2.56230552372343E-2</v>
      </c>
      <c r="BV44" s="400">
        <v>0.96524568969649005</v>
      </c>
      <c r="BW44" s="380">
        <v>1.6568882402984599</v>
      </c>
      <c r="BX44" s="380">
        <v>0.153336570282472</v>
      </c>
      <c r="BY44" s="89">
        <v>1.0781622777305</v>
      </c>
      <c r="BZ44" s="380">
        <v>0.85947662948544601</v>
      </c>
      <c r="CA44" s="380">
        <v>3.5975396890710699E-2</v>
      </c>
      <c r="CB44" s="89">
        <v>16.6028978830815</v>
      </c>
      <c r="CC44" s="380">
        <v>5.8607382333739197</v>
      </c>
      <c r="CD44" s="380">
        <v>0.23375869882299999</v>
      </c>
      <c r="CE44" s="89">
        <v>63.633876732074597</v>
      </c>
      <c r="CF44" s="380">
        <v>38.599271358437001</v>
      </c>
      <c r="CG44" s="380">
        <v>0.186632991333087</v>
      </c>
      <c r="CH44" s="400">
        <v>0.76928136169853101</v>
      </c>
      <c r="CI44" s="380">
        <v>0.71441303137254497</v>
      </c>
      <c r="CJ44" s="380">
        <v>3.9508353378762198E-2</v>
      </c>
      <c r="CK44" s="89">
        <v>157.976631581367</v>
      </c>
      <c r="CL44" s="380">
        <v>16.680167131772901</v>
      </c>
      <c r="CM44" s="380">
        <v>1.7986146415064699E-2</v>
      </c>
      <c r="CN44" s="89">
        <v>401.95802447640398</v>
      </c>
      <c r="CO44" s="380">
        <v>75.012696825476695</v>
      </c>
      <c r="CP44" s="380">
        <v>1.5797393389477201E-3</v>
      </c>
      <c r="CQ44" s="89">
        <v>2.5842161104304902</v>
      </c>
      <c r="CR44" s="380">
        <v>2.28567156198209</v>
      </c>
      <c r="CS44" s="380">
        <v>3.0710373285127201E-3</v>
      </c>
      <c r="CT44" s="89">
        <v>1.49299747709496E-2</v>
      </c>
      <c r="CU44" s="380">
        <v>5.1395118129371399E-2</v>
      </c>
      <c r="CV44" s="380">
        <v>0</v>
      </c>
      <c r="CW44" s="400">
        <v>0.13952846595913401</v>
      </c>
      <c r="CX44" s="380">
        <v>0.36120383623375801</v>
      </c>
      <c r="CY44" s="380">
        <v>0</v>
      </c>
      <c r="CZ44" s="400">
        <v>43.106980333648899</v>
      </c>
      <c r="DA44" s="380">
        <v>23.554877555101601</v>
      </c>
      <c r="DB44" s="380">
        <v>4.4291988304733798E-2</v>
      </c>
      <c r="DC44" s="89">
        <v>0.130953661804181</v>
      </c>
      <c r="DD44" s="380">
        <v>0.25816385277778298</v>
      </c>
      <c r="DE44" s="380">
        <v>2.5908160329704E-2</v>
      </c>
      <c r="DF44" s="89">
        <v>7.2010518587779799</v>
      </c>
      <c r="DG44" s="380">
        <v>7.6008901131064501</v>
      </c>
      <c r="DH44" s="380">
        <v>4.1841545892846603E-2</v>
      </c>
      <c r="DI44" s="89">
        <v>730.574224205939</v>
      </c>
      <c r="DJ44" s="380">
        <v>159.362985893428</v>
      </c>
      <c r="DK44" s="380">
        <v>1.7524677214096999E-3</v>
      </c>
      <c r="DL44" s="89">
        <v>1678.9392007114</v>
      </c>
      <c r="DM44" s="380">
        <v>387.70780125225599</v>
      </c>
      <c r="DN44" s="380">
        <v>2.5766903100601902E-3</v>
      </c>
      <c r="DO44" s="89">
        <v>219.46597161588801</v>
      </c>
      <c r="DP44" s="380">
        <v>50.0434655760494</v>
      </c>
      <c r="DQ44" s="380">
        <v>1.5122761483451E-3</v>
      </c>
      <c r="DR44" s="89">
        <v>966.93686663768199</v>
      </c>
      <c r="DS44" s="380">
        <v>241.676182100148</v>
      </c>
      <c r="DT44" s="380">
        <v>0</v>
      </c>
      <c r="DU44" s="89">
        <v>169.30374904924901</v>
      </c>
      <c r="DV44" s="380">
        <v>43.372263949510099</v>
      </c>
      <c r="DW44" s="380">
        <v>0</v>
      </c>
      <c r="DX44" s="89">
        <v>18.2994202050373</v>
      </c>
      <c r="DY44" s="380">
        <v>5.5253508711648296</v>
      </c>
      <c r="DZ44" s="380">
        <v>0</v>
      </c>
      <c r="EA44" s="89">
        <v>128.965819605646</v>
      </c>
      <c r="EB44" s="380">
        <v>30.577296208108699</v>
      </c>
      <c r="EC44" s="380">
        <v>3.7139384686112997E-2</v>
      </c>
      <c r="ED44" s="89">
        <v>14.7560293939672</v>
      </c>
      <c r="EE44" s="380">
        <v>3.7948959175458801</v>
      </c>
      <c r="EF44" s="380">
        <v>0</v>
      </c>
      <c r="EG44" s="89">
        <v>79.531769004188703</v>
      </c>
      <c r="EH44" s="380">
        <v>17.535533624712698</v>
      </c>
      <c r="EI44" s="380">
        <v>6.3901503720330301E-3</v>
      </c>
      <c r="EJ44" s="89">
        <v>14.229884512927001</v>
      </c>
      <c r="EK44" s="380">
        <v>3.2535960663157</v>
      </c>
      <c r="EL44" s="380">
        <v>3.1395942661363902E-3</v>
      </c>
      <c r="EM44" s="89">
        <v>37.8824955722922</v>
      </c>
      <c r="EN44" s="380">
        <v>8.2754500470416605</v>
      </c>
      <c r="EO44" s="380">
        <v>0</v>
      </c>
      <c r="EP44" s="89">
        <v>4.9042484976396903</v>
      </c>
      <c r="EQ44" s="380">
        <v>1.2241526535204399</v>
      </c>
      <c r="ER44" s="380">
        <v>0</v>
      </c>
      <c r="ES44" s="89">
        <v>32.2145234630703</v>
      </c>
      <c r="ET44" s="380">
        <v>6.0936905837436903</v>
      </c>
      <c r="EU44" s="380">
        <v>7.7644610312987902E-3</v>
      </c>
      <c r="EV44" s="89">
        <v>4.8739069531262702</v>
      </c>
      <c r="EW44" s="380">
        <v>1.1486881082393701</v>
      </c>
      <c r="EX44" s="380">
        <v>1.67886295898443E-3</v>
      </c>
      <c r="EY44" s="400">
        <v>0.13547856227239699</v>
      </c>
      <c r="EZ44" s="380">
        <v>0.32810324121269802</v>
      </c>
      <c r="FA44" s="380">
        <v>8.5682700466299198E-3</v>
      </c>
      <c r="FB44" s="89">
        <v>1.00391319920596</v>
      </c>
      <c r="FC44" s="380">
        <v>0.72872149096536898</v>
      </c>
      <c r="FD44" s="380">
        <v>7.9259051701819593E-3</v>
      </c>
      <c r="FE44" s="89">
        <v>0.48354833729716701</v>
      </c>
      <c r="FF44" s="380">
        <v>0.376723006493694</v>
      </c>
      <c r="FG44" s="380">
        <v>1.05883148261253E-2</v>
      </c>
      <c r="FH44" s="89">
        <v>7.6684218991417401</v>
      </c>
      <c r="FI44" s="380">
        <v>4.6102058945322204</v>
      </c>
      <c r="FJ44" s="380">
        <v>0</v>
      </c>
      <c r="FK44" s="89">
        <v>7.2977019975689101</v>
      </c>
      <c r="FL44" s="380">
        <v>2.85115651000195</v>
      </c>
      <c r="FM44" s="380">
        <v>0</v>
      </c>
    </row>
    <row r="45" spans="2:169">
      <c r="B45" s="73" t="s">
        <v>207</v>
      </c>
      <c r="C45" s="73" t="s">
        <v>1338</v>
      </c>
      <c r="D45" s="73" t="s">
        <v>1367</v>
      </c>
      <c r="E45" s="398" t="s">
        <v>32</v>
      </c>
      <c r="F45" s="398" t="s">
        <v>32</v>
      </c>
      <c r="H45" s="73" t="s">
        <v>1368</v>
      </c>
      <c r="I45" s="73" t="s">
        <v>1369</v>
      </c>
      <c r="J45" s="73" t="s">
        <v>1370</v>
      </c>
      <c r="K45" s="73" t="s">
        <v>1590</v>
      </c>
      <c r="L45" s="73">
        <v>25</v>
      </c>
      <c r="M45" s="113" t="s">
        <v>1594</v>
      </c>
      <c r="N45" s="89">
        <v>0.95857946860941601</v>
      </c>
      <c r="O45" s="380">
        <v>0.59159111162287403</v>
      </c>
      <c r="P45" s="380">
        <v>0.11974992749150799</v>
      </c>
      <c r="Q45" s="89">
        <v>1.3499985002903101</v>
      </c>
      <c r="R45" s="380">
        <v>3.0984852480448999</v>
      </c>
      <c r="S45" s="380">
        <v>0.65386866297482704</v>
      </c>
      <c r="T45" s="89">
        <v>798.782266367631</v>
      </c>
      <c r="U45" s="380">
        <v>84.429383662384495</v>
      </c>
      <c r="V45" s="380">
        <v>0.31731923489904301</v>
      </c>
      <c r="W45" s="89">
        <v>43.984389894244899</v>
      </c>
      <c r="X45" s="380">
        <v>19.126150998916099</v>
      </c>
      <c r="Y45" s="380">
        <v>0.15929372719024101</v>
      </c>
      <c r="Z45" s="400">
        <v>20.144289920917899</v>
      </c>
      <c r="AA45" s="380">
        <v>43.695375440077498</v>
      </c>
      <c r="AB45" s="380">
        <v>9.7580328161743002E-2</v>
      </c>
      <c r="AC45" s="400">
        <v>1354.99670336033</v>
      </c>
      <c r="AD45" s="380">
        <v>564.72918017177403</v>
      </c>
      <c r="AE45" s="380">
        <v>94.344390246330605</v>
      </c>
      <c r="AF45" s="89">
        <v>183869.46189727701</v>
      </c>
      <c r="AG45" s="380">
        <v>13313.353400719499</v>
      </c>
      <c r="AH45" s="380">
        <v>7.2140577698846204</v>
      </c>
      <c r="AI45" s="400">
        <v>804.50717120657305</v>
      </c>
      <c r="AJ45" s="380">
        <v>198.59606534139601</v>
      </c>
      <c r="AK45" s="380">
        <v>53.636265625281702</v>
      </c>
      <c r="AL45" s="89">
        <v>1051.94681470104</v>
      </c>
      <c r="AM45" s="380">
        <v>258.11632888945798</v>
      </c>
      <c r="AN45" s="380">
        <v>50.088277329264798</v>
      </c>
      <c r="AO45" s="400">
        <v>5.2422654355154004</v>
      </c>
      <c r="AP45" s="380">
        <v>9.4464513415506008</v>
      </c>
      <c r="AQ45" s="380">
        <v>0.76728863221693999</v>
      </c>
      <c r="AR45" s="400">
        <v>0.32812820857161801</v>
      </c>
      <c r="AS45" s="380">
        <v>0.28130578414388502</v>
      </c>
      <c r="AT45" s="380">
        <v>5.5744251592636102E-2</v>
      </c>
      <c r="AU45" s="400">
        <v>0.52332614901699104</v>
      </c>
      <c r="AV45" s="380">
        <v>1.3140271251806701</v>
      </c>
      <c r="AW45" s="380">
        <v>0.12597609952132899</v>
      </c>
      <c r="AX45" s="89">
        <v>11.908534081334601</v>
      </c>
      <c r="AY45" s="382">
        <v>2.3171666226139198</v>
      </c>
      <c r="AZ45" s="382">
        <v>3.1776629222128698E-2</v>
      </c>
      <c r="BA45" s="591">
        <f t="shared" si="3"/>
        <v>0.499839679105611</v>
      </c>
      <c r="BB45" s="380">
        <v>1.6488243018759301</v>
      </c>
      <c r="BC45" s="380">
        <v>0.499839679105611</v>
      </c>
      <c r="BD45" s="89">
        <v>1260.8530385465299</v>
      </c>
      <c r="BE45" s="380">
        <v>109.927527708328</v>
      </c>
      <c r="BF45" s="380">
        <v>0.50467818268032905</v>
      </c>
      <c r="BG45" s="89">
        <v>171.84272227709801</v>
      </c>
      <c r="BH45" s="380">
        <v>31.639802588866299</v>
      </c>
      <c r="BI45" s="380">
        <v>1.4375149354490899</v>
      </c>
      <c r="BJ45" s="89">
        <v>390.37612603157601</v>
      </c>
      <c r="BK45" s="380">
        <v>57.8188280928902</v>
      </c>
      <c r="BL45" s="380">
        <v>1.9812817970982399</v>
      </c>
      <c r="BM45" s="89">
        <v>0.12600850766590099</v>
      </c>
      <c r="BN45" s="380">
        <v>0.139257376986786</v>
      </c>
      <c r="BO45" s="380">
        <v>1.13496032393757E-2</v>
      </c>
      <c r="BP45" s="400">
        <v>8.3229836227347198E-2</v>
      </c>
      <c r="BQ45" s="380">
        <v>0.31964073173294899</v>
      </c>
      <c r="BR45" s="380">
        <v>6.3971142610406706E-2</v>
      </c>
      <c r="BS45" s="400">
        <v>0.85375416126850101</v>
      </c>
      <c r="BT45" s="380">
        <v>1.03277111743005</v>
      </c>
      <c r="BU45" s="380">
        <v>3.7443894148762397E-2</v>
      </c>
      <c r="BV45" s="400">
        <v>0.93319077413241303</v>
      </c>
      <c r="BW45" s="380">
        <v>1.03647134320575</v>
      </c>
      <c r="BX45" s="380">
        <v>0.19131087141804301</v>
      </c>
      <c r="BY45" s="89">
        <v>0.40757197596280398</v>
      </c>
      <c r="BZ45" s="380">
        <v>0.34652872456533201</v>
      </c>
      <c r="CA45" s="380">
        <v>3.3443035679291903E-2</v>
      </c>
      <c r="CB45" s="89">
        <v>12.450567860709</v>
      </c>
      <c r="CC45" s="380">
        <v>3.3633048275288</v>
      </c>
      <c r="CD45" s="380">
        <v>0.244811537703823</v>
      </c>
      <c r="CE45" s="89">
        <v>14.065856112515</v>
      </c>
      <c r="CF45" s="380">
        <v>4.15166141607697</v>
      </c>
      <c r="CG45" s="380">
        <v>0.190093679183791</v>
      </c>
      <c r="CH45" s="400">
        <v>4.6389421008548801E-2</v>
      </c>
      <c r="CI45" s="380">
        <v>0.21903694701867399</v>
      </c>
      <c r="CJ45" s="380">
        <v>4.4332752207310699E-2</v>
      </c>
      <c r="CK45" s="89">
        <v>152.67469351258501</v>
      </c>
      <c r="CL45" s="380">
        <v>12.619124458909001</v>
      </c>
      <c r="CM45" s="380">
        <v>1.8209407313322701E-2</v>
      </c>
      <c r="CN45" s="89">
        <v>332.65240623602801</v>
      </c>
      <c r="CO45" s="380">
        <v>22.4462511074376</v>
      </c>
      <c r="CP45" s="380">
        <v>0</v>
      </c>
      <c r="CQ45" s="89">
        <v>0.26380729103252898</v>
      </c>
      <c r="CR45" s="380">
        <v>0.28077006995682602</v>
      </c>
      <c r="CS45" s="380">
        <v>0</v>
      </c>
      <c r="CT45" s="591">
        <f>CV45</f>
        <v>1.8340198471421701E-3</v>
      </c>
      <c r="CU45" s="380">
        <v>9.1155210416219191E-3</v>
      </c>
      <c r="CV45" s="380">
        <v>1.8340198471421701E-3</v>
      </c>
      <c r="CW45" s="400">
        <v>5.1219253257900103E-2</v>
      </c>
      <c r="CX45" s="380">
        <v>0.15573511323928399</v>
      </c>
      <c r="CY45" s="380">
        <v>0</v>
      </c>
      <c r="CZ45" s="400">
        <v>8.0625457301831904</v>
      </c>
      <c r="DA45" s="380">
        <v>12.7608731548181</v>
      </c>
      <c r="DB45" s="380">
        <v>3.6462707692579699E-2</v>
      </c>
      <c r="DC45" s="89">
        <v>8.3767925999289894E-2</v>
      </c>
      <c r="DD45" s="380">
        <v>0.19997849383999899</v>
      </c>
      <c r="DE45" s="380">
        <v>2.49289835518176E-2</v>
      </c>
      <c r="DF45" s="89">
        <v>1.1513817731004401</v>
      </c>
      <c r="DG45" s="380">
        <v>1.29116032724765</v>
      </c>
      <c r="DH45" s="380">
        <v>3.5959412874522999E-2</v>
      </c>
      <c r="DI45" s="89">
        <v>748.43947044180698</v>
      </c>
      <c r="DJ45" s="380">
        <v>70.547165258268393</v>
      </c>
      <c r="DK45" s="380">
        <v>2.5281471705151902E-3</v>
      </c>
      <c r="DL45" s="89">
        <v>1433.6206023412999</v>
      </c>
      <c r="DM45" s="380">
        <v>134.206271840255</v>
      </c>
      <c r="DN45" s="380">
        <v>1.8820647731746501E-3</v>
      </c>
      <c r="DO45" s="89">
        <v>166.61291662501699</v>
      </c>
      <c r="DP45" s="380">
        <v>15.522064142714401</v>
      </c>
      <c r="DQ45" s="380">
        <v>0</v>
      </c>
      <c r="DR45" s="89">
        <v>709.17011047035101</v>
      </c>
      <c r="DS45" s="380">
        <v>71.993532888635798</v>
      </c>
      <c r="DT45" s="380">
        <v>0</v>
      </c>
      <c r="DU45" s="89">
        <v>122.909039883068</v>
      </c>
      <c r="DV45" s="380">
        <v>14.3951876737069</v>
      </c>
      <c r="DW45" s="380">
        <v>1.02337435670332E-2</v>
      </c>
      <c r="DX45" s="89">
        <v>9.9965068571213003</v>
      </c>
      <c r="DY45" s="380">
        <v>2.5597798367908902</v>
      </c>
      <c r="DZ45" s="380">
        <v>2.9480115494140398E-3</v>
      </c>
      <c r="EA45" s="89">
        <v>102.773044762834</v>
      </c>
      <c r="EB45" s="380">
        <v>15.2552679640436</v>
      </c>
      <c r="EC45" s="380">
        <v>3.5214866751213499E-2</v>
      </c>
      <c r="ED45" s="89">
        <v>11.554481903286</v>
      </c>
      <c r="EE45" s="380">
        <v>1.69065585953596</v>
      </c>
      <c r="EF45" s="380">
        <v>0</v>
      </c>
      <c r="EG45" s="89">
        <v>62.198598416226503</v>
      </c>
      <c r="EH45" s="380">
        <v>9.1171019035954899</v>
      </c>
      <c r="EI45" s="380">
        <v>6.5613776054957102E-3</v>
      </c>
      <c r="EJ45" s="89">
        <v>11.5142499879782</v>
      </c>
      <c r="EK45" s="380">
        <v>1.7469081208785799</v>
      </c>
      <c r="EL45" s="380">
        <v>0</v>
      </c>
      <c r="EM45" s="89">
        <v>31.350178390762899</v>
      </c>
      <c r="EN45" s="380">
        <v>4.8377691904167701</v>
      </c>
      <c r="EO45" s="380">
        <v>0</v>
      </c>
      <c r="EP45" s="89">
        <v>3.9865444061038402</v>
      </c>
      <c r="EQ45" s="380">
        <v>0.81995745971428102</v>
      </c>
      <c r="ER45" s="380">
        <v>2.2659103343690701E-3</v>
      </c>
      <c r="ES45" s="89">
        <v>26.5257531499899</v>
      </c>
      <c r="ET45" s="380">
        <v>5.0117763532368604</v>
      </c>
      <c r="EU45" s="380">
        <v>7.9730975304920897E-3</v>
      </c>
      <c r="EV45" s="89">
        <v>4.5580260476712597</v>
      </c>
      <c r="EW45" s="380">
        <v>0.71048214273264199</v>
      </c>
      <c r="EX45" s="380">
        <v>0</v>
      </c>
      <c r="EY45" s="400">
        <v>1.86268605902855E-2</v>
      </c>
      <c r="EZ45" s="380">
        <v>9.7875778617724396E-2</v>
      </c>
      <c r="FA45" s="380">
        <v>0</v>
      </c>
      <c r="FB45" s="89">
        <v>2.2988487579430701</v>
      </c>
      <c r="FC45" s="380">
        <v>0.88060174410288605</v>
      </c>
      <c r="FD45" s="380">
        <v>8.1379678276221907E-3</v>
      </c>
      <c r="FE45" s="89">
        <v>0.72826196004006405</v>
      </c>
      <c r="FF45" s="380">
        <v>0.50806128771228198</v>
      </c>
      <c r="FG45" s="380">
        <v>8.5693992645903602E-3</v>
      </c>
      <c r="FH45" s="89">
        <v>6.0328918739884099</v>
      </c>
      <c r="FI45" s="380">
        <v>1.91158565935644</v>
      </c>
      <c r="FJ45" s="380">
        <v>7.2744460813024096E-3</v>
      </c>
      <c r="FK45" s="89">
        <v>8.6554806150253896</v>
      </c>
      <c r="FL45" s="380">
        <v>5.4745971171557404</v>
      </c>
      <c r="FM45" s="380">
        <v>4.2132103773918801E-3</v>
      </c>
    </row>
    <row r="46" spans="2:169">
      <c r="B46" s="73" t="s">
        <v>207</v>
      </c>
      <c r="C46" s="73" t="s">
        <v>1338</v>
      </c>
      <c r="D46" s="73" t="s">
        <v>1367</v>
      </c>
      <c r="E46" s="398" t="s">
        <v>32</v>
      </c>
      <c r="F46" s="398" t="s">
        <v>32</v>
      </c>
      <c r="H46" s="73" t="s">
        <v>1368</v>
      </c>
      <c r="I46" s="73" t="s">
        <v>1369</v>
      </c>
      <c r="J46" s="73" t="s">
        <v>1370</v>
      </c>
      <c r="K46" s="73" t="s">
        <v>1590</v>
      </c>
      <c r="L46" s="73">
        <v>25</v>
      </c>
      <c r="M46" s="113" t="s">
        <v>1595</v>
      </c>
      <c r="N46" s="89">
        <v>1.1709376057229499</v>
      </c>
      <c r="O46" s="380">
        <v>0.93761946022360099</v>
      </c>
      <c r="P46" s="380">
        <v>0.124945945227251</v>
      </c>
      <c r="Q46" s="89">
        <v>1.20658204219498</v>
      </c>
      <c r="R46" s="380">
        <v>2.3346142105875498</v>
      </c>
      <c r="S46" s="380">
        <v>0.51976407110800904</v>
      </c>
      <c r="T46" s="89">
        <v>816.72156214705296</v>
      </c>
      <c r="U46" s="380">
        <v>398.13014298811402</v>
      </c>
      <c r="V46" s="380">
        <v>0.32710696255725602</v>
      </c>
      <c r="W46" s="89">
        <v>55.645848039742702</v>
      </c>
      <c r="X46" s="380">
        <v>103.60177587521299</v>
      </c>
      <c r="Y46" s="380">
        <v>0.16690743902400601</v>
      </c>
      <c r="Z46" s="400">
        <v>65.902850794684596</v>
      </c>
      <c r="AA46" s="380">
        <v>103.40894304245199</v>
      </c>
      <c r="AB46" s="380">
        <v>7.94398109812363E-2</v>
      </c>
      <c r="AC46" s="400">
        <v>1288.0366483113901</v>
      </c>
      <c r="AD46" s="380">
        <v>2048.2084910007602</v>
      </c>
      <c r="AE46" s="380">
        <v>106.667694692974</v>
      </c>
      <c r="AF46" s="89">
        <v>170852.77234975499</v>
      </c>
      <c r="AG46" s="380">
        <v>11330.7759711701</v>
      </c>
      <c r="AH46" s="380">
        <v>6.2627682491860304</v>
      </c>
      <c r="AI46" s="400">
        <v>588.055101995928</v>
      </c>
      <c r="AJ46" s="380">
        <v>273.76119398863102</v>
      </c>
      <c r="AK46" s="380">
        <v>40.657925747823903</v>
      </c>
      <c r="AL46" s="89">
        <v>2399.5129808674901</v>
      </c>
      <c r="AM46" s="380">
        <v>440.73726182565798</v>
      </c>
      <c r="AN46" s="380">
        <v>47.111825970364301</v>
      </c>
      <c r="AO46" s="400">
        <v>23.560943989646699</v>
      </c>
      <c r="AP46" s="380">
        <v>55.980241791516001</v>
      </c>
      <c r="AQ46" s="380">
        <v>1.0048114258904099</v>
      </c>
      <c r="AR46" s="400">
        <v>0.142097747913039</v>
      </c>
      <c r="AS46" s="380">
        <v>0.21207010168722201</v>
      </c>
      <c r="AT46" s="380">
        <v>5.2899734799836298E-2</v>
      </c>
      <c r="AU46" s="400">
        <v>2.0632608873631599</v>
      </c>
      <c r="AV46" s="380">
        <v>3.6972599157694601</v>
      </c>
      <c r="AW46" s="380">
        <v>0.13838712242274201</v>
      </c>
      <c r="AX46" s="89">
        <v>12.823761490926399</v>
      </c>
      <c r="AY46" s="382">
        <v>2.7346543519257298</v>
      </c>
      <c r="AZ46" s="382">
        <v>3.1002228517154E-2</v>
      </c>
      <c r="BA46" s="400">
        <v>0.78386138664819804</v>
      </c>
      <c r="BB46" s="380">
        <v>2.5970632916174798</v>
      </c>
      <c r="BC46" s="380">
        <v>0.38596511069900202</v>
      </c>
      <c r="BD46" s="89">
        <v>1447.60532908096</v>
      </c>
      <c r="BE46" s="380">
        <v>72.831757973393906</v>
      </c>
      <c r="BF46" s="380">
        <v>0.47360136109523898</v>
      </c>
      <c r="BG46" s="89">
        <v>172.57966761384299</v>
      </c>
      <c r="BH46" s="380">
        <v>58.484982774528802</v>
      </c>
      <c r="BI46" s="380">
        <v>1.2315145885630601</v>
      </c>
      <c r="BJ46" s="89">
        <v>393.39994733872999</v>
      </c>
      <c r="BK46" s="380">
        <v>73.4935353078763</v>
      </c>
      <c r="BL46" s="380">
        <v>2.5369536078297199</v>
      </c>
      <c r="BM46" s="89">
        <v>0.29228497694949601</v>
      </c>
      <c r="BN46" s="380">
        <v>0.41704875142569597</v>
      </c>
      <c r="BO46" s="380">
        <v>1.6156052720670701E-2</v>
      </c>
      <c r="BP46" s="400">
        <v>0.15946948421694501</v>
      </c>
      <c r="BQ46" s="380">
        <v>0.37636105433563699</v>
      </c>
      <c r="BR46" s="380">
        <v>7.5555599033643006E-2</v>
      </c>
      <c r="BS46" s="400">
        <v>69.404450828320293</v>
      </c>
      <c r="BT46" s="380">
        <v>144.97232354757</v>
      </c>
      <c r="BU46" s="380">
        <v>3.0790175881026401E-2</v>
      </c>
      <c r="BV46" s="400">
        <v>1.3373217521742</v>
      </c>
      <c r="BW46" s="380">
        <v>1.1475864139116201</v>
      </c>
      <c r="BX46" s="380">
        <v>0.159018105647278</v>
      </c>
      <c r="BY46" s="89">
        <v>0.37823325087486198</v>
      </c>
      <c r="BZ46" s="380">
        <v>0.39586574116034101</v>
      </c>
      <c r="CA46" s="380">
        <v>3.3685487106453603E-2</v>
      </c>
      <c r="CB46" s="89">
        <v>14.001883587511699</v>
      </c>
      <c r="CC46" s="380">
        <v>3.1281902485430799</v>
      </c>
      <c r="CD46" s="380">
        <v>0.229945480270942</v>
      </c>
      <c r="CE46" s="89">
        <v>47.736096991025804</v>
      </c>
      <c r="CF46" s="380">
        <v>17.220563311953299</v>
      </c>
      <c r="CG46" s="380">
        <v>0.14332124953064301</v>
      </c>
      <c r="CH46" s="400">
        <v>0.17390766477140601</v>
      </c>
      <c r="CI46" s="380">
        <v>0.366183740277639</v>
      </c>
      <c r="CJ46" s="380">
        <v>4.3411600860658497E-2</v>
      </c>
      <c r="CK46" s="89">
        <v>158.56836458147899</v>
      </c>
      <c r="CL46" s="380">
        <v>12.869344170902201</v>
      </c>
      <c r="CM46" s="380">
        <v>2.0588333969331501E-2</v>
      </c>
      <c r="CN46" s="89">
        <v>365.34696231189599</v>
      </c>
      <c r="CO46" s="380">
        <v>30.473842501474302</v>
      </c>
      <c r="CP46" s="380">
        <v>1.55067028156967E-3</v>
      </c>
      <c r="CQ46" s="89">
        <v>0.33299855177502702</v>
      </c>
      <c r="CR46" s="380">
        <v>0.47716027080733697</v>
      </c>
      <c r="CS46" s="380">
        <v>6.7070383555770403E-3</v>
      </c>
      <c r="CT46" s="89">
        <v>2.0802216237278898E-3</v>
      </c>
      <c r="CU46" s="380">
        <v>1.6992199618386699E-2</v>
      </c>
      <c r="CV46" s="380">
        <v>1.75330246000928E-3</v>
      </c>
      <c r="CW46" s="400">
        <v>0.108191337226625</v>
      </c>
      <c r="CX46" s="380">
        <v>0.324059721600368</v>
      </c>
      <c r="CY46" s="380">
        <v>1.4087505870227401E-2</v>
      </c>
      <c r="CZ46" s="400">
        <v>24.337933315342799</v>
      </c>
      <c r="DA46" s="380">
        <v>19.266436267082501</v>
      </c>
      <c r="DB46" s="380">
        <v>4.1470341043137203E-2</v>
      </c>
      <c r="DC46" s="89">
        <v>0.14886970535184199</v>
      </c>
      <c r="DD46" s="380">
        <v>0.246461272474369</v>
      </c>
      <c r="DE46" s="380">
        <v>3.1046469664638001E-2</v>
      </c>
      <c r="DF46" s="89">
        <v>1.3485895381819499</v>
      </c>
      <c r="DG46" s="380">
        <v>2.17838467789087</v>
      </c>
      <c r="DH46" s="380">
        <v>4.8156164167387702E-2</v>
      </c>
      <c r="DI46" s="89">
        <v>820.13691653344802</v>
      </c>
      <c r="DJ46" s="380">
        <v>61.453802693390003</v>
      </c>
      <c r="DK46" s="380">
        <v>2.41627148780643E-3</v>
      </c>
      <c r="DL46" s="89">
        <v>1592.35852163451</v>
      </c>
      <c r="DM46" s="380">
        <v>120.08663303714</v>
      </c>
      <c r="DN46" s="380">
        <v>1.79892078972143E-3</v>
      </c>
      <c r="DO46" s="89">
        <v>190.46767351145499</v>
      </c>
      <c r="DP46" s="380">
        <v>16.272551359004201</v>
      </c>
      <c r="DQ46" s="380">
        <v>1.48412288820357E-3</v>
      </c>
      <c r="DR46" s="89">
        <v>823.76932054512201</v>
      </c>
      <c r="DS46" s="380">
        <v>64.810242677480602</v>
      </c>
      <c r="DT46" s="380">
        <v>0</v>
      </c>
      <c r="DU46" s="89">
        <v>143.42597462081</v>
      </c>
      <c r="DV46" s="380">
        <v>14.6420681840911</v>
      </c>
      <c r="DW46" s="380">
        <v>9.7812363898090292E-3</v>
      </c>
      <c r="DX46" s="89">
        <v>12.4649717262563</v>
      </c>
      <c r="DY46" s="380">
        <v>1.7773806973850601</v>
      </c>
      <c r="DZ46" s="380">
        <v>3.9605306671746596E-3</v>
      </c>
      <c r="EA46" s="89">
        <v>115.605527450434</v>
      </c>
      <c r="EB46" s="380">
        <v>13.769738593022799</v>
      </c>
      <c r="EC46" s="380">
        <v>1.9269310786437101E-2</v>
      </c>
      <c r="ED46" s="89">
        <v>13.208517012554699</v>
      </c>
      <c r="EE46" s="380">
        <v>1.4144877412041701</v>
      </c>
      <c r="EF46" s="380">
        <v>1.4582246069007999E-3</v>
      </c>
      <c r="EG46" s="89">
        <v>69.442854703791497</v>
      </c>
      <c r="EH46" s="380">
        <v>8.1168869921722795</v>
      </c>
      <c r="EI46" s="380">
        <v>0</v>
      </c>
      <c r="EJ46" s="89">
        <v>12.3419452602029</v>
      </c>
      <c r="EK46" s="380">
        <v>1.6885449621761499</v>
      </c>
      <c r="EL46" s="380">
        <v>0</v>
      </c>
      <c r="EM46" s="89">
        <v>33.0397024613534</v>
      </c>
      <c r="EN46" s="380">
        <v>5.2204058493594303</v>
      </c>
      <c r="EO46" s="380">
        <v>6.5864820697912798E-3</v>
      </c>
      <c r="EP46" s="89">
        <v>4.0277250985735797</v>
      </c>
      <c r="EQ46" s="380">
        <v>0.913867868014269</v>
      </c>
      <c r="ER46" s="380">
        <v>0</v>
      </c>
      <c r="ES46" s="89">
        <v>27.757463225587799</v>
      </c>
      <c r="ET46" s="380">
        <v>5.2992230277246204</v>
      </c>
      <c r="EU46" s="380">
        <v>0</v>
      </c>
      <c r="EV46" s="89">
        <v>4.5640828253698</v>
      </c>
      <c r="EW46" s="380">
        <v>0.76889769934701702</v>
      </c>
      <c r="EX46" s="380">
        <v>0</v>
      </c>
      <c r="EY46" s="400">
        <v>3.1194741467798201E-2</v>
      </c>
      <c r="EZ46" s="380">
        <v>0.120379899378341</v>
      </c>
      <c r="FA46" s="380">
        <v>8.3970307955764396E-3</v>
      </c>
      <c r="FB46" s="89">
        <v>2.2605379464006701</v>
      </c>
      <c r="FC46" s="380">
        <v>1.01130823378625</v>
      </c>
      <c r="FD46" s="380">
        <v>0</v>
      </c>
      <c r="FE46" s="89">
        <v>1.1226805123847301</v>
      </c>
      <c r="FF46" s="380">
        <v>0.74057590543694296</v>
      </c>
      <c r="FG46" s="380">
        <v>4.4226296191847703E-3</v>
      </c>
      <c r="FH46" s="89">
        <v>8.1931641582112302</v>
      </c>
      <c r="FI46" s="380">
        <v>2.1701542483260501</v>
      </c>
      <c r="FJ46" s="380">
        <v>4.0321238849664104E-3</v>
      </c>
      <c r="FK46" s="89">
        <v>15.1171152300905</v>
      </c>
      <c r="FL46" s="380">
        <v>4.8584762593162401</v>
      </c>
      <c r="FM46" s="380">
        <v>0</v>
      </c>
    </row>
    <row r="47" spans="2:169">
      <c r="B47" s="73" t="s">
        <v>207</v>
      </c>
      <c r="C47" s="73" t="s">
        <v>1338</v>
      </c>
      <c r="D47" s="73" t="s">
        <v>1367</v>
      </c>
      <c r="E47" s="398" t="s">
        <v>32</v>
      </c>
      <c r="F47" s="398" t="s">
        <v>32</v>
      </c>
      <c r="H47" s="73" t="s">
        <v>1368</v>
      </c>
      <c r="I47" s="73" t="s">
        <v>1369</v>
      </c>
      <c r="J47" s="73" t="s">
        <v>1370</v>
      </c>
      <c r="K47" s="73" t="s">
        <v>1590</v>
      </c>
      <c r="L47" s="73">
        <v>25</v>
      </c>
      <c r="M47" s="113" t="s">
        <v>1596</v>
      </c>
      <c r="N47" s="89">
        <v>1.3279998521850886</v>
      </c>
      <c r="O47" s="380">
        <v>1.0428245837853094</v>
      </c>
      <c r="P47" s="380">
        <v>0.14745334263778823</v>
      </c>
      <c r="Q47" s="591">
        <f t="shared" ref="Q47" si="80">S47</f>
        <v>0.60797127592843037</v>
      </c>
      <c r="R47" s="380">
        <v>3.2858058061368403</v>
      </c>
      <c r="S47" s="380">
        <v>0.60797127592843037</v>
      </c>
      <c r="T47" s="89">
        <v>1462.458013927783</v>
      </c>
      <c r="U47" s="380">
        <v>962.36384045103739</v>
      </c>
      <c r="V47" s="380">
        <v>0.31941234157051118</v>
      </c>
      <c r="W47" s="89">
        <v>269.47669875811641</v>
      </c>
      <c r="X47" s="380">
        <v>370.09055493549062</v>
      </c>
      <c r="Y47" s="380">
        <v>0.21055124240862741</v>
      </c>
      <c r="Z47" s="400">
        <v>185.23963775108149</v>
      </c>
      <c r="AA47" s="380">
        <v>320.10654113935692</v>
      </c>
      <c r="AB47" s="380">
        <v>0.10102912156102893</v>
      </c>
      <c r="AC47" s="400">
        <v>4075.9069964672367</v>
      </c>
      <c r="AD47" s="380">
        <v>4772.3519017656336</v>
      </c>
      <c r="AE47" s="380">
        <v>124.51341972029135</v>
      </c>
      <c r="AF47" s="89">
        <v>173363.7531608569</v>
      </c>
      <c r="AG47" s="380">
        <v>10442.390514316867</v>
      </c>
      <c r="AH47" s="380">
        <v>9.4375456932916801</v>
      </c>
      <c r="AI47" s="400">
        <v>909.1206063237106</v>
      </c>
      <c r="AJ47" s="380">
        <v>293.23912203271232</v>
      </c>
      <c r="AK47" s="380">
        <v>44.552967094429832</v>
      </c>
      <c r="AL47" s="89">
        <v>1444.1477714337791</v>
      </c>
      <c r="AM47" s="380">
        <v>351.0685692054185</v>
      </c>
      <c r="AN47" s="380">
        <v>53.706311438851188</v>
      </c>
      <c r="AO47" s="400">
        <v>64.785831359318252</v>
      </c>
      <c r="AP47" s="380">
        <v>110.61474252698393</v>
      </c>
      <c r="AQ47" s="380">
        <v>0.94782624224303746</v>
      </c>
      <c r="AR47" s="400">
        <v>0.83877573441120212</v>
      </c>
      <c r="AS47" s="380">
        <v>0.45118938501363126</v>
      </c>
      <c r="AT47" s="380">
        <v>7.4270933422258253E-2</v>
      </c>
      <c r="AU47" s="400">
        <v>7.5925013251993292</v>
      </c>
      <c r="AV47" s="380">
        <v>44.776547640200512</v>
      </c>
      <c r="AW47" s="380">
        <v>9.2374690961516265E-2</v>
      </c>
      <c r="AX47" s="89">
        <v>19.7079302116245</v>
      </c>
      <c r="AY47" s="382">
        <v>4.8908731643419809</v>
      </c>
      <c r="AZ47" s="382">
        <v>2.9817114821858989E-2</v>
      </c>
      <c r="BA47" s="591">
        <f t="shared" si="3"/>
        <v>0.44670735044635118</v>
      </c>
      <c r="BB47" s="380">
        <v>1.5679937127644954</v>
      </c>
      <c r="BC47" s="380">
        <v>0.44670735044635118</v>
      </c>
      <c r="BD47" s="89">
        <v>1613.0750006312401</v>
      </c>
      <c r="BE47" s="380">
        <v>156.45419130179164</v>
      </c>
      <c r="BF47" s="380">
        <v>0.48166845906756051</v>
      </c>
      <c r="BG47" s="89">
        <v>434.46989714456021</v>
      </c>
      <c r="BH47" s="380">
        <v>457.41616173592831</v>
      </c>
      <c r="BI47" s="380">
        <v>1.137130797609081</v>
      </c>
      <c r="BJ47" s="89">
        <v>662.81902454643318</v>
      </c>
      <c r="BK47" s="380">
        <v>492.13573813520992</v>
      </c>
      <c r="BL47" s="380">
        <v>2.2733073196496072</v>
      </c>
      <c r="BM47" s="89">
        <v>0.2801854785402022</v>
      </c>
      <c r="BN47" s="380">
        <v>0.47138331752679757</v>
      </c>
      <c r="BO47" s="380">
        <v>9.5004924222305866E-3</v>
      </c>
      <c r="BP47" s="591">
        <f t="shared" ref="BP47" si="81">BR47</f>
        <v>8.6490450975833022E-2</v>
      </c>
      <c r="BQ47" s="380">
        <v>0.50012775138527998</v>
      </c>
      <c r="BR47" s="380">
        <v>8.6490450975833022E-2</v>
      </c>
      <c r="BS47" s="400">
        <v>6.1845122658088822</v>
      </c>
      <c r="BT47" s="380">
        <v>19.266745866883618</v>
      </c>
      <c r="BU47" s="380">
        <v>3.2911467300304489E-2</v>
      </c>
      <c r="BV47" s="400">
        <v>1.7659074658063703</v>
      </c>
      <c r="BW47" s="380">
        <v>2.3465722351327409</v>
      </c>
      <c r="BX47" s="380">
        <v>0.19828237579289282</v>
      </c>
      <c r="BY47" s="89">
        <v>0.63251113705138262</v>
      </c>
      <c r="BZ47" s="380">
        <v>0.50176640049980903</v>
      </c>
      <c r="CA47" s="380">
        <v>3.9997951856045218E-2</v>
      </c>
      <c r="CB47" s="89">
        <v>14.027194967573898</v>
      </c>
      <c r="CC47" s="380">
        <v>4.1383479275412043</v>
      </c>
      <c r="CD47" s="380">
        <v>0.20835028115660489</v>
      </c>
      <c r="CE47" s="89">
        <v>23.672238692547541</v>
      </c>
      <c r="CF47" s="380">
        <v>19.048189720861231</v>
      </c>
      <c r="CG47" s="380">
        <v>0.19211490196588304</v>
      </c>
      <c r="CH47" s="400">
        <v>0.27644021549885883</v>
      </c>
      <c r="CI47" s="380">
        <v>0.45797621023217439</v>
      </c>
      <c r="CJ47" s="380">
        <v>5.1093978984532357E-2</v>
      </c>
      <c r="CK47" s="89">
        <v>237.27921719242318</v>
      </c>
      <c r="CL47" s="380">
        <v>32.504246411520718</v>
      </c>
      <c r="CM47" s="380">
        <v>1.9042347053498963E-2</v>
      </c>
      <c r="CN47" s="89">
        <v>334.74172098801239</v>
      </c>
      <c r="CO47" s="380">
        <v>55.099195838622947</v>
      </c>
      <c r="CP47" s="380">
        <v>2.4408002646812295E-3</v>
      </c>
      <c r="CQ47" s="89">
        <v>1.0915329682023422</v>
      </c>
      <c r="CR47" s="380">
        <v>1.0087902927271259</v>
      </c>
      <c r="CS47" s="380">
        <v>0</v>
      </c>
      <c r="CT47" s="89">
        <v>3.5981262181923874E-3</v>
      </c>
      <c r="CU47" s="380">
        <v>2.1973256213163633E-2</v>
      </c>
      <c r="CV47" s="380">
        <v>0</v>
      </c>
      <c r="CW47" s="400">
        <v>0.21249934309154248</v>
      </c>
      <c r="CX47" s="380">
        <v>0.4773185415261606</v>
      </c>
      <c r="CY47" s="380">
        <v>1.5778957412223932E-2</v>
      </c>
      <c r="CZ47" s="400">
        <v>30.856338596772385</v>
      </c>
      <c r="DA47" s="380">
        <v>13.596873520361092</v>
      </c>
      <c r="DB47" s="380">
        <v>3.5587606885430029E-2</v>
      </c>
      <c r="DC47" s="591">
        <f t="shared" ref="DC47" si="82">DE47</f>
        <v>3.299960060848954E-2</v>
      </c>
      <c r="DD47" s="380">
        <v>0.19414446701385452</v>
      </c>
      <c r="DE47" s="380">
        <v>3.299960060848954E-2</v>
      </c>
      <c r="DF47" s="89">
        <v>3.4091161387175277</v>
      </c>
      <c r="DG47" s="380">
        <v>3.1310860010320885</v>
      </c>
      <c r="DH47" s="380">
        <v>4.7685103019418626E-2</v>
      </c>
      <c r="DI47" s="89">
        <v>696.89625873494094</v>
      </c>
      <c r="DJ47" s="380">
        <v>120.02423075802511</v>
      </c>
      <c r="DK47" s="380">
        <v>1.9241774469767289E-3</v>
      </c>
      <c r="DL47" s="89">
        <v>1399.649650164763</v>
      </c>
      <c r="DM47" s="380">
        <v>179.27247267427714</v>
      </c>
      <c r="DN47" s="380">
        <v>2.8302446321154086E-3</v>
      </c>
      <c r="DO47" s="89">
        <v>182.52453090216406</v>
      </c>
      <c r="DP47" s="380">
        <v>30.602591123759783</v>
      </c>
      <c r="DQ47" s="380">
        <v>2.335092712930639E-3</v>
      </c>
      <c r="DR47" s="89">
        <v>819.29816772403569</v>
      </c>
      <c r="DS47" s="380">
        <v>161.64707270439925</v>
      </c>
      <c r="DT47" s="380">
        <v>0</v>
      </c>
      <c r="DU47" s="89">
        <v>145.95011588435452</v>
      </c>
      <c r="DV47" s="380">
        <v>29.684192394422986</v>
      </c>
      <c r="DW47" s="380">
        <v>0</v>
      </c>
      <c r="DX47" s="89">
        <v>14.57608769022311</v>
      </c>
      <c r="DY47" s="380">
        <v>4.2922522217390746</v>
      </c>
      <c r="DZ47" s="380">
        <v>0</v>
      </c>
      <c r="EA47" s="89">
        <v>116.5384128517375</v>
      </c>
      <c r="EB47" s="380">
        <v>23.506975237462402</v>
      </c>
      <c r="EC47" s="380">
        <v>3.499044167559022E-2</v>
      </c>
      <c r="ED47" s="89">
        <v>13.124198211209004</v>
      </c>
      <c r="EE47" s="380">
        <v>2.7471784666290437</v>
      </c>
      <c r="EF47" s="380">
        <v>1.6329191108597819E-3</v>
      </c>
      <c r="EG47" s="89">
        <v>70.000293311665729</v>
      </c>
      <c r="EH47" s="380">
        <v>14.43859099968553</v>
      </c>
      <c r="EI47" s="380">
        <v>0</v>
      </c>
      <c r="EJ47" s="89">
        <v>12.31943367952803</v>
      </c>
      <c r="EK47" s="380">
        <v>2.6062631088904302</v>
      </c>
      <c r="EL47" s="380">
        <v>0</v>
      </c>
      <c r="EM47" s="89">
        <v>32.078405945664045</v>
      </c>
      <c r="EN47" s="380">
        <v>5.8277730967489205</v>
      </c>
      <c r="EO47" s="380">
        <v>0</v>
      </c>
      <c r="EP47" s="89">
        <v>3.6577887844910806</v>
      </c>
      <c r="EQ47" s="380">
        <v>1.0723350679736532</v>
      </c>
      <c r="ER47" s="380">
        <v>2.424570786129422E-3</v>
      </c>
      <c r="ES47" s="89">
        <v>22.242891232260192</v>
      </c>
      <c r="ET47" s="380">
        <v>5.1934436607972634</v>
      </c>
      <c r="EU47" s="380">
        <v>1.1993113121800859E-2</v>
      </c>
      <c r="EV47" s="89">
        <v>3.3190584431920507</v>
      </c>
      <c r="EW47" s="380">
        <v>0.66891446094502949</v>
      </c>
      <c r="EX47" s="380">
        <v>1.8439766457123855E-3</v>
      </c>
      <c r="EY47" s="400">
        <v>7.1317649079560744E-2</v>
      </c>
      <c r="EZ47" s="380">
        <v>0.21051825155113268</v>
      </c>
      <c r="FA47" s="380">
        <v>0</v>
      </c>
      <c r="FB47" s="89">
        <v>2.8409615877192285</v>
      </c>
      <c r="FC47" s="380">
        <v>1.6883111406854372</v>
      </c>
      <c r="FD47" s="380">
        <v>1.2159176529626291E-2</v>
      </c>
      <c r="FE47" s="89">
        <v>0.39216635470540506</v>
      </c>
      <c r="FF47" s="380">
        <v>0.40133414877903784</v>
      </c>
      <c r="FG47" s="380">
        <v>8.9709071856937782E-3</v>
      </c>
      <c r="FH47" s="89">
        <v>6.6899376202887373</v>
      </c>
      <c r="FI47" s="380">
        <v>1.7969220459999897</v>
      </c>
      <c r="FJ47" s="380">
        <v>3.2124816257514152E-3</v>
      </c>
      <c r="FK47" s="89">
        <v>5.6423859162336125</v>
      </c>
      <c r="FL47" s="380">
        <v>2.9550557294817072</v>
      </c>
      <c r="FM47" s="380">
        <v>5.4933210764091462E-3</v>
      </c>
    </row>
    <row r="48" spans="2:169">
      <c r="B48" s="73" t="s">
        <v>207</v>
      </c>
      <c r="C48" s="73" t="s">
        <v>1338</v>
      </c>
      <c r="D48" s="73" t="s">
        <v>1367</v>
      </c>
      <c r="E48" s="398" t="s">
        <v>32</v>
      </c>
      <c r="F48" s="398" t="s">
        <v>32</v>
      </c>
      <c r="H48" s="73" t="s">
        <v>1368</v>
      </c>
      <c r="I48" s="73" t="s">
        <v>1369</v>
      </c>
      <c r="J48" s="73" t="s">
        <v>1370</v>
      </c>
      <c r="K48" s="73" t="s">
        <v>1590</v>
      </c>
      <c r="L48" s="73">
        <v>25</v>
      </c>
      <c r="M48" s="113" t="s">
        <v>1597</v>
      </c>
      <c r="N48" s="89">
        <v>1.287329269324698</v>
      </c>
      <c r="O48" s="380">
        <v>0.93438293296896213</v>
      </c>
      <c r="P48" s="380">
        <v>0.18674882421045583</v>
      </c>
      <c r="Q48" s="89">
        <v>2.1277453766142478</v>
      </c>
      <c r="R48" s="380">
        <v>4.0289437769017642</v>
      </c>
      <c r="S48" s="380">
        <v>0.96480118277323845</v>
      </c>
      <c r="T48" s="89">
        <v>1717.8805842261945</v>
      </c>
      <c r="U48" s="380">
        <v>1476.9687641632433</v>
      </c>
      <c r="V48" s="380">
        <v>0.57196295227754634</v>
      </c>
      <c r="W48" s="89">
        <v>260.97917167477641</v>
      </c>
      <c r="X48" s="380">
        <v>338.38407518307065</v>
      </c>
      <c r="Y48" s="380">
        <v>0.37493968101696401</v>
      </c>
      <c r="Z48" s="400">
        <v>261.62691886326843</v>
      </c>
      <c r="AA48" s="380">
        <v>240.32158668649012</v>
      </c>
      <c r="AB48" s="380">
        <v>0.11367329106942665</v>
      </c>
      <c r="AC48" s="400">
        <v>5548.097181129875</v>
      </c>
      <c r="AD48" s="380">
        <v>8674.4470891594883</v>
      </c>
      <c r="AE48" s="380">
        <v>146.09352288408476</v>
      </c>
      <c r="AF48" s="89">
        <v>172164.6191912982</v>
      </c>
      <c r="AG48" s="380">
        <v>15232.843115914522</v>
      </c>
      <c r="AH48" s="380">
        <v>11.173095372673711</v>
      </c>
      <c r="AI48" s="400">
        <v>835.06169577217065</v>
      </c>
      <c r="AJ48" s="380">
        <v>328.75671224263925</v>
      </c>
      <c r="AK48" s="380">
        <v>74.88918543738464</v>
      </c>
      <c r="AL48" s="89">
        <v>2243.7867053681475</v>
      </c>
      <c r="AM48" s="380">
        <v>437.74036130388254</v>
      </c>
      <c r="AN48" s="380">
        <v>70.529959704841076</v>
      </c>
      <c r="AO48" s="400">
        <v>120.04505831175858</v>
      </c>
      <c r="AP48" s="380">
        <v>188.61272925984377</v>
      </c>
      <c r="AQ48" s="380">
        <v>1.1752058412977897</v>
      </c>
      <c r="AR48" s="400">
        <v>0.64554290464535191</v>
      </c>
      <c r="AS48" s="380">
        <v>0.64714984117708452</v>
      </c>
      <c r="AT48" s="380">
        <v>9.9372845012099767E-2</v>
      </c>
      <c r="AU48" s="400">
        <v>12.403376462497475</v>
      </c>
      <c r="AV48" s="380">
        <v>36.216375863739756</v>
      </c>
      <c r="AW48" s="380">
        <v>0.23797890673601108</v>
      </c>
      <c r="AX48" s="89">
        <v>14.850231544915115</v>
      </c>
      <c r="AY48" s="382">
        <v>2.2189306599886178</v>
      </c>
      <c r="AZ48" s="382">
        <v>4.297933116625928E-2</v>
      </c>
      <c r="BA48" s="591">
        <f t="shared" si="3"/>
        <v>0.52579198553362905</v>
      </c>
      <c r="BB48" s="380">
        <v>1.7194046552089006</v>
      </c>
      <c r="BC48" s="380">
        <v>0.52579198553362905</v>
      </c>
      <c r="BD48" s="89">
        <v>1846.2572457477418</v>
      </c>
      <c r="BE48" s="380">
        <v>158.1995406684488</v>
      </c>
      <c r="BF48" s="380">
        <v>0.72515792870050533</v>
      </c>
      <c r="BG48" s="89">
        <v>256.2958858982891</v>
      </c>
      <c r="BH48" s="380">
        <v>126.76544741561612</v>
      </c>
      <c r="BI48" s="380">
        <v>1.5270800457430889</v>
      </c>
      <c r="BJ48" s="89">
        <v>483.73927178561155</v>
      </c>
      <c r="BK48" s="380">
        <v>151.33906423885065</v>
      </c>
      <c r="BL48" s="380">
        <v>3.1473841071766588</v>
      </c>
      <c r="BM48" s="89">
        <v>0.270869523476855</v>
      </c>
      <c r="BN48" s="380">
        <v>0.33198379022671448</v>
      </c>
      <c r="BO48" s="380">
        <v>1.6192888602088843E-2</v>
      </c>
      <c r="BP48" s="400">
        <v>0.40990991548527739</v>
      </c>
      <c r="BQ48" s="380">
        <v>0.76789233880510999</v>
      </c>
      <c r="BR48" s="380">
        <v>0.1087279913466829</v>
      </c>
      <c r="BS48" s="400">
        <v>2.5779196371268971</v>
      </c>
      <c r="BT48" s="380">
        <v>3.1979434709104151</v>
      </c>
      <c r="BU48" s="380">
        <v>5.4250549709610789E-2</v>
      </c>
      <c r="BV48" s="400">
        <v>1.4413581044244068</v>
      </c>
      <c r="BW48" s="380">
        <v>1.752533336535488</v>
      </c>
      <c r="BX48" s="380">
        <v>0.25745575266155168</v>
      </c>
      <c r="BY48" s="89">
        <v>0.85459210967940447</v>
      </c>
      <c r="BZ48" s="380">
        <v>0.78649210803295377</v>
      </c>
      <c r="CA48" s="380">
        <v>5.9147994408178486E-2</v>
      </c>
      <c r="CB48" s="89">
        <v>10.437986504152265</v>
      </c>
      <c r="CC48" s="380">
        <v>3.8720268128792514</v>
      </c>
      <c r="CD48" s="380">
        <v>0.39628153447788411</v>
      </c>
      <c r="CE48" s="89">
        <v>35.951404464525609</v>
      </c>
      <c r="CF48" s="380">
        <v>28.70354770106859</v>
      </c>
      <c r="CG48" s="380">
        <v>0.27350737850710183</v>
      </c>
      <c r="CH48" s="400">
        <v>0.41488380525771934</v>
      </c>
      <c r="CI48" s="380">
        <v>0.64851006350516915</v>
      </c>
      <c r="CJ48" s="380">
        <v>6.7526181067170038E-2</v>
      </c>
      <c r="CK48" s="89">
        <v>184.51118940038955</v>
      </c>
      <c r="CL48" s="380">
        <v>26.327326629482293</v>
      </c>
      <c r="CM48" s="380">
        <v>2.627348159930986E-2</v>
      </c>
      <c r="CN48" s="89">
        <v>258.68479618040197</v>
      </c>
      <c r="CO48" s="380">
        <v>45.702495241953912</v>
      </c>
      <c r="CP48" s="380">
        <v>2.5684416377900129E-3</v>
      </c>
      <c r="CQ48" s="89">
        <v>1.1431188022784271</v>
      </c>
      <c r="CR48" s="380">
        <v>1.6841335615319593</v>
      </c>
      <c r="CS48" s="380">
        <v>0</v>
      </c>
      <c r="CT48" s="89">
        <v>1.4937353132920033E-2</v>
      </c>
      <c r="CU48" s="380">
        <v>4.7225235942203583E-2</v>
      </c>
      <c r="CV48" s="380">
        <v>0</v>
      </c>
      <c r="CW48" s="400">
        <v>0.22917297564613895</v>
      </c>
      <c r="CX48" s="380">
        <v>0.52219408405259549</v>
      </c>
      <c r="CY48" s="380">
        <v>1.6605521328646903E-2</v>
      </c>
      <c r="CZ48" s="400">
        <v>42.05173483732451</v>
      </c>
      <c r="DA48" s="380">
        <v>25.915017219669021</v>
      </c>
      <c r="DB48" s="380">
        <v>8.3293112152792323E-2</v>
      </c>
      <c r="DC48" s="89">
        <v>0.12713128024217918</v>
      </c>
      <c r="DD48" s="380">
        <v>0.2530115241984921</v>
      </c>
      <c r="DE48" s="380">
        <v>4.4471281972718046E-2</v>
      </c>
      <c r="DF48" s="89">
        <v>5.4725572717633355</v>
      </c>
      <c r="DG48" s="380">
        <v>5.3403555130845941</v>
      </c>
      <c r="DH48" s="380">
        <v>5.1175971955322627E-2</v>
      </c>
      <c r="DI48" s="89">
        <v>715.20742566553849</v>
      </c>
      <c r="DJ48" s="380">
        <v>119.62660759948967</v>
      </c>
      <c r="DK48" s="380">
        <v>6.8963091765133515E-3</v>
      </c>
      <c r="DL48" s="89">
        <v>1216.1283791624717</v>
      </c>
      <c r="DM48" s="380">
        <v>229.98060512728551</v>
      </c>
      <c r="DN48" s="380">
        <v>9.5338254753446774E-2</v>
      </c>
      <c r="DO48" s="89">
        <v>139.4875826815597</v>
      </c>
      <c r="DP48" s="380">
        <v>17.370901369130937</v>
      </c>
      <c r="DQ48" s="380">
        <v>3.4525882010676256E-3</v>
      </c>
      <c r="DR48" s="89">
        <v>605.54647866807204</v>
      </c>
      <c r="DS48" s="380">
        <v>77.77362865431958</v>
      </c>
      <c r="DT48" s="380">
        <v>1.4419905453751689E-2</v>
      </c>
      <c r="DU48" s="89">
        <v>105.13453139020231</v>
      </c>
      <c r="DV48" s="380">
        <v>20.260035832892655</v>
      </c>
      <c r="DW48" s="380">
        <v>0</v>
      </c>
      <c r="DX48" s="89">
        <v>9.5754706601304154</v>
      </c>
      <c r="DY48" s="380">
        <v>1.787978764394756</v>
      </c>
      <c r="DZ48" s="380">
        <v>7.9788323766378372E-3</v>
      </c>
      <c r="EA48" s="89">
        <v>86.703283149904692</v>
      </c>
      <c r="EB48" s="380">
        <v>17.094065677226425</v>
      </c>
      <c r="EC48" s="380">
        <v>4.9644075539664843E-2</v>
      </c>
      <c r="ED48" s="89">
        <v>9.5646694894804192</v>
      </c>
      <c r="EE48" s="380">
        <v>1.7654609989609702</v>
      </c>
      <c r="EF48" s="380">
        <v>3.3937640628460791E-3</v>
      </c>
      <c r="EG48" s="89">
        <v>51.549803256461253</v>
      </c>
      <c r="EH48" s="380">
        <v>9.8742803724518993</v>
      </c>
      <c r="EI48" s="380">
        <v>0</v>
      </c>
      <c r="EJ48" s="89">
        <v>9.3227356840917821</v>
      </c>
      <c r="EK48" s="380">
        <v>1.9614915683280216</v>
      </c>
      <c r="EL48" s="380">
        <v>2.5505257464577937E-3</v>
      </c>
      <c r="EM48" s="89">
        <v>24.258821455633196</v>
      </c>
      <c r="EN48" s="380">
        <v>4.6399613840597222</v>
      </c>
      <c r="EO48" s="380">
        <v>7.7617269731334515E-3</v>
      </c>
      <c r="EP48" s="89">
        <v>2.8340533886694907</v>
      </c>
      <c r="EQ48" s="380">
        <v>0.76773871964750207</v>
      </c>
      <c r="ER48" s="380">
        <v>3.5846494822337014E-3</v>
      </c>
      <c r="ES48" s="89">
        <v>16.862659399864864</v>
      </c>
      <c r="ET48" s="380">
        <v>4.1746378198570993</v>
      </c>
      <c r="EU48" s="380">
        <v>0</v>
      </c>
      <c r="EV48" s="89">
        <v>2.745974681661818</v>
      </c>
      <c r="EW48" s="380">
        <v>0.9142076548730238</v>
      </c>
      <c r="EX48" s="380">
        <v>0</v>
      </c>
      <c r="EY48" s="400">
        <v>0.13520686359197048</v>
      </c>
      <c r="EZ48" s="380">
        <v>0.27497760813518901</v>
      </c>
      <c r="FA48" s="380">
        <v>0</v>
      </c>
      <c r="FB48" s="89">
        <v>3.9020678789767236</v>
      </c>
      <c r="FC48" s="380">
        <v>3.3428479916145331</v>
      </c>
      <c r="FD48" s="380">
        <v>0</v>
      </c>
      <c r="FE48" s="89">
        <v>0.91142337568795173</v>
      </c>
      <c r="FF48" s="380">
        <v>0.54964110071878591</v>
      </c>
      <c r="FG48" s="380">
        <v>1.7560824998827204E-2</v>
      </c>
      <c r="FH48" s="89">
        <v>8.65096387700852</v>
      </c>
      <c r="FI48" s="380">
        <v>2.3717241226056776</v>
      </c>
      <c r="FJ48" s="380">
        <v>0</v>
      </c>
      <c r="FK48" s="89">
        <v>15.352350181247596</v>
      </c>
      <c r="FL48" s="380">
        <v>4.2077558007771625</v>
      </c>
      <c r="FM48" s="380">
        <v>4.7498005736918035E-3</v>
      </c>
    </row>
    <row r="49" spans="2:169">
      <c r="B49" s="73" t="s">
        <v>207</v>
      </c>
      <c r="C49" s="73" t="s">
        <v>1338</v>
      </c>
      <c r="D49" s="73" t="s">
        <v>1367</v>
      </c>
      <c r="E49" s="398" t="s">
        <v>32</v>
      </c>
      <c r="F49" s="398" t="s">
        <v>32</v>
      </c>
      <c r="H49" s="73" t="s">
        <v>1368</v>
      </c>
      <c r="I49" s="73" t="s">
        <v>1369</v>
      </c>
      <c r="J49" s="73" t="s">
        <v>1370</v>
      </c>
      <c r="K49" s="73" t="s">
        <v>1590</v>
      </c>
      <c r="L49" s="73">
        <v>25</v>
      </c>
      <c r="M49" s="113" t="s">
        <v>1598</v>
      </c>
      <c r="N49" s="89">
        <v>1.10540948756949</v>
      </c>
      <c r="O49" s="380">
        <v>0.72495530395331598</v>
      </c>
      <c r="P49" s="380">
        <v>0.138549615296468</v>
      </c>
      <c r="Q49" s="89">
        <v>1.3148259275049501</v>
      </c>
      <c r="R49" s="380">
        <v>3.3648665479238402</v>
      </c>
      <c r="S49" s="380">
        <v>0.65974078132366698</v>
      </c>
      <c r="T49" s="89">
        <v>1418.16438019456</v>
      </c>
      <c r="U49" s="380">
        <v>856.34973711357895</v>
      </c>
      <c r="V49" s="380">
        <v>0.42073263094632801</v>
      </c>
      <c r="W49" s="89">
        <v>228.81684913378001</v>
      </c>
      <c r="X49" s="380">
        <v>180.428794263751</v>
      </c>
      <c r="Y49" s="380">
        <v>0.20105461021541701</v>
      </c>
      <c r="Z49" s="400">
        <v>123.999167127717</v>
      </c>
      <c r="AA49" s="380">
        <v>126.712921903546</v>
      </c>
      <c r="AB49" s="380">
        <v>9.6682349681348298E-2</v>
      </c>
      <c r="AC49" s="400">
        <v>3987.3725576708498</v>
      </c>
      <c r="AD49" s="380">
        <v>3061.4482492306001</v>
      </c>
      <c r="AE49" s="380">
        <v>107.54861956344701</v>
      </c>
      <c r="AF49" s="89">
        <v>171178.04902489501</v>
      </c>
      <c r="AG49" s="380">
        <v>14057.461821143799</v>
      </c>
      <c r="AH49" s="380">
        <v>7.5057618710965599</v>
      </c>
      <c r="AI49" s="400">
        <v>755.34874444723903</v>
      </c>
      <c r="AJ49" s="380">
        <v>244.78451825208401</v>
      </c>
      <c r="AK49" s="380">
        <v>63.529992954444502</v>
      </c>
      <c r="AL49" s="89">
        <v>2230.2656715428502</v>
      </c>
      <c r="AM49" s="380">
        <v>422.58587119368502</v>
      </c>
      <c r="AN49" s="380">
        <v>66.023278775036403</v>
      </c>
      <c r="AO49" s="400">
        <v>61.527566797616203</v>
      </c>
      <c r="AP49" s="380">
        <v>71.390999941693593</v>
      </c>
      <c r="AQ49" s="380">
        <v>0.85466179439780299</v>
      </c>
      <c r="AR49" s="400">
        <v>0.62182087047134604</v>
      </c>
      <c r="AS49" s="380">
        <v>0.31351125482689601</v>
      </c>
      <c r="AT49" s="380">
        <v>5.8146738940272502E-2</v>
      </c>
      <c r="AU49" s="400">
        <v>48.243510166789903</v>
      </c>
      <c r="AV49" s="380">
        <v>180.45647643180399</v>
      </c>
      <c r="AW49" s="380">
        <v>0.159566799906595</v>
      </c>
      <c r="AX49" s="89">
        <v>11.103840140583401</v>
      </c>
      <c r="AY49" s="382">
        <v>4.0627370105657503</v>
      </c>
      <c r="AZ49" s="382">
        <v>4.26036711857921E-2</v>
      </c>
      <c r="BA49" s="400">
        <v>0.56318672769967204</v>
      </c>
      <c r="BB49" s="380">
        <v>1.6099343535403901</v>
      </c>
      <c r="BC49" s="380">
        <v>0.49213961121814498</v>
      </c>
      <c r="BD49" s="89">
        <v>1720.7734914289199</v>
      </c>
      <c r="BE49" s="380">
        <v>137.84394412140199</v>
      </c>
      <c r="BF49" s="380">
        <v>0.60930235339133798</v>
      </c>
      <c r="BG49" s="89">
        <v>423.91832808086002</v>
      </c>
      <c r="BH49" s="380">
        <v>140.492636140217</v>
      </c>
      <c r="BI49" s="380">
        <v>1.35522237041497</v>
      </c>
      <c r="BJ49" s="89">
        <v>602.73146801713006</v>
      </c>
      <c r="BK49" s="380">
        <v>113.513966670974</v>
      </c>
      <c r="BL49" s="380">
        <v>2.61689641327678</v>
      </c>
      <c r="BM49" s="89">
        <v>0.22023057085647299</v>
      </c>
      <c r="BN49" s="380">
        <v>0.296644191698061</v>
      </c>
      <c r="BO49" s="380">
        <v>1.17046766257445E-2</v>
      </c>
      <c r="BP49" s="400">
        <v>0.26329778187110803</v>
      </c>
      <c r="BQ49" s="380">
        <v>0.591833057645195</v>
      </c>
      <c r="BR49" s="380">
        <v>9.0591800739590306E-2</v>
      </c>
      <c r="BS49" s="400">
        <v>0.91717875529845405</v>
      </c>
      <c r="BT49" s="380">
        <v>1.6711585565892899</v>
      </c>
      <c r="BU49" s="380">
        <v>2.89551213365127E-2</v>
      </c>
      <c r="BV49" s="400">
        <v>1.38271660714675</v>
      </c>
      <c r="BW49" s="380">
        <v>1.7800723972607799</v>
      </c>
      <c r="BX49" s="380">
        <v>0.196459827622117</v>
      </c>
      <c r="BY49" s="89">
        <v>0.69656305409877395</v>
      </c>
      <c r="BZ49" s="380">
        <v>0.45298781230583202</v>
      </c>
      <c r="CA49" s="380">
        <v>4.1199124706750301E-2</v>
      </c>
      <c r="CB49" s="89">
        <v>12.113353483770901</v>
      </c>
      <c r="CC49" s="380">
        <v>3.0151099942565902</v>
      </c>
      <c r="CD49" s="380">
        <v>0.25043974583652401</v>
      </c>
      <c r="CE49" s="89">
        <v>16.481223238573101</v>
      </c>
      <c r="CF49" s="380">
        <v>14.012081722960501</v>
      </c>
      <c r="CG49" s="380">
        <v>0.223544766654001</v>
      </c>
      <c r="CH49" s="400">
        <v>0.28013140031122602</v>
      </c>
      <c r="CI49" s="380">
        <v>0.32889432673067598</v>
      </c>
      <c r="CJ49" s="380">
        <v>4.9836884761019801E-2</v>
      </c>
      <c r="CK49" s="89">
        <v>308.29899166826402</v>
      </c>
      <c r="CL49" s="380">
        <v>80.829784164126494</v>
      </c>
      <c r="CM49" s="380">
        <v>2.17698021571795E-2</v>
      </c>
      <c r="CN49" s="89">
        <v>286.34522370598597</v>
      </c>
      <c r="CO49" s="380">
        <v>57.831734582676397</v>
      </c>
      <c r="CP49" s="380">
        <v>1.9402288786098201E-3</v>
      </c>
      <c r="CQ49" s="89">
        <v>0.89659457238928697</v>
      </c>
      <c r="CR49" s="380">
        <v>0.80356538632001495</v>
      </c>
      <c r="CS49" s="380">
        <v>0</v>
      </c>
      <c r="CT49" s="89">
        <v>7.7643334701389996E-2</v>
      </c>
      <c r="CU49" s="380">
        <v>0.243600594402476</v>
      </c>
      <c r="CV49" s="380">
        <v>0</v>
      </c>
      <c r="CW49" s="400">
        <v>9.4892529054887195E-2</v>
      </c>
      <c r="CX49" s="380">
        <v>0.29801401104088299</v>
      </c>
      <c r="CY49" s="380">
        <v>2.5091677658055301E-2</v>
      </c>
      <c r="CZ49" s="400">
        <v>34.537526112833</v>
      </c>
      <c r="DA49" s="380">
        <v>19.843897405718099</v>
      </c>
      <c r="DB49" s="380">
        <v>4.6985134250439299E-2</v>
      </c>
      <c r="DC49" s="89">
        <v>7.5662855644220706E-2</v>
      </c>
      <c r="DD49" s="380">
        <v>0.212324491278716</v>
      </c>
      <c r="DE49" s="380">
        <v>3.2130746077090697E-2</v>
      </c>
      <c r="DF49" s="89">
        <v>4.1878236839874301</v>
      </c>
      <c r="DG49" s="380">
        <v>3.62836555485312</v>
      </c>
      <c r="DH49" s="380">
        <v>6.26782064558222E-2</v>
      </c>
      <c r="DI49" s="89">
        <v>854.89458950179005</v>
      </c>
      <c r="DJ49" s="380">
        <v>171.975294192105</v>
      </c>
      <c r="DK49" s="380">
        <v>3.6742832868148401E-3</v>
      </c>
      <c r="DL49" s="89">
        <v>1499.02427386353</v>
      </c>
      <c r="DM49" s="380">
        <v>309.36437232433599</v>
      </c>
      <c r="DN49" s="380">
        <v>2.2484578730609301E-3</v>
      </c>
      <c r="DO49" s="89">
        <v>173.55939286701599</v>
      </c>
      <c r="DP49" s="380">
        <v>36.842859620086998</v>
      </c>
      <c r="DQ49" s="380">
        <v>1.85504848178718E-3</v>
      </c>
      <c r="DR49" s="89">
        <v>723.73975972864298</v>
      </c>
      <c r="DS49" s="380">
        <v>156.26456076738299</v>
      </c>
      <c r="DT49" s="380">
        <v>0</v>
      </c>
      <c r="DU49" s="89">
        <v>122.242842711381</v>
      </c>
      <c r="DV49" s="380">
        <v>29.186885803129101</v>
      </c>
      <c r="DW49" s="380">
        <v>0</v>
      </c>
      <c r="DX49" s="89">
        <v>13.0348235569049</v>
      </c>
      <c r="DY49" s="380">
        <v>3.1401616372219601</v>
      </c>
      <c r="DZ49" s="380">
        <v>0</v>
      </c>
      <c r="EA49" s="89">
        <v>99.341010575273302</v>
      </c>
      <c r="EB49" s="380">
        <v>26.0982797300369</v>
      </c>
      <c r="EC49" s="380">
        <v>4.0833262744752102E-2</v>
      </c>
      <c r="ED49" s="89">
        <v>11.0304932098125</v>
      </c>
      <c r="EE49" s="380">
        <v>3.2225984679839499</v>
      </c>
      <c r="EF49" s="380">
        <v>2.5631733917356502E-3</v>
      </c>
      <c r="EG49" s="89">
        <v>59.230727582506603</v>
      </c>
      <c r="EH49" s="380">
        <v>14.3240955225889</v>
      </c>
      <c r="EI49" s="380">
        <v>0</v>
      </c>
      <c r="EJ49" s="89">
        <v>10.353598634693199</v>
      </c>
      <c r="EK49" s="380">
        <v>2.9289057719401499</v>
      </c>
      <c r="EL49" s="380">
        <v>0</v>
      </c>
      <c r="EM49" s="89">
        <v>28.001378801443298</v>
      </c>
      <c r="EN49" s="380">
        <v>7.40610353648868</v>
      </c>
      <c r="EO49" s="380">
        <v>0</v>
      </c>
      <c r="EP49" s="89">
        <v>3.2502051513890802</v>
      </c>
      <c r="EQ49" s="380">
        <v>1.0707662749950499</v>
      </c>
      <c r="ER49" s="380">
        <v>0</v>
      </c>
      <c r="ES49" s="89">
        <v>21.448256396504402</v>
      </c>
      <c r="ET49" s="380">
        <v>5.7551106333990703</v>
      </c>
      <c r="EU49" s="380">
        <v>0</v>
      </c>
      <c r="EV49" s="89">
        <v>3.4082012667237902</v>
      </c>
      <c r="EW49" s="380">
        <v>0.91797352552741296</v>
      </c>
      <c r="EX49" s="380">
        <v>2.0581227765392599E-3</v>
      </c>
      <c r="EY49" s="400">
        <v>4.3166188037442502E-2</v>
      </c>
      <c r="EZ49" s="380">
        <v>0.13765950042087799</v>
      </c>
      <c r="FA49" s="380">
        <v>1.0463221165152199E-2</v>
      </c>
      <c r="FB49" s="89">
        <v>2.9375181515306101</v>
      </c>
      <c r="FC49" s="380">
        <v>1.45097035561692</v>
      </c>
      <c r="FD49" s="380">
        <v>0</v>
      </c>
      <c r="FE49" s="89">
        <v>0.36765295073225401</v>
      </c>
      <c r="FF49" s="380">
        <v>0.53211893226517204</v>
      </c>
      <c r="FG49" s="380">
        <v>1.06384429274776E-2</v>
      </c>
      <c r="FH49" s="89">
        <v>5.0948705364260203</v>
      </c>
      <c r="FI49" s="380">
        <v>2.6572881232443901</v>
      </c>
      <c r="FJ49" s="380">
        <v>5.0410940686643696E-3</v>
      </c>
      <c r="FK49" s="89">
        <v>5.8522540419907303</v>
      </c>
      <c r="FL49" s="380">
        <v>6.5246733693241801</v>
      </c>
      <c r="FM49" s="380">
        <v>0</v>
      </c>
    </row>
    <row r="50" spans="2:169">
      <c r="B50" s="73" t="s">
        <v>207</v>
      </c>
      <c r="C50" s="73" t="s">
        <v>1338</v>
      </c>
      <c r="D50" s="73" t="s">
        <v>1367</v>
      </c>
      <c r="E50" s="73">
        <v>0.97</v>
      </c>
      <c r="F50" s="73">
        <v>1.44</v>
      </c>
      <c r="H50" s="73" t="s">
        <v>1354</v>
      </c>
      <c r="I50" s="73" t="s">
        <v>1599</v>
      </c>
      <c r="J50" s="73" t="s">
        <v>1342</v>
      </c>
      <c r="K50" s="73" t="s">
        <v>1600</v>
      </c>
      <c r="L50" s="73">
        <v>25</v>
      </c>
      <c r="M50" s="113" t="s">
        <v>1601</v>
      </c>
      <c r="N50" s="89">
        <v>5.0057223575331546</v>
      </c>
      <c r="O50" s="380">
        <v>3.0164036953267415</v>
      </c>
      <c r="P50" s="380">
        <v>0.17531150223855724</v>
      </c>
      <c r="Q50" s="89">
        <v>3.9548843357114194</v>
      </c>
      <c r="R50" s="380">
        <v>5.9505688542991662</v>
      </c>
      <c r="S50" s="380">
        <v>0.62342698190916734</v>
      </c>
      <c r="T50" s="89">
        <v>1169.7994870379666</v>
      </c>
      <c r="U50" s="380">
        <v>602.47753427438056</v>
      </c>
      <c r="V50" s="380">
        <v>0.44784840804111636</v>
      </c>
      <c r="W50" s="89">
        <v>44.106245410096648</v>
      </c>
      <c r="X50" s="380">
        <v>37.467559571543937</v>
      </c>
      <c r="Y50" s="380">
        <v>0.19873320981008896</v>
      </c>
      <c r="Z50" s="400">
        <v>120.69988620700434</v>
      </c>
      <c r="AA50" s="380">
        <v>284.19693657589556</v>
      </c>
      <c r="AB50" s="380">
        <v>0.66571281321884734</v>
      </c>
      <c r="AC50" s="400">
        <v>1404.4240497206283</v>
      </c>
      <c r="AD50" s="380">
        <v>739.12424674114175</v>
      </c>
      <c r="AE50" s="380">
        <v>135.64732070642839</v>
      </c>
      <c r="AF50" s="89">
        <v>183594.10192050252</v>
      </c>
      <c r="AG50" s="380">
        <v>11214.689219843925</v>
      </c>
      <c r="AH50" s="380">
        <v>8.0313056841750097</v>
      </c>
      <c r="AI50" s="400">
        <v>2303.7984068789729</v>
      </c>
      <c r="AJ50" s="380">
        <v>1198.2471758624827</v>
      </c>
      <c r="AK50" s="380">
        <v>68.085816563859865</v>
      </c>
      <c r="AL50" s="89">
        <v>110.0056332960356</v>
      </c>
      <c r="AM50" s="380">
        <v>168.02471964992915</v>
      </c>
      <c r="AN50" s="380">
        <v>57.332606410692151</v>
      </c>
      <c r="AO50" s="400">
        <v>47.516857425765629</v>
      </c>
      <c r="AP50" s="380">
        <v>65.12024271697247</v>
      </c>
      <c r="AQ50" s="380">
        <v>1.1170012699405723</v>
      </c>
      <c r="AR50" s="400">
        <v>0.48984073047334881</v>
      </c>
      <c r="AS50" s="380">
        <v>0.33681518647205461</v>
      </c>
      <c r="AT50" s="380">
        <v>7.4315630884017547E-2</v>
      </c>
      <c r="AU50" s="400">
        <v>6.2291503469213403</v>
      </c>
      <c r="AV50" s="380">
        <v>9.5142777354591175</v>
      </c>
      <c r="AW50" s="380">
        <v>0.14267917348371303</v>
      </c>
      <c r="AX50" s="89">
        <v>31.885633653028044</v>
      </c>
      <c r="AY50" s="382">
        <v>15.975053958370578</v>
      </c>
      <c r="AZ50" s="382">
        <v>4.249451701802795E-2</v>
      </c>
      <c r="BA50" s="591">
        <f t="shared" ref="BA50:BA56" si="83">BC50</f>
        <v>0.56561269470018827</v>
      </c>
      <c r="BB50" s="380">
        <v>1.0772253828671396</v>
      </c>
      <c r="BC50" s="380">
        <v>0.56561269470018827</v>
      </c>
      <c r="BD50" s="89">
        <v>771.70450379745387</v>
      </c>
      <c r="BE50" s="380">
        <v>65.517933725473483</v>
      </c>
      <c r="BF50" s="380">
        <v>0.62473281518179746</v>
      </c>
      <c r="BG50" s="89">
        <v>207.54706276437543</v>
      </c>
      <c r="BH50" s="380">
        <v>179.57839182944525</v>
      </c>
      <c r="BI50" s="380">
        <v>1.4795810250275523</v>
      </c>
      <c r="BJ50" s="89">
        <v>408.43343916857503</v>
      </c>
      <c r="BK50" s="380">
        <v>118.94241072544628</v>
      </c>
      <c r="BL50" s="380">
        <v>2.7984127079730263</v>
      </c>
      <c r="BM50" s="89">
        <v>0.1367751400893028</v>
      </c>
      <c r="BN50" s="380">
        <v>0.18956913083447119</v>
      </c>
      <c r="BO50" s="380">
        <v>9.5773763950645057E-3</v>
      </c>
      <c r="BP50" s="400">
        <v>0.32549533472820757</v>
      </c>
      <c r="BQ50" s="380">
        <v>0.56892863619763612</v>
      </c>
      <c r="BR50" s="380">
        <v>0.10568311849072916</v>
      </c>
      <c r="BS50" s="400">
        <v>2.2233316338731433</v>
      </c>
      <c r="BT50" s="380">
        <v>3.3533299054793373</v>
      </c>
      <c r="BU50" s="380">
        <v>3.4839694280252305E-2</v>
      </c>
      <c r="BV50" s="400">
        <v>1.8597263799874424</v>
      </c>
      <c r="BW50" s="380">
        <v>2.7675283119144582</v>
      </c>
      <c r="BX50" s="380">
        <v>0.19428063292801337</v>
      </c>
      <c r="BY50" s="89">
        <v>0.46436611893126933</v>
      </c>
      <c r="BZ50" s="380">
        <v>0.55875670599822358</v>
      </c>
      <c r="CA50" s="380">
        <v>5.0883810012581195E-2</v>
      </c>
      <c r="CB50" s="89">
        <v>5.2061531135226469</v>
      </c>
      <c r="CC50" s="380">
        <v>2.0854472115074163</v>
      </c>
      <c r="CD50" s="380">
        <v>0.28377124511327279</v>
      </c>
      <c r="CE50" s="89">
        <v>8.1478079683743321</v>
      </c>
      <c r="CF50" s="380">
        <v>7.6431166359209675</v>
      </c>
      <c r="CG50" s="380">
        <v>0.24649571316898344</v>
      </c>
      <c r="CH50" s="400">
        <v>0.35946552000030862</v>
      </c>
      <c r="CI50" s="380">
        <v>0.52621653445080729</v>
      </c>
      <c r="CJ50" s="380">
        <v>7.2398357121179271E-2</v>
      </c>
      <c r="CK50" s="89">
        <v>406.24440750850533</v>
      </c>
      <c r="CL50" s="380">
        <v>49.608450938228394</v>
      </c>
      <c r="CM50" s="380">
        <v>2.3154410807386044E-2</v>
      </c>
      <c r="CN50" s="89">
        <v>73.809873479262095</v>
      </c>
      <c r="CO50" s="380">
        <v>22.053842673394467</v>
      </c>
      <c r="CP50" s="380">
        <v>0</v>
      </c>
      <c r="CQ50" s="89">
        <v>1.8242442252754054</v>
      </c>
      <c r="CR50" s="380">
        <v>0.97855153375828396</v>
      </c>
      <c r="CS50" s="380">
        <v>4.2025351460286227E-3</v>
      </c>
      <c r="CT50" s="89">
        <v>1.0864913890434775E-2</v>
      </c>
      <c r="CU50" s="380">
        <v>3.1039584906755381E-2</v>
      </c>
      <c r="CV50" s="380">
        <v>0</v>
      </c>
      <c r="CW50" s="591">
        <f t="shared" ref="CW50" si="84">CY50</f>
        <v>1.965691165865685E-2</v>
      </c>
      <c r="CX50" s="380">
        <v>4.369647237388273E-2</v>
      </c>
      <c r="CY50" s="380">
        <v>1.965691165865685E-2</v>
      </c>
      <c r="CZ50" s="591">
        <f t="shared" ref="CZ50:CZ51" si="85">DB50</f>
        <v>5.2092407892384167E-2</v>
      </c>
      <c r="DA50" s="380">
        <v>1.8899238361538884</v>
      </c>
      <c r="DB50" s="380">
        <v>5.2092407892384167E-2</v>
      </c>
      <c r="DC50" s="89">
        <v>0.12349675718794664</v>
      </c>
      <c r="DD50" s="380">
        <v>0.37732006361962384</v>
      </c>
      <c r="DE50" s="380">
        <v>3.836247027764203E-2</v>
      </c>
      <c r="DF50" s="89">
        <v>1.4285852445794136</v>
      </c>
      <c r="DG50" s="380">
        <v>2.5849907116313688</v>
      </c>
      <c r="DH50" s="380">
        <v>4.2950667229138997E-2</v>
      </c>
      <c r="DI50" s="89">
        <v>800.27598137580208</v>
      </c>
      <c r="DJ50" s="380">
        <v>255.27177299451876</v>
      </c>
      <c r="DK50" s="380">
        <v>2.3885102244572383E-3</v>
      </c>
      <c r="DL50" s="89">
        <v>1086.1146967686539</v>
      </c>
      <c r="DM50" s="380">
        <v>339.01209253617242</v>
      </c>
      <c r="DN50" s="380">
        <v>2.5011656170608565E-3</v>
      </c>
      <c r="DO50" s="89">
        <v>95.39176442796672</v>
      </c>
      <c r="DP50" s="380">
        <v>29.006859534025725</v>
      </c>
      <c r="DQ50" s="380">
        <v>0</v>
      </c>
      <c r="DR50" s="89">
        <v>318.51335795369982</v>
      </c>
      <c r="DS50" s="380">
        <v>90.284727067186694</v>
      </c>
      <c r="DT50" s="380">
        <v>1.6910785964883851E-2</v>
      </c>
      <c r="DU50" s="89">
        <v>35.419900763855175</v>
      </c>
      <c r="DV50" s="380">
        <v>11.108548082149863</v>
      </c>
      <c r="DW50" s="380">
        <v>0</v>
      </c>
      <c r="DX50" s="89">
        <v>6.2232997165191799</v>
      </c>
      <c r="DY50" s="380">
        <v>2.3160193240895559</v>
      </c>
      <c r="DZ50" s="380">
        <v>0</v>
      </c>
      <c r="EA50" s="89">
        <v>26.278372636281752</v>
      </c>
      <c r="EB50" s="380">
        <v>9.6275258911585002</v>
      </c>
      <c r="EC50" s="380">
        <v>3.6889464570366293E-2</v>
      </c>
      <c r="ED50" s="89">
        <v>2.5233591912844493</v>
      </c>
      <c r="EE50" s="380">
        <v>1.1027208162484434</v>
      </c>
      <c r="EF50" s="380">
        <v>0</v>
      </c>
      <c r="EG50" s="89">
        <v>12.50009357555798</v>
      </c>
      <c r="EH50" s="380">
        <v>4.1191147931887766</v>
      </c>
      <c r="EI50" s="380">
        <v>0</v>
      </c>
      <c r="EJ50" s="89">
        <v>2.3355751988667022</v>
      </c>
      <c r="EK50" s="380">
        <v>0.75594059764067734</v>
      </c>
      <c r="EL50" s="380">
        <v>0</v>
      </c>
      <c r="EM50" s="89">
        <v>6.2991233982645252</v>
      </c>
      <c r="EN50" s="380">
        <v>2.4649874833001268</v>
      </c>
      <c r="EO50" s="380">
        <v>0</v>
      </c>
      <c r="EP50" s="89">
        <v>0.77180806809190305</v>
      </c>
      <c r="EQ50" s="380">
        <v>0.30768790096082521</v>
      </c>
      <c r="ER50" s="380">
        <v>0</v>
      </c>
      <c r="ES50" s="89">
        <v>5.2156895746947924</v>
      </c>
      <c r="ET50" s="380">
        <v>1.8297021661800519</v>
      </c>
      <c r="EU50" s="380">
        <v>0</v>
      </c>
      <c r="EV50" s="89">
        <v>0.89123887740269392</v>
      </c>
      <c r="EW50" s="380">
        <v>0.49850611262099398</v>
      </c>
      <c r="EX50" s="380">
        <v>0</v>
      </c>
      <c r="EY50" s="400">
        <v>3.1975444862194127E-2</v>
      </c>
      <c r="EZ50" s="380">
        <v>0.13872710820530834</v>
      </c>
      <c r="FA50" s="380">
        <v>2.3181820996013021E-2</v>
      </c>
      <c r="FB50" s="89">
        <v>3.9900605937961124</v>
      </c>
      <c r="FC50" s="380">
        <v>1.6035824068134636</v>
      </c>
      <c r="FD50" s="380">
        <v>7.6846807658402048E-3</v>
      </c>
      <c r="FE50" s="89">
        <v>1.2945366784147223</v>
      </c>
      <c r="FF50" s="380">
        <v>0.58807344445608745</v>
      </c>
      <c r="FG50" s="380">
        <v>9.543264213029019E-3</v>
      </c>
      <c r="FH50" s="89">
        <v>19.463197422782432</v>
      </c>
      <c r="FI50" s="380">
        <v>18.921436325653129</v>
      </c>
      <c r="FJ50" s="380">
        <v>0</v>
      </c>
      <c r="FK50" s="89">
        <v>8.8885801304567167</v>
      </c>
      <c r="FL50" s="380">
        <v>5.1848945191449687</v>
      </c>
      <c r="FM50" s="380">
        <v>0</v>
      </c>
    </row>
    <row r="51" spans="2:169">
      <c r="B51" s="73" t="s">
        <v>207</v>
      </c>
      <c r="C51" s="73" t="s">
        <v>1338</v>
      </c>
      <c r="D51" s="73" t="s">
        <v>1367</v>
      </c>
      <c r="E51" s="73">
        <v>0.97</v>
      </c>
      <c r="F51" s="73">
        <v>1.44</v>
      </c>
      <c r="H51" s="73" t="s">
        <v>1354</v>
      </c>
      <c r="I51" s="73" t="s">
        <v>1599</v>
      </c>
      <c r="J51" s="73" t="s">
        <v>1342</v>
      </c>
      <c r="K51" s="73" t="s">
        <v>1600</v>
      </c>
      <c r="L51" s="73">
        <v>25</v>
      </c>
      <c r="M51" s="113" t="s">
        <v>1602</v>
      </c>
      <c r="N51" s="89">
        <v>1.8408012662312601</v>
      </c>
      <c r="O51" s="380">
        <v>3.5275268842919001</v>
      </c>
      <c r="P51" s="380">
        <v>9.9526430411839006E-2</v>
      </c>
      <c r="Q51" s="89">
        <v>1.05975741870261</v>
      </c>
      <c r="R51" s="380">
        <v>3.0250388278998499</v>
      </c>
      <c r="S51" s="380">
        <v>0.51138483039489602</v>
      </c>
      <c r="T51" s="89">
        <v>615.43725105951796</v>
      </c>
      <c r="U51" s="380">
        <v>695.41425283118804</v>
      </c>
      <c r="V51" s="380">
        <v>0.27733116469487101</v>
      </c>
      <c r="W51" s="89">
        <v>65.537960407250907</v>
      </c>
      <c r="X51" s="380">
        <v>60.418137610848198</v>
      </c>
      <c r="Y51" s="380">
        <v>0.14967608217168801</v>
      </c>
      <c r="Z51" s="400">
        <v>21.9814433624164</v>
      </c>
      <c r="AA51" s="380">
        <v>44.455948058255302</v>
      </c>
      <c r="AB51" s="380">
        <v>6.9591194741354806E-2</v>
      </c>
      <c r="AC51" s="400">
        <v>791.929169014075</v>
      </c>
      <c r="AD51" s="380">
        <v>466.75271407383201</v>
      </c>
      <c r="AE51" s="380">
        <v>84.896709872643996</v>
      </c>
      <c r="AF51" s="89">
        <v>187925.491413724</v>
      </c>
      <c r="AG51" s="380">
        <v>8840.1466730816501</v>
      </c>
      <c r="AH51" s="380">
        <v>6.33365030346671</v>
      </c>
      <c r="AI51" s="400">
        <v>1115.79668805338</v>
      </c>
      <c r="AJ51" s="380">
        <v>1366.2030996201199</v>
      </c>
      <c r="AK51" s="380">
        <v>43.018518362616703</v>
      </c>
      <c r="AL51" s="89">
        <v>225.194718782487</v>
      </c>
      <c r="AM51" s="380">
        <v>216.70652178146301</v>
      </c>
      <c r="AN51" s="380">
        <v>38.518517094483002</v>
      </c>
      <c r="AO51" s="400">
        <v>27.215935406439499</v>
      </c>
      <c r="AP51" s="380">
        <v>49.799759514411399</v>
      </c>
      <c r="AQ51" s="380">
        <v>0.613236991416239</v>
      </c>
      <c r="AR51" s="400">
        <v>0.48409982920581501</v>
      </c>
      <c r="AS51" s="380">
        <v>0.37032802237921297</v>
      </c>
      <c r="AT51" s="380">
        <v>4.9543597635131997E-2</v>
      </c>
      <c r="AU51" s="400">
        <v>2.8974110865467</v>
      </c>
      <c r="AV51" s="380">
        <v>5.8485796484445798</v>
      </c>
      <c r="AW51" s="380">
        <v>0.115039777395066</v>
      </c>
      <c r="AX51" s="89">
        <v>15.163160334619199</v>
      </c>
      <c r="AY51" s="382">
        <v>22.8347800420526</v>
      </c>
      <c r="AZ51" s="382">
        <v>2.7811558757639E-2</v>
      </c>
      <c r="BA51" s="591">
        <f t="shared" si="83"/>
        <v>0.33065331646059098</v>
      </c>
      <c r="BB51" s="380">
        <v>1.18352711687375</v>
      </c>
      <c r="BC51" s="380">
        <v>0.33065331646059098</v>
      </c>
      <c r="BD51" s="89">
        <v>796.17561040948397</v>
      </c>
      <c r="BE51" s="380">
        <v>82.898393313761304</v>
      </c>
      <c r="BF51" s="380">
        <v>0.39229607988021498</v>
      </c>
      <c r="BG51" s="89">
        <v>239.24698736149</v>
      </c>
      <c r="BH51" s="380">
        <v>158.36897129467701</v>
      </c>
      <c r="BI51" s="380">
        <v>0.92386878361442004</v>
      </c>
      <c r="BJ51" s="89">
        <v>451.72045533220103</v>
      </c>
      <c r="BK51" s="380">
        <v>159.70089045439701</v>
      </c>
      <c r="BL51" s="380">
        <v>1.9826040159089</v>
      </c>
      <c r="BM51" s="89">
        <v>0.11637236894272</v>
      </c>
      <c r="BN51" s="380">
        <v>0.120664482899311</v>
      </c>
      <c r="BO51" s="380">
        <v>9.8530676465285408E-3</v>
      </c>
      <c r="BP51" s="400">
        <v>7.3932137920133298E-2</v>
      </c>
      <c r="BQ51" s="380">
        <v>0.34672962077409702</v>
      </c>
      <c r="BR51" s="380">
        <v>7.1267326174657003E-2</v>
      </c>
      <c r="BS51" s="400">
        <v>0.41331970681119301</v>
      </c>
      <c r="BT51" s="380">
        <v>1.2447058642557201</v>
      </c>
      <c r="BU51" s="380">
        <v>2.7137811058540001E-2</v>
      </c>
      <c r="BV51" s="400">
        <v>0.94697426553594799</v>
      </c>
      <c r="BW51" s="380">
        <v>1.58369982754391</v>
      </c>
      <c r="BX51" s="380">
        <v>0.16617237847810101</v>
      </c>
      <c r="BY51" s="89">
        <v>0.414962631955135</v>
      </c>
      <c r="BZ51" s="380">
        <v>0.41884292636908799</v>
      </c>
      <c r="CA51" s="380">
        <v>2.85062481590726E-2</v>
      </c>
      <c r="CB51" s="89">
        <v>7.3615495369930999</v>
      </c>
      <c r="CC51" s="380">
        <v>4.2527107841146501</v>
      </c>
      <c r="CD51" s="380">
        <v>0.198966122984091</v>
      </c>
      <c r="CE51" s="89">
        <v>12.789561087863101</v>
      </c>
      <c r="CF51" s="380">
        <v>11.072897515368201</v>
      </c>
      <c r="CG51" s="380">
        <v>0.14568055643865399</v>
      </c>
      <c r="CH51" s="400">
        <v>0.29624724751645798</v>
      </c>
      <c r="CI51" s="380">
        <v>0.561840419806517</v>
      </c>
      <c r="CJ51" s="380">
        <v>4.5361291346158898E-2</v>
      </c>
      <c r="CK51" s="89">
        <v>504.98815115037098</v>
      </c>
      <c r="CL51" s="380">
        <v>135.88775057495999</v>
      </c>
      <c r="CM51" s="380">
        <v>1.7202715132205799E-2</v>
      </c>
      <c r="CN51" s="89">
        <v>100.518571967507</v>
      </c>
      <c r="CO51" s="380">
        <v>37.275873344300102</v>
      </c>
      <c r="CP51" s="380">
        <v>0</v>
      </c>
      <c r="CQ51" s="89">
        <v>1.1348471235781801</v>
      </c>
      <c r="CR51" s="380">
        <v>1.93881260059438</v>
      </c>
      <c r="CS51" s="380">
        <v>0</v>
      </c>
      <c r="CT51" s="89">
        <v>9.7977551886354306E-4</v>
      </c>
      <c r="CU51" s="380">
        <v>1.0551396114336E-2</v>
      </c>
      <c r="CV51" s="380">
        <v>0</v>
      </c>
      <c r="CW51" s="400">
        <v>2.8409021957714699E-2</v>
      </c>
      <c r="CX51" s="380">
        <v>0.13380592196002999</v>
      </c>
      <c r="CY51" s="380">
        <v>1.57859563709262E-2</v>
      </c>
      <c r="CZ51" s="591">
        <f t="shared" si="85"/>
        <v>3.5292404444723501E-2</v>
      </c>
      <c r="DA51" s="380">
        <v>0.17869296701988399</v>
      </c>
      <c r="DB51" s="380">
        <v>3.5292404444723501E-2</v>
      </c>
      <c r="DC51" s="591">
        <f t="shared" ref="DC51" si="86">DE51</f>
        <v>2.2872800767888599E-2</v>
      </c>
      <c r="DD51" s="380">
        <v>0.12197185276963</v>
      </c>
      <c r="DE51" s="380">
        <v>2.2872800767888599E-2</v>
      </c>
      <c r="DF51" s="89">
        <v>0.72343906678998304</v>
      </c>
      <c r="DG51" s="380">
        <v>1.15551486659511</v>
      </c>
      <c r="DH51" s="380">
        <v>2.46755124443803E-2</v>
      </c>
      <c r="DI51" s="89">
        <v>1066.0826796573699</v>
      </c>
      <c r="DJ51" s="380">
        <v>460.26615828078701</v>
      </c>
      <c r="DK51" s="380">
        <v>2.69336177651495E-3</v>
      </c>
      <c r="DL51" s="89">
        <v>1535.4490645603501</v>
      </c>
      <c r="DM51" s="380">
        <v>686.13577800322503</v>
      </c>
      <c r="DN51" s="380">
        <v>1.4170882569446E-2</v>
      </c>
      <c r="DO51" s="89">
        <v>135.43787396668</v>
      </c>
      <c r="DP51" s="380">
        <v>60.484334719087798</v>
      </c>
      <c r="DQ51" s="380">
        <v>0</v>
      </c>
      <c r="DR51" s="89">
        <v>434.81513215786401</v>
      </c>
      <c r="DS51" s="380">
        <v>188.29466706729099</v>
      </c>
      <c r="DT51" s="380">
        <v>1.1128737357169601E-2</v>
      </c>
      <c r="DU51" s="89">
        <v>48.746126681550102</v>
      </c>
      <c r="DV51" s="380">
        <v>21.366616352108</v>
      </c>
      <c r="DW51" s="380">
        <v>8.9578816253915398E-3</v>
      </c>
      <c r="DX51" s="89">
        <v>8.9987660980069197</v>
      </c>
      <c r="DY51" s="380">
        <v>3.8993595208051</v>
      </c>
      <c r="DZ51" s="380">
        <v>2.5822268382655299E-3</v>
      </c>
      <c r="EA51" s="89">
        <v>33.223130276776402</v>
      </c>
      <c r="EB51" s="380">
        <v>13.2362843538205</v>
      </c>
      <c r="EC51" s="380">
        <v>2.2901002464784301E-2</v>
      </c>
      <c r="ED51" s="89">
        <v>3.41193459064259</v>
      </c>
      <c r="EE51" s="380">
        <v>1.5424628444581401</v>
      </c>
      <c r="EF51" s="380">
        <v>0</v>
      </c>
      <c r="EG51" s="89">
        <v>17.168129775606001</v>
      </c>
      <c r="EH51" s="380">
        <v>8.1508776781956502</v>
      </c>
      <c r="EI51" s="380">
        <v>0</v>
      </c>
      <c r="EJ51" s="89">
        <v>3.1895964386919502</v>
      </c>
      <c r="EK51" s="380">
        <v>1.3620874239226499</v>
      </c>
      <c r="EL51" s="380">
        <v>0</v>
      </c>
      <c r="EM51" s="89">
        <v>8.7686541069307609</v>
      </c>
      <c r="EN51" s="380">
        <v>3.64911598787651</v>
      </c>
      <c r="EO51" s="380">
        <v>0</v>
      </c>
      <c r="EP51" s="89">
        <v>1.14182803354443</v>
      </c>
      <c r="EQ51" s="380">
        <v>0.52439438285463402</v>
      </c>
      <c r="ER51" s="380">
        <v>0</v>
      </c>
      <c r="ES51" s="89">
        <v>7.4843425646628097</v>
      </c>
      <c r="ET51" s="380">
        <v>3.3835457687561998</v>
      </c>
      <c r="EU51" s="380">
        <v>6.9817994167984104E-3</v>
      </c>
      <c r="EV51" s="89">
        <v>1.23960098785118</v>
      </c>
      <c r="EW51" s="380">
        <v>0.61372540494960504</v>
      </c>
      <c r="EX51" s="380">
        <v>1.5066357153040899E-3</v>
      </c>
      <c r="EY51" s="400">
        <v>9.7404398278391497E-3</v>
      </c>
      <c r="EZ51" s="380">
        <v>8.0585729138594894E-2</v>
      </c>
      <c r="FA51" s="380">
        <v>0</v>
      </c>
      <c r="FB51" s="89">
        <v>3.8136244669314801</v>
      </c>
      <c r="FC51" s="380">
        <v>1.48761424676936</v>
      </c>
      <c r="FD51" s="380">
        <v>9.9391608662459004E-3</v>
      </c>
      <c r="FE51" s="89">
        <v>0.37191332339545902</v>
      </c>
      <c r="FF51" s="380">
        <v>0.58039526822535104</v>
      </c>
      <c r="FG51" s="380">
        <v>8.8161356129567506E-3</v>
      </c>
      <c r="FH51" s="89">
        <v>42.626957014548402</v>
      </c>
      <c r="FI51" s="380">
        <v>39.620304861540099</v>
      </c>
      <c r="FJ51" s="380">
        <v>0</v>
      </c>
      <c r="FK51" s="89">
        <v>14.7371860308207</v>
      </c>
      <c r="FL51" s="380">
        <v>12.803768120105101</v>
      </c>
      <c r="FM51" s="380">
        <v>2.6329187965855698E-3</v>
      </c>
    </row>
    <row r="52" spans="2:169">
      <c r="B52" s="73" t="s">
        <v>207</v>
      </c>
      <c r="C52" s="73" t="s">
        <v>1338</v>
      </c>
      <c r="D52" s="73" t="s">
        <v>1367</v>
      </c>
      <c r="E52" s="73">
        <v>0.97</v>
      </c>
      <c r="F52" s="73">
        <v>1.44</v>
      </c>
      <c r="H52" s="73" t="s">
        <v>1354</v>
      </c>
      <c r="I52" s="73" t="s">
        <v>1599</v>
      </c>
      <c r="J52" s="73" t="s">
        <v>1342</v>
      </c>
      <c r="K52" s="73" t="s">
        <v>1600</v>
      </c>
      <c r="L52" s="73">
        <v>25</v>
      </c>
      <c r="M52" s="113" t="s">
        <v>1603</v>
      </c>
      <c r="N52" s="89">
        <v>1.2879671699698401</v>
      </c>
      <c r="O52" s="380">
        <v>2.0110241406932499</v>
      </c>
      <c r="P52" s="380">
        <v>0.112309215885116</v>
      </c>
      <c r="Q52" s="89">
        <v>1.5023382932065901</v>
      </c>
      <c r="R52" s="380">
        <v>3.2957041590231402</v>
      </c>
      <c r="S52" s="380">
        <v>0.54435614519766695</v>
      </c>
      <c r="T52" s="89">
        <v>483.003748459436</v>
      </c>
      <c r="U52" s="380">
        <v>539.13242491717494</v>
      </c>
      <c r="V52" s="380">
        <v>0.27069877882018301</v>
      </c>
      <c r="W52" s="89">
        <v>15.933624810060699</v>
      </c>
      <c r="X52" s="380">
        <v>10.0971804223135</v>
      </c>
      <c r="Y52" s="380">
        <v>0.24502474925398501</v>
      </c>
      <c r="Z52" s="400">
        <v>30.020027149969302</v>
      </c>
      <c r="AA52" s="380">
        <v>40.628796435771903</v>
      </c>
      <c r="AB52" s="380">
        <v>8.6443647406343305E-2</v>
      </c>
      <c r="AC52" s="400">
        <v>1613.82716518077</v>
      </c>
      <c r="AD52" s="380">
        <v>1319.1474122250499</v>
      </c>
      <c r="AE52" s="380">
        <v>97.469560803454897</v>
      </c>
      <c r="AF52" s="89">
        <v>186258.48220382101</v>
      </c>
      <c r="AG52" s="380">
        <v>8337.3336078203101</v>
      </c>
      <c r="AH52" s="380">
        <v>6.6357642749869701</v>
      </c>
      <c r="AI52" s="400">
        <v>1198.6857046728201</v>
      </c>
      <c r="AJ52" s="380">
        <v>1117.34369454484</v>
      </c>
      <c r="AK52" s="380">
        <v>43.668152664373899</v>
      </c>
      <c r="AL52" s="89">
        <v>75.683124417052497</v>
      </c>
      <c r="AM52" s="380">
        <v>148.86787981357099</v>
      </c>
      <c r="AN52" s="380">
        <v>43.694977299879</v>
      </c>
      <c r="AO52" s="400">
        <v>37.919484461122899</v>
      </c>
      <c r="AP52" s="380">
        <v>47.2650176447072</v>
      </c>
      <c r="AQ52" s="380">
        <v>0.81309572389512796</v>
      </c>
      <c r="AR52" s="400">
        <v>0.83647043105011998</v>
      </c>
      <c r="AS52" s="380">
        <v>0.570129284037457</v>
      </c>
      <c r="AT52" s="380">
        <v>4.9581161981910801E-2</v>
      </c>
      <c r="AU52" s="400">
        <v>5.8863292864731198</v>
      </c>
      <c r="AV52" s="380">
        <v>8.4383180568761293</v>
      </c>
      <c r="AW52" s="380">
        <v>0.11728841113284599</v>
      </c>
      <c r="AX52" s="89">
        <v>19.359523468486799</v>
      </c>
      <c r="AY52" s="382">
        <v>25.115719037184501</v>
      </c>
      <c r="AZ52" s="382">
        <v>3.06100071794379E-2</v>
      </c>
      <c r="BA52" s="591">
        <f t="shared" si="83"/>
        <v>0.37241276168596199</v>
      </c>
      <c r="BB52" s="380">
        <v>1.1651704305805399</v>
      </c>
      <c r="BC52" s="380">
        <v>0.37241276168596199</v>
      </c>
      <c r="BD52" s="89">
        <v>625.90412335578299</v>
      </c>
      <c r="BE52" s="380">
        <v>82.329491742618401</v>
      </c>
      <c r="BF52" s="380">
        <v>0.37122960832486002</v>
      </c>
      <c r="BG52" s="89">
        <v>114.00581385935099</v>
      </c>
      <c r="BH52" s="380">
        <v>137.97163512442299</v>
      </c>
      <c r="BI52" s="380">
        <v>0.865341393533828</v>
      </c>
      <c r="BJ52" s="89">
        <v>320.83940542617103</v>
      </c>
      <c r="BK52" s="380">
        <v>122.327113359515</v>
      </c>
      <c r="BL52" s="380">
        <v>1.97136554945496</v>
      </c>
      <c r="BM52" s="89">
        <v>8.7538184721382598E-2</v>
      </c>
      <c r="BN52" s="380">
        <v>0.118673024729412</v>
      </c>
      <c r="BO52" s="380">
        <v>9.2742474515571296E-3</v>
      </c>
      <c r="BP52" s="400">
        <v>0.17604840048338999</v>
      </c>
      <c r="BQ52" s="380">
        <v>0.426151850999341</v>
      </c>
      <c r="BR52" s="380">
        <v>5.6978151228232202E-2</v>
      </c>
      <c r="BS52" s="400">
        <v>0.12378906940090099</v>
      </c>
      <c r="BT52" s="380">
        <v>0.37558721436055598</v>
      </c>
      <c r="BU52" s="380">
        <v>2.3079727868007101E-2</v>
      </c>
      <c r="BV52" s="400">
        <v>0.32952014616966802</v>
      </c>
      <c r="BW52" s="380">
        <v>0.77763141968149996</v>
      </c>
      <c r="BX52" s="380">
        <v>0.138385849761231</v>
      </c>
      <c r="BY52" s="89">
        <v>0.47488446921501498</v>
      </c>
      <c r="BZ52" s="380">
        <v>0.34471893333516801</v>
      </c>
      <c r="CA52" s="380">
        <v>2.77853907122367E-2</v>
      </c>
      <c r="CB52" s="89">
        <v>7.8068948273132097</v>
      </c>
      <c r="CC52" s="380">
        <v>5.1752668354207803</v>
      </c>
      <c r="CD52" s="380">
        <v>0.20346810820286501</v>
      </c>
      <c r="CE52" s="89">
        <v>30.778024170483</v>
      </c>
      <c r="CF52" s="380">
        <v>21.8315191018051</v>
      </c>
      <c r="CG52" s="380">
        <v>0.13971926794995801</v>
      </c>
      <c r="CH52" s="400">
        <v>0.17210375702358799</v>
      </c>
      <c r="CI52" s="380">
        <v>0.31851205598421201</v>
      </c>
      <c r="CJ52" s="380">
        <v>3.7927183597421199E-2</v>
      </c>
      <c r="CK52" s="89">
        <v>397.90930576456702</v>
      </c>
      <c r="CL52" s="380">
        <v>26.300617256366699</v>
      </c>
      <c r="CM52" s="380">
        <v>1.6785505528622999E-2</v>
      </c>
      <c r="CN52" s="89">
        <v>129.83710210331199</v>
      </c>
      <c r="CO52" s="380">
        <v>70.184734408169405</v>
      </c>
      <c r="CP52" s="380">
        <v>1.4534860008304301E-3</v>
      </c>
      <c r="CQ52" s="89">
        <v>0.81517153509232498</v>
      </c>
      <c r="CR52" s="380">
        <v>0.77218016471332596</v>
      </c>
      <c r="CS52" s="380">
        <v>0</v>
      </c>
      <c r="CT52" s="89">
        <v>2.97053089749439E-2</v>
      </c>
      <c r="CU52" s="380">
        <v>7.1467913890166795E-2</v>
      </c>
      <c r="CV52" s="380">
        <v>0</v>
      </c>
      <c r="CW52" s="400">
        <v>8.5163914491679205E-2</v>
      </c>
      <c r="CX52" s="380">
        <v>0.29952397694116001</v>
      </c>
      <c r="CY52" s="380">
        <v>1.3224832668632201E-2</v>
      </c>
      <c r="CZ52" s="400">
        <v>0.192067138149221</v>
      </c>
      <c r="DA52" s="380">
        <v>0.70101915208862298</v>
      </c>
      <c r="DB52" s="380">
        <v>3.4213988104735603E-2</v>
      </c>
      <c r="DC52" s="89">
        <v>0.15303336722930699</v>
      </c>
      <c r="DD52" s="380">
        <v>0.23613930356340099</v>
      </c>
      <c r="DE52" s="380">
        <v>2.1390310975157801E-2</v>
      </c>
      <c r="DF52" s="89">
        <v>1.3606050066767601</v>
      </c>
      <c r="DG52" s="380">
        <v>1.9659297482798199</v>
      </c>
      <c r="DH52" s="380">
        <v>3.2691735148688901E-2</v>
      </c>
      <c r="DI52" s="89">
        <v>1245.3892785097801</v>
      </c>
      <c r="DJ52" s="380">
        <v>676.20360249079999</v>
      </c>
      <c r="DK52" s="380">
        <v>2.2541369528994602E-3</v>
      </c>
      <c r="DL52" s="89">
        <v>1590.6510800293199</v>
      </c>
      <c r="DM52" s="380">
        <v>848.07421536490801</v>
      </c>
      <c r="DN52" s="380">
        <v>0</v>
      </c>
      <c r="DO52" s="89">
        <v>135.62007965209</v>
      </c>
      <c r="DP52" s="380">
        <v>72.037982799824704</v>
      </c>
      <c r="DQ52" s="380">
        <v>0</v>
      </c>
      <c r="DR52" s="89">
        <v>449.33807692015301</v>
      </c>
      <c r="DS52" s="380">
        <v>237.16597338118501</v>
      </c>
      <c r="DT52" s="380">
        <v>0</v>
      </c>
      <c r="DU52" s="89">
        <v>53.643929362408798</v>
      </c>
      <c r="DV52" s="380">
        <v>28.393643227916201</v>
      </c>
      <c r="DW52" s="380">
        <v>0</v>
      </c>
      <c r="DX52" s="89">
        <v>9.4622177905363802</v>
      </c>
      <c r="DY52" s="380">
        <v>5.12291562449923</v>
      </c>
      <c r="DZ52" s="380">
        <v>0</v>
      </c>
      <c r="EA52" s="89">
        <v>40.143022464408297</v>
      </c>
      <c r="EB52" s="380">
        <v>21.4065463227662</v>
      </c>
      <c r="EC52" s="380">
        <v>3.2273724153327098E-2</v>
      </c>
      <c r="ED52" s="89">
        <v>4.0566473021702301</v>
      </c>
      <c r="EE52" s="380">
        <v>2.1716180443294202</v>
      </c>
      <c r="EF52" s="380">
        <v>0</v>
      </c>
      <c r="EG52" s="89">
        <v>21.478482652758899</v>
      </c>
      <c r="EH52" s="380">
        <v>11.9184929468209</v>
      </c>
      <c r="EI52" s="380">
        <v>8.2147680726555507E-3</v>
      </c>
      <c r="EJ52" s="89">
        <v>3.9704599994618501</v>
      </c>
      <c r="EK52" s="380">
        <v>2.35969072759256</v>
      </c>
      <c r="EL52" s="380">
        <v>0</v>
      </c>
      <c r="EM52" s="89">
        <v>11.246060827414</v>
      </c>
      <c r="EN52" s="380">
        <v>6.2382905512212696</v>
      </c>
      <c r="EO52" s="380">
        <v>8.7651158299274605E-3</v>
      </c>
      <c r="EP52" s="89">
        <v>1.40240932095318</v>
      </c>
      <c r="EQ52" s="380">
        <v>0.73407889911143298</v>
      </c>
      <c r="ER52" s="380">
        <v>0</v>
      </c>
      <c r="ES52" s="89">
        <v>9.8111906865992307</v>
      </c>
      <c r="ET52" s="380">
        <v>5.3865150625371596</v>
      </c>
      <c r="EU52" s="380">
        <v>0</v>
      </c>
      <c r="EV52" s="89">
        <v>1.66378812189623</v>
      </c>
      <c r="EW52" s="380">
        <v>0.99184224054680103</v>
      </c>
      <c r="EX52" s="380">
        <v>0</v>
      </c>
      <c r="EY52" s="400">
        <v>0.12767236047887701</v>
      </c>
      <c r="EZ52" s="380">
        <v>0.309596387358756</v>
      </c>
      <c r="FA52" s="380">
        <v>0</v>
      </c>
      <c r="FB52" s="89">
        <v>4.6385972063554597</v>
      </c>
      <c r="FC52" s="380">
        <v>1.78313847846961</v>
      </c>
      <c r="FD52" s="380">
        <v>8.8201311048138296E-3</v>
      </c>
      <c r="FE52" s="89">
        <v>3.9831624066028102</v>
      </c>
      <c r="FF52" s="380">
        <v>2.2328423609549199</v>
      </c>
      <c r="FG52" s="380">
        <v>4.1311049051804402E-3</v>
      </c>
      <c r="FH52" s="89">
        <v>63.479431791823302</v>
      </c>
      <c r="FI52" s="380">
        <v>43.952303042155101</v>
      </c>
      <c r="FJ52" s="380">
        <v>0</v>
      </c>
      <c r="FK52" s="89">
        <v>27.421534087243501</v>
      </c>
      <c r="FL52" s="380">
        <v>16.8484400963459</v>
      </c>
      <c r="FM52" s="380">
        <v>5.8473875320924204E-3</v>
      </c>
    </row>
    <row r="53" spans="2:169">
      <c r="B53" s="73" t="s">
        <v>207</v>
      </c>
      <c r="C53" s="73" t="s">
        <v>1338</v>
      </c>
      <c r="D53" s="73" t="s">
        <v>1367</v>
      </c>
      <c r="E53" s="73">
        <v>0.97</v>
      </c>
      <c r="F53" s="73">
        <v>1.44</v>
      </c>
      <c r="H53" s="73" t="s">
        <v>1354</v>
      </c>
      <c r="I53" s="73" t="s">
        <v>1599</v>
      </c>
      <c r="J53" s="73" t="s">
        <v>1342</v>
      </c>
      <c r="K53" s="73" t="s">
        <v>1600</v>
      </c>
      <c r="L53" s="73">
        <v>25</v>
      </c>
      <c r="M53" s="113" t="s">
        <v>1604</v>
      </c>
      <c r="N53" s="89">
        <v>0.73220768476276699</v>
      </c>
      <c r="O53" s="380">
        <v>0.75376371050171598</v>
      </c>
      <c r="P53" s="380">
        <v>0.10654339048471601</v>
      </c>
      <c r="Q53" s="89">
        <v>1.68711255560471</v>
      </c>
      <c r="R53" s="380">
        <v>3.7434004562958099</v>
      </c>
      <c r="S53" s="380">
        <v>0.45025551891278898</v>
      </c>
      <c r="T53" s="89">
        <v>394.02378344367997</v>
      </c>
      <c r="U53" s="380">
        <v>148.48744675985799</v>
      </c>
      <c r="V53" s="380">
        <v>0.31792239075693002</v>
      </c>
      <c r="W53" s="89">
        <v>45.171810778987897</v>
      </c>
      <c r="X53" s="380">
        <v>26.1752909291984</v>
      </c>
      <c r="Y53" s="380">
        <v>0.13867963468275099</v>
      </c>
      <c r="Z53" s="400">
        <v>161.63454270915801</v>
      </c>
      <c r="AA53" s="380">
        <v>288.964720915508</v>
      </c>
      <c r="AB53" s="380">
        <v>7.1439451908872895E-2</v>
      </c>
      <c r="AC53" s="400">
        <v>1361.1924160835199</v>
      </c>
      <c r="AD53" s="380">
        <v>1886.7256962568799</v>
      </c>
      <c r="AE53" s="380">
        <v>75.374192779255196</v>
      </c>
      <c r="AF53" s="89">
        <v>185416.18264419099</v>
      </c>
      <c r="AG53" s="380">
        <v>11415.330007353699</v>
      </c>
      <c r="AH53" s="380">
        <v>5.1417815982938704</v>
      </c>
      <c r="AI53" s="400">
        <v>610.74008493585904</v>
      </c>
      <c r="AJ53" s="380">
        <v>266.56640954231801</v>
      </c>
      <c r="AK53" s="380">
        <v>41.000533443269902</v>
      </c>
      <c r="AL53" s="89">
        <v>115.477571852685</v>
      </c>
      <c r="AM53" s="380">
        <v>176.32212185877199</v>
      </c>
      <c r="AN53" s="380">
        <v>43.046964286252702</v>
      </c>
      <c r="AO53" s="400">
        <v>51.395407793801198</v>
      </c>
      <c r="AP53" s="380">
        <v>83.646323564085293</v>
      </c>
      <c r="AQ53" s="380">
        <v>0.70822387346232896</v>
      </c>
      <c r="AR53" s="400">
        <v>0.70653396549669001</v>
      </c>
      <c r="AS53" s="380">
        <v>0.51856155676756999</v>
      </c>
      <c r="AT53" s="380">
        <v>6.3170779829318305E-2</v>
      </c>
      <c r="AU53" s="400">
        <v>222.941882849591</v>
      </c>
      <c r="AV53" s="380">
        <v>1417.1132325846299</v>
      </c>
      <c r="AW53" s="380">
        <v>0.100264364604689</v>
      </c>
      <c r="AX53" s="89">
        <v>9.1942563441813299</v>
      </c>
      <c r="AY53" s="382">
        <v>5.9291639269552103</v>
      </c>
      <c r="AZ53" s="382">
        <v>2.4671215580037601E-2</v>
      </c>
      <c r="BA53" s="591">
        <f t="shared" si="83"/>
        <v>0.286975683122703</v>
      </c>
      <c r="BB53" s="380">
        <v>1.2956814884721</v>
      </c>
      <c r="BC53" s="380">
        <v>0.286975683122703</v>
      </c>
      <c r="BD53" s="89">
        <v>799.94928922073495</v>
      </c>
      <c r="BE53" s="380">
        <v>92.415007525361602</v>
      </c>
      <c r="BF53" s="380">
        <v>0.36439929506188201</v>
      </c>
      <c r="BG53" s="89">
        <v>322.81057178169601</v>
      </c>
      <c r="BH53" s="380">
        <v>255.845026873119</v>
      </c>
      <c r="BI53" s="380">
        <v>0.91090500939583796</v>
      </c>
      <c r="BJ53" s="89">
        <v>502.65506636970002</v>
      </c>
      <c r="BK53" s="380">
        <v>190.856731041324</v>
      </c>
      <c r="BL53" s="380">
        <v>2.1237112103508098</v>
      </c>
      <c r="BM53" s="89">
        <v>0.109009126835709</v>
      </c>
      <c r="BN53" s="380">
        <v>0.13981722475358699</v>
      </c>
      <c r="BO53" s="380">
        <v>7.0553749172836402E-3</v>
      </c>
      <c r="BP53" s="400">
        <v>0.20094203313207801</v>
      </c>
      <c r="BQ53" s="380">
        <v>0.51552142379363297</v>
      </c>
      <c r="BR53" s="380">
        <v>7.1274241299398702E-2</v>
      </c>
      <c r="BS53" s="591">
        <f>BU53</f>
        <v>0.61652500006208599</v>
      </c>
      <c r="BT53" s="380">
        <v>0.65081157646846999</v>
      </c>
      <c r="BU53" s="380">
        <v>0.61652500006208599</v>
      </c>
      <c r="BV53" s="400">
        <v>0.85536908507798304</v>
      </c>
      <c r="BW53" s="380">
        <v>1.44181629052621</v>
      </c>
      <c r="BX53" s="380">
        <v>0.15009969972583501</v>
      </c>
      <c r="BY53" s="89">
        <v>0.55710372789448503</v>
      </c>
      <c r="BZ53" s="380">
        <v>0.43127881565184101</v>
      </c>
      <c r="CA53" s="380">
        <v>2.88500145831493E-2</v>
      </c>
      <c r="CB53" s="89">
        <v>8.2868732706013297</v>
      </c>
      <c r="CC53" s="380">
        <v>2.7660728828335399</v>
      </c>
      <c r="CD53" s="380">
        <v>0.173911597637672</v>
      </c>
      <c r="CE53" s="89">
        <v>15.810284693809599</v>
      </c>
      <c r="CF53" s="380">
        <v>4.4710609993486399</v>
      </c>
      <c r="CG53" s="380">
        <v>0.122755903668321</v>
      </c>
      <c r="CH53" s="400">
        <v>0.212106113323837</v>
      </c>
      <c r="CI53" s="380">
        <v>0.42019045045071601</v>
      </c>
      <c r="CJ53" s="380">
        <v>4.417063659283E-2</v>
      </c>
      <c r="CK53" s="89">
        <v>450.74199565343298</v>
      </c>
      <c r="CL53" s="380">
        <v>158.72707782163801</v>
      </c>
      <c r="CM53" s="380">
        <v>1.74547759314699E-2</v>
      </c>
      <c r="CN53" s="89">
        <v>117.863254109849</v>
      </c>
      <c r="CO53" s="380">
        <v>13.412724372045099</v>
      </c>
      <c r="CP53" s="380">
        <v>1.40701489091175E-3</v>
      </c>
      <c r="CQ53" s="89">
        <v>1.47452938854496</v>
      </c>
      <c r="CR53" s="380">
        <v>5.3749499857930996</v>
      </c>
      <c r="CS53" s="380">
        <v>3.8455045729033298E-3</v>
      </c>
      <c r="CT53" s="89">
        <v>1.93146765258227</v>
      </c>
      <c r="CU53" s="380">
        <v>10.786044730279601</v>
      </c>
      <c r="CV53" s="380">
        <v>0</v>
      </c>
      <c r="CW53" s="400">
        <v>9.0837144867757402E-2</v>
      </c>
      <c r="CX53" s="380">
        <v>0.40848938556053799</v>
      </c>
      <c r="CY53" s="380">
        <v>1.9865547585258402E-2</v>
      </c>
      <c r="CZ53" s="400">
        <v>3.24440258339395</v>
      </c>
      <c r="DA53" s="380">
        <v>9.4150183536569294</v>
      </c>
      <c r="DB53" s="380">
        <v>3.6514199530562501E-2</v>
      </c>
      <c r="DC53" s="89">
        <v>5.8807292237310599E-2</v>
      </c>
      <c r="DD53" s="380">
        <v>0.20549323015279899</v>
      </c>
      <c r="DE53" s="380">
        <v>2.62598052554089E-2</v>
      </c>
      <c r="DF53" s="89">
        <v>1.45331720386416</v>
      </c>
      <c r="DG53" s="380">
        <v>1.94086918829438</v>
      </c>
      <c r="DH53" s="380">
        <v>3.44474850428916E-2</v>
      </c>
      <c r="DI53" s="89">
        <v>1244.30342302494</v>
      </c>
      <c r="DJ53" s="380">
        <v>145.21557729517201</v>
      </c>
      <c r="DK53" s="380">
        <v>3.4516556427415901E-3</v>
      </c>
      <c r="DL53" s="89">
        <v>1773.16277854744</v>
      </c>
      <c r="DM53" s="380">
        <v>210.74256141431701</v>
      </c>
      <c r="DN53" s="380">
        <v>1.62508359819571E-3</v>
      </c>
      <c r="DO53" s="89">
        <v>152.785621854857</v>
      </c>
      <c r="DP53" s="380">
        <v>21.087379136549401</v>
      </c>
      <c r="DQ53" s="380">
        <v>1.8830330285256301E-3</v>
      </c>
      <c r="DR53" s="89">
        <v>481.61128867147397</v>
      </c>
      <c r="DS53" s="380">
        <v>73.562426300508605</v>
      </c>
      <c r="DT53" s="380">
        <v>1.09208339316594E-2</v>
      </c>
      <c r="DU53" s="89">
        <v>53.619253691612897</v>
      </c>
      <c r="DV53" s="380">
        <v>10.6028790906732</v>
      </c>
      <c r="DW53" s="380">
        <v>0</v>
      </c>
      <c r="DX53" s="89">
        <v>10.023464797902299</v>
      </c>
      <c r="DY53" s="380">
        <v>2.3295068375675498</v>
      </c>
      <c r="DZ53" s="380">
        <v>2.54368238314412E-3</v>
      </c>
      <c r="EA53" s="89">
        <v>37.203129715995701</v>
      </c>
      <c r="EB53" s="380">
        <v>6.0056907548438803</v>
      </c>
      <c r="EC53" s="380">
        <v>2.7517030015004801E-2</v>
      </c>
      <c r="ED53" s="89">
        <v>3.7685451694347099</v>
      </c>
      <c r="EE53" s="380">
        <v>0.883686841889601</v>
      </c>
      <c r="EF53" s="380">
        <v>0</v>
      </c>
      <c r="EG53" s="89">
        <v>19.003239305823499</v>
      </c>
      <c r="EH53" s="380">
        <v>3.8639143482765901</v>
      </c>
      <c r="EI53" s="380">
        <v>0</v>
      </c>
      <c r="EJ53" s="89">
        <v>3.4992795794808802</v>
      </c>
      <c r="EK53" s="380">
        <v>0.72412450058351596</v>
      </c>
      <c r="EL53" s="380">
        <v>1.3899133933496801E-3</v>
      </c>
      <c r="EM53" s="89">
        <v>10.3759112895141</v>
      </c>
      <c r="EN53" s="380">
        <v>2.6938961459373898</v>
      </c>
      <c r="EO53" s="380">
        <v>7.2516755167787404E-3</v>
      </c>
      <c r="EP53" s="89">
        <v>1.3300152266948899</v>
      </c>
      <c r="EQ53" s="380">
        <v>0.45053086919624702</v>
      </c>
      <c r="ER53" s="380">
        <v>1.38873553547737E-3</v>
      </c>
      <c r="ES53" s="89">
        <v>9.2206334073805092</v>
      </c>
      <c r="ET53" s="380">
        <v>2.93738330693715</v>
      </c>
      <c r="EU53" s="380">
        <v>1.4988900919355E-2</v>
      </c>
      <c r="EV53" s="89">
        <v>1.57094766159883</v>
      </c>
      <c r="EW53" s="380">
        <v>0.51673203938437395</v>
      </c>
      <c r="EX53" s="380">
        <v>2.0839474221286299E-3</v>
      </c>
      <c r="EY53" s="400">
        <v>0.21805943212157</v>
      </c>
      <c r="EZ53" s="380">
        <v>0.51573099937418998</v>
      </c>
      <c r="FA53" s="380">
        <v>0</v>
      </c>
      <c r="FB53" s="89">
        <v>6.2793885486150698</v>
      </c>
      <c r="FC53" s="380">
        <v>4.2349002709377004</v>
      </c>
      <c r="FD53" s="380">
        <v>4.9848457216227996E-3</v>
      </c>
      <c r="FE53" s="89">
        <v>0.49693205171295701</v>
      </c>
      <c r="FF53" s="380">
        <v>0.62576083856109599</v>
      </c>
      <c r="FG53" s="380">
        <v>7.2374589608285101E-3</v>
      </c>
      <c r="FH53" s="89">
        <v>51.884661678389001</v>
      </c>
      <c r="FI53" s="380">
        <v>11.3435657828286</v>
      </c>
      <c r="FJ53" s="380">
        <v>2.5850029171950598E-3</v>
      </c>
      <c r="FK53" s="89">
        <v>18.342726949223099</v>
      </c>
      <c r="FL53" s="380">
        <v>5.6507429185842897</v>
      </c>
      <c r="FM53" s="380">
        <v>2.5942464079226801E-3</v>
      </c>
    </row>
    <row r="54" spans="2:169">
      <c r="B54" s="73" t="s">
        <v>207</v>
      </c>
      <c r="C54" s="73" t="s">
        <v>1338</v>
      </c>
      <c r="D54" s="73" t="s">
        <v>1367</v>
      </c>
      <c r="E54" s="73">
        <v>0.97</v>
      </c>
      <c r="F54" s="73">
        <v>1.44</v>
      </c>
      <c r="H54" s="73" t="s">
        <v>1354</v>
      </c>
      <c r="I54" s="73" t="s">
        <v>1599</v>
      </c>
      <c r="J54" s="73" t="s">
        <v>1342</v>
      </c>
      <c r="K54" s="73" t="s">
        <v>1600</v>
      </c>
      <c r="L54" s="73">
        <v>25</v>
      </c>
      <c r="M54" s="113" t="s">
        <v>1605</v>
      </c>
      <c r="N54" s="89">
        <v>0.59373961650034301</v>
      </c>
      <c r="O54" s="380">
        <v>0.57458437010817198</v>
      </c>
      <c r="P54" s="380">
        <v>0.112024240537394</v>
      </c>
      <c r="Q54" s="89">
        <v>1.1846969198617501</v>
      </c>
      <c r="R54" s="380">
        <v>2.5965118969205299</v>
      </c>
      <c r="S54" s="380">
        <v>0.39912876578270401</v>
      </c>
      <c r="T54" s="89">
        <v>413.52033904742501</v>
      </c>
      <c r="U54" s="380">
        <v>50.043887134854998</v>
      </c>
      <c r="V54" s="380">
        <v>0.233192750614165</v>
      </c>
      <c r="W54" s="89">
        <v>89.987545640918199</v>
      </c>
      <c r="X54" s="380">
        <v>23.642350328212899</v>
      </c>
      <c r="Y54" s="380">
        <v>0.12494123321808299</v>
      </c>
      <c r="Z54" s="400">
        <v>0.620916963190564</v>
      </c>
      <c r="AA54" s="380">
        <v>1.50241138281618</v>
      </c>
      <c r="AB54" s="380">
        <v>5.65228665639608E-2</v>
      </c>
      <c r="AC54" s="400">
        <v>1164.2148984906501</v>
      </c>
      <c r="AD54" s="380">
        <v>500.82378005858499</v>
      </c>
      <c r="AE54" s="380">
        <v>74.217096571258196</v>
      </c>
      <c r="AF54" s="89">
        <v>187996.753154092</v>
      </c>
      <c r="AG54" s="380">
        <v>10779.180274246401</v>
      </c>
      <c r="AH54" s="380">
        <v>4.7474942092848202</v>
      </c>
      <c r="AI54" s="400">
        <v>639.79656832897501</v>
      </c>
      <c r="AJ54" s="380">
        <v>218.35560925823799</v>
      </c>
      <c r="AK54" s="380">
        <v>36.698717931321603</v>
      </c>
      <c r="AL54" s="89">
        <v>180.814838510583</v>
      </c>
      <c r="AM54" s="380">
        <v>174.226511712182</v>
      </c>
      <c r="AN54" s="380">
        <v>32.847999666723503</v>
      </c>
      <c r="AO54" s="400">
        <v>1.6142662029628101</v>
      </c>
      <c r="AP54" s="380">
        <v>3.3126489369793002</v>
      </c>
      <c r="AQ54" s="380">
        <v>0.61995955555291005</v>
      </c>
      <c r="AR54" s="400">
        <v>0.46746248394825102</v>
      </c>
      <c r="AS54" s="380">
        <v>0.35094725814607802</v>
      </c>
      <c r="AT54" s="380">
        <v>5.5481042893586699E-2</v>
      </c>
      <c r="AU54" s="400">
        <v>0.12830215510537099</v>
      </c>
      <c r="AV54" s="380">
        <v>0.71783400005581099</v>
      </c>
      <c r="AW54" s="380">
        <v>7.7746506792603601E-2</v>
      </c>
      <c r="AX54" s="89">
        <v>7.6932510966536798</v>
      </c>
      <c r="AY54" s="382">
        <v>1.4143475389043101</v>
      </c>
      <c r="AZ54" s="382">
        <v>2.1032035247099599E-2</v>
      </c>
      <c r="BA54" s="591">
        <f t="shared" si="83"/>
        <v>0.272454406685957</v>
      </c>
      <c r="BB54" s="380">
        <v>1.2806385108368501</v>
      </c>
      <c r="BC54" s="380">
        <v>0.272454406685957</v>
      </c>
      <c r="BD54" s="89">
        <v>915.70747319052498</v>
      </c>
      <c r="BE54" s="380">
        <v>74.473801539910497</v>
      </c>
      <c r="BF54" s="380">
        <v>0.37997955220767599</v>
      </c>
      <c r="BG54" s="89">
        <v>374.811636456055</v>
      </c>
      <c r="BH54" s="380">
        <v>97.948377126171394</v>
      </c>
      <c r="BI54" s="380">
        <v>0.66772618370180004</v>
      </c>
      <c r="BJ54" s="89">
        <v>562.87220812112105</v>
      </c>
      <c r="BK54" s="380">
        <v>124.88319450269999</v>
      </c>
      <c r="BL54" s="380">
        <v>1.73026600310684</v>
      </c>
      <c r="BM54" s="89">
        <v>9.0126771643863998E-2</v>
      </c>
      <c r="BN54" s="380">
        <v>0.133392846410158</v>
      </c>
      <c r="BO54" s="380">
        <v>9.3092476145448799E-3</v>
      </c>
      <c r="BP54" s="400">
        <v>8.9690285746590506E-2</v>
      </c>
      <c r="BQ54" s="380">
        <v>0.38302765246134002</v>
      </c>
      <c r="BR54" s="380">
        <v>6.3815822048506804E-2</v>
      </c>
      <c r="BS54" s="591">
        <f>BU54</f>
        <v>2.6114803103658501E-2</v>
      </c>
      <c r="BT54" s="380">
        <v>0.240241517749818</v>
      </c>
      <c r="BU54" s="380">
        <v>2.6114803103658501E-2</v>
      </c>
      <c r="BV54" s="400">
        <v>0.650521636129472</v>
      </c>
      <c r="BW54" s="380">
        <v>1.0575990758795499</v>
      </c>
      <c r="BX54" s="380">
        <v>0.12855875868576999</v>
      </c>
      <c r="BY54" s="89">
        <v>0.42664783421519997</v>
      </c>
      <c r="BZ54" s="380">
        <v>0.31820142167536503</v>
      </c>
      <c r="CA54" s="380">
        <v>2.3302232092965999E-2</v>
      </c>
      <c r="CB54" s="89">
        <v>7.8603218731911904</v>
      </c>
      <c r="CC54" s="380">
        <v>2.8632797679745998</v>
      </c>
      <c r="CD54" s="380">
        <v>0.17185265805091501</v>
      </c>
      <c r="CE54" s="89">
        <v>13.913830232365701</v>
      </c>
      <c r="CF54" s="380">
        <v>3.5433358251993101</v>
      </c>
      <c r="CG54" s="380">
        <v>0.112398620399149</v>
      </c>
      <c r="CH54" s="591">
        <f>CJ54</f>
        <v>3.4558242781054897E-2</v>
      </c>
      <c r="CI54" s="380">
        <v>0.18633011517743001</v>
      </c>
      <c r="CJ54" s="380">
        <v>3.4558242781054897E-2</v>
      </c>
      <c r="CK54" s="89">
        <v>561.52826964793303</v>
      </c>
      <c r="CL54" s="380">
        <v>125.341830769994</v>
      </c>
      <c r="CM54" s="380">
        <v>1.17243340866957E-2</v>
      </c>
      <c r="CN54" s="89">
        <v>107.13075017676</v>
      </c>
      <c r="CO54" s="380">
        <v>14.371625935878701</v>
      </c>
      <c r="CP54" s="380">
        <v>0</v>
      </c>
      <c r="CQ54" s="89">
        <v>0.36602656784079701</v>
      </c>
      <c r="CR54" s="380">
        <v>0.32067429225685901</v>
      </c>
      <c r="CS54" s="380">
        <v>2.4301315920214899E-3</v>
      </c>
      <c r="CT54" s="591">
        <f>CV54</f>
        <v>1.41514696722119E-3</v>
      </c>
      <c r="CU54" s="380">
        <v>0</v>
      </c>
      <c r="CV54" s="380">
        <v>1.41514696722119E-3</v>
      </c>
      <c r="CW54" s="591">
        <f t="shared" ref="CW54" si="87">CY54</f>
        <v>1.13771320006728E-2</v>
      </c>
      <c r="CX54" s="380">
        <v>2.9593179877431201E-2</v>
      </c>
      <c r="CY54" s="380">
        <v>1.13771320006728E-2</v>
      </c>
      <c r="CZ54" s="591">
        <f t="shared" ref="CZ54" si="88">DB54</f>
        <v>3.7243817802225403E-2</v>
      </c>
      <c r="DA54" s="380">
        <v>0.177286540989257</v>
      </c>
      <c r="DB54" s="380">
        <v>3.7243817802225403E-2</v>
      </c>
      <c r="DC54" s="591">
        <f t="shared" ref="DC54:DC55" si="89">DE54</f>
        <v>1.51533471819317E-2</v>
      </c>
      <c r="DD54" s="380">
        <v>0.10449285040447399</v>
      </c>
      <c r="DE54" s="380">
        <v>1.51533471819317E-2</v>
      </c>
      <c r="DF54" s="89">
        <v>1.00992640277936</v>
      </c>
      <c r="DG54" s="380">
        <v>1.1855597823127999</v>
      </c>
      <c r="DH54" s="380">
        <v>2.99161240002912E-2</v>
      </c>
      <c r="DI54" s="89">
        <v>1227.8882911911401</v>
      </c>
      <c r="DJ54" s="380">
        <v>136.87091791539399</v>
      </c>
      <c r="DK54" s="380">
        <v>0</v>
      </c>
      <c r="DL54" s="89">
        <v>1735.7654692763799</v>
      </c>
      <c r="DM54" s="380">
        <v>209.280766961268</v>
      </c>
      <c r="DN54" s="380">
        <v>1.4422507348111401E-3</v>
      </c>
      <c r="DO54" s="89">
        <v>149.25462708283001</v>
      </c>
      <c r="DP54" s="380">
        <v>21.319491477412701</v>
      </c>
      <c r="DQ54" s="380">
        <v>1.6708622659796599E-3</v>
      </c>
      <c r="DR54" s="89">
        <v>462.446788938753</v>
      </c>
      <c r="DS54" s="380">
        <v>76.045671612203705</v>
      </c>
      <c r="DT54" s="380">
        <v>1.17706495648164E-2</v>
      </c>
      <c r="DU54" s="89">
        <v>49.345293076263196</v>
      </c>
      <c r="DV54" s="380">
        <v>12.2555115939948</v>
      </c>
      <c r="DW54" s="380">
        <v>7.8297071365661004E-3</v>
      </c>
      <c r="DX54" s="89">
        <v>9.3896135147615496</v>
      </c>
      <c r="DY54" s="380">
        <v>2.20567605749069</v>
      </c>
      <c r="DZ54" s="380">
        <v>0</v>
      </c>
      <c r="EA54" s="89">
        <v>33.581912330707603</v>
      </c>
      <c r="EB54" s="380">
        <v>8.2372104629125502</v>
      </c>
      <c r="EC54" s="380">
        <v>2.9096100090740901E-2</v>
      </c>
      <c r="ED54" s="89">
        <v>3.3619644035260601</v>
      </c>
      <c r="EE54" s="380">
        <v>0.83745446635500798</v>
      </c>
      <c r="EF54" s="380">
        <v>1.1703225730806399E-3</v>
      </c>
      <c r="EG54" s="89">
        <v>17.2453728222047</v>
      </c>
      <c r="EH54" s="380">
        <v>4.1368446233609202</v>
      </c>
      <c r="EI54" s="380">
        <v>0</v>
      </c>
      <c r="EJ54" s="89">
        <v>3.1346337273765998</v>
      </c>
      <c r="EK54" s="380">
        <v>0.80024353696719697</v>
      </c>
      <c r="EL54" s="380">
        <v>1.2330431812008799E-3</v>
      </c>
      <c r="EM54" s="89">
        <v>9.0270128214252807</v>
      </c>
      <c r="EN54" s="380">
        <v>2.4135880888054499</v>
      </c>
      <c r="EO54" s="380">
        <v>3.7623575469317E-3</v>
      </c>
      <c r="EP54" s="89">
        <v>1.1490480279183299</v>
      </c>
      <c r="EQ54" s="380">
        <v>0.39009523382242201</v>
      </c>
      <c r="ER54" s="380">
        <v>1.23181680072788E-3</v>
      </c>
      <c r="ES54" s="89">
        <v>7.8762492708750198</v>
      </c>
      <c r="ET54" s="380">
        <v>2.3198350766936899</v>
      </c>
      <c r="EU54" s="380">
        <v>8.5718665462780497E-3</v>
      </c>
      <c r="EV54" s="89">
        <v>1.3039626472311601</v>
      </c>
      <c r="EW54" s="380">
        <v>0.402413817002225</v>
      </c>
      <c r="EX54" s="380">
        <v>0</v>
      </c>
      <c r="EY54" s="400">
        <v>1.73225318233842E-2</v>
      </c>
      <c r="EZ54" s="380">
        <v>9.3410274428508494E-2</v>
      </c>
      <c r="FA54" s="380">
        <v>1.3031417626958201E-2</v>
      </c>
      <c r="FB54" s="89">
        <v>3.7397166985424799</v>
      </c>
      <c r="FC54" s="380">
        <v>1.1863691130590699</v>
      </c>
      <c r="FD54" s="380">
        <v>6.2137636419217603E-3</v>
      </c>
      <c r="FE54" s="89">
        <v>0.160335720240882</v>
      </c>
      <c r="FF54" s="380">
        <v>0.19875158471350601</v>
      </c>
      <c r="FG54" s="380">
        <v>5.9848928653451197E-3</v>
      </c>
      <c r="FH54" s="89">
        <v>44.8605980211114</v>
      </c>
      <c r="FI54" s="380">
        <v>7.8443211886488999</v>
      </c>
      <c r="FJ54" s="380">
        <v>2.29234497015079E-3</v>
      </c>
      <c r="FK54" s="89">
        <v>16.211290779524099</v>
      </c>
      <c r="FL54" s="380">
        <v>2.57111059888671</v>
      </c>
      <c r="FM54" s="380">
        <v>2.3019859801157701E-3</v>
      </c>
    </row>
    <row r="55" spans="2:169">
      <c r="B55" s="73" t="s">
        <v>207</v>
      </c>
      <c r="C55" s="73" t="s">
        <v>1338</v>
      </c>
      <c r="D55" s="73" t="s">
        <v>1367</v>
      </c>
      <c r="E55" s="73">
        <v>0.97</v>
      </c>
      <c r="F55" s="73">
        <v>1.44</v>
      </c>
      <c r="H55" s="73" t="s">
        <v>1354</v>
      </c>
      <c r="I55" s="73" t="s">
        <v>1599</v>
      </c>
      <c r="J55" s="73" t="s">
        <v>1342</v>
      </c>
      <c r="K55" s="73" t="s">
        <v>1600</v>
      </c>
      <c r="L55" s="73">
        <v>25</v>
      </c>
      <c r="M55" s="113" t="s">
        <v>1606</v>
      </c>
      <c r="N55" s="89">
        <v>0.57235984539487605</v>
      </c>
      <c r="O55" s="380">
        <v>0.61449140730696505</v>
      </c>
      <c r="P55" s="380">
        <v>0.103115973344703</v>
      </c>
      <c r="Q55" s="89">
        <v>0.93581824862253904</v>
      </c>
      <c r="R55" s="380">
        <v>2.5880546997523202</v>
      </c>
      <c r="S55" s="380">
        <v>0.41843315536637599</v>
      </c>
      <c r="T55" s="89">
        <v>430.35340366756401</v>
      </c>
      <c r="U55" s="380">
        <v>48.066013002792701</v>
      </c>
      <c r="V55" s="380">
        <v>0.25595280698318101</v>
      </c>
      <c r="W55" s="89">
        <v>85.674970724529899</v>
      </c>
      <c r="X55" s="380">
        <v>45.141780578276403</v>
      </c>
      <c r="Y55" s="380">
        <v>0.12720798861010099</v>
      </c>
      <c r="Z55" s="400">
        <v>15.0149907175753</v>
      </c>
      <c r="AA55" s="380">
        <v>36.0712826670756</v>
      </c>
      <c r="AB55" s="380">
        <v>5.9866490397392502E-2</v>
      </c>
      <c r="AC55" s="400">
        <v>1211.1759504000099</v>
      </c>
      <c r="AD55" s="380">
        <v>516.09007831793701</v>
      </c>
      <c r="AE55" s="380">
        <v>61.822917475492702</v>
      </c>
      <c r="AF55" s="89">
        <v>189233.93063982899</v>
      </c>
      <c r="AG55" s="380">
        <v>8584.3410420932505</v>
      </c>
      <c r="AH55" s="380">
        <v>5.0012482819900397</v>
      </c>
      <c r="AI55" s="400">
        <v>674.33064317849403</v>
      </c>
      <c r="AJ55" s="380">
        <v>232.11470465603799</v>
      </c>
      <c r="AK55" s="380">
        <v>34.837301546524301</v>
      </c>
      <c r="AL55" s="89">
        <v>121.436728498164</v>
      </c>
      <c r="AM55" s="380">
        <v>170.30014742611101</v>
      </c>
      <c r="AN55" s="380">
        <v>37.738929817756102</v>
      </c>
      <c r="AO55" s="400">
        <v>18.037402834991202</v>
      </c>
      <c r="AP55" s="380">
        <v>44.284637401279397</v>
      </c>
      <c r="AQ55" s="380">
        <v>0.75664498668995595</v>
      </c>
      <c r="AR55" s="400">
        <v>0.52680387338162005</v>
      </c>
      <c r="AS55" s="380">
        <v>0.38659808522577799</v>
      </c>
      <c r="AT55" s="380">
        <v>5.7873208984704903E-2</v>
      </c>
      <c r="AU55" s="400">
        <v>0.29584145739359602</v>
      </c>
      <c r="AV55" s="380">
        <v>1.2011188197534699</v>
      </c>
      <c r="AW55" s="380">
        <v>0.12018775952220299</v>
      </c>
      <c r="AX55" s="89">
        <v>7.9246598723919499</v>
      </c>
      <c r="AY55" s="382">
        <v>1.2254866103851501</v>
      </c>
      <c r="AZ55" s="382">
        <v>2.2445231225049201E-2</v>
      </c>
      <c r="BA55" s="591">
        <f t="shared" si="83"/>
        <v>0.22379052638350599</v>
      </c>
      <c r="BB55" s="380">
        <v>1.3994099354418399</v>
      </c>
      <c r="BC55" s="380">
        <v>0.22379052638350599</v>
      </c>
      <c r="BD55" s="89">
        <v>932.01927583997895</v>
      </c>
      <c r="BE55" s="380">
        <v>67.465067807328893</v>
      </c>
      <c r="BF55" s="380">
        <v>0.34688931584771898</v>
      </c>
      <c r="BG55" s="89">
        <v>343.26290016083601</v>
      </c>
      <c r="BH55" s="380">
        <v>176.77429733829501</v>
      </c>
      <c r="BI55" s="380">
        <v>0.81033482659789102</v>
      </c>
      <c r="BJ55" s="89">
        <v>528.39902093648698</v>
      </c>
      <c r="BK55" s="380">
        <v>165.40808490239201</v>
      </c>
      <c r="BL55" s="380">
        <v>1.5573562094689199</v>
      </c>
      <c r="BM55" s="89">
        <v>9.8968375515832097E-2</v>
      </c>
      <c r="BN55" s="380">
        <v>0.14199142405429599</v>
      </c>
      <c r="BO55" s="380">
        <v>8.9884555113710091E-3</v>
      </c>
      <c r="BP55" s="400">
        <v>0.153904475624148</v>
      </c>
      <c r="BQ55" s="380">
        <v>0.50901132620339995</v>
      </c>
      <c r="BR55" s="380">
        <v>6.0940851198372101E-2</v>
      </c>
      <c r="BS55" s="400">
        <v>0.237389122643585</v>
      </c>
      <c r="BT55" s="380">
        <v>0.611217712646557</v>
      </c>
      <c r="BU55" s="380">
        <v>2.7095508252274601E-2</v>
      </c>
      <c r="BV55" s="400">
        <v>0.74696057105201197</v>
      </c>
      <c r="BW55" s="380">
        <v>1.08089957362972</v>
      </c>
      <c r="BX55" s="380">
        <v>0.124040544709778</v>
      </c>
      <c r="BY55" s="89">
        <v>0.49497328727433698</v>
      </c>
      <c r="BZ55" s="380">
        <v>0.357198061074465</v>
      </c>
      <c r="CA55" s="380">
        <v>3.0967685421613499E-2</v>
      </c>
      <c r="CB55" s="89">
        <v>8.4071928195745205</v>
      </c>
      <c r="CC55" s="380">
        <v>3.1259633248501002</v>
      </c>
      <c r="CD55" s="380">
        <v>0.17391726720205999</v>
      </c>
      <c r="CE55" s="89">
        <v>14.897628272036201</v>
      </c>
      <c r="CF55" s="380">
        <v>4.1590842966488202</v>
      </c>
      <c r="CG55" s="380">
        <v>0.11498794507443399</v>
      </c>
      <c r="CH55" s="400">
        <v>9.1300100850518304E-2</v>
      </c>
      <c r="CI55" s="380">
        <v>0.29591364571679102</v>
      </c>
      <c r="CJ55" s="380">
        <v>3.9866544391916801E-2</v>
      </c>
      <c r="CK55" s="89">
        <v>567.22556373856196</v>
      </c>
      <c r="CL55" s="380">
        <v>111.720989023602</v>
      </c>
      <c r="CM55" s="380">
        <v>1.6022431472014799E-2</v>
      </c>
      <c r="CN55" s="89">
        <v>114.891107860082</v>
      </c>
      <c r="CO55" s="380">
        <v>14.122205875055201</v>
      </c>
      <c r="CP55" s="380">
        <v>1.29417611778355E-3</v>
      </c>
      <c r="CQ55" s="89">
        <v>0.44892760026647999</v>
      </c>
      <c r="CR55" s="380">
        <v>0.30012086583201802</v>
      </c>
      <c r="CS55" s="380">
        <v>2.5175524363329899E-3</v>
      </c>
      <c r="CT55" s="89">
        <v>2.3707795935121699E-3</v>
      </c>
      <c r="CU55" s="380">
        <v>1.7616758572103201E-2</v>
      </c>
      <c r="CV55" s="380">
        <v>0</v>
      </c>
      <c r="CW55" s="400">
        <v>3.6025176119360999E-2</v>
      </c>
      <c r="CX55" s="380">
        <v>0.16260386375543601</v>
      </c>
      <c r="CY55" s="380">
        <v>1.1793736128341999E-2</v>
      </c>
      <c r="CZ55" s="400">
        <v>0.34078409998164599</v>
      </c>
      <c r="DA55" s="380">
        <v>1.9355052678507401</v>
      </c>
      <c r="DB55" s="380">
        <v>4.1719150104716801E-2</v>
      </c>
      <c r="DC55" s="591">
        <f t="shared" si="89"/>
        <v>1.8841195148992299E-2</v>
      </c>
      <c r="DD55" s="380">
        <v>9.75286126552906E-2</v>
      </c>
      <c r="DE55" s="380">
        <v>1.8841195148992299E-2</v>
      </c>
      <c r="DF55" s="89">
        <v>1.26778053115128</v>
      </c>
      <c r="DG55" s="380">
        <v>1.3655829118616001</v>
      </c>
      <c r="DH55" s="380">
        <v>2.8411505788090301E-2</v>
      </c>
      <c r="DI55" s="89">
        <v>1271.1993425190101</v>
      </c>
      <c r="DJ55" s="380">
        <v>140.122947051643</v>
      </c>
      <c r="DK55" s="380">
        <v>3.7047006976944998E-3</v>
      </c>
      <c r="DL55" s="89">
        <v>1824.89773509933</v>
      </c>
      <c r="DM55" s="380">
        <v>202.191907999633</v>
      </c>
      <c r="DN55" s="380">
        <v>1.49135189433194E-3</v>
      </c>
      <c r="DO55" s="89">
        <v>160.335123451127</v>
      </c>
      <c r="DP55" s="380">
        <v>17.9607532482141</v>
      </c>
      <c r="DQ55" s="380">
        <v>1.22870217953348E-3</v>
      </c>
      <c r="DR55" s="89">
        <v>504.87779743655102</v>
      </c>
      <c r="DS55" s="380">
        <v>60.938217434194598</v>
      </c>
      <c r="DT55" s="380">
        <v>1.41582670272733E-2</v>
      </c>
      <c r="DU55" s="89">
        <v>55.785467009843799</v>
      </c>
      <c r="DV55" s="380">
        <v>8.9424639008887397</v>
      </c>
      <c r="DW55" s="380">
        <v>8.0920399193725005E-3</v>
      </c>
      <c r="DX55" s="89">
        <v>10.319900155817599</v>
      </c>
      <c r="DY55" s="380">
        <v>1.8117349399902201</v>
      </c>
      <c r="DZ55" s="380">
        <v>2.3323912380383998E-3</v>
      </c>
      <c r="EA55" s="89">
        <v>37.912716735098698</v>
      </c>
      <c r="EB55" s="380">
        <v>6.8642389090491003</v>
      </c>
      <c r="EC55" s="380">
        <v>3.9113437866834903E-2</v>
      </c>
      <c r="ED55" s="89">
        <v>3.7747652368696798</v>
      </c>
      <c r="EE55" s="380">
        <v>0.83656205772382397</v>
      </c>
      <c r="EF55" s="380">
        <v>2.9334477548806199E-3</v>
      </c>
      <c r="EG55" s="89">
        <v>19.363005675205901</v>
      </c>
      <c r="EH55" s="380">
        <v>3.3696061697711901</v>
      </c>
      <c r="EI55" s="380">
        <v>0</v>
      </c>
      <c r="EJ55" s="89">
        <v>3.4394807070278599</v>
      </c>
      <c r="EK55" s="380">
        <v>0.70757994339082597</v>
      </c>
      <c r="EL55" s="380">
        <v>0</v>
      </c>
      <c r="EM55" s="89">
        <v>9.81945831764323</v>
      </c>
      <c r="EN55" s="380">
        <v>2.0858850983299799</v>
      </c>
      <c r="EO55" s="380">
        <v>0</v>
      </c>
      <c r="EP55" s="89">
        <v>1.2344189914736301</v>
      </c>
      <c r="EQ55" s="380">
        <v>0.44474157675560799</v>
      </c>
      <c r="ER55" s="380">
        <v>0</v>
      </c>
      <c r="ES55" s="89">
        <v>8.5174225046103391</v>
      </c>
      <c r="ET55" s="380">
        <v>2.2803417174206499</v>
      </c>
      <c r="EU55" s="380">
        <v>0</v>
      </c>
      <c r="EV55" s="89">
        <v>1.3910073935374301</v>
      </c>
      <c r="EW55" s="380">
        <v>0.49042712529409499</v>
      </c>
      <c r="EX55" s="380">
        <v>1.3572363671689499E-3</v>
      </c>
      <c r="EY55" s="400">
        <v>1.5635464034825099E-2</v>
      </c>
      <c r="EZ55" s="380">
        <v>0.10467562158662699</v>
      </c>
      <c r="FA55" s="380">
        <v>0</v>
      </c>
      <c r="FB55" s="89">
        <v>4.0579065478562102</v>
      </c>
      <c r="FC55" s="380">
        <v>1.33023564197797</v>
      </c>
      <c r="FD55" s="380">
        <v>8.9577209787354197E-3</v>
      </c>
      <c r="FE55" s="89">
        <v>0.175980531691911</v>
      </c>
      <c r="FF55" s="380">
        <v>0.24656706624583699</v>
      </c>
      <c r="FG55" s="380">
        <v>5.1157931217149103E-3</v>
      </c>
      <c r="FH55" s="89">
        <v>47.240269534927201</v>
      </c>
      <c r="FI55" s="380">
        <v>8.7943773441929292</v>
      </c>
      <c r="FJ55" s="380">
        <v>2.3654082567703201E-3</v>
      </c>
      <c r="FK55" s="89">
        <v>17.393507316924701</v>
      </c>
      <c r="FL55" s="380">
        <v>3.6397790838496502</v>
      </c>
      <c r="FM55" s="380">
        <v>2.3789593045863799E-3</v>
      </c>
    </row>
    <row r="56" spans="2:169">
      <c r="B56" s="73" t="s">
        <v>207</v>
      </c>
      <c r="C56" s="73" t="s">
        <v>1338</v>
      </c>
      <c r="D56" s="73" t="s">
        <v>1367</v>
      </c>
      <c r="E56" s="73">
        <v>0.97</v>
      </c>
      <c r="F56" s="73">
        <v>1.44</v>
      </c>
      <c r="H56" s="73" t="s">
        <v>1354</v>
      </c>
      <c r="I56" s="73" t="s">
        <v>1599</v>
      </c>
      <c r="J56" s="73" t="s">
        <v>1342</v>
      </c>
      <c r="K56" s="73" t="s">
        <v>1600</v>
      </c>
      <c r="L56" s="73">
        <v>25</v>
      </c>
      <c r="M56" s="113" t="s">
        <v>1607</v>
      </c>
      <c r="N56" s="89">
        <v>2.0616815605074899</v>
      </c>
      <c r="O56" s="380">
        <v>2.5523466513644499</v>
      </c>
      <c r="P56" s="380">
        <v>0.105683260201343</v>
      </c>
      <c r="Q56" s="89">
        <v>0.95416240840066602</v>
      </c>
      <c r="R56" s="380">
        <v>2.6354076422741901</v>
      </c>
      <c r="S56" s="380">
        <v>0.41985357505465198</v>
      </c>
      <c r="T56" s="89">
        <v>626.702769420805</v>
      </c>
      <c r="U56" s="380">
        <v>434.26888726842901</v>
      </c>
      <c r="V56" s="380">
        <v>0.29317290669003399</v>
      </c>
      <c r="W56" s="89">
        <v>26.841570811812002</v>
      </c>
      <c r="X56" s="380">
        <v>18.925572937236399</v>
      </c>
      <c r="Y56" s="380">
        <v>0.18575427824954799</v>
      </c>
      <c r="Z56" s="400">
        <v>57.946411057938498</v>
      </c>
      <c r="AA56" s="380">
        <v>98.031140729574304</v>
      </c>
      <c r="AB56" s="380">
        <v>8.9369907731887202E-2</v>
      </c>
      <c r="AC56" s="400">
        <v>1672.1919830047</v>
      </c>
      <c r="AD56" s="380">
        <v>642.57708833455297</v>
      </c>
      <c r="AE56" s="380">
        <v>80.703674499390701</v>
      </c>
      <c r="AF56" s="89">
        <v>189454.52495823099</v>
      </c>
      <c r="AG56" s="380">
        <v>10297.9470201812</v>
      </c>
      <c r="AH56" s="380">
        <v>5.3403802701733198</v>
      </c>
      <c r="AI56" s="400">
        <v>1407.93487579059</v>
      </c>
      <c r="AJ56" s="380">
        <v>999.32885045266596</v>
      </c>
      <c r="AK56" s="380">
        <v>45.021686742455998</v>
      </c>
      <c r="AL56" s="89">
        <v>111.73495420601</v>
      </c>
      <c r="AM56" s="380">
        <v>186.57516391013499</v>
      </c>
      <c r="AN56" s="380">
        <v>37.340960545648699</v>
      </c>
      <c r="AO56" s="400">
        <v>77.395949592366307</v>
      </c>
      <c r="AP56" s="380">
        <v>112.619188729236</v>
      </c>
      <c r="AQ56" s="380">
        <v>0.73916071319669996</v>
      </c>
      <c r="AR56" s="400">
        <v>0.57716570156831004</v>
      </c>
      <c r="AS56" s="380">
        <v>0.407380569099767</v>
      </c>
      <c r="AT56" s="380">
        <v>9.3261579225993596E-2</v>
      </c>
      <c r="AU56" s="400">
        <v>1.29823273244754</v>
      </c>
      <c r="AV56" s="380">
        <v>3.1276531132816601</v>
      </c>
      <c r="AW56" s="380">
        <v>0.122348716671404</v>
      </c>
      <c r="AX56" s="89">
        <v>23.674053994067901</v>
      </c>
      <c r="AY56" s="382">
        <v>21.323576874060301</v>
      </c>
      <c r="AZ56" s="382">
        <v>2.66498483935723E-2</v>
      </c>
      <c r="BA56" s="591">
        <f t="shared" si="83"/>
        <v>0.30621034552669701</v>
      </c>
      <c r="BB56" s="380">
        <v>1.39488505858879</v>
      </c>
      <c r="BC56" s="380">
        <v>0.30621034552669701</v>
      </c>
      <c r="BD56" s="89">
        <v>651.43299600057696</v>
      </c>
      <c r="BE56" s="380">
        <v>102.103073395211</v>
      </c>
      <c r="BF56" s="380">
        <v>0.52929073001613902</v>
      </c>
      <c r="BG56" s="89">
        <v>114.043219421247</v>
      </c>
      <c r="BH56" s="380">
        <v>53.365069624291202</v>
      </c>
      <c r="BI56" s="380">
        <v>0.70363914158162</v>
      </c>
      <c r="BJ56" s="89">
        <v>326.77657930254298</v>
      </c>
      <c r="BK56" s="380">
        <v>79.565747000594797</v>
      </c>
      <c r="BL56" s="380">
        <v>2.1059714986093501</v>
      </c>
      <c r="BM56" s="89">
        <v>6.3914168949561298E-2</v>
      </c>
      <c r="BN56" s="380">
        <v>9.3306076032077495E-2</v>
      </c>
      <c r="BO56" s="380">
        <v>1.20986488535421E-2</v>
      </c>
      <c r="BP56" s="400">
        <v>0.10785436077534501</v>
      </c>
      <c r="BQ56" s="380">
        <v>0.44136622670970399</v>
      </c>
      <c r="BR56" s="380">
        <v>6.5125638667319102E-2</v>
      </c>
      <c r="BS56" s="400">
        <v>2.3902186066073501</v>
      </c>
      <c r="BT56" s="380">
        <v>5.10645426125076</v>
      </c>
      <c r="BU56" s="380">
        <v>2.4633085419003199E-2</v>
      </c>
      <c r="BV56" s="400">
        <v>0.95817579416075604</v>
      </c>
      <c r="BW56" s="380">
        <v>1.1024616740551301</v>
      </c>
      <c r="BX56" s="380">
        <v>0.16413678826800199</v>
      </c>
      <c r="BY56" s="89">
        <v>0.45455640886000898</v>
      </c>
      <c r="BZ56" s="380">
        <v>0.47512998762525999</v>
      </c>
      <c r="CA56" s="380">
        <v>3.0398511945713601E-2</v>
      </c>
      <c r="CB56" s="89">
        <v>5.5009253894335099</v>
      </c>
      <c r="CC56" s="380">
        <v>2.8981450151958401</v>
      </c>
      <c r="CD56" s="380">
        <v>0.20919715161854499</v>
      </c>
      <c r="CE56" s="89">
        <v>13.1502017903442</v>
      </c>
      <c r="CF56" s="380">
        <v>8.3210620528185704</v>
      </c>
      <c r="CG56" s="380">
        <v>0.1336442646505</v>
      </c>
      <c r="CH56" s="400">
        <v>0.508881831013415</v>
      </c>
      <c r="CI56" s="380">
        <v>0.66233342907897397</v>
      </c>
      <c r="CJ56" s="380">
        <v>4.7163970626975998E-2</v>
      </c>
      <c r="CK56" s="89">
        <v>388.41135265902898</v>
      </c>
      <c r="CL56" s="380">
        <v>49.1912385663206</v>
      </c>
      <c r="CM56" s="380">
        <v>2.0609500810798698E-2</v>
      </c>
      <c r="CN56" s="89">
        <v>81.309997971151603</v>
      </c>
      <c r="CO56" s="380">
        <v>18.508381002517702</v>
      </c>
      <c r="CP56" s="380">
        <v>1.5708163511610901E-3</v>
      </c>
      <c r="CQ56" s="89">
        <v>0.89577473061294999</v>
      </c>
      <c r="CR56" s="380">
        <v>0.80047645093457498</v>
      </c>
      <c r="CS56" s="380">
        <v>0</v>
      </c>
      <c r="CT56" s="591">
        <f>CV56</f>
        <v>1.7808350493715599E-3</v>
      </c>
      <c r="CU56" s="380">
        <v>0</v>
      </c>
      <c r="CV56" s="380">
        <v>1.7808350493715599E-3</v>
      </c>
      <c r="CW56" s="400">
        <v>2.55864943383073E-2</v>
      </c>
      <c r="CX56" s="380">
        <v>0.13348361978651199</v>
      </c>
      <c r="CY56" s="380">
        <v>1.0189980125775801E-2</v>
      </c>
      <c r="CZ56" s="591">
        <f t="shared" ref="CZ56" si="90">DB56</f>
        <v>3.1671502308895302E-2</v>
      </c>
      <c r="DA56" s="380">
        <v>0.19873414683683699</v>
      </c>
      <c r="DB56" s="380">
        <v>3.1671502308895302E-2</v>
      </c>
      <c r="DC56" s="89">
        <v>5.89870226144504E-2</v>
      </c>
      <c r="DD56" s="380">
        <v>0.18522496206681499</v>
      </c>
      <c r="DE56" s="380">
        <v>2.8770522874354099E-2</v>
      </c>
      <c r="DF56" s="89">
        <v>2.1942777134757399</v>
      </c>
      <c r="DG56" s="380">
        <v>3.3943616434679398</v>
      </c>
      <c r="DH56" s="380">
        <v>7.1118672449603307E-2</v>
      </c>
      <c r="DI56" s="89">
        <v>793.46566388655901</v>
      </c>
      <c r="DJ56" s="380">
        <v>275.66022719878498</v>
      </c>
      <c r="DK56" s="380">
        <v>1.72540156381005E-3</v>
      </c>
      <c r="DL56" s="89">
        <v>1124.84680573162</v>
      </c>
      <c r="DM56" s="380">
        <v>327.530798984662</v>
      </c>
      <c r="DN56" s="380">
        <v>1.8085693106435099E-3</v>
      </c>
      <c r="DO56" s="89">
        <v>99.698209808069393</v>
      </c>
      <c r="DP56" s="380">
        <v>25.192235415751298</v>
      </c>
      <c r="DQ56" s="380">
        <v>2.97933916341018E-3</v>
      </c>
      <c r="DR56" s="89">
        <v>331.26738599332799</v>
      </c>
      <c r="DS56" s="380">
        <v>76.653510061065006</v>
      </c>
      <c r="DT56" s="380">
        <v>0</v>
      </c>
      <c r="DU56" s="89">
        <v>38.3777122786761</v>
      </c>
      <c r="DV56" s="380">
        <v>8.8912107319968197</v>
      </c>
      <c r="DW56" s="380">
        <v>0</v>
      </c>
      <c r="DX56" s="89">
        <v>6.8976889749086903</v>
      </c>
      <c r="DY56" s="380">
        <v>1.97242924936382</v>
      </c>
      <c r="DZ56" s="380">
        <v>0</v>
      </c>
      <c r="EA56" s="89">
        <v>27.493657494987598</v>
      </c>
      <c r="EB56" s="380">
        <v>6.93002430783537</v>
      </c>
      <c r="EC56" s="380">
        <v>9.8535010162184699E-3</v>
      </c>
      <c r="ED56" s="89">
        <v>2.6477768003794999</v>
      </c>
      <c r="EE56" s="380">
        <v>0.82568900649896804</v>
      </c>
      <c r="EF56" s="380">
        <v>0</v>
      </c>
      <c r="EG56" s="89">
        <v>14.059930964189499</v>
      </c>
      <c r="EH56" s="380">
        <v>3.8630263690766502</v>
      </c>
      <c r="EI56" s="380">
        <v>6.2696454053965704E-3</v>
      </c>
      <c r="EJ56" s="89">
        <v>2.5117055941979101</v>
      </c>
      <c r="EK56" s="380">
        <v>0.73433363364902104</v>
      </c>
      <c r="EL56" s="380">
        <v>0</v>
      </c>
      <c r="EM56" s="89">
        <v>7.2429432212438298</v>
      </c>
      <c r="EN56" s="380">
        <v>2.1373378028002601</v>
      </c>
      <c r="EO56" s="380">
        <v>4.7166092326079096E-3</v>
      </c>
      <c r="EP56" s="89">
        <v>0.82306234931794098</v>
      </c>
      <c r="EQ56" s="380">
        <v>0.322548720234967</v>
      </c>
      <c r="ER56" s="380">
        <v>1.5413001859220399E-3</v>
      </c>
      <c r="ES56" s="89">
        <v>5.8788515125107201</v>
      </c>
      <c r="ET56" s="380">
        <v>1.92950755744471</v>
      </c>
      <c r="EU56" s="380">
        <v>7.6343445285477901E-3</v>
      </c>
      <c r="EV56" s="89">
        <v>0.95441432896865497</v>
      </c>
      <c r="EW56" s="380">
        <v>0.37936351584741002</v>
      </c>
      <c r="EX56" s="380">
        <v>0</v>
      </c>
      <c r="EY56" s="400">
        <v>2.95787015222146E-2</v>
      </c>
      <c r="EZ56" s="380">
        <v>0.14016369350267299</v>
      </c>
      <c r="FA56" s="380">
        <v>1.16275267882823E-2</v>
      </c>
      <c r="FB56" s="89">
        <v>3.7330061934459602</v>
      </c>
      <c r="FC56" s="380">
        <v>1.6429998416743199</v>
      </c>
      <c r="FD56" s="380">
        <v>9.4591541497467107E-3</v>
      </c>
      <c r="FE56" s="89">
        <v>1.26756874174573</v>
      </c>
      <c r="FF56" s="380">
        <v>1.3365378821739899</v>
      </c>
      <c r="FG56" s="380">
        <v>8.7422914939486295E-3</v>
      </c>
      <c r="FH56" s="89">
        <v>29.715272295343901</v>
      </c>
      <c r="FI56" s="380">
        <v>27.730872623123499</v>
      </c>
      <c r="FJ56" s="380">
        <v>2.8651049091875402E-3</v>
      </c>
      <c r="FK56" s="89">
        <v>11.703421250418399</v>
      </c>
      <c r="FL56" s="380">
        <v>7.9389508929269796</v>
      </c>
      <c r="FM56" s="380">
        <v>2.8838400583395701E-3</v>
      </c>
    </row>
    <row r="57" spans="2:169">
      <c r="B57" s="73" t="s">
        <v>1337</v>
      </c>
      <c r="C57" s="73" t="s">
        <v>1338</v>
      </c>
      <c r="D57" s="73" t="s">
        <v>1367</v>
      </c>
      <c r="E57" s="73">
        <v>0.67</v>
      </c>
      <c r="F57" s="73">
        <v>1.64</v>
      </c>
      <c r="H57" s="73" t="s">
        <v>1573</v>
      </c>
      <c r="I57" s="73" t="s">
        <v>1355</v>
      </c>
      <c r="J57" s="73" t="s">
        <v>121</v>
      </c>
      <c r="K57" s="73" t="s">
        <v>1356</v>
      </c>
      <c r="L57" s="73">
        <v>15</v>
      </c>
      <c r="M57" s="113" t="s">
        <v>1608</v>
      </c>
      <c r="N57" s="591">
        <f>P57</f>
        <v>9.0065096229054902</v>
      </c>
      <c r="O57" s="380">
        <v>19.643523915254502</v>
      </c>
      <c r="P57" s="380">
        <v>9.0065096229054902</v>
      </c>
      <c r="Q57" s="591">
        <f t="shared" si="22"/>
        <v>13.790484780674801</v>
      </c>
      <c r="R57" s="380">
        <v>26.370423870018399</v>
      </c>
      <c r="S57" s="380">
        <v>13.790484780674801</v>
      </c>
      <c r="T57" s="89">
        <v>228.418446520472</v>
      </c>
      <c r="U57" s="380">
        <v>50.112624808426801</v>
      </c>
      <c r="V57" s="380">
        <v>25.401941887443801</v>
      </c>
      <c r="W57" s="89">
        <v>43.1002217318132</v>
      </c>
      <c r="X57" s="380">
        <v>26.206602865205301</v>
      </c>
      <c r="Y57" s="380">
        <v>1.96005462127014</v>
      </c>
      <c r="Z57" s="89">
        <v>6.0758809545296</v>
      </c>
      <c r="AA57" s="380">
        <v>11.786744552281901</v>
      </c>
      <c r="AB57" s="380">
        <v>4.1501782430975904</v>
      </c>
      <c r="AC57" s="591">
        <f t="shared" ref="AC57:AC60" si="91">AE57</f>
        <v>1680.20323346895</v>
      </c>
      <c r="AD57" s="380">
        <v>6829.3975975982303</v>
      </c>
      <c r="AE57" s="380">
        <v>1680.20323346895</v>
      </c>
      <c r="AF57" s="89">
        <v>248090.64345485799</v>
      </c>
      <c r="AG57" s="380">
        <v>61181.776495808102</v>
      </c>
      <c r="AH57" s="380">
        <v>71.066924113678894</v>
      </c>
      <c r="AI57" s="89">
        <v>537.43716307637703</v>
      </c>
      <c r="AJ57" s="380">
        <v>731.98071001940002</v>
      </c>
      <c r="AK57" s="380">
        <v>357.34698685316403</v>
      </c>
      <c r="AL57" s="591">
        <f t="shared" ref="AL57:AL60" si="92">AN57</f>
        <v>552.25511256065795</v>
      </c>
      <c r="AM57" s="380">
        <v>1010.32379964881</v>
      </c>
      <c r="AN57" s="380">
        <v>552.25511256065795</v>
      </c>
      <c r="AO57" s="591">
        <f t="shared" ref="AO57:AO60" si="93">AQ57</f>
        <v>267.11911839689202</v>
      </c>
      <c r="AP57" s="380">
        <v>444.48115566956801</v>
      </c>
      <c r="AQ57" s="380">
        <v>267.11911839689202</v>
      </c>
      <c r="AR57" s="89">
        <v>1.8770819372260701</v>
      </c>
      <c r="AS57" s="380">
        <v>3.7541638744521402</v>
      </c>
      <c r="AT57" s="380">
        <v>1.53003786073368</v>
      </c>
      <c r="AU57" s="591">
        <f t="shared" ref="AU57" si="94">AW57</f>
        <v>3.2754281960688201</v>
      </c>
      <c r="AV57" s="380">
        <v>0</v>
      </c>
      <c r="AW57" s="380">
        <v>3.2754281960688201</v>
      </c>
      <c r="AX57" s="89">
        <v>8.5299405080295099</v>
      </c>
      <c r="AY57" s="382">
        <v>3.01009682795865</v>
      </c>
      <c r="AZ57" s="382">
        <v>0.300404895239201</v>
      </c>
      <c r="BA57" s="591">
        <f t="shared" si="3"/>
        <v>17.789483536618199</v>
      </c>
      <c r="BB57" s="380">
        <v>23.3978336768375</v>
      </c>
      <c r="BC57" s="380">
        <v>17.789483536618199</v>
      </c>
      <c r="BD57" s="89">
        <v>566.42682710040401</v>
      </c>
      <c r="BE57" s="380">
        <v>105.53287849118399</v>
      </c>
      <c r="BF57" s="380">
        <v>4.9306965183275198</v>
      </c>
      <c r="BG57" s="89">
        <v>159.12306673143701</v>
      </c>
      <c r="BH57" s="380">
        <v>50.801896825373497</v>
      </c>
      <c r="BI57" s="380">
        <v>4.4603067159935899</v>
      </c>
      <c r="BJ57" s="89">
        <v>186.59546438456999</v>
      </c>
      <c r="BK57" s="380">
        <v>110.420759114559</v>
      </c>
      <c r="BL57" s="380">
        <v>16.597993957854801</v>
      </c>
      <c r="BM57" s="591">
        <f t="shared" ref="BM57:BM60" si="95">BO57</f>
        <v>0.186609940491994</v>
      </c>
      <c r="BN57" s="380">
        <v>0</v>
      </c>
      <c r="BO57" s="380">
        <v>0.186609940491994</v>
      </c>
      <c r="BP57" s="591">
        <f t="shared" ref="BP57:BP58" si="96">BR57</f>
        <v>1.5798291600382799</v>
      </c>
      <c r="BQ57" s="380">
        <v>0</v>
      </c>
      <c r="BR57" s="380">
        <v>1.5798291600382799</v>
      </c>
      <c r="BS57" s="591">
        <f t="shared" si="49"/>
        <v>1.8443765220598201</v>
      </c>
      <c r="BT57" s="380">
        <v>2.4257385842067798</v>
      </c>
      <c r="BU57" s="380">
        <v>1.8443765220598201</v>
      </c>
      <c r="BV57" s="591">
        <f t="shared" ref="BV57:BV60" si="97">BX57</f>
        <v>2.7130752215279599</v>
      </c>
      <c r="BW57" s="380">
        <v>7.6788670576681701</v>
      </c>
      <c r="BX57" s="380">
        <v>2.7130752215279599</v>
      </c>
      <c r="BY57" s="89">
        <v>1.99685473792704</v>
      </c>
      <c r="BZ57" s="380">
        <v>1.5908116031847901</v>
      </c>
      <c r="CA57" s="380">
        <v>0.59790390307802499</v>
      </c>
      <c r="CB57" s="89">
        <v>5.0788458050748204</v>
      </c>
      <c r="CC57" s="380">
        <v>5.35093291646049</v>
      </c>
      <c r="CD57" s="380">
        <v>2.1396453266392501</v>
      </c>
      <c r="CE57" s="89">
        <v>21.397320167317801</v>
      </c>
      <c r="CF57" s="380">
        <v>13.355377963566999</v>
      </c>
      <c r="CG57" s="380">
        <v>0.90361181961825099</v>
      </c>
      <c r="CH57" s="591">
        <f t="shared" si="27"/>
        <v>16.019721394333398</v>
      </c>
      <c r="CI57" s="380">
        <v>80.302113294381797</v>
      </c>
      <c r="CJ57" s="380">
        <v>16.019721394333398</v>
      </c>
      <c r="CK57" s="89">
        <v>308.63335940502401</v>
      </c>
      <c r="CL57" s="380">
        <v>50.335059648157902</v>
      </c>
      <c r="CM57" s="380">
        <v>0.185150936498201</v>
      </c>
      <c r="CN57" s="89">
        <v>29.256893883023501</v>
      </c>
      <c r="CO57" s="380">
        <v>8.0623930559363099</v>
      </c>
      <c r="CP57" s="380">
        <v>0</v>
      </c>
      <c r="CQ57" s="89">
        <v>0</v>
      </c>
      <c r="CR57" s="380">
        <v>0</v>
      </c>
      <c r="CS57" s="380">
        <v>0</v>
      </c>
      <c r="CT57" s="89">
        <v>0</v>
      </c>
      <c r="CU57" s="380">
        <v>0</v>
      </c>
      <c r="CV57" s="380">
        <v>0</v>
      </c>
      <c r="CW57" s="591">
        <f t="shared" si="48"/>
        <v>0.22290953818767001</v>
      </c>
      <c r="CX57" s="380">
        <v>0</v>
      </c>
      <c r="CY57" s="380">
        <v>0.22290953818767001</v>
      </c>
      <c r="CZ57" s="591">
        <f>DB57</f>
        <v>0.43914320108677102</v>
      </c>
      <c r="DA57" s="380">
        <v>0</v>
      </c>
      <c r="DB57" s="380">
        <v>0.43914320108677102</v>
      </c>
      <c r="DC57" s="591">
        <f t="shared" si="21"/>
        <v>0.29600525764802199</v>
      </c>
      <c r="DD57" s="380">
        <v>0</v>
      </c>
      <c r="DE57" s="380">
        <v>0.29600525764802199</v>
      </c>
      <c r="DF57" s="591">
        <f t="shared" ref="DF57" si="98">DH57</f>
        <v>0.22406871787473101</v>
      </c>
      <c r="DG57" s="380">
        <v>0</v>
      </c>
      <c r="DH57" s="380">
        <v>0.22406871787473101</v>
      </c>
      <c r="DI57" s="89">
        <v>669.46903764785202</v>
      </c>
      <c r="DJ57" s="380">
        <v>175.11526363079599</v>
      </c>
      <c r="DK57" s="380">
        <v>2.60114274621699E-2</v>
      </c>
      <c r="DL57" s="89">
        <v>628.27173118282803</v>
      </c>
      <c r="DM57" s="380">
        <v>215.22323563141001</v>
      </c>
      <c r="DN57" s="380">
        <v>0</v>
      </c>
      <c r="DO57" s="89">
        <v>43.630326775996103</v>
      </c>
      <c r="DP57" s="380">
        <v>13.1577270108632</v>
      </c>
      <c r="DQ57" s="380">
        <v>0</v>
      </c>
      <c r="DR57" s="89">
        <v>120.851661541113</v>
      </c>
      <c r="DS57" s="380">
        <v>42.8144282525111</v>
      </c>
      <c r="DT57" s="380">
        <v>0</v>
      </c>
      <c r="DU57" s="89">
        <v>13.931831698158501</v>
      </c>
      <c r="DV57" s="380">
        <v>8.0825519399429293</v>
      </c>
      <c r="DW57" s="380">
        <v>0.133610158723518</v>
      </c>
      <c r="DX57" s="89">
        <v>2.1082998049482802</v>
      </c>
      <c r="DY57" s="380">
        <v>0.94968030796279401</v>
      </c>
      <c r="DZ57" s="380">
        <v>0</v>
      </c>
      <c r="EA57" s="89">
        <v>8.5945261386513394</v>
      </c>
      <c r="EB57" s="380">
        <v>4.8206983919991604</v>
      </c>
      <c r="EC57" s="380">
        <v>0</v>
      </c>
      <c r="ED57" s="89">
        <v>1.00774572224484</v>
      </c>
      <c r="EE57" s="380">
        <v>0.62131747494524803</v>
      </c>
      <c r="EF57" s="380">
        <v>0</v>
      </c>
      <c r="EG57" s="89">
        <v>5.18117821404479</v>
      </c>
      <c r="EH57" s="380">
        <v>4.2596382317844501</v>
      </c>
      <c r="EI57" s="380">
        <v>0</v>
      </c>
      <c r="EJ57" s="89">
        <v>1.07776026770304</v>
      </c>
      <c r="EK57" s="380">
        <v>0.71807600163367802</v>
      </c>
      <c r="EL57" s="380">
        <v>0</v>
      </c>
      <c r="EM57" s="89">
        <v>1.84613564893647</v>
      </c>
      <c r="EN57" s="380">
        <v>1.8915656249118</v>
      </c>
      <c r="EO57" s="380">
        <v>0</v>
      </c>
      <c r="EP57" s="89">
        <v>0.25779898248922201</v>
      </c>
      <c r="EQ57" s="380">
        <v>0.46155024132668299</v>
      </c>
      <c r="ER57" s="380">
        <v>0</v>
      </c>
      <c r="ES57" s="89">
        <v>2.1310795565158802</v>
      </c>
      <c r="ET57" s="380">
        <v>1.7585959492843899</v>
      </c>
      <c r="EU57" s="380">
        <v>0</v>
      </c>
      <c r="EV57" s="89">
        <v>0.366746822620451</v>
      </c>
      <c r="EW57" s="380">
        <v>0.27927007994564701</v>
      </c>
      <c r="EX57" s="380">
        <v>0</v>
      </c>
      <c r="EY57" s="591">
        <f>FA57</f>
        <v>0.107292042680736</v>
      </c>
      <c r="EZ57" s="380">
        <v>0</v>
      </c>
      <c r="FA57" s="380">
        <v>0.107292042680736</v>
      </c>
      <c r="FB57" s="89">
        <v>4.0792638891491304</v>
      </c>
      <c r="FC57" s="380">
        <v>2.46856947866678</v>
      </c>
      <c r="FD57" s="380">
        <v>0.12207241088818301</v>
      </c>
      <c r="FE57" s="89">
        <v>1.42249693291296</v>
      </c>
      <c r="FF57" s="380">
        <v>1.3158277222283301</v>
      </c>
      <c r="FG57" s="380">
        <v>7.0403491622774594E-2</v>
      </c>
      <c r="FH57" s="89">
        <v>33.739453474996097</v>
      </c>
      <c r="FI57" s="380">
        <v>8.78177384030929</v>
      </c>
      <c r="FJ57" s="380">
        <v>0</v>
      </c>
      <c r="FK57" s="89">
        <v>20.738814478096501</v>
      </c>
      <c r="FL57" s="380">
        <v>7.3326338264213904</v>
      </c>
      <c r="FM57" s="380">
        <v>0</v>
      </c>
    </row>
    <row r="58" spans="2:169">
      <c r="B58" s="73" t="s">
        <v>1337</v>
      </c>
      <c r="C58" s="73" t="s">
        <v>1338</v>
      </c>
      <c r="D58" s="73" t="s">
        <v>1367</v>
      </c>
      <c r="E58" s="73">
        <v>0.67</v>
      </c>
      <c r="F58" s="73">
        <v>1.64</v>
      </c>
      <c r="H58" s="73" t="s">
        <v>1573</v>
      </c>
      <c r="I58" s="73" t="s">
        <v>1355</v>
      </c>
      <c r="J58" s="73" t="s">
        <v>121</v>
      </c>
      <c r="K58" s="73" t="s">
        <v>1356</v>
      </c>
      <c r="L58" s="73">
        <v>15</v>
      </c>
      <c r="M58" s="113" t="s">
        <v>1609</v>
      </c>
      <c r="N58" s="591">
        <f>P58</f>
        <v>9.1424345081631095</v>
      </c>
      <c r="O58" s="380">
        <v>16.650338766348799</v>
      </c>
      <c r="P58" s="380">
        <v>9.1424345081631095</v>
      </c>
      <c r="Q58" s="591">
        <f t="shared" si="22"/>
        <v>12.3417743838832</v>
      </c>
      <c r="R58" s="380">
        <v>24.760346543823999</v>
      </c>
      <c r="S58" s="380">
        <v>12.3417743838832</v>
      </c>
      <c r="T58" s="89">
        <v>231.296927077676</v>
      </c>
      <c r="U58" s="380">
        <v>77.600432904825198</v>
      </c>
      <c r="V58" s="380">
        <v>26.124643345963399</v>
      </c>
      <c r="W58" s="89">
        <v>58.289136772516599</v>
      </c>
      <c r="X58" s="380">
        <v>49.973990287440103</v>
      </c>
      <c r="Y58" s="380">
        <v>2.2691889237067202</v>
      </c>
      <c r="Z58" s="89">
        <v>17.283014470132599</v>
      </c>
      <c r="AA58" s="380">
        <v>19.645456833404399</v>
      </c>
      <c r="AB58" s="380">
        <v>4.15726713447867</v>
      </c>
      <c r="AC58" s="591">
        <f t="shared" si="91"/>
        <v>1305.40476206734</v>
      </c>
      <c r="AD58" s="380">
        <v>3238.36237217699</v>
      </c>
      <c r="AE58" s="380">
        <v>1305.40476206734</v>
      </c>
      <c r="AF58" s="89">
        <v>229211.03818659499</v>
      </c>
      <c r="AG58" s="380">
        <v>32624.321096246102</v>
      </c>
      <c r="AH58" s="380">
        <v>64.370121024606306</v>
      </c>
      <c r="AI58" s="89">
        <v>981.03909242598797</v>
      </c>
      <c r="AJ58" s="380">
        <v>990.58998507610295</v>
      </c>
      <c r="AK58" s="380">
        <v>382.05588086007498</v>
      </c>
      <c r="AL58" s="591">
        <f t="shared" si="92"/>
        <v>519.89196739579904</v>
      </c>
      <c r="AM58" s="380">
        <v>859.12203546396995</v>
      </c>
      <c r="AN58" s="380">
        <v>519.89196739579904</v>
      </c>
      <c r="AO58" s="591">
        <f t="shared" si="93"/>
        <v>104.773806104939</v>
      </c>
      <c r="AP58" s="380">
        <v>224.53789057741099</v>
      </c>
      <c r="AQ58" s="380">
        <v>104.773806104939</v>
      </c>
      <c r="AR58" s="89">
        <v>3.1658690864694901</v>
      </c>
      <c r="AS58" s="380">
        <v>2.6271060771114398</v>
      </c>
      <c r="AT58" s="380">
        <v>1.19721897237251</v>
      </c>
      <c r="AU58" s="89">
        <v>8.3160573713546206</v>
      </c>
      <c r="AV58" s="380">
        <v>16.632114742709199</v>
      </c>
      <c r="AW58" s="380">
        <v>2.4449062164215198</v>
      </c>
      <c r="AX58" s="89">
        <v>7.7639912759940897</v>
      </c>
      <c r="AY58" s="382">
        <v>2.8890132906071599</v>
      </c>
      <c r="AZ58" s="382">
        <v>0.29081630526874902</v>
      </c>
      <c r="BA58" s="591">
        <f t="shared" si="3"/>
        <v>13.534164382558799</v>
      </c>
      <c r="BB58" s="380">
        <v>26.313330483276999</v>
      </c>
      <c r="BC58" s="380">
        <v>13.534164382558799</v>
      </c>
      <c r="BD58" s="89">
        <v>592.09173160342596</v>
      </c>
      <c r="BE58" s="380">
        <v>60.338282885891203</v>
      </c>
      <c r="BF58" s="380">
        <v>4.9692551670395604</v>
      </c>
      <c r="BG58" s="89">
        <v>166.45546829624001</v>
      </c>
      <c r="BH58" s="380">
        <v>71.990509575833599</v>
      </c>
      <c r="BI58" s="380">
        <v>4.6034311926629297</v>
      </c>
      <c r="BJ58" s="89">
        <v>182.70473955476999</v>
      </c>
      <c r="BK58" s="380">
        <v>110.576847571161</v>
      </c>
      <c r="BL58" s="380">
        <v>20.106718881259901</v>
      </c>
      <c r="BM58" s="591">
        <f t="shared" si="95"/>
        <v>0.100035115429878</v>
      </c>
      <c r="BN58" s="380">
        <v>0</v>
      </c>
      <c r="BO58" s="380">
        <v>0.100035115429878</v>
      </c>
      <c r="BP58" s="591">
        <f t="shared" si="96"/>
        <v>1.48004915273878</v>
      </c>
      <c r="BQ58" s="380">
        <v>0.99615058256326205</v>
      </c>
      <c r="BR58" s="380">
        <v>1.48004915273878</v>
      </c>
      <c r="BS58" s="591">
        <f t="shared" si="49"/>
        <v>1.7434792388828699</v>
      </c>
      <c r="BT58" s="380">
        <v>3.9578664102504999</v>
      </c>
      <c r="BU58" s="380">
        <v>1.7434792388828699</v>
      </c>
      <c r="BV58" s="591">
        <f t="shared" si="97"/>
        <v>2.9683872737241099</v>
      </c>
      <c r="BW58" s="380">
        <v>7.4586869315630402</v>
      </c>
      <c r="BX58" s="380">
        <v>2.9683872737241099</v>
      </c>
      <c r="BY58" s="89">
        <v>2.66088420123608</v>
      </c>
      <c r="BZ58" s="380">
        <v>1.95331066634298</v>
      </c>
      <c r="CA58" s="380">
        <v>0.45254822265126998</v>
      </c>
      <c r="CB58" s="89">
        <v>4.8441068987354097</v>
      </c>
      <c r="CC58" s="380">
        <v>4.65031731170534</v>
      </c>
      <c r="CD58" s="380">
        <v>1.7123110653654701</v>
      </c>
      <c r="CE58" s="89">
        <v>27.2146554653126</v>
      </c>
      <c r="CF58" s="380">
        <v>17.610461220969999</v>
      </c>
      <c r="CG58" s="380">
        <v>0.80996107939906203</v>
      </c>
      <c r="CH58" s="591">
        <f t="shared" si="27"/>
        <v>16.8661007989575</v>
      </c>
      <c r="CI58" s="380">
        <v>18.5230917390844</v>
      </c>
      <c r="CJ58" s="380">
        <v>16.8661007989575</v>
      </c>
      <c r="CK58" s="89">
        <v>295.31269934827702</v>
      </c>
      <c r="CL58" s="380">
        <v>39.827413677401204</v>
      </c>
      <c r="CM58" s="380">
        <v>0.16767800199164001</v>
      </c>
      <c r="CN58" s="89">
        <v>26.137273250328299</v>
      </c>
      <c r="CO58" s="380">
        <v>4.8106850960174397</v>
      </c>
      <c r="CP58" s="380">
        <v>0</v>
      </c>
      <c r="CQ58" s="591">
        <f t="shared" ref="CQ58" si="99">CS58</f>
        <v>7.0189390561729306E-2</v>
      </c>
      <c r="CR58" s="380">
        <v>0</v>
      </c>
      <c r="CS58" s="380">
        <v>7.0189390561729306E-2</v>
      </c>
      <c r="CT58" s="89">
        <v>0</v>
      </c>
      <c r="CU58" s="380">
        <v>0</v>
      </c>
      <c r="CV58" s="380">
        <v>0</v>
      </c>
      <c r="CW58" s="89">
        <v>0</v>
      </c>
      <c r="CX58" s="380">
        <v>0</v>
      </c>
      <c r="CY58" s="380">
        <v>0</v>
      </c>
      <c r="CZ58" s="591">
        <f>DB58</f>
        <v>0.508821959235911</v>
      </c>
      <c r="DA58" s="380">
        <v>0</v>
      </c>
      <c r="DB58" s="380">
        <v>0.508821959235911</v>
      </c>
      <c r="DC58" s="591">
        <f t="shared" si="21"/>
        <v>0.19841022932344199</v>
      </c>
      <c r="DD58" s="380">
        <v>0</v>
      </c>
      <c r="DE58" s="380">
        <v>0.19841022932344199</v>
      </c>
      <c r="DF58" s="591">
        <v>0</v>
      </c>
      <c r="DG58" s="380">
        <v>0</v>
      </c>
      <c r="DH58" s="380">
        <v>0</v>
      </c>
      <c r="DI58" s="89">
        <v>577.93529322272798</v>
      </c>
      <c r="DJ58" s="380">
        <v>113.88504426697899</v>
      </c>
      <c r="DK58" s="380">
        <v>0</v>
      </c>
      <c r="DL58" s="89">
        <v>541.81144310047705</v>
      </c>
      <c r="DM58" s="380">
        <v>91.218291761720593</v>
      </c>
      <c r="DN58" s="380">
        <v>2.3957949238000799E-2</v>
      </c>
      <c r="DO58" s="89">
        <v>36.3042765635034</v>
      </c>
      <c r="DP58" s="380">
        <v>9.7257100020128995</v>
      </c>
      <c r="DQ58" s="380">
        <v>1.8860585181953798E-2</v>
      </c>
      <c r="DR58" s="89">
        <v>111.080571422269</v>
      </c>
      <c r="DS58" s="380">
        <v>22.238824366615798</v>
      </c>
      <c r="DT58" s="380">
        <v>0</v>
      </c>
      <c r="DU58" s="89">
        <v>9.1126758632396694</v>
      </c>
      <c r="DV58" s="380">
        <v>6.0044763364970999</v>
      </c>
      <c r="DW58" s="380">
        <v>0</v>
      </c>
      <c r="DX58" s="89">
        <v>1.86425205781991</v>
      </c>
      <c r="DY58" s="380">
        <v>1.1664140962884899</v>
      </c>
      <c r="DZ58" s="380">
        <v>0</v>
      </c>
      <c r="EA58" s="89">
        <v>7.7520931715756403</v>
      </c>
      <c r="EB58" s="380">
        <v>4.2386168402783397</v>
      </c>
      <c r="EC58" s="380">
        <v>0</v>
      </c>
      <c r="ED58" s="89">
        <v>0.84972735880083206</v>
      </c>
      <c r="EE58" s="380">
        <v>0.34498330415581202</v>
      </c>
      <c r="EF58" s="380">
        <v>0</v>
      </c>
      <c r="EG58" s="89">
        <v>3.6366924476970901</v>
      </c>
      <c r="EH58" s="380">
        <v>1.7122761456379401</v>
      </c>
      <c r="EI58" s="380">
        <v>0</v>
      </c>
      <c r="EJ58" s="89">
        <v>0.95661713498659895</v>
      </c>
      <c r="EK58" s="380">
        <v>0.59695546784118803</v>
      </c>
      <c r="EL58" s="380">
        <v>0</v>
      </c>
      <c r="EM58" s="89">
        <v>2.0711322784234398</v>
      </c>
      <c r="EN58" s="380">
        <v>1.4786288852371601</v>
      </c>
      <c r="EO58" s="380">
        <v>0</v>
      </c>
      <c r="EP58" s="89">
        <v>0.43507397567613298</v>
      </c>
      <c r="EQ58" s="380">
        <v>0.39170702996305501</v>
      </c>
      <c r="ER58" s="380">
        <v>0</v>
      </c>
      <c r="ES58" s="89">
        <v>1.13903975185661</v>
      </c>
      <c r="ET58" s="380">
        <v>2.02525800691769</v>
      </c>
      <c r="EU58" s="380">
        <v>0</v>
      </c>
      <c r="EV58" s="89">
        <v>0.47158107690899997</v>
      </c>
      <c r="EW58" s="380">
        <v>0.47947874038785798</v>
      </c>
      <c r="EX58" s="380">
        <v>0</v>
      </c>
      <c r="EY58" s="591">
        <v>0</v>
      </c>
      <c r="EZ58" s="380">
        <v>0</v>
      </c>
      <c r="FA58" s="380">
        <v>0</v>
      </c>
      <c r="FB58" s="89">
        <v>3.2597202233521299</v>
      </c>
      <c r="FC58" s="380">
        <v>1.8612685936223501</v>
      </c>
      <c r="FD58" s="380">
        <v>0.1182844417095</v>
      </c>
      <c r="FE58" s="89">
        <v>1.3540616125565601</v>
      </c>
      <c r="FF58" s="380">
        <v>0.86596069290136102</v>
      </c>
      <c r="FG58" s="380">
        <v>0.115707262593335</v>
      </c>
      <c r="FH58" s="89">
        <v>26.595354941805699</v>
      </c>
      <c r="FI58" s="380">
        <v>7.09251610607663</v>
      </c>
      <c r="FJ58" s="380">
        <v>0</v>
      </c>
      <c r="FK58" s="89">
        <v>22.833418527920099</v>
      </c>
      <c r="FL58" s="380">
        <v>6.6608566039340804</v>
      </c>
      <c r="FM58" s="380">
        <v>0</v>
      </c>
    </row>
    <row r="59" spans="2:169">
      <c r="B59" s="73" t="s">
        <v>1337</v>
      </c>
      <c r="C59" s="73" t="s">
        <v>1338</v>
      </c>
      <c r="D59" s="73" t="s">
        <v>1367</v>
      </c>
      <c r="E59" s="73">
        <v>0.67</v>
      </c>
      <c r="F59" s="73">
        <v>1.64</v>
      </c>
      <c r="H59" s="73" t="s">
        <v>1573</v>
      </c>
      <c r="I59" s="73" t="s">
        <v>1355</v>
      </c>
      <c r="J59" s="73" t="s">
        <v>121</v>
      </c>
      <c r="K59" s="73" t="s">
        <v>1356</v>
      </c>
      <c r="L59" s="73">
        <v>15</v>
      </c>
      <c r="M59" s="113" t="s">
        <v>1610</v>
      </c>
      <c r="N59" s="591">
        <f>P59</f>
        <v>9.7345823139516696</v>
      </c>
      <c r="O59" s="380">
        <v>20.0936100095116</v>
      </c>
      <c r="P59" s="380">
        <v>9.7345823139516696</v>
      </c>
      <c r="Q59" s="591">
        <f t="shared" si="22"/>
        <v>11.712132572735401</v>
      </c>
      <c r="R59" s="380">
        <v>23.960790307937199</v>
      </c>
      <c r="S59" s="380">
        <v>11.712132572735401</v>
      </c>
      <c r="T59" s="89">
        <v>274.92858457051398</v>
      </c>
      <c r="U59" s="380">
        <v>59.8244678142159</v>
      </c>
      <c r="V59" s="380">
        <v>22.402520816105099</v>
      </c>
      <c r="W59" s="89">
        <v>69.411081662387602</v>
      </c>
      <c r="X59" s="380">
        <v>38.391484809626597</v>
      </c>
      <c r="Y59" s="380">
        <v>0.90267205034151199</v>
      </c>
      <c r="Z59" s="89">
        <v>10.2136419199368</v>
      </c>
      <c r="AA59" s="380">
        <v>15.1579237753929</v>
      </c>
      <c r="AB59" s="380">
        <v>3.9446061460762198</v>
      </c>
      <c r="AC59" s="591">
        <f t="shared" si="91"/>
        <v>1575.29038201866</v>
      </c>
      <c r="AD59" s="380">
        <v>3176.9684206248398</v>
      </c>
      <c r="AE59" s="380">
        <v>1575.29038201866</v>
      </c>
      <c r="AF59" s="89">
        <v>246531.76722810301</v>
      </c>
      <c r="AG59" s="380">
        <v>66962.077454687096</v>
      </c>
      <c r="AH59" s="380">
        <v>55.351874016849301</v>
      </c>
      <c r="AI59" s="89">
        <v>602.28158073301699</v>
      </c>
      <c r="AJ59" s="380">
        <v>808.25448814969195</v>
      </c>
      <c r="AK59" s="380">
        <v>405.84418548904199</v>
      </c>
      <c r="AL59" s="591">
        <f t="shared" si="92"/>
        <v>560.04206340242695</v>
      </c>
      <c r="AM59" s="380">
        <v>998.27096091224996</v>
      </c>
      <c r="AN59" s="380">
        <v>560.04206340242695</v>
      </c>
      <c r="AO59" s="591">
        <f t="shared" si="93"/>
        <v>254.53484285622801</v>
      </c>
      <c r="AP59" s="380">
        <v>301.32951553878002</v>
      </c>
      <c r="AQ59" s="380">
        <v>254.53484285622801</v>
      </c>
      <c r="AR59" s="89">
        <v>2.5421289584020701</v>
      </c>
      <c r="AS59" s="380">
        <v>3.1952817626600698</v>
      </c>
      <c r="AT59" s="380">
        <v>1.3950639687066599</v>
      </c>
      <c r="AU59" s="591">
        <f t="shared" ref="AU59:AU60" si="100">AW59</f>
        <v>3.2050073578581202</v>
      </c>
      <c r="AV59" s="380">
        <v>0</v>
      </c>
      <c r="AW59" s="380">
        <v>3.2050073578581202</v>
      </c>
      <c r="AX59" s="89">
        <v>8.1721143436168795</v>
      </c>
      <c r="AY59" s="382">
        <v>2.1410766119137601</v>
      </c>
      <c r="AZ59" s="382">
        <v>0.326513784994446</v>
      </c>
      <c r="BA59" s="591">
        <f t="shared" si="3"/>
        <v>15.840373851089099</v>
      </c>
      <c r="BB59" s="380">
        <v>21.2318300541009</v>
      </c>
      <c r="BC59" s="380">
        <v>15.840373851089099</v>
      </c>
      <c r="BD59" s="89">
        <v>681.60344450651598</v>
      </c>
      <c r="BE59" s="380">
        <v>141.87119199599999</v>
      </c>
      <c r="BF59" s="380">
        <v>4.8887947945740002</v>
      </c>
      <c r="BG59" s="89">
        <v>222.704508273735</v>
      </c>
      <c r="BH59" s="380">
        <v>56.251404705244099</v>
      </c>
      <c r="BI59" s="380">
        <v>3.9845868608022901</v>
      </c>
      <c r="BJ59" s="89">
        <v>237.53036111787699</v>
      </c>
      <c r="BK59" s="380">
        <v>109.178237511201</v>
      </c>
      <c r="BL59" s="380">
        <v>21.5462756189036</v>
      </c>
      <c r="BM59" s="591">
        <f t="shared" si="95"/>
        <v>0.13333014075778099</v>
      </c>
      <c r="BN59" s="380">
        <v>0</v>
      </c>
      <c r="BO59" s="380">
        <v>0.13333014075778099</v>
      </c>
      <c r="BP59" s="89">
        <v>2.52554686573992</v>
      </c>
      <c r="BQ59" s="380">
        <v>5.0510937314798401</v>
      </c>
      <c r="BR59" s="380">
        <v>1.70476999833696</v>
      </c>
      <c r="BS59" s="591">
        <f t="shared" si="49"/>
        <v>1.6504199698740301</v>
      </c>
      <c r="BT59" s="380">
        <v>5.2808483353607096</v>
      </c>
      <c r="BU59" s="380">
        <v>1.6504199698740301</v>
      </c>
      <c r="BV59" s="591">
        <f t="shared" si="97"/>
        <v>2.9675156814071202</v>
      </c>
      <c r="BW59" s="380">
        <v>7.8323751416977396</v>
      </c>
      <c r="BX59" s="380">
        <v>2.9675156814071202</v>
      </c>
      <c r="BY59" s="89">
        <v>1.46400628954846</v>
      </c>
      <c r="BZ59" s="380">
        <v>1.5803739710068401</v>
      </c>
      <c r="CA59" s="380">
        <v>0.43976445093254202</v>
      </c>
      <c r="CB59" s="89">
        <v>10.8254727042931</v>
      </c>
      <c r="CC59" s="380">
        <v>8.19048357701101</v>
      </c>
      <c r="CD59" s="380">
        <v>1.88720867750261</v>
      </c>
      <c r="CE59" s="89">
        <v>17.477938142200699</v>
      </c>
      <c r="CF59" s="380">
        <v>8.9758154415085194</v>
      </c>
      <c r="CG59" s="380">
        <v>1.16472695302941</v>
      </c>
      <c r="CH59" s="591">
        <f t="shared" si="27"/>
        <v>16.281586503804999</v>
      </c>
      <c r="CI59" s="380">
        <v>33.561019811315298</v>
      </c>
      <c r="CJ59" s="380">
        <v>16.281586503804999</v>
      </c>
      <c r="CK59" s="89">
        <v>276.65586727939097</v>
      </c>
      <c r="CL59" s="380">
        <v>66.929872385179294</v>
      </c>
      <c r="CM59" s="380">
        <v>0.147706441565155</v>
      </c>
      <c r="CN59" s="89">
        <v>51.590515350795101</v>
      </c>
      <c r="CO59" s="380">
        <v>14.7744738205449</v>
      </c>
      <c r="CP59" s="380">
        <v>0</v>
      </c>
      <c r="CQ59" s="89">
        <v>0</v>
      </c>
      <c r="CR59" s="380">
        <v>0</v>
      </c>
      <c r="CS59" s="380">
        <v>0</v>
      </c>
      <c r="CT59" s="89">
        <v>0</v>
      </c>
      <c r="CU59" s="380">
        <v>0</v>
      </c>
      <c r="CV59" s="380">
        <v>0</v>
      </c>
      <c r="CW59" s="89">
        <v>0</v>
      </c>
      <c r="CX59" s="380">
        <v>0</v>
      </c>
      <c r="CY59" s="380">
        <v>0</v>
      </c>
      <c r="CZ59" s="591">
        <f>DB59</f>
        <v>0.39719066043943702</v>
      </c>
      <c r="DA59" s="380">
        <v>0</v>
      </c>
      <c r="DB59" s="380">
        <v>0.39719066043943702</v>
      </c>
      <c r="DC59" s="591">
        <f t="shared" si="21"/>
        <v>0.221593480903439</v>
      </c>
      <c r="DD59" s="380">
        <v>0</v>
      </c>
      <c r="DE59" s="380">
        <v>0.221593480903439</v>
      </c>
      <c r="DF59" s="591">
        <v>0</v>
      </c>
      <c r="DG59" s="380">
        <v>0</v>
      </c>
      <c r="DH59" s="380">
        <v>0</v>
      </c>
      <c r="DI59" s="89">
        <v>995.81452018271898</v>
      </c>
      <c r="DJ59" s="380">
        <v>202.92897469148099</v>
      </c>
      <c r="DK59" s="380">
        <v>0</v>
      </c>
      <c r="DL59" s="89">
        <v>1014.91588622948</v>
      </c>
      <c r="DM59" s="380">
        <v>243.92391870667501</v>
      </c>
      <c r="DN59" s="380">
        <v>0</v>
      </c>
      <c r="DO59" s="89">
        <v>76.777342764814904</v>
      </c>
      <c r="DP59" s="380">
        <v>15.902900230294399</v>
      </c>
      <c r="DQ59" s="380">
        <v>0</v>
      </c>
      <c r="DR59" s="89">
        <v>228.83086944218999</v>
      </c>
      <c r="DS59" s="380">
        <v>42.031082419016599</v>
      </c>
      <c r="DT59" s="380">
        <v>0</v>
      </c>
      <c r="DU59" s="89">
        <v>26.2890747201997</v>
      </c>
      <c r="DV59" s="380">
        <v>12.2135217977288</v>
      </c>
      <c r="DW59" s="380">
        <v>0</v>
      </c>
      <c r="DX59" s="89">
        <v>3.90802315543917</v>
      </c>
      <c r="DY59" s="380">
        <v>1.2413211753362301</v>
      </c>
      <c r="DZ59" s="380">
        <v>0</v>
      </c>
      <c r="EA59" s="89">
        <v>18.9930391621062</v>
      </c>
      <c r="EB59" s="380">
        <v>10.9001952458645</v>
      </c>
      <c r="EC59" s="380">
        <v>0</v>
      </c>
      <c r="ED59" s="89">
        <v>1.7524325320069301</v>
      </c>
      <c r="EE59" s="380">
        <v>1.0158826604572999</v>
      </c>
      <c r="EF59" s="380">
        <v>0</v>
      </c>
      <c r="EG59" s="89">
        <v>8.9980268666079102</v>
      </c>
      <c r="EH59" s="380">
        <v>6.0332764250676396</v>
      </c>
      <c r="EI59" s="380">
        <v>0</v>
      </c>
      <c r="EJ59" s="89">
        <v>1.33244863864677</v>
      </c>
      <c r="EK59" s="380">
        <v>0.64302778164412</v>
      </c>
      <c r="EL59" s="380">
        <v>0</v>
      </c>
      <c r="EM59" s="89">
        <v>4.1809895007830304</v>
      </c>
      <c r="EN59" s="380">
        <v>1.9965301258112</v>
      </c>
      <c r="EO59" s="380">
        <v>6.2396851640397599E-2</v>
      </c>
      <c r="EP59" s="89">
        <v>0.49536607145463901</v>
      </c>
      <c r="EQ59" s="380">
        <v>0.54920883488088301</v>
      </c>
      <c r="ER59" s="380">
        <v>0</v>
      </c>
      <c r="ES59" s="89">
        <v>2.6852999282541301</v>
      </c>
      <c r="ET59" s="380">
        <v>2.9818856080838501</v>
      </c>
      <c r="EU59" s="380">
        <v>0</v>
      </c>
      <c r="EV59" s="89">
        <v>0.63059617939130996</v>
      </c>
      <c r="EW59" s="380">
        <v>0.355219145178995</v>
      </c>
      <c r="EX59" s="380">
        <v>0</v>
      </c>
      <c r="EY59" s="591">
        <f>FA59</f>
        <v>0.14350900831751401</v>
      </c>
      <c r="EZ59" s="380">
        <v>0</v>
      </c>
      <c r="FA59" s="380">
        <v>0.14350900831751401</v>
      </c>
      <c r="FB59" s="89">
        <v>3.53156550015404</v>
      </c>
      <c r="FC59" s="380">
        <v>1.8375999868736299</v>
      </c>
      <c r="FD59" s="380">
        <v>9.5629200070845105E-2</v>
      </c>
      <c r="FE59" s="89">
        <v>0.51386524301676595</v>
      </c>
      <c r="FF59" s="380">
        <v>0.80041269385642499</v>
      </c>
      <c r="FG59" s="380">
        <v>8.5086757643924704E-2</v>
      </c>
      <c r="FH59" s="89">
        <v>47.5641571046202</v>
      </c>
      <c r="FI59" s="380">
        <v>7.1953282598816104</v>
      </c>
      <c r="FJ59" s="380">
        <v>0</v>
      </c>
      <c r="FK59" s="89">
        <v>19.327602181010999</v>
      </c>
      <c r="FL59" s="380">
        <v>7.8321256952091103</v>
      </c>
      <c r="FM59" s="380">
        <v>0</v>
      </c>
    </row>
    <row r="60" spans="2:169">
      <c r="B60" s="73" t="s">
        <v>1337</v>
      </c>
      <c r="C60" s="73" t="s">
        <v>1338</v>
      </c>
      <c r="D60" s="73" t="s">
        <v>1367</v>
      </c>
      <c r="E60" s="73">
        <v>0.67</v>
      </c>
      <c r="F60" s="73">
        <v>1.64</v>
      </c>
      <c r="H60" s="73" t="s">
        <v>1573</v>
      </c>
      <c r="I60" s="73" t="s">
        <v>1355</v>
      </c>
      <c r="J60" s="73" t="s">
        <v>121</v>
      </c>
      <c r="K60" s="73" t="s">
        <v>1356</v>
      </c>
      <c r="L60" s="73">
        <v>15</v>
      </c>
      <c r="M60" s="113" t="s">
        <v>1611</v>
      </c>
      <c r="N60" s="591">
        <f>P60</f>
        <v>7.5753366026609896</v>
      </c>
      <c r="O60" s="380">
        <v>22.987744321456699</v>
      </c>
      <c r="P60" s="380">
        <v>7.5753366026609896</v>
      </c>
      <c r="Q60" s="89">
        <v>12.4650828798653</v>
      </c>
      <c r="R60" s="380">
        <v>24.930165759730599</v>
      </c>
      <c r="S60" s="380">
        <v>10.840745112502301</v>
      </c>
      <c r="T60" s="89">
        <v>300.62193985536101</v>
      </c>
      <c r="U60" s="380">
        <v>55.312231446723302</v>
      </c>
      <c r="V60" s="380">
        <v>17.6496875977688</v>
      </c>
      <c r="W60" s="89">
        <v>59.912338472863198</v>
      </c>
      <c r="X60" s="380">
        <v>41.726896574095697</v>
      </c>
      <c r="Y60" s="380">
        <v>1.1127835240770401</v>
      </c>
      <c r="Z60" s="89">
        <v>7.9945043223641301</v>
      </c>
      <c r="AA60" s="380">
        <v>11.552040775017799</v>
      </c>
      <c r="AB60" s="380">
        <v>3.2733821029299999</v>
      </c>
      <c r="AC60" s="591">
        <f t="shared" si="91"/>
        <v>1225.7523354074499</v>
      </c>
      <c r="AD60" s="380">
        <v>3595.0587150153401</v>
      </c>
      <c r="AE60" s="380">
        <v>1225.7523354074499</v>
      </c>
      <c r="AF60" s="89">
        <v>244014.49208240499</v>
      </c>
      <c r="AG60" s="380">
        <v>59422.515611077397</v>
      </c>
      <c r="AH60" s="380">
        <v>48.305535905819397</v>
      </c>
      <c r="AI60" s="89">
        <v>789.94287099953306</v>
      </c>
      <c r="AJ60" s="380">
        <v>888.58325149694804</v>
      </c>
      <c r="AK60" s="380">
        <v>319.55482173210203</v>
      </c>
      <c r="AL60" s="591">
        <f t="shared" si="92"/>
        <v>442.18680776985701</v>
      </c>
      <c r="AM60" s="380">
        <v>1012.52437465022</v>
      </c>
      <c r="AN60" s="380">
        <v>442.18680776985701</v>
      </c>
      <c r="AO60" s="591">
        <f t="shared" si="93"/>
        <v>134.007230649457</v>
      </c>
      <c r="AP60" s="380">
        <v>256.14148530986398</v>
      </c>
      <c r="AQ60" s="380">
        <v>134.007230649457</v>
      </c>
      <c r="AR60" s="89">
        <v>3.0360348926926202</v>
      </c>
      <c r="AS60" s="380">
        <v>3.3698775621316202</v>
      </c>
      <c r="AT60" s="380">
        <v>0.97685841547596497</v>
      </c>
      <c r="AU60" s="591">
        <f t="shared" si="100"/>
        <v>2.5912202522057002</v>
      </c>
      <c r="AV60" s="380">
        <v>0</v>
      </c>
      <c r="AW60" s="380">
        <v>2.5912202522057002</v>
      </c>
      <c r="AX60" s="89">
        <v>7.9819986087961601</v>
      </c>
      <c r="AY60" s="382">
        <v>2.46483670577416</v>
      </c>
      <c r="AZ60" s="382">
        <v>0.23823766988172099</v>
      </c>
      <c r="BA60" s="591">
        <f t="shared" si="3"/>
        <v>11.8530527738047</v>
      </c>
      <c r="BB60" s="380">
        <v>26.882649285445702</v>
      </c>
      <c r="BC60" s="380">
        <v>11.8530527738047</v>
      </c>
      <c r="BD60" s="89">
        <v>713.55585044416705</v>
      </c>
      <c r="BE60" s="380">
        <v>137.80921812806801</v>
      </c>
      <c r="BF60" s="380">
        <v>3.2760923638658102</v>
      </c>
      <c r="BG60" s="89">
        <v>238.27159888928799</v>
      </c>
      <c r="BH60" s="380">
        <v>67.293598240172798</v>
      </c>
      <c r="BI60" s="380">
        <v>3.19063375970061</v>
      </c>
      <c r="BJ60" s="89">
        <v>209.18777224019399</v>
      </c>
      <c r="BK60" s="380">
        <v>115.535884841533</v>
      </c>
      <c r="BL60" s="380">
        <v>11.2342867068778</v>
      </c>
      <c r="BM60" s="591">
        <f t="shared" si="95"/>
        <v>6.1781084543610101E-2</v>
      </c>
      <c r="BN60" s="380">
        <v>0</v>
      </c>
      <c r="BO60" s="380">
        <v>6.1781084543610101E-2</v>
      </c>
      <c r="BP60" s="591">
        <f t="shared" ref="BP60" si="101">BR60</f>
        <v>1.11937032201912</v>
      </c>
      <c r="BQ60" s="380">
        <v>0</v>
      </c>
      <c r="BR60" s="380">
        <v>1.11937032201912</v>
      </c>
      <c r="BS60" s="591">
        <f t="shared" si="49"/>
        <v>1.4881269745102199</v>
      </c>
      <c r="BT60" s="380">
        <v>3.5921657308829298</v>
      </c>
      <c r="BU60" s="380">
        <v>1.4881269745102199</v>
      </c>
      <c r="BV60" s="591">
        <f t="shared" si="97"/>
        <v>2.3327036894597502</v>
      </c>
      <c r="BW60" s="380">
        <v>7.1856428372270704</v>
      </c>
      <c r="BX60" s="380">
        <v>2.3327036894597502</v>
      </c>
      <c r="BY60" s="89">
        <v>3.2569326044671101</v>
      </c>
      <c r="BZ60" s="380">
        <v>2.3989723594528098</v>
      </c>
      <c r="CA60" s="380">
        <v>0.305826954897225</v>
      </c>
      <c r="CB60" s="89">
        <v>10.299807453480399</v>
      </c>
      <c r="CC60" s="380">
        <v>8.8059809973903196</v>
      </c>
      <c r="CD60" s="380">
        <v>1.3959901544616</v>
      </c>
      <c r="CE60" s="89">
        <v>17.761354571380899</v>
      </c>
      <c r="CF60" s="380">
        <v>7.8740428359957404</v>
      </c>
      <c r="CG60" s="380">
        <v>0.83024416816138802</v>
      </c>
      <c r="CH60" s="591">
        <f t="shared" si="27"/>
        <v>14.420391655226499</v>
      </c>
      <c r="CI60" s="380">
        <v>28.030642146243199</v>
      </c>
      <c r="CJ60" s="380">
        <v>14.420391655226499</v>
      </c>
      <c r="CK60" s="89">
        <v>296.87854123402099</v>
      </c>
      <c r="CL60" s="380">
        <v>83.377093263249705</v>
      </c>
      <c r="CM60" s="380">
        <v>0.15712990137112401</v>
      </c>
      <c r="CN60" s="89">
        <v>54.638136080639299</v>
      </c>
      <c r="CO60" s="380">
        <v>11.4673856983273</v>
      </c>
      <c r="CP60" s="380">
        <v>0</v>
      </c>
      <c r="CQ60" s="89">
        <v>0.330581877994228</v>
      </c>
      <c r="CR60" s="380">
        <v>0.661163755988455</v>
      </c>
      <c r="CS60" s="380">
        <v>0</v>
      </c>
      <c r="CT60" s="89">
        <v>0</v>
      </c>
      <c r="CU60" s="380">
        <v>0</v>
      </c>
      <c r="CV60" s="380">
        <v>0</v>
      </c>
      <c r="CW60" s="89">
        <v>0</v>
      </c>
      <c r="CX60" s="380">
        <v>0</v>
      </c>
      <c r="CY60" s="380">
        <v>0</v>
      </c>
      <c r="CZ60" s="591">
        <f>DB60</f>
        <v>0.38249278154538502</v>
      </c>
      <c r="DA60" s="380">
        <v>0</v>
      </c>
      <c r="DB60" s="380">
        <v>0.38249278154538502</v>
      </c>
      <c r="DC60" s="591">
        <f t="shared" si="21"/>
        <v>0.121094960461245</v>
      </c>
      <c r="DD60" s="380">
        <v>0</v>
      </c>
      <c r="DE60" s="380">
        <v>0.121094960461245</v>
      </c>
      <c r="DF60" s="591">
        <f t="shared" ref="DF60" si="102">DH60</f>
        <v>0.23913105312293101</v>
      </c>
      <c r="DG60" s="380">
        <v>0</v>
      </c>
      <c r="DH60" s="380">
        <v>0.23913105312293101</v>
      </c>
      <c r="DI60" s="89">
        <v>927.26234718035596</v>
      </c>
      <c r="DJ60" s="380">
        <v>282.82300031609498</v>
      </c>
      <c r="DK60" s="380">
        <v>0</v>
      </c>
      <c r="DL60" s="89">
        <v>1055.1755574129199</v>
      </c>
      <c r="DM60" s="380">
        <v>370.028070168868</v>
      </c>
      <c r="DN60" s="380">
        <v>0</v>
      </c>
      <c r="DO60" s="89">
        <v>80.184392430908204</v>
      </c>
      <c r="DP60" s="380">
        <v>18.630398785392099</v>
      </c>
      <c r="DQ60" s="380">
        <v>0</v>
      </c>
      <c r="DR60" s="89">
        <v>239.01504260874901</v>
      </c>
      <c r="DS60" s="380">
        <v>66.8088915278923</v>
      </c>
      <c r="DT60" s="380">
        <v>0</v>
      </c>
      <c r="DU60" s="89">
        <v>25.1293027702431</v>
      </c>
      <c r="DV60" s="380">
        <v>10.205081486686501</v>
      </c>
      <c r="DW60" s="380">
        <v>0</v>
      </c>
      <c r="DX60" s="89">
        <v>4.27796181157529</v>
      </c>
      <c r="DY60" s="380">
        <v>2.2277141112974599</v>
      </c>
      <c r="DZ60" s="380">
        <v>2.7097464297386398E-2</v>
      </c>
      <c r="EA60" s="89">
        <v>18.883397054556799</v>
      </c>
      <c r="EB60" s="380">
        <v>9.2922806452593694</v>
      </c>
      <c r="EC60" s="380">
        <v>0</v>
      </c>
      <c r="ED60" s="89">
        <v>1.90476321778525</v>
      </c>
      <c r="EE60" s="380">
        <v>0.88165211503741403</v>
      </c>
      <c r="EF60" s="380">
        <v>1.60515366585776E-2</v>
      </c>
      <c r="EG60" s="89">
        <v>8.3776911828138108</v>
      </c>
      <c r="EH60" s="380">
        <v>3.8360203404372002</v>
      </c>
      <c r="EI60" s="380">
        <v>0</v>
      </c>
      <c r="EJ60" s="89">
        <v>1.7388908262466001</v>
      </c>
      <c r="EK60" s="380">
        <v>1.2218156469072901</v>
      </c>
      <c r="EL60" s="380">
        <v>0</v>
      </c>
      <c r="EM60" s="89">
        <v>5.1563623757906099</v>
      </c>
      <c r="EN60" s="380">
        <v>3.6164339854017</v>
      </c>
      <c r="EO60" s="380">
        <v>0</v>
      </c>
      <c r="EP60" s="89">
        <v>0.62406479158021499</v>
      </c>
      <c r="EQ60" s="380">
        <v>0.46548071771617799</v>
      </c>
      <c r="ER60" s="380">
        <v>0</v>
      </c>
      <c r="ES60" s="89">
        <v>3.8932524690529902</v>
      </c>
      <c r="ET60" s="380">
        <v>2.3382237927066698</v>
      </c>
      <c r="EU60" s="380">
        <v>0</v>
      </c>
      <c r="EV60" s="89">
        <v>0.80947883676145505</v>
      </c>
      <c r="EW60" s="380">
        <v>0.75226277367970096</v>
      </c>
      <c r="EX60" s="380">
        <v>0</v>
      </c>
      <c r="EY60" s="591">
        <f>FA60</f>
        <v>8.16816651727688E-2</v>
      </c>
      <c r="EZ60" s="380">
        <v>0</v>
      </c>
      <c r="FA60" s="380">
        <v>8.16816651727688E-2</v>
      </c>
      <c r="FB60" s="89">
        <v>4.47790661387213</v>
      </c>
      <c r="FC60" s="380">
        <v>1.9630269725898499</v>
      </c>
      <c r="FD60" s="380">
        <v>0.12813494963490099</v>
      </c>
      <c r="FE60" s="89">
        <v>0.37037723055605198</v>
      </c>
      <c r="FF60" s="380">
        <v>0.74075446111210497</v>
      </c>
      <c r="FG60" s="380">
        <v>5.3458858218412397E-2</v>
      </c>
      <c r="FH60" s="89">
        <v>43.280612837835001</v>
      </c>
      <c r="FI60" s="380">
        <v>12.827054099962799</v>
      </c>
      <c r="FJ60" s="380">
        <v>0</v>
      </c>
      <c r="FK60" s="89">
        <v>16.7704053282038</v>
      </c>
      <c r="FL60" s="380">
        <v>7.34847621016677</v>
      </c>
      <c r="FM60" s="380">
        <v>0</v>
      </c>
    </row>
    <row r="61" spans="2:169">
      <c r="B61" s="73" t="s">
        <v>1337</v>
      </c>
      <c r="C61" s="73" t="s">
        <v>1338</v>
      </c>
      <c r="D61" s="73" t="s">
        <v>1367</v>
      </c>
      <c r="E61" s="73">
        <v>0.67</v>
      </c>
      <c r="F61" s="73">
        <v>1.64</v>
      </c>
      <c r="H61" s="73" t="s">
        <v>1573</v>
      </c>
      <c r="I61" s="73" t="s">
        <v>1355</v>
      </c>
      <c r="J61" s="73" t="s">
        <v>121</v>
      </c>
      <c r="K61" s="73" t="s">
        <v>1356</v>
      </c>
      <c r="L61" s="73">
        <v>55</v>
      </c>
      <c r="M61" s="113" t="s">
        <v>1612</v>
      </c>
      <c r="N61" s="89">
        <v>1.15139152941073</v>
      </c>
      <c r="O61" s="380">
        <v>2.0093727311967098</v>
      </c>
      <c r="P61" s="380">
        <v>0.75614614152159598</v>
      </c>
      <c r="Q61" s="89">
        <v>2.38900431443574</v>
      </c>
      <c r="R61" s="380">
        <v>4.1975583133140697</v>
      </c>
      <c r="S61" s="380">
        <v>1.0312922590142</v>
      </c>
      <c r="T61" s="89">
        <v>347.72961958215598</v>
      </c>
      <c r="U61" s="380">
        <v>58.233270868254102</v>
      </c>
      <c r="V61" s="380">
        <v>1.97071666443424</v>
      </c>
      <c r="W61" s="89">
        <v>86.927492874981695</v>
      </c>
      <c r="X61" s="380">
        <v>67.824491072114299</v>
      </c>
      <c r="Y61" s="380">
        <v>0.130922207400687</v>
      </c>
      <c r="Z61" s="89">
        <v>40.082314147057602</v>
      </c>
      <c r="AA61" s="380">
        <v>66.822259006525201</v>
      </c>
      <c r="AB61" s="380">
        <v>0.30473771318681397</v>
      </c>
      <c r="AC61" s="89">
        <v>441.12311917056002</v>
      </c>
      <c r="AD61" s="380">
        <v>489.82708057069601</v>
      </c>
      <c r="AE61" s="380">
        <v>142.285971335694</v>
      </c>
      <c r="AF61" s="89">
        <v>249085.06878292499</v>
      </c>
      <c r="AG61" s="380">
        <v>36609.025300958398</v>
      </c>
      <c r="AH61" s="380">
        <v>4.96440767193904</v>
      </c>
      <c r="AI61" s="89">
        <v>785.34071949215502</v>
      </c>
      <c r="AJ61" s="380">
        <v>175.242230681905</v>
      </c>
      <c r="AK61" s="380">
        <v>34.7234885212915</v>
      </c>
      <c r="AL61" s="89">
        <v>577.08926099628695</v>
      </c>
      <c r="AM61" s="380">
        <v>157.75174352272199</v>
      </c>
      <c r="AN61" s="380">
        <v>36.946271162488998</v>
      </c>
      <c r="AO61" s="89">
        <v>86.124004402173099</v>
      </c>
      <c r="AP61" s="380">
        <v>72.624379209856997</v>
      </c>
      <c r="AQ61" s="380">
        <v>12.8048499602025</v>
      </c>
      <c r="AR61" s="89">
        <v>5.4017029553341098</v>
      </c>
      <c r="AS61" s="380">
        <v>1.1263791683122399</v>
      </c>
      <c r="AT61" s="380">
        <v>0.10553363839908</v>
      </c>
      <c r="AU61" s="89">
        <v>2.73350815903351</v>
      </c>
      <c r="AV61" s="380">
        <v>2.3009284941305199</v>
      </c>
      <c r="AW61" s="380">
        <v>0.25105605060861902</v>
      </c>
      <c r="AX61" s="89">
        <v>12.045340703628501</v>
      </c>
      <c r="AY61" s="382">
        <v>2.3556387238265102</v>
      </c>
      <c r="AZ61" s="382">
        <v>2.89298024499526E-2</v>
      </c>
      <c r="BA61" s="591">
        <f t="shared" si="3"/>
        <v>1.1522918758915699</v>
      </c>
      <c r="BB61" s="380">
        <v>1.72457726936841</v>
      </c>
      <c r="BC61" s="380">
        <v>1.1522918758915699</v>
      </c>
      <c r="BD61" s="89">
        <v>712.42527242968504</v>
      </c>
      <c r="BE61" s="380">
        <v>146.10575952584099</v>
      </c>
      <c r="BF61" s="380">
        <v>0.42989827773566303</v>
      </c>
      <c r="BG61" s="89">
        <v>307.90369357248602</v>
      </c>
      <c r="BH61" s="380">
        <v>161.008652811427</v>
      </c>
      <c r="BI61" s="380">
        <v>0.355055017525779</v>
      </c>
      <c r="BJ61" s="89">
        <v>314.59701135192398</v>
      </c>
      <c r="BK61" s="380">
        <v>174.09168898683899</v>
      </c>
      <c r="BL61" s="380">
        <v>1.4053498055197</v>
      </c>
      <c r="BM61" s="89">
        <v>0.159339119335518</v>
      </c>
      <c r="BN61" s="380">
        <v>0.20643051997901099</v>
      </c>
      <c r="BO61" s="380">
        <v>1.22556992643616E-2</v>
      </c>
      <c r="BP61" s="89">
        <v>0.232511530195429</v>
      </c>
      <c r="BQ61" s="380">
        <v>0.465023060390857</v>
      </c>
      <c r="BR61" s="380">
        <v>0.107053884848922</v>
      </c>
      <c r="BS61" s="89">
        <v>0.51325147867217802</v>
      </c>
      <c r="BT61" s="380">
        <v>1.20430787650909</v>
      </c>
      <c r="BU61" s="380">
        <v>0.128113796219431</v>
      </c>
      <c r="BV61" s="89">
        <v>1.8492274375861799</v>
      </c>
      <c r="BW61" s="380">
        <v>2.3311260247236101</v>
      </c>
      <c r="BX61" s="380">
        <v>0.22764511789273301</v>
      </c>
      <c r="BY61" s="89">
        <v>3.01849187832372</v>
      </c>
      <c r="BZ61" s="380">
        <v>1.0510733855916501</v>
      </c>
      <c r="CA61" s="380">
        <v>3.7711593780651899E-2</v>
      </c>
      <c r="CB61" s="89">
        <v>14.255394969652899</v>
      </c>
      <c r="CC61" s="380">
        <v>3.9569743226548901</v>
      </c>
      <c r="CD61" s="380">
        <v>0.17257962920477901</v>
      </c>
      <c r="CE61" s="89">
        <v>16.453875933970501</v>
      </c>
      <c r="CF61" s="380">
        <v>3.38064097236348</v>
      </c>
      <c r="CG61" s="380">
        <v>5.0287093321970899E-2</v>
      </c>
      <c r="CH61" s="591">
        <f t="shared" si="27"/>
        <v>1.3174044139832699</v>
      </c>
      <c r="CI61" s="380">
        <v>3.33076149576915</v>
      </c>
      <c r="CJ61" s="380">
        <v>1.3174044139832699</v>
      </c>
      <c r="CK61" s="89">
        <v>337.70308095707298</v>
      </c>
      <c r="CL61" s="380">
        <v>82.592137480273294</v>
      </c>
      <c r="CM61" s="380">
        <v>8.6411626598528798E-3</v>
      </c>
      <c r="CN61" s="89">
        <v>77.4619040823641</v>
      </c>
      <c r="CO61" s="380">
        <v>12.3510402739802</v>
      </c>
      <c r="CP61" s="380">
        <v>2.7897293708971402E-3</v>
      </c>
      <c r="CQ61" s="89">
        <v>0.80259284744187098</v>
      </c>
      <c r="CR61" s="380">
        <v>0.39990110849955501</v>
      </c>
      <c r="CS61" s="380">
        <v>0</v>
      </c>
      <c r="CT61" s="89">
        <v>0</v>
      </c>
      <c r="CU61" s="380">
        <v>0</v>
      </c>
      <c r="CV61" s="380">
        <v>0</v>
      </c>
      <c r="CW61" s="89">
        <v>0</v>
      </c>
      <c r="CX61" s="380">
        <v>0</v>
      </c>
      <c r="CY61" s="380">
        <v>0</v>
      </c>
      <c r="CZ61" s="89">
        <v>9.3141261706456202E-2</v>
      </c>
      <c r="DA61" s="380">
        <v>0.18628252341291199</v>
      </c>
      <c r="DB61" s="380">
        <v>4.5567080983060497E-2</v>
      </c>
      <c r="DC61" s="591">
        <f t="shared" si="21"/>
        <v>2.1325201222598001E-2</v>
      </c>
      <c r="DD61" s="380">
        <v>0</v>
      </c>
      <c r="DE61" s="380">
        <v>2.1325201222598001E-2</v>
      </c>
      <c r="DF61" s="89">
        <v>0.796015340662383</v>
      </c>
      <c r="DG61" s="380">
        <v>0.68162832200398804</v>
      </c>
      <c r="DH61" s="380">
        <v>0</v>
      </c>
      <c r="DI61" s="89">
        <v>1167.94898266679</v>
      </c>
      <c r="DJ61" s="380">
        <v>180.102838929369</v>
      </c>
      <c r="DK61" s="380">
        <v>0</v>
      </c>
      <c r="DL61" s="89">
        <v>1423.0963018514101</v>
      </c>
      <c r="DM61" s="380">
        <v>260.50358375513599</v>
      </c>
      <c r="DN61" s="380">
        <v>0</v>
      </c>
      <c r="DO61" s="89">
        <v>110.30012240338201</v>
      </c>
      <c r="DP61" s="380">
        <v>24.747353122738001</v>
      </c>
      <c r="DQ61" s="380">
        <v>1.4973279485015799E-3</v>
      </c>
      <c r="DR61" s="89">
        <v>339.34498392246297</v>
      </c>
      <c r="DS61" s="380">
        <v>77.761033220456696</v>
      </c>
      <c r="DT61" s="380">
        <v>0</v>
      </c>
      <c r="DU61" s="89">
        <v>37.232082787703902</v>
      </c>
      <c r="DV61" s="380">
        <v>8.2008173024419495</v>
      </c>
      <c r="DW61" s="380">
        <v>0</v>
      </c>
      <c r="DX61" s="89">
        <v>6.8512649627935103</v>
      </c>
      <c r="DY61" s="380">
        <v>1.5192342058325901</v>
      </c>
      <c r="DZ61" s="380">
        <v>0</v>
      </c>
      <c r="EA61" s="89">
        <v>27.2253295633958</v>
      </c>
      <c r="EB61" s="380">
        <v>3.93184467575204</v>
      </c>
      <c r="EC61" s="380">
        <v>0</v>
      </c>
      <c r="ED61" s="89">
        <v>2.67120918082031</v>
      </c>
      <c r="EE61" s="380">
        <v>0.38637019296588399</v>
      </c>
      <c r="EF61" s="380">
        <v>0</v>
      </c>
      <c r="EG61" s="89">
        <v>13.9825143411309</v>
      </c>
      <c r="EH61" s="380">
        <v>2.5280760764929999</v>
      </c>
      <c r="EI61" s="380">
        <v>6.6297684807858203E-3</v>
      </c>
      <c r="EJ61" s="89">
        <v>2.6685064025976701</v>
      </c>
      <c r="EK61" s="380">
        <v>0.52086764041766698</v>
      </c>
      <c r="EL61" s="380">
        <v>0</v>
      </c>
      <c r="EM61" s="89">
        <v>7.3450104331038002</v>
      </c>
      <c r="EN61" s="380">
        <v>1.66084309945171</v>
      </c>
      <c r="EO61" s="380">
        <v>0</v>
      </c>
      <c r="EP61" s="89">
        <v>0.93779639106144896</v>
      </c>
      <c r="EQ61" s="380">
        <v>0.214460620884837</v>
      </c>
      <c r="ER61" s="380">
        <v>0</v>
      </c>
      <c r="ES61" s="89">
        <v>5.9726653576241802</v>
      </c>
      <c r="ET61" s="380">
        <v>1.1276825702387101</v>
      </c>
      <c r="EU61" s="380">
        <v>7.6506875202989001E-3</v>
      </c>
      <c r="EV61" s="89">
        <v>1.06221326105356</v>
      </c>
      <c r="EW61" s="380">
        <v>0.32999164506524198</v>
      </c>
      <c r="EX61" s="380">
        <v>1.6812167861676201E-3</v>
      </c>
      <c r="EY61" s="591">
        <v>0</v>
      </c>
      <c r="EZ61" s="380">
        <v>0</v>
      </c>
      <c r="FA61" s="380">
        <v>0</v>
      </c>
      <c r="FB61" s="89">
        <v>4.3798162249535597</v>
      </c>
      <c r="FC61" s="380">
        <v>0.87752226686723001</v>
      </c>
      <c r="FD61" s="380">
        <v>1.07346049893264E-2</v>
      </c>
      <c r="FE61" s="89">
        <v>0.34824256662131903</v>
      </c>
      <c r="FF61" s="380">
        <v>0.40372484238829798</v>
      </c>
      <c r="FG61" s="380">
        <v>9.5975177493021705E-3</v>
      </c>
      <c r="FH61" s="89">
        <v>65.482674514397004</v>
      </c>
      <c r="FI61" s="380">
        <v>15.0492512019863</v>
      </c>
      <c r="FJ61" s="380">
        <v>0</v>
      </c>
      <c r="FK61" s="89">
        <v>23.476982525201699</v>
      </c>
      <c r="FL61" s="380">
        <v>7.1362927818889004</v>
      </c>
      <c r="FM61" s="380">
        <v>2.3387732536288802E-3</v>
      </c>
    </row>
    <row r="62" spans="2:169">
      <c r="B62" s="73" t="s">
        <v>1337</v>
      </c>
      <c r="C62" s="73" t="s">
        <v>1338</v>
      </c>
      <c r="D62" s="73" t="s">
        <v>1367</v>
      </c>
      <c r="E62" s="73">
        <v>0.67</v>
      </c>
      <c r="F62" s="73">
        <v>1.64</v>
      </c>
      <c r="H62" s="73" t="s">
        <v>1573</v>
      </c>
      <c r="I62" s="73" t="s">
        <v>1355</v>
      </c>
      <c r="J62" s="73" t="s">
        <v>121</v>
      </c>
      <c r="K62" s="73" t="s">
        <v>1356</v>
      </c>
      <c r="L62" s="73">
        <v>15</v>
      </c>
      <c r="M62" s="113" t="s">
        <v>1613</v>
      </c>
      <c r="N62" s="591">
        <f t="shared" ref="N62" si="103">P62</f>
        <v>4.4516579895381803</v>
      </c>
      <c r="O62" s="380">
        <v>6.8942284781777197</v>
      </c>
      <c r="P62" s="380">
        <v>4.4516579895381803</v>
      </c>
      <c r="Q62" s="591">
        <f t="shared" ref="Q62:Q63" si="104">S62</f>
        <v>6.8000838880816801</v>
      </c>
      <c r="R62" s="380">
        <v>12.132421093607499</v>
      </c>
      <c r="S62" s="380">
        <v>6.8000838880816801</v>
      </c>
      <c r="T62" s="89">
        <v>321.463466683717</v>
      </c>
      <c r="U62" s="380">
        <v>57.592309698666597</v>
      </c>
      <c r="V62" s="380">
        <v>9.0802353492018693</v>
      </c>
      <c r="W62" s="89">
        <v>56.658979464033798</v>
      </c>
      <c r="X62" s="380">
        <v>14.706662447280999</v>
      </c>
      <c r="Y62" s="380">
        <v>0.95328822538316904</v>
      </c>
      <c r="Z62" s="89">
        <v>17.927464341335401</v>
      </c>
      <c r="AA62" s="380">
        <v>23.816210387834001</v>
      </c>
      <c r="AB62" s="380">
        <v>2.3064844060889498</v>
      </c>
      <c r="AC62" s="89">
        <v>2249.4795174430301</v>
      </c>
      <c r="AD62" s="380">
        <v>1131.41034383386</v>
      </c>
      <c r="AE62" s="380">
        <v>626.10238468096099</v>
      </c>
      <c r="AF62" s="89">
        <v>264185.11779488699</v>
      </c>
      <c r="AG62" s="380">
        <v>51285.642348118403</v>
      </c>
      <c r="AH62" s="380">
        <v>31.019514497064801</v>
      </c>
      <c r="AI62" s="89">
        <v>845.01566735673396</v>
      </c>
      <c r="AJ62" s="380">
        <v>352.23468291466003</v>
      </c>
      <c r="AK62" s="380">
        <v>197.731124802994</v>
      </c>
      <c r="AL62" s="89">
        <v>382.79246131327398</v>
      </c>
      <c r="AM62" s="380">
        <v>491.35293825486798</v>
      </c>
      <c r="AN62" s="380">
        <v>286.00468463025197</v>
      </c>
      <c r="AO62" s="89">
        <v>178.82576947875</v>
      </c>
      <c r="AP62" s="380">
        <v>51.575080536053498</v>
      </c>
      <c r="AQ62" s="380">
        <v>125.74920428126001</v>
      </c>
      <c r="AR62" s="89">
        <v>4.6730990664466097</v>
      </c>
      <c r="AS62" s="380">
        <v>1.4367990284543199</v>
      </c>
      <c r="AT62" s="380">
        <v>0.81896155010270699</v>
      </c>
      <c r="AU62" s="89">
        <v>3.7863680349872202</v>
      </c>
      <c r="AV62" s="380">
        <v>0.66393623855356498</v>
      </c>
      <c r="AW62" s="380">
        <v>1.0427624790566401</v>
      </c>
      <c r="AX62" s="89">
        <v>9.8203196254341591</v>
      </c>
      <c r="AY62" s="382">
        <v>2.34891771505924</v>
      </c>
      <c r="AZ62" s="382">
        <v>0.162400797867155</v>
      </c>
      <c r="BA62" s="591">
        <f t="shared" si="3"/>
        <v>7.5920032639811801</v>
      </c>
      <c r="BB62" s="380">
        <v>8.3292687859131807</v>
      </c>
      <c r="BC62" s="380">
        <v>7.5920032639811801</v>
      </c>
      <c r="BD62" s="89">
        <v>675.53763982695796</v>
      </c>
      <c r="BE62" s="380">
        <v>133.47830878702499</v>
      </c>
      <c r="BF62" s="380">
        <v>2.4029295881706201</v>
      </c>
      <c r="BG62" s="89">
        <v>187.55834100524501</v>
      </c>
      <c r="BH62" s="380">
        <v>43.540705685342097</v>
      </c>
      <c r="BI62" s="380">
        <v>2.45551722224985</v>
      </c>
      <c r="BJ62" s="89">
        <v>203.32685558862201</v>
      </c>
      <c r="BK62" s="380">
        <v>74.9874082264582</v>
      </c>
      <c r="BL62" s="380">
        <v>9.8186848466810908</v>
      </c>
      <c r="BM62" s="89">
        <v>0.21137751835583701</v>
      </c>
      <c r="BN62" s="380">
        <v>0.42275503671167403</v>
      </c>
      <c r="BO62" s="380">
        <v>7.9065031990575393E-2</v>
      </c>
      <c r="BP62" s="89">
        <v>0.96536595860072005</v>
      </c>
      <c r="BQ62" s="380">
        <v>1.9307319172014401</v>
      </c>
      <c r="BR62" s="380">
        <v>0.89349809849847595</v>
      </c>
      <c r="BS62" s="591">
        <f t="shared" si="49"/>
        <v>0.77302040501427305</v>
      </c>
      <c r="BT62" s="380">
        <v>1.63829382390998</v>
      </c>
      <c r="BU62" s="380">
        <v>0.77302040501427305</v>
      </c>
      <c r="BV62" s="89">
        <v>1.62587278983674</v>
      </c>
      <c r="BW62" s="380">
        <v>4.6964447784925198</v>
      </c>
      <c r="BX62" s="380">
        <v>1.43039865239596</v>
      </c>
      <c r="BY62" s="89">
        <v>2.8125033598312199</v>
      </c>
      <c r="BZ62" s="380">
        <v>1.38902808665948</v>
      </c>
      <c r="CA62" s="380">
        <v>0.21994137411676901</v>
      </c>
      <c r="CB62" s="89">
        <v>14.134269066378399</v>
      </c>
      <c r="CC62" s="380">
        <v>6.4424008598948701</v>
      </c>
      <c r="CD62" s="380">
        <v>1.0439282070924401</v>
      </c>
      <c r="CE62" s="89">
        <v>18.303791398939101</v>
      </c>
      <c r="CF62" s="380">
        <v>9.2711571642779305</v>
      </c>
      <c r="CG62" s="380">
        <v>0.30491995843251801</v>
      </c>
      <c r="CH62" s="591">
        <f t="shared" si="27"/>
        <v>8.04775278117061</v>
      </c>
      <c r="CI62" s="380">
        <v>8.3061000247180896</v>
      </c>
      <c r="CJ62" s="380">
        <v>8.04775278117061</v>
      </c>
      <c r="CK62" s="89">
        <v>311.22556393676803</v>
      </c>
      <c r="CL62" s="380">
        <v>65.627587566261198</v>
      </c>
      <c r="CM62" s="380">
        <v>6.5859590926227604E-2</v>
      </c>
      <c r="CN62" s="89">
        <v>58.229220749122497</v>
      </c>
      <c r="CO62" s="380">
        <v>7.9457499154801603</v>
      </c>
      <c r="CP62" s="380">
        <v>0</v>
      </c>
      <c r="CQ62" s="89">
        <v>0.33880281307371901</v>
      </c>
      <c r="CR62" s="380">
        <v>0.67760562614743802</v>
      </c>
      <c r="CS62" s="380">
        <v>3.3642584747264399E-2</v>
      </c>
      <c r="CT62" s="89">
        <v>0</v>
      </c>
      <c r="CU62" s="380">
        <v>0</v>
      </c>
      <c r="CV62" s="380">
        <v>0</v>
      </c>
      <c r="CW62" s="89">
        <v>0</v>
      </c>
      <c r="CX62" s="380">
        <v>0</v>
      </c>
      <c r="CY62" s="380">
        <v>0</v>
      </c>
      <c r="CZ62" s="591">
        <f>DB62</f>
        <v>0.22694462729940901</v>
      </c>
      <c r="DA62" s="380">
        <v>0</v>
      </c>
      <c r="DB62" s="380">
        <v>0.22694462729940901</v>
      </c>
      <c r="DC62" s="591">
        <f t="shared" si="21"/>
        <v>8.4390869856432502E-2</v>
      </c>
      <c r="DD62" s="380">
        <v>0</v>
      </c>
      <c r="DE62" s="380">
        <v>8.4390869856432502E-2</v>
      </c>
      <c r="DF62" s="89">
        <v>0.43127431006731298</v>
      </c>
      <c r="DG62" s="380">
        <v>0.86254862013462696</v>
      </c>
      <c r="DH62" s="380">
        <v>0</v>
      </c>
      <c r="DI62" s="89">
        <v>1019.69883718362</v>
      </c>
      <c r="DJ62" s="380">
        <v>186.253987680937</v>
      </c>
      <c r="DK62" s="380">
        <v>1.21060479693297E-2</v>
      </c>
      <c r="DL62" s="89">
        <v>1191.9946994404299</v>
      </c>
      <c r="DM62" s="380">
        <v>168.94308041365699</v>
      </c>
      <c r="DN62" s="380">
        <v>0</v>
      </c>
      <c r="DO62" s="89">
        <v>88.935576706860303</v>
      </c>
      <c r="DP62" s="380">
        <v>11.9616487986296</v>
      </c>
      <c r="DQ62" s="380">
        <v>9.0747169119757606E-3</v>
      </c>
      <c r="DR62" s="89">
        <v>270.42390770199898</v>
      </c>
      <c r="DS62" s="380">
        <v>37.853341854948198</v>
      </c>
      <c r="DT62" s="380">
        <v>0</v>
      </c>
      <c r="DU62" s="89">
        <v>25.023716010018699</v>
      </c>
      <c r="DV62" s="380">
        <v>11.890750451139001</v>
      </c>
      <c r="DW62" s="380">
        <v>0</v>
      </c>
      <c r="DX62" s="89">
        <v>5.8700629906486297</v>
      </c>
      <c r="DY62" s="380">
        <v>1.82155644180151</v>
      </c>
      <c r="DZ62" s="380">
        <v>0</v>
      </c>
      <c r="EA62" s="89">
        <v>21.760968375637201</v>
      </c>
      <c r="EB62" s="380">
        <v>6.8690705315808298</v>
      </c>
      <c r="EC62" s="380">
        <v>6.7348752039235404E-2</v>
      </c>
      <c r="ED62" s="89">
        <v>1.8032281229676601</v>
      </c>
      <c r="EE62" s="380">
        <v>0.47897960682824398</v>
      </c>
      <c r="EF62" s="380">
        <v>0</v>
      </c>
      <c r="EG62" s="89">
        <v>10.6814754941303</v>
      </c>
      <c r="EH62" s="380">
        <v>2.72766925700846</v>
      </c>
      <c r="EI62" s="380">
        <v>0</v>
      </c>
      <c r="EJ62" s="89">
        <v>1.76961903020842</v>
      </c>
      <c r="EK62" s="380">
        <v>0.532088107959654</v>
      </c>
      <c r="EL62" s="380">
        <v>0</v>
      </c>
      <c r="EM62" s="89">
        <v>5.3239878203936897</v>
      </c>
      <c r="EN62" s="380">
        <v>1.06169047748584</v>
      </c>
      <c r="EO62" s="380">
        <v>0</v>
      </c>
      <c r="EP62" s="89">
        <v>0.58151605307647503</v>
      </c>
      <c r="EQ62" s="380">
        <v>0.33987948420290398</v>
      </c>
      <c r="ER62" s="380">
        <v>0</v>
      </c>
      <c r="ES62" s="89">
        <v>4.1120660863806204</v>
      </c>
      <c r="ET62" s="380">
        <v>1.9753809300055101</v>
      </c>
      <c r="EU62" s="380">
        <v>0</v>
      </c>
      <c r="EV62" s="89">
        <v>0.79644278080504505</v>
      </c>
      <c r="EW62" s="380">
        <v>0.32559925818670798</v>
      </c>
      <c r="EX62" s="380">
        <v>1.4303503533030899E-2</v>
      </c>
      <c r="EY62" s="591">
        <f t="shared" ref="EY62:EY64" si="105">FA62</f>
        <v>4.9971908740828103E-2</v>
      </c>
      <c r="EZ62" s="380">
        <v>0</v>
      </c>
      <c r="FA62" s="380">
        <v>4.9971908740828103E-2</v>
      </c>
      <c r="FB62" s="89">
        <v>4.9471046223617696</v>
      </c>
      <c r="FC62" s="380">
        <v>1.33720285442678</v>
      </c>
      <c r="FD62" s="380">
        <v>8.6405339631565603E-2</v>
      </c>
      <c r="FE62" s="89">
        <v>0.46961533851134102</v>
      </c>
      <c r="FF62" s="380">
        <v>0.53934974481623699</v>
      </c>
      <c r="FG62" s="380">
        <v>3.7520012785628901E-2</v>
      </c>
      <c r="FH62" s="89">
        <v>47.312618011325597</v>
      </c>
      <c r="FI62" s="380">
        <v>3.2458918364364702</v>
      </c>
      <c r="FJ62" s="380">
        <v>0</v>
      </c>
      <c r="FK62" s="89">
        <v>16.9066115789932</v>
      </c>
      <c r="FL62" s="380">
        <v>2.3107542884763301</v>
      </c>
      <c r="FM62" s="380">
        <v>0</v>
      </c>
    </row>
    <row r="63" spans="2:169">
      <c r="B63" s="73" t="s">
        <v>1337</v>
      </c>
      <c r="C63" s="73" t="s">
        <v>1338</v>
      </c>
      <c r="D63" s="73" t="s">
        <v>1367</v>
      </c>
      <c r="E63" s="73">
        <v>0.67</v>
      </c>
      <c r="F63" s="73">
        <v>1.64</v>
      </c>
      <c r="H63" s="73" t="s">
        <v>1573</v>
      </c>
      <c r="I63" s="73" t="s">
        <v>1355</v>
      </c>
      <c r="J63" s="73" t="s">
        <v>121</v>
      </c>
      <c r="K63" s="73" t="s">
        <v>1356</v>
      </c>
      <c r="L63" s="73">
        <v>55</v>
      </c>
      <c r="M63" s="113" t="s">
        <v>1614</v>
      </c>
      <c r="N63" s="89">
        <v>1.5294734997020036</v>
      </c>
      <c r="O63" s="380">
        <v>1.5130516729964134</v>
      </c>
      <c r="P63" s="380">
        <v>0.87953992573624773</v>
      </c>
      <c r="Q63" s="591">
        <f t="shared" si="104"/>
        <v>1.0414663395900878</v>
      </c>
      <c r="R63" s="380">
        <v>3.6882440109601435</v>
      </c>
      <c r="S63" s="380">
        <v>1.0414663395900878</v>
      </c>
      <c r="T63" s="89">
        <v>427.18638259313514</v>
      </c>
      <c r="U63" s="380">
        <v>52.431516561490334</v>
      </c>
      <c r="V63" s="380">
        <v>2.309420022314185</v>
      </c>
      <c r="W63" s="89">
        <v>60.717562487287154</v>
      </c>
      <c r="X63" s="380">
        <v>12.248413457955692</v>
      </c>
      <c r="Y63" s="380">
        <v>0.16744396252822374</v>
      </c>
      <c r="Z63" s="89">
        <v>20.616549373768603</v>
      </c>
      <c r="AA63" s="380">
        <v>27.102451031603092</v>
      </c>
      <c r="AB63" s="380">
        <v>0.35830342638068358</v>
      </c>
      <c r="AC63" s="89">
        <v>394.14857425857957</v>
      </c>
      <c r="AD63" s="380">
        <v>282.9339612850585</v>
      </c>
      <c r="AE63" s="380">
        <v>127.79740150397285</v>
      </c>
      <c r="AF63" s="89">
        <v>251057.61346959905</v>
      </c>
      <c r="AG63" s="380">
        <v>51208.17443866899</v>
      </c>
      <c r="AH63" s="380">
        <v>6.4551772785126049</v>
      </c>
      <c r="AI63" s="89">
        <v>785.9453028988936</v>
      </c>
      <c r="AJ63" s="380">
        <v>181.95047951987672</v>
      </c>
      <c r="AK63" s="380">
        <v>31.802286587012272</v>
      </c>
      <c r="AL63" s="89">
        <v>505.52112353933421</v>
      </c>
      <c r="AM63" s="380">
        <v>184.42099559599296</v>
      </c>
      <c r="AN63" s="380">
        <v>57.979413875451193</v>
      </c>
      <c r="AO63" s="89">
        <v>150.95850089254802</v>
      </c>
      <c r="AP63" s="380">
        <v>26.298459653239721</v>
      </c>
      <c r="AQ63" s="380">
        <v>7.2467289702100084</v>
      </c>
      <c r="AR63" s="89">
        <v>4.3427794610748478</v>
      </c>
      <c r="AS63" s="380">
        <v>0.97914890089269757</v>
      </c>
      <c r="AT63" s="380">
        <v>0.14942143834122637</v>
      </c>
      <c r="AU63" s="89">
        <v>0.90503086854035664</v>
      </c>
      <c r="AV63" s="380">
        <v>1.8100617370807117</v>
      </c>
      <c r="AW63" s="380">
        <v>0.32418491351708606</v>
      </c>
      <c r="AX63" s="89">
        <v>8.9198767546656494</v>
      </c>
      <c r="AY63" s="382">
        <v>1.6853371696204877</v>
      </c>
      <c r="AZ63" s="382">
        <v>2.6664056895010887E-2</v>
      </c>
      <c r="BA63" s="591">
        <f t="shared" si="3"/>
        <v>1.4760863194781444</v>
      </c>
      <c r="BB63" s="380">
        <v>2.9471675505184747</v>
      </c>
      <c r="BC63" s="380">
        <v>1.4760863194781444</v>
      </c>
      <c r="BD63" s="89">
        <v>714.93290125781652</v>
      </c>
      <c r="BE63" s="380">
        <v>126.80125338652306</v>
      </c>
      <c r="BF63" s="380">
        <v>0.41510369405745734</v>
      </c>
      <c r="BG63" s="89">
        <v>240.22861602364694</v>
      </c>
      <c r="BH63" s="380">
        <v>41.836714019945873</v>
      </c>
      <c r="BI63" s="380">
        <v>0.43163887281110735</v>
      </c>
      <c r="BJ63" s="89">
        <v>247.95251746300954</v>
      </c>
      <c r="BK63" s="380">
        <v>37.760785536031193</v>
      </c>
      <c r="BL63" s="380">
        <v>1.5814452561735297</v>
      </c>
      <c r="BM63" s="89">
        <v>8.8115720988815954E-2</v>
      </c>
      <c r="BN63" s="380">
        <v>0.11420512584150991</v>
      </c>
      <c r="BO63" s="380">
        <v>1.524275004579081E-2</v>
      </c>
      <c r="BP63" s="591">
        <f t="shared" ref="BP63" si="106">BR63</f>
        <v>0.13048481946315874</v>
      </c>
      <c r="BQ63" s="380">
        <v>0.51791573408907143</v>
      </c>
      <c r="BR63" s="380">
        <v>0.13048481946315874</v>
      </c>
      <c r="BS63" s="591">
        <f t="shared" si="49"/>
        <v>0.16823822687821455</v>
      </c>
      <c r="BT63" s="380">
        <v>0.57731934186455869</v>
      </c>
      <c r="BU63" s="380">
        <v>0.16823822687821455</v>
      </c>
      <c r="BV63" s="89">
        <v>0.97537719931268485</v>
      </c>
      <c r="BW63" s="380">
        <v>1.1061144907838125</v>
      </c>
      <c r="BX63" s="380">
        <v>0.26764223797522801</v>
      </c>
      <c r="BY63" s="89">
        <v>3.0010011167652308</v>
      </c>
      <c r="BZ63" s="380">
        <v>0.7531220498323502</v>
      </c>
      <c r="CA63" s="380">
        <v>3.6811338679682927E-2</v>
      </c>
      <c r="CB63" s="89">
        <v>17.883069381566632</v>
      </c>
      <c r="CC63" s="380">
        <v>4.5825256009903983</v>
      </c>
      <c r="CD63" s="380">
        <v>0.15762347536566443</v>
      </c>
      <c r="CE63" s="89">
        <v>27.615920187642722</v>
      </c>
      <c r="CF63" s="380">
        <v>11.863439948186617</v>
      </c>
      <c r="CG63" s="380">
        <v>8.7407747464487887E-2</v>
      </c>
      <c r="CH63" s="591">
        <f t="shared" si="27"/>
        <v>1.6946759941273484</v>
      </c>
      <c r="CI63" s="380">
        <v>3.4290810327602284</v>
      </c>
      <c r="CJ63" s="380">
        <v>1.6946759941273484</v>
      </c>
      <c r="CK63" s="89">
        <v>482.18633298994621</v>
      </c>
      <c r="CL63" s="380">
        <v>99.065984071196851</v>
      </c>
      <c r="CM63" s="380">
        <v>1.4777024734871233E-2</v>
      </c>
      <c r="CN63" s="89">
        <v>96.55869658624492</v>
      </c>
      <c r="CO63" s="380">
        <v>15.504153364559375</v>
      </c>
      <c r="CP63" s="380">
        <v>3.0967690676432379E-3</v>
      </c>
      <c r="CQ63" s="89">
        <v>0.60597724134207309</v>
      </c>
      <c r="CR63" s="380">
        <v>0.42619726770110611</v>
      </c>
      <c r="CS63" s="380">
        <v>0</v>
      </c>
      <c r="CT63" s="591">
        <f t="shared" ref="CT63:CT64" si="107">CV63</f>
        <v>3.2484308042681556E-3</v>
      </c>
      <c r="CU63" s="380">
        <v>0</v>
      </c>
      <c r="CV63" s="380">
        <v>3.2484308042681556E-3</v>
      </c>
      <c r="CW63" s="89">
        <v>0</v>
      </c>
      <c r="CX63" s="380">
        <v>0</v>
      </c>
      <c r="CY63" s="380">
        <v>0</v>
      </c>
      <c r="CZ63" s="89">
        <v>0.10286974255566436</v>
      </c>
      <c r="DA63" s="380">
        <v>0.20573948511132928</v>
      </c>
      <c r="DB63" s="380">
        <v>3.8455291743117195E-2</v>
      </c>
      <c r="DC63" s="591">
        <f t="shared" si="21"/>
        <v>2.5648298000058717E-2</v>
      </c>
      <c r="DD63" s="380">
        <v>6.625088505157202E-2</v>
      </c>
      <c r="DE63" s="380">
        <v>2.5648298000058717E-2</v>
      </c>
      <c r="DF63" s="89">
        <v>0.99052137299760779</v>
      </c>
      <c r="DG63" s="380">
        <v>0.83639725508542051</v>
      </c>
      <c r="DH63" s="380">
        <v>0</v>
      </c>
      <c r="DI63" s="89">
        <v>1117.8264190879961</v>
      </c>
      <c r="DJ63" s="380">
        <v>177.24491610852019</v>
      </c>
      <c r="DK63" s="380">
        <v>0</v>
      </c>
      <c r="DL63" s="89">
        <v>1580.4868697061772</v>
      </c>
      <c r="DM63" s="380">
        <v>243.53887269280253</v>
      </c>
      <c r="DN63" s="380">
        <v>0</v>
      </c>
      <c r="DO63" s="89">
        <v>133.51753593342119</v>
      </c>
      <c r="DP63" s="380">
        <v>21.222089023639747</v>
      </c>
      <c r="DQ63" s="380">
        <v>1.668688052562854E-3</v>
      </c>
      <c r="DR63" s="89">
        <v>418.054368944315</v>
      </c>
      <c r="DS63" s="380">
        <v>56.608258837674619</v>
      </c>
      <c r="DT63" s="380">
        <v>0</v>
      </c>
      <c r="DU63" s="89">
        <v>47.737840494323216</v>
      </c>
      <c r="DV63" s="380">
        <v>7.6292717453927823</v>
      </c>
      <c r="DW63" s="380">
        <v>0</v>
      </c>
      <c r="DX63" s="89">
        <v>9.2752382066407257</v>
      </c>
      <c r="DY63" s="380">
        <v>1.3982072405211527</v>
      </c>
      <c r="DZ63" s="380">
        <v>0</v>
      </c>
      <c r="EA63" s="89">
        <v>34.011721431775761</v>
      </c>
      <c r="EB63" s="380">
        <v>5.0273894566822861</v>
      </c>
      <c r="EC63" s="380">
        <v>1.2350812102922661E-2</v>
      </c>
      <c r="ED63" s="89">
        <v>3.4481828324843056</v>
      </c>
      <c r="EE63" s="380">
        <v>0.63484596198076426</v>
      </c>
      <c r="EF63" s="380">
        <v>0</v>
      </c>
      <c r="EG63" s="89">
        <v>17.604874214181301</v>
      </c>
      <c r="EH63" s="380">
        <v>3.4670433653763628</v>
      </c>
      <c r="EI63" s="380">
        <v>0</v>
      </c>
      <c r="EJ63" s="89">
        <v>3.1426240393259364</v>
      </c>
      <c r="EK63" s="380">
        <v>0.68795927141796376</v>
      </c>
      <c r="EL63" s="380">
        <v>0</v>
      </c>
      <c r="EM63" s="89">
        <v>8.9220029213716714</v>
      </c>
      <c r="EN63" s="380">
        <v>1.8643101717746007</v>
      </c>
      <c r="EO63" s="380">
        <v>0</v>
      </c>
      <c r="EP63" s="89">
        <v>1.08440419805296</v>
      </c>
      <c r="EQ63" s="380">
        <v>0.28285176493220626</v>
      </c>
      <c r="ER63" s="380">
        <v>1.7806590896423278E-3</v>
      </c>
      <c r="ES63" s="89">
        <v>7.1631173705037687</v>
      </c>
      <c r="ET63" s="380">
        <v>1.614288119200183</v>
      </c>
      <c r="EU63" s="380">
        <v>1.7041685990598236E-2</v>
      </c>
      <c r="EV63" s="89">
        <v>1.2410563067562608</v>
      </c>
      <c r="EW63" s="380">
        <v>0.35063744034346916</v>
      </c>
      <c r="EX63" s="380">
        <v>0</v>
      </c>
      <c r="EY63" s="591">
        <f t="shared" si="105"/>
        <v>1.5602482695155065E-2</v>
      </c>
      <c r="EZ63" s="380">
        <v>0.1142442599173062</v>
      </c>
      <c r="FA63" s="380">
        <v>1.5602482695155065E-2</v>
      </c>
      <c r="FB63" s="89">
        <v>4.4789830694021067</v>
      </c>
      <c r="FC63" s="380">
        <v>0.99610304628168733</v>
      </c>
      <c r="FD63" s="380">
        <v>1.1931425368019588E-2</v>
      </c>
      <c r="FE63" s="89">
        <v>0.1672874178153268</v>
      </c>
      <c r="FF63" s="380">
        <v>0.1433588320005075</v>
      </c>
      <c r="FG63" s="380">
        <v>1.1799322285023704E-2</v>
      </c>
      <c r="FH63" s="89">
        <v>50.973008514708582</v>
      </c>
      <c r="FI63" s="380">
        <v>8.6999233806013834</v>
      </c>
      <c r="FJ63" s="380">
        <v>0</v>
      </c>
      <c r="FK63" s="89">
        <v>18.607310523372774</v>
      </c>
      <c r="FL63" s="380">
        <v>3.038334878307078</v>
      </c>
      <c r="FM63" s="380">
        <v>0</v>
      </c>
    </row>
    <row r="64" spans="2:169">
      <c r="B64" s="73" t="s">
        <v>1337</v>
      </c>
      <c r="C64" s="73" t="s">
        <v>1338</v>
      </c>
      <c r="D64" s="73" t="s">
        <v>1367</v>
      </c>
      <c r="E64" s="73">
        <v>0.67</v>
      </c>
      <c r="F64" s="73">
        <v>1.64</v>
      </c>
      <c r="H64" s="73" t="s">
        <v>1573</v>
      </c>
      <c r="I64" s="73" t="s">
        <v>1355</v>
      </c>
      <c r="J64" s="73" t="s">
        <v>121</v>
      </c>
      <c r="K64" s="73" t="s">
        <v>1356</v>
      </c>
      <c r="L64" s="73">
        <v>55</v>
      </c>
      <c r="M64" s="113" t="s">
        <v>1615</v>
      </c>
      <c r="N64" s="591">
        <f t="shared" ref="N64" si="108">P64</f>
        <v>1.17632808270745</v>
      </c>
      <c r="O64" s="380">
        <v>1.92074419151953</v>
      </c>
      <c r="P64" s="380">
        <v>1.17632808270745</v>
      </c>
      <c r="Q64" s="89">
        <v>3.3273592730052601</v>
      </c>
      <c r="R64" s="380">
        <v>5.0271039794425496</v>
      </c>
      <c r="S64" s="380">
        <v>1.4420864755384</v>
      </c>
      <c r="T64" s="89">
        <v>369.45267315672402</v>
      </c>
      <c r="U64" s="380">
        <v>57.1551304621916</v>
      </c>
      <c r="V64" s="380">
        <v>3.3164099110101799</v>
      </c>
      <c r="W64" s="89">
        <v>66.436222254666006</v>
      </c>
      <c r="X64" s="380">
        <v>10.5970487225902</v>
      </c>
      <c r="Y64" s="380">
        <v>0.125740745779198</v>
      </c>
      <c r="Z64" s="89">
        <v>24.068687845654601</v>
      </c>
      <c r="AA64" s="380">
        <v>45.070386049747299</v>
      </c>
      <c r="AB64" s="380">
        <v>0.48004267830251601</v>
      </c>
      <c r="AC64" s="89">
        <v>442.50077638979297</v>
      </c>
      <c r="AD64" s="380">
        <v>235.88460715071199</v>
      </c>
      <c r="AE64" s="380">
        <v>187.51859127444101</v>
      </c>
      <c r="AF64" s="89">
        <v>250899.58577593701</v>
      </c>
      <c r="AG64" s="380">
        <v>37362.182752992703</v>
      </c>
      <c r="AH64" s="380">
        <v>7.7381844277455203</v>
      </c>
      <c r="AI64" s="89">
        <v>698.70804892364299</v>
      </c>
      <c r="AJ64" s="380">
        <v>203.162785740408</v>
      </c>
      <c r="AK64" s="380">
        <v>50.9093986787856</v>
      </c>
      <c r="AL64" s="89">
        <v>576.14810412169697</v>
      </c>
      <c r="AM64" s="380">
        <v>205.23808295216699</v>
      </c>
      <c r="AN64" s="380">
        <v>59.684547497277798</v>
      </c>
      <c r="AO64" s="89">
        <v>33.732778462703898</v>
      </c>
      <c r="AP64" s="380">
        <v>16.0549540294186</v>
      </c>
      <c r="AQ64" s="380">
        <v>13.386922841072</v>
      </c>
      <c r="AR64" s="89">
        <v>4.0527492366342504</v>
      </c>
      <c r="AS64" s="380">
        <v>1.2812876181739901</v>
      </c>
      <c r="AT64" s="380">
        <v>0.22779417433721799</v>
      </c>
      <c r="AU64" s="89">
        <v>0.87261636021746403</v>
      </c>
      <c r="AV64" s="380">
        <v>1.7452327204349301</v>
      </c>
      <c r="AW64" s="380">
        <v>0.33002532620674702</v>
      </c>
      <c r="AX64" s="89">
        <v>8.3821477800546607</v>
      </c>
      <c r="AY64" s="382">
        <v>1.51164497952275</v>
      </c>
      <c r="AZ64" s="382">
        <v>4.4668154280762998E-2</v>
      </c>
      <c r="BA64" s="591">
        <f t="shared" si="3"/>
        <v>1.7980851637478099</v>
      </c>
      <c r="BB64" s="380">
        <v>2.8976793808405898</v>
      </c>
      <c r="BC64" s="380">
        <v>1.7980851637478099</v>
      </c>
      <c r="BD64" s="89">
        <v>719.03232761560002</v>
      </c>
      <c r="BE64" s="380">
        <v>131.065297481377</v>
      </c>
      <c r="BF64" s="380">
        <v>0.46435588005952699</v>
      </c>
      <c r="BG64" s="89">
        <v>243.95239840545599</v>
      </c>
      <c r="BH64" s="380">
        <v>38.691549710052001</v>
      </c>
      <c r="BI64" s="380">
        <v>0.51657309778570804</v>
      </c>
      <c r="BJ64" s="89">
        <v>247.14967768905399</v>
      </c>
      <c r="BK64" s="380">
        <v>44.178459732485699</v>
      </c>
      <c r="BL64" s="380">
        <v>1.81800296478058</v>
      </c>
      <c r="BM64" s="89">
        <v>5.6906653648716797E-2</v>
      </c>
      <c r="BN64" s="380">
        <v>0.113813307297434</v>
      </c>
      <c r="BO64" s="380">
        <v>1.5874335316263199E-2</v>
      </c>
      <c r="BP64" s="89">
        <v>0.25556641077418601</v>
      </c>
      <c r="BQ64" s="380">
        <v>0.51113282154837203</v>
      </c>
      <c r="BR64" s="380">
        <v>0.17262808998761001</v>
      </c>
      <c r="BS64" s="591">
        <f t="shared" si="49"/>
        <v>0.18804557712522199</v>
      </c>
      <c r="BT64" s="380">
        <v>0.30252964470389299</v>
      </c>
      <c r="BU64" s="380">
        <v>0.18804557712522199</v>
      </c>
      <c r="BV64" s="89">
        <v>1.28376142959442</v>
      </c>
      <c r="BW64" s="380">
        <v>0.853641494344065</v>
      </c>
      <c r="BX64" s="380">
        <v>0.25874029201687798</v>
      </c>
      <c r="BY64" s="89">
        <v>2.8679630331624599</v>
      </c>
      <c r="BZ64" s="380">
        <v>0.55551884405624297</v>
      </c>
      <c r="CA64" s="380">
        <v>5.9586087851440601E-2</v>
      </c>
      <c r="CB64" s="89">
        <v>15.6218070508436</v>
      </c>
      <c r="CC64" s="380">
        <v>2.0010237420199002</v>
      </c>
      <c r="CD64" s="380">
        <v>0.222732913236035</v>
      </c>
      <c r="CE64" s="89">
        <v>17.928587334151899</v>
      </c>
      <c r="CF64" s="380">
        <v>3.6318523679196799</v>
      </c>
      <c r="CG64" s="380">
        <v>0.12803159973484801</v>
      </c>
      <c r="CH64" s="591">
        <f t="shared" si="27"/>
        <v>2.6848080534591898</v>
      </c>
      <c r="CI64" s="380">
        <v>4.2222507018191298</v>
      </c>
      <c r="CJ64" s="380">
        <v>2.6848080534591898</v>
      </c>
      <c r="CK64" s="89">
        <v>420.39490083836603</v>
      </c>
      <c r="CL64" s="380">
        <v>70.335143164385997</v>
      </c>
      <c r="CM64" s="380">
        <v>1.8957441497644101E-2</v>
      </c>
      <c r="CN64" s="89">
        <v>81.778706308275204</v>
      </c>
      <c r="CO64" s="380">
        <v>12.7818119819656</v>
      </c>
      <c r="CP64" s="380">
        <v>0</v>
      </c>
      <c r="CQ64" s="89">
        <v>0.43957760316488997</v>
      </c>
      <c r="CR64" s="380">
        <v>0.24039479514418199</v>
      </c>
      <c r="CS64" s="380">
        <v>0</v>
      </c>
      <c r="CT64" s="591">
        <f t="shared" si="107"/>
        <v>4.1419797176453299E-3</v>
      </c>
      <c r="CU64" s="380">
        <v>0</v>
      </c>
      <c r="CV64" s="380">
        <v>4.1419797176453299E-3</v>
      </c>
      <c r="CW64" s="89">
        <v>0</v>
      </c>
      <c r="CX64" s="380">
        <v>0</v>
      </c>
      <c r="CY64" s="380">
        <v>0</v>
      </c>
      <c r="CZ64" s="591">
        <f>DB64</f>
        <v>5.9127338414064097E-2</v>
      </c>
      <c r="DA64" s="380">
        <v>0</v>
      </c>
      <c r="DB64" s="380">
        <v>5.9127338414064097E-2</v>
      </c>
      <c r="DC64" s="591">
        <f t="shared" si="21"/>
        <v>2.0866473688658599E-2</v>
      </c>
      <c r="DD64" s="380">
        <v>0</v>
      </c>
      <c r="DE64" s="380">
        <v>2.0866473688658599E-2</v>
      </c>
      <c r="DF64" s="89">
        <v>0.548454492164416</v>
      </c>
      <c r="DG64" s="380">
        <v>0.61700523346064196</v>
      </c>
      <c r="DH64" s="380">
        <v>0</v>
      </c>
      <c r="DI64" s="89">
        <v>1125.59776332413</v>
      </c>
      <c r="DJ64" s="380">
        <v>222.89149712574101</v>
      </c>
      <c r="DK64" s="380">
        <v>2.8315102618367699E-3</v>
      </c>
      <c r="DL64" s="89">
        <v>1424.10519079963</v>
      </c>
      <c r="DM64" s="380">
        <v>283.408373665108</v>
      </c>
      <c r="DN64" s="380">
        <v>0</v>
      </c>
      <c r="DO64" s="89">
        <v>117.983929086117</v>
      </c>
      <c r="DP64" s="380">
        <v>26.390975512951901</v>
      </c>
      <c r="DQ64" s="380">
        <v>0</v>
      </c>
      <c r="DR64" s="89">
        <v>371.02240037447302</v>
      </c>
      <c r="DS64" s="380">
        <v>57.7073274834977</v>
      </c>
      <c r="DT64" s="380">
        <v>0</v>
      </c>
      <c r="DU64" s="89">
        <v>45.266684199189903</v>
      </c>
      <c r="DV64" s="380">
        <v>9.7636407981367697</v>
      </c>
      <c r="DW64" s="380">
        <v>0</v>
      </c>
      <c r="DX64" s="89">
        <v>8.0265234222257291</v>
      </c>
      <c r="DY64" s="380">
        <v>1.6964884873313499</v>
      </c>
      <c r="DZ64" s="380">
        <v>0</v>
      </c>
      <c r="EA64" s="89">
        <v>31.352958011949301</v>
      </c>
      <c r="EB64" s="380">
        <v>4.2556496833009101</v>
      </c>
      <c r="EC64" s="380">
        <v>1.5751670424996599E-2</v>
      </c>
      <c r="ED64" s="89">
        <v>3.0170083802847798</v>
      </c>
      <c r="EE64" s="380">
        <v>0.43732721298966898</v>
      </c>
      <c r="EF64" s="380">
        <v>0</v>
      </c>
      <c r="EG64" s="89">
        <v>15.722862695235101</v>
      </c>
      <c r="EH64" s="380">
        <v>2.6107519195891098</v>
      </c>
      <c r="EI64" s="380">
        <v>9.4075627704761997E-3</v>
      </c>
      <c r="EJ64" s="89">
        <v>3.0303859018152601</v>
      </c>
      <c r="EK64" s="380">
        <v>0.64295046240876397</v>
      </c>
      <c r="EL64" s="380">
        <v>0</v>
      </c>
      <c r="EM64" s="89">
        <v>7.74436530833162</v>
      </c>
      <c r="EN64" s="380">
        <v>2.0471907889967098</v>
      </c>
      <c r="EO64" s="380">
        <v>0</v>
      </c>
      <c r="EP64" s="89">
        <v>0.96439112274144501</v>
      </c>
      <c r="EQ64" s="380">
        <v>0.232659673236259</v>
      </c>
      <c r="ER64" s="380">
        <v>0</v>
      </c>
      <c r="ES64" s="89">
        <v>6.3555033976351103</v>
      </c>
      <c r="ET64" s="380">
        <v>1.69494914304257</v>
      </c>
      <c r="EU64" s="380">
        <v>0</v>
      </c>
      <c r="EV64" s="89">
        <v>1.16261394306529</v>
      </c>
      <c r="EW64" s="380">
        <v>0.27355875438271798</v>
      </c>
      <c r="EX64" s="380">
        <v>2.3877030782522399E-3</v>
      </c>
      <c r="EY64" s="591">
        <f t="shared" si="105"/>
        <v>1.6369823201363699E-2</v>
      </c>
      <c r="EZ64" s="380">
        <v>0</v>
      </c>
      <c r="FA64" s="380">
        <v>1.6369823201363699E-2</v>
      </c>
      <c r="FB64" s="89">
        <v>4.3748739985370504</v>
      </c>
      <c r="FC64" s="380">
        <v>0.97582001892053605</v>
      </c>
      <c r="FD64" s="380">
        <v>1.6875265275173999E-2</v>
      </c>
      <c r="FE64" s="89">
        <v>0.24752920532993</v>
      </c>
      <c r="FF64" s="380">
        <v>0.178755053351769</v>
      </c>
      <c r="FG64" s="380">
        <v>1.2017978104990499E-2</v>
      </c>
      <c r="FH64" s="89">
        <v>50.6398197171292</v>
      </c>
      <c r="FI64" s="380">
        <v>6.2647384116784401</v>
      </c>
      <c r="FJ64" s="380">
        <v>3.8277656353922301E-3</v>
      </c>
      <c r="FK64" s="89">
        <v>17.847767542049599</v>
      </c>
      <c r="FL64" s="380">
        <v>2.0150661832675101</v>
      </c>
      <c r="FM64" s="380">
        <v>0</v>
      </c>
    </row>
    <row r="65" spans="2:169">
      <c r="B65" s="73" t="s">
        <v>1337</v>
      </c>
      <c r="C65" s="73" t="s">
        <v>1338</v>
      </c>
      <c r="D65" s="73" t="s">
        <v>1367</v>
      </c>
      <c r="E65" s="398" t="s">
        <v>32</v>
      </c>
      <c r="F65" s="398" t="s">
        <v>32</v>
      </c>
      <c r="H65" s="73" t="s">
        <v>1368</v>
      </c>
      <c r="I65" s="73" t="s">
        <v>1369</v>
      </c>
      <c r="J65" s="73" t="s">
        <v>1370</v>
      </c>
      <c r="K65" s="73" t="s">
        <v>1371</v>
      </c>
      <c r="L65" s="73">
        <v>25</v>
      </c>
      <c r="M65" s="113" t="s">
        <v>1616</v>
      </c>
      <c r="N65" s="591">
        <f>P65</f>
        <v>5.8683934089372096</v>
      </c>
      <c r="O65" s="380">
        <v>11.441331397402299</v>
      </c>
      <c r="P65" s="380">
        <v>5.8683934089372096</v>
      </c>
      <c r="Q65" s="591">
        <f>S65</f>
        <v>7.4207506558575496</v>
      </c>
      <c r="R65" s="380">
        <v>12.13006806488</v>
      </c>
      <c r="S65" s="380">
        <v>7.4207506558575496</v>
      </c>
      <c r="T65" s="89">
        <v>999.50109542411496</v>
      </c>
      <c r="U65" s="380">
        <v>173.80477819874901</v>
      </c>
      <c r="V65" s="380">
        <v>15.660092860038</v>
      </c>
      <c r="W65" s="89">
        <v>89.825715032072097</v>
      </c>
      <c r="X65" s="380">
        <v>41.5066159437634</v>
      </c>
      <c r="Y65" s="380">
        <v>0.379782886466766</v>
      </c>
      <c r="Z65" s="89">
        <v>8.6529350940353496</v>
      </c>
      <c r="AA65" s="380">
        <v>6.3122864306110804</v>
      </c>
      <c r="AB65" s="380">
        <v>1.13704531839526</v>
      </c>
      <c r="AC65" s="591">
        <f>AE65</f>
        <v>1105.7791650726799</v>
      </c>
      <c r="AD65" s="380">
        <v>1852.9713398241399</v>
      </c>
      <c r="AE65" s="380">
        <v>1105.7791650726799</v>
      </c>
      <c r="AF65" s="89">
        <v>209827.229852405</v>
      </c>
      <c r="AG65" s="380">
        <v>35738.371478765599</v>
      </c>
      <c r="AH65" s="380">
        <v>31.473751075379798</v>
      </c>
      <c r="AI65" s="89">
        <v>1612.3877216686401</v>
      </c>
      <c r="AJ65" s="380">
        <v>408.03172477522003</v>
      </c>
      <c r="AK65" s="380">
        <v>143.083105001256</v>
      </c>
      <c r="AL65" s="89">
        <v>4718.1851793979404</v>
      </c>
      <c r="AM65" s="380">
        <v>1268.9992878779401</v>
      </c>
      <c r="AN65" s="380">
        <v>268.866356538898</v>
      </c>
      <c r="AO65" s="591">
        <f t="shared" ref="AO65:AO87" si="109">AQ65</f>
        <v>263.84801310709298</v>
      </c>
      <c r="AP65" s="380">
        <v>202.28838473663799</v>
      </c>
      <c r="AQ65" s="380">
        <v>263.84801310709298</v>
      </c>
      <c r="AR65" s="89">
        <v>1.8877780634471599</v>
      </c>
      <c r="AS65" s="380">
        <v>1.8217380217508501</v>
      </c>
      <c r="AT65" s="380">
        <v>0.67798317386823903</v>
      </c>
      <c r="AU65" s="89">
        <v>1.75304245504267</v>
      </c>
      <c r="AV65" s="380">
        <v>3.5060849100853502</v>
      </c>
      <c r="AW65" s="380">
        <v>1.5409063069094699</v>
      </c>
      <c r="AX65" s="89">
        <v>47.9676734108997</v>
      </c>
      <c r="AY65" s="382">
        <v>6.1934113674248898</v>
      </c>
      <c r="AZ65" s="382">
        <v>0.14261996293235901</v>
      </c>
      <c r="BA65" s="591">
        <f t="shared" si="3"/>
        <v>3.06599635893346</v>
      </c>
      <c r="BB65" s="380">
        <v>3.33546122231744</v>
      </c>
      <c r="BC65" s="380">
        <v>3.06599635893346</v>
      </c>
      <c r="BD65" s="89">
        <v>803.64513816298995</v>
      </c>
      <c r="BE65" s="380">
        <v>164.83409695930399</v>
      </c>
      <c r="BF65" s="380">
        <v>2.1669367505962001</v>
      </c>
      <c r="BG65" s="89">
        <v>347.83643309743502</v>
      </c>
      <c r="BH65" s="380">
        <v>76.032167725345005</v>
      </c>
      <c r="BI65" s="380">
        <v>2.39738269618804</v>
      </c>
      <c r="BJ65" s="89">
        <v>367.79931470700399</v>
      </c>
      <c r="BK65" s="380">
        <v>30.7149791305993</v>
      </c>
      <c r="BL65" s="380">
        <v>11.910549823110101</v>
      </c>
      <c r="BM65" s="89">
        <v>9.89307388900902E-2</v>
      </c>
      <c r="BN65" s="380">
        <v>0.19786147778018001</v>
      </c>
      <c r="BO65" s="380">
        <v>9.0288421151425796E-2</v>
      </c>
      <c r="BP65" s="591">
        <f>BR65</f>
        <v>0.61880297957702102</v>
      </c>
      <c r="BQ65" s="380">
        <v>0</v>
      </c>
      <c r="BR65" s="380">
        <v>0.61880297957702102</v>
      </c>
      <c r="BS65" s="591">
        <f>BU65</f>
        <v>0.63364154884805401</v>
      </c>
      <c r="BT65" s="380">
        <v>0.93054120380846495</v>
      </c>
      <c r="BU65" s="380">
        <v>0.63364154884805401</v>
      </c>
      <c r="BV65" s="89">
        <v>1.6206418993206899</v>
      </c>
      <c r="BW65" s="380">
        <v>3.2412837986413798</v>
      </c>
      <c r="BX65" s="380">
        <v>0.66679733905456995</v>
      </c>
      <c r="BY65" s="89">
        <v>2.02859838566595</v>
      </c>
      <c r="BZ65" s="380">
        <v>0.92772700879611802</v>
      </c>
      <c r="CA65" s="380">
        <v>0.23795359693385201</v>
      </c>
      <c r="CB65" s="89">
        <v>50.380304384240198</v>
      </c>
      <c r="CC65" s="380">
        <v>15.1356870634286</v>
      </c>
      <c r="CD65" s="380">
        <v>0.80494951813528604</v>
      </c>
      <c r="CE65" s="89">
        <v>16.726071474972301</v>
      </c>
      <c r="CF65" s="380">
        <v>6.1818172959047004</v>
      </c>
      <c r="CG65" s="380">
        <v>0.45109687530606402</v>
      </c>
      <c r="CH65" s="591">
        <f t="shared" si="27"/>
        <v>10.2472592339565</v>
      </c>
      <c r="CI65" s="380">
        <v>6.77254173452984</v>
      </c>
      <c r="CJ65" s="380">
        <v>10.2472592339565</v>
      </c>
      <c r="CK65" s="89">
        <v>469.399027277774</v>
      </c>
      <c r="CL65" s="380">
        <v>94.224439968482002</v>
      </c>
      <c r="CM65" s="380">
        <v>5.1326237468647597E-2</v>
      </c>
      <c r="CN65" s="89">
        <v>319.79014610652803</v>
      </c>
      <c r="CO65" s="380">
        <v>48.446198209089196</v>
      </c>
      <c r="CP65" s="380">
        <v>4.1712125830518101E-2</v>
      </c>
      <c r="CQ65" s="89">
        <v>0.67846882067480596</v>
      </c>
      <c r="CR65" s="380">
        <v>0.61909777512033803</v>
      </c>
      <c r="CS65" s="380">
        <v>0</v>
      </c>
      <c r="CT65" s="89">
        <v>0</v>
      </c>
      <c r="CU65" s="380">
        <v>0</v>
      </c>
      <c r="CV65" s="380">
        <v>0</v>
      </c>
      <c r="CW65" s="89">
        <v>0</v>
      </c>
      <c r="CX65" s="380">
        <v>0</v>
      </c>
      <c r="CY65" s="380">
        <v>0</v>
      </c>
      <c r="CZ65" s="591">
        <f>DB65</f>
        <v>0.26874799519549097</v>
      </c>
      <c r="DA65" s="380">
        <v>0</v>
      </c>
      <c r="DB65" s="380">
        <v>0.26874799519549097</v>
      </c>
      <c r="DC65" s="591">
        <f t="shared" si="21"/>
        <v>8.7107545240441106E-2</v>
      </c>
      <c r="DD65" s="380">
        <v>0</v>
      </c>
      <c r="DE65" s="380">
        <v>8.7107545240441106E-2</v>
      </c>
      <c r="DF65" s="89">
        <v>0.54163884883578794</v>
      </c>
      <c r="DG65" s="380">
        <v>1.0832776976715801</v>
      </c>
      <c r="DH65" s="380">
        <v>0</v>
      </c>
      <c r="DI65" s="89">
        <v>1060.9831262175801</v>
      </c>
      <c r="DJ65" s="380">
        <v>218.38386501847501</v>
      </c>
      <c r="DK65" s="380">
        <v>0</v>
      </c>
      <c r="DL65" s="89">
        <v>2333.6440782659902</v>
      </c>
      <c r="DM65" s="380">
        <v>494.30141866903398</v>
      </c>
      <c r="DN65" s="380">
        <v>0</v>
      </c>
      <c r="DO65" s="89">
        <v>283.27779246763998</v>
      </c>
      <c r="DP65" s="380">
        <v>50.220270045181998</v>
      </c>
      <c r="DQ65" s="380">
        <v>0</v>
      </c>
      <c r="DR65" s="89">
        <v>1068.71925522999</v>
      </c>
      <c r="DS65" s="380">
        <v>79.395369956956898</v>
      </c>
      <c r="DT65" s="380">
        <v>0</v>
      </c>
      <c r="DU65" s="89">
        <v>156.34781028028399</v>
      </c>
      <c r="DV65" s="380">
        <v>17.535928066787701</v>
      </c>
      <c r="DW65" s="380">
        <v>0</v>
      </c>
      <c r="DX65" s="89">
        <v>18.405827292054099</v>
      </c>
      <c r="DY65" s="380">
        <v>2.3714913302659899</v>
      </c>
      <c r="DZ65" s="380">
        <v>1.83494675853942E-2</v>
      </c>
      <c r="EA65" s="89">
        <v>121.86171520342801</v>
      </c>
      <c r="EB65" s="380">
        <v>14.843027119695</v>
      </c>
      <c r="EC65" s="380">
        <v>0</v>
      </c>
      <c r="ED65" s="89">
        <v>12.7060236096286</v>
      </c>
      <c r="EE65" s="380">
        <v>1.4492027791292299</v>
      </c>
      <c r="EF65" s="380">
        <v>0</v>
      </c>
      <c r="EG65" s="89">
        <v>66.246375093293693</v>
      </c>
      <c r="EH65" s="380">
        <v>16.700136678112099</v>
      </c>
      <c r="EI65" s="380">
        <v>0</v>
      </c>
      <c r="EJ65" s="89">
        <v>10.9962647503383</v>
      </c>
      <c r="EK65" s="380">
        <v>1.8808634765702701</v>
      </c>
      <c r="EL65" s="380">
        <v>0</v>
      </c>
      <c r="EM65" s="89">
        <v>31.082544582718899</v>
      </c>
      <c r="EN65" s="380">
        <v>4.9845643184564601</v>
      </c>
      <c r="EO65" s="380">
        <v>0</v>
      </c>
      <c r="EP65" s="89">
        <v>3.5254989511331298</v>
      </c>
      <c r="EQ65" s="380">
        <v>1.5431571883009401</v>
      </c>
      <c r="ER65" s="380">
        <v>0</v>
      </c>
      <c r="ES65" s="89">
        <v>22.7319737930729</v>
      </c>
      <c r="ET65" s="380">
        <v>5.0560030516048702</v>
      </c>
      <c r="EU65" s="380">
        <v>0</v>
      </c>
      <c r="EV65" s="89">
        <v>3.1197663687388899</v>
      </c>
      <c r="EW65" s="380">
        <v>1.1088588454989601</v>
      </c>
      <c r="EX65" s="380">
        <v>0</v>
      </c>
      <c r="EY65" s="591">
        <v>0</v>
      </c>
      <c r="EZ65" s="380">
        <v>0</v>
      </c>
      <c r="FA65" s="380">
        <v>0</v>
      </c>
      <c r="FB65" s="89">
        <v>1.73292919004428</v>
      </c>
      <c r="FC65" s="380">
        <v>0.74489570092371404</v>
      </c>
      <c r="FD65" s="380">
        <v>5.2540370433449897E-2</v>
      </c>
      <c r="FE65" s="89">
        <v>0.326396471388892</v>
      </c>
      <c r="FF65" s="380">
        <v>0.34228325226305101</v>
      </c>
      <c r="FG65" s="380">
        <v>3.9955430265231399E-2</v>
      </c>
      <c r="FH65" s="89">
        <v>33.005535387103599</v>
      </c>
      <c r="FI65" s="380">
        <v>5.3861537361707503</v>
      </c>
      <c r="FJ65" s="380">
        <v>0</v>
      </c>
      <c r="FK65" s="89">
        <v>14.530858416479999</v>
      </c>
      <c r="FL65" s="380">
        <v>2.6251818361550101</v>
      </c>
      <c r="FM65" s="380">
        <v>0</v>
      </c>
    </row>
    <row r="66" spans="2:169">
      <c r="B66" s="73" t="s">
        <v>1337</v>
      </c>
      <c r="C66" s="73" t="s">
        <v>1338</v>
      </c>
      <c r="D66" s="73" t="s">
        <v>1367</v>
      </c>
      <c r="E66" s="398" t="s">
        <v>32</v>
      </c>
      <c r="F66" s="398" t="s">
        <v>32</v>
      </c>
      <c r="H66" s="73" t="s">
        <v>1368</v>
      </c>
      <c r="I66" s="73" t="s">
        <v>1369</v>
      </c>
      <c r="J66" s="73" t="s">
        <v>1370</v>
      </c>
      <c r="K66" s="73" t="s">
        <v>1371</v>
      </c>
      <c r="L66" s="73">
        <v>25</v>
      </c>
      <c r="M66" s="113" t="s">
        <v>1617</v>
      </c>
      <c r="N66" s="591">
        <f>P66</f>
        <v>6.2067498757103303</v>
      </c>
      <c r="O66" s="380">
        <v>14.1507074542504</v>
      </c>
      <c r="P66" s="380">
        <v>6.2067498757103303</v>
      </c>
      <c r="Q66" s="89">
        <v>10.153269080733301</v>
      </c>
      <c r="R66" s="380">
        <v>14.493896607605899</v>
      </c>
      <c r="S66" s="380">
        <v>6.35770723467905</v>
      </c>
      <c r="T66" s="89">
        <v>687.81560883910197</v>
      </c>
      <c r="U66" s="380">
        <v>201.13520678309601</v>
      </c>
      <c r="V66" s="380">
        <v>13.8307928031908</v>
      </c>
      <c r="W66" s="89">
        <v>65.801701463099505</v>
      </c>
      <c r="X66" s="380">
        <v>41.443826480770198</v>
      </c>
      <c r="Y66" s="380">
        <v>0.38982023513841602</v>
      </c>
      <c r="Z66" s="89">
        <v>53.258362753828202</v>
      </c>
      <c r="AA66" s="380">
        <v>68.177416016189298</v>
      </c>
      <c r="AB66" s="380">
        <v>1.3227467649598901</v>
      </c>
      <c r="AC66" s="89">
        <v>2025.4341007376099</v>
      </c>
      <c r="AD66" s="380">
        <v>1985.7921596154199</v>
      </c>
      <c r="AE66" s="380">
        <v>1014.12549110081</v>
      </c>
      <c r="AF66" s="89">
        <v>206701.78120987999</v>
      </c>
      <c r="AG66" s="380">
        <v>28029.435598927401</v>
      </c>
      <c r="AH66" s="380">
        <v>32.318141239936701</v>
      </c>
      <c r="AI66" s="89">
        <v>1562.6780189113599</v>
      </c>
      <c r="AJ66" s="380">
        <v>624.56200870743601</v>
      </c>
      <c r="AK66" s="380">
        <v>183.27042660534701</v>
      </c>
      <c r="AL66" s="89">
        <v>1306.5380583837</v>
      </c>
      <c r="AM66" s="380">
        <v>315.25273845738099</v>
      </c>
      <c r="AN66" s="380">
        <v>285.54173539346402</v>
      </c>
      <c r="AO66" s="591">
        <f t="shared" si="109"/>
        <v>176.16441212236799</v>
      </c>
      <c r="AP66" s="380">
        <v>201.582346867204</v>
      </c>
      <c r="AQ66" s="380">
        <v>176.16441212236799</v>
      </c>
      <c r="AR66" s="89">
        <v>1.9176167829629001</v>
      </c>
      <c r="AS66" s="380">
        <v>2.1594111631434201</v>
      </c>
      <c r="AT66" s="380">
        <v>0.79489925056102095</v>
      </c>
      <c r="AU66" s="89">
        <v>7.6338880220706598</v>
      </c>
      <c r="AV66" s="380">
        <v>15.2677760441413</v>
      </c>
      <c r="AW66" s="380">
        <v>2.0486299845997</v>
      </c>
      <c r="AX66" s="89">
        <v>48.134924465393603</v>
      </c>
      <c r="AY66" s="382">
        <v>12.242321722630299</v>
      </c>
      <c r="AZ66" s="382">
        <v>0.13088017853870601</v>
      </c>
      <c r="BA66" s="591">
        <f t="shared" si="3"/>
        <v>2.3935952549822699</v>
      </c>
      <c r="BB66" s="380">
        <v>3.7011210580277498</v>
      </c>
      <c r="BC66" s="380">
        <v>2.3935952549822699</v>
      </c>
      <c r="BD66" s="89">
        <v>444.03241462834399</v>
      </c>
      <c r="BE66" s="380">
        <v>95.937153359503895</v>
      </c>
      <c r="BF66" s="380">
        <v>2.1601877815152801</v>
      </c>
      <c r="BG66" s="89">
        <v>182.06130856531101</v>
      </c>
      <c r="BH66" s="380">
        <v>98.522754002486394</v>
      </c>
      <c r="BI66" s="380">
        <v>2.55340401929169</v>
      </c>
      <c r="BJ66" s="89">
        <v>221.778818572847</v>
      </c>
      <c r="BK66" s="380">
        <v>50.515832286678403</v>
      </c>
      <c r="BL66" s="380">
        <v>9.4237785674730006</v>
      </c>
      <c r="BM66" s="89">
        <v>0.236322103237528</v>
      </c>
      <c r="BN66" s="380">
        <v>0.47264420647505601</v>
      </c>
      <c r="BO66" s="380">
        <v>0.10740485310019</v>
      </c>
      <c r="BP66" s="89">
        <v>1.0336767069497399</v>
      </c>
      <c r="BQ66" s="380">
        <v>2.06735341389947</v>
      </c>
      <c r="BR66" s="380">
        <v>0.76163801004619602</v>
      </c>
      <c r="BS66" s="89">
        <v>12.4893001916421</v>
      </c>
      <c r="BT66" s="380">
        <v>18.1390484037322</v>
      </c>
      <c r="BU66" s="380">
        <v>0.76316744630584599</v>
      </c>
      <c r="BV66" s="89">
        <v>1.88358621795341</v>
      </c>
      <c r="BW66" s="380">
        <v>2.7218370991028999</v>
      </c>
      <c r="BX66" s="380">
        <v>0.68483872584361005</v>
      </c>
      <c r="BY66" s="89">
        <v>0.87302339950180896</v>
      </c>
      <c r="BZ66" s="380">
        <v>1.1845578911018599</v>
      </c>
      <c r="CA66" s="380">
        <v>0.26811991168675497</v>
      </c>
      <c r="CB66" s="89">
        <v>23.7767002059501</v>
      </c>
      <c r="CC66" s="380">
        <v>10.2989224101281</v>
      </c>
      <c r="CD66" s="380">
        <v>0.92263601928026595</v>
      </c>
      <c r="CE66" s="89">
        <v>29.050263691619399</v>
      </c>
      <c r="CF66" s="380">
        <v>15.2050662635765</v>
      </c>
      <c r="CG66" s="380">
        <v>0.45054933120483398</v>
      </c>
      <c r="CH66" s="591">
        <f t="shared" si="27"/>
        <v>10.607924875634501</v>
      </c>
      <c r="CI66" s="380">
        <v>15.0770672101141</v>
      </c>
      <c r="CJ66" s="380">
        <v>10.607924875634501</v>
      </c>
      <c r="CK66" s="89">
        <v>308.16553088998103</v>
      </c>
      <c r="CL66" s="380">
        <v>32.832679833967099</v>
      </c>
      <c r="CM66" s="380">
        <v>8.6068653843251797E-2</v>
      </c>
      <c r="CN66" s="89">
        <v>178.220292983729</v>
      </c>
      <c r="CO66" s="380">
        <v>20.155696520712301</v>
      </c>
      <c r="CP66" s="380">
        <v>0</v>
      </c>
      <c r="CQ66" s="89">
        <v>0.36309266129811102</v>
      </c>
      <c r="CR66" s="380">
        <v>0.72618532259622104</v>
      </c>
      <c r="CS66" s="380">
        <v>0</v>
      </c>
      <c r="CT66" s="591">
        <f t="shared" ref="CT66:CT68" si="110">CV66</f>
        <v>1.9854837065105699E-2</v>
      </c>
      <c r="CU66" s="380">
        <v>0</v>
      </c>
      <c r="CV66" s="380">
        <v>1.9854837065105699E-2</v>
      </c>
      <c r="CW66" s="591">
        <f t="shared" ref="CW66" si="111">CY66</f>
        <v>0.14639914465057999</v>
      </c>
      <c r="CX66" s="380">
        <v>0</v>
      </c>
      <c r="CY66" s="380">
        <v>0.14639914465057999</v>
      </c>
      <c r="CZ66" s="89">
        <v>2.94756368832972</v>
      </c>
      <c r="DA66" s="380">
        <v>4.9345961151127096</v>
      </c>
      <c r="DB66" s="380">
        <v>0.245708466814615</v>
      </c>
      <c r="DC66" s="591">
        <f t="shared" si="21"/>
        <v>9.2197685430937495E-2</v>
      </c>
      <c r="DD66" s="380">
        <v>0</v>
      </c>
      <c r="DE66" s="380">
        <v>9.2197685430937495E-2</v>
      </c>
      <c r="DF66" s="591">
        <v>0</v>
      </c>
      <c r="DG66" s="380">
        <v>0</v>
      </c>
      <c r="DH66" s="380">
        <v>0</v>
      </c>
      <c r="DI66" s="89">
        <v>827.44916166993403</v>
      </c>
      <c r="DJ66" s="380">
        <v>127.554133354851</v>
      </c>
      <c r="DK66" s="380">
        <v>0</v>
      </c>
      <c r="DL66" s="89">
        <v>1346.8036324725299</v>
      </c>
      <c r="DM66" s="380">
        <v>230.27704987216001</v>
      </c>
      <c r="DN66" s="380">
        <v>1.42919533173164E-2</v>
      </c>
      <c r="DO66" s="89">
        <v>130.850928202939</v>
      </c>
      <c r="DP66" s="380">
        <v>18.503638219767801</v>
      </c>
      <c r="DQ66" s="380">
        <v>1.0577188152315601E-2</v>
      </c>
      <c r="DR66" s="89">
        <v>450.10744529971902</v>
      </c>
      <c r="DS66" s="380">
        <v>81.311922003380204</v>
      </c>
      <c r="DT66" s="380">
        <v>0</v>
      </c>
      <c r="DU66" s="89">
        <v>57.138448095766996</v>
      </c>
      <c r="DV66" s="380">
        <v>19.9829252069147</v>
      </c>
      <c r="DW66" s="380">
        <v>9.9211663909578196E-2</v>
      </c>
      <c r="DX66" s="89">
        <v>9.0190074850254796</v>
      </c>
      <c r="DY66" s="380">
        <v>2.3772162648133599</v>
      </c>
      <c r="DZ66" s="380">
        <v>0</v>
      </c>
      <c r="EA66" s="89">
        <v>39.180046590515097</v>
      </c>
      <c r="EB66" s="380">
        <v>8.4702585201311003</v>
      </c>
      <c r="EC66" s="380">
        <v>0</v>
      </c>
      <c r="ED66" s="89">
        <v>5.4478924569470397</v>
      </c>
      <c r="EE66" s="380">
        <v>1.76172927893535</v>
      </c>
      <c r="EF66" s="380">
        <v>1.03503112033363E-2</v>
      </c>
      <c r="EG66" s="89">
        <v>28.023510792926501</v>
      </c>
      <c r="EH66" s="380">
        <v>3.4012233947491799</v>
      </c>
      <c r="EI66" s="380">
        <v>0</v>
      </c>
      <c r="EJ66" s="89">
        <v>5.60954144973726</v>
      </c>
      <c r="EK66" s="380">
        <v>1.8605026328129599</v>
      </c>
      <c r="EL66" s="380">
        <v>0</v>
      </c>
      <c r="EM66" s="89">
        <v>17.084219703674499</v>
      </c>
      <c r="EN66" s="380">
        <v>3.3269978556736501</v>
      </c>
      <c r="EO66" s="380">
        <v>0</v>
      </c>
      <c r="EP66" s="89">
        <v>2.5492937333917798</v>
      </c>
      <c r="EQ66" s="380">
        <v>0.59145296941991099</v>
      </c>
      <c r="ER66" s="380">
        <v>0</v>
      </c>
      <c r="ES66" s="89">
        <v>17.812091177127702</v>
      </c>
      <c r="ET66" s="380">
        <v>3.98542028493973</v>
      </c>
      <c r="EU66" s="380">
        <v>0</v>
      </c>
      <c r="EV66" s="89">
        <v>3.0450477822011401</v>
      </c>
      <c r="EW66" s="380">
        <v>0.57301787061023401</v>
      </c>
      <c r="EX66" s="380">
        <v>0</v>
      </c>
      <c r="EY66" s="89">
        <v>0.52918231378807101</v>
      </c>
      <c r="EZ66" s="380">
        <v>1.05836462757614</v>
      </c>
      <c r="FA66" s="380">
        <v>0</v>
      </c>
      <c r="FB66" s="89">
        <v>1.5081020926447299</v>
      </c>
      <c r="FC66" s="380">
        <v>0.622573446993682</v>
      </c>
      <c r="FD66" s="380">
        <v>6.1940867157322402E-2</v>
      </c>
      <c r="FE66" s="89">
        <v>0.35701089710956002</v>
      </c>
      <c r="FF66" s="380">
        <v>0.31091571375632099</v>
      </c>
      <c r="FG66" s="380">
        <v>3.7863084156558098E-2</v>
      </c>
      <c r="FH66" s="89">
        <v>34.210742386155999</v>
      </c>
      <c r="FI66" s="380">
        <v>3.26762490162012</v>
      </c>
      <c r="FJ66" s="380">
        <v>0</v>
      </c>
      <c r="FK66" s="89">
        <v>12.4830945638943</v>
      </c>
      <c r="FL66" s="380">
        <v>3.11320904659576</v>
      </c>
      <c r="FM66" s="380">
        <v>0</v>
      </c>
    </row>
    <row r="67" spans="2:169">
      <c r="B67" s="73" t="s">
        <v>1337</v>
      </c>
      <c r="C67" s="73" t="s">
        <v>1338</v>
      </c>
      <c r="D67" s="73" t="s">
        <v>1367</v>
      </c>
      <c r="E67" s="398" t="s">
        <v>32</v>
      </c>
      <c r="F67" s="398" t="s">
        <v>32</v>
      </c>
      <c r="H67" s="73" t="s">
        <v>1368</v>
      </c>
      <c r="I67" s="73" t="s">
        <v>1369</v>
      </c>
      <c r="J67" s="73" t="s">
        <v>1370</v>
      </c>
      <c r="K67" s="73" t="s">
        <v>1371</v>
      </c>
      <c r="L67" s="73">
        <v>25</v>
      </c>
      <c r="M67" s="113" t="s">
        <v>1618</v>
      </c>
      <c r="N67" s="591">
        <f>P67</f>
        <v>4.8365745097735999</v>
      </c>
      <c r="O67" s="380">
        <v>11.2246822214313</v>
      </c>
      <c r="P67" s="380">
        <v>4.8365745097735999</v>
      </c>
      <c r="Q67" s="89">
        <v>5.6543704783556601</v>
      </c>
      <c r="R67" s="380">
        <v>13.5893618863608</v>
      </c>
      <c r="S67" s="380">
        <v>4.6727075426323301</v>
      </c>
      <c r="T67" s="89">
        <v>689.86341865821305</v>
      </c>
      <c r="U67" s="380">
        <v>63.117681842246697</v>
      </c>
      <c r="V67" s="380">
        <v>10.3093972092556</v>
      </c>
      <c r="W67" s="89">
        <v>47.696141103872499</v>
      </c>
      <c r="X67" s="380">
        <v>25.716448778681801</v>
      </c>
      <c r="Y67" s="380">
        <v>0.52472469555326196</v>
      </c>
      <c r="Z67" s="89">
        <v>29.747142357052301</v>
      </c>
      <c r="AA67" s="380">
        <v>26.563061369571301</v>
      </c>
      <c r="AB67" s="380">
        <v>0.96642847987912195</v>
      </c>
      <c r="AC67" s="591">
        <f t="shared" ref="AC67" si="112">AE67</f>
        <v>1153.91233795313</v>
      </c>
      <c r="AD67" s="380">
        <v>1158.95507349744</v>
      </c>
      <c r="AE67" s="380">
        <v>1153.91233795313</v>
      </c>
      <c r="AF67" s="89">
        <v>197097.69241814001</v>
      </c>
      <c r="AG67" s="380">
        <v>45568.757821681298</v>
      </c>
      <c r="AH67" s="380">
        <v>23.6498592354484</v>
      </c>
      <c r="AI67" s="89">
        <v>1098.3395268813199</v>
      </c>
      <c r="AJ67" s="380">
        <v>326.44537633721899</v>
      </c>
      <c r="AK67" s="380">
        <v>107.966359572714</v>
      </c>
      <c r="AL67" s="89">
        <v>1260.8237793959099</v>
      </c>
      <c r="AM67" s="380">
        <v>692.93163766060604</v>
      </c>
      <c r="AN67" s="380">
        <v>181.471351356225</v>
      </c>
      <c r="AO67" s="591">
        <f t="shared" si="109"/>
        <v>143.45330672300301</v>
      </c>
      <c r="AP67" s="380">
        <v>174.04344220476901</v>
      </c>
      <c r="AQ67" s="380">
        <v>143.45330672300301</v>
      </c>
      <c r="AR67" s="89">
        <v>2.1640622534649299</v>
      </c>
      <c r="AS67" s="380">
        <v>1.552347829368</v>
      </c>
      <c r="AT67" s="380">
        <v>0.62811880484457305</v>
      </c>
      <c r="AU67" s="591">
        <f t="shared" ref="AU67" si="113">AW67</f>
        <v>1.32502932546507</v>
      </c>
      <c r="AV67" s="380">
        <v>0</v>
      </c>
      <c r="AW67" s="380">
        <v>1.32502932546507</v>
      </c>
      <c r="AX67" s="89">
        <v>23.544220462231699</v>
      </c>
      <c r="AY67" s="382">
        <v>5.3894420595631596</v>
      </c>
      <c r="AZ67" s="382">
        <v>0.13098295740282001</v>
      </c>
      <c r="BA67" s="591">
        <f t="shared" si="3"/>
        <v>2.04798296393917</v>
      </c>
      <c r="BB67" s="380">
        <v>5.4612348421041998</v>
      </c>
      <c r="BC67" s="380">
        <v>2.04798296393917</v>
      </c>
      <c r="BD67" s="89">
        <v>526.32960165549196</v>
      </c>
      <c r="BE67" s="380">
        <v>112.862910314369</v>
      </c>
      <c r="BF67" s="380">
        <v>1.7316404916516499</v>
      </c>
      <c r="BG67" s="89">
        <v>199.213493379629</v>
      </c>
      <c r="BH67" s="380">
        <v>47.414441211730697</v>
      </c>
      <c r="BI67" s="380">
        <v>2.6798486367196199</v>
      </c>
      <c r="BJ67" s="89">
        <v>220.33058910110501</v>
      </c>
      <c r="BK67" s="380">
        <v>63.128786841092698</v>
      </c>
      <c r="BL67" s="380">
        <v>7.4995516603805399</v>
      </c>
      <c r="BM67" s="89">
        <v>0.201846165842792</v>
      </c>
      <c r="BN67" s="380">
        <v>0.40369233168558499</v>
      </c>
      <c r="BO67" s="380">
        <v>5.4727544380148999E-2</v>
      </c>
      <c r="BP67" s="591">
        <f>BR67</f>
        <v>0.45689615555419799</v>
      </c>
      <c r="BQ67" s="380">
        <v>0</v>
      </c>
      <c r="BR67" s="380">
        <v>0.45689615555419799</v>
      </c>
      <c r="BS67" s="89">
        <v>0.52604781279300705</v>
      </c>
      <c r="BT67" s="380">
        <v>1.38716193924153</v>
      </c>
      <c r="BU67" s="380">
        <v>0.46995362742451502</v>
      </c>
      <c r="BV67" s="89">
        <v>2.9849465947513001</v>
      </c>
      <c r="BW67" s="380">
        <v>3.1367246558469102</v>
      </c>
      <c r="BX67" s="380">
        <v>0.67072590190686299</v>
      </c>
      <c r="BY67" s="89">
        <v>1.00039688641153</v>
      </c>
      <c r="BZ67" s="380">
        <v>0.80553609500974199</v>
      </c>
      <c r="CA67" s="380">
        <v>0.19474783657848599</v>
      </c>
      <c r="CB67" s="89">
        <v>43.076218789136398</v>
      </c>
      <c r="CC67" s="380">
        <v>9.9877341767057697</v>
      </c>
      <c r="CD67" s="380">
        <v>0.57248811609065797</v>
      </c>
      <c r="CE67" s="89">
        <v>17.8664139383601</v>
      </c>
      <c r="CF67" s="380">
        <v>7.4220077507156903</v>
      </c>
      <c r="CG67" s="380">
        <v>0.35999365720595999</v>
      </c>
      <c r="CH67" s="591">
        <f t="shared" si="27"/>
        <v>11.2557035608931</v>
      </c>
      <c r="CI67" s="380">
        <v>16.400120721641301</v>
      </c>
      <c r="CJ67" s="380">
        <v>11.2557035608931</v>
      </c>
      <c r="CK67" s="89">
        <v>375.08192007098103</v>
      </c>
      <c r="CL67" s="380">
        <v>90.032328664582707</v>
      </c>
      <c r="CM67" s="380">
        <v>3.9860378045282099E-2</v>
      </c>
      <c r="CN67" s="89">
        <v>265.35412991694301</v>
      </c>
      <c r="CO67" s="380">
        <v>34.3128291317243</v>
      </c>
      <c r="CP67" s="380">
        <v>1.8098635984270799E-2</v>
      </c>
      <c r="CQ67" s="89">
        <v>0.31199273237406699</v>
      </c>
      <c r="CR67" s="380">
        <v>0.62398546474813399</v>
      </c>
      <c r="CS67" s="380">
        <v>2.6205620818864999E-2</v>
      </c>
      <c r="CT67" s="591">
        <f t="shared" si="110"/>
        <v>1.44752065804865E-2</v>
      </c>
      <c r="CU67" s="380">
        <v>0</v>
      </c>
      <c r="CV67" s="380">
        <v>1.44752065804865E-2</v>
      </c>
      <c r="CW67" s="89">
        <v>0</v>
      </c>
      <c r="CX67" s="380">
        <v>0</v>
      </c>
      <c r="CY67" s="380">
        <v>0</v>
      </c>
      <c r="CZ67" s="89">
        <v>65.037705060255604</v>
      </c>
      <c r="DA67" s="380">
        <v>74.812325644640396</v>
      </c>
      <c r="DB67" s="380">
        <v>0.151972623710426</v>
      </c>
      <c r="DC67" s="591">
        <f t="shared" si="21"/>
        <v>5.0105226442738598E-2</v>
      </c>
      <c r="DD67" s="380">
        <v>0</v>
      </c>
      <c r="DE67" s="380">
        <v>5.0105226442738598E-2</v>
      </c>
      <c r="DF67" s="591">
        <f t="shared" ref="DF67" si="114">DH67</f>
        <v>0.12220974134540701</v>
      </c>
      <c r="DG67" s="380">
        <v>0</v>
      </c>
      <c r="DH67" s="380">
        <v>0.12220974134540701</v>
      </c>
      <c r="DI67" s="89">
        <v>393.88318626003598</v>
      </c>
      <c r="DJ67" s="380">
        <v>68.397863946287302</v>
      </c>
      <c r="DK67" s="380">
        <v>1.1612595072972E-2</v>
      </c>
      <c r="DL67" s="89">
        <v>1124.6811962629999</v>
      </c>
      <c r="DM67" s="380">
        <v>196.02512683004301</v>
      </c>
      <c r="DN67" s="380">
        <v>0</v>
      </c>
      <c r="DO67" s="89">
        <v>168.344030506579</v>
      </c>
      <c r="DP67" s="380">
        <v>33.549059978453997</v>
      </c>
      <c r="DQ67" s="380">
        <v>0</v>
      </c>
      <c r="DR67" s="89">
        <v>796.04982261673001</v>
      </c>
      <c r="DS67" s="380">
        <v>151.49225697063</v>
      </c>
      <c r="DT67" s="380">
        <v>0</v>
      </c>
      <c r="DU67" s="89">
        <v>148.000524592772</v>
      </c>
      <c r="DV67" s="380">
        <v>28.431852625025101</v>
      </c>
      <c r="DW67" s="380">
        <v>5.1580580283030301E-2</v>
      </c>
      <c r="DX67" s="89">
        <v>11.391211443765799</v>
      </c>
      <c r="DY67" s="380">
        <v>2.2220615496224698</v>
      </c>
      <c r="DZ67" s="380">
        <v>0</v>
      </c>
      <c r="EA67" s="89">
        <v>110.447333898173</v>
      </c>
      <c r="EB67" s="380">
        <v>22.561954682263401</v>
      </c>
      <c r="EC67" s="380">
        <v>0</v>
      </c>
      <c r="ED67" s="89">
        <v>11.550219296704601</v>
      </c>
      <c r="EE67" s="380">
        <v>2.1296096449423501</v>
      </c>
      <c r="EF67" s="380">
        <v>0</v>
      </c>
      <c r="EG67" s="89">
        <v>54.667576827012297</v>
      </c>
      <c r="EH67" s="380">
        <v>7.2857585926921899</v>
      </c>
      <c r="EI67" s="380">
        <v>3.0948626117027599E-2</v>
      </c>
      <c r="EJ67" s="89">
        <v>8.7805334864582996</v>
      </c>
      <c r="EK67" s="380">
        <v>1.9748281236181899</v>
      </c>
      <c r="EL67" s="380">
        <v>0</v>
      </c>
      <c r="EM67" s="89">
        <v>20.886217158126499</v>
      </c>
      <c r="EN67" s="380">
        <v>4.7003447902748796</v>
      </c>
      <c r="EO67" s="380">
        <v>0</v>
      </c>
      <c r="EP67" s="89">
        <v>1.93119385307576</v>
      </c>
      <c r="EQ67" s="380">
        <v>1.1391068380699101</v>
      </c>
      <c r="ER67" s="380">
        <v>0</v>
      </c>
      <c r="ES67" s="89">
        <v>9.2618103922297692</v>
      </c>
      <c r="ET67" s="380">
        <v>2.6594969388763601</v>
      </c>
      <c r="EU67" s="380">
        <v>0</v>
      </c>
      <c r="EV67" s="89">
        <v>1.0796093008435901</v>
      </c>
      <c r="EW67" s="380">
        <v>0.38496622163553701</v>
      </c>
      <c r="EX67" s="380">
        <v>0</v>
      </c>
      <c r="EY67" s="591">
        <v>0</v>
      </c>
      <c r="EZ67" s="380">
        <v>0</v>
      </c>
      <c r="FA67" s="380">
        <v>0</v>
      </c>
      <c r="FB67" s="89">
        <v>1.0982554468687</v>
      </c>
      <c r="FC67" s="380">
        <v>0.78449163654288001</v>
      </c>
      <c r="FD67" s="380">
        <v>3.2183114611550101E-2</v>
      </c>
      <c r="FE67" s="89">
        <v>0.286672820684714</v>
      </c>
      <c r="FF67" s="380">
        <v>0.23118278043686999</v>
      </c>
      <c r="FG67" s="380">
        <v>3.9779852768273498E-2</v>
      </c>
      <c r="FH67" s="89">
        <v>7.8578778363494397</v>
      </c>
      <c r="FI67" s="380">
        <v>2.88121710290299</v>
      </c>
      <c r="FJ67" s="380">
        <v>1.34489730734878E-2</v>
      </c>
      <c r="FK67" s="89">
        <v>4.0527227532401504</v>
      </c>
      <c r="FL67" s="380">
        <v>1.12238464892998</v>
      </c>
      <c r="FM67" s="380">
        <v>0</v>
      </c>
    </row>
    <row r="68" spans="2:169">
      <c r="B68" s="73" t="s">
        <v>1337</v>
      </c>
      <c r="C68" s="73" t="s">
        <v>1338</v>
      </c>
      <c r="D68" s="73" t="s">
        <v>1367</v>
      </c>
      <c r="E68" s="398" t="s">
        <v>32</v>
      </c>
      <c r="F68" s="398" t="s">
        <v>32</v>
      </c>
      <c r="H68" s="73" t="s">
        <v>1368</v>
      </c>
      <c r="I68" s="73" t="s">
        <v>1369</v>
      </c>
      <c r="J68" s="73" t="s">
        <v>1370</v>
      </c>
      <c r="K68" s="73" t="s">
        <v>1371</v>
      </c>
      <c r="L68" s="73">
        <v>25</v>
      </c>
      <c r="M68" s="113" t="s">
        <v>1619</v>
      </c>
      <c r="N68" s="591">
        <f>P68</f>
        <v>6.5147808475425899</v>
      </c>
      <c r="O68" s="380">
        <v>9.7883589803566409</v>
      </c>
      <c r="P68" s="380">
        <v>6.5147808475425899</v>
      </c>
      <c r="Q68" s="591">
        <f t="shared" ref="Q68:Q71" si="115">S68</f>
        <v>7.45690228730738</v>
      </c>
      <c r="R68" s="380">
        <v>8.7278512561584805</v>
      </c>
      <c r="S68" s="380">
        <v>7.45690228730738</v>
      </c>
      <c r="T68" s="89">
        <v>915.50939530883102</v>
      </c>
      <c r="U68" s="380">
        <v>233.24834869972301</v>
      </c>
      <c r="V68" s="380">
        <v>12.678120120669099</v>
      </c>
      <c r="W68" s="89">
        <v>104.114731964111</v>
      </c>
      <c r="X68" s="380">
        <v>76.369156282899993</v>
      </c>
      <c r="Y68" s="380">
        <v>0</v>
      </c>
      <c r="Z68" s="89">
        <v>62.400619382274897</v>
      </c>
      <c r="AA68" s="380">
        <v>112.993319867983</v>
      </c>
      <c r="AB68" s="380">
        <v>1.4773061923675901</v>
      </c>
      <c r="AC68" s="89">
        <v>2256.0343758232598</v>
      </c>
      <c r="AD68" s="380">
        <v>1402.8407767464801</v>
      </c>
      <c r="AE68" s="380">
        <v>1344.09461878004</v>
      </c>
      <c r="AF68" s="89">
        <v>201709.25400904499</v>
      </c>
      <c r="AG68" s="380">
        <v>36918.797134182103</v>
      </c>
      <c r="AH68" s="380">
        <v>29.3472344719838</v>
      </c>
      <c r="AI68" s="89">
        <v>1182.3089517839201</v>
      </c>
      <c r="AJ68" s="380">
        <v>784.50225140801695</v>
      </c>
      <c r="AK68" s="380">
        <v>181.219358772389</v>
      </c>
      <c r="AL68" s="89">
        <v>1612.4283329008999</v>
      </c>
      <c r="AM68" s="380">
        <v>399.61723469710603</v>
      </c>
      <c r="AN68" s="380">
        <v>300.144551970929</v>
      </c>
      <c r="AO68" s="591">
        <f t="shared" si="109"/>
        <v>180.27847294051901</v>
      </c>
      <c r="AP68" s="380">
        <v>141.28223378924301</v>
      </c>
      <c r="AQ68" s="380">
        <v>180.27847294051901</v>
      </c>
      <c r="AR68" s="89">
        <v>1.8207945129861001</v>
      </c>
      <c r="AS68" s="380">
        <v>2.40512985322614</v>
      </c>
      <c r="AT68" s="380">
        <v>0.81080785115760001</v>
      </c>
      <c r="AU68" s="89">
        <v>10.3977602284354</v>
      </c>
      <c r="AV68" s="380">
        <v>9.8001547022201496</v>
      </c>
      <c r="AW68" s="380">
        <v>1.8396039508736</v>
      </c>
      <c r="AX68" s="89">
        <v>38.412378911572503</v>
      </c>
      <c r="AY68" s="382">
        <v>5.5724280076213404</v>
      </c>
      <c r="AZ68" s="382">
        <v>0.18449292184186</v>
      </c>
      <c r="BA68" s="591">
        <f t="shared" si="3"/>
        <v>3.47637911074803</v>
      </c>
      <c r="BB68" s="380">
        <v>3.1943163226310598</v>
      </c>
      <c r="BC68" s="380">
        <v>3.47637911074803</v>
      </c>
      <c r="BD68" s="89">
        <v>532.60547519844795</v>
      </c>
      <c r="BE68" s="380">
        <v>37.159428194566303</v>
      </c>
      <c r="BF68" s="380">
        <v>2.4479078841494899</v>
      </c>
      <c r="BG68" s="89">
        <v>285.93114447908999</v>
      </c>
      <c r="BH68" s="380">
        <v>93.593083149538998</v>
      </c>
      <c r="BI68" s="380">
        <v>2.67521387100498</v>
      </c>
      <c r="BJ68" s="89">
        <v>302.98447173933101</v>
      </c>
      <c r="BK68" s="380">
        <v>129.029734470975</v>
      </c>
      <c r="BL68" s="380">
        <v>9.7947256357076693</v>
      </c>
      <c r="BM68" s="89">
        <v>0.39076026097489702</v>
      </c>
      <c r="BN68" s="380">
        <v>0.35695515295702501</v>
      </c>
      <c r="BO68" s="380">
        <v>8.98344066473587E-2</v>
      </c>
      <c r="BP68" s="89">
        <v>0.95934988600423299</v>
      </c>
      <c r="BQ68" s="380">
        <v>1.91869977200847</v>
      </c>
      <c r="BR68" s="380">
        <v>0.61428670286750098</v>
      </c>
      <c r="BS68" s="89">
        <v>1.9608232608486</v>
      </c>
      <c r="BT68" s="380">
        <v>1.79763067719042</v>
      </c>
      <c r="BU68" s="380">
        <v>0.65053795838576001</v>
      </c>
      <c r="BV68" s="89">
        <v>3.0640960080983599</v>
      </c>
      <c r="BW68" s="380">
        <v>3.00654739822994</v>
      </c>
      <c r="BX68" s="380">
        <v>0.88094663432505704</v>
      </c>
      <c r="BY68" s="89">
        <v>1.3518852177426699</v>
      </c>
      <c r="BZ68" s="380">
        <v>0.89045363062637894</v>
      </c>
      <c r="CA68" s="380">
        <v>0.28213084849154602</v>
      </c>
      <c r="CB68" s="89">
        <v>57.749994879109003</v>
      </c>
      <c r="CC68" s="380">
        <v>4.3275395256667801</v>
      </c>
      <c r="CD68" s="380">
        <v>0.69006510063370297</v>
      </c>
      <c r="CE68" s="89">
        <v>24.814314975008301</v>
      </c>
      <c r="CF68" s="380">
        <v>4.2419512815160303</v>
      </c>
      <c r="CG68" s="380">
        <v>0.59585675459696996</v>
      </c>
      <c r="CH68" s="591">
        <f t="shared" si="27"/>
        <v>11.729958476517799</v>
      </c>
      <c r="CI68" s="380">
        <v>13.0015275189783</v>
      </c>
      <c r="CJ68" s="380">
        <v>11.729958476517799</v>
      </c>
      <c r="CK68" s="89">
        <v>437.895179966905</v>
      </c>
      <c r="CL68" s="380">
        <v>77.960349155609904</v>
      </c>
      <c r="CM68" s="380">
        <v>5.6414569792526598E-2</v>
      </c>
      <c r="CN68" s="89">
        <v>332.84924524214699</v>
      </c>
      <c r="CO68" s="380">
        <v>70.197735678640896</v>
      </c>
      <c r="CP68" s="380">
        <v>1.8967629786931801E-2</v>
      </c>
      <c r="CQ68" s="89">
        <v>0.69518157290798899</v>
      </c>
      <c r="CR68" s="380">
        <v>0.63762938159026505</v>
      </c>
      <c r="CS68" s="380">
        <v>0</v>
      </c>
      <c r="CT68" s="591">
        <f t="shared" si="110"/>
        <v>2.9875137699703999E-2</v>
      </c>
      <c r="CU68" s="380">
        <v>0</v>
      </c>
      <c r="CV68" s="380">
        <v>2.9875137699703999E-2</v>
      </c>
      <c r="CW68" s="89">
        <v>0</v>
      </c>
      <c r="CX68" s="380">
        <v>0</v>
      </c>
      <c r="CY68" s="380">
        <v>0</v>
      </c>
      <c r="CZ68" s="89">
        <v>13.7067240452312</v>
      </c>
      <c r="DA68" s="380">
        <v>7.6280115829671997</v>
      </c>
      <c r="DB68" s="380">
        <v>0.248109520671522</v>
      </c>
      <c r="DC68" s="591">
        <f t="shared" si="21"/>
        <v>8.0127414818985596E-2</v>
      </c>
      <c r="DD68" s="380">
        <v>0</v>
      </c>
      <c r="DE68" s="380">
        <v>8.0127414818985596E-2</v>
      </c>
      <c r="DF68" s="89">
        <v>1.1022938545493399</v>
      </c>
      <c r="DG68" s="380">
        <v>2.2045877090986701</v>
      </c>
      <c r="DH68" s="380">
        <v>0.12805313980529701</v>
      </c>
      <c r="DI68" s="89">
        <v>552.26446271600605</v>
      </c>
      <c r="DJ68" s="380">
        <v>54.887310301244298</v>
      </c>
      <c r="DK68" s="380">
        <v>0</v>
      </c>
      <c r="DL68" s="89">
        <v>1604.8089830950601</v>
      </c>
      <c r="DM68" s="380">
        <v>246.152394592062</v>
      </c>
      <c r="DN68" s="380">
        <v>0</v>
      </c>
      <c r="DO68" s="89">
        <v>239.036858460883</v>
      </c>
      <c r="DP68" s="380">
        <v>29.730710446603201</v>
      </c>
      <c r="DQ68" s="380">
        <v>0</v>
      </c>
      <c r="DR68" s="89">
        <v>1029.9512939814099</v>
      </c>
      <c r="DS68" s="380">
        <v>177.41766230588701</v>
      </c>
      <c r="DT68" s="380">
        <v>0</v>
      </c>
      <c r="DU68" s="89">
        <v>183.22081570111399</v>
      </c>
      <c r="DV68" s="380">
        <v>18.431875010727001</v>
      </c>
      <c r="DW68" s="380">
        <v>7.5837870331661894E-2</v>
      </c>
      <c r="DX68" s="89">
        <v>18.7809727794243</v>
      </c>
      <c r="DY68" s="380">
        <v>1.4116638775586501</v>
      </c>
      <c r="DZ68" s="380">
        <v>0</v>
      </c>
      <c r="EA68" s="89">
        <v>136.72655715355299</v>
      </c>
      <c r="EB68" s="380">
        <v>9.5631670469366608</v>
      </c>
      <c r="EC68" s="380">
        <v>0</v>
      </c>
      <c r="ED68" s="89">
        <v>14.1726771488699</v>
      </c>
      <c r="EE68" s="380">
        <v>2.3023646348678199</v>
      </c>
      <c r="EF68" s="380">
        <v>0</v>
      </c>
      <c r="EG68" s="89">
        <v>72.612084951734701</v>
      </c>
      <c r="EH68" s="380">
        <v>5.7839516690503698</v>
      </c>
      <c r="EI68" s="380">
        <v>4.5506448817375103E-2</v>
      </c>
      <c r="EJ68" s="89">
        <v>10.668021920278701</v>
      </c>
      <c r="EK68" s="380">
        <v>2.3611824913625798</v>
      </c>
      <c r="EL68" s="380">
        <v>0</v>
      </c>
      <c r="EM68" s="89">
        <v>23.942107646414598</v>
      </c>
      <c r="EN68" s="380">
        <v>3.1078845105268398</v>
      </c>
      <c r="EO68" s="380">
        <v>0</v>
      </c>
      <c r="EP68" s="89">
        <v>2.7292948237947101</v>
      </c>
      <c r="EQ68" s="380">
        <v>0.71448763260996195</v>
      </c>
      <c r="ER68" s="380">
        <v>0</v>
      </c>
      <c r="ES68" s="89">
        <v>11.775943673307999</v>
      </c>
      <c r="ET68" s="380">
        <v>5.8273099735054004</v>
      </c>
      <c r="EU68" s="380">
        <v>0</v>
      </c>
      <c r="EV68" s="89">
        <v>1.31979210721364</v>
      </c>
      <c r="EW68" s="380">
        <v>0.43012763803792797</v>
      </c>
      <c r="EX68" s="380">
        <v>0</v>
      </c>
      <c r="EY68" s="591">
        <v>0</v>
      </c>
      <c r="EZ68" s="380">
        <v>0</v>
      </c>
      <c r="FA68" s="380">
        <v>0</v>
      </c>
      <c r="FB68" s="89">
        <v>1.2197124437512601</v>
      </c>
      <c r="FC68" s="380">
        <v>0.96051913507419795</v>
      </c>
      <c r="FD68" s="380">
        <v>3.37832734049393E-2</v>
      </c>
      <c r="FE68" s="89">
        <v>0.1728074747909</v>
      </c>
      <c r="FF68" s="380">
        <v>0.345614949581799</v>
      </c>
      <c r="FG68" s="380">
        <v>5.1184109532558898E-2</v>
      </c>
      <c r="FH68" s="89">
        <v>14.304203448546501</v>
      </c>
      <c r="FI68" s="380">
        <v>3.2563440050668899</v>
      </c>
      <c r="FJ68" s="380">
        <v>0</v>
      </c>
      <c r="FK68" s="89">
        <v>6.5147763049869702</v>
      </c>
      <c r="FL68" s="380">
        <v>0.99762716810965701</v>
      </c>
      <c r="FM68" s="380">
        <v>0</v>
      </c>
    </row>
    <row r="69" spans="2:169">
      <c r="B69" s="73" t="s">
        <v>1337</v>
      </c>
      <c r="C69" s="73" t="s">
        <v>1338</v>
      </c>
      <c r="D69" s="73" t="s">
        <v>1367</v>
      </c>
      <c r="E69" s="398" t="s">
        <v>32</v>
      </c>
      <c r="F69" s="398" t="s">
        <v>32</v>
      </c>
      <c r="H69" s="73" t="s">
        <v>1368</v>
      </c>
      <c r="I69" s="73" t="s">
        <v>1369</v>
      </c>
      <c r="J69" s="73" t="s">
        <v>1370</v>
      </c>
      <c r="K69" s="73" t="s">
        <v>1371</v>
      </c>
      <c r="L69" s="73">
        <v>15</v>
      </c>
      <c r="M69" s="113" t="s">
        <v>1620</v>
      </c>
      <c r="N69" s="89">
        <v>36.564553579529402</v>
      </c>
      <c r="O69" s="380">
        <v>29.773275729072001</v>
      </c>
      <c r="P69" s="380">
        <v>15.725474426826301</v>
      </c>
      <c r="Q69" s="591">
        <f t="shared" si="115"/>
        <v>13.481648707916399</v>
      </c>
      <c r="R69" s="380">
        <v>14.7813803762206</v>
      </c>
      <c r="S69" s="380">
        <v>13.481648707916399</v>
      </c>
      <c r="T69" s="89">
        <v>737.87935333254404</v>
      </c>
      <c r="U69" s="380">
        <v>172.01953837028199</v>
      </c>
      <c r="V69" s="380">
        <v>32.122407345759299</v>
      </c>
      <c r="W69" s="89">
        <v>29.467902920592302</v>
      </c>
      <c r="X69" s="380">
        <v>17.1719011239602</v>
      </c>
      <c r="Y69" s="380">
        <v>0</v>
      </c>
      <c r="Z69" s="89">
        <v>3.2292813821121902</v>
      </c>
      <c r="AA69" s="380">
        <v>5.8317203003631599</v>
      </c>
      <c r="AB69" s="380">
        <v>2.65457552689384</v>
      </c>
      <c r="AC69" s="591">
        <f t="shared" ref="AC69:AC70" si="116">AE69</f>
        <v>2127.3788440523499</v>
      </c>
      <c r="AD69" s="380">
        <v>6186.4213037598402</v>
      </c>
      <c r="AE69" s="380">
        <v>2127.3788440523499</v>
      </c>
      <c r="AF69" s="89">
        <v>213405.442070163</v>
      </c>
      <c r="AG69" s="380">
        <v>35645.707050649398</v>
      </c>
      <c r="AH69" s="380">
        <v>61.773193652083599</v>
      </c>
      <c r="AI69" s="89">
        <v>1507.8972700310601</v>
      </c>
      <c r="AJ69" s="380">
        <v>771.725813064504</v>
      </c>
      <c r="AK69" s="380">
        <v>407.02685725412903</v>
      </c>
      <c r="AL69" s="89">
        <v>1431.2585483461501</v>
      </c>
      <c r="AM69" s="380">
        <v>1230.4394867119499</v>
      </c>
      <c r="AN69" s="380">
        <v>783.22465447811396</v>
      </c>
      <c r="AO69" s="591">
        <f t="shared" si="109"/>
        <v>288.64866664565898</v>
      </c>
      <c r="AP69" s="380">
        <v>606.08456843651504</v>
      </c>
      <c r="AQ69" s="380">
        <v>288.64866664565898</v>
      </c>
      <c r="AR69" s="591">
        <f t="shared" ref="AR69" si="117">AT69</f>
        <v>1.75702148917029</v>
      </c>
      <c r="AS69" s="380">
        <v>2.8914701913970902</v>
      </c>
      <c r="AT69" s="380">
        <v>1.75702148917029</v>
      </c>
      <c r="AU69" s="591">
        <f t="shared" ref="AU69" si="118">AW69</f>
        <v>4.2197027431895702</v>
      </c>
      <c r="AV69" s="380">
        <v>0</v>
      </c>
      <c r="AW69" s="380">
        <v>4.2197027431895702</v>
      </c>
      <c r="AX69" s="89">
        <v>44.177155733289297</v>
      </c>
      <c r="AY69" s="382">
        <v>8.6940673323055293</v>
      </c>
      <c r="AZ69" s="382">
        <v>0.37385715293460298</v>
      </c>
      <c r="BA69" s="591">
        <f t="shared" si="3"/>
        <v>7.2573378072070502</v>
      </c>
      <c r="BB69" s="380">
        <v>8.4462754283923491</v>
      </c>
      <c r="BC69" s="380">
        <v>7.2573378072070502</v>
      </c>
      <c r="BD69" s="89">
        <v>510.35337496743699</v>
      </c>
      <c r="BE69" s="380">
        <v>68.143713457125301</v>
      </c>
      <c r="BF69" s="380">
        <v>4.9418764111013003</v>
      </c>
      <c r="BG69" s="89">
        <v>181.40014244008799</v>
      </c>
      <c r="BH69" s="380">
        <v>70.613510179865003</v>
      </c>
      <c r="BI69" s="380">
        <v>4.5457168090392504</v>
      </c>
      <c r="BJ69" s="89">
        <v>232.37417789310399</v>
      </c>
      <c r="BK69" s="380">
        <v>155.01869677532301</v>
      </c>
      <c r="BL69" s="380">
        <v>26.388322776631298</v>
      </c>
      <c r="BM69" s="89">
        <v>0.58082014370906798</v>
      </c>
      <c r="BN69" s="380">
        <v>1.15608607082703</v>
      </c>
      <c r="BO69" s="380">
        <v>0.19937964464083099</v>
      </c>
      <c r="BP69" s="591">
        <f t="shared" ref="BP69:BP74" si="119">BR69</f>
        <v>1.4719406300054301</v>
      </c>
      <c r="BQ69" s="380">
        <v>2.4649678106303399</v>
      </c>
      <c r="BR69" s="380">
        <v>1.4719406300054301</v>
      </c>
      <c r="BS69" s="591">
        <f t="shared" ref="BS69" si="120">BU69</f>
        <v>1.44631339083179</v>
      </c>
      <c r="BT69" s="380">
        <v>2.7210665688142601</v>
      </c>
      <c r="BU69" s="380">
        <v>1.44631339083179</v>
      </c>
      <c r="BV69" s="89">
        <v>4.2702709709902296</v>
      </c>
      <c r="BW69" s="380">
        <v>8.4808099029214201</v>
      </c>
      <c r="BX69" s="380">
        <v>1.3956672914506001</v>
      </c>
      <c r="BY69" s="89">
        <v>1.51705087043288</v>
      </c>
      <c r="BZ69" s="380">
        <v>2.5199803142458501</v>
      </c>
      <c r="CA69" s="380">
        <v>0.60161925239051195</v>
      </c>
      <c r="CB69" s="89">
        <v>18.158386982615902</v>
      </c>
      <c r="CC69" s="380">
        <v>12.6906186317922</v>
      </c>
      <c r="CD69" s="380">
        <v>1.71835194902986</v>
      </c>
      <c r="CE69" s="89">
        <v>9.0565705122271396</v>
      </c>
      <c r="CF69" s="380">
        <v>8.2129258897778605</v>
      </c>
      <c r="CG69" s="380">
        <v>0.84743498686205199</v>
      </c>
      <c r="CH69" s="591">
        <f t="shared" si="27"/>
        <v>18.604558824796602</v>
      </c>
      <c r="CI69" s="380">
        <v>33.839302342170299</v>
      </c>
      <c r="CJ69" s="380">
        <v>18.604558824796602</v>
      </c>
      <c r="CK69" s="89">
        <v>321.27002880933497</v>
      </c>
      <c r="CL69" s="380">
        <v>47.617521342918501</v>
      </c>
      <c r="CM69" s="380">
        <v>0.131416187092215</v>
      </c>
      <c r="CN69" s="89">
        <v>156.67698679139201</v>
      </c>
      <c r="CO69" s="380">
        <v>32.661226758421599</v>
      </c>
      <c r="CP69" s="380">
        <v>0</v>
      </c>
      <c r="CQ69" s="89">
        <v>0</v>
      </c>
      <c r="CR69" s="380">
        <v>0</v>
      </c>
      <c r="CS69" s="380">
        <v>0</v>
      </c>
      <c r="CT69" s="89">
        <v>0</v>
      </c>
      <c r="CU69" s="380">
        <v>0</v>
      </c>
      <c r="CV69" s="380">
        <v>0</v>
      </c>
      <c r="CW69" s="89">
        <v>0</v>
      </c>
      <c r="CX69" s="380">
        <v>0</v>
      </c>
      <c r="CY69" s="380">
        <v>0</v>
      </c>
      <c r="CZ69" s="591">
        <f t="shared" ref="CZ69" si="121">DB69</f>
        <v>0.51035368620433497</v>
      </c>
      <c r="DA69" s="380">
        <v>0</v>
      </c>
      <c r="DB69" s="380">
        <v>0.51035368620433497</v>
      </c>
      <c r="DC69" s="591">
        <f t="shared" si="21"/>
        <v>0.29477869873110202</v>
      </c>
      <c r="DD69" s="380">
        <v>0</v>
      </c>
      <c r="DE69" s="380">
        <v>0.29477869873110202</v>
      </c>
      <c r="DF69" s="591">
        <v>0</v>
      </c>
      <c r="DG69" s="380">
        <v>0</v>
      </c>
      <c r="DH69" s="380">
        <v>0</v>
      </c>
      <c r="DI69" s="89">
        <v>877.90400776219599</v>
      </c>
      <c r="DJ69" s="380">
        <v>239.970484120457</v>
      </c>
      <c r="DK69" s="380">
        <v>0</v>
      </c>
      <c r="DL69" s="89">
        <v>1316.16315032389</v>
      </c>
      <c r="DM69" s="380">
        <v>297.35552644096401</v>
      </c>
      <c r="DN69" s="380">
        <v>0</v>
      </c>
      <c r="DO69" s="89">
        <v>125.13519553217</v>
      </c>
      <c r="DP69" s="380">
        <v>19.84393368041</v>
      </c>
      <c r="DQ69" s="380">
        <v>0</v>
      </c>
      <c r="DR69" s="89">
        <v>417.31568897486801</v>
      </c>
      <c r="DS69" s="380">
        <v>58.2810404429637</v>
      </c>
      <c r="DT69" s="380">
        <v>0.14663314039935399</v>
      </c>
      <c r="DU69" s="89">
        <v>57.9613695163495</v>
      </c>
      <c r="DV69" s="380">
        <v>12.849131283737099</v>
      </c>
      <c r="DW69" s="380">
        <v>0</v>
      </c>
      <c r="DX69" s="89">
        <v>11.557562419026899</v>
      </c>
      <c r="DY69" s="380">
        <v>3.0838269282199802</v>
      </c>
      <c r="DZ69" s="380">
        <v>0</v>
      </c>
      <c r="EA69" s="89">
        <v>41.461685106360697</v>
      </c>
      <c r="EB69" s="380">
        <v>16.7506526210462</v>
      </c>
      <c r="EC69" s="380">
        <v>0</v>
      </c>
      <c r="ED69" s="89">
        <v>4.6376876255944204</v>
      </c>
      <c r="EE69" s="380">
        <v>1.6980039763982799</v>
      </c>
      <c r="EF69" s="380">
        <v>2.4047950365728401E-2</v>
      </c>
      <c r="EG69" s="89">
        <v>25.709006917198</v>
      </c>
      <c r="EH69" s="380">
        <v>8.2815879299144992</v>
      </c>
      <c r="EI69" s="380">
        <v>9.8579875324932398E-2</v>
      </c>
      <c r="EJ69" s="89">
        <v>4.9355107043099702</v>
      </c>
      <c r="EK69" s="380">
        <v>1.49716351521611</v>
      </c>
      <c r="EL69" s="380">
        <v>0</v>
      </c>
      <c r="EM69" s="89">
        <v>13.3435357283446</v>
      </c>
      <c r="EN69" s="380">
        <v>5.0008799064587102</v>
      </c>
      <c r="EO69" s="380">
        <v>0</v>
      </c>
      <c r="EP69" s="89">
        <v>2.1704389324492301</v>
      </c>
      <c r="EQ69" s="380">
        <v>1.0657706522051</v>
      </c>
      <c r="ER69" s="380">
        <v>0</v>
      </c>
      <c r="ES69" s="89">
        <v>16.112425556955099</v>
      </c>
      <c r="ET69" s="380">
        <v>8.2335905969933396</v>
      </c>
      <c r="EU69" s="380">
        <v>0.116422315434107</v>
      </c>
      <c r="EV69" s="89">
        <v>2.8333113531622902</v>
      </c>
      <c r="EW69" s="380">
        <v>1.50488978989913</v>
      </c>
      <c r="EX69" s="380">
        <v>0</v>
      </c>
      <c r="EY69" s="591">
        <v>0</v>
      </c>
      <c r="EZ69" s="380">
        <v>0</v>
      </c>
      <c r="FA69" s="380">
        <v>0</v>
      </c>
      <c r="FB69" s="89">
        <v>0.83341969709349994</v>
      </c>
      <c r="FC69" s="380">
        <v>1.3353326997691799</v>
      </c>
      <c r="FD69" s="380">
        <v>0.14745800621642499</v>
      </c>
      <c r="FE69" s="89">
        <v>0.48035852722877498</v>
      </c>
      <c r="FF69" s="380">
        <v>0.94462123007329102</v>
      </c>
      <c r="FG69" s="380">
        <v>6.9318929751335107E-2</v>
      </c>
      <c r="FH69" s="89">
        <v>37.991907754331699</v>
      </c>
      <c r="FI69" s="380">
        <v>13.2747527579271</v>
      </c>
      <c r="FJ69" s="380">
        <v>0</v>
      </c>
      <c r="FK69" s="89">
        <v>15.024967653564101</v>
      </c>
      <c r="FL69" s="380">
        <v>10.0465975846075</v>
      </c>
      <c r="FM69" s="380">
        <v>3.5559072535164001E-2</v>
      </c>
    </row>
    <row r="70" spans="2:169">
      <c r="B70" s="73" t="s">
        <v>1337</v>
      </c>
      <c r="C70" s="73" t="s">
        <v>1338</v>
      </c>
      <c r="D70" s="73" t="s">
        <v>1367</v>
      </c>
      <c r="E70" s="398" t="s">
        <v>32</v>
      </c>
      <c r="F70" s="398" t="s">
        <v>32</v>
      </c>
      <c r="H70" s="73" t="s">
        <v>1368</v>
      </c>
      <c r="I70" s="73" t="s">
        <v>1369</v>
      </c>
      <c r="J70" s="73" t="s">
        <v>1370</v>
      </c>
      <c r="K70" s="73" t="s">
        <v>1371</v>
      </c>
      <c r="L70" s="73">
        <v>25</v>
      </c>
      <c r="M70" s="113" t="s">
        <v>1621</v>
      </c>
      <c r="N70" s="591">
        <f t="shared" ref="N70:N159" si="122">P70</f>
        <v>4.5301622125409704</v>
      </c>
      <c r="O70" s="380">
        <v>10.4424039744843</v>
      </c>
      <c r="P70" s="380">
        <v>4.5301622125409704</v>
      </c>
      <c r="Q70" s="591">
        <f t="shared" si="115"/>
        <v>4.3193226646976202</v>
      </c>
      <c r="R70" s="380">
        <v>9.9732754018635195</v>
      </c>
      <c r="S70" s="380">
        <v>4.3193226646976202</v>
      </c>
      <c r="T70" s="89">
        <v>662.36884197864902</v>
      </c>
      <c r="U70" s="380">
        <v>116.99864609362</v>
      </c>
      <c r="V70" s="380">
        <v>10.622032197746799</v>
      </c>
      <c r="W70" s="89">
        <v>39.092003294659499</v>
      </c>
      <c r="X70" s="380">
        <v>39.6035350901738</v>
      </c>
      <c r="Y70" s="380">
        <v>0</v>
      </c>
      <c r="Z70" s="89">
        <v>12.3783979121459</v>
      </c>
      <c r="AA70" s="380">
        <v>18.9515385400261</v>
      </c>
      <c r="AB70" s="380">
        <v>0.91252379540244599</v>
      </c>
      <c r="AC70" s="591">
        <f t="shared" si="116"/>
        <v>894.98403763400097</v>
      </c>
      <c r="AD70" s="380">
        <v>2323.5949210767399</v>
      </c>
      <c r="AE70" s="380">
        <v>894.98403763400097</v>
      </c>
      <c r="AF70" s="89">
        <v>210888.906519754</v>
      </c>
      <c r="AG70" s="380">
        <v>46446.180874853002</v>
      </c>
      <c r="AH70" s="380">
        <v>19.001767164102301</v>
      </c>
      <c r="AI70" s="89">
        <v>1461.81859488949</v>
      </c>
      <c r="AJ70" s="380">
        <v>551.60139360436096</v>
      </c>
      <c r="AK70" s="380">
        <v>116.942831312498</v>
      </c>
      <c r="AL70" s="89">
        <v>1494.00563815693</v>
      </c>
      <c r="AM70" s="380">
        <v>582.27104959527196</v>
      </c>
      <c r="AN70" s="380">
        <v>194.67856564509299</v>
      </c>
      <c r="AO70" s="591">
        <f t="shared" si="109"/>
        <v>139.08432523612399</v>
      </c>
      <c r="AP70" s="380">
        <v>238.171869516919</v>
      </c>
      <c r="AQ70" s="380">
        <v>139.08432523612399</v>
      </c>
      <c r="AR70" s="89">
        <v>2.3936722693028201</v>
      </c>
      <c r="AS70" s="380">
        <v>1.66885235366081</v>
      </c>
      <c r="AT70" s="380">
        <v>0.52374700272296404</v>
      </c>
      <c r="AU70" s="89">
        <v>3.7940429770120501</v>
      </c>
      <c r="AV70" s="380">
        <v>7.5880859540241001</v>
      </c>
      <c r="AW70" s="380">
        <v>0.93537434562566502</v>
      </c>
      <c r="AX70" s="89">
        <v>41.525901220521803</v>
      </c>
      <c r="AY70" s="382">
        <v>6.4311517458796503</v>
      </c>
      <c r="AZ70" s="382">
        <v>0.11091014819289099</v>
      </c>
      <c r="BA70" s="591">
        <f t="shared" ref="BA70:BA91" si="123">BC70</f>
        <v>1.9349080551362701</v>
      </c>
      <c r="BB70" s="380">
        <v>3.5536807239335699</v>
      </c>
      <c r="BC70" s="380">
        <v>1.9349080551362701</v>
      </c>
      <c r="BD70" s="89">
        <v>404.41748971466302</v>
      </c>
      <c r="BE70" s="380">
        <v>75.703554429174005</v>
      </c>
      <c r="BF70" s="380">
        <v>1.5307050363291099</v>
      </c>
      <c r="BG70" s="89">
        <v>144.50110391320101</v>
      </c>
      <c r="BH70" s="380">
        <v>56.1554182395354</v>
      </c>
      <c r="BI70" s="380">
        <v>1.72574838335287</v>
      </c>
      <c r="BJ70" s="89">
        <v>196.225868024427</v>
      </c>
      <c r="BK70" s="380">
        <v>102.698352672081</v>
      </c>
      <c r="BL70" s="380">
        <v>5.4486062170733298</v>
      </c>
      <c r="BM70" s="89">
        <v>0.446407479368712</v>
      </c>
      <c r="BN70" s="380">
        <v>0.47119903863814799</v>
      </c>
      <c r="BO70" s="380">
        <v>6.4383696441623395E-2</v>
      </c>
      <c r="BP70" s="591">
        <f t="shared" si="119"/>
        <v>0.445592884247</v>
      </c>
      <c r="BQ70" s="380">
        <v>0</v>
      </c>
      <c r="BR70" s="380">
        <v>0.445592884247</v>
      </c>
      <c r="BS70" s="89">
        <v>0.54154610314978202</v>
      </c>
      <c r="BT70" s="380">
        <v>1.08309220629956</v>
      </c>
      <c r="BU70" s="380">
        <v>0.42348404959729602</v>
      </c>
      <c r="BV70" s="89">
        <v>3.2108742962536798</v>
      </c>
      <c r="BW70" s="380">
        <v>3.17225128544146</v>
      </c>
      <c r="BX70" s="380">
        <v>0.57876725860295397</v>
      </c>
      <c r="BY70" s="89">
        <v>0.84468353104276805</v>
      </c>
      <c r="BZ70" s="380">
        <v>0.67404233558361404</v>
      </c>
      <c r="CA70" s="380">
        <v>0.16031552479550701</v>
      </c>
      <c r="CB70" s="89">
        <v>20.943316707087099</v>
      </c>
      <c r="CC70" s="380">
        <v>8.2377606532546608</v>
      </c>
      <c r="CD70" s="380">
        <v>0.48600320578355699</v>
      </c>
      <c r="CE70" s="89">
        <v>17.961528811623801</v>
      </c>
      <c r="CF70" s="380">
        <v>7.32301000332561</v>
      </c>
      <c r="CG70" s="380">
        <v>0.26428296692354097</v>
      </c>
      <c r="CH70" s="591">
        <f t="shared" si="27"/>
        <v>6.27545752812674</v>
      </c>
      <c r="CI70" s="380">
        <v>13.071156477425999</v>
      </c>
      <c r="CJ70" s="380">
        <v>6.27545752812674</v>
      </c>
      <c r="CK70" s="89">
        <v>312.98329230045198</v>
      </c>
      <c r="CL70" s="380">
        <v>49.663942917732399</v>
      </c>
      <c r="CM70" s="380">
        <v>4.9763736591525401E-2</v>
      </c>
      <c r="CN70" s="89">
        <v>138.22631543313699</v>
      </c>
      <c r="CO70" s="380">
        <v>17.437961095711699</v>
      </c>
      <c r="CP70" s="380">
        <v>0</v>
      </c>
      <c r="CQ70" s="89">
        <v>0.36178432793596099</v>
      </c>
      <c r="CR70" s="380">
        <v>0.72356865587192298</v>
      </c>
      <c r="CS70" s="380">
        <v>0</v>
      </c>
      <c r="CT70" s="89">
        <v>0</v>
      </c>
      <c r="CU70" s="380">
        <v>0</v>
      </c>
      <c r="CV70" s="380">
        <v>0</v>
      </c>
      <c r="CW70" s="89">
        <v>0</v>
      </c>
      <c r="CX70" s="380">
        <v>0</v>
      </c>
      <c r="CY70" s="380">
        <v>0</v>
      </c>
      <c r="CZ70" s="89">
        <v>0.49337408261643001</v>
      </c>
      <c r="DA70" s="380">
        <v>0.98674816523285902</v>
      </c>
      <c r="DB70" s="380">
        <v>0.14908312728228401</v>
      </c>
      <c r="DC70" s="591">
        <f t="shared" si="21"/>
        <v>7.77120420949826E-2</v>
      </c>
      <c r="DD70" s="380">
        <v>0</v>
      </c>
      <c r="DE70" s="380">
        <v>7.77120420949826E-2</v>
      </c>
      <c r="DF70" s="591">
        <v>0</v>
      </c>
      <c r="DG70" s="380">
        <v>0</v>
      </c>
      <c r="DH70" s="380">
        <v>0</v>
      </c>
      <c r="DI70" s="89">
        <v>610.73080122536999</v>
      </c>
      <c r="DJ70" s="380">
        <v>109.695519482558</v>
      </c>
      <c r="DK70" s="380">
        <v>0</v>
      </c>
      <c r="DL70" s="89">
        <v>1070.62574314526</v>
      </c>
      <c r="DM70" s="380">
        <v>190.476088225447</v>
      </c>
      <c r="DN70" s="380">
        <v>0</v>
      </c>
      <c r="DO70" s="89">
        <v>112.728284711809</v>
      </c>
      <c r="DP70" s="380">
        <v>19.2006794688869</v>
      </c>
      <c r="DQ70" s="380">
        <v>0</v>
      </c>
      <c r="DR70" s="89">
        <v>422.14851734245201</v>
      </c>
      <c r="DS70" s="380">
        <v>70.061084635659299</v>
      </c>
      <c r="DT70" s="380">
        <v>4.5586115287118402E-2</v>
      </c>
      <c r="DU70" s="89">
        <v>55.623487741124002</v>
      </c>
      <c r="DV70" s="380">
        <v>11.866409471592</v>
      </c>
      <c r="DW70" s="380">
        <v>5.1070542715565798E-2</v>
      </c>
      <c r="DX70" s="89">
        <v>10.5965465033645</v>
      </c>
      <c r="DY70" s="380">
        <v>2.1768460086425501</v>
      </c>
      <c r="DZ70" s="380">
        <v>0</v>
      </c>
      <c r="EA70" s="89">
        <v>45.202289943834401</v>
      </c>
      <c r="EB70" s="380">
        <v>7.9412725019662496</v>
      </c>
      <c r="EC70" s="380">
        <v>0</v>
      </c>
      <c r="ED70" s="89">
        <v>4.6697636587353104</v>
      </c>
      <c r="EE70" s="380">
        <v>1.1945765640130199</v>
      </c>
      <c r="EF70" s="380">
        <v>0</v>
      </c>
      <c r="EG70" s="89">
        <v>23.622187044255401</v>
      </c>
      <c r="EH70" s="380">
        <v>4.6228250902486003</v>
      </c>
      <c r="EI70" s="380">
        <v>0</v>
      </c>
      <c r="EJ70" s="89">
        <v>4.6915812560172903</v>
      </c>
      <c r="EK70" s="380">
        <v>1.15578181487369</v>
      </c>
      <c r="EL70" s="380">
        <v>0</v>
      </c>
      <c r="EM70" s="89">
        <v>12.8642239868974</v>
      </c>
      <c r="EN70" s="380">
        <v>4.1470175372525597</v>
      </c>
      <c r="EO70" s="380">
        <v>0</v>
      </c>
      <c r="EP70" s="89">
        <v>1.5700952624389799</v>
      </c>
      <c r="EQ70" s="380">
        <v>0.73437255084462305</v>
      </c>
      <c r="ER70" s="380">
        <v>0</v>
      </c>
      <c r="ES70" s="89">
        <v>11.298548718200999</v>
      </c>
      <c r="ET70" s="380">
        <v>4.7224224225891804</v>
      </c>
      <c r="EU70" s="380">
        <v>0</v>
      </c>
      <c r="EV70" s="89">
        <v>2.05920772366327</v>
      </c>
      <c r="EW70" s="380">
        <v>0.755973999761686</v>
      </c>
      <c r="EX70" s="380">
        <v>0</v>
      </c>
      <c r="EY70" s="591">
        <f t="shared" ref="EY70:EY71" si="124">FA70</f>
        <v>3.7957931684144797E-2</v>
      </c>
      <c r="EZ70" s="380">
        <v>0</v>
      </c>
      <c r="FA70" s="380">
        <v>3.7957931684144797E-2</v>
      </c>
      <c r="FB70" s="89">
        <v>1.3900465274898299</v>
      </c>
      <c r="FC70" s="380">
        <v>0.74687050982379299</v>
      </c>
      <c r="FD70" s="380">
        <v>2.3025568820518299E-2</v>
      </c>
      <c r="FE70" s="89">
        <v>0.66445308093127597</v>
      </c>
      <c r="FF70" s="380">
        <v>0.48705231636888002</v>
      </c>
      <c r="FG70" s="380">
        <v>2.75313757905289E-2</v>
      </c>
      <c r="FH70" s="89">
        <v>47.3055390180713</v>
      </c>
      <c r="FI70" s="380">
        <v>6.3424334967371001</v>
      </c>
      <c r="FJ70" s="380">
        <v>0</v>
      </c>
      <c r="FK70" s="89">
        <v>35.903033044378297</v>
      </c>
      <c r="FL70" s="380">
        <v>5.5757845339516496</v>
      </c>
      <c r="FM70" s="380">
        <v>0</v>
      </c>
    </row>
    <row r="71" spans="2:169">
      <c r="B71" s="73" t="s">
        <v>1337</v>
      </c>
      <c r="C71" s="73" t="s">
        <v>1338</v>
      </c>
      <c r="D71" s="73" t="s">
        <v>1367</v>
      </c>
      <c r="E71" s="398" t="s">
        <v>32</v>
      </c>
      <c r="F71" s="398" t="s">
        <v>32</v>
      </c>
      <c r="H71" s="73" t="s">
        <v>1368</v>
      </c>
      <c r="I71" s="73" t="s">
        <v>1369</v>
      </c>
      <c r="J71" s="73" t="s">
        <v>1370</v>
      </c>
      <c r="K71" s="73" t="s">
        <v>1371</v>
      </c>
      <c r="L71" s="73">
        <v>25</v>
      </c>
      <c r="M71" s="113" t="s">
        <v>1622</v>
      </c>
      <c r="N71" s="591">
        <f t="shared" si="122"/>
        <v>4.5947384302283902</v>
      </c>
      <c r="O71" s="380">
        <v>9.0513528293649692</v>
      </c>
      <c r="P71" s="380">
        <v>4.5947384302283902</v>
      </c>
      <c r="Q71" s="591">
        <f t="shared" si="115"/>
        <v>5.1323753680817497</v>
      </c>
      <c r="R71" s="380">
        <v>16.503959422209402</v>
      </c>
      <c r="S71" s="380">
        <v>5.1323753680817497</v>
      </c>
      <c r="T71" s="89">
        <v>505.14152398405201</v>
      </c>
      <c r="U71" s="380">
        <v>141.024008438089</v>
      </c>
      <c r="V71" s="380">
        <v>10.413188990536201</v>
      </c>
      <c r="W71" s="89">
        <v>44.975160888092901</v>
      </c>
      <c r="X71" s="380">
        <v>24.928708471229999</v>
      </c>
      <c r="Y71" s="380">
        <v>0.20585897951590801</v>
      </c>
      <c r="Z71" s="89">
        <v>6.1146412715309202</v>
      </c>
      <c r="AA71" s="380">
        <v>7.6696024745926197</v>
      </c>
      <c r="AB71" s="380">
        <v>0.89886911926882196</v>
      </c>
      <c r="AC71" s="89">
        <v>932.93837924984098</v>
      </c>
      <c r="AD71" s="380">
        <v>1938.8955058735701</v>
      </c>
      <c r="AE71" s="380">
        <v>598.49032620506603</v>
      </c>
      <c r="AF71" s="89">
        <v>213515.72361292099</v>
      </c>
      <c r="AG71" s="380">
        <v>42145.140026896101</v>
      </c>
      <c r="AH71" s="380">
        <v>21.011012435790899</v>
      </c>
      <c r="AI71" s="89">
        <v>1200.6386877161301</v>
      </c>
      <c r="AJ71" s="380">
        <v>264.72518104968498</v>
      </c>
      <c r="AK71" s="380">
        <v>111.544370687998</v>
      </c>
      <c r="AL71" s="89">
        <v>1838.5032907055299</v>
      </c>
      <c r="AM71" s="380">
        <v>422.47979027991403</v>
      </c>
      <c r="AN71" s="380">
        <v>230.96238482789599</v>
      </c>
      <c r="AO71" s="591">
        <f t="shared" si="109"/>
        <v>86.637022489203105</v>
      </c>
      <c r="AP71" s="380">
        <v>186.72968850779199</v>
      </c>
      <c r="AQ71" s="380">
        <v>86.637022489203105</v>
      </c>
      <c r="AR71" s="89">
        <v>1.82421665531847</v>
      </c>
      <c r="AS71" s="380">
        <v>2.0090832483869301</v>
      </c>
      <c r="AT71" s="380">
        <v>0.53754111496974699</v>
      </c>
      <c r="AU71" s="89">
        <v>3.7317519530127399</v>
      </c>
      <c r="AV71" s="380">
        <v>7.46350390602547</v>
      </c>
      <c r="AW71" s="380">
        <v>1.05786294720813</v>
      </c>
      <c r="AX71" s="89">
        <v>29.755441581928501</v>
      </c>
      <c r="AY71" s="382">
        <v>8.6104023370754295</v>
      </c>
      <c r="AZ71" s="382">
        <v>0.12379714136127599</v>
      </c>
      <c r="BA71" s="591">
        <f t="shared" si="123"/>
        <v>2.33644072631721</v>
      </c>
      <c r="BB71" s="380">
        <v>3.67417623276175</v>
      </c>
      <c r="BC71" s="380">
        <v>2.33644072631721</v>
      </c>
      <c r="BD71" s="89">
        <v>509.014751526449</v>
      </c>
      <c r="BE71" s="380">
        <v>107.14609258871</v>
      </c>
      <c r="BF71" s="380">
        <v>1.4570599108434701</v>
      </c>
      <c r="BG71" s="89">
        <v>207.77450048109301</v>
      </c>
      <c r="BH71" s="380">
        <v>48.006508165246402</v>
      </c>
      <c r="BI71" s="380">
        <v>1.7445509421879499</v>
      </c>
      <c r="BJ71" s="89">
        <v>228.35858950925001</v>
      </c>
      <c r="BK71" s="380">
        <v>95.866139729487102</v>
      </c>
      <c r="BL71" s="380">
        <v>6.7085579776121502</v>
      </c>
      <c r="BM71" s="89">
        <v>0.43134530495200002</v>
      </c>
      <c r="BN71" s="380">
        <v>0.74618514561115201</v>
      </c>
      <c r="BO71" s="380">
        <v>7.1833605986715496E-2</v>
      </c>
      <c r="BP71" s="591">
        <f t="shared" si="119"/>
        <v>0.49434558625473402</v>
      </c>
      <c r="BQ71" s="380">
        <v>0</v>
      </c>
      <c r="BR71" s="380">
        <v>0.49434558625473402</v>
      </c>
      <c r="BS71" s="591">
        <f t="shared" ref="BS71" si="125">BU71</f>
        <v>0.47057716066409999</v>
      </c>
      <c r="BT71" s="380">
        <v>1.1137263318246</v>
      </c>
      <c r="BU71" s="380">
        <v>0.47057716066409999</v>
      </c>
      <c r="BV71" s="89">
        <v>2.9882861922155501</v>
      </c>
      <c r="BW71" s="380">
        <v>3.19731778218179</v>
      </c>
      <c r="BX71" s="380">
        <v>0.49370015297771402</v>
      </c>
      <c r="BY71" s="89">
        <v>1.6156186630117899</v>
      </c>
      <c r="BZ71" s="380">
        <v>0.68771704925985899</v>
      </c>
      <c r="CA71" s="380">
        <v>0.153695965183449</v>
      </c>
      <c r="CB71" s="89">
        <v>34.999747446199699</v>
      </c>
      <c r="CC71" s="380">
        <v>15.226081877139</v>
      </c>
      <c r="CD71" s="380">
        <v>0.543828058522146</v>
      </c>
      <c r="CE71" s="89">
        <v>12.88419005303</v>
      </c>
      <c r="CF71" s="380">
        <v>6.0890447869941804</v>
      </c>
      <c r="CG71" s="380">
        <v>0.32267762110175602</v>
      </c>
      <c r="CH71" s="591">
        <f t="shared" si="27"/>
        <v>5.9338349985176402</v>
      </c>
      <c r="CI71" s="380">
        <v>16.829747258463001</v>
      </c>
      <c r="CJ71" s="380">
        <v>5.9338349985176402</v>
      </c>
      <c r="CK71" s="89">
        <v>336.91180829409097</v>
      </c>
      <c r="CL71" s="380">
        <v>73.5195999379619</v>
      </c>
      <c r="CM71" s="380">
        <v>3.9095633490689501E-2</v>
      </c>
      <c r="CN71" s="89">
        <v>227.37922129735799</v>
      </c>
      <c r="CO71" s="380">
        <v>100.003637574693</v>
      </c>
      <c r="CP71" s="380">
        <v>1.84107210095696E-2</v>
      </c>
      <c r="CQ71" s="89">
        <v>0.70436158876393296</v>
      </c>
      <c r="CR71" s="380">
        <v>0.68603549103116501</v>
      </c>
      <c r="CS71" s="380">
        <v>0</v>
      </c>
      <c r="CT71" s="89">
        <v>0</v>
      </c>
      <c r="CU71" s="380">
        <v>0</v>
      </c>
      <c r="CV71" s="380">
        <v>0</v>
      </c>
      <c r="CW71" s="89">
        <v>0</v>
      </c>
      <c r="CX71" s="380">
        <v>0</v>
      </c>
      <c r="CY71" s="380">
        <v>0</v>
      </c>
      <c r="CZ71" s="591">
        <f t="shared" ref="CZ71:CZ168" si="126">DB71</f>
        <v>0.15381985691549599</v>
      </c>
      <c r="DA71" s="380">
        <v>0</v>
      </c>
      <c r="DB71" s="380">
        <v>0.15381985691549599</v>
      </c>
      <c r="DC71" s="591">
        <f t="shared" si="21"/>
        <v>6.3195007883271703E-2</v>
      </c>
      <c r="DD71" s="380">
        <v>0</v>
      </c>
      <c r="DE71" s="380">
        <v>6.3195007883271703E-2</v>
      </c>
      <c r="DF71" s="591">
        <v>0</v>
      </c>
      <c r="DG71" s="380">
        <v>0</v>
      </c>
      <c r="DH71" s="380">
        <v>0</v>
      </c>
      <c r="DI71" s="89">
        <v>1274.5856656118599</v>
      </c>
      <c r="DJ71" s="380">
        <v>611.02082245319104</v>
      </c>
      <c r="DK71" s="380">
        <v>0</v>
      </c>
      <c r="DL71" s="89">
        <v>1929.8126467340701</v>
      </c>
      <c r="DM71" s="380">
        <v>883.94850996507103</v>
      </c>
      <c r="DN71" s="380">
        <v>0</v>
      </c>
      <c r="DO71" s="89">
        <v>190.66312633660999</v>
      </c>
      <c r="DP71" s="380">
        <v>86.336156178910201</v>
      </c>
      <c r="DQ71" s="380">
        <v>0</v>
      </c>
      <c r="DR71" s="89">
        <v>663.52387422175605</v>
      </c>
      <c r="DS71" s="380">
        <v>256.58278668585598</v>
      </c>
      <c r="DT71" s="380">
        <v>0</v>
      </c>
      <c r="DU71" s="89">
        <v>87.809767760398699</v>
      </c>
      <c r="DV71" s="380">
        <v>33.988295665701003</v>
      </c>
      <c r="DW71" s="380">
        <v>0</v>
      </c>
      <c r="DX71" s="89">
        <v>15.868005565430501</v>
      </c>
      <c r="DY71" s="380">
        <v>5.3339705729676696</v>
      </c>
      <c r="DZ71" s="380">
        <v>0</v>
      </c>
      <c r="EA71" s="89">
        <v>61.608469257371503</v>
      </c>
      <c r="EB71" s="380">
        <v>28.0624198569916</v>
      </c>
      <c r="EC71" s="380">
        <v>0</v>
      </c>
      <c r="ED71" s="89">
        <v>6.5975171498448404</v>
      </c>
      <c r="EE71" s="380">
        <v>3.12044556832346</v>
      </c>
      <c r="EF71" s="380">
        <v>0</v>
      </c>
      <c r="EG71" s="89">
        <v>37.464077612606197</v>
      </c>
      <c r="EH71" s="380">
        <v>13.3968777202223</v>
      </c>
      <c r="EI71" s="380">
        <v>0</v>
      </c>
      <c r="EJ71" s="89">
        <v>7.6764809915471304</v>
      </c>
      <c r="EK71" s="380">
        <v>2.5398669684997901</v>
      </c>
      <c r="EL71" s="380">
        <v>0</v>
      </c>
      <c r="EM71" s="89">
        <v>21.5293047406584</v>
      </c>
      <c r="EN71" s="380">
        <v>8.9740039823172104</v>
      </c>
      <c r="EO71" s="380">
        <v>0</v>
      </c>
      <c r="EP71" s="89">
        <v>2.8633079087164401</v>
      </c>
      <c r="EQ71" s="380">
        <v>1.34402145740007</v>
      </c>
      <c r="ER71" s="380">
        <v>0</v>
      </c>
      <c r="ES71" s="89">
        <v>21.838139469823901</v>
      </c>
      <c r="ET71" s="380">
        <v>12.1208226164352</v>
      </c>
      <c r="EU71" s="380">
        <v>0</v>
      </c>
      <c r="EV71" s="89">
        <v>4.0016892396013999</v>
      </c>
      <c r="EW71" s="380">
        <v>1.3818413046367399</v>
      </c>
      <c r="EX71" s="380">
        <v>0</v>
      </c>
      <c r="EY71" s="591">
        <f t="shared" si="124"/>
        <v>5.4582933449591003E-2</v>
      </c>
      <c r="EZ71" s="380">
        <v>0</v>
      </c>
      <c r="FA71" s="380">
        <v>5.4582933449591003E-2</v>
      </c>
      <c r="FB71" s="89">
        <v>2.20318632542629</v>
      </c>
      <c r="FC71" s="380">
        <v>1.32788220092771</v>
      </c>
      <c r="FD71" s="380">
        <v>8.1709842217891696E-2</v>
      </c>
      <c r="FE71" s="89">
        <v>0.51792165993022199</v>
      </c>
      <c r="FF71" s="380">
        <v>0.29696967933092999</v>
      </c>
      <c r="FG71" s="380">
        <v>3.7759210022149298E-2</v>
      </c>
      <c r="FH71" s="89">
        <v>66.193939314622099</v>
      </c>
      <c r="FI71" s="380">
        <v>22.580777372732801</v>
      </c>
      <c r="FJ71" s="380">
        <v>0</v>
      </c>
      <c r="FK71" s="89">
        <v>22.991556852282098</v>
      </c>
      <c r="FL71" s="380">
        <v>7.1209885979802596</v>
      </c>
      <c r="FM71" s="380">
        <v>0</v>
      </c>
    </row>
    <row r="72" spans="2:169">
      <c r="B72" s="73" t="s">
        <v>1337</v>
      </c>
      <c r="C72" s="73" t="s">
        <v>1338</v>
      </c>
      <c r="D72" s="73" t="s">
        <v>1367</v>
      </c>
      <c r="E72" s="398" t="s">
        <v>32</v>
      </c>
      <c r="F72" s="398" t="s">
        <v>32</v>
      </c>
      <c r="H72" s="73" t="s">
        <v>1368</v>
      </c>
      <c r="I72" s="73" t="s">
        <v>1369</v>
      </c>
      <c r="J72" s="73" t="s">
        <v>1370</v>
      </c>
      <c r="K72" s="73" t="s">
        <v>1371</v>
      </c>
      <c r="L72" s="73">
        <v>25</v>
      </c>
      <c r="M72" s="113" t="s">
        <v>1623</v>
      </c>
      <c r="N72" s="591">
        <f t="shared" si="122"/>
        <v>4.1224960642004298</v>
      </c>
      <c r="O72" s="380">
        <v>10.2170221001572</v>
      </c>
      <c r="P72" s="380">
        <v>4.1224960642004298</v>
      </c>
      <c r="Q72" s="89">
        <v>8.3229593458642395</v>
      </c>
      <c r="R72" s="380">
        <v>9.4130586647146508</v>
      </c>
      <c r="S72" s="380">
        <v>4.1652329415288403</v>
      </c>
      <c r="T72" s="89">
        <v>704.99846202459298</v>
      </c>
      <c r="U72" s="380">
        <v>100.358958403901</v>
      </c>
      <c r="V72" s="380">
        <v>9.50004580240293</v>
      </c>
      <c r="W72" s="89">
        <v>52.267753934206901</v>
      </c>
      <c r="X72" s="380">
        <v>52.081875533885999</v>
      </c>
      <c r="Y72" s="380">
        <v>0</v>
      </c>
      <c r="Z72" s="89">
        <v>291.199687602187</v>
      </c>
      <c r="AA72" s="380">
        <v>309.76266597577302</v>
      </c>
      <c r="AB72" s="380">
        <v>0.83490216010450802</v>
      </c>
      <c r="AC72" s="89">
        <v>924.587698357161</v>
      </c>
      <c r="AD72" s="380">
        <v>1493.39941912416</v>
      </c>
      <c r="AE72" s="380">
        <v>561.82783682370996</v>
      </c>
      <c r="AF72" s="89">
        <v>207842.100155375</v>
      </c>
      <c r="AG72" s="380">
        <v>38581.472739463999</v>
      </c>
      <c r="AH72" s="380">
        <v>21.5848144837536</v>
      </c>
      <c r="AI72" s="89">
        <v>1434.11188233295</v>
      </c>
      <c r="AJ72" s="380">
        <v>421.48189016671301</v>
      </c>
      <c r="AK72" s="380">
        <v>109.33473882453499</v>
      </c>
      <c r="AL72" s="89">
        <v>1623.8390930606699</v>
      </c>
      <c r="AM72" s="380">
        <v>548.94789020023995</v>
      </c>
      <c r="AN72" s="380">
        <v>194.199295258082</v>
      </c>
      <c r="AO72" s="591">
        <f t="shared" si="109"/>
        <v>105.072053785672</v>
      </c>
      <c r="AP72" s="380">
        <v>189.24185096849499</v>
      </c>
      <c r="AQ72" s="380">
        <v>105.072053785672</v>
      </c>
      <c r="AR72" s="89">
        <v>2.1275708453957001</v>
      </c>
      <c r="AS72" s="380">
        <v>1.4585414109683099</v>
      </c>
      <c r="AT72" s="380">
        <v>0.646906298241961</v>
      </c>
      <c r="AU72" s="591">
        <f t="shared" ref="AU72:AU74" si="127">AW72</f>
        <v>1.1727377642869701</v>
      </c>
      <c r="AV72" s="380">
        <v>0</v>
      </c>
      <c r="AW72" s="380">
        <v>1.1727377642869701</v>
      </c>
      <c r="AX72" s="89">
        <v>38.830384712799003</v>
      </c>
      <c r="AY72" s="382">
        <v>9.8215040684755301</v>
      </c>
      <c r="AZ72" s="382">
        <v>6.6018949800398893E-2</v>
      </c>
      <c r="BA72" s="591">
        <f t="shared" si="123"/>
        <v>1.85792884840644</v>
      </c>
      <c r="BB72" s="380">
        <v>3.4062202570808702</v>
      </c>
      <c r="BC72" s="380">
        <v>1.85792884840644</v>
      </c>
      <c r="BD72" s="89">
        <v>563.58276853198299</v>
      </c>
      <c r="BE72" s="380">
        <v>136.90293457059499</v>
      </c>
      <c r="BF72" s="380">
        <v>1.2702614956388301</v>
      </c>
      <c r="BG72" s="89">
        <v>231.40811788202501</v>
      </c>
      <c r="BH72" s="380">
        <v>169.556291714157</v>
      </c>
      <c r="BI72" s="380">
        <v>1.69447034813706</v>
      </c>
      <c r="BJ72" s="89">
        <v>278.477257715137</v>
      </c>
      <c r="BK72" s="380">
        <v>234.13083476971201</v>
      </c>
      <c r="BL72" s="380">
        <v>6.4817743809386403</v>
      </c>
      <c r="BM72" s="89">
        <v>0.42216938727226</v>
      </c>
      <c r="BN72" s="380">
        <v>0.476640079726045</v>
      </c>
      <c r="BO72" s="380">
        <v>6.7765232787499102E-2</v>
      </c>
      <c r="BP72" s="591">
        <f t="shared" si="119"/>
        <v>0.51490634456415596</v>
      </c>
      <c r="BQ72" s="380">
        <v>0</v>
      </c>
      <c r="BR72" s="380">
        <v>0.51490634456415596</v>
      </c>
      <c r="BS72" s="89">
        <v>0.49013408853954898</v>
      </c>
      <c r="BT72" s="380">
        <v>1.00456361817802</v>
      </c>
      <c r="BU72" s="380">
        <v>0.38286264648648399</v>
      </c>
      <c r="BV72" s="89">
        <v>3.3179327883987302</v>
      </c>
      <c r="BW72" s="380">
        <v>3.30557383919454</v>
      </c>
      <c r="BX72" s="380">
        <v>0.44009092918329401</v>
      </c>
      <c r="BY72" s="89">
        <v>1.2358405331842901</v>
      </c>
      <c r="BZ72" s="380">
        <v>1.24356616952356</v>
      </c>
      <c r="CA72" s="380">
        <v>0.141630505758678</v>
      </c>
      <c r="CB72" s="89">
        <v>20.6840300752934</v>
      </c>
      <c r="CC72" s="380">
        <v>10.0629843330147</v>
      </c>
      <c r="CD72" s="380">
        <v>0.52884018082267503</v>
      </c>
      <c r="CE72" s="89">
        <v>19.285210601625302</v>
      </c>
      <c r="CF72" s="380">
        <v>14.829363836370099</v>
      </c>
      <c r="CG72" s="380">
        <v>0.29358312202659997</v>
      </c>
      <c r="CH72" s="591">
        <f t="shared" si="27"/>
        <v>6.6136505003309898</v>
      </c>
      <c r="CI72" s="380">
        <v>13.44546965919</v>
      </c>
      <c r="CJ72" s="380">
        <v>6.6136505003309898</v>
      </c>
      <c r="CK72" s="89">
        <v>326.925802208454</v>
      </c>
      <c r="CL72" s="380">
        <v>65.989971999270296</v>
      </c>
      <c r="CM72" s="380">
        <v>4.4812275141630102E-2</v>
      </c>
      <c r="CN72" s="89">
        <v>204.35641531292401</v>
      </c>
      <c r="CO72" s="380">
        <v>41.162459486144897</v>
      </c>
      <c r="CP72" s="380">
        <v>0</v>
      </c>
      <c r="CQ72" s="89">
        <v>0.368450015853095</v>
      </c>
      <c r="CR72" s="380">
        <v>0.73690003170619001</v>
      </c>
      <c r="CS72" s="380">
        <v>0</v>
      </c>
      <c r="CT72" s="89">
        <v>0</v>
      </c>
      <c r="CU72" s="380">
        <v>0</v>
      </c>
      <c r="CV72" s="380">
        <v>0</v>
      </c>
      <c r="CW72" s="89">
        <v>0</v>
      </c>
      <c r="CX72" s="380">
        <v>0</v>
      </c>
      <c r="CY72" s="380">
        <v>0</v>
      </c>
      <c r="CZ72" s="591">
        <f t="shared" si="126"/>
        <v>0.14039981607832</v>
      </c>
      <c r="DA72" s="380">
        <v>0</v>
      </c>
      <c r="DB72" s="380">
        <v>0.14039981607832</v>
      </c>
      <c r="DC72" s="591">
        <f t="shared" si="21"/>
        <v>7.0443261674049407E-2</v>
      </c>
      <c r="DD72" s="380">
        <v>0</v>
      </c>
      <c r="DE72" s="380">
        <v>7.0443261674049407E-2</v>
      </c>
      <c r="DF72" s="591">
        <v>0</v>
      </c>
      <c r="DG72" s="380">
        <v>0</v>
      </c>
      <c r="DH72" s="380">
        <v>0</v>
      </c>
      <c r="DI72" s="89">
        <v>729.17087986793001</v>
      </c>
      <c r="DJ72" s="380">
        <v>137.21589340920301</v>
      </c>
      <c r="DK72" s="380">
        <v>0</v>
      </c>
      <c r="DL72" s="89">
        <v>1168.16720387334</v>
      </c>
      <c r="DM72" s="380">
        <v>263.22018636803398</v>
      </c>
      <c r="DN72" s="380">
        <v>0</v>
      </c>
      <c r="DO72" s="89">
        <v>119.94784840218399</v>
      </c>
      <c r="DP72" s="380">
        <v>24.953350253812101</v>
      </c>
      <c r="DQ72" s="380">
        <v>0</v>
      </c>
      <c r="DR72" s="89">
        <v>427.63689946636799</v>
      </c>
      <c r="DS72" s="380">
        <v>70.833897740157099</v>
      </c>
      <c r="DT72" s="380">
        <v>0</v>
      </c>
      <c r="DU72" s="89">
        <v>61.482229019028303</v>
      </c>
      <c r="DV72" s="380">
        <v>14.3686645901587</v>
      </c>
      <c r="DW72" s="380">
        <v>0</v>
      </c>
      <c r="DX72" s="89">
        <v>10.261890044532301</v>
      </c>
      <c r="DY72" s="380">
        <v>1.92924453852734</v>
      </c>
      <c r="DZ72" s="380">
        <v>0</v>
      </c>
      <c r="EA72" s="89">
        <v>47.292169716418599</v>
      </c>
      <c r="EB72" s="380">
        <v>8.7293003711588906</v>
      </c>
      <c r="EC72" s="380">
        <v>0</v>
      </c>
      <c r="ED72" s="89">
        <v>5.4646180392658401</v>
      </c>
      <c r="EE72" s="380">
        <v>1.3697976823567399</v>
      </c>
      <c r="EF72" s="380">
        <v>7.2392034864960202E-3</v>
      </c>
      <c r="EG72" s="89">
        <v>30.420337902600998</v>
      </c>
      <c r="EH72" s="380">
        <v>7.0661781571901896</v>
      </c>
      <c r="EI72" s="380">
        <v>2.9680413862133999E-2</v>
      </c>
      <c r="EJ72" s="89">
        <v>6.5181282540046501</v>
      </c>
      <c r="EK72" s="380">
        <v>1.4006542423441</v>
      </c>
      <c r="EL72" s="380">
        <v>8.0294789647953405E-3</v>
      </c>
      <c r="EM72" s="89">
        <v>19.5140650841481</v>
      </c>
      <c r="EN72" s="380">
        <v>4.4857097805847204</v>
      </c>
      <c r="EO72" s="380">
        <v>0</v>
      </c>
      <c r="EP72" s="89">
        <v>2.67024855690503</v>
      </c>
      <c r="EQ72" s="380">
        <v>0.866434203583891</v>
      </c>
      <c r="ER72" s="380">
        <v>0</v>
      </c>
      <c r="ES72" s="89">
        <v>17.7301457991395</v>
      </c>
      <c r="ET72" s="380">
        <v>4.8349507707814903</v>
      </c>
      <c r="EU72" s="380">
        <v>0</v>
      </c>
      <c r="EV72" s="89">
        <v>3.09413234777836</v>
      </c>
      <c r="EW72" s="380">
        <v>0.63393699324108199</v>
      </c>
      <c r="EX72" s="380">
        <v>0</v>
      </c>
      <c r="EY72" s="591">
        <v>0</v>
      </c>
      <c r="EZ72" s="380">
        <v>0</v>
      </c>
      <c r="FA72" s="380">
        <v>0</v>
      </c>
      <c r="FB72" s="89">
        <v>1.56838443923041</v>
      </c>
      <c r="FC72" s="380">
        <v>1.09471649877939</v>
      </c>
      <c r="FD72" s="380">
        <v>3.1359398708320503E-2</v>
      </c>
      <c r="FE72" s="89">
        <v>0.461048434274754</v>
      </c>
      <c r="FF72" s="380">
        <v>0.58078121018698903</v>
      </c>
      <c r="FG72" s="380">
        <v>3.1989585288005898E-2</v>
      </c>
      <c r="FH72" s="89">
        <v>38.617316621764203</v>
      </c>
      <c r="FI72" s="380">
        <v>6.91126767122394</v>
      </c>
      <c r="FJ72" s="380">
        <v>0</v>
      </c>
      <c r="FK72" s="89">
        <v>22.997213867676901</v>
      </c>
      <c r="FL72" s="380">
        <v>9.9957948309950506</v>
      </c>
      <c r="FM72" s="380">
        <v>1.07681033099151E-2</v>
      </c>
    </row>
    <row r="73" spans="2:169">
      <c r="B73" s="73" t="s">
        <v>1337</v>
      </c>
      <c r="C73" s="73" t="s">
        <v>1338</v>
      </c>
      <c r="D73" s="73" t="s">
        <v>1367</v>
      </c>
      <c r="E73" s="398" t="s">
        <v>32</v>
      </c>
      <c r="F73" s="398" t="s">
        <v>32</v>
      </c>
      <c r="H73" s="73" t="s">
        <v>1368</v>
      </c>
      <c r="I73" s="73" t="s">
        <v>1369</v>
      </c>
      <c r="J73" s="73" t="s">
        <v>1370</v>
      </c>
      <c r="K73" s="73" t="s">
        <v>1371</v>
      </c>
      <c r="L73" s="73">
        <v>15</v>
      </c>
      <c r="M73" s="113" t="s">
        <v>1624</v>
      </c>
      <c r="N73" s="591">
        <f t="shared" si="122"/>
        <v>18.233912131959901</v>
      </c>
      <c r="O73" s="380">
        <v>66.121479388713496</v>
      </c>
      <c r="P73" s="380">
        <v>18.233912131959901</v>
      </c>
      <c r="Q73" s="591">
        <f t="shared" ref="Q73:Q84" si="128">S73</f>
        <v>19.249855785989102</v>
      </c>
      <c r="R73" s="380">
        <v>13.1599431869134</v>
      </c>
      <c r="S73" s="380">
        <v>19.249855785989102</v>
      </c>
      <c r="T73" s="89">
        <v>1126.82408033309</v>
      </c>
      <c r="U73" s="380">
        <v>161.25437980512001</v>
      </c>
      <c r="V73" s="380">
        <v>41.915026345052603</v>
      </c>
      <c r="W73" s="89">
        <v>74.780065982342606</v>
      </c>
      <c r="X73" s="380">
        <v>45.279827128331199</v>
      </c>
      <c r="Y73" s="380">
        <v>1.47074424045331</v>
      </c>
      <c r="Z73" s="89">
        <v>16.574995307774099</v>
      </c>
      <c r="AA73" s="380">
        <v>7.6317452329420004</v>
      </c>
      <c r="AB73" s="380">
        <v>3.2932715933623702</v>
      </c>
      <c r="AC73" s="591">
        <f t="shared" ref="AC73:AC83" si="129">AE73</f>
        <v>2824.4480104347499</v>
      </c>
      <c r="AD73" s="380">
        <v>7992.8407347956199</v>
      </c>
      <c r="AE73" s="380">
        <v>2824.4480104347499</v>
      </c>
      <c r="AF73" s="89">
        <v>203863.70169046801</v>
      </c>
      <c r="AG73" s="380">
        <v>46033.130013268099</v>
      </c>
      <c r="AH73" s="380">
        <v>79.108678445141805</v>
      </c>
      <c r="AI73" s="89">
        <v>1529.1542469823801</v>
      </c>
      <c r="AJ73" s="380">
        <v>558.26139660369699</v>
      </c>
      <c r="AK73" s="380">
        <v>388.76611155130098</v>
      </c>
      <c r="AL73" s="89">
        <v>2564.8085996136501</v>
      </c>
      <c r="AM73" s="380">
        <v>1007.57251508713</v>
      </c>
      <c r="AN73" s="380">
        <v>831.23252403747495</v>
      </c>
      <c r="AO73" s="591">
        <f t="shared" si="109"/>
        <v>572.02787035859603</v>
      </c>
      <c r="AP73" s="380">
        <v>1224.84521752207</v>
      </c>
      <c r="AQ73" s="380">
        <v>572.02787035859603</v>
      </c>
      <c r="AR73" s="89">
        <v>1.9314743425763301</v>
      </c>
      <c r="AS73" s="380">
        <v>3.33005851330276</v>
      </c>
      <c r="AT73" s="380">
        <v>1.9180597012536</v>
      </c>
      <c r="AU73" s="591">
        <f t="shared" si="127"/>
        <v>4.2810779632628897</v>
      </c>
      <c r="AV73" s="380">
        <v>7.7332520282590496</v>
      </c>
      <c r="AW73" s="380">
        <v>4.2810779632628897</v>
      </c>
      <c r="AX73" s="89">
        <v>45.320420448813003</v>
      </c>
      <c r="AY73" s="382">
        <v>5.6479338471343503</v>
      </c>
      <c r="AZ73" s="382">
        <v>0.33062183607565199</v>
      </c>
      <c r="BA73" s="591">
        <f t="shared" si="123"/>
        <v>8.2017920093668994</v>
      </c>
      <c r="BB73" s="380">
        <v>10.676289100726001</v>
      </c>
      <c r="BC73" s="380">
        <v>8.2017920093668994</v>
      </c>
      <c r="BD73" s="89">
        <v>582.515615746805</v>
      </c>
      <c r="BE73" s="380">
        <v>184.702969406732</v>
      </c>
      <c r="BF73" s="380">
        <v>5.4454912492123499</v>
      </c>
      <c r="BG73" s="89">
        <v>331.00976438028403</v>
      </c>
      <c r="BH73" s="380">
        <v>140.24717715470001</v>
      </c>
      <c r="BI73" s="380">
        <v>6.2435788825529501</v>
      </c>
      <c r="BJ73" s="89">
        <v>348.76993703314599</v>
      </c>
      <c r="BK73" s="380">
        <v>146.05186887253001</v>
      </c>
      <c r="BL73" s="380">
        <v>26.435149509195998</v>
      </c>
      <c r="BM73" s="591">
        <f t="shared" ref="BM73:BM80" si="130">BO73</f>
        <v>0.20625268930361501</v>
      </c>
      <c r="BN73" s="380">
        <v>0</v>
      </c>
      <c r="BO73" s="380">
        <v>0.20625268930361501</v>
      </c>
      <c r="BP73" s="591">
        <f t="shared" si="119"/>
        <v>1.5617459230050601</v>
      </c>
      <c r="BQ73" s="380">
        <v>0</v>
      </c>
      <c r="BR73" s="380">
        <v>1.5617459230050601</v>
      </c>
      <c r="BS73" s="591">
        <f t="shared" ref="BS73:BS80" si="131">BU73</f>
        <v>1.7791809957795901</v>
      </c>
      <c r="BT73" s="380">
        <v>4.0020046102808697</v>
      </c>
      <c r="BU73" s="380">
        <v>1.7791809957795901</v>
      </c>
      <c r="BV73" s="89">
        <v>4.2144648400673601</v>
      </c>
      <c r="BW73" s="380">
        <v>8.05492462200346</v>
      </c>
      <c r="BX73" s="380">
        <v>1.8363286325111801</v>
      </c>
      <c r="BY73" s="89">
        <v>1.42050060022949</v>
      </c>
      <c r="BZ73" s="380">
        <v>2.6048413188578801</v>
      </c>
      <c r="CA73" s="380">
        <v>0.71511672469565601</v>
      </c>
      <c r="CB73" s="89">
        <v>55.010616344363598</v>
      </c>
      <c r="CC73" s="380">
        <v>18.699234366929101</v>
      </c>
      <c r="CD73" s="380">
        <v>1.9991936331215401</v>
      </c>
      <c r="CE73" s="89">
        <v>26.042540842579101</v>
      </c>
      <c r="CF73" s="380">
        <v>12.618037218654401</v>
      </c>
      <c r="CG73" s="380">
        <v>1.17674058079085</v>
      </c>
      <c r="CH73" s="591">
        <f t="shared" si="27"/>
        <v>24.548533747579</v>
      </c>
      <c r="CI73" s="380">
        <v>44.166170054255197</v>
      </c>
      <c r="CJ73" s="380">
        <v>24.548533747579</v>
      </c>
      <c r="CK73" s="89">
        <v>725.62009668579799</v>
      </c>
      <c r="CL73" s="380">
        <v>189.992994039737</v>
      </c>
      <c r="CM73" s="380">
        <v>0.148526004738886</v>
      </c>
      <c r="CN73" s="89">
        <v>499.28030030248499</v>
      </c>
      <c r="CO73" s="380">
        <v>146.48360623446899</v>
      </c>
      <c r="CP73" s="380">
        <v>8.1814620903061505E-2</v>
      </c>
      <c r="CQ73" s="89">
        <v>1.29833523128532</v>
      </c>
      <c r="CR73" s="380">
        <v>1.4432342024447</v>
      </c>
      <c r="CS73" s="380">
        <v>0</v>
      </c>
      <c r="CT73" s="591">
        <f t="shared" ref="CT73" si="132">CV73</f>
        <v>5.3787316180537101E-2</v>
      </c>
      <c r="CU73" s="380">
        <v>0</v>
      </c>
      <c r="CV73" s="380">
        <v>5.3787316180537101E-2</v>
      </c>
      <c r="CW73" s="591">
        <f t="shared" ref="CW73" si="133">CY73</f>
        <v>0.28278758191180697</v>
      </c>
      <c r="CX73" s="380">
        <v>0</v>
      </c>
      <c r="CY73" s="380">
        <v>0.28278758191180697</v>
      </c>
      <c r="CZ73" s="591">
        <f t="shared" si="126"/>
        <v>0.50166012345885402</v>
      </c>
      <c r="DA73" s="380">
        <v>0</v>
      </c>
      <c r="DB73" s="380">
        <v>0.50166012345885402</v>
      </c>
      <c r="DC73" s="591">
        <f t="shared" si="21"/>
        <v>0.38537202483142502</v>
      </c>
      <c r="DD73" s="380">
        <v>0</v>
      </c>
      <c r="DE73" s="380">
        <v>0.38537202483142502</v>
      </c>
      <c r="DF73" s="591">
        <v>0</v>
      </c>
      <c r="DG73" s="380">
        <v>0</v>
      </c>
      <c r="DH73" s="380">
        <v>0</v>
      </c>
      <c r="DI73" s="89">
        <v>942.72585364077895</v>
      </c>
      <c r="DJ73" s="380">
        <v>211.171452367</v>
      </c>
      <c r="DK73" s="380">
        <v>4.30308728662461E-2</v>
      </c>
      <c r="DL73" s="89">
        <v>2285.72195006935</v>
      </c>
      <c r="DM73" s="380">
        <v>666.82552140051905</v>
      </c>
      <c r="DN73" s="380">
        <v>0</v>
      </c>
      <c r="DO73" s="89">
        <v>306.70681313434898</v>
      </c>
      <c r="DP73" s="380">
        <v>61.974444892733402</v>
      </c>
      <c r="DQ73" s="380">
        <v>0</v>
      </c>
      <c r="DR73" s="89">
        <v>1302.75973803221</v>
      </c>
      <c r="DS73" s="380">
        <v>319.28608367867599</v>
      </c>
      <c r="DT73" s="380">
        <v>0.17091578735055801</v>
      </c>
      <c r="DU73" s="89">
        <v>248.869921922099</v>
      </c>
      <c r="DV73" s="380">
        <v>55.241441228454498</v>
      </c>
      <c r="DW73" s="380">
        <v>0</v>
      </c>
      <c r="DX73" s="89">
        <v>28.497036172700099</v>
      </c>
      <c r="DY73" s="380">
        <v>6.4162371055339698</v>
      </c>
      <c r="DZ73" s="380">
        <v>0</v>
      </c>
      <c r="EA73" s="89">
        <v>188.51647323760699</v>
      </c>
      <c r="EB73" s="380">
        <v>39.2743014414241</v>
      </c>
      <c r="EC73" s="380">
        <v>0</v>
      </c>
      <c r="ED73" s="89">
        <v>21.2516012420569</v>
      </c>
      <c r="EE73" s="380">
        <v>3.7046005566050502</v>
      </c>
      <c r="EF73" s="380">
        <v>0</v>
      </c>
      <c r="EG73" s="89">
        <v>109.638177878837</v>
      </c>
      <c r="EH73" s="380">
        <v>36.850619449957399</v>
      </c>
      <c r="EI73" s="380">
        <v>0.114920048350524</v>
      </c>
      <c r="EJ73" s="89">
        <v>19.047449338500002</v>
      </c>
      <c r="EK73" s="380">
        <v>5.4198395168274098</v>
      </c>
      <c r="EL73" s="380">
        <v>0</v>
      </c>
      <c r="EM73" s="89">
        <v>49.596197647979103</v>
      </c>
      <c r="EN73" s="380">
        <v>20.622219137930902</v>
      </c>
      <c r="EO73" s="380">
        <v>0</v>
      </c>
      <c r="EP73" s="89">
        <v>5.4073983399700998</v>
      </c>
      <c r="EQ73" s="380">
        <v>3.5401032280217199</v>
      </c>
      <c r="ER73" s="380">
        <v>0</v>
      </c>
      <c r="ES73" s="89">
        <v>32.7215617212251</v>
      </c>
      <c r="ET73" s="380">
        <v>13.549011442825501</v>
      </c>
      <c r="EU73" s="380">
        <v>0</v>
      </c>
      <c r="EV73" s="89">
        <v>3.7394313974826199</v>
      </c>
      <c r="EW73" s="380">
        <v>1.6732645196776901</v>
      </c>
      <c r="EX73" s="380">
        <v>0</v>
      </c>
      <c r="EY73" s="591">
        <v>0</v>
      </c>
      <c r="EZ73" s="380">
        <v>0</v>
      </c>
      <c r="FA73" s="380">
        <v>0</v>
      </c>
      <c r="FB73" s="89">
        <v>1.1184537731564199</v>
      </c>
      <c r="FC73" s="380">
        <v>0.63055057299283501</v>
      </c>
      <c r="FD73" s="380">
        <v>0.14682017564768901</v>
      </c>
      <c r="FE73" s="89">
        <v>0.44342814812525899</v>
      </c>
      <c r="FF73" s="380">
        <v>0.109811989987255</v>
      </c>
      <c r="FG73" s="380">
        <v>0.10287143438464</v>
      </c>
      <c r="FH73" s="89">
        <v>32.556779957221401</v>
      </c>
      <c r="FI73" s="380">
        <v>6.14274887656748</v>
      </c>
      <c r="FJ73" s="380">
        <v>0</v>
      </c>
      <c r="FK73" s="89">
        <v>20.225760228135599</v>
      </c>
      <c r="FL73" s="380">
        <v>5.93970462861909</v>
      </c>
      <c r="FM73" s="380">
        <v>0</v>
      </c>
    </row>
    <row r="74" spans="2:169">
      <c r="B74" s="73" t="s">
        <v>1337</v>
      </c>
      <c r="C74" s="73" t="s">
        <v>1338</v>
      </c>
      <c r="D74" s="73" t="s">
        <v>1367</v>
      </c>
      <c r="E74" s="398" t="s">
        <v>32</v>
      </c>
      <c r="F74" s="398" t="s">
        <v>32</v>
      </c>
      <c r="H74" s="73" t="s">
        <v>1368</v>
      </c>
      <c r="I74" s="73" t="s">
        <v>1369</v>
      </c>
      <c r="J74" s="73" t="s">
        <v>1370</v>
      </c>
      <c r="K74" s="73" t="s">
        <v>1371</v>
      </c>
      <c r="L74" s="73">
        <v>15</v>
      </c>
      <c r="M74" s="113" t="s">
        <v>1625</v>
      </c>
      <c r="N74" s="591">
        <f t="shared" si="122"/>
        <v>13.667754796910801</v>
      </c>
      <c r="O74" s="380">
        <v>32.729406106678503</v>
      </c>
      <c r="P74" s="380">
        <v>13.667754796910801</v>
      </c>
      <c r="Q74" s="591">
        <f t="shared" si="128"/>
        <v>14.3015241942648</v>
      </c>
      <c r="R74" s="380">
        <v>31.469673549018399</v>
      </c>
      <c r="S74" s="380">
        <v>14.3015241942648</v>
      </c>
      <c r="T74" s="89">
        <v>968.80231888721505</v>
      </c>
      <c r="U74" s="380">
        <v>140.40644780860899</v>
      </c>
      <c r="V74" s="380">
        <v>27.349536032621</v>
      </c>
      <c r="W74" s="89">
        <v>63.484051312857503</v>
      </c>
      <c r="X74" s="380">
        <v>39.502143170137302</v>
      </c>
      <c r="Y74" s="380">
        <v>0</v>
      </c>
      <c r="Z74" s="89">
        <v>5.3777404572464604</v>
      </c>
      <c r="AA74" s="380">
        <v>4.9521907532392504</v>
      </c>
      <c r="AB74" s="380">
        <v>2.45932784388068</v>
      </c>
      <c r="AC74" s="591">
        <f t="shared" si="129"/>
        <v>2900.4037445960598</v>
      </c>
      <c r="AD74" s="380">
        <v>6451.3285742282997</v>
      </c>
      <c r="AE74" s="380">
        <v>2900.4037445960598</v>
      </c>
      <c r="AF74" s="89">
        <v>211842.75712701501</v>
      </c>
      <c r="AG74" s="380">
        <v>44937.022977077999</v>
      </c>
      <c r="AH74" s="380">
        <v>66.359129394620894</v>
      </c>
      <c r="AI74" s="89">
        <v>1706.2994412129401</v>
      </c>
      <c r="AJ74" s="380">
        <v>1295.5224111699199</v>
      </c>
      <c r="AK74" s="380">
        <v>308.731072818146</v>
      </c>
      <c r="AL74" s="89">
        <v>3565.17616170662</v>
      </c>
      <c r="AM74" s="380">
        <v>1340.06868282646</v>
      </c>
      <c r="AN74" s="380">
        <v>517.48780908047695</v>
      </c>
      <c r="AO74" s="591">
        <f t="shared" si="109"/>
        <v>303.65563208892098</v>
      </c>
      <c r="AP74" s="380">
        <v>327.03751397081197</v>
      </c>
      <c r="AQ74" s="380">
        <v>303.65563208892098</v>
      </c>
      <c r="AR74" s="89">
        <v>2.21715238380393</v>
      </c>
      <c r="AS74" s="380">
        <v>4.4343047676078697</v>
      </c>
      <c r="AT74" s="380">
        <v>1.4644041285276901</v>
      </c>
      <c r="AU74" s="591">
        <f t="shared" si="127"/>
        <v>3.43686903824999</v>
      </c>
      <c r="AV74" s="380">
        <v>0</v>
      </c>
      <c r="AW74" s="380">
        <v>3.43686903824999</v>
      </c>
      <c r="AX74" s="89">
        <v>47.935975185321503</v>
      </c>
      <c r="AY74" s="382">
        <v>7.6921500851915603</v>
      </c>
      <c r="AZ74" s="382">
        <v>0.26439447182044601</v>
      </c>
      <c r="BA74" s="591">
        <f t="shared" si="123"/>
        <v>5.5122645754233197</v>
      </c>
      <c r="BB74" s="380">
        <v>15.3711130863996</v>
      </c>
      <c r="BC74" s="380">
        <v>5.5122645754233197</v>
      </c>
      <c r="BD74" s="89">
        <v>629.74462969869296</v>
      </c>
      <c r="BE74" s="380">
        <v>112.62418464675299</v>
      </c>
      <c r="BF74" s="380">
        <v>4.2508072412502003</v>
      </c>
      <c r="BG74" s="89">
        <v>277.39117721614599</v>
      </c>
      <c r="BH74" s="380">
        <v>58.248340631022103</v>
      </c>
      <c r="BI74" s="380">
        <v>4.6066392506421501</v>
      </c>
      <c r="BJ74" s="89">
        <v>312.39529055716002</v>
      </c>
      <c r="BK74" s="380">
        <v>116.916591211644</v>
      </c>
      <c r="BL74" s="380">
        <v>23.315245823983599</v>
      </c>
      <c r="BM74" s="591">
        <f t="shared" si="130"/>
        <v>0.20573999418403199</v>
      </c>
      <c r="BN74" s="380">
        <v>0</v>
      </c>
      <c r="BO74" s="380">
        <v>0.20573999418403199</v>
      </c>
      <c r="BP74" s="591">
        <f t="shared" si="119"/>
        <v>1.3302264378195501</v>
      </c>
      <c r="BQ74" s="380">
        <v>0</v>
      </c>
      <c r="BR74" s="380">
        <v>1.3302264378195501</v>
      </c>
      <c r="BS74" s="591">
        <f t="shared" si="131"/>
        <v>1.1964703298372099</v>
      </c>
      <c r="BT74" s="380">
        <v>2.5694726379638002</v>
      </c>
      <c r="BU74" s="380">
        <v>1.1964703298372099</v>
      </c>
      <c r="BV74" s="89">
        <v>3.9197031281270101</v>
      </c>
      <c r="BW74" s="380">
        <v>7.8394062562540201</v>
      </c>
      <c r="BX74" s="380">
        <v>1.1822844413772</v>
      </c>
      <c r="BY74" s="89">
        <v>1.30504049779925</v>
      </c>
      <c r="BZ74" s="380">
        <v>2.5682171630450101</v>
      </c>
      <c r="CA74" s="380">
        <v>0.51647585493241299</v>
      </c>
      <c r="CB74" s="89">
        <v>52.2494000255925</v>
      </c>
      <c r="CC74" s="380">
        <v>16.139104444205199</v>
      </c>
      <c r="CD74" s="380">
        <v>1.7474429327765399</v>
      </c>
      <c r="CE74" s="89">
        <v>17.751676934409399</v>
      </c>
      <c r="CF74" s="380">
        <v>7.8548385025269001</v>
      </c>
      <c r="CG74" s="380">
        <v>0.91436374888661798</v>
      </c>
      <c r="CH74" s="591">
        <f t="shared" si="27"/>
        <v>19.515590863076199</v>
      </c>
      <c r="CI74" s="380">
        <v>38.693420652423001</v>
      </c>
      <c r="CJ74" s="380">
        <v>19.515590863076199</v>
      </c>
      <c r="CK74" s="89">
        <v>418.406033948475</v>
      </c>
      <c r="CL74" s="380">
        <v>57.866612486961898</v>
      </c>
      <c r="CM74" s="380">
        <v>0.135917119850851</v>
      </c>
      <c r="CN74" s="89">
        <v>267.97043344978601</v>
      </c>
      <c r="CO74" s="380">
        <v>38.8434096428958</v>
      </c>
      <c r="CP74" s="380">
        <v>3.4273749551967998E-2</v>
      </c>
      <c r="CQ74" s="89">
        <v>0</v>
      </c>
      <c r="CR74" s="380">
        <v>0</v>
      </c>
      <c r="CS74" s="380">
        <v>0</v>
      </c>
      <c r="CT74" s="89">
        <v>0</v>
      </c>
      <c r="CU74" s="380">
        <v>0</v>
      </c>
      <c r="CV74" s="380">
        <v>0</v>
      </c>
      <c r="CW74" s="89">
        <v>0</v>
      </c>
      <c r="CX74" s="380">
        <v>0</v>
      </c>
      <c r="CY74" s="380">
        <v>0</v>
      </c>
      <c r="CZ74" s="591">
        <f t="shared" si="126"/>
        <v>0.46123833978116902</v>
      </c>
      <c r="DA74" s="380">
        <v>0</v>
      </c>
      <c r="DB74" s="380">
        <v>0.46123833978116902</v>
      </c>
      <c r="DC74" s="591">
        <f t="shared" si="21"/>
        <v>0.145270084781876</v>
      </c>
      <c r="DD74" s="380">
        <v>0</v>
      </c>
      <c r="DE74" s="380">
        <v>0.145270084781876</v>
      </c>
      <c r="DF74" s="591">
        <f>DH74</f>
        <v>0.231158558920281</v>
      </c>
      <c r="DG74" s="380">
        <v>0</v>
      </c>
      <c r="DH74" s="380">
        <v>0.231158558920281</v>
      </c>
      <c r="DI74" s="89">
        <v>873.31236707313201</v>
      </c>
      <c r="DJ74" s="380">
        <v>158.73912042534801</v>
      </c>
      <c r="DK74" s="380">
        <v>0</v>
      </c>
      <c r="DL74" s="89">
        <v>1906.21474272052</v>
      </c>
      <c r="DM74" s="380">
        <v>325.84895119544802</v>
      </c>
      <c r="DN74" s="380">
        <v>0</v>
      </c>
      <c r="DO74" s="89">
        <v>219.87655702100801</v>
      </c>
      <c r="DP74" s="380">
        <v>37.364218602218301</v>
      </c>
      <c r="DQ74" s="380">
        <v>0</v>
      </c>
      <c r="DR74" s="89">
        <v>845.96351976626295</v>
      </c>
      <c r="DS74" s="380">
        <v>109.354250294737</v>
      </c>
      <c r="DT74" s="380">
        <v>0</v>
      </c>
      <c r="DU74" s="89">
        <v>116.622937736945</v>
      </c>
      <c r="DV74" s="380">
        <v>24.1009048978189</v>
      </c>
      <c r="DW74" s="380">
        <v>0</v>
      </c>
      <c r="DX74" s="89">
        <v>15.2247393902813</v>
      </c>
      <c r="DY74" s="380">
        <v>4.8663459042127197</v>
      </c>
      <c r="DZ74" s="380">
        <v>0</v>
      </c>
      <c r="EA74" s="89">
        <v>89.193586167928103</v>
      </c>
      <c r="EB74" s="380">
        <v>13.068308059089601</v>
      </c>
      <c r="EC74" s="380">
        <v>0</v>
      </c>
      <c r="ED74" s="89">
        <v>9.1587571583100704</v>
      </c>
      <c r="EE74" s="380">
        <v>1.78245430695536</v>
      </c>
      <c r="EF74" s="380">
        <v>0</v>
      </c>
      <c r="EG74" s="89">
        <v>47.315964651589198</v>
      </c>
      <c r="EH74" s="380">
        <v>14.0779842004494</v>
      </c>
      <c r="EI74" s="380">
        <v>0</v>
      </c>
      <c r="EJ74" s="89">
        <v>9.6331579248283496</v>
      </c>
      <c r="EK74" s="380">
        <v>3.0674138066963699</v>
      </c>
      <c r="EL74" s="380">
        <v>0</v>
      </c>
      <c r="EM74" s="89">
        <v>26.4815928418796</v>
      </c>
      <c r="EN74" s="380">
        <v>6.24373789700656</v>
      </c>
      <c r="EO74" s="380">
        <v>0</v>
      </c>
      <c r="EP74" s="89">
        <v>3.3160377656983901</v>
      </c>
      <c r="EQ74" s="380">
        <v>1.24645346084586</v>
      </c>
      <c r="ER74" s="380">
        <v>1.9888561552869902E-2</v>
      </c>
      <c r="ES74" s="89">
        <v>19.998104819255602</v>
      </c>
      <c r="ET74" s="380">
        <v>5.9235074990852299</v>
      </c>
      <c r="EU74" s="380">
        <v>0</v>
      </c>
      <c r="EV74" s="89">
        <v>2.7153884313257199</v>
      </c>
      <c r="EW74" s="380">
        <v>1.4786236189030799</v>
      </c>
      <c r="EX74" s="380">
        <v>0</v>
      </c>
      <c r="EY74" s="591">
        <v>0</v>
      </c>
      <c r="EZ74" s="380">
        <v>0</v>
      </c>
      <c r="FA74" s="380">
        <v>0</v>
      </c>
      <c r="FB74" s="89">
        <v>1.58494626532297</v>
      </c>
      <c r="FC74" s="380">
        <v>1.7409860026835899</v>
      </c>
      <c r="FD74" s="380">
        <v>8.64135272821282E-2</v>
      </c>
      <c r="FE74" s="591">
        <f t="shared" ref="FE74" si="134">FG74</f>
        <v>5.7922744851211398E-2</v>
      </c>
      <c r="FF74" s="380">
        <v>0</v>
      </c>
      <c r="FG74" s="380">
        <v>5.7922744851211398E-2</v>
      </c>
      <c r="FH74" s="89">
        <v>38.559869213251297</v>
      </c>
      <c r="FI74" s="380">
        <v>6.5408811439719896</v>
      </c>
      <c r="FJ74" s="380">
        <v>0</v>
      </c>
      <c r="FK74" s="89">
        <v>16.333331066442</v>
      </c>
      <c r="FL74" s="380">
        <v>5.3576718161733803</v>
      </c>
      <c r="FM74" s="380">
        <v>0</v>
      </c>
    </row>
    <row r="75" spans="2:169">
      <c r="B75" s="73" t="s">
        <v>1337</v>
      </c>
      <c r="C75" s="73" t="s">
        <v>1382</v>
      </c>
      <c r="D75" s="73" t="s">
        <v>1367</v>
      </c>
      <c r="E75" s="73">
        <v>0.94</v>
      </c>
      <c r="F75" s="73">
        <v>2.5499999999999998</v>
      </c>
      <c r="H75" s="73" t="s">
        <v>1340</v>
      </c>
      <c r="I75" s="73" t="s">
        <v>1383</v>
      </c>
      <c r="J75" s="73" t="s">
        <v>1384</v>
      </c>
      <c r="K75" s="73" t="s">
        <v>1385</v>
      </c>
      <c r="L75" s="73">
        <v>15</v>
      </c>
      <c r="M75" s="113" t="s">
        <v>1626</v>
      </c>
      <c r="N75" s="591">
        <f t="shared" si="122"/>
        <v>15.988458916115547</v>
      </c>
      <c r="O75" s="380">
        <v>11.933700749728262</v>
      </c>
      <c r="P75" s="380">
        <v>15.988458916115547</v>
      </c>
      <c r="Q75" s="591">
        <f t="shared" si="128"/>
        <v>22.789150214443058</v>
      </c>
      <c r="R75" s="380">
        <v>19.369804051131528</v>
      </c>
      <c r="S75" s="380">
        <v>22.789150214443058</v>
      </c>
      <c r="T75" s="89">
        <v>170.66815922796724</v>
      </c>
      <c r="U75" s="380">
        <v>42.625648244808247</v>
      </c>
      <c r="V75" s="380">
        <v>34.262569571556398</v>
      </c>
      <c r="W75" s="89">
        <v>13.355806343407417</v>
      </c>
      <c r="X75" s="380">
        <v>7.2353122829190886</v>
      </c>
      <c r="Y75" s="380">
        <v>3.0061306377442105</v>
      </c>
      <c r="Z75" s="89">
        <v>104.22931050026823</v>
      </c>
      <c r="AA75" s="380">
        <v>39.490673429359767</v>
      </c>
      <c r="AB75" s="380">
        <v>6.2204526832069096</v>
      </c>
      <c r="AC75" s="591">
        <f t="shared" si="129"/>
        <v>2549.6473542698609</v>
      </c>
      <c r="AD75" s="380">
        <v>2720.1609046555609</v>
      </c>
      <c r="AE75" s="380">
        <v>2549.6473542698609</v>
      </c>
      <c r="AF75" s="89">
        <v>249559.6884849887</v>
      </c>
      <c r="AG75" s="380">
        <v>36796.509530232979</v>
      </c>
      <c r="AH75" s="380">
        <v>121.11958366027135</v>
      </c>
      <c r="AI75" s="591">
        <f>AK75</f>
        <v>696.17580750832224</v>
      </c>
      <c r="AJ75" s="380">
        <v>620.40763239597948</v>
      </c>
      <c r="AK75" s="380">
        <v>696.17580750832224</v>
      </c>
      <c r="AL75" s="591">
        <f>AN75</f>
        <v>974.92533935047925</v>
      </c>
      <c r="AM75" s="380">
        <v>1075.0493835539858</v>
      </c>
      <c r="AN75" s="380">
        <v>974.92533935047925</v>
      </c>
      <c r="AO75" s="591">
        <f t="shared" si="109"/>
        <v>261.62065569067113</v>
      </c>
      <c r="AP75" s="380">
        <v>86.872336211130488</v>
      </c>
      <c r="AQ75" s="380">
        <v>261.62065569067113</v>
      </c>
      <c r="AR75" s="89">
        <v>2.7367730797677114</v>
      </c>
      <c r="AS75" s="380">
        <v>1.3455359729981853</v>
      </c>
      <c r="AT75" s="380">
        <v>2.0059425629806462</v>
      </c>
      <c r="AU75" s="591">
        <f>AW75</f>
        <v>5.3759560874324102</v>
      </c>
      <c r="AV75" s="380">
        <v>0</v>
      </c>
      <c r="AW75" s="380">
        <v>5.3759560874324102</v>
      </c>
      <c r="AX75" s="89">
        <v>22.756520232959677</v>
      </c>
      <c r="AY75" s="382">
        <v>4.4981392872432489</v>
      </c>
      <c r="AZ75" s="382">
        <v>0.52230559195907711</v>
      </c>
      <c r="BA75" s="591">
        <f t="shared" si="123"/>
        <v>25.170355494500068</v>
      </c>
      <c r="BB75" s="380">
        <v>23.389286967114831</v>
      </c>
      <c r="BC75" s="380">
        <v>25.170355494500068</v>
      </c>
      <c r="BD75" s="89">
        <v>392.44128756992143</v>
      </c>
      <c r="BE75" s="380">
        <v>55.716642481170439</v>
      </c>
      <c r="BF75" s="380">
        <v>8.4710917213849548</v>
      </c>
      <c r="BG75" s="89">
        <v>84.426069239812847</v>
      </c>
      <c r="BH75" s="380">
        <v>12.254193566941234</v>
      </c>
      <c r="BI75" s="380">
        <v>6.8942651044964753</v>
      </c>
      <c r="BJ75" s="89">
        <v>81.852634045189959</v>
      </c>
      <c r="BK75" s="380">
        <v>46.89522466749311</v>
      </c>
      <c r="BL75" s="380">
        <v>30.530181897287108</v>
      </c>
      <c r="BM75" s="591">
        <f t="shared" si="130"/>
        <v>0.20632680415054544</v>
      </c>
      <c r="BN75" s="380">
        <v>0.1943457939225203</v>
      </c>
      <c r="BO75" s="380">
        <v>0.20632680415054544</v>
      </c>
      <c r="BP75" s="591">
        <f>BR75</f>
        <v>3.3386060938710149</v>
      </c>
      <c r="BQ75" s="380">
        <v>0</v>
      </c>
      <c r="BR75" s="380">
        <v>3.3386060938710149</v>
      </c>
      <c r="BS75" s="591">
        <f t="shared" si="131"/>
        <v>3.2584826969223717</v>
      </c>
      <c r="BT75" s="380">
        <v>2.472612420975818</v>
      </c>
      <c r="BU75" s="380">
        <v>3.2584826969223717</v>
      </c>
      <c r="BV75" s="89">
        <v>8.6027737440340548</v>
      </c>
      <c r="BW75" s="380">
        <v>5.8700428261432185</v>
      </c>
      <c r="BX75" s="380">
        <v>4.023390218142314</v>
      </c>
      <c r="BY75" s="591">
        <f>CA75</f>
        <v>0.75581363185575845</v>
      </c>
      <c r="BZ75" s="380">
        <v>0.48754221671345671</v>
      </c>
      <c r="CA75" s="380">
        <v>0.75581363185575845</v>
      </c>
      <c r="CB75" s="89">
        <v>26.611410489681777</v>
      </c>
      <c r="CC75" s="380">
        <v>10.789995236434757</v>
      </c>
      <c r="CD75" s="380">
        <v>2.827355950023426</v>
      </c>
      <c r="CE75" s="89">
        <v>17.530841941897037</v>
      </c>
      <c r="CF75" s="380">
        <v>7.0998296415468607</v>
      </c>
      <c r="CG75" s="380">
        <v>1.6588267149085976</v>
      </c>
      <c r="CH75" s="591">
        <f t="shared" si="27"/>
        <v>28.835376172076803</v>
      </c>
      <c r="CI75" s="380">
        <v>21.150462056511607</v>
      </c>
      <c r="CJ75" s="380">
        <v>28.835376172076803</v>
      </c>
      <c r="CK75" s="89">
        <v>119.37936330022437</v>
      </c>
      <c r="CL75" s="380">
        <v>10.352203513598514</v>
      </c>
      <c r="CM75" s="380">
        <v>0.15223017185945345</v>
      </c>
      <c r="CN75" s="89">
        <v>825.25944786914681</v>
      </c>
      <c r="CO75" s="380">
        <v>93.70225503417025</v>
      </c>
      <c r="CP75" s="380">
        <v>6.2626738543272428E-2</v>
      </c>
      <c r="CQ75" s="89">
        <v>0</v>
      </c>
      <c r="CR75" s="380">
        <v>0</v>
      </c>
      <c r="CS75" s="380">
        <v>0</v>
      </c>
      <c r="CT75" s="89">
        <v>0</v>
      </c>
      <c r="CU75" s="380">
        <v>0</v>
      </c>
      <c r="CV75" s="380">
        <v>0</v>
      </c>
      <c r="CW75" s="591">
        <f>CY75</f>
        <v>0.38496889243514043</v>
      </c>
      <c r="CX75" s="380">
        <v>0</v>
      </c>
      <c r="CY75" s="380">
        <v>0.38496889243514043</v>
      </c>
      <c r="CZ75" s="591">
        <f t="shared" si="126"/>
        <v>0.73297452794659723</v>
      </c>
      <c r="DA75" s="380">
        <v>0.35149124335790721</v>
      </c>
      <c r="DB75" s="380">
        <v>0.73297452794659723</v>
      </c>
      <c r="DC75" s="591">
        <f t="shared" si="21"/>
        <v>0.27262522278155166</v>
      </c>
      <c r="DD75" s="380">
        <v>0</v>
      </c>
      <c r="DE75" s="380">
        <v>0.27262522278155166</v>
      </c>
      <c r="DF75" s="591">
        <v>0</v>
      </c>
      <c r="DG75" s="380">
        <v>0</v>
      </c>
      <c r="DH75" s="380">
        <v>0</v>
      </c>
      <c r="DI75" s="89">
        <v>134.28117850454018</v>
      </c>
      <c r="DJ75" s="380">
        <v>20.082441823931433</v>
      </c>
      <c r="DK75" s="380">
        <v>4.4704518126162433E-2</v>
      </c>
      <c r="DL75" s="89">
        <v>620.98212357699265</v>
      </c>
      <c r="DM75" s="380">
        <v>77.516672390555172</v>
      </c>
      <c r="DN75" s="380">
        <v>0</v>
      </c>
      <c r="DO75" s="89">
        <v>107.1683551008532</v>
      </c>
      <c r="DP75" s="380">
        <v>16.582550070424936</v>
      </c>
      <c r="DQ75" s="380">
        <v>0</v>
      </c>
      <c r="DR75" s="89">
        <v>626.63440343630782</v>
      </c>
      <c r="DS75" s="380">
        <v>113.44918491312178</v>
      </c>
      <c r="DT75" s="380">
        <v>0</v>
      </c>
      <c r="DU75" s="89">
        <v>155.35929037797328</v>
      </c>
      <c r="DV75" s="380">
        <v>26.216024148723537</v>
      </c>
      <c r="DW75" s="380">
        <v>0</v>
      </c>
      <c r="DX75" s="89">
        <v>19.578954199470139</v>
      </c>
      <c r="DY75" s="380">
        <v>3.7837419610641843</v>
      </c>
      <c r="DZ75" s="380">
        <v>0.18333838594674493</v>
      </c>
      <c r="EA75" s="89">
        <v>162.69317570160123</v>
      </c>
      <c r="EB75" s="380">
        <v>22.970422812316023</v>
      </c>
      <c r="EC75" s="380">
        <v>0.24863541803785039</v>
      </c>
      <c r="ED75" s="89">
        <v>24.074136714054013</v>
      </c>
      <c r="EE75" s="380">
        <v>4.8296859637638008</v>
      </c>
      <c r="EF75" s="380">
        <v>0</v>
      </c>
      <c r="EG75" s="89">
        <v>152.11625985813617</v>
      </c>
      <c r="EH75" s="380">
        <v>22.416868214158615</v>
      </c>
      <c r="EI75" s="380">
        <v>0</v>
      </c>
      <c r="EJ75" s="89">
        <v>27.257715799194774</v>
      </c>
      <c r="EK75" s="380">
        <v>5.2094876003917898</v>
      </c>
      <c r="EL75" s="380">
        <v>0</v>
      </c>
      <c r="EM75" s="89">
        <v>82.571293410383916</v>
      </c>
      <c r="EN75" s="380">
        <v>19.050719512553755</v>
      </c>
      <c r="EO75" s="380">
        <v>0</v>
      </c>
      <c r="EP75" s="89">
        <v>11.189128619323464</v>
      </c>
      <c r="EQ75" s="380">
        <v>3.1170510380863723</v>
      </c>
      <c r="ER75" s="380">
        <v>0</v>
      </c>
      <c r="ES75" s="89">
        <v>80.63876944654551</v>
      </c>
      <c r="ET75" s="380">
        <v>11.066071653479588</v>
      </c>
      <c r="EU75" s="380">
        <v>0</v>
      </c>
      <c r="EV75" s="89">
        <v>11.189610273592967</v>
      </c>
      <c r="EW75" s="380">
        <v>2.9623914342468516</v>
      </c>
      <c r="EX75" s="380">
        <v>0</v>
      </c>
      <c r="EY75" s="89">
        <v>0.88310585388910301</v>
      </c>
      <c r="EZ75" s="380">
        <v>0.76208532798492024</v>
      </c>
      <c r="FA75" s="380">
        <v>0.18479028974365325</v>
      </c>
      <c r="FB75" s="591">
        <f>FD75</f>
        <v>6.7632518771688463</v>
      </c>
      <c r="FC75" s="380">
        <v>1.766903631530705</v>
      </c>
      <c r="FD75" s="380">
        <v>6.7632518771688463</v>
      </c>
      <c r="FE75" s="89">
        <v>2.5907865724989194</v>
      </c>
      <c r="FF75" s="380">
        <v>1.1695676379111524</v>
      </c>
      <c r="FG75" s="380">
        <v>0.21436528151730461</v>
      </c>
      <c r="FH75" s="89">
        <v>17.263579391429985</v>
      </c>
      <c r="FI75" s="380">
        <v>2.6493823919181008</v>
      </c>
      <c r="FJ75" s="380">
        <v>0</v>
      </c>
      <c r="FK75" s="89">
        <v>39.039859411918201</v>
      </c>
      <c r="FL75" s="380">
        <v>4.0876820508760447</v>
      </c>
      <c r="FM75" s="380">
        <v>0</v>
      </c>
    </row>
    <row r="76" spans="2:169">
      <c r="B76" s="73" t="s">
        <v>1337</v>
      </c>
      <c r="C76" s="73" t="s">
        <v>1382</v>
      </c>
      <c r="D76" s="73" t="s">
        <v>1367</v>
      </c>
      <c r="E76" s="73">
        <v>0.94</v>
      </c>
      <c r="F76" s="73">
        <v>2.5499999999999998</v>
      </c>
      <c r="H76" s="73" t="s">
        <v>1340</v>
      </c>
      <c r="I76" s="73" t="s">
        <v>1383</v>
      </c>
      <c r="J76" s="73" t="s">
        <v>1384</v>
      </c>
      <c r="K76" s="73" t="s">
        <v>1385</v>
      </c>
      <c r="L76" s="73">
        <v>15</v>
      </c>
      <c r="M76" s="113" t="s">
        <v>1627</v>
      </c>
      <c r="N76" s="591">
        <f t="shared" si="122"/>
        <v>8.6563100046116297</v>
      </c>
      <c r="O76" s="380">
        <v>15.003919192520399</v>
      </c>
      <c r="P76" s="380">
        <v>8.6563100046116297</v>
      </c>
      <c r="Q76" s="591">
        <f t="shared" si="128"/>
        <v>10.175459896605</v>
      </c>
      <c r="R76" s="380">
        <v>22.704912458721498</v>
      </c>
      <c r="S76" s="380">
        <v>10.175459896605</v>
      </c>
      <c r="T76" s="89">
        <v>388.05777657791401</v>
      </c>
      <c r="U76" s="380">
        <v>126.076679906278</v>
      </c>
      <c r="V76" s="380">
        <v>21.3568942305875</v>
      </c>
      <c r="W76" s="89">
        <v>50.802839352508499</v>
      </c>
      <c r="X76" s="380">
        <v>23.9230558817715</v>
      </c>
      <c r="Y76" s="380">
        <v>1.4107066645728701</v>
      </c>
      <c r="Z76" s="89">
        <v>14.971367047035301</v>
      </c>
      <c r="AA76" s="380">
        <v>20.190912188768198</v>
      </c>
      <c r="AB76" s="380">
        <v>3.0156721360758199</v>
      </c>
      <c r="AC76" s="591">
        <f t="shared" si="129"/>
        <v>995.77063206328603</v>
      </c>
      <c r="AD76" s="380">
        <v>2767.4304695802002</v>
      </c>
      <c r="AE76" s="380">
        <v>995.77063206328603</v>
      </c>
      <c r="AF76" s="89">
        <v>249624.36016103101</v>
      </c>
      <c r="AG76" s="380">
        <v>59542.315612063103</v>
      </c>
      <c r="AH76" s="380">
        <v>47.049604722682801</v>
      </c>
      <c r="AI76" s="89">
        <v>349.54711100713803</v>
      </c>
      <c r="AJ76" s="380">
        <v>954.93571644318604</v>
      </c>
      <c r="AK76" s="380">
        <v>338.94163244629402</v>
      </c>
      <c r="AL76" s="89">
        <v>2140.5985567961002</v>
      </c>
      <c r="AM76" s="380">
        <v>1080.6249876336401</v>
      </c>
      <c r="AN76" s="380">
        <v>471.28375239916897</v>
      </c>
      <c r="AO76" s="591">
        <f t="shared" si="109"/>
        <v>126.99047812012</v>
      </c>
      <c r="AP76" s="380">
        <v>282.39637661720701</v>
      </c>
      <c r="AQ76" s="380">
        <v>126.99047812012</v>
      </c>
      <c r="AR76" s="89">
        <v>3.5821568527029801</v>
      </c>
      <c r="AS76" s="380">
        <v>3.37684705460673</v>
      </c>
      <c r="AT76" s="380">
        <v>0.89095857563746494</v>
      </c>
      <c r="AU76" s="591">
        <f>AW76</f>
        <v>2.0957066371219</v>
      </c>
      <c r="AV76" s="380">
        <v>0</v>
      </c>
      <c r="AW76" s="380">
        <v>2.0957066371219</v>
      </c>
      <c r="AX76" s="89">
        <v>26.6636365845253</v>
      </c>
      <c r="AY76" s="382">
        <v>11.2104181178863</v>
      </c>
      <c r="AZ76" s="382">
        <v>0.25629611415713599</v>
      </c>
      <c r="BA76" s="591">
        <f t="shared" si="123"/>
        <v>12.676692506400199</v>
      </c>
      <c r="BB76" s="380">
        <v>31.356372226866299</v>
      </c>
      <c r="BC76" s="380">
        <v>12.676692506400199</v>
      </c>
      <c r="BD76" s="89">
        <v>651.984478751761</v>
      </c>
      <c r="BE76" s="380">
        <v>157.89094922351899</v>
      </c>
      <c r="BF76" s="380">
        <v>4.0521050482049201</v>
      </c>
      <c r="BG76" s="89">
        <v>293.381191252311</v>
      </c>
      <c r="BH76" s="380">
        <v>73.415239693267097</v>
      </c>
      <c r="BI76" s="380">
        <v>3.1207613168613699</v>
      </c>
      <c r="BJ76" s="89">
        <v>310.81332355406499</v>
      </c>
      <c r="BK76" s="380">
        <v>168.83307396726701</v>
      </c>
      <c r="BL76" s="380">
        <v>13.8258998674309</v>
      </c>
      <c r="BM76" s="591">
        <f t="shared" si="130"/>
        <v>0.10790418463104499</v>
      </c>
      <c r="BN76" s="380">
        <v>0</v>
      </c>
      <c r="BO76" s="380">
        <v>0.10790418463104499</v>
      </c>
      <c r="BP76" s="89">
        <v>2.4424331218466602</v>
      </c>
      <c r="BQ76" s="380">
        <v>4.8848662436933203</v>
      </c>
      <c r="BR76" s="380">
        <v>0.95743637704675699</v>
      </c>
      <c r="BS76" s="591">
        <f t="shared" si="131"/>
        <v>1.2388042633712</v>
      </c>
      <c r="BT76" s="380">
        <v>2.6650256228899298</v>
      </c>
      <c r="BU76" s="380">
        <v>1.2388042633712</v>
      </c>
      <c r="BV76" s="89">
        <v>3.3263831413150702</v>
      </c>
      <c r="BW76" s="380">
        <v>6.6527662826301404</v>
      </c>
      <c r="BX76" s="380">
        <v>1.9890106266702701</v>
      </c>
      <c r="BY76" s="89">
        <v>1.8024661362238601</v>
      </c>
      <c r="BZ76" s="380">
        <v>1.0795098686923701</v>
      </c>
      <c r="CA76" s="380">
        <v>0.341840289405412</v>
      </c>
      <c r="CB76" s="89">
        <v>47.203604964178197</v>
      </c>
      <c r="CC76" s="380">
        <v>12.466901307760301</v>
      </c>
      <c r="CD76" s="380">
        <v>1.4325905945600099</v>
      </c>
      <c r="CE76" s="89">
        <v>14.424949469263099</v>
      </c>
      <c r="CF76" s="380">
        <v>8.65325460784263</v>
      </c>
      <c r="CG76" s="380">
        <v>0.49119735779972701</v>
      </c>
      <c r="CH76" s="591">
        <f t="shared" si="27"/>
        <v>12.251129747489101</v>
      </c>
      <c r="CI76" s="380">
        <v>30.893112205437401</v>
      </c>
      <c r="CJ76" s="380">
        <v>12.251129747489101</v>
      </c>
      <c r="CK76" s="89">
        <v>156.90776981403801</v>
      </c>
      <c r="CL76" s="380">
        <v>44.494335743297803</v>
      </c>
      <c r="CM76" s="380">
        <v>0.104406761770709</v>
      </c>
      <c r="CN76" s="89">
        <v>906.35168195841197</v>
      </c>
      <c r="CO76" s="380">
        <v>166.91436853750599</v>
      </c>
      <c r="CP76" s="380">
        <v>0</v>
      </c>
      <c r="CQ76" s="89">
        <v>0</v>
      </c>
      <c r="CR76" s="380">
        <v>0</v>
      </c>
      <c r="CS76" s="380">
        <v>0</v>
      </c>
      <c r="CT76" s="89">
        <v>0</v>
      </c>
      <c r="CU76" s="380">
        <v>0</v>
      </c>
      <c r="CV76" s="380">
        <v>0</v>
      </c>
      <c r="CW76" s="89">
        <v>0</v>
      </c>
      <c r="CX76" s="380">
        <v>0</v>
      </c>
      <c r="CY76" s="380">
        <v>0</v>
      </c>
      <c r="CZ76" s="591">
        <f t="shared" si="126"/>
        <v>0.29804407675738398</v>
      </c>
      <c r="DA76" s="380">
        <v>0</v>
      </c>
      <c r="DB76" s="380">
        <v>0.29804407675738398</v>
      </c>
      <c r="DC76" s="591">
        <f t="shared" si="21"/>
        <v>0.14033241802617399</v>
      </c>
      <c r="DD76" s="380">
        <v>0</v>
      </c>
      <c r="DE76" s="380">
        <v>0.14033241802617399</v>
      </c>
      <c r="DF76" s="591">
        <v>0</v>
      </c>
      <c r="DG76" s="380">
        <v>0</v>
      </c>
      <c r="DH76" s="380">
        <v>0</v>
      </c>
      <c r="DI76" s="89">
        <v>474.82330159657403</v>
      </c>
      <c r="DJ76" s="380">
        <v>86.868790121800401</v>
      </c>
      <c r="DK76" s="380">
        <v>0</v>
      </c>
      <c r="DL76" s="89">
        <v>1522.1703926001001</v>
      </c>
      <c r="DM76" s="380">
        <v>289.691802048005</v>
      </c>
      <c r="DN76" s="380">
        <v>0</v>
      </c>
      <c r="DO76" s="89">
        <v>221.57399823130999</v>
      </c>
      <c r="DP76" s="380">
        <v>33.256559499873298</v>
      </c>
      <c r="DQ76" s="380">
        <v>0</v>
      </c>
      <c r="DR76" s="89">
        <v>1031.4897940549799</v>
      </c>
      <c r="DS76" s="380">
        <v>177.760345596908</v>
      </c>
      <c r="DT76" s="380">
        <v>0</v>
      </c>
      <c r="DU76" s="89">
        <v>202.241019929424</v>
      </c>
      <c r="DV76" s="380">
        <v>43.908279098166197</v>
      </c>
      <c r="DW76" s="380">
        <v>0</v>
      </c>
      <c r="DX76" s="89">
        <v>19.595484004283101</v>
      </c>
      <c r="DY76" s="380">
        <v>5.5783992563831202</v>
      </c>
      <c r="DZ76" s="380">
        <v>0</v>
      </c>
      <c r="EA76" s="89">
        <v>180.266022704259</v>
      </c>
      <c r="EB76" s="380">
        <v>44.647684339485302</v>
      </c>
      <c r="EC76" s="380">
        <v>0</v>
      </c>
      <c r="ED76" s="89">
        <v>25.8870830931406</v>
      </c>
      <c r="EE76" s="380">
        <v>7.0706522329916801</v>
      </c>
      <c r="EF76" s="380">
        <v>0</v>
      </c>
      <c r="EG76" s="89">
        <v>154.27729905343301</v>
      </c>
      <c r="EH76" s="380">
        <v>27.3235454364929</v>
      </c>
      <c r="EI76" s="380">
        <v>0</v>
      </c>
      <c r="EJ76" s="89">
        <v>31.0800400622208</v>
      </c>
      <c r="EK76" s="380">
        <v>6.9278258553814496</v>
      </c>
      <c r="EL76" s="380">
        <v>5.1287298114206001E-2</v>
      </c>
      <c r="EM76" s="89">
        <v>91.094586837177104</v>
      </c>
      <c r="EN76" s="380">
        <v>21.760430997479499</v>
      </c>
      <c r="EO76" s="380">
        <v>0</v>
      </c>
      <c r="EP76" s="89">
        <v>12.1113826364312</v>
      </c>
      <c r="EQ76" s="380">
        <v>4.4355336139224804</v>
      </c>
      <c r="ER76" s="380">
        <v>0</v>
      </c>
      <c r="ES76" s="89">
        <v>81.404385210073698</v>
      </c>
      <c r="ET76" s="380">
        <v>26.277316299513998</v>
      </c>
      <c r="EU76" s="380">
        <v>7.7758960513705594E-2</v>
      </c>
      <c r="EV76" s="89">
        <v>11.894125513053901</v>
      </c>
      <c r="EW76" s="380">
        <v>2.4765395541794102</v>
      </c>
      <c r="EX76" s="380">
        <v>1.71043311304141E-2</v>
      </c>
      <c r="EY76" s="591">
        <f>FA76</f>
        <v>8.4372121992166094E-2</v>
      </c>
      <c r="EZ76" s="380">
        <v>0</v>
      </c>
      <c r="FA76" s="380">
        <v>8.4372121992166094E-2</v>
      </c>
      <c r="FB76" s="89">
        <v>5.9477426167009302</v>
      </c>
      <c r="FC76" s="380">
        <v>3.0026087720964298</v>
      </c>
      <c r="FD76" s="380">
        <v>5.6020540417423999E-2</v>
      </c>
      <c r="FE76" s="89">
        <v>1.2824374797938001</v>
      </c>
      <c r="FF76" s="380">
        <v>1.49541256024404</v>
      </c>
      <c r="FG76" s="380">
        <v>8.6054696964743493E-2</v>
      </c>
      <c r="FH76" s="89">
        <v>59.711417549110003</v>
      </c>
      <c r="FI76" s="380">
        <v>10.455285202451</v>
      </c>
      <c r="FJ76" s="380">
        <v>0</v>
      </c>
      <c r="FK76" s="89">
        <v>30.6766825416377</v>
      </c>
      <c r="FL76" s="380">
        <v>5.9305060445070197</v>
      </c>
      <c r="FM76" s="380">
        <v>0</v>
      </c>
    </row>
    <row r="77" spans="2:169">
      <c r="B77" s="73" t="s">
        <v>1337</v>
      </c>
      <c r="C77" s="73" t="s">
        <v>1382</v>
      </c>
      <c r="D77" s="73" t="s">
        <v>1367</v>
      </c>
      <c r="E77" s="73">
        <v>0.94</v>
      </c>
      <c r="F77" s="73">
        <v>2.5499999999999998</v>
      </c>
      <c r="H77" s="73" t="s">
        <v>1340</v>
      </c>
      <c r="I77" s="73" t="s">
        <v>1383</v>
      </c>
      <c r="J77" s="73" t="s">
        <v>1384</v>
      </c>
      <c r="K77" s="73" t="s">
        <v>1385</v>
      </c>
      <c r="L77" s="73">
        <v>15</v>
      </c>
      <c r="M77" s="113" t="s">
        <v>1628</v>
      </c>
      <c r="N77" s="591">
        <f t="shared" si="122"/>
        <v>8.7648744207534897</v>
      </c>
      <c r="O77" s="380">
        <v>17.010277323935998</v>
      </c>
      <c r="P77" s="380">
        <v>8.7648744207534897</v>
      </c>
      <c r="Q77" s="591">
        <f t="shared" si="128"/>
        <v>10.2291776318926</v>
      </c>
      <c r="R77" s="380">
        <v>24.3745443649781</v>
      </c>
      <c r="S77" s="380">
        <v>10.2291776318926</v>
      </c>
      <c r="T77" s="89">
        <v>183.76381254356301</v>
      </c>
      <c r="U77" s="380">
        <v>57.287399431744298</v>
      </c>
      <c r="V77" s="380">
        <v>21.688785986772999</v>
      </c>
      <c r="W77" s="89">
        <v>31.893724864026598</v>
      </c>
      <c r="X77" s="380">
        <v>23.299555600299598</v>
      </c>
      <c r="Y77" s="380">
        <v>1.5883544043042901</v>
      </c>
      <c r="Z77" s="89">
        <v>11.168747538155101</v>
      </c>
      <c r="AA77" s="380">
        <v>14.261412060502099</v>
      </c>
      <c r="AB77" s="380">
        <v>4.2178962712210701</v>
      </c>
      <c r="AC77" s="591">
        <f t="shared" si="129"/>
        <v>1397.2639012652301</v>
      </c>
      <c r="AD77" s="380">
        <v>3061.1372211364301</v>
      </c>
      <c r="AE77" s="380">
        <v>1397.2639012652301</v>
      </c>
      <c r="AF77" s="89">
        <v>248694.048770864</v>
      </c>
      <c r="AG77" s="380">
        <v>57727.0933894466</v>
      </c>
      <c r="AH77" s="380">
        <v>55.382460754541597</v>
      </c>
      <c r="AI77" s="591">
        <f>AK77</f>
        <v>400.39237838713598</v>
      </c>
      <c r="AJ77" s="380">
        <v>945.286447598471</v>
      </c>
      <c r="AK77" s="380">
        <v>400.39237838713598</v>
      </c>
      <c r="AL77" s="89">
        <v>2286.3782528680899</v>
      </c>
      <c r="AM77" s="380">
        <v>1296.1640287135499</v>
      </c>
      <c r="AN77" s="380">
        <v>695.23705758482004</v>
      </c>
      <c r="AO77" s="591">
        <f t="shared" si="109"/>
        <v>149.20668907035301</v>
      </c>
      <c r="AP77" s="380">
        <v>270.09697165254801</v>
      </c>
      <c r="AQ77" s="380">
        <v>149.20668907035301</v>
      </c>
      <c r="AR77" s="89">
        <v>4.7209655455461199</v>
      </c>
      <c r="AS77" s="380">
        <v>3.6194545379776901</v>
      </c>
      <c r="AT77" s="380">
        <v>1.0174482781412</v>
      </c>
      <c r="AU77" s="591">
        <f>AW77</f>
        <v>2.56705101791295</v>
      </c>
      <c r="AV77" s="380">
        <v>0</v>
      </c>
      <c r="AW77" s="380">
        <v>2.56705101791295</v>
      </c>
      <c r="AX77" s="89">
        <v>7.0377184137983599</v>
      </c>
      <c r="AY77" s="382">
        <v>4.2686258839396398</v>
      </c>
      <c r="AZ77" s="382">
        <v>0.29496268007262999</v>
      </c>
      <c r="BA77" s="591">
        <f t="shared" si="123"/>
        <v>13.729648040113901</v>
      </c>
      <c r="BB77" s="380">
        <v>27.847614566927302</v>
      </c>
      <c r="BC77" s="380">
        <v>13.729648040113901</v>
      </c>
      <c r="BD77" s="89">
        <v>561.84800963079795</v>
      </c>
      <c r="BE77" s="380">
        <v>124.82732008447999</v>
      </c>
      <c r="BF77" s="380">
        <v>4.0532423077054798</v>
      </c>
      <c r="BG77" s="89">
        <v>209.25362163285101</v>
      </c>
      <c r="BH77" s="380">
        <v>72.8554703252981</v>
      </c>
      <c r="BI77" s="380">
        <v>3.8755886461791902</v>
      </c>
      <c r="BJ77" s="89">
        <v>239.78278205024</v>
      </c>
      <c r="BK77" s="380">
        <v>119.951655258374</v>
      </c>
      <c r="BL77" s="380">
        <v>16.7437554068906</v>
      </c>
      <c r="BM77" s="591">
        <f t="shared" si="130"/>
        <v>0.14015758134320599</v>
      </c>
      <c r="BN77" s="380">
        <v>0</v>
      </c>
      <c r="BO77" s="380">
        <v>0.14015758134320599</v>
      </c>
      <c r="BP77" s="591">
        <f>BR77</f>
        <v>1.8125446406854</v>
      </c>
      <c r="BQ77" s="380">
        <v>0.99420818083795104</v>
      </c>
      <c r="BR77" s="380">
        <v>1.8125446406854</v>
      </c>
      <c r="BS77" s="591">
        <f t="shared" si="131"/>
        <v>1.5379201511820799</v>
      </c>
      <c r="BT77" s="380">
        <v>1.65455762530757</v>
      </c>
      <c r="BU77" s="380">
        <v>1.5379201511820799</v>
      </c>
      <c r="BV77" s="89">
        <v>3.9204324912792798</v>
      </c>
      <c r="BW77" s="380">
        <v>7.8408649825585597</v>
      </c>
      <c r="BX77" s="380">
        <v>2.5799001519028599</v>
      </c>
      <c r="BY77" s="89">
        <v>2.3331541567568901</v>
      </c>
      <c r="BZ77" s="380">
        <v>1.67779806431963</v>
      </c>
      <c r="CA77" s="380">
        <v>0.39039146256448398</v>
      </c>
      <c r="CB77" s="89">
        <v>71.641877255942902</v>
      </c>
      <c r="CC77" s="380">
        <v>19.594133683176501</v>
      </c>
      <c r="CD77" s="380">
        <v>1.6427218343012799</v>
      </c>
      <c r="CE77" s="89">
        <v>22.767744456282401</v>
      </c>
      <c r="CF77" s="380">
        <v>11.577498541427699</v>
      </c>
      <c r="CG77" s="380">
        <v>0.49106338136250799</v>
      </c>
      <c r="CH77" s="591">
        <f t="shared" si="27"/>
        <v>15.452896469173901</v>
      </c>
      <c r="CI77" s="380">
        <v>31.1447759054352</v>
      </c>
      <c r="CJ77" s="380">
        <v>15.452896469173901</v>
      </c>
      <c r="CK77" s="89">
        <v>153.089278670103</v>
      </c>
      <c r="CL77" s="380">
        <v>22.7856001548727</v>
      </c>
      <c r="CM77" s="380">
        <v>0.161736776927837</v>
      </c>
      <c r="CN77" s="89">
        <v>1508.9058135110099</v>
      </c>
      <c r="CO77" s="380">
        <v>294.44127815926402</v>
      </c>
      <c r="CP77" s="380">
        <v>0</v>
      </c>
      <c r="CQ77" s="89">
        <v>0.91031989227219601</v>
      </c>
      <c r="CR77" s="380">
        <v>1.82063978454439</v>
      </c>
      <c r="CS77" s="380">
        <v>0</v>
      </c>
      <c r="CT77" s="89">
        <v>0</v>
      </c>
      <c r="CU77" s="380">
        <v>0</v>
      </c>
      <c r="CV77" s="380">
        <v>0</v>
      </c>
      <c r="CW77" s="89">
        <v>0</v>
      </c>
      <c r="CX77" s="380">
        <v>0</v>
      </c>
      <c r="CY77" s="380">
        <v>0</v>
      </c>
      <c r="CZ77" s="591">
        <f t="shared" si="126"/>
        <v>0.386447474819409</v>
      </c>
      <c r="DA77" s="380">
        <v>0</v>
      </c>
      <c r="DB77" s="380">
        <v>0.386447474819409</v>
      </c>
      <c r="DC77" s="591">
        <f t="shared" si="21"/>
        <v>0.167400208247278</v>
      </c>
      <c r="DD77" s="380">
        <v>0</v>
      </c>
      <c r="DE77" s="380">
        <v>0.167400208247278</v>
      </c>
      <c r="DF77" s="591">
        <v>0</v>
      </c>
      <c r="DG77" s="380">
        <v>0</v>
      </c>
      <c r="DH77" s="380">
        <v>0</v>
      </c>
      <c r="DI77" s="89">
        <v>678.88338716144301</v>
      </c>
      <c r="DJ77" s="380">
        <v>148.287559834582</v>
      </c>
      <c r="DK77" s="380">
        <v>0</v>
      </c>
      <c r="DL77" s="89">
        <v>2234.8502964614199</v>
      </c>
      <c r="DM77" s="380">
        <v>498.49155917784901</v>
      </c>
      <c r="DN77" s="380">
        <v>0</v>
      </c>
      <c r="DO77" s="89">
        <v>346.86706526943101</v>
      </c>
      <c r="DP77" s="380">
        <v>68.565318969936101</v>
      </c>
      <c r="DQ77" s="380">
        <v>0</v>
      </c>
      <c r="DR77" s="89">
        <v>1591.36167762676</v>
      </c>
      <c r="DS77" s="380">
        <v>278.45476461812399</v>
      </c>
      <c r="DT77" s="380">
        <v>0</v>
      </c>
      <c r="DU77" s="89">
        <v>342.05003451685002</v>
      </c>
      <c r="DV77" s="380">
        <v>54.279927814583203</v>
      </c>
      <c r="DW77" s="380">
        <v>0</v>
      </c>
      <c r="DX77" s="89">
        <v>33.158966178525802</v>
      </c>
      <c r="DY77" s="380">
        <v>7.0517572787625102</v>
      </c>
      <c r="DZ77" s="380">
        <v>0</v>
      </c>
      <c r="EA77" s="89">
        <v>293.282140707076</v>
      </c>
      <c r="EB77" s="380">
        <v>49.614006287477103</v>
      </c>
      <c r="EC77" s="380">
        <v>0</v>
      </c>
      <c r="ED77" s="89">
        <v>41.946990830362097</v>
      </c>
      <c r="EE77" s="380">
        <v>10.9186494201982</v>
      </c>
      <c r="EF77" s="380">
        <v>0</v>
      </c>
      <c r="EG77" s="89">
        <v>264.14973700251301</v>
      </c>
      <c r="EH77" s="380">
        <v>35.3902751613142</v>
      </c>
      <c r="EI77" s="380">
        <v>0</v>
      </c>
      <c r="EJ77" s="89">
        <v>50.634778864308998</v>
      </c>
      <c r="EK77" s="380">
        <v>8.1361081708004495</v>
      </c>
      <c r="EL77" s="380">
        <v>0</v>
      </c>
      <c r="EM77" s="89">
        <v>157.04595736067699</v>
      </c>
      <c r="EN77" s="380">
        <v>45.521335799937098</v>
      </c>
      <c r="EO77" s="380">
        <v>6.1203640973983703E-2</v>
      </c>
      <c r="EP77" s="89">
        <v>19.857504782145899</v>
      </c>
      <c r="EQ77" s="380">
        <v>5.8101343320285999</v>
      </c>
      <c r="ER77" s="380">
        <v>0</v>
      </c>
      <c r="ES77" s="89">
        <v>136.15639821238801</v>
      </c>
      <c r="ET77" s="380">
        <v>24.925893772104502</v>
      </c>
      <c r="EU77" s="380">
        <v>0</v>
      </c>
      <c r="EV77" s="89">
        <v>20.657525102171999</v>
      </c>
      <c r="EW77" s="380">
        <v>4.37107923924136</v>
      </c>
      <c r="EX77" s="380">
        <v>0</v>
      </c>
      <c r="EY77" s="591">
        <f>FA77</f>
        <v>0.10074913908628599</v>
      </c>
      <c r="EZ77" s="380">
        <v>0</v>
      </c>
      <c r="FA77" s="380">
        <v>0.10074913908628599</v>
      </c>
      <c r="FB77" s="89">
        <v>8.3121314727206492</v>
      </c>
      <c r="FC77" s="380">
        <v>3.03439450097741</v>
      </c>
      <c r="FD77" s="380">
        <v>0.114061297556205</v>
      </c>
      <c r="FE77" s="89">
        <v>2.0461576658874598</v>
      </c>
      <c r="FF77" s="380">
        <v>1.1542994101425501</v>
      </c>
      <c r="FG77" s="380">
        <v>8.3231632785011306E-2</v>
      </c>
      <c r="FH77" s="89">
        <v>129.26620332495</v>
      </c>
      <c r="FI77" s="380">
        <v>21.818266410405801</v>
      </c>
      <c r="FJ77" s="380">
        <v>0</v>
      </c>
      <c r="FK77" s="89">
        <v>61.114098308757299</v>
      </c>
      <c r="FL77" s="380">
        <v>11.583616958555099</v>
      </c>
      <c r="FM77" s="380">
        <v>0</v>
      </c>
    </row>
    <row r="78" spans="2:169">
      <c r="B78" s="73" t="s">
        <v>1337</v>
      </c>
      <c r="C78" s="73" t="s">
        <v>1382</v>
      </c>
      <c r="D78" s="73" t="s">
        <v>1367</v>
      </c>
      <c r="E78" s="73">
        <v>0.94</v>
      </c>
      <c r="F78" s="73">
        <v>2.5499999999999998</v>
      </c>
      <c r="H78" s="73" t="s">
        <v>1340</v>
      </c>
      <c r="I78" s="73" t="s">
        <v>1383</v>
      </c>
      <c r="J78" s="73" t="s">
        <v>1384</v>
      </c>
      <c r="K78" s="73" t="s">
        <v>1385</v>
      </c>
      <c r="L78" s="73">
        <v>15</v>
      </c>
      <c r="M78" s="113" t="s">
        <v>1629</v>
      </c>
      <c r="N78" s="591">
        <f t="shared" si="122"/>
        <v>10.7511903732908</v>
      </c>
      <c r="O78" s="380">
        <v>14.428935590397399</v>
      </c>
      <c r="P78" s="380">
        <v>10.7511903732908</v>
      </c>
      <c r="Q78" s="591">
        <f t="shared" si="128"/>
        <v>9.8734023096406496</v>
      </c>
      <c r="R78" s="380">
        <v>27.4484084515774</v>
      </c>
      <c r="S78" s="380">
        <v>9.8734023096406496</v>
      </c>
      <c r="T78" s="89">
        <v>219.60818579188199</v>
      </c>
      <c r="U78" s="380">
        <v>83.982111858569496</v>
      </c>
      <c r="V78" s="380">
        <v>32.521691409125602</v>
      </c>
      <c r="W78" s="89">
        <v>27.512223668359798</v>
      </c>
      <c r="X78" s="380">
        <v>24.0675083840982</v>
      </c>
      <c r="Y78" s="380">
        <v>2.2530811129894901</v>
      </c>
      <c r="Z78" s="89">
        <v>12.4701057371012</v>
      </c>
      <c r="AA78" s="380">
        <v>14.549167772095601</v>
      </c>
      <c r="AB78" s="380">
        <v>4.7690268571376899</v>
      </c>
      <c r="AC78" s="591">
        <f t="shared" si="129"/>
        <v>2390.6556859637699</v>
      </c>
      <c r="AD78" s="380">
        <v>2743.2849583317802</v>
      </c>
      <c r="AE78" s="380">
        <v>2390.6556859637699</v>
      </c>
      <c r="AF78" s="89">
        <v>245236.45060457001</v>
      </c>
      <c r="AG78" s="380">
        <v>74400.008257142399</v>
      </c>
      <c r="AH78" s="380">
        <v>64.122425897293596</v>
      </c>
      <c r="AI78" s="89">
        <v>524.94372241936901</v>
      </c>
      <c r="AJ78" s="380">
        <v>672.58807544706201</v>
      </c>
      <c r="AK78" s="380">
        <v>497.46630449445502</v>
      </c>
      <c r="AL78" s="89">
        <v>1619.78323774759</v>
      </c>
      <c r="AM78" s="380">
        <v>1758.5864508878699</v>
      </c>
      <c r="AN78" s="380">
        <v>608.60916289744398</v>
      </c>
      <c r="AO78" s="591">
        <f t="shared" si="109"/>
        <v>248.67595974703701</v>
      </c>
      <c r="AP78" s="380">
        <v>327.38277703922301</v>
      </c>
      <c r="AQ78" s="380">
        <v>248.67595974703701</v>
      </c>
      <c r="AR78" s="89">
        <v>4.6105525918732102</v>
      </c>
      <c r="AS78" s="380">
        <v>4.4618497922099198</v>
      </c>
      <c r="AT78" s="380">
        <v>1.51841869078154</v>
      </c>
      <c r="AU78" s="591">
        <f>AW78</f>
        <v>2.77671963898079</v>
      </c>
      <c r="AV78" s="380">
        <v>0</v>
      </c>
      <c r="AW78" s="380">
        <v>2.77671963898079</v>
      </c>
      <c r="AX78" s="89">
        <v>19.4606393280806</v>
      </c>
      <c r="AY78" s="382">
        <v>10.5976218257883</v>
      </c>
      <c r="AZ78" s="382">
        <v>0.37887039662004002</v>
      </c>
      <c r="BA78" s="591">
        <f t="shared" si="123"/>
        <v>20.379940616026602</v>
      </c>
      <c r="BB78" s="380">
        <v>34.793005874499002</v>
      </c>
      <c r="BC78" s="380">
        <v>20.379940616026602</v>
      </c>
      <c r="BD78" s="89">
        <v>527.96225931725905</v>
      </c>
      <c r="BE78" s="380">
        <v>140.43563773637101</v>
      </c>
      <c r="BF78" s="380">
        <v>7.4445118029711104</v>
      </c>
      <c r="BG78" s="89">
        <v>212.06359758278001</v>
      </c>
      <c r="BH78" s="380">
        <v>78.639248013413905</v>
      </c>
      <c r="BI78" s="380">
        <v>4.3842539860379199</v>
      </c>
      <c r="BJ78" s="89">
        <v>239.41809784069301</v>
      </c>
      <c r="BK78" s="380">
        <v>171.68354344930799</v>
      </c>
      <c r="BL78" s="380">
        <v>24.6592847439743</v>
      </c>
      <c r="BM78" s="591">
        <f t="shared" si="130"/>
        <v>0.16793700458062899</v>
      </c>
      <c r="BN78" s="380">
        <v>0</v>
      </c>
      <c r="BO78" s="380">
        <v>0.16793700458062899</v>
      </c>
      <c r="BP78" s="89">
        <v>2.8149821712073999</v>
      </c>
      <c r="BQ78" s="380">
        <v>5.5483145672887701</v>
      </c>
      <c r="BR78" s="380">
        <v>2.0242124819093998</v>
      </c>
      <c r="BS78" s="591">
        <f t="shared" si="131"/>
        <v>1.61232040313864</v>
      </c>
      <c r="BT78" s="380">
        <v>5.1624968433056502</v>
      </c>
      <c r="BU78" s="380">
        <v>1.61232040313864</v>
      </c>
      <c r="BV78" s="591">
        <f>BX78</f>
        <v>2.92900292224029</v>
      </c>
      <c r="BW78" s="380">
        <v>7.8099573538539797</v>
      </c>
      <c r="BX78" s="380">
        <v>2.92900292224029</v>
      </c>
      <c r="BY78" s="89">
        <v>1.9302752659939699</v>
      </c>
      <c r="BZ78" s="380">
        <v>1.40177748698211</v>
      </c>
      <c r="CA78" s="380">
        <v>0.64260026540493997</v>
      </c>
      <c r="CB78" s="89">
        <v>57.685604763193602</v>
      </c>
      <c r="CC78" s="380">
        <v>13.3562773050182</v>
      </c>
      <c r="CD78" s="380">
        <v>2.3988645550457801</v>
      </c>
      <c r="CE78" s="89">
        <v>20.6426326697236</v>
      </c>
      <c r="CF78" s="380">
        <v>10.6729412076572</v>
      </c>
      <c r="CG78" s="380">
        <v>0.59845079988460803</v>
      </c>
      <c r="CH78" s="591">
        <f t="shared" si="27"/>
        <v>21.2809206379488</v>
      </c>
      <c r="CI78" s="380">
        <v>30.860019006644801</v>
      </c>
      <c r="CJ78" s="380">
        <v>21.2809206379488</v>
      </c>
      <c r="CK78" s="89">
        <v>140.72456520398899</v>
      </c>
      <c r="CL78" s="380">
        <v>38.118080599348403</v>
      </c>
      <c r="CM78" s="380">
        <v>0.15595582591203799</v>
      </c>
      <c r="CN78" s="89">
        <v>1309.13453990012</v>
      </c>
      <c r="CO78" s="380">
        <v>375.12939674136902</v>
      </c>
      <c r="CP78" s="380">
        <v>0</v>
      </c>
      <c r="CQ78" s="89">
        <v>0.79375363398966303</v>
      </c>
      <c r="CR78" s="380">
        <v>1.5875072679793301</v>
      </c>
      <c r="CS78" s="380">
        <v>0</v>
      </c>
      <c r="CT78" s="89">
        <v>0</v>
      </c>
      <c r="CU78" s="380">
        <v>0</v>
      </c>
      <c r="CV78" s="380">
        <v>0</v>
      </c>
      <c r="CW78" s="89">
        <v>0</v>
      </c>
      <c r="CX78" s="380">
        <v>0</v>
      </c>
      <c r="CY78" s="380">
        <v>0</v>
      </c>
      <c r="CZ78" s="591">
        <f t="shared" si="126"/>
        <v>0.50477325537830997</v>
      </c>
      <c r="DA78" s="380">
        <v>0</v>
      </c>
      <c r="DB78" s="380">
        <v>0.50477325537830997</v>
      </c>
      <c r="DC78" s="591">
        <f t="shared" si="21"/>
        <v>0.20377112986297899</v>
      </c>
      <c r="DD78" s="380">
        <v>0</v>
      </c>
      <c r="DE78" s="380">
        <v>0.20377112986297899</v>
      </c>
      <c r="DF78" s="591">
        <f>DH78</f>
        <v>0.35884400113514098</v>
      </c>
      <c r="DG78" s="380">
        <v>0</v>
      </c>
      <c r="DH78" s="380">
        <v>0.35884400113514098</v>
      </c>
      <c r="DI78" s="89">
        <v>439.58492442240998</v>
      </c>
      <c r="DJ78" s="380">
        <v>139.13238994295</v>
      </c>
      <c r="DK78" s="380">
        <v>0</v>
      </c>
      <c r="DL78" s="89">
        <v>1621.9671047974</v>
      </c>
      <c r="DM78" s="380">
        <v>589.90602033399102</v>
      </c>
      <c r="DN78" s="380">
        <v>0</v>
      </c>
      <c r="DO78" s="89">
        <v>275.33208879078899</v>
      </c>
      <c r="DP78" s="380">
        <v>89.858261011010697</v>
      </c>
      <c r="DQ78" s="380">
        <v>0</v>
      </c>
      <c r="DR78" s="89">
        <v>1239.38878369298</v>
      </c>
      <c r="DS78" s="380">
        <v>304.28616365046202</v>
      </c>
      <c r="DT78" s="380">
        <v>0</v>
      </c>
      <c r="DU78" s="89">
        <v>306.66769975530701</v>
      </c>
      <c r="DV78" s="380">
        <v>60.974662838154202</v>
      </c>
      <c r="DW78" s="380">
        <v>0.21324348011236599</v>
      </c>
      <c r="DX78" s="89">
        <v>30.6304791108</v>
      </c>
      <c r="DY78" s="380">
        <v>9.6852122741258206</v>
      </c>
      <c r="DZ78" s="380">
        <v>0</v>
      </c>
      <c r="EA78" s="89">
        <v>263.74810441201203</v>
      </c>
      <c r="EB78" s="380">
        <v>85.102765506102301</v>
      </c>
      <c r="EC78" s="380">
        <v>0</v>
      </c>
      <c r="ED78" s="89">
        <v>40.849683357171301</v>
      </c>
      <c r="EE78" s="380">
        <v>10.4526194149806</v>
      </c>
      <c r="EF78" s="380">
        <v>0</v>
      </c>
      <c r="EG78" s="89">
        <v>254.567857494631</v>
      </c>
      <c r="EH78" s="380">
        <v>46.710360331761301</v>
      </c>
      <c r="EI78" s="380">
        <v>0.137993774358347</v>
      </c>
      <c r="EJ78" s="89">
        <v>48.487804623682798</v>
      </c>
      <c r="EK78" s="380">
        <v>11.000385857606201</v>
      </c>
      <c r="EL78" s="380">
        <v>0</v>
      </c>
      <c r="EM78" s="89">
        <v>142.72789523023999</v>
      </c>
      <c r="EN78" s="380">
        <v>45.195498115188201</v>
      </c>
      <c r="EO78" s="380">
        <v>0</v>
      </c>
      <c r="EP78" s="89">
        <v>17.301300930587601</v>
      </c>
      <c r="EQ78" s="380">
        <v>3.6468437364463702</v>
      </c>
      <c r="ER78" s="380">
        <v>0</v>
      </c>
      <c r="ES78" s="89">
        <v>120.17696125099199</v>
      </c>
      <c r="ET78" s="380">
        <v>49.512074526627003</v>
      </c>
      <c r="EU78" s="380">
        <v>0</v>
      </c>
      <c r="EV78" s="89">
        <v>17.6879886291749</v>
      </c>
      <c r="EW78" s="380">
        <v>4.4655204972842801</v>
      </c>
      <c r="EX78" s="380">
        <v>0</v>
      </c>
      <c r="EY78" s="591">
        <v>0</v>
      </c>
      <c r="EZ78" s="380">
        <v>0</v>
      </c>
      <c r="FA78" s="380">
        <v>0</v>
      </c>
      <c r="FB78" s="89">
        <v>7.8495542419325401</v>
      </c>
      <c r="FC78" s="380">
        <v>3.7347906637086998</v>
      </c>
      <c r="FD78" s="380">
        <v>0.19188983008288399</v>
      </c>
      <c r="FE78" s="89">
        <v>2.2505406317619499</v>
      </c>
      <c r="FF78" s="380">
        <v>1.20830593885903</v>
      </c>
      <c r="FG78" s="380">
        <v>9.1440148740474694E-2</v>
      </c>
      <c r="FH78" s="89">
        <v>101.17056079918</v>
      </c>
      <c r="FI78" s="380">
        <v>55.124008421729599</v>
      </c>
      <c r="FJ78" s="380">
        <v>0</v>
      </c>
      <c r="FK78" s="89">
        <v>52.1869190891274</v>
      </c>
      <c r="FL78" s="380">
        <v>19.192630582557499</v>
      </c>
      <c r="FM78" s="380">
        <v>0</v>
      </c>
    </row>
    <row r="79" spans="2:169">
      <c r="B79" s="73" t="s">
        <v>1337</v>
      </c>
      <c r="C79" s="73" t="s">
        <v>1382</v>
      </c>
      <c r="D79" s="73" t="s">
        <v>1367</v>
      </c>
      <c r="E79" s="73">
        <v>0.94</v>
      </c>
      <c r="F79" s="73">
        <v>2.5499999999999998</v>
      </c>
      <c r="H79" s="73" t="s">
        <v>1340</v>
      </c>
      <c r="I79" s="73" t="s">
        <v>1383</v>
      </c>
      <c r="J79" s="73" t="s">
        <v>1384</v>
      </c>
      <c r="K79" s="73" t="s">
        <v>1385</v>
      </c>
      <c r="L79" s="73">
        <v>15</v>
      </c>
      <c r="M79" s="113" t="s">
        <v>1630</v>
      </c>
      <c r="N79" s="591">
        <f t="shared" si="122"/>
        <v>16.821236093114599</v>
      </c>
      <c r="O79" s="380">
        <v>19.056545528856201</v>
      </c>
      <c r="P79" s="380">
        <v>16.821236093114599</v>
      </c>
      <c r="Q79" s="591">
        <f t="shared" si="128"/>
        <v>22.313005130510799</v>
      </c>
      <c r="R79" s="380">
        <v>20.711806601249101</v>
      </c>
      <c r="S79" s="380">
        <v>22.313005130510799</v>
      </c>
      <c r="T79" s="89">
        <v>451.96031065872302</v>
      </c>
      <c r="U79" s="380">
        <v>128.50790661874399</v>
      </c>
      <c r="V79" s="380">
        <v>42.138492115146299</v>
      </c>
      <c r="W79" s="89">
        <v>66.566736119437493</v>
      </c>
      <c r="X79" s="380">
        <v>52.071420460319402</v>
      </c>
      <c r="Y79" s="380">
        <v>2.50626330255926</v>
      </c>
      <c r="Z79" s="89">
        <v>240.41332552606099</v>
      </c>
      <c r="AA79" s="380">
        <v>158.51076865555399</v>
      </c>
      <c r="AB79" s="380">
        <v>7.8960272963534202</v>
      </c>
      <c r="AC79" s="591">
        <f t="shared" si="129"/>
        <v>2444.5106075272001</v>
      </c>
      <c r="AD79" s="380">
        <v>2468.1945429642801</v>
      </c>
      <c r="AE79" s="380">
        <v>2444.5106075272001</v>
      </c>
      <c r="AF79" s="89">
        <v>275422.95590274897</v>
      </c>
      <c r="AG79" s="380">
        <v>44443.695466157304</v>
      </c>
      <c r="AH79" s="380">
        <v>100.83158527665699</v>
      </c>
      <c r="AI79" s="89">
        <v>1075.5505735685399</v>
      </c>
      <c r="AJ79" s="380">
        <v>1006.68739927901</v>
      </c>
      <c r="AK79" s="380">
        <v>660.67858384871602</v>
      </c>
      <c r="AL79" s="89">
        <v>1851.77580198902</v>
      </c>
      <c r="AM79" s="380">
        <v>545.72535725996704</v>
      </c>
      <c r="AN79" s="380">
        <v>847.20784229955302</v>
      </c>
      <c r="AO79" s="591">
        <f t="shared" si="109"/>
        <v>214.83662472239999</v>
      </c>
      <c r="AP79" s="380">
        <v>170.367064340387</v>
      </c>
      <c r="AQ79" s="380">
        <v>214.83662472239999</v>
      </c>
      <c r="AR79" s="89">
        <v>3.5608703366460399</v>
      </c>
      <c r="AS79" s="380">
        <v>2.92307072191009</v>
      </c>
      <c r="AT79" s="380">
        <v>2.3042573381509999</v>
      </c>
      <c r="AU79" s="89">
        <v>8.2929420796933009</v>
      </c>
      <c r="AV79" s="380">
        <v>1.62849738982513</v>
      </c>
      <c r="AW79" s="380">
        <v>2.8697520809180701</v>
      </c>
      <c r="AX79" s="89">
        <v>37.634865247607401</v>
      </c>
      <c r="AY79" s="382">
        <v>5.9836324186396199</v>
      </c>
      <c r="AZ79" s="382">
        <v>0.47158741511279101</v>
      </c>
      <c r="BA79" s="591">
        <f t="shared" si="123"/>
        <v>29.8666091432715</v>
      </c>
      <c r="BB79" s="380">
        <v>15.8454306795101</v>
      </c>
      <c r="BC79" s="380">
        <v>29.8666091432715</v>
      </c>
      <c r="BD79" s="89">
        <v>606.55182536533903</v>
      </c>
      <c r="BE79" s="380">
        <v>75.918174058884901</v>
      </c>
      <c r="BF79" s="380">
        <v>8.1618546005115196</v>
      </c>
      <c r="BG79" s="89">
        <v>369.98624833393802</v>
      </c>
      <c r="BH79" s="380">
        <v>79.839516039108602</v>
      </c>
      <c r="BI79" s="380">
        <v>7.6963046579068601</v>
      </c>
      <c r="BJ79" s="89">
        <v>380.41471698599599</v>
      </c>
      <c r="BK79" s="380">
        <v>85.921031624074402</v>
      </c>
      <c r="BL79" s="380">
        <v>26.436768692368499</v>
      </c>
      <c r="BM79" s="591">
        <f t="shared" si="130"/>
        <v>0.162821489946429</v>
      </c>
      <c r="BN79" s="380">
        <v>0</v>
      </c>
      <c r="BO79" s="380">
        <v>0.162821489946429</v>
      </c>
      <c r="BP79" s="591">
        <f>BR79</f>
        <v>2.54547289755177</v>
      </c>
      <c r="BQ79" s="380">
        <v>0</v>
      </c>
      <c r="BR79" s="380">
        <v>2.54547289755177</v>
      </c>
      <c r="BS79" s="591">
        <f t="shared" si="131"/>
        <v>2.2872116400065599</v>
      </c>
      <c r="BT79" s="380">
        <v>4.5174390743549697</v>
      </c>
      <c r="BU79" s="380">
        <v>2.2872116400065599</v>
      </c>
      <c r="BV79" s="89">
        <v>6.8985809466827899</v>
      </c>
      <c r="BW79" s="380">
        <v>5.7134180808393999</v>
      </c>
      <c r="BX79" s="380">
        <v>5.0207001332210597</v>
      </c>
      <c r="BY79" s="89">
        <v>0.85678030228231505</v>
      </c>
      <c r="BZ79" s="380">
        <v>1.0238067105672499</v>
      </c>
      <c r="CA79" s="380">
        <v>0.70329959589468505</v>
      </c>
      <c r="CB79" s="89">
        <v>46.3345050335503</v>
      </c>
      <c r="CC79" s="380">
        <v>19.502671803655399</v>
      </c>
      <c r="CD79" s="380">
        <v>3.09643645531377</v>
      </c>
      <c r="CE79" s="89">
        <v>11.605919345746599</v>
      </c>
      <c r="CF79" s="380">
        <v>8.0557689679511704</v>
      </c>
      <c r="CG79" s="380">
        <v>1.07577321270188</v>
      </c>
      <c r="CH79" s="591">
        <f t="shared" si="27"/>
        <v>27.6502586569516</v>
      </c>
      <c r="CI79" s="380">
        <v>17.6434127835496</v>
      </c>
      <c r="CJ79" s="380">
        <v>27.6502586569516</v>
      </c>
      <c r="CK79" s="89">
        <v>142.435635268993</v>
      </c>
      <c r="CL79" s="380">
        <v>40.051845211842299</v>
      </c>
      <c r="CM79" s="380">
        <v>0.181553111472399</v>
      </c>
      <c r="CN79" s="89">
        <v>809.75600337423396</v>
      </c>
      <c r="CO79" s="380">
        <v>321.86510553668899</v>
      </c>
      <c r="CP79" s="380">
        <v>0</v>
      </c>
      <c r="CQ79" s="591">
        <f>CS79</f>
        <v>0.114865477994048</v>
      </c>
      <c r="CR79" s="380">
        <v>0</v>
      </c>
      <c r="CS79" s="380">
        <v>0.114865477994048</v>
      </c>
      <c r="CT79" s="591">
        <f>CV79</f>
        <v>6.0428903668620401E-2</v>
      </c>
      <c r="CU79" s="380">
        <v>0</v>
      </c>
      <c r="CV79" s="380">
        <v>6.0428903668620401E-2</v>
      </c>
      <c r="CW79" s="89">
        <v>0</v>
      </c>
      <c r="CX79" s="380">
        <v>0</v>
      </c>
      <c r="CY79" s="380">
        <v>0</v>
      </c>
      <c r="CZ79" s="591">
        <f t="shared" si="126"/>
        <v>0.59567483570973301</v>
      </c>
      <c r="DA79" s="380">
        <v>0</v>
      </c>
      <c r="DB79" s="380">
        <v>0.59567483570973301</v>
      </c>
      <c r="DC79" s="591">
        <f t="shared" si="21"/>
        <v>0.36778610184411398</v>
      </c>
      <c r="DD79" s="380">
        <v>0</v>
      </c>
      <c r="DE79" s="380">
        <v>0.36778610184411398</v>
      </c>
      <c r="DF79" s="89">
        <v>2.7957002625912799</v>
      </c>
      <c r="DG79" s="380">
        <v>3.94374401133381</v>
      </c>
      <c r="DH79" s="380">
        <v>0</v>
      </c>
      <c r="DI79" s="89">
        <v>298.03769272955702</v>
      </c>
      <c r="DJ79" s="380">
        <v>48.928669461394897</v>
      </c>
      <c r="DK79" s="380">
        <v>0</v>
      </c>
      <c r="DL79" s="89">
        <v>1079.5917666596199</v>
      </c>
      <c r="DM79" s="380">
        <v>153.84811534274999</v>
      </c>
      <c r="DN79" s="380">
        <v>0</v>
      </c>
      <c r="DO79" s="89">
        <v>173.621538668027</v>
      </c>
      <c r="DP79" s="380">
        <v>31.274422566313401</v>
      </c>
      <c r="DQ79" s="380">
        <v>0</v>
      </c>
      <c r="DR79" s="89">
        <v>861.42993086946296</v>
      </c>
      <c r="DS79" s="380">
        <v>84.5020291491564</v>
      </c>
      <c r="DT79" s="380">
        <v>0.26019315982178898</v>
      </c>
      <c r="DU79" s="89">
        <v>204.007220472575</v>
      </c>
      <c r="DV79" s="380">
        <v>30.1697374226205</v>
      </c>
      <c r="DW79" s="380">
        <v>0.21057253764669701</v>
      </c>
      <c r="DX79" s="89">
        <v>23.2093575284145</v>
      </c>
      <c r="DY79" s="380">
        <v>5.4951241847244203</v>
      </c>
      <c r="DZ79" s="380">
        <v>5.6073654486460699E-2</v>
      </c>
      <c r="EA79" s="89">
        <v>192.497229194759</v>
      </c>
      <c r="EB79" s="380">
        <v>40.606083678660902</v>
      </c>
      <c r="EC79" s="380">
        <v>0</v>
      </c>
      <c r="ED79" s="89">
        <v>25.5043496582778</v>
      </c>
      <c r="EE79" s="380">
        <v>7.2941051744355896</v>
      </c>
      <c r="EF79" s="380">
        <v>0</v>
      </c>
      <c r="EG79" s="89">
        <v>147.464922048516</v>
      </c>
      <c r="EH79" s="380">
        <v>30.333746386245998</v>
      </c>
      <c r="EI79" s="380">
        <v>0</v>
      </c>
      <c r="EJ79" s="89">
        <v>28.402824398935799</v>
      </c>
      <c r="EK79" s="380">
        <v>8.1501827001000091</v>
      </c>
      <c r="EL79" s="380">
        <v>0</v>
      </c>
      <c r="EM79" s="89">
        <v>84.2478854509217</v>
      </c>
      <c r="EN79" s="380">
        <v>28.942568586904098</v>
      </c>
      <c r="EO79" s="380">
        <v>0</v>
      </c>
      <c r="EP79" s="89">
        <v>13.1500152221607</v>
      </c>
      <c r="EQ79" s="380">
        <v>5.9805273228454299</v>
      </c>
      <c r="ER79" s="380">
        <v>0</v>
      </c>
      <c r="ES79" s="89">
        <v>75.157112013625905</v>
      </c>
      <c r="ET79" s="380">
        <v>11.7086929999122</v>
      </c>
      <c r="EU79" s="380">
        <v>0</v>
      </c>
      <c r="EV79" s="89">
        <v>13.0014840349002</v>
      </c>
      <c r="EW79" s="380">
        <v>4.4864568759015304</v>
      </c>
      <c r="EX79" s="380">
        <v>0</v>
      </c>
      <c r="EY79" s="591">
        <f>FA79</f>
        <v>0.17002973613011099</v>
      </c>
      <c r="EZ79" s="380">
        <v>0</v>
      </c>
      <c r="FA79" s="380">
        <v>0.17002973613011099</v>
      </c>
      <c r="FB79" s="89">
        <v>3.858759081189</v>
      </c>
      <c r="FC79" s="380">
        <v>1.67375240534075</v>
      </c>
      <c r="FD79" s="380">
        <v>0.15856552107682101</v>
      </c>
      <c r="FE79" s="89">
        <v>1.41532714417075</v>
      </c>
      <c r="FF79" s="380">
        <v>0.40702604241124901</v>
      </c>
      <c r="FG79" s="380">
        <v>0.12689571104178099</v>
      </c>
      <c r="FH79" s="89">
        <v>44.601570619531699</v>
      </c>
      <c r="FI79" s="380">
        <v>11.5662880419648</v>
      </c>
      <c r="FJ79" s="380">
        <v>0</v>
      </c>
      <c r="FK79" s="89">
        <v>46.090471350282201</v>
      </c>
      <c r="FL79" s="380">
        <v>10.1122478194845</v>
      </c>
      <c r="FM79" s="380">
        <v>0</v>
      </c>
    </row>
    <row r="80" spans="2:169">
      <c r="B80" s="73" t="s">
        <v>1337</v>
      </c>
      <c r="C80" s="73" t="s">
        <v>1382</v>
      </c>
      <c r="D80" s="73" t="s">
        <v>1367</v>
      </c>
      <c r="E80" s="73">
        <v>0.94</v>
      </c>
      <c r="F80" s="73">
        <v>2.5499999999999998</v>
      </c>
      <c r="H80" s="73" t="s">
        <v>1340</v>
      </c>
      <c r="I80" s="73" t="s">
        <v>1383</v>
      </c>
      <c r="J80" s="73" t="s">
        <v>1384</v>
      </c>
      <c r="K80" s="73" t="s">
        <v>1385</v>
      </c>
      <c r="L80" s="73">
        <v>15</v>
      </c>
      <c r="M80" s="113" t="s">
        <v>1631</v>
      </c>
      <c r="N80" s="591">
        <f t="shared" si="122"/>
        <v>8.0003056263502597</v>
      </c>
      <c r="O80" s="380">
        <v>18.800280276740001</v>
      </c>
      <c r="P80" s="380">
        <v>8.0003056263502597</v>
      </c>
      <c r="Q80" s="591">
        <f t="shared" si="128"/>
        <v>11.4355932444959</v>
      </c>
      <c r="R80" s="380">
        <v>24.3695971184321</v>
      </c>
      <c r="S80" s="380">
        <v>11.4355932444959</v>
      </c>
      <c r="T80" s="89">
        <v>695.05686874615503</v>
      </c>
      <c r="U80" s="380">
        <v>250.90774460263199</v>
      </c>
      <c r="V80" s="380">
        <v>19.829128624058502</v>
      </c>
      <c r="W80" s="89">
        <v>94.180692556239194</v>
      </c>
      <c r="X80" s="380">
        <v>37.726625919270099</v>
      </c>
      <c r="Y80" s="380">
        <v>1.5176742981462901</v>
      </c>
      <c r="Z80" s="89">
        <v>9.6687718274402403</v>
      </c>
      <c r="AA80" s="380">
        <v>12.195800952489</v>
      </c>
      <c r="AB80" s="380">
        <v>3.1893543924671901</v>
      </c>
      <c r="AC80" s="591">
        <f t="shared" si="129"/>
        <v>1333.47159107382</v>
      </c>
      <c r="AD80" s="380">
        <v>1976.80092955747</v>
      </c>
      <c r="AE80" s="380">
        <v>1333.47159107382</v>
      </c>
      <c r="AF80" s="89">
        <v>231950.91885084301</v>
      </c>
      <c r="AG80" s="380">
        <v>47712.601060663997</v>
      </c>
      <c r="AH80" s="380">
        <v>48.895829518490899</v>
      </c>
      <c r="AI80" s="591">
        <f>AK80</f>
        <v>339.855229110442</v>
      </c>
      <c r="AJ80" s="380">
        <v>780.16725814248298</v>
      </c>
      <c r="AK80" s="380">
        <v>339.855229110442</v>
      </c>
      <c r="AL80" s="89">
        <v>4021.4134089010399</v>
      </c>
      <c r="AM80" s="380">
        <v>1232.1499702886699</v>
      </c>
      <c r="AN80" s="380">
        <v>440.99348080445202</v>
      </c>
      <c r="AO80" s="591">
        <f t="shared" si="109"/>
        <v>162.456682219014</v>
      </c>
      <c r="AP80" s="380">
        <v>255.990619179509</v>
      </c>
      <c r="AQ80" s="380">
        <v>162.456682219014</v>
      </c>
      <c r="AR80" s="89">
        <v>4.2685994625093597</v>
      </c>
      <c r="AS80" s="380">
        <v>2.9731471629801298</v>
      </c>
      <c r="AT80" s="380">
        <v>1.19988069677689</v>
      </c>
      <c r="AU80" s="591">
        <f>AW80</f>
        <v>2.2588535874346598</v>
      </c>
      <c r="AV80" s="380">
        <v>0</v>
      </c>
      <c r="AW80" s="380">
        <v>2.2588535874346598</v>
      </c>
      <c r="AX80" s="89">
        <v>19.299236520214599</v>
      </c>
      <c r="AY80" s="382">
        <v>19.4269936151289</v>
      </c>
      <c r="AZ80" s="382">
        <v>0.32555437406321303</v>
      </c>
      <c r="BA80" s="591">
        <f t="shared" si="123"/>
        <v>14.285500851618099</v>
      </c>
      <c r="BB80" s="380">
        <v>30.645790172856799</v>
      </c>
      <c r="BC80" s="380">
        <v>14.285500851618099</v>
      </c>
      <c r="BD80" s="89">
        <v>1511.7956991787701</v>
      </c>
      <c r="BE80" s="380">
        <v>339.44936718725597</v>
      </c>
      <c r="BF80" s="380">
        <v>3.92844228592404</v>
      </c>
      <c r="BG80" s="89">
        <v>794.38921012147398</v>
      </c>
      <c r="BH80" s="380">
        <v>191.65665820658799</v>
      </c>
      <c r="BI80" s="380">
        <v>3.59996094260711</v>
      </c>
      <c r="BJ80" s="89">
        <v>736.79852528773301</v>
      </c>
      <c r="BK80" s="380">
        <v>226.73449475840201</v>
      </c>
      <c r="BL80" s="380">
        <v>14.9843611346702</v>
      </c>
      <c r="BM80" s="591">
        <f t="shared" si="130"/>
        <v>0.134910310703517</v>
      </c>
      <c r="BN80" s="380">
        <v>0</v>
      </c>
      <c r="BO80" s="380">
        <v>0.134910310703517</v>
      </c>
      <c r="BP80" s="89">
        <v>2.3796681929438002</v>
      </c>
      <c r="BQ80" s="380">
        <v>2.3748233358788</v>
      </c>
      <c r="BR80" s="380">
        <v>1.2057373740852999</v>
      </c>
      <c r="BS80" s="591">
        <f t="shared" si="131"/>
        <v>1.5498255932999601</v>
      </c>
      <c r="BT80" s="380">
        <v>3.1402375703924901</v>
      </c>
      <c r="BU80" s="380">
        <v>1.5498255932999601</v>
      </c>
      <c r="BV80" s="89">
        <v>7.0604585745190001</v>
      </c>
      <c r="BW80" s="380">
        <v>8.5349919911518199</v>
      </c>
      <c r="BX80" s="380">
        <v>2.2596621771176699</v>
      </c>
      <c r="BY80" s="89">
        <v>3.4667201105762002</v>
      </c>
      <c r="BZ80" s="380">
        <v>2.8595323520806502</v>
      </c>
      <c r="CA80" s="380">
        <v>0.36651094156860398</v>
      </c>
      <c r="CB80" s="89">
        <v>56.567827714457998</v>
      </c>
      <c r="CC80" s="380">
        <v>25.919717406909001</v>
      </c>
      <c r="CD80" s="380">
        <v>1.26950873010904</v>
      </c>
      <c r="CE80" s="89">
        <v>17.817458444857699</v>
      </c>
      <c r="CF80" s="380">
        <v>9.0677863954180804</v>
      </c>
      <c r="CG80" s="380">
        <v>0.41969943627008599</v>
      </c>
      <c r="CH80" s="591">
        <f t="shared" si="27"/>
        <v>14.875368654947399</v>
      </c>
      <c r="CI80" s="380">
        <v>24.9261571929874</v>
      </c>
      <c r="CJ80" s="380">
        <v>14.875368654947399</v>
      </c>
      <c r="CK80" s="89">
        <v>224.47961068119801</v>
      </c>
      <c r="CL80" s="380">
        <v>51.904522449352697</v>
      </c>
      <c r="CM80" s="380">
        <v>0.111920703988518</v>
      </c>
      <c r="CN80" s="89">
        <v>561.15318825392501</v>
      </c>
      <c r="CO80" s="380">
        <v>145.02428249809299</v>
      </c>
      <c r="CP80" s="380">
        <v>0</v>
      </c>
      <c r="CQ80" s="89">
        <v>0.77834198251348397</v>
      </c>
      <c r="CR80" s="380">
        <v>1.5566839650269699</v>
      </c>
      <c r="CS80" s="380">
        <v>0</v>
      </c>
      <c r="CT80" s="591">
        <f>CV80</f>
        <v>3.3242334263573398E-2</v>
      </c>
      <c r="CU80" s="380">
        <v>0</v>
      </c>
      <c r="CV80" s="380">
        <v>3.3242334263573398E-2</v>
      </c>
      <c r="CW80" s="89">
        <v>0</v>
      </c>
      <c r="CX80" s="380">
        <v>0</v>
      </c>
      <c r="CY80" s="380">
        <v>0</v>
      </c>
      <c r="CZ80" s="591">
        <f t="shared" si="126"/>
        <v>0.41614802538065798</v>
      </c>
      <c r="DA80" s="380">
        <v>0</v>
      </c>
      <c r="DB80" s="380">
        <v>0.41614802538065798</v>
      </c>
      <c r="DC80" s="591">
        <f t="shared" si="21"/>
        <v>0.14696494525905399</v>
      </c>
      <c r="DD80" s="380">
        <v>0</v>
      </c>
      <c r="DE80" s="380">
        <v>0.14696494525905399</v>
      </c>
      <c r="DF80" s="591">
        <f>DH80</f>
        <v>0.194745065025521</v>
      </c>
      <c r="DG80" s="380">
        <v>0</v>
      </c>
      <c r="DH80" s="380">
        <v>0.194745065025521</v>
      </c>
      <c r="DI80" s="89">
        <v>1292.4444417484999</v>
      </c>
      <c r="DJ80" s="380">
        <v>321.98766063556599</v>
      </c>
      <c r="DK80" s="380">
        <v>0</v>
      </c>
      <c r="DL80" s="89">
        <v>3210.13410404876</v>
      </c>
      <c r="DM80" s="380">
        <v>847.62198818109505</v>
      </c>
      <c r="DN80" s="380">
        <v>0</v>
      </c>
      <c r="DO80" s="89">
        <v>367.12239161117901</v>
      </c>
      <c r="DP80" s="380">
        <v>79.439789999440407</v>
      </c>
      <c r="DQ80" s="380">
        <v>1.6848964774328901E-2</v>
      </c>
      <c r="DR80" s="89">
        <v>1271.5970506057499</v>
      </c>
      <c r="DS80" s="380">
        <v>360.37866132704897</v>
      </c>
      <c r="DT80" s="380">
        <v>0</v>
      </c>
      <c r="DU80" s="89">
        <v>188.776911265069</v>
      </c>
      <c r="DV80" s="380">
        <v>50.166631308907498</v>
      </c>
      <c r="DW80" s="380">
        <v>0</v>
      </c>
      <c r="DX80" s="89">
        <v>17.864995694936098</v>
      </c>
      <c r="DY80" s="380">
        <v>7.0581507745340302</v>
      </c>
      <c r="DZ80" s="380">
        <v>0</v>
      </c>
      <c r="EA80" s="89">
        <v>133.877472666594</v>
      </c>
      <c r="EB80" s="380">
        <v>27.8921684116543</v>
      </c>
      <c r="EC80" s="380">
        <v>0.125714092240655</v>
      </c>
      <c r="ED80" s="89">
        <v>17.1053616667634</v>
      </c>
      <c r="EE80" s="380">
        <v>3.2947202374505902</v>
      </c>
      <c r="EF80" s="380">
        <v>1.8336778765145799E-2</v>
      </c>
      <c r="EG80" s="89">
        <v>94.058047748948894</v>
      </c>
      <c r="EH80" s="380">
        <v>23.5478208223</v>
      </c>
      <c r="EI80" s="380">
        <v>0</v>
      </c>
      <c r="EJ80" s="89">
        <v>19.169560196030002</v>
      </c>
      <c r="EK80" s="380">
        <v>4.5833255294044504</v>
      </c>
      <c r="EL80" s="380">
        <v>0</v>
      </c>
      <c r="EM80" s="89">
        <v>57.267105958398801</v>
      </c>
      <c r="EN80" s="380">
        <v>12.9193042336197</v>
      </c>
      <c r="EO80" s="380">
        <v>0</v>
      </c>
      <c r="EP80" s="89">
        <v>7.2329792175442602</v>
      </c>
      <c r="EQ80" s="380">
        <v>1.9606810645466499</v>
      </c>
      <c r="ER80" s="380">
        <v>0</v>
      </c>
      <c r="ES80" s="89">
        <v>46.167463991948203</v>
      </c>
      <c r="ET80" s="380">
        <v>14.1496467703791</v>
      </c>
      <c r="EU80" s="380">
        <v>0</v>
      </c>
      <c r="EV80" s="89">
        <v>6.4277518271061496</v>
      </c>
      <c r="EW80" s="380">
        <v>1.65447121604965</v>
      </c>
      <c r="EX80" s="380">
        <v>0</v>
      </c>
      <c r="EY80" s="591">
        <f>FA80</f>
        <v>0.13125993329772401</v>
      </c>
      <c r="EZ80" s="380">
        <v>0</v>
      </c>
      <c r="FA80" s="380">
        <v>0.13125993329772401</v>
      </c>
      <c r="FB80" s="89">
        <v>7.4120789028141898</v>
      </c>
      <c r="FC80" s="380">
        <v>3.88255850150049</v>
      </c>
      <c r="FD80" s="380">
        <v>0.105962618636865</v>
      </c>
      <c r="FE80" s="89">
        <v>0.61788816639142596</v>
      </c>
      <c r="FF80" s="380">
        <v>0.46070051094894898</v>
      </c>
      <c r="FG80" s="380">
        <v>9.8261300726175907E-2</v>
      </c>
      <c r="FH80" s="89">
        <v>56.535993497397797</v>
      </c>
      <c r="FI80" s="380">
        <v>14.3729694647265</v>
      </c>
      <c r="FJ80" s="380">
        <v>0</v>
      </c>
      <c r="FK80" s="89">
        <v>22.059613564422001</v>
      </c>
      <c r="FL80" s="380">
        <v>6.1609747829581201</v>
      </c>
      <c r="FM80" s="380">
        <v>0</v>
      </c>
    </row>
    <row r="81" spans="2:169">
      <c r="B81" s="73" t="s">
        <v>1337</v>
      </c>
      <c r="C81" s="73" t="s">
        <v>1382</v>
      </c>
      <c r="D81" s="73" t="s">
        <v>1367</v>
      </c>
      <c r="E81" s="73">
        <v>0.94</v>
      </c>
      <c r="F81" s="73">
        <v>2.5499999999999998</v>
      </c>
      <c r="H81" s="73" t="s">
        <v>1340</v>
      </c>
      <c r="I81" s="73" t="s">
        <v>1383</v>
      </c>
      <c r="J81" s="73" t="s">
        <v>1384</v>
      </c>
      <c r="K81" s="73" t="s">
        <v>1385</v>
      </c>
      <c r="L81" s="73">
        <v>15</v>
      </c>
      <c r="M81" s="113" t="s">
        <v>1632</v>
      </c>
      <c r="N81" s="591">
        <f t="shared" si="122"/>
        <v>12.773120200295001</v>
      </c>
      <c r="O81" s="380">
        <v>17.5241696036421</v>
      </c>
      <c r="P81" s="380">
        <v>12.773120200295001</v>
      </c>
      <c r="Q81" s="591">
        <f t="shared" si="128"/>
        <v>15.7086013724069</v>
      </c>
      <c r="R81" s="380">
        <v>15.0481816803921</v>
      </c>
      <c r="S81" s="380">
        <v>15.7086013724069</v>
      </c>
      <c r="T81" s="89">
        <v>353.98920046755802</v>
      </c>
      <c r="U81" s="380">
        <v>94.136156968388903</v>
      </c>
      <c r="V81" s="380">
        <v>32.069431345950399</v>
      </c>
      <c r="W81" s="89">
        <v>77.503915895025997</v>
      </c>
      <c r="X81" s="380">
        <v>65.357667389373901</v>
      </c>
      <c r="Y81" s="380">
        <v>1.6113843170651401</v>
      </c>
      <c r="Z81" s="89">
        <v>121.065186129583</v>
      </c>
      <c r="AA81" s="380">
        <v>162.888301429319</v>
      </c>
      <c r="AB81" s="380">
        <v>5.2014989686051498</v>
      </c>
      <c r="AC81" s="591">
        <f t="shared" si="129"/>
        <v>1561.06521010602</v>
      </c>
      <c r="AD81" s="380">
        <v>3429.6082986619499</v>
      </c>
      <c r="AE81" s="380">
        <v>1561.06521010602</v>
      </c>
      <c r="AF81" s="89">
        <v>239534.029475905</v>
      </c>
      <c r="AG81" s="380">
        <v>34205.055390373796</v>
      </c>
      <c r="AH81" s="380">
        <v>82.421281973871999</v>
      </c>
      <c r="AI81" s="89">
        <v>720.61195123861</v>
      </c>
      <c r="AJ81" s="380">
        <v>1152.39607368466</v>
      </c>
      <c r="AK81" s="380">
        <v>515.73349360232703</v>
      </c>
      <c r="AL81" s="89">
        <v>2264.1342311488502</v>
      </c>
      <c r="AM81" s="380">
        <v>1342.77872494139</v>
      </c>
      <c r="AN81" s="380">
        <v>621.10582987429598</v>
      </c>
      <c r="AO81" s="591">
        <f t="shared" si="109"/>
        <v>182.033281876101</v>
      </c>
      <c r="AP81" s="380">
        <v>277.04383395824601</v>
      </c>
      <c r="AQ81" s="380">
        <v>182.033281876101</v>
      </c>
      <c r="AR81" s="89">
        <v>2.9107859082277998</v>
      </c>
      <c r="AS81" s="380">
        <v>3.23578668196006</v>
      </c>
      <c r="AT81" s="380">
        <v>1.6863951176302301</v>
      </c>
      <c r="AU81" s="591">
        <f>AW81</f>
        <v>3.1820814034374898</v>
      </c>
      <c r="AV81" s="380">
        <v>0</v>
      </c>
      <c r="AW81" s="380">
        <v>3.1820814034374898</v>
      </c>
      <c r="AX81" s="89">
        <v>27.363594187823399</v>
      </c>
      <c r="AY81" s="382">
        <v>6.8957783359193998</v>
      </c>
      <c r="AZ81" s="382">
        <v>0.36192294735854302</v>
      </c>
      <c r="BA81" s="591">
        <f t="shared" si="123"/>
        <v>20.308977017873499</v>
      </c>
      <c r="BB81" s="380">
        <v>38.525058813220902</v>
      </c>
      <c r="BC81" s="380">
        <v>20.308977017873499</v>
      </c>
      <c r="BD81" s="89">
        <v>519.75067566352004</v>
      </c>
      <c r="BE81" s="380">
        <v>121.703343238614</v>
      </c>
      <c r="BF81" s="380">
        <v>6.0605225594148102</v>
      </c>
      <c r="BG81" s="89">
        <v>535.72294870117901</v>
      </c>
      <c r="BH81" s="380">
        <v>407.65879394757502</v>
      </c>
      <c r="BI81" s="380">
        <v>5.9891684111285297</v>
      </c>
      <c r="BJ81" s="89">
        <v>549.77396517501199</v>
      </c>
      <c r="BK81" s="380">
        <v>382.81655890599302</v>
      </c>
      <c r="BL81" s="380">
        <v>21.4414968006622</v>
      </c>
      <c r="BM81" s="89">
        <v>0.48567944207698099</v>
      </c>
      <c r="BN81" s="380">
        <v>0.97135888415396299</v>
      </c>
      <c r="BO81" s="380">
        <v>0.168623410000725</v>
      </c>
      <c r="BP81" s="591">
        <f>BR81</f>
        <v>1.9716425267095301</v>
      </c>
      <c r="BQ81" s="380">
        <v>2.42548775333707</v>
      </c>
      <c r="BR81" s="380">
        <v>1.9716425267095301</v>
      </c>
      <c r="BS81" s="89">
        <v>2.4373583330089499</v>
      </c>
      <c r="BT81" s="380">
        <v>3.9504347609075601</v>
      </c>
      <c r="BU81" s="380">
        <v>2.1655316594793499</v>
      </c>
      <c r="BV81" s="89">
        <v>4.1320993692205601</v>
      </c>
      <c r="BW81" s="380">
        <v>7.9851959321677501</v>
      </c>
      <c r="BX81" s="380">
        <v>3.2130452774606399</v>
      </c>
      <c r="BY81" s="89">
        <v>2.0517263176923799</v>
      </c>
      <c r="BZ81" s="380">
        <v>2.3519250569036898</v>
      </c>
      <c r="CA81" s="380">
        <v>0.71700810469069298</v>
      </c>
      <c r="CB81" s="89">
        <v>39.277711089458101</v>
      </c>
      <c r="CC81" s="380">
        <v>12.521354792898601</v>
      </c>
      <c r="CD81" s="380">
        <v>1.8708297015789199</v>
      </c>
      <c r="CE81" s="89">
        <v>18.135049753515901</v>
      </c>
      <c r="CF81" s="380">
        <v>19.402920211688599</v>
      </c>
      <c r="CG81" s="380">
        <v>0.99319106482602504</v>
      </c>
      <c r="CH81" s="591">
        <f t="shared" si="27"/>
        <v>20.5782397333247</v>
      </c>
      <c r="CI81" s="380">
        <v>48.471155863607898</v>
      </c>
      <c r="CJ81" s="380">
        <v>20.5782397333247</v>
      </c>
      <c r="CK81" s="89">
        <v>153.935953417002</v>
      </c>
      <c r="CL81" s="380">
        <v>21.936759648628101</v>
      </c>
      <c r="CM81" s="380">
        <v>0.200533935155986</v>
      </c>
      <c r="CN81" s="89">
        <v>846.21077330190099</v>
      </c>
      <c r="CO81" s="380">
        <v>168.83332215016799</v>
      </c>
      <c r="CP81" s="380">
        <v>9.9111071132951506E-2</v>
      </c>
      <c r="CQ81" s="89">
        <v>0.35426348081758902</v>
      </c>
      <c r="CR81" s="380">
        <v>0.70852696163517803</v>
      </c>
      <c r="CS81" s="380">
        <v>0.124621948489077</v>
      </c>
      <c r="CT81" s="89">
        <v>0</v>
      </c>
      <c r="CU81" s="380">
        <v>0</v>
      </c>
      <c r="CV81" s="380">
        <v>0</v>
      </c>
      <c r="CW81" s="89">
        <v>0</v>
      </c>
      <c r="CX81" s="380">
        <v>0</v>
      </c>
      <c r="CY81" s="380">
        <v>0</v>
      </c>
      <c r="CZ81" s="591">
        <f t="shared" si="126"/>
        <v>0.57063361245809296</v>
      </c>
      <c r="DA81" s="380">
        <v>0</v>
      </c>
      <c r="DB81" s="380">
        <v>0.57063361245809296</v>
      </c>
      <c r="DC81" s="591">
        <f t="shared" ref="DC81:DC91" si="135">DE81</f>
        <v>0.193831422250382</v>
      </c>
      <c r="DD81" s="380">
        <v>0</v>
      </c>
      <c r="DE81" s="380">
        <v>0.193831422250382</v>
      </c>
      <c r="DF81" s="591">
        <f>DH81</f>
        <v>0.27414234599937098</v>
      </c>
      <c r="DG81" s="380">
        <v>0</v>
      </c>
      <c r="DH81" s="380">
        <v>0.27414234599937098</v>
      </c>
      <c r="DI81" s="89">
        <v>360.08342244945499</v>
      </c>
      <c r="DJ81" s="380">
        <v>102.021130552011</v>
      </c>
      <c r="DK81" s="380">
        <v>0</v>
      </c>
      <c r="DL81" s="89">
        <v>1241.3824561025599</v>
      </c>
      <c r="DM81" s="380">
        <v>230.83919626488799</v>
      </c>
      <c r="DN81" s="380">
        <v>0</v>
      </c>
      <c r="DO81" s="89">
        <v>200.99552694921999</v>
      </c>
      <c r="DP81" s="380">
        <v>53.793593210578997</v>
      </c>
      <c r="DQ81" s="380">
        <v>0</v>
      </c>
      <c r="DR81" s="89">
        <v>887.58265073054702</v>
      </c>
      <c r="DS81" s="380">
        <v>216.087655657125</v>
      </c>
      <c r="DT81" s="380">
        <v>0</v>
      </c>
      <c r="DU81" s="89">
        <v>190.01501468949499</v>
      </c>
      <c r="DV81" s="380">
        <v>19.577798473257801</v>
      </c>
      <c r="DW81" s="380">
        <v>0</v>
      </c>
      <c r="DX81" s="89">
        <v>19.3896099566259</v>
      </c>
      <c r="DY81" s="380">
        <v>3.1413617611586599</v>
      </c>
      <c r="DZ81" s="380">
        <v>0</v>
      </c>
      <c r="EA81" s="89">
        <v>182.280299820382</v>
      </c>
      <c r="EB81" s="380">
        <v>28.199822085690801</v>
      </c>
      <c r="EC81" s="380">
        <v>0</v>
      </c>
      <c r="ED81" s="89">
        <v>23.9165733928807</v>
      </c>
      <c r="EE81" s="380">
        <v>4.1546198298189596</v>
      </c>
      <c r="EF81" s="380">
        <v>0</v>
      </c>
      <c r="EG81" s="89">
        <v>148.53441084559199</v>
      </c>
      <c r="EH81" s="380">
        <v>28.9068871197716</v>
      </c>
      <c r="EI81" s="380">
        <v>0</v>
      </c>
      <c r="EJ81" s="89">
        <v>27.4587268675097</v>
      </c>
      <c r="EK81" s="380">
        <v>7.9283322843904296</v>
      </c>
      <c r="EL81" s="380">
        <v>0</v>
      </c>
      <c r="EM81" s="89">
        <v>88.822483813982302</v>
      </c>
      <c r="EN81" s="380">
        <v>24.336128340944601</v>
      </c>
      <c r="EO81" s="380">
        <v>0</v>
      </c>
      <c r="EP81" s="89">
        <v>11.266249815854501</v>
      </c>
      <c r="EQ81" s="380">
        <v>1.4978116410987501</v>
      </c>
      <c r="ER81" s="380">
        <v>0</v>
      </c>
      <c r="ES81" s="89">
        <v>76.091373767698002</v>
      </c>
      <c r="ET81" s="380">
        <v>14.500623094890299</v>
      </c>
      <c r="EU81" s="380">
        <v>0</v>
      </c>
      <c r="EV81" s="89">
        <v>10.470921469515901</v>
      </c>
      <c r="EW81" s="380">
        <v>2.0008602316404902</v>
      </c>
      <c r="EX81" s="380">
        <v>2.6728516847003201E-2</v>
      </c>
      <c r="EY81" s="591">
        <f>FA81</f>
        <v>0.131562489083971</v>
      </c>
      <c r="EZ81" s="380">
        <v>0</v>
      </c>
      <c r="FA81" s="380">
        <v>0.131562489083971</v>
      </c>
      <c r="FB81" s="89">
        <v>6.2943709782188604</v>
      </c>
      <c r="FC81" s="380">
        <v>3.0263278498517101</v>
      </c>
      <c r="FD81" s="380">
        <v>0.14923912155935401</v>
      </c>
      <c r="FE81" s="89">
        <v>1.47568345452356</v>
      </c>
      <c r="FF81" s="380">
        <v>1.3114961745335301</v>
      </c>
      <c r="FG81" s="380">
        <v>8.5845982600209897E-2</v>
      </c>
      <c r="FH81" s="89">
        <v>57.8211690894898</v>
      </c>
      <c r="FI81" s="380">
        <v>7.9255445205679198</v>
      </c>
      <c r="FJ81" s="380">
        <v>0</v>
      </c>
      <c r="FK81" s="89">
        <v>29.559610670942199</v>
      </c>
      <c r="FL81" s="380">
        <v>4.6923897016396499</v>
      </c>
      <c r="FM81" s="380">
        <v>0</v>
      </c>
    </row>
    <row r="82" spans="2:169">
      <c r="B82" s="73" t="s">
        <v>1337</v>
      </c>
      <c r="C82" s="73" t="s">
        <v>1382</v>
      </c>
      <c r="D82" s="73" t="s">
        <v>1367</v>
      </c>
      <c r="E82" s="73">
        <v>0.94</v>
      </c>
      <c r="F82" s="73">
        <v>2.5499999999999998</v>
      </c>
      <c r="H82" s="73" t="s">
        <v>1340</v>
      </c>
      <c r="I82" s="73" t="s">
        <v>1383</v>
      </c>
      <c r="J82" s="73" t="s">
        <v>1384</v>
      </c>
      <c r="K82" s="73" t="s">
        <v>1385</v>
      </c>
      <c r="L82" s="73">
        <v>15</v>
      </c>
      <c r="M82" s="113" t="s">
        <v>1633</v>
      </c>
      <c r="N82" s="591">
        <f t="shared" si="122"/>
        <v>9.4500101441531381</v>
      </c>
      <c r="O82" s="380">
        <v>16.599459678991906</v>
      </c>
      <c r="P82" s="380">
        <v>9.4500101441531381</v>
      </c>
      <c r="Q82" s="591">
        <f t="shared" si="128"/>
        <v>11.978519208685176</v>
      </c>
      <c r="R82" s="380">
        <v>32.075000093711999</v>
      </c>
      <c r="S82" s="380">
        <v>11.978519208685176</v>
      </c>
      <c r="T82" s="89">
        <v>325.93499681699387</v>
      </c>
      <c r="U82" s="380">
        <v>103.89332247524827</v>
      </c>
      <c r="V82" s="380">
        <v>23.681765208358474</v>
      </c>
      <c r="W82" s="89">
        <v>47.034958316220077</v>
      </c>
      <c r="X82" s="380">
        <v>35.206671849522671</v>
      </c>
      <c r="Y82" s="380">
        <v>1.095809716950213</v>
      </c>
      <c r="Z82" s="591">
        <f>AB82</f>
        <v>3.5807159268111088</v>
      </c>
      <c r="AA82" s="380">
        <v>8.5102303308631413</v>
      </c>
      <c r="AB82" s="380">
        <v>3.5807159268111088</v>
      </c>
      <c r="AC82" s="591">
        <f t="shared" si="129"/>
        <v>1376.2418531823273</v>
      </c>
      <c r="AD82" s="380">
        <v>1645.6102475964835</v>
      </c>
      <c r="AE82" s="380">
        <v>1376.2418531823273</v>
      </c>
      <c r="AF82" s="89">
        <v>233547.39618878518</v>
      </c>
      <c r="AG82" s="380">
        <v>53841.873432388689</v>
      </c>
      <c r="AH82" s="380">
        <v>61.291275104111527</v>
      </c>
      <c r="AI82" s="591">
        <f>AK82</f>
        <v>372.94697678931237</v>
      </c>
      <c r="AJ82" s="380">
        <v>939.90347739830156</v>
      </c>
      <c r="AK82" s="380">
        <v>372.94697678931237</v>
      </c>
      <c r="AL82" s="89">
        <v>2122.3672244771637</v>
      </c>
      <c r="AM82" s="380">
        <v>1226.5403528352958</v>
      </c>
      <c r="AN82" s="380">
        <v>593.74881742396246</v>
      </c>
      <c r="AO82" s="591">
        <f t="shared" si="109"/>
        <v>153.26934472275434</v>
      </c>
      <c r="AP82" s="380">
        <v>256.15014038721051</v>
      </c>
      <c r="AQ82" s="380">
        <v>153.26934472275434</v>
      </c>
      <c r="AR82" s="89">
        <v>4.7043125190866988</v>
      </c>
      <c r="AS82" s="380">
        <v>3.9629950180862417</v>
      </c>
      <c r="AT82" s="380">
        <v>1.1725634868419477</v>
      </c>
      <c r="AU82" s="591">
        <f>AW82</f>
        <v>2.1614250026099864</v>
      </c>
      <c r="AV82" s="380">
        <v>6.050213468083169</v>
      </c>
      <c r="AW82" s="380">
        <v>2.1614250026099864</v>
      </c>
      <c r="AX82" s="89">
        <v>8.9365188051855071</v>
      </c>
      <c r="AY82" s="382">
        <v>9.0186228897639023</v>
      </c>
      <c r="AZ82" s="382">
        <v>0.29247532985185243</v>
      </c>
      <c r="BA82" s="591">
        <f t="shared" si="123"/>
        <v>16.814510188234827</v>
      </c>
      <c r="BB82" s="380">
        <v>24.604474390033229</v>
      </c>
      <c r="BC82" s="380">
        <v>16.814510188234827</v>
      </c>
      <c r="BD82" s="89">
        <v>699.63306050789254</v>
      </c>
      <c r="BE82" s="380">
        <v>167.34874500045672</v>
      </c>
      <c r="BF82" s="380">
        <v>4.1924166959909162</v>
      </c>
      <c r="BG82" s="89">
        <v>308.19708329884838</v>
      </c>
      <c r="BH82" s="380">
        <v>72.000251854224089</v>
      </c>
      <c r="BI82" s="380">
        <v>4.1831212609386181</v>
      </c>
      <c r="BJ82" s="89">
        <v>290.93508485941749</v>
      </c>
      <c r="BK82" s="380">
        <v>102.34865864849552</v>
      </c>
      <c r="BL82" s="380">
        <v>17.050157469764454</v>
      </c>
      <c r="BM82" s="591">
        <f>BO82</f>
        <v>0.11439181618036948</v>
      </c>
      <c r="BN82" s="380">
        <v>0</v>
      </c>
      <c r="BO82" s="380">
        <v>0.11439181618036948</v>
      </c>
      <c r="BP82" s="591">
        <f>BR82</f>
        <v>1.4737253310527214</v>
      </c>
      <c r="BQ82" s="380">
        <v>0</v>
      </c>
      <c r="BR82" s="380">
        <v>1.4737253310527214</v>
      </c>
      <c r="BS82" s="591">
        <f>BU82</f>
        <v>1.6034552966923885</v>
      </c>
      <c r="BT82" s="380">
        <v>3.9723347899504362</v>
      </c>
      <c r="BU82" s="380">
        <v>1.6034552966923885</v>
      </c>
      <c r="BV82" s="591">
        <f t="shared" ref="BV82:BV91" si="136">BX82</f>
        <v>2.910696324618383</v>
      </c>
      <c r="BW82" s="380">
        <v>2.7550667842806686</v>
      </c>
      <c r="BX82" s="380">
        <v>2.910696324618383</v>
      </c>
      <c r="BY82" s="89">
        <v>2.1544173240005504</v>
      </c>
      <c r="BZ82" s="380">
        <v>1.4833260631770935</v>
      </c>
      <c r="CA82" s="380">
        <v>0.39600431881826648</v>
      </c>
      <c r="CB82" s="89">
        <v>51.404673074848255</v>
      </c>
      <c r="CC82" s="380">
        <v>22.289899034795393</v>
      </c>
      <c r="CD82" s="380">
        <v>1.4820637881770111</v>
      </c>
      <c r="CE82" s="89">
        <v>19.368793765762135</v>
      </c>
      <c r="CF82" s="380">
        <v>11.602938523059477</v>
      </c>
      <c r="CG82" s="380">
        <v>0.81445165255208052</v>
      </c>
      <c r="CH82" s="591">
        <f t="shared" si="27"/>
        <v>18.56394611234483</v>
      </c>
      <c r="CI82" s="380">
        <v>32.10813971939011</v>
      </c>
      <c r="CJ82" s="380">
        <v>18.56394611234483</v>
      </c>
      <c r="CK82" s="89">
        <v>153.93326221821636</v>
      </c>
      <c r="CL82" s="380">
        <v>30.455668126700171</v>
      </c>
      <c r="CM82" s="380">
        <v>0.12318539332733941</v>
      </c>
      <c r="CN82" s="89">
        <v>922.68565873102705</v>
      </c>
      <c r="CO82" s="380">
        <v>271.24172527064587</v>
      </c>
      <c r="CP82" s="380">
        <v>0</v>
      </c>
      <c r="CQ82" s="89">
        <v>0.58166051782468076</v>
      </c>
      <c r="CR82" s="380">
        <v>1.1633210356493586</v>
      </c>
      <c r="CS82" s="380">
        <v>0</v>
      </c>
      <c r="CT82" s="89">
        <v>0</v>
      </c>
      <c r="CU82" s="380">
        <v>0</v>
      </c>
      <c r="CV82" s="380">
        <v>0</v>
      </c>
      <c r="CW82" s="591">
        <f>CY82</f>
        <v>0.21374915868325536</v>
      </c>
      <c r="CX82" s="380">
        <v>0</v>
      </c>
      <c r="CY82" s="380">
        <v>0.21374915868325536</v>
      </c>
      <c r="CZ82" s="591">
        <f t="shared" si="126"/>
        <v>0.34637374490715178</v>
      </c>
      <c r="DA82" s="380">
        <v>0</v>
      </c>
      <c r="DB82" s="380">
        <v>0.34637374490715178</v>
      </c>
      <c r="DC82" s="591">
        <f t="shared" si="135"/>
        <v>0.2261892160548776</v>
      </c>
      <c r="DD82" s="380">
        <v>0</v>
      </c>
      <c r="DE82" s="380">
        <v>0.2261892160548776</v>
      </c>
      <c r="DF82" s="591">
        <v>0</v>
      </c>
      <c r="DG82" s="380">
        <v>0</v>
      </c>
      <c r="DH82" s="380">
        <v>0</v>
      </c>
      <c r="DI82" s="89">
        <v>535.63720799792486</v>
      </c>
      <c r="DJ82" s="380">
        <v>173.01724371508499</v>
      </c>
      <c r="DK82" s="380">
        <v>0</v>
      </c>
      <c r="DL82" s="89">
        <v>1718.4716767221123</v>
      </c>
      <c r="DM82" s="380">
        <v>544.7747804192403</v>
      </c>
      <c r="DN82" s="380">
        <v>0</v>
      </c>
      <c r="DO82" s="89">
        <v>249.13707848246719</v>
      </c>
      <c r="DP82" s="380">
        <v>80.61880088137687</v>
      </c>
      <c r="DQ82" s="380">
        <v>0</v>
      </c>
      <c r="DR82" s="89">
        <v>1118.8758111427469</v>
      </c>
      <c r="DS82" s="380">
        <v>250.28152065723458</v>
      </c>
      <c r="DT82" s="380">
        <v>0</v>
      </c>
      <c r="DU82" s="89">
        <v>211.71172353926764</v>
      </c>
      <c r="DV82" s="380">
        <v>58.305190110603498</v>
      </c>
      <c r="DW82" s="380">
        <v>0.12708249760311632</v>
      </c>
      <c r="DX82" s="89">
        <v>20.765112992466896</v>
      </c>
      <c r="DY82" s="380">
        <v>6.8698385931470751</v>
      </c>
      <c r="DZ82" s="380">
        <v>0</v>
      </c>
      <c r="EA82" s="89">
        <v>186.44948699136071</v>
      </c>
      <c r="EB82" s="380">
        <v>49.056735964166329</v>
      </c>
      <c r="EC82" s="380">
        <v>0.1379126216444318</v>
      </c>
      <c r="ED82" s="89">
        <v>25.165168652212031</v>
      </c>
      <c r="EE82" s="380">
        <v>7.1394959111059189</v>
      </c>
      <c r="EF82" s="380">
        <v>0</v>
      </c>
      <c r="EG82" s="89">
        <v>159.21288752458872</v>
      </c>
      <c r="EH82" s="380">
        <v>36.440096629982726</v>
      </c>
      <c r="EI82" s="380">
        <v>0</v>
      </c>
      <c r="EJ82" s="89">
        <v>30.797396249928074</v>
      </c>
      <c r="EK82" s="380">
        <v>7.3883182155520988</v>
      </c>
      <c r="EL82" s="380">
        <v>0</v>
      </c>
      <c r="EM82" s="89">
        <v>97.766832141576273</v>
      </c>
      <c r="EN82" s="380">
        <v>21.311607727020014</v>
      </c>
      <c r="EO82" s="380">
        <v>6.2397083686120368E-2</v>
      </c>
      <c r="EP82" s="89">
        <v>14.095331700920715</v>
      </c>
      <c r="EQ82" s="380">
        <v>3.9361060645643851</v>
      </c>
      <c r="ER82" s="380">
        <v>0</v>
      </c>
      <c r="ES82" s="89">
        <v>86.909033928818218</v>
      </c>
      <c r="ET82" s="380">
        <v>28.596996460662904</v>
      </c>
      <c r="EU82" s="380">
        <v>0</v>
      </c>
      <c r="EV82" s="89">
        <v>12.988057141574721</v>
      </c>
      <c r="EW82" s="380">
        <v>3.4364164769421994</v>
      </c>
      <c r="EX82" s="380">
        <v>0</v>
      </c>
      <c r="EY82" s="591">
        <v>0</v>
      </c>
      <c r="EZ82" s="380">
        <v>0</v>
      </c>
      <c r="FA82" s="380">
        <v>0</v>
      </c>
      <c r="FB82" s="89">
        <v>6.3576615599202499</v>
      </c>
      <c r="FC82" s="380">
        <v>2.9204888472604966</v>
      </c>
      <c r="FD82" s="380">
        <v>0.16488783188892156</v>
      </c>
      <c r="FE82" s="89">
        <v>0.95519865451148489</v>
      </c>
      <c r="FF82" s="380">
        <v>1.0306156420297241</v>
      </c>
      <c r="FG82" s="380">
        <v>0.13129535939152503</v>
      </c>
      <c r="FH82" s="89">
        <v>61.188861290155188</v>
      </c>
      <c r="FI82" s="380">
        <v>15.105802226147855</v>
      </c>
      <c r="FJ82" s="380">
        <v>0</v>
      </c>
      <c r="FK82" s="89">
        <v>30.866809888832094</v>
      </c>
      <c r="FL82" s="380">
        <v>9.6597286560303299</v>
      </c>
      <c r="FM82" s="380">
        <v>0</v>
      </c>
    </row>
    <row r="83" spans="2:169">
      <c r="B83" s="73" t="s">
        <v>1337</v>
      </c>
      <c r="C83" s="73" t="s">
        <v>1382</v>
      </c>
      <c r="D83" s="73" t="s">
        <v>1367</v>
      </c>
      <c r="E83" s="73">
        <v>0.94</v>
      </c>
      <c r="F83" s="73">
        <v>2.5499999999999998</v>
      </c>
      <c r="H83" s="73" t="s">
        <v>1340</v>
      </c>
      <c r="I83" s="73" t="s">
        <v>1383</v>
      </c>
      <c r="J83" s="73" t="s">
        <v>1384</v>
      </c>
      <c r="K83" s="73" t="s">
        <v>1385</v>
      </c>
      <c r="L83" s="73">
        <v>15</v>
      </c>
      <c r="M83" s="113" t="s">
        <v>1634</v>
      </c>
      <c r="N83" s="591">
        <f t="shared" si="122"/>
        <v>9.9725402956227995</v>
      </c>
      <c r="O83" s="380">
        <v>19.269407126037599</v>
      </c>
      <c r="P83" s="380">
        <v>9.9725402956227995</v>
      </c>
      <c r="Q83" s="591">
        <f t="shared" si="128"/>
        <v>14.228835370412501</v>
      </c>
      <c r="R83" s="380">
        <v>25.2165850394606</v>
      </c>
      <c r="S83" s="380">
        <v>14.228835370412501</v>
      </c>
      <c r="T83" s="89">
        <v>312.62057092779202</v>
      </c>
      <c r="U83" s="380">
        <v>70.409807773562406</v>
      </c>
      <c r="V83" s="380">
        <v>19.9340013932541</v>
      </c>
      <c r="W83" s="89">
        <v>70.255036673816605</v>
      </c>
      <c r="X83" s="380">
        <v>39.124587015945899</v>
      </c>
      <c r="Y83" s="380">
        <v>1.2502137462610501</v>
      </c>
      <c r="Z83" s="89">
        <v>27.8358848153397</v>
      </c>
      <c r="AA83" s="380">
        <v>29.373084115404399</v>
      </c>
      <c r="AB83" s="380">
        <v>3.5573003215334902</v>
      </c>
      <c r="AC83" s="591">
        <f t="shared" si="129"/>
        <v>1394.85449828131</v>
      </c>
      <c r="AD83" s="380">
        <v>3462.0244820262101</v>
      </c>
      <c r="AE83" s="380">
        <v>1394.85449828131</v>
      </c>
      <c r="AF83" s="89">
        <v>251869.04457058999</v>
      </c>
      <c r="AG83" s="380">
        <v>47053.110000798602</v>
      </c>
      <c r="AH83" s="380">
        <v>67.127076484918902</v>
      </c>
      <c r="AI83" s="89">
        <v>481.89414413497701</v>
      </c>
      <c r="AJ83" s="380">
        <v>495.28490062246402</v>
      </c>
      <c r="AK83" s="380">
        <v>453.85659226652598</v>
      </c>
      <c r="AL83" s="89">
        <v>2025.07005673804</v>
      </c>
      <c r="AM83" s="380">
        <v>990.39402229945904</v>
      </c>
      <c r="AN83" s="380">
        <v>622.35148749387702</v>
      </c>
      <c r="AO83" s="591">
        <f t="shared" si="109"/>
        <v>125.58895772541101</v>
      </c>
      <c r="AP83" s="380">
        <v>251.202099539339</v>
      </c>
      <c r="AQ83" s="380">
        <v>125.58895772541101</v>
      </c>
      <c r="AR83" s="89">
        <v>3.3553185807105899</v>
      </c>
      <c r="AS83" s="380">
        <v>3.23308964755183</v>
      </c>
      <c r="AT83" s="380">
        <v>1.34568633307605</v>
      </c>
      <c r="AU83" s="89">
        <v>13.4289060826154</v>
      </c>
      <c r="AV83" s="380">
        <v>26.857812165230701</v>
      </c>
      <c r="AW83" s="380">
        <v>2.87408320740757</v>
      </c>
      <c r="AX83" s="89">
        <v>17.956188434041401</v>
      </c>
      <c r="AY83" s="382">
        <v>13.767567154840499</v>
      </c>
      <c r="AZ83" s="382">
        <v>0.34734689094749099</v>
      </c>
      <c r="BA83" s="591">
        <f t="shared" si="123"/>
        <v>16.2253744313136</v>
      </c>
      <c r="BB83" s="380">
        <v>27.8672390106486</v>
      </c>
      <c r="BC83" s="380">
        <v>16.2253744313136</v>
      </c>
      <c r="BD83" s="89">
        <v>645.29908322122401</v>
      </c>
      <c r="BE83" s="380">
        <v>184.24996280414601</v>
      </c>
      <c r="BF83" s="380">
        <v>4.3118684828248703</v>
      </c>
      <c r="BG83" s="89">
        <v>356.36704298169502</v>
      </c>
      <c r="BH83" s="380">
        <v>129.14585397680099</v>
      </c>
      <c r="BI83" s="380">
        <v>3.9726060359412001</v>
      </c>
      <c r="BJ83" s="89">
        <v>392.20729293173201</v>
      </c>
      <c r="BK83" s="380">
        <v>165.268683534654</v>
      </c>
      <c r="BL83" s="380">
        <v>16.469568239083902</v>
      </c>
      <c r="BM83" s="591">
        <f>BO83</f>
        <v>0.14238206231258399</v>
      </c>
      <c r="BN83" s="380">
        <v>0</v>
      </c>
      <c r="BO83" s="380">
        <v>0.14238206231258399</v>
      </c>
      <c r="BP83" s="89">
        <v>2.40637151223808</v>
      </c>
      <c r="BQ83" s="380">
        <v>4.8127430244761502</v>
      </c>
      <c r="BR83" s="380">
        <v>1.3232390915200301</v>
      </c>
      <c r="BS83" s="591">
        <f>BU83</f>
        <v>1.43372251355869</v>
      </c>
      <c r="BT83" s="380">
        <v>4.7729526248046401</v>
      </c>
      <c r="BU83" s="380">
        <v>1.43372251355869</v>
      </c>
      <c r="BV83" s="591">
        <f t="shared" si="136"/>
        <v>3.0333694540283198</v>
      </c>
      <c r="BW83" s="380">
        <v>3.5848346624824998</v>
      </c>
      <c r="BX83" s="380">
        <v>3.0333694540283198</v>
      </c>
      <c r="BY83" s="89">
        <v>2.1444630659930799</v>
      </c>
      <c r="BZ83" s="380">
        <v>1.71784064446145</v>
      </c>
      <c r="CA83" s="380">
        <v>0.36374130410498601</v>
      </c>
      <c r="CB83" s="89">
        <v>53.235998277955197</v>
      </c>
      <c r="CC83" s="380">
        <v>20.211020666496498</v>
      </c>
      <c r="CD83" s="380">
        <v>1.6783323680393401</v>
      </c>
      <c r="CE83" s="89">
        <v>18.397759152412</v>
      </c>
      <c r="CF83" s="380">
        <v>9.1071831217224997</v>
      </c>
      <c r="CG83" s="380">
        <v>0.77012198237700202</v>
      </c>
      <c r="CH83" s="591">
        <f t="shared" ref="CH83:CH91" si="137">CJ83</f>
        <v>15.6538504654348</v>
      </c>
      <c r="CI83" s="380">
        <v>30.912047345888102</v>
      </c>
      <c r="CJ83" s="380">
        <v>15.6538504654348</v>
      </c>
      <c r="CK83" s="89">
        <v>158.099053154616</v>
      </c>
      <c r="CL83" s="380">
        <v>31.514591484296801</v>
      </c>
      <c r="CM83" s="380">
        <v>0.16899901251067301</v>
      </c>
      <c r="CN83" s="89">
        <v>1006.48713683545</v>
      </c>
      <c r="CO83" s="380">
        <v>174.268055985865</v>
      </c>
      <c r="CP83" s="380">
        <v>0</v>
      </c>
      <c r="CQ83" s="89">
        <v>0.77847896241675296</v>
      </c>
      <c r="CR83" s="380">
        <v>1.5569579248335099</v>
      </c>
      <c r="CS83" s="380">
        <v>0</v>
      </c>
      <c r="CT83" s="89">
        <v>0</v>
      </c>
      <c r="CU83" s="380">
        <v>0</v>
      </c>
      <c r="CV83" s="380">
        <v>0</v>
      </c>
      <c r="CW83" s="89">
        <v>0</v>
      </c>
      <c r="CX83" s="380">
        <v>0</v>
      </c>
      <c r="CY83" s="380">
        <v>0</v>
      </c>
      <c r="CZ83" s="591">
        <f t="shared" si="126"/>
        <v>0.34482131734913102</v>
      </c>
      <c r="DA83" s="380">
        <v>0</v>
      </c>
      <c r="DB83" s="380">
        <v>0.34482131734913102</v>
      </c>
      <c r="DC83" s="591">
        <f t="shared" si="135"/>
        <v>0.24953129621317499</v>
      </c>
      <c r="DD83" s="380">
        <v>0</v>
      </c>
      <c r="DE83" s="380">
        <v>0.24953129621317499</v>
      </c>
      <c r="DF83" s="591">
        <v>0</v>
      </c>
      <c r="DG83" s="380">
        <v>0</v>
      </c>
      <c r="DH83" s="380">
        <v>0</v>
      </c>
      <c r="DI83" s="89">
        <v>443.39142807194901</v>
      </c>
      <c r="DJ83" s="380">
        <v>106.382436654176</v>
      </c>
      <c r="DK83" s="380">
        <v>0</v>
      </c>
      <c r="DL83" s="89">
        <v>1503.1442778293699</v>
      </c>
      <c r="DM83" s="380">
        <v>285.595774502837</v>
      </c>
      <c r="DN83" s="380">
        <v>2.3460110515473299E-2</v>
      </c>
      <c r="DO83" s="89">
        <v>227.44217302717999</v>
      </c>
      <c r="DP83" s="380">
        <v>46.1905326159984</v>
      </c>
      <c r="DQ83" s="380">
        <v>0</v>
      </c>
      <c r="DR83" s="89">
        <v>1068.3983431859999</v>
      </c>
      <c r="DS83" s="380">
        <v>198.329136772233</v>
      </c>
      <c r="DT83" s="380">
        <v>0</v>
      </c>
      <c r="DU83" s="89">
        <v>240.319630906925</v>
      </c>
      <c r="DV83" s="380">
        <v>62.884805726984602</v>
      </c>
      <c r="DW83" s="380">
        <v>0</v>
      </c>
      <c r="DX83" s="89">
        <v>24.1211801913242</v>
      </c>
      <c r="DY83" s="380">
        <v>4.5954152693885302</v>
      </c>
      <c r="DZ83" s="380">
        <v>0</v>
      </c>
      <c r="EA83" s="89">
        <v>207.173658903866</v>
      </c>
      <c r="EB83" s="380">
        <v>21.8263097590645</v>
      </c>
      <c r="EC83" s="380">
        <v>0</v>
      </c>
      <c r="ED83" s="89">
        <v>29.8067644916201</v>
      </c>
      <c r="EE83" s="380">
        <v>6.1772390917073503</v>
      </c>
      <c r="EF83" s="380">
        <v>0</v>
      </c>
      <c r="EG83" s="89">
        <v>176.999025196655</v>
      </c>
      <c r="EH83" s="380">
        <v>28.251485165267201</v>
      </c>
      <c r="EI83" s="380">
        <v>0</v>
      </c>
      <c r="EJ83" s="89">
        <v>39.574631512387697</v>
      </c>
      <c r="EK83" s="380">
        <v>10.0817328378397</v>
      </c>
      <c r="EL83" s="380">
        <v>0</v>
      </c>
      <c r="EM83" s="89">
        <v>108.852831556694</v>
      </c>
      <c r="EN83" s="380">
        <v>26.790430822529199</v>
      </c>
      <c r="EO83" s="380">
        <v>0</v>
      </c>
      <c r="EP83" s="89">
        <v>14.79208194217</v>
      </c>
      <c r="EQ83" s="380">
        <v>4.5759510501275003</v>
      </c>
      <c r="ER83" s="380">
        <v>1.9784180410032701E-2</v>
      </c>
      <c r="ES83" s="89">
        <v>91.549686821879206</v>
      </c>
      <c r="ET83" s="380">
        <v>15.4152138728599</v>
      </c>
      <c r="EU83" s="380">
        <v>0</v>
      </c>
      <c r="EV83" s="89">
        <v>13.613786886276401</v>
      </c>
      <c r="EW83" s="380">
        <v>3.7042740872441402</v>
      </c>
      <c r="EX83" s="380">
        <v>2.07403511025782E-2</v>
      </c>
      <c r="EY83" s="591">
        <v>0</v>
      </c>
      <c r="EZ83" s="380">
        <v>0</v>
      </c>
      <c r="FA83" s="380">
        <v>0</v>
      </c>
      <c r="FB83" s="89">
        <v>6.55250177351944</v>
      </c>
      <c r="FC83" s="380">
        <v>3.32025854339566</v>
      </c>
      <c r="FD83" s="380">
        <v>0.115827784978423</v>
      </c>
      <c r="FE83" s="89">
        <v>1.2902615438445699</v>
      </c>
      <c r="FF83" s="380">
        <v>1.1021572593870601</v>
      </c>
      <c r="FG83" s="380">
        <v>9.8494659482167402E-2</v>
      </c>
      <c r="FH83" s="89">
        <v>64.529773013846906</v>
      </c>
      <c r="FI83" s="380">
        <v>10.2367088028306</v>
      </c>
      <c r="FJ83" s="380">
        <v>0</v>
      </c>
      <c r="FK83" s="89">
        <v>38.210090156751797</v>
      </c>
      <c r="FL83" s="380">
        <v>11.441538087622</v>
      </c>
      <c r="FM83" s="380">
        <v>0</v>
      </c>
    </row>
    <row r="84" spans="2:169">
      <c r="B84" s="73" t="s">
        <v>1337</v>
      </c>
      <c r="C84" s="73" t="s">
        <v>1382</v>
      </c>
      <c r="D84" s="73" t="s">
        <v>1367</v>
      </c>
      <c r="E84" s="73">
        <v>0.9</v>
      </c>
      <c r="F84" s="73">
        <v>1.98</v>
      </c>
      <c r="H84" s="73" t="s">
        <v>1340</v>
      </c>
      <c r="I84" s="73" t="s">
        <v>1396</v>
      </c>
      <c r="J84" s="73" t="s">
        <v>1384</v>
      </c>
      <c r="K84" s="73" t="s">
        <v>1397</v>
      </c>
      <c r="L84" s="73">
        <v>15</v>
      </c>
      <c r="M84" s="113" t="s">
        <v>1635</v>
      </c>
      <c r="N84" s="591">
        <f t="shared" si="122"/>
        <v>8.6189565346139592</v>
      </c>
      <c r="O84" s="380">
        <v>19.816143570670953</v>
      </c>
      <c r="P84" s="380">
        <v>8.6189565346139592</v>
      </c>
      <c r="Q84" s="591">
        <f t="shared" si="128"/>
        <v>14.414507450705418</v>
      </c>
      <c r="R84" s="380">
        <v>26.464049703067282</v>
      </c>
      <c r="S84" s="380">
        <v>14.414507450705418</v>
      </c>
      <c r="T84" s="89">
        <v>383.03994854177955</v>
      </c>
      <c r="U84" s="380">
        <v>80.046342419344185</v>
      </c>
      <c r="V84" s="380">
        <v>22.055758430399798</v>
      </c>
      <c r="W84" s="89">
        <v>35.816774268629182</v>
      </c>
      <c r="X84" s="380">
        <v>23.516198964726332</v>
      </c>
      <c r="Y84" s="380">
        <v>1.9521709487779322</v>
      </c>
      <c r="Z84" s="89">
        <v>19.604369538051376</v>
      </c>
      <c r="AA84" s="380">
        <v>23.892825790389676</v>
      </c>
      <c r="AB84" s="380">
        <v>3.5960631701895034</v>
      </c>
      <c r="AC84" s="89">
        <v>2411.2929606908829</v>
      </c>
      <c r="AD84" s="380">
        <v>2015.6797763743723</v>
      </c>
      <c r="AE84" s="380">
        <v>1262.0045691150121</v>
      </c>
      <c r="AF84" s="89">
        <v>237526.36518499511</v>
      </c>
      <c r="AG84" s="380">
        <v>44450.832582658019</v>
      </c>
      <c r="AH84" s="380">
        <v>54.427499670091024</v>
      </c>
      <c r="AI84" s="591">
        <f>AK84</f>
        <v>379.31171094829642</v>
      </c>
      <c r="AJ84" s="380">
        <v>751.98933930891894</v>
      </c>
      <c r="AK84" s="380">
        <v>379.31171094829642</v>
      </c>
      <c r="AL84" s="89">
        <v>1470.2835023478601</v>
      </c>
      <c r="AM84" s="380">
        <v>1006.5855549857685</v>
      </c>
      <c r="AN84" s="380">
        <v>583.27878785172311</v>
      </c>
      <c r="AO84" s="591">
        <f t="shared" si="109"/>
        <v>164.33287627517339</v>
      </c>
      <c r="AP84" s="380">
        <v>260.18094567860862</v>
      </c>
      <c r="AQ84" s="380">
        <v>164.33287627517339</v>
      </c>
      <c r="AR84" s="89">
        <v>4.2738004895602604</v>
      </c>
      <c r="AS84" s="380">
        <v>3.549073317976021</v>
      </c>
      <c r="AT84" s="380">
        <v>1.1235978175267525</v>
      </c>
      <c r="AU84" s="591">
        <f>AW84</f>
        <v>2.7760053294502609</v>
      </c>
      <c r="AV84" s="380">
        <v>0</v>
      </c>
      <c r="AW84" s="380">
        <v>2.7760053294502609</v>
      </c>
      <c r="AX84" s="89">
        <v>7.3252796369326694</v>
      </c>
      <c r="AY84" s="382">
        <v>2.2088436966365439</v>
      </c>
      <c r="AZ84" s="382">
        <v>0.30879829822945215</v>
      </c>
      <c r="BA84" s="591">
        <f t="shared" si="123"/>
        <v>15.451475516606445</v>
      </c>
      <c r="BB84" s="380">
        <v>31.543243905138361</v>
      </c>
      <c r="BC84" s="380">
        <v>15.451475516606445</v>
      </c>
      <c r="BD84" s="89">
        <v>624.70544425728838</v>
      </c>
      <c r="BE84" s="380">
        <v>128.3763077502453</v>
      </c>
      <c r="BF84" s="380">
        <v>4.20036270749367</v>
      </c>
      <c r="BG84" s="89">
        <v>228.3758279927836</v>
      </c>
      <c r="BH84" s="380">
        <v>55.183887181780712</v>
      </c>
      <c r="BI84" s="380">
        <v>4.1850499344269307</v>
      </c>
      <c r="BJ84" s="89">
        <v>249.35780564762297</v>
      </c>
      <c r="BK84" s="380">
        <v>152.29569989776465</v>
      </c>
      <c r="BL84" s="380">
        <v>16.77312655358088</v>
      </c>
      <c r="BM84" s="591">
        <f>BO84</f>
        <v>0.11050323830598177</v>
      </c>
      <c r="BN84" s="380">
        <v>0</v>
      </c>
      <c r="BO84" s="380">
        <v>0.11050323830598177</v>
      </c>
      <c r="BP84" s="591">
        <f>BR84</f>
        <v>1.4152162635615539</v>
      </c>
      <c r="BQ84" s="380">
        <v>0</v>
      </c>
      <c r="BR84" s="380">
        <v>1.4152162635615539</v>
      </c>
      <c r="BS84" s="591">
        <f>BU84</f>
        <v>1.5714303875893763</v>
      </c>
      <c r="BT84" s="380">
        <v>2.899111115501928</v>
      </c>
      <c r="BU84" s="380">
        <v>1.5714303875893763</v>
      </c>
      <c r="BV84" s="591">
        <f t="shared" si="136"/>
        <v>2.5116143053133997</v>
      </c>
      <c r="BW84" s="380">
        <v>7.6738247032281866</v>
      </c>
      <c r="BX84" s="380">
        <v>2.5116143053133997</v>
      </c>
      <c r="BY84" s="89">
        <v>3.5358516447724195</v>
      </c>
      <c r="BZ84" s="380">
        <v>2.0527637102192124</v>
      </c>
      <c r="CA84" s="380">
        <v>0.43170883905470508</v>
      </c>
      <c r="CB84" s="89">
        <v>45.61504070463819</v>
      </c>
      <c r="CC84" s="380">
        <v>27.046297441144031</v>
      </c>
      <c r="CD84" s="380">
        <v>1.9717520785571225</v>
      </c>
      <c r="CE84" s="89">
        <v>81.643742877201973</v>
      </c>
      <c r="CF84" s="380">
        <v>25.954548329994338</v>
      </c>
      <c r="CG84" s="380">
        <v>0.3762140993121344</v>
      </c>
      <c r="CH84" s="591">
        <f t="shared" si="137"/>
        <v>16.276250743343592</v>
      </c>
      <c r="CI84" s="380">
        <v>30.048387694239533</v>
      </c>
      <c r="CJ84" s="380">
        <v>16.276250743343592</v>
      </c>
      <c r="CK84" s="89">
        <v>297.85511015777132</v>
      </c>
      <c r="CL84" s="380">
        <v>69.52933900545122</v>
      </c>
      <c r="CM84" s="380">
        <v>0.1354165459442789</v>
      </c>
      <c r="CN84" s="89">
        <v>553.36053370391323</v>
      </c>
      <c r="CO84" s="380">
        <v>138.26393055019676</v>
      </c>
      <c r="CP84" s="380">
        <v>3.6241075667734733E-2</v>
      </c>
      <c r="CQ84" s="89">
        <v>0.39102111333431328</v>
      </c>
      <c r="CR84" s="380">
        <v>0.78204222666862744</v>
      </c>
      <c r="CS84" s="380">
        <v>0</v>
      </c>
      <c r="CT84" s="89">
        <v>0</v>
      </c>
      <c r="CU84" s="380">
        <v>0</v>
      </c>
      <c r="CV84" s="380">
        <v>0</v>
      </c>
      <c r="CW84" s="89">
        <v>0</v>
      </c>
      <c r="CX84" s="380">
        <v>0</v>
      </c>
      <c r="CY84" s="380">
        <v>0</v>
      </c>
      <c r="CZ84" s="591">
        <f t="shared" si="126"/>
        <v>0.3095243991151122</v>
      </c>
      <c r="DA84" s="380">
        <v>0</v>
      </c>
      <c r="DB84" s="380">
        <v>0.3095243991151122</v>
      </c>
      <c r="DC84" s="591">
        <f t="shared" si="135"/>
        <v>0.11200297991397233</v>
      </c>
      <c r="DD84" s="380">
        <v>0</v>
      </c>
      <c r="DE84" s="380">
        <v>0.11200297991397233</v>
      </c>
      <c r="DF84" s="591">
        <v>0</v>
      </c>
      <c r="DG84" s="380">
        <v>0</v>
      </c>
      <c r="DH84" s="380">
        <v>0</v>
      </c>
      <c r="DI84" s="89">
        <v>1089.0655993509392</v>
      </c>
      <c r="DJ84" s="380">
        <v>311.94920412468252</v>
      </c>
      <c r="DK84" s="380">
        <v>0</v>
      </c>
      <c r="DL84" s="89">
        <v>2615.3621927772401</v>
      </c>
      <c r="DM84" s="380">
        <v>994.63990406300468</v>
      </c>
      <c r="DN84" s="380">
        <v>0</v>
      </c>
      <c r="DO84" s="89">
        <v>288.8967076757159</v>
      </c>
      <c r="DP84" s="380">
        <v>84.526240063779781</v>
      </c>
      <c r="DQ84" s="380">
        <v>0</v>
      </c>
      <c r="DR84" s="89">
        <v>1000.0581806606125</v>
      </c>
      <c r="DS84" s="380">
        <v>310.07424358216559</v>
      </c>
      <c r="DT84" s="380">
        <v>0</v>
      </c>
      <c r="DU84" s="89">
        <v>150.56374304959044</v>
      </c>
      <c r="DV84" s="380">
        <v>47.413444739062761</v>
      </c>
      <c r="DW84" s="380">
        <v>0</v>
      </c>
      <c r="DX84" s="89">
        <v>23.856586960188345</v>
      </c>
      <c r="DY84" s="380">
        <v>7.5327351996612846</v>
      </c>
      <c r="DZ84" s="380">
        <v>0</v>
      </c>
      <c r="EA84" s="89">
        <v>131.03047557422428</v>
      </c>
      <c r="EB84" s="380">
        <v>38.56931577746375</v>
      </c>
      <c r="EC84" s="380">
        <v>0</v>
      </c>
      <c r="ED84" s="89">
        <v>17.051708196287997</v>
      </c>
      <c r="EE84" s="380">
        <v>7.5879766211498447</v>
      </c>
      <c r="EF84" s="380">
        <v>2.0871321800568162E-2</v>
      </c>
      <c r="EG84" s="89">
        <v>92.883806883259311</v>
      </c>
      <c r="EH84" s="380">
        <v>31.081938898641539</v>
      </c>
      <c r="EI84" s="380">
        <v>0</v>
      </c>
      <c r="EJ84" s="89">
        <v>19.458859706395948</v>
      </c>
      <c r="EK84" s="380">
        <v>9.3737777189675917</v>
      </c>
      <c r="EL84" s="380">
        <v>0</v>
      </c>
      <c r="EM84" s="89">
        <v>52.810310537613624</v>
      </c>
      <c r="EN84" s="380">
        <v>14.631266132420802</v>
      </c>
      <c r="EO84" s="380">
        <v>6.4666933145489575E-2</v>
      </c>
      <c r="EP84" s="89">
        <v>7.3178560524455873</v>
      </c>
      <c r="EQ84" s="380">
        <v>3.1899543018920662</v>
      </c>
      <c r="ER84" s="380">
        <v>0</v>
      </c>
      <c r="ES84" s="89">
        <v>44.14579711691708</v>
      </c>
      <c r="ET84" s="380">
        <v>15.707548093953708</v>
      </c>
      <c r="EU84" s="380">
        <v>0</v>
      </c>
      <c r="EV84" s="89">
        <v>6.7972870759604458</v>
      </c>
      <c r="EW84" s="380">
        <v>1.7764879050611007</v>
      </c>
      <c r="EX84" s="380">
        <v>0</v>
      </c>
      <c r="EY84" s="591">
        <f>FA84</f>
        <v>0.1819882919905817</v>
      </c>
      <c r="EZ84" s="380">
        <v>0</v>
      </c>
      <c r="FA84" s="380">
        <v>0.1819882919905817</v>
      </c>
      <c r="FB84" s="89">
        <v>4.4160098142724351</v>
      </c>
      <c r="FC84" s="380">
        <v>2.5055816321520816</v>
      </c>
      <c r="FD84" s="380">
        <v>0.15305015174552125</v>
      </c>
      <c r="FE84" s="89">
        <v>1.8344973133664699</v>
      </c>
      <c r="FF84" s="380">
        <v>1.0612267002031861</v>
      </c>
      <c r="FG84" s="380">
        <v>9.7844535592971668E-2</v>
      </c>
      <c r="FH84" s="89">
        <v>67.733156556621836</v>
      </c>
      <c r="FI84" s="380">
        <v>20.052388413610988</v>
      </c>
      <c r="FJ84" s="380">
        <v>0</v>
      </c>
      <c r="FK84" s="89">
        <v>133.89624139814998</v>
      </c>
      <c r="FL84" s="380">
        <v>43.426950492929798</v>
      </c>
      <c r="FM84" s="380">
        <v>0</v>
      </c>
    </row>
    <row r="85" spans="2:169">
      <c r="B85" s="73" t="s">
        <v>1337</v>
      </c>
      <c r="C85" s="73" t="s">
        <v>1382</v>
      </c>
      <c r="D85" s="73" t="s">
        <v>1367</v>
      </c>
      <c r="E85" s="73">
        <v>0.9</v>
      </c>
      <c r="F85" s="73">
        <v>1.98</v>
      </c>
      <c r="H85" s="73" t="s">
        <v>1340</v>
      </c>
      <c r="I85" s="73" t="s">
        <v>1396</v>
      </c>
      <c r="J85" s="73" t="s">
        <v>1384</v>
      </c>
      <c r="K85" s="73" t="s">
        <v>1397</v>
      </c>
      <c r="L85" s="73">
        <v>15</v>
      </c>
      <c r="M85" s="113" t="s">
        <v>1636</v>
      </c>
      <c r="N85" s="591">
        <f t="shared" si="122"/>
        <v>9.4530061798017506</v>
      </c>
      <c r="O85" s="380">
        <v>19.458768215887901</v>
      </c>
      <c r="P85" s="380">
        <v>9.4530061798017506</v>
      </c>
      <c r="Q85" s="89">
        <v>11.9419310993392</v>
      </c>
      <c r="R85" s="380">
        <v>23.883862198678401</v>
      </c>
      <c r="S85" s="380">
        <v>11.320963263230199</v>
      </c>
      <c r="T85" s="89">
        <v>415.84433077980799</v>
      </c>
      <c r="U85" s="380">
        <v>146.66070178198601</v>
      </c>
      <c r="V85" s="380">
        <v>23.0845908674399</v>
      </c>
      <c r="W85" s="89">
        <v>44.304784502135597</v>
      </c>
      <c r="X85" s="380">
        <v>46.706927170247397</v>
      </c>
      <c r="Y85" s="380">
        <v>1.8582417767928101</v>
      </c>
      <c r="Z85" s="89">
        <v>31.6701712033821</v>
      </c>
      <c r="AA85" s="380">
        <v>28.344448463696999</v>
      </c>
      <c r="AB85" s="380">
        <v>4.2053282383122896</v>
      </c>
      <c r="AC85" s="591">
        <f>AE85</f>
        <v>1368.81399503851</v>
      </c>
      <c r="AD85" s="380">
        <v>2686.5105379151701</v>
      </c>
      <c r="AE85" s="380">
        <v>1368.81399503851</v>
      </c>
      <c r="AF85" s="89">
        <v>219964.97238501001</v>
      </c>
      <c r="AG85" s="380">
        <v>51075.021737910298</v>
      </c>
      <c r="AH85" s="380">
        <v>65.053387594907605</v>
      </c>
      <c r="AI85" s="89">
        <v>897.99502722917896</v>
      </c>
      <c r="AJ85" s="380">
        <v>528.81506203255003</v>
      </c>
      <c r="AK85" s="380">
        <v>359.05546452923301</v>
      </c>
      <c r="AL85" s="89">
        <v>1808.94497760121</v>
      </c>
      <c r="AM85" s="380">
        <v>1262.09028525231</v>
      </c>
      <c r="AN85" s="380">
        <v>675.02348773050005</v>
      </c>
      <c r="AO85" s="591">
        <f t="shared" si="109"/>
        <v>153.201173174421</v>
      </c>
      <c r="AP85" s="380">
        <v>271.45211957919003</v>
      </c>
      <c r="AQ85" s="380">
        <v>153.201173174421</v>
      </c>
      <c r="AR85" s="89">
        <v>3.4445301904586598</v>
      </c>
      <c r="AS85" s="380">
        <v>3.0063955901144701</v>
      </c>
      <c r="AT85" s="380">
        <v>1.2755116685257399</v>
      </c>
      <c r="AU85" s="89">
        <v>7.5649004362404</v>
      </c>
      <c r="AV85" s="380">
        <v>15.1298008724808</v>
      </c>
      <c r="AW85" s="380">
        <v>2.9048047502916599</v>
      </c>
      <c r="AX85" s="89">
        <v>30.592444536767701</v>
      </c>
      <c r="AY85" s="382">
        <v>23.962259373521398</v>
      </c>
      <c r="AZ85" s="382">
        <v>0.40439141374051102</v>
      </c>
      <c r="BA85" s="591">
        <f t="shared" si="123"/>
        <v>19.408656033542002</v>
      </c>
      <c r="BB85" s="380">
        <v>17.081900246152699</v>
      </c>
      <c r="BC85" s="380">
        <v>19.408656033542002</v>
      </c>
      <c r="BD85" s="89">
        <v>457.85876703414402</v>
      </c>
      <c r="BE85" s="380">
        <v>128.25484689240301</v>
      </c>
      <c r="BF85" s="380">
        <v>4.5863190656419803</v>
      </c>
      <c r="BG85" s="89">
        <v>378.72311888536302</v>
      </c>
      <c r="BH85" s="380">
        <v>182.12571519029399</v>
      </c>
      <c r="BI85" s="380">
        <v>3.6602819000311602</v>
      </c>
      <c r="BJ85" s="89">
        <v>405.64521476798501</v>
      </c>
      <c r="BK85" s="380">
        <v>79.752404340595106</v>
      </c>
      <c r="BL85" s="380">
        <v>15.5933939519778</v>
      </c>
      <c r="BM85" s="89">
        <v>0.49016771921353403</v>
      </c>
      <c r="BN85" s="380">
        <v>0.98033543842706805</v>
      </c>
      <c r="BO85" s="380">
        <v>0.12371069656382799</v>
      </c>
      <c r="BP85" s="591">
        <f>BR85</f>
        <v>1.49356674629082</v>
      </c>
      <c r="BQ85" s="380">
        <v>5.05459891258357</v>
      </c>
      <c r="BR85" s="380">
        <v>1.49356674629082</v>
      </c>
      <c r="BS85" s="89">
        <v>4.9148302805880402</v>
      </c>
      <c r="BT85" s="380">
        <v>9.8296605611760803</v>
      </c>
      <c r="BU85" s="380">
        <v>1.75456116782108</v>
      </c>
      <c r="BV85" s="591">
        <f t="shared" si="136"/>
        <v>2.8731932884596398</v>
      </c>
      <c r="BW85" s="380">
        <v>7.4744186576282301</v>
      </c>
      <c r="BX85" s="380">
        <v>2.8731932884596398</v>
      </c>
      <c r="BY85" s="89">
        <v>4.6201776528381702</v>
      </c>
      <c r="BZ85" s="380">
        <v>3.4365220356366799</v>
      </c>
      <c r="CA85" s="380">
        <v>0.50230143192118404</v>
      </c>
      <c r="CB85" s="89">
        <v>57.348297178072698</v>
      </c>
      <c r="CC85" s="380">
        <v>21.013612329223999</v>
      </c>
      <c r="CD85" s="380">
        <v>1.7336151558700701</v>
      </c>
      <c r="CE85" s="89">
        <v>17.895971418515298</v>
      </c>
      <c r="CF85" s="380">
        <v>10.236550834856899</v>
      </c>
      <c r="CG85" s="380">
        <v>0.630813529250143</v>
      </c>
      <c r="CH85" s="591">
        <f t="shared" si="137"/>
        <v>16.137565894021101</v>
      </c>
      <c r="CI85" s="380">
        <v>28.022777433976302</v>
      </c>
      <c r="CJ85" s="380">
        <v>16.137565894021101</v>
      </c>
      <c r="CK85" s="89">
        <v>285.21996850503501</v>
      </c>
      <c r="CL85" s="380">
        <v>77.346271953898295</v>
      </c>
      <c r="CM85" s="380">
        <v>0.17639324550347399</v>
      </c>
      <c r="CN85" s="89">
        <v>641.13673230142501</v>
      </c>
      <c r="CO85" s="380">
        <v>101.20315633698399</v>
      </c>
      <c r="CP85" s="380">
        <v>0</v>
      </c>
      <c r="CQ85" s="89">
        <v>0</v>
      </c>
      <c r="CR85" s="380">
        <v>0</v>
      </c>
      <c r="CS85" s="380">
        <v>0</v>
      </c>
      <c r="CT85" s="89">
        <v>0</v>
      </c>
      <c r="CU85" s="380">
        <v>0</v>
      </c>
      <c r="CV85" s="380">
        <v>0</v>
      </c>
      <c r="CW85" s="89">
        <v>0</v>
      </c>
      <c r="CX85" s="380">
        <v>0</v>
      </c>
      <c r="CY85" s="380">
        <v>0</v>
      </c>
      <c r="CZ85" s="591">
        <f t="shared" si="126"/>
        <v>0.35159056091193802</v>
      </c>
      <c r="DA85" s="380">
        <v>0</v>
      </c>
      <c r="DB85" s="380">
        <v>0.35159056091193802</v>
      </c>
      <c r="DC85" s="591">
        <f t="shared" si="135"/>
        <v>9.3548247200215096E-2</v>
      </c>
      <c r="DD85" s="380">
        <v>0</v>
      </c>
      <c r="DE85" s="380">
        <v>9.3548247200215096E-2</v>
      </c>
      <c r="DF85" s="591">
        <v>0</v>
      </c>
      <c r="DG85" s="380">
        <v>0</v>
      </c>
      <c r="DH85" s="380">
        <v>0</v>
      </c>
      <c r="DI85" s="89">
        <v>1036.5882108098599</v>
      </c>
      <c r="DJ85" s="380">
        <v>211.03361583690301</v>
      </c>
      <c r="DK85" s="380">
        <v>0</v>
      </c>
      <c r="DL85" s="89">
        <v>2647.5059846569002</v>
      </c>
      <c r="DM85" s="380">
        <v>533.68838207733097</v>
      </c>
      <c r="DN85" s="380">
        <v>0</v>
      </c>
      <c r="DO85" s="89">
        <v>319.581220147713</v>
      </c>
      <c r="DP85" s="380">
        <v>80.517196871064201</v>
      </c>
      <c r="DQ85" s="380">
        <v>0</v>
      </c>
      <c r="DR85" s="89">
        <v>1188.10273399012</v>
      </c>
      <c r="DS85" s="380">
        <v>183.74336265770401</v>
      </c>
      <c r="DT85" s="380">
        <v>0</v>
      </c>
      <c r="DU85" s="89">
        <v>196.36968113998</v>
      </c>
      <c r="DV85" s="380">
        <v>46.686374868370599</v>
      </c>
      <c r="DW85" s="380">
        <v>0</v>
      </c>
      <c r="DX85" s="89">
        <v>14.752548801306499</v>
      </c>
      <c r="DY85" s="380">
        <v>4.0987829093154202</v>
      </c>
      <c r="DZ85" s="380">
        <v>3.5483560537527097E-2</v>
      </c>
      <c r="EA85" s="89">
        <v>162.21591070013301</v>
      </c>
      <c r="EB85" s="380">
        <v>48.051384912626602</v>
      </c>
      <c r="EC85" s="380">
        <v>0</v>
      </c>
      <c r="ED85" s="89">
        <v>20.533896647727399</v>
      </c>
      <c r="EE85" s="380">
        <v>4.7175860708553596</v>
      </c>
      <c r="EF85" s="380">
        <v>0</v>
      </c>
      <c r="EG85" s="89">
        <v>118.92646806898701</v>
      </c>
      <c r="EH85" s="380">
        <v>23.877199494491101</v>
      </c>
      <c r="EI85" s="380">
        <v>0</v>
      </c>
      <c r="EJ85" s="89">
        <v>22.4795745137476</v>
      </c>
      <c r="EK85" s="380">
        <v>8.8624105975864893</v>
      </c>
      <c r="EL85" s="380">
        <v>0</v>
      </c>
      <c r="EM85" s="89">
        <v>58.459685211404803</v>
      </c>
      <c r="EN85" s="380">
        <v>17.569817468186599</v>
      </c>
      <c r="EO85" s="380">
        <v>0</v>
      </c>
      <c r="EP85" s="89">
        <v>7.4424848239586101</v>
      </c>
      <c r="EQ85" s="380">
        <v>2.0260551751448901</v>
      </c>
      <c r="ER85" s="380">
        <v>0</v>
      </c>
      <c r="ES85" s="89">
        <v>44.241223782056601</v>
      </c>
      <c r="ET85" s="380">
        <v>11.055452491083599</v>
      </c>
      <c r="EU85" s="380">
        <v>0</v>
      </c>
      <c r="EV85" s="89">
        <v>6.24183189648768</v>
      </c>
      <c r="EW85" s="380">
        <v>1.9266454115181899</v>
      </c>
      <c r="EX85" s="380">
        <v>0</v>
      </c>
      <c r="EY85" s="591">
        <f>FA85</f>
        <v>0.108529352871233</v>
      </c>
      <c r="EZ85" s="380">
        <v>0</v>
      </c>
      <c r="FA85" s="380">
        <v>0.108529352871233</v>
      </c>
      <c r="FB85" s="89">
        <v>6.0674493682037802</v>
      </c>
      <c r="FC85" s="380">
        <v>2.8000906694295198</v>
      </c>
      <c r="FD85" s="380">
        <v>0.155572449828942</v>
      </c>
      <c r="FE85" s="89">
        <v>1.31434409151831</v>
      </c>
      <c r="FF85" s="380">
        <v>0.77136592886544797</v>
      </c>
      <c r="FG85" s="380">
        <v>4.1103160927129102E-2</v>
      </c>
      <c r="FH85" s="89">
        <v>113.947663174487</v>
      </c>
      <c r="FI85" s="380">
        <v>63.689563356109701</v>
      </c>
      <c r="FJ85" s="380">
        <v>0</v>
      </c>
      <c r="FK85" s="89">
        <v>80.330154023812099</v>
      </c>
      <c r="FL85" s="380">
        <v>16.1607142862233</v>
      </c>
      <c r="FM85" s="380">
        <v>3.0608447170248201E-2</v>
      </c>
    </row>
    <row r="86" spans="2:169">
      <c r="B86" s="73" t="s">
        <v>1337</v>
      </c>
      <c r="C86" s="73" t="s">
        <v>1382</v>
      </c>
      <c r="D86" s="73" t="s">
        <v>1367</v>
      </c>
      <c r="E86" s="73">
        <v>0.9</v>
      </c>
      <c r="F86" s="73">
        <v>1.98</v>
      </c>
      <c r="H86" s="73" t="s">
        <v>1340</v>
      </c>
      <c r="I86" s="73" t="s">
        <v>1396</v>
      </c>
      <c r="J86" s="73" t="s">
        <v>1384</v>
      </c>
      <c r="K86" s="73" t="s">
        <v>1397</v>
      </c>
      <c r="L86" s="73">
        <v>15</v>
      </c>
      <c r="M86" s="113" t="s">
        <v>1637</v>
      </c>
      <c r="N86" s="591">
        <f t="shared" si="122"/>
        <v>7.52421489805878</v>
      </c>
      <c r="O86" s="380">
        <v>21.450032328431199</v>
      </c>
      <c r="P86" s="380">
        <v>7.52421489805878</v>
      </c>
      <c r="Q86" s="89">
        <v>12.170033965870401</v>
      </c>
      <c r="R86" s="380">
        <v>24.414617216306102</v>
      </c>
      <c r="S86" s="380">
        <v>9.4984429203750906</v>
      </c>
      <c r="T86" s="89">
        <v>349.87117775587899</v>
      </c>
      <c r="U86" s="380">
        <v>113.04088923961601</v>
      </c>
      <c r="V86" s="380">
        <v>18.383123544208999</v>
      </c>
      <c r="W86" s="89">
        <v>100.14980838607801</v>
      </c>
      <c r="X86" s="380">
        <v>148.01839306026</v>
      </c>
      <c r="Y86" s="380">
        <v>1.7451531515079</v>
      </c>
      <c r="Z86" s="89">
        <v>141.13482250647999</v>
      </c>
      <c r="AA86" s="380">
        <v>290.15471562240299</v>
      </c>
      <c r="AB86" s="380">
        <v>2.5848374197176902</v>
      </c>
      <c r="AC86" s="89">
        <v>2806.0248883215299</v>
      </c>
      <c r="AD86" s="380">
        <v>4218.2601809117896</v>
      </c>
      <c r="AE86" s="380">
        <v>1175.7484693174799</v>
      </c>
      <c r="AF86" s="89">
        <v>237945.89711483801</v>
      </c>
      <c r="AG86" s="380">
        <v>50817.0934008654</v>
      </c>
      <c r="AH86" s="380">
        <v>51.109669652992999</v>
      </c>
      <c r="AI86" s="89">
        <v>599.46274879753298</v>
      </c>
      <c r="AJ86" s="380">
        <v>857.78363456827606</v>
      </c>
      <c r="AK86" s="380">
        <v>246.02226269291</v>
      </c>
      <c r="AL86" s="89">
        <v>1876.5890812712601</v>
      </c>
      <c r="AM86" s="380">
        <v>1245.50782811265</v>
      </c>
      <c r="AN86" s="380">
        <v>507.68545662950601</v>
      </c>
      <c r="AO86" s="591">
        <f t="shared" si="109"/>
        <v>124.563436424345</v>
      </c>
      <c r="AP86" s="380">
        <v>419.03248531460798</v>
      </c>
      <c r="AQ86" s="380">
        <v>124.563436424345</v>
      </c>
      <c r="AR86" s="89">
        <v>3.5581383838744101</v>
      </c>
      <c r="AS86" s="380">
        <v>3.8413264493671599</v>
      </c>
      <c r="AT86" s="380">
        <v>0.92756159339592203</v>
      </c>
      <c r="AU86" s="591">
        <f t="shared" ref="AU86:AU91" si="138">AW86</f>
        <v>2.1809074692084698</v>
      </c>
      <c r="AV86" s="380">
        <v>0</v>
      </c>
      <c r="AW86" s="380">
        <v>2.1809074692084698</v>
      </c>
      <c r="AX86" s="89">
        <v>6.8420099557289404</v>
      </c>
      <c r="AY86" s="382">
        <v>5.2808731232705002</v>
      </c>
      <c r="AZ86" s="382">
        <v>0.26409077034738698</v>
      </c>
      <c r="BA86" s="591">
        <f t="shared" si="123"/>
        <v>12.6209242456843</v>
      </c>
      <c r="BB86" s="380">
        <v>36.296087453738799</v>
      </c>
      <c r="BC86" s="380">
        <v>12.6209242456843</v>
      </c>
      <c r="BD86" s="89">
        <v>550.08472516597499</v>
      </c>
      <c r="BE86" s="380">
        <v>158.159493809466</v>
      </c>
      <c r="BF86" s="380">
        <v>3.5965513024104099</v>
      </c>
      <c r="BG86" s="89">
        <v>355.053274209226</v>
      </c>
      <c r="BH86" s="380">
        <v>307.37424534878801</v>
      </c>
      <c r="BI86" s="380">
        <v>3.56326519229785</v>
      </c>
      <c r="BJ86" s="89">
        <v>335.08918851914501</v>
      </c>
      <c r="BK86" s="380">
        <v>278.37732873997601</v>
      </c>
      <c r="BL86" s="380">
        <v>13.644349622100201</v>
      </c>
      <c r="BM86" s="89">
        <v>0.49826926275917699</v>
      </c>
      <c r="BN86" s="380">
        <v>0.99653852551835298</v>
      </c>
      <c r="BO86" s="380">
        <v>9.12781133392494E-2</v>
      </c>
      <c r="BP86" s="89">
        <v>2.8518989846020801</v>
      </c>
      <c r="BQ86" s="380">
        <v>5.7037979692041603</v>
      </c>
      <c r="BR86" s="380">
        <v>1.16837013675903</v>
      </c>
      <c r="BS86" s="591">
        <f t="shared" ref="BS86:BS91" si="139">BU86</f>
        <v>1.20177274559119</v>
      </c>
      <c r="BT86" s="380">
        <v>5.0371636749397704</v>
      </c>
      <c r="BU86" s="380">
        <v>1.20177274559119</v>
      </c>
      <c r="BV86" s="591">
        <f t="shared" si="136"/>
        <v>2.4233435491058599</v>
      </c>
      <c r="BW86" s="380">
        <v>7.8920170416624504</v>
      </c>
      <c r="BX86" s="380">
        <v>2.4233435491058599</v>
      </c>
      <c r="BY86" s="89">
        <v>2.54352991098312</v>
      </c>
      <c r="BZ86" s="380">
        <v>3.54788747820808</v>
      </c>
      <c r="CA86" s="380">
        <v>0.26479305646416201</v>
      </c>
      <c r="CB86" s="89">
        <v>43.479853197563003</v>
      </c>
      <c r="CC86" s="380">
        <v>45.678218872459297</v>
      </c>
      <c r="CD86" s="380">
        <v>1.4852155516454</v>
      </c>
      <c r="CE86" s="89">
        <v>85.765749204987699</v>
      </c>
      <c r="CF86" s="380">
        <v>28.756668624446799</v>
      </c>
      <c r="CG86" s="380">
        <v>0.417648531957372</v>
      </c>
      <c r="CH86" s="591">
        <f t="shared" si="137"/>
        <v>14.026478178746601</v>
      </c>
      <c r="CI86" s="380">
        <v>36.672122177106402</v>
      </c>
      <c r="CJ86" s="380">
        <v>14.026478178746601</v>
      </c>
      <c r="CK86" s="89">
        <v>295.89208487202802</v>
      </c>
      <c r="CL86" s="380">
        <v>68.834766596927693</v>
      </c>
      <c r="CM86" s="380">
        <v>0.12705458338784201</v>
      </c>
      <c r="CN86" s="89">
        <v>520.90714892605899</v>
      </c>
      <c r="CO86" s="380">
        <v>557.05984243402997</v>
      </c>
      <c r="CP86" s="380">
        <v>0</v>
      </c>
      <c r="CQ86" s="89">
        <v>0.76853165373226895</v>
      </c>
      <c r="CR86" s="380">
        <v>1.5370633074645399</v>
      </c>
      <c r="CS86" s="380">
        <v>0</v>
      </c>
      <c r="CT86" s="89">
        <v>0</v>
      </c>
      <c r="CU86" s="380">
        <v>0</v>
      </c>
      <c r="CV86" s="380">
        <v>0</v>
      </c>
      <c r="CW86" s="89">
        <v>0</v>
      </c>
      <c r="CX86" s="380">
        <v>0</v>
      </c>
      <c r="CY86" s="380">
        <v>0</v>
      </c>
      <c r="CZ86" s="591">
        <f t="shared" si="126"/>
        <v>0.270645903828371</v>
      </c>
      <c r="DA86" s="380">
        <v>0</v>
      </c>
      <c r="DB86" s="380">
        <v>0.270645903828371</v>
      </c>
      <c r="DC86" s="591">
        <f t="shared" si="135"/>
        <v>0.15317517121212301</v>
      </c>
      <c r="DD86" s="380">
        <v>0</v>
      </c>
      <c r="DE86" s="380">
        <v>0.15317517121212301</v>
      </c>
      <c r="DF86" s="591">
        <f>DH86</f>
        <v>0.17831778532402101</v>
      </c>
      <c r="DG86" s="380">
        <v>0</v>
      </c>
      <c r="DH86" s="380">
        <v>0.17831778532402101</v>
      </c>
      <c r="DI86" s="89">
        <v>749.94214247443097</v>
      </c>
      <c r="DJ86" s="380">
        <v>872.99080098718798</v>
      </c>
      <c r="DK86" s="380">
        <v>0</v>
      </c>
      <c r="DL86" s="89">
        <v>2045.28947937868</v>
      </c>
      <c r="DM86" s="380">
        <v>2193.02381711315</v>
      </c>
      <c r="DN86" s="380">
        <v>0</v>
      </c>
      <c r="DO86" s="89">
        <v>236.09713570358801</v>
      </c>
      <c r="DP86" s="380">
        <v>254.326975286015</v>
      </c>
      <c r="DQ86" s="380">
        <v>1.5367310672092099E-2</v>
      </c>
      <c r="DR86" s="89">
        <v>904.92498612802603</v>
      </c>
      <c r="DS86" s="380">
        <v>982.09755648987198</v>
      </c>
      <c r="DT86" s="380">
        <v>0</v>
      </c>
      <c r="DU86" s="89">
        <v>143.537857831205</v>
      </c>
      <c r="DV86" s="380">
        <v>149.73987238711101</v>
      </c>
      <c r="DW86" s="380">
        <v>0</v>
      </c>
      <c r="DX86" s="89">
        <v>18.746827044307398</v>
      </c>
      <c r="DY86" s="380">
        <v>11.501059744217899</v>
      </c>
      <c r="DZ86" s="380">
        <v>0</v>
      </c>
      <c r="EA86" s="89">
        <v>125.30219404244799</v>
      </c>
      <c r="EB86" s="380">
        <v>140.32056432755201</v>
      </c>
      <c r="EC86" s="380">
        <v>0.161564444410668</v>
      </c>
      <c r="ED86" s="89">
        <v>16.112709003244898</v>
      </c>
      <c r="EE86" s="380">
        <v>16.497480424868598</v>
      </c>
      <c r="EF86" s="380">
        <v>0</v>
      </c>
      <c r="EG86" s="89">
        <v>102.378123096358</v>
      </c>
      <c r="EH86" s="380">
        <v>100.628732381072</v>
      </c>
      <c r="EI86" s="380">
        <v>0</v>
      </c>
      <c r="EJ86" s="89">
        <v>20.361531085456701</v>
      </c>
      <c r="EK86" s="380">
        <v>20.980821180991899</v>
      </c>
      <c r="EL86" s="380">
        <v>0</v>
      </c>
      <c r="EM86" s="89">
        <v>54.842046330392499</v>
      </c>
      <c r="EN86" s="380">
        <v>54.746327332076397</v>
      </c>
      <c r="EO86" s="380">
        <v>0</v>
      </c>
      <c r="EP86" s="89">
        <v>6.48713285901243</v>
      </c>
      <c r="EQ86" s="380">
        <v>6.1201549697431297</v>
      </c>
      <c r="ER86" s="380">
        <v>0</v>
      </c>
      <c r="ES86" s="89">
        <v>43.478938214730299</v>
      </c>
      <c r="ET86" s="380">
        <v>46.073601568559702</v>
      </c>
      <c r="EU86" s="380">
        <v>0</v>
      </c>
      <c r="EV86" s="89">
        <v>6.0746492541115602</v>
      </c>
      <c r="EW86" s="380">
        <v>5.9658232220191003</v>
      </c>
      <c r="EX86" s="380">
        <v>0</v>
      </c>
      <c r="EY86" s="591">
        <f>FA86</f>
        <v>0.120385895003393</v>
      </c>
      <c r="EZ86" s="380">
        <v>0</v>
      </c>
      <c r="FA86" s="380">
        <v>0.120385895003393</v>
      </c>
      <c r="FB86" s="89">
        <v>3.8293100271331202</v>
      </c>
      <c r="FC86" s="380">
        <v>4.2135664590062403</v>
      </c>
      <c r="FD86" s="380">
        <v>0.196509778238107</v>
      </c>
      <c r="FE86" s="89">
        <v>1.4918648244830599</v>
      </c>
      <c r="FF86" s="380">
        <v>1.2109138409192099</v>
      </c>
      <c r="FG86" s="380">
        <v>6.3607764925081994E-2</v>
      </c>
      <c r="FH86" s="89">
        <v>46.7211754330433</v>
      </c>
      <c r="FI86" s="380">
        <v>75.138048337961607</v>
      </c>
      <c r="FJ86" s="380">
        <v>0</v>
      </c>
      <c r="FK86" s="89">
        <v>85.001899932002999</v>
      </c>
      <c r="FL86" s="380">
        <v>118.41957569612499</v>
      </c>
      <c r="FM86" s="380">
        <v>0</v>
      </c>
    </row>
    <row r="87" spans="2:169">
      <c r="B87" s="73" t="s">
        <v>1337</v>
      </c>
      <c r="C87" s="73" t="s">
        <v>1382</v>
      </c>
      <c r="D87" s="73" t="s">
        <v>1367</v>
      </c>
      <c r="E87" s="73">
        <v>0.9</v>
      </c>
      <c r="F87" s="73">
        <v>1.98</v>
      </c>
      <c r="H87" s="73" t="s">
        <v>1340</v>
      </c>
      <c r="I87" s="73" t="s">
        <v>1396</v>
      </c>
      <c r="J87" s="73" t="s">
        <v>1384</v>
      </c>
      <c r="K87" s="73" t="s">
        <v>1397</v>
      </c>
      <c r="L87" s="73">
        <v>15</v>
      </c>
      <c r="M87" s="113" t="s">
        <v>1638</v>
      </c>
      <c r="N87" s="591">
        <f t="shared" si="122"/>
        <v>29.496724914554001</v>
      </c>
      <c r="O87" s="380">
        <v>6.22917147673986</v>
      </c>
      <c r="P87" s="380">
        <v>29.496724914554001</v>
      </c>
      <c r="Q87" s="591">
        <f t="shared" ref="Q87:Q92" si="140">S87</f>
        <v>34.580314143314098</v>
      </c>
      <c r="R87" s="380">
        <v>4.7776703687153699</v>
      </c>
      <c r="S87" s="380">
        <v>34.580314143314098</v>
      </c>
      <c r="T87" s="89">
        <v>123.949079929966</v>
      </c>
      <c r="U87" s="380">
        <v>15.8037683405395</v>
      </c>
      <c r="V87" s="380">
        <v>67.590664925270602</v>
      </c>
      <c r="W87" s="89">
        <v>77.786102039447798</v>
      </c>
      <c r="X87" s="380">
        <v>83.508108712055602</v>
      </c>
      <c r="Y87" s="380">
        <v>4.7431637591430196</v>
      </c>
      <c r="Z87" s="89">
        <v>65.044642968196996</v>
      </c>
      <c r="AA87" s="380">
        <v>10.258876199761101</v>
      </c>
      <c r="AB87" s="380">
        <v>10.6309554246382</v>
      </c>
      <c r="AC87" s="591">
        <f>AE87</f>
        <v>6247.8761248687397</v>
      </c>
      <c r="AD87" s="380">
        <v>1374.5134149220401</v>
      </c>
      <c r="AE87" s="380">
        <v>6247.8761248687397</v>
      </c>
      <c r="AF87" s="89">
        <v>239614.26956773401</v>
      </c>
      <c r="AG87" s="380">
        <v>2767.5912542538099</v>
      </c>
      <c r="AH87" s="380">
        <v>200.22862011555301</v>
      </c>
      <c r="AI87" s="591">
        <f>AK87</f>
        <v>1120.9220080159901</v>
      </c>
      <c r="AJ87" s="380">
        <v>728.39384255670598</v>
      </c>
      <c r="AK87" s="380">
        <v>1120.9220080159901</v>
      </c>
      <c r="AL87" s="591">
        <f>AN87</f>
        <v>2038.82862370883</v>
      </c>
      <c r="AM87" s="380">
        <v>1.01243463560786</v>
      </c>
      <c r="AN87" s="380">
        <v>2038.82862370883</v>
      </c>
      <c r="AO87" s="591">
        <f t="shared" si="109"/>
        <v>668.60353379832304</v>
      </c>
      <c r="AP87" s="380">
        <v>178.961618949328</v>
      </c>
      <c r="AQ87" s="380">
        <v>668.60353379832304</v>
      </c>
      <c r="AR87" s="89">
        <v>6.3793228689541097</v>
      </c>
      <c r="AS87" s="380">
        <v>5.4668191981879604</v>
      </c>
      <c r="AT87" s="380">
        <v>3.9281991798949401</v>
      </c>
      <c r="AU87" s="591">
        <f t="shared" si="138"/>
        <v>4.9354610278035302</v>
      </c>
      <c r="AV87" s="380">
        <v>0</v>
      </c>
      <c r="AW87" s="380">
        <v>4.9354610278035302</v>
      </c>
      <c r="AX87" s="89">
        <v>32.435317271880798</v>
      </c>
      <c r="AY87" s="382">
        <v>3.5411164485092401</v>
      </c>
      <c r="AZ87" s="382">
        <v>0.76815740569121305</v>
      </c>
      <c r="BA87" s="591">
        <f t="shared" si="123"/>
        <v>40.956871508339397</v>
      </c>
      <c r="BB87" s="380">
        <v>6.3041949768946299</v>
      </c>
      <c r="BC87" s="380">
        <v>40.956871508339397</v>
      </c>
      <c r="BD87" s="89">
        <v>491.57168020756802</v>
      </c>
      <c r="BE87" s="380">
        <v>111.70239513467899</v>
      </c>
      <c r="BF87" s="380">
        <v>16.4271576328258</v>
      </c>
      <c r="BG87" s="89">
        <v>315.109135612599</v>
      </c>
      <c r="BH87" s="380">
        <v>85.742119771339006</v>
      </c>
      <c r="BI87" s="380">
        <v>12.1532104186998</v>
      </c>
      <c r="BJ87" s="89">
        <v>302.109665585887</v>
      </c>
      <c r="BK87" s="380">
        <v>6.7676790042236199</v>
      </c>
      <c r="BL87" s="380">
        <v>44.225518070345998</v>
      </c>
      <c r="BM87" s="591">
        <f>BO87</f>
        <v>0.25234584563997198</v>
      </c>
      <c r="BN87" s="380">
        <v>0</v>
      </c>
      <c r="BO87" s="380">
        <v>0.25234584563997198</v>
      </c>
      <c r="BP87" s="591">
        <f>BR87</f>
        <v>3.19375891085962</v>
      </c>
      <c r="BQ87" s="380">
        <v>6.5601532815407801E-2</v>
      </c>
      <c r="BR87" s="380">
        <v>3.19375891085962</v>
      </c>
      <c r="BS87" s="591">
        <f t="shared" si="139"/>
        <v>5.2163153289323301</v>
      </c>
      <c r="BT87" s="380">
        <v>2.8589631682920702</v>
      </c>
      <c r="BU87" s="380">
        <v>5.2163153289323301</v>
      </c>
      <c r="BV87" s="591">
        <f t="shared" si="136"/>
        <v>7.3408703734018603</v>
      </c>
      <c r="BW87" s="380">
        <v>0</v>
      </c>
      <c r="BX87" s="380">
        <v>7.3408703734018603</v>
      </c>
      <c r="BY87" s="89">
        <v>1.5961278466258</v>
      </c>
      <c r="BZ87" s="380">
        <v>3.5352287621742001E-2</v>
      </c>
      <c r="CA87" s="380">
        <v>1.24783593893531</v>
      </c>
      <c r="CB87" s="89">
        <v>42.232339955602299</v>
      </c>
      <c r="CC87" s="380">
        <v>6.6407447358751002</v>
      </c>
      <c r="CD87" s="380">
        <v>5.1839808449356797</v>
      </c>
      <c r="CE87" s="89">
        <v>24.691867257157</v>
      </c>
      <c r="CF87" s="380">
        <v>3.3285791262631901</v>
      </c>
      <c r="CG87" s="380">
        <v>1.8370556531994799</v>
      </c>
      <c r="CH87" s="591">
        <f t="shared" si="137"/>
        <v>47.9625866247519</v>
      </c>
      <c r="CI87" s="380">
        <v>79.832955933789407</v>
      </c>
      <c r="CJ87" s="380">
        <v>47.9625866247519</v>
      </c>
      <c r="CK87" s="89">
        <v>297.89284945485099</v>
      </c>
      <c r="CL87" s="380">
        <v>46.738960377971999</v>
      </c>
      <c r="CM87" s="380">
        <v>0.26155852937526503</v>
      </c>
      <c r="CN87" s="89">
        <v>491.14760652462599</v>
      </c>
      <c r="CO87" s="380">
        <v>78.815522504224404</v>
      </c>
      <c r="CP87" s="380">
        <v>0</v>
      </c>
      <c r="CQ87" s="89">
        <v>0.90987024481640799</v>
      </c>
      <c r="CR87" s="380">
        <v>1.81974048963282</v>
      </c>
      <c r="CS87" s="380">
        <v>0</v>
      </c>
      <c r="CT87" s="591">
        <f>CV87</f>
        <v>0.104218135399592</v>
      </c>
      <c r="CU87" s="380">
        <v>0</v>
      </c>
      <c r="CV87" s="380">
        <v>0.104218135399592</v>
      </c>
      <c r="CW87" s="89">
        <v>0</v>
      </c>
      <c r="CX87" s="380">
        <v>0</v>
      </c>
      <c r="CY87" s="380">
        <v>0</v>
      </c>
      <c r="CZ87" s="591">
        <f t="shared" si="126"/>
        <v>1.01443355983678</v>
      </c>
      <c r="DA87" s="380">
        <v>0</v>
      </c>
      <c r="DB87" s="380">
        <v>1.01443355983678</v>
      </c>
      <c r="DC87" s="591">
        <f t="shared" si="135"/>
        <v>0.354471555899952</v>
      </c>
      <c r="DD87" s="380">
        <v>0</v>
      </c>
      <c r="DE87" s="380">
        <v>0.354471555899952</v>
      </c>
      <c r="DF87" s="89">
        <v>2.8472744161277999</v>
      </c>
      <c r="DG87" s="380">
        <v>0.94631696101867602</v>
      </c>
      <c r="DH87" s="380">
        <v>0</v>
      </c>
      <c r="DI87" s="89">
        <v>748.56730229893003</v>
      </c>
      <c r="DJ87" s="380">
        <v>249.04535395967801</v>
      </c>
      <c r="DK87" s="380">
        <v>0</v>
      </c>
      <c r="DL87" s="89">
        <v>1852.0885315872099</v>
      </c>
      <c r="DM87" s="380">
        <v>501.22426622160901</v>
      </c>
      <c r="DN87" s="380">
        <v>0</v>
      </c>
      <c r="DO87" s="89">
        <v>219.813898327256</v>
      </c>
      <c r="DP87" s="380">
        <v>12.3168548203766</v>
      </c>
      <c r="DQ87" s="380">
        <v>0</v>
      </c>
      <c r="DR87" s="89">
        <v>781.12090477508104</v>
      </c>
      <c r="DS87" s="380">
        <v>152.18752783136199</v>
      </c>
      <c r="DT87" s="380">
        <v>0</v>
      </c>
      <c r="DU87" s="89">
        <v>126.390492299618</v>
      </c>
      <c r="DV87" s="380">
        <v>33.571237518828198</v>
      </c>
      <c r="DW87" s="380">
        <v>0</v>
      </c>
      <c r="DX87" s="89">
        <v>13.861108306300901</v>
      </c>
      <c r="DY87" s="380">
        <v>1.46211312318111</v>
      </c>
      <c r="DZ87" s="380">
        <v>0</v>
      </c>
      <c r="EA87" s="89">
        <v>116.227282394261</v>
      </c>
      <c r="EB87" s="380">
        <v>15.6341608168708</v>
      </c>
      <c r="EC87" s="380">
        <v>0</v>
      </c>
      <c r="ED87" s="89">
        <v>17.8046975045023</v>
      </c>
      <c r="EE87" s="380">
        <v>4.1171209308139396</v>
      </c>
      <c r="EF87" s="380">
        <v>0</v>
      </c>
      <c r="EG87" s="89">
        <v>83.4856633109234</v>
      </c>
      <c r="EH87" s="380">
        <v>18.5822943865155</v>
      </c>
      <c r="EI87" s="380">
        <v>0</v>
      </c>
      <c r="EJ87" s="89">
        <v>20.389656852746299</v>
      </c>
      <c r="EK87" s="380">
        <v>0.456825961754454</v>
      </c>
      <c r="EL87" s="380">
        <v>0</v>
      </c>
      <c r="EM87" s="89">
        <v>53.256868360058398</v>
      </c>
      <c r="EN87" s="380">
        <v>2.1133369308026899</v>
      </c>
      <c r="EO87" s="380">
        <v>0.17785729677190701</v>
      </c>
      <c r="EP87" s="89">
        <v>5.7603180018617701</v>
      </c>
      <c r="EQ87" s="380">
        <v>0.48203738069026902</v>
      </c>
      <c r="ER87" s="380">
        <v>5.6638811544716103E-2</v>
      </c>
      <c r="ES87" s="89">
        <v>36.600129843376997</v>
      </c>
      <c r="ET87" s="380">
        <v>6.2314185452679398</v>
      </c>
      <c r="EU87" s="380">
        <v>0</v>
      </c>
      <c r="EV87" s="89">
        <v>5.9903300188540003</v>
      </c>
      <c r="EW87" s="380">
        <v>1.2357454145782001</v>
      </c>
      <c r="EX87" s="380">
        <v>0</v>
      </c>
      <c r="EY87" s="591">
        <v>0</v>
      </c>
      <c r="EZ87" s="380">
        <v>0</v>
      </c>
      <c r="FA87" s="380">
        <v>0</v>
      </c>
      <c r="FB87" s="89">
        <v>1.5046022483788799</v>
      </c>
      <c r="FC87" s="380">
        <v>1.22477025744738</v>
      </c>
      <c r="FD87" s="380">
        <v>0.42111091241163601</v>
      </c>
      <c r="FE87" s="89">
        <v>2.0272579911066901</v>
      </c>
      <c r="FF87" s="380">
        <v>0.635909302270944</v>
      </c>
      <c r="FG87" s="380">
        <v>0.26961077170493503</v>
      </c>
      <c r="FH87" s="89">
        <v>46.548341896756803</v>
      </c>
      <c r="FI87" s="380">
        <v>2.3965527899335899</v>
      </c>
      <c r="FJ87" s="380">
        <v>9.6744807344397804E-2</v>
      </c>
      <c r="FK87" s="89">
        <v>86.378746632427493</v>
      </c>
      <c r="FL87" s="380">
        <v>23.169175578642701</v>
      </c>
      <c r="FM87" s="380">
        <v>0</v>
      </c>
    </row>
    <row r="88" spans="2:169">
      <c r="B88" s="73" t="s">
        <v>1337</v>
      </c>
      <c r="C88" s="73" t="s">
        <v>1382</v>
      </c>
      <c r="D88" s="73" t="s">
        <v>1367</v>
      </c>
      <c r="E88" s="73">
        <v>0.9</v>
      </c>
      <c r="F88" s="73">
        <v>1.98</v>
      </c>
      <c r="H88" s="73" t="s">
        <v>1340</v>
      </c>
      <c r="I88" s="73" t="s">
        <v>1396</v>
      </c>
      <c r="J88" s="73" t="s">
        <v>1384</v>
      </c>
      <c r="K88" s="73" t="s">
        <v>1397</v>
      </c>
      <c r="L88" s="73">
        <v>15</v>
      </c>
      <c r="M88" s="113" t="s">
        <v>1639</v>
      </c>
      <c r="N88" s="591">
        <f t="shared" si="122"/>
        <v>17.454781334065899</v>
      </c>
      <c r="O88" s="380">
        <v>11.5424807210032</v>
      </c>
      <c r="P88" s="380">
        <v>17.454781334065899</v>
      </c>
      <c r="Q88" s="591">
        <f t="shared" si="140"/>
        <v>19.3404506903499</v>
      </c>
      <c r="R88" s="380">
        <v>2.0314726209499701</v>
      </c>
      <c r="S88" s="380">
        <v>19.3404506903499</v>
      </c>
      <c r="T88" s="89">
        <v>428.87711019013699</v>
      </c>
      <c r="U88" s="380">
        <v>313.50501430724398</v>
      </c>
      <c r="V88" s="380">
        <v>38.600475952340098</v>
      </c>
      <c r="W88" s="89">
        <v>73.389506513874196</v>
      </c>
      <c r="X88" s="380">
        <v>4.45021742913403</v>
      </c>
      <c r="Y88" s="380">
        <v>4.1309979383795703</v>
      </c>
      <c r="Z88" s="89">
        <v>19.979783794371301</v>
      </c>
      <c r="AA88" s="380">
        <v>24.3317966783525</v>
      </c>
      <c r="AB88" s="380">
        <v>6.3239665163179604</v>
      </c>
      <c r="AC88" s="89">
        <v>2545.8728338835499</v>
      </c>
      <c r="AD88" s="380">
        <v>3691.8609693410199</v>
      </c>
      <c r="AE88" s="380">
        <v>2124.2387495255898</v>
      </c>
      <c r="AF88" s="89">
        <v>209612.68402183399</v>
      </c>
      <c r="AG88" s="380">
        <v>19729.8019182758</v>
      </c>
      <c r="AH88" s="380">
        <v>100.981271023185</v>
      </c>
      <c r="AI88" s="591">
        <f>AK88</f>
        <v>755.36833632539697</v>
      </c>
      <c r="AJ88" s="380">
        <v>524.84105386493695</v>
      </c>
      <c r="AK88" s="380">
        <v>755.36833632539697</v>
      </c>
      <c r="AL88" s="89">
        <v>1905.44454008663</v>
      </c>
      <c r="AM88" s="380">
        <v>1395.78752961075</v>
      </c>
      <c r="AN88" s="380">
        <v>1188.83667232926</v>
      </c>
      <c r="AO88" s="89">
        <v>308.52911669244298</v>
      </c>
      <c r="AP88" s="380">
        <v>101.716324020507</v>
      </c>
      <c r="AQ88" s="380">
        <v>240.86564540743601</v>
      </c>
      <c r="AR88" s="89">
        <v>2.4083119724511999</v>
      </c>
      <c r="AS88" s="380">
        <v>1.2239203084505601</v>
      </c>
      <c r="AT88" s="380">
        <v>2.1584973232490499</v>
      </c>
      <c r="AU88" s="591">
        <f t="shared" si="138"/>
        <v>6.2375646644501401</v>
      </c>
      <c r="AV88" s="380">
        <v>0</v>
      </c>
      <c r="AW88" s="380">
        <v>6.2375646644501401</v>
      </c>
      <c r="AX88" s="89">
        <v>12.2735785765481</v>
      </c>
      <c r="AY88" s="382">
        <v>3.1479745417722098</v>
      </c>
      <c r="AZ88" s="382">
        <v>0.551912597357615</v>
      </c>
      <c r="BA88" s="591">
        <f t="shared" si="123"/>
        <v>27.5401168977682</v>
      </c>
      <c r="BB88" s="380">
        <v>6.3373028594016203</v>
      </c>
      <c r="BC88" s="380">
        <v>27.5401168977682</v>
      </c>
      <c r="BD88" s="89">
        <v>546.70076986443803</v>
      </c>
      <c r="BE88" s="380">
        <v>163.70154026689301</v>
      </c>
      <c r="BF88" s="380">
        <v>9.0854185959213805</v>
      </c>
      <c r="BG88" s="89">
        <v>279.02582381509001</v>
      </c>
      <c r="BH88" s="380">
        <v>57.528076946972803</v>
      </c>
      <c r="BI88" s="380">
        <v>7.2234297079546304</v>
      </c>
      <c r="BJ88" s="89">
        <v>326.84608511869101</v>
      </c>
      <c r="BK88" s="380">
        <v>12.3561155151972</v>
      </c>
      <c r="BL88" s="380">
        <v>29.604585290886401</v>
      </c>
      <c r="BM88" s="591">
        <f>BO88</f>
        <v>0.23300148751725</v>
      </c>
      <c r="BN88" s="380">
        <v>0</v>
      </c>
      <c r="BO88" s="380">
        <v>0.23300148751725</v>
      </c>
      <c r="BP88" s="591">
        <f>BR88</f>
        <v>2.9643775091987199</v>
      </c>
      <c r="BQ88" s="380">
        <v>0</v>
      </c>
      <c r="BR88" s="380">
        <v>2.9643775091987199</v>
      </c>
      <c r="BS88" s="591">
        <f t="shared" si="139"/>
        <v>2.97979437748086</v>
      </c>
      <c r="BT88" s="380">
        <v>2.61503516343413</v>
      </c>
      <c r="BU88" s="380">
        <v>2.97979437748086</v>
      </c>
      <c r="BV88" s="591">
        <f t="shared" si="136"/>
        <v>5.3096817771711402</v>
      </c>
      <c r="BW88" s="380">
        <v>6.7807333775663201</v>
      </c>
      <c r="BX88" s="380">
        <v>5.3096817771711402</v>
      </c>
      <c r="BY88" s="89">
        <v>2.9194367588746899</v>
      </c>
      <c r="BZ88" s="380">
        <v>1.6139567705536799</v>
      </c>
      <c r="CA88" s="380">
        <v>0.69694013171263103</v>
      </c>
      <c r="CB88" s="89">
        <v>46.876802105898598</v>
      </c>
      <c r="CC88" s="380">
        <v>12.0216913761197</v>
      </c>
      <c r="CD88" s="380">
        <v>3.76381827271695</v>
      </c>
      <c r="CE88" s="89">
        <v>12.5101972014912</v>
      </c>
      <c r="CF88" s="380">
        <v>3.3359470583083</v>
      </c>
      <c r="CG88" s="380">
        <v>1.15063197045239</v>
      </c>
      <c r="CH88" s="591">
        <f t="shared" si="137"/>
        <v>30.3913039238242</v>
      </c>
      <c r="CI88" s="380">
        <v>15.8611256984092</v>
      </c>
      <c r="CJ88" s="380">
        <v>30.3913039238242</v>
      </c>
      <c r="CK88" s="89">
        <v>271.940609501766</v>
      </c>
      <c r="CL88" s="380">
        <v>58.487370938431603</v>
      </c>
      <c r="CM88" s="380">
        <v>0.26706600920020301</v>
      </c>
      <c r="CN88" s="89">
        <v>462.11492204833098</v>
      </c>
      <c r="CO88" s="380">
        <v>113.77638979039401</v>
      </c>
      <c r="CP88" s="380">
        <v>0</v>
      </c>
      <c r="CQ88" s="89">
        <v>1.90238903747629</v>
      </c>
      <c r="CR88" s="380">
        <v>0.86109957130792303</v>
      </c>
      <c r="CS88" s="380">
        <v>0.133983128210173</v>
      </c>
      <c r="CT88" s="591">
        <f>CV88</f>
        <v>7.0354497780797803E-2</v>
      </c>
      <c r="CU88" s="380">
        <v>0</v>
      </c>
      <c r="CV88" s="380">
        <v>7.0354497780797803E-2</v>
      </c>
      <c r="CW88" s="591">
        <f>CY88</f>
        <v>0.580284247893181</v>
      </c>
      <c r="CX88" s="380">
        <v>0</v>
      </c>
      <c r="CY88" s="380">
        <v>0.580284247893181</v>
      </c>
      <c r="CZ88" s="591">
        <f t="shared" si="126"/>
        <v>0.68864324021414103</v>
      </c>
      <c r="DA88" s="380">
        <v>0</v>
      </c>
      <c r="DB88" s="380">
        <v>0.68864324021414103</v>
      </c>
      <c r="DC88" s="591">
        <f t="shared" si="135"/>
        <v>0.56561537318825295</v>
      </c>
      <c r="DD88" s="380">
        <v>0</v>
      </c>
      <c r="DE88" s="380">
        <v>0.56561537318825295</v>
      </c>
      <c r="DF88" s="89">
        <v>2.4186189390912198</v>
      </c>
      <c r="DG88" s="380">
        <v>1.04719068822604</v>
      </c>
      <c r="DH88" s="380">
        <v>0.411398057952925</v>
      </c>
      <c r="DI88" s="89">
        <v>995.78112880875699</v>
      </c>
      <c r="DJ88" s="380">
        <v>185.210675527853</v>
      </c>
      <c r="DK88" s="380">
        <v>0</v>
      </c>
      <c r="DL88" s="89">
        <v>2154.81704064737</v>
      </c>
      <c r="DM88" s="380">
        <v>438.70119095244701</v>
      </c>
      <c r="DN88" s="380">
        <v>9.0641732301584593E-2</v>
      </c>
      <c r="DO88" s="89">
        <v>248.28684235596199</v>
      </c>
      <c r="DP88" s="380">
        <v>57.867235921813602</v>
      </c>
      <c r="DQ88" s="380">
        <v>3.5492381656238602E-2</v>
      </c>
      <c r="DR88" s="89">
        <v>888.49935557343895</v>
      </c>
      <c r="DS88" s="380">
        <v>228.20294973679799</v>
      </c>
      <c r="DT88" s="380">
        <v>0</v>
      </c>
      <c r="DU88" s="89">
        <v>146.51050969910401</v>
      </c>
      <c r="DV88" s="380">
        <v>37.8182025109707</v>
      </c>
      <c r="DW88" s="380">
        <v>0</v>
      </c>
      <c r="DX88" s="89">
        <v>19.496826824229501</v>
      </c>
      <c r="DY88" s="380">
        <v>1.78039224411526</v>
      </c>
      <c r="DZ88" s="380">
        <v>0</v>
      </c>
      <c r="EA88" s="89">
        <v>120.158036463038</v>
      </c>
      <c r="EB88" s="380">
        <v>6.2961648226245197</v>
      </c>
      <c r="EC88" s="380">
        <v>0</v>
      </c>
      <c r="ED88" s="89">
        <v>15.3335255572199</v>
      </c>
      <c r="EE88" s="380">
        <v>1.9293959118742301</v>
      </c>
      <c r="EF88" s="380">
        <v>0</v>
      </c>
      <c r="EG88" s="89">
        <v>89.493358915952598</v>
      </c>
      <c r="EH88" s="380">
        <v>2.7052338568996399</v>
      </c>
      <c r="EI88" s="380">
        <v>0</v>
      </c>
      <c r="EJ88" s="89">
        <v>17.797395005555501</v>
      </c>
      <c r="EK88" s="380">
        <v>1.6040483846234199</v>
      </c>
      <c r="EL88" s="380">
        <v>0</v>
      </c>
      <c r="EM88" s="89">
        <v>43.423343716619698</v>
      </c>
      <c r="EN88" s="380">
        <v>1.0780882162137899</v>
      </c>
      <c r="EO88" s="380">
        <v>0</v>
      </c>
      <c r="EP88" s="89">
        <v>5.81564707309541</v>
      </c>
      <c r="EQ88" s="380">
        <v>0.90897816133447895</v>
      </c>
      <c r="ER88" s="380">
        <v>0</v>
      </c>
      <c r="ES88" s="89">
        <v>39.399969480196802</v>
      </c>
      <c r="ET88" s="380">
        <v>5.3746297223733004</v>
      </c>
      <c r="EU88" s="380">
        <v>0</v>
      </c>
      <c r="EV88" s="89">
        <v>6.0462396308053403</v>
      </c>
      <c r="EW88" s="380">
        <v>3.2676669414690598</v>
      </c>
      <c r="EX88" s="380">
        <v>4.0018030846888999E-2</v>
      </c>
      <c r="EY88" s="591">
        <f>FA88</f>
        <v>0.197809011649623</v>
      </c>
      <c r="EZ88" s="380">
        <v>0</v>
      </c>
      <c r="FA88" s="380">
        <v>0.197809011649623</v>
      </c>
      <c r="FB88" s="89">
        <v>5.59367009268788</v>
      </c>
      <c r="FC88" s="380">
        <v>2.7558715173903598</v>
      </c>
      <c r="FD88" s="380">
        <v>0.22360696767244601</v>
      </c>
      <c r="FE88" s="89">
        <v>1.58831915578031</v>
      </c>
      <c r="FF88" s="380">
        <v>1.15191096998645</v>
      </c>
      <c r="FG88" s="380">
        <v>0.10553140558082</v>
      </c>
      <c r="FH88" s="89">
        <v>92.425896304857801</v>
      </c>
      <c r="FI88" s="380">
        <v>4.4949728474145703</v>
      </c>
      <c r="FJ88" s="380">
        <v>0</v>
      </c>
      <c r="FK88" s="89">
        <v>75.047336674047003</v>
      </c>
      <c r="FL88" s="380">
        <v>27.701040960223601</v>
      </c>
      <c r="FM88" s="380">
        <v>5.58826930945217E-2</v>
      </c>
    </row>
    <row r="89" spans="2:169">
      <c r="B89" s="73" t="s">
        <v>1337</v>
      </c>
      <c r="C89" s="73" t="s">
        <v>1382</v>
      </c>
      <c r="D89" s="73" t="s">
        <v>1367</v>
      </c>
      <c r="E89" s="73">
        <v>0.9</v>
      </c>
      <c r="F89" s="73">
        <v>1.98</v>
      </c>
      <c r="H89" s="73" t="s">
        <v>1340</v>
      </c>
      <c r="I89" s="73" t="s">
        <v>1396</v>
      </c>
      <c r="J89" s="73" t="s">
        <v>1384</v>
      </c>
      <c r="K89" s="73" t="s">
        <v>1397</v>
      </c>
      <c r="L89" s="73">
        <v>15</v>
      </c>
      <c r="M89" s="113" t="s">
        <v>1640</v>
      </c>
      <c r="N89" s="591">
        <f t="shared" si="122"/>
        <v>11.144594340521</v>
      </c>
      <c r="O89" s="380">
        <v>16.8136151415341</v>
      </c>
      <c r="P89" s="380">
        <v>11.144594340521</v>
      </c>
      <c r="Q89" s="591">
        <f t="shared" si="140"/>
        <v>12.593689998975099</v>
      </c>
      <c r="R89" s="380">
        <v>25.652787191178501</v>
      </c>
      <c r="S89" s="380">
        <v>12.593689998975099</v>
      </c>
      <c r="T89" s="89">
        <v>404.084268898505</v>
      </c>
      <c r="U89" s="380">
        <v>78.422507551278201</v>
      </c>
      <c r="V89" s="380">
        <v>24.350359631660702</v>
      </c>
      <c r="W89" s="89">
        <v>74.032335474885102</v>
      </c>
      <c r="X89" s="380">
        <v>52.924061620936101</v>
      </c>
      <c r="Y89" s="380">
        <v>1.29427822760251</v>
      </c>
      <c r="Z89" s="89">
        <v>15.065077116094701</v>
      </c>
      <c r="AA89" s="380">
        <v>16.169716838343302</v>
      </c>
      <c r="AB89" s="380">
        <v>3.89588994758609</v>
      </c>
      <c r="AC89" s="591">
        <f>AE89</f>
        <v>1588.29669114065</v>
      </c>
      <c r="AD89" s="380">
        <v>2512.7316405964398</v>
      </c>
      <c r="AE89" s="380">
        <v>1588.29669114065</v>
      </c>
      <c r="AF89" s="89">
        <v>241656.41664506201</v>
      </c>
      <c r="AG89" s="380">
        <v>43297.856243430899</v>
      </c>
      <c r="AH89" s="380">
        <v>64.407103427021994</v>
      </c>
      <c r="AI89" s="89">
        <v>825.48559155989801</v>
      </c>
      <c r="AJ89" s="380">
        <v>420.20919873240899</v>
      </c>
      <c r="AK89" s="380">
        <v>485.10435812232998</v>
      </c>
      <c r="AL89" s="89">
        <v>2052.4807965435198</v>
      </c>
      <c r="AM89" s="380">
        <v>1176.30699171781</v>
      </c>
      <c r="AN89" s="380">
        <v>646.32589470791595</v>
      </c>
      <c r="AO89" s="591">
        <f>AQ89</f>
        <v>202.46368450815899</v>
      </c>
      <c r="AP89" s="380">
        <v>330.55304691681903</v>
      </c>
      <c r="AQ89" s="380">
        <v>202.46368450815899</v>
      </c>
      <c r="AR89" s="89">
        <v>4.0509613429588303</v>
      </c>
      <c r="AS89" s="380">
        <v>3.1250261838094899</v>
      </c>
      <c r="AT89" s="380">
        <v>1.45642153143325</v>
      </c>
      <c r="AU89" s="591">
        <f t="shared" si="138"/>
        <v>3.0965537986918199</v>
      </c>
      <c r="AV89" s="380">
        <v>0</v>
      </c>
      <c r="AW89" s="380">
        <v>3.0965537986918199</v>
      </c>
      <c r="AX89" s="89">
        <v>23.4839092556678</v>
      </c>
      <c r="AY89" s="382">
        <v>8.5900689743252592</v>
      </c>
      <c r="AZ89" s="382">
        <v>0.33025560039333801</v>
      </c>
      <c r="BA89" s="591">
        <f t="shared" si="123"/>
        <v>19.757610323717099</v>
      </c>
      <c r="BB89" s="380">
        <v>24.275311918597001</v>
      </c>
      <c r="BC89" s="380">
        <v>19.757610323717099</v>
      </c>
      <c r="BD89" s="89">
        <v>598.34622309136103</v>
      </c>
      <c r="BE89" s="380">
        <v>79.017967101299107</v>
      </c>
      <c r="BF89" s="380">
        <v>5.6094818377383904</v>
      </c>
      <c r="BG89" s="89">
        <v>336.99555049337198</v>
      </c>
      <c r="BH89" s="380">
        <v>77.848329673317906</v>
      </c>
      <c r="BI89" s="380">
        <v>4.12931936326334</v>
      </c>
      <c r="BJ89" s="89">
        <v>368.48906140207498</v>
      </c>
      <c r="BK89" s="380">
        <v>181.28330268667199</v>
      </c>
      <c r="BL89" s="380">
        <v>15.5432827957019</v>
      </c>
      <c r="BM89" s="591">
        <f>BO89</f>
        <v>0.16897558214758199</v>
      </c>
      <c r="BN89" s="380">
        <v>0</v>
      </c>
      <c r="BO89" s="380">
        <v>0.16897558214758199</v>
      </c>
      <c r="BP89" s="591">
        <f>BR89</f>
        <v>2.1191216364785501</v>
      </c>
      <c r="BQ89" s="380">
        <v>0</v>
      </c>
      <c r="BR89" s="380">
        <v>2.1191216364785501</v>
      </c>
      <c r="BS89" s="591">
        <f t="shared" si="139"/>
        <v>1.5901234121738701</v>
      </c>
      <c r="BT89" s="380">
        <v>2.5979487640434402</v>
      </c>
      <c r="BU89" s="380">
        <v>1.5901234121738701</v>
      </c>
      <c r="BV89" s="591">
        <f t="shared" si="136"/>
        <v>3.14785593944822</v>
      </c>
      <c r="BW89" s="380">
        <v>7.9614942435100504</v>
      </c>
      <c r="BX89" s="380">
        <v>3.14785593944822</v>
      </c>
      <c r="BY89" s="89">
        <v>4.3501757845266704</v>
      </c>
      <c r="BZ89" s="380">
        <v>3.2917473238704198</v>
      </c>
      <c r="CA89" s="380">
        <v>0.53711165675169004</v>
      </c>
      <c r="CB89" s="89">
        <v>47.901179273862297</v>
      </c>
      <c r="CC89" s="380">
        <v>18.108568759541601</v>
      </c>
      <c r="CD89" s="380">
        <v>1.8672963997933301</v>
      </c>
      <c r="CE89" s="89">
        <v>33.513596840631202</v>
      </c>
      <c r="CF89" s="380">
        <v>25.826921622996899</v>
      </c>
      <c r="CG89" s="380">
        <v>0.63512200029011301</v>
      </c>
      <c r="CH89" s="591">
        <f t="shared" si="137"/>
        <v>19.897269942994999</v>
      </c>
      <c r="CI89" s="380">
        <v>32.2982702639626</v>
      </c>
      <c r="CJ89" s="380">
        <v>19.897269942994999</v>
      </c>
      <c r="CK89" s="89">
        <v>303.85221754154298</v>
      </c>
      <c r="CL89" s="380">
        <v>68.213744409973302</v>
      </c>
      <c r="CM89" s="380">
        <v>0.18039224154337299</v>
      </c>
      <c r="CN89" s="89">
        <v>573.95943295406096</v>
      </c>
      <c r="CO89" s="380">
        <v>163.120587948408</v>
      </c>
      <c r="CP89" s="380">
        <v>0</v>
      </c>
      <c r="CQ89" s="89">
        <v>0.83800898962378401</v>
      </c>
      <c r="CR89" s="380">
        <v>1.67601797924757</v>
      </c>
      <c r="CS89" s="380">
        <v>8.2503979836025296E-2</v>
      </c>
      <c r="CT89" s="591">
        <f>CV89</f>
        <v>4.3308406015286703E-2</v>
      </c>
      <c r="CU89" s="380">
        <v>0</v>
      </c>
      <c r="CV89" s="380">
        <v>4.3308406015286703E-2</v>
      </c>
      <c r="CW89" s="89">
        <v>0</v>
      </c>
      <c r="CX89" s="380">
        <v>0</v>
      </c>
      <c r="CY89" s="380">
        <v>0</v>
      </c>
      <c r="CZ89" s="591">
        <f t="shared" si="126"/>
        <v>0.43440184073860399</v>
      </c>
      <c r="DA89" s="380">
        <v>0</v>
      </c>
      <c r="DB89" s="380">
        <v>0.43440184073860399</v>
      </c>
      <c r="DC89" s="591">
        <f t="shared" si="135"/>
        <v>0.162861158199194</v>
      </c>
      <c r="DD89" s="380">
        <v>0</v>
      </c>
      <c r="DE89" s="380">
        <v>0.162861158199194</v>
      </c>
      <c r="DF89" s="591">
        <v>0</v>
      </c>
      <c r="DG89" s="380">
        <v>0</v>
      </c>
      <c r="DH89" s="380">
        <v>0</v>
      </c>
      <c r="DI89" s="89">
        <v>1070.8385015049901</v>
      </c>
      <c r="DJ89" s="380">
        <v>208.230104118029</v>
      </c>
      <c r="DK89" s="380">
        <v>2.9411155116834401E-2</v>
      </c>
      <c r="DL89" s="89">
        <v>2404.4879825329899</v>
      </c>
      <c r="DM89" s="380">
        <v>766.37655385610299</v>
      </c>
      <c r="DN89" s="380">
        <v>2.78845059354479E-2</v>
      </c>
      <c r="DO89" s="89">
        <v>281.59421824800802</v>
      </c>
      <c r="DP89" s="380">
        <v>70.311915493974197</v>
      </c>
      <c r="DQ89" s="380">
        <v>0</v>
      </c>
      <c r="DR89" s="89">
        <v>1002.18061679522</v>
      </c>
      <c r="DS89" s="380">
        <v>226.25718451280099</v>
      </c>
      <c r="DT89" s="380">
        <v>0</v>
      </c>
      <c r="DU89" s="89">
        <v>147.15843822457299</v>
      </c>
      <c r="DV89" s="380">
        <v>29.902607608206299</v>
      </c>
      <c r="DW89" s="380">
        <v>0</v>
      </c>
      <c r="DX89" s="89">
        <v>19.5352181575253</v>
      </c>
      <c r="DY89" s="380">
        <v>4.78568570223183</v>
      </c>
      <c r="DZ89" s="380">
        <v>0</v>
      </c>
      <c r="EA89" s="89">
        <v>132.821679162582</v>
      </c>
      <c r="EB89" s="380">
        <v>32.022579387466401</v>
      </c>
      <c r="EC89" s="380">
        <v>0</v>
      </c>
      <c r="ED89" s="89">
        <v>18.255201660949101</v>
      </c>
      <c r="EE89" s="380">
        <v>4.5871857441334898</v>
      </c>
      <c r="EF89" s="380">
        <v>0</v>
      </c>
      <c r="EG89" s="89">
        <v>104.705857533311</v>
      </c>
      <c r="EH89" s="380">
        <v>33.419118854493398</v>
      </c>
      <c r="EI89" s="380">
        <v>0</v>
      </c>
      <c r="EJ89" s="89">
        <v>19.275847694264499</v>
      </c>
      <c r="EK89" s="380">
        <v>6.7037215668184</v>
      </c>
      <c r="EL89" s="380">
        <v>0</v>
      </c>
      <c r="EM89" s="89">
        <v>52.729372212923401</v>
      </c>
      <c r="EN89" s="380">
        <v>14.8478712646844</v>
      </c>
      <c r="EO89" s="380">
        <v>0</v>
      </c>
      <c r="EP89" s="89">
        <v>6.8576802617801</v>
      </c>
      <c r="EQ89" s="380">
        <v>2.9705866229205</v>
      </c>
      <c r="ER89" s="380">
        <v>0</v>
      </c>
      <c r="ES89" s="89">
        <v>36.170552460943902</v>
      </c>
      <c r="ET89" s="380">
        <v>13.949435153750599</v>
      </c>
      <c r="EU89" s="380">
        <v>0</v>
      </c>
      <c r="EV89" s="89">
        <v>6.7799307183249304</v>
      </c>
      <c r="EW89" s="380">
        <v>1.9270029184478701</v>
      </c>
      <c r="EX89" s="380">
        <v>0</v>
      </c>
      <c r="EY89" s="591">
        <f>FA89</f>
        <v>0.121748211750292</v>
      </c>
      <c r="EZ89" s="380">
        <v>0</v>
      </c>
      <c r="FA89" s="380">
        <v>0.121748211750292</v>
      </c>
      <c r="FB89" s="89">
        <v>6.69700643365237</v>
      </c>
      <c r="FC89" s="380">
        <v>2.2803682010631898</v>
      </c>
      <c r="FD89" s="380">
        <v>0.13756052062519</v>
      </c>
      <c r="FE89" s="89">
        <v>1.2991756837864401</v>
      </c>
      <c r="FF89" s="380">
        <v>0.89541419490770102</v>
      </c>
      <c r="FG89" s="380">
        <v>7.8867492582936696E-2</v>
      </c>
      <c r="FH89" s="89">
        <v>109.19757689954599</v>
      </c>
      <c r="FI89" s="380">
        <v>19.984293452501198</v>
      </c>
      <c r="FJ89" s="380">
        <v>0</v>
      </c>
      <c r="FK89" s="89">
        <v>71.288878254066802</v>
      </c>
      <c r="FL89" s="380">
        <v>14.182760078525</v>
      </c>
      <c r="FM89" s="380">
        <v>0</v>
      </c>
    </row>
    <row r="90" spans="2:169">
      <c r="B90" s="73" t="s">
        <v>1337</v>
      </c>
      <c r="C90" s="73" t="s">
        <v>1382</v>
      </c>
      <c r="D90" s="73" t="s">
        <v>1367</v>
      </c>
      <c r="E90" s="73">
        <v>0.9</v>
      </c>
      <c r="F90" s="73">
        <v>1.98</v>
      </c>
      <c r="H90" s="73" t="s">
        <v>1340</v>
      </c>
      <c r="I90" s="73" t="s">
        <v>1396</v>
      </c>
      <c r="J90" s="73" t="s">
        <v>1384</v>
      </c>
      <c r="K90" s="73" t="s">
        <v>1397</v>
      </c>
      <c r="L90" s="73">
        <v>15</v>
      </c>
      <c r="M90" s="113" t="s">
        <v>1641</v>
      </c>
      <c r="N90" s="591">
        <f t="shared" si="122"/>
        <v>15.951568824961402</v>
      </c>
      <c r="O90" s="380">
        <v>9.4818945889797632</v>
      </c>
      <c r="P90" s="380">
        <v>15.951568824961402</v>
      </c>
      <c r="Q90" s="591">
        <f t="shared" si="140"/>
        <v>22.783435094342341</v>
      </c>
      <c r="R90" s="380">
        <v>18.650177763298604</v>
      </c>
      <c r="S90" s="380">
        <v>22.783435094342341</v>
      </c>
      <c r="T90" s="89">
        <v>124.54810071858061</v>
      </c>
      <c r="U90" s="380">
        <v>61.590821701773997</v>
      </c>
      <c r="V90" s="380">
        <v>43.033124202709217</v>
      </c>
      <c r="W90" s="89">
        <v>51.636199928058751</v>
      </c>
      <c r="X90" s="380">
        <v>36.121896368735428</v>
      </c>
      <c r="Y90" s="380">
        <v>2.9619141360902979</v>
      </c>
      <c r="Z90" s="89">
        <v>44.457721756373225</v>
      </c>
      <c r="AA90" s="380">
        <v>21.850909204275805</v>
      </c>
      <c r="AB90" s="380">
        <v>6.1957701330379855</v>
      </c>
      <c r="AC90" s="591">
        <f>AE90</f>
        <v>2700.3154796057138</v>
      </c>
      <c r="AD90" s="380">
        <v>2832.4869585910455</v>
      </c>
      <c r="AE90" s="380">
        <v>2700.3154796057138</v>
      </c>
      <c r="AF90" s="89">
        <v>238110.61836411021</v>
      </c>
      <c r="AG90" s="380">
        <v>37220.752065144028</v>
      </c>
      <c r="AH90" s="380">
        <v>99.052197231114022</v>
      </c>
      <c r="AI90" s="591">
        <f>AK90</f>
        <v>682.47262939347786</v>
      </c>
      <c r="AJ90" s="380">
        <v>538.97906713457803</v>
      </c>
      <c r="AK90" s="380">
        <v>682.47262939347786</v>
      </c>
      <c r="AL90" s="89">
        <v>2157.1070684365172</v>
      </c>
      <c r="AM90" s="380">
        <v>777.95750254225402</v>
      </c>
      <c r="AN90" s="380">
        <v>1182.734103917795</v>
      </c>
      <c r="AO90" s="591">
        <f>AQ90</f>
        <v>220.60937251664436</v>
      </c>
      <c r="AP90" s="380">
        <v>206.43619721657484</v>
      </c>
      <c r="AQ90" s="380">
        <v>220.60937251664436</v>
      </c>
      <c r="AR90" s="591">
        <f>AT90</f>
        <v>2.1014193208800562</v>
      </c>
      <c r="AS90" s="380">
        <v>3.1944065865401878</v>
      </c>
      <c r="AT90" s="380">
        <v>2.1014193208800562</v>
      </c>
      <c r="AU90" s="591">
        <f t="shared" si="138"/>
        <v>5.1506005504149295</v>
      </c>
      <c r="AV90" s="380">
        <v>0</v>
      </c>
      <c r="AW90" s="380">
        <v>5.1506005504149295</v>
      </c>
      <c r="AX90" s="89">
        <v>10.196091252807458</v>
      </c>
      <c r="AY90" s="382">
        <v>3.2868903832078975</v>
      </c>
      <c r="AZ90" s="382">
        <v>0.54705735677266776</v>
      </c>
      <c r="BA90" s="591">
        <f t="shared" si="123"/>
        <v>27.416160630418897</v>
      </c>
      <c r="BB90" s="380">
        <v>32.265504546838358</v>
      </c>
      <c r="BC90" s="380">
        <v>27.416160630418897</v>
      </c>
      <c r="BD90" s="89">
        <v>475.07970759427786</v>
      </c>
      <c r="BE90" s="380">
        <v>88.946712794049617</v>
      </c>
      <c r="BF90" s="380">
        <v>8.4744679707671864</v>
      </c>
      <c r="BG90" s="89">
        <v>199.53527107209945</v>
      </c>
      <c r="BH90" s="380">
        <v>39.225620007603546</v>
      </c>
      <c r="BI90" s="380">
        <v>6.4958397501370166</v>
      </c>
      <c r="BJ90" s="89">
        <v>231.02463870448511</v>
      </c>
      <c r="BK90" s="380">
        <v>112.44159918725481</v>
      </c>
      <c r="BL90" s="380">
        <v>22.077333911075659</v>
      </c>
      <c r="BM90" s="591">
        <f>BO90</f>
        <v>0.11325365508576833</v>
      </c>
      <c r="BN90" s="380">
        <v>0</v>
      </c>
      <c r="BO90" s="380">
        <v>0.11325365508576833</v>
      </c>
      <c r="BP90" s="591">
        <f>BR90</f>
        <v>2.5920534394457664</v>
      </c>
      <c r="BQ90" s="380">
        <v>4.1638928764514951</v>
      </c>
      <c r="BR90" s="380">
        <v>2.5920534394457664</v>
      </c>
      <c r="BS90" s="591">
        <f t="shared" si="139"/>
        <v>2.597926116191986</v>
      </c>
      <c r="BT90" s="380">
        <v>3.1097433767612253</v>
      </c>
      <c r="BU90" s="380">
        <v>2.597926116191986</v>
      </c>
      <c r="BV90" s="591">
        <f t="shared" si="136"/>
        <v>4.5886702813953235</v>
      </c>
      <c r="BW90" s="380">
        <v>10.786883379239571</v>
      </c>
      <c r="BX90" s="380">
        <v>4.5886702813953235</v>
      </c>
      <c r="BY90" s="591">
        <f>CA90</f>
        <v>0.64157164336503336</v>
      </c>
      <c r="BZ90" s="380">
        <v>0.68394660577130573</v>
      </c>
      <c r="CA90" s="380">
        <v>0.64157164336503336</v>
      </c>
      <c r="CB90" s="89">
        <v>21.333374183376392</v>
      </c>
      <c r="CC90" s="380">
        <v>8.9776877092807688</v>
      </c>
      <c r="CD90" s="380">
        <v>2.764062067116178</v>
      </c>
      <c r="CE90" s="89">
        <v>87.070509119397386</v>
      </c>
      <c r="CF90" s="380">
        <v>38.470945518016634</v>
      </c>
      <c r="CG90" s="380">
        <v>1.2015662640895926</v>
      </c>
      <c r="CH90" s="591">
        <f t="shared" si="137"/>
        <v>28.274017524063495</v>
      </c>
      <c r="CI90" s="380">
        <v>24.645621609398013</v>
      </c>
      <c r="CJ90" s="380">
        <v>28.274017524063495</v>
      </c>
      <c r="CK90" s="89">
        <v>294.06609663849781</v>
      </c>
      <c r="CL90" s="380">
        <v>76.441673802105058</v>
      </c>
      <c r="CM90" s="380">
        <v>0.16369558278996793</v>
      </c>
      <c r="CN90" s="89">
        <v>225.12822062787541</v>
      </c>
      <c r="CO90" s="380">
        <v>36.534283485378971</v>
      </c>
      <c r="CP90" s="380">
        <v>0</v>
      </c>
      <c r="CQ90" s="89">
        <v>0.1959266653334967</v>
      </c>
      <c r="CR90" s="380">
        <v>0.3918533306669934</v>
      </c>
      <c r="CS90" s="380">
        <v>0</v>
      </c>
      <c r="CT90" s="89">
        <v>0</v>
      </c>
      <c r="CU90" s="380">
        <v>0</v>
      </c>
      <c r="CV90" s="380">
        <v>0</v>
      </c>
      <c r="CW90" s="89">
        <v>0</v>
      </c>
      <c r="CX90" s="380">
        <v>0</v>
      </c>
      <c r="CY90" s="380">
        <v>0</v>
      </c>
      <c r="CZ90" s="591">
        <f t="shared" si="126"/>
        <v>0.54923204827745931</v>
      </c>
      <c r="DA90" s="380">
        <v>0</v>
      </c>
      <c r="DB90" s="380">
        <v>0.54923204827745931</v>
      </c>
      <c r="DC90" s="591">
        <f t="shared" si="135"/>
        <v>0.26463925871306293</v>
      </c>
      <c r="DD90" s="380">
        <v>0.43705964213181087</v>
      </c>
      <c r="DE90" s="380">
        <v>0.26463925871306293</v>
      </c>
      <c r="DF90" s="591">
        <v>0</v>
      </c>
      <c r="DG90" s="380">
        <v>0</v>
      </c>
      <c r="DH90" s="380">
        <v>0</v>
      </c>
      <c r="DI90" s="89">
        <v>390.30250763833106</v>
      </c>
      <c r="DJ90" s="380">
        <v>84.621136428266567</v>
      </c>
      <c r="DK90" s="380">
        <v>0</v>
      </c>
      <c r="DL90" s="89">
        <v>967.84999204202484</v>
      </c>
      <c r="DM90" s="380">
        <v>228.98995983806088</v>
      </c>
      <c r="DN90" s="380">
        <v>0</v>
      </c>
      <c r="DO90" s="89">
        <v>97.13527127273565</v>
      </c>
      <c r="DP90" s="380">
        <v>31.427375778583563</v>
      </c>
      <c r="DQ90" s="380">
        <v>0</v>
      </c>
      <c r="DR90" s="89">
        <v>349.99029611922145</v>
      </c>
      <c r="DS90" s="380">
        <v>48.788520884247667</v>
      </c>
      <c r="DT90" s="380">
        <v>0</v>
      </c>
      <c r="DU90" s="89">
        <v>55.424926497037099</v>
      </c>
      <c r="DV90" s="380">
        <v>22.254936039025356</v>
      </c>
      <c r="DW90" s="380">
        <v>0</v>
      </c>
      <c r="DX90" s="89">
        <v>12.67180477968402</v>
      </c>
      <c r="DY90" s="380">
        <v>4.6629941765229095</v>
      </c>
      <c r="DZ90" s="380">
        <v>0</v>
      </c>
      <c r="EA90" s="89">
        <v>48.555445764366169</v>
      </c>
      <c r="EB90" s="380">
        <v>11.708408908626099</v>
      </c>
      <c r="EC90" s="380">
        <v>0</v>
      </c>
      <c r="ED90" s="89">
        <v>5.6865641612275555</v>
      </c>
      <c r="EE90" s="380">
        <v>1.937670259673165</v>
      </c>
      <c r="EF90" s="380">
        <v>0</v>
      </c>
      <c r="EG90" s="89">
        <v>35.909431941446577</v>
      </c>
      <c r="EH90" s="380">
        <v>11.414446755657158</v>
      </c>
      <c r="EI90" s="380">
        <v>0</v>
      </c>
      <c r="EJ90" s="89">
        <v>7.7452403876983063</v>
      </c>
      <c r="EK90" s="380">
        <v>1.5049846558557456</v>
      </c>
      <c r="EL90" s="380">
        <v>0</v>
      </c>
      <c r="EM90" s="89">
        <v>22.132541908942411</v>
      </c>
      <c r="EN90" s="380">
        <v>5.9136391186262465</v>
      </c>
      <c r="EO90" s="380">
        <v>0</v>
      </c>
      <c r="EP90" s="89">
        <v>2.5861391114918217</v>
      </c>
      <c r="EQ90" s="380">
        <v>1.5947734358536472</v>
      </c>
      <c r="ER90" s="380">
        <v>0</v>
      </c>
      <c r="ES90" s="89">
        <v>23.754601208324967</v>
      </c>
      <c r="ET90" s="380">
        <v>3.6764658871268123</v>
      </c>
      <c r="EU90" s="380">
        <v>0.16835562328857487</v>
      </c>
      <c r="EV90" s="89">
        <v>3.8805064454125726</v>
      </c>
      <c r="EW90" s="380">
        <v>0.77714680422897764</v>
      </c>
      <c r="EX90" s="380">
        <v>0</v>
      </c>
      <c r="EY90" s="89">
        <v>0.69843007038230831</v>
      </c>
      <c r="EZ90" s="380">
        <v>0.1793437821089888</v>
      </c>
      <c r="FA90" s="380">
        <v>0</v>
      </c>
      <c r="FB90" s="89">
        <v>3.1389649031015998</v>
      </c>
      <c r="FC90" s="380">
        <v>2.5745711271331397</v>
      </c>
      <c r="FD90" s="380">
        <v>0.31503569532786996</v>
      </c>
      <c r="FE90" s="89">
        <v>1.5766707739519952</v>
      </c>
      <c r="FF90" s="380">
        <v>1.8360604517744887</v>
      </c>
      <c r="FG90" s="380">
        <v>9.7473112259989655E-2</v>
      </c>
      <c r="FH90" s="89">
        <v>35.48617106707195</v>
      </c>
      <c r="FI90" s="380">
        <v>6.9437875984083517</v>
      </c>
      <c r="FJ90" s="380">
        <v>0</v>
      </c>
      <c r="FK90" s="89">
        <v>50.164155867078463</v>
      </c>
      <c r="FL90" s="380">
        <v>7.4504223490633477</v>
      </c>
      <c r="FM90" s="380">
        <v>0</v>
      </c>
    </row>
    <row r="91" spans="2:169">
      <c r="B91" s="68" t="s">
        <v>1337</v>
      </c>
      <c r="C91" s="68" t="s">
        <v>1382</v>
      </c>
      <c r="D91" s="68" t="s">
        <v>1367</v>
      </c>
      <c r="E91" s="68">
        <v>0.9</v>
      </c>
      <c r="F91" s="68">
        <v>1.98</v>
      </c>
      <c r="G91" s="68"/>
      <c r="H91" s="68" t="s">
        <v>1340</v>
      </c>
      <c r="I91" s="68" t="s">
        <v>1396</v>
      </c>
      <c r="J91" s="68" t="s">
        <v>1384</v>
      </c>
      <c r="K91" s="68" t="s">
        <v>1397</v>
      </c>
      <c r="L91" s="68">
        <v>15</v>
      </c>
      <c r="M91" s="115" t="s">
        <v>1642</v>
      </c>
      <c r="N91" s="598">
        <f t="shared" si="122"/>
        <v>16.582001619688445</v>
      </c>
      <c r="O91" s="599">
        <v>14.64343320742851</v>
      </c>
      <c r="P91" s="599">
        <v>16.582001619688445</v>
      </c>
      <c r="Q91" s="598">
        <f t="shared" si="140"/>
        <v>19.190081147439898</v>
      </c>
      <c r="R91" s="599">
        <v>23.763881801114845</v>
      </c>
      <c r="S91" s="599">
        <v>19.190081147439898</v>
      </c>
      <c r="T91" s="90">
        <v>398.83744904316751</v>
      </c>
      <c r="U91" s="599">
        <v>98.794616081356622</v>
      </c>
      <c r="V91" s="599">
        <v>36.157959137555046</v>
      </c>
      <c r="W91" s="90">
        <v>75.265568828126405</v>
      </c>
      <c r="X91" s="599">
        <v>40.972525556081862</v>
      </c>
      <c r="Y91" s="599">
        <v>3.1250004452627556</v>
      </c>
      <c r="Z91" s="90">
        <v>27.833617033993228</v>
      </c>
      <c r="AA91" s="599">
        <v>22.028933870384154</v>
      </c>
      <c r="AB91" s="599">
        <v>7.175330791716628</v>
      </c>
      <c r="AC91" s="598">
        <f>AE91</f>
        <v>2545.181964189856</v>
      </c>
      <c r="AD91" s="599">
        <v>2602.4515860735951</v>
      </c>
      <c r="AE91" s="599">
        <v>2545.181964189856</v>
      </c>
      <c r="AF91" s="90">
        <v>251302.75381441339</v>
      </c>
      <c r="AG91" s="599">
        <v>49815.346930822052</v>
      </c>
      <c r="AH91" s="599">
        <v>94.809685952047246</v>
      </c>
      <c r="AI91" s="598">
        <f>AK91</f>
        <v>654.24667409679876</v>
      </c>
      <c r="AJ91" s="599">
        <v>1263.0129374803278</v>
      </c>
      <c r="AK91" s="599">
        <v>654.24667409679876</v>
      </c>
      <c r="AL91" s="90">
        <v>1896.5356398121235</v>
      </c>
      <c r="AM91" s="599">
        <v>1829.4614793561109</v>
      </c>
      <c r="AN91" s="599">
        <v>1091.9021169992538</v>
      </c>
      <c r="AO91" s="598">
        <f>AQ91</f>
        <v>298.97622030743207</v>
      </c>
      <c r="AP91" s="599">
        <v>248.94973077264203</v>
      </c>
      <c r="AQ91" s="599">
        <v>298.97622030743207</v>
      </c>
      <c r="AR91" s="90">
        <v>4.1870153667721501</v>
      </c>
      <c r="AS91" s="599">
        <v>3.2207226516023861</v>
      </c>
      <c r="AT91" s="599">
        <v>2.3926762131617312</v>
      </c>
      <c r="AU91" s="598">
        <f t="shared" si="138"/>
        <v>5.7323618871792705</v>
      </c>
      <c r="AV91" s="599">
        <v>10.101500291908563</v>
      </c>
      <c r="AW91" s="599">
        <v>5.7323618871792705</v>
      </c>
      <c r="AX91" s="90">
        <v>33.540546208142707</v>
      </c>
      <c r="AY91" s="600">
        <v>11.785617298550857</v>
      </c>
      <c r="AZ91" s="600">
        <v>0.56393454297731294</v>
      </c>
      <c r="BA91" s="598">
        <f t="shared" si="123"/>
        <v>28.230685151348183</v>
      </c>
      <c r="BB91" s="599">
        <v>24.698547942074864</v>
      </c>
      <c r="BC91" s="599">
        <v>28.230685151348183</v>
      </c>
      <c r="BD91" s="90">
        <v>557.690254372499</v>
      </c>
      <c r="BE91" s="599">
        <v>143.20662318869188</v>
      </c>
      <c r="BF91" s="599">
        <v>8.0889269044975887</v>
      </c>
      <c r="BG91" s="90">
        <v>364.93937043370732</v>
      </c>
      <c r="BH91" s="599">
        <v>143.65104412680975</v>
      </c>
      <c r="BI91" s="599">
        <v>7.0793598223887582</v>
      </c>
      <c r="BJ91" s="90">
        <v>357.57541323717089</v>
      </c>
      <c r="BK91" s="599">
        <v>157.47601920818275</v>
      </c>
      <c r="BL91" s="599">
        <v>26.04693049342626</v>
      </c>
      <c r="BM91" s="598">
        <f>BO91</f>
        <v>0.21593906587941195</v>
      </c>
      <c r="BN91" s="599">
        <v>0.17945269432192057</v>
      </c>
      <c r="BO91" s="599">
        <v>0.21593906587941195</v>
      </c>
      <c r="BP91" s="598">
        <f>BR91</f>
        <v>2.4561986704988312</v>
      </c>
      <c r="BQ91" s="599">
        <v>4.4935245482491766</v>
      </c>
      <c r="BR91" s="599">
        <v>2.4561986704988312</v>
      </c>
      <c r="BS91" s="598">
        <f t="shared" si="139"/>
        <v>2.479512288968309</v>
      </c>
      <c r="BT91" s="599">
        <v>4.0697045799639309</v>
      </c>
      <c r="BU91" s="599">
        <v>2.479512288968309</v>
      </c>
      <c r="BV91" s="598">
        <f t="shared" si="136"/>
        <v>4.5814047855889655</v>
      </c>
      <c r="BW91" s="599">
        <v>4.7638768901095956</v>
      </c>
      <c r="BX91" s="599">
        <v>4.5814047855889655</v>
      </c>
      <c r="BY91" s="90">
        <v>2.4557946638727319</v>
      </c>
      <c r="BZ91" s="599">
        <v>1.9958346037040513</v>
      </c>
      <c r="CA91" s="599">
        <v>0.74206137275084905</v>
      </c>
      <c r="CB91" s="90">
        <v>36.445176549441364</v>
      </c>
      <c r="CC91" s="599">
        <v>15.997690179376949</v>
      </c>
      <c r="CD91" s="599">
        <v>3.4013136416786951</v>
      </c>
      <c r="CE91" s="90">
        <v>14.920980325436952</v>
      </c>
      <c r="CF91" s="599">
        <v>7.4202574748711267</v>
      </c>
      <c r="CG91" s="599">
        <v>1.3322817917809464</v>
      </c>
      <c r="CH91" s="598">
        <f t="shared" si="137"/>
        <v>29.972425085073652</v>
      </c>
      <c r="CI91" s="599">
        <v>24.907968556640895</v>
      </c>
      <c r="CJ91" s="599">
        <v>29.972425085073652</v>
      </c>
      <c r="CK91" s="90">
        <v>313.45432663767326</v>
      </c>
      <c r="CL91" s="599">
        <v>52.939151069088588</v>
      </c>
      <c r="CM91" s="599">
        <v>0.29454959862595642</v>
      </c>
      <c r="CN91" s="90">
        <v>452.22755489235465</v>
      </c>
      <c r="CO91" s="599">
        <v>73.294817999447005</v>
      </c>
      <c r="CP91" s="599">
        <v>6.411850144752293E-2</v>
      </c>
      <c r="CQ91" s="90">
        <v>0.12800806286026162</v>
      </c>
      <c r="CR91" s="599">
        <v>0.25601612572052324</v>
      </c>
      <c r="CS91" s="599">
        <v>0</v>
      </c>
      <c r="CT91" s="598">
        <f>CV91</f>
        <v>4.3017300499746128E-2</v>
      </c>
      <c r="CU91" s="599">
        <v>0</v>
      </c>
      <c r="CV91" s="599">
        <v>4.3017300499746128E-2</v>
      </c>
      <c r="CW91" s="598">
        <f>CY91</f>
        <v>0.14212368392200367</v>
      </c>
      <c r="CX91" s="599">
        <v>0</v>
      </c>
      <c r="CY91" s="599">
        <v>0.14212368392200367</v>
      </c>
      <c r="CZ91" s="598">
        <f t="shared" si="126"/>
        <v>0.52902572829435546</v>
      </c>
      <c r="DA91" s="599">
        <v>0</v>
      </c>
      <c r="DB91" s="599">
        <v>0.52902572829435546</v>
      </c>
      <c r="DC91" s="598">
        <f t="shared" si="135"/>
        <v>0.29465563037346387</v>
      </c>
      <c r="DD91" s="599">
        <v>0</v>
      </c>
      <c r="DE91" s="599">
        <v>0.29465563037346387</v>
      </c>
      <c r="DF91" s="90">
        <v>1.0918735842454848</v>
      </c>
      <c r="DG91" s="599">
        <v>2.1837471684909668</v>
      </c>
      <c r="DH91" s="599">
        <v>0</v>
      </c>
      <c r="DI91" s="90">
        <v>725.46649075400569</v>
      </c>
      <c r="DJ91" s="599">
        <v>162.70642364123091</v>
      </c>
      <c r="DK91" s="599">
        <v>2.9174403510612901E-2</v>
      </c>
      <c r="DL91" s="90">
        <v>1809.6282319895824</v>
      </c>
      <c r="DM91" s="599">
        <v>468.4338173451834</v>
      </c>
      <c r="DN91" s="599">
        <v>0</v>
      </c>
      <c r="DO91" s="90">
        <v>203.01624776020461</v>
      </c>
      <c r="DP91" s="599">
        <v>32.583740949196162</v>
      </c>
      <c r="DQ91" s="599">
        <v>0</v>
      </c>
      <c r="DR91" s="90">
        <v>761.89219789024742</v>
      </c>
      <c r="DS91" s="599">
        <v>87.725896297215385</v>
      </c>
      <c r="DT91" s="599">
        <v>7.3603800675630826E-2</v>
      </c>
      <c r="DU91" s="90">
        <v>130.56237652455945</v>
      </c>
      <c r="DV91" s="599">
        <v>23.7389950934697</v>
      </c>
      <c r="DW91" s="599">
        <v>0</v>
      </c>
      <c r="DX91" s="90">
        <v>16.717386039022152</v>
      </c>
      <c r="DY91" s="599">
        <v>2.6567804114271603</v>
      </c>
      <c r="DZ91" s="599">
        <v>0</v>
      </c>
      <c r="EA91" s="90">
        <v>109.62559529443789</v>
      </c>
      <c r="EB91" s="599">
        <v>11.370455731422043</v>
      </c>
      <c r="EC91" s="599">
        <v>0</v>
      </c>
      <c r="ED91" s="90">
        <v>14.556933724628216</v>
      </c>
      <c r="EE91" s="599">
        <v>3.7627652940054253</v>
      </c>
      <c r="EF91" s="599">
        <v>3.3133201104238397E-2</v>
      </c>
      <c r="EG91" s="90">
        <v>83.02482648388083</v>
      </c>
      <c r="EH91" s="599">
        <v>23.459264079654897</v>
      </c>
      <c r="EI91" s="599">
        <v>0.10800426389577188</v>
      </c>
      <c r="EJ91" s="90">
        <v>14.858885069757397</v>
      </c>
      <c r="EK91" s="599">
        <v>3.5799748206319131</v>
      </c>
      <c r="EL91" s="599">
        <v>0</v>
      </c>
      <c r="EM91" s="90">
        <v>46.22323328250738</v>
      </c>
      <c r="EN91" s="599">
        <v>11.086609602709787</v>
      </c>
      <c r="EO91" s="599">
        <v>0</v>
      </c>
      <c r="EP91" s="90">
        <v>6.0445516829021733</v>
      </c>
      <c r="EQ91" s="599">
        <v>1.4976810690529021</v>
      </c>
      <c r="ER91" s="599">
        <v>3.6354633131553536E-2</v>
      </c>
      <c r="ES91" s="90">
        <v>35.729388808947306</v>
      </c>
      <c r="ET91" s="599">
        <v>10.230507120411133</v>
      </c>
      <c r="EU91" s="599">
        <v>6.1998683078564987E-2</v>
      </c>
      <c r="EV91" s="90">
        <v>6.5244609666834705</v>
      </c>
      <c r="EW91" s="599">
        <v>1.6292040057782908</v>
      </c>
      <c r="EX91" s="599">
        <v>0</v>
      </c>
      <c r="EY91" s="598">
        <f>FA91</f>
        <v>6.7770685001743311E-2</v>
      </c>
      <c r="EZ91" s="599">
        <v>0</v>
      </c>
      <c r="FA91" s="599">
        <v>6.7770685001743311E-2</v>
      </c>
      <c r="FB91" s="90">
        <v>5.1772007948002541</v>
      </c>
      <c r="FC91" s="599">
        <v>2.2288735143499325</v>
      </c>
      <c r="FD91" s="599">
        <v>6.2778425372539123E-2</v>
      </c>
      <c r="FE91" s="90">
        <v>1.3341130276183208</v>
      </c>
      <c r="FF91" s="599">
        <v>0.78310721305812092</v>
      </c>
      <c r="FG91" s="599">
        <v>0.12591267415961108</v>
      </c>
      <c r="FH91" s="90">
        <v>81.640974142053381</v>
      </c>
      <c r="FI91" s="599">
        <v>13.556780042608512</v>
      </c>
      <c r="FJ91" s="599">
        <v>0</v>
      </c>
      <c r="FK91" s="90">
        <v>62.571659766319748</v>
      </c>
      <c r="FL91" s="599">
        <v>10.764426049716977</v>
      </c>
      <c r="FM91" s="599">
        <v>1.9079720457793006E-2</v>
      </c>
    </row>
    <row r="92" spans="2:169">
      <c r="B92" s="73" t="s">
        <v>207</v>
      </c>
      <c r="C92" s="73" t="s">
        <v>1408</v>
      </c>
      <c r="D92" s="73" t="s">
        <v>1339</v>
      </c>
      <c r="E92" s="73">
        <v>1.1100000000000001</v>
      </c>
      <c r="F92" s="73">
        <v>1.42</v>
      </c>
      <c r="H92" s="73" t="s">
        <v>1546</v>
      </c>
      <c r="I92" s="113" t="s">
        <v>1643</v>
      </c>
      <c r="J92" s="73" t="s">
        <v>1644</v>
      </c>
      <c r="K92" s="73" t="s">
        <v>1645</v>
      </c>
      <c r="L92" s="73">
        <v>25</v>
      </c>
      <c r="M92" s="113" t="s">
        <v>1646</v>
      </c>
      <c r="N92" s="89">
        <v>1.8758696941639399</v>
      </c>
      <c r="O92" s="380">
        <v>0.94431937896113305</v>
      </c>
      <c r="P92" s="380">
        <v>0.11640743538251</v>
      </c>
      <c r="Q92" s="591">
        <f t="shared" si="140"/>
        <v>0.69565688902245404</v>
      </c>
      <c r="R92" s="380">
        <v>2.64048970693025</v>
      </c>
      <c r="S92" s="380">
        <v>0.69565688902245404</v>
      </c>
      <c r="T92" s="89">
        <v>4483.3236420954399</v>
      </c>
      <c r="U92" s="380">
        <v>3145.5227124343701</v>
      </c>
      <c r="V92" s="380">
        <v>0.39824494619413398</v>
      </c>
      <c r="W92" s="89">
        <v>1085.2082815808701</v>
      </c>
      <c r="X92" s="380">
        <v>760.92314700472798</v>
      </c>
      <c r="Y92" s="380">
        <v>0.23144100221337</v>
      </c>
      <c r="Z92" s="400">
        <v>311.19127754622701</v>
      </c>
      <c r="AA92" s="380">
        <v>261.52853606169401</v>
      </c>
      <c r="AB92" s="380">
        <v>0.104797938136464</v>
      </c>
      <c r="AC92" s="400">
        <v>15519.769422173</v>
      </c>
      <c r="AD92" s="380">
        <v>11923.982245134401</v>
      </c>
      <c r="AE92" s="380">
        <v>98.554277037269699</v>
      </c>
      <c r="AF92" s="89">
        <v>220361.85520057601</v>
      </c>
      <c r="AG92" s="380">
        <v>14617.1454108404</v>
      </c>
      <c r="AH92" s="380">
        <v>8.7670335700889304</v>
      </c>
      <c r="AI92" s="400">
        <v>177.11389465277099</v>
      </c>
      <c r="AJ92" s="380">
        <v>218.21667372315699</v>
      </c>
      <c r="AK92" s="380">
        <v>54.891740947013197</v>
      </c>
      <c r="AL92" s="89">
        <v>996.455419928119</v>
      </c>
      <c r="AM92" s="380">
        <v>401.875232973474</v>
      </c>
      <c r="AN92" s="380">
        <v>38.983214934067199</v>
      </c>
      <c r="AO92" s="400">
        <v>337.10430778618303</v>
      </c>
      <c r="AP92" s="380">
        <v>275.648457640873</v>
      </c>
      <c r="AQ92" s="380">
        <v>0.97854356874473103</v>
      </c>
      <c r="AR92" s="400">
        <v>1.69541856336095</v>
      </c>
      <c r="AS92" s="380">
        <v>0.61786289521856697</v>
      </c>
      <c r="AT92" s="380">
        <v>8.2993671956537299E-2</v>
      </c>
      <c r="AU92" s="400">
        <v>5.6551581577211296</v>
      </c>
      <c r="AV92" s="380">
        <v>6.6151673596777698</v>
      </c>
      <c r="AW92" s="380">
        <v>0.118192209544998</v>
      </c>
      <c r="AX92" s="89">
        <v>0.108315061672086</v>
      </c>
      <c r="AY92" s="382">
        <v>0.216755506367275</v>
      </c>
      <c r="AZ92" s="382">
        <v>3.2093579550798897E-2</v>
      </c>
      <c r="BA92" s="400">
        <v>0.53731967851961104</v>
      </c>
      <c r="BB92" s="380">
        <v>1.5462299802061099</v>
      </c>
      <c r="BC92" s="380">
        <v>0.48551236764120898</v>
      </c>
      <c r="BD92" s="89">
        <v>5313.1118228760597</v>
      </c>
      <c r="BE92" s="380">
        <v>852.54696557551404</v>
      </c>
      <c r="BF92" s="380">
        <v>0.57313975327202005</v>
      </c>
      <c r="BG92" s="89">
        <v>2639.6874434845299</v>
      </c>
      <c r="BH92" s="380">
        <v>425.59424508962098</v>
      </c>
      <c r="BI92" s="380">
        <v>1.0637050068217599</v>
      </c>
      <c r="BJ92" s="89">
        <v>2651.58092591892</v>
      </c>
      <c r="BK92" s="380">
        <v>419.59272192489101</v>
      </c>
      <c r="BL92" s="380">
        <v>2.8122750446456699</v>
      </c>
      <c r="BM92" s="89">
        <v>0.120606867686272</v>
      </c>
      <c r="BN92" s="380">
        <v>0.15854653103188701</v>
      </c>
      <c r="BO92" s="380">
        <v>1.43252203795053E-2</v>
      </c>
      <c r="BP92" s="400">
        <v>0.301129957098696</v>
      </c>
      <c r="BQ92" s="380">
        <v>0.55351590055293598</v>
      </c>
      <c r="BR92" s="380">
        <v>8.8888472399214102E-2</v>
      </c>
      <c r="BS92" s="400">
        <v>0.75008236886474899</v>
      </c>
      <c r="BT92" s="380">
        <v>0.691802740344717</v>
      </c>
      <c r="BU92" s="380">
        <v>3.4335245178031402E-2</v>
      </c>
      <c r="BV92" s="400">
        <v>4.0942482621247702</v>
      </c>
      <c r="BW92" s="380">
        <v>2.49260020200281</v>
      </c>
      <c r="BX92" s="380">
        <v>0.185200536781678</v>
      </c>
      <c r="BY92" s="89">
        <v>1.04515666768491</v>
      </c>
      <c r="BZ92" s="380">
        <v>0.96318844972247897</v>
      </c>
      <c r="CA92" s="380">
        <v>3.5494486788423603E-2</v>
      </c>
      <c r="CB92" s="89">
        <v>3.9849694335018202</v>
      </c>
      <c r="CC92" s="380">
        <v>2.3585830675035901</v>
      </c>
      <c r="CD92" s="380">
        <v>0.22684398367117101</v>
      </c>
      <c r="CE92" s="89">
        <v>65.087189955811994</v>
      </c>
      <c r="CF92" s="380">
        <v>47.067692760222201</v>
      </c>
      <c r="CG92" s="380">
        <v>0.279610099513873</v>
      </c>
      <c r="CH92" s="400">
        <v>1.43849870488328</v>
      </c>
      <c r="CI92" s="380">
        <v>0.90323748220298306</v>
      </c>
      <c r="CJ92" s="380">
        <v>5.8954237938129303E-2</v>
      </c>
      <c r="CK92" s="89">
        <v>140.50571862192001</v>
      </c>
      <c r="CL92" s="380">
        <v>38.387781651227201</v>
      </c>
      <c r="CM92" s="380">
        <v>2.3387821326721198E-2</v>
      </c>
      <c r="CN92" s="89">
        <v>1144.51172843677</v>
      </c>
      <c r="CO92" s="380">
        <v>369.51836136407701</v>
      </c>
      <c r="CP92" s="380">
        <v>6.2054453671414704E-3</v>
      </c>
      <c r="CQ92" s="89">
        <v>3.98480456302828</v>
      </c>
      <c r="CR92" s="380">
        <v>3.5238597565146801</v>
      </c>
      <c r="CS92" s="380">
        <v>0</v>
      </c>
      <c r="CT92" s="89">
        <v>2.1319843503846699E-2</v>
      </c>
      <c r="CU92" s="380">
        <v>5.0778218009079099E-2</v>
      </c>
      <c r="CV92" s="380">
        <v>2.3060693612573799E-3</v>
      </c>
      <c r="CW92" s="400">
        <v>3.3737278771314397E-2</v>
      </c>
      <c r="CX92" s="380">
        <v>0.14610119229111301</v>
      </c>
      <c r="CY92" s="380">
        <v>0</v>
      </c>
      <c r="CZ92" s="400">
        <v>0.78054000977008098</v>
      </c>
      <c r="DA92" s="380">
        <v>0.75165888776635503</v>
      </c>
      <c r="DB92" s="380">
        <v>4.2151823876832702E-2</v>
      </c>
      <c r="DC92" s="89">
        <v>4.4532760518627597E-2</v>
      </c>
      <c r="DD92" s="380">
        <v>0.15557639192350101</v>
      </c>
      <c r="DE92" s="380">
        <v>2.9175048400118801E-2</v>
      </c>
      <c r="DF92" s="89">
        <v>8.6583315319393908</v>
      </c>
      <c r="DG92" s="380">
        <v>8.6515206216822502</v>
      </c>
      <c r="DH92" s="380">
        <v>5.0836404043759303E-2</v>
      </c>
      <c r="DI92" s="89">
        <v>239.424445569395</v>
      </c>
      <c r="DJ92" s="380">
        <v>58.267024636576302</v>
      </c>
      <c r="DK92" s="380">
        <v>3.4447715195935098E-3</v>
      </c>
      <c r="DL92" s="89">
        <v>494.26840207019802</v>
      </c>
      <c r="DM92" s="380">
        <v>67.628022739434897</v>
      </c>
      <c r="DN92" s="380">
        <v>1.2754234170540399E-2</v>
      </c>
      <c r="DO92" s="89">
        <v>60.294999795667898</v>
      </c>
      <c r="DP92" s="380">
        <v>12.058952514072599</v>
      </c>
      <c r="DQ92" s="380">
        <v>0</v>
      </c>
      <c r="DR92" s="89">
        <v>232.90485527829901</v>
      </c>
      <c r="DS92" s="380">
        <v>77.125463182037805</v>
      </c>
      <c r="DT92" s="380">
        <v>0</v>
      </c>
      <c r="DU92" s="89">
        <v>81.314077870427099</v>
      </c>
      <c r="DV92" s="380">
        <v>45.724878132408897</v>
      </c>
      <c r="DW92" s="380">
        <v>1.1330413503775401E-2</v>
      </c>
      <c r="DX92" s="89">
        <v>32.2727841021375</v>
      </c>
      <c r="DY92" s="380">
        <v>20.565481819523999</v>
      </c>
      <c r="DZ92" s="380">
        <v>3.2262381271911198E-3</v>
      </c>
      <c r="EA92" s="89">
        <v>117.22379299088399</v>
      </c>
      <c r="EB92" s="380">
        <v>65.336171864058898</v>
      </c>
      <c r="EC92" s="380">
        <v>3.3110001130550203E-2</v>
      </c>
      <c r="ED92" s="89">
        <v>26.5652850264559</v>
      </c>
      <c r="EE92" s="380">
        <v>11.665898839240199</v>
      </c>
      <c r="EF92" s="380">
        <v>1.70140630711364E-3</v>
      </c>
      <c r="EG92" s="89">
        <v>197.710794468329</v>
      </c>
      <c r="EH92" s="380">
        <v>76.385529029639599</v>
      </c>
      <c r="EI92" s="380">
        <v>9.6331581775882403E-3</v>
      </c>
      <c r="EJ92" s="89">
        <v>39.445029873424303</v>
      </c>
      <c r="EK92" s="380">
        <v>14.616707711183301</v>
      </c>
      <c r="EL92" s="380">
        <v>1.71940177159368E-3</v>
      </c>
      <c r="EM92" s="89">
        <v>118.530897281571</v>
      </c>
      <c r="EN92" s="380">
        <v>41.115153463996499</v>
      </c>
      <c r="EO92" s="380">
        <v>5.4188130923098696E-3</v>
      </c>
      <c r="EP92" s="89">
        <v>17.240740304638202</v>
      </c>
      <c r="EQ92" s="380">
        <v>5.2997404715858396</v>
      </c>
      <c r="ER92" s="380">
        <v>1.69559870813427E-3</v>
      </c>
      <c r="ES92" s="89">
        <v>115.797634559144</v>
      </c>
      <c r="ET92" s="380">
        <v>37.462952184426499</v>
      </c>
      <c r="EU92" s="380">
        <v>8.4547630345193307E-3</v>
      </c>
      <c r="EV92" s="89">
        <v>15.477058763012399</v>
      </c>
      <c r="EW92" s="380">
        <v>4.7909298839407999</v>
      </c>
      <c r="EX92" s="380">
        <v>1.78081931770211E-3</v>
      </c>
      <c r="EY92" s="400">
        <v>4.98481411952168E-2</v>
      </c>
      <c r="EZ92" s="380">
        <v>0.49656450703006899</v>
      </c>
      <c r="FA92" s="380">
        <v>8.3443053240288001E-3</v>
      </c>
      <c r="FB92" s="89">
        <v>12.4301404752607</v>
      </c>
      <c r="FC92" s="380">
        <v>3.4266856727355899</v>
      </c>
      <c r="FD92" s="380">
        <v>1.34875832591026E-2</v>
      </c>
      <c r="FE92" s="89">
        <v>0.243240585453605</v>
      </c>
      <c r="FF92" s="380">
        <v>0.27983849379480802</v>
      </c>
      <c r="FG92" s="380">
        <v>7.0454508362686498E-3</v>
      </c>
      <c r="FH92" s="89">
        <v>4.43152970574201</v>
      </c>
      <c r="FI92" s="380">
        <v>2.8112068062106998</v>
      </c>
      <c r="FJ92" s="380">
        <v>3.0545022988241201E-3</v>
      </c>
      <c r="FK92" s="89">
        <v>22.4853575408655</v>
      </c>
      <c r="FL92" s="380">
        <v>10.533838873118</v>
      </c>
      <c r="FM92" s="380">
        <v>0</v>
      </c>
    </row>
    <row r="93" spans="2:169">
      <c r="B93" s="73" t="s">
        <v>207</v>
      </c>
      <c r="C93" s="73" t="s">
        <v>1408</v>
      </c>
      <c r="D93" s="73" t="s">
        <v>1339</v>
      </c>
      <c r="E93" s="73">
        <v>1.1100000000000001</v>
      </c>
      <c r="F93" s="73">
        <v>1.42</v>
      </c>
      <c r="H93" s="73" t="s">
        <v>1546</v>
      </c>
      <c r="I93" s="113" t="s">
        <v>1643</v>
      </c>
      <c r="J93" s="73" t="s">
        <v>1644</v>
      </c>
      <c r="K93" s="73" t="s">
        <v>1645</v>
      </c>
      <c r="L93" s="73">
        <v>25</v>
      </c>
      <c r="M93" s="113" t="s">
        <v>1647</v>
      </c>
      <c r="N93" s="89">
        <v>11.248195823248199</v>
      </c>
      <c r="O93" s="380">
        <v>15.484418703625</v>
      </c>
      <c r="P93" s="380">
        <v>0.13871563633563899</v>
      </c>
      <c r="Q93" s="89">
        <v>3.1383153333556502</v>
      </c>
      <c r="R93" s="380">
        <v>5.6443999485240797</v>
      </c>
      <c r="S93" s="380">
        <v>0.65009282535454704</v>
      </c>
      <c r="T93" s="89">
        <v>13477.961357749</v>
      </c>
      <c r="U93" s="380">
        <v>8466.9495492163696</v>
      </c>
      <c r="V93" s="380">
        <v>0.47398005107865099</v>
      </c>
      <c r="W93" s="89">
        <v>3474.2069809479699</v>
      </c>
      <c r="X93" s="380">
        <v>2383.5872701151002</v>
      </c>
      <c r="Y93" s="380">
        <v>0.26644625607394601</v>
      </c>
      <c r="Z93" s="400">
        <v>2171.3115054652799</v>
      </c>
      <c r="AA93" s="380">
        <v>4888.9487273372297</v>
      </c>
      <c r="AB93" s="380">
        <v>0.43144275306732899</v>
      </c>
      <c r="AC93" s="400">
        <v>44748.395384272997</v>
      </c>
      <c r="AD93" s="380">
        <v>24707.636453058702</v>
      </c>
      <c r="AE93" s="380">
        <v>241.554778930417</v>
      </c>
      <c r="AF93" s="89">
        <v>211339.61978752399</v>
      </c>
      <c r="AG93" s="380">
        <v>12023.944389616499</v>
      </c>
      <c r="AH93" s="380">
        <v>10.5068295844407</v>
      </c>
      <c r="AI93" s="400">
        <v>278.61722965349099</v>
      </c>
      <c r="AJ93" s="380">
        <v>285.06291695187201</v>
      </c>
      <c r="AK93" s="380">
        <v>66.601649503651203</v>
      </c>
      <c r="AL93" s="89">
        <v>1623.7034137298999</v>
      </c>
      <c r="AM93" s="380">
        <v>840.88473844208897</v>
      </c>
      <c r="AN93" s="380">
        <v>50.380447861348998</v>
      </c>
      <c r="AO93" s="400">
        <v>981.20578649852598</v>
      </c>
      <c r="AP93" s="380">
        <v>565.30015089462597</v>
      </c>
      <c r="AQ93" s="380">
        <v>39.926266034209398</v>
      </c>
      <c r="AR93" s="400">
        <v>4.4584015135936799</v>
      </c>
      <c r="AS93" s="380">
        <v>1.9888469332482399</v>
      </c>
      <c r="AT93" s="380">
        <v>9.2478979317578799E-2</v>
      </c>
      <c r="AU93" s="400">
        <v>16.478798659487399</v>
      </c>
      <c r="AV93" s="380">
        <v>13.9675711976634</v>
      </c>
      <c r="AW93" s="380">
        <v>0.14265533813310599</v>
      </c>
      <c r="AX93" s="89">
        <v>2.3888048507419799</v>
      </c>
      <c r="AY93" s="382">
        <v>7.4195673681796404</v>
      </c>
      <c r="AZ93" s="382">
        <v>4.1736682041976898E-2</v>
      </c>
      <c r="BA93" s="400">
        <v>2.1947722634723399</v>
      </c>
      <c r="BB93" s="380">
        <v>7.7780497440273697</v>
      </c>
      <c r="BC93" s="380">
        <v>0.55341514677681503</v>
      </c>
      <c r="BD93" s="89">
        <v>5521.8198339968103</v>
      </c>
      <c r="BE93" s="380">
        <v>582.881048965584</v>
      </c>
      <c r="BF93" s="380">
        <v>1.0919890723052299</v>
      </c>
      <c r="BG93" s="89">
        <v>6192.6498628876197</v>
      </c>
      <c r="BH93" s="380">
        <v>6260.5135455580303</v>
      </c>
      <c r="BI93" s="380">
        <v>1.46195826917964</v>
      </c>
      <c r="BJ93" s="89">
        <v>6011.9409959453697</v>
      </c>
      <c r="BK93" s="380">
        <v>6033.2303880350901</v>
      </c>
      <c r="BL93" s="380">
        <v>2.5532278105388801</v>
      </c>
      <c r="BM93" s="89">
        <v>0.91295639461822198</v>
      </c>
      <c r="BN93" s="380">
        <v>2.3876020776029501</v>
      </c>
      <c r="BO93" s="380">
        <v>1.41619386068989E-2</v>
      </c>
      <c r="BP93" s="400">
        <v>1.90485635613949</v>
      </c>
      <c r="BQ93" s="380">
        <v>5.5618592973431999</v>
      </c>
      <c r="BR93" s="380">
        <v>0.100171048858039</v>
      </c>
      <c r="BS93" s="400">
        <v>2.3636430762977501</v>
      </c>
      <c r="BT93" s="380">
        <v>3.5597985249705202</v>
      </c>
      <c r="BU93" s="380">
        <v>4.2401820506181902E-2</v>
      </c>
      <c r="BV93" s="400">
        <v>15.996205076888099</v>
      </c>
      <c r="BW93" s="380">
        <v>37.620425286006501</v>
      </c>
      <c r="BX93" s="380">
        <v>0.22150667556560599</v>
      </c>
      <c r="BY93" s="89">
        <v>3.9810131091923102</v>
      </c>
      <c r="BZ93" s="380">
        <v>3.8014595431862501</v>
      </c>
      <c r="CA93" s="380">
        <v>5.05883197793974E-2</v>
      </c>
      <c r="CB93" s="89">
        <v>15.5328033292784</v>
      </c>
      <c r="CC93" s="380">
        <v>5.01562372668372</v>
      </c>
      <c r="CD93" s="380">
        <v>0.28712715852050302</v>
      </c>
      <c r="CE93" s="89">
        <v>178.51778780476499</v>
      </c>
      <c r="CF93" s="380">
        <v>101.769175657818</v>
      </c>
      <c r="CG93" s="380">
        <v>0.20580618606710699</v>
      </c>
      <c r="CH93" s="400">
        <v>4.7432136507582499</v>
      </c>
      <c r="CI93" s="380">
        <v>2.1837491583645798</v>
      </c>
      <c r="CJ93" s="380">
        <v>7.7655517981400496E-2</v>
      </c>
      <c r="CK93" s="89">
        <v>74.0523334949049</v>
      </c>
      <c r="CL93" s="380">
        <v>9.5992746941308198</v>
      </c>
      <c r="CM93" s="380">
        <v>2.8832989606927501E-2</v>
      </c>
      <c r="CN93" s="89">
        <v>3426.8695715754502</v>
      </c>
      <c r="CO93" s="380">
        <v>717.38312685591404</v>
      </c>
      <c r="CP93" s="380">
        <v>0</v>
      </c>
      <c r="CQ93" s="89">
        <v>14.970755428879899</v>
      </c>
      <c r="CR93" s="380">
        <v>19.422322197632202</v>
      </c>
      <c r="CS93" s="380">
        <v>0</v>
      </c>
      <c r="CT93" s="89">
        <v>0.11593575618636801</v>
      </c>
      <c r="CU93" s="380">
        <v>0.165439482474358</v>
      </c>
      <c r="CV93" s="380">
        <v>0</v>
      </c>
      <c r="CW93" s="400">
        <v>8.56477610743238E-2</v>
      </c>
      <c r="CX93" s="380">
        <v>0.39269208221923702</v>
      </c>
      <c r="CY93" s="380">
        <v>1.50486272740498E-2</v>
      </c>
      <c r="CZ93" s="400">
        <v>2.3008825036587002</v>
      </c>
      <c r="DA93" s="380">
        <v>1.1147607443854499</v>
      </c>
      <c r="DB93" s="380">
        <v>3.97975046653255E-2</v>
      </c>
      <c r="DC93" s="89">
        <v>0.10164433545642999</v>
      </c>
      <c r="DD93" s="380">
        <v>0.24495546687813899</v>
      </c>
      <c r="DE93" s="380">
        <v>3.5557488999199298E-2</v>
      </c>
      <c r="DF93" s="89">
        <v>25.713524063182799</v>
      </c>
      <c r="DG93" s="380">
        <v>17.213928408708799</v>
      </c>
      <c r="DH93" s="380">
        <v>4.0615407159762598E-2</v>
      </c>
      <c r="DI93" s="89">
        <v>346.61329219683699</v>
      </c>
      <c r="DJ93" s="380">
        <v>60.493462482630697</v>
      </c>
      <c r="DK93" s="380">
        <v>2.2684312850809502E-3</v>
      </c>
      <c r="DL93" s="89">
        <v>1190.3537276285599</v>
      </c>
      <c r="DM93" s="380">
        <v>223.837481805865</v>
      </c>
      <c r="DN93" s="380">
        <v>0</v>
      </c>
      <c r="DO93" s="89">
        <v>196.35849208031499</v>
      </c>
      <c r="DP93" s="380">
        <v>34.715856931402698</v>
      </c>
      <c r="DQ93" s="380">
        <v>1.9225756435861899E-3</v>
      </c>
      <c r="DR93" s="89">
        <v>918.32266056198398</v>
      </c>
      <c r="DS93" s="380">
        <v>171.03021276561299</v>
      </c>
      <c r="DT93" s="380">
        <v>9.5514831732520303E-3</v>
      </c>
      <c r="DU93" s="89">
        <v>411.21783491009</v>
      </c>
      <c r="DV93" s="380">
        <v>84.932842618001303</v>
      </c>
      <c r="DW93" s="380">
        <v>1.2765640577696699E-2</v>
      </c>
      <c r="DX93" s="89">
        <v>8.2123050615723603</v>
      </c>
      <c r="DY93" s="380">
        <v>2.2196832438620202</v>
      </c>
      <c r="DZ93" s="380">
        <v>5.1089283831454403E-3</v>
      </c>
      <c r="EA93" s="89">
        <v>520.05410842321498</v>
      </c>
      <c r="EB93" s="380">
        <v>108.023943256325</v>
      </c>
      <c r="EC93" s="380">
        <v>3.2558769561912101E-2</v>
      </c>
      <c r="ED93" s="89">
        <v>107.406796796969</v>
      </c>
      <c r="EE93" s="380">
        <v>23.585594378391601</v>
      </c>
      <c r="EF93" s="380">
        <v>0</v>
      </c>
      <c r="EG93" s="89">
        <v>715.56166679128</v>
      </c>
      <c r="EH93" s="380">
        <v>159.997253571275</v>
      </c>
      <c r="EI93" s="380">
        <v>7.7256722157498002E-3</v>
      </c>
      <c r="EJ93" s="89">
        <v>129.01898719387401</v>
      </c>
      <c r="EK93" s="380">
        <v>29.1404596933092</v>
      </c>
      <c r="EL93" s="380">
        <v>0</v>
      </c>
      <c r="EM93" s="89">
        <v>365.73043806152299</v>
      </c>
      <c r="EN93" s="380">
        <v>79.759702405999207</v>
      </c>
      <c r="EO93" s="380">
        <v>0</v>
      </c>
      <c r="EP93" s="89">
        <v>49.886380624900198</v>
      </c>
      <c r="EQ93" s="380">
        <v>11.486301294800899</v>
      </c>
      <c r="ER93" s="380">
        <v>1.9109398899741E-3</v>
      </c>
      <c r="ES93" s="89">
        <v>329.50337056455902</v>
      </c>
      <c r="ET93" s="380">
        <v>75.334989366330305</v>
      </c>
      <c r="EU93" s="380">
        <v>0</v>
      </c>
      <c r="EV93" s="89">
        <v>42.142914110413599</v>
      </c>
      <c r="EW93" s="380">
        <v>9.8639638609024605</v>
      </c>
      <c r="EX93" s="380">
        <v>0</v>
      </c>
      <c r="EY93" s="400">
        <v>2.1562983733391801</v>
      </c>
      <c r="EZ93" s="380">
        <v>6.3298373207705501</v>
      </c>
      <c r="FA93" s="380">
        <v>0</v>
      </c>
      <c r="FB93" s="89">
        <v>18.218613497471701</v>
      </c>
      <c r="FC93" s="380">
        <v>26.344911795823698</v>
      </c>
      <c r="FD93" s="380">
        <v>9.6057822103982008E-3</v>
      </c>
      <c r="FE93" s="89">
        <v>1.6783831270160601</v>
      </c>
      <c r="FF93" s="380">
        <v>0.83853765182191597</v>
      </c>
      <c r="FG93" s="380">
        <v>7.9413611243320404E-3</v>
      </c>
      <c r="FH93" s="89">
        <v>17.673656453086199</v>
      </c>
      <c r="FI93" s="380">
        <v>6.0194437704994002</v>
      </c>
      <c r="FJ93" s="380">
        <v>6.8916493496294501E-3</v>
      </c>
      <c r="FK93" s="89">
        <v>134.40066547165901</v>
      </c>
      <c r="FL93" s="380">
        <v>53.483783690496303</v>
      </c>
      <c r="FM93" s="380">
        <v>0</v>
      </c>
    </row>
    <row r="94" spans="2:169">
      <c r="B94" s="73" t="s">
        <v>207</v>
      </c>
      <c r="C94" s="73" t="s">
        <v>1408</v>
      </c>
      <c r="D94" s="73" t="s">
        <v>1339</v>
      </c>
      <c r="E94" s="73">
        <v>1.1100000000000001</v>
      </c>
      <c r="F94" s="73">
        <v>1.42</v>
      </c>
      <c r="H94" s="73" t="s">
        <v>1546</v>
      </c>
      <c r="I94" s="113" t="s">
        <v>1643</v>
      </c>
      <c r="J94" s="73" t="s">
        <v>1644</v>
      </c>
      <c r="K94" s="73" t="s">
        <v>1645</v>
      </c>
      <c r="L94" s="73">
        <v>25</v>
      </c>
      <c r="M94" s="113" t="s">
        <v>1648</v>
      </c>
      <c r="N94" s="89">
        <v>4.191888930570876</v>
      </c>
      <c r="O94" s="380">
        <v>2.6173380451415524</v>
      </c>
      <c r="P94" s="380">
        <v>0.10997719757961057</v>
      </c>
      <c r="Q94" s="89">
        <v>1.4475991587034232</v>
      </c>
      <c r="R94" s="380">
        <v>2.9551299911099753</v>
      </c>
      <c r="S94" s="380">
        <v>0.55708734725570164</v>
      </c>
      <c r="T94" s="89">
        <v>1244.6495257814872</v>
      </c>
      <c r="U94" s="380">
        <v>152.81954166067996</v>
      </c>
      <c r="V94" s="380">
        <v>0.36542245084461078</v>
      </c>
      <c r="W94" s="89">
        <v>451.0588238388608</v>
      </c>
      <c r="X94" s="380">
        <v>169.08347035270182</v>
      </c>
      <c r="Y94" s="380">
        <v>0.23498293169092926</v>
      </c>
      <c r="Z94" s="400">
        <v>205.67370594831112</v>
      </c>
      <c r="AA94" s="380">
        <v>269.02054095435091</v>
      </c>
      <c r="AB94" s="380">
        <v>9.078090039569299E-2</v>
      </c>
      <c r="AC94" s="400">
        <v>1530.9909008166994</v>
      </c>
      <c r="AD94" s="380">
        <v>633.03076661567093</v>
      </c>
      <c r="AE94" s="380">
        <v>98.019046629890624</v>
      </c>
      <c r="AF94" s="89">
        <v>231615.0373607754</v>
      </c>
      <c r="AG94" s="380">
        <v>11698.080598344028</v>
      </c>
      <c r="AH94" s="380">
        <v>9.4100778126863283</v>
      </c>
      <c r="AI94" s="591">
        <f t="shared" ref="AI94" si="141">AK94</f>
        <v>58.979672245773536</v>
      </c>
      <c r="AJ94" s="380">
        <v>183.95447141224031</v>
      </c>
      <c r="AK94" s="380">
        <v>58.979672245773536</v>
      </c>
      <c r="AL94" s="89">
        <v>260.72587932705829</v>
      </c>
      <c r="AM94" s="380">
        <v>228.26351195353934</v>
      </c>
      <c r="AN94" s="380">
        <v>38.259132087451277</v>
      </c>
      <c r="AO94" s="400">
        <v>45.520420180605058</v>
      </c>
      <c r="AP94" s="380">
        <v>56.156731406957441</v>
      </c>
      <c r="AQ94" s="380">
        <v>0.82625994004835557</v>
      </c>
      <c r="AR94" s="400">
        <v>5.1511813986958508</v>
      </c>
      <c r="AS94" s="380">
        <v>1.1764373797205054</v>
      </c>
      <c r="AT94" s="380">
        <v>9.7353648881946198E-2</v>
      </c>
      <c r="AU94" s="400">
        <v>27.503659083868751</v>
      </c>
      <c r="AV94" s="380">
        <v>54.867739893254708</v>
      </c>
      <c r="AW94" s="380">
        <v>0.12462244687966254</v>
      </c>
      <c r="AX94" s="89">
        <v>0.86989131860755275</v>
      </c>
      <c r="AY94" s="382">
        <v>1.3699608727314054</v>
      </c>
      <c r="AZ94" s="382">
        <v>2.7208173305313665E-2</v>
      </c>
      <c r="BA94" s="591">
        <f t="shared" ref="BA94:BA95" si="142">BC94</f>
        <v>0.5101404630758386</v>
      </c>
      <c r="BB94" s="380">
        <v>1.5131458863195895</v>
      </c>
      <c r="BC94" s="380">
        <v>0.5101404630758386</v>
      </c>
      <c r="BD94" s="89">
        <v>5321.175585336021</v>
      </c>
      <c r="BE94" s="380">
        <v>369.97138221439576</v>
      </c>
      <c r="BF94" s="380">
        <v>0.57942630805668993</v>
      </c>
      <c r="BG94" s="89">
        <v>4473.3777008172647</v>
      </c>
      <c r="BH94" s="380">
        <v>849.73698871828185</v>
      </c>
      <c r="BI94" s="380">
        <v>0.96120178355392538</v>
      </c>
      <c r="BJ94" s="89">
        <v>4368.513514718642</v>
      </c>
      <c r="BK94" s="380">
        <v>824.54761661407076</v>
      </c>
      <c r="BL94" s="380">
        <v>2.6215996067025342</v>
      </c>
      <c r="BM94" s="89">
        <v>0.31051502198641884</v>
      </c>
      <c r="BN94" s="380">
        <v>0.34931266346028422</v>
      </c>
      <c r="BO94" s="380">
        <v>1.1870161539992184E-2</v>
      </c>
      <c r="BP94" s="400">
        <v>0.37141128479480529</v>
      </c>
      <c r="BQ94" s="380">
        <v>0.68839723625984506</v>
      </c>
      <c r="BR94" s="380">
        <v>8.3857847335048752E-2</v>
      </c>
      <c r="BS94" s="400">
        <v>0.42305285204215282</v>
      </c>
      <c r="BT94" s="380">
        <v>0.71811372042189936</v>
      </c>
      <c r="BU94" s="380">
        <v>2.9292675756695648E-2</v>
      </c>
      <c r="BV94" s="400">
        <v>7.1418889188367984</v>
      </c>
      <c r="BW94" s="380">
        <v>7.9479860117646215</v>
      </c>
      <c r="BX94" s="380">
        <v>0.20603680387297377</v>
      </c>
      <c r="BY94" s="89">
        <v>0.37922923243096329</v>
      </c>
      <c r="BZ94" s="380">
        <v>0.31662682874352371</v>
      </c>
      <c r="CA94" s="380">
        <v>4.0435014666690777E-2</v>
      </c>
      <c r="CB94" s="89">
        <v>18.208908066551054</v>
      </c>
      <c r="CC94" s="380">
        <v>4.1449831092876783</v>
      </c>
      <c r="CD94" s="380">
        <v>0.20215993210836386</v>
      </c>
      <c r="CE94" s="89">
        <v>8.40467331343614</v>
      </c>
      <c r="CF94" s="380">
        <v>3.1207396449130131</v>
      </c>
      <c r="CG94" s="380">
        <v>0.19544635561019724</v>
      </c>
      <c r="CH94" s="400">
        <v>1.3939171811530324</v>
      </c>
      <c r="CI94" s="380">
        <v>1.2769723889518811</v>
      </c>
      <c r="CJ94" s="380">
        <v>6.0174189210647148E-2</v>
      </c>
      <c r="CK94" s="89">
        <v>72.173011530744986</v>
      </c>
      <c r="CL94" s="380">
        <v>7.6283990502129102</v>
      </c>
      <c r="CM94" s="380">
        <v>1.9856634987396805E-2</v>
      </c>
      <c r="CN94" s="89">
        <v>3929.5074396319851</v>
      </c>
      <c r="CO94" s="380">
        <v>381.26315003461968</v>
      </c>
      <c r="CP94" s="380">
        <v>0</v>
      </c>
      <c r="CQ94" s="89">
        <v>1.556638344287282</v>
      </c>
      <c r="CR94" s="380">
        <v>0.91316280855947274</v>
      </c>
      <c r="CS94" s="380">
        <v>3.5948981422941387E-3</v>
      </c>
      <c r="CT94" s="89">
        <v>0.17025375120598335</v>
      </c>
      <c r="CU94" s="380">
        <v>0.32599747499741577</v>
      </c>
      <c r="CV94" s="380">
        <v>2.1331360540864136E-3</v>
      </c>
      <c r="CW94" s="400">
        <v>6.8795002033216618E-2</v>
      </c>
      <c r="CX94" s="380">
        <v>0.20476969574658757</v>
      </c>
      <c r="CY94" s="380">
        <v>1.7397722980757441E-2</v>
      </c>
      <c r="CZ94" s="400">
        <v>2.0551705215600959</v>
      </c>
      <c r="DA94" s="380">
        <v>0.99861128418075074</v>
      </c>
      <c r="DB94" s="380">
        <v>2.8231209226347656E-2</v>
      </c>
      <c r="DC94" s="591">
        <f t="shared" ref="DC94" si="143">DE94</f>
        <v>2.6436789555129105E-2</v>
      </c>
      <c r="DD94" s="380">
        <v>9.3250949791285315E-2</v>
      </c>
      <c r="DE94" s="380">
        <v>2.6436789555129105E-2</v>
      </c>
      <c r="DF94" s="89">
        <v>0.29688233952068804</v>
      </c>
      <c r="DG94" s="380">
        <v>0.59566615555555313</v>
      </c>
      <c r="DH94" s="380">
        <v>2.9185870879368952E-2</v>
      </c>
      <c r="DI94" s="89">
        <v>383.65920027404388</v>
      </c>
      <c r="DJ94" s="380">
        <v>50.902028618075882</v>
      </c>
      <c r="DK94" s="380">
        <v>1.8706416639587187E-3</v>
      </c>
      <c r="DL94" s="89">
        <v>1332.4811633510242</v>
      </c>
      <c r="DM94" s="380">
        <v>159.77672084190183</v>
      </c>
      <c r="DN94" s="380">
        <v>9.8669469920812988E-3</v>
      </c>
      <c r="DO94" s="89">
        <v>217.10947363782196</v>
      </c>
      <c r="DP94" s="380">
        <v>24.687510633845413</v>
      </c>
      <c r="DQ94" s="380">
        <v>2.7124433981754246E-3</v>
      </c>
      <c r="DR94" s="89">
        <v>1017.4038751003635</v>
      </c>
      <c r="DS94" s="380">
        <v>77.285713034290694</v>
      </c>
      <c r="DT94" s="380">
        <v>7.8995630067766592E-3</v>
      </c>
      <c r="DU94" s="89">
        <v>466.3851997957824</v>
      </c>
      <c r="DV94" s="380">
        <v>48.776205795544222</v>
      </c>
      <c r="DW94" s="380">
        <v>0</v>
      </c>
      <c r="DX94" s="89">
        <v>9.4546723980946492</v>
      </c>
      <c r="DY94" s="380">
        <v>2.7101230334028648</v>
      </c>
      <c r="DZ94" s="380">
        <v>0</v>
      </c>
      <c r="EA94" s="89">
        <v>601.84146612723293</v>
      </c>
      <c r="EB94" s="380">
        <v>62.634699473481611</v>
      </c>
      <c r="EC94" s="380">
        <v>4.3681965675775335E-2</v>
      </c>
      <c r="ED94" s="89">
        <v>123.79223241451662</v>
      </c>
      <c r="EE94" s="380">
        <v>12.865820309854847</v>
      </c>
      <c r="EF94" s="380">
        <v>2.2214281322740777E-3</v>
      </c>
      <c r="EG94" s="89">
        <v>791.29506942156877</v>
      </c>
      <c r="EH94" s="380">
        <v>84.194705686327865</v>
      </c>
      <c r="EI94" s="380">
        <v>0</v>
      </c>
      <c r="EJ94" s="89">
        <v>148.02144665372367</v>
      </c>
      <c r="EK94" s="380">
        <v>17.249469396874002</v>
      </c>
      <c r="EL94" s="380">
        <v>0</v>
      </c>
      <c r="EM94" s="89">
        <v>414.48903617916966</v>
      </c>
      <c r="EN94" s="380">
        <v>51.309544855960439</v>
      </c>
      <c r="EO94" s="380">
        <v>5.0346214436590916E-3</v>
      </c>
      <c r="EP94" s="89">
        <v>55.427433714190961</v>
      </c>
      <c r="EQ94" s="380">
        <v>6.9361220208124656</v>
      </c>
      <c r="ER94" s="380">
        <v>1.5773858009709033E-3</v>
      </c>
      <c r="ES94" s="89">
        <v>354.43891499406101</v>
      </c>
      <c r="ET94" s="380">
        <v>47.038742594190836</v>
      </c>
      <c r="EU94" s="380">
        <v>0</v>
      </c>
      <c r="EV94" s="89">
        <v>45.176307099002258</v>
      </c>
      <c r="EW94" s="380">
        <v>6.0567746795299238</v>
      </c>
      <c r="EX94" s="380">
        <v>2.3293283698423047E-3</v>
      </c>
      <c r="EY94" s="400">
        <v>0.30874341170877556</v>
      </c>
      <c r="EZ94" s="380">
        <v>0.4200781191318062</v>
      </c>
      <c r="FA94" s="380">
        <v>0</v>
      </c>
      <c r="FB94" s="89">
        <v>6.0669100747193792</v>
      </c>
      <c r="FC94" s="380">
        <v>1.943338008589339</v>
      </c>
      <c r="FD94" s="380">
        <v>9.6567660386057685E-3</v>
      </c>
      <c r="FE94" s="89">
        <v>1.6933701454875378</v>
      </c>
      <c r="FF94" s="380">
        <v>0.83385560226899791</v>
      </c>
      <c r="FG94" s="380">
        <v>6.5559147447204636E-3</v>
      </c>
      <c r="FH94" s="89">
        <v>20.665856940919308</v>
      </c>
      <c r="FI94" s="380">
        <v>7.351022703437228</v>
      </c>
      <c r="FJ94" s="380">
        <v>6.9056999087998561E-3</v>
      </c>
      <c r="FK94" s="89">
        <v>127.03278557251393</v>
      </c>
      <c r="FL94" s="380">
        <v>73.367956503684368</v>
      </c>
      <c r="FM94" s="380">
        <v>3.0285110723916571E-3</v>
      </c>
    </row>
    <row r="95" spans="2:169">
      <c r="B95" s="73" t="s">
        <v>207</v>
      </c>
      <c r="C95" s="73" t="s">
        <v>1408</v>
      </c>
      <c r="D95" s="73" t="s">
        <v>1339</v>
      </c>
      <c r="E95" s="73">
        <v>1.1100000000000001</v>
      </c>
      <c r="F95" s="73">
        <v>1.42</v>
      </c>
      <c r="H95" s="73" t="s">
        <v>1546</v>
      </c>
      <c r="I95" s="113" t="s">
        <v>1643</v>
      </c>
      <c r="J95" s="73" t="s">
        <v>1644</v>
      </c>
      <c r="K95" s="73" t="s">
        <v>1645</v>
      </c>
      <c r="L95" s="73">
        <v>25</v>
      </c>
      <c r="M95" s="113" t="s">
        <v>1649</v>
      </c>
      <c r="N95" s="89">
        <v>7.1837152187849371</v>
      </c>
      <c r="O95" s="380">
        <v>4.5057674343720313</v>
      </c>
      <c r="P95" s="380">
        <v>0.12638994163782896</v>
      </c>
      <c r="Q95" s="89">
        <v>2.6295128038567235</v>
      </c>
      <c r="R95" s="380">
        <v>5.2672243924854598</v>
      </c>
      <c r="S95" s="380">
        <v>0.53906028452970434</v>
      </c>
      <c r="T95" s="89">
        <v>1457.1020223502551</v>
      </c>
      <c r="U95" s="380">
        <v>293.40338045735012</v>
      </c>
      <c r="V95" s="380">
        <v>0.42052830899252519</v>
      </c>
      <c r="W95" s="89">
        <v>374.02240096273766</v>
      </c>
      <c r="X95" s="380">
        <v>105.52897108948605</v>
      </c>
      <c r="Y95" s="380">
        <v>0.24138386210220616</v>
      </c>
      <c r="Z95" s="400">
        <v>298.95896741238795</v>
      </c>
      <c r="AA95" s="380">
        <v>275.17361449139867</v>
      </c>
      <c r="AB95" s="380">
        <v>9.9236187361258971E-2</v>
      </c>
      <c r="AC95" s="400">
        <v>1760.7391693503525</v>
      </c>
      <c r="AD95" s="380">
        <v>1379.5629136943487</v>
      </c>
      <c r="AE95" s="380">
        <v>87.377412441406676</v>
      </c>
      <c r="AF95" s="89">
        <v>227349.51705595013</v>
      </c>
      <c r="AG95" s="380">
        <v>13512.968367814725</v>
      </c>
      <c r="AH95" s="380">
        <v>9.2558755365301035</v>
      </c>
      <c r="AI95" s="400">
        <v>95.19700238987997</v>
      </c>
      <c r="AJ95" s="380">
        <v>177.0911599674991</v>
      </c>
      <c r="AK95" s="380">
        <v>50.867794747711685</v>
      </c>
      <c r="AL95" s="89">
        <v>655.17367994517952</v>
      </c>
      <c r="AM95" s="380">
        <v>499.54997094790883</v>
      </c>
      <c r="AN95" s="380">
        <v>45.729163708912864</v>
      </c>
      <c r="AO95" s="400">
        <v>60.845160632260352</v>
      </c>
      <c r="AP95" s="380">
        <v>69.562183864897179</v>
      </c>
      <c r="AQ95" s="380">
        <v>0.84821758819674542</v>
      </c>
      <c r="AR95" s="400">
        <v>2.7228776464501285</v>
      </c>
      <c r="AS95" s="380">
        <v>1.1035203913207841</v>
      </c>
      <c r="AT95" s="380">
        <v>8.7353467789700226E-2</v>
      </c>
      <c r="AU95" s="400">
        <v>2.8926018084608049</v>
      </c>
      <c r="AV95" s="380">
        <v>6.2137169413724012</v>
      </c>
      <c r="AW95" s="380">
        <v>0.12396471590560393</v>
      </c>
      <c r="AX95" s="89">
        <v>0.45416632050272199</v>
      </c>
      <c r="AY95" s="382">
        <v>0.8005026354926863</v>
      </c>
      <c r="AZ95" s="382">
        <v>3.3660751906222766E-2</v>
      </c>
      <c r="BA95" s="591">
        <f t="shared" si="142"/>
        <v>0.48808674135299129</v>
      </c>
      <c r="BB95" s="380">
        <v>1.39762056438267</v>
      </c>
      <c r="BC95" s="380">
        <v>0.48808674135299129</v>
      </c>
      <c r="BD95" s="89">
        <v>5267.0918422458617</v>
      </c>
      <c r="BE95" s="380">
        <v>460.00590064326769</v>
      </c>
      <c r="BF95" s="380">
        <v>0.49285728564163905</v>
      </c>
      <c r="BG95" s="89">
        <v>3457.9435433066619</v>
      </c>
      <c r="BH95" s="380">
        <v>821.68496860555513</v>
      </c>
      <c r="BI95" s="380">
        <v>0.9605152326559383</v>
      </c>
      <c r="BJ95" s="89">
        <v>3373.89923546103</v>
      </c>
      <c r="BK95" s="380">
        <v>746.13708663838372</v>
      </c>
      <c r="BL95" s="380">
        <v>2.6764306522155299</v>
      </c>
      <c r="BM95" s="89">
        <v>0.37904502006220581</v>
      </c>
      <c r="BN95" s="380">
        <v>0.38452938045031537</v>
      </c>
      <c r="BO95" s="380">
        <v>1.0667816752870473E-2</v>
      </c>
      <c r="BP95" s="400">
        <v>0.45802923954137925</v>
      </c>
      <c r="BQ95" s="380">
        <v>0.69004448652091965</v>
      </c>
      <c r="BR95" s="380">
        <v>0.11123270060191873</v>
      </c>
      <c r="BS95" s="400">
        <v>0.60082010653672635</v>
      </c>
      <c r="BT95" s="380">
        <v>0.71303566838797094</v>
      </c>
      <c r="BU95" s="380">
        <v>3.5769677036300421E-2</v>
      </c>
      <c r="BV95" s="400">
        <v>8.7762360833200006</v>
      </c>
      <c r="BW95" s="380">
        <v>7.5217272052149298</v>
      </c>
      <c r="BX95" s="380">
        <v>0.16621396971119215</v>
      </c>
      <c r="BY95" s="89">
        <v>0.45412755956245393</v>
      </c>
      <c r="BZ95" s="380">
        <v>0.38895913511294461</v>
      </c>
      <c r="CA95" s="380">
        <v>4.4187974668496902E-2</v>
      </c>
      <c r="CB95" s="89">
        <v>15.218788387909525</v>
      </c>
      <c r="CC95" s="380">
        <v>3.5432847687953894</v>
      </c>
      <c r="CD95" s="380">
        <v>0.23372550650047957</v>
      </c>
      <c r="CE95" s="89">
        <v>10.99595258072994</v>
      </c>
      <c r="CF95" s="380">
        <v>6.5353423320472475</v>
      </c>
      <c r="CG95" s="380">
        <v>0.1944809289711259</v>
      </c>
      <c r="CH95" s="400">
        <v>1.3909162156054979</v>
      </c>
      <c r="CI95" s="380">
        <v>1.5611713037244914</v>
      </c>
      <c r="CJ95" s="380">
        <v>5.6353607702370627E-2</v>
      </c>
      <c r="CK95" s="89">
        <v>72.582578220405168</v>
      </c>
      <c r="CL95" s="380">
        <v>6.9532897619527194</v>
      </c>
      <c r="CM95" s="380">
        <v>2.2366872423452082E-2</v>
      </c>
      <c r="CN95" s="89">
        <v>3338.1376222299109</v>
      </c>
      <c r="CO95" s="380">
        <v>347.36392444072351</v>
      </c>
      <c r="CP95" s="380">
        <v>1.9277411976559454E-3</v>
      </c>
      <c r="CQ95" s="89">
        <v>1.0041073226019652</v>
      </c>
      <c r="CR95" s="380">
        <v>0.87496954777827274</v>
      </c>
      <c r="CS95" s="380">
        <v>3.7980531754934024E-3</v>
      </c>
      <c r="CT95" s="89">
        <v>0.11128246443120364</v>
      </c>
      <c r="CU95" s="380">
        <v>0.1888965381201419</v>
      </c>
      <c r="CV95" s="380">
        <v>2.252817815497226E-3</v>
      </c>
      <c r="CW95" s="400">
        <v>7.079009606228269E-2</v>
      </c>
      <c r="CX95" s="380">
        <v>0.22403310321131945</v>
      </c>
      <c r="CY95" s="380">
        <v>1.8375010657852048E-2</v>
      </c>
      <c r="CZ95" s="400">
        <v>1.8579404281539231</v>
      </c>
      <c r="DA95" s="380">
        <v>0.99628962125913856</v>
      </c>
      <c r="DB95" s="380">
        <v>3.1552067197765717E-2</v>
      </c>
      <c r="DC95" s="89">
        <v>0.12385990928862632</v>
      </c>
      <c r="DD95" s="380">
        <v>0.27795800734259379</v>
      </c>
      <c r="DE95" s="380">
        <v>2.8910084619242327E-2</v>
      </c>
      <c r="DF95" s="89">
        <v>0.54698172654784649</v>
      </c>
      <c r="DG95" s="380">
        <v>0.96627173185070303</v>
      </c>
      <c r="DH95" s="380">
        <v>4.9952712244000941E-2</v>
      </c>
      <c r="DI95" s="89">
        <v>328.71740644149759</v>
      </c>
      <c r="DJ95" s="380">
        <v>39.99427146089986</v>
      </c>
      <c r="DK95" s="380">
        <v>3.386380867068339E-3</v>
      </c>
      <c r="DL95" s="89">
        <v>1156.4080530707158</v>
      </c>
      <c r="DM95" s="380">
        <v>137.68853006696037</v>
      </c>
      <c r="DN95" s="380">
        <v>3.5713034798167797E-3</v>
      </c>
      <c r="DO95" s="89">
        <v>190.09339507046639</v>
      </c>
      <c r="DP95" s="380">
        <v>23.731717887530479</v>
      </c>
      <c r="DQ95" s="380">
        <v>4.0689897754128696E-3</v>
      </c>
      <c r="DR95" s="89">
        <v>916.61783258974515</v>
      </c>
      <c r="DS95" s="380">
        <v>98.450338097427704</v>
      </c>
      <c r="DT95" s="380">
        <v>2.7574883695891911E-2</v>
      </c>
      <c r="DU95" s="89">
        <v>400.95235899300479</v>
      </c>
      <c r="DV95" s="380">
        <v>41.635941316339434</v>
      </c>
      <c r="DW95" s="380">
        <v>0</v>
      </c>
      <c r="DX95" s="89">
        <v>7.9360322009557516</v>
      </c>
      <c r="DY95" s="380">
        <v>1.2936015777157102</v>
      </c>
      <c r="DZ95" s="380">
        <v>0</v>
      </c>
      <c r="EA95" s="89">
        <v>521.77245173144195</v>
      </c>
      <c r="EB95" s="380">
        <v>59.621920251957022</v>
      </c>
      <c r="EC95" s="380">
        <v>5.0562035340648147E-2</v>
      </c>
      <c r="ED95" s="89">
        <v>104.90875576408192</v>
      </c>
      <c r="EE95" s="380">
        <v>13.397999000798837</v>
      </c>
      <c r="EF95" s="380">
        <v>1.6728658391126721E-3</v>
      </c>
      <c r="EG95" s="89">
        <v>691.20829197431465</v>
      </c>
      <c r="EH95" s="380">
        <v>85.846216793509114</v>
      </c>
      <c r="EI95" s="380">
        <v>0</v>
      </c>
      <c r="EJ95" s="89">
        <v>125.26205353907667</v>
      </c>
      <c r="EK95" s="380">
        <v>14.986187622170222</v>
      </c>
      <c r="EL95" s="380">
        <v>1.6930849203562861E-3</v>
      </c>
      <c r="EM95" s="89">
        <v>347.33010933169567</v>
      </c>
      <c r="EN95" s="380">
        <v>45.937647014051052</v>
      </c>
      <c r="EO95" s="380">
        <v>5.3290591847582362E-3</v>
      </c>
      <c r="EP95" s="89">
        <v>45.785272295905912</v>
      </c>
      <c r="EQ95" s="380">
        <v>6.9712607271465004</v>
      </c>
      <c r="ER95" s="380">
        <v>2.8578522535881948E-3</v>
      </c>
      <c r="ES95" s="89">
        <v>289.3249668473444</v>
      </c>
      <c r="ET95" s="380">
        <v>38.054461971733922</v>
      </c>
      <c r="EU95" s="380">
        <v>8.326913280324505E-3</v>
      </c>
      <c r="EV95" s="89">
        <v>36.569931749847278</v>
      </c>
      <c r="EW95" s="380">
        <v>5.7744258463428988</v>
      </c>
      <c r="EX95" s="380">
        <v>1.7558114274823741E-3</v>
      </c>
      <c r="EY95" s="400">
        <v>3.6492598327590264</v>
      </c>
      <c r="EZ95" s="380">
        <v>3.0390208001425312</v>
      </c>
      <c r="FA95" s="380">
        <v>0</v>
      </c>
      <c r="FB95" s="89">
        <v>8.169903885259739</v>
      </c>
      <c r="FC95" s="380">
        <v>3.8171529594841536</v>
      </c>
      <c r="FD95" s="380">
        <v>0</v>
      </c>
      <c r="FE95" s="89">
        <v>1.2925092567705447</v>
      </c>
      <c r="FF95" s="380">
        <v>0.72186298365601964</v>
      </c>
      <c r="FG95" s="380">
        <v>4.972706792882667E-3</v>
      </c>
      <c r="FH95" s="89">
        <v>15.770627060134979</v>
      </c>
      <c r="FI95" s="380">
        <v>9.6292157145953166</v>
      </c>
      <c r="FJ95" s="380">
        <v>0</v>
      </c>
      <c r="FK95" s="89">
        <v>125.17753274374421</v>
      </c>
      <c r="FL95" s="380">
        <v>33.616671853787324</v>
      </c>
      <c r="FM95" s="380">
        <v>3.20936440571515E-3</v>
      </c>
    </row>
    <row r="96" spans="2:169">
      <c r="B96" s="73" t="s">
        <v>207</v>
      </c>
      <c r="C96" s="73" t="s">
        <v>1408</v>
      </c>
      <c r="D96" s="73" t="s">
        <v>1339</v>
      </c>
      <c r="E96" s="73">
        <v>1.1100000000000001</v>
      </c>
      <c r="F96" s="73">
        <v>1.42</v>
      </c>
      <c r="H96" s="73" t="s">
        <v>1546</v>
      </c>
      <c r="I96" s="113" t="s">
        <v>1643</v>
      </c>
      <c r="J96" s="73" t="s">
        <v>1644</v>
      </c>
      <c r="K96" s="73" t="s">
        <v>1645</v>
      </c>
      <c r="L96" s="73">
        <v>25</v>
      </c>
      <c r="M96" s="113" t="s">
        <v>1650</v>
      </c>
      <c r="N96" s="89">
        <v>5.4874347917690898</v>
      </c>
      <c r="O96" s="380">
        <v>2.7440584962236798</v>
      </c>
      <c r="P96" s="380">
        <v>7.8130921795640101E-2</v>
      </c>
      <c r="Q96" s="89">
        <v>0.87578523219173199</v>
      </c>
      <c r="R96" s="380">
        <v>2.4085291454681199</v>
      </c>
      <c r="S96" s="380">
        <v>0.44373687446353999</v>
      </c>
      <c r="T96" s="89">
        <v>1192.3922483551301</v>
      </c>
      <c r="U96" s="380">
        <v>143.36161502357299</v>
      </c>
      <c r="V96" s="380">
        <v>0.26432111910181399</v>
      </c>
      <c r="W96" s="89">
        <v>335.16680381224597</v>
      </c>
      <c r="X96" s="380">
        <v>195.82049917240801</v>
      </c>
      <c r="Y96" s="380">
        <v>0.15168646031854299</v>
      </c>
      <c r="Z96" s="400">
        <v>128.31684690808299</v>
      </c>
      <c r="AA96" s="380">
        <v>293.832879649929</v>
      </c>
      <c r="AB96" s="380">
        <v>6.0616946243580501E-2</v>
      </c>
      <c r="AC96" s="400">
        <v>860.380480080035</v>
      </c>
      <c r="AD96" s="380">
        <v>671.80879392719896</v>
      </c>
      <c r="AE96" s="380">
        <v>61.022057146240698</v>
      </c>
      <c r="AF96" s="89">
        <v>232958.607939913</v>
      </c>
      <c r="AG96" s="380">
        <v>13106.969938874099</v>
      </c>
      <c r="AH96" s="380">
        <v>4.7763711144593204</v>
      </c>
      <c r="AI96" s="400">
        <v>115.531705277501</v>
      </c>
      <c r="AJ96" s="380">
        <v>146.70083685053501</v>
      </c>
      <c r="AK96" s="380">
        <v>39.682832652415897</v>
      </c>
      <c r="AL96" s="89">
        <v>198.85533957211501</v>
      </c>
      <c r="AM96" s="380">
        <v>159.571393969159</v>
      </c>
      <c r="AN96" s="380">
        <v>29.447099969878199</v>
      </c>
      <c r="AO96" s="400">
        <v>12.834730491388299</v>
      </c>
      <c r="AP96" s="380">
        <v>23.5838143402299</v>
      </c>
      <c r="AQ96" s="380">
        <v>0.55223167410670104</v>
      </c>
      <c r="AR96" s="400">
        <v>3.1558784046535102</v>
      </c>
      <c r="AS96" s="380">
        <v>1.14844333740838</v>
      </c>
      <c r="AT96" s="380">
        <v>6.5161365334712104E-2</v>
      </c>
      <c r="AU96" s="400">
        <v>0.88031527197160497</v>
      </c>
      <c r="AV96" s="380">
        <v>2.1049653838223601</v>
      </c>
      <c r="AW96" s="380">
        <v>7.4946684630622595E-2</v>
      </c>
      <c r="AX96" s="89">
        <v>0.30317173007157</v>
      </c>
      <c r="AY96" s="382">
        <v>0.63731378921217396</v>
      </c>
      <c r="AZ96" s="382">
        <v>2.3961621525975599E-2</v>
      </c>
      <c r="BA96" s="400">
        <v>0.36403457216917801</v>
      </c>
      <c r="BB96" s="380">
        <v>1.3752067385018201</v>
      </c>
      <c r="BC96" s="380">
        <v>0.29617751806426201</v>
      </c>
      <c r="BD96" s="89">
        <v>5214.3897934967399</v>
      </c>
      <c r="BE96" s="380">
        <v>620.26295730868299</v>
      </c>
      <c r="BF96" s="380">
        <v>0.390314937546273</v>
      </c>
      <c r="BG96" s="89">
        <v>3459.1881794964402</v>
      </c>
      <c r="BH96" s="380">
        <v>1184.7237075056601</v>
      </c>
      <c r="BI96" s="380">
        <v>0.56493971142466204</v>
      </c>
      <c r="BJ96" s="89">
        <v>3397.3051134030402</v>
      </c>
      <c r="BK96" s="380">
        <v>1108.4155689936799</v>
      </c>
      <c r="BL96" s="380">
        <v>1.2155034689531099</v>
      </c>
      <c r="BM96" s="89">
        <v>0.222278637213085</v>
      </c>
      <c r="BN96" s="380">
        <v>0.278995915797698</v>
      </c>
      <c r="BO96" s="380">
        <v>1.0380549317867201E-2</v>
      </c>
      <c r="BP96" s="400">
        <v>0.22023598955358301</v>
      </c>
      <c r="BQ96" s="380">
        <v>0.54923677530429604</v>
      </c>
      <c r="BR96" s="380">
        <v>5.9560130846261598E-2</v>
      </c>
      <c r="BS96" s="591">
        <f t="shared" ref="BS96" si="144">BU96</f>
        <v>5.8149730544040503</v>
      </c>
      <c r="BT96" s="380">
        <v>0.85458346056133105</v>
      </c>
      <c r="BU96" s="380">
        <v>5.8149730544040503</v>
      </c>
      <c r="BV96" s="400">
        <v>6.1358068058584196</v>
      </c>
      <c r="BW96" s="380">
        <v>8.8712827145422999</v>
      </c>
      <c r="BX96" s="380">
        <v>0.135712614813257</v>
      </c>
      <c r="BY96" s="89">
        <v>0.258803625049629</v>
      </c>
      <c r="BZ96" s="380">
        <v>0.33274676335831099</v>
      </c>
      <c r="CA96" s="380">
        <v>2.5155083056154201E-2</v>
      </c>
      <c r="CB96" s="89">
        <v>14.6834194310591</v>
      </c>
      <c r="CC96" s="380">
        <v>5.3264483230064998</v>
      </c>
      <c r="CD96" s="380">
        <v>0.151815070874005</v>
      </c>
      <c r="CE96" s="89">
        <v>6.7661957321753796</v>
      </c>
      <c r="CF96" s="380">
        <v>4.1782027473732599</v>
      </c>
      <c r="CG96" s="380">
        <v>0.11051159773015599</v>
      </c>
      <c r="CH96" s="400">
        <v>0.71989306292775102</v>
      </c>
      <c r="CI96" s="380">
        <v>0.71062529162613597</v>
      </c>
      <c r="CJ96" s="380">
        <v>4.1757808477899103E-2</v>
      </c>
      <c r="CK96" s="89">
        <v>75.144223906645607</v>
      </c>
      <c r="CL96" s="380">
        <v>8.5800006190838705</v>
      </c>
      <c r="CM96" s="380">
        <v>1.74373688763243E-2</v>
      </c>
      <c r="CN96" s="89">
        <v>3208.8983776990699</v>
      </c>
      <c r="CO96" s="380">
        <v>753.22409597583305</v>
      </c>
      <c r="CP96" s="380">
        <v>6.25727553606661E-3</v>
      </c>
      <c r="CQ96" s="89">
        <v>0.62075347782727297</v>
      </c>
      <c r="CR96" s="380">
        <v>1.0729116939516601</v>
      </c>
      <c r="CS96" s="380">
        <v>2.4646572488181101E-3</v>
      </c>
      <c r="CT96" s="89">
        <v>1.82524727140864E-2</v>
      </c>
      <c r="CU96" s="380">
        <v>5.83299094962842E-2</v>
      </c>
      <c r="CV96" s="380">
        <v>1.4610919366735101E-3</v>
      </c>
      <c r="CW96" s="400">
        <v>3.07702440959539E-2</v>
      </c>
      <c r="CX96" s="380">
        <v>0.12770470865041</v>
      </c>
      <c r="CY96" s="380">
        <v>8.4797467923100195E-3</v>
      </c>
      <c r="CZ96" s="400">
        <v>1.63099402011247</v>
      </c>
      <c r="DA96" s="380">
        <v>0.99474538108913502</v>
      </c>
      <c r="DB96" s="380">
        <v>2.69148496073667E-2</v>
      </c>
      <c r="DC96" s="591">
        <f t="shared" ref="DC96:DC97" si="145">DE96</f>
        <v>1.80294140973601E-2</v>
      </c>
      <c r="DD96" s="380">
        <v>8.1048436276488098E-2</v>
      </c>
      <c r="DE96" s="380">
        <v>1.80294140973601E-2</v>
      </c>
      <c r="DF96" s="89">
        <v>0.17017438049262101</v>
      </c>
      <c r="DG96" s="380">
        <v>0.43339886519832899</v>
      </c>
      <c r="DH96" s="380">
        <v>2.00879358475557E-2</v>
      </c>
      <c r="DI96" s="89">
        <v>323.913307587877</v>
      </c>
      <c r="DJ96" s="380">
        <v>72.337909731555797</v>
      </c>
      <c r="DK96" s="380">
        <v>2.2029758175733799E-3</v>
      </c>
      <c r="DL96" s="89">
        <v>1125.64922553785</v>
      </c>
      <c r="DM96" s="380">
        <v>244.145333052041</v>
      </c>
      <c r="DN96" s="380">
        <v>0</v>
      </c>
      <c r="DO96" s="89">
        <v>183.84719191542001</v>
      </c>
      <c r="DP96" s="380">
        <v>37.851499594953097</v>
      </c>
      <c r="DQ96" s="380">
        <v>1.5350856453212099E-3</v>
      </c>
      <c r="DR96" s="89">
        <v>878.15625331770502</v>
      </c>
      <c r="DS96" s="380">
        <v>193.06787358384099</v>
      </c>
      <c r="DT96" s="380">
        <v>0</v>
      </c>
      <c r="DU96" s="89">
        <v>388.36577359081798</v>
      </c>
      <c r="DV96" s="380">
        <v>96.352701789174603</v>
      </c>
      <c r="DW96" s="380">
        <v>0</v>
      </c>
      <c r="DX96" s="89">
        <v>7.8190882513421096</v>
      </c>
      <c r="DY96" s="380">
        <v>2.3153281804611598</v>
      </c>
      <c r="DZ96" s="380">
        <v>4.5988370790783096E-3</v>
      </c>
      <c r="EA96" s="89">
        <v>493.69885092480001</v>
      </c>
      <c r="EB96" s="380">
        <v>120.378327007656</v>
      </c>
      <c r="EC96" s="380">
        <v>2.4002537210556198E-2</v>
      </c>
      <c r="ED96" s="89">
        <v>99.701875093473703</v>
      </c>
      <c r="EE96" s="380">
        <v>25.294100229072001</v>
      </c>
      <c r="EF96" s="380">
        <v>0</v>
      </c>
      <c r="EG96" s="89">
        <v>657.39553235569394</v>
      </c>
      <c r="EH96" s="380">
        <v>158.75809151296701</v>
      </c>
      <c r="EI96" s="380">
        <v>6.1874970033509499E-3</v>
      </c>
      <c r="EJ96" s="89">
        <v>118.710991859026</v>
      </c>
      <c r="EK96" s="380">
        <v>30.079755252201998</v>
      </c>
      <c r="EL96" s="380">
        <v>1.10243933145744E-3</v>
      </c>
      <c r="EM96" s="89">
        <v>330.90757229917301</v>
      </c>
      <c r="EN96" s="380">
        <v>84.395889017649495</v>
      </c>
      <c r="EO96" s="380">
        <v>1.02884978336822E-2</v>
      </c>
      <c r="EP96" s="89">
        <v>43.960429637147897</v>
      </c>
      <c r="EQ96" s="380">
        <v>11.246322140920601</v>
      </c>
      <c r="ER96" s="380">
        <v>0</v>
      </c>
      <c r="ES96" s="89">
        <v>280.56045521901598</v>
      </c>
      <c r="ET96" s="380">
        <v>73.532805489060493</v>
      </c>
      <c r="EU96" s="380">
        <v>5.42257927190692E-3</v>
      </c>
      <c r="EV96" s="89">
        <v>35.389472839598</v>
      </c>
      <c r="EW96" s="380">
        <v>9.3811340115205901</v>
      </c>
      <c r="EX96" s="380">
        <v>0</v>
      </c>
      <c r="EY96" s="400">
        <v>0.651866867870453</v>
      </c>
      <c r="EZ96" s="380">
        <v>1.98352091481769</v>
      </c>
      <c r="FA96" s="380">
        <v>5.3760758064799697E-3</v>
      </c>
      <c r="FB96" s="89">
        <v>5.54196196053815</v>
      </c>
      <c r="FC96" s="380">
        <v>2.43365547276071</v>
      </c>
      <c r="FD96" s="380">
        <v>7.6527878856102304E-3</v>
      </c>
      <c r="FE96" s="89">
        <v>1.1569789215219</v>
      </c>
      <c r="FF96" s="380">
        <v>1.2091755898582801</v>
      </c>
      <c r="FG96" s="380">
        <v>5.86687363745041E-3</v>
      </c>
      <c r="FH96" s="89">
        <v>8.6379408732683594</v>
      </c>
      <c r="FI96" s="380">
        <v>8.0990275632851496</v>
      </c>
      <c r="FJ96" s="380">
        <v>0</v>
      </c>
      <c r="FK96" s="89">
        <v>125.17038684497901</v>
      </c>
      <c r="FL96" s="380">
        <v>75.672445766162795</v>
      </c>
      <c r="FM96" s="380">
        <v>0</v>
      </c>
    </row>
    <row r="97" spans="2:169">
      <c r="B97" s="73" t="s">
        <v>207</v>
      </c>
      <c r="C97" s="73" t="s">
        <v>1408</v>
      </c>
      <c r="D97" s="73" t="s">
        <v>1339</v>
      </c>
      <c r="E97" s="73">
        <v>1.1100000000000001</v>
      </c>
      <c r="F97" s="73">
        <v>1.42</v>
      </c>
      <c r="H97" s="73" t="s">
        <v>1546</v>
      </c>
      <c r="I97" s="113" t="s">
        <v>1643</v>
      </c>
      <c r="J97" s="73" t="s">
        <v>1644</v>
      </c>
      <c r="K97" s="73" t="s">
        <v>1645</v>
      </c>
      <c r="L97" s="73">
        <v>25</v>
      </c>
      <c r="M97" s="113" t="s">
        <v>1651</v>
      </c>
      <c r="N97" s="89">
        <v>3.5043318809633002</v>
      </c>
      <c r="O97" s="380">
        <v>1.27517972228368</v>
      </c>
      <c r="P97" s="380">
        <v>9.9660649112196395E-2</v>
      </c>
      <c r="Q97" s="89">
        <v>0.674289585284221</v>
      </c>
      <c r="R97" s="380">
        <v>2.43550625578645</v>
      </c>
      <c r="S97" s="380">
        <v>0.61475387061584497</v>
      </c>
      <c r="T97" s="89">
        <v>1289.1995908945601</v>
      </c>
      <c r="U97" s="380">
        <v>87.023647446652006</v>
      </c>
      <c r="V97" s="380">
        <v>0.302929539542801</v>
      </c>
      <c r="W97" s="89">
        <v>360.78477267242801</v>
      </c>
      <c r="X97" s="380">
        <v>105.750810946575</v>
      </c>
      <c r="Y97" s="380">
        <v>0.176359336474884</v>
      </c>
      <c r="Z97" s="400">
        <v>7.7476882213076204</v>
      </c>
      <c r="AA97" s="380">
        <v>8.5397122376241796</v>
      </c>
      <c r="AB97" s="380">
        <v>0.15459660376169601</v>
      </c>
      <c r="AC97" s="400">
        <v>342.66937805960703</v>
      </c>
      <c r="AD97" s="380">
        <v>414.19910209787099</v>
      </c>
      <c r="AE97" s="380">
        <v>74.860218189294301</v>
      </c>
      <c r="AF97" s="89">
        <v>234028.310456368</v>
      </c>
      <c r="AG97" s="380">
        <v>11762.0363247108</v>
      </c>
      <c r="AH97" s="380">
        <v>6.4428380803242797</v>
      </c>
      <c r="AI97" s="400">
        <v>84.494505855967702</v>
      </c>
      <c r="AJ97" s="380">
        <v>159.34690388185601</v>
      </c>
      <c r="AK97" s="380">
        <v>52.298566740609701</v>
      </c>
      <c r="AL97" s="89">
        <v>242.503680247566</v>
      </c>
      <c r="AM97" s="380">
        <v>146.944401417975</v>
      </c>
      <c r="AN97" s="380">
        <v>32.832453244606803</v>
      </c>
      <c r="AO97" s="400">
        <v>4.9098218741340398</v>
      </c>
      <c r="AP97" s="380">
        <v>7.1262488264977897</v>
      </c>
      <c r="AQ97" s="380">
        <v>0.63268661298025197</v>
      </c>
      <c r="AR97" s="400">
        <v>3.0297068291452902</v>
      </c>
      <c r="AS97" s="380">
        <v>1.198402057482</v>
      </c>
      <c r="AT97" s="380">
        <v>6.6403103644196798E-2</v>
      </c>
      <c r="AU97" s="400">
        <v>0.40311829396205701</v>
      </c>
      <c r="AV97" s="380">
        <v>1.0929240215273499</v>
      </c>
      <c r="AW97" s="380">
        <v>0.121680330811096</v>
      </c>
      <c r="AX97" s="591">
        <f t="shared" ref="AX97" si="146">AZ97</f>
        <v>2.1302102057767901E-2</v>
      </c>
      <c r="AY97" s="382">
        <v>0.113498695043346</v>
      </c>
      <c r="AZ97" s="382">
        <v>2.1302102057767901E-2</v>
      </c>
      <c r="BA97" s="591">
        <f t="shared" ref="BA97" si="147">BC97</f>
        <v>0.43645590942853002</v>
      </c>
      <c r="BB97" s="380">
        <v>1.55589182530949</v>
      </c>
      <c r="BC97" s="380">
        <v>0.43645590942853002</v>
      </c>
      <c r="BD97" s="89">
        <v>5201.5768294156896</v>
      </c>
      <c r="BE97" s="380">
        <v>475.59386216455999</v>
      </c>
      <c r="BF97" s="380">
        <v>0.41343617754109002</v>
      </c>
      <c r="BG97" s="89">
        <v>3884.4676942595402</v>
      </c>
      <c r="BH97" s="380">
        <v>948.93931598502604</v>
      </c>
      <c r="BI97" s="380">
        <v>0.77626186820716403</v>
      </c>
      <c r="BJ97" s="89">
        <v>3815.75298933046</v>
      </c>
      <c r="BK97" s="380">
        <v>876.88011483684602</v>
      </c>
      <c r="BL97" s="380">
        <v>2.0643816771489298</v>
      </c>
      <c r="BM97" s="89">
        <v>0.17822941901040701</v>
      </c>
      <c r="BN97" s="380">
        <v>0.20869433286568501</v>
      </c>
      <c r="BO97" s="380">
        <v>9.1981203756811101E-3</v>
      </c>
      <c r="BP97" s="400">
        <v>0.10628363762236</v>
      </c>
      <c r="BQ97" s="380">
        <v>0.47015301684133898</v>
      </c>
      <c r="BR97" s="380">
        <v>8.7592577313315698E-2</v>
      </c>
      <c r="BS97" s="591">
        <f>BU97</f>
        <v>3.0118517598177599E-2</v>
      </c>
      <c r="BT97" s="380">
        <v>0.20107992191948701</v>
      </c>
      <c r="BU97" s="380">
        <v>3.0118517598177599E-2</v>
      </c>
      <c r="BV97" s="400">
        <v>2.7318871855875</v>
      </c>
      <c r="BW97" s="380">
        <v>1.59359703394597</v>
      </c>
      <c r="BX97" s="380">
        <v>0.13038827984413301</v>
      </c>
      <c r="BY97" s="89">
        <v>0.18450725469696899</v>
      </c>
      <c r="BZ97" s="380">
        <v>0.24476403464997301</v>
      </c>
      <c r="CA97" s="380">
        <v>3.1951409811423297E-2</v>
      </c>
      <c r="CB97" s="89">
        <v>15.931119886424099</v>
      </c>
      <c r="CC97" s="380">
        <v>3.2173306864700102</v>
      </c>
      <c r="CD97" s="380">
        <v>0.197679286733739</v>
      </c>
      <c r="CE97" s="89">
        <v>6.1684297813328897</v>
      </c>
      <c r="CF97" s="380">
        <v>1.84305066410139</v>
      </c>
      <c r="CG97" s="380">
        <v>0.12024458915281699</v>
      </c>
      <c r="CH97" s="400">
        <v>0.55722632538615402</v>
      </c>
      <c r="CI97" s="380">
        <v>0.35171275363343002</v>
      </c>
      <c r="CJ97" s="380">
        <v>5.5051130636988001E-2</v>
      </c>
      <c r="CK97" s="89">
        <v>72.511726057784699</v>
      </c>
      <c r="CL97" s="380">
        <v>6.7357982262732401</v>
      </c>
      <c r="CM97" s="380">
        <v>2.3102983365361599E-2</v>
      </c>
      <c r="CN97" s="89">
        <v>3344.5879855253002</v>
      </c>
      <c r="CO97" s="380">
        <v>256.02039689269998</v>
      </c>
      <c r="CP97" s="380">
        <v>1.5480954599112501E-2</v>
      </c>
      <c r="CQ97" s="89">
        <v>0.449789869668411</v>
      </c>
      <c r="CR97" s="380">
        <v>0.27458463497114999</v>
      </c>
      <c r="CS97" s="380">
        <v>0</v>
      </c>
      <c r="CT97" s="89">
        <v>1.6260820269533099E-2</v>
      </c>
      <c r="CU97" s="380">
        <v>5.5849228448829502E-2</v>
      </c>
      <c r="CV97" s="380">
        <v>0</v>
      </c>
      <c r="CW97" s="400">
        <v>5.6791476525761997E-2</v>
      </c>
      <c r="CX97" s="380">
        <v>0.17812637378783899</v>
      </c>
      <c r="CY97" s="380">
        <v>1.5024594596626599E-2</v>
      </c>
      <c r="CZ97" s="400">
        <v>1.68725790269534</v>
      </c>
      <c r="DA97" s="380">
        <v>0.938477867474102</v>
      </c>
      <c r="DB97" s="380">
        <v>3.0237862124790502E-2</v>
      </c>
      <c r="DC97" s="591">
        <f t="shared" si="145"/>
        <v>2.2982097817948299E-2</v>
      </c>
      <c r="DD97" s="380">
        <v>0.106500508235034</v>
      </c>
      <c r="DE97" s="380">
        <v>2.2982097817948299E-2</v>
      </c>
      <c r="DF97" s="89">
        <v>0.196396927486924</v>
      </c>
      <c r="DG97" s="380">
        <v>0.43816127762301699</v>
      </c>
      <c r="DH97" s="380">
        <v>2.5394639690212401E-2</v>
      </c>
      <c r="DI97" s="89">
        <v>327.81869689713699</v>
      </c>
      <c r="DJ97" s="380">
        <v>32.030749228160801</v>
      </c>
      <c r="DK97" s="380">
        <v>2.7853352493263802E-3</v>
      </c>
      <c r="DL97" s="89">
        <v>1153.3493324501801</v>
      </c>
      <c r="DM97" s="380">
        <v>104.837557144998</v>
      </c>
      <c r="DN97" s="380">
        <v>2.4118384196269199E-3</v>
      </c>
      <c r="DO97" s="89">
        <v>188.75970359965601</v>
      </c>
      <c r="DP97" s="380">
        <v>16.7398103861122</v>
      </c>
      <c r="DQ97" s="380">
        <v>0</v>
      </c>
      <c r="DR97" s="89">
        <v>907.72125665479405</v>
      </c>
      <c r="DS97" s="380">
        <v>82.202942840811303</v>
      </c>
      <c r="DT97" s="380">
        <v>2.08247709382142E-2</v>
      </c>
      <c r="DU97" s="89">
        <v>404.04717686856702</v>
      </c>
      <c r="DV97" s="380">
        <v>30.6689044844614</v>
      </c>
      <c r="DW97" s="380">
        <v>0</v>
      </c>
      <c r="DX97" s="89">
        <v>7.3178017835086298</v>
      </c>
      <c r="DY97" s="380">
        <v>1.60300462011823</v>
      </c>
      <c r="DZ97" s="380">
        <v>2.6147513965578098E-3</v>
      </c>
      <c r="EA97" s="89">
        <v>520.35349481912397</v>
      </c>
      <c r="EB97" s="380">
        <v>43.262872143113</v>
      </c>
      <c r="EC97" s="380">
        <v>2.18019820759132E-2</v>
      </c>
      <c r="ED97" s="89">
        <v>104.74198467951901</v>
      </c>
      <c r="EE97" s="380">
        <v>9.9403403567210198</v>
      </c>
      <c r="EF97" s="380">
        <v>1.37630797708558E-3</v>
      </c>
      <c r="EG97" s="89">
        <v>696.78411075833696</v>
      </c>
      <c r="EH97" s="380">
        <v>62.799744260057899</v>
      </c>
      <c r="EI97" s="380">
        <v>7.8347175550666504E-3</v>
      </c>
      <c r="EJ97" s="89">
        <v>125.634649430896</v>
      </c>
      <c r="EK97" s="380">
        <v>12.639302949343101</v>
      </c>
      <c r="EL97" s="380">
        <v>1.3951632202991999E-3</v>
      </c>
      <c r="EM97" s="89">
        <v>352.18224817748001</v>
      </c>
      <c r="EN97" s="380">
        <v>33.501146974854301</v>
      </c>
      <c r="EO97" s="380">
        <v>0</v>
      </c>
      <c r="EP97" s="89">
        <v>46.591477104849702</v>
      </c>
      <c r="EQ97" s="380">
        <v>4.7288478954766804</v>
      </c>
      <c r="ER97" s="380">
        <v>1.93618171938716E-3</v>
      </c>
      <c r="ES97" s="89">
        <v>297.12100981221897</v>
      </c>
      <c r="ET97" s="380">
        <v>31.139854551910201</v>
      </c>
      <c r="EU97" s="380">
        <v>6.8631340916180004E-3</v>
      </c>
      <c r="EV97" s="89">
        <v>37.573559179351797</v>
      </c>
      <c r="EW97" s="380">
        <v>3.9826425687085898</v>
      </c>
      <c r="EX97" s="380">
        <v>1.4487031474423001E-3</v>
      </c>
      <c r="EY97" s="400">
        <v>1.2851878786817901</v>
      </c>
      <c r="EZ97" s="380">
        <v>3.6337708185391899</v>
      </c>
      <c r="FA97" s="380">
        <v>2.0445601303465701E-2</v>
      </c>
      <c r="FB97" s="89">
        <v>5.1661416888340099</v>
      </c>
      <c r="FC97" s="380">
        <v>1.58243477133862</v>
      </c>
      <c r="FD97" s="380">
        <v>4.9391412224003501E-3</v>
      </c>
      <c r="FE97" s="89">
        <v>1.07901001462794</v>
      </c>
      <c r="FF97" s="380">
        <v>0.48762957341190799</v>
      </c>
      <c r="FG97" s="380">
        <v>2.9169593607180702E-3</v>
      </c>
      <c r="FH97" s="89">
        <v>7.80460090599603</v>
      </c>
      <c r="FI97" s="380">
        <v>2.36554919801931</v>
      </c>
      <c r="FJ97" s="380">
        <v>4.2740509309137399E-3</v>
      </c>
      <c r="FK97" s="89">
        <v>96.199601441796901</v>
      </c>
      <c r="FL97" s="380">
        <v>26.735653105797802</v>
      </c>
      <c r="FM97" s="380">
        <v>3.7236333269322001E-3</v>
      </c>
    </row>
    <row r="98" spans="2:169">
      <c r="B98" s="73" t="s">
        <v>207</v>
      </c>
      <c r="C98" s="73" t="s">
        <v>1408</v>
      </c>
      <c r="D98" s="73" t="s">
        <v>1339</v>
      </c>
      <c r="E98" s="73">
        <v>1.1100000000000001</v>
      </c>
      <c r="F98" s="73">
        <v>1.42</v>
      </c>
      <c r="H98" s="73" t="s">
        <v>1546</v>
      </c>
      <c r="I98" s="113" t="s">
        <v>1643</v>
      </c>
      <c r="J98" s="73" t="s">
        <v>1644</v>
      </c>
      <c r="K98" s="73" t="s">
        <v>1645</v>
      </c>
      <c r="L98" s="73">
        <v>25</v>
      </c>
      <c r="M98" s="113" t="s">
        <v>1652</v>
      </c>
      <c r="N98" s="89">
        <v>8.85224657780374</v>
      </c>
      <c r="O98" s="380">
        <v>4.2682787424433002</v>
      </c>
      <c r="P98" s="380">
        <v>0.137707569980071</v>
      </c>
      <c r="Q98" s="89">
        <v>1.40631030818659</v>
      </c>
      <c r="R98" s="380">
        <v>3.31705465331087</v>
      </c>
      <c r="S98" s="380">
        <v>0.57883691355154898</v>
      </c>
      <c r="T98" s="89">
        <v>16630.145944025298</v>
      </c>
      <c r="U98" s="380">
        <v>9397.6031202849299</v>
      </c>
      <c r="V98" s="380">
        <v>0.430292336175499</v>
      </c>
      <c r="W98" s="89">
        <v>4066.6902609332501</v>
      </c>
      <c r="X98" s="380">
        <v>2244.8725999396902</v>
      </c>
      <c r="Y98" s="380">
        <v>0.247396289555183</v>
      </c>
      <c r="Z98" s="400">
        <v>1437.73025259305</v>
      </c>
      <c r="AA98" s="380">
        <v>1045.40640966466</v>
      </c>
      <c r="AB98" s="380">
        <v>0.10741352461236101</v>
      </c>
      <c r="AC98" s="400">
        <v>58895.242079768403</v>
      </c>
      <c r="AD98" s="380">
        <v>32398.6326198879</v>
      </c>
      <c r="AE98" s="380">
        <v>104.59797953876399</v>
      </c>
      <c r="AF98" s="89">
        <v>216872.55013950699</v>
      </c>
      <c r="AG98" s="380">
        <v>12598.148747921199</v>
      </c>
      <c r="AH98" s="380">
        <v>9.7534289283304698</v>
      </c>
      <c r="AI98" s="400">
        <v>274.33934116007202</v>
      </c>
      <c r="AJ98" s="380">
        <v>245.71197648255</v>
      </c>
      <c r="AK98" s="380">
        <v>59.382753358176302</v>
      </c>
      <c r="AL98" s="89">
        <v>861.02498086951005</v>
      </c>
      <c r="AM98" s="380">
        <v>457.529150942569</v>
      </c>
      <c r="AN98" s="380">
        <v>39.187043648039499</v>
      </c>
      <c r="AO98" s="400">
        <v>1239.7667102277601</v>
      </c>
      <c r="AP98" s="380">
        <v>751.42763012328805</v>
      </c>
      <c r="AQ98" s="380">
        <v>0.84608322785808499</v>
      </c>
      <c r="AR98" s="400">
        <v>4.79528578351609</v>
      </c>
      <c r="AS98" s="380">
        <v>2.5047332106721698</v>
      </c>
      <c r="AT98" s="380">
        <v>8.44039874494142E-2</v>
      </c>
      <c r="AU98" s="400">
        <v>266.31684890044397</v>
      </c>
      <c r="AV98" s="380">
        <v>1373.33164069652</v>
      </c>
      <c r="AW98" s="380">
        <v>0.167935649425731</v>
      </c>
      <c r="AX98" s="89">
        <v>1.3367418151281201</v>
      </c>
      <c r="AY98" s="382">
        <v>4.4720208383295796</v>
      </c>
      <c r="AZ98" s="382">
        <v>3.6624880255139498E-2</v>
      </c>
      <c r="BA98" s="400">
        <v>0.55780641155894495</v>
      </c>
      <c r="BB98" s="380">
        <v>2.2028784753582902</v>
      </c>
      <c r="BC98" s="380">
        <v>0.50660322195979601</v>
      </c>
      <c r="BD98" s="89">
        <v>5589.4163692307002</v>
      </c>
      <c r="BE98" s="380">
        <v>489.634545145309</v>
      </c>
      <c r="BF98" s="380">
        <v>0.50525779082565503</v>
      </c>
      <c r="BG98" s="89">
        <v>5135.1423894064601</v>
      </c>
      <c r="BH98" s="380">
        <v>2059.9187549825101</v>
      </c>
      <c r="BI98" s="380">
        <v>1.2683216557363</v>
      </c>
      <c r="BJ98" s="89">
        <v>5070.2800729760202</v>
      </c>
      <c r="BK98" s="380">
        <v>2095.0380712501601</v>
      </c>
      <c r="BL98" s="380">
        <v>2.1951353879889099</v>
      </c>
      <c r="BM98" s="89">
        <v>0.31498864744739202</v>
      </c>
      <c r="BN98" s="380">
        <v>0.44605121788116098</v>
      </c>
      <c r="BO98" s="380">
        <v>1.4501370208916099E-2</v>
      </c>
      <c r="BP98" s="400">
        <v>0.48870170849275502</v>
      </c>
      <c r="BQ98" s="380">
        <v>1.00599483910832</v>
      </c>
      <c r="BR98" s="380">
        <v>9.8381143834291307E-2</v>
      </c>
      <c r="BS98" s="400">
        <v>1.1133026431184401</v>
      </c>
      <c r="BT98" s="380">
        <v>1.42136250830122</v>
      </c>
      <c r="BU98" s="380">
        <v>3.4687520069967101E-2</v>
      </c>
      <c r="BV98" s="400">
        <v>7.7364266101139796</v>
      </c>
      <c r="BW98" s="380">
        <v>7.9162140293942498</v>
      </c>
      <c r="BX98" s="380">
        <v>0.179242021554325</v>
      </c>
      <c r="BY98" s="89">
        <v>3.7898660879028001</v>
      </c>
      <c r="BZ98" s="380">
        <v>2.3687623748862001</v>
      </c>
      <c r="CA98" s="380">
        <v>4.5430437135317803E-2</v>
      </c>
      <c r="CB98" s="89">
        <v>16.030388440344002</v>
      </c>
      <c r="CC98" s="380">
        <v>4.5904529304520496</v>
      </c>
      <c r="CD98" s="380">
        <v>0.215778552535764</v>
      </c>
      <c r="CE98" s="89">
        <v>233.39277524296199</v>
      </c>
      <c r="CF98" s="380">
        <v>120.06133252606099</v>
      </c>
      <c r="CG98" s="380">
        <v>0.20394015418588099</v>
      </c>
      <c r="CH98" s="400">
        <v>5.3775172602991503</v>
      </c>
      <c r="CI98" s="380">
        <v>3.4835819017617502</v>
      </c>
      <c r="CJ98" s="380">
        <v>7.21610244285915E-2</v>
      </c>
      <c r="CK98" s="89">
        <v>74.815596790884499</v>
      </c>
      <c r="CL98" s="380">
        <v>10.5464090894745</v>
      </c>
      <c r="CM98" s="380">
        <v>2.47762682722713E-2</v>
      </c>
      <c r="CN98" s="89">
        <v>3436.2782351209198</v>
      </c>
      <c r="CO98" s="380">
        <v>679.11223558224594</v>
      </c>
      <c r="CP98" s="380">
        <v>0</v>
      </c>
      <c r="CQ98" s="89">
        <v>15.375375588051201</v>
      </c>
      <c r="CR98" s="380">
        <v>10.613278899007</v>
      </c>
      <c r="CS98" s="380">
        <v>0</v>
      </c>
      <c r="CT98" s="89">
        <v>1.7195486403404501</v>
      </c>
      <c r="CU98" s="380">
        <v>8.6190212618624304</v>
      </c>
      <c r="CV98" s="380">
        <v>0</v>
      </c>
      <c r="CW98" s="400">
        <v>6.05134836509044E-2</v>
      </c>
      <c r="CX98" s="380">
        <v>0.24653694139219001</v>
      </c>
      <c r="CY98" s="380">
        <v>1.3694936612854E-2</v>
      </c>
      <c r="CZ98" s="400">
        <v>2.2576378579565</v>
      </c>
      <c r="DA98" s="380">
        <v>3.2396377629933202</v>
      </c>
      <c r="DB98" s="380">
        <v>2.9443348588018298E-2</v>
      </c>
      <c r="DC98" s="89">
        <v>0.12696175911233501</v>
      </c>
      <c r="DD98" s="380">
        <v>0.27300953236243303</v>
      </c>
      <c r="DE98" s="380">
        <v>3.2899794259935597E-2</v>
      </c>
      <c r="DF98" s="89">
        <v>34.173018782510901</v>
      </c>
      <c r="DG98" s="380">
        <v>24.3726164693695</v>
      </c>
      <c r="DH98" s="380">
        <v>2.6822196272252598E-2</v>
      </c>
      <c r="DI98" s="89">
        <v>350.49411487850301</v>
      </c>
      <c r="DJ98" s="380">
        <v>72.334864437774499</v>
      </c>
      <c r="DK98" s="380">
        <v>3.5810637912232499E-3</v>
      </c>
      <c r="DL98" s="89">
        <v>1214.0173246705399</v>
      </c>
      <c r="DM98" s="380">
        <v>253.13601969414901</v>
      </c>
      <c r="DN98" s="380">
        <v>0</v>
      </c>
      <c r="DO98" s="89">
        <v>203.33740784441301</v>
      </c>
      <c r="DP98" s="380">
        <v>45.002501858136803</v>
      </c>
      <c r="DQ98" s="380">
        <v>1.7766869783403701E-3</v>
      </c>
      <c r="DR98" s="89">
        <v>939.17824577907197</v>
      </c>
      <c r="DS98" s="380">
        <v>195.86827432672101</v>
      </c>
      <c r="DT98" s="380">
        <v>1.25976120249181E-2</v>
      </c>
      <c r="DU98" s="89">
        <v>415.335992186179</v>
      </c>
      <c r="DV98" s="380">
        <v>89.737111462012294</v>
      </c>
      <c r="DW98" s="380">
        <v>0</v>
      </c>
      <c r="DX98" s="89">
        <v>6.4787912342741496</v>
      </c>
      <c r="DY98" s="380">
        <v>1.72924654712808</v>
      </c>
      <c r="DZ98" s="380">
        <v>0</v>
      </c>
      <c r="EA98" s="89">
        <v>525.61457500966901</v>
      </c>
      <c r="EB98" s="380">
        <v>103.631204174866</v>
      </c>
      <c r="EC98" s="380">
        <v>3.00868900690026E-2</v>
      </c>
      <c r="ED98" s="89">
        <v>107.284109812925</v>
      </c>
      <c r="EE98" s="380">
        <v>22.542453400478099</v>
      </c>
      <c r="EF98" s="380">
        <v>0</v>
      </c>
      <c r="EG98" s="89">
        <v>717.98829190051595</v>
      </c>
      <c r="EH98" s="380">
        <v>151.89527516927899</v>
      </c>
      <c r="EI98" s="380">
        <v>1.22820478641963E-2</v>
      </c>
      <c r="EJ98" s="89">
        <v>129.99130711911801</v>
      </c>
      <c r="EK98" s="380">
        <v>28.6866975678243</v>
      </c>
      <c r="EL98" s="380">
        <v>3.9958215993027898E-3</v>
      </c>
      <c r="EM98" s="89">
        <v>370.42615699063202</v>
      </c>
      <c r="EN98" s="380">
        <v>81.801793091165294</v>
      </c>
      <c r="EO98" s="380">
        <v>0</v>
      </c>
      <c r="EP98" s="89">
        <v>50.031029550900001</v>
      </c>
      <c r="EQ98" s="380">
        <v>10.0322725565571</v>
      </c>
      <c r="ER98" s="380">
        <v>0</v>
      </c>
      <c r="ES98" s="89">
        <v>323.20470441049798</v>
      </c>
      <c r="ET98" s="380">
        <v>72.825228261025103</v>
      </c>
      <c r="EU98" s="380">
        <v>0</v>
      </c>
      <c r="EV98" s="89">
        <v>40.771608931818903</v>
      </c>
      <c r="EW98" s="380">
        <v>9.2953523618062803</v>
      </c>
      <c r="EX98" s="380">
        <v>1.8662144009185099E-3</v>
      </c>
      <c r="EY98" s="400">
        <v>0.71081570142954198</v>
      </c>
      <c r="EZ98" s="380">
        <v>1.1573080284241699</v>
      </c>
      <c r="FA98" s="380">
        <v>0</v>
      </c>
      <c r="FB98" s="89">
        <v>10.9042533957795</v>
      </c>
      <c r="FC98" s="380">
        <v>2.9456409698020898</v>
      </c>
      <c r="FD98" s="380">
        <v>0</v>
      </c>
      <c r="FE98" s="89">
        <v>0.78825515158138604</v>
      </c>
      <c r="FF98" s="380">
        <v>0.70739523364436196</v>
      </c>
      <c r="FG98" s="380">
        <v>6.4238144396922504E-3</v>
      </c>
      <c r="FH98" s="89">
        <v>10.637833764910599</v>
      </c>
      <c r="FI98" s="380">
        <v>6.0138509203864796</v>
      </c>
      <c r="FJ98" s="380">
        <v>0</v>
      </c>
      <c r="FK98" s="89">
        <v>83.646233279365305</v>
      </c>
      <c r="FL98" s="380">
        <v>39.311983565179602</v>
      </c>
      <c r="FM98" s="380">
        <v>5.8390519298711701E-3</v>
      </c>
    </row>
    <row r="99" spans="2:169">
      <c r="B99" s="73" t="s">
        <v>207</v>
      </c>
      <c r="C99" s="73" t="s">
        <v>1408</v>
      </c>
      <c r="D99" s="73" t="s">
        <v>1339</v>
      </c>
      <c r="E99" s="73">
        <v>1.1100000000000001</v>
      </c>
      <c r="F99" s="73">
        <v>1.42</v>
      </c>
      <c r="H99" s="73" t="s">
        <v>1546</v>
      </c>
      <c r="I99" s="113" t="s">
        <v>1643</v>
      </c>
      <c r="J99" s="73" t="s">
        <v>1644</v>
      </c>
      <c r="K99" s="73" t="s">
        <v>1645</v>
      </c>
      <c r="L99" s="73">
        <v>25</v>
      </c>
      <c r="M99" s="113" t="s">
        <v>1653</v>
      </c>
      <c r="N99" s="89">
        <v>4.5204504551943625</v>
      </c>
      <c r="O99" s="380">
        <v>2.352937210599602</v>
      </c>
      <c r="P99" s="380">
        <v>0.10947225321354616</v>
      </c>
      <c r="Q99" s="591">
        <f t="shared" ref="Q99" si="148">S99</f>
        <v>0.51952517928720687</v>
      </c>
      <c r="R99" s="380">
        <v>2.8874505793117633</v>
      </c>
      <c r="S99" s="380">
        <v>0.51952517928720687</v>
      </c>
      <c r="T99" s="89">
        <v>1263.6125941704413</v>
      </c>
      <c r="U99" s="380">
        <v>113.68992285675266</v>
      </c>
      <c r="V99" s="380">
        <v>0.32741774992776446</v>
      </c>
      <c r="W99" s="89">
        <v>307.24288170255107</v>
      </c>
      <c r="X99" s="380">
        <v>79.557398581369185</v>
      </c>
      <c r="Y99" s="380">
        <v>0.20195583875649989</v>
      </c>
      <c r="Z99" s="400">
        <v>54.70271415869707</v>
      </c>
      <c r="AA99" s="380">
        <v>83.744537148424001</v>
      </c>
      <c r="AB99" s="380">
        <v>0.1158955231016687</v>
      </c>
      <c r="AC99" s="400">
        <v>941.33639905071925</v>
      </c>
      <c r="AD99" s="380">
        <v>1604.5113917883943</v>
      </c>
      <c r="AE99" s="380">
        <v>84.86861116250337</v>
      </c>
      <c r="AF99" s="89">
        <v>229146.25957910836</v>
      </c>
      <c r="AG99" s="380">
        <v>11324.670541870812</v>
      </c>
      <c r="AH99" s="380">
        <v>7.1301183864099125</v>
      </c>
      <c r="AI99" s="400">
        <v>66.278850080426366</v>
      </c>
      <c r="AJ99" s="380">
        <v>140.12277450113561</v>
      </c>
      <c r="AK99" s="380">
        <v>56.421744332755317</v>
      </c>
      <c r="AL99" s="89">
        <v>329.2392725906368</v>
      </c>
      <c r="AM99" s="380">
        <v>198.66799261932795</v>
      </c>
      <c r="AN99" s="380">
        <v>41.186379894558684</v>
      </c>
      <c r="AO99" s="400">
        <v>7.8793930244305423</v>
      </c>
      <c r="AP99" s="380">
        <v>6.7014612174154982</v>
      </c>
      <c r="AQ99" s="380">
        <v>0.68577867958724237</v>
      </c>
      <c r="AR99" s="400">
        <v>3.3832588893033888</v>
      </c>
      <c r="AS99" s="380">
        <v>1.103285107547411</v>
      </c>
      <c r="AT99" s="380">
        <v>8.028480210151788E-2</v>
      </c>
      <c r="AU99" s="400">
        <v>1.5360150370864785</v>
      </c>
      <c r="AV99" s="380">
        <v>6.2223303187971979</v>
      </c>
      <c r="AW99" s="380">
        <v>9.5661727783706726E-2</v>
      </c>
      <c r="AX99" s="89">
        <v>4.8297831931606541E-2</v>
      </c>
      <c r="AY99" s="382">
        <v>0.14429145091207055</v>
      </c>
      <c r="AZ99" s="382">
        <v>3.091964597057335E-2</v>
      </c>
      <c r="BA99" s="591">
        <f>BC99</f>
        <v>0.43831432279101318</v>
      </c>
      <c r="BB99" s="380">
        <v>1.9597048874884846</v>
      </c>
      <c r="BC99" s="380">
        <v>0.43831432279101318</v>
      </c>
      <c r="BD99" s="89">
        <v>6200.4703816666197</v>
      </c>
      <c r="BE99" s="380">
        <v>568.82664040874181</v>
      </c>
      <c r="BF99" s="380">
        <v>0.52884620825248529</v>
      </c>
      <c r="BG99" s="89">
        <v>3816.9719067095311</v>
      </c>
      <c r="BH99" s="380">
        <v>969.25649413143196</v>
      </c>
      <c r="BI99" s="380">
        <v>0.94246220588674723</v>
      </c>
      <c r="BJ99" s="89">
        <v>3735.1868033599026</v>
      </c>
      <c r="BK99" s="380">
        <v>907.26128366507749</v>
      </c>
      <c r="BL99" s="380">
        <v>2.6336813085317194</v>
      </c>
      <c r="BM99" s="89">
        <v>0.1569535656163592</v>
      </c>
      <c r="BN99" s="380">
        <v>0.20463590603607756</v>
      </c>
      <c r="BO99" s="380">
        <v>1.1612348251190601E-2</v>
      </c>
      <c r="BP99" s="400">
        <v>0.24587299170113275</v>
      </c>
      <c r="BQ99" s="380">
        <v>0.5957614124635725</v>
      </c>
      <c r="BR99" s="380">
        <v>7.5537693950249285E-2</v>
      </c>
      <c r="BS99" s="400">
        <v>0.22748505915271447</v>
      </c>
      <c r="BT99" s="380">
        <v>0.35303566678406717</v>
      </c>
      <c r="BU99" s="380">
        <v>3.5170478289156572E-2</v>
      </c>
      <c r="BV99" s="400">
        <v>3.4403292692095486</v>
      </c>
      <c r="BW99" s="380">
        <v>2.4718451883621939</v>
      </c>
      <c r="BX99" s="380">
        <v>0.14513229832238378</v>
      </c>
      <c r="BY99" s="89">
        <v>0.20612922134894077</v>
      </c>
      <c r="BZ99" s="380">
        <v>0.28562518485333005</v>
      </c>
      <c r="CA99" s="380">
        <v>3.748034673674993E-2</v>
      </c>
      <c r="CB99" s="89">
        <v>14.082950866175921</v>
      </c>
      <c r="CC99" s="380">
        <v>3.7413775229226935</v>
      </c>
      <c r="CD99" s="380">
        <v>0.23068154141027603</v>
      </c>
      <c r="CE99" s="89">
        <v>6.584338153061922</v>
      </c>
      <c r="CF99" s="380">
        <v>3.4880321279642477</v>
      </c>
      <c r="CG99" s="380">
        <v>0.1511722056874977</v>
      </c>
      <c r="CH99" s="400">
        <v>0.53007138604834514</v>
      </c>
      <c r="CI99" s="380">
        <v>0.36097796813954935</v>
      </c>
      <c r="CJ99" s="380">
        <v>6.4052023264320773E-2</v>
      </c>
      <c r="CK99" s="89">
        <v>78.497988811047577</v>
      </c>
      <c r="CL99" s="380">
        <v>11.045046715719929</v>
      </c>
      <c r="CM99" s="380">
        <v>2.0653264870584966E-2</v>
      </c>
      <c r="CN99" s="89">
        <v>3240.9040071088748</v>
      </c>
      <c r="CO99" s="380">
        <v>321.05170021553704</v>
      </c>
      <c r="CP99" s="380">
        <v>0</v>
      </c>
      <c r="CQ99" s="89">
        <v>0.6817794757858765</v>
      </c>
      <c r="CR99" s="380">
        <v>0.54501626369997525</v>
      </c>
      <c r="CS99" s="380">
        <v>0</v>
      </c>
      <c r="CT99" s="89">
        <v>4.6568047477375613E-2</v>
      </c>
      <c r="CU99" s="380">
        <v>0.1190009356171316</v>
      </c>
      <c r="CV99" s="380">
        <v>2.0282194172197864E-3</v>
      </c>
      <c r="CW99" s="400">
        <v>5.701425818802517E-2</v>
      </c>
      <c r="CX99" s="380">
        <v>0.17237477839766696</v>
      </c>
      <c r="CY99" s="380">
        <v>0</v>
      </c>
      <c r="CZ99" s="400">
        <v>2.1579506690012327</v>
      </c>
      <c r="DA99" s="380">
        <v>1.3263347221533488</v>
      </c>
      <c r="DB99" s="380">
        <v>3.5303372725135417E-2</v>
      </c>
      <c r="DC99" s="591">
        <f t="shared" ref="DC99:DC100" si="149">DE99</f>
        <v>3.4545566084628915E-2</v>
      </c>
      <c r="DD99" s="380">
        <v>0.11832744076563126</v>
      </c>
      <c r="DE99" s="380">
        <v>3.4545566084628915E-2</v>
      </c>
      <c r="DF99" s="89">
        <v>0.17292212882105137</v>
      </c>
      <c r="DG99" s="380">
        <v>0.373563251818195</v>
      </c>
      <c r="DH99" s="380">
        <v>4.8038454549842693E-2</v>
      </c>
      <c r="DI99" s="89">
        <v>313.3957528359083</v>
      </c>
      <c r="DJ99" s="380">
        <v>37.705768303528977</v>
      </c>
      <c r="DK99" s="380">
        <v>4.2878056187230975E-3</v>
      </c>
      <c r="DL99" s="89">
        <v>1085.9353569489585</v>
      </c>
      <c r="DM99" s="380">
        <v>112.43070933627629</v>
      </c>
      <c r="DN99" s="380">
        <v>8.21322535626841E-3</v>
      </c>
      <c r="DO99" s="89">
        <v>180.48260654004039</v>
      </c>
      <c r="DP99" s="380">
        <v>19.417203850036476</v>
      </c>
      <c r="DQ99" s="380">
        <v>1.5343847900678854E-3</v>
      </c>
      <c r="DR99" s="89">
        <v>838.85483755231553</v>
      </c>
      <c r="DS99" s="380">
        <v>90.453112353174632</v>
      </c>
      <c r="DT99" s="380">
        <v>1.0931927124874717E-2</v>
      </c>
      <c r="DU99" s="89">
        <v>379.87758687024956</v>
      </c>
      <c r="DV99" s="380">
        <v>41.450877480919928</v>
      </c>
      <c r="DW99" s="380">
        <v>0</v>
      </c>
      <c r="DX99" s="89">
        <v>9.7562163998745941</v>
      </c>
      <c r="DY99" s="380">
        <v>1.9001107772102017</v>
      </c>
      <c r="DZ99" s="380">
        <v>2.9065284625077168E-3</v>
      </c>
      <c r="EA99" s="89">
        <v>479.38127817478659</v>
      </c>
      <c r="EB99" s="380">
        <v>51.279227817037757</v>
      </c>
      <c r="EC99" s="380">
        <v>3.3715242431386343E-2</v>
      </c>
      <c r="ED99" s="89">
        <v>99.793650193903261</v>
      </c>
      <c r="EE99" s="380">
        <v>10.307062466807988</v>
      </c>
      <c r="EF99" s="380">
        <v>0</v>
      </c>
      <c r="EG99" s="89">
        <v>668.95913481897685</v>
      </c>
      <c r="EH99" s="380">
        <v>65.059429631178233</v>
      </c>
      <c r="EI99" s="380">
        <v>1.3821840276897267E-2</v>
      </c>
      <c r="EJ99" s="89">
        <v>120.53024659489211</v>
      </c>
      <c r="EK99" s="380">
        <v>12.182575307060198</v>
      </c>
      <c r="EL99" s="380">
        <v>1.5524164986320311E-3</v>
      </c>
      <c r="EM99" s="89">
        <v>341.35280216160521</v>
      </c>
      <c r="EN99" s="380">
        <v>35.560483047145908</v>
      </c>
      <c r="EO99" s="380">
        <v>4.8712280460491333E-3</v>
      </c>
      <c r="EP99" s="89">
        <v>47.659085076979579</v>
      </c>
      <c r="EQ99" s="380">
        <v>5.3091622481252116</v>
      </c>
      <c r="ER99" s="380">
        <v>0</v>
      </c>
      <c r="ES99" s="89">
        <v>315.44386400937691</v>
      </c>
      <c r="ET99" s="380">
        <v>36.016196892610466</v>
      </c>
      <c r="EU99" s="380">
        <v>0</v>
      </c>
      <c r="EV99" s="89">
        <v>40.725976027613683</v>
      </c>
      <c r="EW99" s="380">
        <v>4.4817784752521943</v>
      </c>
      <c r="EX99" s="380">
        <v>0</v>
      </c>
      <c r="EY99" s="400">
        <v>0.57321655028759455</v>
      </c>
      <c r="EZ99" s="380">
        <v>1.2727586618964535</v>
      </c>
      <c r="FA99" s="380">
        <v>7.6193800488117266E-3</v>
      </c>
      <c r="FB99" s="89">
        <v>6.2822701377665995</v>
      </c>
      <c r="FC99" s="380">
        <v>1.9567365077308962</v>
      </c>
      <c r="FD99" s="380">
        <v>9.4229479523581881E-3</v>
      </c>
      <c r="FE99" s="89">
        <v>1.1876518267050777</v>
      </c>
      <c r="FF99" s="380">
        <v>0.56960254380373532</v>
      </c>
      <c r="FG99" s="380">
        <v>4.5635320169326778E-3</v>
      </c>
      <c r="FH99" s="89">
        <v>9.300869750100194</v>
      </c>
      <c r="FI99" s="380">
        <v>2.9603027261575785</v>
      </c>
      <c r="FJ99" s="380">
        <v>0</v>
      </c>
      <c r="FK99" s="89">
        <v>72.87075838895889</v>
      </c>
      <c r="FL99" s="380">
        <v>18.840486939193678</v>
      </c>
      <c r="FM99" s="380">
        <v>0</v>
      </c>
    </row>
    <row r="100" spans="2:169">
      <c r="B100" s="73" t="s">
        <v>207</v>
      </c>
      <c r="C100" s="73" t="s">
        <v>1408</v>
      </c>
      <c r="D100" s="73" t="s">
        <v>1339</v>
      </c>
      <c r="E100" s="73">
        <v>1.1100000000000001</v>
      </c>
      <c r="F100" s="73">
        <v>1.42</v>
      </c>
      <c r="H100" s="73" t="s">
        <v>1546</v>
      </c>
      <c r="I100" s="113" t="s">
        <v>1643</v>
      </c>
      <c r="J100" s="73" t="s">
        <v>1644</v>
      </c>
      <c r="K100" s="73" t="s">
        <v>1645</v>
      </c>
      <c r="L100" s="73">
        <v>25</v>
      </c>
      <c r="M100" s="113" t="s">
        <v>1654</v>
      </c>
      <c r="N100" s="89">
        <v>5.69955370125858</v>
      </c>
      <c r="O100" s="380">
        <v>2.3931112231395</v>
      </c>
      <c r="P100" s="380">
        <v>9.8048432700150998E-2</v>
      </c>
      <c r="Q100" s="89">
        <v>0.89322025178924802</v>
      </c>
      <c r="R100" s="380">
        <v>2.0028871132369801</v>
      </c>
      <c r="S100" s="380">
        <v>0.408641185355757</v>
      </c>
      <c r="T100" s="89">
        <v>1275.42254007919</v>
      </c>
      <c r="U100" s="380">
        <v>94.902593027529804</v>
      </c>
      <c r="V100" s="380">
        <v>0.33179544753682499</v>
      </c>
      <c r="W100" s="89">
        <v>599.52246895950202</v>
      </c>
      <c r="X100" s="380">
        <v>187.87867809325201</v>
      </c>
      <c r="Y100" s="380">
        <v>0.188903545781966</v>
      </c>
      <c r="Z100" s="400">
        <v>169.10036243244599</v>
      </c>
      <c r="AA100" s="380">
        <v>281.87929707810201</v>
      </c>
      <c r="AB100" s="380">
        <v>8.3234584966658295E-2</v>
      </c>
      <c r="AC100" s="400">
        <v>972.752458634307</v>
      </c>
      <c r="AD100" s="380">
        <v>546.66327233567802</v>
      </c>
      <c r="AE100" s="380">
        <v>76.214056592475501</v>
      </c>
      <c r="AF100" s="89">
        <v>225826.42648507599</v>
      </c>
      <c r="AG100" s="380">
        <v>9693.8153527046306</v>
      </c>
      <c r="AH100" s="380">
        <v>6.6506330392157498</v>
      </c>
      <c r="AI100" s="400">
        <v>120.47659711439201</v>
      </c>
      <c r="AJ100" s="380">
        <v>194.687510014785</v>
      </c>
      <c r="AK100" s="380">
        <v>47.148125544267998</v>
      </c>
      <c r="AL100" s="89">
        <v>264.873594919391</v>
      </c>
      <c r="AM100" s="380">
        <v>173.777308728002</v>
      </c>
      <c r="AN100" s="380">
        <v>34.358476300221199</v>
      </c>
      <c r="AO100" s="400">
        <v>35.258469170728603</v>
      </c>
      <c r="AP100" s="380">
        <v>53.470661090325898</v>
      </c>
      <c r="AQ100" s="380">
        <v>0.83995404112665994</v>
      </c>
      <c r="AR100" s="400">
        <v>5.1630641925312704</v>
      </c>
      <c r="AS100" s="380">
        <v>1.14361487254098</v>
      </c>
      <c r="AT100" s="380">
        <v>7.18091424876528E-2</v>
      </c>
      <c r="AU100" s="400">
        <v>0.78802942977371604</v>
      </c>
      <c r="AV100" s="380">
        <v>1.2477934350244599</v>
      </c>
      <c r="AW100" s="380">
        <v>0.10618530834709899</v>
      </c>
      <c r="AX100" s="89">
        <v>0.36298406412683998</v>
      </c>
      <c r="AY100" s="382">
        <v>0.68023573865325004</v>
      </c>
      <c r="AZ100" s="382">
        <v>2.34996113628799E-2</v>
      </c>
      <c r="BA100" s="591">
        <f>BC100</f>
        <v>0.43364603116644501</v>
      </c>
      <c r="BB100" s="380">
        <v>1.57253321082125</v>
      </c>
      <c r="BC100" s="380">
        <v>0.43364603116644501</v>
      </c>
      <c r="BD100" s="89">
        <v>5965.4218494897004</v>
      </c>
      <c r="BE100" s="380">
        <v>379.96871781401001</v>
      </c>
      <c r="BF100" s="380">
        <v>0.47804578772058098</v>
      </c>
      <c r="BG100" s="89">
        <v>5763.8577935332796</v>
      </c>
      <c r="BH100" s="380">
        <v>1007.53582604771</v>
      </c>
      <c r="BI100" s="380">
        <v>0.72306241282199402</v>
      </c>
      <c r="BJ100" s="89">
        <v>5557.4799473661096</v>
      </c>
      <c r="BK100" s="380">
        <v>1015.2293821122699</v>
      </c>
      <c r="BL100" s="380">
        <v>1.7172564583416901</v>
      </c>
      <c r="BM100" s="89">
        <v>0.37714691298897401</v>
      </c>
      <c r="BN100" s="380">
        <v>0.32955056084795997</v>
      </c>
      <c r="BO100" s="380">
        <v>1.5618593104793899E-2</v>
      </c>
      <c r="BP100" s="400">
        <v>0.218470009520807</v>
      </c>
      <c r="BQ100" s="380">
        <v>0.55708332670039995</v>
      </c>
      <c r="BR100" s="380">
        <v>9.3025789892948199E-2</v>
      </c>
      <c r="BS100" s="400">
        <v>0.15583735403885399</v>
      </c>
      <c r="BT100" s="380">
        <v>0.285282262978649</v>
      </c>
      <c r="BU100" s="380">
        <v>3.9223911951312002E-2</v>
      </c>
      <c r="BV100" s="400">
        <v>6.05912965089205</v>
      </c>
      <c r="BW100" s="380">
        <v>3.8984814115272699</v>
      </c>
      <c r="BX100" s="380">
        <v>0.15688746426958899</v>
      </c>
      <c r="BY100" s="89">
        <v>0.320194504853485</v>
      </c>
      <c r="BZ100" s="380">
        <v>0.24168594849772301</v>
      </c>
      <c r="CA100" s="380">
        <v>3.4459139484991998E-2</v>
      </c>
      <c r="CB100" s="89">
        <v>16.841677704004699</v>
      </c>
      <c r="CC100" s="380">
        <v>3.7855503747764399</v>
      </c>
      <c r="CD100" s="380">
        <v>0.18819912802953201</v>
      </c>
      <c r="CE100" s="89">
        <v>7.3999581966063204</v>
      </c>
      <c r="CF100" s="380">
        <v>2.1552893017755399</v>
      </c>
      <c r="CG100" s="380">
        <v>0.15928448562748301</v>
      </c>
      <c r="CH100" s="400">
        <v>0.75727720539923005</v>
      </c>
      <c r="CI100" s="380">
        <v>0.53132485611319202</v>
      </c>
      <c r="CJ100" s="380">
        <v>5.3397033322324199E-2</v>
      </c>
      <c r="CK100" s="89">
        <v>73.048790624043306</v>
      </c>
      <c r="CL100" s="380">
        <v>6.3529274472955199</v>
      </c>
      <c r="CM100" s="380">
        <v>4.9510885546117697E-2</v>
      </c>
      <c r="CN100" s="89">
        <v>3673.0304935712602</v>
      </c>
      <c r="CO100" s="380">
        <v>432.69829100190202</v>
      </c>
      <c r="CP100" s="380">
        <v>4.3142984812591101E-2</v>
      </c>
      <c r="CQ100" s="89">
        <v>1.76053394814463</v>
      </c>
      <c r="CR100" s="380">
        <v>1.4342520823304901</v>
      </c>
      <c r="CS100" s="380">
        <v>0</v>
      </c>
      <c r="CT100" s="89">
        <v>0.15772177772161999</v>
      </c>
      <c r="CU100" s="380">
        <v>0.29577670135408402</v>
      </c>
      <c r="CV100" s="380">
        <v>1.9274374637153801E-3</v>
      </c>
      <c r="CW100" s="400">
        <v>7.46121788609624E-2</v>
      </c>
      <c r="CX100" s="380">
        <v>0.218486219407586</v>
      </c>
      <c r="CY100" s="380">
        <v>2.2369885407175199E-2</v>
      </c>
      <c r="CZ100" s="400">
        <v>1.8586974012756901</v>
      </c>
      <c r="DA100" s="380">
        <v>1.02639883332649</v>
      </c>
      <c r="DB100" s="380">
        <v>2.7698884303863799E-2</v>
      </c>
      <c r="DC100" s="591">
        <f t="shared" si="149"/>
        <v>2.09963985049622E-2</v>
      </c>
      <c r="DD100" s="380">
        <v>0.11021571466761799</v>
      </c>
      <c r="DE100" s="380">
        <v>2.09963985049622E-2</v>
      </c>
      <c r="DF100" s="89">
        <v>0.32668104113859298</v>
      </c>
      <c r="DG100" s="380">
        <v>0.54669888195704697</v>
      </c>
      <c r="DH100" s="380">
        <v>4.2501302787700201E-2</v>
      </c>
      <c r="DI100" s="89">
        <v>397.99303295144699</v>
      </c>
      <c r="DJ100" s="380">
        <v>50.686928197815</v>
      </c>
      <c r="DK100" s="380">
        <v>2.4246723630515299E-3</v>
      </c>
      <c r="DL100" s="89">
        <v>1328.9309223579301</v>
      </c>
      <c r="DM100" s="380">
        <v>185.57929930156101</v>
      </c>
      <c r="DN100" s="380">
        <v>1.8156465135956399E-3</v>
      </c>
      <c r="DO100" s="89">
        <v>212.919972884477</v>
      </c>
      <c r="DP100" s="380">
        <v>29.093531187297501</v>
      </c>
      <c r="DQ100" s="380">
        <v>2.0597950570316699E-3</v>
      </c>
      <c r="DR100" s="89">
        <v>1013.19057376687</v>
      </c>
      <c r="DS100" s="380">
        <v>141.36004253434101</v>
      </c>
      <c r="DT100" s="380">
        <v>1.27742590470041E-2</v>
      </c>
      <c r="DU100" s="89">
        <v>452.39514277289697</v>
      </c>
      <c r="DV100" s="380">
        <v>60.173335463547097</v>
      </c>
      <c r="DW100" s="380">
        <v>9.7389757758972999E-3</v>
      </c>
      <c r="DX100" s="89">
        <v>8.1792249936272192</v>
      </c>
      <c r="DY100" s="380">
        <v>1.79436317999467</v>
      </c>
      <c r="DZ100" s="380">
        <v>2.7773211016483101E-3</v>
      </c>
      <c r="EA100" s="89">
        <v>579.27000517630802</v>
      </c>
      <c r="EB100" s="380">
        <v>67.194288694749503</v>
      </c>
      <c r="EC100" s="380">
        <v>3.0325245128429601E-2</v>
      </c>
      <c r="ED100" s="89">
        <v>116.987365298489</v>
      </c>
      <c r="EE100" s="380">
        <v>14.4273504617668</v>
      </c>
      <c r="EF100" s="380">
        <v>1.4591115808861199E-3</v>
      </c>
      <c r="EG100" s="89">
        <v>776.35563360525896</v>
      </c>
      <c r="EH100" s="380">
        <v>97.518591550142602</v>
      </c>
      <c r="EI100" s="380">
        <v>1.01684465428008E-2</v>
      </c>
      <c r="EJ100" s="89">
        <v>138.64834678777399</v>
      </c>
      <c r="EK100" s="380">
        <v>17.894107726273599</v>
      </c>
      <c r="EL100" s="380">
        <v>1.4843365785940101E-3</v>
      </c>
      <c r="EM100" s="89">
        <v>386.58301439156099</v>
      </c>
      <c r="EN100" s="380">
        <v>52.300428029164102</v>
      </c>
      <c r="EO100" s="380">
        <v>4.6526847902554997E-3</v>
      </c>
      <c r="EP100" s="89">
        <v>51.898098681967497</v>
      </c>
      <c r="EQ100" s="380">
        <v>7.39594427333396</v>
      </c>
      <c r="ER100" s="380">
        <v>0</v>
      </c>
      <c r="ES100" s="89">
        <v>333.37021741575302</v>
      </c>
      <c r="ET100" s="380">
        <v>42.724751554181502</v>
      </c>
      <c r="EU100" s="380">
        <v>0</v>
      </c>
      <c r="EV100" s="89">
        <v>42.181788689976798</v>
      </c>
      <c r="EW100" s="380">
        <v>5.5193246725546699</v>
      </c>
      <c r="EX100" s="380">
        <v>2.1721955671231202E-3</v>
      </c>
      <c r="EY100" s="400">
        <v>7.1862011439303801</v>
      </c>
      <c r="EZ100" s="380">
        <v>11.2681079563687</v>
      </c>
      <c r="FA100" s="380">
        <v>0</v>
      </c>
      <c r="FB100" s="89">
        <v>7.0544697437594701</v>
      </c>
      <c r="FC100" s="380">
        <v>1.7398890341768001</v>
      </c>
      <c r="FD100" s="380">
        <v>0</v>
      </c>
      <c r="FE100" s="89">
        <v>0.88744657070467303</v>
      </c>
      <c r="FF100" s="380">
        <v>0.531331621730883</v>
      </c>
      <c r="FG100" s="380">
        <v>5.3113520469515504E-3</v>
      </c>
      <c r="FH100" s="89">
        <v>15.4785552073476</v>
      </c>
      <c r="FI100" s="380">
        <v>3.04045251095613</v>
      </c>
      <c r="FJ100" s="380">
        <v>5.3576461811774201E-3</v>
      </c>
      <c r="FK100" s="89">
        <v>93.620585924523795</v>
      </c>
      <c r="FL100" s="380">
        <v>13.2323460769404</v>
      </c>
      <c r="FM100" s="380">
        <v>4.83666538847326E-3</v>
      </c>
    </row>
    <row r="101" spans="2:169">
      <c r="B101" s="73" t="s">
        <v>207</v>
      </c>
      <c r="C101" s="73" t="s">
        <v>1408</v>
      </c>
      <c r="D101" s="73" t="s">
        <v>1339</v>
      </c>
      <c r="E101" s="73">
        <v>1.1100000000000001</v>
      </c>
      <c r="F101" s="73">
        <v>1.42</v>
      </c>
      <c r="H101" s="73" t="s">
        <v>1546</v>
      </c>
      <c r="I101" s="113" t="s">
        <v>1643</v>
      </c>
      <c r="J101" s="73" t="s">
        <v>1644</v>
      </c>
      <c r="K101" s="73" t="s">
        <v>1645</v>
      </c>
      <c r="L101" s="73">
        <v>25</v>
      </c>
      <c r="M101" s="113" t="s">
        <v>1655</v>
      </c>
      <c r="N101" s="89">
        <v>3.7189322619589467</v>
      </c>
      <c r="O101" s="380">
        <v>1.972895624859142</v>
      </c>
      <c r="P101" s="380">
        <v>0.12636204580717386</v>
      </c>
      <c r="Q101" s="89">
        <v>1.0827067078375763</v>
      </c>
      <c r="R101" s="380">
        <v>2.3460554951157624</v>
      </c>
      <c r="S101" s="380">
        <v>0.52424715026341306</v>
      </c>
      <c r="T101" s="89">
        <v>1147.8203539652845</v>
      </c>
      <c r="U101" s="380">
        <v>140.25179193420357</v>
      </c>
      <c r="V101" s="380">
        <v>0.34296212457347253</v>
      </c>
      <c r="W101" s="89">
        <v>393.52222117800727</v>
      </c>
      <c r="X101" s="380">
        <v>223.00387399192581</v>
      </c>
      <c r="Y101" s="380">
        <v>0.18654868531112373</v>
      </c>
      <c r="Z101" s="400">
        <v>287.00277332858315</v>
      </c>
      <c r="AA101" s="380">
        <v>676.79752533780209</v>
      </c>
      <c r="AB101" s="380">
        <v>7.23653841204559E-2</v>
      </c>
      <c r="AC101" s="400">
        <v>1243.3885282925405</v>
      </c>
      <c r="AD101" s="380">
        <v>1495.8108447125148</v>
      </c>
      <c r="AE101" s="380">
        <v>74.704058302255888</v>
      </c>
      <c r="AF101" s="89">
        <v>227960.78225354743</v>
      </c>
      <c r="AG101" s="380">
        <v>14165.098676717524</v>
      </c>
      <c r="AH101" s="380">
        <v>5.1657205649544169</v>
      </c>
      <c r="AI101" s="400">
        <v>90.164840602086144</v>
      </c>
      <c r="AJ101" s="380">
        <v>173.078909333756</v>
      </c>
      <c r="AK101" s="380">
        <v>49.115411164588046</v>
      </c>
      <c r="AL101" s="89">
        <v>255.02928532396697</v>
      </c>
      <c r="AM101" s="380">
        <v>174.1818679570172</v>
      </c>
      <c r="AN101" s="380">
        <v>35.677244911854707</v>
      </c>
      <c r="AO101" s="400">
        <v>17.559723419125994</v>
      </c>
      <c r="AP101" s="380">
        <v>38.922943024893975</v>
      </c>
      <c r="AQ101" s="380">
        <v>0.76040685351684334</v>
      </c>
      <c r="AR101" s="400">
        <v>2.8467639915219012</v>
      </c>
      <c r="AS101" s="380">
        <v>0.97435800870869127</v>
      </c>
      <c r="AT101" s="380">
        <v>8.5184369576630586E-2</v>
      </c>
      <c r="AU101" s="591">
        <f t="shared" ref="AU101" si="150">AW101</f>
        <v>0.11363445767658059</v>
      </c>
      <c r="AV101" s="380">
        <v>1.3246455898046181</v>
      </c>
      <c r="AW101" s="380">
        <v>0.11363445767658059</v>
      </c>
      <c r="AX101" s="591">
        <f t="shared" ref="AX101" si="151">AZ101</f>
        <v>2.3942784350545903E-2</v>
      </c>
      <c r="AY101" s="382">
        <v>0.3531055345351381</v>
      </c>
      <c r="AZ101" s="382">
        <v>2.3942784350545903E-2</v>
      </c>
      <c r="BA101" s="591">
        <f>BC101</f>
        <v>0.39407137261045549</v>
      </c>
      <c r="BB101" s="380">
        <v>1.3191864639453745</v>
      </c>
      <c r="BC101" s="380">
        <v>0.39407137261045549</v>
      </c>
      <c r="BD101" s="89">
        <v>5230.4224881965338</v>
      </c>
      <c r="BE101" s="380">
        <v>786.75065317755787</v>
      </c>
      <c r="BF101" s="380">
        <v>0.45599295443209081</v>
      </c>
      <c r="BG101" s="89">
        <v>3942.9965427720986</v>
      </c>
      <c r="BH101" s="380">
        <v>1069.867141724447</v>
      </c>
      <c r="BI101" s="380">
        <v>0.74361008238854798</v>
      </c>
      <c r="BJ101" s="89">
        <v>3877.7506187729082</v>
      </c>
      <c r="BK101" s="380">
        <v>994.05090796258116</v>
      </c>
      <c r="BL101" s="380">
        <v>2.1681547283572096</v>
      </c>
      <c r="BM101" s="89">
        <v>0.27230839799525935</v>
      </c>
      <c r="BN101" s="380">
        <v>0.33442180661774434</v>
      </c>
      <c r="BO101" s="380">
        <v>1.0237141593901922E-2</v>
      </c>
      <c r="BP101" s="400">
        <v>0.33463823513590429</v>
      </c>
      <c r="BQ101" s="380">
        <v>0.7936329458539958</v>
      </c>
      <c r="BR101" s="380">
        <v>8.0795599768509252E-2</v>
      </c>
      <c r="BS101" s="400">
        <v>1.1986124627127976</v>
      </c>
      <c r="BT101" s="380">
        <v>2.4903336258740105</v>
      </c>
      <c r="BU101" s="380">
        <v>3.0530281167197523E-2</v>
      </c>
      <c r="BV101" s="400">
        <v>7.1651056671053448</v>
      </c>
      <c r="BW101" s="380">
        <v>10.577837694313914</v>
      </c>
      <c r="BX101" s="380">
        <v>0.15541217891393877</v>
      </c>
      <c r="BY101" s="89">
        <v>0.319647798929381</v>
      </c>
      <c r="BZ101" s="380">
        <v>0.42625441584542917</v>
      </c>
      <c r="CA101" s="380">
        <v>3.5130293266821197E-2</v>
      </c>
      <c r="CB101" s="89">
        <v>14.123066663739996</v>
      </c>
      <c r="CC101" s="380">
        <v>3.3755994956900417</v>
      </c>
      <c r="CD101" s="380">
        <v>0.20380338983960206</v>
      </c>
      <c r="CE101" s="89">
        <v>7.9615433267491102</v>
      </c>
      <c r="CF101" s="380">
        <v>4.7351684020091662</v>
      </c>
      <c r="CG101" s="380">
        <v>0.12799629349111838</v>
      </c>
      <c r="CH101" s="400">
        <v>0.66012967763172548</v>
      </c>
      <c r="CI101" s="380">
        <v>0.59503726078898456</v>
      </c>
      <c r="CJ101" s="380">
        <v>5.926699581395773E-2</v>
      </c>
      <c r="CK101" s="89">
        <v>67.518769739240923</v>
      </c>
      <c r="CL101" s="380">
        <v>9.3948116837174958</v>
      </c>
      <c r="CM101" s="380">
        <v>2.7040018452932642E-2</v>
      </c>
      <c r="CN101" s="89">
        <v>2844.0299672633437</v>
      </c>
      <c r="CO101" s="380">
        <v>583.95983517422985</v>
      </c>
      <c r="CP101" s="380">
        <v>1.6353058280086791E-3</v>
      </c>
      <c r="CQ101" s="89">
        <v>2.9393794048669322</v>
      </c>
      <c r="CR101" s="380">
        <v>7.6239909899217677</v>
      </c>
      <c r="CS101" s="380">
        <v>0</v>
      </c>
      <c r="CT101" s="89">
        <v>0.144304828381077</v>
      </c>
      <c r="CU101" s="380">
        <v>0.27127936887471293</v>
      </c>
      <c r="CV101" s="380">
        <v>0</v>
      </c>
      <c r="CW101" s="400">
        <v>7.0458911956682274E-2</v>
      </c>
      <c r="CX101" s="380">
        <v>0.20237806815982473</v>
      </c>
      <c r="CY101" s="380">
        <v>1.1009886179650756E-2</v>
      </c>
      <c r="CZ101" s="400">
        <v>1.8788961162889353</v>
      </c>
      <c r="DA101" s="380">
        <v>1.0156475970501786</v>
      </c>
      <c r="DB101" s="380">
        <v>3.7498242210792877E-2</v>
      </c>
      <c r="DC101" s="89">
        <v>3.3849255701764017E-2</v>
      </c>
      <c r="DD101" s="380">
        <v>0.13707494970543455</v>
      </c>
      <c r="DE101" s="380">
        <v>2.140290657175118E-2</v>
      </c>
      <c r="DF101" s="89">
        <v>0.20730917622933981</v>
      </c>
      <c r="DG101" s="380">
        <v>0.4546832682975902</v>
      </c>
      <c r="DH101" s="380">
        <v>1.5549640552506789E-2</v>
      </c>
      <c r="DI101" s="89">
        <v>299.78254262476912</v>
      </c>
      <c r="DJ101" s="380">
        <v>44.279666571541959</v>
      </c>
      <c r="DK101" s="380">
        <v>2.3986247527012232E-3</v>
      </c>
      <c r="DL101" s="89">
        <v>1041.5196630040132</v>
      </c>
      <c r="DM101" s="380">
        <v>133.4079801434585</v>
      </c>
      <c r="DN101" s="380">
        <v>0</v>
      </c>
      <c r="DO101" s="89">
        <v>170.57949097024189</v>
      </c>
      <c r="DP101" s="380">
        <v>24.199759143848144</v>
      </c>
      <c r="DQ101" s="380">
        <v>0</v>
      </c>
      <c r="DR101" s="89">
        <v>805.96385308234903</v>
      </c>
      <c r="DS101" s="380">
        <v>108.72202096055641</v>
      </c>
      <c r="DT101" s="380">
        <v>7.4335682903120303E-3</v>
      </c>
      <c r="DU101" s="89">
        <v>352.51893310137217</v>
      </c>
      <c r="DV101" s="380">
        <v>56.423000220221255</v>
      </c>
      <c r="DW101" s="380">
        <v>9.6404977833121942E-3</v>
      </c>
      <c r="DX101" s="89">
        <v>8.331479277056399</v>
      </c>
      <c r="DY101" s="380">
        <v>2.4626699956391747</v>
      </c>
      <c r="DZ101" s="380">
        <v>4.7044554736539977E-3</v>
      </c>
      <c r="EA101" s="89">
        <v>440.75852636861975</v>
      </c>
      <c r="EB101" s="380">
        <v>79.159392890087119</v>
      </c>
      <c r="EC101" s="380">
        <v>9.6473329680239819E-3</v>
      </c>
      <c r="ED101" s="89">
        <v>90.589963608733854</v>
      </c>
      <c r="EE101" s="380">
        <v>17.038119943100973</v>
      </c>
      <c r="EF101" s="380">
        <v>2.4697376323055457E-3</v>
      </c>
      <c r="EG101" s="89">
        <v>599.20371412055749</v>
      </c>
      <c r="EH101" s="380">
        <v>118.63915382882098</v>
      </c>
      <c r="EI101" s="380">
        <v>0</v>
      </c>
      <c r="EJ101" s="89">
        <v>106.86955462576587</v>
      </c>
      <c r="EK101" s="380">
        <v>22.023446620047874</v>
      </c>
      <c r="EL101" s="380">
        <v>1.4709057456326674E-3</v>
      </c>
      <c r="EM101" s="89">
        <v>301.06807145954008</v>
      </c>
      <c r="EN101" s="380">
        <v>65.390014914902949</v>
      </c>
      <c r="EO101" s="380">
        <v>0</v>
      </c>
      <c r="EP101" s="89">
        <v>41.482910327440258</v>
      </c>
      <c r="EQ101" s="380">
        <v>9.2683505329930913</v>
      </c>
      <c r="ER101" s="380">
        <v>1.4551174730044684E-3</v>
      </c>
      <c r="ES101" s="89">
        <v>272.83635095411586</v>
      </c>
      <c r="ET101" s="380">
        <v>64.739084268083829</v>
      </c>
      <c r="EU101" s="380">
        <v>1.0176480157081653E-2</v>
      </c>
      <c r="EV101" s="89">
        <v>34.792685877621793</v>
      </c>
      <c r="EW101" s="380">
        <v>8.1546188617693129</v>
      </c>
      <c r="EX101" s="380">
        <v>0</v>
      </c>
      <c r="EY101" s="400">
        <v>2.5153080107535226</v>
      </c>
      <c r="EZ101" s="380">
        <v>5.3326217729976007</v>
      </c>
      <c r="FA101" s="380">
        <v>0</v>
      </c>
      <c r="FB101" s="89">
        <v>6.4880074840256468</v>
      </c>
      <c r="FC101" s="380">
        <v>3.4313085928050144</v>
      </c>
      <c r="FD101" s="380">
        <v>7.3557165891883006E-3</v>
      </c>
      <c r="FE101" s="89">
        <v>1.0402418504148629</v>
      </c>
      <c r="FF101" s="380">
        <v>0.69118621138567582</v>
      </c>
      <c r="FG101" s="380">
        <v>8.3194555675471949E-3</v>
      </c>
      <c r="FH101" s="89">
        <v>14.923661880494532</v>
      </c>
      <c r="FI101" s="380">
        <v>10.961186489565948</v>
      </c>
      <c r="FJ101" s="380">
        <v>3.7418328316699643E-3</v>
      </c>
      <c r="FK101" s="89">
        <v>126.80147041029616</v>
      </c>
      <c r="FL101" s="380">
        <v>36.117276123097724</v>
      </c>
      <c r="FM101" s="380">
        <v>6.241386834480063E-3</v>
      </c>
    </row>
    <row r="102" spans="2:169">
      <c r="B102" s="73" t="s">
        <v>207</v>
      </c>
      <c r="C102" s="73" t="s">
        <v>1408</v>
      </c>
      <c r="D102" s="73" t="s">
        <v>1339</v>
      </c>
      <c r="E102" s="73">
        <v>1.23</v>
      </c>
      <c r="F102" s="73">
        <v>1.65</v>
      </c>
      <c r="H102" s="73" t="s">
        <v>1546</v>
      </c>
      <c r="I102" s="113" t="s">
        <v>1643</v>
      </c>
      <c r="J102" s="73" t="s">
        <v>1656</v>
      </c>
      <c r="K102" s="73" t="s">
        <v>1657</v>
      </c>
      <c r="L102" s="73">
        <v>25</v>
      </c>
      <c r="M102" s="113" t="s">
        <v>1658</v>
      </c>
      <c r="N102" s="89">
        <v>5.4917131363076956</v>
      </c>
      <c r="O102" s="380">
        <v>6.9246835161276978</v>
      </c>
      <c r="P102" s="380">
        <v>0.15623719765655336</v>
      </c>
      <c r="Q102" s="89">
        <v>2.836288082000288</v>
      </c>
      <c r="R102" s="380">
        <v>5.3880256318178068</v>
      </c>
      <c r="S102" s="380">
        <v>0.68527443169124314</v>
      </c>
      <c r="T102" s="89">
        <v>22382.301244856884</v>
      </c>
      <c r="U102" s="380">
        <v>12701.429945163027</v>
      </c>
      <c r="V102" s="380">
        <v>0.45874895281252104</v>
      </c>
      <c r="W102" s="89">
        <v>5432.0447232061442</v>
      </c>
      <c r="X102" s="380">
        <v>2894.5850469982856</v>
      </c>
      <c r="Y102" s="380">
        <v>0.20795509901495424</v>
      </c>
      <c r="Z102" s="400">
        <v>2111.4198718272914</v>
      </c>
      <c r="AA102" s="380">
        <v>2553.1426006667216</v>
      </c>
      <c r="AB102" s="380">
        <v>0.10887164759318697</v>
      </c>
      <c r="AC102" s="400">
        <v>79770.902430882794</v>
      </c>
      <c r="AD102" s="380">
        <v>44968.938315155174</v>
      </c>
      <c r="AE102" s="380">
        <v>111.66545626492653</v>
      </c>
      <c r="AF102" s="89">
        <v>178998.63480982214</v>
      </c>
      <c r="AG102" s="380">
        <v>13769.731682059724</v>
      </c>
      <c r="AH102" s="380">
        <v>9.1439064851950658</v>
      </c>
      <c r="AI102" s="400">
        <v>285.998260916768</v>
      </c>
      <c r="AJ102" s="380">
        <v>327.52121704487928</v>
      </c>
      <c r="AK102" s="380">
        <v>57.87854430297304</v>
      </c>
      <c r="AL102" s="89">
        <v>1594.5954360569435</v>
      </c>
      <c r="AM102" s="380">
        <v>791.56776546936976</v>
      </c>
      <c r="AN102" s="380">
        <v>59.254002845080535</v>
      </c>
      <c r="AO102" s="400">
        <v>1805.7625239659949</v>
      </c>
      <c r="AP102" s="380">
        <v>1192.1219542415975</v>
      </c>
      <c r="AQ102" s="380">
        <v>1.13981815121173</v>
      </c>
      <c r="AR102" s="400">
        <v>3.5395728956529529</v>
      </c>
      <c r="AS102" s="380">
        <v>5.5434143763778927</v>
      </c>
      <c r="AT102" s="380">
        <v>9.06123549137548E-2</v>
      </c>
      <c r="AU102" s="400">
        <v>276.7981357033035</v>
      </c>
      <c r="AV102" s="380">
        <v>1806.6564858121073</v>
      </c>
      <c r="AW102" s="380">
        <v>0.12755404129830011</v>
      </c>
      <c r="AX102" s="89">
        <v>3.099178007551076</v>
      </c>
      <c r="AY102" s="382">
        <v>13.98140387793959</v>
      </c>
      <c r="AZ102" s="382">
        <v>4.0174722946935248E-2</v>
      </c>
      <c r="BA102" s="591">
        <f t="shared" ref="BA102:BA103" si="152">BC102</f>
        <v>0.49234713659866586</v>
      </c>
      <c r="BB102" s="380">
        <v>3.4020178573882118</v>
      </c>
      <c r="BC102" s="380">
        <v>0.49234713659866586</v>
      </c>
      <c r="BD102" s="89">
        <v>4078.9590908369191</v>
      </c>
      <c r="BE102" s="380">
        <v>273.39583660432407</v>
      </c>
      <c r="BF102" s="380">
        <v>0.64433043696302328</v>
      </c>
      <c r="BG102" s="89">
        <v>3954.6298828433355</v>
      </c>
      <c r="BH102" s="380">
        <v>2505.5484696139679</v>
      </c>
      <c r="BI102" s="380">
        <v>1.3509861237448979</v>
      </c>
      <c r="BJ102" s="89">
        <v>3890.07279844202</v>
      </c>
      <c r="BK102" s="380">
        <v>2381.4474232425077</v>
      </c>
      <c r="BL102" s="380">
        <v>3.0575305851943115</v>
      </c>
      <c r="BM102" s="89">
        <v>0.50640495466963042</v>
      </c>
      <c r="BN102" s="380">
        <v>1.1526450430510056</v>
      </c>
      <c r="BO102" s="380">
        <v>1.4163867501240579E-2</v>
      </c>
      <c r="BP102" s="400">
        <v>1.3303553861996205</v>
      </c>
      <c r="BQ102" s="380">
        <v>3.6982807845333974</v>
      </c>
      <c r="BR102" s="380">
        <v>9.2616059896052316E-2</v>
      </c>
      <c r="BS102" s="400">
        <v>6.2828542889931311</v>
      </c>
      <c r="BT102" s="380">
        <v>24.395199830518333</v>
      </c>
      <c r="BU102" s="380">
        <v>3.5278391889566628E-2</v>
      </c>
      <c r="BV102" s="400">
        <v>12.163760468665194</v>
      </c>
      <c r="BW102" s="380">
        <v>38.57772060776194</v>
      </c>
      <c r="BX102" s="380">
        <v>0.19384329508671516</v>
      </c>
      <c r="BY102" s="89">
        <v>5.6913497888588163</v>
      </c>
      <c r="BZ102" s="380">
        <v>3.7949759572651165</v>
      </c>
      <c r="CA102" s="380">
        <v>4.372482035769841E-2</v>
      </c>
      <c r="CB102" s="89">
        <v>15.263182243131132</v>
      </c>
      <c r="CC102" s="380">
        <v>4.4490871916743924</v>
      </c>
      <c r="CD102" s="380">
        <v>0.31905548731246924</v>
      </c>
      <c r="CE102" s="89">
        <v>295.09611071777374</v>
      </c>
      <c r="CF102" s="380">
        <v>141.77726900664024</v>
      </c>
      <c r="CG102" s="380">
        <v>0.30738358669091015</v>
      </c>
      <c r="CH102" s="400">
        <v>8.0505117114976628</v>
      </c>
      <c r="CI102" s="380">
        <v>7.5240351197830124</v>
      </c>
      <c r="CJ102" s="380">
        <v>5.6991342570650021E-2</v>
      </c>
      <c r="CK102" s="89">
        <v>110.33719292172277</v>
      </c>
      <c r="CL102" s="380">
        <v>13.87627002433903</v>
      </c>
      <c r="CM102" s="380">
        <v>2.2995217410633643E-2</v>
      </c>
      <c r="CN102" s="89">
        <v>3208.0133817839856</v>
      </c>
      <c r="CO102" s="380">
        <v>316.48351519971806</v>
      </c>
      <c r="CP102" s="380">
        <v>4.7592656891512789E-3</v>
      </c>
      <c r="CQ102" s="89">
        <v>21.491558724050613</v>
      </c>
      <c r="CR102" s="380">
        <v>12.54664373381209</v>
      </c>
      <c r="CS102" s="380">
        <v>0</v>
      </c>
      <c r="CT102" s="89">
        <v>1.6009397706733002</v>
      </c>
      <c r="CU102" s="380">
        <v>8.4924480065461676</v>
      </c>
      <c r="CV102" s="380">
        <v>0</v>
      </c>
      <c r="CW102" s="400">
        <v>8.7359058173234333E-2</v>
      </c>
      <c r="CX102" s="380">
        <v>0.31752419637805879</v>
      </c>
      <c r="CY102" s="380">
        <v>1.9644390843919574E-2</v>
      </c>
      <c r="CZ102" s="400">
        <v>1.7418033047636783</v>
      </c>
      <c r="DA102" s="380">
        <v>2.0992976857143346</v>
      </c>
      <c r="DB102" s="380">
        <v>3.8023472264576329E-2</v>
      </c>
      <c r="DC102" s="89">
        <v>0.12295697930114381</v>
      </c>
      <c r="DD102" s="380">
        <v>0.37331445312874811</v>
      </c>
      <c r="DE102" s="380">
        <v>4.832005801868651E-2</v>
      </c>
      <c r="DF102" s="89">
        <v>49.371901800367546</v>
      </c>
      <c r="DG102" s="380">
        <v>30.733754343019616</v>
      </c>
      <c r="DH102" s="380">
        <v>3.6254768815803466E-2</v>
      </c>
      <c r="DI102" s="89">
        <v>299.18178284859562</v>
      </c>
      <c r="DJ102" s="380">
        <v>35.569792363609835</v>
      </c>
      <c r="DK102" s="380">
        <v>2.315897287523658E-3</v>
      </c>
      <c r="DL102" s="89">
        <v>1033.5424573056387</v>
      </c>
      <c r="DM102" s="380">
        <v>119.36190278874219</v>
      </c>
      <c r="DN102" s="380">
        <v>2.4323025475480819E-3</v>
      </c>
      <c r="DO102" s="89">
        <v>177.67554618075542</v>
      </c>
      <c r="DP102" s="380">
        <v>19.778804259148348</v>
      </c>
      <c r="DQ102" s="380">
        <v>1.9943034256636127E-3</v>
      </c>
      <c r="DR102" s="89">
        <v>892.48875498336588</v>
      </c>
      <c r="DS102" s="380">
        <v>109.14823067524152</v>
      </c>
      <c r="DT102" s="380">
        <v>0</v>
      </c>
      <c r="DU102" s="89">
        <v>385.54902589692966</v>
      </c>
      <c r="DV102" s="380">
        <v>52.246656332505339</v>
      </c>
      <c r="DW102" s="380">
        <v>0</v>
      </c>
      <c r="DX102" s="89">
        <v>9.3514529890811566</v>
      </c>
      <c r="DY102" s="380">
        <v>2.5486076829447772</v>
      </c>
      <c r="DZ102" s="380">
        <v>0</v>
      </c>
      <c r="EA102" s="89">
        <v>530.2424096496984</v>
      </c>
      <c r="EB102" s="380">
        <v>72.481182143790463</v>
      </c>
      <c r="EC102" s="380">
        <v>3.8499054091830229E-2</v>
      </c>
      <c r="ED102" s="89">
        <v>104.32027508745246</v>
      </c>
      <c r="EE102" s="380">
        <v>14.051712308395031</v>
      </c>
      <c r="EF102" s="380">
        <v>0</v>
      </c>
      <c r="EG102" s="89">
        <v>678.98324990724893</v>
      </c>
      <c r="EH102" s="380">
        <v>91.092787359206625</v>
      </c>
      <c r="EI102" s="380">
        <v>8.3184806312958607E-3</v>
      </c>
      <c r="EJ102" s="89">
        <v>117.98662026148759</v>
      </c>
      <c r="EK102" s="380">
        <v>16.934468914534683</v>
      </c>
      <c r="EL102" s="380">
        <v>2.8900212592334732E-3</v>
      </c>
      <c r="EM102" s="89">
        <v>290.0192269494284</v>
      </c>
      <c r="EN102" s="380">
        <v>44.158060412920221</v>
      </c>
      <c r="EO102" s="380">
        <v>0</v>
      </c>
      <c r="EP102" s="89">
        <v>31.731273676948646</v>
      </c>
      <c r="EQ102" s="380">
        <v>4.9631088052176837</v>
      </c>
      <c r="ER102" s="380">
        <v>0</v>
      </c>
      <c r="ES102" s="89">
        <v>169.44098652954006</v>
      </c>
      <c r="ET102" s="380">
        <v>27.792229190257292</v>
      </c>
      <c r="EU102" s="380">
        <v>0</v>
      </c>
      <c r="EV102" s="89">
        <v>18.074228447792457</v>
      </c>
      <c r="EW102" s="380">
        <v>3.2618945584676173</v>
      </c>
      <c r="EX102" s="380">
        <v>4.8451655665793661E-3</v>
      </c>
      <c r="EY102" s="400">
        <v>0.9327736081156871</v>
      </c>
      <c r="EZ102" s="380">
        <v>3.2393285775378153</v>
      </c>
      <c r="FA102" s="380">
        <v>1.5164518544117678E-2</v>
      </c>
      <c r="FB102" s="89">
        <v>12.234853136198199</v>
      </c>
      <c r="FC102" s="380">
        <v>5.6662287337150445</v>
      </c>
      <c r="FD102" s="380">
        <v>1.9092354657379084E-2</v>
      </c>
      <c r="FE102" s="89">
        <v>0.69348286225118139</v>
      </c>
      <c r="FF102" s="380">
        <v>0.50291115439198131</v>
      </c>
      <c r="FG102" s="380">
        <v>1.0745597981464804E-2</v>
      </c>
      <c r="FH102" s="89">
        <v>8.8758727512997027</v>
      </c>
      <c r="FI102" s="380">
        <v>3.4901060436459956</v>
      </c>
      <c r="FJ102" s="380">
        <v>3.7796307718079816E-3</v>
      </c>
      <c r="FK102" s="89">
        <v>75.73495984734555</v>
      </c>
      <c r="FL102" s="380">
        <v>28.973706831009505</v>
      </c>
      <c r="FM102" s="380">
        <v>0</v>
      </c>
    </row>
    <row r="103" spans="2:169">
      <c r="B103" s="73" t="s">
        <v>207</v>
      </c>
      <c r="C103" s="73" t="s">
        <v>1408</v>
      </c>
      <c r="D103" s="73" t="s">
        <v>1339</v>
      </c>
      <c r="E103" s="73">
        <v>1.23</v>
      </c>
      <c r="F103" s="73">
        <v>1.65</v>
      </c>
      <c r="H103" s="73" t="s">
        <v>1546</v>
      </c>
      <c r="I103" s="113" t="s">
        <v>1643</v>
      </c>
      <c r="J103" s="73" t="s">
        <v>1656</v>
      </c>
      <c r="K103" s="73" t="s">
        <v>1657</v>
      </c>
      <c r="L103" s="73">
        <v>25</v>
      </c>
      <c r="M103" s="113" t="s">
        <v>1659</v>
      </c>
      <c r="N103" s="89">
        <v>4.1356350273129445</v>
      </c>
      <c r="O103" s="380">
        <v>1.5618769295911585</v>
      </c>
      <c r="P103" s="380">
        <v>0.2930237096453005</v>
      </c>
      <c r="Q103" s="591">
        <f t="shared" ref="Q103" si="153">S103</f>
        <v>1.0833946612003815</v>
      </c>
      <c r="R103" s="380">
        <v>3.9033865609133338</v>
      </c>
      <c r="S103" s="380">
        <v>1.0833946612003815</v>
      </c>
      <c r="T103" s="89">
        <v>18745.940248531446</v>
      </c>
      <c r="U103" s="380">
        <v>5638.4943458162224</v>
      </c>
      <c r="V103" s="380">
        <v>0.71015022839270769</v>
      </c>
      <c r="W103" s="89">
        <v>4211.3129183812716</v>
      </c>
      <c r="X103" s="380">
        <v>1182.0350604545636</v>
      </c>
      <c r="Y103" s="380">
        <v>0.36091900527043413</v>
      </c>
      <c r="Z103" s="400">
        <v>1340.4606020727724</v>
      </c>
      <c r="AA103" s="380">
        <v>369.44707086776634</v>
      </c>
      <c r="AB103" s="380">
        <v>0.17270614942826101</v>
      </c>
      <c r="AC103" s="400">
        <v>64154.211258441108</v>
      </c>
      <c r="AD103" s="380">
        <v>18724.532838073595</v>
      </c>
      <c r="AE103" s="380">
        <v>137.3515757000192</v>
      </c>
      <c r="AF103" s="89">
        <v>179934.72367399497</v>
      </c>
      <c r="AG103" s="380">
        <v>12642.696790091697</v>
      </c>
      <c r="AH103" s="380">
        <v>15.116011109042656</v>
      </c>
      <c r="AI103" s="400">
        <v>321.12703637144023</v>
      </c>
      <c r="AJ103" s="380">
        <v>277.88534836696363</v>
      </c>
      <c r="AK103" s="380">
        <v>81.28777174674272</v>
      </c>
      <c r="AL103" s="89">
        <v>1474.4419342295848</v>
      </c>
      <c r="AM103" s="380">
        <v>605.62892154003953</v>
      </c>
      <c r="AN103" s="380">
        <v>99.221439931500143</v>
      </c>
      <c r="AO103" s="400">
        <v>1461.62037046672</v>
      </c>
      <c r="AP103" s="380">
        <v>447.79712744250594</v>
      </c>
      <c r="AQ103" s="380">
        <v>1.5852943059115874</v>
      </c>
      <c r="AR103" s="400">
        <v>1.498369763199344</v>
      </c>
      <c r="AS103" s="380">
        <v>0.67246384969744533</v>
      </c>
      <c r="AT103" s="380">
        <v>0.13756296513214744</v>
      </c>
      <c r="AU103" s="400">
        <v>35.052192668942375</v>
      </c>
      <c r="AV103" s="380">
        <v>22.017854321051626</v>
      </c>
      <c r="AW103" s="380">
        <v>0.3113160847063135</v>
      </c>
      <c r="AX103" s="89">
        <v>0.56180632731574276</v>
      </c>
      <c r="AY103" s="382">
        <v>0.59632968500400008</v>
      </c>
      <c r="AZ103" s="382">
        <v>5.898777305532308E-2</v>
      </c>
      <c r="BA103" s="591">
        <f t="shared" si="152"/>
        <v>0.8644834206461679</v>
      </c>
      <c r="BB103" s="380">
        <v>2.7370490061159223</v>
      </c>
      <c r="BC103" s="380">
        <v>0.8644834206461679</v>
      </c>
      <c r="BD103" s="89">
        <v>3102.3978934215811</v>
      </c>
      <c r="BE103" s="380">
        <v>237.5960284537889</v>
      </c>
      <c r="BF103" s="380">
        <v>0.96590470329154443</v>
      </c>
      <c r="BG103" s="89">
        <v>2556.1591746393437</v>
      </c>
      <c r="BH103" s="380">
        <v>490.66744364270369</v>
      </c>
      <c r="BI103" s="380">
        <v>2.0565450525408515</v>
      </c>
      <c r="BJ103" s="89">
        <v>2546.6144451657301</v>
      </c>
      <c r="BK103" s="380">
        <v>405.36920269485256</v>
      </c>
      <c r="BL103" s="380">
        <v>4.6105841606673108</v>
      </c>
      <c r="BM103" s="89">
        <v>0.25196176320285069</v>
      </c>
      <c r="BN103" s="380">
        <v>0.27254734742713904</v>
      </c>
      <c r="BO103" s="380">
        <v>2.2095988490261988E-2</v>
      </c>
      <c r="BP103" s="400">
        <v>0.71009087187263287</v>
      </c>
      <c r="BQ103" s="380">
        <v>0.99970721113658745</v>
      </c>
      <c r="BR103" s="380">
        <v>0.18958752950935034</v>
      </c>
      <c r="BS103" s="400">
        <v>2.8070939598196785</v>
      </c>
      <c r="BT103" s="380">
        <v>3.0808794394100909</v>
      </c>
      <c r="BU103" s="380">
        <v>6.325280066146638E-2</v>
      </c>
      <c r="BV103" s="400">
        <v>6.1787106739359761</v>
      </c>
      <c r="BW103" s="380">
        <v>4.8712054284307449</v>
      </c>
      <c r="BX103" s="380">
        <v>0.29905542868518864</v>
      </c>
      <c r="BY103" s="89">
        <v>4.3662356516147307</v>
      </c>
      <c r="BZ103" s="380">
        <v>1.634107541107626</v>
      </c>
      <c r="CA103" s="380">
        <v>7.0937142862775623E-2</v>
      </c>
      <c r="CB103" s="89">
        <v>14.202516482918254</v>
      </c>
      <c r="CC103" s="380">
        <v>3.7403401049703882</v>
      </c>
      <c r="CD103" s="380">
        <v>0.50330562553937042</v>
      </c>
      <c r="CE103" s="89">
        <v>253.71703789229599</v>
      </c>
      <c r="CF103" s="380">
        <v>70.190187174877593</v>
      </c>
      <c r="CG103" s="380">
        <v>0.39806574933890387</v>
      </c>
      <c r="CH103" s="400">
        <v>6.5527890508253046</v>
      </c>
      <c r="CI103" s="380">
        <v>2.3859459352872809</v>
      </c>
      <c r="CJ103" s="380">
        <v>0.11082964100448205</v>
      </c>
      <c r="CK103" s="89">
        <v>105.99522912738759</v>
      </c>
      <c r="CL103" s="380">
        <v>10.86058765032138</v>
      </c>
      <c r="CM103" s="380">
        <v>4.1729560689771447E-2</v>
      </c>
      <c r="CN103" s="89">
        <v>3409.32116204772</v>
      </c>
      <c r="CO103" s="380">
        <v>285.64702356572411</v>
      </c>
      <c r="CP103" s="380">
        <v>0</v>
      </c>
      <c r="CQ103" s="89">
        <v>16.424909245886802</v>
      </c>
      <c r="CR103" s="380">
        <v>5.7866909590122981</v>
      </c>
      <c r="CS103" s="380">
        <v>6.8153945843131983E-3</v>
      </c>
      <c r="CT103" s="89">
        <v>0.12892003906110627</v>
      </c>
      <c r="CU103" s="380">
        <v>0.15305275801775708</v>
      </c>
      <c r="CV103" s="380">
        <v>0</v>
      </c>
      <c r="CW103" s="591">
        <f>CY103</f>
        <v>2.2855349037946834E-2</v>
      </c>
      <c r="CX103" s="380">
        <v>0.17885225098364235</v>
      </c>
      <c r="CY103" s="380">
        <v>2.2855349037946834E-2</v>
      </c>
      <c r="CZ103" s="400">
        <v>1.0630209082138005</v>
      </c>
      <c r="DA103" s="380">
        <v>0.94501114441957024</v>
      </c>
      <c r="DB103" s="380">
        <v>7.199748895572608E-2</v>
      </c>
      <c r="DC103" s="591">
        <f>DE103</f>
        <v>7.5548882393844677E-2</v>
      </c>
      <c r="DD103" s="380">
        <v>0.30827408765442543</v>
      </c>
      <c r="DE103" s="380">
        <v>7.5548882393844677E-2</v>
      </c>
      <c r="DF103" s="89">
        <v>37.029302695546335</v>
      </c>
      <c r="DG103" s="380">
        <v>12.108866955115234</v>
      </c>
      <c r="DH103" s="380">
        <v>0.11002310677169264</v>
      </c>
      <c r="DI103" s="89">
        <v>246.64028414785054</v>
      </c>
      <c r="DJ103" s="380">
        <v>33.497002431420455</v>
      </c>
      <c r="DK103" s="380">
        <v>3.7762417914507631E-3</v>
      </c>
      <c r="DL103" s="89">
        <v>906.45947328548732</v>
      </c>
      <c r="DM103" s="380">
        <v>89.238738116762761</v>
      </c>
      <c r="DN103" s="380">
        <v>0</v>
      </c>
      <c r="DO103" s="89">
        <v>161.5634144406998</v>
      </c>
      <c r="DP103" s="380">
        <v>16.05768794552603</v>
      </c>
      <c r="DQ103" s="380">
        <v>3.2506113201459662E-3</v>
      </c>
      <c r="DR103" s="89">
        <v>822.23402554259292</v>
      </c>
      <c r="DS103" s="380">
        <v>71.840564425511815</v>
      </c>
      <c r="DT103" s="380">
        <v>0</v>
      </c>
      <c r="DU103" s="89">
        <v>369.75435050322704</v>
      </c>
      <c r="DV103" s="380">
        <v>39.065186175784937</v>
      </c>
      <c r="DW103" s="380">
        <v>0</v>
      </c>
      <c r="DX103" s="89">
        <v>8.3702915076101174</v>
      </c>
      <c r="DY103" s="380">
        <v>1.954236485310775</v>
      </c>
      <c r="DZ103" s="380">
        <v>6.1625183575640015E-3</v>
      </c>
      <c r="EA103" s="89">
        <v>521.81130365932825</v>
      </c>
      <c r="EB103" s="380">
        <v>57.681571047061745</v>
      </c>
      <c r="EC103" s="380">
        <v>7.7877641025913949E-2</v>
      </c>
      <c r="ED103" s="89">
        <v>105.67658097075361</v>
      </c>
      <c r="EE103" s="380">
        <v>12.953406120621453</v>
      </c>
      <c r="EF103" s="380">
        <v>7.1446959217395332E-3</v>
      </c>
      <c r="EG103" s="89">
        <v>694.74252618883315</v>
      </c>
      <c r="EH103" s="380">
        <v>87.883610070950866</v>
      </c>
      <c r="EI103" s="380">
        <v>0</v>
      </c>
      <c r="EJ103" s="89">
        <v>122.00996512745583</v>
      </c>
      <c r="EK103" s="380">
        <v>14.792506202085546</v>
      </c>
      <c r="EL103" s="380">
        <v>0</v>
      </c>
      <c r="EM103" s="89">
        <v>304.65135035874317</v>
      </c>
      <c r="EN103" s="380">
        <v>37.164839498261109</v>
      </c>
      <c r="EO103" s="380">
        <v>1.4485818003307876E-2</v>
      </c>
      <c r="EP103" s="89">
        <v>33.879591260444982</v>
      </c>
      <c r="EQ103" s="380">
        <v>5.0783706747909818</v>
      </c>
      <c r="ER103" s="380">
        <v>0</v>
      </c>
      <c r="ES103" s="89">
        <v>180.84000196139343</v>
      </c>
      <c r="ET103" s="380">
        <v>20.800853634352915</v>
      </c>
      <c r="EU103" s="380">
        <v>0</v>
      </c>
      <c r="EV103" s="89">
        <v>19.342589303440235</v>
      </c>
      <c r="EW103" s="380">
        <v>2.731946132722173</v>
      </c>
      <c r="EX103" s="380">
        <v>3.5443076999642255E-3</v>
      </c>
      <c r="EY103" s="400">
        <v>0.48693899061534496</v>
      </c>
      <c r="EZ103" s="380">
        <v>0.50650784735744392</v>
      </c>
      <c r="FA103" s="380">
        <v>0</v>
      </c>
      <c r="FB103" s="89">
        <v>12.276695557727034</v>
      </c>
      <c r="FC103" s="380">
        <v>5.2766237565055958</v>
      </c>
      <c r="FD103" s="380">
        <v>2.042098010197485E-2</v>
      </c>
      <c r="FE103" s="89">
        <v>0.69915805003693332</v>
      </c>
      <c r="FF103" s="380">
        <v>0.41951918971881441</v>
      </c>
      <c r="FG103" s="380">
        <v>1.859255904098623E-2</v>
      </c>
      <c r="FH103" s="89">
        <v>3.5610735644089559</v>
      </c>
      <c r="FI103" s="380">
        <v>1.1667501590901022</v>
      </c>
      <c r="FJ103" s="380">
        <v>1.0517048605678573E-2</v>
      </c>
      <c r="FK103" s="89">
        <v>123.77037682365382</v>
      </c>
      <c r="FL103" s="380">
        <v>20.106526931763259</v>
      </c>
      <c r="FM103" s="380">
        <v>0</v>
      </c>
    </row>
    <row r="104" spans="2:169">
      <c r="B104" s="73" t="s">
        <v>207</v>
      </c>
      <c r="C104" s="73" t="s">
        <v>1408</v>
      </c>
      <c r="D104" s="73" t="s">
        <v>1339</v>
      </c>
      <c r="E104" s="73">
        <v>1.23</v>
      </c>
      <c r="F104" s="73">
        <v>1.65</v>
      </c>
      <c r="H104" s="73" t="s">
        <v>1546</v>
      </c>
      <c r="I104" s="113" t="s">
        <v>1643</v>
      </c>
      <c r="J104" s="73" t="s">
        <v>1656</v>
      </c>
      <c r="K104" s="73" t="s">
        <v>1657</v>
      </c>
      <c r="L104" s="73">
        <v>25</v>
      </c>
      <c r="M104" s="113" t="s">
        <v>1660</v>
      </c>
      <c r="N104" s="89">
        <v>7.1741900145854904</v>
      </c>
      <c r="O104" s="380">
        <v>7.3457811947187199</v>
      </c>
      <c r="P104" s="380">
        <v>0.15085978535419101</v>
      </c>
      <c r="Q104" s="89">
        <v>2.1757712364360899</v>
      </c>
      <c r="R104" s="380">
        <v>4.0254510771716401</v>
      </c>
      <c r="S104" s="380">
        <v>0.73646243812529599</v>
      </c>
      <c r="T104" s="89">
        <v>17540.318184860102</v>
      </c>
      <c r="U104" s="380">
        <v>10500.657649578299</v>
      </c>
      <c r="V104" s="380">
        <v>0.40179109507455402</v>
      </c>
      <c r="W104" s="89">
        <v>4264.3490217469298</v>
      </c>
      <c r="X104" s="380">
        <v>2630.3848193347399</v>
      </c>
      <c r="Y104" s="380">
        <v>0.27606619100604701</v>
      </c>
      <c r="Z104" s="400">
        <v>1728.6386071234199</v>
      </c>
      <c r="AA104" s="380">
        <v>1825.4591655486699</v>
      </c>
      <c r="AB104" s="380">
        <v>0.14889529646031399</v>
      </c>
      <c r="AC104" s="400">
        <v>61614.729131325701</v>
      </c>
      <c r="AD104" s="380">
        <v>36970.753035451402</v>
      </c>
      <c r="AE104" s="380">
        <v>102.94873968730001</v>
      </c>
      <c r="AF104" s="89">
        <v>180828.58340479899</v>
      </c>
      <c r="AG104" s="380">
        <v>12363.3411082935</v>
      </c>
      <c r="AH104" s="380">
        <v>8.3077616594870296</v>
      </c>
      <c r="AI104" s="400">
        <v>364.926079351542</v>
      </c>
      <c r="AJ104" s="380">
        <v>295.25630008751398</v>
      </c>
      <c r="AK104" s="380">
        <v>63.688207922531099</v>
      </c>
      <c r="AL104" s="89">
        <v>1419.3240378423</v>
      </c>
      <c r="AM104" s="380">
        <v>783.90910876288103</v>
      </c>
      <c r="AN104" s="380">
        <v>44.996867783135997</v>
      </c>
      <c r="AO104" s="400">
        <v>1353.5659172656899</v>
      </c>
      <c r="AP104" s="380">
        <v>872.96865532529705</v>
      </c>
      <c r="AQ104" s="380">
        <v>1.0592929542102301</v>
      </c>
      <c r="AR104" s="400">
        <v>1.54453407896748</v>
      </c>
      <c r="AS104" s="380">
        <v>0.82438624355168599</v>
      </c>
      <c r="AT104" s="380">
        <v>7.8445137450829802E-2</v>
      </c>
      <c r="AU104" s="400">
        <v>33.004436580299298</v>
      </c>
      <c r="AV104" s="380">
        <v>29.825073541688202</v>
      </c>
      <c r="AW104" s="380">
        <v>0.12456567322469</v>
      </c>
      <c r="AX104" s="89">
        <v>1.8781407826705301</v>
      </c>
      <c r="AY104" s="382">
        <v>4.9212343512777501</v>
      </c>
      <c r="AZ104" s="382">
        <v>3.8688267202987903E-2</v>
      </c>
      <c r="BA104" s="400">
        <v>0.92145045253014501</v>
      </c>
      <c r="BB104" s="380">
        <v>2.8011681714926602</v>
      </c>
      <c r="BC104" s="380">
        <v>0.52205024636707997</v>
      </c>
      <c r="BD104" s="89">
        <v>2916.9757562647401</v>
      </c>
      <c r="BE104" s="380">
        <v>232.45010197336501</v>
      </c>
      <c r="BF104" s="380">
        <v>0.57945428245363595</v>
      </c>
      <c r="BG104" s="89">
        <v>3414.2661726831702</v>
      </c>
      <c r="BH104" s="380">
        <v>4209.6159510696298</v>
      </c>
      <c r="BI104" s="380">
        <v>1.1197241471261099</v>
      </c>
      <c r="BJ104" s="89">
        <v>3320.9067265797498</v>
      </c>
      <c r="BK104" s="380">
        <v>3963.2807984976498</v>
      </c>
      <c r="BL104" s="380">
        <v>2.78852559425972</v>
      </c>
      <c r="BM104" s="89">
        <v>0.52723249242080605</v>
      </c>
      <c r="BN104" s="380">
        <v>1.0062170618444199</v>
      </c>
      <c r="BO104" s="380">
        <v>1.18513636155212E-2</v>
      </c>
      <c r="BP104" s="400">
        <v>0.91975619455650803</v>
      </c>
      <c r="BQ104" s="380">
        <v>1.79927221312347</v>
      </c>
      <c r="BR104" s="380">
        <v>0.108785587054194</v>
      </c>
      <c r="BS104" s="400">
        <v>1.72746044628474</v>
      </c>
      <c r="BT104" s="380">
        <v>2.3436536397158698</v>
      </c>
      <c r="BU104" s="380">
        <v>5.09705803151701E-2</v>
      </c>
      <c r="BV104" s="400">
        <v>5.2421428948105202</v>
      </c>
      <c r="BW104" s="380">
        <v>5.9421553880605504</v>
      </c>
      <c r="BX104" s="380">
        <v>0.21295203126277201</v>
      </c>
      <c r="BY104" s="89">
        <v>4.4514473981942997</v>
      </c>
      <c r="BZ104" s="380">
        <v>2.7728780856528701</v>
      </c>
      <c r="CA104" s="380">
        <v>4.5196758981795399E-2</v>
      </c>
      <c r="CB104" s="89">
        <v>15.1705207716212</v>
      </c>
      <c r="CC104" s="380">
        <v>3.7575193456601101</v>
      </c>
      <c r="CD104" s="380">
        <v>0.307444328433369</v>
      </c>
      <c r="CE104" s="89">
        <v>237.90769628298699</v>
      </c>
      <c r="CF104" s="380">
        <v>124.092790899102</v>
      </c>
      <c r="CG104" s="380">
        <v>0.26316497403710198</v>
      </c>
      <c r="CH104" s="400">
        <v>5.8779909679395397</v>
      </c>
      <c r="CI104" s="380">
        <v>3.3693190762619301</v>
      </c>
      <c r="CJ104" s="380">
        <v>5.7785613821243399E-2</v>
      </c>
      <c r="CK104" s="89">
        <v>104.537969126128</v>
      </c>
      <c r="CL104" s="380">
        <v>11.3277926152562</v>
      </c>
      <c r="CM104" s="380">
        <v>2.0473959759012401E-2</v>
      </c>
      <c r="CN104" s="89">
        <v>3343.97363463486</v>
      </c>
      <c r="CO104" s="380">
        <v>369.68039171515397</v>
      </c>
      <c r="CP104" s="380">
        <v>2.08569518789746E-3</v>
      </c>
      <c r="CQ104" s="89">
        <v>15.7122193251809</v>
      </c>
      <c r="CR104" s="380">
        <v>9.4053850219650208</v>
      </c>
      <c r="CS104" s="380">
        <v>4.0695157590342097E-3</v>
      </c>
      <c r="CT104" s="89">
        <v>0.14109419770822401</v>
      </c>
      <c r="CU104" s="380">
        <v>0.16125758177556701</v>
      </c>
      <c r="CV104" s="380">
        <v>0</v>
      </c>
      <c r="CW104" s="400">
        <v>6.4600179010592798E-2</v>
      </c>
      <c r="CX104" s="380">
        <v>0.23994880267015001</v>
      </c>
      <c r="CY104" s="380">
        <v>1.3656863661233601E-2</v>
      </c>
      <c r="CZ104" s="400">
        <v>0.65770390017041402</v>
      </c>
      <c r="DA104" s="380">
        <v>0.63512467891441604</v>
      </c>
      <c r="DB104" s="380">
        <v>4.3986785367801297E-2</v>
      </c>
      <c r="DC104" s="89">
        <v>8.8788786398066699E-2</v>
      </c>
      <c r="DD104" s="380">
        <v>0.22479405511403899</v>
      </c>
      <c r="DE104" s="380">
        <v>4.32415179965066E-2</v>
      </c>
      <c r="DF104" s="89">
        <v>36.255050252970399</v>
      </c>
      <c r="DG104" s="380">
        <v>23.087481897883599</v>
      </c>
      <c r="DH104" s="380">
        <v>4.8847403429844602E-2</v>
      </c>
      <c r="DI104" s="89">
        <v>270.67222498505998</v>
      </c>
      <c r="DJ104" s="380">
        <v>45.005111674344299</v>
      </c>
      <c r="DK104" s="380">
        <v>3.1619236687598601E-3</v>
      </c>
      <c r="DL104" s="89">
        <v>971.44815983927401</v>
      </c>
      <c r="DM104" s="380">
        <v>166.34490330332099</v>
      </c>
      <c r="DN104" s="380">
        <v>5.25988565327817E-3</v>
      </c>
      <c r="DO104" s="89">
        <v>169.67348961505601</v>
      </c>
      <c r="DP104" s="380">
        <v>23.586963987233101</v>
      </c>
      <c r="DQ104" s="380">
        <v>0</v>
      </c>
      <c r="DR104" s="89">
        <v>859.06835959543298</v>
      </c>
      <c r="DS104" s="380">
        <v>113.37761931393899</v>
      </c>
      <c r="DT104" s="380">
        <v>0</v>
      </c>
      <c r="DU104" s="89">
        <v>379.46809920173501</v>
      </c>
      <c r="DV104" s="380">
        <v>49.4544178581179</v>
      </c>
      <c r="DW104" s="380">
        <v>0</v>
      </c>
      <c r="DX104" s="89">
        <v>8.3528260274315596</v>
      </c>
      <c r="DY104" s="380">
        <v>2.0838764503031801</v>
      </c>
      <c r="DZ104" s="380">
        <v>3.6693382358926399E-3</v>
      </c>
      <c r="EA104" s="89">
        <v>532.67433576102405</v>
      </c>
      <c r="EB104" s="380">
        <v>66.043709807368103</v>
      </c>
      <c r="EC104" s="380">
        <v>4.7569545612171797E-2</v>
      </c>
      <c r="ED104" s="89">
        <v>105.947345546715</v>
      </c>
      <c r="EE104" s="380">
        <v>12.741026498015099</v>
      </c>
      <c r="EF104" s="380">
        <v>0.12821212621185299</v>
      </c>
      <c r="EG104" s="89">
        <v>697.07328073463304</v>
      </c>
      <c r="EH104" s="380">
        <v>85.904121236521505</v>
      </c>
      <c r="EI104" s="380">
        <v>1.1320655989234599E-2</v>
      </c>
      <c r="EJ104" s="89">
        <v>122.083773863967</v>
      </c>
      <c r="EK104" s="380">
        <v>14.2332374959059</v>
      </c>
      <c r="EL104" s="380">
        <v>1.9931797901561301E-3</v>
      </c>
      <c r="EM104" s="89">
        <v>300.74424845102698</v>
      </c>
      <c r="EN104" s="380">
        <v>38.1307544861994</v>
      </c>
      <c r="EO104" s="380">
        <v>0</v>
      </c>
      <c r="EP104" s="89">
        <v>33.124561088561798</v>
      </c>
      <c r="EQ104" s="380">
        <v>4.7730473131257796</v>
      </c>
      <c r="ER104" s="380">
        <v>4.4135178833963904E-3</v>
      </c>
      <c r="ES104" s="89">
        <v>173.56086344670601</v>
      </c>
      <c r="ET104" s="380">
        <v>26.427236787047001</v>
      </c>
      <c r="EU104" s="380">
        <v>0</v>
      </c>
      <c r="EV104" s="89">
        <v>18.386155819743699</v>
      </c>
      <c r="EW104" s="380">
        <v>3.0272704774705899</v>
      </c>
      <c r="EX104" s="380">
        <v>0</v>
      </c>
      <c r="EY104" s="400">
        <v>0.300714840192286</v>
      </c>
      <c r="EZ104" s="380">
        <v>0.60476592379653404</v>
      </c>
      <c r="FA104" s="380">
        <v>0</v>
      </c>
      <c r="FB104" s="89">
        <v>10.0106754550466</v>
      </c>
      <c r="FC104" s="380">
        <v>4.3817604710100397</v>
      </c>
      <c r="FD104" s="380">
        <v>1.39351497010681E-2</v>
      </c>
      <c r="FE104" s="89">
        <v>0.66488259332392896</v>
      </c>
      <c r="FF104" s="380">
        <v>0.498173486434692</v>
      </c>
      <c r="FG104" s="380">
        <v>1.10682776094764E-2</v>
      </c>
      <c r="FH104" s="89">
        <v>7.9586674967337396</v>
      </c>
      <c r="FI104" s="380">
        <v>2.3269308460915199</v>
      </c>
      <c r="FJ104" s="380">
        <v>3.6538714461518099E-3</v>
      </c>
      <c r="FK104" s="89">
        <v>72.877854763312499</v>
      </c>
      <c r="FL104" s="380">
        <v>21.214929814918001</v>
      </c>
      <c r="FM104" s="380">
        <v>3.7295057239772702E-3</v>
      </c>
    </row>
    <row r="105" spans="2:169">
      <c r="B105" s="73" t="s">
        <v>207</v>
      </c>
      <c r="C105" s="73" t="s">
        <v>1408</v>
      </c>
      <c r="D105" s="73" t="s">
        <v>1339</v>
      </c>
      <c r="E105" s="73">
        <v>1.23</v>
      </c>
      <c r="F105" s="73">
        <v>1.65</v>
      </c>
      <c r="H105" s="73" t="s">
        <v>1546</v>
      </c>
      <c r="I105" s="113" t="s">
        <v>1643</v>
      </c>
      <c r="J105" s="73" t="s">
        <v>1656</v>
      </c>
      <c r="K105" s="73" t="s">
        <v>1657</v>
      </c>
      <c r="L105" s="73">
        <v>25</v>
      </c>
      <c r="M105" s="113" t="s">
        <v>1661</v>
      </c>
      <c r="N105" s="89">
        <v>1.72661678965502</v>
      </c>
      <c r="O105" s="380">
        <v>0.92570157748980897</v>
      </c>
      <c r="P105" s="380">
        <v>0.13217415181855899</v>
      </c>
      <c r="Q105" s="89">
        <v>1.2264508882962999</v>
      </c>
      <c r="R105" s="380">
        <v>3.1427444527638602</v>
      </c>
      <c r="S105" s="380">
        <v>0.57422576019076099</v>
      </c>
      <c r="T105" s="89">
        <v>5028.2996968026</v>
      </c>
      <c r="U105" s="380">
        <v>2709.9270785129202</v>
      </c>
      <c r="V105" s="380">
        <v>0.33632777450326501</v>
      </c>
      <c r="W105" s="89">
        <v>1252.5676127147899</v>
      </c>
      <c r="X105" s="380">
        <v>753.503219805698</v>
      </c>
      <c r="Y105" s="380">
        <v>0.17164689925009199</v>
      </c>
      <c r="Z105" s="400">
        <v>332.53072437881002</v>
      </c>
      <c r="AA105" s="380">
        <v>257.00904337997798</v>
      </c>
      <c r="AB105" s="380">
        <v>9.4858225912459695E-2</v>
      </c>
      <c r="AC105" s="400">
        <v>16599.5833952549</v>
      </c>
      <c r="AD105" s="380">
        <v>11631.227521339701</v>
      </c>
      <c r="AE105" s="380">
        <v>98.368636883869996</v>
      </c>
      <c r="AF105" s="89">
        <v>187874.480544369</v>
      </c>
      <c r="AG105" s="380">
        <v>11226.1305946348</v>
      </c>
      <c r="AH105" s="380">
        <v>7.3486335313730704</v>
      </c>
      <c r="AI105" s="400">
        <v>162.879598864787</v>
      </c>
      <c r="AJ105" s="380">
        <v>244.161567318702</v>
      </c>
      <c r="AK105" s="380">
        <v>50.992909814537903</v>
      </c>
      <c r="AL105" s="89">
        <v>1385.37985411963</v>
      </c>
      <c r="AM105" s="380">
        <v>597.99659927678397</v>
      </c>
      <c r="AN105" s="380">
        <v>46.116119310464001</v>
      </c>
      <c r="AO105" s="400">
        <v>376.50231468934697</v>
      </c>
      <c r="AP105" s="380">
        <v>259.26079532697798</v>
      </c>
      <c r="AQ105" s="380">
        <v>64.429572371518503</v>
      </c>
      <c r="AR105" s="400">
        <v>2.3461292017509301</v>
      </c>
      <c r="AS105" s="380">
        <v>0.81034468355155498</v>
      </c>
      <c r="AT105" s="380">
        <v>7.3022444077841295E-2</v>
      </c>
      <c r="AU105" s="400">
        <v>5.8595901072304102</v>
      </c>
      <c r="AV105" s="380">
        <v>6.6905930288471298</v>
      </c>
      <c r="AW105" s="380">
        <v>0.117286779396511</v>
      </c>
      <c r="AX105" s="89">
        <v>6.8208882409747096E-2</v>
      </c>
      <c r="AY105" s="382">
        <v>0.149918088047444</v>
      </c>
      <c r="AZ105" s="382">
        <v>3.7328896503939099E-2</v>
      </c>
      <c r="BA105" s="591">
        <f t="shared" ref="BA105:BA106" si="154">BC105</f>
        <v>0.40954127067538798</v>
      </c>
      <c r="BB105" s="380">
        <v>1.8413446300963201</v>
      </c>
      <c r="BC105" s="380">
        <v>0.40954127067538798</v>
      </c>
      <c r="BD105" s="89">
        <v>4306.1066782442704</v>
      </c>
      <c r="BE105" s="380">
        <v>294.13946556693497</v>
      </c>
      <c r="BF105" s="380">
        <v>0.56542875944635995</v>
      </c>
      <c r="BG105" s="89">
        <v>3278.63315853621</v>
      </c>
      <c r="BH105" s="380">
        <v>419.97396498064097</v>
      </c>
      <c r="BI105" s="380">
        <v>0.89024143304152603</v>
      </c>
      <c r="BJ105" s="89">
        <v>3243.1895459047801</v>
      </c>
      <c r="BK105" s="380">
        <v>464.78080934245003</v>
      </c>
      <c r="BL105" s="380">
        <v>2.3341723533905099</v>
      </c>
      <c r="BM105" s="89">
        <v>0.206766807583947</v>
      </c>
      <c r="BN105" s="380">
        <v>0.20094508197727201</v>
      </c>
      <c r="BO105" s="380">
        <v>9.1330207166439095E-3</v>
      </c>
      <c r="BP105" s="400">
        <v>0.45900785440373698</v>
      </c>
      <c r="BQ105" s="380">
        <v>0.91973761621995598</v>
      </c>
      <c r="BR105" s="380">
        <v>9.5398659079360598E-2</v>
      </c>
      <c r="BS105" s="400">
        <v>0.72431346925668505</v>
      </c>
      <c r="BT105" s="380">
        <v>0.55849396570696197</v>
      </c>
      <c r="BU105" s="380">
        <v>3.10517670211422E-2</v>
      </c>
      <c r="BV105" s="400">
        <v>3.2153046380613901</v>
      </c>
      <c r="BW105" s="380">
        <v>2.6680513022789398</v>
      </c>
      <c r="BX105" s="380">
        <v>0.161238373400024</v>
      </c>
      <c r="BY105" s="89">
        <v>1.1587473037653899</v>
      </c>
      <c r="BZ105" s="380">
        <v>0.83933166869456699</v>
      </c>
      <c r="CA105" s="380">
        <v>3.7219144967416601E-2</v>
      </c>
      <c r="CB105" s="89">
        <v>12.6719917687708</v>
      </c>
      <c r="CC105" s="380">
        <v>4.0082382109440697</v>
      </c>
      <c r="CD105" s="380">
        <v>0.22406438468651399</v>
      </c>
      <c r="CE105" s="89">
        <v>77.023285064725499</v>
      </c>
      <c r="CF105" s="380">
        <v>51.936652126177201</v>
      </c>
      <c r="CG105" s="380">
        <v>0.20212635727686401</v>
      </c>
      <c r="CH105" s="400">
        <v>1.8428225810413801</v>
      </c>
      <c r="CI105" s="380">
        <v>1.2086996075794401</v>
      </c>
      <c r="CJ105" s="380">
        <v>5.1767784709788697E-2</v>
      </c>
      <c r="CK105" s="89">
        <v>110.197216099809</v>
      </c>
      <c r="CL105" s="380">
        <v>8.3569941247812007</v>
      </c>
      <c r="CM105" s="380">
        <v>2.0470006689920401E-2</v>
      </c>
      <c r="CN105" s="89">
        <v>2549.3980019180899</v>
      </c>
      <c r="CO105" s="380">
        <v>354.09259537506898</v>
      </c>
      <c r="CP105" s="380">
        <v>1.75958612495977E-3</v>
      </c>
      <c r="CQ105" s="89">
        <v>4.53274944500573</v>
      </c>
      <c r="CR105" s="380">
        <v>3.3506047146875999</v>
      </c>
      <c r="CS105" s="380">
        <v>0</v>
      </c>
      <c r="CT105" s="89">
        <v>1.51230283899947E-2</v>
      </c>
      <c r="CU105" s="380">
        <v>5.2700548576144798E-2</v>
      </c>
      <c r="CV105" s="380">
        <v>0</v>
      </c>
      <c r="CW105" s="400">
        <v>6.7418506231506595E-2</v>
      </c>
      <c r="CX105" s="380">
        <v>0.24909894617606901</v>
      </c>
      <c r="CY105" s="380">
        <v>0</v>
      </c>
      <c r="CZ105" s="400">
        <v>1.3114290802925599</v>
      </c>
      <c r="DA105" s="380">
        <v>1.2020286270445999</v>
      </c>
      <c r="DB105" s="380">
        <v>3.1669701370868997E-2</v>
      </c>
      <c r="DC105" s="89">
        <v>6.1298500272099501E-2</v>
      </c>
      <c r="DD105" s="380">
        <v>0.222415036582533</v>
      </c>
      <c r="DE105" s="380">
        <v>3.2976283925555801E-2</v>
      </c>
      <c r="DF105" s="89">
        <v>9.4298832078261405</v>
      </c>
      <c r="DG105" s="380">
        <v>8.8447432106300692</v>
      </c>
      <c r="DH105" s="380">
        <v>0</v>
      </c>
      <c r="DI105" s="89">
        <v>255.76014241008301</v>
      </c>
      <c r="DJ105" s="380">
        <v>37.218040965588699</v>
      </c>
      <c r="DK105" s="380">
        <v>1.8943162431876901E-3</v>
      </c>
      <c r="DL105" s="89">
        <v>866.825911928864</v>
      </c>
      <c r="DM105" s="380">
        <v>129.296721351168</v>
      </c>
      <c r="DN105" s="380">
        <v>1.9909501415995398E-3</v>
      </c>
      <c r="DO105" s="89">
        <v>150.39284174701501</v>
      </c>
      <c r="DP105" s="380">
        <v>23.301253873702102</v>
      </c>
      <c r="DQ105" s="380">
        <v>2.2898928243470702E-3</v>
      </c>
      <c r="DR105" s="89">
        <v>755.96697484697199</v>
      </c>
      <c r="DS105" s="380">
        <v>101.45872553385</v>
      </c>
      <c r="DT105" s="380">
        <v>1.2588829073935701E-2</v>
      </c>
      <c r="DU105" s="89">
        <v>334.465364561417</v>
      </c>
      <c r="DV105" s="380">
        <v>42.030407202297198</v>
      </c>
      <c r="DW105" s="380">
        <v>0</v>
      </c>
      <c r="DX105" s="89">
        <v>13.5729436541088</v>
      </c>
      <c r="DY105" s="380">
        <v>2.8767245772814101</v>
      </c>
      <c r="DZ105" s="380">
        <v>3.0878573247477702E-3</v>
      </c>
      <c r="EA105" s="89">
        <v>447.21966240999001</v>
      </c>
      <c r="EB105" s="380">
        <v>56.637169010735299</v>
      </c>
      <c r="EC105" s="380">
        <v>3.8802946642264503E-2</v>
      </c>
      <c r="ED105" s="89">
        <v>87.029231059515297</v>
      </c>
      <c r="EE105" s="380">
        <v>11.1524228921968</v>
      </c>
      <c r="EF105" s="380">
        <v>2.2633927995986299E-3</v>
      </c>
      <c r="EG105" s="89">
        <v>553.28425355882098</v>
      </c>
      <c r="EH105" s="380">
        <v>76.126818598884896</v>
      </c>
      <c r="EI105" s="380">
        <v>6.7708554672656802E-3</v>
      </c>
      <c r="EJ105" s="89">
        <v>92.499195082610399</v>
      </c>
      <c r="EK105" s="380">
        <v>12.6428422143848</v>
      </c>
      <c r="EL105" s="380">
        <v>2.8674758355522602E-3</v>
      </c>
      <c r="EM105" s="89">
        <v>224.540518929732</v>
      </c>
      <c r="EN105" s="380">
        <v>36.031258495571699</v>
      </c>
      <c r="EO105" s="380">
        <v>0</v>
      </c>
      <c r="EP105" s="89">
        <v>25.233066504585299</v>
      </c>
      <c r="EQ105" s="380">
        <v>4.66488416033165</v>
      </c>
      <c r="ER105" s="380">
        <v>0</v>
      </c>
      <c r="ES105" s="89">
        <v>138.505486262586</v>
      </c>
      <c r="ET105" s="380">
        <v>24.191881290798801</v>
      </c>
      <c r="EU105" s="380">
        <v>0</v>
      </c>
      <c r="EV105" s="89">
        <v>14.902715914601</v>
      </c>
      <c r="EW105" s="380">
        <v>2.5624339295896998</v>
      </c>
      <c r="EX105" s="380">
        <v>0</v>
      </c>
      <c r="EY105" s="400">
        <v>3.4303874316078203E-2</v>
      </c>
      <c r="EZ105" s="380">
        <v>0.15322233443421501</v>
      </c>
      <c r="FA105" s="380">
        <v>0</v>
      </c>
      <c r="FB105" s="89">
        <v>7.5811878396943397</v>
      </c>
      <c r="FC105" s="380">
        <v>1.82580835543336</v>
      </c>
      <c r="FD105" s="380">
        <v>8.3881038283582406E-3</v>
      </c>
      <c r="FE105" s="89">
        <v>0.82490625156504305</v>
      </c>
      <c r="FF105" s="380">
        <v>0.411724144830801</v>
      </c>
      <c r="FG105" s="380">
        <v>7.5098032771813601E-3</v>
      </c>
      <c r="FH105" s="89">
        <v>3.49526758973792</v>
      </c>
      <c r="FI105" s="380">
        <v>1.7383461886315901</v>
      </c>
      <c r="FJ105" s="380">
        <v>4.3131547638681203E-3</v>
      </c>
      <c r="FK105" s="89">
        <v>95.767522542996304</v>
      </c>
      <c r="FL105" s="380">
        <v>28.946301002702398</v>
      </c>
      <c r="FM105" s="380">
        <v>4.4088649622564596E-3</v>
      </c>
    </row>
    <row r="106" spans="2:169">
      <c r="B106" s="73" t="s">
        <v>207</v>
      </c>
      <c r="C106" s="73" t="s">
        <v>1408</v>
      </c>
      <c r="D106" s="73" t="s">
        <v>1339</v>
      </c>
      <c r="E106" s="73">
        <v>1.23</v>
      </c>
      <c r="F106" s="73">
        <v>1.65</v>
      </c>
      <c r="H106" s="73" t="s">
        <v>1546</v>
      </c>
      <c r="I106" s="113" t="s">
        <v>1643</v>
      </c>
      <c r="J106" s="73" t="s">
        <v>1656</v>
      </c>
      <c r="K106" s="73" t="s">
        <v>1657</v>
      </c>
      <c r="L106" s="73">
        <v>25</v>
      </c>
      <c r="M106" s="113" t="s">
        <v>1662</v>
      </c>
      <c r="N106" s="89">
        <v>6.1632292031425919</v>
      </c>
      <c r="O106" s="380">
        <v>2.8485650132620992</v>
      </c>
      <c r="P106" s="380">
        <v>0.11972157698773506</v>
      </c>
      <c r="Q106" s="591">
        <f t="shared" ref="Q106" si="155">S106</f>
        <v>0.6117063255247176</v>
      </c>
      <c r="R106" s="380">
        <v>3.9920923028803847</v>
      </c>
      <c r="S106" s="380">
        <v>0.6117063255247176</v>
      </c>
      <c r="T106" s="89">
        <v>7404.7498095635128</v>
      </c>
      <c r="U106" s="380">
        <v>4802.8411012179467</v>
      </c>
      <c r="V106" s="380">
        <v>0.39481884284261548</v>
      </c>
      <c r="W106" s="89">
        <v>1674.2148446715678</v>
      </c>
      <c r="X106" s="380">
        <v>1028.4041846710356</v>
      </c>
      <c r="Y106" s="380">
        <v>0.20703547429441838</v>
      </c>
      <c r="Z106" s="400">
        <v>456.17515977177129</v>
      </c>
      <c r="AA106" s="380">
        <v>305.73865414759621</v>
      </c>
      <c r="AB106" s="380">
        <v>9.6002748671578764E-2</v>
      </c>
      <c r="AC106" s="400">
        <v>23528.882483226109</v>
      </c>
      <c r="AD106" s="380">
        <v>16016.617709482945</v>
      </c>
      <c r="AE106" s="380">
        <v>115.88714756315095</v>
      </c>
      <c r="AF106" s="89">
        <v>188420.68070685305</v>
      </c>
      <c r="AG106" s="380">
        <v>16303.024862390967</v>
      </c>
      <c r="AH106" s="380">
        <v>10.394884732005377</v>
      </c>
      <c r="AI106" s="591">
        <f t="shared" ref="AI106" si="156">AK106</f>
        <v>59.031175096818139</v>
      </c>
      <c r="AJ106" s="380">
        <v>242.23487433187685</v>
      </c>
      <c r="AK106" s="380">
        <v>59.031175096818139</v>
      </c>
      <c r="AL106" s="89">
        <v>1774.6231873514218</v>
      </c>
      <c r="AM106" s="380">
        <v>946.32273077160005</v>
      </c>
      <c r="AN106" s="380">
        <v>50.377353973889328</v>
      </c>
      <c r="AO106" s="400">
        <v>499.41733731841919</v>
      </c>
      <c r="AP106" s="380">
        <v>372.77721731417125</v>
      </c>
      <c r="AQ106" s="380">
        <v>0.81869776699530949</v>
      </c>
      <c r="AR106" s="400">
        <v>2.2632349075228384</v>
      </c>
      <c r="AS106" s="380">
        <v>0.7948260188159324</v>
      </c>
      <c r="AT106" s="380">
        <v>7.6320368926902429E-2</v>
      </c>
      <c r="AU106" s="400">
        <v>8.7747954034250348</v>
      </c>
      <c r="AV106" s="380">
        <v>7.9733783054605727</v>
      </c>
      <c r="AW106" s="380">
        <v>8.3845180654540538E-2</v>
      </c>
      <c r="AX106" s="89">
        <v>0.12803580207739182</v>
      </c>
      <c r="AY106" s="382">
        <v>0.25184182893987572</v>
      </c>
      <c r="AZ106" s="382">
        <v>3.1753685486509552E-2</v>
      </c>
      <c r="BA106" s="591">
        <f t="shared" si="154"/>
        <v>0.40177827224519408</v>
      </c>
      <c r="BB106" s="380">
        <v>1.9277575241693188</v>
      </c>
      <c r="BC106" s="380">
        <v>0.40177827224519408</v>
      </c>
      <c r="BD106" s="89">
        <v>4560.0458978053402</v>
      </c>
      <c r="BE106" s="380">
        <v>319.04659195048504</v>
      </c>
      <c r="BF106" s="380">
        <v>0.51388711265590059</v>
      </c>
      <c r="BG106" s="89">
        <v>2911.5406634333176</v>
      </c>
      <c r="BH106" s="380">
        <v>788.12134097228079</v>
      </c>
      <c r="BI106" s="380">
        <v>1.2116232361119732</v>
      </c>
      <c r="BJ106" s="89">
        <v>2882.827716944807</v>
      </c>
      <c r="BK106" s="380">
        <v>708.69186975346611</v>
      </c>
      <c r="BL106" s="380">
        <v>2.7319786786518558</v>
      </c>
      <c r="BM106" s="89">
        <v>0.15190489923876574</v>
      </c>
      <c r="BN106" s="380">
        <v>0.18190335811185152</v>
      </c>
      <c r="BO106" s="380">
        <v>1.6321937295534598E-2</v>
      </c>
      <c r="BP106" s="591">
        <f t="shared" ref="BP106" si="157">BR106</f>
        <v>8.9106052623684318E-2</v>
      </c>
      <c r="BQ106" s="380">
        <v>0.70673454926618851</v>
      </c>
      <c r="BR106" s="380">
        <v>8.9106052623684318E-2</v>
      </c>
      <c r="BS106" s="400">
        <v>1.2002345396993763</v>
      </c>
      <c r="BT106" s="380">
        <v>1.2928614884827967</v>
      </c>
      <c r="BU106" s="380">
        <v>3.7099588523119197E-2</v>
      </c>
      <c r="BV106" s="400">
        <v>3.5558377537740391</v>
      </c>
      <c r="BW106" s="380">
        <v>3.2891212609498504</v>
      </c>
      <c r="BX106" s="380">
        <v>0.16755963532754728</v>
      </c>
      <c r="BY106" s="89">
        <v>1.6119601936657513</v>
      </c>
      <c r="BZ106" s="380">
        <v>1.1071789326441095</v>
      </c>
      <c r="CA106" s="380">
        <v>3.7680083283375292E-2</v>
      </c>
      <c r="CB106" s="89">
        <v>15.074634081993699</v>
      </c>
      <c r="CC106" s="380">
        <v>4.0623773809955006</v>
      </c>
      <c r="CD106" s="380">
        <v>0.28188408277495491</v>
      </c>
      <c r="CE106" s="89">
        <v>105.41903534712378</v>
      </c>
      <c r="CF106" s="380">
        <v>63.571249970313225</v>
      </c>
      <c r="CG106" s="380">
        <v>0.22806803038835075</v>
      </c>
      <c r="CH106" s="400">
        <v>2.4540208180539773</v>
      </c>
      <c r="CI106" s="380">
        <v>1.7044090847815536</v>
      </c>
      <c r="CJ106" s="380">
        <v>6.3410730755551495E-2</v>
      </c>
      <c r="CK106" s="89">
        <v>106.59651774726632</v>
      </c>
      <c r="CL106" s="380">
        <v>11.713881989380775</v>
      </c>
      <c r="CM106" s="380">
        <v>1.9708064255248601E-2</v>
      </c>
      <c r="CN106" s="89">
        <v>2956.208096635266</v>
      </c>
      <c r="CO106" s="380">
        <v>308.09843495188085</v>
      </c>
      <c r="CP106" s="380">
        <v>0</v>
      </c>
      <c r="CQ106" s="89">
        <v>6.3519368800650771</v>
      </c>
      <c r="CR106" s="380">
        <v>4.5045644809627943</v>
      </c>
      <c r="CS106" s="380">
        <v>0</v>
      </c>
      <c r="CT106" s="89">
        <v>3.7556418527608E-2</v>
      </c>
      <c r="CU106" s="380">
        <v>8.329610292390148E-2</v>
      </c>
      <c r="CV106" s="380">
        <v>0</v>
      </c>
      <c r="CW106" s="400">
        <v>4.4588148574188115E-2</v>
      </c>
      <c r="CX106" s="380">
        <v>0.17734605939226158</v>
      </c>
      <c r="CY106" s="380">
        <v>0</v>
      </c>
      <c r="CZ106" s="400">
        <v>1.0163152508704194</v>
      </c>
      <c r="DA106" s="380">
        <v>0.99330375903407719</v>
      </c>
      <c r="DB106" s="380">
        <v>5.3097082143935284E-2</v>
      </c>
      <c r="DC106" s="591">
        <f>DE106</f>
        <v>3.0446204475300997E-2</v>
      </c>
      <c r="DD106" s="380">
        <v>0.26658067772864824</v>
      </c>
      <c r="DE106" s="380">
        <v>3.0446204475300997E-2</v>
      </c>
      <c r="DF106" s="89">
        <v>13.55286904298848</v>
      </c>
      <c r="DG106" s="380">
        <v>10.565908409816881</v>
      </c>
      <c r="DH106" s="380">
        <v>3.8315319455983855E-2</v>
      </c>
      <c r="DI106" s="89">
        <v>296.60801686427226</v>
      </c>
      <c r="DJ106" s="380">
        <v>34.560051673102429</v>
      </c>
      <c r="DK106" s="380">
        <v>3.6496308413047043E-3</v>
      </c>
      <c r="DL106" s="89">
        <v>1026.6808787442594</v>
      </c>
      <c r="DM106" s="380">
        <v>112.63701408076834</v>
      </c>
      <c r="DN106" s="380">
        <v>3.1525328018375933E-3</v>
      </c>
      <c r="DO106" s="89">
        <v>176.06748217611843</v>
      </c>
      <c r="DP106" s="380">
        <v>21.070099681775357</v>
      </c>
      <c r="DQ106" s="380">
        <v>0</v>
      </c>
      <c r="DR106" s="89">
        <v>864.3376362977624</v>
      </c>
      <c r="DS106" s="380">
        <v>95.820929002516507</v>
      </c>
      <c r="DT106" s="380">
        <v>1.0037212522641229E-2</v>
      </c>
      <c r="DU106" s="89">
        <v>371.23453637175635</v>
      </c>
      <c r="DV106" s="380">
        <v>42.018819739041632</v>
      </c>
      <c r="DW106" s="380">
        <v>0</v>
      </c>
      <c r="DX106" s="89">
        <v>8.6320304730730761</v>
      </c>
      <c r="DY106" s="380">
        <v>2.1302354917218564</v>
      </c>
      <c r="DZ106" s="380">
        <v>4.8848599221135661E-3</v>
      </c>
      <c r="EA106" s="89">
        <v>491.5657837890592</v>
      </c>
      <c r="EB106" s="380">
        <v>53.733154406292329</v>
      </c>
      <c r="EC106" s="380">
        <v>4.7234560079292824E-2</v>
      </c>
      <c r="ED106" s="89">
        <v>97.714750511008191</v>
      </c>
      <c r="EE106" s="380">
        <v>11.682627427939645</v>
      </c>
      <c r="EF106" s="380">
        <v>1.8136148859087585E-3</v>
      </c>
      <c r="EG106" s="89">
        <v>631.54352472643086</v>
      </c>
      <c r="EH106" s="380">
        <v>75.161826118387395</v>
      </c>
      <c r="EI106" s="380">
        <v>0</v>
      </c>
      <c r="EJ106" s="89">
        <v>107.21342986851845</v>
      </c>
      <c r="EK106" s="380">
        <v>13.851642909629602</v>
      </c>
      <c r="EL106" s="380">
        <v>0</v>
      </c>
      <c r="EM106" s="89">
        <v>264.03810607711534</v>
      </c>
      <c r="EN106" s="380">
        <v>33.06806931821005</v>
      </c>
      <c r="EO106" s="380">
        <v>0</v>
      </c>
      <c r="EP106" s="89">
        <v>29.722563299441237</v>
      </c>
      <c r="EQ106" s="380">
        <v>4.1519669599474236</v>
      </c>
      <c r="ER106" s="380">
        <v>0</v>
      </c>
      <c r="ES106" s="89">
        <v>160.39871673075015</v>
      </c>
      <c r="ET106" s="380">
        <v>22.519396211849141</v>
      </c>
      <c r="EU106" s="380">
        <v>0</v>
      </c>
      <c r="EV106" s="89">
        <v>17.391329701472241</v>
      </c>
      <c r="EW106" s="380">
        <v>2.5238529604661211</v>
      </c>
      <c r="EX106" s="380">
        <v>1.9906388240558117E-3</v>
      </c>
      <c r="EY106" s="400">
        <v>0.14860679862365847</v>
      </c>
      <c r="EZ106" s="380">
        <v>0.34865765003363325</v>
      </c>
      <c r="FA106" s="380">
        <v>0</v>
      </c>
      <c r="FB106" s="89">
        <v>9.1031177404427641</v>
      </c>
      <c r="FC106" s="380">
        <v>3.3487876909260401</v>
      </c>
      <c r="FD106" s="380">
        <v>6.7089476946224384E-3</v>
      </c>
      <c r="FE106" s="89">
        <v>0.7721019913499062</v>
      </c>
      <c r="FF106" s="380">
        <v>0.49574129702744424</v>
      </c>
      <c r="FG106" s="380">
        <v>1.1305396690219764E-2</v>
      </c>
      <c r="FH106" s="89">
        <v>4.9170457449177203</v>
      </c>
      <c r="FI106" s="380">
        <v>1.9161876060721088</v>
      </c>
      <c r="FJ106" s="380">
        <v>0</v>
      </c>
      <c r="FK106" s="89">
        <v>121.51773069872242</v>
      </c>
      <c r="FL106" s="380">
        <v>17.52002218685897</v>
      </c>
      <c r="FM106" s="380">
        <v>3.5289154004691822E-3</v>
      </c>
    </row>
    <row r="107" spans="2:169">
      <c r="B107" s="73" t="s">
        <v>207</v>
      </c>
      <c r="C107" s="73" t="s">
        <v>1408</v>
      </c>
      <c r="D107" s="73" t="s">
        <v>1339</v>
      </c>
      <c r="E107" s="73">
        <v>1.23</v>
      </c>
      <c r="F107" s="73">
        <v>1.65</v>
      </c>
      <c r="H107" s="73" t="s">
        <v>1546</v>
      </c>
      <c r="I107" s="113" t="s">
        <v>1643</v>
      </c>
      <c r="J107" s="73" t="s">
        <v>1656</v>
      </c>
      <c r="K107" s="73" t="s">
        <v>1657</v>
      </c>
      <c r="L107" s="73">
        <v>25</v>
      </c>
      <c r="M107" s="113" t="s">
        <v>1663</v>
      </c>
      <c r="N107" s="89">
        <v>3.9167336857251702</v>
      </c>
      <c r="O107" s="380">
        <v>2.0774664263204698</v>
      </c>
      <c r="P107" s="380">
        <v>0.171737529897554</v>
      </c>
      <c r="Q107" s="89">
        <v>0.95575439938256801</v>
      </c>
      <c r="R107" s="380">
        <v>3.4169665318621099</v>
      </c>
      <c r="S107" s="380">
        <v>0.68526875524090802</v>
      </c>
      <c r="T107" s="89">
        <v>9503.3697814405696</v>
      </c>
      <c r="U107" s="380">
        <v>4222.8172343123197</v>
      </c>
      <c r="V107" s="380">
        <v>0.470700016584845</v>
      </c>
      <c r="W107" s="89">
        <v>2373.5768946215699</v>
      </c>
      <c r="X107" s="380">
        <v>1133.8017541320401</v>
      </c>
      <c r="Y107" s="380">
        <v>0.258478919215889</v>
      </c>
      <c r="Z107" s="400">
        <v>697.26597007515295</v>
      </c>
      <c r="AA107" s="380">
        <v>321.84487937822001</v>
      </c>
      <c r="AB107" s="380">
        <v>0.114915183149431</v>
      </c>
      <c r="AC107" s="400">
        <v>33048.880690987302</v>
      </c>
      <c r="AD107" s="380">
        <v>15269.573722338</v>
      </c>
      <c r="AE107" s="380">
        <v>134.663479724311</v>
      </c>
      <c r="AF107" s="89">
        <v>185566.87355746399</v>
      </c>
      <c r="AG107" s="380">
        <v>12200.964251601399</v>
      </c>
      <c r="AH107" s="380">
        <v>11.0522497102614</v>
      </c>
      <c r="AI107" s="400">
        <v>235.155718925538</v>
      </c>
      <c r="AJ107" s="380">
        <v>268.15914879981898</v>
      </c>
      <c r="AK107" s="380">
        <v>66.391738537600006</v>
      </c>
      <c r="AL107" s="89">
        <v>1993.19914715701</v>
      </c>
      <c r="AM107" s="380">
        <v>570.06101225235204</v>
      </c>
      <c r="AN107" s="380">
        <v>46.165286880872799</v>
      </c>
      <c r="AO107" s="400">
        <v>734.93237843667998</v>
      </c>
      <c r="AP107" s="380">
        <v>347.112387223192</v>
      </c>
      <c r="AQ107" s="380">
        <v>1.1180303449354401</v>
      </c>
      <c r="AR107" s="400">
        <v>2.39112758074898</v>
      </c>
      <c r="AS107" s="380">
        <v>0.99603883897005896</v>
      </c>
      <c r="AT107" s="380">
        <v>9.6912021563421505E-2</v>
      </c>
      <c r="AU107" s="400">
        <v>21.074847062371902</v>
      </c>
      <c r="AV107" s="380">
        <v>14.7634621612813</v>
      </c>
      <c r="AW107" s="380">
        <v>0.15295270154554599</v>
      </c>
      <c r="AX107" s="89">
        <v>0.27310316016084901</v>
      </c>
      <c r="AY107" s="382">
        <v>0.47293947681592802</v>
      </c>
      <c r="AZ107" s="382">
        <v>3.84162511379674E-2</v>
      </c>
      <c r="BA107" s="400">
        <v>0.77691599028995495</v>
      </c>
      <c r="BB107" s="380">
        <v>1.8941757164569399</v>
      </c>
      <c r="BC107" s="380">
        <v>0.60589009268626504</v>
      </c>
      <c r="BD107" s="89">
        <v>4452.8003308440102</v>
      </c>
      <c r="BE107" s="380">
        <v>384.90333862996698</v>
      </c>
      <c r="BF107" s="380">
        <v>0.61532631639817503</v>
      </c>
      <c r="BG107" s="89">
        <v>3350.08100052802</v>
      </c>
      <c r="BH107" s="380">
        <v>929.80216344342296</v>
      </c>
      <c r="BI107" s="380">
        <v>1.35643209072727</v>
      </c>
      <c r="BJ107" s="89">
        <v>3329.5546598030601</v>
      </c>
      <c r="BK107" s="380">
        <v>894.16105499385299</v>
      </c>
      <c r="BL107" s="380">
        <v>3.4260093525893001</v>
      </c>
      <c r="BM107" s="89">
        <v>0.196820349541863</v>
      </c>
      <c r="BN107" s="380">
        <v>0.26395364354172302</v>
      </c>
      <c r="BO107" s="380">
        <v>1.38574272253947E-2</v>
      </c>
      <c r="BP107" s="400">
        <v>0.35399037701000802</v>
      </c>
      <c r="BQ107" s="380">
        <v>0.71600213793151601</v>
      </c>
      <c r="BR107" s="380">
        <v>0.122485447663143</v>
      </c>
      <c r="BS107" s="400">
        <v>1.3397037843791999</v>
      </c>
      <c r="BT107" s="380">
        <v>1.6890871368523701</v>
      </c>
      <c r="BU107" s="380">
        <v>4.0674321239344301E-2</v>
      </c>
      <c r="BV107" s="400">
        <v>3.8297874003597601</v>
      </c>
      <c r="BW107" s="380">
        <v>2.9065653599283299</v>
      </c>
      <c r="BX107" s="380">
        <v>0.23111783535867</v>
      </c>
      <c r="BY107" s="89">
        <v>2.2559777296835</v>
      </c>
      <c r="BZ107" s="380">
        <v>1.46165301176829</v>
      </c>
      <c r="CA107" s="380">
        <v>4.7493409758633802E-2</v>
      </c>
      <c r="CB107" s="89">
        <v>13.108922157268999</v>
      </c>
      <c r="CC107" s="380">
        <v>5.4606427747195898</v>
      </c>
      <c r="CD107" s="380">
        <v>0.30821673504902403</v>
      </c>
      <c r="CE107" s="89">
        <v>139.514071322398</v>
      </c>
      <c r="CF107" s="380">
        <v>50.343741460667303</v>
      </c>
      <c r="CG107" s="380">
        <v>0.27290255793736601</v>
      </c>
      <c r="CH107" s="400">
        <v>3.5860854356425</v>
      </c>
      <c r="CI107" s="380">
        <v>1.9358343649440799</v>
      </c>
      <c r="CJ107" s="380">
        <v>6.6661654388230296E-2</v>
      </c>
      <c r="CK107" s="89">
        <v>107.426201161108</v>
      </c>
      <c r="CL107" s="380">
        <v>12.8705656950901</v>
      </c>
      <c r="CM107" s="380">
        <v>2.5971849363937798E-2</v>
      </c>
      <c r="CN107" s="89">
        <v>2632.0811485541499</v>
      </c>
      <c r="CO107" s="380">
        <v>564.08939733360296</v>
      </c>
      <c r="CP107" s="380">
        <v>4.3616317877248303E-2</v>
      </c>
      <c r="CQ107" s="89">
        <v>8.6606378367707997</v>
      </c>
      <c r="CR107" s="380">
        <v>4.52375087406757</v>
      </c>
      <c r="CS107" s="380">
        <v>0</v>
      </c>
      <c r="CT107" s="89">
        <v>0.10365549017419</v>
      </c>
      <c r="CU107" s="380">
        <v>0.15363601008566999</v>
      </c>
      <c r="CV107" s="380">
        <v>0</v>
      </c>
      <c r="CW107" s="400">
        <v>2.5896706986441299E-2</v>
      </c>
      <c r="CX107" s="380">
        <v>0.14999930958229299</v>
      </c>
      <c r="CY107" s="380">
        <v>2.1153074667995E-2</v>
      </c>
      <c r="CZ107" s="400">
        <v>1.2480340665743901</v>
      </c>
      <c r="DA107" s="380">
        <v>1.0261173084687401</v>
      </c>
      <c r="DB107" s="380">
        <v>4.8635784761958498E-2</v>
      </c>
      <c r="DC107" s="89">
        <v>6.8320537107177101E-2</v>
      </c>
      <c r="DD107" s="380">
        <v>0.22159083467827101</v>
      </c>
      <c r="DE107" s="380">
        <v>4.16092639021386E-2</v>
      </c>
      <c r="DF107" s="89">
        <v>19.6722526421824</v>
      </c>
      <c r="DG107" s="380">
        <v>10.274119258803999</v>
      </c>
      <c r="DH107" s="380">
        <v>6.8621325795937299E-2</v>
      </c>
      <c r="DI107" s="89">
        <v>264.60753142284801</v>
      </c>
      <c r="DJ107" s="380">
        <v>68.605334946290995</v>
      </c>
      <c r="DK107" s="380">
        <v>2.4549360387602398E-3</v>
      </c>
      <c r="DL107" s="89">
        <v>899.656078537805</v>
      </c>
      <c r="DM107" s="380">
        <v>242.65052827360299</v>
      </c>
      <c r="DN107" s="380">
        <v>3.6282670557747998E-3</v>
      </c>
      <c r="DO107" s="89">
        <v>154.165124558195</v>
      </c>
      <c r="DP107" s="380">
        <v>38.664115137074397</v>
      </c>
      <c r="DQ107" s="380">
        <v>2.1093938919056602E-3</v>
      </c>
      <c r="DR107" s="89">
        <v>773.86698883219196</v>
      </c>
      <c r="DS107" s="380">
        <v>177.682362696073</v>
      </c>
      <c r="DT107" s="380">
        <v>0</v>
      </c>
      <c r="DU107" s="89">
        <v>338.66172752295103</v>
      </c>
      <c r="DV107" s="380">
        <v>74.382205798974397</v>
      </c>
      <c r="DW107" s="380">
        <v>0</v>
      </c>
      <c r="DX107" s="89">
        <v>11.0263611589614</v>
      </c>
      <c r="DY107" s="380">
        <v>5.8843142904489101</v>
      </c>
      <c r="DZ107" s="380">
        <v>3.9963523471742103E-3</v>
      </c>
      <c r="EA107" s="89">
        <v>452.73876550394402</v>
      </c>
      <c r="EB107" s="380">
        <v>89.454541432134405</v>
      </c>
      <c r="EC107" s="380">
        <v>3.3146062166513703E-2</v>
      </c>
      <c r="ED107" s="89">
        <v>88.589778348863604</v>
      </c>
      <c r="EE107" s="380">
        <v>19.235009580190699</v>
      </c>
      <c r="EF107" s="380">
        <v>2.0864133253002798E-3</v>
      </c>
      <c r="EG107" s="89">
        <v>570.59392556348496</v>
      </c>
      <c r="EH107" s="380">
        <v>124.569650220979</v>
      </c>
      <c r="EI107" s="380">
        <v>1.7481853501372501E-2</v>
      </c>
      <c r="EJ107" s="89">
        <v>95.685617078798103</v>
      </c>
      <c r="EK107" s="380">
        <v>21.3267628259206</v>
      </c>
      <c r="EL107" s="380">
        <v>2.1667115870435101E-3</v>
      </c>
      <c r="EM107" s="89">
        <v>234.118096262889</v>
      </c>
      <c r="EN107" s="380">
        <v>55.7719966097957</v>
      </c>
      <c r="EO107" s="380">
        <v>6.6910188656448596E-3</v>
      </c>
      <c r="EP107" s="89">
        <v>26.289858597185098</v>
      </c>
      <c r="EQ107" s="380">
        <v>6.7745730358694898</v>
      </c>
      <c r="ER107" s="380">
        <v>2.1538280476176299E-3</v>
      </c>
      <c r="ES107" s="89">
        <v>142.01924437537201</v>
      </c>
      <c r="ET107" s="380">
        <v>39.846782387326201</v>
      </c>
      <c r="EU107" s="380">
        <v>0</v>
      </c>
      <c r="EV107" s="89">
        <v>15.283276436359101</v>
      </c>
      <c r="EW107" s="380">
        <v>4.1046661562994498</v>
      </c>
      <c r="EX107" s="380">
        <v>4.4852706913858396E-3</v>
      </c>
      <c r="EY107" s="400">
        <v>2.8817891024522601E-2</v>
      </c>
      <c r="EZ107" s="380">
        <v>0.13772286406786899</v>
      </c>
      <c r="FA107" s="380">
        <v>1.12123401544922E-2</v>
      </c>
      <c r="FB107" s="89">
        <v>9.2304882091430596</v>
      </c>
      <c r="FC107" s="380">
        <v>2.5474124842181101</v>
      </c>
      <c r="FD107" s="380">
        <v>0</v>
      </c>
      <c r="FE107" s="89">
        <v>0.71783016408507405</v>
      </c>
      <c r="FF107" s="380">
        <v>0.51486941340556103</v>
      </c>
      <c r="FG107" s="380">
        <v>1.2046332031003099E-2</v>
      </c>
      <c r="FH107" s="89">
        <v>4.2554609226343301</v>
      </c>
      <c r="FI107" s="380">
        <v>2.44772497395306</v>
      </c>
      <c r="FJ107" s="380">
        <v>3.9540551354574202E-3</v>
      </c>
      <c r="FK107" s="89">
        <v>99.1604158916264</v>
      </c>
      <c r="FL107" s="380">
        <v>50.221905482785402</v>
      </c>
      <c r="FM107" s="380">
        <v>5.6994898755694098E-3</v>
      </c>
    </row>
    <row r="108" spans="2:169">
      <c r="B108" s="73" t="s">
        <v>207</v>
      </c>
      <c r="C108" s="73" t="s">
        <v>1408</v>
      </c>
      <c r="D108" s="73" t="s">
        <v>1339</v>
      </c>
      <c r="E108" s="73">
        <v>1.23</v>
      </c>
      <c r="F108" s="73">
        <v>1.65</v>
      </c>
      <c r="H108" s="73" t="s">
        <v>1546</v>
      </c>
      <c r="I108" s="113" t="s">
        <v>1643</v>
      </c>
      <c r="J108" s="73" t="s">
        <v>1656</v>
      </c>
      <c r="K108" s="73" t="s">
        <v>1657</v>
      </c>
      <c r="L108" s="73">
        <v>25</v>
      </c>
      <c r="M108" s="113" t="s">
        <v>1664</v>
      </c>
      <c r="N108" s="89">
        <v>4.0511698030361796</v>
      </c>
      <c r="O108" s="380">
        <v>2.2949829054019801</v>
      </c>
      <c r="P108" s="380">
        <v>0.146758496329572</v>
      </c>
      <c r="Q108" s="89">
        <v>1.2391304205526901</v>
      </c>
      <c r="R108" s="380">
        <v>3.2510305271859798</v>
      </c>
      <c r="S108" s="380">
        <v>0.674450864757559</v>
      </c>
      <c r="T108" s="89">
        <v>2548.3179347704299</v>
      </c>
      <c r="U108" s="380">
        <v>1889.54081354613</v>
      </c>
      <c r="V108" s="380">
        <v>0.42312411474157602</v>
      </c>
      <c r="W108" s="89">
        <v>643.70246922624995</v>
      </c>
      <c r="X108" s="380">
        <v>536.45858340103996</v>
      </c>
      <c r="Y108" s="380">
        <v>0.89978022712627903</v>
      </c>
      <c r="Z108" s="400">
        <v>361.45028956911898</v>
      </c>
      <c r="AA108" s="380">
        <v>558.27922570733904</v>
      </c>
      <c r="AB108" s="380">
        <v>9.5345622342400002E-2</v>
      </c>
      <c r="AC108" s="400">
        <v>6187.8045292302904</v>
      </c>
      <c r="AD108" s="380">
        <v>8307.5061746819792</v>
      </c>
      <c r="AE108" s="380">
        <v>104.065015631283</v>
      </c>
      <c r="AF108" s="89">
        <v>189130.826957037</v>
      </c>
      <c r="AG108" s="380">
        <v>14317.0079164412</v>
      </c>
      <c r="AH108" s="380">
        <v>7.8657056776507002</v>
      </c>
      <c r="AI108" s="400">
        <v>165.00063617372101</v>
      </c>
      <c r="AJ108" s="380">
        <v>222.15570532088401</v>
      </c>
      <c r="AK108" s="380">
        <v>57.000771628241097</v>
      </c>
      <c r="AL108" s="89">
        <v>2228.49030390709</v>
      </c>
      <c r="AM108" s="380">
        <v>838.29023397239098</v>
      </c>
      <c r="AN108" s="380">
        <v>40.3153528485281</v>
      </c>
      <c r="AO108" s="400">
        <v>171.59471990656101</v>
      </c>
      <c r="AP108" s="380">
        <v>191.623535021978</v>
      </c>
      <c r="AQ108" s="380">
        <v>0.95469671929851196</v>
      </c>
      <c r="AR108" s="400">
        <v>2.1127373187609799</v>
      </c>
      <c r="AS108" s="380">
        <v>1.0288139572175801</v>
      </c>
      <c r="AT108" s="380">
        <v>5.4187228412547701E-2</v>
      </c>
      <c r="AU108" s="400">
        <v>38.105914557026303</v>
      </c>
      <c r="AV108" s="380">
        <v>165.82709252374099</v>
      </c>
      <c r="AW108" s="380">
        <v>8.7153237436937897E-2</v>
      </c>
      <c r="AX108" s="89">
        <v>0.52805953088374702</v>
      </c>
      <c r="AY108" s="382">
        <v>1.65954910165522</v>
      </c>
      <c r="AZ108" s="382">
        <v>3.4396803593382E-2</v>
      </c>
      <c r="BA108" s="400">
        <v>1.1680996138309501</v>
      </c>
      <c r="BB108" s="380">
        <v>2.6532809974757701</v>
      </c>
      <c r="BC108" s="380">
        <v>0.44255241638693399</v>
      </c>
      <c r="BD108" s="89">
        <v>4181.4733789206402</v>
      </c>
      <c r="BE108" s="380">
        <v>327.89662564075297</v>
      </c>
      <c r="BF108" s="380">
        <v>0.53503861841524203</v>
      </c>
      <c r="BG108" s="89">
        <v>3584.4903162659102</v>
      </c>
      <c r="BH108" s="380">
        <v>969.16214587766603</v>
      </c>
      <c r="BI108" s="380">
        <v>1.5299018340529</v>
      </c>
      <c r="BJ108" s="89">
        <v>3574.6524932359798</v>
      </c>
      <c r="BK108" s="380">
        <v>959.17675382506002</v>
      </c>
      <c r="BL108" s="380">
        <v>2.97594662437182</v>
      </c>
      <c r="BM108" s="89">
        <v>0.29427867986483303</v>
      </c>
      <c r="BN108" s="380">
        <v>0.33385262502232499</v>
      </c>
      <c r="BO108" s="380">
        <v>1.89242473731356E-2</v>
      </c>
      <c r="BP108" s="400">
        <v>0.69243433645334895</v>
      </c>
      <c r="BQ108" s="380">
        <v>1.4503707124357299</v>
      </c>
      <c r="BR108" s="380">
        <v>6.7097685757726205E-2</v>
      </c>
      <c r="BS108" s="400">
        <v>3.0186788682880601</v>
      </c>
      <c r="BT108" s="380">
        <v>7.5927114140739098</v>
      </c>
      <c r="BU108" s="380">
        <v>3.9132222545549301E-2</v>
      </c>
      <c r="BV108" s="400">
        <v>4.5003706387222699</v>
      </c>
      <c r="BW108" s="380">
        <v>5.7894963607667203</v>
      </c>
      <c r="BX108" s="380">
        <v>0.16617838570447399</v>
      </c>
      <c r="BY108" s="89">
        <v>0.66978179054485498</v>
      </c>
      <c r="BZ108" s="380">
        <v>0.782434485972897</v>
      </c>
      <c r="CA108" s="380">
        <v>4.62100652340603E-2</v>
      </c>
      <c r="CB108" s="89">
        <v>14.4115123049001</v>
      </c>
      <c r="CC108" s="380">
        <v>3.5766483486424101</v>
      </c>
      <c r="CD108" s="380">
        <v>0.237709734887635</v>
      </c>
      <c r="CE108" s="89">
        <v>29.375804752756402</v>
      </c>
      <c r="CF108" s="380">
        <v>34.409217783582001</v>
      </c>
      <c r="CG108" s="380">
        <v>0.18920049463924901</v>
      </c>
      <c r="CH108" s="400">
        <v>1.3176762275548399</v>
      </c>
      <c r="CI108" s="380">
        <v>1.0355932184902801</v>
      </c>
      <c r="CJ108" s="380">
        <v>5.1485293898446499E-2</v>
      </c>
      <c r="CK108" s="89">
        <v>103.503597104617</v>
      </c>
      <c r="CL108" s="380">
        <v>8.4940739478989506</v>
      </c>
      <c r="CM108" s="380">
        <v>2.37981186697095E-2</v>
      </c>
      <c r="CN108" s="89">
        <v>3052.0702270632801</v>
      </c>
      <c r="CO108" s="380">
        <v>263.385599264181</v>
      </c>
      <c r="CP108" s="380">
        <v>1.7962740371936101E-2</v>
      </c>
      <c r="CQ108" s="89">
        <v>2.1217988459076</v>
      </c>
      <c r="CR108" s="380">
        <v>3.4435214344220899</v>
      </c>
      <c r="CS108" s="380">
        <v>3.5097653943824102E-3</v>
      </c>
      <c r="CT108" s="89">
        <v>0.31494238366689498</v>
      </c>
      <c r="CU108" s="380">
        <v>1.5937824486276699</v>
      </c>
      <c r="CV108" s="380">
        <v>2.89315158256164E-3</v>
      </c>
      <c r="CW108" s="400">
        <v>4.7383216784274103E-2</v>
      </c>
      <c r="CX108" s="380">
        <v>0.216179212662199</v>
      </c>
      <c r="CY108" s="380">
        <v>2.3192125727546201E-2</v>
      </c>
      <c r="CZ108" s="400">
        <v>1.2859682735661999</v>
      </c>
      <c r="DA108" s="380">
        <v>1.12090973969874</v>
      </c>
      <c r="DB108" s="380">
        <v>3.6920006789408398E-2</v>
      </c>
      <c r="DC108" s="89">
        <v>4.2250964733378901E-2</v>
      </c>
      <c r="DD108" s="380">
        <v>0.17592686912588801</v>
      </c>
      <c r="DE108" s="380">
        <v>2.9284638003093302E-2</v>
      </c>
      <c r="DF108" s="89">
        <v>4.0890049933672996</v>
      </c>
      <c r="DG108" s="380">
        <v>5.2460032024258503</v>
      </c>
      <c r="DH108" s="380">
        <v>3.4491528078614803E-2</v>
      </c>
      <c r="DI108" s="89">
        <v>277.64363010970197</v>
      </c>
      <c r="DJ108" s="380">
        <v>57.230789030426301</v>
      </c>
      <c r="DK108" s="380">
        <v>1.92090071713831E-3</v>
      </c>
      <c r="DL108" s="89">
        <v>952.02614272110998</v>
      </c>
      <c r="DM108" s="380">
        <v>177.70350791310801</v>
      </c>
      <c r="DN108" s="380">
        <v>0</v>
      </c>
      <c r="DO108" s="89">
        <v>164.306211902868</v>
      </c>
      <c r="DP108" s="380">
        <v>26.6858850819001</v>
      </c>
      <c r="DQ108" s="380">
        <v>0</v>
      </c>
      <c r="DR108" s="89">
        <v>810.98861301578302</v>
      </c>
      <c r="DS108" s="380">
        <v>129.02775301165499</v>
      </c>
      <c r="DT108" s="380">
        <v>8.9453819100625605E-3</v>
      </c>
      <c r="DU108" s="89">
        <v>358.47984704678203</v>
      </c>
      <c r="DV108" s="380">
        <v>48.188068156075197</v>
      </c>
      <c r="DW108" s="380">
        <v>1.08782252448049E-2</v>
      </c>
      <c r="DX108" s="89">
        <v>9.5095983183508306</v>
      </c>
      <c r="DY108" s="380">
        <v>3.4352822631024198</v>
      </c>
      <c r="DZ108" s="380">
        <v>0</v>
      </c>
      <c r="EA108" s="89">
        <v>488.84876189826599</v>
      </c>
      <c r="EB108" s="380">
        <v>67.927118015886606</v>
      </c>
      <c r="EC108" s="380">
        <v>2.9540414211499999E-2</v>
      </c>
      <c r="ED108" s="89">
        <v>96.964593741961494</v>
      </c>
      <c r="EE108" s="380">
        <v>11.489556090905699</v>
      </c>
      <c r="EF108" s="380">
        <v>0</v>
      </c>
      <c r="EG108" s="89">
        <v>637.27515803058805</v>
      </c>
      <c r="EH108" s="380">
        <v>71.851872696417004</v>
      </c>
      <c r="EI108" s="380">
        <v>2.0478810644063501E-2</v>
      </c>
      <c r="EJ108" s="89">
        <v>110.289551347285</v>
      </c>
      <c r="EK108" s="380">
        <v>13.749737789563399</v>
      </c>
      <c r="EL108" s="380">
        <v>0</v>
      </c>
      <c r="EM108" s="89">
        <v>273.65672661035802</v>
      </c>
      <c r="EN108" s="380">
        <v>34.461733247189997</v>
      </c>
      <c r="EO108" s="380">
        <v>0</v>
      </c>
      <c r="EP108" s="89">
        <v>30.794300304435001</v>
      </c>
      <c r="EQ108" s="380">
        <v>4.1057043068750003</v>
      </c>
      <c r="ER108" s="380">
        <v>1.68241706677271E-3</v>
      </c>
      <c r="ES108" s="89">
        <v>167.895088120791</v>
      </c>
      <c r="ET108" s="380">
        <v>22.9746456015001</v>
      </c>
      <c r="EU108" s="380">
        <v>1.17468618551711E-2</v>
      </c>
      <c r="EV108" s="89">
        <v>17.993673721266799</v>
      </c>
      <c r="EW108" s="380">
        <v>2.3928663359056399</v>
      </c>
      <c r="EX108" s="380">
        <v>2.50779136602531E-3</v>
      </c>
      <c r="EY108" s="400">
        <v>0.18187341897808701</v>
      </c>
      <c r="EZ108" s="380">
        <v>1.02754894989104</v>
      </c>
      <c r="FA108" s="380">
        <v>8.7360729904640902E-3</v>
      </c>
      <c r="FB108" s="89">
        <v>11.7136620745288</v>
      </c>
      <c r="FC108" s="380">
        <v>7.2585692582041297</v>
      </c>
      <c r="FD108" s="380">
        <v>6.0161902532272502E-3</v>
      </c>
      <c r="FE108" s="89">
        <v>0.69399080115762801</v>
      </c>
      <c r="FF108" s="380">
        <v>0.58884152148889701</v>
      </c>
      <c r="FG108" s="380">
        <v>6.8366073911407602E-3</v>
      </c>
      <c r="FH108" s="89">
        <v>6.8194283597839602</v>
      </c>
      <c r="FI108" s="380">
        <v>11.113816384361501</v>
      </c>
      <c r="FJ108" s="380">
        <v>4.3358874456006702E-3</v>
      </c>
      <c r="FK108" s="89">
        <v>118.911753036148</v>
      </c>
      <c r="FL108" s="380">
        <v>35.4908944576311</v>
      </c>
      <c r="FM108" s="380">
        <v>3.1691527647046401E-3</v>
      </c>
    </row>
    <row r="109" spans="2:169">
      <c r="B109" s="73" t="s">
        <v>207</v>
      </c>
      <c r="C109" s="73" t="s">
        <v>1408</v>
      </c>
      <c r="D109" s="73" t="s">
        <v>1339</v>
      </c>
      <c r="E109" s="73">
        <v>1.23</v>
      </c>
      <c r="F109" s="73">
        <v>1.65</v>
      </c>
      <c r="H109" s="73" t="s">
        <v>1546</v>
      </c>
      <c r="I109" s="113" t="s">
        <v>1643</v>
      </c>
      <c r="J109" s="73" t="s">
        <v>1656</v>
      </c>
      <c r="K109" s="73" t="s">
        <v>1657</v>
      </c>
      <c r="L109" s="73">
        <v>25</v>
      </c>
      <c r="M109" s="113" t="s">
        <v>1665</v>
      </c>
      <c r="N109" s="89">
        <v>7.4778598107079901</v>
      </c>
      <c r="O109" s="380">
        <v>3.4389776588405399</v>
      </c>
      <c r="P109" s="380">
        <v>0.28125222198892902</v>
      </c>
      <c r="Q109" s="89">
        <v>3.2683376881371502</v>
      </c>
      <c r="R109" s="380">
        <v>8.5449545493865902</v>
      </c>
      <c r="S109" s="380">
        <v>1.33063996556149</v>
      </c>
      <c r="T109" s="89">
        <v>19858.903061247402</v>
      </c>
      <c r="U109" s="380">
        <v>8396.9320708968698</v>
      </c>
      <c r="V109" s="380">
        <v>0.864512647855876</v>
      </c>
      <c r="W109" s="89">
        <v>4927.5568023760497</v>
      </c>
      <c r="X109" s="380">
        <v>2096.7541144556099</v>
      </c>
      <c r="Y109" s="380">
        <v>0.46338386553322197</v>
      </c>
      <c r="Z109" s="400">
        <v>1808.5503179391801</v>
      </c>
      <c r="AA109" s="380">
        <v>814.82537489652702</v>
      </c>
      <c r="AB109" s="380">
        <v>0.21557442978928901</v>
      </c>
      <c r="AC109" s="400">
        <v>76107.049654699396</v>
      </c>
      <c r="AD109" s="380">
        <v>32523.308448572301</v>
      </c>
      <c r="AE109" s="380">
        <v>204.67940558780001</v>
      </c>
      <c r="AF109" s="89">
        <v>174967.35016116101</v>
      </c>
      <c r="AG109" s="380">
        <v>21530.941986781399</v>
      </c>
      <c r="AH109" s="380">
        <v>18.012540893816801</v>
      </c>
      <c r="AI109" s="400">
        <v>536.864763740032</v>
      </c>
      <c r="AJ109" s="380">
        <v>459.29245870711998</v>
      </c>
      <c r="AK109" s="380">
        <v>117.647435311248</v>
      </c>
      <c r="AL109" s="89">
        <v>6696.6336560165901</v>
      </c>
      <c r="AM109" s="380">
        <v>2600.1091435417902</v>
      </c>
      <c r="AN109" s="380">
        <v>86.971066976650903</v>
      </c>
      <c r="AO109" s="400">
        <v>1711.90002411256</v>
      </c>
      <c r="AP109" s="380">
        <v>778.04942292151895</v>
      </c>
      <c r="AQ109" s="380">
        <v>1.9610681812536499</v>
      </c>
      <c r="AR109" s="400">
        <v>3.1490862937396602</v>
      </c>
      <c r="AS109" s="380">
        <v>1.44234259506822</v>
      </c>
      <c r="AT109" s="380">
        <v>0.13226053134017701</v>
      </c>
      <c r="AU109" s="400">
        <v>94.124504562251403</v>
      </c>
      <c r="AV109" s="380">
        <v>122.005850676374</v>
      </c>
      <c r="AW109" s="380">
        <v>0.31684693094127098</v>
      </c>
      <c r="AX109" s="89">
        <v>1.5735487806499</v>
      </c>
      <c r="AY109" s="382">
        <v>1.6907775615391101</v>
      </c>
      <c r="AZ109" s="382">
        <v>6.7358326444681302E-2</v>
      </c>
      <c r="BA109" s="400">
        <v>4.5575445166368196</v>
      </c>
      <c r="BB109" s="380">
        <v>7.6442979568244498</v>
      </c>
      <c r="BC109" s="380">
        <v>1.0051511309380801</v>
      </c>
      <c r="BD109" s="89">
        <v>4474.7105176243904</v>
      </c>
      <c r="BE109" s="380">
        <v>626.84638786835706</v>
      </c>
      <c r="BF109" s="380">
        <v>1.1448516792947301</v>
      </c>
      <c r="BG109" s="89">
        <v>4694.7102185658396</v>
      </c>
      <c r="BH109" s="380">
        <v>1666.50933122076</v>
      </c>
      <c r="BI109" s="380">
        <v>2.2445697369412101</v>
      </c>
      <c r="BJ109" s="89">
        <v>4469.8889809683296</v>
      </c>
      <c r="BK109" s="380">
        <v>1251.70087819019</v>
      </c>
      <c r="BL109" s="380">
        <v>6.3449943365568497</v>
      </c>
      <c r="BM109" s="89">
        <v>0.39867609388311798</v>
      </c>
      <c r="BN109" s="380">
        <v>0.49416231238157599</v>
      </c>
      <c r="BO109" s="380">
        <v>2.7059635493762699E-2</v>
      </c>
      <c r="BP109" s="400">
        <v>1.5653951211141299</v>
      </c>
      <c r="BQ109" s="380">
        <v>2.5706699318258299</v>
      </c>
      <c r="BR109" s="380">
        <v>0.24288072391694299</v>
      </c>
      <c r="BS109" s="400">
        <v>5.4612211689679802</v>
      </c>
      <c r="BT109" s="380">
        <v>6.2244187683647603</v>
      </c>
      <c r="BU109" s="380">
        <v>0.110367517041032</v>
      </c>
      <c r="BV109" s="400">
        <v>5.2942516925759202</v>
      </c>
      <c r="BW109" s="380">
        <v>4.9306964015185901</v>
      </c>
      <c r="BX109" s="380">
        <v>0.38511061096503602</v>
      </c>
      <c r="BY109" s="89">
        <v>5.4149740340210704</v>
      </c>
      <c r="BZ109" s="380">
        <v>3.3856993530399899</v>
      </c>
      <c r="CA109" s="380">
        <v>0.10102091952893</v>
      </c>
      <c r="CB109" s="89">
        <v>15.368597373793399</v>
      </c>
      <c r="CC109" s="380">
        <v>7.2648211602368402</v>
      </c>
      <c r="CD109" s="380">
        <v>0.45571221294955999</v>
      </c>
      <c r="CE109" s="89">
        <v>294.76284477817302</v>
      </c>
      <c r="CF109" s="380">
        <v>122.69109221612101</v>
      </c>
      <c r="CG109" s="380">
        <v>0.44901634095392901</v>
      </c>
      <c r="CH109" s="400">
        <v>9.0586380687557408</v>
      </c>
      <c r="CI109" s="380">
        <v>5.9115736510957797</v>
      </c>
      <c r="CJ109" s="380">
        <v>0.109501043478237</v>
      </c>
      <c r="CK109" s="89">
        <v>108.389558101407</v>
      </c>
      <c r="CL109" s="380">
        <v>21.4946469006772</v>
      </c>
      <c r="CM109" s="380">
        <v>5.0755844482533702E-2</v>
      </c>
      <c r="CN109" s="89">
        <v>3067.5763774594602</v>
      </c>
      <c r="CO109" s="380">
        <v>575.43831532112097</v>
      </c>
      <c r="CP109" s="380">
        <v>4.1144423488831804E-3</v>
      </c>
      <c r="CQ109" s="89">
        <v>20.944847745901701</v>
      </c>
      <c r="CR109" s="380">
        <v>11.8804814534922</v>
      </c>
      <c r="CS109" s="380">
        <v>0</v>
      </c>
      <c r="CT109" s="89">
        <v>0.41462059549200703</v>
      </c>
      <c r="CU109" s="380">
        <v>0.67243020236386797</v>
      </c>
      <c r="CV109" s="380">
        <v>0</v>
      </c>
      <c r="CW109" s="400">
        <v>0.115146236836404</v>
      </c>
      <c r="CX109" s="380">
        <v>0.49260837487142201</v>
      </c>
      <c r="CY109" s="380">
        <v>5.4368579550950098E-2</v>
      </c>
      <c r="CZ109" s="400">
        <v>1.9782425664416099</v>
      </c>
      <c r="DA109" s="380">
        <v>1.8738374726137399</v>
      </c>
      <c r="DB109" s="380">
        <v>8.6165504470783305E-2</v>
      </c>
      <c r="DC109" s="89">
        <v>0.112589394253041</v>
      </c>
      <c r="DD109" s="380">
        <v>0.50195391217157204</v>
      </c>
      <c r="DE109" s="380">
        <v>8.1481755594613403E-2</v>
      </c>
      <c r="DF109" s="89">
        <v>48.039280299491402</v>
      </c>
      <c r="DG109" s="380">
        <v>28.5294887258896</v>
      </c>
      <c r="DH109" s="380">
        <v>3.9955765152824098E-2</v>
      </c>
      <c r="DI109" s="89">
        <v>314.25131697097498</v>
      </c>
      <c r="DJ109" s="380">
        <v>81.961985630172506</v>
      </c>
      <c r="DK109" s="380">
        <v>8.7362328288918198E-3</v>
      </c>
      <c r="DL109" s="89">
        <v>1065.77604216233</v>
      </c>
      <c r="DM109" s="380">
        <v>282.97223380664502</v>
      </c>
      <c r="DN109" s="380">
        <v>4.5983984026598803E-3</v>
      </c>
      <c r="DO109" s="89">
        <v>181.206440569074</v>
      </c>
      <c r="DP109" s="380">
        <v>45.618494659076198</v>
      </c>
      <c r="DQ109" s="380">
        <v>0</v>
      </c>
      <c r="DR109" s="89">
        <v>879.02063733102204</v>
      </c>
      <c r="DS109" s="380">
        <v>205.46831871739201</v>
      </c>
      <c r="DT109" s="380">
        <v>2.0006922713331401E-2</v>
      </c>
      <c r="DU109" s="89">
        <v>385.500001242309</v>
      </c>
      <c r="DV109" s="380">
        <v>105.65936434196099</v>
      </c>
      <c r="DW109" s="380">
        <v>3.4725226060680799E-2</v>
      </c>
      <c r="DX109" s="89">
        <v>9.2265366829383098</v>
      </c>
      <c r="DY109" s="380">
        <v>4.0269423508316899</v>
      </c>
      <c r="DZ109" s="380">
        <v>9.9641941044539203E-3</v>
      </c>
      <c r="EA109" s="89">
        <v>507.94031238020301</v>
      </c>
      <c r="EB109" s="380">
        <v>120.201875340383</v>
      </c>
      <c r="EC109" s="380">
        <v>5.4102915361621602E-2</v>
      </c>
      <c r="ED109" s="89">
        <v>100.348630310839</v>
      </c>
      <c r="EE109" s="380">
        <v>25.3991596721667</v>
      </c>
      <c r="EF109" s="380">
        <v>8.2536969903535002E-3</v>
      </c>
      <c r="EG109" s="89">
        <v>661.42636905685697</v>
      </c>
      <c r="EH109" s="380">
        <v>157.33426370914901</v>
      </c>
      <c r="EI109" s="380">
        <v>0</v>
      </c>
      <c r="EJ109" s="89">
        <v>114.022499576234</v>
      </c>
      <c r="EK109" s="380">
        <v>28.950545464248499</v>
      </c>
      <c r="EL109" s="380">
        <v>0</v>
      </c>
      <c r="EM109" s="89">
        <v>278.342832882935</v>
      </c>
      <c r="EN109" s="380">
        <v>67.286610604329397</v>
      </c>
      <c r="EO109" s="380">
        <v>0</v>
      </c>
      <c r="EP109" s="89">
        <v>31.949166849849298</v>
      </c>
      <c r="EQ109" s="380">
        <v>8.9070432577349692</v>
      </c>
      <c r="ER109" s="380">
        <v>0</v>
      </c>
      <c r="ES109" s="89">
        <v>171.45778417511499</v>
      </c>
      <c r="ET109" s="380">
        <v>49.478326481248999</v>
      </c>
      <c r="EU109" s="380">
        <v>0</v>
      </c>
      <c r="EV109" s="89">
        <v>18.427066158233501</v>
      </c>
      <c r="EW109" s="380">
        <v>5.2437091781028</v>
      </c>
      <c r="EX109" s="380">
        <v>0</v>
      </c>
      <c r="EY109" s="400">
        <v>0.257732540421861</v>
      </c>
      <c r="EZ109" s="380">
        <v>1.27768977187974</v>
      </c>
      <c r="FA109" s="380">
        <v>0</v>
      </c>
      <c r="FB109" s="89">
        <v>23.333359484995</v>
      </c>
      <c r="FC109" s="380">
        <v>10.4651618348705</v>
      </c>
      <c r="FD109" s="380">
        <v>2.6672932483429099E-2</v>
      </c>
      <c r="FE109" s="89">
        <v>0.76210551659533099</v>
      </c>
      <c r="FF109" s="380">
        <v>0.68067973442362595</v>
      </c>
      <c r="FG109" s="380">
        <v>2.7537438164351301E-2</v>
      </c>
      <c r="FH109" s="89">
        <v>5.6762427787963503</v>
      </c>
      <c r="FI109" s="380">
        <v>2.9774825236111999</v>
      </c>
      <c r="FJ109" s="380">
        <v>6.9478086466204696E-3</v>
      </c>
      <c r="FK109" s="89">
        <v>123.133225370472</v>
      </c>
      <c r="FL109" s="380">
        <v>42.964171388827999</v>
      </c>
      <c r="FM109" s="380">
        <v>0</v>
      </c>
    </row>
    <row r="110" spans="2:169">
      <c r="B110" s="73" t="s">
        <v>207</v>
      </c>
      <c r="C110" s="73" t="s">
        <v>1408</v>
      </c>
      <c r="D110" s="73" t="s">
        <v>1339</v>
      </c>
      <c r="E110" s="73">
        <v>1.23</v>
      </c>
      <c r="F110" s="73">
        <v>1.65</v>
      </c>
      <c r="H110" s="73" t="s">
        <v>1546</v>
      </c>
      <c r="I110" s="113" t="s">
        <v>1643</v>
      </c>
      <c r="J110" s="73" t="s">
        <v>1656</v>
      </c>
      <c r="K110" s="73" t="s">
        <v>1657</v>
      </c>
      <c r="L110" s="73">
        <v>25</v>
      </c>
      <c r="M110" s="113" t="s">
        <v>1666</v>
      </c>
      <c r="N110" s="89">
        <v>6.8826263514653458</v>
      </c>
      <c r="O110" s="380">
        <v>2.272202771232064</v>
      </c>
      <c r="P110" s="380">
        <v>0.12650214220686071</v>
      </c>
      <c r="Q110" s="89">
        <v>1.502646765240395</v>
      </c>
      <c r="R110" s="380">
        <v>3.6367635926579873</v>
      </c>
      <c r="S110" s="380">
        <v>0.53003043458272292</v>
      </c>
      <c r="T110" s="89">
        <v>1640.4100064525423</v>
      </c>
      <c r="U110" s="380">
        <v>624.2485594327203</v>
      </c>
      <c r="V110" s="380">
        <v>0.31722313716782713</v>
      </c>
      <c r="W110" s="89">
        <v>475.21186475742275</v>
      </c>
      <c r="X110" s="380">
        <v>183.03500375159564</v>
      </c>
      <c r="Y110" s="380">
        <v>0.18198792864299287</v>
      </c>
      <c r="Z110" s="400">
        <v>32.970933121077202</v>
      </c>
      <c r="AA110" s="380">
        <v>92.706705909748152</v>
      </c>
      <c r="AB110" s="380">
        <v>0.33032717393536803</v>
      </c>
      <c r="AC110" s="400">
        <v>1411.5729667755054</v>
      </c>
      <c r="AD110" s="380">
        <v>2870.5387739651715</v>
      </c>
      <c r="AE110" s="380">
        <v>99.705942518374073</v>
      </c>
      <c r="AF110" s="89">
        <v>209183.56126613682</v>
      </c>
      <c r="AG110" s="380">
        <v>12537.191551731872</v>
      </c>
      <c r="AH110" s="380">
        <v>6.5499862051967126</v>
      </c>
      <c r="AI110" s="400">
        <v>101.10654492476229</v>
      </c>
      <c r="AJ110" s="380">
        <v>158.39619288674248</v>
      </c>
      <c r="AK110" s="380">
        <v>50.212199742898108</v>
      </c>
      <c r="AL110" s="89">
        <v>1034.841952400845</v>
      </c>
      <c r="AM110" s="380">
        <v>518.77706756222528</v>
      </c>
      <c r="AN110" s="380">
        <v>37.743347605308266</v>
      </c>
      <c r="AO110" s="400">
        <v>25.592172728215061</v>
      </c>
      <c r="AP110" s="380">
        <v>62.347209860493486</v>
      </c>
      <c r="AQ110" s="380">
        <v>0.80578386368581278</v>
      </c>
      <c r="AR110" s="400">
        <v>2.5187347715878916</v>
      </c>
      <c r="AS110" s="380">
        <v>0.79924781739174577</v>
      </c>
      <c r="AT110" s="380">
        <v>6.6379609084107227E-2</v>
      </c>
      <c r="AU110" s="400">
        <v>0.65428034277831848</v>
      </c>
      <c r="AV110" s="380">
        <v>2.0169864207049781</v>
      </c>
      <c r="AW110" s="380">
        <v>0.15722121360328156</v>
      </c>
      <c r="AX110" s="591">
        <f t="shared" ref="AX110" si="158">AZ110</f>
        <v>3.229783858049555E-2</v>
      </c>
      <c r="AY110" s="382">
        <v>0.14424775099358139</v>
      </c>
      <c r="AZ110" s="382">
        <v>3.229783858049555E-2</v>
      </c>
      <c r="BA110" s="591">
        <f t="shared" ref="BA110:BA112" si="159">BC110</f>
        <v>0.52141421243596564</v>
      </c>
      <c r="BB110" s="380">
        <v>1.5235327727621177</v>
      </c>
      <c r="BC110" s="380">
        <v>0.52141421243596564</v>
      </c>
      <c r="BD110" s="89">
        <v>4396.0942524374905</v>
      </c>
      <c r="BE110" s="380">
        <v>273.7801401573488</v>
      </c>
      <c r="BF110" s="380">
        <v>0.42827478480628972</v>
      </c>
      <c r="BG110" s="89">
        <v>4198.0581335894722</v>
      </c>
      <c r="BH110" s="380">
        <v>431.91035677979454</v>
      </c>
      <c r="BI110" s="380">
        <v>0.917975915160822</v>
      </c>
      <c r="BJ110" s="89">
        <v>4096.2451543268671</v>
      </c>
      <c r="BK110" s="380">
        <v>425.00623936613238</v>
      </c>
      <c r="BL110" s="380">
        <v>2.1476988094592735</v>
      </c>
      <c r="BM110" s="89">
        <v>0.185072722850913</v>
      </c>
      <c r="BN110" s="380">
        <v>0.19392341663238061</v>
      </c>
      <c r="BO110" s="380">
        <v>1.0575765480273652E-2</v>
      </c>
      <c r="BP110" s="400">
        <v>0.19214604309760991</v>
      </c>
      <c r="BQ110" s="380">
        <v>0.58419419701823694</v>
      </c>
      <c r="BR110" s="380">
        <v>0.10237517870136806</v>
      </c>
      <c r="BS110" s="400">
        <v>0.20111033985453663</v>
      </c>
      <c r="BT110" s="380">
        <v>0.49710605968359617</v>
      </c>
      <c r="BU110" s="380">
        <v>3.433633452313882E-2</v>
      </c>
      <c r="BV110" s="400">
        <v>4.2515308040367623</v>
      </c>
      <c r="BW110" s="380">
        <v>4.1130491498135102</v>
      </c>
      <c r="BX110" s="380">
        <v>0.18037020398969691</v>
      </c>
      <c r="BY110" s="89">
        <v>0.28626119026800079</v>
      </c>
      <c r="BZ110" s="380">
        <v>0.36722676878843424</v>
      </c>
      <c r="CA110" s="380">
        <v>3.9755622502481464E-2</v>
      </c>
      <c r="CB110" s="89">
        <v>16.062556556030962</v>
      </c>
      <c r="CC110" s="380">
        <v>4.3989360634120214</v>
      </c>
      <c r="CD110" s="380">
        <v>0.23019996821678329</v>
      </c>
      <c r="CE110" s="89">
        <v>9.7216824299741855</v>
      </c>
      <c r="CF110" s="380">
        <v>11.060387235548811</v>
      </c>
      <c r="CG110" s="380">
        <v>0.17971932031309437</v>
      </c>
      <c r="CH110" s="400">
        <v>0.63297313115842657</v>
      </c>
      <c r="CI110" s="380">
        <v>0.48929204278100435</v>
      </c>
      <c r="CJ110" s="380">
        <v>4.9138257889866643E-2</v>
      </c>
      <c r="CK110" s="89">
        <v>101.15699815717382</v>
      </c>
      <c r="CL110" s="380">
        <v>11.293967881709458</v>
      </c>
      <c r="CM110" s="380">
        <v>2.1973203223938441E-2</v>
      </c>
      <c r="CN110" s="89">
        <v>3516.8314630181412</v>
      </c>
      <c r="CO110" s="380">
        <v>319.82680885064167</v>
      </c>
      <c r="CP110" s="380">
        <v>0</v>
      </c>
      <c r="CQ110" s="89">
        <v>0.82195351674904771</v>
      </c>
      <c r="CR110" s="380">
        <v>0.87852606923526722</v>
      </c>
      <c r="CS110" s="380">
        <v>0</v>
      </c>
      <c r="CT110" s="89">
        <v>5.66320252166699E-3</v>
      </c>
      <c r="CU110" s="380">
        <v>2.4792158490632391E-2</v>
      </c>
      <c r="CV110" s="380">
        <v>2.0264157961330962E-3</v>
      </c>
      <c r="CW110" s="400">
        <v>4.4961732951044192E-2</v>
      </c>
      <c r="CX110" s="380">
        <v>0.16878617059140777</v>
      </c>
      <c r="CY110" s="380">
        <v>1.16489779161761E-2</v>
      </c>
      <c r="CZ110" s="400">
        <v>0.98654354443541625</v>
      </c>
      <c r="DA110" s="380">
        <v>0.67059584312550313</v>
      </c>
      <c r="DB110" s="380">
        <v>2.9431255914726801E-2</v>
      </c>
      <c r="DC110" s="591">
        <f>DE110</f>
        <v>3.1533687573564367E-2</v>
      </c>
      <c r="DD110" s="380">
        <v>0.12389430018023681</v>
      </c>
      <c r="DE110" s="380">
        <v>3.1533687573564367E-2</v>
      </c>
      <c r="DF110" s="89">
        <v>0.69235000386898815</v>
      </c>
      <c r="DG110" s="380">
        <v>1.619080954390663</v>
      </c>
      <c r="DH110" s="380">
        <v>4.7169244218323608E-2</v>
      </c>
      <c r="DI110" s="89">
        <v>335.49599689740398</v>
      </c>
      <c r="DJ110" s="380">
        <v>46.413250509404925</v>
      </c>
      <c r="DK110" s="380">
        <v>2.6196860104452423E-3</v>
      </c>
      <c r="DL110" s="89">
        <v>1160.819989085307</v>
      </c>
      <c r="DM110" s="380">
        <v>135.23926725221307</v>
      </c>
      <c r="DN110" s="380">
        <v>3.3575014701770016E-3</v>
      </c>
      <c r="DO110" s="89">
        <v>194.01439450649031</v>
      </c>
      <c r="DP110" s="380">
        <v>23.438157477943435</v>
      </c>
      <c r="DQ110" s="380">
        <v>0</v>
      </c>
      <c r="DR110" s="89">
        <v>936.17287917341753</v>
      </c>
      <c r="DS110" s="380">
        <v>108.45648026378264</v>
      </c>
      <c r="DT110" s="380">
        <v>8.4870765425291393E-3</v>
      </c>
      <c r="DU110" s="89">
        <v>405.76288177129561</v>
      </c>
      <c r="DV110" s="380">
        <v>47.677238120537304</v>
      </c>
      <c r="DW110" s="380">
        <v>0</v>
      </c>
      <c r="DX110" s="89">
        <v>7.0361136369178245</v>
      </c>
      <c r="DY110" s="380">
        <v>1.7043067221337844</v>
      </c>
      <c r="DZ110" s="380">
        <v>0</v>
      </c>
      <c r="EA110" s="89">
        <v>549.4271711870673</v>
      </c>
      <c r="EB110" s="380">
        <v>57.034316202726401</v>
      </c>
      <c r="EC110" s="380">
        <v>2.6947446901653693E-2</v>
      </c>
      <c r="ED110" s="89">
        <v>111.23042080630103</v>
      </c>
      <c r="EE110" s="380">
        <v>12.215840047971303</v>
      </c>
      <c r="EF110" s="380">
        <v>9.3409968907131741E-2</v>
      </c>
      <c r="EG110" s="89">
        <v>732.23742929099262</v>
      </c>
      <c r="EH110" s="380">
        <v>78.177096518935258</v>
      </c>
      <c r="EI110" s="380">
        <v>0</v>
      </c>
      <c r="EJ110" s="89">
        <v>128.87724353986536</v>
      </c>
      <c r="EK110" s="380">
        <v>13.467730950400087</v>
      </c>
      <c r="EL110" s="380">
        <v>1.6328322029632509E-3</v>
      </c>
      <c r="EM110" s="89">
        <v>324.49504288908179</v>
      </c>
      <c r="EN110" s="380">
        <v>34.159580350317761</v>
      </c>
      <c r="EO110" s="380">
        <v>0</v>
      </c>
      <c r="EP110" s="89">
        <v>36.676810131549921</v>
      </c>
      <c r="EQ110" s="380">
        <v>4.5535027568456483</v>
      </c>
      <c r="ER110" s="380">
        <v>1.6196956498231033E-3</v>
      </c>
      <c r="ES110" s="89">
        <v>202.03224783907888</v>
      </c>
      <c r="ET110" s="380">
        <v>20.174662984585432</v>
      </c>
      <c r="EU110" s="380">
        <v>0</v>
      </c>
      <c r="EV110" s="89">
        <v>21.752715585834576</v>
      </c>
      <c r="EW110" s="380">
        <v>2.7491701146752998</v>
      </c>
      <c r="EX110" s="380">
        <v>2.4092183846372334E-3</v>
      </c>
      <c r="EY110" s="400">
        <v>3.7042034651943209E-2</v>
      </c>
      <c r="EZ110" s="380">
        <v>0.15391235436194306</v>
      </c>
      <c r="FA110" s="380">
        <v>0</v>
      </c>
      <c r="FB110" s="89">
        <v>8.2290026527925146</v>
      </c>
      <c r="FC110" s="380">
        <v>2.0299712185163221</v>
      </c>
      <c r="FD110" s="380">
        <v>8.1314159866845148E-3</v>
      </c>
      <c r="FE110" s="89">
        <v>0.43095221414509299</v>
      </c>
      <c r="FF110" s="380">
        <v>0.33697261321157967</v>
      </c>
      <c r="FG110" s="380">
        <v>7.9861906872045682E-3</v>
      </c>
      <c r="FH110" s="89">
        <v>8.3644704486753785</v>
      </c>
      <c r="FI110" s="380">
        <v>2.3020177409603724</v>
      </c>
      <c r="FJ110" s="380">
        <v>2.9544823420598089E-3</v>
      </c>
      <c r="FK110" s="89">
        <v>68.544783867849659</v>
      </c>
      <c r="FL110" s="380">
        <v>13.102036083288144</v>
      </c>
      <c r="FM110" s="380">
        <v>0</v>
      </c>
    </row>
    <row r="111" spans="2:169">
      <c r="B111" s="73" t="s">
        <v>207</v>
      </c>
      <c r="C111" s="73" t="s">
        <v>1408</v>
      </c>
      <c r="D111" s="73" t="s">
        <v>1339</v>
      </c>
      <c r="E111" s="601"/>
      <c r="F111" s="601"/>
      <c r="H111" s="73" t="s">
        <v>1667</v>
      </c>
      <c r="I111" s="113" t="s">
        <v>1668</v>
      </c>
      <c r="J111" s="73" t="s">
        <v>1669</v>
      </c>
      <c r="K111" s="73" t="s">
        <v>1670</v>
      </c>
      <c r="L111" s="73">
        <v>25</v>
      </c>
      <c r="M111" s="113" t="s">
        <v>1671</v>
      </c>
      <c r="N111" s="89">
        <v>15.904698897238477</v>
      </c>
      <c r="O111" s="380">
        <v>3.7767553855559273</v>
      </c>
      <c r="P111" s="380">
        <v>0.11101095679833201</v>
      </c>
      <c r="Q111" s="89">
        <v>0.94579041538003228</v>
      </c>
      <c r="R111" s="380">
        <v>2.2980011305365613</v>
      </c>
      <c r="S111" s="380">
        <v>0.44684642636920324</v>
      </c>
      <c r="T111" s="89">
        <v>1102.5566461003352</v>
      </c>
      <c r="U111" s="380">
        <v>118.78059547253606</v>
      </c>
      <c r="V111" s="380">
        <v>0.29383093998109144</v>
      </c>
      <c r="W111" s="89">
        <v>948.99242840819568</v>
      </c>
      <c r="X111" s="380">
        <v>158.18909495225205</v>
      </c>
      <c r="Y111" s="380">
        <v>0.13714003670398353</v>
      </c>
      <c r="Z111" s="400">
        <v>70.659842082188817</v>
      </c>
      <c r="AA111" s="380">
        <v>236.4114825169803</v>
      </c>
      <c r="AB111" s="380">
        <v>6.8023701738954015E-2</v>
      </c>
      <c r="AC111" s="400">
        <v>1175.9652714557355</v>
      </c>
      <c r="AD111" s="380">
        <v>2419.1629496973283</v>
      </c>
      <c r="AE111" s="380">
        <v>58.821635690491235</v>
      </c>
      <c r="AF111" s="89">
        <v>170723.4522801234</v>
      </c>
      <c r="AG111" s="380">
        <v>9127.5116713879161</v>
      </c>
      <c r="AH111" s="380">
        <v>4.1672912917461717</v>
      </c>
      <c r="AI111" s="400">
        <v>26456.642788651181</v>
      </c>
      <c r="AJ111" s="380">
        <v>17272.802668472992</v>
      </c>
      <c r="AK111" s="380">
        <v>36.414295377722198</v>
      </c>
      <c r="AL111" s="89">
        <v>400.94427077699561</v>
      </c>
      <c r="AM111" s="380">
        <v>238.51055365788096</v>
      </c>
      <c r="AN111" s="380">
        <v>40.257014539790816</v>
      </c>
      <c r="AO111" s="400">
        <v>24.350909468361824</v>
      </c>
      <c r="AP111" s="380">
        <v>47.533751752867595</v>
      </c>
      <c r="AQ111" s="380">
        <v>0.48812709147694411</v>
      </c>
      <c r="AR111" s="400">
        <v>11.906298466872974</v>
      </c>
      <c r="AS111" s="380">
        <v>12.085862248864517</v>
      </c>
      <c r="AT111" s="380">
        <v>5.6835362813680047E-2</v>
      </c>
      <c r="AU111" s="400">
        <v>1.6082479065688735</v>
      </c>
      <c r="AV111" s="380">
        <v>3.1594458521918263</v>
      </c>
      <c r="AW111" s="380">
        <v>5.413105374739241E-2</v>
      </c>
      <c r="AX111" s="89">
        <v>0.14262945171959115</v>
      </c>
      <c r="AY111" s="382">
        <v>0.44932844944802985</v>
      </c>
      <c r="AZ111" s="382">
        <v>2.3510390185742861E-2</v>
      </c>
      <c r="BA111" s="591">
        <f t="shared" si="159"/>
        <v>0.44025569456774805</v>
      </c>
      <c r="BB111" s="380">
        <v>1.8267744364522542</v>
      </c>
      <c r="BC111" s="380">
        <v>0.44025569456774805</v>
      </c>
      <c r="BD111" s="89">
        <v>10075.140382780353</v>
      </c>
      <c r="BE111" s="380">
        <v>1137.8903879799307</v>
      </c>
      <c r="BF111" s="380">
        <v>0.40217891469662803</v>
      </c>
      <c r="BG111" s="89">
        <v>5545.3253926069528</v>
      </c>
      <c r="BH111" s="380">
        <v>487.24062474584093</v>
      </c>
      <c r="BI111" s="380">
        <v>0.52117514274635557</v>
      </c>
      <c r="BJ111" s="89">
        <v>5469.9160864722189</v>
      </c>
      <c r="BK111" s="380">
        <v>512.59983627541988</v>
      </c>
      <c r="BL111" s="380">
        <v>1.7004220948637145</v>
      </c>
      <c r="BM111" s="89">
        <v>0.25121842649092024</v>
      </c>
      <c r="BN111" s="380">
        <v>0.27232984409940253</v>
      </c>
      <c r="BO111" s="380">
        <v>1.155863702616655E-2</v>
      </c>
      <c r="BP111" s="400">
        <v>0.26815712744600373</v>
      </c>
      <c r="BQ111" s="380">
        <v>0.81887269038267918</v>
      </c>
      <c r="BR111" s="380">
        <v>6.7007751457818621E-2</v>
      </c>
      <c r="BS111" s="400">
        <v>1.0131540663833956</v>
      </c>
      <c r="BT111" s="380">
        <v>2.0178279409243429</v>
      </c>
      <c r="BU111" s="380">
        <v>3.1948517715604544E-2</v>
      </c>
      <c r="BV111" s="400">
        <v>4.6606454011456702</v>
      </c>
      <c r="BW111" s="380">
        <v>8.3061740271747322</v>
      </c>
      <c r="BX111" s="380">
        <v>0.13834214644281409</v>
      </c>
      <c r="BY111" s="89">
        <v>0.24108806873421523</v>
      </c>
      <c r="BZ111" s="380">
        <v>0.35181700797584259</v>
      </c>
      <c r="CA111" s="380">
        <v>3.0233784001443428E-2</v>
      </c>
      <c r="CB111" s="89">
        <v>13.486591253793454</v>
      </c>
      <c r="CC111" s="380">
        <v>4.303038694251498</v>
      </c>
      <c r="CD111" s="380">
        <v>0.20245312006475766</v>
      </c>
      <c r="CE111" s="89">
        <v>6.0463266662733446</v>
      </c>
      <c r="CF111" s="380">
        <v>3.27225060994803</v>
      </c>
      <c r="CG111" s="380">
        <v>0.1175152737796627</v>
      </c>
      <c r="CH111" s="400">
        <v>0.58279502033924957</v>
      </c>
      <c r="CI111" s="380">
        <v>0.5983676848548678</v>
      </c>
      <c r="CJ111" s="380">
        <v>3.8523421665939014E-2</v>
      </c>
      <c r="CK111" s="89">
        <v>86.088363494215983</v>
      </c>
      <c r="CL111" s="380">
        <v>22.150386721476494</v>
      </c>
      <c r="CM111" s="380">
        <v>1.618176674589266E-2</v>
      </c>
      <c r="CN111" s="89">
        <v>2696.6672633362882</v>
      </c>
      <c r="CO111" s="380">
        <v>395.33633592796531</v>
      </c>
      <c r="CP111" s="380">
        <v>0</v>
      </c>
      <c r="CQ111" s="89">
        <v>668.21235975313425</v>
      </c>
      <c r="CR111" s="380">
        <v>4648.4537185724676</v>
      </c>
      <c r="CS111" s="380">
        <v>2.5181854957877889E-3</v>
      </c>
      <c r="CT111" s="89">
        <v>4.6658886770330185E-2</v>
      </c>
      <c r="CU111" s="380">
        <v>0.14704330573786792</v>
      </c>
      <c r="CV111" s="380">
        <v>0</v>
      </c>
      <c r="CW111" s="400">
        <v>0.10044431882390242</v>
      </c>
      <c r="CX111" s="380">
        <v>0.28265594710149122</v>
      </c>
      <c r="CY111" s="380">
        <v>1.1415548874584812E-2</v>
      </c>
      <c r="CZ111" s="400">
        <v>3.3529963739864819</v>
      </c>
      <c r="DA111" s="380">
        <v>2.0579957501055901</v>
      </c>
      <c r="DB111" s="380">
        <v>2.8099354514433034E-2</v>
      </c>
      <c r="DC111" s="89">
        <v>4.1588387029228166E-2</v>
      </c>
      <c r="DD111" s="380">
        <v>0.20178834747032753</v>
      </c>
      <c r="DE111" s="380">
        <v>2.77568316602495E-2</v>
      </c>
      <c r="DF111" s="89">
        <v>0.36896526759489606</v>
      </c>
      <c r="DG111" s="380">
        <v>1.0604194475465847</v>
      </c>
      <c r="DH111" s="380">
        <v>4.0650966904457686E-2</v>
      </c>
      <c r="DI111" s="89">
        <v>259.06769579464287</v>
      </c>
      <c r="DJ111" s="380">
        <v>50.700670378353649</v>
      </c>
      <c r="DK111" s="380">
        <v>2.7493543195386641E-3</v>
      </c>
      <c r="DL111" s="89">
        <v>898.92511956004864</v>
      </c>
      <c r="DM111" s="380">
        <v>154.83972116546798</v>
      </c>
      <c r="DN111" s="380">
        <v>0</v>
      </c>
      <c r="DO111" s="89">
        <v>157.69045683510427</v>
      </c>
      <c r="DP111" s="380">
        <v>26.925936334248288</v>
      </c>
      <c r="DQ111" s="380">
        <v>1.3844748171648589E-3</v>
      </c>
      <c r="DR111" s="89">
        <v>828.06311848989742</v>
      </c>
      <c r="DS111" s="380">
        <v>125.77089189121989</v>
      </c>
      <c r="DT111" s="380">
        <v>9.1836684104028791E-3</v>
      </c>
      <c r="DU111" s="89">
        <v>360.72464933296379</v>
      </c>
      <c r="DV111" s="380">
        <v>46.723110633194651</v>
      </c>
      <c r="DW111" s="380">
        <v>1.3476804405206899E-2</v>
      </c>
      <c r="DX111" s="89">
        <v>4.636473284712328</v>
      </c>
      <c r="DY111" s="380">
        <v>1.8968097049638319</v>
      </c>
      <c r="DZ111" s="380">
        <v>2.7232341707398391E-3</v>
      </c>
      <c r="EA111" s="89">
        <v>444.33205358731215</v>
      </c>
      <c r="EB111" s="380">
        <v>60.035224090286533</v>
      </c>
      <c r="EC111" s="380">
        <v>2.5848955799742435E-2</v>
      </c>
      <c r="ED111" s="89">
        <v>85.452354025799906</v>
      </c>
      <c r="EE111" s="380">
        <v>11.216505804928309</v>
      </c>
      <c r="EF111" s="380">
        <v>1.4281680246734714E-3</v>
      </c>
      <c r="EG111" s="89">
        <v>548.73197710878719</v>
      </c>
      <c r="EH111" s="380">
        <v>68.135419261020317</v>
      </c>
      <c r="EI111" s="380">
        <v>8.7593955796900266E-3</v>
      </c>
      <c r="EJ111" s="89">
        <v>99.232782683651152</v>
      </c>
      <c r="EK111" s="380">
        <v>14.769823486845302</v>
      </c>
      <c r="EL111" s="380">
        <v>1.4816418161058E-3</v>
      </c>
      <c r="EM111" s="89">
        <v>281.54581766330375</v>
      </c>
      <c r="EN111" s="380">
        <v>47.785991740698918</v>
      </c>
      <c r="EO111" s="380">
        <v>0</v>
      </c>
      <c r="EP111" s="89">
        <v>37.415683590095803</v>
      </c>
      <c r="EQ111" s="380">
        <v>5.5746100346529586</v>
      </c>
      <c r="ER111" s="380">
        <v>0</v>
      </c>
      <c r="ES111" s="89">
        <v>239.25724952521509</v>
      </c>
      <c r="ET111" s="380">
        <v>40.369647582068467</v>
      </c>
      <c r="EU111" s="380">
        <v>1.0622041405479241E-2</v>
      </c>
      <c r="EV111" s="89">
        <v>28.878601034486753</v>
      </c>
      <c r="EW111" s="380">
        <v>4.4284910356952016</v>
      </c>
      <c r="EX111" s="380">
        <v>0</v>
      </c>
      <c r="EY111" s="400">
        <v>0.80521379956820183</v>
      </c>
      <c r="EZ111" s="380">
        <v>3.187684693806593</v>
      </c>
      <c r="FA111" s="380">
        <v>0</v>
      </c>
      <c r="FB111" s="89">
        <v>10.041722249437443</v>
      </c>
      <c r="FC111" s="380">
        <v>3.3629397681386171</v>
      </c>
      <c r="FD111" s="380">
        <v>7.5253494640478806E-3</v>
      </c>
      <c r="FE111" s="89">
        <v>1.8496524821292974</v>
      </c>
      <c r="FF111" s="380">
        <v>2.7780292978057828</v>
      </c>
      <c r="FG111" s="380">
        <v>9.1286324718926944E-3</v>
      </c>
      <c r="FH111" s="89">
        <v>14.530844403641787</v>
      </c>
      <c r="FI111" s="380">
        <v>26.375371415275467</v>
      </c>
      <c r="FJ111" s="380">
        <v>2.944510079695315E-3</v>
      </c>
      <c r="FK111" s="89">
        <v>124.48657410132665</v>
      </c>
      <c r="FL111" s="380">
        <v>150.22108168543903</v>
      </c>
      <c r="FM111" s="380">
        <v>2.9008739920454783E-3</v>
      </c>
    </row>
    <row r="112" spans="2:169">
      <c r="B112" s="73" t="s">
        <v>207</v>
      </c>
      <c r="C112" s="73" t="s">
        <v>1408</v>
      </c>
      <c r="D112" s="73" t="s">
        <v>1339</v>
      </c>
      <c r="E112" s="601"/>
      <c r="F112" s="601"/>
      <c r="H112" s="73" t="s">
        <v>1667</v>
      </c>
      <c r="I112" s="113" t="s">
        <v>1668</v>
      </c>
      <c r="J112" s="73" t="s">
        <v>1669</v>
      </c>
      <c r="K112" s="73" t="s">
        <v>1670</v>
      </c>
      <c r="L112" s="73">
        <v>25</v>
      </c>
      <c r="M112" s="113" t="s">
        <v>1672</v>
      </c>
      <c r="N112" s="89">
        <v>14.534263668993001</v>
      </c>
      <c r="O112" s="380">
        <v>3.3273028275159202</v>
      </c>
      <c r="P112" s="380">
        <v>0.110842138279383</v>
      </c>
      <c r="Q112" s="89">
        <v>4.2609306994268703</v>
      </c>
      <c r="R112" s="380">
        <v>4.2545515439002903</v>
      </c>
      <c r="S112" s="380">
        <v>0.43606190494027097</v>
      </c>
      <c r="T112" s="89">
        <v>1219.61516634904</v>
      </c>
      <c r="U112" s="380">
        <v>205.773304987969</v>
      </c>
      <c r="V112" s="380">
        <v>0.31405770460996901</v>
      </c>
      <c r="W112" s="89">
        <v>574.07349821248897</v>
      </c>
      <c r="X112" s="380">
        <v>111.163349723096</v>
      </c>
      <c r="Y112" s="380">
        <v>0.20703432255066101</v>
      </c>
      <c r="Z112" s="400">
        <v>118.87504011934701</v>
      </c>
      <c r="AA112" s="380">
        <v>142.387554839958</v>
      </c>
      <c r="AB112" s="380">
        <v>7.7128132203090005E-2</v>
      </c>
      <c r="AC112" s="400">
        <v>1470.66157929371</v>
      </c>
      <c r="AD112" s="380">
        <v>797.72998411526305</v>
      </c>
      <c r="AE112" s="380">
        <v>75.593535056178098</v>
      </c>
      <c r="AF112" s="89">
        <v>169307.54788369301</v>
      </c>
      <c r="AG112" s="380">
        <v>13207.268099028701</v>
      </c>
      <c r="AH112" s="380">
        <v>5.1510771054985902</v>
      </c>
      <c r="AI112" s="400">
        <v>26136.8092832656</v>
      </c>
      <c r="AJ112" s="380">
        <v>23565.451337938699</v>
      </c>
      <c r="AK112" s="380">
        <v>47.248947286195701</v>
      </c>
      <c r="AL112" s="89">
        <v>332.64397176646497</v>
      </c>
      <c r="AM112" s="380">
        <v>194.31409338877401</v>
      </c>
      <c r="AN112" s="380">
        <v>48.591121940056503</v>
      </c>
      <c r="AO112" s="400">
        <v>95.793724736773996</v>
      </c>
      <c r="AP112" s="380">
        <v>182.40560847411501</v>
      </c>
      <c r="AQ112" s="380">
        <v>0.70352630409667205</v>
      </c>
      <c r="AR112" s="400">
        <v>14.7496985256307</v>
      </c>
      <c r="AS112" s="380">
        <v>4.9462558490798401</v>
      </c>
      <c r="AT112" s="380">
        <v>6.8360929436683204E-2</v>
      </c>
      <c r="AU112" s="400">
        <v>7.9088744921557801</v>
      </c>
      <c r="AV112" s="380">
        <v>11.4579657889308</v>
      </c>
      <c r="AW112" s="380">
        <v>7.7111440689681898E-2</v>
      </c>
      <c r="AX112" s="89">
        <v>1.3874113419631</v>
      </c>
      <c r="AY112" s="382">
        <v>0.687958551969854</v>
      </c>
      <c r="AZ112" s="382">
        <v>2.3438848307179801E-2</v>
      </c>
      <c r="BA112" s="591">
        <f t="shared" si="159"/>
        <v>0.41630358623179098</v>
      </c>
      <c r="BB112" s="380">
        <v>1.67083250808104</v>
      </c>
      <c r="BC112" s="380">
        <v>0.41630358623179098</v>
      </c>
      <c r="BD112" s="89">
        <v>11861.1259881264</v>
      </c>
      <c r="BE112" s="380">
        <v>773.20809183620304</v>
      </c>
      <c r="BF112" s="380">
        <v>0.45561836267480399</v>
      </c>
      <c r="BG112" s="89">
        <v>3678.0867438810901</v>
      </c>
      <c r="BH112" s="380">
        <v>740.683049025061</v>
      </c>
      <c r="BI112" s="380">
        <v>0.62217434717393005</v>
      </c>
      <c r="BJ112" s="89">
        <v>3687.3427124248101</v>
      </c>
      <c r="BK112" s="380">
        <v>738.86229882800797</v>
      </c>
      <c r="BL112" s="380">
        <v>2.1445895058356901</v>
      </c>
      <c r="BM112" s="89">
        <v>0.18271688446752599</v>
      </c>
      <c r="BN112" s="380">
        <v>0.20360307766945199</v>
      </c>
      <c r="BO112" s="380">
        <v>1.27641333575799E-2</v>
      </c>
      <c r="BP112" s="400">
        <v>0.29648776826798001</v>
      </c>
      <c r="BQ112" s="380">
        <v>0.617727455964872</v>
      </c>
      <c r="BR112" s="380">
        <v>8.4591531236546294E-2</v>
      </c>
      <c r="BS112" s="400">
        <v>0.77638636137338002</v>
      </c>
      <c r="BT112" s="380">
        <v>0.822565105836226</v>
      </c>
      <c r="BU112" s="380">
        <v>3.2994488846888097E-2</v>
      </c>
      <c r="BV112" s="400">
        <v>2.4486207839049299</v>
      </c>
      <c r="BW112" s="380">
        <v>2.31995485307456</v>
      </c>
      <c r="BX112" s="380">
        <v>0.131839265486761</v>
      </c>
      <c r="BY112" s="89">
        <v>0.24342056573443099</v>
      </c>
      <c r="BZ112" s="380">
        <v>0.319736889299083</v>
      </c>
      <c r="CA112" s="380">
        <v>3.3505906402882597E-2</v>
      </c>
      <c r="CB112" s="89">
        <v>17.1428017790033</v>
      </c>
      <c r="CC112" s="380">
        <v>5.3095868136728201</v>
      </c>
      <c r="CD112" s="380">
        <v>0.21215930658998999</v>
      </c>
      <c r="CE112" s="89">
        <v>8.8591923417838601</v>
      </c>
      <c r="CF112" s="380">
        <v>8.9161486531109198</v>
      </c>
      <c r="CG112" s="380">
        <v>0.120452314688376</v>
      </c>
      <c r="CH112" s="400">
        <v>2.4568847402476299</v>
      </c>
      <c r="CI112" s="380">
        <v>4.0567636911193103</v>
      </c>
      <c r="CJ112" s="380">
        <v>5.2122009412064303E-2</v>
      </c>
      <c r="CK112" s="89">
        <v>35.265835208685701</v>
      </c>
      <c r="CL112" s="380">
        <v>15.8615621406498</v>
      </c>
      <c r="CM112" s="380">
        <v>1.63678525792871E-2</v>
      </c>
      <c r="CN112" s="89">
        <v>3696.6198007963399</v>
      </c>
      <c r="CO112" s="380">
        <v>538.72688682123305</v>
      </c>
      <c r="CP112" s="380">
        <v>1.3294385791145899E-2</v>
      </c>
      <c r="CQ112" s="89">
        <v>3.8329541712515298</v>
      </c>
      <c r="CR112" s="380">
        <v>7.1805405712122399</v>
      </c>
      <c r="CS112" s="380">
        <v>3.9545436144358698E-3</v>
      </c>
      <c r="CT112" s="89">
        <v>0.108494986987864</v>
      </c>
      <c r="CU112" s="380">
        <v>0.19251414750322801</v>
      </c>
      <c r="CV112" s="380">
        <v>0</v>
      </c>
      <c r="CW112" s="400">
        <v>0.100477061343469</v>
      </c>
      <c r="CX112" s="380">
        <v>0.26580673409196098</v>
      </c>
      <c r="CY112" s="380">
        <v>9.0723554496593799E-3</v>
      </c>
      <c r="CZ112" s="400">
        <v>4.7195356416764103</v>
      </c>
      <c r="DA112" s="380">
        <v>2.6465066055206101</v>
      </c>
      <c r="DB112" s="380">
        <v>3.03253592144779E-2</v>
      </c>
      <c r="DC112" s="89">
        <v>0.25867579238905503</v>
      </c>
      <c r="DD112" s="380">
        <v>0.34000792498415</v>
      </c>
      <c r="DE112" s="380">
        <v>3.4104193247574202E-2</v>
      </c>
      <c r="DF112" s="89">
        <v>0.29988271665140298</v>
      </c>
      <c r="DG112" s="380">
        <v>0.70325998965244396</v>
      </c>
      <c r="DH112" s="380">
        <v>7.2993888070312998E-2</v>
      </c>
      <c r="DI112" s="89">
        <v>291.04532615891901</v>
      </c>
      <c r="DJ112" s="380">
        <v>51.065639408615603</v>
      </c>
      <c r="DK112" s="380">
        <v>2.5275268287421001E-3</v>
      </c>
      <c r="DL112" s="89">
        <v>1098.61925582563</v>
      </c>
      <c r="DM112" s="380">
        <v>218.209437417971</v>
      </c>
      <c r="DN112" s="380">
        <v>3.6632097554742901E-3</v>
      </c>
      <c r="DO112" s="89">
        <v>198.320768490999</v>
      </c>
      <c r="DP112" s="380">
        <v>39.284728679132002</v>
      </c>
      <c r="DQ112" s="380">
        <v>1.5491566978519001E-3</v>
      </c>
      <c r="DR112" s="89">
        <v>1070.7613624368</v>
      </c>
      <c r="DS112" s="380">
        <v>219.47663187222</v>
      </c>
      <c r="DT112" s="380">
        <v>1.02941179551722E-2</v>
      </c>
      <c r="DU112" s="89">
        <v>540.06434108570602</v>
      </c>
      <c r="DV112" s="380">
        <v>109.545729380656</v>
      </c>
      <c r="DW112" s="380">
        <v>1.07350342912504E-2</v>
      </c>
      <c r="DX112" s="89">
        <v>3.7731717082548202</v>
      </c>
      <c r="DY112" s="380">
        <v>0.99581248535892097</v>
      </c>
      <c r="DZ112" s="380">
        <v>3.0479875847800502E-3</v>
      </c>
      <c r="EA112" s="89">
        <v>648.96521694677097</v>
      </c>
      <c r="EB112" s="380">
        <v>115.900369157127</v>
      </c>
      <c r="EC112" s="380">
        <v>3.0492894123988101E-2</v>
      </c>
      <c r="ED112" s="89">
        <v>129.74707276691299</v>
      </c>
      <c r="EE112" s="380">
        <v>22.378661655852401</v>
      </c>
      <c r="EF112" s="380">
        <v>2.2467892390958199E-3</v>
      </c>
      <c r="EG112" s="89">
        <v>813.41309520111395</v>
      </c>
      <c r="EH112" s="380">
        <v>141.674958422527</v>
      </c>
      <c r="EI112" s="380">
        <v>0</v>
      </c>
      <c r="EJ112" s="89">
        <v>134.9284336062</v>
      </c>
      <c r="EK112" s="380">
        <v>23.739883341196698</v>
      </c>
      <c r="EL112" s="380">
        <v>0</v>
      </c>
      <c r="EM112" s="89">
        <v>376.53030826471002</v>
      </c>
      <c r="EN112" s="380">
        <v>64.900363835812598</v>
      </c>
      <c r="EO112" s="380">
        <v>4.87691587059809E-3</v>
      </c>
      <c r="EP112" s="89">
        <v>55.3908194890845</v>
      </c>
      <c r="EQ112" s="380">
        <v>8.1466649504456203</v>
      </c>
      <c r="ER112" s="380">
        <v>2.41208220554162E-3</v>
      </c>
      <c r="ES112" s="89">
        <v>384.70843304214901</v>
      </c>
      <c r="ET112" s="380">
        <v>60.480643891153299</v>
      </c>
      <c r="EU112" s="380">
        <v>8.4612260110209798E-3</v>
      </c>
      <c r="EV112" s="89">
        <v>47.576068475498097</v>
      </c>
      <c r="EW112" s="380">
        <v>6.3910310250074902</v>
      </c>
      <c r="EX112" s="380">
        <v>0</v>
      </c>
      <c r="EY112" s="400">
        <v>0.21394733353227599</v>
      </c>
      <c r="EZ112" s="380">
        <v>0.45819786189136202</v>
      </c>
      <c r="FA112" s="380">
        <v>1.3047488240827699E-2</v>
      </c>
      <c r="FB112" s="89">
        <v>11.4381758089113</v>
      </c>
      <c r="FC112" s="380">
        <v>3.24767442861349</v>
      </c>
      <c r="FD112" s="380">
        <v>5.9910792179973396E-3</v>
      </c>
      <c r="FE112" s="89">
        <v>11.0949564732099</v>
      </c>
      <c r="FF112" s="380">
        <v>5.1185960584989303</v>
      </c>
      <c r="FG112" s="380">
        <v>9.7497596622397893E-3</v>
      </c>
      <c r="FH112" s="89">
        <v>23.094086860374901</v>
      </c>
      <c r="FI112" s="380">
        <v>10.1850963958273</v>
      </c>
      <c r="FJ112" s="380">
        <v>5.6395296002114698E-3</v>
      </c>
      <c r="FK112" s="89">
        <v>634.36343331529804</v>
      </c>
      <c r="FL112" s="380">
        <v>126.80045721505201</v>
      </c>
      <c r="FM112" s="380">
        <v>5.5533006992550503E-3</v>
      </c>
    </row>
    <row r="113" spans="2:169">
      <c r="B113" s="73" t="s">
        <v>207</v>
      </c>
      <c r="C113" s="73" t="s">
        <v>1408</v>
      </c>
      <c r="D113" s="73" t="s">
        <v>1339</v>
      </c>
      <c r="E113" s="601"/>
      <c r="F113" s="601"/>
      <c r="H113" s="73" t="s">
        <v>1667</v>
      </c>
      <c r="I113" s="113" t="s">
        <v>1668</v>
      </c>
      <c r="J113" s="73" t="s">
        <v>1669</v>
      </c>
      <c r="K113" s="73" t="s">
        <v>1670</v>
      </c>
      <c r="L113" s="73">
        <v>25</v>
      </c>
      <c r="M113" s="113" t="s">
        <v>1673</v>
      </c>
      <c r="N113" s="89">
        <v>14.5709441413621</v>
      </c>
      <c r="O113" s="380">
        <v>2.6864824032921399</v>
      </c>
      <c r="P113" s="380">
        <v>0.15535057751509601</v>
      </c>
      <c r="Q113" s="89">
        <v>1.94385618852738</v>
      </c>
      <c r="R113" s="380">
        <v>4.2144547964822801</v>
      </c>
      <c r="S113" s="380">
        <v>0.46822417390370902</v>
      </c>
      <c r="T113" s="89">
        <v>1113.9471656353701</v>
      </c>
      <c r="U113" s="380">
        <v>80.609795401334694</v>
      </c>
      <c r="V113" s="380">
        <v>0.30918753178936798</v>
      </c>
      <c r="W113" s="89">
        <v>852.78318139120802</v>
      </c>
      <c r="X113" s="380">
        <v>84.646047783164803</v>
      </c>
      <c r="Y113" s="380">
        <v>0.19146086665679299</v>
      </c>
      <c r="Z113" s="400">
        <v>79.281364612907197</v>
      </c>
      <c r="AA113" s="380">
        <v>73.7832077252678</v>
      </c>
      <c r="AB113" s="380">
        <v>8.19739974780192E-2</v>
      </c>
      <c r="AC113" s="400">
        <v>1498.33262980176</v>
      </c>
      <c r="AD113" s="380">
        <v>700.21954553229398</v>
      </c>
      <c r="AE113" s="380">
        <v>68.143521595791597</v>
      </c>
      <c r="AF113" s="89">
        <v>169603.79836844001</v>
      </c>
      <c r="AG113" s="380">
        <v>8588.8313163138901</v>
      </c>
      <c r="AH113" s="380">
        <v>4.8817027423573096</v>
      </c>
      <c r="AI113" s="400">
        <v>27289.023212992699</v>
      </c>
      <c r="AJ113" s="380">
        <v>9090.2787540467598</v>
      </c>
      <c r="AK113" s="380">
        <v>54.179957196190898</v>
      </c>
      <c r="AL113" s="89">
        <v>369.343101383808</v>
      </c>
      <c r="AM113" s="380">
        <v>194.981974490021</v>
      </c>
      <c r="AN113" s="380">
        <v>50.823540456016502</v>
      </c>
      <c r="AO113" s="400">
        <v>70.356359071172093</v>
      </c>
      <c r="AP113" s="380">
        <v>68.802737141174703</v>
      </c>
      <c r="AQ113" s="380">
        <v>0.67079715745505197</v>
      </c>
      <c r="AR113" s="400">
        <v>15.4881347648043</v>
      </c>
      <c r="AS113" s="380">
        <v>3.6570512952240701</v>
      </c>
      <c r="AT113" s="380">
        <v>7.3463161513595804E-2</v>
      </c>
      <c r="AU113" s="400">
        <v>10.6959221320095</v>
      </c>
      <c r="AV113" s="380">
        <v>11.65109003459</v>
      </c>
      <c r="AW113" s="380">
        <v>9.4491539844461195E-2</v>
      </c>
      <c r="AX113" s="89">
        <v>0.35133079675032403</v>
      </c>
      <c r="AY113" s="382">
        <v>0.39551710151067099</v>
      </c>
      <c r="AZ113" s="382">
        <v>3.2234578843545497E-2</v>
      </c>
      <c r="BA113" s="400">
        <v>0.409473527001458</v>
      </c>
      <c r="BB113" s="380">
        <v>2.0510180321905298</v>
      </c>
      <c r="BC113" s="380">
        <v>0.40396430671137001</v>
      </c>
      <c r="BD113" s="89">
        <v>10810.9512483211</v>
      </c>
      <c r="BE113" s="380">
        <v>676.316993185157</v>
      </c>
      <c r="BF113" s="380">
        <v>0.40729440783384802</v>
      </c>
      <c r="BG113" s="89">
        <v>5178.5364435353704</v>
      </c>
      <c r="BH113" s="380">
        <v>585.34513274188396</v>
      </c>
      <c r="BI113" s="380">
        <v>0.65823523519278204</v>
      </c>
      <c r="BJ113" s="89">
        <v>5133.1666944667704</v>
      </c>
      <c r="BK113" s="380">
        <v>708.03877119829394</v>
      </c>
      <c r="BL113" s="380">
        <v>2.0458740273520202</v>
      </c>
      <c r="BM113" s="89">
        <v>0.24810542695792701</v>
      </c>
      <c r="BN113" s="380">
        <v>0.27692262510034699</v>
      </c>
      <c r="BO113" s="380">
        <v>1.1660855991552E-2</v>
      </c>
      <c r="BP113" s="400">
        <v>0.208974517278947</v>
      </c>
      <c r="BQ113" s="380">
        <v>0.53304893063113901</v>
      </c>
      <c r="BR113" s="380">
        <v>0.108804168812552</v>
      </c>
      <c r="BS113" s="400">
        <v>1.2170387332799899</v>
      </c>
      <c r="BT113" s="380">
        <v>1.4288846518370899</v>
      </c>
      <c r="BU113" s="380">
        <v>2.6647882911842301E-2</v>
      </c>
      <c r="BV113" s="400">
        <v>3.5995260552141999</v>
      </c>
      <c r="BW113" s="380">
        <v>1.94941523508314</v>
      </c>
      <c r="BX113" s="380">
        <v>0.14842170023255499</v>
      </c>
      <c r="BY113" s="89">
        <v>0.25926929817584599</v>
      </c>
      <c r="BZ113" s="380">
        <v>0.28399069868973298</v>
      </c>
      <c r="CA113" s="380">
        <v>3.8001909708770903E-2</v>
      </c>
      <c r="CB113" s="89">
        <v>16.516758556229998</v>
      </c>
      <c r="CC113" s="380">
        <v>4.3372124203856997</v>
      </c>
      <c r="CD113" s="380">
        <v>0.22215292646762499</v>
      </c>
      <c r="CE113" s="89">
        <v>7.4125231700338299</v>
      </c>
      <c r="CF113" s="380">
        <v>3.0160400175322399</v>
      </c>
      <c r="CG113" s="380">
        <v>0.132700946819754</v>
      </c>
      <c r="CH113" s="400">
        <v>1.7559830759805199</v>
      </c>
      <c r="CI113" s="380">
        <v>1.16258408625738</v>
      </c>
      <c r="CJ113" s="380">
        <v>4.8345727128757898E-2</v>
      </c>
      <c r="CK113" s="89">
        <v>63.4327833843492</v>
      </c>
      <c r="CL113" s="380">
        <v>11.8304136291073</v>
      </c>
      <c r="CM113" s="380">
        <v>2.07309634050321E-2</v>
      </c>
      <c r="CN113" s="89">
        <v>3397.5550328342601</v>
      </c>
      <c r="CO113" s="380">
        <v>439.652080149146</v>
      </c>
      <c r="CP113" s="380">
        <v>0</v>
      </c>
      <c r="CQ113" s="89">
        <v>1.8031840265526899</v>
      </c>
      <c r="CR113" s="380">
        <v>1.1315542611270899</v>
      </c>
      <c r="CS113" s="380">
        <v>2.9520083682795998E-3</v>
      </c>
      <c r="CT113" s="89">
        <v>7.4824312716847197E-2</v>
      </c>
      <c r="CU113" s="380">
        <v>0.118429580420537</v>
      </c>
      <c r="CV113" s="380">
        <v>0</v>
      </c>
      <c r="CW113" s="400">
        <v>7.3333999587667703E-2</v>
      </c>
      <c r="CX113" s="380">
        <v>0.19997076981020701</v>
      </c>
      <c r="CY113" s="380">
        <v>1.3374936531750099E-2</v>
      </c>
      <c r="CZ113" s="400">
        <v>5.8106679229412199</v>
      </c>
      <c r="DA113" s="380">
        <v>1.7330823480625099</v>
      </c>
      <c r="DB113" s="380">
        <v>2.9169849818523701E-2</v>
      </c>
      <c r="DC113" s="89">
        <v>9.1607107805436294E-2</v>
      </c>
      <c r="DD113" s="380">
        <v>0.25280321271893202</v>
      </c>
      <c r="DE113" s="380">
        <v>3.1813112999660297E-2</v>
      </c>
      <c r="DF113" s="89">
        <v>0.38527785361434402</v>
      </c>
      <c r="DG113" s="380">
        <v>0.86653530647620003</v>
      </c>
      <c r="DH113" s="380">
        <v>5.1460426860653899E-2</v>
      </c>
      <c r="DI113" s="89">
        <v>295.41454156925198</v>
      </c>
      <c r="DJ113" s="380">
        <v>41.881155609184297</v>
      </c>
      <c r="DK113" s="380">
        <v>0</v>
      </c>
      <c r="DL113" s="89">
        <v>1080.62500698248</v>
      </c>
      <c r="DM113" s="380">
        <v>141.31394004639401</v>
      </c>
      <c r="DN113" s="380">
        <v>0</v>
      </c>
      <c r="DO113" s="89">
        <v>192.463754020511</v>
      </c>
      <c r="DP113" s="380">
        <v>28.238343242713</v>
      </c>
      <c r="DQ113" s="380">
        <v>0</v>
      </c>
      <c r="DR113" s="89">
        <v>1026.3098079630799</v>
      </c>
      <c r="DS113" s="380">
        <v>149.363389570587</v>
      </c>
      <c r="DT113" s="380">
        <v>0</v>
      </c>
      <c r="DU113" s="89">
        <v>470.36318718352197</v>
      </c>
      <c r="DV113" s="380">
        <v>70.326966430804902</v>
      </c>
      <c r="DW113" s="380">
        <v>1.1276198366518201E-2</v>
      </c>
      <c r="DX113" s="89">
        <v>4.8576453996850502</v>
      </c>
      <c r="DY113" s="380">
        <v>1.0485252911013601</v>
      </c>
      <c r="DZ113" s="380">
        <v>3.2011509383680801E-3</v>
      </c>
      <c r="EA113" s="89">
        <v>579.40028359847804</v>
      </c>
      <c r="EB113" s="380">
        <v>88.083592258063007</v>
      </c>
      <c r="EC113" s="380">
        <v>2.8583655182926399E-2</v>
      </c>
      <c r="ED113" s="89">
        <v>113.166392623905</v>
      </c>
      <c r="EE113" s="380">
        <v>14.5241873093946</v>
      </c>
      <c r="EF113" s="380">
        <v>2.3598252317217801E-3</v>
      </c>
      <c r="EG113" s="89">
        <v>727.49562885127898</v>
      </c>
      <c r="EH113" s="380">
        <v>108.14363622840099</v>
      </c>
      <c r="EI113" s="380">
        <v>7.33020657127916E-3</v>
      </c>
      <c r="EJ113" s="89">
        <v>127.301310121493</v>
      </c>
      <c r="EK113" s="380">
        <v>14.9906844938206</v>
      </c>
      <c r="EL113" s="380">
        <v>0</v>
      </c>
      <c r="EM113" s="89">
        <v>361.72155712136203</v>
      </c>
      <c r="EN113" s="380">
        <v>42.892753938084098</v>
      </c>
      <c r="EO113" s="380">
        <v>5.1199473202643304E-3</v>
      </c>
      <c r="EP113" s="89">
        <v>49.891463744736903</v>
      </c>
      <c r="EQ113" s="380">
        <v>7.6958261711471803</v>
      </c>
      <c r="ER113" s="380">
        <v>0</v>
      </c>
      <c r="ES113" s="89">
        <v>328.375152537649</v>
      </c>
      <c r="ET113" s="380">
        <v>47.773945967853997</v>
      </c>
      <c r="EU113" s="380">
        <v>0</v>
      </c>
      <c r="EV113" s="89">
        <v>39.265972181703198</v>
      </c>
      <c r="EW113" s="380">
        <v>4.9823873349818601</v>
      </c>
      <c r="EX113" s="380">
        <v>1.89278404832159E-3</v>
      </c>
      <c r="EY113" s="400">
        <v>0.22695586189490799</v>
      </c>
      <c r="EZ113" s="380">
        <v>0.47777827261290601</v>
      </c>
      <c r="FA113" s="380">
        <v>1.91369996108013E-2</v>
      </c>
      <c r="FB113" s="89">
        <v>9.1920768679524105</v>
      </c>
      <c r="FC113" s="380">
        <v>1.86804284322729</v>
      </c>
      <c r="FD113" s="380">
        <v>8.8417384042095409E-3</v>
      </c>
      <c r="FE113" s="89">
        <v>3.5059165750858599</v>
      </c>
      <c r="FF113" s="380">
        <v>1.477706000138</v>
      </c>
      <c r="FG113" s="380">
        <v>6.8888782872495499E-3</v>
      </c>
      <c r="FH113" s="89">
        <v>17.5656166415529</v>
      </c>
      <c r="FI113" s="380">
        <v>5.0351991798626603</v>
      </c>
      <c r="FJ113" s="380">
        <v>4.8678895268718303E-3</v>
      </c>
      <c r="FK113" s="89">
        <v>286.00413296907101</v>
      </c>
      <c r="FL113" s="380">
        <v>76.902081214973094</v>
      </c>
      <c r="FM113" s="380">
        <v>0</v>
      </c>
    </row>
    <row r="114" spans="2:169">
      <c r="B114" s="73" t="s">
        <v>207</v>
      </c>
      <c r="C114" s="73" t="s">
        <v>1408</v>
      </c>
      <c r="D114" s="73" t="s">
        <v>1339</v>
      </c>
      <c r="E114" s="601"/>
      <c r="F114" s="601"/>
      <c r="H114" s="73" t="s">
        <v>1667</v>
      </c>
      <c r="I114" s="113" t="s">
        <v>1668</v>
      </c>
      <c r="J114" s="73" t="s">
        <v>1669</v>
      </c>
      <c r="K114" s="73" t="s">
        <v>1670</v>
      </c>
      <c r="L114" s="73">
        <v>25</v>
      </c>
      <c r="M114" s="113" t="s">
        <v>1674</v>
      </c>
      <c r="N114" s="89">
        <v>11.986302518758301</v>
      </c>
      <c r="O114" s="380">
        <v>3.99484994612745</v>
      </c>
      <c r="P114" s="380">
        <v>0.13146475915592101</v>
      </c>
      <c r="Q114" s="89">
        <v>1.1678629423721301</v>
      </c>
      <c r="R114" s="380">
        <v>3.1030944868583599</v>
      </c>
      <c r="S114" s="380">
        <v>0.44882019023490699</v>
      </c>
      <c r="T114" s="89">
        <v>1432.5982130525299</v>
      </c>
      <c r="U114" s="380">
        <v>535.04003505401101</v>
      </c>
      <c r="V114" s="380">
        <v>0.36735886271318902</v>
      </c>
      <c r="W114" s="89">
        <v>750.37995097449198</v>
      </c>
      <c r="X114" s="380">
        <v>170.31242733573001</v>
      </c>
      <c r="Y114" s="380">
        <v>0.235003240910129</v>
      </c>
      <c r="Z114" s="400">
        <v>117.659676624599</v>
      </c>
      <c r="AA114" s="380">
        <v>124.064375705633</v>
      </c>
      <c r="AB114" s="380">
        <v>8.0981064370608299E-2</v>
      </c>
      <c r="AC114" s="400">
        <v>2919.4452989872798</v>
      </c>
      <c r="AD114" s="380">
        <v>2283.8013499181202</v>
      </c>
      <c r="AE114" s="380">
        <v>75.576242421353498</v>
      </c>
      <c r="AF114" s="89">
        <v>159387.96700162001</v>
      </c>
      <c r="AG114" s="380">
        <v>12618.5376942162</v>
      </c>
      <c r="AH114" s="380">
        <v>5.5193987462713903</v>
      </c>
      <c r="AI114" s="400">
        <v>63845.394849031101</v>
      </c>
      <c r="AJ114" s="380">
        <v>15515.706796329399</v>
      </c>
      <c r="AK114" s="380">
        <v>50.604316123827203</v>
      </c>
      <c r="AL114" s="89">
        <v>330.725890654968</v>
      </c>
      <c r="AM114" s="380">
        <v>220.56140953097099</v>
      </c>
      <c r="AN114" s="380">
        <v>52.209132958509301</v>
      </c>
      <c r="AO114" s="400">
        <v>82.227621736061906</v>
      </c>
      <c r="AP114" s="380">
        <v>99.034095724809006</v>
      </c>
      <c r="AQ114" s="380">
        <v>0.53862722994498602</v>
      </c>
      <c r="AR114" s="400">
        <v>16.591159880260602</v>
      </c>
      <c r="AS114" s="380">
        <v>3.4480122565145499</v>
      </c>
      <c r="AT114" s="380">
        <v>6.8877538843937602E-2</v>
      </c>
      <c r="AU114" s="400">
        <v>12.403303843371599</v>
      </c>
      <c r="AV114" s="380">
        <v>14.395008063024401</v>
      </c>
      <c r="AW114" s="380">
        <v>0.156383172767837</v>
      </c>
      <c r="AX114" s="89">
        <v>0.31157436452681497</v>
      </c>
      <c r="AY114" s="382">
        <v>0.39171158149491098</v>
      </c>
      <c r="AZ114" s="382">
        <v>3.02814843216519E-2</v>
      </c>
      <c r="BA114" s="591">
        <f t="shared" ref="BA114" si="160">BC114</f>
        <v>0.45748498497397799</v>
      </c>
      <c r="BB114" s="380">
        <v>1.90440104797135</v>
      </c>
      <c r="BC114" s="380">
        <v>0.45748498497397799</v>
      </c>
      <c r="BD114" s="89">
        <v>11771.158577223699</v>
      </c>
      <c r="BE114" s="380">
        <v>1185.3459145321599</v>
      </c>
      <c r="BF114" s="380">
        <v>0.42739606221829801</v>
      </c>
      <c r="BG114" s="89">
        <v>4328.27652158822</v>
      </c>
      <c r="BH114" s="380">
        <v>809.25170744424804</v>
      </c>
      <c r="BI114" s="380">
        <v>2.9075275478256901</v>
      </c>
      <c r="BJ114" s="89">
        <v>4295.51472249381</v>
      </c>
      <c r="BK114" s="380">
        <v>760.68248634287295</v>
      </c>
      <c r="BL114" s="380">
        <v>2.0361542860727</v>
      </c>
      <c r="BM114" s="89">
        <v>0.21828041769745901</v>
      </c>
      <c r="BN114" s="380">
        <v>0.27598146881818397</v>
      </c>
      <c r="BO114" s="380">
        <v>1.0761466115003501E-2</v>
      </c>
      <c r="BP114" s="400">
        <v>0.19185030599661099</v>
      </c>
      <c r="BQ114" s="380">
        <v>0.55020291455819903</v>
      </c>
      <c r="BR114" s="380">
        <v>9.2526189696351804E-2</v>
      </c>
      <c r="BS114" s="400">
        <v>1.0949860415498001</v>
      </c>
      <c r="BT114" s="380">
        <v>0.82180958221073597</v>
      </c>
      <c r="BU114" s="380">
        <v>3.1829397343492098E-2</v>
      </c>
      <c r="BV114" s="400">
        <v>2.6226149983004099</v>
      </c>
      <c r="BW114" s="380">
        <v>1.6591151207477</v>
      </c>
      <c r="BX114" s="380">
        <v>0.14031804765008099</v>
      </c>
      <c r="BY114" s="591">
        <f t="shared" ref="BY114:BY115" si="161">CA114</f>
        <v>34.704425860442697</v>
      </c>
      <c r="BZ114" s="380">
        <v>0.35860865343679998</v>
      </c>
      <c r="CA114" s="380">
        <v>34.704425860442697</v>
      </c>
      <c r="CB114" s="89">
        <v>16.48819929711</v>
      </c>
      <c r="CC114" s="380">
        <v>3.8124792776565402</v>
      </c>
      <c r="CD114" s="380">
        <v>0.244032142194339</v>
      </c>
      <c r="CE114" s="89">
        <v>7.0920369547259501</v>
      </c>
      <c r="CF114" s="380">
        <v>2.8242067319928701</v>
      </c>
      <c r="CG114" s="380">
        <v>0.12398552521233901</v>
      </c>
      <c r="CH114" s="400">
        <v>1.8046423949439101</v>
      </c>
      <c r="CI114" s="380">
        <v>1.8708076613129001</v>
      </c>
      <c r="CJ114" s="380">
        <v>5.4562765695789897E-2</v>
      </c>
      <c r="CK114" s="89">
        <v>45.318638646302396</v>
      </c>
      <c r="CL114" s="380">
        <v>7.6444903518914602</v>
      </c>
      <c r="CM114" s="380">
        <v>2.1205249805076199E-2</v>
      </c>
      <c r="CN114" s="89">
        <v>3436.6866869512901</v>
      </c>
      <c r="CO114" s="380">
        <v>478.14844519415902</v>
      </c>
      <c r="CP114" s="380">
        <v>3.0943841634333098E-3</v>
      </c>
      <c r="CQ114" s="89">
        <v>1.5136409171923599</v>
      </c>
      <c r="CR114" s="380">
        <v>0.81953526797885801</v>
      </c>
      <c r="CS114" s="380">
        <v>0</v>
      </c>
      <c r="CT114" s="89">
        <v>0.107199045941388</v>
      </c>
      <c r="CU114" s="380">
        <v>0.169509107400515</v>
      </c>
      <c r="CV114" s="380">
        <v>3.0025837588029199E-3</v>
      </c>
      <c r="CW114" s="400">
        <v>0.120253407227352</v>
      </c>
      <c r="CX114" s="380">
        <v>0.34127937193881402</v>
      </c>
      <c r="CY114" s="380">
        <v>1.6634905585819901E-2</v>
      </c>
      <c r="CZ114" s="400">
        <v>6.5355742836620196</v>
      </c>
      <c r="DA114" s="380">
        <v>2.3454270602083001</v>
      </c>
      <c r="DB114" s="380">
        <v>4.2613487924490802E-2</v>
      </c>
      <c r="DC114" s="89">
        <v>0.10233149545754799</v>
      </c>
      <c r="DD114" s="380">
        <v>0.25553107207389097</v>
      </c>
      <c r="DE114" s="380">
        <v>3.1680744782410501E-2</v>
      </c>
      <c r="DF114" s="89">
        <v>0.40744282821604999</v>
      </c>
      <c r="DG114" s="380">
        <v>0.70852074133208698</v>
      </c>
      <c r="DH114" s="380">
        <v>4.7722758645724103E-2</v>
      </c>
      <c r="DI114" s="89">
        <v>296.82589836207802</v>
      </c>
      <c r="DJ114" s="380">
        <v>41.672009839390498</v>
      </c>
      <c r="DK114" s="380">
        <v>2.7143826004478399E-3</v>
      </c>
      <c r="DL114" s="89">
        <v>1077.4757319558701</v>
      </c>
      <c r="DM114" s="380">
        <v>173.45131647936699</v>
      </c>
      <c r="DN114" s="380">
        <v>1.96614333663872E-3</v>
      </c>
      <c r="DO114" s="89">
        <v>192.04040509269601</v>
      </c>
      <c r="DP114" s="380">
        <v>29.506897247445799</v>
      </c>
      <c r="DQ114" s="380">
        <v>0</v>
      </c>
      <c r="DR114" s="89">
        <v>1020.32903282949</v>
      </c>
      <c r="DS114" s="380">
        <v>164.262339862152</v>
      </c>
      <c r="DT114" s="380">
        <v>0</v>
      </c>
      <c r="DU114" s="89">
        <v>447.50033966971301</v>
      </c>
      <c r="DV114" s="380">
        <v>66.326868963333197</v>
      </c>
      <c r="DW114" s="380">
        <v>1.97341162335435E-2</v>
      </c>
      <c r="DX114" s="89">
        <v>4.6032597666200097</v>
      </c>
      <c r="DY114" s="380">
        <v>1.06250556016661</v>
      </c>
      <c r="DZ114" s="380">
        <v>4.6024498821409E-3</v>
      </c>
      <c r="EA114" s="89">
        <v>559.59465508690698</v>
      </c>
      <c r="EB114" s="380">
        <v>88.513243870991801</v>
      </c>
      <c r="EC114" s="380">
        <v>1.5783663856915701E-2</v>
      </c>
      <c r="ED114" s="89">
        <v>108.502455297117</v>
      </c>
      <c r="EE114" s="380">
        <v>15.5587425982437</v>
      </c>
      <c r="EF114" s="380">
        <v>0</v>
      </c>
      <c r="EG114" s="89">
        <v>704.814044919906</v>
      </c>
      <c r="EH114" s="380">
        <v>102.161571561047</v>
      </c>
      <c r="EI114" s="380">
        <v>1.50003295815185E-2</v>
      </c>
      <c r="EJ114" s="89">
        <v>129.12278472320801</v>
      </c>
      <c r="EK114" s="380">
        <v>21.360800289234501</v>
      </c>
      <c r="EL114" s="380">
        <v>4.3187050127730204E-3</v>
      </c>
      <c r="EM114" s="89">
        <v>368.91053857757203</v>
      </c>
      <c r="EN114" s="380">
        <v>55.271006892094903</v>
      </c>
      <c r="EO114" s="380">
        <v>0</v>
      </c>
      <c r="EP114" s="89">
        <v>49.577849641391602</v>
      </c>
      <c r="EQ114" s="380">
        <v>8.4947891854027198</v>
      </c>
      <c r="ER114" s="380">
        <v>2.5924797498509799E-3</v>
      </c>
      <c r="ES114" s="89">
        <v>319.49944050117699</v>
      </c>
      <c r="ET114" s="380">
        <v>45.6425635977265</v>
      </c>
      <c r="EU114" s="380">
        <v>9.0932135597453292E-3</v>
      </c>
      <c r="EV114" s="89">
        <v>38.899974135819903</v>
      </c>
      <c r="EW114" s="380">
        <v>6.1718680164478199</v>
      </c>
      <c r="EX114" s="380">
        <v>0</v>
      </c>
      <c r="EY114" s="400">
        <v>1.08329044585614E-2</v>
      </c>
      <c r="EZ114" s="380">
        <v>0.105056258633102</v>
      </c>
      <c r="FA114" s="380">
        <v>9.9751143091170499E-3</v>
      </c>
      <c r="FB114" s="89">
        <v>9.6152017690055001</v>
      </c>
      <c r="FC114" s="380">
        <v>2.9637288013894598</v>
      </c>
      <c r="FD114" s="380">
        <v>1.26286874185196E-2</v>
      </c>
      <c r="FE114" s="89">
        <v>5.5213845601514997</v>
      </c>
      <c r="FF114" s="380">
        <v>2.42443592053678</v>
      </c>
      <c r="FG114" s="380">
        <v>7.8270570267857907E-3</v>
      </c>
      <c r="FH114" s="89">
        <v>16.0258250248596</v>
      </c>
      <c r="FI114" s="380">
        <v>6.0971504548934101</v>
      </c>
      <c r="FJ114" s="380">
        <v>3.54410603982982E-3</v>
      </c>
      <c r="FK114" s="89">
        <v>318.94760244488998</v>
      </c>
      <c r="FL114" s="380">
        <v>82.754471170149102</v>
      </c>
      <c r="FM114" s="380">
        <v>0</v>
      </c>
    </row>
    <row r="115" spans="2:169">
      <c r="B115" s="73" t="s">
        <v>207</v>
      </c>
      <c r="C115" s="73" t="s">
        <v>1408</v>
      </c>
      <c r="D115" s="73" t="s">
        <v>1339</v>
      </c>
      <c r="E115" s="601"/>
      <c r="F115" s="601"/>
      <c r="H115" s="73" t="s">
        <v>1667</v>
      </c>
      <c r="I115" s="113" t="s">
        <v>1668</v>
      </c>
      <c r="J115" s="73" t="s">
        <v>1669</v>
      </c>
      <c r="K115" s="73" t="s">
        <v>1670</v>
      </c>
      <c r="L115" s="73">
        <v>25</v>
      </c>
      <c r="M115" s="113" t="s">
        <v>1675</v>
      </c>
      <c r="N115" s="89">
        <v>15.413680294115499</v>
      </c>
      <c r="O115" s="380">
        <v>4.8388612710174703</v>
      </c>
      <c r="P115" s="380">
        <v>0.18762793989455001</v>
      </c>
      <c r="Q115" s="89">
        <v>1.5385471946793901</v>
      </c>
      <c r="R115" s="380">
        <v>5.6982475277093396</v>
      </c>
      <c r="S115" s="380">
        <v>0.52323877646552097</v>
      </c>
      <c r="T115" s="89">
        <v>3665.08705048813</v>
      </c>
      <c r="U115" s="380">
        <v>2515.7852775348701</v>
      </c>
      <c r="V115" s="380">
        <v>0.40119466205687199</v>
      </c>
      <c r="W115" s="89">
        <v>1227.96182767406</v>
      </c>
      <c r="X115" s="380">
        <v>548.42975916503497</v>
      </c>
      <c r="Y115" s="380">
        <v>0.23159209145587301</v>
      </c>
      <c r="Z115" s="400">
        <v>293.52938818561</v>
      </c>
      <c r="AA115" s="380">
        <v>306.13863718927399</v>
      </c>
      <c r="AB115" s="380">
        <v>0.103977835183719</v>
      </c>
      <c r="AC115" s="400">
        <v>12736.7997656103</v>
      </c>
      <c r="AD115" s="380">
        <v>11283.881150841</v>
      </c>
      <c r="AE115" s="380">
        <v>80.2697006279855</v>
      </c>
      <c r="AF115" s="89">
        <v>153197.094293645</v>
      </c>
      <c r="AG115" s="380">
        <v>10713.466485643799</v>
      </c>
      <c r="AH115" s="380">
        <v>6.6519554546792401</v>
      </c>
      <c r="AI115" s="400">
        <v>100380.70496791</v>
      </c>
      <c r="AJ115" s="380">
        <v>30705.763772192298</v>
      </c>
      <c r="AK115" s="380">
        <v>59.186550688263402</v>
      </c>
      <c r="AL115" s="89">
        <v>380.19073635042099</v>
      </c>
      <c r="AM115" s="380">
        <v>305.19742746434798</v>
      </c>
      <c r="AN115" s="380">
        <v>63.470927261798998</v>
      </c>
      <c r="AO115" s="400">
        <v>179.95826505572799</v>
      </c>
      <c r="AP115" s="380">
        <v>365.88780980860798</v>
      </c>
      <c r="AQ115" s="380">
        <v>0.87839439685109499</v>
      </c>
      <c r="AR115" s="400">
        <v>12.6853546185</v>
      </c>
      <c r="AS115" s="380">
        <v>4.6818554565283304</v>
      </c>
      <c r="AT115" s="380">
        <v>8.3902690088259693E-2</v>
      </c>
      <c r="AU115" s="400">
        <v>19.209015765419402</v>
      </c>
      <c r="AV115" s="380">
        <v>23.384771297057998</v>
      </c>
      <c r="AW115" s="380">
        <v>0.15330159619133299</v>
      </c>
      <c r="AX115" s="89">
        <v>0.38191031667504699</v>
      </c>
      <c r="AY115" s="382">
        <v>0.55389877868869597</v>
      </c>
      <c r="AZ115" s="382">
        <v>3.6773487509904397E-2</v>
      </c>
      <c r="BA115" s="400">
        <v>1.1204898001043599</v>
      </c>
      <c r="BB115" s="380">
        <v>2.3236793639569799</v>
      </c>
      <c r="BC115" s="380">
        <v>0.52104116515147503</v>
      </c>
      <c r="BD115" s="89">
        <v>12043.285276270401</v>
      </c>
      <c r="BE115" s="380">
        <v>1047.1575758978299</v>
      </c>
      <c r="BF115" s="380">
        <v>0.48706290567996102</v>
      </c>
      <c r="BG115" s="89">
        <v>4233.1893684568604</v>
      </c>
      <c r="BH115" s="380">
        <v>796.548608601502</v>
      </c>
      <c r="BI115" s="380">
        <v>0.86249179502880602</v>
      </c>
      <c r="BJ115" s="89">
        <v>4238.5375459993202</v>
      </c>
      <c r="BK115" s="380">
        <v>854.70856140697197</v>
      </c>
      <c r="BL115" s="380">
        <v>2.4753965531235602</v>
      </c>
      <c r="BM115" s="89">
        <v>0.25271363703104999</v>
      </c>
      <c r="BN115" s="380">
        <v>0.26013469854534099</v>
      </c>
      <c r="BO115" s="380">
        <v>1.6470732641151498E-2</v>
      </c>
      <c r="BP115" s="400">
        <v>0.32721914370295702</v>
      </c>
      <c r="BQ115" s="380">
        <v>0.78888889647043903</v>
      </c>
      <c r="BR115" s="380">
        <v>0.101248591708478</v>
      </c>
      <c r="BS115" s="400">
        <v>1.4427026963216401</v>
      </c>
      <c r="BT115" s="380">
        <v>1.0430028345697</v>
      </c>
      <c r="BU115" s="380">
        <v>4.5411428916700497E-2</v>
      </c>
      <c r="BV115" s="400">
        <v>3.0013171603869799</v>
      </c>
      <c r="BW115" s="380">
        <v>2.0677517648860699</v>
      </c>
      <c r="BX115" s="380">
        <v>0.14866744966829901</v>
      </c>
      <c r="BY115" s="591">
        <f t="shared" si="161"/>
        <v>4.6647534530430697E-2</v>
      </c>
      <c r="BZ115" s="380">
        <v>1.4450879354224</v>
      </c>
      <c r="CA115" s="380">
        <v>4.6647534530430697E-2</v>
      </c>
      <c r="CB115" s="89">
        <v>14.6332817757215</v>
      </c>
      <c r="CC115" s="380">
        <v>4.9751116047633399</v>
      </c>
      <c r="CD115" s="380">
        <v>0.328139091879463</v>
      </c>
      <c r="CE115" s="89">
        <v>6.5132253533260798</v>
      </c>
      <c r="CF115" s="380">
        <v>3.3143376903962398</v>
      </c>
      <c r="CG115" s="380">
        <v>0.171459990752826</v>
      </c>
      <c r="CH115" s="400">
        <v>3.6907207535632298</v>
      </c>
      <c r="CI115" s="380">
        <v>4.9451855048214002</v>
      </c>
      <c r="CJ115" s="380">
        <v>6.8093544803737097E-2</v>
      </c>
      <c r="CK115" s="89">
        <v>52.159313906006602</v>
      </c>
      <c r="CL115" s="380">
        <v>9.3504099934436002</v>
      </c>
      <c r="CM115" s="380">
        <v>4.4159287675279803E-2</v>
      </c>
      <c r="CN115" s="89">
        <v>2887.4510709736601</v>
      </c>
      <c r="CO115" s="380">
        <v>620.03195547468295</v>
      </c>
      <c r="CP115" s="380">
        <v>1.9628618804264598E-3</v>
      </c>
      <c r="CQ115" s="89">
        <v>1.70551673600456</v>
      </c>
      <c r="CR115" s="380">
        <v>1.1994194759377299</v>
      </c>
      <c r="CS115" s="380">
        <v>0</v>
      </c>
      <c r="CT115" s="89">
        <v>0.14411296361699599</v>
      </c>
      <c r="CU115" s="380">
        <v>0.22544576886199</v>
      </c>
      <c r="CV115" s="380">
        <v>2.1851688888920901E-3</v>
      </c>
      <c r="CW115" s="400">
        <v>0.14601590703149001</v>
      </c>
      <c r="CX115" s="380">
        <v>0.41459914892003802</v>
      </c>
      <c r="CY115" s="380">
        <v>1.21052559505951E-2</v>
      </c>
      <c r="CZ115" s="400">
        <v>6.3361167168186503</v>
      </c>
      <c r="DA115" s="380">
        <v>2.2778936417789399</v>
      </c>
      <c r="DB115" s="380">
        <v>3.6485711536030703E-2</v>
      </c>
      <c r="DC115" s="89">
        <v>0.19914211050691599</v>
      </c>
      <c r="DD115" s="380">
        <v>0.32123730416021901</v>
      </c>
      <c r="DE115" s="380">
        <v>4.2429439071085297E-2</v>
      </c>
      <c r="DF115" s="89">
        <v>0.97423492005017898</v>
      </c>
      <c r="DG115" s="380">
        <v>1.4851028851713299</v>
      </c>
      <c r="DH115" s="380">
        <v>4.7928974841665098E-2</v>
      </c>
      <c r="DI115" s="89">
        <v>258.45253931166798</v>
      </c>
      <c r="DJ115" s="380">
        <v>57.936233010843303</v>
      </c>
      <c r="DK115" s="380">
        <v>5.2440349906376299E-3</v>
      </c>
      <c r="DL115" s="89">
        <v>933.21350201981795</v>
      </c>
      <c r="DM115" s="380">
        <v>222.99034221895599</v>
      </c>
      <c r="DN115" s="380">
        <v>3.4411136740320901E-3</v>
      </c>
      <c r="DO115" s="89">
        <v>169.14251808486699</v>
      </c>
      <c r="DP115" s="380">
        <v>43.283926976827999</v>
      </c>
      <c r="DQ115" s="380">
        <v>2.9127209405889099E-3</v>
      </c>
      <c r="DR115" s="89">
        <v>892.84913457222001</v>
      </c>
      <c r="DS115" s="380">
        <v>226.85827591714599</v>
      </c>
      <c r="DT115" s="380">
        <v>0</v>
      </c>
      <c r="DU115" s="89">
        <v>408.68041430088903</v>
      </c>
      <c r="DV115" s="380">
        <v>94.668720450037796</v>
      </c>
      <c r="DW115" s="380">
        <v>0</v>
      </c>
      <c r="DX115" s="89">
        <v>4.2043742607679899</v>
      </c>
      <c r="DY115" s="380">
        <v>1.4330711032352501</v>
      </c>
      <c r="DZ115" s="380">
        <v>5.7329683288682197E-3</v>
      </c>
      <c r="EA115" s="89">
        <v>496.66611223820502</v>
      </c>
      <c r="EB115" s="380">
        <v>121.697855278671</v>
      </c>
      <c r="EC115" s="380">
        <v>3.04958074892605E-2</v>
      </c>
      <c r="ED115" s="89">
        <v>95.328581805352101</v>
      </c>
      <c r="EE115" s="380">
        <v>18.931426678803199</v>
      </c>
      <c r="EF115" s="380">
        <v>0</v>
      </c>
      <c r="EG115" s="89">
        <v>613.391689948558</v>
      </c>
      <c r="EH115" s="380">
        <v>143.19750090125001</v>
      </c>
      <c r="EI115" s="380">
        <v>0</v>
      </c>
      <c r="EJ115" s="89">
        <v>107.10865927297</v>
      </c>
      <c r="EK115" s="380">
        <v>26.7761633363959</v>
      </c>
      <c r="EL115" s="380">
        <v>0</v>
      </c>
      <c r="EM115" s="89">
        <v>302.36438195332698</v>
      </c>
      <c r="EN115" s="380">
        <v>74.094414980053003</v>
      </c>
      <c r="EO115" s="380">
        <v>6.52053193414484E-3</v>
      </c>
      <c r="EP115" s="89">
        <v>42.026608455139304</v>
      </c>
      <c r="EQ115" s="380">
        <v>9.5459449777318692</v>
      </c>
      <c r="ER115" s="380">
        <v>3.2296686934502098E-3</v>
      </c>
      <c r="ES115" s="89">
        <v>284.48561822738202</v>
      </c>
      <c r="ET115" s="380">
        <v>66.522485522057295</v>
      </c>
      <c r="EU115" s="380">
        <v>0</v>
      </c>
      <c r="EV115" s="89">
        <v>34.297187864127203</v>
      </c>
      <c r="EW115" s="380">
        <v>8.1639302944257306</v>
      </c>
      <c r="EX115" s="380">
        <v>0</v>
      </c>
      <c r="EY115" s="400">
        <v>8.5394424315090395E-2</v>
      </c>
      <c r="EZ115" s="380">
        <v>0.41203556762733601</v>
      </c>
      <c r="FA115" s="380">
        <v>1.24250312148833E-2</v>
      </c>
      <c r="FB115" s="89">
        <v>9.8654867704483795</v>
      </c>
      <c r="FC115" s="380">
        <v>3.4940521087693299</v>
      </c>
      <c r="FD115" s="380">
        <v>2.44848895377607E-2</v>
      </c>
      <c r="FE115" s="89">
        <v>4.4486103401778898</v>
      </c>
      <c r="FF115" s="380">
        <v>2.7707087884695301</v>
      </c>
      <c r="FG115" s="380">
        <v>1.42366069109214E-2</v>
      </c>
      <c r="FH115" s="89">
        <v>10.7195451158147</v>
      </c>
      <c r="FI115" s="380">
        <v>9.0957122012242202</v>
      </c>
      <c r="FJ115" s="380">
        <v>4.4156852440652202E-3</v>
      </c>
      <c r="FK115" s="89">
        <v>280.40856338229997</v>
      </c>
      <c r="FL115" s="380">
        <v>132.056762911633</v>
      </c>
      <c r="FM115" s="380">
        <v>4.3450792283146597E-3</v>
      </c>
    </row>
    <row r="116" spans="2:169">
      <c r="B116" s="73" t="s">
        <v>207</v>
      </c>
      <c r="C116" s="73" t="s">
        <v>1408</v>
      </c>
      <c r="D116" s="73" t="s">
        <v>1339</v>
      </c>
      <c r="E116" s="601"/>
      <c r="F116" s="601"/>
      <c r="H116" s="73" t="s">
        <v>1667</v>
      </c>
      <c r="I116" s="113" t="s">
        <v>1668</v>
      </c>
      <c r="J116" s="73" t="s">
        <v>1669</v>
      </c>
      <c r="K116" s="73" t="s">
        <v>1670</v>
      </c>
      <c r="L116" s="73">
        <v>25</v>
      </c>
      <c r="M116" s="113" t="s">
        <v>1676</v>
      </c>
      <c r="N116" s="89">
        <v>12.436455160834599</v>
      </c>
      <c r="O116" s="380">
        <v>3.4337269264899102</v>
      </c>
      <c r="P116" s="380">
        <v>0.14595028763255199</v>
      </c>
      <c r="Q116" s="89">
        <v>2.5823810501859001</v>
      </c>
      <c r="R116" s="380">
        <v>13.8562693793953</v>
      </c>
      <c r="S116" s="380">
        <v>0.45598396448311801</v>
      </c>
      <c r="T116" s="89">
        <v>1145.6002280310499</v>
      </c>
      <c r="U116" s="380">
        <v>186.52060480975899</v>
      </c>
      <c r="V116" s="380">
        <v>0.35995334863517803</v>
      </c>
      <c r="W116" s="89">
        <v>714.96249500145598</v>
      </c>
      <c r="X116" s="380">
        <v>141.50503556772699</v>
      </c>
      <c r="Y116" s="380">
        <v>0.172369000852237</v>
      </c>
      <c r="Z116" s="400">
        <v>40.796394998342002</v>
      </c>
      <c r="AA116" s="380">
        <v>215.52477635720999</v>
      </c>
      <c r="AB116" s="380">
        <v>0.20246933338728601</v>
      </c>
      <c r="AC116" s="400">
        <v>1240.8512517049601</v>
      </c>
      <c r="AD116" s="380">
        <v>4062.7843940101302</v>
      </c>
      <c r="AE116" s="380">
        <v>72.245040555982996</v>
      </c>
      <c r="AF116" s="89">
        <v>173871.861688042</v>
      </c>
      <c r="AG116" s="380">
        <v>10983.363398629301</v>
      </c>
      <c r="AH116" s="380">
        <v>6.0312686902299699</v>
      </c>
      <c r="AI116" s="400">
        <v>16230.1067032888</v>
      </c>
      <c r="AJ116" s="380">
        <v>23192.541439042401</v>
      </c>
      <c r="AK116" s="380">
        <v>43.743717869099498</v>
      </c>
      <c r="AL116" s="89">
        <v>413.53053591866598</v>
      </c>
      <c r="AM116" s="380">
        <v>199.56074768795301</v>
      </c>
      <c r="AN116" s="380">
        <v>47.760633243309897</v>
      </c>
      <c r="AO116" s="400">
        <v>3.7696006128497199</v>
      </c>
      <c r="AP116" s="380">
        <v>6.6870709182958397</v>
      </c>
      <c r="AQ116" s="380">
        <v>0.611811905614014</v>
      </c>
      <c r="AR116" s="400">
        <v>16.000995648859799</v>
      </c>
      <c r="AS116" s="380">
        <v>51.582229055730998</v>
      </c>
      <c r="AT116" s="380">
        <v>6.5874225359839805E-2</v>
      </c>
      <c r="AU116" s="400">
        <v>1.3718015858594499</v>
      </c>
      <c r="AV116" s="380">
        <v>5.6152332801100604</v>
      </c>
      <c r="AW116" s="380">
        <v>9.10261967359699E-2</v>
      </c>
      <c r="AX116" s="89">
        <v>0.80342667379494603</v>
      </c>
      <c r="AY116" s="382">
        <v>4.4445860122261802</v>
      </c>
      <c r="AZ116" s="382">
        <v>2.1211856430412099E-2</v>
      </c>
      <c r="BA116" s="591">
        <f t="shared" ref="BA116" si="162">BC116</f>
        <v>0.400788067490711</v>
      </c>
      <c r="BB116" s="380">
        <v>1.66351802073107</v>
      </c>
      <c r="BC116" s="380">
        <v>0.400788067490711</v>
      </c>
      <c r="BD116" s="89">
        <v>11432.647796179401</v>
      </c>
      <c r="BE116" s="380">
        <v>551.78369786865596</v>
      </c>
      <c r="BF116" s="380">
        <v>0.39201067206388801</v>
      </c>
      <c r="BG116" s="89">
        <v>4571.1805292211002</v>
      </c>
      <c r="BH116" s="380">
        <v>664.04036458889698</v>
      </c>
      <c r="BI116" s="380">
        <v>0.61121014142356</v>
      </c>
      <c r="BJ116" s="89">
        <v>4484.1221675936604</v>
      </c>
      <c r="BK116" s="380">
        <v>610.73232334352804</v>
      </c>
      <c r="BL116" s="380">
        <v>1.86292775665669</v>
      </c>
      <c r="BM116" s="89">
        <v>0.16065471550902399</v>
      </c>
      <c r="BN116" s="380">
        <v>0.21651945166623199</v>
      </c>
      <c r="BO116" s="380">
        <v>1.12420655246156E-2</v>
      </c>
      <c r="BP116" s="400">
        <v>0.10991231677833201</v>
      </c>
      <c r="BQ116" s="380">
        <v>0.50441327929815705</v>
      </c>
      <c r="BR116" s="380">
        <v>7.0048870491568493E-2</v>
      </c>
      <c r="BS116" s="400">
        <v>0.90828651009434602</v>
      </c>
      <c r="BT116" s="380">
        <v>1.9213423253030999</v>
      </c>
      <c r="BU116" s="380">
        <v>2.9254864067498301E-2</v>
      </c>
      <c r="BV116" s="400">
        <v>3.5285008943687801</v>
      </c>
      <c r="BW116" s="380">
        <v>6.2831334641729599</v>
      </c>
      <c r="BX116" s="380">
        <v>0.146759693154842</v>
      </c>
      <c r="BY116" s="89">
        <v>0.23979751060537099</v>
      </c>
      <c r="BZ116" s="380">
        <v>0.88670252576642705</v>
      </c>
      <c r="CA116" s="380">
        <v>3.7980135654501701E-2</v>
      </c>
      <c r="CB116" s="89">
        <v>12.3482921996525</v>
      </c>
      <c r="CC116" s="380">
        <v>5.3662014644238099</v>
      </c>
      <c r="CD116" s="380">
        <v>0.25620278175413602</v>
      </c>
      <c r="CE116" s="89">
        <v>10.7205822675925</v>
      </c>
      <c r="CF116" s="380">
        <v>40.864374726294997</v>
      </c>
      <c r="CG116" s="380">
        <v>0.131735940689204</v>
      </c>
      <c r="CH116" s="400">
        <v>0.42094688487670701</v>
      </c>
      <c r="CI116" s="380">
        <v>0.576249044076663</v>
      </c>
      <c r="CJ116" s="380">
        <v>5.6477586469549403E-2</v>
      </c>
      <c r="CK116" s="89">
        <v>56.503027620746401</v>
      </c>
      <c r="CL116" s="380">
        <v>14.793074835484999</v>
      </c>
      <c r="CM116" s="380">
        <v>1.9805542284510501E-2</v>
      </c>
      <c r="CN116" s="89">
        <v>2618.07864109006</v>
      </c>
      <c r="CO116" s="380">
        <v>836.95585193232</v>
      </c>
      <c r="CP116" s="380">
        <v>1.48548270301899E-3</v>
      </c>
      <c r="CQ116" s="89">
        <v>2732.6549386828001</v>
      </c>
      <c r="CR116" s="380">
        <v>18703.792328005598</v>
      </c>
      <c r="CS116" s="380">
        <v>2.8422967057066899E-3</v>
      </c>
      <c r="CT116" s="89">
        <v>0.12374867955303299</v>
      </c>
      <c r="CU116" s="380">
        <v>0.65564255042470698</v>
      </c>
      <c r="CV116" s="380">
        <v>2.3241241396148899E-3</v>
      </c>
      <c r="CW116" s="400">
        <v>0.134676489920912</v>
      </c>
      <c r="CX116" s="380">
        <v>0.36226968909698098</v>
      </c>
      <c r="CY116" s="380">
        <v>1.5669345102609599E-2</v>
      </c>
      <c r="CZ116" s="400">
        <v>7.4568579560602899</v>
      </c>
      <c r="DA116" s="380">
        <v>10.056455537408199</v>
      </c>
      <c r="DB116" s="380">
        <v>3.0984917352736101E-2</v>
      </c>
      <c r="DC116" s="89">
        <v>0.31111743987076901</v>
      </c>
      <c r="DD116" s="380">
        <v>1.76001599728948</v>
      </c>
      <c r="DE116" s="380">
        <v>2.82997851912292E-2</v>
      </c>
      <c r="DF116" s="89">
        <v>1.61700776459781</v>
      </c>
      <c r="DG116" s="380">
        <v>9.4174175502084303</v>
      </c>
      <c r="DH116" s="380">
        <v>6.7000755648049901E-2</v>
      </c>
      <c r="DI116" s="89">
        <v>229.58432207445699</v>
      </c>
      <c r="DJ116" s="380">
        <v>41.290232757518602</v>
      </c>
      <c r="DK116" s="380">
        <v>1.82085203736353E-3</v>
      </c>
      <c r="DL116" s="89">
        <v>780.12516182782895</v>
      </c>
      <c r="DM116" s="380">
        <v>112.532622878331</v>
      </c>
      <c r="DN116" s="380">
        <v>0</v>
      </c>
      <c r="DO116" s="89">
        <v>140.65591512054601</v>
      </c>
      <c r="DP116" s="380">
        <v>25.265761680552899</v>
      </c>
      <c r="DQ116" s="380">
        <v>0</v>
      </c>
      <c r="DR116" s="89">
        <v>733.96551607411504</v>
      </c>
      <c r="DS116" s="380">
        <v>130.44307793793499</v>
      </c>
      <c r="DT116" s="380">
        <v>0</v>
      </c>
      <c r="DU116" s="89">
        <v>339.26141208315801</v>
      </c>
      <c r="DV116" s="380">
        <v>60.567657190430602</v>
      </c>
      <c r="DW116" s="380">
        <v>1.0881846594538501E-2</v>
      </c>
      <c r="DX116" s="89">
        <v>4.3815726619108197</v>
      </c>
      <c r="DY116" s="380">
        <v>4.0417969508440299</v>
      </c>
      <c r="DZ116" s="380">
        <v>4.3404200339592497E-3</v>
      </c>
      <c r="EA116" s="89">
        <v>425.116408448149</v>
      </c>
      <c r="EB116" s="380">
        <v>104.055621815039</v>
      </c>
      <c r="EC116" s="380">
        <v>3.2352565332048298E-2</v>
      </c>
      <c r="ED116" s="89">
        <v>82.927741917789405</v>
      </c>
      <c r="EE116" s="380">
        <v>19.720018408845</v>
      </c>
      <c r="EF116" s="380">
        <v>0</v>
      </c>
      <c r="EG116" s="89">
        <v>534.05803174368702</v>
      </c>
      <c r="EH116" s="380">
        <v>143.82872198844001</v>
      </c>
      <c r="EI116" s="380">
        <v>9.9429621530025495E-3</v>
      </c>
      <c r="EJ116" s="89">
        <v>94.261478752432694</v>
      </c>
      <c r="EK116" s="380">
        <v>31.219429325604299</v>
      </c>
      <c r="EL116" s="380">
        <v>2.3613180376840801E-3</v>
      </c>
      <c r="EM116" s="89">
        <v>267.43558292717597</v>
      </c>
      <c r="EN116" s="380">
        <v>103.505569817771</v>
      </c>
      <c r="EO116" s="380">
        <v>6.9373011273631798E-3</v>
      </c>
      <c r="EP116" s="89">
        <v>38.336709090897401</v>
      </c>
      <c r="EQ116" s="380">
        <v>18.039806673914399</v>
      </c>
      <c r="ER116" s="380">
        <v>0</v>
      </c>
      <c r="ES116" s="89">
        <v>260.549902476093</v>
      </c>
      <c r="ET116" s="380">
        <v>153.823418877525</v>
      </c>
      <c r="EU116" s="380">
        <v>1.2054213683470099E-2</v>
      </c>
      <c r="EV116" s="89">
        <v>31.821450230199702</v>
      </c>
      <c r="EW116" s="380">
        <v>18.226826788457501</v>
      </c>
      <c r="EX116" s="380">
        <v>2.5666697905183701E-3</v>
      </c>
      <c r="EY116" s="400">
        <v>0.58639709099625603</v>
      </c>
      <c r="EZ116" s="380">
        <v>3.62048748692539</v>
      </c>
      <c r="FA116" s="380">
        <v>2.0507022470099098E-2</v>
      </c>
      <c r="FB116" s="89">
        <v>11.6376532670686</v>
      </c>
      <c r="FC116" s="380">
        <v>18.0755744440516</v>
      </c>
      <c r="FD116" s="380">
        <v>8.5275366676341707E-3</v>
      </c>
      <c r="FE116" s="89">
        <v>7.6304589244778498</v>
      </c>
      <c r="FF116" s="380">
        <v>34.749357659685302</v>
      </c>
      <c r="FG116" s="380">
        <v>7.38108613900656E-3</v>
      </c>
      <c r="FH116" s="89">
        <v>37.942686353740598</v>
      </c>
      <c r="FI116" s="380">
        <v>160.64663591742101</v>
      </c>
      <c r="FJ116" s="380">
        <v>3.3438582171976899E-3</v>
      </c>
      <c r="FK116" s="89">
        <v>237.30992153514799</v>
      </c>
      <c r="FL116" s="380">
        <v>271.09219701190301</v>
      </c>
      <c r="FM116" s="380">
        <v>5.6276514069360101E-3</v>
      </c>
    </row>
    <row r="117" spans="2:169">
      <c r="B117" s="73" t="s">
        <v>207</v>
      </c>
      <c r="C117" s="73" t="s">
        <v>1408</v>
      </c>
      <c r="D117" s="73" t="s">
        <v>1339</v>
      </c>
      <c r="E117" s="601"/>
      <c r="F117" s="601"/>
      <c r="H117" s="73" t="s">
        <v>1667</v>
      </c>
      <c r="I117" s="113" t="s">
        <v>1668</v>
      </c>
      <c r="J117" s="73" t="s">
        <v>1669</v>
      </c>
      <c r="K117" s="73" t="s">
        <v>1670</v>
      </c>
      <c r="L117" s="73">
        <v>25</v>
      </c>
      <c r="M117" s="113" t="s">
        <v>1677</v>
      </c>
      <c r="N117" s="89">
        <v>15.6310613608778</v>
      </c>
      <c r="O117" s="380">
        <v>2.5998315468973199</v>
      </c>
      <c r="P117" s="380">
        <v>0.11654689582901601</v>
      </c>
      <c r="Q117" s="89">
        <v>0.46293398597589103</v>
      </c>
      <c r="R117" s="380">
        <v>2.53537600578262</v>
      </c>
      <c r="S117" s="380">
        <v>0.44345460863768499</v>
      </c>
      <c r="T117" s="89">
        <v>1128.0294143650201</v>
      </c>
      <c r="U117" s="380">
        <v>115.150159082963</v>
      </c>
      <c r="V117" s="380">
        <v>0.320425454096333</v>
      </c>
      <c r="W117" s="89">
        <v>862.891042497287</v>
      </c>
      <c r="X117" s="380">
        <v>84.665233447886195</v>
      </c>
      <c r="Y117" s="380">
        <v>0.185891240170519</v>
      </c>
      <c r="Z117" s="400">
        <v>66.567383513184197</v>
      </c>
      <c r="AA117" s="380">
        <v>80.404267502105895</v>
      </c>
      <c r="AB117" s="380">
        <v>7.8770682447618298E-2</v>
      </c>
      <c r="AC117" s="400">
        <v>841.747091092387</v>
      </c>
      <c r="AD117" s="380">
        <v>447.61958334351101</v>
      </c>
      <c r="AE117" s="380">
        <v>76.566989196526293</v>
      </c>
      <c r="AF117" s="89">
        <v>172035.59323616399</v>
      </c>
      <c r="AG117" s="380">
        <v>11206.2767633653</v>
      </c>
      <c r="AH117" s="380">
        <v>5.4682932986089003</v>
      </c>
      <c r="AI117" s="400">
        <v>19460.6521466825</v>
      </c>
      <c r="AJ117" s="380">
        <v>19941.160960348199</v>
      </c>
      <c r="AK117" s="380">
        <v>43.014740933373297</v>
      </c>
      <c r="AL117" s="89">
        <v>394.55945068988598</v>
      </c>
      <c r="AM117" s="380">
        <v>166.50547550629801</v>
      </c>
      <c r="AN117" s="380">
        <v>46.174108785800001</v>
      </c>
      <c r="AO117" s="400">
        <v>79.494664292314397</v>
      </c>
      <c r="AP117" s="380">
        <v>111.370657300416</v>
      </c>
      <c r="AQ117" s="380">
        <v>0.72910762988858302</v>
      </c>
      <c r="AR117" s="400">
        <v>8.77618705701971</v>
      </c>
      <c r="AS117" s="380">
        <v>1.49332236715027</v>
      </c>
      <c r="AT117" s="380">
        <v>5.4839079180925399E-2</v>
      </c>
      <c r="AU117" s="400">
        <v>10.583229486438499</v>
      </c>
      <c r="AV117" s="380">
        <v>13.250531773293</v>
      </c>
      <c r="AW117" s="380">
        <v>8.1258815865162495E-2</v>
      </c>
      <c r="AX117" s="89">
        <v>0.19829980598626001</v>
      </c>
      <c r="AY117" s="382">
        <v>0.28379752725066099</v>
      </c>
      <c r="AZ117" s="382">
        <v>2.7978507702346601E-2</v>
      </c>
      <c r="BA117" s="400">
        <v>0.63277460330700297</v>
      </c>
      <c r="BB117" s="380">
        <v>1.7444777522012</v>
      </c>
      <c r="BC117" s="380">
        <v>0.39526185938768699</v>
      </c>
      <c r="BD117" s="89">
        <v>9652.9582168192192</v>
      </c>
      <c r="BE117" s="380">
        <v>1061.1947522308301</v>
      </c>
      <c r="BF117" s="380">
        <v>0.36632600118341702</v>
      </c>
      <c r="BG117" s="89">
        <v>5099.7778550079502</v>
      </c>
      <c r="BH117" s="380">
        <v>437.66744145862901</v>
      </c>
      <c r="BI117" s="380">
        <v>0.60125696022743003</v>
      </c>
      <c r="BJ117" s="89">
        <v>5033.0874551002498</v>
      </c>
      <c r="BK117" s="380">
        <v>541.73341685748801</v>
      </c>
      <c r="BL117" s="380">
        <v>1.64013454937289</v>
      </c>
      <c r="BM117" s="89">
        <v>0.23335744824760399</v>
      </c>
      <c r="BN117" s="380">
        <v>0.168540705619484</v>
      </c>
      <c r="BO117" s="380">
        <v>9.5151725317632694E-3</v>
      </c>
      <c r="BP117" s="400">
        <v>0.28533157433797202</v>
      </c>
      <c r="BQ117" s="380">
        <v>0.48590525147291902</v>
      </c>
      <c r="BR117" s="380">
        <v>7.3164412967025305E-2</v>
      </c>
      <c r="BS117" s="400">
        <v>0.76419287687373805</v>
      </c>
      <c r="BT117" s="380">
        <v>0.60411785973389898</v>
      </c>
      <c r="BU117" s="380">
        <v>2.8627796302327601E-2</v>
      </c>
      <c r="BV117" s="400">
        <v>3.3324341191815101</v>
      </c>
      <c r="BW117" s="380">
        <v>1.77940980814589</v>
      </c>
      <c r="BX117" s="380">
        <v>0.125610967135347</v>
      </c>
      <c r="BY117" s="89">
        <v>0.22910723259836899</v>
      </c>
      <c r="BZ117" s="380">
        <v>0.28335186865265199</v>
      </c>
      <c r="CA117" s="380">
        <v>2.90650625020131E-2</v>
      </c>
      <c r="CB117" s="89">
        <v>12.5467754607969</v>
      </c>
      <c r="CC117" s="380">
        <v>3.56903243944158</v>
      </c>
      <c r="CD117" s="380">
        <v>0.247500624021782</v>
      </c>
      <c r="CE117" s="89">
        <v>5.0270734169210503</v>
      </c>
      <c r="CF117" s="380">
        <v>1.92072287636548</v>
      </c>
      <c r="CG117" s="380">
        <v>0.129998240998731</v>
      </c>
      <c r="CH117" s="400">
        <v>1.85886322806967</v>
      </c>
      <c r="CI117" s="380">
        <v>1.99323696447702</v>
      </c>
      <c r="CJ117" s="380">
        <v>5.21608393448258E-2</v>
      </c>
      <c r="CK117" s="89">
        <v>92.278117303348196</v>
      </c>
      <c r="CL117" s="380">
        <v>28.890902281284198</v>
      </c>
      <c r="CM117" s="380">
        <v>1.76825180118153E-2</v>
      </c>
      <c r="CN117" s="89">
        <v>2497.0126312295502</v>
      </c>
      <c r="CO117" s="380">
        <v>202.16556295519101</v>
      </c>
      <c r="CP117" s="380">
        <v>1.4227293980162399E-3</v>
      </c>
      <c r="CQ117" s="89">
        <v>6.96093665188382</v>
      </c>
      <c r="CR117" s="380">
        <v>42.767052599204703</v>
      </c>
      <c r="CS117" s="380">
        <v>0</v>
      </c>
      <c r="CT117" s="89">
        <v>9.5720495328045899E-2</v>
      </c>
      <c r="CU117" s="380">
        <v>0.216035055263544</v>
      </c>
      <c r="CV117" s="380">
        <v>0</v>
      </c>
      <c r="CW117" s="400">
        <v>7.4665532052402797E-2</v>
      </c>
      <c r="CX117" s="380">
        <v>0.21738840996615999</v>
      </c>
      <c r="CY117" s="380">
        <v>1.72191160318634E-2</v>
      </c>
      <c r="CZ117" s="400">
        <v>4.7837901549826896</v>
      </c>
      <c r="DA117" s="380">
        <v>1.86511316691338</v>
      </c>
      <c r="DB117" s="380">
        <v>3.22374539370201E-2</v>
      </c>
      <c r="DC117" s="591">
        <f>DE117</f>
        <v>3.7449471227874703E-2</v>
      </c>
      <c r="DD117" s="380">
        <v>0.130660842649541</v>
      </c>
      <c r="DE117" s="380">
        <v>3.7449471227874703E-2</v>
      </c>
      <c r="DF117" s="89">
        <v>0.23830867619148999</v>
      </c>
      <c r="DG117" s="380">
        <v>0.60837504315975</v>
      </c>
      <c r="DH117" s="380">
        <v>4.05793813281859E-2</v>
      </c>
      <c r="DI117" s="89">
        <v>238.31732337244301</v>
      </c>
      <c r="DJ117" s="380">
        <v>28.208974679591201</v>
      </c>
      <c r="DK117" s="380">
        <v>0</v>
      </c>
      <c r="DL117" s="89">
        <v>829.01404653748295</v>
      </c>
      <c r="DM117" s="380">
        <v>102.40255397708999</v>
      </c>
      <c r="DN117" s="380">
        <v>0</v>
      </c>
      <c r="DO117" s="89">
        <v>145.79917816136</v>
      </c>
      <c r="DP117" s="380">
        <v>18.3750885697497</v>
      </c>
      <c r="DQ117" s="380">
        <v>2.1123903120322902E-3</v>
      </c>
      <c r="DR117" s="89">
        <v>762.817971225983</v>
      </c>
      <c r="DS117" s="380">
        <v>79.569000664911997</v>
      </c>
      <c r="DT117" s="380">
        <v>0</v>
      </c>
      <c r="DU117" s="89">
        <v>333.59299736045801</v>
      </c>
      <c r="DV117" s="380">
        <v>43.711796943622304</v>
      </c>
      <c r="DW117" s="380">
        <v>1.78321378612354E-2</v>
      </c>
      <c r="DX117" s="89">
        <v>4.13811520044242</v>
      </c>
      <c r="DY117" s="380">
        <v>0.93221365953936897</v>
      </c>
      <c r="DZ117" s="380">
        <v>0</v>
      </c>
      <c r="EA117" s="89">
        <v>411.878196812439</v>
      </c>
      <c r="EB117" s="380">
        <v>48.055916118850803</v>
      </c>
      <c r="EC117" s="380">
        <v>2.2116473418155699E-2</v>
      </c>
      <c r="ED117" s="89">
        <v>78.451854920166198</v>
      </c>
      <c r="EE117" s="380">
        <v>9.6602512594080192</v>
      </c>
      <c r="EF117" s="380">
        <v>0</v>
      </c>
      <c r="EG117" s="89">
        <v>506.904668765986</v>
      </c>
      <c r="EH117" s="380">
        <v>58.648253062619098</v>
      </c>
      <c r="EI117" s="380">
        <v>0</v>
      </c>
      <c r="EJ117" s="89">
        <v>91.688880067791501</v>
      </c>
      <c r="EK117" s="380">
        <v>11.3125645970264</v>
      </c>
      <c r="EL117" s="380">
        <v>3.2191500659570099E-3</v>
      </c>
      <c r="EM117" s="89">
        <v>259.05644291292901</v>
      </c>
      <c r="EN117" s="380">
        <v>29.4082071043313</v>
      </c>
      <c r="EO117" s="380">
        <v>0</v>
      </c>
      <c r="EP117" s="89">
        <v>35.041121669648803</v>
      </c>
      <c r="EQ117" s="380">
        <v>4.8649941977355402</v>
      </c>
      <c r="ER117" s="380">
        <v>1.6668520144041501E-3</v>
      </c>
      <c r="ES117" s="89">
        <v>223.01806039774701</v>
      </c>
      <c r="ET117" s="380">
        <v>31.788389503688801</v>
      </c>
      <c r="EU117" s="380">
        <v>0</v>
      </c>
      <c r="EV117" s="89">
        <v>27.100761481561001</v>
      </c>
      <c r="EW117" s="380">
        <v>3.2786440738147702</v>
      </c>
      <c r="EX117" s="380">
        <v>1.7494785957885099E-3</v>
      </c>
      <c r="EY117" s="400">
        <v>3.9173811168480399E-2</v>
      </c>
      <c r="EZ117" s="380">
        <v>0.17525454739516899</v>
      </c>
      <c r="FA117" s="380">
        <v>9.0096527178847308E-3</v>
      </c>
      <c r="FB117" s="89">
        <v>9.4802775125925898</v>
      </c>
      <c r="FC117" s="380">
        <v>2.7365291929167102</v>
      </c>
      <c r="FD117" s="380">
        <v>9.9422517715493704E-3</v>
      </c>
      <c r="FE117" s="89">
        <v>1.35457246927232</v>
      </c>
      <c r="FF117" s="380">
        <v>0.77858472819872004</v>
      </c>
      <c r="FG117" s="380">
        <v>3.2435662037431099E-3</v>
      </c>
      <c r="FH117" s="89">
        <v>4.4914682708841704</v>
      </c>
      <c r="FI117" s="380">
        <v>1.9353052833409801</v>
      </c>
      <c r="FJ117" s="380">
        <v>4.5029907766143103E-3</v>
      </c>
      <c r="FK117" s="89">
        <v>128.55391915914899</v>
      </c>
      <c r="FL117" s="380">
        <v>23.378960320542699</v>
      </c>
      <c r="FM117" s="380">
        <v>1.7144407427149198E-2</v>
      </c>
    </row>
    <row r="118" spans="2:169">
      <c r="B118" s="73" t="s">
        <v>207</v>
      </c>
      <c r="C118" s="73" t="s">
        <v>1408</v>
      </c>
      <c r="D118" s="73" t="s">
        <v>1339</v>
      </c>
      <c r="E118" s="601"/>
      <c r="F118" s="601"/>
      <c r="H118" s="73" t="s">
        <v>1667</v>
      </c>
      <c r="I118" s="113" t="s">
        <v>1668</v>
      </c>
      <c r="J118" s="73" t="s">
        <v>1669</v>
      </c>
      <c r="K118" s="73" t="s">
        <v>1670</v>
      </c>
      <c r="L118" s="73">
        <v>25</v>
      </c>
      <c r="M118" s="113" t="s">
        <v>1678</v>
      </c>
      <c r="N118" s="89">
        <v>14.114631307898099</v>
      </c>
      <c r="O118" s="380">
        <v>2.16870312548778</v>
      </c>
      <c r="P118" s="380">
        <v>0.13246029462796099</v>
      </c>
      <c r="Q118" s="89">
        <v>0.58662849202829404</v>
      </c>
      <c r="R118" s="380">
        <v>2.1428210983576599</v>
      </c>
      <c r="S118" s="380">
        <v>0.39784155178769498</v>
      </c>
      <c r="T118" s="89">
        <v>1024.7636831546499</v>
      </c>
      <c r="U118" s="380">
        <v>68.583361332208696</v>
      </c>
      <c r="V118" s="380">
        <v>0.29971678710383398</v>
      </c>
      <c r="W118" s="89">
        <v>868.46352759710805</v>
      </c>
      <c r="X118" s="380">
        <v>141.54682658231101</v>
      </c>
      <c r="Y118" s="380">
        <v>0.182046324420613</v>
      </c>
      <c r="Z118" s="400">
        <v>36.322065199582198</v>
      </c>
      <c r="AA118" s="380">
        <v>55.562409995753903</v>
      </c>
      <c r="AB118" s="380">
        <v>7.8931311288473194E-2</v>
      </c>
      <c r="AC118" s="400">
        <v>402.21636487269598</v>
      </c>
      <c r="AD118" s="380">
        <v>541.27991339372102</v>
      </c>
      <c r="AE118" s="380">
        <v>68.279776789677797</v>
      </c>
      <c r="AF118" s="89">
        <v>173412.487248041</v>
      </c>
      <c r="AG118" s="380">
        <v>10104.045123829101</v>
      </c>
      <c r="AH118" s="380">
        <v>4.2220096992220597</v>
      </c>
      <c r="AI118" s="400">
        <v>161.900522408466</v>
      </c>
      <c r="AJ118" s="380">
        <v>233.915080920603</v>
      </c>
      <c r="AK118" s="380">
        <v>44.1816535325719</v>
      </c>
      <c r="AL118" s="89">
        <v>385.31165346921699</v>
      </c>
      <c r="AM118" s="380">
        <v>175.170944472564</v>
      </c>
      <c r="AN118" s="380">
        <v>47.801171677674503</v>
      </c>
      <c r="AO118" s="400">
        <v>27.897156296134199</v>
      </c>
      <c r="AP118" s="380">
        <v>40.041392212905897</v>
      </c>
      <c r="AQ118" s="380">
        <v>0.72614059263069297</v>
      </c>
      <c r="AR118" s="400">
        <v>10.401395889254699</v>
      </c>
      <c r="AS118" s="380">
        <v>1.52861071772124</v>
      </c>
      <c r="AT118" s="380">
        <v>6.5326871790731295E-2</v>
      </c>
      <c r="AU118" s="400">
        <v>1.8689325349433099</v>
      </c>
      <c r="AV118" s="380">
        <v>3.72651319289543</v>
      </c>
      <c r="AW118" s="380">
        <v>8.6207369000244297E-2</v>
      </c>
      <c r="AX118" s="89">
        <v>6.3484018952534804E-2</v>
      </c>
      <c r="AY118" s="382">
        <v>0.162073365726707</v>
      </c>
      <c r="AZ118" s="382">
        <v>2.3973137883990001E-2</v>
      </c>
      <c r="BA118" s="591">
        <f t="shared" ref="BA118:BA120" si="163">BC118</f>
        <v>0.38025321807796397</v>
      </c>
      <c r="BB118" s="380">
        <v>1.8733139691310099</v>
      </c>
      <c r="BC118" s="380">
        <v>0.38025321807796397</v>
      </c>
      <c r="BD118" s="89">
        <v>9807.8217223524007</v>
      </c>
      <c r="BE118" s="380">
        <v>1055.6312377455299</v>
      </c>
      <c r="BF118" s="380">
        <v>0.425861650356682</v>
      </c>
      <c r="BG118" s="89">
        <v>5166.0834652815802</v>
      </c>
      <c r="BH118" s="380">
        <v>648.13391784186604</v>
      </c>
      <c r="BI118" s="380">
        <v>0.59033186417454497</v>
      </c>
      <c r="BJ118" s="89">
        <v>5108.30792045219</v>
      </c>
      <c r="BK118" s="380">
        <v>723.416745041951</v>
      </c>
      <c r="BL118" s="380">
        <v>1.85471592622605</v>
      </c>
      <c r="BM118" s="89">
        <v>0.199272259229726</v>
      </c>
      <c r="BN118" s="380">
        <v>0.180270502856724</v>
      </c>
      <c r="BO118" s="380">
        <v>1.0649028501942199E-2</v>
      </c>
      <c r="BP118" s="400">
        <v>0.13116016245794501</v>
      </c>
      <c r="BQ118" s="380">
        <v>0.43281274409564202</v>
      </c>
      <c r="BR118" s="380">
        <v>7.8557410324421498E-2</v>
      </c>
      <c r="BS118" s="400">
        <v>0.48203213397668898</v>
      </c>
      <c r="BT118" s="380">
        <v>0.51545710071720696</v>
      </c>
      <c r="BU118" s="380">
        <v>2.9191495337275102E-2</v>
      </c>
      <c r="BV118" s="400">
        <v>3.3396479900435199</v>
      </c>
      <c r="BW118" s="380">
        <v>2.66527962201928</v>
      </c>
      <c r="BX118" s="380">
        <v>0.112938822891977</v>
      </c>
      <c r="BY118" s="89">
        <v>0.22772342864943801</v>
      </c>
      <c r="BZ118" s="380">
        <v>0.27274060813609502</v>
      </c>
      <c r="CA118" s="380">
        <v>5.3837024205347403E-2</v>
      </c>
      <c r="CB118" s="89">
        <v>14.4921879325231</v>
      </c>
      <c r="CC118" s="380">
        <v>3.1862714526581901</v>
      </c>
      <c r="CD118" s="380">
        <v>0.21039243228835999</v>
      </c>
      <c r="CE118" s="89">
        <v>5.6476338576990104</v>
      </c>
      <c r="CF118" s="380">
        <v>2.6093179106685001</v>
      </c>
      <c r="CG118" s="380">
        <v>0.13639894310011499</v>
      </c>
      <c r="CH118" s="400">
        <v>1.24796970577842</v>
      </c>
      <c r="CI118" s="380">
        <v>1.3615386021531399</v>
      </c>
      <c r="CJ118" s="380">
        <v>4.8468714865834303E-2</v>
      </c>
      <c r="CK118" s="89">
        <v>134.84569382281501</v>
      </c>
      <c r="CL118" s="380">
        <v>47.645172254787902</v>
      </c>
      <c r="CM118" s="380">
        <v>1.5117679179700499E-2</v>
      </c>
      <c r="CN118" s="89">
        <v>2528.9501999639701</v>
      </c>
      <c r="CO118" s="380">
        <v>196.681480110965</v>
      </c>
      <c r="CP118" s="380">
        <v>1.4065404694369699E-3</v>
      </c>
      <c r="CQ118" s="89">
        <v>0.606453676132512</v>
      </c>
      <c r="CR118" s="380">
        <v>0.83029421594618102</v>
      </c>
      <c r="CS118" s="380">
        <v>0</v>
      </c>
      <c r="CT118" s="89">
        <v>1.46809274288336E-2</v>
      </c>
      <c r="CU118" s="380">
        <v>4.82039111197596E-2</v>
      </c>
      <c r="CV118" s="380">
        <v>0</v>
      </c>
      <c r="CW118" s="400">
        <v>0.10273423652368301</v>
      </c>
      <c r="CX118" s="380">
        <v>0.23225173384957401</v>
      </c>
      <c r="CY118" s="380">
        <v>0</v>
      </c>
      <c r="CZ118" s="400">
        <v>3.8444609948152801</v>
      </c>
      <c r="DA118" s="380">
        <v>2.44318612564471</v>
      </c>
      <c r="DB118" s="380">
        <v>2.56476533608355E-2</v>
      </c>
      <c r="DC118" s="591">
        <f>DE118</f>
        <v>3.0206724339798301E-2</v>
      </c>
      <c r="DD118" s="380">
        <v>0.13094368303548701</v>
      </c>
      <c r="DE118" s="380">
        <v>3.0206724339798301E-2</v>
      </c>
      <c r="DF118" s="89">
        <v>0.21843798369440101</v>
      </c>
      <c r="DG118" s="380">
        <v>0.46147968229486103</v>
      </c>
      <c r="DH118" s="380">
        <v>3.0924837969782501E-2</v>
      </c>
      <c r="DI118" s="89">
        <v>292.39996437239898</v>
      </c>
      <c r="DJ118" s="380">
        <v>45.183138191910501</v>
      </c>
      <c r="DK118" s="380">
        <v>1.72430191436736E-3</v>
      </c>
      <c r="DL118" s="89">
        <v>991.87445384631303</v>
      </c>
      <c r="DM118" s="380">
        <v>127.713856119033</v>
      </c>
      <c r="DN118" s="380">
        <v>7.8094608369321996E-3</v>
      </c>
      <c r="DO118" s="89">
        <v>171.08077889142999</v>
      </c>
      <c r="DP118" s="380">
        <v>19.220337628891201</v>
      </c>
      <c r="DQ118" s="380">
        <v>1.4860048785156801E-3</v>
      </c>
      <c r="DR118" s="89">
        <v>897.35595702337696</v>
      </c>
      <c r="DS118" s="380">
        <v>101.779711275521</v>
      </c>
      <c r="DT118" s="380">
        <v>1.39162229997917E-2</v>
      </c>
      <c r="DU118" s="89">
        <v>355.69111764753501</v>
      </c>
      <c r="DV118" s="380">
        <v>30.012669413685501</v>
      </c>
      <c r="DW118" s="380">
        <v>1.03070628574024E-2</v>
      </c>
      <c r="DX118" s="89">
        <v>5.4468851432637804</v>
      </c>
      <c r="DY118" s="380">
        <v>1.6325928578268301</v>
      </c>
      <c r="DZ118" s="380">
        <v>0</v>
      </c>
      <c r="EA118" s="89">
        <v>425.69374189928999</v>
      </c>
      <c r="EB118" s="380">
        <v>37.390351598330497</v>
      </c>
      <c r="EC118" s="380">
        <v>2.6111693246881802E-2</v>
      </c>
      <c r="ED118" s="89">
        <v>79.252461729699306</v>
      </c>
      <c r="EE118" s="380">
        <v>6.7987498296587399</v>
      </c>
      <c r="EF118" s="380">
        <v>0</v>
      </c>
      <c r="EG118" s="89">
        <v>504.57705594162798</v>
      </c>
      <c r="EH118" s="380">
        <v>43.993208470149703</v>
      </c>
      <c r="EI118" s="380">
        <v>0</v>
      </c>
      <c r="EJ118" s="89">
        <v>91.713097567628395</v>
      </c>
      <c r="EK118" s="380">
        <v>7.8289073767937403</v>
      </c>
      <c r="EL118" s="380">
        <v>0</v>
      </c>
      <c r="EM118" s="89">
        <v>257.56925834340001</v>
      </c>
      <c r="EN118" s="380">
        <v>20.530381292099701</v>
      </c>
      <c r="EO118" s="380">
        <v>1.1332599906248899E-2</v>
      </c>
      <c r="EP118" s="89">
        <v>34.5020016434027</v>
      </c>
      <c r="EQ118" s="380">
        <v>3.1448576787707201</v>
      </c>
      <c r="ER118" s="380">
        <v>1.6479867030555E-3</v>
      </c>
      <c r="ES118" s="89">
        <v>219.61504337613999</v>
      </c>
      <c r="ET118" s="380">
        <v>22.971045994792402</v>
      </c>
      <c r="EU118" s="380">
        <v>0</v>
      </c>
      <c r="EV118" s="89">
        <v>26.587557267062198</v>
      </c>
      <c r="EW118" s="380">
        <v>3.1097361204052398</v>
      </c>
      <c r="EX118" s="380">
        <v>1.7296819784205801E-3</v>
      </c>
      <c r="EY118" s="400">
        <v>4.7407653767439703E-2</v>
      </c>
      <c r="EZ118" s="380">
        <v>0.187656179684972</v>
      </c>
      <c r="FA118" s="380">
        <v>1.25172183542744E-2</v>
      </c>
      <c r="FB118" s="89">
        <v>8.8020369277623107</v>
      </c>
      <c r="FC118" s="380">
        <v>2.1475001984513802</v>
      </c>
      <c r="FD118" s="380">
        <v>5.7467351097163404E-3</v>
      </c>
      <c r="FE118" s="89">
        <v>0.918076345156284</v>
      </c>
      <c r="FF118" s="380">
        <v>0.63642430282303297</v>
      </c>
      <c r="FG118" s="380">
        <v>9.7986999146682206E-3</v>
      </c>
      <c r="FH118" s="89">
        <v>8.0144852266460607</v>
      </c>
      <c r="FI118" s="380">
        <v>2.5097448989585902</v>
      </c>
      <c r="FJ118" s="380">
        <v>0</v>
      </c>
      <c r="FK118" s="89">
        <v>83.828839965768296</v>
      </c>
      <c r="FL118" s="380">
        <v>8.3667790519579803</v>
      </c>
      <c r="FM118" s="380">
        <v>4.38075486702472E-3</v>
      </c>
    </row>
    <row r="119" spans="2:169">
      <c r="B119" s="73" t="s">
        <v>207</v>
      </c>
      <c r="C119" s="73" t="s">
        <v>1408</v>
      </c>
      <c r="D119" s="73" t="s">
        <v>1339</v>
      </c>
      <c r="E119" s="601"/>
      <c r="F119" s="601"/>
      <c r="H119" s="73" t="s">
        <v>1667</v>
      </c>
      <c r="I119" s="113" t="s">
        <v>1668</v>
      </c>
      <c r="J119" s="73" t="s">
        <v>1669</v>
      </c>
      <c r="K119" s="73" t="s">
        <v>1670</v>
      </c>
      <c r="L119" s="73">
        <v>25</v>
      </c>
      <c r="M119" s="113" t="s">
        <v>1679</v>
      </c>
      <c r="N119" s="89">
        <v>10.890654767600401</v>
      </c>
      <c r="O119" s="380">
        <v>2.4878632544261099</v>
      </c>
      <c r="P119" s="380">
        <v>0.13326938075613901</v>
      </c>
      <c r="Q119" s="89">
        <v>1.18740561782124</v>
      </c>
      <c r="R119" s="380">
        <v>2.68964057704502</v>
      </c>
      <c r="S119" s="380">
        <v>0.40591450166869902</v>
      </c>
      <c r="T119" s="89">
        <v>1086.9324981795301</v>
      </c>
      <c r="U119" s="380">
        <v>138.623203727359</v>
      </c>
      <c r="V119" s="380">
        <v>0.30525111874396699</v>
      </c>
      <c r="W119" s="89">
        <v>666.12922572983405</v>
      </c>
      <c r="X119" s="380">
        <v>247.26449791147999</v>
      </c>
      <c r="Y119" s="380">
        <v>0.180438867713625</v>
      </c>
      <c r="Z119" s="400">
        <v>49.772505634201003</v>
      </c>
      <c r="AA119" s="380">
        <v>138.54273455233701</v>
      </c>
      <c r="AB119" s="380">
        <v>7.0782156273260205E-2</v>
      </c>
      <c r="AC119" s="400">
        <v>1285.98934139516</v>
      </c>
      <c r="AD119" s="380">
        <v>1519.7974592619501</v>
      </c>
      <c r="AE119" s="380">
        <v>72.678403991345704</v>
      </c>
      <c r="AF119" s="89">
        <v>173877.08759549999</v>
      </c>
      <c r="AG119" s="380">
        <v>12555.315961119</v>
      </c>
      <c r="AH119" s="380">
        <v>4.0023965963971602</v>
      </c>
      <c r="AI119" s="400">
        <v>5254.5328645581403</v>
      </c>
      <c r="AJ119" s="380">
        <v>21634.478863391301</v>
      </c>
      <c r="AK119" s="380">
        <v>45.893171981589497</v>
      </c>
      <c r="AL119" s="89">
        <v>371.54665251287901</v>
      </c>
      <c r="AM119" s="380">
        <v>226.560155899638</v>
      </c>
      <c r="AN119" s="380">
        <v>44.759708212445702</v>
      </c>
      <c r="AO119" s="400">
        <v>32.288349697443003</v>
      </c>
      <c r="AP119" s="380">
        <v>58.941613750106498</v>
      </c>
      <c r="AQ119" s="380">
        <v>0.64504947970196602</v>
      </c>
      <c r="AR119" s="400">
        <v>16.340500838076899</v>
      </c>
      <c r="AS119" s="380">
        <v>12.957813382200399</v>
      </c>
      <c r="AT119" s="380">
        <v>6.0367275681484499E-2</v>
      </c>
      <c r="AU119" s="400">
        <v>3.9143434596840199</v>
      </c>
      <c r="AV119" s="380">
        <v>8.7936321254638408</v>
      </c>
      <c r="AW119" s="380">
        <v>5.5274666027282898E-2</v>
      </c>
      <c r="AX119" s="89">
        <v>0.40116232822121101</v>
      </c>
      <c r="AY119" s="382">
        <v>0.74459025752106001</v>
      </c>
      <c r="AZ119" s="382">
        <v>2.3434243087728499E-2</v>
      </c>
      <c r="BA119" s="591">
        <f t="shared" si="163"/>
        <v>0.40219128223620099</v>
      </c>
      <c r="BB119" s="380">
        <v>1.9215815453833001</v>
      </c>
      <c r="BC119" s="380">
        <v>0.40219128223620099</v>
      </c>
      <c r="BD119" s="89">
        <v>11966.710735622501</v>
      </c>
      <c r="BE119" s="380">
        <v>1239.18838069308</v>
      </c>
      <c r="BF119" s="380">
        <v>0.40148997568623701</v>
      </c>
      <c r="BG119" s="89">
        <v>4316.0542501101199</v>
      </c>
      <c r="BH119" s="380">
        <v>1430.4991038841699</v>
      </c>
      <c r="BI119" s="380">
        <v>0.70556471152384803</v>
      </c>
      <c r="BJ119" s="89">
        <v>4269.9964461793697</v>
      </c>
      <c r="BK119" s="380">
        <v>1372.8303774381</v>
      </c>
      <c r="BL119" s="380">
        <v>1.6120284537423299</v>
      </c>
      <c r="BM119" s="89">
        <v>0.15284003998169601</v>
      </c>
      <c r="BN119" s="380">
        <v>0.193082995062551</v>
      </c>
      <c r="BO119" s="380">
        <v>9.9071503863094306E-3</v>
      </c>
      <c r="BP119" s="400">
        <v>0.16253655120565799</v>
      </c>
      <c r="BQ119" s="380">
        <v>0.51288154534280395</v>
      </c>
      <c r="BR119" s="380">
        <v>7.3737474665746802E-2</v>
      </c>
      <c r="BS119" s="400">
        <v>0.66301110547933195</v>
      </c>
      <c r="BT119" s="380">
        <v>0.61900632507711395</v>
      </c>
      <c r="BU119" s="380">
        <v>2.5230177701569E-2</v>
      </c>
      <c r="BV119" s="400">
        <v>2.5083279950175399</v>
      </c>
      <c r="BW119" s="380">
        <v>2.7706657232384102</v>
      </c>
      <c r="BX119" s="380">
        <v>0.107457296302318</v>
      </c>
      <c r="BY119" s="89">
        <v>0.18743842699262001</v>
      </c>
      <c r="BZ119" s="380">
        <v>0.27429390518503</v>
      </c>
      <c r="CA119" s="380">
        <v>3.0268429567695199E-2</v>
      </c>
      <c r="CB119" s="89">
        <v>16.152923213892201</v>
      </c>
      <c r="CC119" s="380">
        <v>6.62267554823989</v>
      </c>
      <c r="CD119" s="380">
        <v>0.20521400830674399</v>
      </c>
      <c r="CE119" s="89">
        <v>7.06906294724722</v>
      </c>
      <c r="CF119" s="380">
        <v>3.99119944641531</v>
      </c>
      <c r="CG119" s="380">
        <v>0.1158303986713</v>
      </c>
      <c r="CH119" s="400">
        <v>1.1053819951177</v>
      </c>
      <c r="CI119" s="380">
        <v>1.4999692065838801</v>
      </c>
      <c r="CJ119" s="380">
        <v>4.1421292738598597E-2</v>
      </c>
      <c r="CK119" s="89">
        <v>44.906706413682002</v>
      </c>
      <c r="CL119" s="380">
        <v>15.2922470397853</v>
      </c>
      <c r="CM119" s="380">
        <v>1.41210224195188E-2</v>
      </c>
      <c r="CN119" s="89">
        <v>3369.9096125374899</v>
      </c>
      <c r="CO119" s="380">
        <v>1177.3052651528899</v>
      </c>
      <c r="CP119" s="380">
        <v>0</v>
      </c>
      <c r="CQ119" s="89">
        <v>4.1166862528712898</v>
      </c>
      <c r="CR119" s="380">
        <v>14.2900784371004</v>
      </c>
      <c r="CS119" s="380">
        <v>0</v>
      </c>
      <c r="CT119" s="89">
        <v>4.2919058927213802E-2</v>
      </c>
      <c r="CU119" s="380">
        <v>9.8846955156913899E-2</v>
      </c>
      <c r="CV119" s="380">
        <v>0</v>
      </c>
      <c r="CW119" s="400">
        <v>7.2175073728295402E-2</v>
      </c>
      <c r="CX119" s="380">
        <v>0.182670368703576</v>
      </c>
      <c r="CY119" s="380">
        <v>8.2782188003862698E-3</v>
      </c>
      <c r="CZ119" s="400">
        <v>5.8311872305522199</v>
      </c>
      <c r="DA119" s="380">
        <v>4.2951450277398502</v>
      </c>
      <c r="DB119" s="380">
        <v>3.2951021170971199E-2</v>
      </c>
      <c r="DC119" s="89">
        <v>8.8179299190932106E-2</v>
      </c>
      <c r="DD119" s="380">
        <v>0.24323468965862799</v>
      </c>
      <c r="DE119" s="380">
        <v>3.2158614870203099E-2</v>
      </c>
      <c r="DF119" s="89">
        <v>0.162165148885975</v>
      </c>
      <c r="DG119" s="380">
        <v>0.44120898265070202</v>
      </c>
      <c r="DH119" s="380">
        <v>3.5666193146203701E-2</v>
      </c>
      <c r="DI119" s="89">
        <v>280.12750333383002</v>
      </c>
      <c r="DJ119" s="380">
        <v>101.02559843638601</v>
      </c>
      <c r="DK119" s="380">
        <v>2.81396137892951E-3</v>
      </c>
      <c r="DL119" s="89">
        <v>1033.74097434429</v>
      </c>
      <c r="DM119" s="380">
        <v>397.56984859462602</v>
      </c>
      <c r="DN119" s="380">
        <v>0</v>
      </c>
      <c r="DO119" s="89">
        <v>184.08890512583699</v>
      </c>
      <c r="DP119" s="380">
        <v>69.3103044318581</v>
      </c>
      <c r="DQ119" s="380">
        <v>1.41786117639432E-3</v>
      </c>
      <c r="DR119" s="89">
        <v>985.08973055618901</v>
      </c>
      <c r="DS119" s="380">
        <v>380.22126705647003</v>
      </c>
      <c r="DT119" s="380">
        <v>1.61544944829193E-2</v>
      </c>
      <c r="DU119" s="89">
        <v>467.88309772462401</v>
      </c>
      <c r="DV119" s="380">
        <v>152.47936993129801</v>
      </c>
      <c r="DW119" s="380">
        <v>0</v>
      </c>
      <c r="DX119" s="89">
        <v>4.3553222915902801</v>
      </c>
      <c r="DY119" s="380">
        <v>2.2618775681307399</v>
      </c>
      <c r="DZ119" s="380">
        <v>2.7906578439641401E-3</v>
      </c>
      <c r="EA119" s="89">
        <v>571.73275169380099</v>
      </c>
      <c r="EB119" s="380">
        <v>184.04311339623101</v>
      </c>
      <c r="EC119" s="380">
        <v>1.6368852906976102E-2</v>
      </c>
      <c r="ED119" s="89">
        <v>112.941309622907</v>
      </c>
      <c r="EE119" s="380">
        <v>37.3517350519041</v>
      </c>
      <c r="EF119" s="380">
        <v>2.05761133248433E-3</v>
      </c>
      <c r="EG119" s="89">
        <v>716.21912702431098</v>
      </c>
      <c r="EH119" s="380">
        <v>250.49660189567101</v>
      </c>
      <c r="EI119" s="380">
        <v>6.3930940918039501E-3</v>
      </c>
      <c r="EJ119" s="89">
        <v>123.618273004234</v>
      </c>
      <c r="EK119" s="380">
        <v>47.911294885482903</v>
      </c>
      <c r="EL119" s="380">
        <v>0</v>
      </c>
      <c r="EM119" s="89">
        <v>347.68904227593799</v>
      </c>
      <c r="EN119" s="380">
        <v>134.06878743634101</v>
      </c>
      <c r="EO119" s="380">
        <v>0</v>
      </c>
      <c r="EP119" s="89">
        <v>49.437465107052802</v>
      </c>
      <c r="EQ119" s="380">
        <v>16.709197070008798</v>
      </c>
      <c r="ER119" s="380">
        <v>1.57227269945918E-3</v>
      </c>
      <c r="ES119" s="89">
        <v>333.17712206365098</v>
      </c>
      <c r="ET119" s="380">
        <v>107.101191050617</v>
      </c>
      <c r="EU119" s="380">
        <v>1.72439435862431E-2</v>
      </c>
      <c r="EV119" s="89">
        <v>40.810036399969299</v>
      </c>
      <c r="EW119" s="380">
        <v>12.469107879529499</v>
      </c>
      <c r="EX119" s="380">
        <v>1.6502683263694101E-3</v>
      </c>
      <c r="EY119" s="400">
        <v>0.119770790885995</v>
      </c>
      <c r="EZ119" s="380">
        <v>0.45100710253725801</v>
      </c>
      <c r="FA119" s="380">
        <v>8.4952671328547506E-3</v>
      </c>
      <c r="FB119" s="89">
        <v>9.51115759442221</v>
      </c>
      <c r="FC119" s="380">
        <v>3.3221359676381499</v>
      </c>
      <c r="FD119" s="380">
        <v>9.3793718906265196E-3</v>
      </c>
      <c r="FE119" s="89">
        <v>5.2437135674308699</v>
      </c>
      <c r="FF119" s="380">
        <v>4.1098056982784099</v>
      </c>
      <c r="FG119" s="380">
        <v>7.7925545757626504E-3</v>
      </c>
      <c r="FH119" s="89">
        <v>20.533092340831299</v>
      </c>
      <c r="FI119" s="380">
        <v>26.185531273766902</v>
      </c>
      <c r="FJ119" s="380">
        <v>0</v>
      </c>
      <c r="FK119" s="89">
        <v>389.93158968069901</v>
      </c>
      <c r="FL119" s="380">
        <v>239.381219505806</v>
      </c>
      <c r="FM119" s="380">
        <v>4.1805401005682403E-3</v>
      </c>
    </row>
    <row r="120" spans="2:169">
      <c r="B120" s="73" t="s">
        <v>207</v>
      </c>
      <c r="C120" s="73" t="s">
        <v>1408</v>
      </c>
      <c r="D120" s="73" t="s">
        <v>1339</v>
      </c>
      <c r="E120" s="601"/>
      <c r="F120" s="601"/>
      <c r="H120" s="73" t="s">
        <v>1667</v>
      </c>
      <c r="I120" s="113" t="s">
        <v>1668</v>
      </c>
      <c r="J120" s="73" t="s">
        <v>1669</v>
      </c>
      <c r="K120" s="73" t="s">
        <v>1670</v>
      </c>
      <c r="L120" s="73">
        <v>25</v>
      </c>
      <c r="M120" s="113" t="s">
        <v>1680</v>
      </c>
      <c r="N120" s="89">
        <v>12.980863864973101</v>
      </c>
      <c r="O120" s="380">
        <v>2.9393403839895198</v>
      </c>
      <c r="P120" s="380">
        <v>0.11073906930461599</v>
      </c>
      <c r="Q120" s="89">
        <v>0.62476130463271395</v>
      </c>
      <c r="R120" s="380">
        <v>2.3798223320639198</v>
      </c>
      <c r="S120" s="380">
        <v>0.39006478528271099</v>
      </c>
      <c r="T120" s="89">
        <v>1092.2070687883499</v>
      </c>
      <c r="U120" s="380">
        <v>136.01998691821399</v>
      </c>
      <c r="V120" s="380">
        <v>0.27276202813202199</v>
      </c>
      <c r="W120" s="89">
        <v>811.90516357868603</v>
      </c>
      <c r="X120" s="380">
        <v>230.21207711301301</v>
      </c>
      <c r="Y120" s="380">
        <v>0.169645066352964</v>
      </c>
      <c r="Z120" s="400">
        <v>18.378527648846099</v>
      </c>
      <c r="AA120" s="380">
        <v>41.820697706753002</v>
      </c>
      <c r="AB120" s="380">
        <v>6.9993747236895207E-2</v>
      </c>
      <c r="AC120" s="591">
        <f t="shared" ref="AC120" si="164">AE120</f>
        <v>59.631581474999599</v>
      </c>
      <c r="AD120" s="380">
        <v>391.291357991685</v>
      </c>
      <c r="AE120" s="380">
        <v>59.631581474999599</v>
      </c>
      <c r="AF120" s="89">
        <v>176425.45229733401</v>
      </c>
      <c r="AG120" s="380">
        <v>10209.5551498779</v>
      </c>
      <c r="AH120" s="380">
        <v>4.08130829878169</v>
      </c>
      <c r="AI120" s="400">
        <v>751.83163156984097</v>
      </c>
      <c r="AJ120" s="380">
        <v>3253.6079393762998</v>
      </c>
      <c r="AK120" s="380">
        <v>36.605149851519698</v>
      </c>
      <c r="AL120" s="89">
        <v>362.30634041545801</v>
      </c>
      <c r="AM120" s="380">
        <v>207.80599428736301</v>
      </c>
      <c r="AN120" s="380">
        <v>44.300398098351998</v>
      </c>
      <c r="AO120" s="400">
        <v>28.578189470923899</v>
      </c>
      <c r="AP120" s="380">
        <v>60.908962843319301</v>
      </c>
      <c r="AQ120" s="380">
        <v>0.62247511356635898</v>
      </c>
      <c r="AR120" s="400">
        <v>10.2682616082161</v>
      </c>
      <c r="AS120" s="380">
        <v>2.01173370948817</v>
      </c>
      <c r="AT120" s="380">
        <v>4.6500678225320398E-2</v>
      </c>
      <c r="AU120" s="400">
        <v>0.22400044289652599</v>
      </c>
      <c r="AV120" s="380">
        <v>0.79409389168024402</v>
      </c>
      <c r="AW120" s="380">
        <v>9.8902890588754899E-2</v>
      </c>
      <c r="AX120" s="89">
        <v>3.0435305444533399E-2</v>
      </c>
      <c r="AY120" s="382">
        <v>0.13575150430442001</v>
      </c>
      <c r="AZ120" s="382">
        <v>2.0274688669716601E-2</v>
      </c>
      <c r="BA120" s="591">
        <f t="shared" si="163"/>
        <v>0.35263564257171498</v>
      </c>
      <c r="BB120" s="380">
        <v>1.5933342549171201</v>
      </c>
      <c r="BC120" s="380">
        <v>0.35263564257171498</v>
      </c>
      <c r="BD120" s="89">
        <v>12119.2420511646</v>
      </c>
      <c r="BE120" s="380">
        <v>1112.7367718396699</v>
      </c>
      <c r="BF120" s="380">
        <v>0.36481931642721799</v>
      </c>
      <c r="BG120" s="89">
        <v>5043.9557520081999</v>
      </c>
      <c r="BH120" s="380">
        <v>1176.6886427419599</v>
      </c>
      <c r="BI120" s="380">
        <v>0.60236668142138605</v>
      </c>
      <c r="BJ120" s="89">
        <v>4974.8777576135299</v>
      </c>
      <c r="BK120" s="380">
        <v>1165.9851650032999</v>
      </c>
      <c r="BL120" s="380">
        <v>1.47116762825653</v>
      </c>
      <c r="BM120" s="89">
        <v>0.17133496972147599</v>
      </c>
      <c r="BN120" s="380">
        <v>0.19212279366065099</v>
      </c>
      <c r="BO120" s="380">
        <v>1.48514612223311E-2</v>
      </c>
      <c r="BP120" s="400">
        <v>7.5473469350148897E-2</v>
      </c>
      <c r="BQ120" s="380">
        <v>0.40643039340727799</v>
      </c>
      <c r="BR120" s="380">
        <v>6.9240633203226307E-2</v>
      </c>
      <c r="BS120" s="400">
        <v>0.59186289183290897</v>
      </c>
      <c r="BT120" s="380">
        <v>0.69278467054927795</v>
      </c>
      <c r="BU120" s="380">
        <v>2.6419671929757801E-2</v>
      </c>
      <c r="BV120" s="400">
        <v>2.3136626383806802</v>
      </c>
      <c r="BW120" s="380">
        <v>2.1685024615913502</v>
      </c>
      <c r="BX120" s="380">
        <v>0.104838823203522</v>
      </c>
      <c r="BY120" s="89">
        <v>0.112974635593996</v>
      </c>
      <c r="BZ120" s="380">
        <v>0.19793647634140299</v>
      </c>
      <c r="CA120" s="380">
        <v>3.0489006946282E-2</v>
      </c>
      <c r="CB120" s="89">
        <v>11.8314947636681</v>
      </c>
      <c r="CC120" s="380">
        <v>4.6597221897918102</v>
      </c>
      <c r="CD120" s="380">
        <v>0.20079868724819999</v>
      </c>
      <c r="CE120" s="89">
        <v>5.4431714339221999</v>
      </c>
      <c r="CF120" s="380">
        <v>3.9547941486830802</v>
      </c>
      <c r="CG120" s="380">
        <v>0.114258530776329</v>
      </c>
      <c r="CH120" s="400">
        <v>0.49450388862489603</v>
      </c>
      <c r="CI120" s="380">
        <v>0.48916983811484999</v>
      </c>
      <c r="CJ120" s="380">
        <v>4.1320923563338899E-2</v>
      </c>
      <c r="CK120" s="89">
        <v>38.886545779149003</v>
      </c>
      <c r="CL120" s="380">
        <v>35.587447969598003</v>
      </c>
      <c r="CM120" s="380">
        <v>1.7060595525885999E-2</v>
      </c>
      <c r="CN120" s="89">
        <v>2595.0719913544799</v>
      </c>
      <c r="CO120" s="380">
        <v>221.18604080586601</v>
      </c>
      <c r="CP120" s="380">
        <v>0</v>
      </c>
      <c r="CQ120" s="89">
        <v>5.7512191988453498</v>
      </c>
      <c r="CR120" s="380">
        <v>31.6484965299118</v>
      </c>
      <c r="CS120" s="380">
        <v>3.55005835995512E-3</v>
      </c>
      <c r="CT120" s="89">
        <v>2.8953206288467098E-3</v>
      </c>
      <c r="CU120" s="380">
        <v>1.7781840976173899E-2</v>
      </c>
      <c r="CV120" s="380">
        <v>0</v>
      </c>
      <c r="CW120" s="400">
        <v>0.127749116847646</v>
      </c>
      <c r="CX120" s="380">
        <v>0.30367183203654202</v>
      </c>
      <c r="CY120" s="380">
        <v>1.14474147209115E-2</v>
      </c>
      <c r="CZ120" s="400">
        <v>6.1824332162501197</v>
      </c>
      <c r="DA120" s="380">
        <v>2.3672008450856801</v>
      </c>
      <c r="DB120" s="380">
        <v>2.1177961905768199E-2</v>
      </c>
      <c r="DC120" s="89">
        <v>2.5613603626260899E-2</v>
      </c>
      <c r="DD120" s="380">
        <v>0.12190636931277</v>
      </c>
      <c r="DE120" s="380">
        <v>2.4344819537449498E-2</v>
      </c>
      <c r="DF120" s="89">
        <v>0.15226858264336901</v>
      </c>
      <c r="DG120" s="380">
        <v>0.42594073402184701</v>
      </c>
      <c r="DH120" s="380">
        <v>4.4059507049872701E-2</v>
      </c>
      <c r="DI120" s="89">
        <v>232.248057326489</v>
      </c>
      <c r="DJ120" s="380">
        <v>21.184788359207399</v>
      </c>
      <c r="DK120" s="380">
        <v>1.6174348558788E-3</v>
      </c>
      <c r="DL120" s="89">
        <v>789.24667038714006</v>
      </c>
      <c r="DM120" s="380">
        <v>106.82454810054401</v>
      </c>
      <c r="DN120" s="380">
        <v>0</v>
      </c>
      <c r="DO120" s="89">
        <v>138.25771411269599</v>
      </c>
      <c r="DP120" s="380">
        <v>24.486808021565</v>
      </c>
      <c r="DQ120" s="380">
        <v>1.3942195241022099E-3</v>
      </c>
      <c r="DR120" s="89">
        <v>711.05528827594605</v>
      </c>
      <c r="DS120" s="380">
        <v>176.039101177589</v>
      </c>
      <c r="DT120" s="380">
        <v>9.2789044637525409E-3</v>
      </c>
      <c r="DU120" s="89">
        <v>336.08454744632797</v>
      </c>
      <c r="DV120" s="380">
        <v>87.213112493889298</v>
      </c>
      <c r="DW120" s="380">
        <v>0</v>
      </c>
      <c r="DX120" s="89">
        <v>2.7745685786093599</v>
      </c>
      <c r="DY120" s="380">
        <v>1.4359071785237001</v>
      </c>
      <c r="DZ120" s="380">
        <v>2.74376167514916E-3</v>
      </c>
      <c r="EA120" s="89">
        <v>410.52054378302898</v>
      </c>
      <c r="EB120" s="380">
        <v>100.304817020356</v>
      </c>
      <c r="EC120" s="380">
        <v>2.39550763325601E-2</v>
      </c>
      <c r="ED120" s="89">
        <v>82.764385142985304</v>
      </c>
      <c r="EE120" s="380">
        <v>15.2776261417592</v>
      </c>
      <c r="EF120" s="380">
        <v>0</v>
      </c>
      <c r="EG120" s="89">
        <v>526.39462422597899</v>
      </c>
      <c r="EH120" s="380">
        <v>71.636854531503801</v>
      </c>
      <c r="EI120" s="380">
        <v>6.2851245839701704E-3</v>
      </c>
      <c r="EJ120" s="89">
        <v>91.726943903802194</v>
      </c>
      <c r="EK120" s="380">
        <v>9.4335402742379397</v>
      </c>
      <c r="EL120" s="380">
        <v>1.49304756935713E-3</v>
      </c>
      <c r="EM120" s="89">
        <v>261.52888787534101</v>
      </c>
      <c r="EN120" s="380">
        <v>22.454937764971401</v>
      </c>
      <c r="EO120" s="380">
        <v>0</v>
      </c>
      <c r="EP120" s="89">
        <v>38.124639263229</v>
      </c>
      <c r="EQ120" s="380">
        <v>5.0309182044004803</v>
      </c>
      <c r="ER120" s="380">
        <v>0</v>
      </c>
      <c r="ES120" s="89">
        <v>265.06793003355</v>
      </c>
      <c r="ET120" s="380">
        <v>48.367701665812902</v>
      </c>
      <c r="EU120" s="380">
        <v>1.0707974299979901E-2</v>
      </c>
      <c r="EV120" s="89">
        <v>32.967941834755997</v>
      </c>
      <c r="EW120" s="380">
        <v>7.8286186959550603</v>
      </c>
      <c r="EX120" s="380">
        <v>1.62251519430132E-3</v>
      </c>
      <c r="EY120" s="400">
        <v>1.31553191931981E-2</v>
      </c>
      <c r="EZ120" s="380">
        <v>9.2345373520384494E-2</v>
      </c>
      <c r="FA120" s="380">
        <v>8.3492356641117794E-3</v>
      </c>
      <c r="FB120" s="89">
        <v>7.1198443801896998</v>
      </c>
      <c r="FC120" s="380">
        <v>2.3050193794873701</v>
      </c>
      <c r="FD120" s="380">
        <v>7.5782825893125601E-3</v>
      </c>
      <c r="FE120" s="89">
        <v>1.99117957909494</v>
      </c>
      <c r="FF120" s="380">
        <v>1.07745232050355</v>
      </c>
      <c r="FG120" s="380">
        <v>9.5854756545608807E-3</v>
      </c>
      <c r="FH120" s="89">
        <v>3.9341114981076299</v>
      </c>
      <c r="FI120" s="380">
        <v>3.6844832430149799</v>
      </c>
      <c r="FJ120" s="380">
        <v>4.1784899912655996E-3</v>
      </c>
      <c r="FK120" s="89">
        <v>212.476017469683</v>
      </c>
      <c r="FL120" s="380">
        <v>105.26458868924701</v>
      </c>
      <c r="FM120" s="380">
        <v>2.9255481019777201E-3</v>
      </c>
    </row>
    <row r="121" spans="2:169">
      <c r="B121" s="73" t="s">
        <v>207</v>
      </c>
      <c r="C121" s="73" t="s">
        <v>1408</v>
      </c>
      <c r="D121" s="73" t="s">
        <v>1339</v>
      </c>
      <c r="E121" s="601"/>
      <c r="F121" s="601"/>
      <c r="H121" s="73" t="s">
        <v>1667</v>
      </c>
      <c r="I121" s="113" t="s">
        <v>1681</v>
      </c>
      <c r="J121" s="73" t="s">
        <v>1669</v>
      </c>
      <c r="K121" s="73" t="s">
        <v>1682</v>
      </c>
      <c r="L121" s="73">
        <v>25</v>
      </c>
      <c r="M121" s="113" t="s">
        <v>1683</v>
      </c>
      <c r="N121" s="89">
        <v>2.4200097698045702</v>
      </c>
      <c r="O121" s="380">
        <v>1.10684755063081</v>
      </c>
      <c r="P121" s="380">
        <v>0.11301862633656801</v>
      </c>
      <c r="Q121" s="591">
        <f t="shared" ref="Q121" si="165">S121</f>
        <v>0.33759641156547598</v>
      </c>
      <c r="R121" s="380">
        <v>2.1382930698768199</v>
      </c>
      <c r="S121" s="380">
        <v>0.33759641156547598</v>
      </c>
      <c r="T121" s="89">
        <v>966.81750012373402</v>
      </c>
      <c r="U121" s="380">
        <v>171.55268091750401</v>
      </c>
      <c r="V121" s="380">
        <v>0.26458147086530398</v>
      </c>
      <c r="W121" s="89">
        <v>375.62925280156202</v>
      </c>
      <c r="X121" s="380">
        <v>112.24795106505201</v>
      </c>
      <c r="Y121" s="380">
        <v>0.15708430027661199</v>
      </c>
      <c r="Z121" s="400">
        <v>68.320775250656595</v>
      </c>
      <c r="AA121" s="380">
        <v>159.333440740344</v>
      </c>
      <c r="AB121" s="380">
        <v>6.1293015828629401E-2</v>
      </c>
      <c r="AC121" s="400">
        <v>659.61753197924702</v>
      </c>
      <c r="AD121" s="380">
        <v>826.50174927444903</v>
      </c>
      <c r="AE121" s="380">
        <v>58.6592728212295</v>
      </c>
      <c r="AF121" s="89">
        <v>172647.842535551</v>
      </c>
      <c r="AG121" s="380">
        <v>10566.5199358343</v>
      </c>
      <c r="AH121" s="380">
        <v>3.91827640588216</v>
      </c>
      <c r="AI121" s="400">
        <v>11278.578184849601</v>
      </c>
      <c r="AJ121" s="380">
        <v>20728.988615533701</v>
      </c>
      <c r="AK121" s="380">
        <v>35.680956372812901</v>
      </c>
      <c r="AL121" s="89">
        <v>303.29740297888299</v>
      </c>
      <c r="AM121" s="380">
        <v>187.764194442491</v>
      </c>
      <c r="AN121" s="380">
        <v>43.747249490249601</v>
      </c>
      <c r="AO121" s="400">
        <v>35.817659585173899</v>
      </c>
      <c r="AP121" s="380">
        <v>61.100110780706302</v>
      </c>
      <c r="AQ121" s="380">
        <v>0.51513325772381102</v>
      </c>
      <c r="AR121" s="400">
        <v>1.9668242088608801</v>
      </c>
      <c r="AS121" s="380">
        <v>0.57866264298506098</v>
      </c>
      <c r="AT121" s="380">
        <v>5.1420392519270497E-2</v>
      </c>
      <c r="AU121" s="400">
        <v>5.6474934445590801</v>
      </c>
      <c r="AV121" s="380">
        <v>11.6972358151911</v>
      </c>
      <c r="AW121" s="380">
        <v>0.12864307795699001</v>
      </c>
      <c r="AX121" s="89">
        <v>0.16698797123044501</v>
      </c>
      <c r="AY121" s="382">
        <v>0.27541574731388702</v>
      </c>
      <c r="AZ121" s="382">
        <v>2.0856270794744999E-2</v>
      </c>
      <c r="BA121" s="400">
        <v>0.404131588966056</v>
      </c>
      <c r="BB121" s="380">
        <v>1.6191968594014201</v>
      </c>
      <c r="BC121" s="380">
        <v>0.28093934407062998</v>
      </c>
      <c r="BD121" s="89">
        <v>3326.6324008986699</v>
      </c>
      <c r="BE121" s="380">
        <v>408.89152865006298</v>
      </c>
      <c r="BF121" s="380">
        <v>0.36225635260272099</v>
      </c>
      <c r="BG121" s="89">
        <v>1817.2787814902799</v>
      </c>
      <c r="BH121" s="380">
        <v>382.38487661639101</v>
      </c>
      <c r="BI121" s="380">
        <v>0.620933688647891</v>
      </c>
      <c r="BJ121" s="89">
        <v>1857.1274207787001</v>
      </c>
      <c r="BK121" s="380">
        <v>401.95054492205799</v>
      </c>
      <c r="BL121" s="380">
        <v>1.4265847263759299</v>
      </c>
      <c r="BM121" s="89">
        <v>0.123612818217196</v>
      </c>
      <c r="BN121" s="380">
        <v>0.17101217388753601</v>
      </c>
      <c r="BO121" s="380">
        <v>1.08535103487563E-2</v>
      </c>
      <c r="BP121" s="400">
        <v>0.21091071720743501</v>
      </c>
      <c r="BQ121" s="380">
        <v>0.51304304911852405</v>
      </c>
      <c r="BR121" s="380">
        <v>7.6699098520546197E-2</v>
      </c>
      <c r="BS121" s="400">
        <v>0.39005695405749202</v>
      </c>
      <c r="BT121" s="380">
        <v>0.68261095727362098</v>
      </c>
      <c r="BU121" s="380">
        <v>2.27421495481488E-2</v>
      </c>
      <c r="BV121" s="400">
        <v>1.50197430005904</v>
      </c>
      <c r="BW121" s="380">
        <v>1.7266826824050201</v>
      </c>
      <c r="BX121" s="380">
        <v>9.8782189842256896E-2</v>
      </c>
      <c r="BY121" s="89">
        <v>0.171427283883999</v>
      </c>
      <c r="BZ121" s="380">
        <v>0.246568774518787</v>
      </c>
      <c r="CA121" s="380">
        <v>2.8255161931867299E-2</v>
      </c>
      <c r="CB121" s="89">
        <v>11.8619711804589</v>
      </c>
      <c r="CC121" s="380">
        <v>2.8814602101399198</v>
      </c>
      <c r="CD121" s="380">
        <v>0.18056860161396701</v>
      </c>
      <c r="CE121" s="89">
        <v>4.3299553965234603</v>
      </c>
      <c r="CF121" s="380">
        <v>2.07335119452204</v>
      </c>
      <c r="CG121" s="380">
        <v>9.46047116207097E-2</v>
      </c>
      <c r="CH121" s="400">
        <v>0.70856166991027403</v>
      </c>
      <c r="CI121" s="380">
        <v>0.73016227072708595</v>
      </c>
      <c r="CJ121" s="380">
        <v>4.6167491140895502E-2</v>
      </c>
      <c r="CK121" s="89">
        <v>161.031768301352</v>
      </c>
      <c r="CL121" s="380">
        <v>21.2620849060566</v>
      </c>
      <c r="CM121" s="380">
        <v>1.56704797998788E-2</v>
      </c>
      <c r="CN121" s="89">
        <v>2339.6580398442402</v>
      </c>
      <c r="CO121" s="380">
        <v>254.45405304715899</v>
      </c>
      <c r="CP121" s="380">
        <v>1.2670262065961901E-2</v>
      </c>
      <c r="CQ121" s="89">
        <v>0.53167397962127905</v>
      </c>
      <c r="CR121" s="380">
        <v>1.1082060930595301</v>
      </c>
      <c r="CS121" s="380">
        <v>4.7355608975804897E-3</v>
      </c>
      <c r="CT121" s="89">
        <v>2.35998833002155E-2</v>
      </c>
      <c r="CU121" s="380">
        <v>7.2068668997422494E-2</v>
      </c>
      <c r="CV121" s="380">
        <v>1.9359117442393099E-3</v>
      </c>
      <c r="CW121" s="400">
        <v>1.3996652755594601E-2</v>
      </c>
      <c r="CX121" s="380">
        <v>0.10345023417860399</v>
      </c>
      <c r="CY121" s="380">
        <v>1.0740201821119E-2</v>
      </c>
      <c r="CZ121" s="400">
        <v>0.81106963541978905</v>
      </c>
      <c r="DA121" s="380">
        <v>0.739756273479934</v>
      </c>
      <c r="DB121" s="380">
        <v>2.39872238003952E-2</v>
      </c>
      <c r="DC121" s="89">
        <v>3.7038317974572299E-2</v>
      </c>
      <c r="DD121" s="380">
        <v>0.16341228419961801</v>
      </c>
      <c r="DE121" s="380">
        <v>2.9689064464203802E-2</v>
      </c>
      <c r="DF121" s="89">
        <v>0.123010822979113</v>
      </c>
      <c r="DG121" s="380">
        <v>0.419191181082748</v>
      </c>
      <c r="DH121" s="380">
        <v>3.5190413898292701E-2</v>
      </c>
      <c r="DI121" s="89">
        <v>213.151290357313</v>
      </c>
      <c r="DJ121" s="380">
        <v>23.471594405778099</v>
      </c>
      <c r="DK121" s="380">
        <v>1.5132073705477001E-3</v>
      </c>
      <c r="DL121" s="89">
        <v>746.88007634611995</v>
      </c>
      <c r="DM121" s="380">
        <v>71.892694455542298</v>
      </c>
      <c r="DN121" s="380">
        <v>0</v>
      </c>
      <c r="DO121" s="89">
        <v>134.18997187626201</v>
      </c>
      <c r="DP121" s="380">
        <v>13.974287226648499</v>
      </c>
      <c r="DQ121" s="380">
        <v>0</v>
      </c>
      <c r="DR121" s="89">
        <v>729.00018062498805</v>
      </c>
      <c r="DS121" s="380">
        <v>81.008780824954599</v>
      </c>
      <c r="DT121" s="380">
        <v>8.6562041549258107E-3</v>
      </c>
      <c r="DU121" s="89">
        <v>298.75266453609999</v>
      </c>
      <c r="DV121" s="380">
        <v>40.086610883949199</v>
      </c>
      <c r="DW121" s="380">
        <v>9.0412268841196207E-3</v>
      </c>
      <c r="DX121" s="89">
        <v>6.4734265641078901</v>
      </c>
      <c r="DY121" s="380">
        <v>1.57789028550403</v>
      </c>
      <c r="DZ121" s="380">
        <v>0</v>
      </c>
      <c r="EA121" s="89">
        <v>373.25050862382</v>
      </c>
      <c r="EB121" s="380">
        <v>42.915731484521501</v>
      </c>
      <c r="EC121" s="380">
        <v>2.2921284097196001E-2</v>
      </c>
      <c r="ED121" s="89">
        <v>69.643371726110701</v>
      </c>
      <c r="EE121" s="380">
        <v>9.0178596179398696</v>
      </c>
      <c r="EF121" s="380">
        <v>0</v>
      </c>
      <c r="EG121" s="89">
        <v>456.950635551885</v>
      </c>
      <c r="EH121" s="380">
        <v>58.624862632017603</v>
      </c>
      <c r="EI121" s="380">
        <v>5.8766242248005102E-3</v>
      </c>
      <c r="EJ121" s="89">
        <v>86.983717773239903</v>
      </c>
      <c r="EK121" s="380">
        <v>11.642739547338399</v>
      </c>
      <c r="EL121" s="380">
        <v>1.3970159997199799E-3</v>
      </c>
      <c r="EM121" s="89">
        <v>246.80091634422399</v>
      </c>
      <c r="EN121" s="380">
        <v>30.0208647062301</v>
      </c>
      <c r="EO121" s="380">
        <v>4.1076768417140702E-3</v>
      </c>
      <c r="EP121" s="89">
        <v>32.061521550169303</v>
      </c>
      <c r="EQ121" s="380">
        <v>4.3694435649160601</v>
      </c>
      <c r="ER121" s="380">
        <v>2.0311059329902901E-3</v>
      </c>
      <c r="ES121" s="89">
        <v>196.23267645270701</v>
      </c>
      <c r="ET121" s="380">
        <v>24.872938773302302</v>
      </c>
      <c r="EU121" s="380">
        <v>1.00117177808402E-2</v>
      </c>
      <c r="EV121" s="89">
        <v>24.485073534542099</v>
      </c>
      <c r="EW121" s="380">
        <v>3.3289231778794401</v>
      </c>
      <c r="EX121" s="380">
        <v>3.3085289976573502E-3</v>
      </c>
      <c r="EY121" s="400">
        <v>3.3425070850110802E-2</v>
      </c>
      <c r="EZ121" s="380">
        <v>0.14936857695361</v>
      </c>
      <c r="FA121" s="380">
        <v>0</v>
      </c>
      <c r="FB121" s="89">
        <v>9.9027280895727401</v>
      </c>
      <c r="FC121" s="380">
        <v>2.2359655227600301</v>
      </c>
      <c r="FD121" s="380">
        <v>8.6325470785605495E-3</v>
      </c>
      <c r="FE121" s="89">
        <v>0.78599903594911902</v>
      </c>
      <c r="FF121" s="380">
        <v>0.69844976576075102</v>
      </c>
      <c r="FG121" s="380">
        <v>6.1488498103744798E-3</v>
      </c>
      <c r="FH121" s="89">
        <v>5.2930003457084602</v>
      </c>
      <c r="FI121" s="380">
        <v>2.9670301188602299</v>
      </c>
      <c r="FJ121" s="380">
        <v>0</v>
      </c>
      <c r="FK121" s="89">
        <v>111.36382362163199</v>
      </c>
      <c r="FL121" s="380">
        <v>50.027038673417998</v>
      </c>
      <c r="FM121" s="380">
        <v>2.7392384795758302E-3</v>
      </c>
    </row>
    <row r="122" spans="2:169">
      <c r="B122" s="73" t="s">
        <v>207</v>
      </c>
      <c r="C122" s="73" t="s">
        <v>1408</v>
      </c>
      <c r="D122" s="73" t="s">
        <v>1339</v>
      </c>
      <c r="E122" s="601"/>
      <c r="F122" s="601"/>
      <c r="H122" s="73" t="s">
        <v>1667</v>
      </c>
      <c r="I122" s="113" t="s">
        <v>1681</v>
      </c>
      <c r="J122" s="73" t="s">
        <v>1669</v>
      </c>
      <c r="K122" s="73" t="s">
        <v>1682</v>
      </c>
      <c r="L122" s="73">
        <v>25</v>
      </c>
      <c r="M122" s="113" t="s">
        <v>1684</v>
      </c>
      <c r="N122" s="89">
        <v>2.1666257735421</v>
      </c>
      <c r="O122" s="380">
        <v>1.02056376407317</v>
      </c>
      <c r="P122" s="380">
        <v>0.19029599089438501</v>
      </c>
      <c r="Q122" s="89">
        <v>1.2483736227183</v>
      </c>
      <c r="R122" s="380">
        <v>3.5174111315694101</v>
      </c>
      <c r="S122" s="380">
        <v>0.83611764488971996</v>
      </c>
      <c r="T122" s="89">
        <v>2875.2446148089098</v>
      </c>
      <c r="U122" s="380">
        <v>1343.8367331438999</v>
      </c>
      <c r="V122" s="380">
        <v>0.52025195101532895</v>
      </c>
      <c r="W122" s="89">
        <v>748.10190632217495</v>
      </c>
      <c r="X122" s="380">
        <v>346.719139154196</v>
      </c>
      <c r="Y122" s="380">
        <v>0.22093060085281499</v>
      </c>
      <c r="Z122" s="400">
        <v>140.27733498217</v>
      </c>
      <c r="AA122" s="380">
        <v>84.670526570633498</v>
      </c>
      <c r="AB122" s="380">
        <v>0.108786375161746</v>
      </c>
      <c r="AC122" s="400">
        <v>9577.1406214599101</v>
      </c>
      <c r="AD122" s="380">
        <v>5972.1074763280503</v>
      </c>
      <c r="AE122" s="380">
        <v>238.59362918897099</v>
      </c>
      <c r="AF122" s="89">
        <v>158322.28794696601</v>
      </c>
      <c r="AG122" s="380">
        <v>12315.030746968299</v>
      </c>
      <c r="AH122" s="380">
        <v>8.6740673628537905</v>
      </c>
      <c r="AI122" s="400">
        <v>80163.522829006994</v>
      </c>
      <c r="AJ122" s="380">
        <v>22349.2435364374</v>
      </c>
      <c r="AK122" s="380">
        <v>80.725264451708</v>
      </c>
      <c r="AL122" s="89">
        <v>396.62347831439502</v>
      </c>
      <c r="AM122" s="380">
        <v>196.981617561805</v>
      </c>
      <c r="AN122" s="380">
        <v>64.853239035606606</v>
      </c>
      <c r="AO122" s="400">
        <v>81.542837818247506</v>
      </c>
      <c r="AP122" s="380">
        <v>182.495047289947</v>
      </c>
      <c r="AQ122" s="380">
        <v>1.1180565458228999</v>
      </c>
      <c r="AR122" s="400">
        <v>2.4698822584142301</v>
      </c>
      <c r="AS122" s="380">
        <v>1.02354598022083</v>
      </c>
      <c r="AT122" s="380">
        <v>9.8188888868978905E-2</v>
      </c>
      <c r="AU122" s="400">
        <v>5.84710965847436</v>
      </c>
      <c r="AV122" s="380">
        <v>5.5944829683573296</v>
      </c>
      <c r="AW122" s="380">
        <v>0.19610034441166899</v>
      </c>
      <c r="AX122" s="89">
        <v>0.207057600631564</v>
      </c>
      <c r="AY122" s="382">
        <v>0.303924371194985</v>
      </c>
      <c r="AZ122" s="382">
        <v>3.6407061618141501E-2</v>
      </c>
      <c r="BA122" s="400">
        <v>0.57399048458508595</v>
      </c>
      <c r="BB122" s="380">
        <v>2.0985422986402802</v>
      </c>
      <c r="BC122" s="380">
        <v>0.43750613466355598</v>
      </c>
      <c r="BD122" s="89">
        <v>3040.52758214498</v>
      </c>
      <c r="BE122" s="380">
        <v>286.83654660962202</v>
      </c>
      <c r="BF122" s="380">
        <v>1.2687375143544199</v>
      </c>
      <c r="BG122" s="89">
        <v>1476.65046738093</v>
      </c>
      <c r="BH122" s="380">
        <v>183.99729807509101</v>
      </c>
      <c r="BI122" s="380">
        <v>1.2457028603795901</v>
      </c>
      <c r="BJ122" s="89">
        <v>1546.03912963737</v>
      </c>
      <c r="BK122" s="380">
        <v>269.54700464270098</v>
      </c>
      <c r="BL122" s="380">
        <v>2.5576751608850898</v>
      </c>
      <c r="BM122" s="89">
        <v>9.1656165045108401E-2</v>
      </c>
      <c r="BN122" s="380">
        <v>0.16421735312952701</v>
      </c>
      <c r="BO122" s="380">
        <v>1.1629719477461499E-2</v>
      </c>
      <c r="BP122" s="400">
        <v>0.20873213715089101</v>
      </c>
      <c r="BQ122" s="380">
        <v>0.54994216116859396</v>
      </c>
      <c r="BR122" s="380">
        <v>0.137364088180292</v>
      </c>
      <c r="BS122" s="400">
        <v>1.43650162209965</v>
      </c>
      <c r="BT122" s="380">
        <v>2.5102582734957499</v>
      </c>
      <c r="BU122" s="380">
        <v>3.8694507927406897E-2</v>
      </c>
      <c r="BV122" s="400">
        <v>2.5862302001863302</v>
      </c>
      <c r="BW122" s="380">
        <v>3.43881362351213</v>
      </c>
      <c r="BX122" s="380">
        <v>0.17975862663057701</v>
      </c>
      <c r="BY122" s="89">
        <v>0.20512583900694301</v>
      </c>
      <c r="BZ122" s="380">
        <v>0.31806979311996603</v>
      </c>
      <c r="CA122" s="380">
        <v>5.2805700397809803E-2</v>
      </c>
      <c r="CB122" s="89">
        <v>13.146986652353499</v>
      </c>
      <c r="CC122" s="380">
        <v>2.8924181936390099</v>
      </c>
      <c r="CD122" s="380">
        <v>0.30464144876500598</v>
      </c>
      <c r="CE122" s="89">
        <v>5.4508191603075096</v>
      </c>
      <c r="CF122" s="380">
        <v>3.1522886010242201</v>
      </c>
      <c r="CG122" s="380">
        <v>0.14497183469640301</v>
      </c>
      <c r="CH122" s="400">
        <v>0.66309815189688204</v>
      </c>
      <c r="CI122" s="380">
        <v>1.03211283682907</v>
      </c>
      <c r="CJ122" s="380">
        <v>7.1469511862354104E-2</v>
      </c>
      <c r="CK122" s="89">
        <v>155.43942539297399</v>
      </c>
      <c r="CL122" s="380">
        <v>12.512552432613999</v>
      </c>
      <c r="CM122" s="380">
        <v>2.67679687578205E-2</v>
      </c>
      <c r="CN122" s="89">
        <v>2693.1889932446302</v>
      </c>
      <c r="CO122" s="380">
        <v>220.566783129839</v>
      </c>
      <c r="CP122" s="380">
        <v>4.6811265409334897E-3</v>
      </c>
      <c r="CQ122" s="89">
        <v>1.51927930782888</v>
      </c>
      <c r="CR122" s="380">
        <v>0.89068780133143999</v>
      </c>
      <c r="CS122" s="380">
        <v>0</v>
      </c>
      <c r="CT122" s="89">
        <v>2.2932366638781999E-2</v>
      </c>
      <c r="CU122" s="380">
        <v>5.10351110319349E-2</v>
      </c>
      <c r="CV122" s="380">
        <v>0</v>
      </c>
      <c r="CW122" s="591">
        <f>CY122</f>
        <v>1.30028717251738E-2</v>
      </c>
      <c r="CX122" s="380">
        <v>0.109138789257444</v>
      </c>
      <c r="CY122" s="380">
        <v>1.30028717251738E-2</v>
      </c>
      <c r="CZ122" s="400">
        <v>0.84378091920865095</v>
      </c>
      <c r="DA122" s="380">
        <v>0.83771722781785596</v>
      </c>
      <c r="DB122" s="380">
        <v>5.2557109449382598E-2</v>
      </c>
      <c r="DC122" s="591">
        <f>DE122</f>
        <v>3.8947892603700102E-2</v>
      </c>
      <c r="DD122" s="380">
        <v>0.13563260277664399</v>
      </c>
      <c r="DE122" s="380">
        <v>3.8947892603700102E-2</v>
      </c>
      <c r="DF122" s="89">
        <v>0.52582198312370798</v>
      </c>
      <c r="DG122" s="380">
        <v>0.98118059376201805</v>
      </c>
      <c r="DH122" s="380">
        <v>4.01758976296182E-2</v>
      </c>
      <c r="DI122" s="89">
        <v>234.75329824470199</v>
      </c>
      <c r="DJ122" s="380">
        <v>29.545704134418699</v>
      </c>
      <c r="DK122" s="380">
        <v>0</v>
      </c>
      <c r="DL122" s="89">
        <v>849.13805475537504</v>
      </c>
      <c r="DM122" s="380">
        <v>91.982248473956901</v>
      </c>
      <c r="DN122" s="380">
        <v>0</v>
      </c>
      <c r="DO122" s="89">
        <v>154.640149438214</v>
      </c>
      <c r="DP122" s="380">
        <v>15.986751896531301</v>
      </c>
      <c r="DQ122" s="380">
        <v>3.7931789825109401E-3</v>
      </c>
      <c r="DR122" s="89">
        <v>851.96577020940299</v>
      </c>
      <c r="DS122" s="380">
        <v>80.334078258990601</v>
      </c>
      <c r="DT122" s="380">
        <v>0</v>
      </c>
      <c r="DU122" s="89">
        <v>346.55100356245998</v>
      </c>
      <c r="DV122" s="380">
        <v>38.738157285151303</v>
      </c>
      <c r="DW122" s="380">
        <v>1.53605741203495E-2</v>
      </c>
      <c r="DX122" s="89">
        <v>8.2467506562057693</v>
      </c>
      <c r="DY122" s="380">
        <v>1.37584423377173</v>
      </c>
      <c r="DZ122" s="380">
        <v>4.36085579023213E-3</v>
      </c>
      <c r="EA122" s="89">
        <v>435.18306231705998</v>
      </c>
      <c r="EB122" s="380">
        <v>43.408655870235599</v>
      </c>
      <c r="EC122" s="380">
        <v>3.5499763658493201E-2</v>
      </c>
      <c r="ED122" s="89">
        <v>80.750835977602307</v>
      </c>
      <c r="EE122" s="380">
        <v>7.6511848248128</v>
      </c>
      <c r="EF122" s="380">
        <v>2.2876959161167E-3</v>
      </c>
      <c r="EG122" s="89">
        <v>531.90037536659099</v>
      </c>
      <c r="EH122" s="380">
        <v>53.254419781166298</v>
      </c>
      <c r="EI122" s="380">
        <v>0</v>
      </c>
      <c r="EJ122" s="89">
        <v>101.805960665586</v>
      </c>
      <c r="EK122" s="380">
        <v>10.0139658585547</v>
      </c>
      <c r="EL122" s="380">
        <v>2.3740529736384799E-3</v>
      </c>
      <c r="EM122" s="89">
        <v>289.50198007898598</v>
      </c>
      <c r="EN122" s="380">
        <v>29.276066838548999</v>
      </c>
      <c r="EO122" s="380">
        <v>6.9829635349260696E-3</v>
      </c>
      <c r="EP122" s="89">
        <v>37.527616556034999</v>
      </c>
      <c r="EQ122" s="380">
        <v>4.2354946196692103</v>
      </c>
      <c r="ER122" s="380">
        <v>0</v>
      </c>
      <c r="ES122" s="89">
        <v>225.15029458918801</v>
      </c>
      <c r="ET122" s="380">
        <v>26.014728398368501</v>
      </c>
      <c r="EU122" s="380">
        <v>0</v>
      </c>
      <c r="EV122" s="89">
        <v>27.760090291421498</v>
      </c>
      <c r="EW122" s="380">
        <v>4.0565029321957002</v>
      </c>
      <c r="EX122" s="380">
        <v>2.5784815191391302E-3</v>
      </c>
      <c r="EY122" s="400">
        <v>5.7789257035757602E-2</v>
      </c>
      <c r="EZ122" s="380">
        <v>0.19525328030800501</v>
      </c>
      <c r="FA122" s="380">
        <v>0</v>
      </c>
      <c r="FB122" s="89">
        <v>10.1016719101062</v>
      </c>
      <c r="FC122" s="380">
        <v>2.8406190093729302</v>
      </c>
      <c r="FD122" s="380">
        <v>1.4671992374465301E-2</v>
      </c>
      <c r="FE122" s="89">
        <v>1.42898472671643</v>
      </c>
      <c r="FF122" s="380">
        <v>0.60687462360281796</v>
      </c>
      <c r="FG122" s="380">
        <v>1.3985475254907599E-2</v>
      </c>
      <c r="FH122" s="89">
        <v>7.8454429473638898</v>
      </c>
      <c r="FI122" s="380">
        <v>1.8253307408778701</v>
      </c>
      <c r="FJ122" s="380">
        <v>6.6439198070285099E-3</v>
      </c>
      <c r="FK122" s="89">
        <v>171.88364493703099</v>
      </c>
      <c r="FL122" s="380">
        <v>18.875993487843399</v>
      </c>
      <c r="FM122" s="380">
        <v>0</v>
      </c>
    </row>
    <row r="123" spans="2:169">
      <c r="B123" s="73" t="s">
        <v>207</v>
      </c>
      <c r="C123" s="73" t="s">
        <v>1408</v>
      </c>
      <c r="D123" s="73" t="s">
        <v>1339</v>
      </c>
      <c r="E123" s="601"/>
      <c r="F123" s="601"/>
      <c r="H123" s="73" t="s">
        <v>1667</v>
      </c>
      <c r="I123" s="113" t="s">
        <v>1681</v>
      </c>
      <c r="J123" s="73" t="s">
        <v>1669</v>
      </c>
      <c r="K123" s="73" t="s">
        <v>1682</v>
      </c>
      <c r="L123" s="73">
        <v>25</v>
      </c>
      <c r="M123" s="113" t="s">
        <v>1685</v>
      </c>
      <c r="N123" s="89">
        <v>2.4805419702161831</v>
      </c>
      <c r="O123" s="380">
        <v>1.0214531501270763</v>
      </c>
      <c r="P123" s="380">
        <v>0.19334298098295341</v>
      </c>
      <c r="Q123" s="89">
        <v>1.108197512012949</v>
      </c>
      <c r="R123" s="380">
        <v>2.9724414622587103</v>
      </c>
      <c r="S123" s="380">
        <v>0.67518218136879005</v>
      </c>
      <c r="T123" s="89">
        <v>795.30990889749296</v>
      </c>
      <c r="U123" s="380">
        <v>83.873152161640107</v>
      </c>
      <c r="V123" s="380">
        <v>0.46939737671578818</v>
      </c>
      <c r="W123" s="89">
        <v>211.11795680922472</v>
      </c>
      <c r="X123" s="380">
        <v>44.35879415266907</v>
      </c>
      <c r="Y123" s="380">
        <v>0.25374016272548527</v>
      </c>
      <c r="Z123" s="400">
        <v>119.95591562847528</v>
      </c>
      <c r="AA123" s="380">
        <v>151.05988201485192</v>
      </c>
      <c r="AB123" s="380">
        <v>0.11442788490193175</v>
      </c>
      <c r="AC123" s="591">
        <f t="shared" ref="AC123" si="166">AE123</f>
        <v>155.28447880959118</v>
      </c>
      <c r="AD123" s="380">
        <v>10729.871047945167</v>
      </c>
      <c r="AE123" s="380">
        <v>155.28447880959118</v>
      </c>
      <c r="AF123" s="89">
        <v>172522.61681643518</v>
      </c>
      <c r="AG123" s="380">
        <v>9673.8155500661633</v>
      </c>
      <c r="AH123" s="380">
        <v>6.2592059270745874</v>
      </c>
      <c r="AI123" s="400">
        <v>5739.6759784203778</v>
      </c>
      <c r="AJ123" s="380">
        <v>7534.3267505334034</v>
      </c>
      <c r="AK123" s="380">
        <v>70.803136493458766</v>
      </c>
      <c r="AL123" s="89">
        <v>259.65384584049764</v>
      </c>
      <c r="AM123" s="380">
        <v>154.63356744856543</v>
      </c>
      <c r="AN123" s="380">
        <v>74.367246869865696</v>
      </c>
      <c r="AO123" s="400">
        <v>81.48327122617566</v>
      </c>
      <c r="AP123" s="380">
        <v>52.074535992080527</v>
      </c>
      <c r="AQ123" s="380">
        <v>0.96339872394220272</v>
      </c>
      <c r="AR123" s="400">
        <v>18.276744691755457</v>
      </c>
      <c r="AS123" s="380">
        <v>64.472754878976374</v>
      </c>
      <c r="AT123" s="380">
        <v>0.10268316023759591</v>
      </c>
      <c r="AU123" s="400">
        <v>7.6683891011609244</v>
      </c>
      <c r="AV123" s="380">
        <v>9.3208113831780164</v>
      </c>
      <c r="AW123" s="380">
        <v>0.12411896391020316</v>
      </c>
      <c r="AX123" s="89">
        <v>0.37157214819003415</v>
      </c>
      <c r="AY123" s="382">
        <v>0.48860079215625069</v>
      </c>
      <c r="AZ123" s="382">
        <v>3.6211044820740196E-2</v>
      </c>
      <c r="BA123" s="591">
        <f t="shared" ref="BA123:BA124" si="167">BC123</f>
        <v>0.65152293621484059</v>
      </c>
      <c r="BB123" s="380">
        <v>1.4910230959993698</v>
      </c>
      <c r="BC123" s="380">
        <v>0.65152293621484059</v>
      </c>
      <c r="BD123" s="89">
        <v>2554.6674479332414</v>
      </c>
      <c r="BE123" s="380">
        <v>323.46873875816561</v>
      </c>
      <c r="BF123" s="380">
        <v>0.8898893593142807</v>
      </c>
      <c r="BG123" s="89">
        <v>1005.3883878605715</v>
      </c>
      <c r="BH123" s="380">
        <v>237.69621884664426</v>
      </c>
      <c r="BI123" s="380">
        <v>1.1030445505980364</v>
      </c>
      <c r="BJ123" s="89">
        <v>1096.7292233391233</v>
      </c>
      <c r="BK123" s="380">
        <v>219.52042894101638</v>
      </c>
      <c r="BL123" s="380">
        <v>2.9934937610486614</v>
      </c>
      <c r="BM123" s="89">
        <v>7.3384678174513648E-2</v>
      </c>
      <c r="BN123" s="380">
        <v>9.7343145575521678E-2</v>
      </c>
      <c r="BO123" s="380">
        <v>1.6781408082790404E-2</v>
      </c>
      <c r="BP123" s="591">
        <f t="shared" ref="BP123" si="168">BR123</f>
        <v>0.12217163212824042</v>
      </c>
      <c r="BQ123" s="380">
        <v>0.44490005156694662</v>
      </c>
      <c r="BR123" s="380">
        <v>0.12217163212824042</v>
      </c>
      <c r="BS123" s="400">
        <v>0.92443776687755741</v>
      </c>
      <c r="BT123" s="380">
        <v>1.4750493204137152</v>
      </c>
      <c r="BU123" s="380">
        <v>4.5302220339627976E-2</v>
      </c>
      <c r="BV123" s="400">
        <v>1.0606562384622522</v>
      </c>
      <c r="BW123" s="380">
        <v>1.2261076168982956</v>
      </c>
      <c r="BX123" s="380">
        <v>0.21528763759224501</v>
      </c>
      <c r="BY123" s="591">
        <f t="shared" ref="BY123" si="169">CA123</f>
        <v>4.2131579470528438E-2</v>
      </c>
      <c r="BZ123" s="380">
        <v>0.3530563743540549</v>
      </c>
      <c r="CA123" s="380">
        <v>4.2131579470528438E-2</v>
      </c>
      <c r="CB123" s="89">
        <v>10.351214864851169</v>
      </c>
      <c r="CC123" s="380">
        <v>3.4241803617300084</v>
      </c>
      <c r="CD123" s="380">
        <v>0.35304354945003158</v>
      </c>
      <c r="CE123" s="89">
        <v>5.1317395074795087</v>
      </c>
      <c r="CF123" s="380">
        <v>3.4977131785428281</v>
      </c>
      <c r="CG123" s="380">
        <v>0.17438791814371299</v>
      </c>
      <c r="CH123" s="400">
        <v>1.0581636169338828</v>
      </c>
      <c r="CI123" s="380">
        <v>0.85941897266556666</v>
      </c>
      <c r="CJ123" s="380">
        <v>7.5012708967313491E-2</v>
      </c>
      <c r="CK123" s="89">
        <v>144.8909626921166</v>
      </c>
      <c r="CL123" s="380">
        <v>13.042427850666231</v>
      </c>
      <c r="CM123" s="380">
        <v>2.5525094859983184E-2</v>
      </c>
      <c r="CN123" s="89">
        <v>2198.0668954327598</v>
      </c>
      <c r="CO123" s="380">
        <v>602.29344772687114</v>
      </c>
      <c r="CP123" s="380">
        <v>2.1705842394763595E-3</v>
      </c>
      <c r="CQ123" s="89">
        <v>8258.514669448281</v>
      </c>
      <c r="CR123" s="380">
        <v>30578.300332191557</v>
      </c>
      <c r="CS123" s="380">
        <v>0</v>
      </c>
      <c r="CT123" s="89">
        <v>9.8242447409310804E-2</v>
      </c>
      <c r="CU123" s="380">
        <v>0.2794717698461745</v>
      </c>
      <c r="CV123" s="380">
        <v>0</v>
      </c>
      <c r="CW123" s="591">
        <f>CY123</f>
        <v>2.9263512903940778E-2</v>
      </c>
      <c r="CX123" s="380">
        <v>0.17349445273135589</v>
      </c>
      <c r="CY123" s="380">
        <v>2.9263512903940778E-2</v>
      </c>
      <c r="CZ123" s="591">
        <f>DB123</f>
        <v>5.3536798273676349E-2</v>
      </c>
      <c r="DA123" s="380">
        <v>0.44324975566029395</v>
      </c>
      <c r="DB123" s="380">
        <v>5.3536798273676349E-2</v>
      </c>
      <c r="DC123" s="591">
        <f>DE123</f>
        <v>4.3704416479943164E-2</v>
      </c>
      <c r="DD123" s="380">
        <v>0.29629588561231601</v>
      </c>
      <c r="DE123" s="380">
        <v>4.3704416479943164E-2</v>
      </c>
      <c r="DF123" s="89">
        <v>1.088252450907734</v>
      </c>
      <c r="DG123" s="380">
        <v>1.7834298749551494</v>
      </c>
      <c r="DH123" s="380">
        <v>6.8951568896952517E-2</v>
      </c>
      <c r="DI123" s="89">
        <v>169.41083647208305</v>
      </c>
      <c r="DJ123" s="380">
        <v>24.416688809734442</v>
      </c>
      <c r="DK123" s="380">
        <v>2.650853911585857E-3</v>
      </c>
      <c r="DL123" s="89">
        <v>624.4006742946126</v>
      </c>
      <c r="DM123" s="380">
        <v>92.731345784981031</v>
      </c>
      <c r="DN123" s="380">
        <v>5.4017681506900337E-3</v>
      </c>
      <c r="DO123" s="89">
        <v>117.21553027558153</v>
      </c>
      <c r="DP123" s="380">
        <v>17.839753659977102</v>
      </c>
      <c r="DQ123" s="380">
        <v>2.2862506213844006E-3</v>
      </c>
      <c r="DR123" s="89">
        <v>648.55838245811344</v>
      </c>
      <c r="DS123" s="380">
        <v>87.671197680352506</v>
      </c>
      <c r="DT123" s="380">
        <v>0</v>
      </c>
      <c r="DU123" s="89">
        <v>279.30999764927924</v>
      </c>
      <c r="DV123" s="380">
        <v>34.30822084984522</v>
      </c>
      <c r="DW123" s="380">
        <v>1.5830649866601956E-2</v>
      </c>
      <c r="DX123" s="89">
        <v>6.8565924712012611</v>
      </c>
      <c r="DY123" s="380">
        <v>1.4603884093402386</v>
      </c>
      <c r="DZ123" s="380">
        <v>4.4949134810511335E-3</v>
      </c>
      <c r="EA123" s="89">
        <v>352.55020296766344</v>
      </c>
      <c r="EB123" s="380">
        <v>51.820884277450389</v>
      </c>
      <c r="EC123" s="380">
        <v>3.6596666538474494E-2</v>
      </c>
      <c r="ED123" s="89">
        <v>65.755247898286129</v>
      </c>
      <c r="EE123" s="380">
        <v>10.851710796384758</v>
      </c>
      <c r="EF123" s="380">
        <v>2.3579703566273084E-3</v>
      </c>
      <c r="EG123" s="89">
        <v>425.72789734382218</v>
      </c>
      <c r="EH123" s="380">
        <v>75.739249064533425</v>
      </c>
      <c r="EI123" s="380">
        <v>1.0288063698675073E-2</v>
      </c>
      <c r="EJ123" s="89">
        <v>80.799733548031298</v>
      </c>
      <c r="EK123" s="380">
        <v>18.005914456890167</v>
      </c>
      <c r="EL123" s="380">
        <v>2.447351247411743E-3</v>
      </c>
      <c r="EM123" s="89">
        <v>233.20836342270096</v>
      </c>
      <c r="EN123" s="380">
        <v>76.305591237809821</v>
      </c>
      <c r="EO123" s="380">
        <v>0</v>
      </c>
      <c r="EP123" s="89">
        <v>31.867269045643582</v>
      </c>
      <c r="EQ123" s="380">
        <v>16.953720262199511</v>
      </c>
      <c r="ER123" s="380">
        <v>1.0119891445812126E-2</v>
      </c>
      <c r="ES123" s="89">
        <v>204.0147607378278</v>
      </c>
      <c r="ET123" s="380">
        <v>136.24917358897721</v>
      </c>
      <c r="EU123" s="380">
        <v>0</v>
      </c>
      <c r="EV123" s="89">
        <v>26.914595109461516</v>
      </c>
      <c r="EW123" s="380">
        <v>24.148067231575109</v>
      </c>
      <c r="EX123" s="380">
        <v>2.6576346137860245E-3</v>
      </c>
      <c r="EY123" s="400">
        <v>0.28649365447334868</v>
      </c>
      <c r="EZ123" s="380">
        <v>0.54501727891128104</v>
      </c>
      <c r="FA123" s="380">
        <v>1.9183559776593563E-2</v>
      </c>
      <c r="FB123" s="89">
        <v>9.1254875545869734</v>
      </c>
      <c r="FC123" s="380">
        <v>2.2001748532397887</v>
      </c>
      <c r="FD123" s="380">
        <v>0</v>
      </c>
      <c r="FE123" s="89">
        <v>0.83897261159945824</v>
      </c>
      <c r="FF123" s="380">
        <v>0.49974093707546607</v>
      </c>
      <c r="FG123" s="380">
        <v>1.1989371863879371E-2</v>
      </c>
      <c r="FH123" s="89">
        <v>25.441767004593689</v>
      </c>
      <c r="FI123" s="380">
        <v>35.517265589682431</v>
      </c>
      <c r="FJ123" s="380">
        <v>0</v>
      </c>
      <c r="FK123" s="89">
        <v>137.84284706851645</v>
      </c>
      <c r="FL123" s="380">
        <v>111.51888216991644</v>
      </c>
      <c r="FM123" s="380">
        <v>0</v>
      </c>
    </row>
    <row r="124" spans="2:169">
      <c r="B124" s="73" t="s">
        <v>207</v>
      </c>
      <c r="C124" s="73" t="s">
        <v>1408</v>
      </c>
      <c r="D124" s="73" t="s">
        <v>1339</v>
      </c>
      <c r="E124" s="601"/>
      <c r="F124" s="601"/>
      <c r="H124" s="73" t="s">
        <v>1667</v>
      </c>
      <c r="I124" s="113" t="s">
        <v>1681</v>
      </c>
      <c r="J124" s="73" t="s">
        <v>1669</v>
      </c>
      <c r="K124" s="73" t="s">
        <v>1682</v>
      </c>
      <c r="L124" s="73">
        <v>25</v>
      </c>
      <c r="M124" s="113" t="s">
        <v>1686</v>
      </c>
      <c r="N124" s="89">
        <v>3.7356354617330401</v>
      </c>
      <c r="O124" s="380">
        <v>2.4460256644689</v>
      </c>
      <c r="P124" s="380">
        <v>8.6211182939766803E-2</v>
      </c>
      <c r="Q124" s="89">
        <v>1.1044328919195701</v>
      </c>
      <c r="R124" s="380">
        <v>2.9085049953778901</v>
      </c>
      <c r="S124" s="380">
        <v>0.382054833135479</v>
      </c>
      <c r="T124" s="89">
        <v>959.23024951437003</v>
      </c>
      <c r="U124" s="380">
        <v>120.22538730747701</v>
      </c>
      <c r="V124" s="380">
        <v>0.249687624225644</v>
      </c>
      <c r="W124" s="89">
        <v>377.62029556920101</v>
      </c>
      <c r="X124" s="380">
        <v>183.709061332088</v>
      </c>
      <c r="Y124" s="380">
        <v>0.164212724423173</v>
      </c>
      <c r="Z124" s="400">
        <v>55.281670554273298</v>
      </c>
      <c r="AA124" s="380">
        <v>188.95084389377101</v>
      </c>
      <c r="AB124" s="380">
        <v>5.3593339818493797E-2</v>
      </c>
      <c r="AC124" s="400">
        <v>708.71477490062796</v>
      </c>
      <c r="AD124" s="380">
        <v>675.732929880916</v>
      </c>
      <c r="AE124" s="380">
        <v>57.482543562484601</v>
      </c>
      <c r="AF124" s="89">
        <v>173561.524835043</v>
      </c>
      <c r="AG124" s="380">
        <v>10816.1349611237</v>
      </c>
      <c r="AH124" s="380">
        <v>3.6694933663179699</v>
      </c>
      <c r="AI124" s="400">
        <v>6608.6107315679301</v>
      </c>
      <c r="AJ124" s="380">
        <v>8547.5964447455808</v>
      </c>
      <c r="AK124" s="380">
        <v>34.877176936791301</v>
      </c>
      <c r="AL124" s="89">
        <v>344.21641112175598</v>
      </c>
      <c r="AM124" s="380">
        <v>203.974670972517</v>
      </c>
      <c r="AN124" s="380">
        <v>43.434285463307901</v>
      </c>
      <c r="AO124" s="400">
        <v>19.989129581774002</v>
      </c>
      <c r="AP124" s="380">
        <v>40.206776564330099</v>
      </c>
      <c r="AQ124" s="380">
        <v>0.509605174194671</v>
      </c>
      <c r="AR124" s="400">
        <v>2.3591315349117301</v>
      </c>
      <c r="AS124" s="380">
        <v>1.0375089875788801</v>
      </c>
      <c r="AT124" s="380">
        <v>6.2764726667296003E-2</v>
      </c>
      <c r="AU124" s="400">
        <v>0.58921698997565397</v>
      </c>
      <c r="AV124" s="380">
        <v>1.45840953492098</v>
      </c>
      <c r="AW124" s="380">
        <v>0.101957673921638</v>
      </c>
      <c r="AX124" s="89">
        <v>0.13790478870296699</v>
      </c>
      <c r="AY124" s="382">
        <v>0.40469651105757398</v>
      </c>
      <c r="AZ124" s="382">
        <v>2.2443701604293799E-2</v>
      </c>
      <c r="BA124" s="591">
        <f t="shared" si="167"/>
        <v>0.34986904681893799</v>
      </c>
      <c r="BB124" s="380">
        <v>1.75165779640271</v>
      </c>
      <c r="BC124" s="380">
        <v>0.34986904681893799</v>
      </c>
      <c r="BD124" s="89">
        <v>3471.5956893564598</v>
      </c>
      <c r="BE124" s="380">
        <v>531.50580602862999</v>
      </c>
      <c r="BF124" s="380">
        <v>0.29329450893701597</v>
      </c>
      <c r="BG124" s="89">
        <v>1850.0384160249</v>
      </c>
      <c r="BH124" s="380">
        <v>663.86793973071201</v>
      </c>
      <c r="BI124" s="380">
        <v>0.48897387953192001</v>
      </c>
      <c r="BJ124" s="89">
        <v>1918.5292489298499</v>
      </c>
      <c r="BK124" s="380">
        <v>646.28912542995499</v>
      </c>
      <c r="BL124" s="380">
        <v>1.2459830247524699</v>
      </c>
      <c r="BM124" s="89">
        <v>9.6179846606107094E-2</v>
      </c>
      <c r="BN124" s="380">
        <v>0.15438145691067001</v>
      </c>
      <c r="BO124" s="380">
        <v>8.4788717962443298E-3</v>
      </c>
      <c r="BP124" s="400">
        <v>0.134697308564623</v>
      </c>
      <c r="BQ124" s="380">
        <v>0.53819179240314596</v>
      </c>
      <c r="BR124" s="380">
        <v>6.3061253721850702E-2</v>
      </c>
      <c r="BS124" s="400">
        <v>0.74996552283092099</v>
      </c>
      <c r="BT124" s="380">
        <v>2.22935488114011</v>
      </c>
      <c r="BU124" s="380">
        <v>2.11294603195059E-2</v>
      </c>
      <c r="BV124" s="400">
        <v>1.10119915333736</v>
      </c>
      <c r="BW124" s="380">
        <v>1.8042568098574501</v>
      </c>
      <c r="BX124" s="380">
        <v>0.122974713392002</v>
      </c>
      <c r="BY124" s="89">
        <v>0.177263825380825</v>
      </c>
      <c r="BZ124" s="380">
        <v>0.235324595695899</v>
      </c>
      <c r="CA124" s="380">
        <v>2.46033022614831E-2</v>
      </c>
      <c r="CB124" s="89">
        <v>12.874659467149399</v>
      </c>
      <c r="CC124" s="380">
        <v>3.9063592196405499</v>
      </c>
      <c r="CD124" s="380">
        <v>0.17975324765758199</v>
      </c>
      <c r="CE124" s="89">
        <v>5.4447324439768598</v>
      </c>
      <c r="CF124" s="380">
        <v>2.5244100264280398</v>
      </c>
      <c r="CG124" s="380">
        <v>9.6410528412291696E-2</v>
      </c>
      <c r="CH124" s="400">
        <v>0.48899279084456299</v>
      </c>
      <c r="CI124" s="380">
        <v>0.51735175670565403</v>
      </c>
      <c r="CJ124" s="380">
        <v>4.3397330066582002E-2</v>
      </c>
      <c r="CK124" s="89">
        <v>161.120601191752</v>
      </c>
      <c r="CL124" s="380">
        <v>26.7640256644485</v>
      </c>
      <c r="CM124" s="380">
        <v>1.2973494624501199E-2</v>
      </c>
      <c r="CN124" s="89">
        <v>2585.7482558065199</v>
      </c>
      <c r="CO124" s="380">
        <v>556.58849078815297</v>
      </c>
      <c r="CP124" s="380">
        <v>0</v>
      </c>
      <c r="CQ124" s="89">
        <v>0.770067094888776</v>
      </c>
      <c r="CR124" s="380">
        <v>2.32498812984272</v>
      </c>
      <c r="CS124" s="380">
        <v>0</v>
      </c>
      <c r="CT124" s="89">
        <v>1.0711880004919599E-2</v>
      </c>
      <c r="CU124" s="380">
        <v>3.7863074255293602E-2</v>
      </c>
      <c r="CV124" s="380">
        <v>0</v>
      </c>
      <c r="CW124" s="400">
        <v>2.68542109120843E-2</v>
      </c>
      <c r="CX124" s="380">
        <v>0.14452598811769601</v>
      </c>
      <c r="CY124" s="380">
        <v>1.0227259628672099E-2</v>
      </c>
      <c r="CZ124" s="400">
        <v>0.89672159325622303</v>
      </c>
      <c r="DA124" s="380">
        <v>0.83927830087119304</v>
      </c>
      <c r="DB124" s="380">
        <v>3.0141160449219401E-2</v>
      </c>
      <c r="DC124" s="89">
        <v>6.2316647416179302E-2</v>
      </c>
      <c r="DD124" s="380">
        <v>0.19158065971749499</v>
      </c>
      <c r="DE124" s="380">
        <v>2.5745614568885401E-2</v>
      </c>
      <c r="DF124" s="89">
        <v>0.25595189424374298</v>
      </c>
      <c r="DG124" s="380">
        <v>0.55080435412923301</v>
      </c>
      <c r="DH124" s="380">
        <v>2.5710175135188001E-2</v>
      </c>
      <c r="DI124" s="89">
        <v>235.94208185374501</v>
      </c>
      <c r="DJ124" s="380">
        <v>50.744556720798201</v>
      </c>
      <c r="DK124" s="380">
        <v>1.43448223190872E-3</v>
      </c>
      <c r="DL124" s="89">
        <v>839.02180800793894</v>
      </c>
      <c r="DM124" s="380">
        <v>195.82258593417399</v>
      </c>
      <c r="DN124" s="380">
        <v>0</v>
      </c>
      <c r="DO124" s="89">
        <v>150.25055965922201</v>
      </c>
      <c r="DP124" s="380">
        <v>33.632086988498799</v>
      </c>
      <c r="DQ124" s="380">
        <v>0</v>
      </c>
      <c r="DR124" s="89">
        <v>805.83069427254804</v>
      </c>
      <c r="DS124" s="380">
        <v>190.30989579946501</v>
      </c>
      <c r="DT124" s="380">
        <v>1.39726685362206E-2</v>
      </c>
      <c r="DU124" s="89">
        <v>329.510645618117</v>
      </c>
      <c r="DV124" s="380">
        <v>77.052003024029801</v>
      </c>
      <c r="DW124" s="380">
        <v>0</v>
      </c>
      <c r="DX124" s="89">
        <v>7.1993701709316298</v>
      </c>
      <c r="DY124" s="380">
        <v>1.98571650223089</v>
      </c>
      <c r="DZ124" s="380">
        <v>2.4319405612814602E-3</v>
      </c>
      <c r="EA124" s="89">
        <v>415.04114173084997</v>
      </c>
      <c r="EB124" s="380">
        <v>93.048108151115997</v>
      </c>
      <c r="EC124" s="380">
        <v>1.8197420723898801E-2</v>
      </c>
      <c r="ED124" s="89">
        <v>77.088965561558894</v>
      </c>
      <c r="EE124" s="380">
        <v>17.624922467112601</v>
      </c>
      <c r="EF124" s="380">
        <v>1.2757215751219E-3</v>
      </c>
      <c r="EG124" s="89">
        <v>507.598891502735</v>
      </c>
      <c r="EH124" s="380">
        <v>122.36077582053601</v>
      </c>
      <c r="EI124" s="380">
        <v>5.5646898172357403E-3</v>
      </c>
      <c r="EJ124" s="89">
        <v>97.350726840232596</v>
      </c>
      <c r="EK124" s="380">
        <v>23.836750377352701</v>
      </c>
      <c r="EL124" s="380">
        <v>1.7218123625478299E-2</v>
      </c>
      <c r="EM124" s="89">
        <v>278.67084335823398</v>
      </c>
      <c r="EN124" s="380">
        <v>69.054530596529602</v>
      </c>
      <c r="EO124" s="380">
        <v>0</v>
      </c>
      <c r="EP124" s="89">
        <v>35.931161690129599</v>
      </c>
      <c r="EQ124" s="380">
        <v>9.2193928460848795</v>
      </c>
      <c r="ER124" s="380">
        <v>1.3683665206164399E-3</v>
      </c>
      <c r="ES124" s="89">
        <v>220.41008335719499</v>
      </c>
      <c r="ET124" s="380">
        <v>58.318274874410598</v>
      </c>
      <c r="EU124" s="380">
        <v>0</v>
      </c>
      <c r="EV124" s="89">
        <v>27.3426548277743</v>
      </c>
      <c r="EW124" s="380">
        <v>6.9395831804733801</v>
      </c>
      <c r="EX124" s="380">
        <v>1.4378110759186401E-3</v>
      </c>
      <c r="EY124" s="400">
        <v>9.1986549733673206E-2</v>
      </c>
      <c r="EZ124" s="380">
        <v>0.249834389680967</v>
      </c>
      <c r="FA124" s="380">
        <v>0</v>
      </c>
      <c r="FB124" s="89">
        <v>10.3183773172271</v>
      </c>
      <c r="FC124" s="380">
        <v>2.4454461740919999</v>
      </c>
      <c r="FD124" s="380">
        <v>6.7272851618209199E-3</v>
      </c>
      <c r="FE124" s="89">
        <v>1.0300452800070301</v>
      </c>
      <c r="FF124" s="380">
        <v>0.82414972889287197</v>
      </c>
      <c r="FG124" s="380">
        <v>5.9587483319663197E-3</v>
      </c>
      <c r="FH124" s="89">
        <v>9.3840460892667998</v>
      </c>
      <c r="FI124" s="380">
        <v>6.3974392936088202</v>
      </c>
      <c r="FJ124" s="380">
        <v>2.6365773649147501E-3</v>
      </c>
      <c r="FK124" s="89">
        <v>144.38856412127899</v>
      </c>
      <c r="FL124" s="380">
        <v>75.297864743760698</v>
      </c>
      <c r="FM124" s="380">
        <v>2.59898173813822E-3</v>
      </c>
    </row>
    <row r="125" spans="2:169">
      <c r="B125" s="73" t="s">
        <v>207</v>
      </c>
      <c r="C125" s="73" t="s">
        <v>1408</v>
      </c>
      <c r="D125" s="73" t="s">
        <v>1339</v>
      </c>
      <c r="E125" s="601"/>
      <c r="F125" s="601"/>
      <c r="H125" s="73" t="s">
        <v>1667</v>
      </c>
      <c r="I125" s="113" t="s">
        <v>1681</v>
      </c>
      <c r="J125" s="73" t="s">
        <v>1669</v>
      </c>
      <c r="K125" s="73" t="s">
        <v>1682</v>
      </c>
      <c r="L125" s="73">
        <v>25</v>
      </c>
      <c r="M125" s="113" t="s">
        <v>1687</v>
      </c>
      <c r="N125" s="89">
        <v>2.76451685218345</v>
      </c>
      <c r="O125" s="380">
        <v>1.3341342064075099</v>
      </c>
      <c r="P125" s="380">
        <v>0.108806709360867</v>
      </c>
      <c r="Q125" s="89">
        <v>0.84261355720318099</v>
      </c>
      <c r="R125" s="380">
        <v>2.79448525560852</v>
      </c>
      <c r="S125" s="380">
        <v>0.351687197222742</v>
      </c>
      <c r="T125" s="89">
        <v>970.96019436340703</v>
      </c>
      <c r="U125" s="380">
        <v>123.54550448653001</v>
      </c>
      <c r="V125" s="380">
        <v>0.28618441415324197</v>
      </c>
      <c r="W125" s="89">
        <v>454.70773486236601</v>
      </c>
      <c r="X125" s="380">
        <v>100.519435519284</v>
      </c>
      <c r="Y125" s="380">
        <v>0.19025949704473899</v>
      </c>
      <c r="Z125" s="400">
        <v>104.96065294524099</v>
      </c>
      <c r="AA125" s="380">
        <v>205.77379286925401</v>
      </c>
      <c r="AB125" s="380">
        <v>6.6818228925943995E-2</v>
      </c>
      <c r="AC125" s="400">
        <v>130.46678305729901</v>
      </c>
      <c r="AD125" s="380">
        <v>1317.3842199307401</v>
      </c>
      <c r="AE125" s="380">
        <v>56.3267666051009</v>
      </c>
      <c r="AF125" s="89">
        <v>175208.44558561101</v>
      </c>
      <c r="AG125" s="380">
        <v>9214.9144483239197</v>
      </c>
      <c r="AH125" s="380">
        <v>3.8219812110654998</v>
      </c>
      <c r="AI125" s="400">
        <v>5636.1989132204799</v>
      </c>
      <c r="AJ125" s="380">
        <v>7440.0425276241103</v>
      </c>
      <c r="AK125" s="380">
        <v>38.578317139635701</v>
      </c>
      <c r="AL125" s="89">
        <v>324.38568242411401</v>
      </c>
      <c r="AM125" s="380">
        <v>234.53087614490599</v>
      </c>
      <c r="AN125" s="380">
        <v>45.271165146607501</v>
      </c>
      <c r="AO125" s="400">
        <v>80.146409257803597</v>
      </c>
      <c r="AP125" s="380">
        <v>134.156332769079</v>
      </c>
      <c r="AQ125" s="380">
        <v>0.53532936778761997</v>
      </c>
      <c r="AR125" s="400">
        <v>2.5971206244821698</v>
      </c>
      <c r="AS125" s="380">
        <v>1.86595780914526</v>
      </c>
      <c r="AT125" s="380">
        <v>5.3994921060505803E-2</v>
      </c>
      <c r="AU125" s="400">
        <v>7.7163777713872896</v>
      </c>
      <c r="AV125" s="380">
        <v>13.918828506036499</v>
      </c>
      <c r="AW125" s="380">
        <v>9.4373322447937502E-2</v>
      </c>
      <c r="AX125" s="89">
        <v>0.30277675377189001</v>
      </c>
      <c r="AY125" s="382">
        <v>0.40013305568221902</v>
      </c>
      <c r="AZ125" s="382">
        <v>1.8937126401841899E-2</v>
      </c>
      <c r="BA125" s="400">
        <v>0.75405957714452998</v>
      </c>
      <c r="BB125" s="380">
        <v>2.24845419712838</v>
      </c>
      <c r="BC125" s="380">
        <v>0.325913614384581</v>
      </c>
      <c r="BD125" s="89">
        <v>3671.6154117931801</v>
      </c>
      <c r="BE125" s="380">
        <v>450.98676164482202</v>
      </c>
      <c r="BF125" s="380">
        <v>0.34092989324165801</v>
      </c>
      <c r="BG125" s="89">
        <v>2192.2851514139702</v>
      </c>
      <c r="BH125" s="380">
        <v>419.78955252349499</v>
      </c>
      <c r="BI125" s="380">
        <v>0.58943941802032596</v>
      </c>
      <c r="BJ125" s="89">
        <v>2242.4923825968599</v>
      </c>
      <c r="BK125" s="380">
        <v>407.54988732589902</v>
      </c>
      <c r="BL125" s="380">
        <v>1.63235093523013</v>
      </c>
      <c r="BM125" s="89">
        <v>0.121032342431417</v>
      </c>
      <c r="BN125" s="380">
        <v>0.14099490623741601</v>
      </c>
      <c r="BO125" s="380">
        <v>1.0153426972709901E-2</v>
      </c>
      <c r="BP125" s="400">
        <v>0.14699359201753301</v>
      </c>
      <c r="BQ125" s="380">
        <v>0.582688532883335</v>
      </c>
      <c r="BR125" s="380">
        <v>7.4024212467625999E-2</v>
      </c>
      <c r="BS125" s="400">
        <v>0.57373064003268603</v>
      </c>
      <c r="BT125" s="380">
        <v>1.90640616619505</v>
      </c>
      <c r="BU125" s="380">
        <v>2.6638207500454099E-2</v>
      </c>
      <c r="BV125" s="400">
        <v>1.18068868161412</v>
      </c>
      <c r="BW125" s="380">
        <v>1.3947829975069399</v>
      </c>
      <c r="BX125" s="380">
        <v>0.115316276572936</v>
      </c>
      <c r="BY125" s="89">
        <v>0.21843580859404699</v>
      </c>
      <c r="BZ125" s="380">
        <v>0.29797291314544699</v>
      </c>
      <c r="CA125" s="380">
        <v>2.8519209376415802E-2</v>
      </c>
      <c r="CB125" s="89">
        <v>13.270365158178301</v>
      </c>
      <c r="CC125" s="380">
        <v>5.7536684763184702</v>
      </c>
      <c r="CD125" s="380">
        <v>0.18507993204055001</v>
      </c>
      <c r="CE125" s="89">
        <v>5.3063019622526397</v>
      </c>
      <c r="CF125" s="380">
        <v>2.9622921785114</v>
      </c>
      <c r="CG125" s="380">
        <v>0.10762871808463501</v>
      </c>
      <c r="CH125" s="400">
        <v>0.82485529233361699</v>
      </c>
      <c r="CI125" s="380">
        <v>0.91273041508745201</v>
      </c>
      <c r="CJ125" s="380">
        <v>4.2840128126463102E-2</v>
      </c>
      <c r="CK125" s="89">
        <v>187.898023847031</v>
      </c>
      <c r="CL125" s="380">
        <v>33.974658706205901</v>
      </c>
      <c r="CM125" s="380">
        <v>1.45832627170812E-2</v>
      </c>
      <c r="CN125" s="89">
        <v>2602.62071018912</v>
      </c>
      <c r="CO125" s="380">
        <v>788.74844522261401</v>
      </c>
      <c r="CP125" s="380">
        <v>0</v>
      </c>
      <c r="CQ125" s="89">
        <v>0.59804147561285104</v>
      </c>
      <c r="CR125" s="380">
        <v>0.950140912596938</v>
      </c>
      <c r="CS125" s="380">
        <v>0</v>
      </c>
      <c r="CT125" s="89">
        <v>2.94581267001633E-2</v>
      </c>
      <c r="CU125" s="380">
        <v>6.8453504927374606E-2</v>
      </c>
      <c r="CV125" s="380">
        <v>0</v>
      </c>
      <c r="CW125" s="400">
        <v>4.8090668556399603E-2</v>
      </c>
      <c r="CX125" s="380">
        <v>0.208793258485717</v>
      </c>
      <c r="CY125" s="380">
        <v>1.8126668805458698E-2</v>
      </c>
      <c r="CZ125" s="400">
        <v>1.1331890367264299</v>
      </c>
      <c r="DA125" s="380">
        <v>1.5982173609325201</v>
      </c>
      <c r="DB125" s="380">
        <v>3.2245017554787897E-2</v>
      </c>
      <c r="DC125" s="591">
        <f>DE125</f>
        <v>2.4745032579095199E-2</v>
      </c>
      <c r="DD125" s="380">
        <v>0.12869343653392401</v>
      </c>
      <c r="DE125" s="380">
        <v>2.4745032579095199E-2</v>
      </c>
      <c r="DF125" s="89">
        <v>0.44532982995210202</v>
      </c>
      <c r="DG125" s="380">
        <v>0.71514835569530699</v>
      </c>
      <c r="DH125" s="380">
        <v>2.9281451267974299E-2</v>
      </c>
      <c r="DI125" s="89">
        <v>252.14037050233799</v>
      </c>
      <c r="DJ125" s="380">
        <v>69.262578917183703</v>
      </c>
      <c r="DK125" s="380">
        <v>2.2965023091039501E-3</v>
      </c>
      <c r="DL125" s="89">
        <v>879.89238625031601</v>
      </c>
      <c r="DM125" s="380">
        <v>270.25331578876001</v>
      </c>
      <c r="DN125" s="380">
        <v>1.6662591421152701E-3</v>
      </c>
      <c r="DO125" s="89">
        <v>155.57626406355399</v>
      </c>
      <c r="DP125" s="380">
        <v>48.184451591135499</v>
      </c>
      <c r="DQ125" s="380">
        <v>0</v>
      </c>
      <c r="DR125" s="89">
        <v>835.27433751921797</v>
      </c>
      <c r="DS125" s="380">
        <v>256.56796230708397</v>
      </c>
      <c r="DT125" s="380">
        <v>0</v>
      </c>
      <c r="DU125" s="89">
        <v>332.95704043830699</v>
      </c>
      <c r="DV125" s="380">
        <v>100.47002832334</v>
      </c>
      <c r="DW125" s="380">
        <v>9.7483669656164406E-3</v>
      </c>
      <c r="DX125" s="89">
        <v>7.2595084347291303</v>
      </c>
      <c r="DY125" s="380">
        <v>2.8913141828472</v>
      </c>
      <c r="DZ125" s="380">
        <v>0</v>
      </c>
      <c r="EA125" s="89">
        <v>418.66708848070402</v>
      </c>
      <c r="EB125" s="380">
        <v>127.587877393025</v>
      </c>
      <c r="EC125" s="380">
        <v>2.42061109566232E-2</v>
      </c>
      <c r="ED125" s="89">
        <v>77.710325744702004</v>
      </c>
      <c r="EE125" s="380">
        <v>24.5615291421928</v>
      </c>
      <c r="EF125" s="380">
        <v>1.45260320177652E-3</v>
      </c>
      <c r="EG125" s="89">
        <v>508.677289745172</v>
      </c>
      <c r="EH125" s="380">
        <v>164.92025494058799</v>
      </c>
      <c r="EI125" s="380">
        <v>6.3335437548992296E-3</v>
      </c>
      <c r="EJ125" s="89">
        <v>97.568956902142205</v>
      </c>
      <c r="EK125" s="380">
        <v>31.480334834208598</v>
      </c>
      <c r="EL125" s="380">
        <v>2.1200849127156998E-3</v>
      </c>
      <c r="EM125" s="89">
        <v>280.39990205100497</v>
      </c>
      <c r="EN125" s="380">
        <v>89.559223553055503</v>
      </c>
      <c r="EO125" s="380">
        <v>0</v>
      </c>
      <c r="EP125" s="89">
        <v>36.193349514074697</v>
      </c>
      <c r="EQ125" s="380">
        <v>12.3908635082371</v>
      </c>
      <c r="ER125" s="380">
        <v>2.1888206982096001E-3</v>
      </c>
      <c r="ES125" s="89">
        <v>221.45548997393499</v>
      </c>
      <c r="ET125" s="380">
        <v>77.282538626856194</v>
      </c>
      <c r="EU125" s="380">
        <v>0</v>
      </c>
      <c r="EV125" s="89">
        <v>27.325259885127799</v>
      </c>
      <c r="EW125" s="380">
        <v>9.0861563204887492</v>
      </c>
      <c r="EX125" s="380">
        <v>1.63710185137886E-3</v>
      </c>
      <c r="EY125" s="400">
        <v>6.8882616462460897E-2</v>
      </c>
      <c r="EZ125" s="380">
        <v>0.179247468551578</v>
      </c>
      <c r="FA125" s="380">
        <v>8.3959043008450703E-3</v>
      </c>
      <c r="FB125" s="89">
        <v>10.5427411212964</v>
      </c>
      <c r="FC125" s="380">
        <v>2.8724663867456299</v>
      </c>
      <c r="FD125" s="380">
        <v>1.07039327786998E-2</v>
      </c>
      <c r="FE125" s="89">
        <v>0.93510686334325199</v>
      </c>
      <c r="FF125" s="380">
        <v>0.87660315759467</v>
      </c>
      <c r="FG125" s="380">
        <v>5.2233679649701398E-3</v>
      </c>
      <c r="FH125" s="89">
        <v>8.5453245471262402</v>
      </c>
      <c r="FI125" s="380">
        <v>12.416078543148201</v>
      </c>
      <c r="FJ125" s="380">
        <v>4.2198755935673503E-3</v>
      </c>
      <c r="FK125" s="89">
        <v>147.255511947797</v>
      </c>
      <c r="FL125" s="380">
        <v>116.86288562822</v>
      </c>
      <c r="FM125" s="380">
        <v>0</v>
      </c>
    </row>
    <row r="126" spans="2:169">
      <c r="B126" s="73" t="s">
        <v>207</v>
      </c>
      <c r="C126" s="73" t="s">
        <v>1408</v>
      </c>
      <c r="D126" s="73" t="s">
        <v>1339</v>
      </c>
      <c r="E126" s="601"/>
      <c r="F126" s="601"/>
      <c r="H126" s="73" t="s">
        <v>1667</v>
      </c>
      <c r="I126" s="113" t="s">
        <v>1681</v>
      </c>
      <c r="J126" s="73" t="s">
        <v>1669</v>
      </c>
      <c r="K126" s="73" t="s">
        <v>1682</v>
      </c>
      <c r="L126" s="73">
        <v>25</v>
      </c>
      <c r="M126" s="113" t="s">
        <v>1688</v>
      </c>
      <c r="N126" s="89">
        <v>4.5478658658823701</v>
      </c>
      <c r="O126" s="380">
        <v>2.05426282129639</v>
      </c>
      <c r="P126" s="380">
        <v>9.9044338071056906E-2</v>
      </c>
      <c r="Q126" s="89">
        <v>1.5387450100303199</v>
      </c>
      <c r="R126" s="380">
        <v>3.1778145379884202</v>
      </c>
      <c r="S126" s="380">
        <v>0.36934938658276201</v>
      </c>
      <c r="T126" s="89">
        <v>1306.6875761657</v>
      </c>
      <c r="U126" s="380">
        <v>786.49495702924196</v>
      </c>
      <c r="V126" s="380">
        <v>0.26726600655962302</v>
      </c>
      <c r="W126" s="89">
        <v>461.49436612489302</v>
      </c>
      <c r="X126" s="380">
        <v>229.92189065819301</v>
      </c>
      <c r="Y126" s="380">
        <v>0.18615706759224801</v>
      </c>
      <c r="Z126" s="400">
        <v>270.68246002496102</v>
      </c>
      <c r="AA126" s="380">
        <v>393.99965784086902</v>
      </c>
      <c r="AB126" s="380">
        <v>7.1116659570501797E-2</v>
      </c>
      <c r="AC126" s="400">
        <v>2435.8173755932899</v>
      </c>
      <c r="AD126" s="380">
        <v>3684.1303772607498</v>
      </c>
      <c r="AE126" s="380">
        <v>100.96819139104301</v>
      </c>
      <c r="AF126" s="89">
        <v>171674.36407148399</v>
      </c>
      <c r="AG126" s="380">
        <v>12491.5656646926</v>
      </c>
      <c r="AH126" s="380">
        <v>4.2449952208412496</v>
      </c>
      <c r="AI126" s="400">
        <v>22473.226444819898</v>
      </c>
      <c r="AJ126" s="380">
        <v>23103.339447218401</v>
      </c>
      <c r="AK126" s="380">
        <v>38.349236639264198</v>
      </c>
      <c r="AL126" s="89">
        <v>319.07384898172</v>
      </c>
      <c r="AM126" s="380">
        <v>211.93359129235401</v>
      </c>
      <c r="AN126" s="380">
        <v>37.033163437996798</v>
      </c>
      <c r="AO126" s="400">
        <v>77.040420081730701</v>
      </c>
      <c r="AP126" s="380">
        <v>92.1613569094268</v>
      </c>
      <c r="AQ126" s="380">
        <v>0.59018257177200295</v>
      </c>
      <c r="AR126" s="400">
        <v>2.06193297960571</v>
      </c>
      <c r="AS126" s="380">
        <v>0.79325138065144296</v>
      </c>
      <c r="AT126" s="380">
        <v>7.2826909201679099E-2</v>
      </c>
      <c r="AU126" s="400">
        <v>2.9901901675768499</v>
      </c>
      <c r="AV126" s="380">
        <v>4.8466929968590504</v>
      </c>
      <c r="AW126" s="380">
        <v>6.8439708651851394E-2</v>
      </c>
      <c r="AX126" s="89">
        <v>0.46557947105555902</v>
      </c>
      <c r="AY126" s="382">
        <v>0.65581593982634401</v>
      </c>
      <c r="AZ126" s="382">
        <v>2.8329785016253502E-2</v>
      </c>
      <c r="BA126" s="400">
        <v>0.89365206252390905</v>
      </c>
      <c r="BB126" s="380">
        <v>1.8550949529485199</v>
      </c>
      <c r="BC126" s="380">
        <v>0.35801399560470298</v>
      </c>
      <c r="BD126" s="89">
        <v>3370.0552883083801</v>
      </c>
      <c r="BE126" s="380">
        <v>345.058070122652</v>
      </c>
      <c r="BF126" s="380">
        <v>0.53346312699562404</v>
      </c>
      <c r="BG126" s="89">
        <v>1935.4189846731001</v>
      </c>
      <c r="BH126" s="380">
        <v>380.31278738832799</v>
      </c>
      <c r="BI126" s="380">
        <v>0.66091787888215503</v>
      </c>
      <c r="BJ126" s="89">
        <v>2003.7183494989799</v>
      </c>
      <c r="BK126" s="380">
        <v>375.72172614017097</v>
      </c>
      <c r="BL126" s="380">
        <v>1.4867681263735599</v>
      </c>
      <c r="BM126" s="89">
        <v>0.16688543816621501</v>
      </c>
      <c r="BN126" s="380">
        <v>0.2640750039909</v>
      </c>
      <c r="BO126" s="380">
        <v>1.0393378070583201E-2</v>
      </c>
      <c r="BP126" s="400">
        <v>0.49311527315234099</v>
      </c>
      <c r="BQ126" s="380">
        <v>1.0299496327075801</v>
      </c>
      <c r="BR126" s="380">
        <v>6.5299298685516496E-2</v>
      </c>
      <c r="BS126" s="400">
        <v>1.60128955341167</v>
      </c>
      <c r="BT126" s="380">
        <v>2.5180978769587701</v>
      </c>
      <c r="BU126" s="380">
        <v>2.5247403965647602E-2</v>
      </c>
      <c r="BV126" s="400">
        <v>2.3320197048273599</v>
      </c>
      <c r="BW126" s="380">
        <v>3.1593486518050802</v>
      </c>
      <c r="BX126" s="380">
        <v>0.12099251318222699</v>
      </c>
      <c r="BY126" s="89">
        <v>0.29386947404490399</v>
      </c>
      <c r="BZ126" s="380">
        <v>0.30737515944024701</v>
      </c>
      <c r="CA126" s="380">
        <v>2.9731804896741099E-2</v>
      </c>
      <c r="CB126" s="89">
        <v>11.312045243000799</v>
      </c>
      <c r="CC126" s="380">
        <v>2.9286897213675802</v>
      </c>
      <c r="CD126" s="380">
        <v>0.19748607478743099</v>
      </c>
      <c r="CE126" s="89">
        <v>6.0889385621199201</v>
      </c>
      <c r="CF126" s="380">
        <v>4.5260465110047496</v>
      </c>
      <c r="CG126" s="380">
        <v>0.107363758357265</v>
      </c>
      <c r="CH126" s="400">
        <v>1.07773067779307</v>
      </c>
      <c r="CI126" s="380">
        <v>1.2593590477804499</v>
      </c>
      <c r="CJ126" s="380">
        <v>4.4206698990404303E-2</v>
      </c>
      <c r="CK126" s="89">
        <v>180.88269967006099</v>
      </c>
      <c r="CL126" s="380">
        <v>27.1449071524065</v>
      </c>
      <c r="CM126" s="380">
        <v>1.6810628568697899E-2</v>
      </c>
      <c r="CN126" s="89">
        <v>2112.1220470362</v>
      </c>
      <c r="CO126" s="380">
        <v>207.04549868191799</v>
      </c>
      <c r="CP126" s="380">
        <v>1.30162690775996E-3</v>
      </c>
      <c r="CQ126" s="89">
        <v>7.1809870406036804</v>
      </c>
      <c r="CR126" s="380">
        <v>20.382768549662298</v>
      </c>
      <c r="CS126" s="380">
        <v>2.4937852046052699E-3</v>
      </c>
      <c r="CT126" s="89">
        <v>1.66756483659928E-2</v>
      </c>
      <c r="CU126" s="380">
        <v>5.91645988412638E-2</v>
      </c>
      <c r="CV126" s="380">
        <v>0</v>
      </c>
      <c r="CW126" s="400">
        <v>1.7189430074830401E-2</v>
      </c>
      <c r="CX126" s="380">
        <v>0.12971419943704901</v>
      </c>
      <c r="CY126" s="380">
        <v>0</v>
      </c>
      <c r="CZ126" s="400">
        <v>0.99611918889619699</v>
      </c>
      <c r="DA126" s="380">
        <v>0.94955785491792399</v>
      </c>
      <c r="DB126" s="380">
        <v>1.8115529516664199E-2</v>
      </c>
      <c r="DC126" s="89">
        <v>6.4525469239208197E-2</v>
      </c>
      <c r="DD126" s="380">
        <v>0.22620185580699001</v>
      </c>
      <c r="DE126" s="380">
        <v>2.69528284959803E-2</v>
      </c>
      <c r="DF126" s="89">
        <v>0.937335667935428</v>
      </c>
      <c r="DG126" s="380">
        <v>1.25270037594629</v>
      </c>
      <c r="DH126" s="380">
        <v>3.7616736931005097E-2</v>
      </c>
      <c r="DI126" s="89">
        <v>222.36243360511</v>
      </c>
      <c r="DJ126" s="380">
        <v>33.522374766887701</v>
      </c>
      <c r="DK126" s="380">
        <v>0</v>
      </c>
      <c r="DL126" s="89">
        <v>757.32153738675004</v>
      </c>
      <c r="DM126" s="380">
        <v>99.718702015863002</v>
      </c>
      <c r="DN126" s="380">
        <v>0</v>
      </c>
      <c r="DO126" s="89">
        <v>134.28416875508501</v>
      </c>
      <c r="DP126" s="380">
        <v>16.477966038370202</v>
      </c>
      <c r="DQ126" s="380">
        <v>4.0968487638117397E-3</v>
      </c>
      <c r="DR126" s="89">
        <v>716.18731709605095</v>
      </c>
      <c r="DS126" s="380">
        <v>84.264254452012295</v>
      </c>
      <c r="DT126" s="380">
        <v>8.9627996656589798E-3</v>
      </c>
      <c r="DU126" s="89">
        <v>288.05927296215202</v>
      </c>
      <c r="DV126" s="380">
        <v>34.1347431882526</v>
      </c>
      <c r="DW126" s="380">
        <v>0</v>
      </c>
      <c r="DX126" s="89">
        <v>6.5819766620847897</v>
      </c>
      <c r="DY126" s="380">
        <v>1.5382391712952801</v>
      </c>
      <c r="DZ126" s="380">
        <v>2.6815249569156802E-3</v>
      </c>
      <c r="EA126" s="89">
        <v>355.57669289462501</v>
      </c>
      <c r="EB126" s="380">
        <v>39.469918495830498</v>
      </c>
      <c r="EC126" s="380">
        <v>2.3445042986132002E-2</v>
      </c>
      <c r="ED126" s="89">
        <v>64.952258438394793</v>
      </c>
      <c r="EE126" s="380">
        <v>7.6143466107781501</v>
      </c>
      <c r="EF126" s="380">
        <v>0</v>
      </c>
      <c r="EG126" s="89">
        <v>422.68987836831297</v>
      </c>
      <c r="EH126" s="380">
        <v>46.9337293150016</v>
      </c>
      <c r="EI126" s="380">
        <v>6.1305008957034703E-3</v>
      </c>
      <c r="EJ126" s="89">
        <v>79.969826316242703</v>
      </c>
      <c r="EK126" s="380">
        <v>9.5244705663213303</v>
      </c>
      <c r="EL126" s="380">
        <v>1.4609516287790599E-3</v>
      </c>
      <c r="EM126" s="89">
        <v>225.72515642542501</v>
      </c>
      <c r="EN126" s="380">
        <v>27.347501212816201</v>
      </c>
      <c r="EO126" s="380">
        <v>0</v>
      </c>
      <c r="EP126" s="89">
        <v>28.878777572984099</v>
      </c>
      <c r="EQ126" s="380">
        <v>4.0042740749709802</v>
      </c>
      <c r="ER126" s="380">
        <v>0</v>
      </c>
      <c r="ES126" s="89">
        <v>174.253075893133</v>
      </c>
      <c r="ET126" s="380">
        <v>25.955787005082101</v>
      </c>
      <c r="EU126" s="380">
        <v>7.43147347378553E-3</v>
      </c>
      <c r="EV126" s="89">
        <v>21.364352958599898</v>
      </c>
      <c r="EW126" s="380">
        <v>3.2220888735294402</v>
      </c>
      <c r="EX126" s="380">
        <v>0</v>
      </c>
      <c r="EY126" s="400">
        <v>0.341866377536932</v>
      </c>
      <c r="EZ126" s="380">
        <v>0.60534583433935296</v>
      </c>
      <c r="FA126" s="380">
        <v>0</v>
      </c>
      <c r="FB126" s="89">
        <v>11.440402101722</v>
      </c>
      <c r="FC126" s="380">
        <v>3.9301419203014798</v>
      </c>
      <c r="FD126" s="380">
        <v>7.42579440583435E-3</v>
      </c>
      <c r="FE126" s="89">
        <v>0.64462127498612998</v>
      </c>
      <c r="FF126" s="380">
        <v>0.412080961302143</v>
      </c>
      <c r="FG126" s="380">
        <v>7.0228088159673E-3</v>
      </c>
      <c r="FH126" s="89">
        <v>7.9121373101062504</v>
      </c>
      <c r="FI126" s="380">
        <v>8.2693601306487299</v>
      </c>
      <c r="FJ126" s="380">
        <v>0</v>
      </c>
      <c r="FK126" s="89">
        <v>90.848666712621693</v>
      </c>
      <c r="FL126" s="380">
        <v>14.5685425518007</v>
      </c>
      <c r="FM126" s="380">
        <v>2.8697399197580801E-3</v>
      </c>
    </row>
    <row r="127" spans="2:169">
      <c r="B127" s="73" t="s">
        <v>207</v>
      </c>
      <c r="C127" s="73" t="s">
        <v>1408</v>
      </c>
      <c r="D127" s="73" t="s">
        <v>1339</v>
      </c>
      <c r="E127" s="601"/>
      <c r="F127" s="601"/>
      <c r="H127" s="73" t="s">
        <v>1667</v>
      </c>
      <c r="I127" s="113" t="s">
        <v>1681</v>
      </c>
      <c r="J127" s="73" t="s">
        <v>1669</v>
      </c>
      <c r="K127" s="73" t="s">
        <v>1682</v>
      </c>
      <c r="L127" s="73">
        <v>25</v>
      </c>
      <c r="M127" s="113" t="s">
        <v>1689</v>
      </c>
      <c r="N127" s="89">
        <v>2.8766883119376199</v>
      </c>
      <c r="O127" s="380">
        <v>1.38228588661482</v>
      </c>
      <c r="P127" s="380">
        <v>0.112640375550543</v>
      </c>
      <c r="Q127" s="89">
        <v>0.94677966844237305</v>
      </c>
      <c r="R127" s="380">
        <v>2.3234569895051602</v>
      </c>
      <c r="S127" s="380">
        <v>0.37774155163334699</v>
      </c>
      <c r="T127" s="89">
        <v>1570.8123837614801</v>
      </c>
      <c r="U127" s="380">
        <v>844.71773461029204</v>
      </c>
      <c r="V127" s="380">
        <v>0.30103852125810099</v>
      </c>
      <c r="W127" s="89">
        <v>605.40693615938596</v>
      </c>
      <c r="X127" s="380">
        <v>249.22400501065499</v>
      </c>
      <c r="Y127" s="380">
        <v>0.19471012362708101</v>
      </c>
      <c r="Z127" s="400">
        <v>62.555307280643802</v>
      </c>
      <c r="AA127" s="380">
        <v>65.018654008963296</v>
      </c>
      <c r="AB127" s="380">
        <v>6.4970716996198899E-2</v>
      </c>
      <c r="AC127" s="400">
        <v>2929.09253558417</v>
      </c>
      <c r="AD127" s="380">
        <v>3678.6064431770601</v>
      </c>
      <c r="AE127" s="380">
        <v>80.203044577544205</v>
      </c>
      <c r="AF127" s="89">
        <v>167898.41033001899</v>
      </c>
      <c r="AG127" s="380">
        <v>12314.848865284899</v>
      </c>
      <c r="AH127" s="380">
        <v>6.1146989878169098</v>
      </c>
      <c r="AI127" s="400">
        <v>42560.854579007697</v>
      </c>
      <c r="AJ127" s="380">
        <v>16979.890854170699</v>
      </c>
      <c r="AK127" s="380">
        <v>51.130182002148899</v>
      </c>
      <c r="AL127" s="89">
        <v>367.323391420767</v>
      </c>
      <c r="AM127" s="380">
        <v>244.67112954512001</v>
      </c>
      <c r="AN127" s="380">
        <v>47.330833364206299</v>
      </c>
      <c r="AO127" s="400">
        <v>30.2701974904632</v>
      </c>
      <c r="AP127" s="380">
        <v>49.204771740494799</v>
      </c>
      <c r="AQ127" s="380">
        <v>0.66899340028480803</v>
      </c>
      <c r="AR127" s="400">
        <v>2.8321984643128202</v>
      </c>
      <c r="AS127" s="380">
        <v>1.1640388465964699</v>
      </c>
      <c r="AT127" s="380">
        <v>6.9508280866632799E-2</v>
      </c>
      <c r="AU127" s="400">
        <v>4.56781579435048</v>
      </c>
      <c r="AV127" s="380">
        <v>7.1919248229206296</v>
      </c>
      <c r="AW127" s="380">
        <v>6.8346192262519798E-2</v>
      </c>
      <c r="AX127" s="89">
        <v>0.11427054744884201</v>
      </c>
      <c r="AY127" s="382">
        <v>0.23603793557993</v>
      </c>
      <c r="AZ127" s="382">
        <v>2.20778122116147E-2</v>
      </c>
      <c r="BA127" s="400">
        <v>0.53804498183706195</v>
      </c>
      <c r="BB127" s="380">
        <v>2.1107576398210099</v>
      </c>
      <c r="BC127" s="380">
        <v>0.31874970165498601</v>
      </c>
      <c r="BD127" s="89">
        <v>3747.1808539291301</v>
      </c>
      <c r="BE127" s="380">
        <v>451.94783677030802</v>
      </c>
      <c r="BF127" s="380">
        <v>0.47626148275531099</v>
      </c>
      <c r="BG127" s="89">
        <v>2236.9815403817101</v>
      </c>
      <c r="BH127" s="380">
        <v>407.10087840557901</v>
      </c>
      <c r="BI127" s="380">
        <v>0.631905116726733</v>
      </c>
      <c r="BJ127" s="89">
        <v>2285.5955882957601</v>
      </c>
      <c r="BK127" s="380">
        <v>434.38063191867701</v>
      </c>
      <c r="BL127" s="380">
        <v>1.7756764842411299</v>
      </c>
      <c r="BM127" s="89">
        <v>0.118352441654668</v>
      </c>
      <c r="BN127" s="380">
        <v>0.14401840057187301</v>
      </c>
      <c r="BO127" s="380">
        <v>8.5580525747980304E-3</v>
      </c>
      <c r="BP127" s="400">
        <v>0.209048283069066</v>
      </c>
      <c r="BQ127" s="380">
        <v>0.52558313814889601</v>
      </c>
      <c r="BR127" s="380">
        <v>8.4045461200211002E-2</v>
      </c>
      <c r="BS127" s="400">
        <v>0.45016592773094999</v>
      </c>
      <c r="BT127" s="380">
        <v>0.56269231888301596</v>
      </c>
      <c r="BU127" s="380">
        <v>1.96120104568017E-2</v>
      </c>
      <c r="BV127" s="400">
        <v>1.4183255299672</v>
      </c>
      <c r="BW127" s="380">
        <v>1.2814548604526099</v>
      </c>
      <c r="BX127" s="380">
        <v>0.140454046129322</v>
      </c>
      <c r="BY127" s="89">
        <v>0.189567324358561</v>
      </c>
      <c r="BZ127" s="380">
        <v>0.26037343478455</v>
      </c>
      <c r="CA127" s="380">
        <v>2.8930759318853399E-2</v>
      </c>
      <c r="CB127" s="89">
        <v>14.117290578276499</v>
      </c>
      <c r="CC127" s="380">
        <v>4.1135062999083001</v>
      </c>
      <c r="CD127" s="380">
        <v>0.21133208077949001</v>
      </c>
      <c r="CE127" s="89">
        <v>5.5991334461069204</v>
      </c>
      <c r="CF127" s="380">
        <v>2.4983863841077798</v>
      </c>
      <c r="CG127" s="380">
        <v>0.11717681470448101</v>
      </c>
      <c r="CH127" s="400">
        <v>0.64421413244791104</v>
      </c>
      <c r="CI127" s="380">
        <v>0.57458333461506195</v>
      </c>
      <c r="CJ127" s="380">
        <v>4.76003850936349E-2</v>
      </c>
      <c r="CK127" s="89">
        <v>199.12582209552099</v>
      </c>
      <c r="CL127" s="380">
        <v>34.881187461784798</v>
      </c>
      <c r="CM127" s="380">
        <v>1.90293211385918E-2</v>
      </c>
      <c r="CN127" s="89">
        <v>2645.9920419607502</v>
      </c>
      <c r="CO127" s="380">
        <v>443.963876329252</v>
      </c>
      <c r="CP127" s="380">
        <v>1.44547373081181E-3</v>
      </c>
      <c r="CQ127" s="89">
        <v>1.1312859718363999</v>
      </c>
      <c r="CR127" s="380">
        <v>0.882007282594097</v>
      </c>
      <c r="CS127" s="380">
        <v>2.7700086697580902E-3</v>
      </c>
      <c r="CT127" s="89">
        <v>2.1986545360305799E-2</v>
      </c>
      <c r="CU127" s="380">
        <v>6.0465953659146802E-2</v>
      </c>
      <c r="CV127" s="380">
        <v>0</v>
      </c>
      <c r="CW127" s="400">
        <v>4.8017172828951502E-2</v>
      </c>
      <c r="CX127" s="380">
        <v>0.160172283080603</v>
      </c>
      <c r="CY127" s="380">
        <v>8.9715399287002597E-3</v>
      </c>
      <c r="CZ127" s="400">
        <v>1.01311025643923</v>
      </c>
      <c r="DA127" s="380">
        <v>0.76530531830312398</v>
      </c>
      <c r="DB127" s="380">
        <v>2.6104745250934602E-2</v>
      </c>
      <c r="DC127" s="89">
        <v>2.5311198177170799E-2</v>
      </c>
      <c r="DD127" s="380">
        <v>0.16781888222597299</v>
      </c>
      <c r="DE127" s="380">
        <v>2.4692994280734602E-2</v>
      </c>
      <c r="DF127" s="89">
        <v>0.42553891837378499</v>
      </c>
      <c r="DG127" s="380">
        <v>0.77674696093460904</v>
      </c>
      <c r="DH127" s="380">
        <v>2.73837558555785E-2</v>
      </c>
      <c r="DI127" s="89">
        <v>277.89304848050602</v>
      </c>
      <c r="DJ127" s="380">
        <v>61.179364997135799</v>
      </c>
      <c r="DK127" s="380">
        <v>1.7551140744115001E-3</v>
      </c>
      <c r="DL127" s="89">
        <v>963.709108493391</v>
      </c>
      <c r="DM127" s="380">
        <v>231.14555822309401</v>
      </c>
      <c r="DN127" s="380">
        <v>1.7912627253289001E-3</v>
      </c>
      <c r="DO127" s="89">
        <v>168.41250042250201</v>
      </c>
      <c r="DP127" s="380">
        <v>37.190588158818201</v>
      </c>
      <c r="DQ127" s="380">
        <v>0</v>
      </c>
      <c r="DR127" s="89">
        <v>887.75923883974099</v>
      </c>
      <c r="DS127" s="380">
        <v>178.56411830606501</v>
      </c>
      <c r="DT127" s="380">
        <v>0</v>
      </c>
      <c r="DU127" s="89">
        <v>350.20954752939798</v>
      </c>
      <c r="DV127" s="380">
        <v>66.2986535379505</v>
      </c>
      <c r="DW127" s="380">
        <v>0</v>
      </c>
      <c r="DX127" s="89">
        <v>7.7979108790347897</v>
      </c>
      <c r="DY127" s="380">
        <v>1.9943784248013701</v>
      </c>
      <c r="DZ127" s="380">
        <v>2.97312022571284E-3</v>
      </c>
      <c r="EA127" s="89">
        <v>430.42132815936799</v>
      </c>
      <c r="EB127" s="380">
        <v>76.399824541841099</v>
      </c>
      <c r="EC127" s="380">
        <v>2.5932385319577599E-2</v>
      </c>
      <c r="ED127" s="89">
        <v>78.873745913783594</v>
      </c>
      <c r="EE127" s="380">
        <v>14.197277648614699</v>
      </c>
      <c r="EF127" s="380">
        <v>1.5593667555966501E-3</v>
      </c>
      <c r="EG127" s="89">
        <v>518.78613383320396</v>
      </c>
      <c r="EH127" s="380">
        <v>87.545403643353595</v>
      </c>
      <c r="EI127" s="380">
        <v>0</v>
      </c>
      <c r="EJ127" s="89">
        <v>98.880029470389601</v>
      </c>
      <c r="EK127" s="380">
        <v>17.615280612293699</v>
      </c>
      <c r="EL127" s="380">
        <v>0</v>
      </c>
      <c r="EM127" s="89">
        <v>284.17738866223198</v>
      </c>
      <c r="EN127" s="380">
        <v>48.195949963486903</v>
      </c>
      <c r="EO127" s="380">
        <v>4.7801026175141497E-3</v>
      </c>
      <c r="EP127" s="89">
        <v>36.301500182189301</v>
      </c>
      <c r="EQ127" s="380">
        <v>6.1683750161026198</v>
      </c>
      <c r="ER127" s="380">
        <v>0</v>
      </c>
      <c r="ES127" s="89">
        <v>217.95395372779399</v>
      </c>
      <c r="ET127" s="380">
        <v>38.261204799570997</v>
      </c>
      <c r="EU127" s="380">
        <v>0</v>
      </c>
      <c r="EV127" s="89">
        <v>26.960872094670801</v>
      </c>
      <c r="EW127" s="380">
        <v>4.81354226435956</v>
      </c>
      <c r="EX127" s="380">
        <v>0</v>
      </c>
      <c r="EY127" s="400">
        <v>2.61577746099797E-2</v>
      </c>
      <c r="EZ127" s="380">
        <v>0.12879523573479301</v>
      </c>
      <c r="FA127" s="380">
        <v>1.53840120616624E-2</v>
      </c>
      <c r="FB127" s="89">
        <v>10.8400959741899</v>
      </c>
      <c r="FC127" s="380">
        <v>2.2398616174296699</v>
      </c>
      <c r="FD127" s="380">
        <v>1.001651848813E-2</v>
      </c>
      <c r="FE127" s="89">
        <v>0.98439917684614198</v>
      </c>
      <c r="FF127" s="380">
        <v>0.67717127154392298</v>
      </c>
      <c r="FG127" s="380">
        <v>7.1491331099097898E-3</v>
      </c>
      <c r="FH127" s="89">
        <v>10.589165228006999</v>
      </c>
      <c r="FI127" s="380">
        <v>5.0376361463406401</v>
      </c>
      <c r="FJ127" s="380">
        <v>4.5287064854093997E-3</v>
      </c>
      <c r="FK127" s="89">
        <v>144.17557608584701</v>
      </c>
      <c r="FL127" s="380">
        <v>47.556187210888602</v>
      </c>
      <c r="FM127" s="380">
        <v>4.4724920435909197E-3</v>
      </c>
    </row>
    <row r="128" spans="2:169">
      <c r="B128" s="73" t="s">
        <v>207</v>
      </c>
      <c r="C128" s="73" t="s">
        <v>1408</v>
      </c>
      <c r="D128" s="73" t="s">
        <v>1339</v>
      </c>
      <c r="E128" s="601"/>
      <c r="F128" s="601"/>
      <c r="H128" s="73" t="s">
        <v>1667</v>
      </c>
      <c r="I128" s="113" t="s">
        <v>1681</v>
      </c>
      <c r="J128" s="73" t="s">
        <v>1669</v>
      </c>
      <c r="K128" s="73" t="s">
        <v>1682</v>
      </c>
      <c r="L128" s="73">
        <v>25</v>
      </c>
      <c r="M128" s="113" t="s">
        <v>1690</v>
      </c>
      <c r="N128" s="89">
        <v>3.4028576038203413</v>
      </c>
      <c r="O128" s="380">
        <v>1.2312755562035282</v>
      </c>
      <c r="P128" s="380">
        <v>0.13441066900613879</v>
      </c>
      <c r="Q128" s="89">
        <v>1.0546450766978455</v>
      </c>
      <c r="R128" s="380">
        <v>3.0957800677471483</v>
      </c>
      <c r="S128" s="380">
        <v>0.37493141832811633</v>
      </c>
      <c r="T128" s="89">
        <v>2174.0715669406995</v>
      </c>
      <c r="U128" s="380">
        <v>1315.8862664768253</v>
      </c>
      <c r="V128" s="380">
        <v>0.32527407050607454</v>
      </c>
      <c r="W128" s="89">
        <v>711.00339065928313</v>
      </c>
      <c r="X128" s="380">
        <v>354.58009035336329</v>
      </c>
      <c r="Y128" s="380">
        <v>0.19794549346781598</v>
      </c>
      <c r="Z128" s="400">
        <v>130.9047082200498</v>
      </c>
      <c r="AA128" s="380">
        <v>169.94141457456843</v>
      </c>
      <c r="AB128" s="380">
        <v>7.6349591460576516E-2</v>
      </c>
      <c r="AC128" s="400">
        <v>5559.996661532321</v>
      </c>
      <c r="AD128" s="380">
        <v>5409.208054124073</v>
      </c>
      <c r="AE128" s="380">
        <v>76.80229815434069</v>
      </c>
      <c r="AF128" s="89">
        <v>166708.17084328464</v>
      </c>
      <c r="AG128" s="380">
        <v>12343.987745351769</v>
      </c>
      <c r="AH128" s="380">
        <v>5.6336431578655972</v>
      </c>
      <c r="AI128" s="400">
        <v>50001.53745466868</v>
      </c>
      <c r="AJ128" s="380">
        <v>20515.503318137089</v>
      </c>
      <c r="AK128" s="380">
        <v>37.773662128356037</v>
      </c>
      <c r="AL128" s="89">
        <v>342.21692159646233</v>
      </c>
      <c r="AM128" s="380">
        <v>219.75884945498385</v>
      </c>
      <c r="AN128" s="380">
        <v>53.324776509150539</v>
      </c>
      <c r="AO128" s="400">
        <v>43.965605093244427</v>
      </c>
      <c r="AP128" s="380">
        <v>63.609334363738043</v>
      </c>
      <c r="AQ128" s="380">
        <v>0.6352755004941496</v>
      </c>
      <c r="AR128" s="400">
        <v>2.4702389877943003</v>
      </c>
      <c r="AS128" s="380">
        <v>1.3123979610490975</v>
      </c>
      <c r="AT128" s="380">
        <v>6.9627298460309323E-2</v>
      </c>
      <c r="AU128" s="400">
        <v>7.8155835151928441</v>
      </c>
      <c r="AV128" s="380">
        <v>10.987081872410302</v>
      </c>
      <c r="AW128" s="380">
        <v>9.2964081862093512E-2</v>
      </c>
      <c r="AX128" s="89">
        <v>0.18002576896272149</v>
      </c>
      <c r="AY128" s="382">
        <v>0.27641487070189225</v>
      </c>
      <c r="AZ128" s="382">
        <v>2.9370424091704813E-2</v>
      </c>
      <c r="BA128" s="591">
        <f t="shared" ref="BA128:BA141" si="170">BC128</f>
        <v>0.3725590444965371</v>
      </c>
      <c r="BB128" s="380">
        <v>2.2557992814250984</v>
      </c>
      <c r="BC128" s="380">
        <v>0.3725590444965371</v>
      </c>
      <c r="BD128" s="89">
        <v>3673.6741272883364</v>
      </c>
      <c r="BE128" s="380">
        <v>434.23794700672869</v>
      </c>
      <c r="BF128" s="380">
        <v>0.39832867268388766</v>
      </c>
      <c r="BG128" s="89">
        <v>2023.1770153726684</v>
      </c>
      <c r="BH128" s="380">
        <v>471.18489872096825</v>
      </c>
      <c r="BI128" s="380">
        <v>0.66221421126392277</v>
      </c>
      <c r="BJ128" s="89">
        <v>2081.4197120197314</v>
      </c>
      <c r="BK128" s="380">
        <v>463.99472385147828</v>
      </c>
      <c r="BL128" s="380">
        <v>2.1545450145873688</v>
      </c>
      <c r="BM128" s="89">
        <v>0.1440953396879941</v>
      </c>
      <c r="BN128" s="380">
        <v>0.21298246063218065</v>
      </c>
      <c r="BO128" s="380">
        <v>1.1164706662506425E-2</v>
      </c>
      <c r="BP128" s="400">
        <v>0.22961260758319971</v>
      </c>
      <c r="BQ128" s="380">
        <v>0.61590231208622082</v>
      </c>
      <c r="BR128" s="380">
        <v>7.3475943416724421E-2</v>
      </c>
      <c r="BS128" s="400">
        <v>0.67469712608103849</v>
      </c>
      <c r="BT128" s="380">
        <v>1.0108053816775426</v>
      </c>
      <c r="BU128" s="380">
        <v>2.7648172021067303E-2</v>
      </c>
      <c r="BV128" s="400">
        <v>1.3100662736555917</v>
      </c>
      <c r="BW128" s="380">
        <v>1.6449518586153888</v>
      </c>
      <c r="BX128" s="380">
        <v>0.13910519681290801</v>
      </c>
      <c r="BY128" s="89">
        <v>0.22875106337627313</v>
      </c>
      <c r="BZ128" s="380">
        <v>0.33025999576234927</v>
      </c>
      <c r="CA128" s="380">
        <v>2.7422935836523599E-2</v>
      </c>
      <c r="CB128" s="89">
        <v>13.139686281991734</v>
      </c>
      <c r="CC128" s="380">
        <v>4.8673805333891442</v>
      </c>
      <c r="CD128" s="380">
        <v>0.22949044350500256</v>
      </c>
      <c r="CE128" s="89">
        <v>5.2188306829773756</v>
      </c>
      <c r="CF128" s="380">
        <v>2.624812241958943</v>
      </c>
      <c r="CG128" s="380">
        <v>0.14297042979962007</v>
      </c>
      <c r="CH128" s="400">
        <v>0.76157097799225904</v>
      </c>
      <c r="CI128" s="380">
        <v>0.76205763169241136</v>
      </c>
      <c r="CJ128" s="380">
        <v>5.08793478908455E-2</v>
      </c>
      <c r="CK128" s="89">
        <v>199.50502321171516</v>
      </c>
      <c r="CL128" s="380">
        <v>30.831341541858773</v>
      </c>
      <c r="CM128" s="380">
        <v>1.8256173849710088E-2</v>
      </c>
      <c r="CN128" s="89">
        <v>2503.6828287307826</v>
      </c>
      <c r="CO128" s="380">
        <v>446.94375945356404</v>
      </c>
      <c r="CP128" s="380">
        <v>1.513437561439667E-3</v>
      </c>
      <c r="CQ128" s="89">
        <v>1.0527496236578211</v>
      </c>
      <c r="CR128" s="380">
        <v>1.3459599393937771</v>
      </c>
      <c r="CS128" s="380">
        <v>0</v>
      </c>
      <c r="CT128" s="89">
        <v>3.2817526247783987E-2</v>
      </c>
      <c r="CU128" s="380">
        <v>8.3436296846618699E-2</v>
      </c>
      <c r="CV128" s="380">
        <v>2.3713273606759187E-3</v>
      </c>
      <c r="CW128" s="400">
        <v>2.549698481625505E-2</v>
      </c>
      <c r="CX128" s="380">
        <v>0.13665960867633195</v>
      </c>
      <c r="CY128" s="380">
        <v>9.402424035744681E-3</v>
      </c>
      <c r="CZ128" s="400">
        <v>1.0061897610347026</v>
      </c>
      <c r="DA128" s="380">
        <v>0.80679730845002584</v>
      </c>
      <c r="DB128" s="380">
        <v>3.5136514448064655E-2</v>
      </c>
      <c r="DC128" s="89">
        <v>4.9067831763647894E-2</v>
      </c>
      <c r="DD128" s="380">
        <v>0.1771016653039183</v>
      </c>
      <c r="DE128" s="380">
        <v>2.7648539667134351E-2</v>
      </c>
      <c r="DF128" s="89">
        <v>0.56124552564057417</v>
      </c>
      <c r="DG128" s="380">
        <v>0.89342518742840549</v>
      </c>
      <c r="DH128" s="380">
        <v>1.6747978198536205E-2</v>
      </c>
      <c r="DI128" s="89">
        <v>250.25128199156748</v>
      </c>
      <c r="DJ128" s="380">
        <v>52.509521831191677</v>
      </c>
      <c r="DK128" s="380">
        <v>1.8348099556941384E-3</v>
      </c>
      <c r="DL128" s="89">
        <v>867.05532328922675</v>
      </c>
      <c r="DM128" s="380">
        <v>187.88615716420983</v>
      </c>
      <c r="DN128" s="380">
        <v>0</v>
      </c>
      <c r="DO128" s="89">
        <v>153.46589436099219</v>
      </c>
      <c r="DP128" s="380">
        <v>31.071447298100097</v>
      </c>
      <c r="DQ128" s="380">
        <v>0</v>
      </c>
      <c r="DR128" s="89">
        <v>818.26916146174449</v>
      </c>
      <c r="DS128" s="380">
        <v>162.96166920147937</v>
      </c>
      <c r="DT128" s="380">
        <v>1.0342222441948141E-2</v>
      </c>
      <c r="DU128" s="89">
        <v>323.08676548461307</v>
      </c>
      <c r="DV128" s="380">
        <v>61.152539524070704</v>
      </c>
      <c r="DW128" s="380">
        <v>1.5361693458623258E-2</v>
      </c>
      <c r="DX128" s="89">
        <v>7.3001428625232876</v>
      </c>
      <c r="DY128" s="380">
        <v>1.9292664104101567</v>
      </c>
      <c r="DZ128" s="380">
        <v>5.3150799379725958E-3</v>
      </c>
      <c r="EA128" s="89">
        <v>404.45906376001471</v>
      </c>
      <c r="EB128" s="380">
        <v>73.820548220532004</v>
      </c>
      <c r="EC128" s="380">
        <v>3.7232320576919956E-2</v>
      </c>
      <c r="ED128" s="89">
        <v>74.37189459466957</v>
      </c>
      <c r="EE128" s="380">
        <v>14.356990446671356</v>
      </c>
      <c r="EF128" s="380">
        <v>0</v>
      </c>
      <c r="EG128" s="89">
        <v>491.27143714923193</v>
      </c>
      <c r="EH128" s="380">
        <v>94.70133312873925</v>
      </c>
      <c r="EI128" s="380">
        <v>1.2142185802782313E-2</v>
      </c>
      <c r="EJ128" s="89">
        <v>94.065880915508515</v>
      </c>
      <c r="EK128" s="380">
        <v>18.790399421870326</v>
      </c>
      <c r="EL128" s="380">
        <v>0</v>
      </c>
      <c r="EM128" s="89">
        <v>268.08887707958695</v>
      </c>
      <c r="EN128" s="380">
        <v>52.663222922105106</v>
      </c>
      <c r="EO128" s="380">
        <v>0</v>
      </c>
      <c r="EP128" s="89">
        <v>34.378992951369703</v>
      </c>
      <c r="EQ128" s="380">
        <v>7.0691290214015714</v>
      </c>
      <c r="ER128" s="380">
        <v>0</v>
      </c>
      <c r="ES128" s="89">
        <v>207.96454933171736</v>
      </c>
      <c r="ET128" s="380">
        <v>43.716455514013603</v>
      </c>
      <c r="EU128" s="380">
        <v>1.2094226412109802E-2</v>
      </c>
      <c r="EV128" s="89">
        <v>25.632227969678734</v>
      </c>
      <c r="EW128" s="380">
        <v>5.245146134428806</v>
      </c>
      <c r="EX128" s="380">
        <v>1.8364662156940637E-3</v>
      </c>
      <c r="EY128" s="400">
        <v>4.7820665405166468E-2</v>
      </c>
      <c r="EZ128" s="380">
        <v>0.22759046041063674</v>
      </c>
      <c r="FA128" s="380">
        <v>0</v>
      </c>
      <c r="FB128" s="89">
        <v>10.900039329813982</v>
      </c>
      <c r="FC128" s="380">
        <v>3.0288062692622306</v>
      </c>
      <c r="FD128" s="380">
        <v>1.0482383824674412E-2</v>
      </c>
      <c r="FE128" s="89">
        <v>1.0098550079081503</v>
      </c>
      <c r="FF128" s="380">
        <v>0.83188042447246069</v>
      </c>
      <c r="FG128" s="380">
        <v>7.4923763276655538E-3</v>
      </c>
      <c r="FH128" s="89">
        <v>8.1054145413638619</v>
      </c>
      <c r="FI128" s="380">
        <v>10.496351356567491</v>
      </c>
      <c r="FJ128" s="380">
        <v>1.3224204918255733E-2</v>
      </c>
      <c r="FK128" s="89">
        <v>139.18362295563077</v>
      </c>
      <c r="FL128" s="380">
        <v>65.160542290526578</v>
      </c>
      <c r="FM128" s="380">
        <v>3.3292054317958157E-3</v>
      </c>
    </row>
    <row r="129" spans="2:169">
      <c r="B129" s="73" t="s">
        <v>207</v>
      </c>
      <c r="C129" s="73" t="s">
        <v>1408</v>
      </c>
      <c r="D129" s="73" t="s">
        <v>1339</v>
      </c>
      <c r="E129" s="601"/>
      <c r="F129" s="601"/>
      <c r="H129" s="73" t="s">
        <v>1667</v>
      </c>
      <c r="I129" s="113" t="s">
        <v>1681</v>
      </c>
      <c r="J129" s="73" t="s">
        <v>1669</v>
      </c>
      <c r="K129" s="73" t="s">
        <v>1682</v>
      </c>
      <c r="L129" s="73">
        <v>25</v>
      </c>
      <c r="M129" s="113" t="s">
        <v>1691</v>
      </c>
      <c r="N129" s="89">
        <v>2.46514623732737</v>
      </c>
      <c r="O129" s="380">
        <v>2.56440661239967</v>
      </c>
      <c r="P129" s="380">
        <v>0.100895857082745</v>
      </c>
      <c r="Q129" s="89">
        <v>0.97718115793392901</v>
      </c>
      <c r="R129" s="380">
        <v>2.9120495983027599</v>
      </c>
      <c r="S129" s="380">
        <v>0.38424867832800402</v>
      </c>
      <c r="T129" s="89">
        <v>942.28909343891098</v>
      </c>
      <c r="U129" s="380">
        <v>132.899240223872</v>
      </c>
      <c r="V129" s="380">
        <v>0.27297904695672898</v>
      </c>
      <c r="W129" s="89">
        <v>378.65593112740299</v>
      </c>
      <c r="X129" s="380">
        <v>101.089422991596</v>
      </c>
      <c r="Y129" s="380">
        <v>0.114058196592315</v>
      </c>
      <c r="Z129" s="400">
        <v>17.547945106894002</v>
      </c>
      <c r="AA129" s="380">
        <v>56.792337226332997</v>
      </c>
      <c r="AB129" s="380">
        <v>5.7318925245768898E-2</v>
      </c>
      <c r="AC129" s="400">
        <v>1201.2183107757701</v>
      </c>
      <c r="AD129" s="380">
        <v>690.501648403883</v>
      </c>
      <c r="AE129" s="380">
        <v>58.615608853977797</v>
      </c>
      <c r="AF129" s="89">
        <v>176800.61038229699</v>
      </c>
      <c r="AG129" s="380">
        <v>10062.1306603086</v>
      </c>
      <c r="AH129" s="380">
        <v>3.9764075655308799</v>
      </c>
      <c r="AI129" s="400">
        <v>5193.8238151598698</v>
      </c>
      <c r="AJ129" s="380">
        <v>8342.1809026287992</v>
      </c>
      <c r="AK129" s="380">
        <v>38.1488851267451</v>
      </c>
      <c r="AL129" s="89">
        <v>398.02883796885902</v>
      </c>
      <c r="AM129" s="380">
        <v>181.18407128404499</v>
      </c>
      <c r="AN129" s="380">
        <v>39.3009048544032</v>
      </c>
      <c r="AO129" s="400">
        <v>11.992820865097899</v>
      </c>
      <c r="AP129" s="380">
        <v>37.415296048005402</v>
      </c>
      <c r="AQ129" s="380">
        <v>0.53435286947784699</v>
      </c>
      <c r="AR129" s="400">
        <v>3.3221489090821898</v>
      </c>
      <c r="AS129" s="380">
        <v>2.0652251468220899</v>
      </c>
      <c r="AT129" s="380">
        <v>5.3859538438379102E-2</v>
      </c>
      <c r="AU129" s="400">
        <v>0.76382757026399295</v>
      </c>
      <c r="AV129" s="380">
        <v>2.5284597466102201</v>
      </c>
      <c r="AW129" s="380">
        <v>0.116807369753373</v>
      </c>
      <c r="AX129" s="89">
        <v>0.34691044041226299</v>
      </c>
      <c r="AY129" s="382">
        <v>0.42165197048273101</v>
      </c>
      <c r="AZ129" s="382">
        <v>2.0804019034656399E-2</v>
      </c>
      <c r="BA129" s="591">
        <f t="shared" si="170"/>
        <v>0.28380525871595302</v>
      </c>
      <c r="BB129" s="380">
        <v>1.50080727162284</v>
      </c>
      <c r="BC129" s="380">
        <v>0.28380525871595302</v>
      </c>
      <c r="BD129" s="89">
        <v>3396.5671921297899</v>
      </c>
      <c r="BE129" s="380">
        <v>592.10523948594505</v>
      </c>
      <c r="BF129" s="380">
        <v>0.39347202174066598</v>
      </c>
      <c r="BG129" s="89">
        <v>1908.2590169542</v>
      </c>
      <c r="BH129" s="380">
        <v>513.98050971055</v>
      </c>
      <c r="BI129" s="380">
        <v>0.53430030051474398</v>
      </c>
      <c r="BJ129" s="89">
        <v>1965.3836980931701</v>
      </c>
      <c r="BK129" s="380">
        <v>524.061312285393</v>
      </c>
      <c r="BL129" s="380">
        <v>1.41298281807959</v>
      </c>
      <c r="BM129" s="89">
        <v>0.106420706999361</v>
      </c>
      <c r="BN129" s="380">
        <v>0.149783783435574</v>
      </c>
      <c r="BO129" s="380">
        <v>1.09874452556908E-2</v>
      </c>
      <c r="BP129" s="400">
        <v>0.10225350205347</v>
      </c>
      <c r="BQ129" s="380">
        <v>0.365542900952539</v>
      </c>
      <c r="BR129" s="380">
        <v>7.6614949214794101E-2</v>
      </c>
      <c r="BS129" s="400">
        <v>0.30423416008825099</v>
      </c>
      <c r="BT129" s="380">
        <v>0.37691806702053599</v>
      </c>
      <c r="BU129" s="380">
        <v>2.3195813855947101E-2</v>
      </c>
      <c r="BV129" s="400">
        <v>0.98316068640596999</v>
      </c>
      <c r="BW129" s="380">
        <v>1.2571744781843699</v>
      </c>
      <c r="BX129" s="380">
        <v>9.1308765594431296E-2</v>
      </c>
      <c r="BY129" s="89">
        <v>0.190087836431201</v>
      </c>
      <c r="BZ129" s="380">
        <v>0.228557918981422</v>
      </c>
      <c r="CA129" s="380">
        <v>2.9974336343055699E-2</v>
      </c>
      <c r="CB129" s="89">
        <v>16.5757492284188</v>
      </c>
      <c r="CC129" s="380">
        <v>6.5380664360381697</v>
      </c>
      <c r="CD129" s="380">
        <v>0.18210779432361601</v>
      </c>
      <c r="CE129" s="89">
        <v>6.9479320336790797</v>
      </c>
      <c r="CF129" s="380">
        <v>3.3989454258003602</v>
      </c>
      <c r="CG129" s="380">
        <v>0.10092045107443499</v>
      </c>
      <c r="CH129" s="400">
        <v>0.60041580793933802</v>
      </c>
      <c r="CI129" s="380">
        <v>0.53052394183824803</v>
      </c>
      <c r="CJ129" s="380">
        <v>3.6664597191421899E-2</v>
      </c>
      <c r="CK129" s="89">
        <v>162.04997322374001</v>
      </c>
      <c r="CL129" s="380">
        <v>25.9614696405995</v>
      </c>
      <c r="CM129" s="380">
        <v>1.7434059758348101E-2</v>
      </c>
      <c r="CN129" s="89">
        <v>3075.3882587348598</v>
      </c>
      <c r="CO129" s="380">
        <v>973.17171022094601</v>
      </c>
      <c r="CP129" s="380">
        <v>9.5485398086403508E-3</v>
      </c>
      <c r="CQ129" s="89">
        <v>1.2071593164332399</v>
      </c>
      <c r="CR129" s="380">
        <v>1.0803191111632999</v>
      </c>
      <c r="CS129" s="380">
        <v>0</v>
      </c>
      <c r="CT129" s="89">
        <v>2.5230079795188098E-2</v>
      </c>
      <c r="CU129" s="380">
        <v>5.6054903505795201E-2</v>
      </c>
      <c r="CV129" s="380">
        <v>1.33092263698873E-3</v>
      </c>
      <c r="CW129" s="400">
        <v>2.63858179705161E-2</v>
      </c>
      <c r="CX129" s="380">
        <v>0.12657119704587499</v>
      </c>
      <c r="CY129" s="380">
        <v>1.04340497878613E-2</v>
      </c>
      <c r="CZ129" s="400">
        <v>0.88048770262502096</v>
      </c>
      <c r="DA129" s="380">
        <v>0.74095270919451595</v>
      </c>
      <c r="DB129" s="380">
        <v>2.1964056688383901E-2</v>
      </c>
      <c r="DC129" s="89">
        <v>4.66153692643528E-2</v>
      </c>
      <c r="DD129" s="380">
        <v>0.16226562525594099</v>
      </c>
      <c r="DE129" s="380">
        <v>2.1803344534955998E-2</v>
      </c>
      <c r="DF129" s="89">
        <v>0.160847546975875</v>
      </c>
      <c r="DG129" s="380">
        <v>0.423908706742393</v>
      </c>
      <c r="DH129" s="380">
        <v>4.1959961314942097E-2</v>
      </c>
      <c r="DI129" s="89">
        <v>290.80245016683398</v>
      </c>
      <c r="DJ129" s="380">
        <v>111.949384709738</v>
      </c>
      <c r="DK129" s="380">
        <v>2.0295787228781599E-3</v>
      </c>
      <c r="DL129" s="89">
        <v>1063.6043630383399</v>
      </c>
      <c r="DM129" s="380">
        <v>413.78962985202799</v>
      </c>
      <c r="DN129" s="380">
        <v>1.4753557511475899E-3</v>
      </c>
      <c r="DO129" s="89">
        <v>188.297644012452</v>
      </c>
      <c r="DP129" s="380">
        <v>65.358593544734205</v>
      </c>
      <c r="DQ129" s="380">
        <v>1.24662959374791E-3</v>
      </c>
      <c r="DR129" s="89">
        <v>1025.2870525144101</v>
      </c>
      <c r="DS129" s="380">
        <v>362.06912447967198</v>
      </c>
      <c r="DT129" s="380">
        <v>8.1136941743070196E-3</v>
      </c>
      <c r="DU129" s="89">
        <v>406.56847530492701</v>
      </c>
      <c r="DV129" s="380">
        <v>135.850928508408</v>
      </c>
      <c r="DW129" s="380">
        <v>8.5963871064153995E-3</v>
      </c>
      <c r="DX129" s="89">
        <v>8.5260390073031207</v>
      </c>
      <c r="DY129" s="380">
        <v>3.1415661079725301</v>
      </c>
      <c r="DZ129" s="380">
        <v>3.4358676107784001E-3</v>
      </c>
      <c r="EA129" s="89">
        <v>504.72798442399602</v>
      </c>
      <c r="EB129" s="380">
        <v>162.75655915085301</v>
      </c>
      <c r="EC129" s="380">
        <v>2.13929445751623E-2</v>
      </c>
      <c r="ED129" s="89">
        <v>92.479628787793104</v>
      </c>
      <c r="EE129" s="380">
        <v>29.869720257321902</v>
      </c>
      <c r="EF129" s="380">
        <v>0</v>
      </c>
      <c r="EG129" s="89">
        <v>606.67041873618405</v>
      </c>
      <c r="EH129" s="380">
        <v>197.54064948368699</v>
      </c>
      <c r="EI129" s="380">
        <v>0</v>
      </c>
      <c r="EJ129" s="89">
        <v>116.11814540620099</v>
      </c>
      <c r="EK129" s="380">
        <v>38.6216865476989</v>
      </c>
      <c r="EL129" s="380">
        <v>1.3327824835876901E-3</v>
      </c>
      <c r="EM129" s="89">
        <v>331.27296945036397</v>
      </c>
      <c r="EN129" s="380">
        <v>109.42038335382</v>
      </c>
      <c r="EO129" s="380">
        <v>3.9388407089883098E-3</v>
      </c>
      <c r="EP129" s="89">
        <v>41.9027404025096</v>
      </c>
      <c r="EQ129" s="380">
        <v>13.517326168126299</v>
      </c>
      <c r="ER129" s="380">
        <v>0</v>
      </c>
      <c r="ES129" s="89">
        <v>253.05482741690301</v>
      </c>
      <c r="ET129" s="380">
        <v>81.319839976382298</v>
      </c>
      <c r="EU129" s="380">
        <v>6.7669071102501701E-3</v>
      </c>
      <c r="EV129" s="89">
        <v>31.075460187484801</v>
      </c>
      <c r="EW129" s="380">
        <v>9.7966030115039704</v>
      </c>
      <c r="EX129" s="380">
        <v>3.21451604746773E-3</v>
      </c>
      <c r="EY129" s="400">
        <v>7.6490946027826301E-2</v>
      </c>
      <c r="EZ129" s="380">
        <v>0.28226986131389598</v>
      </c>
      <c r="FA129" s="380">
        <v>1.0384523453506E-2</v>
      </c>
      <c r="FB129" s="89">
        <v>10.389670813454</v>
      </c>
      <c r="FC129" s="380">
        <v>2.3868002414106599</v>
      </c>
      <c r="FD129" s="380">
        <v>6.7805135195363499E-3</v>
      </c>
      <c r="FE129" s="89">
        <v>1.42934765701535</v>
      </c>
      <c r="FF129" s="380">
        <v>0.92066843641420004</v>
      </c>
      <c r="FG129" s="380">
        <v>5.9025837322220802E-3</v>
      </c>
      <c r="FH129" s="89">
        <v>18.964024254508502</v>
      </c>
      <c r="FI129" s="380">
        <v>17.730268921935899</v>
      </c>
      <c r="FJ129" s="380">
        <v>3.7251668637273299E-3</v>
      </c>
      <c r="FK129" s="89">
        <v>214.537173383127</v>
      </c>
      <c r="FL129" s="380">
        <v>124.276124994054</v>
      </c>
      <c r="FM129" s="380">
        <v>3.6841059234134399E-3</v>
      </c>
    </row>
    <row r="130" spans="2:169">
      <c r="B130" s="73" t="s">
        <v>207</v>
      </c>
      <c r="C130" s="73" t="s">
        <v>1408</v>
      </c>
      <c r="D130" s="73" t="s">
        <v>1339</v>
      </c>
      <c r="E130" s="601"/>
      <c r="F130" s="601"/>
      <c r="H130" s="73" t="s">
        <v>1667</v>
      </c>
      <c r="I130" s="113" t="s">
        <v>1681</v>
      </c>
      <c r="J130" s="73" t="s">
        <v>1669</v>
      </c>
      <c r="K130" s="73" t="s">
        <v>1682</v>
      </c>
      <c r="L130" s="73">
        <v>25</v>
      </c>
      <c r="M130" s="113" t="s">
        <v>1692</v>
      </c>
      <c r="N130" s="89">
        <v>3.39415115024602</v>
      </c>
      <c r="O130" s="380">
        <v>2.37033137917147</v>
      </c>
      <c r="P130" s="380">
        <v>0.11401477752054499</v>
      </c>
      <c r="Q130" s="89">
        <v>0.55825401090003401</v>
      </c>
      <c r="R130" s="380">
        <v>2.1514880997043799</v>
      </c>
      <c r="S130" s="380">
        <v>0.36845549781867398</v>
      </c>
      <c r="T130" s="89">
        <v>941.67561078400604</v>
      </c>
      <c r="U130" s="380">
        <v>195.746178816438</v>
      </c>
      <c r="V130" s="380">
        <v>0.25359181030065803</v>
      </c>
      <c r="W130" s="89">
        <v>373.52351472712201</v>
      </c>
      <c r="X130" s="380">
        <v>223.516355627964</v>
      </c>
      <c r="Y130" s="380">
        <v>0.123137402935153</v>
      </c>
      <c r="Z130" s="400">
        <v>79.863077544927293</v>
      </c>
      <c r="AA130" s="380">
        <v>208.72478085237</v>
      </c>
      <c r="AB130" s="380">
        <v>5.9735147367641898E-2</v>
      </c>
      <c r="AC130" s="400">
        <v>400.27933728801202</v>
      </c>
      <c r="AD130" s="380">
        <v>811.29189783678601</v>
      </c>
      <c r="AE130" s="380">
        <v>51.280132658872098</v>
      </c>
      <c r="AF130" s="89">
        <v>176312.45733958299</v>
      </c>
      <c r="AG130" s="380">
        <v>9171.8955455783598</v>
      </c>
      <c r="AH130" s="380">
        <v>3.50621714152622</v>
      </c>
      <c r="AI130" s="400">
        <v>6010.5480595213003</v>
      </c>
      <c r="AJ130" s="380">
        <v>5471.5054665319703</v>
      </c>
      <c r="AK130" s="380">
        <v>29.0043089781331</v>
      </c>
      <c r="AL130" s="89">
        <v>359.204987592458</v>
      </c>
      <c r="AM130" s="380">
        <v>218.39472524307899</v>
      </c>
      <c r="AN130" s="380">
        <v>34.6316218772063</v>
      </c>
      <c r="AO130" s="400">
        <v>32.982182139523402</v>
      </c>
      <c r="AP130" s="380">
        <v>60.421072505019197</v>
      </c>
      <c r="AQ130" s="380">
        <v>0.54021997238376496</v>
      </c>
      <c r="AR130" s="400">
        <v>1.8775143764456199</v>
      </c>
      <c r="AS130" s="380">
        <v>0.92619609709919004</v>
      </c>
      <c r="AT130" s="380">
        <v>4.7349994641680201E-2</v>
      </c>
      <c r="AU130" s="400">
        <v>2.1105207673360198</v>
      </c>
      <c r="AV130" s="380">
        <v>5.0268514094404297</v>
      </c>
      <c r="AW130" s="380">
        <v>5.9614737946374598E-2</v>
      </c>
      <c r="AX130" s="89">
        <v>0.21973410564124901</v>
      </c>
      <c r="AY130" s="382">
        <v>0.48481886924860701</v>
      </c>
      <c r="AZ130" s="382">
        <v>1.9035921634382402E-2</v>
      </c>
      <c r="BA130" s="591">
        <f t="shared" si="170"/>
        <v>0.33000182801847899</v>
      </c>
      <c r="BB130" s="380">
        <v>1.5575866011500299</v>
      </c>
      <c r="BC130" s="380">
        <v>0.33000182801847899</v>
      </c>
      <c r="BD130" s="89">
        <v>3282.9796266622702</v>
      </c>
      <c r="BE130" s="380">
        <v>804.67380445964898</v>
      </c>
      <c r="BF130" s="380">
        <v>0.30684181736748201</v>
      </c>
      <c r="BG130" s="89">
        <v>1676.06652054285</v>
      </c>
      <c r="BH130" s="380">
        <v>1003.06912779199</v>
      </c>
      <c r="BI130" s="380">
        <v>0.53959702392028797</v>
      </c>
      <c r="BJ130" s="89">
        <v>1742.4759109026099</v>
      </c>
      <c r="BK130" s="380">
        <v>959.60746298554898</v>
      </c>
      <c r="BL130" s="380">
        <v>1.28271457002635</v>
      </c>
      <c r="BM130" s="89">
        <v>0.10760900745666201</v>
      </c>
      <c r="BN130" s="380">
        <v>0.17249146875167001</v>
      </c>
      <c r="BO130" s="380">
        <v>9.1914371580279295E-3</v>
      </c>
      <c r="BP130" s="400">
        <v>0.15831458183799399</v>
      </c>
      <c r="BQ130" s="380">
        <v>0.61890991741916201</v>
      </c>
      <c r="BR130" s="380">
        <v>6.3593748560841601E-2</v>
      </c>
      <c r="BS130" s="400">
        <v>0.50750462149796005</v>
      </c>
      <c r="BT130" s="380">
        <v>0.73851674857730798</v>
      </c>
      <c r="BU130" s="380">
        <v>2.6658076381152401E-2</v>
      </c>
      <c r="BV130" s="400">
        <v>1.1593077668810501</v>
      </c>
      <c r="BW130" s="380">
        <v>1.5396011644582801</v>
      </c>
      <c r="BX130" s="380">
        <v>8.24834920360447E-2</v>
      </c>
      <c r="BY130" s="89">
        <v>0.19119346778341101</v>
      </c>
      <c r="BZ130" s="380">
        <v>0.26791525809702299</v>
      </c>
      <c r="CA130" s="380">
        <v>2.4704369978085099E-2</v>
      </c>
      <c r="CB130" s="89">
        <v>11.610360570134899</v>
      </c>
      <c r="CC130" s="380">
        <v>3.49086017820933</v>
      </c>
      <c r="CD130" s="380">
        <v>0.147769100543089</v>
      </c>
      <c r="CE130" s="89">
        <v>4.72040284465763</v>
      </c>
      <c r="CF130" s="380">
        <v>2.1516474377900998</v>
      </c>
      <c r="CG130" s="380">
        <v>8.7340741445702905E-2</v>
      </c>
      <c r="CH130" s="400">
        <v>0.693502373364837</v>
      </c>
      <c r="CI130" s="380">
        <v>0.78409435764644297</v>
      </c>
      <c r="CJ130" s="380">
        <v>4.23781350330606E-2</v>
      </c>
      <c r="CK130" s="89">
        <v>181.772098122248</v>
      </c>
      <c r="CL130" s="380">
        <v>35.0409999411455</v>
      </c>
      <c r="CM130" s="380">
        <v>1.21445092168177E-2</v>
      </c>
      <c r="CN130" s="89">
        <v>2277.54199627872</v>
      </c>
      <c r="CO130" s="380">
        <v>234.42305363926701</v>
      </c>
      <c r="CP130" s="380">
        <v>1.5919588616475099E-3</v>
      </c>
      <c r="CQ130" s="89">
        <v>0.28934804833518801</v>
      </c>
      <c r="CR130" s="380">
        <v>0.35881833062099999</v>
      </c>
      <c r="CS130" s="380">
        <v>2.1726839427055901E-3</v>
      </c>
      <c r="CT130" s="89">
        <v>1.06807054226709E-2</v>
      </c>
      <c r="CU130" s="380">
        <v>4.1441296429923703E-2</v>
      </c>
      <c r="CV130" s="380">
        <v>1.2634953399729199E-3</v>
      </c>
      <c r="CW130" s="400">
        <v>2.52889796503987E-2</v>
      </c>
      <c r="CX130" s="380">
        <v>0.12941832426206201</v>
      </c>
      <c r="CY130" s="380">
        <v>9.9155223852263694E-3</v>
      </c>
      <c r="CZ130" s="400">
        <v>0.72449380409179598</v>
      </c>
      <c r="DA130" s="380">
        <v>0.95873225495164405</v>
      </c>
      <c r="DB130" s="380">
        <v>2.6775329207201898E-2</v>
      </c>
      <c r="DC130" s="89">
        <v>5.0965409606469003E-2</v>
      </c>
      <c r="DD130" s="380">
        <v>0.16468673885634899</v>
      </c>
      <c r="DE130" s="380">
        <v>2.1092057287074702E-2</v>
      </c>
      <c r="DF130" s="89">
        <v>0.20308165697695299</v>
      </c>
      <c r="DG130" s="380">
        <v>0.53485794110012697</v>
      </c>
      <c r="DH130" s="380">
        <v>3.24914469378874E-2</v>
      </c>
      <c r="DI130" s="89">
        <v>215.25926359381299</v>
      </c>
      <c r="DJ130" s="380">
        <v>48.104925764841099</v>
      </c>
      <c r="DK130" s="380">
        <v>1.9221280611745101E-3</v>
      </c>
      <c r="DL130" s="89">
        <v>755.64889401017797</v>
      </c>
      <c r="DM130" s="380">
        <v>134.085953246786</v>
      </c>
      <c r="DN130" s="380">
        <v>0</v>
      </c>
      <c r="DO130" s="89">
        <v>135.42490008887</v>
      </c>
      <c r="DP130" s="380">
        <v>21.092092606558101</v>
      </c>
      <c r="DQ130" s="380">
        <v>2.6274332959542999E-3</v>
      </c>
      <c r="DR130" s="89">
        <v>728.53297593403204</v>
      </c>
      <c r="DS130" s="380">
        <v>96.718850288265102</v>
      </c>
      <c r="DT130" s="380">
        <v>0</v>
      </c>
      <c r="DU130" s="89">
        <v>291.27026252759498</v>
      </c>
      <c r="DV130" s="380">
        <v>33.918360942276202</v>
      </c>
      <c r="DW130" s="380">
        <v>0</v>
      </c>
      <c r="DX130" s="89">
        <v>6.53151915451501</v>
      </c>
      <c r="DY130" s="380">
        <v>1.3033536651572799</v>
      </c>
      <c r="DZ130" s="380">
        <v>3.2527041242935801E-3</v>
      </c>
      <c r="EA130" s="89">
        <v>365.84893230335803</v>
      </c>
      <c r="EB130" s="380">
        <v>43.189753068067802</v>
      </c>
      <c r="EC130" s="380">
        <v>2.1514145236678099E-2</v>
      </c>
      <c r="ED130" s="89">
        <v>67.418859230059795</v>
      </c>
      <c r="EE130" s="380">
        <v>8.1520542027726997</v>
      </c>
      <c r="EF130" s="380">
        <v>1.2135961155408099E-3</v>
      </c>
      <c r="EG130" s="89">
        <v>441.28632773050498</v>
      </c>
      <c r="EH130" s="380">
        <v>51.846183808384097</v>
      </c>
      <c r="EI130" s="380">
        <v>5.2814400325368301E-3</v>
      </c>
      <c r="EJ130" s="89">
        <v>84.351163046431395</v>
      </c>
      <c r="EK130" s="380">
        <v>10.273822440142499</v>
      </c>
      <c r="EL130" s="380">
        <v>1.77380135112206E-3</v>
      </c>
      <c r="EM130" s="89">
        <v>240.16386136408499</v>
      </c>
      <c r="EN130" s="380">
        <v>29.4086234155087</v>
      </c>
      <c r="EO130" s="380">
        <v>3.7336005606947499E-3</v>
      </c>
      <c r="EP130" s="89">
        <v>30.851465640834</v>
      </c>
      <c r="EQ130" s="380">
        <v>4.2542487229219299</v>
      </c>
      <c r="ER130" s="380">
        <v>2.2211030233337098E-3</v>
      </c>
      <c r="ES130" s="89">
        <v>186.529922952616</v>
      </c>
      <c r="ET130" s="380">
        <v>24.883666597152398</v>
      </c>
      <c r="EU130" s="380">
        <v>6.4028727583043E-3</v>
      </c>
      <c r="EV130" s="89">
        <v>23.115592171106201</v>
      </c>
      <c r="EW130" s="380">
        <v>3.2233292471675101</v>
      </c>
      <c r="EX130" s="380">
        <v>0</v>
      </c>
      <c r="EY130" s="400">
        <v>0.138297213284863</v>
      </c>
      <c r="EZ130" s="380">
        <v>0.419986732566765</v>
      </c>
      <c r="FA130" s="380">
        <v>6.9879090594848498E-3</v>
      </c>
      <c r="FB130" s="89">
        <v>9.7167768068109197</v>
      </c>
      <c r="FC130" s="380">
        <v>2.3068896643193701</v>
      </c>
      <c r="FD130" s="380">
        <v>6.4233616575295402E-3</v>
      </c>
      <c r="FE130" s="89">
        <v>0.68625595987806798</v>
      </c>
      <c r="FF130" s="380">
        <v>0.53824144295530096</v>
      </c>
      <c r="FG130" s="380">
        <v>6.2221811324517703E-3</v>
      </c>
      <c r="FH130" s="89">
        <v>4.3439601733044197</v>
      </c>
      <c r="FI130" s="380">
        <v>4.4163505918327397</v>
      </c>
      <c r="FJ130" s="380">
        <v>2.5091053139578499E-3</v>
      </c>
      <c r="FK130" s="89">
        <v>105.161585543814</v>
      </c>
      <c r="FL130" s="380">
        <v>22.1008416555173</v>
      </c>
      <c r="FM130" s="380">
        <v>4.2481706190288402E-3</v>
      </c>
    </row>
    <row r="131" spans="2:169">
      <c r="B131" s="73" t="s">
        <v>207</v>
      </c>
      <c r="C131" s="73" t="s">
        <v>1408</v>
      </c>
      <c r="D131" s="73" t="s">
        <v>1339</v>
      </c>
      <c r="E131" s="601"/>
      <c r="F131" s="601"/>
      <c r="H131" s="73" t="s">
        <v>1667</v>
      </c>
      <c r="I131" s="113" t="s">
        <v>1693</v>
      </c>
      <c r="J131" s="73" t="s">
        <v>1694</v>
      </c>
      <c r="K131" s="73" t="s">
        <v>1695</v>
      </c>
      <c r="L131" s="73">
        <v>25</v>
      </c>
      <c r="M131" s="113" t="s">
        <v>1696</v>
      </c>
      <c r="N131" s="89">
        <v>9.7152650485338796</v>
      </c>
      <c r="O131" s="380">
        <v>1.14273827288168</v>
      </c>
      <c r="P131" s="380">
        <v>0.13344202264501101</v>
      </c>
      <c r="Q131" s="89">
        <v>1.28827299535535</v>
      </c>
      <c r="R131" s="380">
        <v>2.3147304033012501</v>
      </c>
      <c r="S131" s="380">
        <v>0.52410029744909303</v>
      </c>
      <c r="T131" s="89">
        <v>962.99987492255298</v>
      </c>
      <c r="U131" s="380">
        <v>199.08294379277399</v>
      </c>
      <c r="V131" s="380">
        <v>0.33316482333567599</v>
      </c>
      <c r="W131" s="89">
        <v>173.975685688656</v>
      </c>
      <c r="X131" s="380">
        <v>28.927661452212401</v>
      </c>
      <c r="Y131" s="380">
        <v>0.19898896177763101</v>
      </c>
      <c r="Z131" s="89">
        <v>25.229102879451101</v>
      </c>
      <c r="AA131" s="380">
        <v>21.7379952966259</v>
      </c>
      <c r="AB131" s="380">
        <v>0.743701661510343</v>
      </c>
      <c r="AC131" s="89">
        <v>2694.6987307323302</v>
      </c>
      <c r="AD131" s="380">
        <v>1924.4672262178999</v>
      </c>
      <c r="AE131" s="380">
        <v>82.256684851888096</v>
      </c>
      <c r="AF131" s="89">
        <v>174669.32971425599</v>
      </c>
      <c r="AG131" s="380">
        <v>13100.2686220586</v>
      </c>
      <c r="AH131" s="380">
        <v>5.4327808148144197</v>
      </c>
      <c r="AI131" s="89">
        <v>29512.800685565599</v>
      </c>
      <c r="AJ131" s="380">
        <v>22290.951480015501</v>
      </c>
      <c r="AK131" s="380">
        <v>51.150003576431601</v>
      </c>
      <c r="AL131" s="89">
        <v>552.99395218341203</v>
      </c>
      <c r="AM131" s="380">
        <v>199.30173932487401</v>
      </c>
      <c r="AN131" s="380">
        <v>58.6905282433517</v>
      </c>
      <c r="AO131" s="89">
        <v>25.721980974036601</v>
      </c>
      <c r="AP131" s="380">
        <v>29.133517461493401</v>
      </c>
      <c r="AQ131" s="380">
        <v>0.72035276785313396</v>
      </c>
      <c r="AR131" s="89">
        <v>4.9958399512470102</v>
      </c>
      <c r="AS131" s="380">
        <v>3.0812426518185299</v>
      </c>
      <c r="AT131" s="380">
        <v>7.2231497908697206E-2</v>
      </c>
      <c r="AU131" s="89">
        <v>3.6141581492746</v>
      </c>
      <c r="AV131" s="380">
        <v>4.7589582239159798</v>
      </c>
      <c r="AW131" s="380">
        <v>9.4895412448530295E-2</v>
      </c>
      <c r="AX131" s="89">
        <v>28.076575466223598</v>
      </c>
      <c r="AY131" s="382">
        <v>21.2166523838257</v>
      </c>
      <c r="AZ131" s="382">
        <v>3.3008190349510601E-2</v>
      </c>
      <c r="BA131" s="591">
        <f t="shared" si="170"/>
        <v>0.41020146124928297</v>
      </c>
      <c r="BB131" s="380">
        <v>1.3528611159116899</v>
      </c>
      <c r="BC131" s="380">
        <v>0.41020146124928297</v>
      </c>
      <c r="BD131" s="89">
        <v>5285.1118992655702</v>
      </c>
      <c r="BE131" s="380">
        <v>473.68782319852301</v>
      </c>
      <c r="BF131" s="380">
        <v>0.45909197029590498</v>
      </c>
      <c r="BG131" s="89">
        <v>3004.1840382851101</v>
      </c>
      <c r="BH131" s="380">
        <v>808.75216440406098</v>
      </c>
      <c r="BI131" s="380">
        <v>0.83740611737015302</v>
      </c>
      <c r="BJ131" s="89">
        <v>3026.27359418783</v>
      </c>
      <c r="BK131" s="380">
        <v>772.61357143557404</v>
      </c>
      <c r="BL131" s="380">
        <v>1.9357333105097401</v>
      </c>
      <c r="BM131" s="89">
        <v>0.55877750669539406</v>
      </c>
      <c r="BN131" s="380">
        <v>0.66538640779862401</v>
      </c>
      <c r="BO131" s="380">
        <v>1.0923738587737101E-2</v>
      </c>
      <c r="BP131" s="89">
        <v>2.30580845114202</v>
      </c>
      <c r="BQ131" s="380">
        <v>2.7633928861457999</v>
      </c>
      <c r="BR131" s="380">
        <v>8.3955797587782197E-2</v>
      </c>
      <c r="BS131" s="89">
        <v>14.8490119894747</v>
      </c>
      <c r="BT131" s="380">
        <v>16.146754113078799</v>
      </c>
      <c r="BU131" s="380">
        <v>2.7034237875607599E-2</v>
      </c>
      <c r="BV131" s="89">
        <v>1.77360654539896</v>
      </c>
      <c r="BW131" s="380">
        <v>1.35832441678041</v>
      </c>
      <c r="BX131" s="380">
        <v>0.179505060654091</v>
      </c>
      <c r="BY131" s="89">
        <v>0.57837409782784899</v>
      </c>
      <c r="BZ131" s="380">
        <v>0.34931989010960701</v>
      </c>
      <c r="CA131" s="380">
        <v>4.0519090598681702E-2</v>
      </c>
      <c r="CB131" s="89">
        <v>44.767199354778299</v>
      </c>
      <c r="CC131" s="380">
        <v>18.427501248564699</v>
      </c>
      <c r="CD131" s="380">
        <v>0.23304015641547099</v>
      </c>
      <c r="CE131" s="89">
        <v>16.683809408596598</v>
      </c>
      <c r="CF131" s="380">
        <v>6.6603380549485003</v>
      </c>
      <c r="CG131" s="380">
        <v>0.16041005734425701</v>
      </c>
      <c r="CH131" s="89">
        <v>0.62879412743416996</v>
      </c>
      <c r="CI131" s="380">
        <v>0.66407559399583005</v>
      </c>
      <c r="CJ131" s="380">
        <v>6.4920951649462696E-2</v>
      </c>
      <c r="CK131" s="89">
        <v>135.97356666180099</v>
      </c>
      <c r="CL131" s="380">
        <v>12.1144886963838</v>
      </c>
      <c r="CM131" s="380">
        <v>2.0806441092226999E-2</v>
      </c>
      <c r="CN131" s="89">
        <v>2574.7280687295902</v>
      </c>
      <c r="CO131" s="380">
        <v>1563.89625296604</v>
      </c>
      <c r="CP131" s="380">
        <v>1.6550657201044299E-3</v>
      </c>
      <c r="CQ131" s="89">
        <v>3.9832641139785898</v>
      </c>
      <c r="CR131" s="380">
        <v>3.7022812565240999</v>
      </c>
      <c r="CS131" s="380">
        <v>3.17901556296177E-3</v>
      </c>
      <c r="CT131" s="89">
        <v>8.9835820717982406E-2</v>
      </c>
      <c r="CU131" s="380">
        <v>0.14404933208144</v>
      </c>
      <c r="CV131" s="380">
        <v>0</v>
      </c>
      <c r="CW131" s="89">
        <v>8.7220021894195504E-2</v>
      </c>
      <c r="CX131" s="380">
        <v>0.237473445062862</v>
      </c>
      <c r="CY131" s="380">
        <v>0</v>
      </c>
      <c r="CZ131" s="89">
        <v>0.98946437563457801</v>
      </c>
      <c r="DA131" s="380">
        <v>0.88188243769767805</v>
      </c>
      <c r="DB131" s="380">
        <v>2.6063216502378202E-2</v>
      </c>
      <c r="DC131" s="89">
        <v>6.04544048445122E-2</v>
      </c>
      <c r="DD131" s="380">
        <v>0.20374540344616801</v>
      </c>
      <c r="DE131" s="380">
        <v>2.3848724458913301E-2</v>
      </c>
      <c r="DF131" s="89">
        <v>0.63295760227068698</v>
      </c>
      <c r="DG131" s="380">
        <v>0.91175620916304601</v>
      </c>
      <c r="DH131" s="380">
        <v>4.8879436401484698E-2</v>
      </c>
      <c r="DI131" s="89">
        <v>1173.77803867952</v>
      </c>
      <c r="DJ131" s="380">
        <v>457.548177406467</v>
      </c>
      <c r="DK131" s="380">
        <v>3.3907617390926E-3</v>
      </c>
      <c r="DL131" s="89">
        <v>3534.6452651989798</v>
      </c>
      <c r="DM131" s="380">
        <v>1572.7473985871</v>
      </c>
      <c r="DN131" s="380">
        <v>2.0313490759197002E-3</v>
      </c>
      <c r="DO131" s="89">
        <v>537.320511332465</v>
      </c>
      <c r="DP131" s="380">
        <v>246.72343359621701</v>
      </c>
      <c r="DQ131" s="380">
        <v>1.7126865259074499E-3</v>
      </c>
      <c r="DR131" s="89">
        <v>2575.5641580644901</v>
      </c>
      <c r="DS131" s="380">
        <v>1189.01459956436</v>
      </c>
      <c r="DT131" s="380">
        <v>0</v>
      </c>
      <c r="DU131" s="89">
        <v>765.32351294040996</v>
      </c>
      <c r="DV131" s="380">
        <v>386.20467908802902</v>
      </c>
      <c r="DW131" s="380">
        <v>0</v>
      </c>
      <c r="DX131" s="89">
        <v>11.6101976508068</v>
      </c>
      <c r="DY131" s="380">
        <v>5.3987469945653901</v>
      </c>
      <c r="DZ131" s="380">
        <v>0</v>
      </c>
      <c r="EA131" s="89">
        <v>717.82235771740704</v>
      </c>
      <c r="EB131" s="380">
        <v>395.95702197776899</v>
      </c>
      <c r="EC131" s="380">
        <v>3.6720538241523798E-2</v>
      </c>
      <c r="ED131" s="89">
        <v>101.66459358303401</v>
      </c>
      <c r="EE131" s="380">
        <v>62.0333269867265</v>
      </c>
      <c r="EF131" s="380">
        <v>1.7558550438259699E-3</v>
      </c>
      <c r="EG131" s="89">
        <v>559.24512089248606</v>
      </c>
      <c r="EH131" s="380">
        <v>340.83334786470601</v>
      </c>
      <c r="EI131" s="380">
        <v>1.07204128002183E-2</v>
      </c>
      <c r="EJ131" s="89">
        <v>94.594738503520105</v>
      </c>
      <c r="EK131" s="380">
        <v>61.9454563740819</v>
      </c>
      <c r="EL131" s="380">
        <v>0</v>
      </c>
      <c r="EM131" s="89">
        <v>240.37783085005</v>
      </c>
      <c r="EN131" s="380">
        <v>166.538465144328</v>
      </c>
      <c r="EO131" s="380">
        <v>7.6311151020899701E-3</v>
      </c>
      <c r="EP131" s="89">
        <v>28.0817891975531</v>
      </c>
      <c r="EQ131" s="380">
        <v>21.143877131864301</v>
      </c>
      <c r="ER131" s="380">
        <v>0</v>
      </c>
      <c r="ES131" s="89">
        <v>161.89196190525601</v>
      </c>
      <c r="ET131" s="380">
        <v>122.23105035865299</v>
      </c>
      <c r="EU131" s="380">
        <v>1.2998544201330099E-2</v>
      </c>
      <c r="EV131" s="89">
        <v>19.4574129298936</v>
      </c>
      <c r="EW131" s="380">
        <v>15.183891091423099</v>
      </c>
      <c r="EX131" s="380">
        <v>2.78042109401984E-3</v>
      </c>
      <c r="EY131" s="89">
        <v>9.2680728699930895E-2</v>
      </c>
      <c r="EZ131" s="380">
        <v>0.23813561581509499</v>
      </c>
      <c r="FA131" s="380">
        <v>1.00763679176573E-2</v>
      </c>
      <c r="FB131" s="89">
        <v>12.8864278256447</v>
      </c>
      <c r="FC131" s="380">
        <v>2.7428813908265401</v>
      </c>
      <c r="FD131" s="380">
        <v>1.13429480535664E-2</v>
      </c>
      <c r="FE131" s="89">
        <v>0.36580051257678797</v>
      </c>
      <c r="FF131" s="380">
        <v>0.34691363492808203</v>
      </c>
      <c r="FG131" s="380">
        <v>8.1414932815489106E-3</v>
      </c>
      <c r="FH131" s="89">
        <v>59.777347681723199</v>
      </c>
      <c r="FI131" s="380">
        <v>72.068794474909396</v>
      </c>
      <c r="FJ131" s="380">
        <v>0</v>
      </c>
      <c r="FK131" s="89">
        <v>21.1385295194005</v>
      </c>
      <c r="FL131" s="380">
        <v>22.758739449785399</v>
      </c>
      <c r="FM131" s="380">
        <v>7.21011372010983E-3</v>
      </c>
    </row>
    <row r="132" spans="2:169">
      <c r="B132" s="73" t="s">
        <v>207</v>
      </c>
      <c r="C132" s="73" t="s">
        <v>1408</v>
      </c>
      <c r="D132" s="73" t="s">
        <v>1339</v>
      </c>
      <c r="E132" s="601"/>
      <c r="F132" s="601"/>
      <c r="H132" s="73" t="s">
        <v>1667</v>
      </c>
      <c r="I132" s="113" t="s">
        <v>1693</v>
      </c>
      <c r="J132" s="73" t="s">
        <v>1694</v>
      </c>
      <c r="K132" s="73" t="s">
        <v>1695</v>
      </c>
      <c r="L132" s="73">
        <v>25</v>
      </c>
      <c r="M132" s="113" t="s">
        <v>1697</v>
      </c>
      <c r="N132" s="89">
        <v>6.9436082027166499</v>
      </c>
      <c r="O132" s="380">
        <v>1.6198332506108299</v>
      </c>
      <c r="P132" s="380">
        <v>0.190626076216273</v>
      </c>
      <c r="Q132" s="89">
        <v>2.2132758940696799</v>
      </c>
      <c r="R132" s="380">
        <v>3.3602653805538698</v>
      </c>
      <c r="S132" s="380">
        <v>0.57496681810003702</v>
      </c>
      <c r="T132" s="89">
        <v>3709.5242654840199</v>
      </c>
      <c r="U132" s="380">
        <v>2308.1632870195299</v>
      </c>
      <c r="V132" s="380">
        <v>0.52315393903666196</v>
      </c>
      <c r="W132" s="89">
        <v>811.13364623076598</v>
      </c>
      <c r="X132" s="380">
        <v>585.63408735260202</v>
      </c>
      <c r="Y132" s="380">
        <v>0.234809019797205</v>
      </c>
      <c r="Z132" s="89">
        <v>182.317239498482</v>
      </c>
      <c r="AA132" s="380">
        <v>130.67902015634499</v>
      </c>
      <c r="AB132" s="380">
        <v>0.126568703417031</v>
      </c>
      <c r="AC132" s="89">
        <v>13682.894641528401</v>
      </c>
      <c r="AD132" s="380">
        <v>9174.4372633983803</v>
      </c>
      <c r="AE132" s="380">
        <v>83.653167226892805</v>
      </c>
      <c r="AF132" s="89">
        <v>165311.34580143599</v>
      </c>
      <c r="AG132" s="380">
        <v>8719.6309045068992</v>
      </c>
      <c r="AH132" s="380">
        <v>6.3502643274376096</v>
      </c>
      <c r="AI132" s="89">
        <v>69688.680243052499</v>
      </c>
      <c r="AJ132" s="380">
        <v>25520.424372084999</v>
      </c>
      <c r="AK132" s="380">
        <v>71.4070737906749</v>
      </c>
      <c r="AL132" s="89">
        <v>401.34701411932502</v>
      </c>
      <c r="AM132" s="380">
        <v>181.283262509439</v>
      </c>
      <c r="AN132" s="380">
        <v>71.238043342073297</v>
      </c>
      <c r="AO132" s="89">
        <v>20.625014392943299</v>
      </c>
      <c r="AP132" s="380">
        <v>25.2133794625165</v>
      </c>
      <c r="AQ132" s="380">
        <v>1.0739118401993299</v>
      </c>
      <c r="AR132" s="89">
        <v>3.8570608086668701</v>
      </c>
      <c r="AS132" s="380">
        <v>0.93975256198758605</v>
      </c>
      <c r="AT132" s="380">
        <v>8.9837175142627707E-2</v>
      </c>
      <c r="AU132" s="89">
        <v>6.3230892718296099</v>
      </c>
      <c r="AV132" s="380">
        <v>4.9545074908285196</v>
      </c>
      <c r="AW132" s="380">
        <v>0.125924978935193</v>
      </c>
      <c r="AX132" s="89">
        <v>24.868131839430099</v>
      </c>
      <c r="AY132" s="382">
        <v>13.9134391448667</v>
      </c>
      <c r="AZ132" s="382">
        <v>3.9813960706576501E-2</v>
      </c>
      <c r="BA132" s="591">
        <f t="shared" si="170"/>
        <v>0.59657267392709001</v>
      </c>
      <c r="BB132" s="380">
        <v>2.0721647751818</v>
      </c>
      <c r="BC132" s="380">
        <v>0.59657267392709001</v>
      </c>
      <c r="BD132" s="89">
        <v>4661.6260257526401</v>
      </c>
      <c r="BE132" s="380">
        <v>259.254146678062</v>
      </c>
      <c r="BF132" s="380">
        <v>0.51146893556407702</v>
      </c>
      <c r="BG132" s="89">
        <v>1633.1393321619601</v>
      </c>
      <c r="BH132" s="380">
        <v>111.75296296092</v>
      </c>
      <c r="BI132" s="380">
        <v>1.1737387188256501</v>
      </c>
      <c r="BJ132" s="89">
        <v>1699.8262775231599</v>
      </c>
      <c r="BK132" s="380">
        <v>165.584224511824</v>
      </c>
      <c r="BL132" s="380">
        <v>2.68890564581082</v>
      </c>
      <c r="BM132" s="89">
        <v>7.1492938451154994E-2</v>
      </c>
      <c r="BN132" s="380">
        <v>0.112285466222036</v>
      </c>
      <c r="BO132" s="380">
        <v>1.5328958558114799E-2</v>
      </c>
      <c r="BP132" s="89">
        <v>0.15048360759463</v>
      </c>
      <c r="BQ132" s="380">
        <v>0.440393864629882</v>
      </c>
      <c r="BR132" s="380">
        <v>0.10872361659271799</v>
      </c>
      <c r="BS132" s="89">
        <v>0.58367690230664004</v>
      </c>
      <c r="BT132" s="380">
        <v>0.662788210512961</v>
      </c>
      <c r="BU132" s="380">
        <v>4.7435293872122697E-2</v>
      </c>
      <c r="BV132" s="89">
        <v>1.36216353052718</v>
      </c>
      <c r="BW132" s="380">
        <v>1.4284359226632199</v>
      </c>
      <c r="BX132" s="380">
        <v>0.17883614282191701</v>
      </c>
      <c r="BY132" s="89">
        <v>0.60990926841672699</v>
      </c>
      <c r="BZ132" s="380">
        <v>0.55524514160574301</v>
      </c>
      <c r="CA132" s="380">
        <v>5.5295707870657698E-2</v>
      </c>
      <c r="CB132" s="89">
        <v>42.942035393038601</v>
      </c>
      <c r="CC132" s="380">
        <v>6.7544996564412596</v>
      </c>
      <c r="CD132" s="380">
        <v>0.31685410752544502</v>
      </c>
      <c r="CE132" s="89">
        <v>16.279433646156001</v>
      </c>
      <c r="CF132" s="380">
        <v>4.8303803934434502</v>
      </c>
      <c r="CG132" s="380">
        <v>0.220074483669781</v>
      </c>
      <c r="CH132" s="89">
        <v>0.43852986541426098</v>
      </c>
      <c r="CI132" s="380">
        <v>0.305961266691892</v>
      </c>
      <c r="CJ132" s="380">
        <v>8.0319035206500203E-2</v>
      </c>
      <c r="CK132" s="89">
        <v>115.438027140231</v>
      </c>
      <c r="CL132" s="380">
        <v>9.7819953351988502</v>
      </c>
      <c r="CM132" s="380">
        <v>2.50956759907431E-2</v>
      </c>
      <c r="CN132" s="89">
        <v>2102.3698084349098</v>
      </c>
      <c r="CO132" s="380">
        <v>306.466782271748</v>
      </c>
      <c r="CP132" s="380">
        <v>0</v>
      </c>
      <c r="CQ132" s="89">
        <v>2.4182934180028499</v>
      </c>
      <c r="CR132" s="380">
        <v>1.6376231507661501</v>
      </c>
      <c r="CS132" s="380">
        <v>0</v>
      </c>
      <c r="CT132" s="89">
        <v>5.26666917637039E-2</v>
      </c>
      <c r="CU132" s="380">
        <v>9.2341154455311394E-2</v>
      </c>
      <c r="CV132" s="380">
        <v>0</v>
      </c>
      <c r="CW132" s="89">
        <v>8.2456428664623896E-2</v>
      </c>
      <c r="CX132" s="380">
        <v>0.30063593185722698</v>
      </c>
      <c r="CY132" s="380">
        <v>0</v>
      </c>
      <c r="CZ132" s="89">
        <v>1.17788682671173</v>
      </c>
      <c r="DA132" s="380">
        <v>0.80258676544801499</v>
      </c>
      <c r="DB132" s="380">
        <v>5.23721241770169E-2</v>
      </c>
      <c r="DC132" s="89">
        <v>5.7676228748680697E-2</v>
      </c>
      <c r="DD132" s="380">
        <v>0.17846764824428499</v>
      </c>
      <c r="DE132" s="380">
        <v>3.6241810358423998E-2</v>
      </c>
      <c r="DF132" s="89">
        <v>1.0587323318345101</v>
      </c>
      <c r="DG132" s="380">
        <v>1.4211244881830101</v>
      </c>
      <c r="DH132" s="380">
        <v>6.6188808561579104E-2</v>
      </c>
      <c r="DI132" s="89">
        <v>1078.88876042992</v>
      </c>
      <c r="DJ132" s="380">
        <v>138.91998053066101</v>
      </c>
      <c r="DK132" s="380">
        <v>0</v>
      </c>
      <c r="DL132" s="89">
        <v>3504.86700759411</v>
      </c>
      <c r="DM132" s="380">
        <v>465.73536408618099</v>
      </c>
      <c r="DN132" s="380">
        <v>4.6016002649178298E-3</v>
      </c>
      <c r="DO132" s="89">
        <v>543.62698890848401</v>
      </c>
      <c r="DP132" s="380">
        <v>71.571259126906199</v>
      </c>
      <c r="DQ132" s="380">
        <v>0</v>
      </c>
      <c r="DR132" s="89">
        <v>2561.6862115038398</v>
      </c>
      <c r="DS132" s="380">
        <v>352.909068408785</v>
      </c>
      <c r="DT132" s="380">
        <v>1.4447860333568799E-2</v>
      </c>
      <c r="DU132" s="89">
        <v>665.82869304243002</v>
      </c>
      <c r="DV132" s="380">
        <v>87.749460199876907</v>
      </c>
      <c r="DW132" s="380">
        <v>0</v>
      </c>
      <c r="DX132" s="89">
        <v>9.7001484800765905</v>
      </c>
      <c r="DY132" s="380">
        <v>2.3304556814877202</v>
      </c>
      <c r="DZ132" s="380">
        <v>0</v>
      </c>
      <c r="EA132" s="89">
        <v>561.63638213910599</v>
      </c>
      <c r="EB132" s="380">
        <v>84.294953029382498</v>
      </c>
      <c r="EC132" s="380">
        <v>3.8857902910181298E-2</v>
      </c>
      <c r="ED132" s="89">
        <v>78.655450304285196</v>
      </c>
      <c r="EE132" s="380">
        <v>9.5880127121416194</v>
      </c>
      <c r="EF132" s="380">
        <v>0</v>
      </c>
      <c r="EG132" s="89">
        <v>443.62771240347899</v>
      </c>
      <c r="EH132" s="380">
        <v>59.500349778497302</v>
      </c>
      <c r="EI132" s="380">
        <v>1.0083251753284899E-2</v>
      </c>
      <c r="EJ132" s="89">
        <v>78.454404949822305</v>
      </c>
      <c r="EK132" s="380">
        <v>10.745011411797501</v>
      </c>
      <c r="EL132" s="380">
        <v>2.4193160974364599E-3</v>
      </c>
      <c r="EM132" s="89">
        <v>217.68893990721099</v>
      </c>
      <c r="EN132" s="380">
        <v>32.100582018349101</v>
      </c>
      <c r="EO132" s="380">
        <v>0</v>
      </c>
      <c r="EP132" s="89">
        <v>27.624293865851499</v>
      </c>
      <c r="EQ132" s="380">
        <v>3.68334503404893</v>
      </c>
      <c r="ER132" s="380">
        <v>0</v>
      </c>
      <c r="ES132" s="89">
        <v>182.35882962101499</v>
      </c>
      <c r="ET132" s="380">
        <v>28.298368562493501</v>
      </c>
      <c r="EU132" s="380">
        <v>1.22265328924116E-2</v>
      </c>
      <c r="EV132" s="89">
        <v>23.3034230866384</v>
      </c>
      <c r="EW132" s="380">
        <v>2.8328618630100202</v>
      </c>
      <c r="EX132" s="380">
        <v>5.2330602990154499E-3</v>
      </c>
      <c r="EY132" s="89">
        <v>5.7586679515486003E-2</v>
      </c>
      <c r="EZ132" s="380">
        <v>0.16803637840608199</v>
      </c>
      <c r="FA132" s="380">
        <v>1.33141817397406E-2</v>
      </c>
      <c r="FB132" s="89">
        <v>11.797999347988499</v>
      </c>
      <c r="FC132" s="380">
        <v>2.5099949539639002</v>
      </c>
      <c r="FD132" s="380">
        <v>1.7228147436230599E-2</v>
      </c>
      <c r="FE132" s="89">
        <v>3.7102745554063499</v>
      </c>
      <c r="FF132" s="380">
        <v>1.7558744401708799</v>
      </c>
      <c r="FG132" s="380">
        <v>8.4627445258839296E-3</v>
      </c>
      <c r="FH132" s="89">
        <v>46.569539328620898</v>
      </c>
      <c r="FI132" s="380">
        <v>15.191540123943801</v>
      </c>
      <c r="FJ132" s="380">
        <v>6.7486424250782296E-3</v>
      </c>
      <c r="FK132" s="89">
        <v>37.3155178900438</v>
      </c>
      <c r="FL132" s="380">
        <v>12.960075649696201</v>
      </c>
      <c r="FM132" s="380">
        <v>4.7726412822035498E-3</v>
      </c>
    </row>
    <row r="133" spans="2:169">
      <c r="B133" s="73" t="s">
        <v>207</v>
      </c>
      <c r="C133" s="73" t="s">
        <v>1408</v>
      </c>
      <c r="D133" s="73" t="s">
        <v>1339</v>
      </c>
      <c r="E133" s="601"/>
      <c r="F133" s="601"/>
      <c r="H133" s="73" t="s">
        <v>1667</v>
      </c>
      <c r="I133" s="113" t="s">
        <v>1693</v>
      </c>
      <c r="J133" s="73" t="s">
        <v>1694</v>
      </c>
      <c r="K133" s="73" t="s">
        <v>1695</v>
      </c>
      <c r="L133" s="73">
        <v>25</v>
      </c>
      <c r="M133" s="113" t="s">
        <v>1698</v>
      </c>
      <c r="N133" s="89">
        <v>9.1435630564916295</v>
      </c>
      <c r="O133" s="380">
        <v>2.1194578438219298</v>
      </c>
      <c r="P133" s="380">
        <v>0.125897502415384</v>
      </c>
      <c r="Q133" s="89">
        <v>1.42979687848627</v>
      </c>
      <c r="R133" s="380">
        <v>3.87252006724216</v>
      </c>
      <c r="S133" s="380">
        <v>0.46123098124911699</v>
      </c>
      <c r="T133" s="89">
        <v>2704.7836838404201</v>
      </c>
      <c r="U133" s="380">
        <v>2029.8117821634</v>
      </c>
      <c r="V133" s="380">
        <v>0.35845910723327801</v>
      </c>
      <c r="W133" s="89">
        <v>518.19234366439196</v>
      </c>
      <c r="X133" s="380">
        <v>490.94126392810199</v>
      </c>
      <c r="Y133" s="380">
        <v>0.163379221482708</v>
      </c>
      <c r="Z133" s="89">
        <v>129.091920703873</v>
      </c>
      <c r="AA133" s="380">
        <v>132.47736739630099</v>
      </c>
      <c r="AB133" s="380">
        <v>0.120506081321299</v>
      </c>
      <c r="AC133" s="89">
        <v>7564.7534342402996</v>
      </c>
      <c r="AD133" s="380">
        <v>8243.2197553719197</v>
      </c>
      <c r="AE133" s="380">
        <v>77.472471872054896</v>
      </c>
      <c r="AF133" s="89">
        <v>168135.58370443899</v>
      </c>
      <c r="AG133" s="380">
        <v>14589.563604011701</v>
      </c>
      <c r="AH133" s="380">
        <v>6.8440837456116199</v>
      </c>
      <c r="AI133" s="89">
        <v>76270.2414399626</v>
      </c>
      <c r="AJ133" s="380">
        <v>24919.520570789999</v>
      </c>
      <c r="AK133" s="380">
        <v>55.173820626549897</v>
      </c>
      <c r="AL133" s="89">
        <v>867.16797339342099</v>
      </c>
      <c r="AM133" s="380">
        <v>316.046418679076</v>
      </c>
      <c r="AN133" s="380">
        <v>46.663390396287397</v>
      </c>
      <c r="AO133" s="89">
        <v>38.426627400872</v>
      </c>
      <c r="AP133" s="380">
        <v>68.331088071191303</v>
      </c>
      <c r="AQ133" s="380">
        <v>0.78747493505450905</v>
      </c>
      <c r="AR133" s="89">
        <v>1.66636426286884</v>
      </c>
      <c r="AS133" s="380">
        <v>0.95342790150025203</v>
      </c>
      <c r="AT133" s="380">
        <v>7.7947045744335905E-2</v>
      </c>
      <c r="AU133" s="89">
        <v>5.5875405925557002</v>
      </c>
      <c r="AV133" s="380">
        <v>6.8543546102491399</v>
      </c>
      <c r="AW133" s="380">
        <v>0.18103620856147601</v>
      </c>
      <c r="AX133" s="89">
        <v>8.54209391266227E-2</v>
      </c>
      <c r="AY133" s="382">
        <v>0.179717058557959</v>
      </c>
      <c r="AZ133" s="382">
        <v>2.5446169918189501E-2</v>
      </c>
      <c r="BA133" s="89">
        <v>0.62668006382851504</v>
      </c>
      <c r="BB133" s="380">
        <v>2.1719543476647898</v>
      </c>
      <c r="BC133" s="380">
        <v>0.43282149136472797</v>
      </c>
      <c r="BD133" s="89">
        <v>4603.4517298966502</v>
      </c>
      <c r="BE133" s="380">
        <v>501.45607571959999</v>
      </c>
      <c r="BF133" s="380">
        <v>0.41709655016070102</v>
      </c>
      <c r="BG133" s="89">
        <v>1751.4115966966399</v>
      </c>
      <c r="BH133" s="380">
        <v>246.392969019871</v>
      </c>
      <c r="BI133" s="380">
        <v>0.77129389323535003</v>
      </c>
      <c r="BJ133" s="89">
        <v>1818.6380808921899</v>
      </c>
      <c r="BK133" s="380">
        <v>282.31073090798799</v>
      </c>
      <c r="BL133" s="380">
        <v>1.8995622933043601</v>
      </c>
      <c r="BM133" s="89">
        <v>8.3904448741510596E-2</v>
      </c>
      <c r="BN133" s="380">
        <v>0.147749691629741</v>
      </c>
      <c r="BO133" s="380">
        <v>1.54897321836412E-2</v>
      </c>
      <c r="BP133" s="89">
        <v>0.145902871526573</v>
      </c>
      <c r="BQ133" s="380">
        <v>0.55508542741959599</v>
      </c>
      <c r="BR133" s="380">
        <v>8.3430101528104303E-2</v>
      </c>
      <c r="BS133" s="89">
        <v>0.44246248792299703</v>
      </c>
      <c r="BT133" s="380">
        <v>0.67774289863109405</v>
      </c>
      <c r="BU133" s="380">
        <v>2.98470600296218E-2</v>
      </c>
      <c r="BV133" s="89">
        <v>1.5662518612901499</v>
      </c>
      <c r="BW133" s="380">
        <v>1.5927672378417901</v>
      </c>
      <c r="BX133" s="380">
        <v>0.13692225498874799</v>
      </c>
      <c r="BY133" s="89">
        <v>0.21099563313889899</v>
      </c>
      <c r="BZ133" s="380">
        <v>0.32448611048068399</v>
      </c>
      <c r="CA133" s="380">
        <v>4.0724614847035399E-2</v>
      </c>
      <c r="CB133" s="89">
        <v>12.6183371976565</v>
      </c>
      <c r="CC133" s="380">
        <v>6.0378234686664296</v>
      </c>
      <c r="CD133" s="380">
        <v>0.200960670494673</v>
      </c>
      <c r="CE133" s="89">
        <v>6.2698600364714299</v>
      </c>
      <c r="CF133" s="380">
        <v>3.7649307215257402</v>
      </c>
      <c r="CG133" s="380">
        <v>0.14324838126671599</v>
      </c>
      <c r="CH133" s="89">
        <v>1.04247702461736</v>
      </c>
      <c r="CI133" s="380">
        <v>1.5833180995323901</v>
      </c>
      <c r="CJ133" s="380">
        <v>5.1933739903936599E-2</v>
      </c>
      <c r="CK133" s="89">
        <v>101.035899251904</v>
      </c>
      <c r="CL133" s="380">
        <v>52.467569569255303</v>
      </c>
      <c r="CM133" s="380">
        <v>2.1556144366424699E-2</v>
      </c>
      <c r="CN133" s="89">
        <v>2465.7666560088701</v>
      </c>
      <c r="CO133" s="380">
        <v>729.92800834817001</v>
      </c>
      <c r="CP133" s="380">
        <v>7.1351872251655601E-3</v>
      </c>
      <c r="CQ133" s="89">
        <v>0.62307560313761301</v>
      </c>
      <c r="CR133" s="380">
        <v>0.84418951790292096</v>
      </c>
      <c r="CS133" s="380">
        <v>0</v>
      </c>
      <c r="CT133" s="89">
        <v>0.113005283410023</v>
      </c>
      <c r="CU133" s="380">
        <v>0.32536609164325297</v>
      </c>
      <c r="CV133" s="380">
        <v>1.7925811111337701E-3</v>
      </c>
      <c r="CW133" s="89">
        <v>0.113772163567889</v>
      </c>
      <c r="CX133" s="380">
        <v>0.27480135460159499</v>
      </c>
      <c r="CY133" s="380">
        <v>1.41754528543075E-2</v>
      </c>
      <c r="CZ133" s="89">
        <v>1.02893046833501</v>
      </c>
      <c r="DA133" s="380">
        <v>0.93024317694888503</v>
      </c>
      <c r="DB133" s="380">
        <v>3.3087786694619502E-2</v>
      </c>
      <c r="DC133" s="89">
        <v>6.2012866616824397E-2</v>
      </c>
      <c r="DD133" s="380">
        <v>0.20538368628540499</v>
      </c>
      <c r="DE133" s="380">
        <v>2.4505447344348699E-2</v>
      </c>
      <c r="DF133" s="89">
        <v>0.69563834238485001</v>
      </c>
      <c r="DG133" s="380">
        <v>1.08492306183811</v>
      </c>
      <c r="DH133" s="380">
        <v>5.0667951236075599E-2</v>
      </c>
      <c r="DI133" s="89">
        <v>288.86829648391102</v>
      </c>
      <c r="DJ133" s="380">
        <v>136.155337807981</v>
      </c>
      <c r="DK133" s="380">
        <v>0</v>
      </c>
      <c r="DL133" s="89">
        <v>948.830149507442</v>
      </c>
      <c r="DM133" s="380">
        <v>474.48661726601802</v>
      </c>
      <c r="DN133" s="380">
        <v>1.9571623180227099E-3</v>
      </c>
      <c r="DO133" s="89">
        <v>159.44831548242101</v>
      </c>
      <c r="DP133" s="380">
        <v>73.707010267586</v>
      </c>
      <c r="DQ133" s="380">
        <v>0</v>
      </c>
      <c r="DR133" s="89">
        <v>790.76957397118099</v>
      </c>
      <c r="DS133" s="380">
        <v>348.426529898985</v>
      </c>
      <c r="DT133" s="380">
        <v>0</v>
      </c>
      <c r="DU133" s="89">
        <v>335.21985708729898</v>
      </c>
      <c r="DV133" s="380">
        <v>123.95143687173901</v>
      </c>
      <c r="DW133" s="380">
        <v>0</v>
      </c>
      <c r="DX133" s="89">
        <v>6.4385792076986901</v>
      </c>
      <c r="DY133" s="380">
        <v>3.3486389296280401</v>
      </c>
      <c r="DZ133" s="380">
        <v>3.2150057501868401E-3</v>
      </c>
      <c r="EA133" s="89">
        <v>406.35924810946398</v>
      </c>
      <c r="EB133" s="380">
        <v>129.67487584333901</v>
      </c>
      <c r="EC133" s="380">
        <v>3.2333207188983498E-2</v>
      </c>
      <c r="ED133" s="89">
        <v>80.491573027924304</v>
      </c>
      <c r="EE133" s="380">
        <v>24.279345469426499</v>
      </c>
      <c r="EF133" s="380">
        <v>0</v>
      </c>
      <c r="EG133" s="89">
        <v>510.04887810872702</v>
      </c>
      <c r="EH133" s="380">
        <v>159.115283459415</v>
      </c>
      <c r="EI133" s="380">
        <v>0</v>
      </c>
      <c r="EJ133" s="89">
        <v>87.779183111252493</v>
      </c>
      <c r="EK133" s="380">
        <v>27.163720171948299</v>
      </c>
      <c r="EL133" s="380">
        <v>0</v>
      </c>
      <c r="EM133" s="89">
        <v>243.917908830561</v>
      </c>
      <c r="EN133" s="380">
        <v>78.862857959805893</v>
      </c>
      <c r="EO133" s="380">
        <v>5.2357853670551204E-3</v>
      </c>
      <c r="EP133" s="89">
        <v>33.228581552900103</v>
      </c>
      <c r="EQ133" s="380">
        <v>10.8849248132778</v>
      </c>
      <c r="ER133" s="380">
        <v>1.7960578649458901E-3</v>
      </c>
      <c r="ES133" s="89">
        <v>216.49500099081001</v>
      </c>
      <c r="ET133" s="380">
        <v>72.762085617669896</v>
      </c>
      <c r="EU133" s="380">
        <v>8.8609873514394807E-3</v>
      </c>
      <c r="EV133" s="89">
        <v>27.644138329578301</v>
      </c>
      <c r="EW133" s="380">
        <v>9.5136335629233209</v>
      </c>
      <c r="EX133" s="380">
        <v>0</v>
      </c>
      <c r="EY133" s="89">
        <v>1.04883569236887</v>
      </c>
      <c r="EZ133" s="380">
        <v>4.6244303485374001</v>
      </c>
      <c r="FA133" s="380">
        <v>1.35472662171427E-2</v>
      </c>
      <c r="FB133" s="89">
        <v>9.1559974529300607</v>
      </c>
      <c r="FC133" s="380">
        <v>2.6295818564813498</v>
      </c>
      <c r="FD133" s="380">
        <v>6.3804110996630503E-3</v>
      </c>
      <c r="FE133" s="89">
        <v>1.7089962203289</v>
      </c>
      <c r="FF133" s="380">
        <v>1.4694298390087699</v>
      </c>
      <c r="FG133" s="380">
        <v>6.1619898715735196E-3</v>
      </c>
      <c r="FH133" s="89">
        <v>1.7624949068771301</v>
      </c>
      <c r="FI133" s="380">
        <v>0.94872910655034304</v>
      </c>
      <c r="FJ133" s="380">
        <v>3.4836110998775799E-3</v>
      </c>
      <c r="FK133" s="89">
        <v>41.802308074140598</v>
      </c>
      <c r="FL133" s="380">
        <v>29.7416718729778</v>
      </c>
      <c r="FM133" s="380">
        <v>0</v>
      </c>
    </row>
    <row r="134" spans="2:169">
      <c r="B134" s="73" t="s">
        <v>207</v>
      </c>
      <c r="C134" s="73" t="s">
        <v>1408</v>
      </c>
      <c r="D134" s="73" t="s">
        <v>1339</v>
      </c>
      <c r="E134" s="601"/>
      <c r="F134" s="601"/>
      <c r="H134" s="73" t="s">
        <v>1667</v>
      </c>
      <c r="I134" s="113" t="s">
        <v>1693</v>
      </c>
      <c r="J134" s="73" t="s">
        <v>1694</v>
      </c>
      <c r="K134" s="73" t="s">
        <v>1695</v>
      </c>
      <c r="L134" s="73">
        <v>25</v>
      </c>
      <c r="M134" s="113" t="s">
        <v>1699</v>
      </c>
      <c r="N134" s="89">
        <v>8.4906876601148795</v>
      </c>
      <c r="O134" s="380">
        <v>1.6778894710135499</v>
      </c>
      <c r="P134" s="380">
        <v>0.22688094950571999</v>
      </c>
      <c r="Q134" s="89">
        <v>1.1717500743196001</v>
      </c>
      <c r="R134" s="380">
        <v>2.2766990764458299</v>
      </c>
      <c r="S134" s="380">
        <v>0.80727052753455297</v>
      </c>
      <c r="T134" s="89">
        <v>2318.5093777708098</v>
      </c>
      <c r="U134" s="380">
        <v>788.31810080131197</v>
      </c>
      <c r="V134" s="380">
        <v>0.63462162309511705</v>
      </c>
      <c r="W134" s="89">
        <v>372.70145974436201</v>
      </c>
      <c r="X134" s="380">
        <v>185.62271862806401</v>
      </c>
      <c r="Y134" s="380">
        <v>0.255471996271533</v>
      </c>
      <c r="Z134" s="89">
        <v>179.38056200184101</v>
      </c>
      <c r="AA134" s="380">
        <v>72.934602735405903</v>
      </c>
      <c r="AB134" s="380">
        <v>0.12613427983641301</v>
      </c>
      <c r="AC134" s="89">
        <v>5648.6605426175202</v>
      </c>
      <c r="AD134" s="380">
        <v>3070.27820007626</v>
      </c>
      <c r="AE134" s="380">
        <v>129.08032407554299</v>
      </c>
      <c r="AF134" s="89">
        <v>164910.52983223301</v>
      </c>
      <c r="AG134" s="380">
        <v>11567.5479797798</v>
      </c>
      <c r="AH134" s="380">
        <v>7.9722826522077099</v>
      </c>
      <c r="AI134" s="89">
        <v>83418.4024863503</v>
      </c>
      <c r="AJ134" s="380">
        <v>14654.454844693</v>
      </c>
      <c r="AK134" s="380">
        <v>80.754854310112293</v>
      </c>
      <c r="AL134" s="89">
        <v>642.216098158107</v>
      </c>
      <c r="AM134" s="380">
        <v>247.39590363202399</v>
      </c>
      <c r="AN134" s="380">
        <v>73.094915838002294</v>
      </c>
      <c r="AO134" s="89">
        <v>356.65573510575001</v>
      </c>
      <c r="AP134" s="380">
        <v>235.803681802667</v>
      </c>
      <c r="AQ134" s="380">
        <v>1.1428535408710601</v>
      </c>
      <c r="AR134" s="89">
        <v>1.3881901255211799</v>
      </c>
      <c r="AS134" s="380">
        <v>0.50445411603274504</v>
      </c>
      <c r="AT134" s="380">
        <v>0.114919863554841</v>
      </c>
      <c r="AU134" s="89">
        <v>3.0313142225197698</v>
      </c>
      <c r="AV134" s="380">
        <v>3.1138145543807099</v>
      </c>
      <c r="AW134" s="380">
        <v>0.16507667164602699</v>
      </c>
      <c r="AX134" s="89">
        <v>5.10298900503207E-2</v>
      </c>
      <c r="AY134" s="382">
        <v>0.12933812501604</v>
      </c>
      <c r="AZ134" s="382">
        <v>4.9433581808399997E-2</v>
      </c>
      <c r="BA134" s="591">
        <f t="shared" si="170"/>
        <v>0.64277346135035596</v>
      </c>
      <c r="BB134" s="380">
        <v>1.2565528189216699</v>
      </c>
      <c r="BC134" s="380">
        <v>0.64277346135035596</v>
      </c>
      <c r="BD134" s="89">
        <v>4540.9992565570801</v>
      </c>
      <c r="BE134" s="380">
        <v>551.61318798710204</v>
      </c>
      <c r="BF134" s="380">
        <v>0.73727255678041803</v>
      </c>
      <c r="BG134" s="89">
        <v>1663.6288844881999</v>
      </c>
      <c r="BH134" s="380">
        <v>221.89432073659799</v>
      </c>
      <c r="BI134" s="380">
        <v>1.3180526483159101</v>
      </c>
      <c r="BJ134" s="89">
        <v>1716.9495960253</v>
      </c>
      <c r="BK134" s="380">
        <v>237.00638212895899</v>
      </c>
      <c r="BL134" s="380">
        <v>3.2496140143358998</v>
      </c>
      <c r="BM134" s="89">
        <v>5.25591916519959E-2</v>
      </c>
      <c r="BN134" s="380">
        <v>9.0669909134015403E-2</v>
      </c>
      <c r="BO134" s="380">
        <v>2.2247986418763199E-2</v>
      </c>
      <c r="BP134" s="591">
        <f t="shared" ref="BP134:BP135" si="171">BR134</f>
        <v>0.14598057662970601</v>
      </c>
      <c r="BQ134" s="380">
        <v>0.53575071716651201</v>
      </c>
      <c r="BR134" s="380">
        <v>0.14598057662970601</v>
      </c>
      <c r="BS134" s="89">
        <v>0.503385994608337</v>
      </c>
      <c r="BT134" s="380">
        <v>0.56442957431437002</v>
      </c>
      <c r="BU134" s="380">
        <v>6.3257557093705299E-2</v>
      </c>
      <c r="BV134" s="89">
        <v>1.41149005706049</v>
      </c>
      <c r="BW134" s="380">
        <v>2.3384935449942699</v>
      </c>
      <c r="BX134" s="380">
        <v>0.21506067560872899</v>
      </c>
      <c r="BY134" s="89">
        <v>0.426959997066158</v>
      </c>
      <c r="BZ134" s="380">
        <v>0.239874392500568</v>
      </c>
      <c r="CA134" s="380">
        <v>7.2424563921725305E-2</v>
      </c>
      <c r="CB134" s="89">
        <v>13.868138802808099</v>
      </c>
      <c r="CC134" s="380">
        <v>4.25619225181054</v>
      </c>
      <c r="CD134" s="380">
        <v>0.38014177893678502</v>
      </c>
      <c r="CE134" s="89">
        <v>6.5075422360086996</v>
      </c>
      <c r="CF134" s="380">
        <v>2.7696956738342999</v>
      </c>
      <c r="CG134" s="380">
        <v>0.205780510412749</v>
      </c>
      <c r="CH134" s="89">
        <v>2.14604893239779</v>
      </c>
      <c r="CI134" s="380">
        <v>1.64199491296114</v>
      </c>
      <c r="CJ134" s="380">
        <v>0.10676913959474101</v>
      </c>
      <c r="CK134" s="89">
        <v>91.092758787600999</v>
      </c>
      <c r="CL134" s="380">
        <v>26.054592440849</v>
      </c>
      <c r="CM134" s="380">
        <v>2.7738116462268699E-2</v>
      </c>
      <c r="CN134" s="89">
        <v>2587.5494832734198</v>
      </c>
      <c r="CO134" s="380">
        <v>503.090182125159</v>
      </c>
      <c r="CP134" s="380">
        <v>0</v>
      </c>
      <c r="CQ134" s="89">
        <v>0.53209504294527299</v>
      </c>
      <c r="CR134" s="380">
        <v>0.36266836184367401</v>
      </c>
      <c r="CS134" s="380">
        <v>5.0426545685390498E-3</v>
      </c>
      <c r="CT134" s="89">
        <v>1.11575559838383E-2</v>
      </c>
      <c r="CU134" s="380">
        <v>3.3961999127592603E-2</v>
      </c>
      <c r="CV134" s="380">
        <v>2.9310026523790499E-3</v>
      </c>
      <c r="CW134" s="89">
        <v>3.1916917939276E-2</v>
      </c>
      <c r="CX134" s="380">
        <v>0.15822478666492501</v>
      </c>
      <c r="CY134" s="380">
        <v>2.82421080132494E-2</v>
      </c>
      <c r="CZ134" s="89">
        <v>0.94562747927091195</v>
      </c>
      <c r="DA134" s="380">
        <v>0.83005032918364796</v>
      </c>
      <c r="DB134" s="380">
        <v>3.7200176070251702E-2</v>
      </c>
      <c r="DC134" s="89">
        <v>7.8692590289434594E-2</v>
      </c>
      <c r="DD134" s="380">
        <v>0.24972601320870899</v>
      </c>
      <c r="DE134" s="380">
        <v>6.3862854699744204E-2</v>
      </c>
      <c r="DF134" s="89">
        <v>1.79577511187503</v>
      </c>
      <c r="DG134" s="380">
        <v>2.10122304438522</v>
      </c>
      <c r="DH134" s="380">
        <v>6.7201816850449098E-2</v>
      </c>
      <c r="DI134" s="89">
        <v>274.35277737985803</v>
      </c>
      <c r="DJ134" s="380">
        <v>55.755404107852797</v>
      </c>
      <c r="DK134" s="380">
        <v>3.1070397712950702E-3</v>
      </c>
      <c r="DL134" s="89">
        <v>922.33429350360097</v>
      </c>
      <c r="DM134" s="380">
        <v>202.896459965068</v>
      </c>
      <c r="DN134" s="380">
        <v>0</v>
      </c>
      <c r="DO134" s="89">
        <v>159.48860106172401</v>
      </c>
      <c r="DP134" s="380">
        <v>34.428362041981302</v>
      </c>
      <c r="DQ134" s="380">
        <v>2.68652072110923E-3</v>
      </c>
      <c r="DR134" s="89">
        <v>799.191155173129</v>
      </c>
      <c r="DS134" s="380">
        <v>161.11022522943</v>
      </c>
      <c r="DT134" s="380">
        <v>2.89239397843143E-2</v>
      </c>
      <c r="DU134" s="89">
        <v>356.03733151692199</v>
      </c>
      <c r="DV134" s="380">
        <v>79.467779893109096</v>
      </c>
      <c r="DW134" s="380">
        <v>1.8361815923384199E-2</v>
      </c>
      <c r="DX134" s="89">
        <v>6.1979676305845697</v>
      </c>
      <c r="DY134" s="380">
        <v>2.1771981861435399</v>
      </c>
      <c r="DZ134" s="380">
        <v>1.72418545470997E-2</v>
      </c>
      <c r="EA134" s="89">
        <v>432.08193239252398</v>
      </c>
      <c r="EB134" s="380">
        <v>89.803806814664298</v>
      </c>
      <c r="EC134" s="380">
        <v>4.3819458124395701E-2</v>
      </c>
      <c r="ED134" s="89">
        <v>87.228127961107603</v>
      </c>
      <c r="EE134" s="380">
        <v>16.359489195524802</v>
      </c>
      <c r="EF134" s="380">
        <v>2.74576240102986E-3</v>
      </c>
      <c r="EG134" s="89">
        <v>553.30119273676098</v>
      </c>
      <c r="EH134" s="380">
        <v>108.18115681791301</v>
      </c>
      <c r="EI134" s="380">
        <v>0</v>
      </c>
      <c r="EJ134" s="89">
        <v>93.536263290913098</v>
      </c>
      <c r="EK134" s="380">
        <v>17.9632826439084</v>
      </c>
      <c r="EL134" s="380">
        <v>2.8639930396919598E-3</v>
      </c>
      <c r="EM134" s="89">
        <v>258.21913388676802</v>
      </c>
      <c r="EN134" s="380">
        <v>58.570177368849897</v>
      </c>
      <c r="EO134" s="380">
        <v>1.4617452716599E-2</v>
      </c>
      <c r="EP134" s="89">
        <v>34.878576272529102</v>
      </c>
      <c r="EQ134" s="380">
        <v>8.0171754774165098</v>
      </c>
      <c r="ER134" s="380">
        <v>0</v>
      </c>
      <c r="ES134" s="89">
        <v>230.48688084536701</v>
      </c>
      <c r="ET134" s="380">
        <v>49.899255757691897</v>
      </c>
      <c r="EU134" s="380">
        <v>2.02857828873306E-2</v>
      </c>
      <c r="EV134" s="89">
        <v>28.971669552782501</v>
      </c>
      <c r="EW134" s="380">
        <v>6.6938968552865701</v>
      </c>
      <c r="EX134" s="380">
        <v>4.3472787890651904E-3</v>
      </c>
      <c r="EY134" s="89">
        <v>5.8335928767411997E-2</v>
      </c>
      <c r="EZ134" s="380">
        <v>0.166999209895764</v>
      </c>
      <c r="FA134" s="380">
        <v>1.5693623062660901E-2</v>
      </c>
      <c r="FB134" s="89">
        <v>11.0030467365494</v>
      </c>
      <c r="FC134" s="380">
        <v>3.95172564250257</v>
      </c>
      <c r="FD134" s="380">
        <v>2.2688092941599399E-2</v>
      </c>
      <c r="FE134" s="89">
        <v>2.1542800041386401</v>
      </c>
      <c r="FF134" s="380">
        <v>1.06624085882068</v>
      </c>
      <c r="FG134" s="380">
        <v>1.28198136647854E-2</v>
      </c>
      <c r="FH134" s="89">
        <v>2.2531402505815099</v>
      </c>
      <c r="FI134" s="380">
        <v>1.0016204663871799</v>
      </c>
      <c r="FJ134" s="380">
        <v>0</v>
      </c>
      <c r="FK134" s="89">
        <v>50.129948642596901</v>
      </c>
      <c r="FL134" s="380">
        <v>17.8518843387209</v>
      </c>
      <c r="FM134" s="380">
        <v>5.6598342749894304E-3</v>
      </c>
    </row>
    <row r="135" spans="2:169">
      <c r="B135" s="73" t="s">
        <v>207</v>
      </c>
      <c r="C135" s="73" t="s">
        <v>1408</v>
      </c>
      <c r="D135" s="73" t="s">
        <v>1339</v>
      </c>
      <c r="E135" s="601"/>
      <c r="F135" s="601"/>
      <c r="H135" s="73" t="s">
        <v>1667</v>
      </c>
      <c r="I135" s="113" t="s">
        <v>1693</v>
      </c>
      <c r="J135" s="73" t="s">
        <v>1694</v>
      </c>
      <c r="K135" s="73" t="s">
        <v>1695</v>
      </c>
      <c r="L135" s="73">
        <v>25</v>
      </c>
      <c r="M135" s="113" t="s">
        <v>1700</v>
      </c>
      <c r="N135" s="89">
        <v>8.4434052534363087</v>
      </c>
      <c r="O135" s="380">
        <v>2.3714622263168423</v>
      </c>
      <c r="P135" s="380">
        <v>0.162487776636628</v>
      </c>
      <c r="Q135" s="89">
        <v>1.5379605049527285</v>
      </c>
      <c r="R135" s="380">
        <v>2.8745269410057621</v>
      </c>
      <c r="S135" s="380">
        <v>0.45931122298850252</v>
      </c>
      <c r="T135" s="89">
        <v>875.16465256886352</v>
      </c>
      <c r="U135" s="380">
        <v>76.343040117513695</v>
      </c>
      <c r="V135" s="380">
        <v>0.39684245866375317</v>
      </c>
      <c r="W135" s="89">
        <v>209.01834364152384</v>
      </c>
      <c r="X135" s="380">
        <v>114.48167857337621</v>
      </c>
      <c r="Y135" s="380">
        <v>0.23978253171981548</v>
      </c>
      <c r="Z135" s="89">
        <v>78.081563577886442</v>
      </c>
      <c r="AA135" s="380">
        <v>105.37292832810226</v>
      </c>
      <c r="AB135" s="380">
        <v>0.10603956895364219</v>
      </c>
      <c r="AC135" s="89">
        <v>2316.1178582162443</v>
      </c>
      <c r="AD135" s="380">
        <v>1746.236328648471</v>
      </c>
      <c r="AE135" s="380">
        <v>85.469778887262123</v>
      </c>
      <c r="AF135" s="89">
        <v>182630.53457157372</v>
      </c>
      <c r="AG135" s="380">
        <v>12705.852597398403</v>
      </c>
      <c r="AH135" s="380">
        <v>5.3333683655961535</v>
      </c>
      <c r="AI135" s="89">
        <v>22908.418438529043</v>
      </c>
      <c r="AJ135" s="380">
        <v>19973.003457393279</v>
      </c>
      <c r="AK135" s="380">
        <v>62.866287163235988</v>
      </c>
      <c r="AL135" s="89">
        <v>405.48833502903949</v>
      </c>
      <c r="AM135" s="380">
        <v>230.98502414390506</v>
      </c>
      <c r="AN135" s="380">
        <v>57.018963010408065</v>
      </c>
      <c r="AO135" s="89">
        <v>28.329096931150257</v>
      </c>
      <c r="AP135" s="380">
        <v>26.749510115289254</v>
      </c>
      <c r="AQ135" s="380">
        <v>0.8901929269419625</v>
      </c>
      <c r="AR135" s="89">
        <v>6.2425704989711983</v>
      </c>
      <c r="AS135" s="380">
        <v>3.5598611127295152</v>
      </c>
      <c r="AT135" s="380">
        <v>0.10094336199009604</v>
      </c>
      <c r="AU135" s="89">
        <v>24.717023935930616</v>
      </c>
      <c r="AV135" s="380">
        <v>62.069994418873996</v>
      </c>
      <c r="AW135" s="380">
        <v>0.2005206766659112</v>
      </c>
      <c r="AX135" s="89">
        <v>5.8404711497295905</v>
      </c>
      <c r="AY135" s="382">
        <v>5.5940240584898753</v>
      </c>
      <c r="AZ135" s="382">
        <v>3.3730758132096215E-2</v>
      </c>
      <c r="BA135" s="591">
        <f t="shared" si="170"/>
        <v>0.47501486530756365</v>
      </c>
      <c r="BB135" s="380">
        <v>1.5076949630897232</v>
      </c>
      <c r="BC135" s="380">
        <v>0.47501486530756365</v>
      </c>
      <c r="BD135" s="89">
        <v>5215.5560661795762</v>
      </c>
      <c r="BE135" s="380">
        <v>329.07289486639831</v>
      </c>
      <c r="BF135" s="380">
        <v>0.50148407523230232</v>
      </c>
      <c r="BG135" s="89">
        <v>2076.1718894170722</v>
      </c>
      <c r="BH135" s="380">
        <v>209.27182730603769</v>
      </c>
      <c r="BI135" s="380">
        <v>0.83061120890469864</v>
      </c>
      <c r="BJ135" s="89">
        <v>2143.2134438264275</v>
      </c>
      <c r="BK135" s="380">
        <v>233.85024061371922</v>
      </c>
      <c r="BL135" s="380">
        <v>2.5930593588927855</v>
      </c>
      <c r="BM135" s="89">
        <v>9.1359127236526186E-2</v>
      </c>
      <c r="BN135" s="380">
        <v>0.14454341796906273</v>
      </c>
      <c r="BO135" s="380">
        <v>1.451759377627912E-2</v>
      </c>
      <c r="BP135" s="591">
        <f t="shared" si="171"/>
        <v>9.8157879019150185E-2</v>
      </c>
      <c r="BQ135" s="380">
        <v>0.52973867301084709</v>
      </c>
      <c r="BR135" s="380">
        <v>9.8157879019150185E-2</v>
      </c>
      <c r="BS135" s="89">
        <v>0.54681705420017712</v>
      </c>
      <c r="BT135" s="380">
        <v>0.78167976740912015</v>
      </c>
      <c r="BU135" s="380">
        <v>4.0424314743510791E-2</v>
      </c>
      <c r="BV135" s="89">
        <v>1.8421714063577632</v>
      </c>
      <c r="BW135" s="380">
        <v>1.7207594022236905</v>
      </c>
      <c r="BX135" s="380">
        <v>0.2027837593843087</v>
      </c>
      <c r="BY135" s="89">
        <v>0.64992800514875104</v>
      </c>
      <c r="BZ135" s="380">
        <v>0.38472743135551252</v>
      </c>
      <c r="CA135" s="380">
        <v>4.5552673672230565E-2</v>
      </c>
      <c r="CB135" s="89">
        <v>44.117773570369621</v>
      </c>
      <c r="CC135" s="380">
        <v>17.513684670645219</v>
      </c>
      <c r="CD135" s="380">
        <v>0.29559408814545801</v>
      </c>
      <c r="CE135" s="89">
        <v>16.409862200824641</v>
      </c>
      <c r="CF135" s="380">
        <v>6.7034273938232554</v>
      </c>
      <c r="CG135" s="380">
        <v>0.16454439477614338</v>
      </c>
      <c r="CH135" s="89">
        <v>0.73622972026722755</v>
      </c>
      <c r="CI135" s="380">
        <v>0.82664711450869965</v>
      </c>
      <c r="CJ135" s="380">
        <v>5.9969780428226441E-2</v>
      </c>
      <c r="CK135" s="89">
        <v>114.47269246265509</v>
      </c>
      <c r="CL135" s="380">
        <v>22.201071535243099</v>
      </c>
      <c r="CM135" s="380">
        <v>2.5445954294962714E-2</v>
      </c>
      <c r="CN135" s="89">
        <v>2338.9480252585827</v>
      </c>
      <c r="CO135" s="380">
        <v>1783.4629413210305</v>
      </c>
      <c r="CP135" s="380">
        <v>4.2101769678099983E-3</v>
      </c>
      <c r="CQ135" s="89">
        <v>1.1830018416246229</v>
      </c>
      <c r="CR135" s="380">
        <v>1.446113188185681</v>
      </c>
      <c r="CS135" s="380">
        <v>0</v>
      </c>
      <c r="CT135" s="89">
        <v>0.51821672497196125</v>
      </c>
      <c r="CU135" s="380">
        <v>1.567292728806926</v>
      </c>
      <c r="CV135" s="380">
        <v>0</v>
      </c>
      <c r="CW135" s="89">
        <v>4.3201893327766638E-2</v>
      </c>
      <c r="CX135" s="380">
        <v>0.16905505724915035</v>
      </c>
      <c r="CY135" s="380">
        <v>1.1940702652059843E-2</v>
      </c>
      <c r="CZ135" s="89">
        <v>1.1904225243039659</v>
      </c>
      <c r="DA135" s="380">
        <v>0.82166556884287634</v>
      </c>
      <c r="DB135" s="380">
        <v>4.2628913595720831E-2</v>
      </c>
      <c r="DC135" s="381">
        <f t="shared" ref="DC135" si="172">DE135</f>
        <v>3.3717115250404786E-2</v>
      </c>
      <c r="DD135" s="380">
        <v>0.17492822019907026</v>
      </c>
      <c r="DE135" s="380">
        <v>3.3717115250404786E-2</v>
      </c>
      <c r="DF135" s="89">
        <v>0.92477557610016314</v>
      </c>
      <c r="DG135" s="380">
        <v>1.4890348846140173</v>
      </c>
      <c r="DH135" s="380">
        <v>4.0023349752905224E-2</v>
      </c>
      <c r="DI135" s="89">
        <v>1182.6686645182324</v>
      </c>
      <c r="DJ135" s="380">
        <v>299.09667817487076</v>
      </c>
      <c r="DK135" s="380">
        <v>2.2374123630084317E-3</v>
      </c>
      <c r="DL135" s="89">
        <v>3715.1772843901954</v>
      </c>
      <c r="DM135" s="380">
        <v>1277.1207189308707</v>
      </c>
      <c r="DN135" s="380">
        <v>2.3014884755082794E-3</v>
      </c>
      <c r="DO135" s="89">
        <v>571.25119974086772</v>
      </c>
      <c r="DP135" s="380">
        <v>217.38154318181273</v>
      </c>
      <c r="DQ135" s="380">
        <v>1.9349587433059902E-3</v>
      </c>
      <c r="DR135" s="89">
        <v>2638.0468319654792</v>
      </c>
      <c r="DS135" s="380">
        <v>1096.0716424093048</v>
      </c>
      <c r="DT135" s="380">
        <v>0</v>
      </c>
      <c r="DU135" s="89">
        <v>718.70717757321347</v>
      </c>
      <c r="DV135" s="380">
        <v>371.53915976498746</v>
      </c>
      <c r="DW135" s="380">
        <v>2.2596338393029471E-2</v>
      </c>
      <c r="DX135" s="89">
        <v>10.58277679627178</v>
      </c>
      <c r="DY135" s="380">
        <v>4.5037575621903994</v>
      </c>
      <c r="DZ135" s="380">
        <v>0</v>
      </c>
      <c r="EA135" s="89">
        <v>637.36438426624602</v>
      </c>
      <c r="EB135" s="380">
        <v>368.03250867104703</v>
      </c>
      <c r="EC135" s="380">
        <v>3.3886812797563663E-2</v>
      </c>
      <c r="ED135" s="89">
        <v>90.050066764561933</v>
      </c>
      <c r="EE135" s="380">
        <v>60.042347315998178</v>
      </c>
      <c r="EF135" s="380">
        <v>0</v>
      </c>
      <c r="EG135" s="89">
        <v>506.93331619352421</v>
      </c>
      <c r="EH135" s="380">
        <v>366.09706246608977</v>
      </c>
      <c r="EI135" s="380">
        <v>0</v>
      </c>
      <c r="EJ135" s="89">
        <v>86.191371679739703</v>
      </c>
      <c r="EK135" s="380">
        <v>64.841095675699776</v>
      </c>
      <c r="EL135" s="380">
        <v>2.8980819151115831E-3</v>
      </c>
      <c r="EM135" s="89">
        <v>226.93984582615579</v>
      </c>
      <c r="EN135" s="380">
        <v>185.56278082075278</v>
      </c>
      <c r="EO135" s="380">
        <v>0</v>
      </c>
      <c r="EP135" s="89">
        <v>29.0502403970895</v>
      </c>
      <c r="EQ135" s="380">
        <v>26.380717571355181</v>
      </c>
      <c r="ER135" s="380">
        <v>0</v>
      </c>
      <c r="ES135" s="89">
        <v>189.31301039065849</v>
      </c>
      <c r="ET135" s="380">
        <v>185.49042534228857</v>
      </c>
      <c r="EU135" s="380">
        <v>1.0382204951016409E-2</v>
      </c>
      <c r="EV135" s="89">
        <v>25.078855663263205</v>
      </c>
      <c r="EW135" s="380">
        <v>25.51555463980316</v>
      </c>
      <c r="EX135" s="380">
        <v>3.1285215986073377E-3</v>
      </c>
      <c r="EY135" s="89">
        <v>0.77856914876420225</v>
      </c>
      <c r="EZ135" s="380">
        <v>1.8118830483926631</v>
      </c>
      <c r="FA135" s="380">
        <v>1.5857598123374179E-2</v>
      </c>
      <c r="FB135" s="89">
        <v>12.662125784431703</v>
      </c>
      <c r="FC135" s="380">
        <v>3.4722875139627489</v>
      </c>
      <c r="FD135" s="380">
        <v>1.2822575401557743E-2</v>
      </c>
      <c r="FE135" s="89">
        <v>1.4223575867679346</v>
      </c>
      <c r="FF135" s="380">
        <v>2.8803986411409626</v>
      </c>
      <c r="FG135" s="380">
        <v>1.0058642496325683E-2</v>
      </c>
      <c r="FH135" s="89">
        <v>51.369383373824441</v>
      </c>
      <c r="FI135" s="380">
        <v>67.688389020908431</v>
      </c>
      <c r="FJ135" s="380">
        <v>5.7420771656552672E-3</v>
      </c>
      <c r="FK135" s="89">
        <v>41.485730500147326</v>
      </c>
      <c r="FL135" s="380">
        <v>55.453185461786568</v>
      </c>
      <c r="FM135" s="380">
        <v>4.0773739907353354E-3</v>
      </c>
    </row>
    <row r="136" spans="2:169">
      <c r="B136" s="73" t="s">
        <v>207</v>
      </c>
      <c r="C136" s="73" t="s">
        <v>1408</v>
      </c>
      <c r="D136" s="73" t="s">
        <v>1339</v>
      </c>
      <c r="E136" s="601"/>
      <c r="F136" s="601"/>
      <c r="H136" s="73" t="s">
        <v>1667</v>
      </c>
      <c r="I136" s="113" t="s">
        <v>1693</v>
      </c>
      <c r="J136" s="73" t="s">
        <v>1694</v>
      </c>
      <c r="K136" s="73" t="s">
        <v>1695</v>
      </c>
      <c r="L136" s="73">
        <v>25</v>
      </c>
      <c r="M136" s="113" t="s">
        <v>1701</v>
      </c>
      <c r="N136" s="89">
        <v>8.5909125377932796</v>
      </c>
      <c r="O136" s="380">
        <v>3.2271079129847098</v>
      </c>
      <c r="P136" s="380">
        <v>0.13752051100488999</v>
      </c>
      <c r="Q136" s="89">
        <v>1.8598310480712399</v>
      </c>
      <c r="R136" s="380">
        <v>3.48564663919674</v>
      </c>
      <c r="S136" s="380">
        <v>0.464900143344882</v>
      </c>
      <c r="T136" s="89">
        <v>1050.6698704068201</v>
      </c>
      <c r="U136" s="380">
        <v>933.989590099922</v>
      </c>
      <c r="V136" s="380">
        <v>0.32446634912788103</v>
      </c>
      <c r="W136" s="89">
        <v>262.60755920803501</v>
      </c>
      <c r="X136" s="380">
        <v>267.85271662747101</v>
      </c>
      <c r="Y136" s="380">
        <v>0.17115880868320801</v>
      </c>
      <c r="Z136" s="89">
        <v>112.824194052428</v>
      </c>
      <c r="AA136" s="380">
        <v>157.021967059129</v>
      </c>
      <c r="AB136" s="380">
        <v>8.4113941756242594E-2</v>
      </c>
      <c r="AC136" s="89">
        <v>2799.5170754764099</v>
      </c>
      <c r="AD136" s="380">
        <v>4274.9680069638698</v>
      </c>
      <c r="AE136" s="380">
        <v>80.830006682803202</v>
      </c>
      <c r="AF136" s="89">
        <v>181413.176937065</v>
      </c>
      <c r="AG136" s="380">
        <v>13837.388336714799</v>
      </c>
      <c r="AH136" s="380">
        <v>5.0154500198663099</v>
      </c>
      <c r="AI136" s="89">
        <v>22038.6772268145</v>
      </c>
      <c r="AJ136" s="380">
        <v>36804.064013351701</v>
      </c>
      <c r="AK136" s="380">
        <v>50.484930651108797</v>
      </c>
      <c r="AL136" s="89">
        <v>430.805031529247</v>
      </c>
      <c r="AM136" s="380">
        <v>235.349370120001</v>
      </c>
      <c r="AN136" s="380">
        <v>47.386864717640599</v>
      </c>
      <c r="AO136" s="89">
        <v>58.198312529909899</v>
      </c>
      <c r="AP136" s="380">
        <v>78.3736112352574</v>
      </c>
      <c r="AQ136" s="380">
        <v>0.78242061697878196</v>
      </c>
      <c r="AR136" s="89">
        <v>5.8203394859725002</v>
      </c>
      <c r="AS136" s="380">
        <v>5.7836243194849901</v>
      </c>
      <c r="AT136" s="380">
        <v>8.3510305721102795E-2</v>
      </c>
      <c r="AU136" s="89">
        <v>11.921975648815501</v>
      </c>
      <c r="AV136" s="380">
        <v>17.513348894255</v>
      </c>
      <c r="AW136" s="380">
        <v>0.154436609757648</v>
      </c>
      <c r="AX136" s="89">
        <v>27.645577969062401</v>
      </c>
      <c r="AY136" s="382">
        <v>17.3625783280424</v>
      </c>
      <c r="AZ136" s="382">
        <v>2.9277870175774101E-2</v>
      </c>
      <c r="BA136" s="591">
        <f t="shared" si="170"/>
        <v>0.404330760054736</v>
      </c>
      <c r="BB136" s="380">
        <v>1.7233089821362699</v>
      </c>
      <c r="BC136" s="380">
        <v>0.404330760054736</v>
      </c>
      <c r="BD136" s="89">
        <v>5170.8675903839103</v>
      </c>
      <c r="BE136" s="380">
        <v>442.19276003671899</v>
      </c>
      <c r="BF136" s="380">
        <v>0.450035512607799</v>
      </c>
      <c r="BG136" s="89">
        <v>2398.5620731141698</v>
      </c>
      <c r="BH136" s="380">
        <v>608.89605456450602</v>
      </c>
      <c r="BI136" s="380">
        <v>0.69494102819379999</v>
      </c>
      <c r="BJ136" s="89">
        <v>2485.26913672308</v>
      </c>
      <c r="BK136" s="380">
        <v>629.48209705407703</v>
      </c>
      <c r="BL136" s="380">
        <v>1.6813696070359101</v>
      </c>
      <c r="BM136" s="89">
        <v>0.14741801835278401</v>
      </c>
      <c r="BN136" s="380">
        <v>0.177880238498243</v>
      </c>
      <c r="BO136" s="380">
        <v>1.16840878159746E-2</v>
      </c>
      <c r="BP136" s="89">
        <v>0.16431244743128701</v>
      </c>
      <c r="BQ136" s="380">
        <v>0.462426104956356</v>
      </c>
      <c r="BR136" s="380">
        <v>0.11257171143070099</v>
      </c>
      <c r="BS136" s="89">
        <v>3.2501644194119699</v>
      </c>
      <c r="BT136" s="380">
        <v>10.415876198991301</v>
      </c>
      <c r="BU136" s="380">
        <v>3.57459379861483E-2</v>
      </c>
      <c r="BV136" s="89">
        <v>2.3303959527449298</v>
      </c>
      <c r="BW136" s="380">
        <v>3.0907753160741902</v>
      </c>
      <c r="BX136" s="380">
        <v>0.16817661264436701</v>
      </c>
      <c r="BY136" s="89">
        <v>0.80640411842991899</v>
      </c>
      <c r="BZ136" s="380">
        <v>0.80353009345480297</v>
      </c>
      <c r="CA136" s="380">
        <v>3.7575360637826502E-2</v>
      </c>
      <c r="CB136" s="89">
        <v>38.227888959687597</v>
      </c>
      <c r="CC136" s="380">
        <v>22.870069746064601</v>
      </c>
      <c r="CD136" s="380">
        <v>0.227124224467431</v>
      </c>
      <c r="CE136" s="89">
        <v>16.276036233093201</v>
      </c>
      <c r="CF136" s="380">
        <v>14.723371548875001</v>
      </c>
      <c r="CG136" s="380">
        <v>0.16400876970704301</v>
      </c>
      <c r="CH136" s="89">
        <v>1.0038583401589201</v>
      </c>
      <c r="CI136" s="380">
        <v>1.16278652822424</v>
      </c>
      <c r="CJ136" s="380">
        <v>5.8775737889061597E-2</v>
      </c>
      <c r="CK136" s="89">
        <v>112.166466260638</v>
      </c>
      <c r="CL136" s="380">
        <v>16.2305227233648</v>
      </c>
      <c r="CM136" s="380">
        <v>1.9547105950879901E-2</v>
      </c>
      <c r="CN136" s="89">
        <v>1623.1014983254099</v>
      </c>
      <c r="CO136" s="380">
        <v>761.97142853889204</v>
      </c>
      <c r="CP136" s="380">
        <v>0</v>
      </c>
      <c r="CQ136" s="89">
        <v>2.4734886400337301</v>
      </c>
      <c r="CR136" s="380">
        <v>2.630363875185</v>
      </c>
      <c r="CS136" s="380">
        <v>0</v>
      </c>
      <c r="CT136" s="89">
        <v>0.22810760653953899</v>
      </c>
      <c r="CU136" s="380">
        <v>0.388603052536659</v>
      </c>
      <c r="CV136" s="380">
        <v>3.2162092810870198E-3</v>
      </c>
      <c r="CW136" s="89">
        <v>9.2635140334164506E-2</v>
      </c>
      <c r="CX136" s="380">
        <v>0.219607791012597</v>
      </c>
      <c r="CY136" s="380">
        <v>1.49231759821497E-2</v>
      </c>
      <c r="CZ136" s="89">
        <v>0.98088933532405898</v>
      </c>
      <c r="DA136" s="380">
        <v>0.78210257659209703</v>
      </c>
      <c r="DB136" s="380">
        <v>3.02667190022218E-2</v>
      </c>
      <c r="DC136" s="89">
        <v>0.27707969876176097</v>
      </c>
      <c r="DD136" s="380">
        <v>0.91418226072916597</v>
      </c>
      <c r="DE136" s="380">
        <v>3.2423449257356698E-2</v>
      </c>
      <c r="DF136" s="89">
        <v>2.0910218234782398</v>
      </c>
      <c r="DG136" s="380">
        <v>4.3867405651491902</v>
      </c>
      <c r="DH136" s="380">
        <v>3.9369697113849897E-2</v>
      </c>
      <c r="DI136" s="89">
        <v>1152.2688173080601</v>
      </c>
      <c r="DJ136" s="380">
        <v>676.725261040796</v>
      </c>
      <c r="DK136" s="380">
        <v>2.78494457225982E-3</v>
      </c>
      <c r="DL136" s="89">
        <v>3532.5139302897701</v>
      </c>
      <c r="DM136" s="380">
        <v>2205.1205619000598</v>
      </c>
      <c r="DN136" s="380">
        <v>4.5385494185693001E-3</v>
      </c>
      <c r="DO136" s="89">
        <v>530.79291338621204</v>
      </c>
      <c r="DP136" s="380">
        <v>340.07880870432899</v>
      </c>
      <c r="DQ136" s="380">
        <v>1.71396288542521E-3</v>
      </c>
      <c r="DR136" s="89">
        <v>2415.1696926959598</v>
      </c>
      <c r="DS136" s="380">
        <v>1580.69891148735</v>
      </c>
      <c r="DT136" s="380">
        <v>1.07008055647668E-2</v>
      </c>
      <c r="DU136" s="89">
        <v>596.31246813932603</v>
      </c>
      <c r="DV136" s="380">
        <v>365.173604472222</v>
      </c>
      <c r="DW136" s="380">
        <v>1.6428290904645499E-2</v>
      </c>
      <c r="DX136" s="89">
        <v>9.37437101958343</v>
      </c>
      <c r="DY136" s="380">
        <v>5.1481564049645003</v>
      </c>
      <c r="DZ136" s="380">
        <v>0</v>
      </c>
      <c r="EA136" s="89">
        <v>487.79792619045799</v>
      </c>
      <c r="EB136" s="380">
        <v>234.262099052747</v>
      </c>
      <c r="EC136" s="380">
        <v>3.2828966854613797E-2</v>
      </c>
      <c r="ED136" s="89">
        <v>67.231160013033701</v>
      </c>
      <c r="EE136" s="380">
        <v>41.3264026898362</v>
      </c>
      <c r="EF136" s="380">
        <v>1.74907585429615E-3</v>
      </c>
      <c r="EG136" s="89">
        <v>366.83387517699998</v>
      </c>
      <c r="EH136" s="380">
        <v>218.37944063455299</v>
      </c>
      <c r="EI136" s="380">
        <v>7.57317081004193E-3</v>
      </c>
      <c r="EJ136" s="89">
        <v>59.550418879260299</v>
      </c>
      <c r="EK136" s="380">
        <v>27.401130253971601</v>
      </c>
      <c r="EL136" s="380">
        <v>0</v>
      </c>
      <c r="EM136" s="89">
        <v>152.92206576083899</v>
      </c>
      <c r="EN136" s="380">
        <v>72.142795136276305</v>
      </c>
      <c r="EO136" s="380">
        <v>0</v>
      </c>
      <c r="EP136" s="89">
        <v>19.6034482399151</v>
      </c>
      <c r="EQ136" s="380">
        <v>12.1615717772493</v>
      </c>
      <c r="ER136" s="380">
        <v>1.8613075546274501E-3</v>
      </c>
      <c r="ES136" s="89">
        <v>122.927693272281</v>
      </c>
      <c r="ET136" s="380">
        <v>75.290687467506004</v>
      </c>
      <c r="EU136" s="380">
        <v>1.2909369181264001E-2</v>
      </c>
      <c r="EV136" s="89">
        <v>16.072357890256999</v>
      </c>
      <c r="EW136" s="380">
        <v>10.532154266369799</v>
      </c>
      <c r="EX136" s="380">
        <v>2.7690493101830398E-3</v>
      </c>
      <c r="EY136" s="89">
        <v>0.42389029526419503</v>
      </c>
      <c r="EZ136" s="380">
        <v>1.0276406562053999</v>
      </c>
      <c r="FA136" s="380">
        <v>0</v>
      </c>
      <c r="FB136" s="89">
        <v>12.231840987042601</v>
      </c>
      <c r="FC136" s="380">
        <v>4.9828816944110104</v>
      </c>
      <c r="FD136" s="380">
        <v>1.5756581282689398E-2</v>
      </c>
      <c r="FE136" s="89">
        <v>0.73564867705669401</v>
      </c>
      <c r="FF136" s="380">
        <v>1.1052527841175499</v>
      </c>
      <c r="FG136" s="380">
        <v>6.4292290738872902E-3</v>
      </c>
      <c r="FH136" s="89">
        <v>35.598800209860499</v>
      </c>
      <c r="FI136" s="380">
        <v>47.211357203429699</v>
      </c>
      <c r="FJ136" s="380">
        <v>3.6161746840222501E-3</v>
      </c>
      <c r="FK136" s="89">
        <v>19.060320033689401</v>
      </c>
      <c r="FL136" s="380">
        <v>20.2947419635545</v>
      </c>
      <c r="FM136" s="380">
        <v>0</v>
      </c>
    </row>
    <row r="137" spans="2:169">
      <c r="B137" s="73" t="s">
        <v>207</v>
      </c>
      <c r="C137" s="73" t="s">
        <v>1408</v>
      </c>
      <c r="D137" s="73" t="s">
        <v>1339</v>
      </c>
      <c r="E137" s="601"/>
      <c r="F137" s="601"/>
      <c r="H137" s="73" t="s">
        <v>1667</v>
      </c>
      <c r="I137" s="113" t="s">
        <v>1693</v>
      </c>
      <c r="J137" s="73" t="s">
        <v>1694</v>
      </c>
      <c r="K137" s="73" t="s">
        <v>1695</v>
      </c>
      <c r="L137" s="73">
        <v>25</v>
      </c>
      <c r="M137" s="113" t="s">
        <v>1702</v>
      </c>
      <c r="N137" s="89">
        <v>9.0813700428135196</v>
      </c>
      <c r="O137" s="380">
        <v>1.8961490239944601</v>
      </c>
      <c r="P137" s="380">
        <v>0.198566014931506</v>
      </c>
      <c r="Q137" s="89">
        <v>7.3055883323666402</v>
      </c>
      <c r="R137" s="380">
        <v>6.5565585856131099</v>
      </c>
      <c r="S137" s="380">
        <v>0.532502082553582</v>
      </c>
      <c r="T137" s="89">
        <v>831.45453120103798</v>
      </c>
      <c r="U137" s="380">
        <v>73.477461640510697</v>
      </c>
      <c r="V137" s="380">
        <v>0.47843114804244302</v>
      </c>
      <c r="W137" s="89">
        <v>158.425305133515</v>
      </c>
      <c r="X137" s="380">
        <v>45.050480333566497</v>
      </c>
      <c r="Y137" s="380">
        <v>0.32388119615534</v>
      </c>
      <c r="Z137" s="89">
        <v>48.601874205046798</v>
      </c>
      <c r="AA137" s="380">
        <v>44.259654962743497</v>
      </c>
      <c r="AB137" s="380">
        <v>0.12924708872617799</v>
      </c>
      <c r="AC137" s="89">
        <v>1253.3447881299401</v>
      </c>
      <c r="AD137" s="380">
        <v>932.83679157400604</v>
      </c>
      <c r="AE137" s="380">
        <v>123.73803686852899</v>
      </c>
      <c r="AF137" s="89">
        <v>183232.40895476801</v>
      </c>
      <c r="AG137" s="380">
        <v>11436.4176207362</v>
      </c>
      <c r="AH137" s="380">
        <v>7.2750566302534603</v>
      </c>
      <c r="AI137" s="89">
        <v>15154.7461487525</v>
      </c>
      <c r="AJ137" s="380">
        <v>10502.9739949014</v>
      </c>
      <c r="AK137" s="380">
        <v>63.330402139672699</v>
      </c>
      <c r="AL137" s="89">
        <v>347.20057616384099</v>
      </c>
      <c r="AM137" s="380">
        <v>181.412841221631</v>
      </c>
      <c r="AN137" s="380">
        <v>82.925867024038794</v>
      </c>
      <c r="AO137" s="89">
        <v>38.775752383277499</v>
      </c>
      <c r="AP137" s="380">
        <v>29.234599134456399</v>
      </c>
      <c r="AQ137" s="380">
        <v>1.2010172613934</v>
      </c>
      <c r="AR137" s="89">
        <v>4.0436856895821203</v>
      </c>
      <c r="AS137" s="380">
        <v>2.30525604201687</v>
      </c>
      <c r="AT137" s="380">
        <v>0.10903225997456201</v>
      </c>
      <c r="AU137" s="89">
        <v>9.7243710159847794</v>
      </c>
      <c r="AV137" s="380">
        <v>13.5172563377015</v>
      </c>
      <c r="AW137" s="380">
        <v>0.188150216114814</v>
      </c>
      <c r="AX137" s="89">
        <v>37.0990641624443</v>
      </c>
      <c r="AY137" s="382">
        <v>1.42828916804568</v>
      </c>
      <c r="AZ137" s="382">
        <v>4.5904951230094401E-2</v>
      </c>
      <c r="BA137" s="591">
        <f t="shared" si="170"/>
        <v>0.839851388879301</v>
      </c>
      <c r="BB137" s="380">
        <v>1.08915314657439</v>
      </c>
      <c r="BC137" s="380">
        <v>0.839851388879301</v>
      </c>
      <c r="BD137" s="89">
        <v>4754.6906279836903</v>
      </c>
      <c r="BE137" s="380">
        <v>208.17774644249701</v>
      </c>
      <c r="BF137" s="380">
        <v>0.70752528570648099</v>
      </c>
      <c r="BG137" s="89">
        <v>1913.9204549573201</v>
      </c>
      <c r="BH137" s="380">
        <v>258.82159649475602</v>
      </c>
      <c r="BI137" s="380">
        <v>0.96771441660966795</v>
      </c>
      <c r="BJ137" s="89">
        <v>1959.7052997547401</v>
      </c>
      <c r="BK137" s="380">
        <v>206.49198539221101</v>
      </c>
      <c r="BL137" s="380">
        <v>3.19542727647254</v>
      </c>
      <c r="BM137" s="89">
        <v>0.100027136884579</v>
      </c>
      <c r="BN137" s="380">
        <v>0.17348388723024899</v>
      </c>
      <c r="BO137" s="380">
        <v>2.23063550507215E-2</v>
      </c>
      <c r="BP137" s="89">
        <v>0.147924841454734</v>
      </c>
      <c r="BQ137" s="380">
        <v>0.45428009030362798</v>
      </c>
      <c r="BR137" s="380">
        <v>0.14501469407139</v>
      </c>
      <c r="BS137" s="89">
        <v>0.64719752649934903</v>
      </c>
      <c r="BT137" s="380">
        <v>0.825044399064637</v>
      </c>
      <c r="BU137" s="380">
        <v>5.6290549224842903E-2</v>
      </c>
      <c r="BV137" s="89">
        <v>1.83474873540584</v>
      </c>
      <c r="BW137" s="380">
        <v>1.58105156261789</v>
      </c>
      <c r="BX137" s="380">
        <v>0.21549798645073301</v>
      </c>
      <c r="BY137" s="89">
        <v>0.74317885074616297</v>
      </c>
      <c r="BZ137" s="380">
        <v>0.51584379885027798</v>
      </c>
      <c r="CA137" s="380">
        <v>5.9236581071162697E-2</v>
      </c>
      <c r="CB137" s="89">
        <v>35.084541275646203</v>
      </c>
      <c r="CC137" s="380">
        <v>12.164039561405099</v>
      </c>
      <c r="CD137" s="380">
        <v>0.34435917036913499</v>
      </c>
      <c r="CE137" s="89">
        <v>16.595622195413799</v>
      </c>
      <c r="CF137" s="380">
        <v>7.6770189249585199</v>
      </c>
      <c r="CG137" s="380">
        <v>0.21388773843919601</v>
      </c>
      <c r="CH137" s="89">
        <v>0.73782357516950803</v>
      </c>
      <c r="CI137" s="380">
        <v>0.60324043138139405</v>
      </c>
      <c r="CJ137" s="380">
        <v>9.7612378593724597E-2</v>
      </c>
      <c r="CK137" s="89">
        <v>97.792576677341302</v>
      </c>
      <c r="CL137" s="380">
        <v>6.3817870938754204</v>
      </c>
      <c r="CM137" s="380">
        <v>3.1618416869693897E-2</v>
      </c>
      <c r="CN137" s="89">
        <v>1336.25773907538</v>
      </c>
      <c r="CO137" s="380">
        <v>573.28369781092704</v>
      </c>
      <c r="CP137" s="380">
        <v>2.5431993741889302E-3</v>
      </c>
      <c r="CQ137" s="89">
        <v>0.624086133318287</v>
      </c>
      <c r="CR137" s="380">
        <v>0.57660942084613798</v>
      </c>
      <c r="CS137" s="380">
        <v>0</v>
      </c>
      <c r="CT137" s="89">
        <v>0.15341621220906501</v>
      </c>
      <c r="CU137" s="380">
        <v>0.22535849362287</v>
      </c>
      <c r="CV137" s="380">
        <v>4.0020397856583498E-3</v>
      </c>
      <c r="CW137" s="89">
        <v>5.1615770265633902E-2</v>
      </c>
      <c r="CX137" s="380">
        <v>0.16488612860236601</v>
      </c>
      <c r="CY137" s="380">
        <v>2.2628599645249301E-2</v>
      </c>
      <c r="CZ137" s="89">
        <v>0.97577677113694705</v>
      </c>
      <c r="DA137" s="380">
        <v>0.96528105383428797</v>
      </c>
      <c r="DB137" s="380">
        <v>4.3562452789396501E-2</v>
      </c>
      <c r="DC137" s="381">
        <f t="shared" ref="DC137" si="173">DE137</f>
        <v>4.0269025963338798E-2</v>
      </c>
      <c r="DD137" s="380">
        <v>0.110413485167558</v>
      </c>
      <c r="DE137" s="380">
        <v>4.0269025963338798E-2</v>
      </c>
      <c r="DF137" s="89">
        <v>1.1397110711892</v>
      </c>
      <c r="DG137" s="380">
        <v>0.86314288842585296</v>
      </c>
      <c r="DH137" s="380">
        <v>8.3293852829963405E-2</v>
      </c>
      <c r="DI137" s="89">
        <v>1062.1526566580501</v>
      </c>
      <c r="DJ137" s="380">
        <v>203.94838418614199</v>
      </c>
      <c r="DK137" s="380">
        <v>2.1121661234233199E-2</v>
      </c>
      <c r="DL137" s="89">
        <v>3341.2649494719799</v>
      </c>
      <c r="DM137" s="380">
        <v>966.19977150804198</v>
      </c>
      <c r="DN137" s="380">
        <v>5.2724422548222002E-3</v>
      </c>
      <c r="DO137" s="89">
        <v>495.14029088874202</v>
      </c>
      <c r="DP137" s="380">
        <v>147.63213893533401</v>
      </c>
      <c r="DQ137" s="380">
        <v>2.5885370588763302E-3</v>
      </c>
      <c r="DR137" s="89">
        <v>2239.6374162693901</v>
      </c>
      <c r="DS137" s="380">
        <v>814.44815742173296</v>
      </c>
      <c r="DT137" s="380">
        <v>1.6096148609264602E-2</v>
      </c>
      <c r="DU137" s="89">
        <v>525.925914086798</v>
      </c>
      <c r="DV137" s="380">
        <v>216.03164198129801</v>
      </c>
      <c r="DW137" s="380">
        <v>0</v>
      </c>
      <c r="DX137" s="89">
        <v>7.6144448095112498</v>
      </c>
      <c r="DY137" s="380">
        <v>3.0484268693918</v>
      </c>
      <c r="DZ137" s="380">
        <v>8.6188477205829204E-3</v>
      </c>
      <c r="EA137" s="89">
        <v>429.090168004384</v>
      </c>
      <c r="EB137" s="380">
        <v>162.38049177237599</v>
      </c>
      <c r="EC137" s="380">
        <v>4.70535253211024E-2</v>
      </c>
      <c r="ED137" s="89">
        <v>54.7784383597958</v>
      </c>
      <c r="EE137" s="380">
        <v>24.9956139284062</v>
      </c>
      <c r="EF137" s="380">
        <v>2.6395468130041501E-3</v>
      </c>
      <c r="EG137" s="89">
        <v>299.196103703684</v>
      </c>
      <c r="EH137" s="380">
        <v>145.24025395418701</v>
      </c>
      <c r="EI137" s="380">
        <v>0</v>
      </c>
      <c r="EJ137" s="89">
        <v>51.339628808205703</v>
      </c>
      <c r="EK137" s="380">
        <v>24.906558308118701</v>
      </c>
      <c r="EL137" s="380">
        <v>0</v>
      </c>
      <c r="EM137" s="89">
        <v>137.26030166911499</v>
      </c>
      <c r="EN137" s="380">
        <v>72.5214049083216</v>
      </c>
      <c r="EO137" s="380">
        <v>0</v>
      </c>
      <c r="EP137" s="89">
        <v>18.714844553121399</v>
      </c>
      <c r="EQ137" s="380">
        <v>11.5573494686972</v>
      </c>
      <c r="ER137" s="380">
        <v>2.8072893666451501E-3</v>
      </c>
      <c r="ES137" s="89">
        <v>132.427860887733</v>
      </c>
      <c r="ET137" s="380">
        <v>93.945046233443094</v>
      </c>
      <c r="EU137" s="380">
        <v>1.9472004472253099E-2</v>
      </c>
      <c r="EV137" s="89">
        <v>19.489630460085699</v>
      </c>
      <c r="EW137" s="380">
        <v>13.5278788614532</v>
      </c>
      <c r="EX137" s="380">
        <v>0</v>
      </c>
      <c r="EY137" s="89">
        <v>0.110227999486711</v>
      </c>
      <c r="EZ137" s="380">
        <v>0.25525830807043398</v>
      </c>
      <c r="FA137" s="380">
        <v>0</v>
      </c>
      <c r="FB137" s="89">
        <v>11.7908385295842</v>
      </c>
      <c r="FC137" s="380">
        <v>2.9006473481402799</v>
      </c>
      <c r="FD137" s="380">
        <v>1.00305620477184E-2</v>
      </c>
      <c r="FE137" s="89">
        <v>1.9362475015163501</v>
      </c>
      <c r="FF137" s="380">
        <v>4.0121645591349404</v>
      </c>
      <c r="FG137" s="380">
        <v>1.4792439714684901E-2</v>
      </c>
      <c r="FH137" s="89">
        <v>32.059296067539201</v>
      </c>
      <c r="FI137" s="380">
        <v>46.6542574558461</v>
      </c>
      <c r="FJ137" s="380">
        <v>9.3344965722419806E-3</v>
      </c>
      <c r="FK137" s="89">
        <v>34.096802808709199</v>
      </c>
      <c r="FL137" s="380">
        <v>65.513135746615802</v>
      </c>
      <c r="FM137" s="380">
        <v>5.4568427471837497E-3</v>
      </c>
    </row>
    <row r="138" spans="2:169">
      <c r="B138" s="73" t="s">
        <v>207</v>
      </c>
      <c r="C138" s="73" t="s">
        <v>1408</v>
      </c>
      <c r="D138" s="73" t="s">
        <v>1339</v>
      </c>
      <c r="E138" s="601"/>
      <c r="F138" s="601"/>
      <c r="H138" s="73" t="s">
        <v>1667</v>
      </c>
      <c r="I138" s="113" t="s">
        <v>1693</v>
      </c>
      <c r="J138" s="73" t="s">
        <v>1694</v>
      </c>
      <c r="K138" s="73" t="s">
        <v>1695</v>
      </c>
      <c r="L138" s="73">
        <v>25</v>
      </c>
      <c r="M138" s="113" t="s">
        <v>1703</v>
      </c>
      <c r="N138" s="89">
        <v>10.9491172855118</v>
      </c>
      <c r="O138" s="380">
        <v>2.18400893273843</v>
      </c>
      <c r="P138" s="380">
        <v>0.113467227074088</v>
      </c>
      <c r="Q138" s="89">
        <v>3.8853724055265699</v>
      </c>
      <c r="R138" s="380">
        <v>5.0754217129445101</v>
      </c>
      <c r="S138" s="380">
        <v>0.31293895118223403</v>
      </c>
      <c r="T138" s="89">
        <v>1133.23165735009</v>
      </c>
      <c r="U138" s="380">
        <v>138.710889792719</v>
      </c>
      <c r="V138" s="380">
        <v>0.28002277534204401</v>
      </c>
      <c r="W138" s="89">
        <v>120.455622490116</v>
      </c>
      <c r="X138" s="380">
        <v>22.679278774844001</v>
      </c>
      <c r="Y138" s="380">
        <v>0.14538174250322</v>
      </c>
      <c r="Z138" s="89">
        <v>64.048265023823205</v>
      </c>
      <c r="AA138" s="380">
        <v>90.729289252464596</v>
      </c>
      <c r="AB138" s="380">
        <v>7.1997394108934007E-2</v>
      </c>
      <c r="AC138" s="89">
        <v>2136.5757403738198</v>
      </c>
      <c r="AD138" s="380">
        <v>1479.21243780339</v>
      </c>
      <c r="AE138" s="380">
        <v>67.980801994993897</v>
      </c>
      <c r="AF138" s="89">
        <v>186270.95449226201</v>
      </c>
      <c r="AG138" s="380">
        <v>9170.0035106739797</v>
      </c>
      <c r="AH138" s="380">
        <v>5.3090433444274803</v>
      </c>
      <c r="AI138" s="89">
        <v>2101.2419763236999</v>
      </c>
      <c r="AJ138" s="380">
        <v>1327.3833388697501</v>
      </c>
      <c r="AK138" s="380">
        <v>42.845771758934298</v>
      </c>
      <c r="AL138" s="89">
        <v>323.91555038511598</v>
      </c>
      <c r="AM138" s="380">
        <v>186.40121852062401</v>
      </c>
      <c r="AN138" s="380">
        <v>37.466287502903903</v>
      </c>
      <c r="AO138" s="89">
        <v>22.850778309826399</v>
      </c>
      <c r="AP138" s="380">
        <v>30.1216224003722</v>
      </c>
      <c r="AQ138" s="380">
        <v>0.68491058688080497</v>
      </c>
      <c r="AR138" s="89">
        <v>3.38991950082195</v>
      </c>
      <c r="AS138" s="380">
        <v>1.72243310789156</v>
      </c>
      <c r="AT138" s="380">
        <v>6.6350556712591102E-2</v>
      </c>
      <c r="AU138" s="89">
        <v>1.2076293231066699</v>
      </c>
      <c r="AV138" s="380">
        <v>2.7532343530252299</v>
      </c>
      <c r="AW138" s="380">
        <v>6.4921042249917807E-2</v>
      </c>
      <c r="AX138" s="89">
        <v>4.9408765768446203</v>
      </c>
      <c r="AY138" s="382">
        <v>6.1925106722017702</v>
      </c>
      <c r="AZ138" s="382">
        <v>2.27776002861107E-2</v>
      </c>
      <c r="BA138" s="591">
        <f t="shared" si="170"/>
        <v>0.33937876378323401</v>
      </c>
      <c r="BB138" s="380">
        <v>1.35480505791802</v>
      </c>
      <c r="BC138" s="380">
        <v>0.33937876378323401</v>
      </c>
      <c r="BD138" s="89">
        <v>4642.2442684508396</v>
      </c>
      <c r="BE138" s="380">
        <v>315.90333651697</v>
      </c>
      <c r="BF138" s="380">
        <v>0.38432533080993098</v>
      </c>
      <c r="BG138" s="89">
        <v>1570.3954754465301</v>
      </c>
      <c r="BH138" s="380">
        <v>185.74997744139401</v>
      </c>
      <c r="BI138" s="380">
        <v>0.616468532298725</v>
      </c>
      <c r="BJ138" s="89">
        <v>1648.8269300641</v>
      </c>
      <c r="BK138" s="380">
        <v>202.65452628658599</v>
      </c>
      <c r="BL138" s="380">
        <v>1.5387066373468601</v>
      </c>
      <c r="BM138" s="89">
        <v>8.0352905057535604E-2</v>
      </c>
      <c r="BN138" s="380">
        <v>0.13437495676913599</v>
      </c>
      <c r="BO138" s="380">
        <v>1.03365261411364E-2</v>
      </c>
      <c r="BP138" s="591">
        <f t="shared" ref="BP138:BP139" si="174">BR138</f>
        <v>7.0565222430836502E-2</v>
      </c>
      <c r="BQ138" s="380">
        <v>0.381857732502627</v>
      </c>
      <c r="BR138" s="380">
        <v>7.0565222430836502E-2</v>
      </c>
      <c r="BS138" s="89">
        <v>0.141265382249499</v>
      </c>
      <c r="BT138" s="380">
        <v>0.27055652774928501</v>
      </c>
      <c r="BU138" s="380">
        <v>3.3722198963489998E-2</v>
      </c>
      <c r="BV138" s="89">
        <v>0.842784915390561</v>
      </c>
      <c r="BW138" s="380">
        <v>1.1602682977503</v>
      </c>
      <c r="BX138" s="380">
        <v>0.114756828980131</v>
      </c>
      <c r="BY138" s="89">
        <v>0.48351671561290199</v>
      </c>
      <c r="BZ138" s="380">
        <v>0.416918669694056</v>
      </c>
      <c r="CA138" s="380">
        <v>3.0038231205380801E-2</v>
      </c>
      <c r="CB138" s="89">
        <v>35.858088027854798</v>
      </c>
      <c r="CC138" s="380">
        <v>13.6276501306145</v>
      </c>
      <c r="CD138" s="380">
        <v>0.197997628848051</v>
      </c>
      <c r="CE138" s="89">
        <v>14.5862530787547</v>
      </c>
      <c r="CF138" s="380">
        <v>5.4182965219458001</v>
      </c>
      <c r="CG138" s="380">
        <v>0.121007729665456</v>
      </c>
      <c r="CH138" s="89">
        <v>0.63012710127567095</v>
      </c>
      <c r="CI138" s="380">
        <v>0.70819258176651101</v>
      </c>
      <c r="CJ138" s="380">
        <v>4.72898273208451E-2</v>
      </c>
      <c r="CK138" s="89">
        <v>113.63290779752801</v>
      </c>
      <c r="CL138" s="380">
        <v>15.7732820176633</v>
      </c>
      <c r="CM138" s="380">
        <v>1.7578689104445901E-2</v>
      </c>
      <c r="CN138" s="89">
        <v>3388.7147060596099</v>
      </c>
      <c r="CO138" s="380">
        <v>1484.45375717248</v>
      </c>
      <c r="CP138" s="380">
        <v>1.3655793800502599E-3</v>
      </c>
      <c r="CQ138" s="89">
        <v>0.91148047651679698</v>
      </c>
      <c r="CR138" s="380">
        <v>1.35505688389519</v>
      </c>
      <c r="CS138" s="380">
        <v>0</v>
      </c>
      <c r="CT138" s="89">
        <v>0.11369006696514</v>
      </c>
      <c r="CU138" s="380">
        <v>0.33205898044354998</v>
      </c>
      <c r="CV138" s="380">
        <v>0</v>
      </c>
      <c r="CW138" s="89">
        <v>5.2856509929215097E-2</v>
      </c>
      <c r="CX138" s="380">
        <v>0.20152950646633899</v>
      </c>
      <c r="CY138" s="380">
        <v>2.09933368563348E-2</v>
      </c>
      <c r="CZ138" s="89">
        <v>0.94956742694037</v>
      </c>
      <c r="DA138" s="380">
        <v>0.70262122023809304</v>
      </c>
      <c r="DB138" s="380">
        <v>2.9271068642254199E-2</v>
      </c>
      <c r="DC138" s="89">
        <v>0.14242754593797</v>
      </c>
      <c r="DD138" s="380">
        <v>0.366811109622253</v>
      </c>
      <c r="DE138" s="380">
        <v>2.5769036832108801E-2</v>
      </c>
      <c r="DF138" s="89">
        <v>0.42935315106900201</v>
      </c>
      <c r="DG138" s="380">
        <v>1.0896302686792101</v>
      </c>
      <c r="DH138" s="380">
        <v>3.9466748233210197E-2</v>
      </c>
      <c r="DI138" s="89">
        <v>797.76323946167804</v>
      </c>
      <c r="DJ138" s="380">
        <v>381.83463187066201</v>
      </c>
      <c r="DK138" s="380">
        <v>1.60234804503123E-3</v>
      </c>
      <c r="DL138" s="89">
        <v>2698.4364612347299</v>
      </c>
      <c r="DM138" s="380">
        <v>1093.6262411140599</v>
      </c>
      <c r="DN138" s="380">
        <v>8.6016883937786101E-3</v>
      </c>
      <c r="DO138" s="89">
        <v>438.44299814988898</v>
      </c>
      <c r="DP138" s="380">
        <v>171.96568431166301</v>
      </c>
      <c r="DQ138" s="380">
        <v>1.3864937158617201E-3</v>
      </c>
      <c r="DR138" s="89">
        <v>2118.9061071679498</v>
      </c>
      <c r="DS138" s="380">
        <v>813.72532128625005</v>
      </c>
      <c r="DT138" s="380">
        <v>8.5859334816214099E-3</v>
      </c>
      <c r="DU138" s="89">
        <v>711.884662077401</v>
      </c>
      <c r="DV138" s="380">
        <v>269.23809888666398</v>
      </c>
      <c r="DW138" s="380">
        <v>1.3259997247832399E-2</v>
      </c>
      <c r="DX138" s="89">
        <v>9.4187032648116098</v>
      </c>
      <c r="DY138" s="380">
        <v>3.82972530595086</v>
      </c>
      <c r="DZ138" s="380">
        <v>4.6133319656878596E-3</v>
      </c>
      <c r="EA138" s="89">
        <v>733.55682818911896</v>
      </c>
      <c r="EB138" s="380">
        <v>294.25927058253598</v>
      </c>
      <c r="EC138" s="380">
        <v>3.5408340364691399E-2</v>
      </c>
      <c r="ED138" s="89">
        <v>117.68220737062001</v>
      </c>
      <c r="EE138" s="380">
        <v>53.267260795178998</v>
      </c>
      <c r="EF138" s="380">
        <v>1.9854878070393301E-3</v>
      </c>
      <c r="EG138" s="89">
        <v>699.94450204741099</v>
      </c>
      <c r="EH138" s="380">
        <v>310.981750545061</v>
      </c>
      <c r="EI138" s="380">
        <v>0</v>
      </c>
      <c r="EJ138" s="89">
        <v>122.89723377957399</v>
      </c>
      <c r="EK138" s="380">
        <v>58.5353250138823</v>
      </c>
      <c r="EL138" s="380">
        <v>0</v>
      </c>
      <c r="EM138" s="89">
        <v>328.305794487642</v>
      </c>
      <c r="EN138" s="380">
        <v>161.00407562388699</v>
      </c>
      <c r="EO138" s="380">
        <v>0</v>
      </c>
      <c r="EP138" s="89">
        <v>41.7066000709831</v>
      </c>
      <c r="EQ138" s="380">
        <v>21.729418468268101</v>
      </c>
      <c r="ER138" s="380">
        <v>2.1104038072759001E-3</v>
      </c>
      <c r="ES138" s="89">
        <v>257.79512027813001</v>
      </c>
      <c r="ET138" s="380">
        <v>135.53833604662501</v>
      </c>
      <c r="EU138" s="380">
        <v>0</v>
      </c>
      <c r="EV138" s="89">
        <v>32.208368911573601</v>
      </c>
      <c r="EW138" s="380">
        <v>17.340524349182001</v>
      </c>
      <c r="EX138" s="380">
        <v>1.59118918564229E-3</v>
      </c>
      <c r="EY138" s="89">
        <v>1.2537465096526701</v>
      </c>
      <c r="EZ138" s="380">
        <v>6.0100540273969303</v>
      </c>
      <c r="FA138" s="380">
        <v>1.13035494930953E-2</v>
      </c>
      <c r="FB138" s="89">
        <v>10.533380929718399</v>
      </c>
      <c r="FC138" s="380">
        <v>2.8325018959729702</v>
      </c>
      <c r="FD138" s="380">
        <v>1.17146270484241E-2</v>
      </c>
      <c r="FE138" s="89">
        <v>2.3222664267181901</v>
      </c>
      <c r="FF138" s="380">
        <v>2.51137112983435</v>
      </c>
      <c r="FG138" s="380">
        <v>5.2108402716095504E-3</v>
      </c>
      <c r="FH138" s="89">
        <v>44.808439855578897</v>
      </c>
      <c r="FI138" s="380">
        <v>68.360185271629803</v>
      </c>
      <c r="FJ138" s="380">
        <v>4.1047307243988499E-3</v>
      </c>
      <c r="FK138" s="89">
        <v>49.423106847774697</v>
      </c>
      <c r="FL138" s="380">
        <v>50.109376365762003</v>
      </c>
      <c r="FM138" s="380">
        <v>0</v>
      </c>
    </row>
    <row r="139" spans="2:169">
      <c r="B139" s="73" t="s">
        <v>207</v>
      </c>
      <c r="C139" s="73" t="s">
        <v>1408</v>
      </c>
      <c r="D139" s="73" t="s">
        <v>1339</v>
      </c>
      <c r="E139" s="601"/>
      <c r="F139" s="601"/>
      <c r="H139" s="73" t="s">
        <v>1667</v>
      </c>
      <c r="I139" s="113" t="s">
        <v>1693</v>
      </c>
      <c r="J139" s="73" t="s">
        <v>1694</v>
      </c>
      <c r="K139" s="73" t="s">
        <v>1695</v>
      </c>
      <c r="L139" s="73">
        <v>25</v>
      </c>
      <c r="M139" s="113" t="s">
        <v>1704</v>
      </c>
      <c r="N139" s="89">
        <v>5.6112574951259502</v>
      </c>
      <c r="O139" s="380">
        <v>2.2460236239282101</v>
      </c>
      <c r="P139" s="380">
        <v>0.12620358985577701</v>
      </c>
      <c r="Q139" s="89">
        <v>0.96304835443998804</v>
      </c>
      <c r="R139" s="380">
        <v>2.8903589386872799</v>
      </c>
      <c r="S139" s="380">
        <v>0.50463134569333401</v>
      </c>
      <c r="T139" s="89">
        <v>824.88303721323405</v>
      </c>
      <c r="U139" s="380">
        <v>70.510925426482899</v>
      </c>
      <c r="V139" s="380">
        <v>0.36038884119810999</v>
      </c>
      <c r="W139" s="89">
        <v>169.351409195488</v>
      </c>
      <c r="X139" s="380">
        <v>26.549981252717799</v>
      </c>
      <c r="Y139" s="380">
        <v>0.209613728700766</v>
      </c>
      <c r="Z139" s="89">
        <v>20.758068574669501</v>
      </c>
      <c r="AA139" s="380">
        <v>28.894872121159899</v>
      </c>
      <c r="AB139" s="380">
        <v>9.1617035671585106E-2</v>
      </c>
      <c r="AC139" s="89">
        <v>2370.3331946511798</v>
      </c>
      <c r="AD139" s="380">
        <v>670.67307937302598</v>
      </c>
      <c r="AE139" s="380">
        <v>71.8075813056588</v>
      </c>
      <c r="AF139" s="89">
        <v>187742.56975548799</v>
      </c>
      <c r="AG139" s="380">
        <v>11166.8789656955</v>
      </c>
      <c r="AH139" s="380">
        <v>5.9818200154596104</v>
      </c>
      <c r="AI139" s="89">
        <v>2012.96727386934</v>
      </c>
      <c r="AJ139" s="380">
        <v>3217.4125169910999</v>
      </c>
      <c r="AK139" s="380">
        <v>54.757901008853104</v>
      </c>
      <c r="AL139" s="89">
        <v>361.90542135326501</v>
      </c>
      <c r="AM139" s="380">
        <v>182.49665646314901</v>
      </c>
      <c r="AN139" s="380">
        <v>51.195773821169297</v>
      </c>
      <c r="AO139" s="89">
        <v>15.8740815542694</v>
      </c>
      <c r="AP139" s="380">
        <v>22.778259597840901</v>
      </c>
      <c r="AQ139" s="380">
        <v>0.75085251444083001</v>
      </c>
      <c r="AR139" s="89">
        <v>5.5696472845843701</v>
      </c>
      <c r="AS139" s="380">
        <v>1.49255555975057</v>
      </c>
      <c r="AT139" s="380">
        <v>7.4076773895681097E-2</v>
      </c>
      <c r="AU139" s="89">
        <v>6.7583345784129598</v>
      </c>
      <c r="AV139" s="380">
        <v>9.9575164510811192</v>
      </c>
      <c r="AW139" s="380">
        <v>0.104638596567773</v>
      </c>
      <c r="AX139" s="89">
        <v>6.1318423939300297</v>
      </c>
      <c r="AY139" s="382">
        <v>1.4779432079165</v>
      </c>
      <c r="AZ139" s="382">
        <v>3.9730842003556102E-2</v>
      </c>
      <c r="BA139" s="591">
        <f t="shared" si="170"/>
        <v>0.49375862999951098</v>
      </c>
      <c r="BB139" s="380">
        <v>1.4077421371982399</v>
      </c>
      <c r="BC139" s="380">
        <v>0.49375862999951098</v>
      </c>
      <c r="BD139" s="89">
        <v>4879.3235659901802</v>
      </c>
      <c r="BE139" s="380">
        <v>292.43805440955498</v>
      </c>
      <c r="BF139" s="380">
        <v>0.510529909480121</v>
      </c>
      <c r="BG139" s="89">
        <v>2137.7573726371902</v>
      </c>
      <c r="BH139" s="380">
        <v>192.38897607986399</v>
      </c>
      <c r="BI139" s="380">
        <v>3.0174976827296902</v>
      </c>
      <c r="BJ139" s="89">
        <v>2193.72758896912</v>
      </c>
      <c r="BK139" s="380">
        <v>235.96668335114401</v>
      </c>
      <c r="BL139" s="380">
        <v>2.2965460412318799</v>
      </c>
      <c r="BM139" s="89">
        <v>8.3788698515103399E-2</v>
      </c>
      <c r="BN139" s="380">
        <v>0.117722391507304</v>
      </c>
      <c r="BO139" s="380">
        <v>1.10581525174512E-2</v>
      </c>
      <c r="BP139" s="591">
        <f t="shared" si="174"/>
        <v>0.10867156887802</v>
      </c>
      <c r="BQ139" s="380">
        <v>0.395548297595471</v>
      </c>
      <c r="BR139" s="380">
        <v>0.10867156887802</v>
      </c>
      <c r="BS139" s="89">
        <v>0.15535613113486599</v>
      </c>
      <c r="BT139" s="380">
        <v>0.24131716118725899</v>
      </c>
      <c r="BU139" s="380">
        <v>3.6660565585890599E-2</v>
      </c>
      <c r="BV139" s="89">
        <v>1.21414957737053</v>
      </c>
      <c r="BW139" s="380">
        <v>1.3403528486229801</v>
      </c>
      <c r="BX139" s="380">
        <v>0.15496250004491899</v>
      </c>
      <c r="BY139" s="89">
        <v>0.64759677953925998</v>
      </c>
      <c r="BZ139" s="380">
        <v>0.38416086553440398</v>
      </c>
      <c r="CA139" s="380">
        <v>3.7859721195618701E-2</v>
      </c>
      <c r="CB139" s="89">
        <v>45.8581435134586</v>
      </c>
      <c r="CC139" s="380">
        <v>6.9960321407162001</v>
      </c>
      <c r="CD139" s="380">
        <v>0.266983581237068</v>
      </c>
      <c r="CE139" s="89">
        <v>16.3336017371136</v>
      </c>
      <c r="CF139" s="380">
        <v>3.87809695746664</v>
      </c>
      <c r="CG139" s="380">
        <v>0.14289167907662201</v>
      </c>
      <c r="CH139" s="89">
        <v>0.52161009725186003</v>
      </c>
      <c r="CI139" s="380">
        <v>0.486881327199301</v>
      </c>
      <c r="CJ139" s="380">
        <v>6.2875340427487797E-2</v>
      </c>
      <c r="CK139" s="89">
        <v>130.404965757078</v>
      </c>
      <c r="CL139" s="380">
        <v>14.154883783804401</v>
      </c>
      <c r="CM139" s="380">
        <v>2.2646625500094299E-2</v>
      </c>
      <c r="CN139" s="89">
        <v>2282.98839073923</v>
      </c>
      <c r="CO139" s="380">
        <v>616.47116429971402</v>
      </c>
      <c r="CP139" s="380">
        <v>1.8201384101686499E-3</v>
      </c>
      <c r="CQ139" s="89">
        <v>3.3241882558780902</v>
      </c>
      <c r="CR139" s="380">
        <v>1.62318900042339</v>
      </c>
      <c r="CS139" s="380">
        <v>0</v>
      </c>
      <c r="CT139" s="89">
        <v>7.0029956913889496E-2</v>
      </c>
      <c r="CU139" s="380">
        <v>0.121353510534502</v>
      </c>
      <c r="CV139" s="380">
        <v>0</v>
      </c>
      <c r="CW139" s="89">
        <v>3.2302460090964297E-2</v>
      </c>
      <c r="CX139" s="380">
        <v>0.151166716851313</v>
      </c>
      <c r="CY139" s="380">
        <v>0</v>
      </c>
      <c r="CZ139" s="89">
        <v>0.91457805155506899</v>
      </c>
      <c r="DA139" s="380">
        <v>0.73301312848537303</v>
      </c>
      <c r="DB139" s="380">
        <v>2.73969359596406E-2</v>
      </c>
      <c r="DC139" s="381">
        <f t="shared" ref="DC139" si="175">DE139</f>
        <v>3.0725343210649899E-2</v>
      </c>
      <c r="DD139" s="380">
        <v>0.11809098280437701</v>
      </c>
      <c r="DE139" s="380">
        <v>3.0725343210649899E-2</v>
      </c>
      <c r="DF139" s="89">
        <v>0.42232006988569398</v>
      </c>
      <c r="DG139" s="380">
        <v>0.83788002321446198</v>
      </c>
      <c r="DH139" s="380">
        <v>4.2319602946146902E-2</v>
      </c>
      <c r="DI139" s="89">
        <v>1269.7215914289</v>
      </c>
      <c r="DJ139" s="380">
        <v>175.08375792244601</v>
      </c>
      <c r="DK139" s="380">
        <v>5.5475224247453301E-3</v>
      </c>
      <c r="DL139" s="89">
        <v>3882.0919502377901</v>
      </c>
      <c r="DM139" s="380">
        <v>394.54703545580702</v>
      </c>
      <c r="DN139" s="380">
        <v>3.7602491241752402E-3</v>
      </c>
      <c r="DO139" s="89">
        <v>594.87965657879795</v>
      </c>
      <c r="DP139" s="380">
        <v>55.547092341756098</v>
      </c>
      <c r="DQ139" s="380">
        <v>0</v>
      </c>
      <c r="DR139" s="89">
        <v>2775.3456324213098</v>
      </c>
      <c r="DS139" s="380">
        <v>245.63345013563699</v>
      </c>
      <c r="DT139" s="380">
        <v>2.23327281819427E-2</v>
      </c>
      <c r="DU139" s="89">
        <v>748.25149408007098</v>
      </c>
      <c r="DV139" s="380">
        <v>85.005852953015193</v>
      </c>
      <c r="DW139" s="380">
        <v>0</v>
      </c>
      <c r="DX139" s="89">
        <v>11.3022109614753</v>
      </c>
      <c r="DY139" s="380">
        <v>1.8104729870210701</v>
      </c>
      <c r="DZ139" s="380">
        <v>0</v>
      </c>
      <c r="EA139" s="89">
        <v>661.22574747953399</v>
      </c>
      <c r="EB139" s="380">
        <v>98.487004347831402</v>
      </c>
      <c r="EC139" s="380">
        <v>2.9407192806663499E-2</v>
      </c>
      <c r="ED139" s="89">
        <v>89.574375376358205</v>
      </c>
      <c r="EE139" s="380">
        <v>17.8516343972687</v>
      </c>
      <c r="EF139" s="380">
        <v>0</v>
      </c>
      <c r="EG139" s="89">
        <v>498.92365655933702</v>
      </c>
      <c r="EH139" s="380">
        <v>111.927933521737</v>
      </c>
      <c r="EI139" s="380">
        <v>1.14080345688691E-2</v>
      </c>
      <c r="EJ139" s="89">
        <v>84.293464519126104</v>
      </c>
      <c r="EK139" s="380">
        <v>21.6529183755068</v>
      </c>
      <c r="EL139" s="380">
        <v>4.7106502163062197E-2</v>
      </c>
      <c r="EM139" s="89">
        <v>221.55518383500001</v>
      </c>
      <c r="EN139" s="380">
        <v>67.355478987698902</v>
      </c>
      <c r="EO139" s="380">
        <v>0</v>
      </c>
      <c r="EP139" s="89">
        <v>27.8454704856955</v>
      </c>
      <c r="EQ139" s="380">
        <v>9.4196578319702002</v>
      </c>
      <c r="ER139" s="380">
        <v>2.80355082799139E-3</v>
      </c>
      <c r="ES139" s="89">
        <v>174.07264320745901</v>
      </c>
      <c r="ET139" s="380">
        <v>70.342750730092803</v>
      </c>
      <c r="EU139" s="380">
        <v>9.8461716256100194E-3</v>
      </c>
      <c r="EV139" s="89">
        <v>22.4647939021614</v>
      </c>
      <c r="EW139" s="380">
        <v>9.4168949536498197</v>
      </c>
      <c r="EX139" s="380">
        <v>2.1148204281713802E-3</v>
      </c>
      <c r="EY139" s="89">
        <v>4.9957214812570302E-2</v>
      </c>
      <c r="EZ139" s="380">
        <v>0.18439342021065</v>
      </c>
      <c r="FA139" s="380">
        <v>0</v>
      </c>
      <c r="FB139" s="89">
        <v>11.5753280753037</v>
      </c>
      <c r="FC139" s="380">
        <v>2.0942278774941001</v>
      </c>
      <c r="FD139" s="380">
        <v>7.1473682977928298E-3</v>
      </c>
      <c r="FE139" s="89">
        <v>0.56933936191426904</v>
      </c>
      <c r="FF139" s="380">
        <v>0.78403103373097904</v>
      </c>
      <c r="FG139" s="380">
        <v>7.9585762468587593E-3</v>
      </c>
      <c r="FH139" s="89">
        <v>59.437262791593703</v>
      </c>
      <c r="FI139" s="380">
        <v>14.455180007055199</v>
      </c>
      <c r="FJ139" s="380">
        <v>0</v>
      </c>
      <c r="FK139" s="89">
        <v>29.1245468250453</v>
      </c>
      <c r="FL139" s="380">
        <v>14.7367223714099</v>
      </c>
      <c r="FM139" s="380">
        <v>8.4785929163886699E-3</v>
      </c>
    </row>
    <row r="140" spans="2:169">
      <c r="B140" s="73" t="s">
        <v>207</v>
      </c>
      <c r="C140" s="73" t="s">
        <v>1408</v>
      </c>
      <c r="D140" s="73" t="s">
        <v>1339</v>
      </c>
      <c r="E140" s="601"/>
      <c r="F140" s="601"/>
      <c r="H140" s="73" t="s">
        <v>1667</v>
      </c>
      <c r="I140" s="113" t="s">
        <v>1693</v>
      </c>
      <c r="J140" s="73" t="s">
        <v>1694</v>
      </c>
      <c r="K140" s="73" t="s">
        <v>1695</v>
      </c>
      <c r="L140" s="73">
        <v>25</v>
      </c>
      <c r="M140" s="113" t="s">
        <v>1705</v>
      </c>
      <c r="N140" s="89">
        <v>10.2357497336056</v>
      </c>
      <c r="O140" s="380">
        <v>4.2483000292400899</v>
      </c>
      <c r="P140" s="380">
        <v>0.14583543778122199</v>
      </c>
      <c r="Q140" s="89">
        <v>3.4164226012026599</v>
      </c>
      <c r="R140" s="380">
        <v>4.2614310772722703</v>
      </c>
      <c r="S140" s="380">
        <v>0.50022461798078</v>
      </c>
      <c r="T140" s="89">
        <v>1086.2872662653201</v>
      </c>
      <c r="U140" s="380">
        <v>112.699074516666</v>
      </c>
      <c r="V140" s="380">
        <v>0.348475725251505</v>
      </c>
      <c r="W140" s="89">
        <v>139.10374813887501</v>
      </c>
      <c r="X140" s="380">
        <v>98.045995192097294</v>
      </c>
      <c r="Y140" s="380">
        <v>0.25635559341611103</v>
      </c>
      <c r="Z140" s="89">
        <v>93.129752629164898</v>
      </c>
      <c r="AA140" s="380">
        <v>298.16006654679302</v>
      </c>
      <c r="AB140" s="380">
        <v>8.4428080315215495E-2</v>
      </c>
      <c r="AC140" s="89">
        <v>2030.70021196171</v>
      </c>
      <c r="AD140" s="380">
        <v>2278.1089574570101</v>
      </c>
      <c r="AE140" s="380">
        <v>71.261979250578307</v>
      </c>
      <c r="AF140" s="89">
        <v>189631.02330330701</v>
      </c>
      <c r="AG140" s="380">
        <v>8480.7490895903702</v>
      </c>
      <c r="AH140" s="380">
        <v>4.4336644543810504</v>
      </c>
      <c r="AI140" s="89">
        <v>316.28246113747599</v>
      </c>
      <c r="AJ140" s="380">
        <v>315.199760101415</v>
      </c>
      <c r="AK140" s="380">
        <v>48.6729556733181</v>
      </c>
      <c r="AL140" s="89">
        <v>380.06758975999799</v>
      </c>
      <c r="AM140" s="380">
        <v>215.58688690134699</v>
      </c>
      <c r="AN140" s="380">
        <v>42.967446815972302</v>
      </c>
      <c r="AO140" s="89">
        <v>59.115186706979699</v>
      </c>
      <c r="AP140" s="380">
        <v>89.959845872132703</v>
      </c>
      <c r="AQ140" s="380">
        <v>0.81813484500978295</v>
      </c>
      <c r="AR140" s="89">
        <v>3.3920183664603001</v>
      </c>
      <c r="AS140" s="380">
        <v>2.9185936270308699</v>
      </c>
      <c r="AT140" s="380">
        <v>8.8905332760608302E-2</v>
      </c>
      <c r="AU140" s="89">
        <v>7.9942488056007299</v>
      </c>
      <c r="AV140" s="380">
        <v>13.5868923991301</v>
      </c>
      <c r="AW140" s="380">
        <v>9.0779623290103403E-2</v>
      </c>
      <c r="AX140" s="89">
        <v>33.443702102315001</v>
      </c>
      <c r="AY140" s="382">
        <v>26.747873316410701</v>
      </c>
      <c r="AZ140" s="382">
        <v>2.7501964744931998E-2</v>
      </c>
      <c r="BA140" s="591">
        <f t="shared" si="170"/>
        <v>0.45649170829413499</v>
      </c>
      <c r="BB140" s="380">
        <v>1.35039466093209</v>
      </c>
      <c r="BC140" s="380">
        <v>0.45649170829413499</v>
      </c>
      <c r="BD140" s="89">
        <v>4545.1565168658199</v>
      </c>
      <c r="BE140" s="380">
        <v>333.36156403991498</v>
      </c>
      <c r="BF140" s="380">
        <v>0.37919268037805998</v>
      </c>
      <c r="BG140" s="89">
        <v>1795.78756496847</v>
      </c>
      <c r="BH140" s="380">
        <v>809.95791851669503</v>
      </c>
      <c r="BI140" s="380">
        <v>0.58768457533669505</v>
      </c>
      <c r="BJ140" s="89">
        <v>1863.22290485704</v>
      </c>
      <c r="BK140" s="380">
        <v>805.19648982517504</v>
      </c>
      <c r="BL140" s="380">
        <v>1.81648543155088</v>
      </c>
      <c r="BM140" s="89">
        <v>0.150208922597313</v>
      </c>
      <c r="BN140" s="380">
        <v>0.25211611023459202</v>
      </c>
      <c r="BO140" s="380">
        <v>1.61297414514486E-2</v>
      </c>
      <c r="BP140" s="89">
        <v>0.25008876458880203</v>
      </c>
      <c r="BQ140" s="380">
        <v>0.68443434892205401</v>
      </c>
      <c r="BR140" s="380">
        <v>9.1012241556042706E-2</v>
      </c>
      <c r="BS140" s="89">
        <v>0.95942217132750296</v>
      </c>
      <c r="BT140" s="380">
        <v>2.3233793526579798</v>
      </c>
      <c r="BU140" s="380">
        <v>2.8210816048461599E-2</v>
      </c>
      <c r="BV140" s="89">
        <v>1.3666869153330801</v>
      </c>
      <c r="BW140" s="380">
        <v>1.8349429809103199</v>
      </c>
      <c r="BX140" s="380">
        <v>0.153841872959984</v>
      </c>
      <c r="BY140" s="89">
        <v>0.44796216227868502</v>
      </c>
      <c r="BZ140" s="380">
        <v>0.490667246875857</v>
      </c>
      <c r="CA140" s="380">
        <v>3.8730141291470399E-2</v>
      </c>
      <c r="CB140" s="89">
        <v>31.4065648504411</v>
      </c>
      <c r="CC140" s="380">
        <v>17.1310851585819</v>
      </c>
      <c r="CD140" s="380">
        <v>0.23366639889115901</v>
      </c>
      <c r="CE140" s="89">
        <v>12.7176614669192</v>
      </c>
      <c r="CF140" s="380">
        <v>7.1234710032364399</v>
      </c>
      <c r="CG140" s="380">
        <v>0.15768590038803401</v>
      </c>
      <c r="CH140" s="89">
        <v>1.55882393301311</v>
      </c>
      <c r="CI140" s="380">
        <v>1.4964806215072299</v>
      </c>
      <c r="CJ140" s="380">
        <v>6.3642937984474707E-2</v>
      </c>
      <c r="CK140" s="89">
        <v>106.56968928383699</v>
      </c>
      <c r="CL140" s="380">
        <v>12.0741295802626</v>
      </c>
      <c r="CM140" s="380">
        <v>2.5454012848839101E-2</v>
      </c>
      <c r="CN140" s="89">
        <v>4006.5310675064002</v>
      </c>
      <c r="CO140" s="380">
        <v>2187.9990850035501</v>
      </c>
      <c r="CP140" s="380">
        <v>0</v>
      </c>
      <c r="CQ140" s="89">
        <v>1.3802252652592499</v>
      </c>
      <c r="CR140" s="380">
        <v>2.7285565626284201</v>
      </c>
      <c r="CS140" s="380">
        <v>7.37512341481345E-3</v>
      </c>
      <c r="CT140" s="89">
        <v>0.144891072608472</v>
      </c>
      <c r="CU140" s="380">
        <v>0.29785327869935901</v>
      </c>
      <c r="CV140" s="380">
        <v>0</v>
      </c>
      <c r="CW140" s="89">
        <v>0.10499293675488899</v>
      </c>
      <c r="CX140" s="380">
        <v>0.31276758774937702</v>
      </c>
      <c r="CY140" s="380">
        <v>1.5363529128258E-2</v>
      </c>
      <c r="CZ140" s="89">
        <v>0.93243662009056705</v>
      </c>
      <c r="DA140" s="380">
        <v>0.87043995671283403</v>
      </c>
      <c r="DB140" s="380">
        <v>3.7500799074630199E-2</v>
      </c>
      <c r="DC140" s="89">
        <v>5.26917729441361E-2</v>
      </c>
      <c r="DD140" s="380">
        <v>0.23001087635511799</v>
      </c>
      <c r="DE140" s="380">
        <v>2.52808735091756E-2</v>
      </c>
      <c r="DF140" s="89">
        <v>0.638208276286374</v>
      </c>
      <c r="DG140" s="380">
        <v>0.91193844437739702</v>
      </c>
      <c r="DH140" s="380">
        <v>4.4274895197970503E-2</v>
      </c>
      <c r="DI140" s="89">
        <v>607.43304179242102</v>
      </c>
      <c r="DJ140" s="380">
        <v>327.57540398801501</v>
      </c>
      <c r="DK140" s="380">
        <v>2.0051704876817801E-3</v>
      </c>
      <c r="DL140" s="89">
        <v>2205.3990458222302</v>
      </c>
      <c r="DM140" s="380">
        <v>1205.2729000730201</v>
      </c>
      <c r="DN140" s="380">
        <v>0</v>
      </c>
      <c r="DO140" s="89">
        <v>364.84092085644698</v>
      </c>
      <c r="DP140" s="380">
        <v>171.649507512193</v>
      </c>
      <c r="DQ140" s="380">
        <v>1.7356811606891701E-3</v>
      </c>
      <c r="DR140" s="89">
        <v>1795.3819242694401</v>
      </c>
      <c r="DS140" s="380">
        <v>832.72215168066998</v>
      </c>
      <c r="DT140" s="380">
        <v>0</v>
      </c>
      <c r="DU140" s="89">
        <v>677.65036336364301</v>
      </c>
      <c r="DV140" s="380">
        <v>326.313500765443</v>
      </c>
      <c r="DW140" s="380">
        <v>1.1792928950847501</v>
      </c>
      <c r="DX140" s="89">
        <v>8.1003204489230303</v>
      </c>
      <c r="DY140" s="380">
        <v>4.1504246756535501</v>
      </c>
      <c r="DZ140" s="380">
        <v>0</v>
      </c>
      <c r="EA140" s="89">
        <v>736.36927505435301</v>
      </c>
      <c r="EB140" s="380">
        <v>359.927218297043</v>
      </c>
      <c r="EC140" s="380">
        <v>3.7847197190754703E-2</v>
      </c>
      <c r="ED140" s="89">
        <v>128.08201321051101</v>
      </c>
      <c r="EE140" s="380">
        <v>63.155003423253</v>
      </c>
      <c r="EF140" s="380">
        <v>1.7657232181160899E-3</v>
      </c>
      <c r="EG140" s="89">
        <v>780.58887907496899</v>
      </c>
      <c r="EH140" s="380">
        <v>344.918650617548</v>
      </c>
      <c r="EI140" s="380">
        <v>1.07212474530254E-2</v>
      </c>
      <c r="EJ140" s="89">
        <v>138.934044054764</v>
      </c>
      <c r="EK140" s="380">
        <v>68.318933554476502</v>
      </c>
      <c r="EL140" s="380">
        <v>0</v>
      </c>
      <c r="EM140" s="89">
        <v>377.38199666672199</v>
      </c>
      <c r="EN140" s="380">
        <v>184.02400346793399</v>
      </c>
      <c r="EO140" s="380">
        <v>1.64645715748237E-2</v>
      </c>
      <c r="EP140" s="89">
        <v>49.023001534747003</v>
      </c>
      <c r="EQ140" s="380">
        <v>24.958025292833</v>
      </c>
      <c r="ER140" s="380">
        <v>0</v>
      </c>
      <c r="ES140" s="89">
        <v>302.790086982773</v>
      </c>
      <c r="ET140" s="380">
        <v>157.498652050109</v>
      </c>
      <c r="EU140" s="380">
        <v>9.2539598067771008E-3</v>
      </c>
      <c r="EV140" s="89">
        <v>37.790642408933799</v>
      </c>
      <c r="EW140" s="380">
        <v>19.149817124563501</v>
      </c>
      <c r="EX140" s="380">
        <v>1.98866865911288E-3</v>
      </c>
      <c r="EY140" s="89">
        <v>0.337270928290753</v>
      </c>
      <c r="EZ140" s="380">
        <v>0.601724178951351</v>
      </c>
      <c r="FA140" s="380">
        <v>1.0032645672317901E-2</v>
      </c>
      <c r="FB140" s="89">
        <v>11.2368588715239</v>
      </c>
      <c r="FC140" s="380">
        <v>4.2219871519546297</v>
      </c>
      <c r="FD140" s="380">
        <v>9.4561127398818893E-3</v>
      </c>
      <c r="FE140" s="89">
        <v>2.4359585964793502</v>
      </c>
      <c r="FF140" s="380">
        <v>2.2162052664268299</v>
      </c>
      <c r="FG140" s="380">
        <v>8.3301361141514003E-3</v>
      </c>
      <c r="FH140" s="89">
        <v>41.8362161175842</v>
      </c>
      <c r="FI140" s="380">
        <v>70.026723345087404</v>
      </c>
      <c r="FJ140" s="380">
        <v>0</v>
      </c>
      <c r="FK140" s="89">
        <v>32.181564373220503</v>
      </c>
      <c r="FL140" s="380">
        <v>40.028284523005802</v>
      </c>
      <c r="FM140" s="380">
        <v>5.1457096830235596E-3</v>
      </c>
    </row>
    <row r="141" spans="2:169">
      <c r="B141" s="73" t="s">
        <v>207</v>
      </c>
      <c r="C141" s="73" t="s">
        <v>1408</v>
      </c>
      <c r="D141" s="73" t="s">
        <v>1339</v>
      </c>
      <c r="E141" s="601"/>
      <c r="F141" s="601"/>
      <c r="H141" s="73" t="s">
        <v>1667</v>
      </c>
      <c r="I141" s="113" t="s">
        <v>1706</v>
      </c>
      <c r="J141" s="73" t="s">
        <v>1694</v>
      </c>
      <c r="K141" s="73" t="s">
        <v>1707</v>
      </c>
      <c r="L141" s="73">
        <v>25</v>
      </c>
      <c r="M141" s="113" t="s">
        <v>1708</v>
      </c>
      <c r="N141" s="89">
        <v>44.062716348095442</v>
      </c>
      <c r="O141" s="380">
        <v>7.9758835198715952</v>
      </c>
      <c r="P141" s="380">
        <v>0.12126089755140058</v>
      </c>
      <c r="Q141" s="591">
        <f t="shared" ref="Q141" si="176">S141</f>
        <v>0.47341019701171455</v>
      </c>
      <c r="R141" s="380">
        <v>3.7782501055749798</v>
      </c>
      <c r="S141" s="380">
        <v>0.47341019701171455</v>
      </c>
      <c r="T141" s="89">
        <v>1280.7279471139764</v>
      </c>
      <c r="U141" s="380">
        <v>142.22475347335725</v>
      </c>
      <c r="V141" s="380">
        <v>0.32052765749542961</v>
      </c>
      <c r="W141" s="89">
        <v>612.73507502599512</v>
      </c>
      <c r="X141" s="380">
        <v>72.394743625591502</v>
      </c>
      <c r="Y141" s="380">
        <v>0.14519426838288657</v>
      </c>
      <c r="Z141" s="400">
        <v>87.385918222260827</v>
      </c>
      <c r="AA141" s="380">
        <v>288.65757252490391</v>
      </c>
      <c r="AB141" s="380">
        <v>7.6098664816400166E-2</v>
      </c>
      <c r="AC141" s="400">
        <v>402.05845572995099</v>
      </c>
      <c r="AD141" s="380">
        <v>1087.4282409551688</v>
      </c>
      <c r="AE141" s="380">
        <v>71.569301830587065</v>
      </c>
      <c r="AF141" s="89">
        <v>190649.78412311684</v>
      </c>
      <c r="AG141" s="380">
        <v>9900.5372651624566</v>
      </c>
      <c r="AH141" s="380">
        <v>4.0490093446557447</v>
      </c>
      <c r="AI141" s="381">
        <f t="shared" ref="AI141" si="177">AK141</f>
        <v>41.388008306825469</v>
      </c>
      <c r="AJ141" s="380">
        <v>516.54910839291324</v>
      </c>
      <c r="AK141" s="380">
        <v>41.388008306825469</v>
      </c>
      <c r="AL141" s="89">
        <v>740.94527363274801</v>
      </c>
      <c r="AM141" s="380">
        <v>305.30752703593544</v>
      </c>
      <c r="AN141" s="380">
        <v>44.556597069090017</v>
      </c>
      <c r="AO141" s="400">
        <v>1.4990311331093862</v>
      </c>
      <c r="AP141" s="380">
        <v>4.0806863192144753</v>
      </c>
      <c r="AQ141" s="380">
        <v>0.68295313046102668</v>
      </c>
      <c r="AR141" s="400">
        <v>7.2565395167865754</v>
      </c>
      <c r="AS141" s="380">
        <v>13.215045469184949</v>
      </c>
      <c r="AT141" s="380">
        <v>5.6120252159193348E-2</v>
      </c>
      <c r="AU141" s="400">
        <v>0.30508768388941859</v>
      </c>
      <c r="AV141" s="380">
        <v>1.1452146696646703</v>
      </c>
      <c r="AW141" s="380">
        <v>9.083920234357154E-2</v>
      </c>
      <c r="AX141" s="591">
        <f t="shared" ref="AX141" si="178">AZ141</f>
        <v>2.7254083127580344E-2</v>
      </c>
      <c r="AY141" s="382">
        <v>0.13318451398372935</v>
      </c>
      <c r="AZ141" s="382">
        <v>2.7254083127580344E-2</v>
      </c>
      <c r="BA141" s="591">
        <f t="shared" si="170"/>
        <v>0.41893932208736873</v>
      </c>
      <c r="BB141" s="380">
        <v>1.9002139190144152</v>
      </c>
      <c r="BC141" s="380">
        <v>0.41893932208736873</v>
      </c>
      <c r="BD141" s="89">
        <v>18903.722811095471</v>
      </c>
      <c r="BE141" s="380">
        <v>1906.5518457128658</v>
      </c>
      <c r="BF141" s="380">
        <v>0.4249271286736262</v>
      </c>
      <c r="BG141" s="89">
        <v>7239.8526308640403</v>
      </c>
      <c r="BH141" s="380">
        <v>668.27313632452342</v>
      </c>
      <c r="BI141" s="380">
        <v>0.72087850945447762</v>
      </c>
      <c r="BJ141" s="89">
        <v>7060.693038909375</v>
      </c>
      <c r="BK141" s="380">
        <v>618.63449955534259</v>
      </c>
      <c r="BL141" s="380">
        <v>1.6975504143820501</v>
      </c>
      <c r="BM141" s="89">
        <v>0.18123560139823108</v>
      </c>
      <c r="BN141" s="380">
        <v>0.19497851849423736</v>
      </c>
      <c r="BO141" s="380">
        <v>1.3774845883136592E-2</v>
      </c>
      <c r="BP141" s="591">
        <f t="shared" ref="BP141" si="179">BR141</f>
        <v>8.5971033896960106E-2</v>
      </c>
      <c r="BQ141" s="380">
        <v>0.40165800367141402</v>
      </c>
      <c r="BR141" s="380">
        <v>8.5971033896960106E-2</v>
      </c>
      <c r="BS141" s="591">
        <f t="shared" ref="BS141" si="180">BU141</f>
        <v>3.550976202404476E-2</v>
      </c>
      <c r="BT141" s="380">
        <v>0.15911245541059282</v>
      </c>
      <c r="BU141" s="380">
        <v>3.550976202404476E-2</v>
      </c>
      <c r="BV141" s="400">
        <v>5.3443904277001053</v>
      </c>
      <c r="BW141" s="380">
        <v>2.8697991293858625</v>
      </c>
      <c r="BX141" s="380">
        <v>0.12604678692643931</v>
      </c>
      <c r="BY141" s="89">
        <v>0.26984422140652203</v>
      </c>
      <c r="BZ141" s="380">
        <v>0.40041180558503114</v>
      </c>
      <c r="CA141" s="380">
        <v>3.1914478061606952E-2</v>
      </c>
      <c r="CB141" s="89">
        <v>12.527633901285343</v>
      </c>
      <c r="CC141" s="380">
        <v>6.1514959395798661</v>
      </c>
      <c r="CD141" s="380">
        <v>0.21782027162298462</v>
      </c>
      <c r="CE141" s="89">
        <v>6.4238115507604148</v>
      </c>
      <c r="CF141" s="380">
        <v>6.6349551875991457</v>
      </c>
      <c r="CG141" s="380">
        <v>0.14020733819251596</v>
      </c>
      <c r="CH141" s="400">
        <v>0.39803678012022725</v>
      </c>
      <c r="CI141" s="380">
        <v>0.40446823222796202</v>
      </c>
      <c r="CJ141" s="380">
        <v>4.621455348995173E-2</v>
      </c>
      <c r="CK141" s="89">
        <v>93.692471322808345</v>
      </c>
      <c r="CL141" s="380">
        <v>15.904429570472498</v>
      </c>
      <c r="CM141" s="380">
        <v>1.6753459390072226E-2</v>
      </c>
      <c r="CN141" s="89">
        <v>3259.5127481133904</v>
      </c>
      <c r="CO141" s="380">
        <v>345.11313933142611</v>
      </c>
      <c r="CP141" s="380">
        <v>2.0842862713160862E-3</v>
      </c>
      <c r="CQ141" s="89">
        <v>240.89192084348997</v>
      </c>
      <c r="CR141" s="380">
        <v>2065.4091172255789</v>
      </c>
      <c r="CS141" s="380">
        <v>2.8549253462090123E-3</v>
      </c>
      <c r="CT141" s="89">
        <v>6.0533873120104963E-2</v>
      </c>
      <c r="CU141" s="380">
        <v>0.2118893463205396</v>
      </c>
      <c r="CV141" s="380">
        <v>1.6596566483237118E-3</v>
      </c>
      <c r="CW141" s="400">
        <v>0.13830596100337733</v>
      </c>
      <c r="CX141" s="380">
        <v>0.27952883642842441</v>
      </c>
      <c r="CY141" s="380">
        <v>0</v>
      </c>
      <c r="CZ141" s="400">
        <v>10.145368970496394</v>
      </c>
      <c r="DA141" s="380">
        <v>5.8445280112459796</v>
      </c>
      <c r="DB141" s="380">
        <v>2.013725294738776E-2</v>
      </c>
      <c r="DC141" s="591">
        <f>DE141</f>
        <v>3.964107878406338E-2</v>
      </c>
      <c r="DD141" s="380">
        <v>0.20693827056784656</v>
      </c>
      <c r="DE141" s="380">
        <v>3.964107878406338E-2</v>
      </c>
      <c r="DF141" s="89">
        <v>0.43355223025578565</v>
      </c>
      <c r="DG141" s="380">
        <v>1.258806800620728</v>
      </c>
      <c r="DH141" s="380">
        <v>5.1094532110714817E-2</v>
      </c>
      <c r="DI141" s="89">
        <v>329.93622628270907</v>
      </c>
      <c r="DJ141" s="380">
        <v>43.909602860278149</v>
      </c>
      <c r="DK141" s="380">
        <v>0</v>
      </c>
      <c r="DL141" s="89">
        <v>996.44812242921114</v>
      </c>
      <c r="DM141" s="380">
        <v>112.17671252868486</v>
      </c>
      <c r="DN141" s="380">
        <v>0</v>
      </c>
      <c r="DO141" s="89">
        <v>156.20853432280123</v>
      </c>
      <c r="DP141" s="380">
        <v>36.085532800148691</v>
      </c>
      <c r="DQ141" s="380">
        <v>1.5119151603574814E-3</v>
      </c>
      <c r="DR141" s="89">
        <v>750.67556040820909</v>
      </c>
      <c r="DS141" s="380">
        <v>258.41195829121466</v>
      </c>
      <c r="DT141" s="380">
        <v>1.342263874194588E-2</v>
      </c>
      <c r="DU141" s="89">
        <v>311.48196790369741</v>
      </c>
      <c r="DV141" s="380">
        <v>141.68754597037713</v>
      </c>
      <c r="DW141" s="380">
        <v>0</v>
      </c>
      <c r="DX141" s="89">
        <v>11.240930981770537</v>
      </c>
      <c r="DY141" s="380">
        <v>2.997276764783567</v>
      </c>
      <c r="DZ141" s="380">
        <v>0</v>
      </c>
      <c r="EA141" s="89">
        <v>420.82303111135923</v>
      </c>
      <c r="EB141" s="380">
        <v>183.49821417114967</v>
      </c>
      <c r="EC141" s="380">
        <v>2.415205015090811E-2</v>
      </c>
      <c r="ED141" s="89">
        <v>91.463009779629516</v>
      </c>
      <c r="EE141" s="380">
        <v>29.039147492761717</v>
      </c>
      <c r="EF141" s="380">
        <v>0</v>
      </c>
      <c r="EG141" s="89">
        <v>618.97924240496013</v>
      </c>
      <c r="EH141" s="380">
        <v>138.81392406647021</v>
      </c>
      <c r="EI141" s="380">
        <v>0</v>
      </c>
      <c r="EJ141" s="89">
        <v>107.66220899430259</v>
      </c>
      <c r="EK141" s="380">
        <v>16.541423920409603</v>
      </c>
      <c r="EL141" s="380">
        <v>0</v>
      </c>
      <c r="EM141" s="89">
        <v>290.95838620047948</v>
      </c>
      <c r="EN141" s="380">
        <v>38.362837301194993</v>
      </c>
      <c r="EO141" s="380">
        <v>0</v>
      </c>
      <c r="EP141" s="89">
        <v>38.912419513591871</v>
      </c>
      <c r="EQ141" s="380">
        <v>6.6274062442113948</v>
      </c>
      <c r="ER141" s="380">
        <v>1.6463700213458963E-3</v>
      </c>
      <c r="ES141" s="89">
        <v>240.8476735719407</v>
      </c>
      <c r="ET141" s="380">
        <v>51.285115312035465</v>
      </c>
      <c r="EU141" s="380">
        <v>8.1300527976636318E-3</v>
      </c>
      <c r="EV141" s="89">
        <v>27.504433097651653</v>
      </c>
      <c r="EW141" s="380">
        <v>7.7406427520488252</v>
      </c>
      <c r="EX141" s="380">
        <v>1.7411602706641723E-3</v>
      </c>
      <c r="EY141" s="400">
        <v>0.23768215466925768</v>
      </c>
      <c r="EZ141" s="380">
        <v>1.2291567464987461</v>
      </c>
      <c r="FA141" s="380">
        <v>1.2518083734708219E-2</v>
      </c>
      <c r="FB141" s="89">
        <v>12.185612506975934</v>
      </c>
      <c r="FC141" s="380">
        <v>10.780047756880013</v>
      </c>
      <c r="FD141" s="380">
        <v>1.7073170905165906E-2</v>
      </c>
      <c r="FE141" s="89">
        <v>7.9252751782231172</v>
      </c>
      <c r="FF141" s="380">
        <v>14.410682959979706</v>
      </c>
      <c r="FG141" s="380">
        <v>7.1674694658348742E-3</v>
      </c>
      <c r="FH141" s="89">
        <v>4.7866506251335306</v>
      </c>
      <c r="FI141" s="380">
        <v>3.9082774790579027</v>
      </c>
      <c r="FJ141" s="380">
        <v>3.1692511275675586E-3</v>
      </c>
      <c r="FK141" s="89">
        <v>109.49492791772194</v>
      </c>
      <c r="FL141" s="380">
        <v>67.484534876706874</v>
      </c>
      <c r="FM141" s="380">
        <v>0</v>
      </c>
    </row>
    <row r="142" spans="2:169">
      <c r="B142" s="73" t="s">
        <v>207</v>
      </c>
      <c r="C142" s="73" t="s">
        <v>1408</v>
      </c>
      <c r="D142" s="73" t="s">
        <v>1339</v>
      </c>
      <c r="E142" s="601"/>
      <c r="F142" s="601"/>
      <c r="H142" s="73" t="s">
        <v>1667</v>
      </c>
      <c r="I142" s="113" t="s">
        <v>1706</v>
      </c>
      <c r="J142" s="73" t="s">
        <v>1694</v>
      </c>
      <c r="K142" s="73" t="s">
        <v>1707</v>
      </c>
      <c r="L142" s="73">
        <v>25</v>
      </c>
      <c r="M142" s="113" t="s">
        <v>1709</v>
      </c>
      <c r="N142" s="89">
        <v>39.405593930914598</v>
      </c>
      <c r="O142" s="380">
        <v>10.705953065500999</v>
      </c>
      <c r="P142" s="380">
        <v>0.123086125900672</v>
      </c>
      <c r="Q142" s="89">
        <v>0.74289013486139699</v>
      </c>
      <c r="R142" s="380">
        <v>2.7925045466024199</v>
      </c>
      <c r="S142" s="380">
        <v>0.442132888605823</v>
      </c>
      <c r="T142" s="89">
        <v>3561.12063693657</v>
      </c>
      <c r="U142" s="380">
        <v>2844.81529356991</v>
      </c>
      <c r="V142" s="380">
        <v>0.28886822870100398</v>
      </c>
      <c r="W142" s="89">
        <v>1064.50762607447</v>
      </c>
      <c r="X142" s="380">
        <v>742.48699662416595</v>
      </c>
      <c r="Y142" s="380">
        <v>0.23626955877935199</v>
      </c>
      <c r="Z142" s="400">
        <v>163.547887042914</v>
      </c>
      <c r="AA142" s="380">
        <v>211.206339642534</v>
      </c>
      <c r="AB142" s="380">
        <v>8.5626141489443405E-2</v>
      </c>
      <c r="AC142" s="400">
        <v>9795.0281771331101</v>
      </c>
      <c r="AD142" s="380">
        <v>11172.290758912501</v>
      </c>
      <c r="AE142" s="380">
        <v>74.589074642475097</v>
      </c>
      <c r="AF142" s="89">
        <v>180143.97974325501</v>
      </c>
      <c r="AG142" s="380">
        <v>12577.422112632599</v>
      </c>
      <c r="AH142" s="380">
        <v>5.33081451096721</v>
      </c>
      <c r="AI142" s="400">
        <v>30479.3827881787</v>
      </c>
      <c r="AJ142" s="380">
        <v>22414.1414541015</v>
      </c>
      <c r="AK142" s="380">
        <v>45.6189929332091</v>
      </c>
      <c r="AL142" s="89">
        <v>761.97792357948697</v>
      </c>
      <c r="AM142" s="380">
        <v>343.091481429667</v>
      </c>
      <c r="AN142" s="380">
        <v>46.025682184732098</v>
      </c>
      <c r="AO142" s="400">
        <v>15.504406721690399</v>
      </c>
      <c r="AP142" s="380">
        <v>35.2274863336295</v>
      </c>
      <c r="AQ142" s="380">
        <v>0.75085858605414002</v>
      </c>
      <c r="AR142" s="400">
        <v>6.6760699969071498</v>
      </c>
      <c r="AS142" s="380">
        <v>1.9668519637200399</v>
      </c>
      <c r="AT142" s="380">
        <v>7.1944842822982802E-2</v>
      </c>
      <c r="AU142" s="400">
        <v>2.9236821184495798</v>
      </c>
      <c r="AV142" s="380">
        <v>3.4654663440278801</v>
      </c>
      <c r="AW142" s="380">
        <v>5.0687756815753798E-2</v>
      </c>
      <c r="AX142" s="89">
        <v>6.0535500499129598E-2</v>
      </c>
      <c r="AY142" s="382">
        <v>0.181212333609445</v>
      </c>
      <c r="AZ142" s="382">
        <v>2.6890975267388002E-2</v>
      </c>
      <c r="BA142" s="400">
        <v>0.574102882038238</v>
      </c>
      <c r="BB142" s="380">
        <v>1.6941319973979601</v>
      </c>
      <c r="BC142" s="380">
        <v>0.40134183415132901</v>
      </c>
      <c r="BD142" s="89">
        <v>17568.404652514801</v>
      </c>
      <c r="BE142" s="380">
        <v>3336.0597381739599</v>
      </c>
      <c r="BF142" s="380">
        <v>0.450465724887398</v>
      </c>
      <c r="BG142" s="89">
        <v>6282.1593280201396</v>
      </c>
      <c r="BH142" s="380">
        <v>1166.50841134303</v>
      </c>
      <c r="BI142" s="380">
        <v>0.62057013021997798</v>
      </c>
      <c r="BJ142" s="89">
        <v>6191.1559003023403</v>
      </c>
      <c r="BK142" s="380">
        <v>1215.67426215671</v>
      </c>
      <c r="BL142" s="380">
        <v>1.81373064063078</v>
      </c>
      <c r="BM142" s="89">
        <v>0.16982314031137599</v>
      </c>
      <c r="BN142" s="380">
        <v>0.171323128424058</v>
      </c>
      <c r="BO142" s="380">
        <v>1.2280576611423E-2</v>
      </c>
      <c r="BP142" s="400">
        <v>0.103032543261001</v>
      </c>
      <c r="BQ142" s="380">
        <v>0.43631384653087801</v>
      </c>
      <c r="BR142" s="380">
        <v>9.9785705130255406E-2</v>
      </c>
      <c r="BS142" s="400">
        <v>0.34826010753507203</v>
      </c>
      <c r="BT142" s="380">
        <v>0.68273352804973098</v>
      </c>
      <c r="BU142" s="380">
        <v>3.9562327967167903E-2</v>
      </c>
      <c r="BV142" s="400">
        <v>4.4855001112845603</v>
      </c>
      <c r="BW142" s="380">
        <v>3.5801384839739798</v>
      </c>
      <c r="BX142" s="380">
        <v>0.14484401029969801</v>
      </c>
      <c r="BY142" s="89">
        <v>0.23647107397685699</v>
      </c>
      <c r="BZ142" s="380">
        <v>0.29460475266170899</v>
      </c>
      <c r="CA142" s="380">
        <v>3.7060885077460803E-2</v>
      </c>
      <c r="CB142" s="89">
        <v>13.2605760844957</v>
      </c>
      <c r="CC142" s="380">
        <v>3.39138735797582</v>
      </c>
      <c r="CD142" s="380">
        <v>0.23298090928981799</v>
      </c>
      <c r="CE142" s="89">
        <v>6.2213255242164003</v>
      </c>
      <c r="CF142" s="380">
        <v>9.4413009939054593</v>
      </c>
      <c r="CG142" s="380">
        <v>0.14914083335738401</v>
      </c>
      <c r="CH142" s="400">
        <v>0.76170468935671098</v>
      </c>
      <c r="CI142" s="380">
        <v>1.3588681284161599</v>
      </c>
      <c r="CJ142" s="380">
        <v>5.0218760340938202E-2</v>
      </c>
      <c r="CK142" s="89">
        <v>97.035842970986494</v>
      </c>
      <c r="CL142" s="380">
        <v>26.797475933892699</v>
      </c>
      <c r="CM142" s="380">
        <v>1.7378751511436901E-2</v>
      </c>
      <c r="CN142" s="89">
        <v>2850.8023461585999</v>
      </c>
      <c r="CO142" s="380">
        <v>415.35494539477298</v>
      </c>
      <c r="CP142" s="380">
        <v>0</v>
      </c>
      <c r="CQ142" s="89">
        <v>1.15936860505094</v>
      </c>
      <c r="CR142" s="380">
        <v>1.3692396542788301</v>
      </c>
      <c r="CS142" s="380">
        <v>2.8833808465774202E-3</v>
      </c>
      <c r="CT142" s="89">
        <v>1.85490875083885E-2</v>
      </c>
      <c r="CU142" s="380">
        <v>5.4191416622856099E-2</v>
      </c>
      <c r="CV142" s="380">
        <v>2.35611390702012E-3</v>
      </c>
      <c r="CW142" s="400">
        <v>0.149916632329336</v>
      </c>
      <c r="CX142" s="380">
        <v>0.31869094219322802</v>
      </c>
      <c r="CY142" s="380">
        <v>9.3903611699564099E-3</v>
      </c>
      <c r="CZ142" s="400">
        <v>6.7491713521433496</v>
      </c>
      <c r="DA142" s="380">
        <v>3.1425255687038098</v>
      </c>
      <c r="DB142" s="380">
        <v>2.7143128657115299E-2</v>
      </c>
      <c r="DC142" s="89">
        <v>4.7536154729053301E-2</v>
      </c>
      <c r="DD142" s="380">
        <v>0.32494834802824402</v>
      </c>
      <c r="DE142" s="380">
        <v>3.7974616362948403E-2</v>
      </c>
      <c r="DF142" s="89">
        <v>0.33429065967203198</v>
      </c>
      <c r="DG142" s="380">
        <v>0.70641037739146895</v>
      </c>
      <c r="DH142" s="380">
        <v>4.75545952960316E-2</v>
      </c>
      <c r="DI142" s="89">
        <v>306.92634544452801</v>
      </c>
      <c r="DJ142" s="380">
        <v>46.225610448148501</v>
      </c>
      <c r="DK142" s="380">
        <v>1.7835168179574201E-3</v>
      </c>
      <c r="DL142" s="89">
        <v>976.79492501702498</v>
      </c>
      <c r="DM142" s="380">
        <v>156.84468328802299</v>
      </c>
      <c r="DN142" s="380">
        <v>1.8321430420685299E-3</v>
      </c>
      <c r="DO142" s="89">
        <v>157.631850744709</v>
      </c>
      <c r="DP142" s="380">
        <v>25.035617640239501</v>
      </c>
      <c r="DQ142" s="380">
        <v>0</v>
      </c>
      <c r="DR142" s="89">
        <v>764.17285476595498</v>
      </c>
      <c r="DS142" s="380">
        <v>135.22884321918499</v>
      </c>
      <c r="DT142" s="380">
        <v>0</v>
      </c>
      <c r="DU142" s="89">
        <v>311.79116682330999</v>
      </c>
      <c r="DV142" s="380">
        <v>60.437858339622899</v>
      </c>
      <c r="DW142" s="380">
        <v>1.0514139675067299E-2</v>
      </c>
      <c r="DX142" s="89">
        <v>7.95633290918851</v>
      </c>
      <c r="DY142" s="380">
        <v>2.3724752925607802</v>
      </c>
      <c r="DZ142" s="380">
        <v>3.0014325599102402E-3</v>
      </c>
      <c r="EA142" s="89">
        <v>398.61251430207199</v>
      </c>
      <c r="EB142" s="380">
        <v>69.172020725723797</v>
      </c>
      <c r="EC142" s="380">
        <v>1.7695141055968599E-2</v>
      </c>
      <c r="ED142" s="89">
        <v>84.680050265687399</v>
      </c>
      <c r="EE142" s="380">
        <v>15.2531400216274</v>
      </c>
      <c r="EF142" s="380">
        <v>1.57155101667414E-3</v>
      </c>
      <c r="EG142" s="89">
        <v>555.56797473275196</v>
      </c>
      <c r="EH142" s="380">
        <v>98.431662747049998</v>
      </c>
      <c r="EI142" s="380">
        <v>0</v>
      </c>
      <c r="EJ142" s="89">
        <v>94.354305658416393</v>
      </c>
      <c r="EK142" s="380">
        <v>15.0622830992228</v>
      </c>
      <c r="EL142" s="380">
        <v>1.63650944934773E-3</v>
      </c>
      <c r="EM142" s="89">
        <v>252.76464504756601</v>
      </c>
      <c r="EN142" s="380">
        <v>40.8942236419404</v>
      </c>
      <c r="EO142" s="380">
        <v>0</v>
      </c>
      <c r="EP142" s="89">
        <v>32.657031381720699</v>
      </c>
      <c r="EQ142" s="380">
        <v>6.8698045609167098</v>
      </c>
      <c r="ER142" s="380">
        <v>2.3567290565664101E-3</v>
      </c>
      <c r="ES142" s="89">
        <v>199.39179011528</v>
      </c>
      <c r="ET142" s="380">
        <v>47.682477083133499</v>
      </c>
      <c r="EU142" s="380">
        <v>1.16352909426007E-2</v>
      </c>
      <c r="EV142" s="89">
        <v>22.599642430961101</v>
      </c>
      <c r="EW142" s="380">
        <v>5.8668529696062404</v>
      </c>
      <c r="EX142" s="380">
        <v>1.77150990527484E-3</v>
      </c>
      <c r="EY142" s="400">
        <v>1.3152430323429399E-2</v>
      </c>
      <c r="EZ142" s="380">
        <v>0.10138835983507</v>
      </c>
      <c r="FA142" s="380">
        <v>1.2751483776096501E-2</v>
      </c>
      <c r="FB142" s="89">
        <v>9.9320219397222598</v>
      </c>
      <c r="FC142" s="380">
        <v>5.1007582846916</v>
      </c>
      <c r="FD142" s="380">
        <v>8.3565264874114805E-3</v>
      </c>
      <c r="FE142" s="89">
        <v>3.7857226998254299</v>
      </c>
      <c r="FF142" s="380">
        <v>2.54975122612408</v>
      </c>
      <c r="FG142" s="380">
        <v>1.6988138400665799E-2</v>
      </c>
      <c r="FH142" s="89">
        <v>2.4909260493533099</v>
      </c>
      <c r="FI142" s="380">
        <v>1.4519024410066801</v>
      </c>
      <c r="FJ142" s="380">
        <v>4.5346362966280102E-3</v>
      </c>
      <c r="FK142" s="89">
        <v>97.283976791167603</v>
      </c>
      <c r="FL142" s="380">
        <v>13.779053171901801</v>
      </c>
      <c r="FM142" s="380">
        <v>0</v>
      </c>
    </row>
    <row r="143" spans="2:169">
      <c r="B143" s="73" t="s">
        <v>207</v>
      </c>
      <c r="C143" s="73" t="s">
        <v>1408</v>
      </c>
      <c r="D143" s="73" t="s">
        <v>1339</v>
      </c>
      <c r="E143" s="601"/>
      <c r="F143" s="601"/>
      <c r="H143" s="73" t="s">
        <v>1667</v>
      </c>
      <c r="I143" s="113" t="s">
        <v>1706</v>
      </c>
      <c r="J143" s="73" t="s">
        <v>1694</v>
      </c>
      <c r="K143" s="73" t="s">
        <v>1707</v>
      </c>
      <c r="L143" s="73">
        <v>25</v>
      </c>
      <c r="M143" s="113" t="s">
        <v>1710</v>
      </c>
      <c r="N143" s="89">
        <v>41.0126358581022</v>
      </c>
      <c r="O143" s="380">
        <v>5.55737106466235</v>
      </c>
      <c r="P143" s="380">
        <v>0.12500302860124499</v>
      </c>
      <c r="Q143" s="89">
        <v>2.0628513967673201</v>
      </c>
      <c r="R143" s="380">
        <v>4.7317951125061199</v>
      </c>
      <c r="S143" s="380">
        <v>0.43299192564821798</v>
      </c>
      <c r="T143" s="89">
        <v>1137.1626005425501</v>
      </c>
      <c r="U143" s="380">
        <v>86.219826460157705</v>
      </c>
      <c r="V143" s="380">
        <v>0.28916265874847502</v>
      </c>
      <c r="W143" s="89">
        <v>560.75555491093905</v>
      </c>
      <c r="X143" s="380">
        <v>64.868127740433195</v>
      </c>
      <c r="Y143" s="380">
        <v>0.18158341666345901</v>
      </c>
      <c r="Z143" s="400">
        <v>24.895355470684599</v>
      </c>
      <c r="AA143" s="380">
        <v>113.580052301092</v>
      </c>
      <c r="AB143" s="380">
        <v>7.6792928137062497E-2</v>
      </c>
      <c r="AC143" s="400">
        <v>235.45410293531401</v>
      </c>
      <c r="AD143" s="380">
        <v>1000.78319934115</v>
      </c>
      <c r="AE143" s="380">
        <v>77.907586754320405</v>
      </c>
      <c r="AF143" s="89">
        <v>183551.03126600001</v>
      </c>
      <c r="AG143" s="380">
        <v>9048.5547461238602</v>
      </c>
      <c r="AH143" s="380">
        <v>4.5277354994405998</v>
      </c>
      <c r="AI143" s="400">
        <v>1951.14272558126</v>
      </c>
      <c r="AJ143" s="380">
        <v>1695.81141639409</v>
      </c>
      <c r="AK143" s="380">
        <v>44.888358616638499</v>
      </c>
      <c r="AL143" s="89">
        <v>370.04227917910799</v>
      </c>
      <c r="AM143" s="380">
        <v>219.72374091911001</v>
      </c>
      <c r="AN143" s="380">
        <v>42.530580386546497</v>
      </c>
      <c r="AO143" s="400">
        <v>8.4361341610038902</v>
      </c>
      <c r="AP143" s="380">
        <v>21.528983623210198</v>
      </c>
      <c r="AQ143" s="380">
        <v>0.64904680476668697</v>
      </c>
      <c r="AR143" s="400">
        <v>10.1530189197602</v>
      </c>
      <c r="AS143" s="380">
        <v>4.1301716335932701</v>
      </c>
      <c r="AT143" s="380">
        <v>6.9038986911764896E-2</v>
      </c>
      <c r="AU143" s="400">
        <v>0.89243336666652795</v>
      </c>
      <c r="AV143" s="380">
        <v>1.9931887144065801</v>
      </c>
      <c r="AW143" s="380">
        <v>6.9141571928031803E-2</v>
      </c>
      <c r="AX143" s="89">
        <v>7.2835397591828404</v>
      </c>
      <c r="AY143" s="382">
        <v>12.280005206700601</v>
      </c>
      <c r="AZ143" s="382">
        <v>2.84390503945589E-2</v>
      </c>
      <c r="BA143" s="591">
        <f t="shared" ref="BA143:BA146" si="181">BC143</f>
        <v>0.35269718965469699</v>
      </c>
      <c r="BB143" s="380">
        <v>1.8216340346070701</v>
      </c>
      <c r="BC143" s="380">
        <v>0.35269718965469699</v>
      </c>
      <c r="BD143" s="89">
        <v>10314.3332715992</v>
      </c>
      <c r="BE143" s="380">
        <v>2604.1891673289201</v>
      </c>
      <c r="BF143" s="380">
        <v>0.438685058750517</v>
      </c>
      <c r="BG143" s="89">
        <v>6314.3302367266097</v>
      </c>
      <c r="BH143" s="380">
        <v>447.95568765984001</v>
      </c>
      <c r="BI143" s="380">
        <v>0.672367184123974</v>
      </c>
      <c r="BJ143" s="89">
        <v>6150.3443294672898</v>
      </c>
      <c r="BK143" s="380">
        <v>426.520944946768</v>
      </c>
      <c r="BL143" s="380">
        <v>1.86574923634881</v>
      </c>
      <c r="BM143" s="89">
        <v>0.38515319812938498</v>
      </c>
      <c r="BN143" s="380">
        <v>0.45968594011096398</v>
      </c>
      <c r="BO143" s="380">
        <v>9.5792953675344003E-3</v>
      </c>
      <c r="BP143" s="400">
        <v>0.64336868811187697</v>
      </c>
      <c r="BQ143" s="380">
        <v>1.5018678430899199</v>
      </c>
      <c r="BR143" s="380">
        <v>9.9658676881347302E-2</v>
      </c>
      <c r="BS143" s="400">
        <v>9.94557456907215</v>
      </c>
      <c r="BT143" s="380">
        <v>18.753926538888901</v>
      </c>
      <c r="BU143" s="380">
        <v>3.2561354098951702E-2</v>
      </c>
      <c r="BV143" s="400">
        <v>4.9170937422733099</v>
      </c>
      <c r="BW143" s="380">
        <v>2.0200934396716099</v>
      </c>
      <c r="BX143" s="380">
        <v>0.114196227175446</v>
      </c>
      <c r="BY143" s="89">
        <v>0.18932306923244199</v>
      </c>
      <c r="BZ143" s="380">
        <v>0.279799112450554</v>
      </c>
      <c r="CA143" s="380">
        <v>3.8997355165608302E-2</v>
      </c>
      <c r="CB143" s="89">
        <v>15.3369748458367</v>
      </c>
      <c r="CC143" s="380">
        <v>4.0818987298815603</v>
      </c>
      <c r="CD143" s="380">
        <v>0.25469705365197998</v>
      </c>
      <c r="CE143" s="89">
        <v>6.1058873504633899</v>
      </c>
      <c r="CF143" s="380">
        <v>2.6208549012006599</v>
      </c>
      <c r="CG143" s="380">
        <v>0.15369904790175901</v>
      </c>
      <c r="CH143" s="400">
        <v>0.45160288927255399</v>
      </c>
      <c r="CI143" s="380">
        <v>0.31992335739189298</v>
      </c>
      <c r="CJ143" s="380">
        <v>5.1759598023402097E-2</v>
      </c>
      <c r="CK143" s="89">
        <v>149.053484531029</v>
      </c>
      <c r="CL143" s="380">
        <v>16.0437943502453</v>
      </c>
      <c r="CM143" s="380">
        <v>1.6746085590524599E-2</v>
      </c>
      <c r="CN143" s="89">
        <v>2928.3607338023298</v>
      </c>
      <c r="CO143" s="380">
        <v>400.45699918784499</v>
      </c>
      <c r="CP143" s="380">
        <v>2.0582226067598101E-3</v>
      </c>
      <c r="CQ143" s="89">
        <v>10.948770354120199</v>
      </c>
      <c r="CR143" s="380">
        <v>30.811286796170801</v>
      </c>
      <c r="CS143" s="380">
        <v>2.81508424742673E-3</v>
      </c>
      <c r="CT143" s="89">
        <v>2.25278108645071E-2</v>
      </c>
      <c r="CU143" s="380">
        <v>6.7227293925451806E-2</v>
      </c>
      <c r="CV143" s="380">
        <v>0</v>
      </c>
      <c r="CW143" s="400">
        <v>0.10081896576912</v>
      </c>
      <c r="CX143" s="380">
        <v>0.23979576491656701</v>
      </c>
      <c r="CY143" s="380">
        <v>1.2868874607961401E-2</v>
      </c>
      <c r="CZ143" s="400">
        <v>5.0847018563823498</v>
      </c>
      <c r="DA143" s="380">
        <v>2.4037560480515698</v>
      </c>
      <c r="DB143" s="380">
        <v>3.8682051717115001E-2</v>
      </c>
      <c r="DC143" s="591">
        <f>DE143</f>
        <v>3.5206258752487403E-2</v>
      </c>
      <c r="DD143" s="380">
        <v>0.14928432150610299</v>
      </c>
      <c r="DE143" s="380">
        <v>3.5206258752487403E-2</v>
      </c>
      <c r="DF143" s="89">
        <v>0.32163489872930501</v>
      </c>
      <c r="DG143" s="380">
        <v>0.65045479831587505</v>
      </c>
      <c r="DH143" s="380">
        <v>5.0879858703978202E-2</v>
      </c>
      <c r="DI143" s="89">
        <v>379.353846646531</v>
      </c>
      <c r="DJ143" s="380">
        <v>59.824201611560198</v>
      </c>
      <c r="DK143" s="380">
        <v>2.4568416483136202E-3</v>
      </c>
      <c r="DL143" s="89">
        <v>1207.1618648353899</v>
      </c>
      <c r="DM143" s="380">
        <v>195.28990696726601</v>
      </c>
      <c r="DN143" s="380">
        <v>9.1258592371793595E-3</v>
      </c>
      <c r="DO143" s="89">
        <v>191.445298190784</v>
      </c>
      <c r="DP143" s="380">
        <v>29.613515747893501</v>
      </c>
      <c r="DQ143" s="380">
        <v>2.1157555049548201E-3</v>
      </c>
      <c r="DR143" s="89">
        <v>937.01479353005197</v>
      </c>
      <c r="DS143" s="380">
        <v>159.776142355351</v>
      </c>
      <c r="DT143" s="380">
        <v>9.6294756128365404E-3</v>
      </c>
      <c r="DU143" s="89">
        <v>337.35953136608799</v>
      </c>
      <c r="DV143" s="380">
        <v>50.857225073992801</v>
      </c>
      <c r="DW143" s="380">
        <v>0</v>
      </c>
      <c r="DX143" s="89">
        <v>10.9022973509799</v>
      </c>
      <c r="DY143" s="380">
        <v>3.2618392468554398</v>
      </c>
      <c r="DZ143" s="380">
        <v>2.9441205924866402E-3</v>
      </c>
      <c r="EA143" s="89">
        <v>402.02939408213302</v>
      </c>
      <c r="EB143" s="380">
        <v>51.003211026796201</v>
      </c>
      <c r="EC143" s="380">
        <v>2.21101859289826E-2</v>
      </c>
      <c r="ED143" s="89">
        <v>84.696353634568197</v>
      </c>
      <c r="EE143" s="380">
        <v>12.8483206263339</v>
      </c>
      <c r="EF143" s="380">
        <v>1.5418260407772E-3</v>
      </c>
      <c r="EG143" s="89">
        <v>565.69863738428205</v>
      </c>
      <c r="EH143" s="380">
        <v>82.568913716265797</v>
      </c>
      <c r="EI143" s="380">
        <v>9.4085338217594402E-3</v>
      </c>
      <c r="EJ143" s="89">
        <v>97.321973901570502</v>
      </c>
      <c r="EK143" s="380">
        <v>13.0435727270412</v>
      </c>
      <c r="EL143" s="380">
        <v>0</v>
      </c>
      <c r="EM143" s="89">
        <v>259.088307862676</v>
      </c>
      <c r="EN143" s="380">
        <v>38.6931637292384</v>
      </c>
      <c r="EO143" s="380">
        <v>9.3773970329314397E-3</v>
      </c>
      <c r="EP143" s="89">
        <v>33.755355601946498</v>
      </c>
      <c r="EQ143" s="380">
        <v>5.9131491178169702</v>
      </c>
      <c r="ER143" s="380">
        <v>0</v>
      </c>
      <c r="ES143" s="89">
        <v>203.51665240356201</v>
      </c>
      <c r="ET143" s="380">
        <v>40.139459641897197</v>
      </c>
      <c r="EU143" s="380">
        <v>1.14217244940531E-2</v>
      </c>
      <c r="EV143" s="89">
        <v>22.859554910157801</v>
      </c>
      <c r="EW143" s="380">
        <v>3.7043459613793699</v>
      </c>
      <c r="EX143" s="380">
        <v>0</v>
      </c>
      <c r="EY143" s="400">
        <v>8.5943129828758194E-2</v>
      </c>
      <c r="EZ143" s="380">
        <v>0.26573028936829601</v>
      </c>
      <c r="FA143" s="380">
        <v>1.2520304711277E-2</v>
      </c>
      <c r="FB143" s="89">
        <v>10.890916610047499</v>
      </c>
      <c r="FC143" s="380">
        <v>3.7174939643759499</v>
      </c>
      <c r="FD143" s="380">
        <v>8.1893139918863891E-3</v>
      </c>
      <c r="FE143" s="89">
        <v>7.9575722866834404</v>
      </c>
      <c r="FF143" s="380">
        <v>8.1540759027178709</v>
      </c>
      <c r="FG143" s="380">
        <v>1.2949591678468099E-2</v>
      </c>
      <c r="FH143" s="89">
        <v>8.8910427254348701</v>
      </c>
      <c r="FI143" s="380">
        <v>8.5369646958065193</v>
      </c>
      <c r="FJ143" s="380">
        <v>6.3337427955839796E-3</v>
      </c>
      <c r="FK143" s="89">
        <v>109.06272293441</v>
      </c>
      <c r="FL143" s="380">
        <v>43.932617335761101</v>
      </c>
      <c r="FM143" s="380">
        <v>0</v>
      </c>
    </row>
    <row r="144" spans="2:169">
      <c r="B144" s="73" t="s">
        <v>207</v>
      </c>
      <c r="C144" s="73" t="s">
        <v>1408</v>
      </c>
      <c r="D144" s="73" t="s">
        <v>1339</v>
      </c>
      <c r="E144" s="601"/>
      <c r="F144" s="601"/>
      <c r="H144" s="73" t="s">
        <v>1667</v>
      </c>
      <c r="I144" s="113" t="s">
        <v>1706</v>
      </c>
      <c r="J144" s="73" t="s">
        <v>1694</v>
      </c>
      <c r="K144" s="73" t="s">
        <v>1707</v>
      </c>
      <c r="L144" s="73">
        <v>25</v>
      </c>
      <c r="M144" s="113" t="s">
        <v>1711</v>
      </c>
      <c r="N144" s="89">
        <v>39.003863234419299</v>
      </c>
      <c r="O144" s="380">
        <v>4.0413069246812796</v>
      </c>
      <c r="P144" s="380">
        <v>0.13445208500078701</v>
      </c>
      <c r="Q144" s="89">
        <v>1.44967631843712</v>
      </c>
      <c r="R144" s="380">
        <v>4.0354149542943096</v>
      </c>
      <c r="S144" s="380">
        <v>0.40078133831513602</v>
      </c>
      <c r="T144" s="89">
        <v>1167.96381561626</v>
      </c>
      <c r="U144" s="380">
        <v>88.860908224970601</v>
      </c>
      <c r="V144" s="380">
        <v>0.27121231539158902</v>
      </c>
      <c r="W144" s="89">
        <v>545.72202150814599</v>
      </c>
      <c r="X144" s="380">
        <v>60.056713023042199</v>
      </c>
      <c r="Y144" s="380">
        <v>0.17337452620265301</v>
      </c>
      <c r="Z144" s="400">
        <v>36.0297418798541</v>
      </c>
      <c r="AA144" s="380">
        <v>86.912188364375695</v>
      </c>
      <c r="AB144" s="380">
        <v>8.3302752904114402E-2</v>
      </c>
      <c r="AC144" s="591">
        <f t="shared" ref="AC144" si="182">AE144</f>
        <v>73.609848057403894</v>
      </c>
      <c r="AD144" s="380">
        <v>805.85447119554999</v>
      </c>
      <c r="AE144" s="380">
        <v>73.609848057403894</v>
      </c>
      <c r="AF144" s="89">
        <v>185522.37865857201</v>
      </c>
      <c r="AG144" s="380">
        <v>9083.2591836541505</v>
      </c>
      <c r="AH144" s="380">
        <v>4.2014603598799196</v>
      </c>
      <c r="AI144" s="400">
        <v>1547.1887025859101</v>
      </c>
      <c r="AJ144" s="380">
        <v>1691.78197784849</v>
      </c>
      <c r="AK144" s="380">
        <v>45.296153062942402</v>
      </c>
      <c r="AL144" s="89">
        <v>489.19579098912197</v>
      </c>
      <c r="AM144" s="380">
        <v>253.045594049237</v>
      </c>
      <c r="AN144" s="380">
        <v>45.691875077628303</v>
      </c>
      <c r="AO144" s="400">
        <v>8.9673301406195396</v>
      </c>
      <c r="AP144" s="380">
        <v>15.850016484706799</v>
      </c>
      <c r="AQ144" s="380">
        <v>0.69157994621817298</v>
      </c>
      <c r="AR144" s="400">
        <v>10.018409994504999</v>
      </c>
      <c r="AS144" s="380">
        <v>7.6649888948372498</v>
      </c>
      <c r="AT144" s="380">
        <v>6.3428324072938802E-2</v>
      </c>
      <c r="AU144" s="400">
        <v>1.2277862902214101</v>
      </c>
      <c r="AV144" s="380">
        <v>2.8595385769170698</v>
      </c>
      <c r="AW144" s="380">
        <v>0.10019413398707</v>
      </c>
      <c r="AX144" s="89">
        <v>0.858629928322306</v>
      </c>
      <c r="AY144" s="382">
        <v>2.7198481038146398</v>
      </c>
      <c r="AZ144" s="382">
        <v>2.8870268405995301E-2</v>
      </c>
      <c r="BA144" s="591">
        <f t="shared" si="181"/>
        <v>0.45163393770197402</v>
      </c>
      <c r="BB144" s="380">
        <v>1.7957623862816401</v>
      </c>
      <c r="BC144" s="380">
        <v>0.45163393770197402</v>
      </c>
      <c r="BD144" s="89">
        <v>16199.5074992836</v>
      </c>
      <c r="BE144" s="380">
        <v>3074.3378742581599</v>
      </c>
      <c r="BF144" s="380">
        <v>0.423723538696754</v>
      </c>
      <c r="BG144" s="89">
        <v>6466.0773756279004</v>
      </c>
      <c r="BH144" s="380">
        <v>322.63256278167398</v>
      </c>
      <c r="BI144" s="380">
        <v>0.59649360425356601</v>
      </c>
      <c r="BJ144" s="89">
        <v>6362.1763890398197</v>
      </c>
      <c r="BK144" s="380">
        <v>442.83074358236701</v>
      </c>
      <c r="BL144" s="380">
        <v>2.1140285770445799</v>
      </c>
      <c r="BM144" s="89">
        <v>0.19401351798629399</v>
      </c>
      <c r="BN144" s="380">
        <v>0.18243641329111099</v>
      </c>
      <c r="BO144" s="380">
        <v>9.4145257379695604E-3</v>
      </c>
      <c r="BP144" s="400">
        <v>0.14286887591888101</v>
      </c>
      <c r="BQ144" s="380">
        <v>0.48240599799284201</v>
      </c>
      <c r="BR144" s="380">
        <v>7.9196896805736799E-2</v>
      </c>
      <c r="BS144" s="400">
        <v>0.42664971901313797</v>
      </c>
      <c r="BT144" s="380">
        <v>1.16671915944877</v>
      </c>
      <c r="BU144" s="380">
        <v>3.6470418333321999E-2</v>
      </c>
      <c r="BV144" s="400">
        <v>4.4674779577372004</v>
      </c>
      <c r="BW144" s="380">
        <v>2.5036757211526899</v>
      </c>
      <c r="BX144" s="380">
        <v>0.17589264644389799</v>
      </c>
      <c r="BY144" s="89">
        <v>0.21096617413375801</v>
      </c>
      <c r="BZ144" s="380">
        <v>0.30239318281690097</v>
      </c>
      <c r="CA144" s="380">
        <v>3.6499681065016602E-2</v>
      </c>
      <c r="CB144" s="89">
        <v>15.050756567083999</v>
      </c>
      <c r="CC144" s="380">
        <v>4.99606977413554</v>
      </c>
      <c r="CD144" s="380">
        <v>0.214172989220722</v>
      </c>
      <c r="CE144" s="89">
        <v>7.6911550889210201</v>
      </c>
      <c r="CF144" s="380">
        <v>8.0889739530196607</v>
      </c>
      <c r="CG144" s="380">
        <v>0.14228941981255799</v>
      </c>
      <c r="CH144" s="400">
        <v>0.51013880359460495</v>
      </c>
      <c r="CI144" s="380">
        <v>0.57866857904943003</v>
      </c>
      <c r="CJ144" s="380">
        <v>5.4261503727899701E-2</v>
      </c>
      <c r="CK144" s="89">
        <v>116.59088560643499</v>
      </c>
      <c r="CL144" s="380">
        <v>10.2698515847233</v>
      </c>
      <c r="CM144" s="380">
        <v>2.06666576034178E-2</v>
      </c>
      <c r="CN144" s="89">
        <v>2988.6731794728498</v>
      </c>
      <c r="CO144" s="380">
        <v>598.21935706331101</v>
      </c>
      <c r="CP144" s="380">
        <v>3.0110380552547098E-3</v>
      </c>
      <c r="CQ144" s="89">
        <v>241.50781592088401</v>
      </c>
      <c r="CR144" s="380">
        <v>774.445129150605</v>
      </c>
      <c r="CS144" s="380">
        <v>4.0648667558535702E-3</v>
      </c>
      <c r="CT144" s="89">
        <v>0.94494428051040202</v>
      </c>
      <c r="CU144" s="380">
        <v>2.9555287128319798</v>
      </c>
      <c r="CV144" s="380">
        <v>0</v>
      </c>
      <c r="CW144" s="400">
        <v>0.181376528383904</v>
      </c>
      <c r="CX144" s="380">
        <v>0.38079604253919902</v>
      </c>
      <c r="CY144" s="380">
        <v>0</v>
      </c>
      <c r="CZ144" s="400">
        <v>6.53426976790103</v>
      </c>
      <c r="DA144" s="380">
        <v>2.5485468202844199</v>
      </c>
      <c r="DB144" s="380">
        <v>3.1634811073738597E-2</v>
      </c>
      <c r="DC144" s="89">
        <v>4.1488414497232597E-2</v>
      </c>
      <c r="DD144" s="380">
        <v>0.240119191195974</v>
      </c>
      <c r="DE144" s="380">
        <v>3.4516238635252397E-2</v>
      </c>
      <c r="DF144" s="89">
        <v>0.50433754336472603</v>
      </c>
      <c r="DG144" s="380">
        <v>1.3094639811369699</v>
      </c>
      <c r="DH144" s="380">
        <v>4.9152072688158702E-2</v>
      </c>
      <c r="DI144" s="89">
        <v>347.16516696594999</v>
      </c>
      <c r="DJ144" s="380">
        <v>54.435993866236302</v>
      </c>
      <c r="DK144" s="380">
        <v>1.80325328584462E-3</v>
      </c>
      <c r="DL144" s="89">
        <v>1128.1033988567001</v>
      </c>
      <c r="DM144" s="380">
        <v>185.50209414136401</v>
      </c>
      <c r="DN144" s="380">
        <v>3.1621014752976702E-3</v>
      </c>
      <c r="DO144" s="89">
        <v>183.67916737735999</v>
      </c>
      <c r="DP144" s="380">
        <v>31.582550147496001</v>
      </c>
      <c r="DQ144" s="380">
        <v>0</v>
      </c>
      <c r="DR144" s="89">
        <v>919.031327497353</v>
      </c>
      <c r="DS144" s="380">
        <v>172.93213460378001</v>
      </c>
      <c r="DT144" s="380">
        <v>0</v>
      </c>
      <c r="DU144" s="89">
        <v>357.80778334181201</v>
      </c>
      <c r="DV144" s="380">
        <v>71.213718533405</v>
      </c>
      <c r="DW144" s="380">
        <v>0</v>
      </c>
      <c r="DX144" s="89">
        <v>8.8806959807879</v>
      </c>
      <c r="DY144" s="380">
        <v>2.5905713300503201</v>
      </c>
      <c r="DZ144" s="380">
        <v>0.19153940574754499</v>
      </c>
      <c r="EA144" s="89">
        <v>441.35742086569098</v>
      </c>
      <c r="EB144" s="380">
        <v>92.779520562799107</v>
      </c>
      <c r="EC144" s="380">
        <v>2.9802176818937001E-2</v>
      </c>
      <c r="ED144" s="89">
        <v>91.531254383879499</v>
      </c>
      <c r="EE144" s="380">
        <v>20.340134352695301</v>
      </c>
      <c r="EF144" s="380">
        <v>0</v>
      </c>
      <c r="EG144" s="89">
        <v>596.97097484391202</v>
      </c>
      <c r="EH144" s="380">
        <v>140.17285632675501</v>
      </c>
      <c r="EI144" s="380">
        <v>1.3835930693049199E-2</v>
      </c>
      <c r="EJ144" s="89">
        <v>102.36953671774999</v>
      </c>
      <c r="EK144" s="380">
        <v>25.7190979142384</v>
      </c>
      <c r="EL144" s="380">
        <v>1.65635255303242E-3</v>
      </c>
      <c r="EM144" s="89">
        <v>271.76694723929899</v>
      </c>
      <c r="EN144" s="380">
        <v>72.420133941979898</v>
      </c>
      <c r="EO144" s="380">
        <v>0</v>
      </c>
      <c r="EP144" s="89">
        <v>34.761005128936397</v>
      </c>
      <c r="EQ144" s="380">
        <v>10.7057034978169</v>
      </c>
      <c r="ER144" s="380">
        <v>1.7013106072270199E-3</v>
      </c>
      <c r="ES144" s="89">
        <v>206.39240207841601</v>
      </c>
      <c r="ET144" s="380">
        <v>65.9006750235813</v>
      </c>
      <c r="EU144" s="380">
        <v>0</v>
      </c>
      <c r="EV144" s="89">
        <v>23.494730015277501</v>
      </c>
      <c r="EW144" s="380">
        <v>8.0964554992988802</v>
      </c>
      <c r="EX144" s="380">
        <v>0</v>
      </c>
      <c r="EY144" s="400">
        <v>0.79057408460354195</v>
      </c>
      <c r="EZ144" s="380">
        <v>1.8629502593993501</v>
      </c>
      <c r="FA144" s="380">
        <v>9.2065629212355095E-3</v>
      </c>
      <c r="FB144" s="89">
        <v>13.639855912587301</v>
      </c>
      <c r="FC144" s="380">
        <v>8.1272315290483395</v>
      </c>
      <c r="FD144" s="380">
        <v>1.45691769933431E-2</v>
      </c>
      <c r="FE144" s="89">
        <v>10.6257801186081</v>
      </c>
      <c r="FF144" s="380">
        <v>22.609074412225802</v>
      </c>
      <c r="FG144" s="380">
        <v>7.9879760331069E-3</v>
      </c>
      <c r="FH144" s="89">
        <v>10.9717574547191</v>
      </c>
      <c r="FI144" s="380">
        <v>19.9796839162039</v>
      </c>
      <c r="FJ144" s="380">
        <v>4.5981309823021899E-3</v>
      </c>
      <c r="FK144" s="89">
        <v>119.58061359173399</v>
      </c>
      <c r="FL144" s="380">
        <v>80.311201238760901</v>
      </c>
      <c r="FM144" s="380">
        <v>0</v>
      </c>
    </row>
    <row r="145" spans="2:169">
      <c r="B145" s="73" t="s">
        <v>207</v>
      </c>
      <c r="C145" s="73" t="s">
        <v>1408</v>
      </c>
      <c r="D145" s="73" t="s">
        <v>1339</v>
      </c>
      <c r="E145" s="601"/>
      <c r="F145" s="601"/>
      <c r="H145" s="73" t="s">
        <v>1667</v>
      </c>
      <c r="I145" s="113" t="s">
        <v>1706</v>
      </c>
      <c r="J145" s="73" t="s">
        <v>1694</v>
      </c>
      <c r="K145" s="73" t="s">
        <v>1707</v>
      </c>
      <c r="L145" s="73">
        <v>25</v>
      </c>
      <c r="M145" s="113" t="s">
        <v>1712</v>
      </c>
      <c r="N145" s="89">
        <v>41.698137728301802</v>
      </c>
      <c r="O145" s="380">
        <v>5.9329786598024796</v>
      </c>
      <c r="P145" s="380">
        <v>0.178938600080049</v>
      </c>
      <c r="Q145" s="89">
        <v>2.2600990984166498</v>
      </c>
      <c r="R145" s="380">
        <v>2.8464223201127599</v>
      </c>
      <c r="S145" s="380">
        <v>0.62355113418676</v>
      </c>
      <c r="T145" s="89">
        <v>1182.7384920265499</v>
      </c>
      <c r="U145" s="380">
        <v>110.223970890621</v>
      </c>
      <c r="V145" s="380">
        <v>0.425543604668986</v>
      </c>
      <c r="W145" s="89">
        <v>625.57651610192499</v>
      </c>
      <c r="X145" s="380">
        <v>79.778200522818196</v>
      </c>
      <c r="Y145" s="380">
        <v>0.2797930254405</v>
      </c>
      <c r="Z145" s="400">
        <v>98.194196182903696</v>
      </c>
      <c r="AA145" s="380">
        <v>70.362728897999403</v>
      </c>
      <c r="AB145" s="380">
        <v>0.15915019085811999</v>
      </c>
      <c r="AC145" s="400">
        <v>1523.90672911498</v>
      </c>
      <c r="AD145" s="380">
        <v>761.66802556546895</v>
      </c>
      <c r="AE145" s="380">
        <v>85.578217181667497</v>
      </c>
      <c r="AF145" s="89">
        <v>183959.129757752</v>
      </c>
      <c r="AG145" s="380">
        <v>9940.4859093310006</v>
      </c>
      <c r="AH145" s="380">
        <v>5.7007151584983298</v>
      </c>
      <c r="AI145" s="400">
        <v>3493.9977400121602</v>
      </c>
      <c r="AJ145" s="380">
        <v>3858.1414839070699</v>
      </c>
      <c r="AK145" s="380">
        <v>56.650419618998697</v>
      </c>
      <c r="AL145" s="89">
        <v>692.54530872294094</v>
      </c>
      <c r="AM145" s="380">
        <v>266.89266782125998</v>
      </c>
      <c r="AN145" s="380">
        <v>65.710224452691094</v>
      </c>
      <c r="AO145" s="400">
        <v>3.84706133928547</v>
      </c>
      <c r="AP145" s="380">
        <v>4.70408770883886</v>
      </c>
      <c r="AQ145" s="380">
        <v>0.94260588088505304</v>
      </c>
      <c r="AR145" s="400">
        <v>26.608794867681901</v>
      </c>
      <c r="AS145" s="380">
        <v>10.192303195681401</v>
      </c>
      <c r="AT145" s="380">
        <v>9.9402993575412602E-2</v>
      </c>
      <c r="AU145" s="400">
        <v>0.42254696896814697</v>
      </c>
      <c r="AV145" s="380">
        <v>1.1257182604827001</v>
      </c>
      <c r="AW145" s="380">
        <v>0.14657619682806899</v>
      </c>
      <c r="AX145" s="89">
        <v>5.7664501632116503</v>
      </c>
      <c r="AY145" s="382">
        <v>4.0978951579074998</v>
      </c>
      <c r="AZ145" s="382">
        <v>3.9862047452015298E-2</v>
      </c>
      <c r="BA145" s="591">
        <f t="shared" si="181"/>
        <v>0.57743412091364599</v>
      </c>
      <c r="BB145" s="380">
        <v>1.74497826776238</v>
      </c>
      <c r="BC145" s="380">
        <v>0.57743412091364599</v>
      </c>
      <c r="BD145" s="89">
        <v>17179.361883748599</v>
      </c>
      <c r="BE145" s="380">
        <v>2110.3175773887701</v>
      </c>
      <c r="BF145" s="380">
        <v>0.55724975930023002</v>
      </c>
      <c r="BG145" s="89">
        <v>7219.90834792434</v>
      </c>
      <c r="BH145" s="380">
        <v>713.19512723734704</v>
      </c>
      <c r="BI145" s="380">
        <v>1.04069635043158</v>
      </c>
      <c r="BJ145" s="89">
        <v>6977.5561535869501</v>
      </c>
      <c r="BK145" s="380">
        <v>581.35477854315297</v>
      </c>
      <c r="BL145" s="380">
        <v>2.5047580687041999</v>
      </c>
      <c r="BM145" s="89">
        <v>0.17840827862156999</v>
      </c>
      <c r="BN145" s="380">
        <v>0.191903591410995</v>
      </c>
      <c r="BO145" s="380">
        <v>1.88440972439162E-2</v>
      </c>
      <c r="BP145" s="400">
        <v>0.194999145050853</v>
      </c>
      <c r="BQ145" s="380">
        <v>0.60096359712604297</v>
      </c>
      <c r="BR145" s="380">
        <v>0.102163526764518</v>
      </c>
      <c r="BS145" s="400">
        <v>0.149576177893397</v>
      </c>
      <c r="BT145" s="380">
        <v>0.31385243711972599</v>
      </c>
      <c r="BU145" s="380">
        <v>5.2468614644400099E-2</v>
      </c>
      <c r="BV145" s="400">
        <v>6.4302307716883602</v>
      </c>
      <c r="BW145" s="380">
        <v>2.4929842336710499</v>
      </c>
      <c r="BX145" s="380">
        <v>0.21589900230513601</v>
      </c>
      <c r="BY145" s="89">
        <v>0.49042084571001898</v>
      </c>
      <c r="BZ145" s="380">
        <v>0.266205099584853</v>
      </c>
      <c r="CA145" s="380">
        <v>5.1690086521499798E-2</v>
      </c>
      <c r="CB145" s="89">
        <v>24.759322123467999</v>
      </c>
      <c r="CC145" s="380">
        <v>6.7400401549122799</v>
      </c>
      <c r="CD145" s="380">
        <v>0.32545704586015001</v>
      </c>
      <c r="CE145" s="89">
        <v>11.387831369148</v>
      </c>
      <c r="CF145" s="380">
        <v>5.8000045211457003</v>
      </c>
      <c r="CG145" s="380">
        <v>0.18674183164327399</v>
      </c>
      <c r="CH145" s="400">
        <v>0.52459416590688401</v>
      </c>
      <c r="CI145" s="380">
        <v>0.370900178623842</v>
      </c>
      <c r="CJ145" s="380">
        <v>7.1008159152412098E-2</v>
      </c>
      <c r="CK145" s="89">
        <v>146.44979570025399</v>
      </c>
      <c r="CL145" s="380">
        <v>21.6272290720119</v>
      </c>
      <c r="CM145" s="380">
        <v>2.3816906384073602E-2</v>
      </c>
      <c r="CN145" s="89">
        <v>3845.4296848848098</v>
      </c>
      <c r="CO145" s="380">
        <v>726.20787241298603</v>
      </c>
      <c r="CP145" s="380">
        <v>1.6715191787425601E-2</v>
      </c>
      <c r="CQ145" s="89">
        <v>95.760180108217895</v>
      </c>
      <c r="CR145" s="380">
        <v>143.9606579023</v>
      </c>
      <c r="CS145" s="380">
        <v>0</v>
      </c>
      <c r="CT145" s="89">
        <v>0.160511511431501</v>
      </c>
      <c r="CU145" s="380">
        <v>0.29703160955334001</v>
      </c>
      <c r="CV145" s="380">
        <v>2.3330353842244099E-3</v>
      </c>
      <c r="CW145" s="400">
        <v>0.142861921990317</v>
      </c>
      <c r="CX145" s="380">
        <v>0.41178027258357802</v>
      </c>
      <c r="CY145" s="380">
        <v>0</v>
      </c>
      <c r="CZ145" s="400">
        <v>8.0048210751609208</v>
      </c>
      <c r="DA145" s="380">
        <v>2.7068006501717199</v>
      </c>
      <c r="DB145" s="380">
        <v>3.6610332736370203E-2</v>
      </c>
      <c r="DC145" s="591">
        <f>DE145</f>
        <v>5.6382457546009998E-2</v>
      </c>
      <c r="DD145" s="380">
        <v>0.14828434866474199</v>
      </c>
      <c r="DE145" s="380">
        <v>5.6382457546009998E-2</v>
      </c>
      <c r="DF145" s="89">
        <v>0.26001239106643897</v>
      </c>
      <c r="DG145" s="380">
        <v>0.69631969611386402</v>
      </c>
      <c r="DH145" s="380">
        <v>4.50245235232625E-2</v>
      </c>
      <c r="DI145" s="89">
        <v>656.58286373710303</v>
      </c>
      <c r="DJ145" s="380">
        <v>201.93775759485899</v>
      </c>
      <c r="DK145" s="380">
        <v>1.7855475917280698E-2</v>
      </c>
      <c r="DL145" s="89">
        <v>2020.5206764468801</v>
      </c>
      <c r="DM145" s="380">
        <v>594.05607443744805</v>
      </c>
      <c r="DN145" s="380">
        <v>2.4753629387934999E-2</v>
      </c>
      <c r="DO145" s="89">
        <v>311.57958262986301</v>
      </c>
      <c r="DP145" s="380">
        <v>89.891524170600405</v>
      </c>
      <c r="DQ145" s="380">
        <v>1.7395970931862299E-2</v>
      </c>
      <c r="DR145" s="89">
        <v>1479.6600734589399</v>
      </c>
      <c r="DS145" s="380">
        <v>382.45697753153098</v>
      </c>
      <c r="DT145" s="380">
        <v>1.39533237610351E-2</v>
      </c>
      <c r="DU145" s="89">
        <v>510.72639751284697</v>
      </c>
      <c r="DV145" s="380">
        <v>75.590869839557598</v>
      </c>
      <c r="DW145" s="380">
        <v>1.4852691555317399E-2</v>
      </c>
      <c r="DX145" s="89">
        <v>25.197213237609301</v>
      </c>
      <c r="DY145" s="380">
        <v>9.8147264267463292</v>
      </c>
      <c r="DZ145" s="380">
        <v>0</v>
      </c>
      <c r="EA145" s="89">
        <v>560.29425984125203</v>
      </c>
      <c r="EB145" s="380">
        <v>97.020178632333199</v>
      </c>
      <c r="EC145" s="380">
        <v>2.4912428189394899E-2</v>
      </c>
      <c r="ED145" s="89">
        <v>108.790075394209</v>
      </c>
      <c r="EE145" s="380">
        <v>18.220160834729199</v>
      </c>
      <c r="EF145" s="380">
        <v>2.21728726052745E-3</v>
      </c>
      <c r="EG145" s="89">
        <v>709.77907051310899</v>
      </c>
      <c r="EH145" s="380">
        <v>120.574659195004</v>
      </c>
      <c r="EI145" s="380">
        <v>9.6396808962721202E-3</v>
      </c>
      <c r="EJ145" s="89">
        <v>122.510776583813</v>
      </c>
      <c r="EK145" s="380">
        <v>25.5843983953968</v>
      </c>
      <c r="EL145" s="380">
        <v>3.2407693963960099E-3</v>
      </c>
      <c r="EM145" s="89">
        <v>335.943392379366</v>
      </c>
      <c r="EN145" s="380">
        <v>79.079364434662807</v>
      </c>
      <c r="EO145" s="380">
        <v>0</v>
      </c>
      <c r="EP145" s="89">
        <v>43.959624547112497</v>
      </c>
      <c r="EQ145" s="380">
        <v>10.5874096465327</v>
      </c>
      <c r="ER145" s="380">
        <v>4.6528524721376101E-3</v>
      </c>
      <c r="ES145" s="89">
        <v>268.16793155725298</v>
      </c>
      <c r="ET145" s="380">
        <v>68.026573228302397</v>
      </c>
      <c r="EU145" s="380">
        <v>2.00120783739101E-2</v>
      </c>
      <c r="EV145" s="89">
        <v>30.748766167618701</v>
      </c>
      <c r="EW145" s="380">
        <v>8.4506216470086102</v>
      </c>
      <c r="EX145" s="380">
        <v>2.4995089644055898E-3</v>
      </c>
      <c r="EY145" s="400">
        <v>0.16841002418532899</v>
      </c>
      <c r="EZ145" s="380">
        <v>0.32378601298141702</v>
      </c>
      <c r="FA145" s="380">
        <v>0</v>
      </c>
      <c r="FB145" s="89">
        <v>12.484241386499599</v>
      </c>
      <c r="FC145" s="380">
        <v>6.1991046148029998</v>
      </c>
      <c r="FD145" s="380">
        <v>2.0271306182548101E-2</v>
      </c>
      <c r="FE145" s="89">
        <v>12.1303869905342</v>
      </c>
      <c r="FF145" s="380">
        <v>12.675503431341999</v>
      </c>
      <c r="FG145" s="380">
        <v>1.3654268299831801E-2</v>
      </c>
      <c r="FH145" s="89">
        <v>40.113135395087397</v>
      </c>
      <c r="FI145" s="380">
        <v>27.876563243373401</v>
      </c>
      <c r="FJ145" s="380">
        <v>4.5579555587267799E-3</v>
      </c>
      <c r="FK145" s="89">
        <v>68.444808930350305</v>
      </c>
      <c r="FL145" s="380">
        <v>77.054305185003997</v>
      </c>
      <c r="FM145" s="380">
        <v>6.3553381871706196E-3</v>
      </c>
    </row>
    <row r="146" spans="2:169">
      <c r="B146" s="73" t="s">
        <v>207</v>
      </c>
      <c r="C146" s="73" t="s">
        <v>1408</v>
      </c>
      <c r="D146" s="73" t="s">
        <v>1339</v>
      </c>
      <c r="E146" s="601"/>
      <c r="F146" s="601"/>
      <c r="H146" s="73" t="s">
        <v>1667</v>
      </c>
      <c r="I146" s="113" t="s">
        <v>1706</v>
      </c>
      <c r="J146" s="73" t="s">
        <v>1694</v>
      </c>
      <c r="K146" s="73" t="s">
        <v>1707</v>
      </c>
      <c r="L146" s="73">
        <v>25</v>
      </c>
      <c r="M146" s="113" t="s">
        <v>1713</v>
      </c>
      <c r="N146" s="89">
        <v>36.106330096866202</v>
      </c>
      <c r="O146" s="380">
        <v>3.5863756023315201</v>
      </c>
      <c r="P146" s="380">
        <v>0.20379593106869701</v>
      </c>
      <c r="Q146" s="89">
        <v>1.6454448403183199</v>
      </c>
      <c r="R146" s="380">
        <v>3.3884303795752002</v>
      </c>
      <c r="S146" s="380">
        <v>0.76742719637342005</v>
      </c>
      <c r="T146" s="89">
        <v>1165.6056586585801</v>
      </c>
      <c r="U146" s="380">
        <v>55.307134679385797</v>
      </c>
      <c r="V146" s="380">
        <v>0.54846754136843601</v>
      </c>
      <c r="W146" s="89">
        <v>610.29089589607599</v>
      </c>
      <c r="X146" s="380">
        <v>47.530009907325201</v>
      </c>
      <c r="Y146" s="380">
        <v>0.31080101876488198</v>
      </c>
      <c r="Z146" s="400">
        <v>11.168419282589999</v>
      </c>
      <c r="AA146" s="380">
        <v>11.7898612980582</v>
      </c>
      <c r="AB146" s="380">
        <v>0.119437014009641</v>
      </c>
      <c r="AC146" s="400">
        <v>881.94843090857</v>
      </c>
      <c r="AD146" s="380">
        <v>406.44379347356403</v>
      </c>
      <c r="AE146" s="380">
        <v>122.110343269086</v>
      </c>
      <c r="AF146" s="89">
        <v>182167.736591594</v>
      </c>
      <c r="AG146" s="380">
        <v>8116.3960764023604</v>
      </c>
      <c r="AH146" s="380">
        <v>8.45567372081595</v>
      </c>
      <c r="AI146" s="400">
        <v>581.10143337228305</v>
      </c>
      <c r="AJ146" s="380">
        <v>614.83661172979896</v>
      </c>
      <c r="AK146" s="380">
        <v>74.550038909474495</v>
      </c>
      <c r="AL146" s="89">
        <v>477.12667577614798</v>
      </c>
      <c r="AM146" s="380">
        <v>171.31387937459201</v>
      </c>
      <c r="AN146" s="380">
        <v>70.461942029504996</v>
      </c>
      <c r="AO146" s="400">
        <v>8.1960034760914606</v>
      </c>
      <c r="AP146" s="380">
        <v>8.0913872932085695</v>
      </c>
      <c r="AQ146" s="380">
        <v>1.07413335602211</v>
      </c>
      <c r="AR146" s="400">
        <v>31.848884774954701</v>
      </c>
      <c r="AS146" s="380">
        <v>4.3630882400553199</v>
      </c>
      <c r="AT146" s="380">
        <v>0.10538197134872899</v>
      </c>
      <c r="AU146" s="400">
        <v>0.135138205358562</v>
      </c>
      <c r="AV146" s="380">
        <v>0.82083494013710101</v>
      </c>
      <c r="AW146" s="380">
        <v>0.11779589948488201</v>
      </c>
      <c r="AX146" s="89">
        <v>1.4497511315810001</v>
      </c>
      <c r="AY146" s="382">
        <v>0.55647788772189899</v>
      </c>
      <c r="AZ146" s="382">
        <v>3.9896807579902799E-2</v>
      </c>
      <c r="BA146" s="591">
        <f t="shared" si="181"/>
        <v>0.59151086345957005</v>
      </c>
      <c r="BB146" s="380">
        <v>1.53993406914599</v>
      </c>
      <c r="BC146" s="380">
        <v>0.59151086345957005</v>
      </c>
      <c r="BD146" s="89">
        <v>19243.216847055701</v>
      </c>
      <c r="BE146" s="380">
        <v>1047.7170488705599</v>
      </c>
      <c r="BF146" s="380">
        <v>0.703426665084803</v>
      </c>
      <c r="BG146" s="89">
        <v>7339.2186462253003</v>
      </c>
      <c r="BH146" s="380">
        <v>419.41399328653603</v>
      </c>
      <c r="BI146" s="380">
        <v>1.19009777915083</v>
      </c>
      <c r="BJ146" s="89">
        <v>7258.6604734519697</v>
      </c>
      <c r="BK146" s="380">
        <v>542.60364940459203</v>
      </c>
      <c r="BL146" s="380">
        <v>3.06068786315348</v>
      </c>
      <c r="BM146" s="89">
        <v>0.23073212555984399</v>
      </c>
      <c r="BN146" s="380">
        <v>0.16885753639734699</v>
      </c>
      <c r="BO146" s="380">
        <v>1.44673439837952E-2</v>
      </c>
      <c r="BP146" s="591">
        <f t="shared" ref="BP146" si="183">BR146</f>
        <v>0.11902483637939799</v>
      </c>
      <c r="BQ146" s="380">
        <v>0.43952672192678699</v>
      </c>
      <c r="BR146" s="380">
        <v>0.11902483637939799</v>
      </c>
      <c r="BS146" s="591">
        <f t="shared" ref="BS146" si="184">BU146</f>
        <v>4.5801833488979898E-2</v>
      </c>
      <c r="BT146" s="380">
        <v>0.17051299215121399</v>
      </c>
      <c r="BU146" s="380">
        <v>4.5801833488979898E-2</v>
      </c>
      <c r="BV146" s="400">
        <v>6.26151753308043</v>
      </c>
      <c r="BW146" s="380">
        <v>2.2190603463353602</v>
      </c>
      <c r="BX146" s="380">
        <v>0.22776524966301601</v>
      </c>
      <c r="BY146" s="89">
        <v>0.221313041456736</v>
      </c>
      <c r="BZ146" s="380">
        <v>0.33405619230037797</v>
      </c>
      <c r="CA146" s="380">
        <v>5.6767898535280997E-2</v>
      </c>
      <c r="CB146" s="89">
        <v>21.317976815138799</v>
      </c>
      <c r="CC146" s="380">
        <v>4.2031911017059196</v>
      </c>
      <c r="CD146" s="380">
        <v>0.37257834086210601</v>
      </c>
      <c r="CE146" s="89">
        <v>8.2875043326144802</v>
      </c>
      <c r="CF146" s="380">
        <v>3.21714797630524</v>
      </c>
      <c r="CG146" s="380">
        <v>0.18743136369489699</v>
      </c>
      <c r="CH146" s="400">
        <v>0.70054529686516498</v>
      </c>
      <c r="CI146" s="380">
        <v>0.43376627400054302</v>
      </c>
      <c r="CJ146" s="380">
        <v>8.0913616419465803E-2</v>
      </c>
      <c r="CK146" s="89">
        <v>115.58561525803501</v>
      </c>
      <c r="CL146" s="380">
        <v>16.583495455422</v>
      </c>
      <c r="CM146" s="380">
        <v>2.6892603729029199E-2</v>
      </c>
      <c r="CN146" s="89">
        <v>4349.1199283543701</v>
      </c>
      <c r="CO146" s="380">
        <v>324.01969787909002</v>
      </c>
      <c r="CP146" s="380">
        <v>3.50693141042553E-3</v>
      </c>
      <c r="CQ146" s="89">
        <v>7.2270593024626999</v>
      </c>
      <c r="CR146" s="380">
        <v>2.6469637002559998</v>
      </c>
      <c r="CS146" s="380">
        <v>0</v>
      </c>
      <c r="CT146" s="89">
        <v>3.0842020923196701E-2</v>
      </c>
      <c r="CU146" s="380">
        <v>6.8448099451476396E-2</v>
      </c>
      <c r="CV146" s="380">
        <v>0</v>
      </c>
      <c r="CW146" s="400">
        <v>0.231857940601539</v>
      </c>
      <c r="CX146" s="380">
        <v>0.38661987513631302</v>
      </c>
      <c r="CY146" s="380">
        <v>0</v>
      </c>
      <c r="CZ146" s="400">
        <v>8.9459411911515208</v>
      </c>
      <c r="DA146" s="380">
        <v>1.94484104619922</v>
      </c>
      <c r="DB146" s="380">
        <v>5.36515127565525E-2</v>
      </c>
      <c r="DC146" s="591">
        <f t="shared" ref="DC146:DC148" si="185">DE146</f>
        <v>7.1375533685326606E-2</v>
      </c>
      <c r="DD146" s="380">
        <v>0.14382633639603501</v>
      </c>
      <c r="DE146" s="380">
        <v>7.1375533685326606E-2</v>
      </c>
      <c r="DF146" s="591">
        <f t="shared" ref="DF146" si="186">DH146</f>
        <v>7.4242154159211399E-2</v>
      </c>
      <c r="DG146" s="380">
        <v>0.23549792272796899</v>
      </c>
      <c r="DH146" s="380">
        <v>7.4242154159211399E-2</v>
      </c>
      <c r="DI146" s="89">
        <v>513.90914172140003</v>
      </c>
      <c r="DJ146" s="380">
        <v>79.3832015862086</v>
      </c>
      <c r="DK146" s="380">
        <v>3.0037463189767602E-3</v>
      </c>
      <c r="DL146" s="89">
        <v>1692.31136977711</v>
      </c>
      <c r="DM146" s="380">
        <v>243.87675491560699</v>
      </c>
      <c r="DN146" s="380">
        <v>3.0745736163470898E-3</v>
      </c>
      <c r="DO146" s="89">
        <v>270.84868699537901</v>
      </c>
      <c r="DP146" s="380">
        <v>34.1096304182118</v>
      </c>
      <c r="DQ146" s="380">
        <v>0</v>
      </c>
      <c r="DR146" s="89">
        <v>1304.8027366355</v>
      </c>
      <c r="DS146" s="380">
        <v>165.25554069162899</v>
      </c>
      <c r="DT146" s="380">
        <v>0</v>
      </c>
      <c r="DU146" s="89">
        <v>496.09129026600698</v>
      </c>
      <c r="DV146" s="380">
        <v>44.0769037446914</v>
      </c>
      <c r="DW146" s="380">
        <v>1.7797448890568002E-2</v>
      </c>
      <c r="DX146" s="89">
        <v>15.1580578720268</v>
      </c>
      <c r="DY146" s="380">
        <v>2.58851715247049</v>
      </c>
      <c r="DZ146" s="380">
        <v>5.0693632585865596E-3</v>
      </c>
      <c r="EA146" s="89">
        <v>589.49146370938797</v>
      </c>
      <c r="EB146" s="380">
        <v>71.4535608727534</v>
      </c>
      <c r="EC146" s="380">
        <v>6.1390615863895603E-2</v>
      </c>
      <c r="ED146" s="89">
        <v>122.726029151961</v>
      </c>
      <c r="EE146" s="380">
        <v>11.589246981171801</v>
      </c>
      <c r="EF146" s="380">
        <v>2.6560843723850299E-3</v>
      </c>
      <c r="EG146" s="89">
        <v>824.938033346113</v>
      </c>
      <c r="EH146" s="380">
        <v>87.962200447700397</v>
      </c>
      <c r="EI146" s="380">
        <v>0</v>
      </c>
      <c r="EJ146" s="89">
        <v>141.118014356966</v>
      </c>
      <c r="EK146" s="380">
        <v>14.860343560138601</v>
      </c>
      <c r="EL146" s="380">
        <v>0</v>
      </c>
      <c r="EM146" s="89">
        <v>385.33583693310902</v>
      </c>
      <c r="EN146" s="380">
        <v>42.723497221472499</v>
      </c>
      <c r="EO146" s="380">
        <v>0.442278981692666</v>
      </c>
      <c r="EP146" s="89">
        <v>50.0066977422889</v>
      </c>
      <c r="EQ146" s="380">
        <v>4.7840945606877998</v>
      </c>
      <c r="ER146" s="380">
        <v>5.68285148950585E-3</v>
      </c>
      <c r="ES146" s="89">
        <v>305.137018828321</v>
      </c>
      <c r="ET146" s="380">
        <v>31.979615058686701</v>
      </c>
      <c r="EU146" s="380">
        <v>0</v>
      </c>
      <c r="EV146" s="89">
        <v>34.368612483564199</v>
      </c>
      <c r="EW146" s="380">
        <v>2.7144797077283598</v>
      </c>
      <c r="EX146" s="380">
        <v>0</v>
      </c>
      <c r="EY146" s="400">
        <v>0.102421940212747</v>
      </c>
      <c r="EZ146" s="380">
        <v>0.32607653613679699</v>
      </c>
      <c r="FA146" s="380">
        <v>1.53769017874481E-2</v>
      </c>
      <c r="FB146" s="89">
        <v>9.9068839840661003</v>
      </c>
      <c r="FC146" s="380">
        <v>2.5037622206880701</v>
      </c>
      <c r="FD146" s="380">
        <v>1.9643880774387199E-2</v>
      </c>
      <c r="FE146" s="89">
        <v>11.92248437236</v>
      </c>
      <c r="FF146" s="380">
        <v>2.4215670958506301</v>
      </c>
      <c r="FG146" s="380">
        <v>1.85034982479752E-2</v>
      </c>
      <c r="FH146" s="89">
        <v>42.901114530667897</v>
      </c>
      <c r="FI146" s="380">
        <v>10.891520286295</v>
      </c>
      <c r="FJ146" s="380">
        <v>9.3425477296282707E-3</v>
      </c>
      <c r="FK146" s="89">
        <v>161.85733884606401</v>
      </c>
      <c r="FL146" s="380">
        <v>82.802935572527602</v>
      </c>
      <c r="FM146" s="380">
        <v>5.4135845963030798E-3</v>
      </c>
    </row>
    <row r="147" spans="2:169">
      <c r="B147" s="73" t="s">
        <v>207</v>
      </c>
      <c r="C147" s="73" t="s">
        <v>1408</v>
      </c>
      <c r="D147" s="73" t="s">
        <v>1339</v>
      </c>
      <c r="E147" s="601"/>
      <c r="F147" s="601"/>
      <c r="H147" s="73" t="s">
        <v>1667</v>
      </c>
      <c r="I147" s="113" t="s">
        <v>1706</v>
      </c>
      <c r="J147" s="73" t="s">
        <v>1694</v>
      </c>
      <c r="K147" s="73" t="s">
        <v>1707</v>
      </c>
      <c r="L147" s="73">
        <v>25</v>
      </c>
      <c r="M147" s="113" t="s">
        <v>1714</v>
      </c>
      <c r="N147" s="89">
        <v>36.358997473648806</v>
      </c>
      <c r="O147" s="380">
        <v>4.3865911035913729</v>
      </c>
      <c r="P147" s="380">
        <v>0.12495119381801742</v>
      </c>
      <c r="Q147" s="89">
        <v>0.9022678239664732</v>
      </c>
      <c r="R147" s="380">
        <v>3.2250478618880001</v>
      </c>
      <c r="S147" s="380">
        <v>0.56590021363531573</v>
      </c>
      <c r="T147" s="89">
        <v>1688.9815575269224</v>
      </c>
      <c r="U147" s="380">
        <v>1241.6572674252457</v>
      </c>
      <c r="V147" s="380">
        <v>0.39434837640238607</v>
      </c>
      <c r="W147" s="89">
        <v>614.89574463100394</v>
      </c>
      <c r="X147" s="380">
        <v>319.39390950127478</v>
      </c>
      <c r="Y147" s="380">
        <v>0.20153900984928422</v>
      </c>
      <c r="Z147" s="400">
        <v>92.245047934531158</v>
      </c>
      <c r="AA147" s="380">
        <v>152.90796872756215</v>
      </c>
      <c r="AB147" s="380">
        <v>0.56704173190919194</v>
      </c>
      <c r="AC147" s="400">
        <v>2534.7710290076448</v>
      </c>
      <c r="AD147" s="380">
        <v>4859.7440056879932</v>
      </c>
      <c r="AE147" s="380">
        <v>88.5951847832456</v>
      </c>
      <c r="AF147" s="89">
        <v>171814.69962046423</v>
      </c>
      <c r="AG147" s="380">
        <v>11560.555619593335</v>
      </c>
      <c r="AH147" s="380">
        <v>5.6273735938195948</v>
      </c>
      <c r="AI147" s="400">
        <v>40704.164550257381</v>
      </c>
      <c r="AJ147" s="380">
        <v>27576.53534040556</v>
      </c>
      <c r="AK147" s="380">
        <v>53.338044311447298</v>
      </c>
      <c r="AL147" s="89">
        <v>635.60618457641669</v>
      </c>
      <c r="AM147" s="380">
        <v>235.77814560111182</v>
      </c>
      <c r="AN147" s="380">
        <v>53.893039638173072</v>
      </c>
      <c r="AO147" s="400">
        <v>3.4515602471995575</v>
      </c>
      <c r="AP147" s="380">
        <v>5.2902093300287687</v>
      </c>
      <c r="AQ147" s="380">
        <v>0.71554758008962582</v>
      </c>
      <c r="AR147" s="400">
        <v>11.317899486070976</v>
      </c>
      <c r="AS147" s="380">
        <v>24.104323929471111</v>
      </c>
      <c r="AT147" s="380">
        <v>8.9647015798206747E-2</v>
      </c>
      <c r="AU147" s="400">
        <v>3.4229983267887594</v>
      </c>
      <c r="AV147" s="380">
        <v>10.033200185393396</v>
      </c>
      <c r="AW147" s="380">
        <v>0.11012557609249292</v>
      </c>
      <c r="AX147" s="89">
        <v>0.10045671998376865</v>
      </c>
      <c r="AY147" s="382">
        <v>0.22060406685719725</v>
      </c>
      <c r="AZ147" s="382">
        <v>3.6492238396004698E-2</v>
      </c>
      <c r="BA147" s="400">
        <v>0.70040117784164491</v>
      </c>
      <c r="BB147" s="380">
        <v>1.9360069876387132</v>
      </c>
      <c r="BC147" s="380">
        <v>0.4633896447177438</v>
      </c>
      <c r="BD147" s="89">
        <v>10841.018371186254</v>
      </c>
      <c r="BE147" s="380">
        <v>4679.6898350876399</v>
      </c>
      <c r="BF147" s="380">
        <v>0.50459094629834633</v>
      </c>
      <c r="BG147" s="89">
        <v>5694.9981835984709</v>
      </c>
      <c r="BH147" s="380">
        <v>413.63703205222816</v>
      </c>
      <c r="BI147" s="380">
        <v>0.72370570045761751</v>
      </c>
      <c r="BJ147" s="89">
        <v>5588.0964877154438</v>
      </c>
      <c r="BK147" s="380">
        <v>440.31762029463891</v>
      </c>
      <c r="BL147" s="380">
        <v>2.3763791665475709</v>
      </c>
      <c r="BM147" s="89">
        <v>0.46039390195850949</v>
      </c>
      <c r="BN147" s="380">
        <v>1.413483599291113</v>
      </c>
      <c r="BO147" s="380">
        <v>1.6567385689716496E-2</v>
      </c>
      <c r="BP147" s="400">
        <v>0.25985168023875765</v>
      </c>
      <c r="BQ147" s="380">
        <v>0.57266371533204219</v>
      </c>
      <c r="BR147" s="380">
        <v>8.2838208887120984E-2</v>
      </c>
      <c r="BS147" s="400">
        <v>0.38315171264184755</v>
      </c>
      <c r="BT147" s="380">
        <v>1.2640433165407232</v>
      </c>
      <c r="BU147" s="380">
        <v>4.1224169692547503E-2</v>
      </c>
      <c r="BV147" s="400">
        <v>3.3399343179837837</v>
      </c>
      <c r="BW147" s="380">
        <v>2.1187354508452731</v>
      </c>
      <c r="BX147" s="380">
        <v>0.16703111848418814</v>
      </c>
      <c r="BY147" s="89">
        <v>0.33959234228620006</v>
      </c>
      <c r="BZ147" s="380">
        <v>0.66326888626463942</v>
      </c>
      <c r="CA147" s="380">
        <v>4.4692760596239174E-2</v>
      </c>
      <c r="CB147" s="89">
        <v>14.538748147921861</v>
      </c>
      <c r="CC147" s="380">
        <v>4.5720432861638676</v>
      </c>
      <c r="CD147" s="380">
        <v>0.23623708302417057</v>
      </c>
      <c r="CE147" s="89">
        <v>8.2586457775836823</v>
      </c>
      <c r="CF147" s="380">
        <v>10.366784211504887</v>
      </c>
      <c r="CG147" s="380">
        <v>0.17676196877224254</v>
      </c>
      <c r="CH147" s="400">
        <v>0.34898690085231815</v>
      </c>
      <c r="CI147" s="380">
        <v>0.34322304589230884</v>
      </c>
      <c r="CJ147" s="380">
        <v>6.2439840846473381E-2</v>
      </c>
      <c r="CK147" s="89">
        <v>125.59773003991384</v>
      </c>
      <c r="CL147" s="380">
        <v>24.204905890501724</v>
      </c>
      <c r="CM147" s="380">
        <v>1.9583303916580513E-2</v>
      </c>
      <c r="CN147" s="89">
        <v>2765.4240542281541</v>
      </c>
      <c r="CO147" s="380">
        <v>405.78360654949222</v>
      </c>
      <c r="CP147" s="380">
        <v>2.8822120079078636E-2</v>
      </c>
      <c r="CQ147" s="89">
        <v>397.4874001473263</v>
      </c>
      <c r="CR147" s="380">
        <v>2501.6936753550567</v>
      </c>
      <c r="CS147" s="380">
        <v>0</v>
      </c>
      <c r="CT147" s="89">
        <v>3.0964556378987123</v>
      </c>
      <c r="CU147" s="380">
        <v>17.481131523447051</v>
      </c>
      <c r="CV147" s="380">
        <v>0</v>
      </c>
      <c r="CW147" s="400">
        <v>9.3783196686062067E-2</v>
      </c>
      <c r="CX147" s="380">
        <v>0.27749090588405295</v>
      </c>
      <c r="CY147" s="380">
        <v>1.47918466084879E-2</v>
      </c>
      <c r="CZ147" s="400">
        <v>5.7018125080631696</v>
      </c>
      <c r="DA147" s="380">
        <v>6.7430946050717928</v>
      </c>
      <c r="DB147" s="380">
        <v>3.2430170073812922E-2</v>
      </c>
      <c r="DC147" s="591">
        <f t="shared" si="185"/>
        <v>4.2795500551036397E-2</v>
      </c>
      <c r="DD147" s="380">
        <v>0.32660587438331368</v>
      </c>
      <c r="DE147" s="380">
        <v>4.2795500551036397E-2</v>
      </c>
      <c r="DF147" s="89">
        <v>1.0800737489817136</v>
      </c>
      <c r="DG147" s="380">
        <v>3.9521732479115315</v>
      </c>
      <c r="DH147" s="380">
        <v>4.4340380297706379E-2</v>
      </c>
      <c r="DI147" s="89">
        <v>345.59369463813698</v>
      </c>
      <c r="DJ147" s="380">
        <v>46.864940202622364</v>
      </c>
      <c r="DK147" s="380">
        <v>2.0440399841654732E-3</v>
      </c>
      <c r="DL147" s="89">
        <v>1101.9630578564902</v>
      </c>
      <c r="DM147" s="380">
        <v>129.24951332949686</v>
      </c>
      <c r="DN147" s="380">
        <v>2.9381637971132592E-3</v>
      </c>
      <c r="DO147" s="89">
        <v>177.37358697384613</v>
      </c>
      <c r="DP147" s="380">
        <v>19.626777557441365</v>
      </c>
      <c r="DQ147" s="380">
        <v>1.7602461359959795E-3</v>
      </c>
      <c r="DR147" s="89">
        <v>869.10425258811324</v>
      </c>
      <c r="DS147" s="380">
        <v>102.39983071616595</v>
      </c>
      <c r="DT147" s="380">
        <v>1.1453888205392856E-2</v>
      </c>
      <c r="DU147" s="89">
        <v>332.49392984757253</v>
      </c>
      <c r="DV147" s="380">
        <v>42.7887475531776</v>
      </c>
      <c r="DW147" s="380">
        <v>0</v>
      </c>
      <c r="DX147" s="89">
        <v>8.103094962924148</v>
      </c>
      <c r="DY147" s="380">
        <v>3.5855053674220749</v>
      </c>
      <c r="DZ147" s="380">
        <v>0</v>
      </c>
      <c r="EA147" s="89">
        <v>412.50335107935626</v>
      </c>
      <c r="EB147" s="380">
        <v>54.522478226180738</v>
      </c>
      <c r="EC147" s="380">
        <v>2.3292885264111669E-2</v>
      </c>
      <c r="ED147" s="89">
        <v>85.399437445299284</v>
      </c>
      <c r="EE147" s="380">
        <v>12.587680619843725</v>
      </c>
      <c r="EF147" s="380">
        <v>1.8089234396637662E-3</v>
      </c>
      <c r="EG147" s="89">
        <v>556.45824785894536</v>
      </c>
      <c r="EH147" s="380">
        <v>84.14141003166479</v>
      </c>
      <c r="EI147" s="380">
        <v>7.8727320255156993E-3</v>
      </c>
      <c r="EJ147" s="89">
        <v>94.494030881820152</v>
      </c>
      <c r="EK147" s="380">
        <v>15.324900761601691</v>
      </c>
      <c r="EL147" s="380">
        <v>0</v>
      </c>
      <c r="EM147" s="89">
        <v>251.39066102725616</v>
      </c>
      <c r="EN147" s="380">
        <v>41.744125542038105</v>
      </c>
      <c r="EO147" s="380">
        <v>7.8234333426414199E-3</v>
      </c>
      <c r="EP147" s="89">
        <v>31.772637755593102</v>
      </c>
      <c r="EQ147" s="380">
        <v>6.0506133727538218</v>
      </c>
      <c r="ER147" s="380">
        <v>1.9362304162416244E-3</v>
      </c>
      <c r="ES147" s="89">
        <v>189.99589602722133</v>
      </c>
      <c r="ET147" s="380">
        <v>45.754754656972523</v>
      </c>
      <c r="EU147" s="380">
        <v>1.9106009684275983E-2</v>
      </c>
      <c r="EV147" s="89">
        <v>21.468050062470464</v>
      </c>
      <c r="EW147" s="380">
        <v>6.5462338928971109</v>
      </c>
      <c r="EX147" s="380">
        <v>0</v>
      </c>
      <c r="EY147" s="400">
        <v>0.48310032222761246</v>
      </c>
      <c r="EZ147" s="380">
        <v>2.2142157678360896</v>
      </c>
      <c r="FA147" s="380">
        <v>0</v>
      </c>
      <c r="FB147" s="89">
        <v>14.550248151653436</v>
      </c>
      <c r="FC147" s="380">
        <v>14.073297350907588</v>
      </c>
      <c r="FD147" s="380">
        <v>1.1649629300781957E-2</v>
      </c>
      <c r="FE147" s="89">
        <v>10.044045712205689</v>
      </c>
      <c r="FF147" s="380">
        <v>37.651432178070579</v>
      </c>
      <c r="FG147" s="380">
        <v>1.2126982023777207E-2</v>
      </c>
      <c r="FH147" s="89">
        <v>21.504471055372722</v>
      </c>
      <c r="FI147" s="380">
        <v>99.601573534426166</v>
      </c>
      <c r="FJ147" s="380">
        <v>0</v>
      </c>
      <c r="FK147" s="89">
        <v>107.4940632082595</v>
      </c>
      <c r="FL147" s="380">
        <v>70.535703605733289</v>
      </c>
      <c r="FM147" s="380">
        <v>6.3024041661828723E-3</v>
      </c>
    </row>
    <row r="148" spans="2:169">
      <c r="B148" s="73" t="s">
        <v>207</v>
      </c>
      <c r="C148" s="73" t="s">
        <v>1408</v>
      </c>
      <c r="D148" s="73" t="s">
        <v>1339</v>
      </c>
      <c r="E148" s="601"/>
      <c r="F148" s="601"/>
      <c r="H148" s="73" t="s">
        <v>1667</v>
      </c>
      <c r="I148" s="113" t="s">
        <v>1706</v>
      </c>
      <c r="J148" s="73" t="s">
        <v>1694</v>
      </c>
      <c r="K148" s="73" t="s">
        <v>1707</v>
      </c>
      <c r="L148" s="73">
        <v>25</v>
      </c>
      <c r="M148" s="113" t="s">
        <v>1715</v>
      </c>
      <c r="N148" s="89">
        <v>13.708955786134</v>
      </c>
      <c r="O148" s="380">
        <v>16.804430142920701</v>
      </c>
      <c r="P148" s="380">
        <v>0.13442736630230701</v>
      </c>
      <c r="Q148" s="89">
        <v>0.46253672479811903</v>
      </c>
      <c r="R148" s="380">
        <v>2.5130312092359102</v>
      </c>
      <c r="S148" s="380">
        <v>0.44886113169689001</v>
      </c>
      <c r="T148" s="89">
        <v>641.48286237625302</v>
      </c>
      <c r="U148" s="380">
        <v>649.40054455779705</v>
      </c>
      <c r="V148" s="380">
        <v>0.31865209091826502</v>
      </c>
      <c r="W148" s="89">
        <v>123.218273297053</v>
      </c>
      <c r="X148" s="380">
        <v>161.639899734154</v>
      </c>
      <c r="Y148" s="380">
        <v>0.176649751124519</v>
      </c>
      <c r="Z148" s="400">
        <v>68.426787094473298</v>
      </c>
      <c r="AA148" s="380">
        <v>134.43953569235401</v>
      </c>
      <c r="AB148" s="380">
        <v>8.2155147316292199E-2</v>
      </c>
      <c r="AC148" s="400">
        <v>771.93213667506495</v>
      </c>
      <c r="AD148" s="380">
        <v>1497.12461035254</v>
      </c>
      <c r="AE148" s="380">
        <v>63.765385555248002</v>
      </c>
      <c r="AF148" s="89">
        <v>164770.32414500299</v>
      </c>
      <c r="AG148" s="380">
        <v>9873.5763033090498</v>
      </c>
      <c r="AH148" s="380">
        <v>4.1336580631517599</v>
      </c>
      <c r="AI148" s="400">
        <v>36899.817150474097</v>
      </c>
      <c r="AJ148" s="380">
        <v>13488.592514808401</v>
      </c>
      <c r="AK148" s="380">
        <v>46.358447001666697</v>
      </c>
      <c r="AL148" s="89">
        <v>393.94950607682898</v>
      </c>
      <c r="AM148" s="380">
        <v>511.45188644301601</v>
      </c>
      <c r="AN148" s="380">
        <v>46.440635531100803</v>
      </c>
      <c r="AO148" s="400">
        <v>5.10457853105647</v>
      </c>
      <c r="AP148" s="380">
        <v>11.4278855387726</v>
      </c>
      <c r="AQ148" s="380">
        <v>0.66104712931600995</v>
      </c>
      <c r="AR148" s="400">
        <v>0.83713355161048797</v>
      </c>
      <c r="AS148" s="380">
        <v>0.73664458343991002</v>
      </c>
      <c r="AT148" s="380">
        <v>6.6374300686127305E-2</v>
      </c>
      <c r="AU148" s="400">
        <v>1.0180360744213699</v>
      </c>
      <c r="AV148" s="380">
        <v>1.6388475292578999</v>
      </c>
      <c r="AW148" s="380">
        <v>9.3786140891919195E-2</v>
      </c>
      <c r="AX148" s="591">
        <f t="shared" ref="AX148" si="187">AZ148</f>
        <v>3.0417299101066501E-2</v>
      </c>
      <c r="AY148" s="382">
        <v>0.118241795265925</v>
      </c>
      <c r="AZ148" s="382">
        <v>3.0417299101066501E-2</v>
      </c>
      <c r="BA148" s="591">
        <f t="shared" ref="BA148" si="188">BC148</f>
        <v>0.39771476535599698</v>
      </c>
      <c r="BB148" s="380">
        <v>1.76163948677421</v>
      </c>
      <c r="BC148" s="380">
        <v>0.39771476535599698</v>
      </c>
      <c r="BD148" s="89">
        <v>7613.2469510196197</v>
      </c>
      <c r="BE148" s="380">
        <v>7205.3482201369798</v>
      </c>
      <c r="BF148" s="380">
        <v>0.40781231004743101</v>
      </c>
      <c r="BG148" s="89">
        <v>1459.49603851749</v>
      </c>
      <c r="BH148" s="380">
        <v>1863.06648281194</v>
      </c>
      <c r="BI148" s="380">
        <v>0.67930375066125004</v>
      </c>
      <c r="BJ148" s="89">
        <v>1513.07023598966</v>
      </c>
      <c r="BK148" s="380">
        <v>1767.3876888094901</v>
      </c>
      <c r="BL148" s="380">
        <v>1.9411877454582001</v>
      </c>
      <c r="BM148" s="89">
        <v>6.7188625719207098E-2</v>
      </c>
      <c r="BN148" s="380">
        <v>0.121643709237808</v>
      </c>
      <c r="BO148" s="380">
        <v>1.17465289297356E-2</v>
      </c>
      <c r="BP148" s="400">
        <v>0.14738669891337899</v>
      </c>
      <c r="BQ148" s="380">
        <v>0.34560953871363997</v>
      </c>
      <c r="BR148" s="380">
        <v>9.2432496785323504E-2</v>
      </c>
      <c r="BS148" s="400">
        <v>9.5614337932248605E-2</v>
      </c>
      <c r="BT148" s="380">
        <v>0.26989519566870002</v>
      </c>
      <c r="BU148" s="380">
        <v>3.4923971221000903E-2</v>
      </c>
      <c r="BV148" s="400">
        <v>0.89750289629640601</v>
      </c>
      <c r="BW148" s="380">
        <v>1.6398965897817599</v>
      </c>
      <c r="BX148" s="380">
        <v>0.11940898381984701</v>
      </c>
      <c r="BY148" s="89">
        <v>7.9531959327375196E-2</v>
      </c>
      <c r="BZ148" s="380">
        <v>0.18628973162620699</v>
      </c>
      <c r="CA148" s="380">
        <v>3.12879687954472E-2</v>
      </c>
      <c r="CB148" s="89">
        <v>5.2461388844451404</v>
      </c>
      <c r="CC148" s="380">
        <v>3.1087406891020199</v>
      </c>
      <c r="CD148" s="380">
        <v>0.217425655224952</v>
      </c>
      <c r="CE148" s="89">
        <v>2.2356900033761198</v>
      </c>
      <c r="CF148" s="380">
        <v>1.6221910215834601</v>
      </c>
      <c r="CG148" s="380">
        <v>0.13893186268885999</v>
      </c>
      <c r="CH148" s="400">
        <v>0.17322367606432701</v>
      </c>
      <c r="CI148" s="380">
        <v>0.28282106547034902</v>
      </c>
      <c r="CJ148" s="380">
        <v>4.68175032196637E-2</v>
      </c>
      <c r="CK148" s="89">
        <v>223.69556131290301</v>
      </c>
      <c r="CL148" s="380">
        <v>58.661845883788303</v>
      </c>
      <c r="CM148" s="380">
        <v>1.6000404717081099E-2</v>
      </c>
      <c r="CN148" s="89">
        <v>1204.9621456756099</v>
      </c>
      <c r="CO148" s="380">
        <v>621.11511022951197</v>
      </c>
      <c r="CP148" s="380">
        <v>1.4092791340221001E-3</v>
      </c>
      <c r="CQ148" s="591">
        <f>CS148</f>
        <v>0.61420436444457904</v>
      </c>
      <c r="CR148" s="380">
        <v>0.362055014107935</v>
      </c>
      <c r="CS148" s="380">
        <v>0.61420436444457904</v>
      </c>
      <c r="CT148" s="89">
        <v>5.5326137788746302E-3</v>
      </c>
      <c r="CU148" s="380">
        <v>2.3445607967153798E-2</v>
      </c>
      <c r="CV148" s="380">
        <v>0</v>
      </c>
      <c r="CW148" s="400">
        <v>7.0262471164538001E-2</v>
      </c>
      <c r="CX148" s="380">
        <v>0.21815297581129101</v>
      </c>
      <c r="CY148" s="380">
        <v>1.2277144592477101E-2</v>
      </c>
      <c r="CZ148" s="400">
        <v>0.86735569225445097</v>
      </c>
      <c r="DA148" s="380">
        <v>1.49069081697156</v>
      </c>
      <c r="DB148" s="380">
        <v>3.1898868373839998E-2</v>
      </c>
      <c r="DC148" s="591">
        <f t="shared" si="185"/>
        <v>3.1172976882435002E-2</v>
      </c>
      <c r="DD148" s="380">
        <v>0.24638290609938701</v>
      </c>
      <c r="DE148" s="380">
        <v>3.1172976882435002E-2</v>
      </c>
      <c r="DF148" s="89">
        <v>0.132056955615525</v>
      </c>
      <c r="DG148" s="380">
        <v>0.36712317799177802</v>
      </c>
      <c r="DH148" s="380">
        <v>3.0670466752367901E-2</v>
      </c>
      <c r="DI148" s="89">
        <v>156.779595989049</v>
      </c>
      <c r="DJ148" s="380">
        <v>116.72421097272699</v>
      </c>
      <c r="DK148" s="380">
        <v>1.7093113644159801E-3</v>
      </c>
      <c r="DL148" s="89">
        <v>450.13240401839897</v>
      </c>
      <c r="DM148" s="380">
        <v>279.85202360489399</v>
      </c>
      <c r="DN148" s="380">
        <v>2.4533000722801799E-3</v>
      </c>
      <c r="DO148" s="89">
        <v>68.1720605833017</v>
      </c>
      <c r="DP148" s="380">
        <v>35.333139373548903</v>
      </c>
      <c r="DQ148" s="380">
        <v>0</v>
      </c>
      <c r="DR148" s="89">
        <v>318.75025082938799</v>
      </c>
      <c r="DS148" s="380">
        <v>152.15852613097101</v>
      </c>
      <c r="DT148" s="380">
        <v>2.1476208920939401E-2</v>
      </c>
      <c r="DU148" s="89">
        <v>116.827434003021</v>
      </c>
      <c r="DV148" s="380">
        <v>49.133670840791801</v>
      </c>
      <c r="DW148" s="380">
        <v>1.0161836783734999E-2</v>
      </c>
      <c r="DX148" s="89">
        <v>19.538397895304598</v>
      </c>
      <c r="DY148" s="380">
        <v>11.2401169771297</v>
      </c>
      <c r="DZ148" s="380">
        <v>2.8902550775398001E-3</v>
      </c>
      <c r="EA148" s="89">
        <v>148.97266495342001</v>
      </c>
      <c r="EB148" s="380">
        <v>59.199052675150497</v>
      </c>
      <c r="EC148" s="380">
        <v>2.1646167596820701E-2</v>
      </c>
      <c r="ED148" s="89">
        <v>32.353285114836098</v>
      </c>
      <c r="EE148" s="380">
        <v>13.727659803785199</v>
      </c>
      <c r="EF148" s="380">
        <v>3.0301237033922399E-3</v>
      </c>
      <c r="EG148" s="89">
        <v>220.457231366212</v>
      </c>
      <c r="EH148" s="380">
        <v>102.287652779683</v>
      </c>
      <c r="EI148" s="380">
        <v>1.4686772726103499E-2</v>
      </c>
      <c r="EJ148" s="89">
        <v>39.382219516418203</v>
      </c>
      <c r="EK148" s="380">
        <v>20.287578943563801</v>
      </c>
      <c r="EL148" s="380">
        <v>0</v>
      </c>
      <c r="EM148" s="89">
        <v>108.147860827786</v>
      </c>
      <c r="EN148" s="380">
        <v>60.315269568099502</v>
      </c>
      <c r="EO148" s="380">
        <v>1.8590532507237599E-2</v>
      </c>
      <c r="EP148" s="89">
        <v>14.611338809942399</v>
      </c>
      <c r="EQ148" s="380">
        <v>9.0713861426465705</v>
      </c>
      <c r="ER148" s="380">
        <v>2.28162900718016E-3</v>
      </c>
      <c r="ES148" s="89">
        <v>88.838119895517394</v>
      </c>
      <c r="ET148" s="380">
        <v>60.904357594802001</v>
      </c>
      <c r="EU148" s="380">
        <v>0</v>
      </c>
      <c r="EV148" s="89">
        <v>10.357022421327001</v>
      </c>
      <c r="EW148" s="380">
        <v>7.9092652369625496</v>
      </c>
      <c r="EX148" s="380">
        <v>1.70791082593689E-3</v>
      </c>
      <c r="EY148" s="400">
        <v>3.40697904362397E-2</v>
      </c>
      <c r="EZ148" s="380">
        <v>0.20875495826666701</v>
      </c>
      <c r="FA148" s="380">
        <v>0</v>
      </c>
      <c r="FB148" s="89">
        <v>8.9502874871750304</v>
      </c>
      <c r="FC148" s="380">
        <v>4.2152712475103602</v>
      </c>
      <c r="FD148" s="380">
        <v>8.0033346847772999E-3</v>
      </c>
      <c r="FE148" s="89">
        <v>0.37988967299190202</v>
      </c>
      <c r="FF148" s="380">
        <v>0.91079125129815197</v>
      </c>
      <c r="FG148" s="380">
        <v>1.12021330311833E-2</v>
      </c>
      <c r="FH148" s="89">
        <v>0.67725111643314695</v>
      </c>
      <c r="FI148" s="380">
        <v>0.85039520665044099</v>
      </c>
      <c r="FJ148" s="380">
        <v>3.1190328246419601E-3</v>
      </c>
      <c r="FK148" s="89">
        <v>10.331257665383101</v>
      </c>
      <c r="FL148" s="380">
        <v>16.095940600130199</v>
      </c>
      <c r="FM148" s="380">
        <v>5.2721416040731597E-3</v>
      </c>
    </row>
    <row r="149" spans="2:169">
      <c r="B149" s="73" t="s">
        <v>207</v>
      </c>
      <c r="C149" s="73" t="s">
        <v>1408</v>
      </c>
      <c r="D149" s="73" t="s">
        <v>1339</v>
      </c>
      <c r="E149" s="601"/>
      <c r="F149" s="601"/>
      <c r="H149" s="73" t="s">
        <v>1667</v>
      </c>
      <c r="I149" s="113" t="s">
        <v>1706</v>
      </c>
      <c r="J149" s="73" t="s">
        <v>1694</v>
      </c>
      <c r="K149" s="73" t="s">
        <v>1707</v>
      </c>
      <c r="L149" s="73">
        <v>25</v>
      </c>
      <c r="M149" s="113" t="s">
        <v>1716</v>
      </c>
      <c r="N149" s="89">
        <v>36.253262083383298</v>
      </c>
      <c r="O149" s="380">
        <v>18.931404522063101</v>
      </c>
      <c r="P149" s="380">
        <v>0.15757045805578601</v>
      </c>
      <c r="Q149" s="89">
        <v>1.2438479266265701</v>
      </c>
      <c r="R149" s="380">
        <v>2.9082411397819299</v>
      </c>
      <c r="S149" s="380">
        <v>0.53220468289580103</v>
      </c>
      <c r="T149" s="89">
        <v>1173.0158446960299</v>
      </c>
      <c r="U149" s="380">
        <v>90.753430670356096</v>
      </c>
      <c r="V149" s="380">
        <v>0.37525021352986199</v>
      </c>
      <c r="W149" s="89">
        <v>439.90729180296898</v>
      </c>
      <c r="X149" s="380">
        <v>171.06616904978401</v>
      </c>
      <c r="Y149" s="380">
        <v>0.200323634151269</v>
      </c>
      <c r="Z149" s="400">
        <v>179.39384186114901</v>
      </c>
      <c r="AA149" s="380">
        <v>235.690528932598</v>
      </c>
      <c r="AB149" s="380">
        <v>9.77849595459203E-2</v>
      </c>
      <c r="AC149" s="400">
        <v>515.84914743546005</v>
      </c>
      <c r="AD149" s="380">
        <v>442.68764043147399</v>
      </c>
      <c r="AE149" s="380">
        <v>138.91420955818401</v>
      </c>
      <c r="AF149" s="89">
        <v>178531.83267820399</v>
      </c>
      <c r="AG149" s="380">
        <v>11667.430027869101</v>
      </c>
      <c r="AH149" s="380">
        <v>4.5622415351942101</v>
      </c>
      <c r="AI149" s="400">
        <v>17793.718666963199</v>
      </c>
      <c r="AJ149" s="380">
        <v>10623.3132836476</v>
      </c>
      <c r="AK149" s="380">
        <v>51.752044990982299</v>
      </c>
      <c r="AL149" s="89">
        <v>1501.59035111105</v>
      </c>
      <c r="AM149" s="380">
        <v>328.89408326907102</v>
      </c>
      <c r="AN149" s="380">
        <v>54.395007765602898</v>
      </c>
      <c r="AO149" s="400">
        <v>112.698085225722</v>
      </c>
      <c r="AP149" s="380">
        <v>109.598312961083</v>
      </c>
      <c r="AQ149" s="380">
        <v>0.80234889803395204</v>
      </c>
      <c r="AR149" s="400">
        <v>2.8720812497450199</v>
      </c>
      <c r="AS149" s="380">
        <v>0.98849140913796496</v>
      </c>
      <c r="AT149" s="380">
        <v>8.0613609097807501E-2</v>
      </c>
      <c r="AU149" s="400">
        <v>1.7549480983723</v>
      </c>
      <c r="AV149" s="380">
        <v>2.1555671002835601</v>
      </c>
      <c r="AW149" s="380">
        <v>0.11480519806832699</v>
      </c>
      <c r="AX149" s="89">
        <v>8.0339656346573807E-2</v>
      </c>
      <c r="AY149" s="382">
        <v>0.40056142637483</v>
      </c>
      <c r="AZ149" s="382">
        <v>3.0906515855793799E-2</v>
      </c>
      <c r="BA149" s="400">
        <v>0.479363785888265</v>
      </c>
      <c r="BB149" s="380">
        <v>2.0729042273069398</v>
      </c>
      <c r="BC149" s="380">
        <v>0.43718103266460401</v>
      </c>
      <c r="BD149" s="89">
        <v>21381.171595035201</v>
      </c>
      <c r="BE149" s="380">
        <v>2990.0611541600401</v>
      </c>
      <c r="BF149" s="380">
        <v>0.78614062076370095</v>
      </c>
      <c r="BG149" s="89">
        <v>5890.7665131848898</v>
      </c>
      <c r="BH149" s="380">
        <v>1091.53583842595</v>
      </c>
      <c r="BI149" s="380">
        <v>0.97303998370008105</v>
      </c>
      <c r="BJ149" s="89">
        <v>5751.58822843081</v>
      </c>
      <c r="BK149" s="380">
        <v>1155.87834366226</v>
      </c>
      <c r="BL149" s="380">
        <v>2.3722863747070999</v>
      </c>
      <c r="BM149" s="89">
        <v>0.13299579057793101</v>
      </c>
      <c r="BN149" s="380">
        <v>0.159158544207815</v>
      </c>
      <c r="BO149" s="380">
        <v>1.2161036792041099E-2</v>
      </c>
      <c r="BP149" s="400">
        <v>0.217174521445022</v>
      </c>
      <c r="BQ149" s="380">
        <v>0.58705707502579596</v>
      </c>
      <c r="BR149" s="380">
        <v>8.6532284048966998E-2</v>
      </c>
      <c r="BS149" s="400">
        <v>0.175491043935536</v>
      </c>
      <c r="BT149" s="380">
        <v>0.74503127855943196</v>
      </c>
      <c r="BU149" s="380">
        <v>3.2396047627547199E-2</v>
      </c>
      <c r="BV149" s="400">
        <v>5.05895450695715</v>
      </c>
      <c r="BW149" s="380">
        <v>4.3577187661166903</v>
      </c>
      <c r="BX149" s="380">
        <v>0.16476927606837699</v>
      </c>
      <c r="BY149" s="89">
        <v>0.37461138771775898</v>
      </c>
      <c r="BZ149" s="380">
        <v>0.34500211150229698</v>
      </c>
      <c r="CA149" s="380">
        <v>4.53227881608727E-2</v>
      </c>
      <c r="CB149" s="89">
        <v>11.353996550424</v>
      </c>
      <c r="CC149" s="380">
        <v>3.4450175197917798</v>
      </c>
      <c r="CD149" s="380">
        <v>0.25068672374990503</v>
      </c>
      <c r="CE149" s="89">
        <v>5.3098867230617399</v>
      </c>
      <c r="CF149" s="380">
        <v>2.7121676418068801</v>
      </c>
      <c r="CG149" s="380">
        <v>0.14818407009505799</v>
      </c>
      <c r="CH149" s="400">
        <v>2.0217807547868398</v>
      </c>
      <c r="CI149" s="380">
        <v>1.99053101354142</v>
      </c>
      <c r="CJ149" s="380">
        <v>5.3819038527259902E-2</v>
      </c>
      <c r="CK149" s="89">
        <v>131.36069428876601</v>
      </c>
      <c r="CL149" s="380">
        <v>60.110086891776902</v>
      </c>
      <c r="CM149" s="380">
        <v>2.3304030401042699E-2</v>
      </c>
      <c r="CN149" s="89">
        <v>2867.4226625600099</v>
      </c>
      <c r="CO149" s="380">
        <v>585.84269134184206</v>
      </c>
      <c r="CP149" s="380">
        <v>1.7654322080620699E-3</v>
      </c>
      <c r="CQ149" s="89">
        <v>1.0001310522375799</v>
      </c>
      <c r="CR149" s="380">
        <v>4.3095011488604902</v>
      </c>
      <c r="CS149" s="380">
        <v>0</v>
      </c>
      <c r="CT149" s="89">
        <v>4.6002768480210503E-2</v>
      </c>
      <c r="CU149" s="380">
        <v>8.8393357472756701E-2</v>
      </c>
      <c r="CV149" s="380">
        <v>0</v>
      </c>
      <c r="CW149" s="400">
        <v>0.154080461742128</v>
      </c>
      <c r="CX149" s="380">
        <v>0.39191318305298001</v>
      </c>
      <c r="CY149" s="380">
        <v>1.53640302523967E-2</v>
      </c>
      <c r="CZ149" s="400">
        <v>7.4633107059265997</v>
      </c>
      <c r="DA149" s="380">
        <v>4.4043331077176102</v>
      </c>
      <c r="DB149" s="380">
        <v>4.0651574540865702E-2</v>
      </c>
      <c r="DC149" s="89">
        <v>6.9022915166609897E-2</v>
      </c>
      <c r="DD149" s="380">
        <v>0.16552494746370799</v>
      </c>
      <c r="DE149" s="380">
        <v>3.9191152473065101E-2</v>
      </c>
      <c r="DF149" s="89">
        <v>0.70715222346087303</v>
      </c>
      <c r="DG149" s="380">
        <v>0.97376924492104</v>
      </c>
      <c r="DH149" s="380">
        <v>6.8401907707449E-2</v>
      </c>
      <c r="DI149" s="89">
        <v>368.71249373937798</v>
      </c>
      <c r="DJ149" s="380">
        <v>43.117060741423998</v>
      </c>
      <c r="DK149" s="380">
        <v>3.0154027682427198E-3</v>
      </c>
      <c r="DL149" s="89">
        <v>1028.4641935199299</v>
      </c>
      <c r="DM149" s="380">
        <v>149.55664295970001</v>
      </c>
      <c r="DN149" s="380">
        <v>2.1896508446826602E-3</v>
      </c>
      <c r="DO149" s="89">
        <v>154.062693941509</v>
      </c>
      <c r="DP149" s="380">
        <v>28.371818242284199</v>
      </c>
      <c r="DQ149" s="380">
        <v>0</v>
      </c>
      <c r="DR149" s="89">
        <v>715.56851232578595</v>
      </c>
      <c r="DS149" s="380">
        <v>151.94633966261199</v>
      </c>
      <c r="DT149" s="380">
        <v>1.21526986083502E-2</v>
      </c>
      <c r="DU149" s="89">
        <v>274.68944642927403</v>
      </c>
      <c r="DV149" s="380">
        <v>72.461954907100505</v>
      </c>
      <c r="DW149" s="380">
        <v>2.55334468663545E-2</v>
      </c>
      <c r="DX149" s="89">
        <v>15.481300052946001</v>
      </c>
      <c r="DY149" s="380">
        <v>5.7212287528098198</v>
      </c>
      <c r="DZ149" s="380">
        <v>3.6296492648406702E-3</v>
      </c>
      <c r="EA149" s="89">
        <v>353.33483701019202</v>
      </c>
      <c r="EB149" s="380">
        <v>105.79702785727901</v>
      </c>
      <c r="EC149" s="380">
        <v>2.9574276513464299E-2</v>
      </c>
      <c r="ED149" s="89">
        <v>76.773636497772699</v>
      </c>
      <c r="EE149" s="380">
        <v>19.158315478737201</v>
      </c>
      <c r="EF149" s="380">
        <v>4.2338884055928899E-3</v>
      </c>
      <c r="EG149" s="89">
        <v>528.02118410595006</v>
      </c>
      <c r="EH149" s="380">
        <v>133.17762648627101</v>
      </c>
      <c r="EI149" s="380">
        <v>8.29385036515967E-3</v>
      </c>
      <c r="EJ149" s="89">
        <v>94.003839967076402</v>
      </c>
      <c r="EK149" s="380">
        <v>22.3938889318365</v>
      </c>
      <c r="EL149" s="380">
        <v>1.9755479633277099E-3</v>
      </c>
      <c r="EM149" s="89">
        <v>261.91908520527898</v>
      </c>
      <c r="EN149" s="380">
        <v>58.9818749874199</v>
      </c>
      <c r="EO149" s="380">
        <v>8.1935692029871995E-3</v>
      </c>
      <c r="EP149" s="89">
        <v>35.659008715753799</v>
      </c>
      <c r="EQ149" s="380">
        <v>8.2502972529532901</v>
      </c>
      <c r="ER149" s="380">
        <v>0</v>
      </c>
      <c r="ES149" s="89">
        <v>226.19056663300901</v>
      </c>
      <c r="ET149" s="380">
        <v>42.981017976506799</v>
      </c>
      <c r="EU149" s="380">
        <v>0</v>
      </c>
      <c r="EV149" s="89">
        <v>26.544866731179699</v>
      </c>
      <c r="EW149" s="380">
        <v>5.19595709414277</v>
      </c>
      <c r="EX149" s="380">
        <v>0</v>
      </c>
      <c r="EY149" s="400">
        <v>0.30376794234360199</v>
      </c>
      <c r="EZ149" s="380">
        <v>0.47138851757843397</v>
      </c>
      <c r="FA149" s="380">
        <v>0</v>
      </c>
      <c r="FB149" s="89">
        <v>15.502898962922</v>
      </c>
      <c r="FC149" s="380">
        <v>9.7858290126489607</v>
      </c>
      <c r="FD149" s="380">
        <v>7.1473188759047903E-3</v>
      </c>
      <c r="FE149" s="89">
        <v>8.7794577359796104</v>
      </c>
      <c r="FF149" s="380">
        <v>14.231587664515001</v>
      </c>
      <c r="FG149" s="380">
        <v>9.4720332121217606E-3</v>
      </c>
      <c r="FH149" s="89">
        <v>11.4367701238068</v>
      </c>
      <c r="FI149" s="380">
        <v>13.836227125162701</v>
      </c>
      <c r="FJ149" s="380">
        <v>3.9187645344830099E-3</v>
      </c>
      <c r="FK149" s="89">
        <v>125.757702246576</v>
      </c>
      <c r="FL149" s="380">
        <v>14.2494066623838</v>
      </c>
      <c r="FM149" s="380">
        <v>5.43821045682822E-3</v>
      </c>
    </row>
    <row r="150" spans="2:169">
      <c r="B150" s="73" t="s">
        <v>1337</v>
      </c>
      <c r="C150" s="73" t="s">
        <v>1408</v>
      </c>
      <c r="D150" s="73" t="s">
        <v>1339</v>
      </c>
      <c r="E150" s="73">
        <v>1.01</v>
      </c>
      <c r="F150" s="73">
        <v>1.42</v>
      </c>
      <c r="H150" s="73" t="s">
        <v>1409</v>
      </c>
      <c r="I150" s="73" t="s">
        <v>32</v>
      </c>
      <c r="J150" s="73" t="s">
        <v>121</v>
      </c>
      <c r="K150" s="73" t="s">
        <v>1410</v>
      </c>
      <c r="L150" s="73">
        <v>15</v>
      </c>
      <c r="M150" s="113" t="s">
        <v>1717</v>
      </c>
      <c r="N150" s="591">
        <f t="shared" si="122"/>
        <v>15.4555970460416</v>
      </c>
      <c r="O150" s="380">
        <v>31.780235945815399</v>
      </c>
      <c r="P150" s="380">
        <v>15.4555970460416</v>
      </c>
      <c r="Q150" s="591">
        <f t="shared" ref="Q150:Q167" si="189">S150</f>
        <v>15.8865076364592</v>
      </c>
      <c r="R150" s="380">
        <v>25.134158501780199</v>
      </c>
      <c r="S150" s="380">
        <v>15.8865076364592</v>
      </c>
      <c r="T150" s="89">
        <v>328.41761987623698</v>
      </c>
      <c r="U150" s="380">
        <v>106.568011526143</v>
      </c>
      <c r="V150" s="380">
        <v>36.950574000466403</v>
      </c>
      <c r="W150" s="89">
        <v>69.601619892451794</v>
      </c>
      <c r="X150" s="380">
        <v>66.369698369908704</v>
      </c>
      <c r="Y150" s="380">
        <v>0</v>
      </c>
      <c r="Z150" s="89">
        <v>30.078964940124401</v>
      </c>
      <c r="AA150" s="380">
        <v>32.299716748222103</v>
      </c>
      <c r="AB150" s="380">
        <v>3.2339012063396901</v>
      </c>
      <c r="AC150" s="591">
        <f>AE150</f>
        <v>1910.42769437625</v>
      </c>
      <c r="AD150" s="380">
        <v>4038.68724745902</v>
      </c>
      <c r="AE150" s="380">
        <v>1910.42769437625</v>
      </c>
      <c r="AF150" s="89">
        <v>213306.09665908499</v>
      </c>
      <c r="AG150" s="380">
        <v>55279.715145286304</v>
      </c>
      <c r="AH150" s="380">
        <v>74.586843821740899</v>
      </c>
      <c r="AI150" s="591">
        <f t="shared" ref="AI150:AI169" si="190">AK150</f>
        <v>444.88347580273501</v>
      </c>
      <c r="AJ150" s="380">
        <v>481.15573830632701</v>
      </c>
      <c r="AK150" s="380">
        <v>444.88347580273501</v>
      </c>
      <c r="AL150" s="89">
        <v>1747.0376646536299</v>
      </c>
      <c r="AM150" s="380">
        <v>853.82328143624704</v>
      </c>
      <c r="AN150" s="380">
        <v>822.47150385492205</v>
      </c>
      <c r="AO150" s="591">
        <f t="shared" ref="AO150:AO177" si="191">AQ150</f>
        <v>227.75473197005601</v>
      </c>
      <c r="AP150" s="380">
        <v>516.45952162194703</v>
      </c>
      <c r="AQ150" s="380">
        <v>227.75473197005601</v>
      </c>
      <c r="AR150" s="89">
        <v>2.8113717362007802</v>
      </c>
      <c r="AS150" s="380">
        <v>6.9558699216568298</v>
      </c>
      <c r="AT150" s="380">
        <v>2.1724849732632099</v>
      </c>
      <c r="AU150" s="89">
        <v>9.8097311000943996</v>
      </c>
      <c r="AV150" s="380">
        <v>19.619462200188799</v>
      </c>
      <c r="AW150" s="380">
        <v>4.2913242267221801</v>
      </c>
      <c r="AX150" s="89">
        <v>0.48409801840188099</v>
      </c>
      <c r="AY150" s="382">
        <v>1.83123193222708</v>
      </c>
      <c r="AZ150" s="382">
        <v>0.43954850110471799</v>
      </c>
      <c r="BA150" s="591">
        <f t="shared" ref="BA150:BA177" si="192">BC150</f>
        <v>7.7785547410456397</v>
      </c>
      <c r="BB150" s="380">
        <v>7.5546429303842704</v>
      </c>
      <c r="BC150" s="380">
        <v>7.7785547410456397</v>
      </c>
      <c r="BD150" s="89">
        <v>734.68750211687905</v>
      </c>
      <c r="BE150" s="380">
        <v>144.68223293607801</v>
      </c>
      <c r="BF150" s="380">
        <v>5.3698841912126003</v>
      </c>
      <c r="BG150" s="89">
        <v>536.08128016997102</v>
      </c>
      <c r="BH150" s="380">
        <v>123.746082876546</v>
      </c>
      <c r="BI150" s="380">
        <v>6.1137865027289697</v>
      </c>
      <c r="BJ150" s="89">
        <v>506.12771108880798</v>
      </c>
      <c r="BK150" s="380">
        <v>200.300235034379</v>
      </c>
      <c r="BL150" s="380">
        <v>24.630137033796299</v>
      </c>
      <c r="BM150" s="591">
        <f t="shared" ref="BM150" si="193">BO150</f>
        <v>0.14605101700259801</v>
      </c>
      <c r="BN150" s="380">
        <v>0</v>
      </c>
      <c r="BO150" s="380">
        <v>0.14605101700259801</v>
      </c>
      <c r="BP150" s="591">
        <f t="shared" ref="BP150:BP164" si="194">BR150</f>
        <v>1.81086800856189</v>
      </c>
      <c r="BQ150" s="380">
        <v>0</v>
      </c>
      <c r="BR150" s="380">
        <v>1.81086800856189</v>
      </c>
      <c r="BS150" s="591">
        <f t="shared" ref="BS150:BS155" si="195">BU150</f>
        <v>1.8090519959439599</v>
      </c>
      <c r="BT150" s="380">
        <v>2.6248098848870498</v>
      </c>
      <c r="BU150" s="380">
        <v>1.8090519959439599</v>
      </c>
      <c r="BV150" s="89">
        <v>3.8901656688688599</v>
      </c>
      <c r="BW150" s="380">
        <v>7.7803313377377297</v>
      </c>
      <c r="BX150" s="380">
        <v>1.8229936227933801</v>
      </c>
      <c r="BY150" s="89">
        <v>0.712523591834339</v>
      </c>
      <c r="BZ150" s="380">
        <v>1.42504718366868</v>
      </c>
      <c r="CA150" s="380">
        <v>0.50491827867229999</v>
      </c>
      <c r="CB150" s="89">
        <v>14.5655404657522</v>
      </c>
      <c r="CC150" s="380">
        <v>10.1190530779906</v>
      </c>
      <c r="CD150" s="380">
        <v>1.6536101651883</v>
      </c>
      <c r="CE150" s="89">
        <v>5.5293932330025903</v>
      </c>
      <c r="CF150" s="380">
        <v>5.7747110579700003</v>
      </c>
      <c r="CG150" s="380">
        <v>0.95074545150248102</v>
      </c>
      <c r="CH150" s="591">
        <f t="shared" ref="CH150:CH177" si="196">CJ150</f>
        <v>15.475284834780201</v>
      </c>
      <c r="CI150" s="380">
        <v>17.5603428463046</v>
      </c>
      <c r="CJ150" s="380">
        <v>15.475284834780201</v>
      </c>
      <c r="CK150" s="89">
        <v>62.322559284026099</v>
      </c>
      <c r="CL150" s="380">
        <v>17.1123904987126</v>
      </c>
      <c r="CM150" s="380">
        <v>0.14914145490144601</v>
      </c>
      <c r="CN150" s="89">
        <v>1451.97164903098</v>
      </c>
      <c r="CO150" s="380">
        <v>375.71659162505</v>
      </c>
      <c r="CP150" s="380">
        <v>4.8006426124982897E-2</v>
      </c>
      <c r="CQ150" s="89">
        <v>0</v>
      </c>
      <c r="CR150" s="380">
        <v>0</v>
      </c>
      <c r="CS150" s="380">
        <v>0</v>
      </c>
      <c r="CT150" s="89">
        <v>0</v>
      </c>
      <c r="CU150" s="380">
        <v>0</v>
      </c>
      <c r="CV150" s="380">
        <v>0</v>
      </c>
      <c r="CW150" s="89">
        <v>0</v>
      </c>
      <c r="CX150" s="380">
        <v>0</v>
      </c>
      <c r="CY150" s="380">
        <v>0</v>
      </c>
      <c r="CZ150" s="591">
        <f t="shared" si="126"/>
        <v>0.79083208931409299</v>
      </c>
      <c r="DA150" s="380">
        <v>0</v>
      </c>
      <c r="DB150" s="380">
        <v>0.79083208931409299</v>
      </c>
      <c r="DC150" s="591">
        <f t="shared" ref="DC150:DC178" si="197">DE150</f>
        <v>0.30058577604279701</v>
      </c>
      <c r="DD150" s="380">
        <v>0</v>
      </c>
      <c r="DE150" s="380">
        <v>0.30058577604279701</v>
      </c>
      <c r="DF150" s="591">
        <v>0</v>
      </c>
      <c r="DG150" s="380">
        <v>0</v>
      </c>
      <c r="DH150" s="380">
        <v>0</v>
      </c>
      <c r="DI150" s="89">
        <v>88.265470273079004</v>
      </c>
      <c r="DJ150" s="380">
        <v>21.071133332187301</v>
      </c>
      <c r="DK150" s="380">
        <v>0</v>
      </c>
      <c r="DL150" s="89">
        <v>287.817547353289</v>
      </c>
      <c r="DM150" s="380">
        <v>78.048019854014996</v>
      </c>
      <c r="DN150" s="380">
        <v>0</v>
      </c>
      <c r="DO150" s="89">
        <v>49.0596346078678</v>
      </c>
      <c r="DP150" s="380">
        <v>10.390849369024901</v>
      </c>
      <c r="DQ150" s="380">
        <v>0</v>
      </c>
      <c r="DR150" s="89">
        <v>289.07717614787703</v>
      </c>
      <c r="DS150" s="380">
        <v>78.045852742194697</v>
      </c>
      <c r="DT150" s="380">
        <v>0</v>
      </c>
      <c r="DU150" s="89">
        <v>131.75213397695001</v>
      </c>
      <c r="DV150" s="380">
        <v>33.325648578586602</v>
      </c>
      <c r="DW150" s="380">
        <v>0</v>
      </c>
      <c r="DX150" s="89">
        <v>25.6068388069619</v>
      </c>
      <c r="DY150" s="380">
        <v>6.4149795921495301</v>
      </c>
      <c r="DZ150" s="380">
        <v>0</v>
      </c>
      <c r="EA150" s="89">
        <v>216.83280622711899</v>
      </c>
      <c r="EB150" s="380">
        <v>20.934233520455201</v>
      </c>
      <c r="EC150" s="380">
        <v>0</v>
      </c>
      <c r="ED150" s="89">
        <v>41.804847242924303</v>
      </c>
      <c r="EE150" s="380">
        <v>5.1970769436284199</v>
      </c>
      <c r="EF150" s="380">
        <v>0</v>
      </c>
      <c r="EG150" s="89">
        <v>304.42628166057398</v>
      </c>
      <c r="EH150" s="380">
        <v>65.106157544064303</v>
      </c>
      <c r="EI150" s="380">
        <v>0</v>
      </c>
      <c r="EJ150" s="89">
        <v>63.878812401374901</v>
      </c>
      <c r="EK150" s="380">
        <v>17.843403252723999</v>
      </c>
      <c r="EL150" s="380">
        <v>3.0157737001172299E-2</v>
      </c>
      <c r="EM150" s="89">
        <v>168.94062002273699</v>
      </c>
      <c r="EN150" s="380">
        <v>41.732682609316797</v>
      </c>
      <c r="EO150" s="380">
        <v>8.8807351749320002E-2</v>
      </c>
      <c r="EP150" s="89">
        <v>19.7485160648517</v>
      </c>
      <c r="EQ150" s="380">
        <v>7.1223818403518697</v>
      </c>
      <c r="ER150" s="380">
        <v>0</v>
      </c>
      <c r="ES150" s="89">
        <v>98.140608953161703</v>
      </c>
      <c r="ET150" s="380">
        <v>32.7353176335087</v>
      </c>
      <c r="EU150" s="380">
        <v>0</v>
      </c>
      <c r="EV150" s="89">
        <v>12.5247907736972</v>
      </c>
      <c r="EW150" s="380">
        <v>2.5555855938073999</v>
      </c>
      <c r="EX150" s="380">
        <v>0</v>
      </c>
      <c r="EY150" s="591">
        <v>0</v>
      </c>
      <c r="EZ150" s="380">
        <v>0</v>
      </c>
      <c r="FA150" s="380">
        <v>0</v>
      </c>
      <c r="FB150" s="89">
        <v>2.4882118968681501</v>
      </c>
      <c r="FC150" s="380">
        <v>1.2387477925914101</v>
      </c>
      <c r="FD150" s="380">
        <v>0</v>
      </c>
      <c r="FE150" s="591">
        <f t="shared" ref="FE150" si="198">FG150</f>
        <v>9.3104561931616397E-2</v>
      </c>
      <c r="FF150" s="380">
        <v>0</v>
      </c>
      <c r="FG150" s="380">
        <v>9.3104561931616397E-2</v>
      </c>
      <c r="FH150" s="89">
        <v>0.51272994382560799</v>
      </c>
      <c r="FI150" s="380">
        <v>0.87941920094453496</v>
      </c>
      <c r="FJ150" s="380">
        <v>0</v>
      </c>
      <c r="FK150" s="89">
        <v>14.3572164517327</v>
      </c>
      <c r="FL150" s="380">
        <v>4.3854053216870996</v>
      </c>
      <c r="FM150" s="380">
        <v>0</v>
      </c>
    </row>
    <row r="151" spans="2:169">
      <c r="B151" s="73" t="s">
        <v>1337</v>
      </c>
      <c r="C151" s="73" t="s">
        <v>1408</v>
      </c>
      <c r="D151" s="73" t="s">
        <v>1339</v>
      </c>
      <c r="E151" s="73">
        <v>1.01</v>
      </c>
      <c r="F151" s="73">
        <v>1.42</v>
      </c>
      <c r="H151" s="73" t="s">
        <v>1409</v>
      </c>
      <c r="I151" s="73" t="s">
        <v>32</v>
      </c>
      <c r="J151" s="73" t="s">
        <v>121</v>
      </c>
      <c r="K151" s="73" t="s">
        <v>1410</v>
      </c>
      <c r="L151" s="73">
        <v>15</v>
      </c>
      <c r="M151" s="113" t="s">
        <v>1718</v>
      </c>
      <c r="N151" s="591">
        <f t="shared" si="122"/>
        <v>19.927133055765498</v>
      </c>
      <c r="O151" s="380">
        <v>8.1329113300923694</v>
      </c>
      <c r="P151" s="380">
        <v>19.927133055765498</v>
      </c>
      <c r="Q151" s="591">
        <f t="shared" si="189"/>
        <v>21.103381156048702</v>
      </c>
      <c r="R151" s="380">
        <v>27.658406122321999</v>
      </c>
      <c r="S151" s="380">
        <v>21.103381156048702</v>
      </c>
      <c r="T151" s="89">
        <v>339.58693100181301</v>
      </c>
      <c r="U151" s="380">
        <v>10.4369285128146</v>
      </c>
      <c r="V151" s="380">
        <v>72.630079594383204</v>
      </c>
      <c r="W151" s="89">
        <v>58.828160960602197</v>
      </c>
      <c r="X151" s="380">
        <v>33.499662047623801</v>
      </c>
      <c r="Y151" s="380">
        <v>1.5713172555592301</v>
      </c>
      <c r="Z151" s="89">
        <v>25.1840174995579</v>
      </c>
      <c r="AA151" s="380">
        <v>27.664064992717901</v>
      </c>
      <c r="AB151" s="380">
        <v>3.98854275666055</v>
      </c>
      <c r="AC151" s="591">
        <f>AE151</f>
        <v>2341.7710654297898</v>
      </c>
      <c r="AD151" s="380">
        <v>3616.1848900281302</v>
      </c>
      <c r="AE151" s="380">
        <v>2341.7710654297898</v>
      </c>
      <c r="AF151" s="89">
        <v>202553.47922110301</v>
      </c>
      <c r="AG151" s="380">
        <v>26960.431400215701</v>
      </c>
      <c r="AH151" s="380">
        <v>88.235629483311399</v>
      </c>
      <c r="AI151" s="591">
        <f t="shared" si="190"/>
        <v>539.47456943685495</v>
      </c>
      <c r="AJ151" s="380">
        <v>454.90185201984701</v>
      </c>
      <c r="AK151" s="380">
        <v>539.47456943685495</v>
      </c>
      <c r="AL151" s="89">
        <v>1976.8826921294999</v>
      </c>
      <c r="AM151" s="380">
        <v>659.36358668457501</v>
      </c>
      <c r="AN151" s="380">
        <v>1383.26689695135</v>
      </c>
      <c r="AO151" s="591">
        <f t="shared" si="191"/>
        <v>431.101545249384</v>
      </c>
      <c r="AP151" s="380">
        <v>109.684842821403</v>
      </c>
      <c r="AQ151" s="380">
        <v>431.101545249384</v>
      </c>
      <c r="AR151" s="89">
        <v>6.7678162972679496</v>
      </c>
      <c r="AS151" s="380">
        <v>2.68452349475626</v>
      </c>
      <c r="AT151" s="380">
        <v>2.85165962256545</v>
      </c>
      <c r="AU151" s="591">
        <f t="shared" ref="AU151:AU170" si="199">AW151</f>
        <v>5.35438321259572</v>
      </c>
      <c r="AV151" s="380">
        <v>0</v>
      </c>
      <c r="AW151" s="380">
        <v>5.35438321259572</v>
      </c>
      <c r="AX151" s="591">
        <f t="shared" ref="AX151" si="200">AZ151</f>
        <v>0.51610328353449197</v>
      </c>
      <c r="AY151" s="382">
        <v>0.23450619043741699</v>
      </c>
      <c r="AZ151" s="382">
        <v>0.51610328353449197</v>
      </c>
      <c r="BA151" s="591">
        <f t="shared" si="192"/>
        <v>10.246412584801501</v>
      </c>
      <c r="BB151" s="380">
        <v>1.60964701247554</v>
      </c>
      <c r="BC151" s="380">
        <v>10.246412584801501</v>
      </c>
      <c r="BD151" s="89">
        <v>837.34454707030204</v>
      </c>
      <c r="BE151" s="380">
        <v>78.985166578915795</v>
      </c>
      <c r="BF151" s="380">
        <v>8.3540531579731905</v>
      </c>
      <c r="BG151" s="89">
        <v>820.64811684768802</v>
      </c>
      <c r="BH151" s="380">
        <v>175.18483834524801</v>
      </c>
      <c r="BI151" s="380">
        <v>6.9628681210386301</v>
      </c>
      <c r="BJ151" s="89">
        <v>770.00166671807199</v>
      </c>
      <c r="BK151" s="380">
        <v>239.59797427897499</v>
      </c>
      <c r="BL151" s="380">
        <v>40.936579741758202</v>
      </c>
      <c r="BM151" s="89">
        <v>0.563912795804829</v>
      </c>
      <c r="BN151" s="380">
        <v>1.12782559160966</v>
      </c>
      <c r="BO151" s="380">
        <v>0.242005546659528</v>
      </c>
      <c r="BP151" s="591">
        <f t="shared" si="194"/>
        <v>2.86728229053079</v>
      </c>
      <c r="BQ151" s="380">
        <v>0</v>
      </c>
      <c r="BR151" s="380">
        <v>2.86728229053079</v>
      </c>
      <c r="BS151" s="591">
        <f t="shared" si="195"/>
        <v>2.26664183596646</v>
      </c>
      <c r="BT151" s="380">
        <v>0.519146985438941</v>
      </c>
      <c r="BU151" s="380">
        <v>2.26664183596646</v>
      </c>
      <c r="BV151" s="591">
        <f t="shared" ref="BV151:BV153" si="201">BX151</f>
        <v>2.5624547465323801</v>
      </c>
      <c r="BW151" s="380">
        <v>0</v>
      </c>
      <c r="BX151" s="380">
        <v>2.5624547465323801</v>
      </c>
      <c r="BY151" s="591">
        <f t="shared" ref="BY151" si="202">CA151</f>
        <v>0.74796560922376099</v>
      </c>
      <c r="BZ151" s="380">
        <v>0</v>
      </c>
      <c r="CA151" s="380">
        <v>0.74796560922376099</v>
      </c>
      <c r="CB151" s="89">
        <v>31.768360617042202</v>
      </c>
      <c r="CC151" s="380">
        <v>12.156815177675799</v>
      </c>
      <c r="CD151" s="380">
        <v>3.30737104221663</v>
      </c>
      <c r="CE151" s="89">
        <v>14.5618775420748</v>
      </c>
      <c r="CF151" s="380">
        <v>2.7784086859058599</v>
      </c>
      <c r="CG151" s="380">
        <v>1.59090050757029</v>
      </c>
      <c r="CH151" s="591">
        <f t="shared" si="196"/>
        <v>20.735949738392801</v>
      </c>
      <c r="CI151" s="380">
        <v>38.548614012456198</v>
      </c>
      <c r="CJ151" s="380">
        <v>20.735949738392801</v>
      </c>
      <c r="CK151" s="89">
        <v>79.781432924978304</v>
      </c>
      <c r="CL151" s="380">
        <v>8.7211241715803602</v>
      </c>
      <c r="CM151" s="380">
        <v>0.16917850803934401</v>
      </c>
      <c r="CN151" s="89">
        <v>4434.4774046562097</v>
      </c>
      <c r="CO151" s="380">
        <v>426.38595655763999</v>
      </c>
      <c r="CP151" s="380">
        <v>7.0074777985924805E-2</v>
      </c>
      <c r="CQ151" s="89">
        <v>0</v>
      </c>
      <c r="CR151" s="380">
        <v>0</v>
      </c>
      <c r="CS151" s="380">
        <v>0</v>
      </c>
      <c r="CT151" s="89">
        <v>0</v>
      </c>
      <c r="CU151" s="380">
        <v>0</v>
      </c>
      <c r="CV151" s="380">
        <v>0</v>
      </c>
      <c r="CW151" s="591">
        <f t="shared" ref="CW151:CW152" si="203">CY151</f>
        <v>0.42743675564821099</v>
      </c>
      <c r="CX151" s="380">
        <v>0</v>
      </c>
      <c r="CY151" s="380">
        <v>0.42743675564821099</v>
      </c>
      <c r="CZ151" s="591">
        <f t="shared" si="126"/>
        <v>0.58227688744293704</v>
      </c>
      <c r="DA151" s="380">
        <v>0</v>
      </c>
      <c r="DB151" s="380">
        <v>0.58227688744293704</v>
      </c>
      <c r="DC151" s="591">
        <f t="shared" si="197"/>
        <v>0.22890056704188</v>
      </c>
      <c r="DD151" s="380">
        <v>0</v>
      </c>
      <c r="DE151" s="380">
        <v>0.22890056704188</v>
      </c>
      <c r="DF151" s="591">
        <v>0</v>
      </c>
      <c r="DG151" s="380">
        <v>0</v>
      </c>
      <c r="DH151" s="380">
        <v>0</v>
      </c>
      <c r="DI151" s="89">
        <v>167.23115726372399</v>
      </c>
      <c r="DJ151" s="380">
        <v>21.342675763908101</v>
      </c>
      <c r="DK151" s="380">
        <v>6.0676309077450599E-2</v>
      </c>
      <c r="DL151" s="89">
        <v>525.393846689307</v>
      </c>
      <c r="DM151" s="380">
        <v>125.099797380064</v>
      </c>
      <c r="DN151" s="380">
        <v>0</v>
      </c>
      <c r="DO151" s="89">
        <v>97.163537622345899</v>
      </c>
      <c r="DP151" s="380">
        <v>7.6340570981578004</v>
      </c>
      <c r="DQ151" s="380">
        <v>0</v>
      </c>
      <c r="DR151" s="89">
        <v>530.18645276040604</v>
      </c>
      <c r="DS151" s="380">
        <v>91.402260790193196</v>
      </c>
      <c r="DT151" s="380">
        <v>0</v>
      </c>
      <c r="DU151" s="89">
        <v>235.13849546121699</v>
      </c>
      <c r="DV151" s="380">
        <v>65.830106326758099</v>
      </c>
      <c r="DW151" s="380">
        <v>0</v>
      </c>
      <c r="DX151" s="89">
        <v>47.788549875038299</v>
      </c>
      <c r="DY151" s="380">
        <v>13.686741472650599</v>
      </c>
      <c r="DZ151" s="380">
        <v>7.2724181590486006E-2</v>
      </c>
      <c r="EA151" s="89">
        <v>393.11826686740397</v>
      </c>
      <c r="EB151" s="380">
        <v>51.616762887396398</v>
      </c>
      <c r="EC151" s="380">
        <v>0</v>
      </c>
      <c r="ED151" s="89">
        <v>93.517009305779197</v>
      </c>
      <c r="EE151" s="380">
        <v>5.8883490371674396</v>
      </c>
      <c r="EF151" s="380">
        <v>0</v>
      </c>
      <c r="EG151" s="89">
        <v>740.24117458118496</v>
      </c>
      <c r="EH151" s="380">
        <v>89.698405784923096</v>
      </c>
      <c r="EI151" s="380">
        <v>0</v>
      </c>
      <c r="EJ151" s="89">
        <v>147.98873008742501</v>
      </c>
      <c r="EK151" s="380">
        <v>18.1480620304593</v>
      </c>
      <c r="EL151" s="380">
        <v>4.4039633456931598E-2</v>
      </c>
      <c r="EM151" s="89">
        <v>481.03475615270997</v>
      </c>
      <c r="EN151" s="380">
        <v>143.03021605898999</v>
      </c>
      <c r="EO151" s="380">
        <v>0</v>
      </c>
      <c r="EP151" s="89">
        <v>59.301726214849097</v>
      </c>
      <c r="EQ151" s="380">
        <v>6.5965538148729896</v>
      </c>
      <c r="ER151" s="380">
        <v>0</v>
      </c>
      <c r="ES151" s="89">
        <v>308.98123601265303</v>
      </c>
      <c r="ET151" s="380">
        <v>96.204964643763702</v>
      </c>
      <c r="EU151" s="380">
        <v>0</v>
      </c>
      <c r="EV151" s="89">
        <v>37.750919395514103</v>
      </c>
      <c r="EW151" s="380">
        <v>6.7479038533524998</v>
      </c>
      <c r="EX151" s="380">
        <v>0</v>
      </c>
      <c r="EY151" s="591">
        <f t="shared" ref="EY151" si="204">FA151</f>
        <v>0.205564579483246</v>
      </c>
      <c r="EZ151" s="380">
        <v>0</v>
      </c>
      <c r="FA151" s="380">
        <v>0.205564579483246</v>
      </c>
      <c r="FB151" s="89">
        <v>4.3833824336132903</v>
      </c>
      <c r="FC151" s="380">
        <v>2.7581186928565602</v>
      </c>
      <c r="FD151" s="380">
        <v>0.310510786497118</v>
      </c>
      <c r="FE151" s="89">
        <v>0.99466715600769895</v>
      </c>
      <c r="FF151" s="380">
        <v>0.89969982016146299</v>
      </c>
      <c r="FG151" s="380">
        <v>0.13569337927575001</v>
      </c>
      <c r="FH151" s="89">
        <v>5.4030569240302402</v>
      </c>
      <c r="FI151" s="380">
        <v>1.3200512868416601</v>
      </c>
      <c r="FJ151" s="380">
        <v>0</v>
      </c>
      <c r="FK151" s="89">
        <v>72.900667036042705</v>
      </c>
      <c r="FL151" s="380">
        <v>5.4167570416558402</v>
      </c>
      <c r="FM151" s="380">
        <v>9.0783583696128406E-2</v>
      </c>
    </row>
    <row r="152" spans="2:169">
      <c r="B152" s="73" t="s">
        <v>1337</v>
      </c>
      <c r="C152" s="73" t="s">
        <v>1408</v>
      </c>
      <c r="D152" s="73" t="s">
        <v>1339</v>
      </c>
      <c r="E152" s="73">
        <v>1.01</v>
      </c>
      <c r="F152" s="73">
        <v>1.42</v>
      </c>
      <c r="H152" s="73" t="s">
        <v>1409</v>
      </c>
      <c r="I152" s="73" t="s">
        <v>32</v>
      </c>
      <c r="J152" s="73" t="s">
        <v>121</v>
      </c>
      <c r="K152" s="73" t="s">
        <v>1410</v>
      </c>
      <c r="L152" s="73">
        <v>15</v>
      </c>
      <c r="M152" s="113" t="s">
        <v>1719</v>
      </c>
      <c r="N152" s="591">
        <f t="shared" si="122"/>
        <v>14.6278451597362</v>
      </c>
      <c r="O152" s="380">
        <v>15.9623269261571</v>
      </c>
      <c r="P152" s="380">
        <v>14.6278451597362</v>
      </c>
      <c r="Q152" s="591">
        <f t="shared" si="189"/>
        <v>14.107449105137899</v>
      </c>
      <c r="R152" s="380">
        <v>26.264376926222099</v>
      </c>
      <c r="S152" s="380">
        <v>14.107449105137899</v>
      </c>
      <c r="T152" s="89">
        <v>352.78724049630699</v>
      </c>
      <c r="U152" s="380">
        <v>161.78885987490301</v>
      </c>
      <c r="V152" s="380">
        <v>39.024662324739801</v>
      </c>
      <c r="W152" s="89">
        <v>21.9086026146569</v>
      </c>
      <c r="X152" s="380">
        <v>26.188587987887001</v>
      </c>
      <c r="Y152" s="380">
        <v>1.1979273520360101</v>
      </c>
      <c r="Z152" s="89">
        <v>144.66590609673099</v>
      </c>
      <c r="AA152" s="380">
        <v>155.40870302460999</v>
      </c>
      <c r="AB152" s="380">
        <v>2.7936775505589799</v>
      </c>
      <c r="AC152" s="591">
        <f>AE152</f>
        <v>2057.92000075841</v>
      </c>
      <c r="AD152" s="380">
        <v>2533.6520175217402</v>
      </c>
      <c r="AE152" s="380">
        <v>2057.92000075841</v>
      </c>
      <c r="AF152" s="89">
        <v>217587.68767988699</v>
      </c>
      <c r="AG152" s="380">
        <v>56417.351850029103</v>
      </c>
      <c r="AH152" s="380">
        <v>73.091188102774595</v>
      </c>
      <c r="AI152" s="591">
        <f t="shared" si="190"/>
        <v>361.14736038172401</v>
      </c>
      <c r="AJ152" s="380">
        <v>568.17327379101198</v>
      </c>
      <c r="AK152" s="380">
        <v>361.14736038172401</v>
      </c>
      <c r="AL152" s="89">
        <v>1958.5046404720799</v>
      </c>
      <c r="AM152" s="380">
        <v>958.34747395798104</v>
      </c>
      <c r="AN152" s="380">
        <v>759.45914116529104</v>
      </c>
      <c r="AO152" s="591">
        <f t="shared" si="191"/>
        <v>227.604641708591</v>
      </c>
      <c r="AP152" s="380">
        <v>308.05193341667098</v>
      </c>
      <c r="AQ152" s="380">
        <v>227.604641708591</v>
      </c>
      <c r="AR152" s="591">
        <f t="shared" ref="AR152:AR153" si="205">AT152</f>
        <v>2.1506574679037902</v>
      </c>
      <c r="AS152" s="380">
        <v>4.3356289055444899</v>
      </c>
      <c r="AT152" s="380">
        <v>2.1506574679037902</v>
      </c>
      <c r="AU152" s="591">
        <f t="shared" si="199"/>
        <v>2.52105188477847</v>
      </c>
      <c r="AV152" s="380">
        <v>0</v>
      </c>
      <c r="AW152" s="380">
        <v>2.52105188477847</v>
      </c>
      <c r="AX152" s="89">
        <v>0.54937104376677404</v>
      </c>
      <c r="AY152" s="382">
        <v>0.95624433446924095</v>
      </c>
      <c r="AZ152" s="382">
        <v>0.29732830619422201</v>
      </c>
      <c r="BA152" s="591">
        <f t="shared" si="192"/>
        <v>7.5059102859222797</v>
      </c>
      <c r="BB152" s="380">
        <v>16.990365206568601</v>
      </c>
      <c r="BC152" s="380">
        <v>7.5059102859222797</v>
      </c>
      <c r="BD152" s="89">
        <v>932.61732652570595</v>
      </c>
      <c r="BE152" s="380">
        <v>196.62148465052101</v>
      </c>
      <c r="BF152" s="380">
        <v>6.0989634698313804</v>
      </c>
      <c r="BG152" s="89">
        <v>473.60376669220199</v>
      </c>
      <c r="BH152" s="380">
        <v>86.749765767823504</v>
      </c>
      <c r="BI152" s="380">
        <v>4.7202108220718699</v>
      </c>
      <c r="BJ152" s="89">
        <v>480.30367078568997</v>
      </c>
      <c r="BK152" s="380">
        <v>189.85500470555601</v>
      </c>
      <c r="BL152" s="380">
        <v>21.7103569200005</v>
      </c>
      <c r="BM152" s="591">
        <f t="shared" ref="BM152:BM170" si="206">BO152</f>
        <v>0.20776720847543401</v>
      </c>
      <c r="BN152" s="380">
        <v>0</v>
      </c>
      <c r="BO152" s="380">
        <v>0.20776720847543401</v>
      </c>
      <c r="BP152" s="591">
        <f t="shared" si="194"/>
        <v>1.72733801536633</v>
      </c>
      <c r="BQ152" s="380">
        <v>0</v>
      </c>
      <c r="BR152" s="380">
        <v>1.72733801536633</v>
      </c>
      <c r="BS152" s="591">
        <f t="shared" si="195"/>
        <v>1.27464821237619</v>
      </c>
      <c r="BT152" s="380">
        <v>1.3475357523363301</v>
      </c>
      <c r="BU152" s="380">
        <v>1.27464821237619</v>
      </c>
      <c r="BV152" s="591">
        <f t="shared" si="201"/>
        <v>1.59773752988532</v>
      </c>
      <c r="BW152" s="380">
        <v>0</v>
      </c>
      <c r="BX152" s="380">
        <v>1.59773752988532</v>
      </c>
      <c r="BY152" s="89">
        <v>0.80700676826943096</v>
      </c>
      <c r="BZ152" s="380">
        <v>1.6140135365388599</v>
      </c>
      <c r="CA152" s="380">
        <v>0.41192011810861701</v>
      </c>
      <c r="CB152" s="89">
        <v>18.370415606077799</v>
      </c>
      <c r="CC152" s="380">
        <v>11.0516843562296</v>
      </c>
      <c r="CD152" s="380">
        <v>1.9755950131108599</v>
      </c>
      <c r="CE152" s="89">
        <v>6.4669907344712101</v>
      </c>
      <c r="CF152" s="380">
        <v>6.5976074988811897</v>
      </c>
      <c r="CG152" s="380">
        <v>1.0244409374736401</v>
      </c>
      <c r="CH152" s="591">
        <f t="shared" si="196"/>
        <v>13.767291626008801</v>
      </c>
      <c r="CI152" s="380">
        <v>29.005365039800399</v>
      </c>
      <c r="CJ152" s="380">
        <v>13.767291626008801</v>
      </c>
      <c r="CK152" s="89">
        <v>69.023909396859693</v>
      </c>
      <c r="CL152" s="380">
        <v>19.4147098040551</v>
      </c>
      <c r="CM152" s="380">
        <v>0.16379995451555901</v>
      </c>
      <c r="CN152" s="89">
        <v>1585.6866077024899</v>
      </c>
      <c r="CO152" s="380">
        <v>492.04927331697797</v>
      </c>
      <c r="CP152" s="380">
        <v>0</v>
      </c>
      <c r="CQ152" s="89">
        <v>0</v>
      </c>
      <c r="CR152" s="380">
        <v>0</v>
      </c>
      <c r="CS152" s="380">
        <v>0</v>
      </c>
      <c r="CT152" s="591">
        <f t="shared" ref="CT152" si="207">CV152</f>
        <v>4.8970315776270201E-2</v>
      </c>
      <c r="CU152" s="380">
        <v>0</v>
      </c>
      <c r="CV152" s="380">
        <v>4.8970315776270201E-2</v>
      </c>
      <c r="CW152" s="591">
        <f t="shared" si="203"/>
        <v>0.26824563417404101</v>
      </c>
      <c r="CX152" s="380">
        <v>0</v>
      </c>
      <c r="CY152" s="380">
        <v>0.26824563417404101</v>
      </c>
      <c r="CZ152" s="591">
        <f t="shared" si="126"/>
        <v>0.45299338112243798</v>
      </c>
      <c r="DA152" s="380">
        <v>0</v>
      </c>
      <c r="DB152" s="380">
        <v>0.45299338112243798</v>
      </c>
      <c r="DC152" s="591">
        <f t="shared" si="197"/>
        <v>0.18285885518468001</v>
      </c>
      <c r="DD152" s="380">
        <v>0</v>
      </c>
      <c r="DE152" s="380">
        <v>0.18285885518468001</v>
      </c>
      <c r="DF152" s="591">
        <v>0</v>
      </c>
      <c r="DG152" s="380">
        <v>0</v>
      </c>
      <c r="DH152" s="380">
        <v>0</v>
      </c>
      <c r="DI152" s="89">
        <v>52.761247527134501</v>
      </c>
      <c r="DJ152" s="380">
        <v>17.908246674447199</v>
      </c>
      <c r="DK152" s="380">
        <v>0</v>
      </c>
      <c r="DL152" s="89">
        <v>215.6422893081</v>
      </c>
      <c r="DM152" s="380">
        <v>57.331772650546597</v>
      </c>
      <c r="DN152" s="380">
        <v>0</v>
      </c>
      <c r="DO152" s="89">
        <v>45.230036368907001</v>
      </c>
      <c r="DP152" s="380">
        <v>13.509210306142201</v>
      </c>
      <c r="DQ152" s="380">
        <v>0</v>
      </c>
      <c r="DR152" s="89">
        <v>322.832190834095</v>
      </c>
      <c r="DS152" s="380">
        <v>93.123861049814096</v>
      </c>
      <c r="DT152" s="380">
        <v>0</v>
      </c>
      <c r="DU152" s="89">
        <v>164.13008802554199</v>
      </c>
      <c r="DV152" s="380">
        <v>65.558281953079899</v>
      </c>
      <c r="DW152" s="380">
        <v>0</v>
      </c>
      <c r="DX152" s="89">
        <v>20.563030491348901</v>
      </c>
      <c r="DY152" s="380">
        <v>5.2113020918026498</v>
      </c>
      <c r="DZ152" s="380">
        <v>0</v>
      </c>
      <c r="EA152" s="89">
        <v>277.23652846042302</v>
      </c>
      <c r="EB152" s="380">
        <v>51.2848734064859</v>
      </c>
      <c r="EC152" s="380">
        <v>0</v>
      </c>
      <c r="ED152" s="89">
        <v>51.371192793436499</v>
      </c>
      <c r="EE152" s="380">
        <v>12.047798836199901</v>
      </c>
      <c r="EF152" s="380">
        <v>0</v>
      </c>
      <c r="EG152" s="89">
        <v>362.04831035869199</v>
      </c>
      <c r="EH152" s="380">
        <v>100.62186910305201</v>
      </c>
      <c r="EI152" s="380">
        <v>0</v>
      </c>
      <c r="EJ152" s="89">
        <v>69.049107553487204</v>
      </c>
      <c r="EK152" s="380">
        <v>21.0757489558715</v>
      </c>
      <c r="EL152" s="380">
        <v>0</v>
      </c>
      <c r="EM152" s="89">
        <v>163.28869351030701</v>
      </c>
      <c r="EN152" s="380">
        <v>38.097444659110103</v>
      </c>
      <c r="EO152" s="380">
        <v>8.1147468548730506E-2</v>
      </c>
      <c r="EP152" s="89">
        <v>16.775247046209302</v>
      </c>
      <c r="EQ152" s="380">
        <v>6.5649068851732499</v>
      </c>
      <c r="ER152" s="380">
        <v>0</v>
      </c>
      <c r="ES152" s="89">
        <v>74.4871027976627</v>
      </c>
      <c r="ET152" s="380">
        <v>24.740810487828298</v>
      </c>
      <c r="EU152" s="380">
        <v>0</v>
      </c>
      <c r="EV152" s="89">
        <v>8.0508663300748093</v>
      </c>
      <c r="EW152" s="380">
        <v>2.8895802088729399</v>
      </c>
      <c r="EX152" s="380">
        <v>0</v>
      </c>
      <c r="EY152" s="591">
        <v>0</v>
      </c>
      <c r="EZ152" s="380">
        <v>0</v>
      </c>
      <c r="FA152" s="380">
        <v>0</v>
      </c>
      <c r="FB152" s="89">
        <v>4.6758009087963996</v>
      </c>
      <c r="FC152" s="380">
        <v>2.1647497127558202</v>
      </c>
      <c r="FD152" s="380">
        <v>0.123281841358305</v>
      </c>
      <c r="FE152" s="89">
        <v>0.50054800382588105</v>
      </c>
      <c r="FF152" s="380">
        <v>0.34241745876128699</v>
      </c>
      <c r="FG152" s="380">
        <v>9.7911631821652703E-2</v>
      </c>
      <c r="FH152" s="89">
        <v>1.13998054521336</v>
      </c>
      <c r="FI152" s="380">
        <v>1.2099378596327199</v>
      </c>
      <c r="FJ152" s="380">
        <v>0</v>
      </c>
      <c r="FK152" s="89">
        <v>29.556997943394698</v>
      </c>
      <c r="FL152" s="380">
        <v>16.593658940772499</v>
      </c>
      <c r="FM152" s="380">
        <v>0</v>
      </c>
    </row>
    <row r="153" spans="2:169">
      <c r="B153" s="73" t="s">
        <v>1337</v>
      </c>
      <c r="C153" s="73" t="s">
        <v>1408</v>
      </c>
      <c r="D153" s="73" t="s">
        <v>1339</v>
      </c>
      <c r="E153" s="73">
        <v>1.01</v>
      </c>
      <c r="F153" s="73">
        <v>1.42</v>
      </c>
      <c r="H153" s="73" t="s">
        <v>1409</v>
      </c>
      <c r="I153" s="73" t="s">
        <v>32</v>
      </c>
      <c r="J153" s="73" t="s">
        <v>121</v>
      </c>
      <c r="K153" s="73" t="s">
        <v>1410</v>
      </c>
      <c r="L153" s="73">
        <v>15</v>
      </c>
      <c r="M153" s="113" t="s">
        <v>1720</v>
      </c>
      <c r="N153" s="591">
        <f t="shared" si="122"/>
        <v>26.191803765743799</v>
      </c>
      <c r="O153" s="380">
        <v>32.500508228868902</v>
      </c>
      <c r="P153" s="380">
        <v>26.191803765743799</v>
      </c>
      <c r="Q153" s="591">
        <f t="shared" si="189"/>
        <v>20.1692575897507</v>
      </c>
      <c r="R153" s="380">
        <v>26.210784399011999</v>
      </c>
      <c r="S153" s="380">
        <v>20.1692575897507</v>
      </c>
      <c r="T153" s="89">
        <v>396.74628250817398</v>
      </c>
      <c r="U153" s="380">
        <v>86.843074874301905</v>
      </c>
      <c r="V153" s="380">
        <v>55.647723135285901</v>
      </c>
      <c r="W153" s="89">
        <v>43.143838993452498</v>
      </c>
      <c r="X153" s="380">
        <v>18.494540849222901</v>
      </c>
      <c r="Y153" s="380">
        <v>1.1267410420853401</v>
      </c>
      <c r="Z153" s="89">
        <v>69.443067420762901</v>
      </c>
      <c r="AA153" s="380">
        <v>11.5383331467671</v>
      </c>
      <c r="AB153" s="380">
        <v>4.8994200685399099</v>
      </c>
      <c r="AC153" s="591">
        <f>AE153</f>
        <v>4587.8402268626696</v>
      </c>
      <c r="AD153" s="380">
        <v>4846.3948436257497</v>
      </c>
      <c r="AE153" s="380">
        <v>4587.8402268626696</v>
      </c>
      <c r="AF153" s="89">
        <v>225061.499276335</v>
      </c>
      <c r="AG153" s="380">
        <v>33004.160198719401</v>
      </c>
      <c r="AH153" s="380">
        <v>104.854485878446</v>
      </c>
      <c r="AI153" s="591">
        <f t="shared" si="190"/>
        <v>629.79818281899895</v>
      </c>
      <c r="AJ153" s="380">
        <v>1538.5340526857599</v>
      </c>
      <c r="AK153" s="380">
        <v>629.79818281899895</v>
      </c>
      <c r="AL153" s="89">
        <v>2312.1599736964999</v>
      </c>
      <c r="AM153" s="380">
        <v>2751.3093412226599</v>
      </c>
      <c r="AN153" s="380">
        <v>1191.00593510413</v>
      </c>
      <c r="AO153" s="591">
        <f t="shared" si="191"/>
        <v>525.07195905405604</v>
      </c>
      <c r="AP153" s="380">
        <v>250.042445913232</v>
      </c>
      <c r="AQ153" s="380">
        <v>525.07195905405604</v>
      </c>
      <c r="AR153" s="591">
        <f t="shared" si="205"/>
        <v>3.9277779336282101</v>
      </c>
      <c r="AS153" s="380">
        <v>3.9036226231984599</v>
      </c>
      <c r="AT153" s="380">
        <v>3.9277779336282101</v>
      </c>
      <c r="AU153" s="591">
        <f t="shared" si="199"/>
        <v>4.0434717083795197</v>
      </c>
      <c r="AV153" s="380">
        <v>0</v>
      </c>
      <c r="AW153" s="380">
        <v>4.0434717083795197</v>
      </c>
      <c r="AX153" s="591">
        <f t="shared" ref="AX153:AX155" si="208">AZ153</f>
        <v>0.59389882564663199</v>
      </c>
      <c r="AY153" s="382">
        <v>0.15768662293986399</v>
      </c>
      <c r="AZ153" s="382">
        <v>0.59389882564663199</v>
      </c>
      <c r="BA153" s="591">
        <f t="shared" si="192"/>
        <v>11.1213111728042</v>
      </c>
      <c r="BB153" s="380">
        <v>9.0345089579490292</v>
      </c>
      <c r="BC153" s="380">
        <v>11.1213111728042</v>
      </c>
      <c r="BD153" s="89">
        <v>931.20840374070599</v>
      </c>
      <c r="BE153" s="380">
        <v>201.10737863929799</v>
      </c>
      <c r="BF153" s="380">
        <v>11.663678967233899</v>
      </c>
      <c r="BG153" s="89">
        <v>701.61978995158802</v>
      </c>
      <c r="BH153" s="380">
        <v>104.888658496651</v>
      </c>
      <c r="BI153" s="380">
        <v>7.6489214995291102</v>
      </c>
      <c r="BJ153" s="89">
        <v>639.54671120489797</v>
      </c>
      <c r="BK153" s="380">
        <v>146.35248315659999</v>
      </c>
      <c r="BL153" s="380">
        <v>42.630841898005698</v>
      </c>
      <c r="BM153" s="591">
        <f t="shared" si="206"/>
        <v>0.243549452993674</v>
      </c>
      <c r="BN153" s="380">
        <v>0</v>
      </c>
      <c r="BO153" s="380">
        <v>0.243549452993674</v>
      </c>
      <c r="BP153" s="591">
        <f t="shared" si="194"/>
        <v>2.8891587661623399</v>
      </c>
      <c r="BQ153" s="380">
        <v>0</v>
      </c>
      <c r="BR153" s="380">
        <v>2.8891587661623399</v>
      </c>
      <c r="BS153" s="591">
        <f t="shared" si="195"/>
        <v>2.1576658730773399</v>
      </c>
      <c r="BT153" s="380">
        <v>2.6162995274002401</v>
      </c>
      <c r="BU153" s="380">
        <v>2.1576658730773399</v>
      </c>
      <c r="BV153" s="591">
        <f t="shared" si="201"/>
        <v>2.5805319358862899</v>
      </c>
      <c r="BW153" s="380">
        <v>0</v>
      </c>
      <c r="BX153" s="380">
        <v>2.5805319358862899</v>
      </c>
      <c r="BY153" s="89">
        <v>0.88927159709922499</v>
      </c>
      <c r="BZ153" s="380">
        <v>1.2398047705325701</v>
      </c>
      <c r="CA153" s="380">
        <v>0.78517688363423399</v>
      </c>
      <c r="CB153" s="89">
        <v>31.119231394740002</v>
      </c>
      <c r="CC153" s="380">
        <v>20.577581765424899</v>
      </c>
      <c r="CD153" s="380">
        <v>3.1156855607024201</v>
      </c>
      <c r="CE153" s="89">
        <v>6.7585084265190902</v>
      </c>
      <c r="CF153" s="380">
        <v>2.3284798764949901</v>
      </c>
      <c r="CG153" s="380">
        <v>1.3567668971843101</v>
      </c>
      <c r="CH153" s="591">
        <f t="shared" si="196"/>
        <v>22.168458893039801</v>
      </c>
      <c r="CI153" s="380">
        <v>20.049378372123101</v>
      </c>
      <c r="CJ153" s="380">
        <v>22.168458893039801</v>
      </c>
      <c r="CK153" s="89">
        <v>72.760764363759705</v>
      </c>
      <c r="CL153" s="380">
        <v>15.080691503297601</v>
      </c>
      <c r="CM153" s="380">
        <v>0.282408376867477</v>
      </c>
      <c r="CN153" s="89">
        <v>2250.8583028675798</v>
      </c>
      <c r="CO153" s="380">
        <v>262.422461204179</v>
      </c>
      <c r="CP153" s="380">
        <v>9.8811534397637693E-2</v>
      </c>
      <c r="CQ153" s="89">
        <v>2.13316933887545</v>
      </c>
      <c r="CR153" s="380">
        <v>1.5610630153571099</v>
      </c>
      <c r="CS153" s="380">
        <v>0.19962630125914099</v>
      </c>
      <c r="CT153" s="89">
        <v>0</v>
      </c>
      <c r="CU153" s="380">
        <v>0</v>
      </c>
      <c r="CV153" s="380">
        <v>0</v>
      </c>
      <c r="CW153" s="89">
        <v>0</v>
      </c>
      <c r="CX153" s="380">
        <v>0</v>
      </c>
      <c r="CY153" s="380">
        <v>0</v>
      </c>
      <c r="CZ153" s="591">
        <f t="shared" si="126"/>
        <v>0.71083515668672603</v>
      </c>
      <c r="DA153" s="380">
        <v>0</v>
      </c>
      <c r="DB153" s="380">
        <v>0.71083515668672603</v>
      </c>
      <c r="DC153" s="591">
        <f t="shared" si="197"/>
        <v>0.29348596927772602</v>
      </c>
      <c r="DD153" s="380">
        <v>0</v>
      </c>
      <c r="DE153" s="380">
        <v>0.29348596927772602</v>
      </c>
      <c r="DF153" s="591">
        <v>0</v>
      </c>
      <c r="DG153" s="380">
        <v>0</v>
      </c>
      <c r="DH153" s="380">
        <v>0</v>
      </c>
      <c r="DI153" s="89">
        <v>107.1499579579</v>
      </c>
      <c r="DJ153" s="380">
        <v>13.0087516064963</v>
      </c>
      <c r="DK153" s="380">
        <v>0</v>
      </c>
      <c r="DL153" s="89">
        <v>513.46043253945595</v>
      </c>
      <c r="DM153" s="380">
        <v>122.393961422503</v>
      </c>
      <c r="DN153" s="380">
        <v>0</v>
      </c>
      <c r="DO153" s="89">
        <v>104.185051839075</v>
      </c>
      <c r="DP153" s="380">
        <v>17.1985298942082</v>
      </c>
      <c r="DQ153" s="380">
        <v>4.1437477154863601E-2</v>
      </c>
      <c r="DR153" s="89">
        <v>610.28134330894</v>
      </c>
      <c r="DS153" s="380">
        <v>184.989061738901</v>
      </c>
      <c r="DT153" s="380">
        <v>0</v>
      </c>
      <c r="DU153" s="89">
        <v>303.35438416369402</v>
      </c>
      <c r="DV153" s="380">
        <v>80.651480531440598</v>
      </c>
      <c r="DW153" s="380">
        <v>0.27598996936054399</v>
      </c>
      <c r="DX153" s="89">
        <v>25.146721095157702</v>
      </c>
      <c r="DY153" s="380">
        <v>5.5862185974910297</v>
      </c>
      <c r="DZ153" s="380">
        <v>0</v>
      </c>
      <c r="EA153" s="89">
        <v>415.82984953938899</v>
      </c>
      <c r="EB153" s="380">
        <v>76.506555814464704</v>
      </c>
      <c r="EC153" s="380">
        <v>0</v>
      </c>
      <c r="ED153" s="89">
        <v>80.708575367621506</v>
      </c>
      <c r="EE153" s="380">
        <v>7.0413010699348302</v>
      </c>
      <c r="EF153" s="380">
        <v>0</v>
      </c>
      <c r="EG153" s="89">
        <v>514.41932995816603</v>
      </c>
      <c r="EH153" s="380">
        <v>71.023678580448902</v>
      </c>
      <c r="EI153" s="380">
        <v>0</v>
      </c>
      <c r="EJ153" s="89">
        <v>96.807446808442194</v>
      </c>
      <c r="EK153" s="380">
        <v>17.5164505989828</v>
      </c>
      <c r="EL153" s="380">
        <v>0</v>
      </c>
      <c r="EM153" s="89">
        <v>240.323947549026</v>
      </c>
      <c r="EN153" s="380">
        <v>43.233995452361597</v>
      </c>
      <c r="EO153" s="380">
        <v>0</v>
      </c>
      <c r="EP153" s="89">
        <v>24.257892029284701</v>
      </c>
      <c r="EQ153" s="380">
        <v>6.0363260469916504</v>
      </c>
      <c r="ER153" s="380">
        <v>0</v>
      </c>
      <c r="ES153" s="89">
        <v>116.535232808974</v>
      </c>
      <c r="ET153" s="380">
        <v>9.0295324726977206</v>
      </c>
      <c r="EU153" s="380">
        <v>0</v>
      </c>
      <c r="EV153" s="89">
        <v>12.685390003021199</v>
      </c>
      <c r="EW153" s="380">
        <v>1.34034731488831</v>
      </c>
      <c r="EX153" s="380">
        <v>0</v>
      </c>
      <c r="EY153" s="591">
        <v>0</v>
      </c>
      <c r="EZ153" s="380">
        <v>0</v>
      </c>
      <c r="FA153" s="380">
        <v>0</v>
      </c>
      <c r="FB153" s="89">
        <v>5.2168092650897897</v>
      </c>
      <c r="FC153" s="380">
        <v>0.39612421581809598</v>
      </c>
      <c r="FD153" s="380">
        <v>0.27548704312618599</v>
      </c>
      <c r="FE153" s="89">
        <v>0.572263590688456</v>
      </c>
      <c r="FF153" s="380">
        <v>7.1439009590704303E-2</v>
      </c>
      <c r="FG153" s="380">
        <v>0.112911504003029</v>
      </c>
      <c r="FH153" s="89">
        <v>1.0823751163906801</v>
      </c>
      <c r="FI153" s="380">
        <v>0.22138469659693699</v>
      </c>
      <c r="FJ153" s="380">
        <v>0</v>
      </c>
      <c r="FK153" s="89">
        <v>30.397305668590199</v>
      </c>
      <c r="FL153" s="380">
        <v>5.8566852693315097</v>
      </c>
      <c r="FM153" s="380">
        <v>0</v>
      </c>
    </row>
    <row r="154" spans="2:169">
      <c r="B154" s="73" t="s">
        <v>1337</v>
      </c>
      <c r="C154" s="73" t="s">
        <v>1408</v>
      </c>
      <c r="D154" s="73" t="s">
        <v>1339</v>
      </c>
      <c r="E154" s="73">
        <v>1.01</v>
      </c>
      <c r="F154" s="73">
        <v>1.42</v>
      </c>
      <c r="H154" s="73" t="s">
        <v>1409</v>
      </c>
      <c r="I154" s="73" t="s">
        <v>32</v>
      </c>
      <c r="J154" s="73" t="s">
        <v>121</v>
      </c>
      <c r="K154" s="73" t="s">
        <v>1410</v>
      </c>
      <c r="L154" s="73">
        <v>15</v>
      </c>
      <c r="M154" s="113" t="s">
        <v>1721</v>
      </c>
      <c r="N154" s="591">
        <f t="shared" si="122"/>
        <v>14.6486185261233</v>
      </c>
      <c r="O154" s="380">
        <v>14.341742920181099</v>
      </c>
      <c r="P154" s="380">
        <v>14.6486185261233</v>
      </c>
      <c r="Q154" s="591">
        <f t="shared" si="189"/>
        <v>15.300866950571701</v>
      </c>
      <c r="R154" s="380">
        <v>25.456313856099801</v>
      </c>
      <c r="S154" s="380">
        <v>15.300866950571701</v>
      </c>
      <c r="T154" s="89">
        <v>225.363573869291</v>
      </c>
      <c r="U154" s="380">
        <v>77.501564274535397</v>
      </c>
      <c r="V154" s="380">
        <v>38.217592061271603</v>
      </c>
      <c r="W154" s="89">
        <v>20.117036534327699</v>
      </c>
      <c r="X154" s="380">
        <v>18.339038037594801</v>
      </c>
      <c r="Y154" s="380">
        <v>1.2419199045515099</v>
      </c>
      <c r="Z154" s="89">
        <v>46.686420837477499</v>
      </c>
      <c r="AA154" s="380">
        <v>61.5783633724078</v>
      </c>
      <c r="AB154" s="380">
        <v>2.4777128102410302</v>
      </c>
      <c r="AC154" s="89">
        <v>2701.08685989369</v>
      </c>
      <c r="AD154" s="380">
        <v>2962.4495919521901</v>
      </c>
      <c r="AE154" s="380">
        <v>1717.0634946253101</v>
      </c>
      <c r="AF154" s="89">
        <v>214199.52836457401</v>
      </c>
      <c r="AG154" s="380">
        <v>58222.072035149802</v>
      </c>
      <c r="AH154" s="380">
        <v>61.258419703786203</v>
      </c>
      <c r="AI154" s="591">
        <f t="shared" si="190"/>
        <v>414.532522795597</v>
      </c>
      <c r="AJ154" s="380">
        <v>844.12497214550899</v>
      </c>
      <c r="AK154" s="380">
        <v>414.532522795597</v>
      </c>
      <c r="AL154" s="89">
        <v>3136.4061599840302</v>
      </c>
      <c r="AM154" s="380">
        <v>1321.9192063396199</v>
      </c>
      <c r="AN154" s="380">
        <v>820.80809476280501</v>
      </c>
      <c r="AO154" s="591">
        <f t="shared" si="191"/>
        <v>154.51577510205601</v>
      </c>
      <c r="AP154" s="380">
        <v>335.42347180252199</v>
      </c>
      <c r="AQ154" s="380">
        <v>154.51577510205601</v>
      </c>
      <c r="AR154" s="89">
        <v>3.8965920239276901</v>
      </c>
      <c r="AS154" s="380">
        <v>5.8523410476202802</v>
      </c>
      <c r="AT154" s="380">
        <v>2.2592443364889601</v>
      </c>
      <c r="AU154" s="591">
        <f t="shared" si="199"/>
        <v>4.8617136874650297</v>
      </c>
      <c r="AV154" s="380">
        <v>0</v>
      </c>
      <c r="AW154" s="380">
        <v>4.8617136874650297</v>
      </c>
      <c r="AX154" s="591">
        <f t="shared" si="208"/>
        <v>0.41687277774157</v>
      </c>
      <c r="AY154" s="382">
        <v>0.953788317767294</v>
      </c>
      <c r="AZ154" s="382">
        <v>0.41687277774157</v>
      </c>
      <c r="BA154" s="591">
        <f t="shared" si="192"/>
        <v>8.4896628439213906</v>
      </c>
      <c r="BB154" s="380">
        <v>16.257805011753</v>
      </c>
      <c r="BC154" s="380">
        <v>8.4896628439213906</v>
      </c>
      <c r="BD154" s="89">
        <v>915.882102118126</v>
      </c>
      <c r="BE154" s="380">
        <v>184.08140025101901</v>
      </c>
      <c r="BF154" s="380">
        <v>4.2520860654721604</v>
      </c>
      <c r="BG154" s="89">
        <v>499.58454205374301</v>
      </c>
      <c r="BH154" s="380">
        <v>144.19095709723501</v>
      </c>
      <c r="BI154" s="380">
        <v>5.02633588359177</v>
      </c>
      <c r="BJ154" s="89">
        <v>500.82633168915299</v>
      </c>
      <c r="BK154" s="380">
        <v>98.336931060168396</v>
      </c>
      <c r="BL154" s="380">
        <v>21.326925034507401</v>
      </c>
      <c r="BM154" s="591">
        <f t="shared" si="206"/>
        <v>0.115001126593056</v>
      </c>
      <c r="BN154" s="380">
        <v>0</v>
      </c>
      <c r="BO154" s="380">
        <v>0.115001126593056</v>
      </c>
      <c r="BP154" s="591">
        <f t="shared" si="194"/>
        <v>1.98415160486232</v>
      </c>
      <c r="BQ154" s="380">
        <v>0</v>
      </c>
      <c r="BR154" s="380">
        <v>1.98415160486232</v>
      </c>
      <c r="BS154" s="591">
        <f t="shared" si="195"/>
        <v>1.67531114220085</v>
      </c>
      <c r="BT154" s="380">
        <v>2.6071416568758701</v>
      </c>
      <c r="BU154" s="380">
        <v>1.67531114220085</v>
      </c>
      <c r="BV154" s="89">
        <v>4.1986733859779397</v>
      </c>
      <c r="BW154" s="380">
        <v>8.3973467719558901</v>
      </c>
      <c r="BX154" s="380">
        <v>1.51507518353528</v>
      </c>
      <c r="BY154" s="89">
        <v>0.81898746855625904</v>
      </c>
      <c r="BZ154" s="380">
        <v>1.4376410085183</v>
      </c>
      <c r="CA154" s="380">
        <v>0.42690365990684098</v>
      </c>
      <c r="CB154" s="89">
        <v>15.1919521852762</v>
      </c>
      <c r="CC154" s="380">
        <v>12.4845562081046</v>
      </c>
      <c r="CD154" s="380">
        <v>2.2497599240490498</v>
      </c>
      <c r="CE154" s="89">
        <v>8.8433445153793198</v>
      </c>
      <c r="CF154" s="380">
        <v>7.5801672052047202</v>
      </c>
      <c r="CG154" s="380">
        <v>0.93692523578331399</v>
      </c>
      <c r="CH154" s="591">
        <f t="shared" si="196"/>
        <v>13.6904998338953</v>
      </c>
      <c r="CI154" s="380">
        <v>29.804039779399002</v>
      </c>
      <c r="CJ154" s="380">
        <v>13.6904998338953</v>
      </c>
      <c r="CK154" s="89">
        <v>74.030994241870602</v>
      </c>
      <c r="CL154" s="380">
        <v>16.8349382199243</v>
      </c>
      <c r="CM154" s="380">
        <v>0.16025900653963199</v>
      </c>
      <c r="CN154" s="89">
        <v>857.17531897995798</v>
      </c>
      <c r="CO154" s="380">
        <v>150.66256450352199</v>
      </c>
      <c r="CP154" s="380">
        <v>0</v>
      </c>
      <c r="CQ154" s="89">
        <v>0</v>
      </c>
      <c r="CR154" s="380">
        <v>0</v>
      </c>
      <c r="CS154" s="380">
        <v>0</v>
      </c>
      <c r="CT154" s="89">
        <v>0</v>
      </c>
      <c r="CU154" s="380">
        <v>0</v>
      </c>
      <c r="CV154" s="380">
        <v>0</v>
      </c>
      <c r="CW154" s="591">
        <f t="shared" ref="CW154" si="209">CY154</f>
        <v>0.278183738097042</v>
      </c>
      <c r="CX154" s="380">
        <v>0</v>
      </c>
      <c r="CY154" s="380">
        <v>0.278183738097042</v>
      </c>
      <c r="CZ154" s="591">
        <f t="shared" si="126"/>
        <v>0.54567489000119895</v>
      </c>
      <c r="DA154" s="380">
        <v>0</v>
      </c>
      <c r="DB154" s="380">
        <v>0.54567489000119895</v>
      </c>
      <c r="DC154" s="591">
        <f t="shared" si="197"/>
        <v>0.14945757751142599</v>
      </c>
      <c r="DD154" s="380">
        <v>0</v>
      </c>
      <c r="DE154" s="380">
        <v>0.14945757751142599</v>
      </c>
      <c r="DF154" s="89">
        <v>3.5185612123498502</v>
      </c>
      <c r="DG154" s="380">
        <v>6.6431868512887702</v>
      </c>
      <c r="DH154" s="380">
        <v>0.30435124419134102</v>
      </c>
      <c r="DI154" s="89">
        <v>37.729875942588599</v>
      </c>
      <c r="DJ154" s="380">
        <v>8.5929449955104396</v>
      </c>
      <c r="DK154" s="380">
        <v>0</v>
      </c>
      <c r="DL154" s="89">
        <v>227.39338819123199</v>
      </c>
      <c r="DM154" s="380">
        <v>55.211585002449901</v>
      </c>
      <c r="DN154" s="380">
        <v>0</v>
      </c>
      <c r="DO154" s="89">
        <v>50.434635725897301</v>
      </c>
      <c r="DP154" s="380">
        <v>13.061725905618699</v>
      </c>
      <c r="DQ154" s="380">
        <v>0</v>
      </c>
      <c r="DR154" s="89">
        <v>329.42177892222998</v>
      </c>
      <c r="DS154" s="380">
        <v>91.781949478107904</v>
      </c>
      <c r="DT154" s="380">
        <v>0</v>
      </c>
      <c r="DU154" s="89">
        <v>168.79546204413001</v>
      </c>
      <c r="DV154" s="380">
        <v>33.760375525384298</v>
      </c>
      <c r="DW154" s="380">
        <v>0</v>
      </c>
      <c r="DX154" s="89">
        <v>26.336507933489901</v>
      </c>
      <c r="DY154" s="380">
        <v>3.9411986174278901</v>
      </c>
      <c r="DZ154" s="380">
        <v>4.7096338240539E-2</v>
      </c>
      <c r="EA154" s="89">
        <v>234.41498637096899</v>
      </c>
      <c r="EB154" s="380">
        <v>52.683662108969202</v>
      </c>
      <c r="EC154" s="380">
        <v>0</v>
      </c>
      <c r="ED154" s="89">
        <v>42.052151877147097</v>
      </c>
      <c r="EE154" s="380">
        <v>10.04177232456</v>
      </c>
      <c r="EF154" s="380">
        <v>2.6065644091536399E-2</v>
      </c>
      <c r="EG154" s="89">
        <v>251.21257208906499</v>
      </c>
      <c r="EH154" s="380">
        <v>44.488661984885098</v>
      </c>
      <c r="EI154" s="380">
        <v>0</v>
      </c>
      <c r="EJ154" s="89">
        <v>40.7026765635487</v>
      </c>
      <c r="EK154" s="380">
        <v>11.7409663474222</v>
      </c>
      <c r="EL154" s="380">
        <v>2.8496159242398698E-2</v>
      </c>
      <c r="EM154" s="89">
        <v>89.866597065490794</v>
      </c>
      <c r="EN154" s="380">
        <v>23.0167523656893</v>
      </c>
      <c r="EO154" s="380">
        <v>0</v>
      </c>
      <c r="EP154" s="89">
        <v>7.9279292874382099</v>
      </c>
      <c r="EQ154" s="380">
        <v>2.4761605806709799</v>
      </c>
      <c r="ER154" s="380">
        <v>2.5774283597008601E-2</v>
      </c>
      <c r="ES154" s="89">
        <v>33.581014801561601</v>
      </c>
      <c r="ET154" s="380">
        <v>4.9824392008605596</v>
      </c>
      <c r="EU154" s="380">
        <v>0</v>
      </c>
      <c r="EV154" s="89">
        <v>3.2629791855503099</v>
      </c>
      <c r="EW154" s="380">
        <v>1.4700392264894</v>
      </c>
      <c r="EX154" s="380">
        <v>0</v>
      </c>
      <c r="EY154" s="591">
        <v>0</v>
      </c>
      <c r="EZ154" s="380">
        <v>0</v>
      </c>
      <c r="FA154" s="380">
        <v>0</v>
      </c>
      <c r="FB154" s="89">
        <v>5.2037021093784004</v>
      </c>
      <c r="FC154" s="380">
        <v>3.1042724945940599</v>
      </c>
      <c r="FD154" s="380">
        <v>9.1229101318344302E-2</v>
      </c>
      <c r="FE154" s="89">
        <v>0.565530632713105</v>
      </c>
      <c r="FF154" s="380">
        <v>1.13106126542621</v>
      </c>
      <c r="FG154" s="380">
        <v>7.3139990642924702E-2</v>
      </c>
      <c r="FH154" s="89">
        <v>2.8563959033429498</v>
      </c>
      <c r="FI154" s="380">
        <v>1.2447399887171</v>
      </c>
      <c r="FJ154" s="380">
        <v>0</v>
      </c>
      <c r="FK154" s="89">
        <v>18.868187450575</v>
      </c>
      <c r="FL154" s="380">
        <v>2.6810767919510599</v>
      </c>
      <c r="FM154" s="380">
        <v>4.2031559458037597E-2</v>
      </c>
    </row>
    <row r="155" spans="2:169">
      <c r="B155" s="73" t="s">
        <v>1337</v>
      </c>
      <c r="C155" s="73" t="s">
        <v>1408</v>
      </c>
      <c r="D155" s="73" t="s">
        <v>1339</v>
      </c>
      <c r="E155" s="73">
        <v>1.01</v>
      </c>
      <c r="F155" s="73">
        <v>1.42</v>
      </c>
      <c r="H155" s="73" t="s">
        <v>1409</v>
      </c>
      <c r="I155" s="73" t="s">
        <v>32</v>
      </c>
      <c r="J155" s="73" t="s">
        <v>121</v>
      </c>
      <c r="K155" s="73" t="s">
        <v>1410</v>
      </c>
      <c r="L155" s="73">
        <v>15</v>
      </c>
      <c r="M155" s="113" t="s">
        <v>1722</v>
      </c>
      <c r="N155" s="591">
        <f t="shared" si="122"/>
        <v>27.2139535879829</v>
      </c>
      <c r="O155" s="380">
        <v>33.883763125717699</v>
      </c>
      <c r="P155" s="380">
        <v>27.2139535879829</v>
      </c>
      <c r="Q155" s="591">
        <f t="shared" si="189"/>
        <v>24.604787401994301</v>
      </c>
      <c r="R155" s="380">
        <v>19.368936589530499</v>
      </c>
      <c r="S155" s="380">
        <v>24.604787401994301</v>
      </c>
      <c r="T155" s="89">
        <v>307.04076361433698</v>
      </c>
      <c r="U155" s="380">
        <v>39.317223351378203</v>
      </c>
      <c r="V155" s="380">
        <v>61.745700607526402</v>
      </c>
      <c r="W155" s="89">
        <v>44.782175319074398</v>
      </c>
      <c r="X155" s="380">
        <v>24.125555722692798</v>
      </c>
      <c r="Y155" s="380">
        <v>1.83543559855468</v>
      </c>
      <c r="Z155" s="89">
        <v>11.383374724762399</v>
      </c>
      <c r="AA155" s="380">
        <v>11.463598363959299</v>
      </c>
      <c r="AB155" s="380">
        <v>4.86770902677429</v>
      </c>
      <c r="AC155" s="89">
        <v>23680.914461852499</v>
      </c>
      <c r="AD155" s="380">
        <v>13425.7943627687</v>
      </c>
      <c r="AE155" s="380">
        <v>3024.6769946384702</v>
      </c>
      <c r="AF155" s="89">
        <v>215635.08420306901</v>
      </c>
      <c r="AG155" s="380">
        <v>44736.762218876604</v>
      </c>
      <c r="AH155" s="380">
        <v>105.621102813622</v>
      </c>
      <c r="AI155" s="591">
        <f t="shared" si="190"/>
        <v>734.23082275354398</v>
      </c>
      <c r="AJ155" s="380">
        <v>518.34704504517401</v>
      </c>
      <c r="AK155" s="380">
        <v>734.23082275354398</v>
      </c>
      <c r="AL155" s="89">
        <v>2346.3685294434699</v>
      </c>
      <c r="AM155" s="380">
        <v>1988.97856411726</v>
      </c>
      <c r="AN155" s="380">
        <v>1398.03176675089</v>
      </c>
      <c r="AO155" s="591">
        <f t="shared" si="191"/>
        <v>314.93695755261803</v>
      </c>
      <c r="AP155" s="380">
        <v>243.76647719962099</v>
      </c>
      <c r="AQ155" s="380">
        <v>314.93695755261803</v>
      </c>
      <c r="AR155" s="89">
        <v>5.6613171205755801</v>
      </c>
      <c r="AS155" s="380">
        <v>7.8346487045517401</v>
      </c>
      <c r="AT155" s="380">
        <v>3.4882000002249298</v>
      </c>
      <c r="AU155" s="591">
        <f t="shared" si="199"/>
        <v>5.8743223259252204</v>
      </c>
      <c r="AV155" s="380">
        <v>0</v>
      </c>
      <c r="AW155" s="380">
        <v>5.8743223259252204</v>
      </c>
      <c r="AX155" s="591">
        <f t="shared" si="208"/>
        <v>0.50643902824680798</v>
      </c>
      <c r="AY155" s="382">
        <v>0</v>
      </c>
      <c r="AZ155" s="382">
        <v>0.50643902824680798</v>
      </c>
      <c r="BA155" s="591">
        <f t="shared" si="192"/>
        <v>11.4065580057781</v>
      </c>
      <c r="BB155" s="380">
        <v>15.7268438454623</v>
      </c>
      <c r="BC155" s="380">
        <v>11.4065580057781</v>
      </c>
      <c r="BD155" s="89">
        <v>1250.96555146694</v>
      </c>
      <c r="BE155" s="380">
        <v>182.81626820769301</v>
      </c>
      <c r="BF155" s="380">
        <v>9.8649722662319803</v>
      </c>
      <c r="BG155" s="89">
        <v>1016.78570514554</v>
      </c>
      <c r="BH155" s="380">
        <v>88.9892384698596</v>
      </c>
      <c r="BI155" s="380">
        <v>9.65420137668902</v>
      </c>
      <c r="BJ155" s="89">
        <v>894.96085847875997</v>
      </c>
      <c r="BK155" s="380">
        <v>56.049853974362598</v>
      </c>
      <c r="BL155" s="380">
        <v>42.890141799357899</v>
      </c>
      <c r="BM155" s="591">
        <f t="shared" si="206"/>
        <v>0.35633880039411803</v>
      </c>
      <c r="BN155" s="380">
        <v>0</v>
      </c>
      <c r="BO155" s="380">
        <v>0.35633880039411803</v>
      </c>
      <c r="BP155" s="591">
        <f t="shared" si="194"/>
        <v>2.5442968011076998</v>
      </c>
      <c r="BQ155" s="380">
        <v>0</v>
      </c>
      <c r="BR155" s="380">
        <v>2.5442968011076998</v>
      </c>
      <c r="BS155" s="591">
        <f t="shared" si="195"/>
        <v>2.5329124944197199</v>
      </c>
      <c r="BT155" s="380">
        <v>0.46258966177327299</v>
      </c>
      <c r="BU155" s="380">
        <v>2.5329124944197199</v>
      </c>
      <c r="BV155" s="591">
        <f t="shared" ref="BV155:BV156" si="210">BX155</f>
        <v>2.7208051794690902</v>
      </c>
      <c r="BW155" s="380">
        <v>0</v>
      </c>
      <c r="BX155" s="380">
        <v>2.7208051794690902</v>
      </c>
      <c r="BY155" s="89">
        <v>0.90620828438941403</v>
      </c>
      <c r="BZ155" s="380">
        <v>1.8124165687788301</v>
      </c>
      <c r="CA155" s="380">
        <v>0.81336313655135595</v>
      </c>
      <c r="CB155" s="89">
        <v>28.9803279198707</v>
      </c>
      <c r="CC155" s="380">
        <v>15.871972976013399</v>
      </c>
      <c r="CD155" s="380">
        <v>3.03957438814856</v>
      </c>
      <c r="CE155" s="89">
        <v>12.3861864245664</v>
      </c>
      <c r="CF155" s="380">
        <v>10.8019252226812</v>
      </c>
      <c r="CG155" s="380">
        <v>1.57220403240887</v>
      </c>
      <c r="CH155" s="591">
        <f t="shared" si="196"/>
        <v>23.6653837445383</v>
      </c>
      <c r="CI155" s="380">
        <v>31.192044821090398</v>
      </c>
      <c r="CJ155" s="380">
        <v>23.6653837445383</v>
      </c>
      <c r="CK155" s="89">
        <v>91.156237342935398</v>
      </c>
      <c r="CL155" s="380">
        <v>11.964930218797599</v>
      </c>
      <c r="CM155" s="380">
        <v>0.327645421402666</v>
      </c>
      <c r="CN155" s="89">
        <v>2232.0207624970799</v>
      </c>
      <c r="CO155" s="380">
        <v>256.63552928529998</v>
      </c>
      <c r="CP155" s="380">
        <v>0.114635219228055</v>
      </c>
      <c r="CQ155" s="591">
        <f t="shared" ref="CQ155" si="211">CS155</f>
        <v>0.16497373481260499</v>
      </c>
      <c r="CR155" s="380">
        <v>0</v>
      </c>
      <c r="CS155" s="380">
        <v>0.16497373481260499</v>
      </c>
      <c r="CT155" s="591">
        <f t="shared" ref="CT155" si="212">CV155</f>
        <v>9.1118028946020696E-2</v>
      </c>
      <c r="CU155" s="380">
        <v>0</v>
      </c>
      <c r="CV155" s="380">
        <v>9.1118028946020696E-2</v>
      </c>
      <c r="CW155" s="89">
        <v>0</v>
      </c>
      <c r="CX155" s="380">
        <v>0</v>
      </c>
      <c r="CY155" s="380">
        <v>0</v>
      </c>
      <c r="CZ155" s="591">
        <f t="shared" si="126"/>
        <v>1.0611896009826001</v>
      </c>
      <c r="DA155" s="380">
        <v>0</v>
      </c>
      <c r="DB155" s="380">
        <v>1.0611896009826001</v>
      </c>
      <c r="DC155" s="591">
        <f t="shared" si="197"/>
        <v>0.43295375554924398</v>
      </c>
      <c r="DD155" s="380">
        <v>0</v>
      </c>
      <c r="DE155" s="380">
        <v>0.43295375554924398</v>
      </c>
      <c r="DF155" s="591">
        <v>0</v>
      </c>
      <c r="DG155" s="380">
        <v>0</v>
      </c>
      <c r="DH155" s="380">
        <v>0</v>
      </c>
      <c r="DI155" s="89">
        <v>146.98798791056299</v>
      </c>
      <c r="DJ155" s="380">
        <v>32.257322523591803</v>
      </c>
      <c r="DK155" s="380">
        <v>0</v>
      </c>
      <c r="DL155" s="89">
        <v>646.76351428247403</v>
      </c>
      <c r="DM155" s="380">
        <v>91.036393538136196</v>
      </c>
      <c r="DN155" s="380">
        <v>6.4410232936339004E-2</v>
      </c>
      <c r="DO155" s="89">
        <v>116.13110843291</v>
      </c>
      <c r="DP155" s="380">
        <v>21.217927193944998</v>
      </c>
      <c r="DQ155" s="380">
        <v>0</v>
      </c>
      <c r="DR155" s="89">
        <v>669.23289360374304</v>
      </c>
      <c r="DS155" s="380">
        <v>52.500855882825498</v>
      </c>
      <c r="DT155" s="380">
        <v>0</v>
      </c>
      <c r="DU155" s="89">
        <v>312.09025829592298</v>
      </c>
      <c r="DV155" s="380">
        <v>27.626239832720799</v>
      </c>
      <c r="DW155" s="380">
        <v>0</v>
      </c>
      <c r="DX155" s="89">
        <v>28.818282687177501</v>
      </c>
      <c r="DY155" s="380">
        <v>5.90416350981838</v>
      </c>
      <c r="DZ155" s="380">
        <v>0.11878708996262199</v>
      </c>
      <c r="EA155" s="89">
        <v>439.54385068162799</v>
      </c>
      <c r="EB155" s="380">
        <v>63.214576027520799</v>
      </c>
      <c r="EC155" s="380">
        <v>0.36642864896884098</v>
      </c>
      <c r="ED155" s="89">
        <v>76.280978693422995</v>
      </c>
      <c r="EE155" s="380">
        <v>13.641705944056101</v>
      </c>
      <c r="EF155" s="380">
        <v>0</v>
      </c>
      <c r="EG155" s="89">
        <v>503.43467248403101</v>
      </c>
      <c r="EH155" s="380">
        <v>29.749190911864002</v>
      </c>
      <c r="EI155" s="380">
        <v>0</v>
      </c>
      <c r="EJ155" s="89">
        <v>93.261468422864695</v>
      </c>
      <c r="EK155" s="380">
        <v>8.87997477565483</v>
      </c>
      <c r="EL155" s="380">
        <v>0</v>
      </c>
      <c r="EM155" s="89">
        <v>245.55701465223601</v>
      </c>
      <c r="EN155" s="380">
        <v>24.993914778733998</v>
      </c>
      <c r="EO155" s="380">
        <v>0</v>
      </c>
      <c r="EP155" s="89">
        <v>27.017606114666901</v>
      </c>
      <c r="EQ155" s="380">
        <v>5.8737659287480604</v>
      </c>
      <c r="ER155" s="380">
        <v>0</v>
      </c>
      <c r="ES155" s="89">
        <v>110.778262225872</v>
      </c>
      <c r="ET155" s="380">
        <v>17.707829886078599</v>
      </c>
      <c r="EU155" s="380">
        <v>0</v>
      </c>
      <c r="EV155" s="89">
        <v>12.9595610409946</v>
      </c>
      <c r="EW155" s="380">
        <v>2.1796512501193299</v>
      </c>
      <c r="EX155" s="380">
        <v>5.0059749330551399E-2</v>
      </c>
      <c r="EY155" s="591">
        <v>0</v>
      </c>
      <c r="EZ155" s="380">
        <v>0</v>
      </c>
      <c r="FA155" s="380">
        <v>0</v>
      </c>
      <c r="FB155" s="89">
        <v>6.8359815649309201</v>
      </c>
      <c r="FC155" s="380">
        <v>4.2663137921613101</v>
      </c>
      <c r="FD155" s="380">
        <v>0.22983594102513499</v>
      </c>
      <c r="FE155" s="89">
        <v>0.71385712759430897</v>
      </c>
      <c r="FF155" s="380">
        <v>0.62091934152822004</v>
      </c>
      <c r="FG155" s="380">
        <v>0.131234134181894</v>
      </c>
      <c r="FH155" s="89">
        <v>1.36133163161099</v>
      </c>
      <c r="FI155" s="380">
        <v>1.3090667792344299</v>
      </c>
      <c r="FJ155" s="380">
        <v>0</v>
      </c>
      <c r="FK155" s="89">
        <v>39.276792154758503</v>
      </c>
      <c r="FL155" s="380">
        <v>7.3640999326007703</v>
      </c>
      <c r="FM155" s="380">
        <v>7.5502263505531894E-2</v>
      </c>
    </row>
    <row r="156" spans="2:169">
      <c r="B156" s="73" t="s">
        <v>1337</v>
      </c>
      <c r="C156" s="73" t="s">
        <v>1408</v>
      </c>
      <c r="D156" s="73" t="s">
        <v>1339</v>
      </c>
      <c r="E156" s="73">
        <v>1.01</v>
      </c>
      <c r="F156" s="73">
        <v>1.42</v>
      </c>
      <c r="H156" s="73" t="s">
        <v>1409</v>
      </c>
      <c r="I156" s="73" t="s">
        <v>32</v>
      </c>
      <c r="J156" s="73" t="s">
        <v>121</v>
      </c>
      <c r="K156" s="73" t="s">
        <v>1410</v>
      </c>
      <c r="L156" s="73">
        <v>15</v>
      </c>
      <c r="M156" s="113" t="s">
        <v>1723</v>
      </c>
      <c r="N156" s="591">
        <f t="shared" si="122"/>
        <v>12.5819077055734</v>
      </c>
      <c r="O156" s="380">
        <v>23.336838824828298</v>
      </c>
      <c r="P156" s="380">
        <v>12.5819077055734</v>
      </c>
      <c r="Q156" s="591">
        <f t="shared" si="189"/>
        <v>13.887122959286399</v>
      </c>
      <c r="R156" s="380">
        <v>26.666233061817199</v>
      </c>
      <c r="S156" s="380">
        <v>13.887122959286399</v>
      </c>
      <c r="T156" s="89">
        <v>268.40455355106297</v>
      </c>
      <c r="U156" s="380">
        <v>55.740671618613497</v>
      </c>
      <c r="V156" s="380">
        <v>35.2731496868075</v>
      </c>
      <c r="W156" s="89">
        <v>15.861726597604701</v>
      </c>
      <c r="X156" s="380">
        <v>16.746097622985602</v>
      </c>
      <c r="Y156" s="380">
        <v>0.62316365276126895</v>
      </c>
      <c r="Z156" s="591">
        <f t="shared" ref="Z156" si="213">AB156</f>
        <v>2.4385219958255901</v>
      </c>
      <c r="AA156" s="380">
        <v>3.9022811541896298</v>
      </c>
      <c r="AB156" s="380">
        <v>2.4385219958255901</v>
      </c>
      <c r="AC156" s="591">
        <f t="shared" ref="AC156:AC157" si="214">AE156</f>
        <v>1202.1415071265101</v>
      </c>
      <c r="AD156" s="380">
        <v>2739.2252743404201</v>
      </c>
      <c r="AE156" s="380">
        <v>1202.1415071265101</v>
      </c>
      <c r="AF156" s="89">
        <v>217188.314564664</v>
      </c>
      <c r="AG156" s="380">
        <v>50667.304023761899</v>
      </c>
      <c r="AH156" s="380">
        <v>47.317893725719401</v>
      </c>
      <c r="AI156" s="591">
        <f t="shared" si="190"/>
        <v>326.58374292520398</v>
      </c>
      <c r="AJ156" s="380">
        <v>626.13908124018201</v>
      </c>
      <c r="AK156" s="380">
        <v>326.58374292520398</v>
      </c>
      <c r="AL156" s="89">
        <v>1220.46392075986</v>
      </c>
      <c r="AM156" s="380">
        <v>1835.02586588636</v>
      </c>
      <c r="AN156" s="380">
        <v>730.62829012848999</v>
      </c>
      <c r="AO156" s="591">
        <f t="shared" si="191"/>
        <v>136.73870343640701</v>
      </c>
      <c r="AP156" s="380">
        <v>373.008719883102</v>
      </c>
      <c r="AQ156" s="380">
        <v>136.73870343640701</v>
      </c>
      <c r="AR156" s="89">
        <v>3.7059918873330999</v>
      </c>
      <c r="AS156" s="380">
        <v>7.4119837746661901</v>
      </c>
      <c r="AT156" s="380">
        <v>1.8788166580178101</v>
      </c>
      <c r="AU156" s="591">
        <f t="shared" si="199"/>
        <v>2.42400836975989</v>
      </c>
      <c r="AV156" s="380">
        <v>0</v>
      </c>
      <c r="AW156" s="380">
        <v>2.42400836975989</v>
      </c>
      <c r="AX156" s="89">
        <v>0.49576707967771699</v>
      </c>
      <c r="AY156" s="382">
        <v>0.99153415935543299</v>
      </c>
      <c r="AZ156" s="382">
        <v>0.33655300046542203</v>
      </c>
      <c r="BA156" s="591">
        <f t="shared" si="192"/>
        <v>5.6603392068574498</v>
      </c>
      <c r="BB156" s="380">
        <v>11.1037209659236</v>
      </c>
      <c r="BC156" s="380">
        <v>5.6603392068574498</v>
      </c>
      <c r="BD156" s="89">
        <v>657.30516384254702</v>
      </c>
      <c r="BE156" s="380">
        <v>119.22740120768199</v>
      </c>
      <c r="BF156" s="380">
        <v>3.9370842548423601</v>
      </c>
      <c r="BG156" s="89">
        <v>385.16425581112901</v>
      </c>
      <c r="BH156" s="380">
        <v>88.505261720613802</v>
      </c>
      <c r="BI156" s="380">
        <v>4.9285476937255801</v>
      </c>
      <c r="BJ156" s="89">
        <v>452.034853145152</v>
      </c>
      <c r="BK156" s="380">
        <v>197.62324657149199</v>
      </c>
      <c r="BL156" s="380">
        <v>20.247468252819001</v>
      </c>
      <c r="BM156" s="591">
        <f t="shared" si="206"/>
        <v>0.18350614618433</v>
      </c>
      <c r="BN156" s="380">
        <v>0</v>
      </c>
      <c r="BO156" s="380">
        <v>0.18350614618433</v>
      </c>
      <c r="BP156" s="591">
        <f t="shared" si="194"/>
        <v>1.1421964993859399</v>
      </c>
      <c r="BQ156" s="380">
        <v>0</v>
      </c>
      <c r="BR156" s="380">
        <v>1.1421964993859399</v>
      </c>
      <c r="BS156" s="89">
        <v>1.27791081647321</v>
      </c>
      <c r="BT156" s="380">
        <v>3.0965732130466002</v>
      </c>
      <c r="BU156" s="380">
        <v>1.24296557906281</v>
      </c>
      <c r="BV156" s="591">
        <f t="shared" si="210"/>
        <v>1.12141998298589</v>
      </c>
      <c r="BW156" s="380">
        <v>0</v>
      </c>
      <c r="BX156" s="380">
        <v>1.12141998298589</v>
      </c>
      <c r="BY156" s="89">
        <v>0.81195924936372699</v>
      </c>
      <c r="BZ156" s="380">
        <v>1.62391849872745</v>
      </c>
      <c r="CA156" s="380">
        <v>0.47786714588457702</v>
      </c>
      <c r="CB156" s="89">
        <v>26.5924370792922</v>
      </c>
      <c r="CC156" s="380">
        <v>9.9838440370147996</v>
      </c>
      <c r="CD156" s="380">
        <v>1.65045796525699</v>
      </c>
      <c r="CE156" s="89">
        <v>10.3053911907498</v>
      </c>
      <c r="CF156" s="380">
        <v>4.9424885649384098</v>
      </c>
      <c r="CG156" s="380">
        <v>0.61437001124926405</v>
      </c>
      <c r="CH156" s="591">
        <f t="shared" si="196"/>
        <v>12.118728516345101</v>
      </c>
      <c r="CI156" s="380">
        <v>20.519087672201302</v>
      </c>
      <c r="CJ156" s="380">
        <v>12.118728516345101</v>
      </c>
      <c r="CK156" s="89">
        <v>73.556167226692807</v>
      </c>
      <c r="CL156" s="380">
        <v>11.9180206110328</v>
      </c>
      <c r="CM156" s="380">
        <v>0.145541586159293</v>
      </c>
      <c r="CN156" s="89">
        <v>1741.1067959268901</v>
      </c>
      <c r="CO156" s="380">
        <v>294.52537365711601</v>
      </c>
      <c r="CP156" s="380">
        <v>0</v>
      </c>
      <c r="CQ156" s="89">
        <v>0</v>
      </c>
      <c r="CR156" s="380">
        <v>0</v>
      </c>
      <c r="CS156" s="380">
        <v>0</v>
      </c>
      <c r="CT156" s="89">
        <v>0</v>
      </c>
      <c r="CU156" s="380">
        <v>0</v>
      </c>
      <c r="CV156" s="380">
        <v>0</v>
      </c>
      <c r="CW156" s="89">
        <v>0</v>
      </c>
      <c r="CX156" s="380">
        <v>0</v>
      </c>
      <c r="CY156" s="380">
        <v>0</v>
      </c>
      <c r="CZ156" s="591">
        <f t="shared" si="126"/>
        <v>0.59529810746301404</v>
      </c>
      <c r="DA156" s="380">
        <v>0</v>
      </c>
      <c r="DB156" s="380">
        <v>0.59529810746301404</v>
      </c>
      <c r="DC156" s="591">
        <f t="shared" si="197"/>
        <v>0.22672571718599199</v>
      </c>
      <c r="DD156" s="380">
        <v>0</v>
      </c>
      <c r="DE156" s="380">
        <v>0.22672571718599199</v>
      </c>
      <c r="DF156" s="591">
        <v>0</v>
      </c>
      <c r="DG156" s="380">
        <v>0</v>
      </c>
      <c r="DH156" s="380">
        <v>0</v>
      </c>
      <c r="DI156" s="89">
        <v>141.81160237640901</v>
      </c>
      <c r="DJ156" s="380">
        <v>38.380997368178903</v>
      </c>
      <c r="DK156" s="380">
        <v>0</v>
      </c>
      <c r="DL156" s="89">
        <v>459.676412068145</v>
      </c>
      <c r="DM156" s="380">
        <v>127.770750618677</v>
      </c>
      <c r="DN156" s="380">
        <v>0</v>
      </c>
      <c r="DO156" s="89">
        <v>76.770159140589996</v>
      </c>
      <c r="DP156" s="380">
        <v>16.624815869155</v>
      </c>
      <c r="DQ156" s="380">
        <v>0</v>
      </c>
      <c r="DR156" s="89">
        <v>429.92027659912702</v>
      </c>
      <c r="DS156" s="380">
        <v>76.739275866619593</v>
      </c>
      <c r="DT156" s="380">
        <v>0.13713032757279001</v>
      </c>
      <c r="DU156" s="89">
        <v>192.00141459366401</v>
      </c>
      <c r="DV156" s="380">
        <v>64.345315710983499</v>
      </c>
      <c r="DW156" s="380">
        <v>0</v>
      </c>
      <c r="DX156" s="89">
        <v>27.198959541733601</v>
      </c>
      <c r="DY156" s="380">
        <v>9.1007740947493492</v>
      </c>
      <c r="DZ156" s="380">
        <v>4.0405403138250001E-2</v>
      </c>
      <c r="EA156" s="89">
        <v>277.62659862550697</v>
      </c>
      <c r="EB156" s="380">
        <v>76.741858532272602</v>
      </c>
      <c r="EC156" s="380">
        <v>0</v>
      </c>
      <c r="ED156" s="89">
        <v>52.196584049219702</v>
      </c>
      <c r="EE156" s="380">
        <v>12.111080376983599</v>
      </c>
      <c r="EF156" s="380">
        <v>0</v>
      </c>
      <c r="EG156" s="89">
        <v>362.494248960682</v>
      </c>
      <c r="EH156" s="380">
        <v>73.304594792861096</v>
      </c>
      <c r="EI156" s="380">
        <v>0</v>
      </c>
      <c r="EJ156" s="89">
        <v>70.130486560841703</v>
      </c>
      <c r="EK156" s="380">
        <v>17.919459327770198</v>
      </c>
      <c r="EL156" s="380">
        <v>2.44596185388966E-2</v>
      </c>
      <c r="EM156" s="89">
        <v>183.156823431265</v>
      </c>
      <c r="EN156" s="380">
        <v>51.069520476493302</v>
      </c>
      <c r="EO156" s="380">
        <v>0</v>
      </c>
      <c r="EP156" s="89">
        <v>18.983801669939801</v>
      </c>
      <c r="EQ156" s="380">
        <v>5.2615854627980703</v>
      </c>
      <c r="ER156" s="380">
        <v>0</v>
      </c>
      <c r="ES156" s="89">
        <v>82.407647747413506</v>
      </c>
      <c r="ET156" s="380">
        <v>32.175338655580397</v>
      </c>
      <c r="EU156" s="380">
        <v>0</v>
      </c>
      <c r="EV156" s="89">
        <v>8.5648237363187594</v>
      </c>
      <c r="EW156" s="380">
        <v>2.93242840930268</v>
      </c>
      <c r="EX156" s="380">
        <v>0</v>
      </c>
      <c r="EY156" s="591">
        <f t="shared" ref="EY156" si="215">FA156</f>
        <v>0.114226069636372</v>
      </c>
      <c r="EZ156" s="380">
        <v>0</v>
      </c>
      <c r="FA156" s="380">
        <v>0.114226069636372</v>
      </c>
      <c r="FB156" s="89">
        <v>2.8369574771587902</v>
      </c>
      <c r="FC156" s="380">
        <v>1.98697496157422</v>
      </c>
      <c r="FD156" s="380">
        <v>0.10932511815634501</v>
      </c>
      <c r="FE156" s="89">
        <v>0.48684599192670802</v>
      </c>
      <c r="FF156" s="380">
        <v>0.97369198385341604</v>
      </c>
      <c r="FG156" s="380">
        <v>7.5757484123708599E-2</v>
      </c>
      <c r="FH156" s="89">
        <v>1.2565460595665101</v>
      </c>
      <c r="FI156" s="380">
        <v>1.4156600173039</v>
      </c>
      <c r="FJ156" s="380">
        <v>0</v>
      </c>
      <c r="FK156" s="89">
        <v>20.118982813837299</v>
      </c>
      <c r="FL156" s="380">
        <v>10.602326804532</v>
      </c>
      <c r="FM156" s="380">
        <v>0</v>
      </c>
    </row>
    <row r="157" spans="2:169">
      <c r="B157" s="73" t="s">
        <v>1337</v>
      </c>
      <c r="C157" s="73" t="s">
        <v>1408</v>
      </c>
      <c r="D157" s="73" t="s">
        <v>1339</v>
      </c>
      <c r="E157" s="73">
        <v>1.01</v>
      </c>
      <c r="F157" s="73">
        <v>1.42</v>
      </c>
      <c r="H157" s="73" t="s">
        <v>1409</v>
      </c>
      <c r="I157" s="73" t="s">
        <v>32</v>
      </c>
      <c r="J157" s="73" t="s">
        <v>121</v>
      </c>
      <c r="K157" s="73" t="s">
        <v>1410</v>
      </c>
      <c r="L157" s="73">
        <v>15</v>
      </c>
      <c r="M157" s="113" t="s">
        <v>1724</v>
      </c>
      <c r="N157" s="591">
        <f t="shared" si="122"/>
        <v>12.1403245135497</v>
      </c>
      <c r="O157" s="380">
        <v>21.380320122382201</v>
      </c>
      <c r="P157" s="380">
        <v>12.1403245135497</v>
      </c>
      <c r="Q157" s="591">
        <f t="shared" si="189"/>
        <v>18.372780346104001</v>
      </c>
      <c r="R157" s="380">
        <v>18.1075487727176</v>
      </c>
      <c r="S157" s="380">
        <v>18.372780346104001</v>
      </c>
      <c r="T157" s="89">
        <v>378.50711178587898</v>
      </c>
      <c r="U157" s="380">
        <v>65.436975732695203</v>
      </c>
      <c r="V157" s="380">
        <v>43.769651560278298</v>
      </c>
      <c r="W157" s="89">
        <v>52.108372679521999</v>
      </c>
      <c r="X157" s="380">
        <v>31.2084401356997</v>
      </c>
      <c r="Y157" s="380">
        <v>1.1340554242122001</v>
      </c>
      <c r="Z157" s="89">
        <v>21.692694255802099</v>
      </c>
      <c r="AA157" s="380">
        <v>15.2430197154137</v>
      </c>
      <c r="AB157" s="380">
        <v>3.3875506514538101</v>
      </c>
      <c r="AC157" s="591">
        <f t="shared" si="214"/>
        <v>2022.6409955448901</v>
      </c>
      <c r="AD157" s="380">
        <v>2496.8944464483902</v>
      </c>
      <c r="AE157" s="380">
        <v>2022.6409955448901</v>
      </c>
      <c r="AF157" s="89">
        <v>195571.51972703001</v>
      </c>
      <c r="AG157" s="380">
        <v>47967.094179269203</v>
      </c>
      <c r="AH157" s="380">
        <v>71.139845158198099</v>
      </c>
      <c r="AI157" s="591">
        <f t="shared" si="190"/>
        <v>447.44980324320102</v>
      </c>
      <c r="AJ157" s="380">
        <v>503.88423429066501</v>
      </c>
      <c r="AK157" s="380">
        <v>447.44980324320102</v>
      </c>
      <c r="AL157" s="89">
        <v>1889.44640331404</v>
      </c>
      <c r="AM157" s="380">
        <v>990.12461101139502</v>
      </c>
      <c r="AN157" s="380">
        <v>708.67044877625494</v>
      </c>
      <c r="AO157" s="591">
        <f t="shared" si="191"/>
        <v>181.26070864716601</v>
      </c>
      <c r="AP157" s="380">
        <v>304.24754210095603</v>
      </c>
      <c r="AQ157" s="380">
        <v>181.26070864716601</v>
      </c>
      <c r="AR157" s="89">
        <v>3.8120466775459798</v>
      </c>
      <c r="AS157" s="380">
        <v>4.8125768574491401</v>
      </c>
      <c r="AT157" s="380">
        <v>2.0728897030820401</v>
      </c>
      <c r="AU157" s="591">
        <f t="shared" si="199"/>
        <v>5.2078345328118996</v>
      </c>
      <c r="AV157" s="380">
        <v>0</v>
      </c>
      <c r="AW157" s="380">
        <v>5.2078345328118996</v>
      </c>
      <c r="AX157" s="591">
        <f t="shared" ref="AX157" si="216">AZ157</f>
        <v>0.47756274622118799</v>
      </c>
      <c r="AY157" s="382">
        <v>0.40755955342745598</v>
      </c>
      <c r="AZ157" s="382">
        <v>0.47756274622118799</v>
      </c>
      <c r="BA157" s="591">
        <f t="shared" si="192"/>
        <v>7.3894436628416296</v>
      </c>
      <c r="BB157" s="380">
        <v>11.1883881478854</v>
      </c>
      <c r="BC157" s="380">
        <v>7.3894436628416296</v>
      </c>
      <c r="BD157" s="89">
        <v>836.02592290249299</v>
      </c>
      <c r="BE157" s="380">
        <v>190.01333421255899</v>
      </c>
      <c r="BF157" s="380">
        <v>4.7675032877429402</v>
      </c>
      <c r="BG157" s="89">
        <v>695.51582105005502</v>
      </c>
      <c r="BH157" s="380">
        <v>242.01539097049701</v>
      </c>
      <c r="BI157" s="380">
        <v>5.8413282652347602</v>
      </c>
      <c r="BJ157" s="89">
        <v>603.51442085359804</v>
      </c>
      <c r="BK157" s="380">
        <v>172.52450978343899</v>
      </c>
      <c r="BL157" s="380">
        <v>25.5955410561224</v>
      </c>
      <c r="BM157" s="591">
        <f t="shared" si="206"/>
        <v>0.225968667498742</v>
      </c>
      <c r="BN157" s="380">
        <v>0</v>
      </c>
      <c r="BO157" s="380">
        <v>0.225968667498742</v>
      </c>
      <c r="BP157" s="591">
        <f t="shared" si="194"/>
        <v>2.0202034193692802</v>
      </c>
      <c r="BQ157" s="380">
        <v>0</v>
      </c>
      <c r="BR157" s="380">
        <v>2.0202034193692802</v>
      </c>
      <c r="BS157" s="591">
        <f t="shared" ref="BS157:BS169" si="217">BU157</f>
        <v>1.7070853690382499</v>
      </c>
      <c r="BT157" s="380">
        <v>2.5452944062975802</v>
      </c>
      <c r="BU157" s="380">
        <v>1.7070853690382499</v>
      </c>
      <c r="BV157" s="89">
        <v>1.6467820976302601</v>
      </c>
      <c r="BW157" s="380">
        <v>3.2935641952605299</v>
      </c>
      <c r="BX157" s="380">
        <v>1.5061674940683001</v>
      </c>
      <c r="BY157" s="89">
        <v>1.06995142710877</v>
      </c>
      <c r="BZ157" s="380">
        <v>0.72976860120212605</v>
      </c>
      <c r="CA157" s="380">
        <v>0.56763992183652101</v>
      </c>
      <c r="CB157" s="89">
        <v>24.512496918520199</v>
      </c>
      <c r="CC157" s="380">
        <v>10.2623286731635</v>
      </c>
      <c r="CD157" s="380">
        <v>2.3993846316830898</v>
      </c>
      <c r="CE157" s="89">
        <v>13.166047237268</v>
      </c>
      <c r="CF157" s="380">
        <v>7.8105159433361102</v>
      </c>
      <c r="CG157" s="380">
        <v>0.84453379280983798</v>
      </c>
      <c r="CH157" s="591">
        <f t="shared" si="196"/>
        <v>15.566237023355599</v>
      </c>
      <c r="CI157" s="380">
        <v>27.760748628047601</v>
      </c>
      <c r="CJ157" s="380">
        <v>15.566237023355599</v>
      </c>
      <c r="CK157" s="89">
        <v>79.360976909914598</v>
      </c>
      <c r="CL157" s="380">
        <v>19.455781551587499</v>
      </c>
      <c r="CM157" s="380">
        <v>0.21629850992907301</v>
      </c>
      <c r="CN157" s="89">
        <v>2220.5421808267802</v>
      </c>
      <c r="CO157" s="380">
        <v>746.771861221481</v>
      </c>
      <c r="CP157" s="380">
        <v>7.0930054175046803E-2</v>
      </c>
      <c r="CQ157" s="89">
        <v>0</v>
      </c>
      <c r="CR157" s="380">
        <v>0</v>
      </c>
      <c r="CS157" s="380">
        <v>0</v>
      </c>
      <c r="CT157" s="89">
        <v>0</v>
      </c>
      <c r="CU157" s="380">
        <v>0</v>
      </c>
      <c r="CV157" s="380">
        <v>0</v>
      </c>
      <c r="CW157" s="89">
        <v>0</v>
      </c>
      <c r="CX157" s="380">
        <v>0</v>
      </c>
      <c r="CY157" s="380">
        <v>0</v>
      </c>
      <c r="CZ157" s="591">
        <f t="shared" si="126"/>
        <v>0.45228945307356999</v>
      </c>
      <c r="DA157" s="380">
        <v>0</v>
      </c>
      <c r="DB157" s="380">
        <v>0.45228945307356999</v>
      </c>
      <c r="DC157" s="591">
        <f t="shared" si="197"/>
        <v>0.25150772126909998</v>
      </c>
      <c r="DD157" s="380">
        <v>0</v>
      </c>
      <c r="DE157" s="380">
        <v>0.25150772126909998</v>
      </c>
      <c r="DF157" s="591">
        <v>0</v>
      </c>
      <c r="DG157" s="380">
        <v>0</v>
      </c>
      <c r="DH157" s="380">
        <v>0</v>
      </c>
      <c r="DI157" s="89">
        <v>197.94098681561499</v>
      </c>
      <c r="DJ157" s="380">
        <v>60.049661949917997</v>
      </c>
      <c r="DK157" s="380">
        <v>0</v>
      </c>
      <c r="DL157" s="89">
        <v>664.62708920523801</v>
      </c>
      <c r="DM157" s="380">
        <v>160.01139397912701</v>
      </c>
      <c r="DN157" s="380">
        <v>0</v>
      </c>
      <c r="DO157" s="89">
        <v>108.45606269767001</v>
      </c>
      <c r="DP157" s="380">
        <v>28.1708928872836</v>
      </c>
      <c r="DQ157" s="380">
        <v>0</v>
      </c>
      <c r="DR157" s="89">
        <v>573.96387296775401</v>
      </c>
      <c r="DS157" s="380">
        <v>258.584369606255</v>
      </c>
      <c r="DT157" s="380">
        <v>0.17786863959532001</v>
      </c>
      <c r="DU157" s="89">
        <v>252.65598026716799</v>
      </c>
      <c r="DV157" s="380">
        <v>70.126871228673906</v>
      </c>
      <c r="DW157" s="380">
        <v>0.19819274769366499</v>
      </c>
      <c r="DX157" s="89">
        <v>33.814513141053403</v>
      </c>
      <c r="DY157" s="380">
        <v>11.356737650557401</v>
      </c>
      <c r="DZ157" s="380">
        <v>0</v>
      </c>
      <c r="EA157" s="89">
        <v>362.912359733426</v>
      </c>
      <c r="EB157" s="380">
        <v>139.94922298415</v>
      </c>
      <c r="EC157" s="380">
        <v>0</v>
      </c>
      <c r="ED157" s="89">
        <v>67.223918016048202</v>
      </c>
      <c r="EE157" s="380">
        <v>9.64019855704721</v>
      </c>
      <c r="EF157" s="380">
        <v>2.9003527766131201E-2</v>
      </c>
      <c r="EG157" s="89">
        <v>441.81938843368698</v>
      </c>
      <c r="EH157" s="380">
        <v>65.135274153311897</v>
      </c>
      <c r="EI157" s="380">
        <v>0</v>
      </c>
      <c r="EJ157" s="89">
        <v>96.887406497748998</v>
      </c>
      <c r="EK157" s="380">
        <v>23.214096923142399</v>
      </c>
      <c r="EL157" s="380">
        <v>0</v>
      </c>
      <c r="EM157" s="89">
        <v>246.41504876798601</v>
      </c>
      <c r="EN157" s="380">
        <v>62.6619822294969</v>
      </c>
      <c r="EO157" s="380">
        <v>0</v>
      </c>
      <c r="EP157" s="89">
        <v>27.3110534205344</v>
      </c>
      <c r="EQ157" s="380">
        <v>5.7537074071605403</v>
      </c>
      <c r="ER157" s="380">
        <v>0</v>
      </c>
      <c r="ES157" s="89">
        <v>125.30886953818499</v>
      </c>
      <c r="ET157" s="380">
        <v>18.757858533169902</v>
      </c>
      <c r="EU157" s="380">
        <v>0</v>
      </c>
      <c r="EV157" s="89">
        <v>15.058534458459601</v>
      </c>
      <c r="EW157" s="380">
        <v>6.1408133130882003</v>
      </c>
      <c r="EX157" s="380">
        <v>0</v>
      </c>
      <c r="EY157" s="591">
        <v>0</v>
      </c>
      <c r="EZ157" s="380">
        <v>0</v>
      </c>
      <c r="FA157" s="380">
        <v>0</v>
      </c>
      <c r="FB157" s="89">
        <v>4.4977836163694898</v>
      </c>
      <c r="FC157" s="380">
        <v>1.66330601069466</v>
      </c>
      <c r="FD157" s="380">
        <v>0</v>
      </c>
      <c r="FE157" s="89">
        <v>0.49687977040463899</v>
      </c>
      <c r="FF157" s="380">
        <v>0.99375954080927797</v>
      </c>
      <c r="FG157" s="380">
        <v>0.11242741325205401</v>
      </c>
      <c r="FH157" s="89">
        <v>1.5011979945396601</v>
      </c>
      <c r="FI157" s="380">
        <v>1.99265038519773</v>
      </c>
      <c r="FJ157" s="380">
        <v>0</v>
      </c>
      <c r="FK157" s="89">
        <v>44.199325828044998</v>
      </c>
      <c r="FL157" s="380">
        <v>14.4739635635135</v>
      </c>
      <c r="FM157" s="380">
        <v>4.6674707463869002E-2</v>
      </c>
    </row>
    <row r="158" spans="2:169">
      <c r="B158" s="73" t="s">
        <v>1337</v>
      </c>
      <c r="C158" s="73" t="s">
        <v>1408</v>
      </c>
      <c r="D158" s="73" t="s">
        <v>1339</v>
      </c>
      <c r="E158" s="73">
        <v>1.01</v>
      </c>
      <c r="F158" s="73">
        <v>1.42</v>
      </c>
      <c r="H158" s="73" t="s">
        <v>1409</v>
      </c>
      <c r="I158" s="73" t="s">
        <v>32</v>
      </c>
      <c r="J158" s="73" t="s">
        <v>121</v>
      </c>
      <c r="K158" s="73" t="s">
        <v>1410</v>
      </c>
      <c r="L158" s="73">
        <v>15</v>
      </c>
      <c r="M158" s="113" t="s">
        <v>1725</v>
      </c>
      <c r="N158" s="591">
        <f t="shared" si="122"/>
        <v>13.068379331815899</v>
      </c>
      <c r="O158" s="380">
        <v>28.427794651012601</v>
      </c>
      <c r="P158" s="380">
        <v>13.068379331815899</v>
      </c>
      <c r="Q158" s="591">
        <f t="shared" si="189"/>
        <v>13.0323102458041</v>
      </c>
      <c r="R158" s="380">
        <v>24.2222206011282</v>
      </c>
      <c r="S158" s="380">
        <v>13.0323102458041</v>
      </c>
      <c r="T158" s="89">
        <v>395.982023220445</v>
      </c>
      <c r="U158" s="380">
        <v>46.8750145962522</v>
      </c>
      <c r="V158" s="380">
        <v>32.807169462623101</v>
      </c>
      <c r="W158" s="89">
        <v>41.8840866709739</v>
      </c>
      <c r="X158" s="380">
        <v>25.2318110985223</v>
      </c>
      <c r="Y158" s="380">
        <v>1.65404544870198</v>
      </c>
      <c r="Z158" s="89">
        <v>19.7163778405952</v>
      </c>
      <c r="AA158" s="380">
        <v>16.2392882121814</v>
      </c>
      <c r="AB158" s="380">
        <v>3.2023025680880002</v>
      </c>
      <c r="AC158" s="89">
        <v>3168.93890947304</v>
      </c>
      <c r="AD158" s="380">
        <v>1955.0516510628399</v>
      </c>
      <c r="AE158" s="380">
        <v>1862.8297455623699</v>
      </c>
      <c r="AF158" s="89">
        <v>201925.599023527</v>
      </c>
      <c r="AG158" s="380">
        <v>39745.918899894801</v>
      </c>
      <c r="AH158" s="380">
        <v>55.285355093808199</v>
      </c>
      <c r="AI158" s="591">
        <f t="shared" si="190"/>
        <v>358.488044132683</v>
      </c>
      <c r="AJ158" s="380">
        <v>462.58863884613601</v>
      </c>
      <c r="AK158" s="380">
        <v>358.488044132683</v>
      </c>
      <c r="AL158" s="89">
        <v>2608.4751015691199</v>
      </c>
      <c r="AM158" s="380">
        <v>1061.64397090342</v>
      </c>
      <c r="AN158" s="380">
        <v>818.71847600453998</v>
      </c>
      <c r="AO158" s="591">
        <f t="shared" si="191"/>
        <v>161.66343443134099</v>
      </c>
      <c r="AP158" s="380">
        <v>291.83788360226498</v>
      </c>
      <c r="AQ158" s="380">
        <v>161.66343443134099</v>
      </c>
      <c r="AR158" s="89">
        <v>5.03022572187351</v>
      </c>
      <c r="AS158" s="380">
        <v>3.4732255819650102</v>
      </c>
      <c r="AT158" s="380">
        <v>1.83424843854914</v>
      </c>
      <c r="AU158" s="591">
        <f t="shared" si="199"/>
        <v>4.1066093115773299</v>
      </c>
      <c r="AV158" s="380">
        <v>0</v>
      </c>
      <c r="AW158" s="380">
        <v>4.1066093115773299</v>
      </c>
      <c r="AX158" s="89">
        <v>0.49805739980553199</v>
      </c>
      <c r="AY158" s="382">
        <v>0.99611479961106397</v>
      </c>
      <c r="AZ158" s="382">
        <v>0.36666368000371402</v>
      </c>
      <c r="BA158" s="591">
        <f t="shared" si="192"/>
        <v>7.9562475670329604</v>
      </c>
      <c r="BB158" s="380">
        <v>8.9813568601721503</v>
      </c>
      <c r="BC158" s="380">
        <v>7.9562475670329604</v>
      </c>
      <c r="BD158" s="89">
        <v>781.10114792774903</v>
      </c>
      <c r="BE158" s="380">
        <v>73.662324703509199</v>
      </c>
      <c r="BF158" s="380">
        <v>4.6522709147000603</v>
      </c>
      <c r="BG158" s="89">
        <v>655.42422816005103</v>
      </c>
      <c r="BH158" s="380">
        <v>71.799656545267894</v>
      </c>
      <c r="BI158" s="380">
        <v>6.1558184660702597</v>
      </c>
      <c r="BJ158" s="89">
        <v>655.96843204161303</v>
      </c>
      <c r="BK158" s="380">
        <v>142.567348222064</v>
      </c>
      <c r="BL158" s="380">
        <v>23.130270853560699</v>
      </c>
      <c r="BM158" s="591">
        <f t="shared" si="206"/>
        <v>0.15174356314118601</v>
      </c>
      <c r="BN158" s="380">
        <v>0</v>
      </c>
      <c r="BO158" s="380">
        <v>0.15174356314118601</v>
      </c>
      <c r="BP158" s="591">
        <f t="shared" si="194"/>
        <v>1.42745966036398</v>
      </c>
      <c r="BQ158" s="380">
        <v>0</v>
      </c>
      <c r="BR158" s="380">
        <v>1.42745966036398</v>
      </c>
      <c r="BS158" s="591">
        <f t="shared" si="217"/>
        <v>1.87039211853704</v>
      </c>
      <c r="BT158" s="380">
        <v>1.5005521401344999</v>
      </c>
      <c r="BU158" s="380">
        <v>1.87039211853704</v>
      </c>
      <c r="BV158" s="89">
        <v>4.2609200648585697</v>
      </c>
      <c r="BW158" s="380">
        <v>0.66636931790035903</v>
      </c>
      <c r="BX158" s="380">
        <v>1.82623641725009</v>
      </c>
      <c r="BY158" s="89">
        <v>0.73640934393698698</v>
      </c>
      <c r="BZ158" s="380">
        <v>1.47281868787397</v>
      </c>
      <c r="CA158" s="380">
        <v>0.57680275318159302</v>
      </c>
      <c r="CB158" s="89">
        <v>33.349161190978897</v>
      </c>
      <c r="CC158" s="380">
        <v>13.459228471646799</v>
      </c>
      <c r="CD158" s="380">
        <v>2.1422248315222401</v>
      </c>
      <c r="CE158" s="89">
        <v>13.865680683566699</v>
      </c>
      <c r="CF158" s="380">
        <v>9.1855068296083999</v>
      </c>
      <c r="CG158" s="380">
        <v>0.82387093260579303</v>
      </c>
      <c r="CH158" s="591">
        <f t="shared" si="196"/>
        <v>13.890638706435499</v>
      </c>
      <c r="CI158" s="380">
        <v>16.299131558133698</v>
      </c>
      <c r="CJ158" s="380">
        <v>13.890638706435499</v>
      </c>
      <c r="CK158" s="89">
        <v>82.043942011351703</v>
      </c>
      <c r="CL158" s="380">
        <v>14.944870566843401</v>
      </c>
      <c r="CM158" s="380">
        <v>0.15556561000793001</v>
      </c>
      <c r="CN158" s="89">
        <v>2418.9768959152598</v>
      </c>
      <c r="CO158" s="380">
        <v>424.99267604057599</v>
      </c>
      <c r="CP158" s="380">
        <v>4.64494774575527E-2</v>
      </c>
      <c r="CQ158" s="89">
        <v>0</v>
      </c>
      <c r="CR158" s="380">
        <v>0</v>
      </c>
      <c r="CS158" s="380">
        <v>0</v>
      </c>
      <c r="CT158" s="89">
        <v>0</v>
      </c>
      <c r="CU158" s="380">
        <v>0</v>
      </c>
      <c r="CV158" s="380">
        <v>0</v>
      </c>
      <c r="CW158" s="89">
        <v>0</v>
      </c>
      <c r="CX158" s="380">
        <v>0</v>
      </c>
      <c r="CY158" s="380">
        <v>0</v>
      </c>
      <c r="CZ158" s="591">
        <f t="shared" si="126"/>
        <v>0.38732804990160102</v>
      </c>
      <c r="DA158" s="380">
        <v>0</v>
      </c>
      <c r="DB158" s="380">
        <v>0.38732804990160102</v>
      </c>
      <c r="DC158" s="591">
        <f t="shared" si="197"/>
        <v>0.25962978027133299</v>
      </c>
      <c r="DD158" s="380">
        <v>0</v>
      </c>
      <c r="DE158" s="380">
        <v>0.25962978027133299</v>
      </c>
      <c r="DF158" s="89">
        <v>3.0911263317389501</v>
      </c>
      <c r="DG158" s="380">
        <v>6.1822526634779003</v>
      </c>
      <c r="DH158" s="380">
        <v>0.436409149185358</v>
      </c>
      <c r="DI158" s="89">
        <v>189.37768686500499</v>
      </c>
      <c r="DJ158" s="380">
        <v>33.279229993655001</v>
      </c>
      <c r="DK158" s="380">
        <v>4.0116681261428901E-2</v>
      </c>
      <c r="DL158" s="89">
        <v>723.07107321267699</v>
      </c>
      <c r="DM158" s="380">
        <v>133.55269540710901</v>
      </c>
      <c r="DN158" s="380">
        <v>3.6610274592031297E-2</v>
      </c>
      <c r="DO158" s="89">
        <v>132.56178555471399</v>
      </c>
      <c r="DP158" s="380">
        <v>18.458690301026301</v>
      </c>
      <c r="DQ158" s="380">
        <v>2.7320987101081499E-2</v>
      </c>
      <c r="DR158" s="89">
        <v>725.013969265014</v>
      </c>
      <c r="DS158" s="380">
        <v>126.540531279839</v>
      </c>
      <c r="DT158" s="380">
        <v>0.163511114949033</v>
      </c>
      <c r="DU158" s="89">
        <v>303.86383650187003</v>
      </c>
      <c r="DV158" s="380">
        <v>39.549340978824603</v>
      </c>
      <c r="DW158" s="380">
        <v>0</v>
      </c>
      <c r="DX158" s="89">
        <v>33.720145882154597</v>
      </c>
      <c r="DY158" s="380">
        <v>4.55327592315441</v>
      </c>
      <c r="DZ158" s="380">
        <v>0</v>
      </c>
      <c r="EA158" s="89">
        <v>423.67894407229397</v>
      </c>
      <c r="EB158" s="380">
        <v>55.362049068070696</v>
      </c>
      <c r="EC158" s="380">
        <v>0</v>
      </c>
      <c r="ED158" s="89">
        <v>79.113566330825194</v>
      </c>
      <c r="EE158" s="380">
        <v>8.7857493346838709</v>
      </c>
      <c r="EF158" s="380">
        <v>0</v>
      </c>
      <c r="EG158" s="89">
        <v>523.44216661360201</v>
      </c>
      <c r="EH158" s="380">
        <v>89.692720897641706</v>
      </c>
      <c r="EI158" s="380">
        <v>0</v>
      </c>
      <c r="EJ158" s="89">
        <v>103.03202477361801</v>
      </c>
      <c r="EK158" s="380">
        <v>18.199875858567601</v>
      </c>
      <c r="EL158" s="380">
        <v>0</v>
      </c>
      <c r="EM158" s="89">
        <v>268.516187603687</v>
      </c>
      <c r="EN158" s="380">
        <v>49.6668858142163</v>
      </c>
      <c r="EO158" s="380">
        <v>0</v>
      </c>
      <c r="EP158" s="89">
        <v>29.485601916988799</v>
      </c>
      <c r="EQ158" s="380">
        <v>9.1935842249514597</v>
      </c>
      <c r="ER158" s="380">
        <v>0</v>
      </c>
      <c r="ES158" s="89">
        <v>136.645518204702</v>
      </c>
      <c r="ET158" s="380">
        <v>20.523550903752501</v>
      </c>
      <c r="EU158" s="380">
        <v>0.12761727498443601</v>
      </c>
      <c r="EV158" s="89">
        <v>16.028706363518602</v>
      </c>
      <c r="EW158" s="380">
        <v>2.5936476508534301</v>
      </c>
      <c r="EX158" s="380">
        <v>2.8445982835579201E-2</v>
      </c>
      <c r="EY158" s="591">
        <v>0</v>
      </c>
      <c r="EZ158" s="380">
        <v>0</v>
      </c>
      <c r="FA158" s="380">
        <v>0</v>
      </c>
      <c r="FB158" s="89">
        <v>3.8856008660316501</v>
      </c>
      <c r="FC158" s="380">
        <v>1.98245600512137</v>
      </c>
      <c r="FD158" s="380">
        <v>0.13093561565619899</v>
      </c>
      <c r="FE158" s="89">
        <v>0.52382989968374505</v>
      </c>
      <c r="FF158" s="380">
        <v>1.0398774516139899</v>
      </c>
      <c r="FG158" s="380">
        <v>7.4829412583314298E-2</v>
      </c>
      <c r="FH158" s="89">
        <v>1.4798586639737299</v>
      </c>
      <c r="FI158" s="380">
        <v>1.48243644280042</v>
      </c>
      <c r="FJ158" s="380">
        <v>0</v>
      </c>
      <c r="FK158" s="89">
        <v>45.179877373949303</v>
      </c>
      <c r="FL158" s="380">
        <v>11.8280352689425</v>
      </c>
      <c r="FM158" s="380">
        <v>0</v>
      </c>
    </row>
    <row r="159" spans="2:169">
      <c r="B159" s="73" t="s">
        <v>1337</v>
      </c>
      <c r="C159" s="73" t="s">
        <v>1408</v>
      </c>
      <c r="D159" s="73" t="s">
        <v>1339</v>
      </c>
      <c r="E159" s="73">
        <v>0.99</v>
      </c>
      <c r="F159" s="73">
        <v>1.63</v>
      </c>
      <c r="H159" s="73" t="s">
        <v>1409</v>
      </c>
      <c r="I159" s="73" t="s">
        <v>32</v>
      </c>
      <c r="J159" s="73" t="s">
        <v>121</v>
      </c>
      <c r="K159" s="73" t="s">
        <v>1419</v>
      </c>
      <c r="L159" s="73">
        <v>15</v>
      </c>
      <c r="M159" s="113" t="s">
        <v>1726</v>
      </c>
      <c r="N159" s="591">
        <f t="shared" si="122"/>
        <v>14.894464079853799</v>
      </c>
      <c r="O159" s="380">
        <v>13.9202632442554</v>
      </c>
      <c r="P159" s="380">
        <v>14.894464079853799</v>
      </c>
      <c r="Q159" s="591">
        <f t="shared" si="189"/>
        <v>11.1193433543558</v>
      </c>
      <c r="R159" s="380">
        <v>23.230237792669701</v>
      </c>
      <c r="S159" s="380">
        <v>11.1193433543558</v>
      </c>
      <c r="T159" s="89">
        <v>276.32181762779197</v>
      </c>
      <c r="U159" s="380">
        <v>92.940700941493503</v>
      </c>
      <c r="V159" s="380">
        <v>41.1826120655209</v>
      </c>
      <c r="W159" s="89">
        <v>50.445392493097998</v>
      </c>
      <c r="X159" s="380">
        <v>43.808886919560898</v>
      </c>
      <c r="Y159" s="380">
        <v>1.4535000732276</v>
      </c>
      <c r="Z159" s="89">
        <v>41.771317728377703</v>
      </c>
      <c r="AA159" s="380">
        <v>46.701162136277901</v>
      </c>
      <c r="AB159" s="380">
        <v>2.5145739088572898</v>
      </c>
      <c r="AC159" s="591">
        <f t="shared" ref="AC159" si="218">AE159</f>
        <v>1815.48280949585</v>
      </c>
      <c r="AD159" s="380">
        <v>3677.9363754738802</v>
      </c>
      <c r="AE159" s="380">
        <v>1815.48280949585</v>
      </c>
      <c r="AF159" s="89">
        <v>214662.33472802801</v>
      </c>
      <c r="AG159" s="380">
        <v>54376.160512775103</v>
      </c>
      <c r="AH159" s="380">
        <v>65.080351252082295</v>
      </c>
      <c r="AI159" s="591">
        <f t="shared" si="190"/>
        <v>400.95669050730999</v>
      </c>
      <c r="AJ159" s="380">
        <v>325.33857531884098</v>
      </c>
      <c r="AK159" s="380">
        <v>400.95669050730999</v>
      </c>
      <c r="AL159" s="89">
        <v>1382.92210479083</v>
      </c>
      <c r="AM159" s="380">
        <v>1433.9276761246799</v>
      </c>
      <c r="AN159" s="380">
        <v>838.59143413772097</v>
      </c>
      <c r="AO159" s="591">
        <f t="shared" si="191"/>
        <v>302.297503512189</v>
      </c>
      <c r="AP159" s="380">
        <v>161.27726047855401</v>
      </c>
      <c r="AQ159" s="380">
        <v>302.297503512189</v>
      </c>
      <c r="AR159" s="89">
        <v>5.3890377197869102</v>
      </c>
      <c r="AS159" s="380">
        <v>5.2153647311731204</v>
      </c>
      <c r="AT159" s="380">
        <v>2.0895847848561799</v>
      </c>
      <c r="AU159" s="591">
        <f t="shared" si="199"/>
        <v>3.3042810323217799</v>
      </c>
      <c r="AV159" s="380">
        <v>0</v>
      </c>
      <c r="AW159" s="380">
        <v>3.3042810323217799</v>
      </c>
      <c r="AX159" s="591">
        <f t="shared" ref="AX159:AX161" si="219">AZ159</f>
        <v>0.24447138352600201</v>
      </c>
      <c r="AY159" s="382">
        <v>0.50098266831155602</v>
      </c>
      <c r="AZ159" s="382">
        <v>0.24447138352600201</v>
      </c>
      <c r="BA159" s="591">
        <f t="shared" si="192"/>
        <v>8.2710930102991593</v>
      </c>
      <c r="BB159" s="380">
        <v>15.880445516929001</v>
      </c>
      <c r="BC159" s="380">
        <v>8.2710930102991593</v>
      </c>
      <c r="BD159" s="89">
        <v>327.39492046838899</v>
      </c>
      <c r="BE159" s="380">
        <v>80.048645067881495</v>
      </c>
      <c r="BF159" s="380">
        <v>4.6964955233195003</v>
      </c>
      <c r="BG159" s="89">
        <v>522.374081671726</v>
      </c>
      <c r="BH159" s="380">
        <v>128.71116027677499</v>
      </c>
      <c r="BI159" s="380">
        <v>5.0360220712499997</v>
      </c>
      <c r="BJ159" s="89">
        <v>487.212411458438</v>
      </c>
      <c r="BK159" s="380">
        <v>94.788680449496397</v>
      </c>
      <c r="BL159" s="380">
        <v>25.754494760887901</v>
      </c>
      <c r="BM159" s="591">
        <f t="shared" si="206"/>
        <v>0.18785859599979601</v>
      </c>
      <c r="BN159" s="380">
        <v>0</v>
      </c>
      <c r="BO159" s="380">
        <v>0.18785859599979601</v>
      </c>
      <c r="BP159" s="591">
        <f t="shared" si="194"/>
        <v>1.52524029404003</v>
      </c>
      <c r="BQ159" s="380">
        <v>0</v>
      </c>
      <c r="BR159" s="380">
        <v>1.52524029404003</v>
      </c>
      <c r="BS159" s="591">
        <f t="shared" si="217"/>
        <v>1.41958581685715</v>
      </c>
      <c r="BT159" s="380">
        <v>3.9271132191642599</v>
      </c>
      <c r="BU159" s="380">
        <v>1.41958581685715</v>
      </c>
      <c r="BV159" s="591">
        <f t="shared" ref="BV159" si="220">BX159</f>
        <v>1.38946711427856</v>
      </c>
      <c r="BW159" s="380">
        <v>0</v>
      </c>
      <c r="BX159" s="380">
        <v>1.38946711427856</v>
      </c>
      <c r="BY159" s="591">
        <f t="shared" ref="BY159:BY161" si="221">CA159</f>
        <v>0.49131462056682701</v>
      </c>
      <c r="BZ159" s="380">
        <v>0.95668930570825395</v>
      </c>
      <c r="CA159" s="380">
        <v>0.49131462056682701</v>
      </c>
      <c r="CB159" s="89">
        <v>21.892145316949001</v>
      </c>
      <c r="CC159" s="380">
        <v>15.6003660104098</v>
      </c>
      <c r="CD159" s="380">
        <v>1.87904718502735</v>
      </c>
      <c r="CE159" s="89">
        <v>7.4926007854187597</v>
      </c>
      <c r="CF159" s="380">
        <v>8.2044144969383304</v>
      </c>
      <c r="CG159" s="380">
        <v>1.01706131400051</v>
      </c>
      <c r="CH159" s="591">
        <f t="shared" si="196"/>
        <v>19.599409349268999</v>
      </c>
      <c r="CI159" s="380">
        <v>32.6225878338185</v>
      </c>
      <c r="CJ159" s="380">
        <v>19.599409349268999</v>
      </c>
      <c r="CK159" s="89">
        <v>113.543737726488</v>
      </c>
      <c r="CL159" s="380">
        <v>26.4509128672318</v>
      </c>
      <c r="CM159" s="380">
        <v>0.121771281208492</v>
      </c>
      <c r="CN159" s="89">
        <v>4273.8854272436101</v>
      </c>
      <c r="CO159" s="380">
        <v>2261.6776079245701</v>
      </c>
      <c r="CP159" s="380">
        <v>0</v>
      </c>
      <c r="CQ159" s="89">
        <v>0</v>
      </c>
      <c r="CR159" s="380">
        <v>0</v>
      </c>
      <c r="CS159" s="380">
        <v>0</v>
      </c>
      <c r="CT159" s="591">
        <f t="shared" ref="CT159:CT160" si="222">CV159</f>
        <v>4.7155433036971298E-2</v>
      </c>
      <c r="CU159" s="380">
        <v>0</v>
      </c>
      <c r="CV159" s="380">
        <v>4.7155433036971298E-2</v>
      </c>
      <c r="CW159" s="591">
        <f t="shared" ref="CW159" si="223">CY159</f>
        <v>0.25539119207753203</v>
      </c>
      <c r="CX159" s="380">
        <v>0</v>
      </c>
      <c r="CY159" s="380">
        <v>0.25539119207753203</v>
      </c>
      <c r="CZ159" s="591">
        <f t="shared" si="126"/>
        <v>0.46438755504752499</v>
      </c>
      <c r="DA159" s="380">
        <v>0</v>
      </c>
      <c r="DB159" s="380">
        <v>0.46438755504752499</v>
      </c>
      <c r="DC159" s="591">
        <f t="shared" si="197"/>
        <v>0.21244537708106101</v>
      </c>
      <c r="DD159" s="380">
        <v>0</v>
      </c>
      <c r="DE159" s="380">
        <v>0.21244537708106101</v>
      </c>
      <c r="DF159" s="89">
        <v>2.8169061361884902</v>
      </c>
      <c r="DG159" s="380">
        <v>5.6338122723769697</v>
      </c>
      <c r="DH159" s="380">
        <v>0</v>
      </c>
      <c r="DI159" s="89">
        <v>96.650884935148994</v>
      </c>
      <c r="DJ159" s="380">
        <v>54.041400848308399</v>
      </c>
      <c r="DK159" s="380">
        <v>0</v>
      </c>
      <c r="DL159" s="89">
        <v>360.63516013539999</v>
      </c>
      <c r="DM159" s="380">
        <v>193.45806531319801</v>
      </c>
      <c r="DN159" s="380">
        <v>0</v>
      </c>
      <c r="DO159" s="89">
        <v>69.699228044811605</v>
      </c>
      <c r="DP159" s="380">
        <v>41.867683501000698</v>
      </c>
      <c r="DQ159" s="380">
        <v>0</v>
      </c>
      <c r="DR159" s="89">
        <v>501.48429939918498</v>
      </c>
      <c r="DS159" s="380">
        <v>267.35419782265399</v>
      </c>
      <c r="DT159" s="380">
        <v>0</v>
      </c>
      <c r="DU159" s="89">
        <v>240.90122400650199</v>
      </c>
      <c r="DV159" s="380">
        <v>107.603697185182</v>
      </c>
      <c r="DW159" s="380">
        <v>0</v>
      </c>
      <c r="DX159" s="89">
        <v>24.0908439571363</v>
      </c>
      <c r="DY159" s="380">
        <v>13.7702079823258</v>
      </c>
      <c r="DZ159" s="380">
        <v>0</v>
      </c>
      <c r="EA159" s="89">
        <v>499.15305286346398</v>
      </c>
      <c r="EB159" s="380">
        <v>246.486788556286</v>
      </c>
      <c r="EC159" s="380">
        <v>0</v>
      </c>
      <c r="ED159" s="89">
        <v>88.381600496393105</v>
      </c>
      <c r="EE159" s="380">
        <v>48.788469938155501</v>
      </c>
      <c r="EF159" s="380">
        <v>0</v>
      </c>
      <c r="EG159" s="89">
        <v>661.05183088378897</v>
      </c>
      <c r="EH159" s="380">
        <v>420.32108340676899</v>
      </c>
      <c r="EI159" s="380">
        <v>0</v>
      </c>
      <c r="EJ159" s="89">
        <v>148.29743765091399</v>
      </c>
      <c r="EK159" s="380">
        <v>107.146787559115</v>
      </c>
      <c r="EL159" s="380">
        <v>0</v>
      </c>
      <c r="EM159" s="89">
        <v>389.32179475130698</v>
      </c>
      <c r="EN159" s="380">
        <v>223.843196135059</v>
      </c>
      <c r="EO159" s="380">
        <v>0</v>
      </c>
      <c r="EP159" s="89">
        <v>42.932337944998601</v>
      </c>
      <c r="EQ159" s="380">
        <v>25.563873018004799</v>
      </c>
      <c r="ER159" s="380">
        <v>0</v>
      </c>
      <c r="ES159" s="89">
        <v>221.67868537372701</v>
      </c>
      <c r="ET159" s="380">
        <v>127.551234111791</v>
      </c>
      <c r="EU159" s="380">
        <v>0</v>
      </c>
      <c r="EV159" s="89">
        <v>30.372198780475099</v>
      </c>
      <c r="EW159" s="380">
        <v>15.849657735992899</v>
      </c>
      <c r="EX159" s="380">
        <v>0</v>
      </c>
      <c r="EY159" s="591">
        <v>0</v>
      </c>
      <c r="EZ159" s="380">
        <v>0</v>
      </c>
      <c r="FA159" s="380">
        <v>0</v>
      </c>
      <c r="FB159" s="89">
        <v>7.6213194260210999</v>
      </c>
      <c r="FC159" s="380">
        <v>3.1262051711863799</v>
      </c>
      <c r="FD159" s="380">
        <v>8.2493372273729104E-2</v>
      </c>
      <c r="FE159" s="89">
        <v>1.4889553041094199</v>
      </c>
      <c r="FF159" s="380">
        <v>1.8029547411909199</v>
      </c>
      <c r="FG159" s="380">
        <v>7.9380587731436594E-2</v>
      </c>
      <c r="FH159" s="89">
        <v>18.320854296860301</v>
      </c>
      <c r="FI159" s="380">
        <v>24.048985526167002</v>
      </c>
      <c r="FJ159" s="380">
        <v>0</v>
      </c>
      <c r="FK159" s="89">
        <v>12.3292825877668</v>
      </c>
      <c r="FL159" s="380">
        <v>10.115657894254801</v>
      </c>
      <c r="FM159" s="380">
        <v>0</v>
      </c>
    </row>
    <row r="160" spans="2:169">
      <c r="B160" s="73" t="s">
        <v>1337</v>
      </c>
      <c r="C160" s="73" t="s">
        <v>1408</v>
      </c>
      <c r="D160" s="73" t="s">
        <v>1339</v>
      </c>
      <c r="E160" s="73">
        <v>0.99</v>
      </c>
      <c r="F160" s="73">
        <v>1.63</v>
      </c>
      <c r="H160" s="73" t="s">
        <v>1409</v>
      </c>
      <c r="I160" s="73" t="s">
        <v>32</v>
      </c>
      <c r="J160" s="73" t="s">
        <v>121</v>
      </c>
      <c r="K160" s="73" t="s">
        <v>1419</v>
      </c>
      <c r="L160" s="73">
        <v>15</v>
      </c>
      <c r="M160" s="113" t="s">
        <v>1727</v>
      </c>
      <c r="N160" s="591">
        <f t="shared" ref="N160:N180" si="224">P160</f>
        <v>12.7047471015276</v>
      </c>
      <c r="O160" s="380">
        <v>24.7504857351033</v>
      </c>
      <c r="P160" s="380">
        <v>12.7047471015276</v>
      </c>
      <c r="Q160" s="591">
        <f t="shared" si="189"/>
        <v>10.549837984908301</v>
      </c>
      <c r="R160" s="380">
        <v>27.692270747759</v>
      </c>
      <c r="S160" s="380">
        <v>10.549837984908301</v>
      </c>
      <c r="T160" s="89">
        <v>365.08783092846602</v>
      </c>
      <c r="U160" s="380">
        <v>120.025139983003</v>
      </c>
      <c r="V160" s="380">
        <v>36.451069585728199</v>
      </c>
      <c r="W160" s="89">
        <v>25.383485752718901</v>
      </c>
      <c r="X160" s="380">
        <v>19.711460862355398</v>
      </c>
      <c r="Y160" s="380">
        <v>0.61851317345956203</v>
      </c>
      <c r="Z160" s="89">
        <v>137.10483898711499</v>
      </c>
      <c r="AA160" s="380">
        <v>172.282832781172</v>
      </c>
      <c r="AB160" s="380">
        <v>2.5942143685362198</v>
      </c>
      <c r="AC160" s="89">
        <v>2017.2176549108499</v>
      </c>
      <c r="AD160" s="380">
        <v>3339.2622827135201</v>
      </c>
      <c r="AE160" s="380">
        <v>1556.36717803441</v>
      </c>
      <c r="AF160" s="89">
        <v>209583.936723216</v>
      </c>
      <c r="AG160" s="380">
        <v>47040.404085081696</v>
      </c>
      <c r="AH160" s="380">
        <v>55.659094515537099</v>
      </c>
      <c r="AI160" s="591">
        <f t="shared" si="190"/>
        <v>346.09207306601297</v>
      </c>
      <c r="AJ160" s="380">
        <v>693.56991265470697</v>
      </c>
      <c r="AK160" s="380">
        <v>346.09207306601297</v>
      </c>
      <c r="AL160" s="89">
        <v>2229.85621318931</v>
      </c>
      <c r="AM160" s="380">
        <v>1672.6180336597899</v>
      </c>
      <c r="AN160" s="380">
        <v>633.78022086567</v>
      </c>
      <c r="AO160" s="591">
        <f t="shared" si="191"/>
        <v>310.542262255129</v>
      </c>
      <c r="AP160" s="380">
        <v>449.036763358553</v>
      </c>
      <c r="AQ160" s="380">
        <v>310.542262255129</v>
      </c>
      <c r="AR160" s="89">
        <v>2.5534378021434501</v>
      </c>
      <c r="AS160" s="380">
        <v>3.7706159787971898</v>
      </c>
      <c r="AT160" s="380">
        <v>1.7968854016347899</v>
      </c>
      <c r="AU160" s="591">
        <f t="shared" si="199"/>
        <v>4.2404933153871998</v>
      </c>
      <c r="AV160" s="380">
        <v>0</v>
      </c>
      <c r="AW160" s="380">
        <v>4.2404933153871998</v>
      </c>
      <c r="AX160" s="591">
        <f t="shared" si="219"/>
        <v>0.31697228248903497</v>
      </c>
      <c r="AY160" s="382">
        <v>1.01256680748066</v>
      </c>
      <c r="AZ160" s="382">
        <v>0.31697228248903497</v>
      </c>
      <c r="BA160" s="591">
        <f t="shared" si="192"/>
        <v>5.4754948311478699</v>
      </c>
      <c r="BB160" s="380">
        <v>9.8353792969455291</v>
      </c>
      <c r="BC160" s="380">
        <v>5.4754948311478699</v>
      </c>
      <c r="BD160" s="89">
        <v>342.430569132252</v>
      </c>
      <c r="BE160" s="380">
        <v>91.166512015871504</v>
      </c>
      <c r="BF160" s="380">
        <v>4.7494853069826304</v>
      </c>
      <c r="BG160" s="89">
        <v>447.79021673820199</v>
      </c>
      <c r="BH160" s="380">
        <v>81.854266095389093</v>
      </c>
      <c r="BI160" s="380">
        <v>4.0813554585781597</v>
      </c>
      <c r="BJ160" s="89">
        <v>446.914510320619</v>
      </c>
      <c r="BK160" s="380">
        <v>200.956198661738</v>
      </c>
      <c r="BL160" s="380">
        <v>21.849325673231199</v>
      </c>
      <c r="BM160" s="591">
        <f t="shared" si="206"/>
        <v>0.168448464195848</v>
      </c>
      <c r="BN160" s="380">
        <v>0</v>
      </c>
      <c r="BO160" s="380">
        <v>0.168448464195848</v>
      </c>
      <c r="BP160" s="591">
        <f t="shared" si="194"/>
        <v>1.45471163541422</v>
      </c>
      <c r="BQ160" s="380">
        <v>0</v>
      </c>
      <c r="BR160" s="380">
        <v>1.45471163541422</v>
      </c>
      <c r="BS160" s="591">
        <f t="shared" si="217"/>
        <v>1.39528755593412</v>
      </c>
      <c r="BT160" s="380">
        <v>2.8440276085627398</v>
      </c>
      <c r="BU160" s="380">
        <v>1.39528755593412</v>
      </c>
      <c r="BV160" s="89">
        <v>4.1696064900506302</v>
      </c>
      <c r="BW160" s="380">
        <v>8.3392129801012604</v>
      </c>
      <c r="BX160" s="380">
        <v>1.2210448107229199</v>
      </c>
      <c r="BY160" s="591">
        <f t="shared" si="221"/>
        <v>0.49090761344039702</v>
      </c>
      <c r="BZ160" s="380">
        <v>1.59271353479759</v>
      </c>
      <c r="CA160" s="380">
        <v>0.49090761344039702</v>
      </c>
      <c r="CB160" s="89">
        <v>35.1704608169483</v>
      </c>
      <c r="CC160" s="380">
        <v>15.4177452630499</v>
      </c>
      <c r="CD160" s="380">
        <v>1.84618017582225</v>
      </c>
      <c r="CE160" s="89">
        <v>14.5270822465167</v>
      </c>
      <c r="CF160" s="380">
        <v>8.7230042871098199</v>
      </c>
      <c r="CG160" s="380">
        <v>0.949069670492384</v>
      </c>
      <c r="CH160" s="591">
        <f t="shared" si="196"/>
        <v>13.974575463214199</v>
      </c>
      <c r="CI160" s="380">
        <v>34.3991096163873</v>
      </c>
      <c r="CJ160" s="380">
        <v>13.974575463214199</v>
      </c>
      <c r="CK160" s="89">
        <v>97.357960423174902</v>
      </c>
      <c r="CL160" s="380">
        <v>26.953831146705198</v>
      </c>
      <c r="CM160" s="380">
        <v>0.14593957395167101</v>
      </c>
      <c r="CN160" s="89">
        <v>1767.8435026330101</v>
      </c>
      <c r="CO160" s="380">
        <v>520.63665633895198</v>
      </c>
      <c r="CP160" s="380">
        <v>0</v>
      </c>
      <c r="CQ160" s="89">
        <v>0</v>
      </c>
      <c r="CR160" s="380">
        <v>0</v>
      </c>
      <c r="CS160" s="380">
        <v>0</v>
      </c>
      <c r="CT160" s="591">
        <f t="shared" si="222"/>
        <v>6.0926585274510697E-2</v>
      </c>
      <c r="CU160" s="380">
        <v>0</v>
      </c>
      <c r="CV160" s="380">
        <v>6.0926585274510697E-2</v>
      </c>
      <c r="CW160" s="89">
        <v>0</v>
      </c>
      <c r="CX160" s="380">
        <v>0</v>
      </c>
      <c r="CY160" s="380">
        <v>0</v>
      </c>
      <c r="CZ160" s="591">
        <f t="shared" si="126"/>
        <v>0.50639962728421495</v>
      </c>
      <c r="DA160" s="380">
        <v>0</v>
      </c>
      <c r="DB160" s="380">
        <v>0.50639962728421495</v>
      </c>
      <c r="DC160" s="591">
        <f t="shared" si="197"/>
        <v>0.32813482693347601</v>
      </c>
      <c r="DD160" s="380">
        <v>0</v>
      </c>
      <c r="DE160" s="380">
        <v>0.32813482693347601</v>
      </c>
      <c r="DF160" s="591">
        <v>0</v>
      </c>
      <c r="DG160" s="380">
        <v>0</v>
      </c>
      <c r="DH160" s="380">
        <v>0</v>
      </c>
      <c r="DI160" s="89">
        <v>105.446786694213</v>
      </c>
      <c r="DJ160" s="380">
        <v>36.2079158356037</v>
      </c>
      <c r="DK160" s="380">
        <v>3.3879823982485797E-2</v>
      </c>
      <c r="DL160" s="89">
        <v>517.25955010758798</v>
      </c>
      <c r="DM160" s="380">
        <v>118.738005451102</v>
      </c>
      <c r="DN160" s="380">
        <v>0</v>
      </c>
      <c r="DO160" s="89">
        <v>110.55177183994</v>
      </c>
      <c r="DP160" s="380">
        <v>25.727745057655799</v>
      </c>
      <c r="DQ160" s="380">
        <v>0</v>
      </c>
      <c r="DR160" s="89">
        <v>726.19812218652203</v>
      </c>
      <c r="DS160" s="380">
        <v>174.244626090765</v>
      </c>
      <c r="DT160" s="380">
        <v>0.30432992732433201</v>
      </c>
      <c r="DU160" s="89">
        <v>293.51578063502097</v>
      </c>
      <c r="DV160" s="380">
        <v>58.321179487613101</v>
      </c>
      <c r="DW160" s="380">
        <v>0</v>
      </c>
      <c r="DX160" s="89">
        <v>14.3727088003264</v>
      </c>
      <c r="DY160" s="380">
        <v>5.5458379723812996</v>
      </c>
      <c r="DZ160" s="380">
        <v>0</v>
      </c>
      <c r="EA160" s="89">
        <v>451.47977578648403</v>
      </c>
      <c r="EB160" s="380">
        <v>97.695390343821103</v>
      </c>
      <c r="EC160" s="380">
        <v>0</v>
      </c>
      <c r="ED160" s="89">
        <v>67.929803146576901</v>
      </c>
      <c r="EE160" s="380">
        <v>11.749926317758201</v>
      </c>
      <c r="EF160" s="380">
        <v>0</v>
      </c>
      <c r="EG160" s="89">
        <v>416.74753572563998</v>
      </c>
      <c r="EH160" s="380">
        <v>68.756369037707799</v>
      </c>
      <c r="EI160" s="380">
        <v>0</v>
      </c>
      <c r="EJ160" s="89">
        <v>74.179100619283503</v>
      </c>
      <c r="EK160" s="380">
        <v>17.279310354093599</v>
      </c>
      <c r="EL160" s="380">
        <v>0</v>
      </c>
      <c r="EM160" s="89">
        <v>171.180593229008</v>
      </c>
      <c r="EN160" s="380">
        <v>58.124510106494697</v>
      </c>
      <c r="EO160" s="380">
        <v>0</v>
      </c>
      <c r="EP160" s="89">
        <v>16.234228842483699</v>
      </c>
      <c r="EQ160" s="380">
        <v>5.5792134453531101</v>
      </c>
      <c r="ER160" s="380">
        <v>0</v>
      </c>
      <c r="ES160" s="89">
        <v>75.937185054463399</v>
      </c>
      <c r="ET160" s="380">
        <v>21.647346999497302</v>
      </c>
      <c r="EU160" s="380">
        <v>0.107505364700718</v>
      </c>
      <c r="EV160" s="89">
        <v>9.3864793209530006</v>
      </c>
      <c r="EW160" s="380">
        <v>2.3913126349553799</v>
      </c>
      <c r="EX160" s="380">
        <v>0</v>
      </c>
      <c r="EY160" s="591">
        <f t="shared" ref="EY160" si="225">FA160</f>
        <v>0.114534153147444</v>
      </c>
      <c r="EZ160" s="380">
        <v>0</v>
      </c>
      <c r="FA160" s="380">
        <v>0.114534153147444</v>
      </c>
      <c r="FB160" s="89">
        <v>3.36714033149384</v>
      </c>
      <c r="FC160" s="380">
        <v>1.2577980597212499</v>
      </c>
      <c r="FD160" s="380">
        <v>0.10720881641221899</v>
      </c>
      <c r="FE160" s="89">
        <v>0.49926972712081802</v>
      </c>
      <c r="FF160" s="380">
        <v>0.99853945424163604</v>
      </c>
      <c r="FG160" s="380">
        <v>8.4406163764269002E-2</v>
      </c>
      <c r="FH160" s="89">
        <v>1.0580607432578299</v>
      </c>
      <c r="FI160" s="380">
        <v>0.97108383750824701</v>
      </c>
      <c r="FJ160" s="380">
        <v>4.3158818025370999E-2</v>
      </c>
      <c r="FK160" s="89">
        <v>4.4151366385468602</v>
      </c>
      <c r="FL160" s="380">
        <v>1.9159023756698601</v>
      </c>
      <c r="FM160" s="380">
        <v>3.5752940746253702E-2</v>
      </c>
    </row>
    <row r="161" spans="2:169">
      <c r="B161" s="73" t="s">
        <v>1337</v>
      </c>
      <c r="C161" s="73" t="s">
        <v>1408</v>
      </c>
      <c r="D161" s="73" t="s">
        <v>1339</v>
      </c>
      <c r="E161" s="73">
        <v>0.99</v>
      </c>
      <c r="F161" s="73">
        <v>1.63</v>
      </c>
      <c r="H161" s="73" t="s">
        <v>1409</v>
      </c>
      <c r="I161" s="73" t="s">
        <v>32</v>
      </c>
      <c r="J161" s="73" t="s">
        <v>121</v>
      </c>
      <c r="K161" s="73" t="s">
        <v>1419</v>
      </c>
      <c r="L161" s="73">
        <v>15</v>
      </c>
      <c r="M161" s="113" t="s">
        <v>1728</v>
      </c>
      <c r="N161" s="591">
        <f t="shared" si="224"/>
        <v>20.986617662544898</v>
      </c>
      <c r="O161" s="380">
        <v>9.7669811949393193</v>
      </c>
      <c r="P161" s="380">
        <v>20.986617662544898</v>
      </c>
      <c r="Q161" s="591">
        <f t="shared" si="189"/>
        <v>24.176850197511392</v>
      </c>
      <c r="R161" s="380">
        <v>32.201555469664711</v>
      </c>
      <c r="S161" s="380">
        <v>24.176850197511392</v>
      </c>
      <c r="T161" s="89">
        <v>439.16952726983874</v>
      </c>
      <c r="U161" s="380">
        <v>115.2887519293036</v>
      </c>
      <c r="V161" s="380">
        <v>66.795224789678031</v>
      </c>
      <c r="W161" s="89">
        <v>35.012489800220528</v>
      </c>
      <c r="X161" s="380">
        <v>31.606815457895426</v>
      </c>
      <c r="Y161" s="380">
        <v>1.2229358428975741</v>
      </c>
      <c r="Z161" s="89">
        <v>311.16886669901288</v>
      </c>
      <c r="AA161" s="380">
        <v>197.27260604258743</v>
      </c>
      <c r="AB161" s="380">
        <v>6.0288475317420804</v>
      </c>
      <c r="AC161" s="591">
        <f t="shared" ref="AC161:AC162" si="226">AE161</f>
        <v>3087.8643611757666</v>
      </c>
      <c r="AD161" s="380">
        <v>1670.001269376698</v>
      </c>
      <c r="AE161" s="380">
        <v>3087.8643611757666</v>
      </c>
      <c r="AF161" s="89">
        <v>202926.91072053462</v>
      </c>
      <c r="AG161" s="380">
        <v>16434.937367706792</v>
      </c>
      <c r="AH161" s="380">
        <v>98.043667566211525</v>
      </c>
      <c r="AI161" s="591">
        <f t="shared" si="190"/>
        <v>665.74709979505792</v>
      </c>
      <c r="AJ161" s="380">
        <v>456.36359614474867</v>
      </c>
      <c r="AK161" s="380">
        <v>665.74709979505792</v>
      </c>
      <c r="AL161" s="89">
        <v>1646.6633598435922</v>
      </c>
      <c r="AM161" s="380">
        <v>950.81959192322643</v>
      </c>
      <c r="AN161" s="380">
        <v>1441.0955318395422</v>
      </c>
      <c r="AO161" s="591">
        <f t="shared" si="191"/>
        <v>674.37988178809451</v>
      </c>
      <c r="AP161" s="380">
        <v>122.10423118521025</v>
      </c>
      <c r="AQ161" s="380">
        <v>674.37988178809451</v>
      </c>
      <c r="AR161" s="591">
        <f t="shared" ref="AR161" si="227">AT161</f>
        <v>3.9158747078908069</v>
      </c>
      <c r="AS161" s="380">
        <v>3.0595421017442219</v>
      </c>
      <c r="AT161" s="380">
        <v>3.9158747078908069</v>
      </c>
      <c r="AU161" s="591">
        <f t="shared" si="199"/>
        <v>6.1927428154649062</v>
      </c>
      <c r="AV161" s="380">
        <v>0</v>
      </c>
      <c r="AW161" s="380">
        <v>6.1927428154649062</v>
      </c>
      <c r="AX161" s="591">
        <f t="shared" si="219"/>
        <v>0.6267794198012796</v>
      </c>
      <c r="AY161" s="382">
        <v>0.93781715966738965</v>
      </c>
      <c r="AZ161" s="382">
        <v>0.6267794198012796</v>
      </c>
      <c r="BA161" s="591">
        <f t="shared" si="192"/>
        <v>11.752697058029071</v>
      </c>
      <c r="BB161" s="380">
        <v>8.9475221623004622</v>
      </c>
      <c r="BC161" s="380">
        <v>11.752697058029071</v>
      </c>
      <c r="BD161" s="89">
        <v>351.69271640296847</v>
      </c>
      <c r="BE161" s="380">
        <v>89.728799743750571</v>
      </c>
      <c r="BF161" s="380">
        <v>9.8718348306404184</v>
      </c>
      <c r="BG161" s="89">
        <v>547.25077385935958</v>
      </c>
      <c r="BH161" s="380">
        <v>26.930304498446311</v>
      </c>
      <c r="BI161" s="380">
        <v>8.6040866544882011</v>
      </c>
      <c r="BJ161" s="89">
        <v>558.0040355028533</v>
      </c>
      <c r="BK161" s="380">
        <v>153.98055391337729</v>
      </c>
      <c r="BL161" s="380">
        <v>36.244561368854136</v>
      </c>
      <c r="BM161" s="591">
        <f t="shared" si="206"/>
        <v>0.45794058379595959</v>
      </c>
      <c r="BN161" s="380">
        <v>0</v>
      </c>
      <c r="BO161" s="380">
        <v>0.45794058379595959</v>
      </c>
      <c r="BP161" s="591">
        <f t="shared" si="194"/>
        <v>2.6192001987651734</v>
      </c>
      <c r="BQ161" s="380">
        <v>0</v>
      </c>
      <c r="BR161" s="380">
        <v>2.6192001987651734</v>
      </c>
      <c r="BS161" s="591">
        <f t="shared" si="217"/>
        <v>2.4401293526483148</v>
      </c>
      <c r="BT161" s="380">
        <v>2.6953663680992106</v>
      </c>
      <c r="BU161" s="380">
        <v>2.4401293526483148</v>
      </c>
      <c r="BV161" s="89">
        <v>4.1035693473530745</v>
      </c>
      <c r="BW161" s="380">
        <v>5.937712270243674</v>
      </c>
      <c r="BX161" s="380">
        <v>3.9145871632029263</v>
      </c>
      <c r="BY161" s="591">
        <f t="shared" si="221"/>
        <v>0.94374993549960828</v>
      </c>
      <c r="BZ161" s="380">
        <v>1.3012493003505672</v>
      </c>
      <c r="CA161" s="380">
        <v>0.94374993549960828</v>
      </c>
      <c r="CB161" s="89">
        <v>13.211574429031428</v>
      </c>
      <c r="CC161" s="380">
        <v>10.411754081710145</v>
      </c>
      <c r="CD161" s="380">
        <v>3.060646718456995</v>
      </c>
      <c r="CE161" s="89">
        <v>8.3284527585031149</v>
      </c>
      <c r="CF161" s="380">
        <v>6.8437189901352236</v>
      </c>
      <c r="CG161" s="380">
        <v>1.5799943179885454</v>
      </c>
      <c r="CH161" s="591">
        <f t="shared" si="196"/>
        <v>26.672793135725325</v>
      </c>
      <c r="CI161" s="380">
        <v>13.22528997481591</v>
      </c>
      <c r="CJ161" s="380">
        <v>26.672793135725325</v>
      </c>
      <c r="CK161" s="89">
        <v>100.51316603887761</v>
      </c>
      <c r="CL161" s="380">
        <v>26.368970509830515</v>
      </c>
      <c r="CM161" s="380">
        <v>0.30233574441413574</v>
      </c>
      <c r="CN161" s="89">
        <v>3850.5331538888413</v>
      </c>
      <c r="CO161" s="380">
        <v>760.50565028156836</v>
      </c>
      <c r="CP161" s="380">
        <v>7.6977523083451446E-2</v>
      </c>
      <c r="CQ161" s="89">
        <v>0</v>
      </c>
      <c r="CR161" s="380">
        <v>0</v>
      </c>
      <c r="CS161" s="380">
        <v>0</v>
      </c>
      <c r="CT161" s="89">
        <v>0</v>
      </c>
      <c r="CU161" s="380">
        <v>0</v>
      </c>
      <c r="CV161" s="380">
        <v>0</v>
      </c>
      <c r="CW161" s="89">
        <v>0</v>
      </c>
      <c r="CX161" s="380">
        <v>0</v>
      </c>
      <c r="CY161" s="380">
        <v>0</v>
      </c>
      <c r="CZ161" s="591">
        <f t="shared" si="126"/>
        <v>0.7043961537114567</v>
      </c>
      <c r="DA161" s="380">
        <v>0.8714240098851338</v>
      </c>
      <c r="DB161" s="380">
        <v>0.7043961537114567</v>
      </c>
      <c r="DC161" s="591">
        <f t="shared" si="197"/>
        <v>0.60461714196522265</v>
      </c>
      <c r="DD161" s="380">
        <v>0.12414371116569818</v>
      </c>
      <c r="DE161" s="380">
        <v>0.60461714196522265</v>
      </c>
      <c r="DF161" s="591">
        <v>0</v>
      </c>
      <c r="DG161" s="380">
        <v>0</v>
      </c>
      <c r="DH161" s="380">
        <v>0</v>
      </c>
      <c r="DI161" s="89">
        <v>72.983331938992507</v>
      </c>
      <c r="DJ161" s="380">
        <v>15.235171113547956</v>
      </c>
      <c r="DK161" s="380">
        <v>6.7026987564250962E-2</v>
      </c>
      <c r="DL161" s="89">
        <v>236.73608404656079</v>
      </c>
      <c r="DM161" s="380">
        <v>59.826055379728224</v>
      </c>
      <c r="DN161" s="380">
        <v>0</v>
      </c>
      <c r="DO161" s="89">
        <v>49.080352370955545</v>
      </c>
      <c r="DP161" s="380">
        <v>6.7213638141663488</v>
      </c>
      <c r="DQ161" s="380">
        <v>0</v>
      </c>
      <c r="DR161" s="89">
        <v>353.50352552865678</v>
      </c>
      <c r="DS161" s="380">
        <v>58.639642618809653</v>
      </c>
      <c r="DT161" s="380">
        <v>0</v>
      </c>
      <c r="DU161" s="89">
        <v>184.10422529829484</v>
      </c>
      <c r="DV161" s="380">
        <v>32.419375344151661</v>
      </c>
      <c r="DW161" s="380">
        <v>0</v>
      </c>
      <c r="DX161" s="89">
        <v>39.299972849892072</v>
      </c>
      <c r="DY161" s="380">
        <v>4.7688956092597889</v>
      </c>
      <c r="DZ161" s="380">
        <v>0</v>
      </c>
      <c r="EA161" s="89">
        <v>491.51630331887742</v>
      </c>
      <c r="EB161" s="380">
        <v>75.644441192191636</v>
      </c>
      <c r="EC161" s="380">
        <v>0</v>
      </c>
      <c r="ED161" s="89">
        <v>90.723608287694248</v>
      </c>
      <c r="EE161" s="380">
        <v>14.424294606259281</v>
      </c>
      <c r="EF161" s="380">
        <v>0</v>
      </c>
      <c r="EG161" s="89">
        <v>674.69582129948765</v>
      </c>
      <c r="EH161" s="380">
        <v>64.308126601113997</v>
      </c>
      <c r="EI161" s="380">
        <v>0</v>
      </c>
      <c r="EJ161" s="89">
        <v>143.0100680513637</v>
      </c>
      <c r="EK161" s="380">
        <v>39.455117369411994</v>
      </c>
      <c r="EL161" s="380">
        <v>0</v>
      </c>
      <c r="EM161" s="89">
        <v>362.35437258631941</v>
      </c>
      <c r="EN161" s="380">
        <v>88.124105256726679</v>
      </c>
      <c r="EO161" s="380">
        <v>0</v>
      </c>
      <c r="EP161" s="89">
        <v>43.401765953037547</v>
      </c>
      <c r="EQ161" s="380">
        <v>10.582706800092064</v>
      </c>
      <c r="ER161" s="380">
        <v>0</v>
      </c>
      <c r="ES161" s="89">
        <v>223.49736768060336</v>
      </c>
      <c r="ET161" s="380">
        <v>40.990657435912773</v>
      </c>
      <c r="EU161" s="380">
        <v>0</v>
      </c>
      <c r="EV161" s="89">
        <v>24.677563189673879</v>
      </c>
      <c r="EW161" s="380">
        <v>6.5886553438389015</v>
      </c>
      <c r="EX161" s="380">
        <v>0</v>
      </c>
      <c r="EY161" s="89">
        <v>0.98285990931022515</v>
      </c>
      <c r="EZ161" s="380">
        <v>0.92437157908559853</v>
      </c>
      <c r="FA161" s="380">
        <v>0.31796650753647238</v>
      </c>
      <c r="FB161" s="89">
        <v>5.2222179966209525</v>
      </c>
      <c r="FC161" s="380">
        <v>2.388260956749122</v>
      </c>
      <c r="FD161" s="380">
        <v>0</v>
      </c>
      <c r="FE161" s="89">
        <v>0.91551362130382319</v>
      </c>
      <c r="FF161" s="380">
        <v>0.67767061322933386</v>
      </c>
      <c r="FG161" s="380">
        <v>0.25854155950735846</v>
      </c>
      <c r="FH161" s="89">
        <v>7.2122866734560631</v>
      </c>
      <c r="FI161" s="380">
        <v>1.9635863028242757</v>
      </c>
      <c r="FJ161" s="380">
        <v>0</v>
      </c>
      <c r="FK161" s="89">
        <v>8.9251280523593906</v>
      </c>
      <c r="FL161" s="380">
        <v>0.97412898632800626</v>
      </c>
      <c r="FM161" s="380">
        <v>0</v>
      </c>
    </row>
    <row r="162" spans="2:169">
      <c r="B162" s="73" t="s">
        <v>1337</v>
      </c>
      <c r="C162" s="73" t="s">
        <v>1408</v>
      </c>
      <c r="D162" s="73" t="s">
        <v>1339</v>
      </c>
      <c r="E162" s="73">
        <v>0.99</v>
      </c>
      <c r="F162" s="73">
        <v>1.63</v>
      </c>
      <c r="H162" s="73" t="s">
        <v>1409</v>
      </c>
      <c r="I162" s="73" t="s">
        <v>32</v>
      </c>
      <c r="J162" s="73" t="s">
        <v>121</v>
      </c>
      <c r="K162" s="73" t="s">
        <v>1419</v>
      </c>
      <c r="L162" s="73">
        <v>15</v>
      </c>
      <c r="M162" s="113" t="s">
        <v>1729</v>
      </c>
      <c r="N162" s="591">
        <f t="shared" si="224"/>
        <v>14.7858520427299</v>
      </c>
      <c r="O162" s="380">
        <v>27.128530859452301</v>
      </c>
      <c r="P162" s="380">
        <v>14.7858520427299</v>
      </c>
      <c r="Q162" s="591">
        <f t="shared" si="189"/>
        <v>12.1069482057008</v>
      </c>
      <c r="R162" s="380">
        <v>26.231750858290798</v>
      </c>
      <c r="S162" s="380">
        <v>12.1069482057008</v>
      </c>
      <c r="T162" s="89">
        <v>316.64931659997802</v>
      </c>
      <c r="U162" s="380">
        <v>87.502063653016904</v>
      </c>
      <c r="V162" s="380">
        <v>37.054708037242797</v>
      </c>
      <c r="W162" s="89">
        <v>37.9893095019493</v>
      </c>
      <c r="X162" s="380">
        <v>29.961775762560301</v>
      </c>
      <c r="Y162" s="380">
        <v>1.0858685421365799</v>
      </c>
      <c r="Z162" s="89">
        <v>86.859755109809797</v>
      </c>
      <c r="AA162" s="380">
        <v>108.703390055924</v>
      </c>
      <c r="AB162" s="380">
        <v>2.6926108330169898</v>
      </c>
      <c r="AC162" s="591">
        <f t="shared" si="226"/>
        <v>1485.81571102662</v>
      </c>
      <c r="AD162" s="380">
        <v>4380.3277267732801</v>
      </c>
      <c r="AE162" s="380">
        <v>1485.81571102662</v>
      </c>
      <c r="AF162" s="89">
        <v>220663.589229837</v>
      </c>
      <c r="AG162" s="380">
        <v>50821.2029460044</v>
      </c>
      <c r="AH162" s="380">
        <v>54.224314574955201</v>
      </c>
      <c r="AI162" s="591">
        <f t="shared" si="190"/>
        <v>361.62238596631602</v>
      </c>
      <c r="AJ162" s="380">
        <v>773.88470456148502</v>
      </c>
      <c r="AK162" s="380">
        <v>361.62238596631602</v>
      </c>
      <c r="AL162" s="89">
        <v>1919.87755303022</v>
      </c>
      <c r="AM162" s="380">
        <v>1595.8966963722401</v>
      </c>
      <c r="AN162" s="380">
        <v>660.00719632447601</v>
      </c>
      <c r="AO162" s="591">
        <f t="shared" si="191"/>
        <v>366.33095596277298</v>
      </c>
      <c r="AP162" s="380">
        <v>417.86065138859402</v>
      </c>
      <c r="AQ162" s="380">
        <v>366.33095596277298</v>
      </c>
      <c r="AR162" s="89">
        <v>3.5559493660528099</v>
      </c>
      <c r="AS162" s="380">
        <v>5.26789874559074</v>
      </c>
      <c r="AT162" s="380">
        <v>1.93762852321898</v>
      </c>
      <c r="AU162" s="591">
        <f t="shared" si="199"/>
        <v>3.6612832372681998</v>
      </c>
      <c r="AV162" s="380">
        <v>0</v>
      </c>
      <c r="AW162" s="380">
        <v>3.6612832372681998</v>
      </c>
      <c r="AX162" s="89">
        <v>0.55315658721598204</v>
      </c>
      <c r="AY162" s="382">
        <v>0.83291530083513798</v>
      </c>
      <c r="AZ162" s="382">
        <v>0.323788405999409</v>
      </c>
      <c r="BA162" s="591">
        <f t="shared" si="192"/>
        <v>6.3974538487133499</v>
      </c>
      <c r="BB162" s="380">
        <v>10.373303658752601</v>
      </c>
      <c r="BC162" s="380">
        <v>6.3974538487133499</v>
      </c>
      <c r="BD162" s="89">
        <v>279.10236010459897</v>
      </c>
      <c r="BE162" s="380">
        <v>40.283099841598997</v>
      </c>
      <c r="BF162" s="380">
        <v>4.6860219683973101</v>
      </c>
      <c r="BG162" s="89">
        <v>401.29565944318102</v>
      </c>
      <c r="BH162" s="380">
        <v>70.685495426280696</v>
      </c>
      <c r="BI162" s="380">
        <v>4.0908733478516401</v>
      </c>
      <c r="BJ162" s="89">
        <v>396.13795230904202</v>
      </c>
      <c r="BK162" s="380">
        <v>128.368246844205</v>
      </c>
      <c r="BL162" s="380">
        <v>21.5038638888817</v>
      </c>
      <c r="BM162" s="591">
        <f t="shared" si="206"/>
        <v>0.162135957367292</v>
      </c>
      <c r="BN162" s="380">
        <v>0</v>
      </c>
      <c r="BO162" s="380">
        <v>0.162135957367292</v>
      </c>
      <c r="BP162" s="591">
        <f t="shared" si="194"/>
        <v>1.4166162114627601</v>
      </c>
      <c r="BQ162" s="380">
        <v>0</v>
      </c>
      <c r="BR162" s="380">
        <v>1.4166162114627601</v>
      </c>
      <c r="BS162" s="591">
        <f t="shared" si="217"/>
        <v>1.23148659703029</v>
      </c>
      <c r="BT162" s="380">
        <v>3.1716770834172499</v>
      </c>
      <c r="BU162" s="380">
        <v>1.23148659703029</v>
      </c>
      <c r="BV162" s="591">
        <f t="shared" ref="BV162:BV167" si="228">BX162</f>
        <v>1.5120805170362901</v>
      </c>
      <c r="BW162" s="380">
        <v>0</v>
      </c>
      <c r="BX162" s="380">
        <v>1.5120805170362901</v>
      </c>
      <c r="BY162" s="89">
        <v>0.79126143691366102</v>
      </c>
      <c r="BZ162" s="380">
        <v>1.58252287382732</v>
      </c>
      <c r="CA162" s="380">
        <v>0.489861838124519</v>
      </c>
      <c r="CB162" s="89">
        <v>19.8308936435402</v>
      </c>
      <c r="CC162" s="380">
        <v>14.8139894049484</v>
      </c>
      <c r="CD162" s="380">
        <v>1.84658116527522</v>
      </c>
      <c r="CE162" s="89">
        <v>14.4779901286923</v>
      </c>
      <c r="CF162" s="380">
        <v>5.5733899718712596</v>
      </c>
      <c r="CG162" s="380">
        <v>0.90801464221448702</v>
      </c>
      <c r="CH162" s="591">
        <f t="shared" si="196"/>
        <v>18.5644085087498</v>
      </c>
      <c r="CI162" s="380">
        <v>31.128612529327899</v>
      </c>
      <c r="CJ162" s="380">
        <v>18.5644085087498</v>
      </c>
      <c r="CK162" s="89">
        <v>97.038911087506804</v>
      </c>
      <c r="CL162" s="380">
        <v>15.7839005781086</v>
      </c>
      <c r="CM162" s="380">
        <v>0.12444412745311501</v>
      </c>
      <c r="CN162" s="89">
        <v>2064.25223855168</v>
      </c>
      <c r="CO162" s="380">
        <v>340.89752521446201</v>
      </c>
      <c r="CP162" s="380">
        <v>0</v>
      </c>
      <c r="CQ162" s="591">
        <f t="shared" ref="CQ162" si="229">CS162</f>
        <v>8.1326462633382599E-2</v>
      </c>
      <c r="CR162" s="380">
        <v>0</v>
      </c>
      <c r="CS162" s="380">
        <v>8.1326462633382599E-2</v>
      </c>
      <c r="CT162" s="89">
        <v>0</v>
      </c>
      <c r="CU162" s="380">
        <v>0</v>
      </c>
      <c r="CV162" s="380">
        <v>0</v>
      </c>
      <c r="CW162" s="89">
        <v>0</v>
      </c>
      <c r="CX162" s="380">
        <v>0</v>
      </c>
      <c r="CY162" s="380">
        <v>0</v>
      </c>
      <c r="CZ162" s="591">
        <f t="shared" si="126"/>
        <v>0.37896214537733602</v>
      </c>
      <c r="DA162" s="380">
        <v>0</v>
      </c>
      <c r="DB162" s="380">
        <v>0.37896214537733602</v>
      </c>
      <c r="DC162" s="591">
        <f t="shared" si="197"/>
        <v>0.29554856580878103</v>
      </c>
      <c r="DD162" s="380">
        <v>0</v>
      </c>
      <c r="DE162" s="380">
        <v>0.29554856580878103</v>
      </c>
      <c r="DF162" s="591">
        <v>0</v>
      </c>
      <c r="DG162" s="380">
        <v>0</v>
      </c>
      <c r="DH162" s="380">
        <v>0</v>
      </c>
      <c r="DI162" s="89">
        <v>98.416781058650997</v>
      </c>
      <c r="DJ162" s="380">
        <v>22.1836493436479</v>
      </c>
      <c r="DK162" s="380">
        <v>0</v>
      </c>
      <c r="DL162" s="89">
        <v>382.03748437348099</v>
      </c>
      <c r="DM162" s="380">
        <v>75.233547775694703</v>
      </c>
      <c r="DN162" s="380">
        <v>0</v>
      </c>
      <c r="DO162" s="89">
        <v>75.036644798757095</v>
      </c>
      <c r="DP162" s="380">
        <v>16.239554701637601</v>
      </c>
      <c r="DQ162" s="380">
        <v>0</v>
      </c>
      <c r="DR162" s="89">
        <v>467.427298278146</v>
      </c>
      <c r="DS162" s="380">
        <v>91.721793373864301</v>
      </c>
      <c r="DT162" s="380">
        <v>0.14104076378005101</v>
      </c>
      <c r="DU162" s="89">
        <v>229.52311638871399</v>
      </c>
      <c r="DV162" s="380">
        <v>42.082727286994803</v>
      </c>
      <c r="DW162" s="380">
        <v>0</v>
      </c>
      <c r="DX162" s="89">
        <v>30.6064635565854</v>
      </c>
      <c r="DY162" s="380">
        <v>5.9012290671685701</v>
      </c>
      <c r="DZ162" s="380">
        <v>0</v>
      </c>
      <c r="EA162" s="89">
        <v>402.39654971948801</v>
      </c>
      <c r="EB162" s="380">
        <v>73.827043381412594</v>
      </c>
      <c r="EC162" s="380">
        <v>0</v>
      </c>
      <c r="ED162" s="89">
        <v>68.930396129826207</v>
      </c>
      <c r="EE162" s="380">
        <v>10.410739859270301</v>
      </c>
      <c r="EF162" s="380">
        <v>0</v>
      </c>
      <c r="EG162" s="89">
        <v>454.02882984192098</v>
      </c>
      <c r="EH162" s="380">
        <v>84.272258850595605</v>
      </c>
      <c r="EI162" s="380">
        <v>0</v>
      </c>
      <c r="EJ162" s="89">
        <v>83.1633659124644</v>
      </c>
      <c r="EK162" s="380">
        <v>17.275206720966899</v>
      </c>
      <c r="EL162" s="380">
        <v>2.5366142378246199E-2</v>
      </c>
      <c r="EM162" s="89">
        <v>201.866223382209</v>
      </c>
      <c r="EN162" s="380">
        <v>53.649782385852397</v>
      </c>
      <c r="EO162" s="380">
        <v>0</v>
      </c>
      <c r="EP162" s="89">
        <v>21.3861151290855</v>
      </c>
      <c r="EQ162" s="380">
        <v>4.6700927983580698</v>
      </c>
      <c r="ER162" s="380">
        <v>0</v>
      </c>
      <c r="ES162" s="89">
        <v>97.946084885044698</v>
      </c>
      <c r="ET162" s="380">
        <v>18.941680302431699</v>
      </c>
      <c r="EU162" s="380">
        <v>0</v>
      </c>
      <c r="EV162" s="89">
        <v>10.967427803859501</v>
      </c>
      <c r="EW162" s="380">
        <v>2.4367412732854801</v>
      </c>
      <c r="EX162" s="380">
        <v>0</v>
      </c>
      <c r="EY162" s="89">
        <v>1.36225314051394</v>
      </c>
      <c r="EZ162" s="380">
        <v>2.72450628102788</v>
      </c>
      <c r="FA162" s="380">
        <v>0.1180160114745</v>
      </c>
      <c r="FB162" s="89">
        <v>2.98716818970663</v>
      </c>
      <c r="FC162" s="380">
        <v>2.3227260838819102</v>
      </c>
      <c r="FD162" s="380">
        <v>0.11018275034184601</v>
      </c>
      <c r="FE162" s="591">
        <f t="shared" ref="FE162" si="230">FG162</f>
        <v>9.6127848280500805E-2</v>
      </c>
      <c r="FF162" s="380">
        <v>0</v>
      </c>
      <c r="FG162" s="380">
        <v>9.6127848280500805E-2</v>
      </c>
      <c r="FH162" s="89">
        <v>2.5634766638345599</v>
      </c>
      <c r="FI162" s="380">
        <v>1.67928039626835</v>
      </c>
      <c r="FJ162" s="380">
        <v>4.4401776870071998E-2</v>
      </c>
      <c r="FK162" s="89">
        <v>4.6115348468905104</v>
      </c>
      <c r="FL162" s="380">
        <v>2.3717715645088999</v>
      </c>
      <c r="FM162" s="380">
        <v>3.6795306392484198E-2</v>
      </c>
    </row>
    <row r="163" spans="2:169">
      <c r="B163" s="73" t="s">
        <v>1337</v>
      </c>
      <c r="C163" s="73" t="s">
        <v>1408</v>
      </c>
      <c r="D163" s="73" t="s">
        <v>1339</v>
      </c>
      <c r="E163" s="73">
        <v>0.99</v>
      </c>
      <c r="F163" s="73">
        <v>1.63</v>
      </c>
      <c r="H163" s="73" t="s">
        <v>1409</v>
      </c>
      <c r="I163" s="73" t="s">
        <v>32</v>
      </c>
      <c r="J163" s="73" t="s">
        <v>121</v>
      </c>
      <c r="K163" s="73" t="s">
        <v>1419</v>
      </c>
      <c r="L163" s="73">
        <v>15</v>
      </c>
      <c r="M163" s="113" t="s">
        <v>1730</v>
      </c>
      <c r="N163" s="591">
        <f t="shared" si="224"/>
        <v>18.256363372717502</v>
      </c>
      <c r="O163" s="380">
        <v>8.3086088579975499</v>
      </c>
      <c r="P163" s="380">
        <v>18.256363372717502</v>
      </c>
      <c r="Q163" s="591">
        <f t="shared" si="189"/>
        <v>17.387282939415101</v>
      </c>
      <c r="R163" s="380">
        <v>23.399203438000999</v>
      </c>
      <c r="S163" s="380">
        <v>17.387282939415101</v>
      </c>
      <c r="T163" s="89">
        <v>362.82399441325902</v>
      </c>
      <c r="U163" s="380">
        <v>103.591457781209</v>
      </c>
      <c r="V163" s="380">
        <v>52.958930196433499</v>
      </c>
      <c r="W163" s="89">
        <v>44.123311729803397</v>
      </c>
      <c r="X163" s="380">
        <v>28.619194309801799</v>
      </c>
      <c r="Y163" s="380">
        <v>0</v>
      </c>
      <c r="Z163" s="89">
        <v>122.97195683377799</v>
      </c>
      <c r="AA163" s="380">
        <v>123.365217576242</v>
      </c>
      <c r="AB163" s="380">
        <v>3.2136088615467902</v>
      </c>
      <c r="AC163" s="89">
        <v>4049.8770289300801</v>
      </c>
      <c r="AD163" s="380">
        <v>2483.67184385684</v>
      </c>
      <c r="AE163" s="380">
        <v>1996.9363529234399</v>
      </c>
      <c r="AF163" s="89">
        <v>207983.80163614801</v>
      </c>
      <c r="AG163" s="380">
        <v>59039.256594102699</v>
      </c>
      <c r="AH163" s="380">
        <v>77.237555804402206</v>
      </c>
      <c r="AI163" s="591">
        <f t="shared" si="190"/>
        <v>411.987387915488</v>
      </c>
      <c r="AJ163" s="380">
        <v>311.462403813935</v>
      </c>
      <c r="AK163" s="380">
        <v>411.987387915488</v>
      </c>
      <c r="AL163" s="89">
        <v>2700.8866791229002</v>
      </c>
      <c r="AM163" s="380">
        <v>2067.7193068804299</v>
      </c>
      <c r="AN163" s="380">
        <v>904.51730941310598</v>
      </c>
      <c r="AO163" s="591">
        <f t="shared" si="191"/>
        <v>390.81206415159102</v>
      </c>
      <c r="AP163" s="380">
        <v>560.02011078019495</v>
      </c>
      <c r="AQ163" s="380">
        <v>390.81206415159102</v>
      </c>
      <c r="AR163" s="89">
        <v>3.8964019234390599</v>
      </c>
      <c r="AS163" s="380">
        <v>3.7336054695549898</v>
      </c>
      <c r="AT163" s="380">
        <v>2.90940492028097</v>
      </c>
      <c r="AU163" s="591">
        <f t="shared" si="199"/>
        <v>4.0999455996891703</v>
      </c>
      <c r="AV163" s="380">
        <v>0</v>
      </c>
      <c r="AW163" s="380">
        <v>4.0999455996891703</v>
      </c>
      <c r="AX163" s="89">
        <v>0.56775514313471198</v>
      </c>
      <c r="AY163" s="382">
        <v>0.62355733547528602</v>
      </c>
      <c r="AZ163" s="382">
        <v>0.54424932940133797</v>
      </c>
      <c r="BA163" s="591">
        <f t="shared" si="192"/>
        <v>8.1012187430487899</v>
      </c>
      <c r="BB163" s="380">
        <v>9.46314970346622</v>
      </c>
      <c r="BC163" s="380">
        <v>8.1012187430487899</v>
      </c>
      <c r="BD163" s="89">
        <v>345.883462500115</v>
      </c>
      <c r="BE163" s="380">
        <v>61.795999952474297</v>
      </c>
      <c r="BF163" s="380">
        <v>5.5982233380443702</v>
      </c>
      <c r="BG163" s="89">
        <v>527.12198037462304</v>
      </c>
      <c r="BH163" s="380">
        <v>95.119723697659495</v>
      </c>
      <c r="BI163" s="380">
        <v>6.8300686241961301</v>
      </c>
      <c r="BJ163" s="89">
        <v>624.25243115404703</v>
      </c>
      <c r="BK163" s="380">
        <v>143.77221023777301</v>
      </c>
      <c r="BL163" s="380">
        <v>25.509727655063902</v>
      </c>
      <c r="BM163" s="591">
        <f t="shared" si="206"/>
        <v>0.30687043031099498</v>
      </c>
      <c r="BN163" s="380">
        <v>0</v>
      </c>
      <c r="BO163" s="380">
        <v>0.30687043031099498</v>
      </c>
      <c r="BP163" s="591">
        <f t="shared" si="194"/>
        <v>2.1152378644165202</v>
      </c>
      <c r="BQ163" s="380">
        <v>0</v>
      </c>
      <c r="BR163" s="380">
        <v>2.1152378644165202</v>
      </c>
      <c r="BS163" s="591">
        <f t="shared" si="217"/>
        <v>1.5118482922027201</v>
      </c>
      <c r="BT163" s="380">
        <v>2.7584253426615799</v>
      </c>
      <c r="BU163" s="380">
        <v>1.5118482922027201</v>
      </c>
      <c r="BV163" s="591">
        <f t="shared" si="228"/>
        <v>1.8163205695806399</v>
      </c>
      <c r="BW163" s="380">
        <v>0</v>
      </c>
      <c r="BX163" s="380">
        <v>1.8163205695806399</v>
      </c>
      <c r="BY163" s="89">
        <v>0.76641177563061402</v>
      </c>
      <c r="BZ163" s="380">
        <v>1.53282355126123</v>
      </c>
      <c r="CA163" s="380">
        <v>0.55629274280399899</v>
      </c>
      <c r="CB163" s="89">
        <v>43.898792354654503</v>
      </c>
      <c r="CC163" s="380">
        <v>10.946227646878</v>
      </c>
      <c r="CD163" s="380">
        <v>2.4443854625006902</v>
      </c>
      <c r="CE163" s="89">
        <v>13.817908476439101</v>
      </c>
      <c r="CF163" s="380">
        <v>5.8227265852470298</v>
      </c>
      <c r="CG163" s="380">
        <v>1.0667816596917601</v>
      </c>
      <c r="CH163" s="591">
        <f t="shared" si="196"/>
        <v>23.599247867979098</v>
      </c>
      <c r="CI163" s="380">
        <v>40.604442586108497</v>
      </c>
      <c r="CJ163" s="380">
        <v>23.599247867979098</v>
      </c>
      <c r="CK163" s="89">
        <v>102.37162800204401</v>
      </c>
      <c r="CL163" s="380">
        <v>16.691702265735699</v>
      </c>
      <c r="CM163" s="380">
        <v>0.26589612930559098</v>
      </c>
      <c r="CN163" s="89">
        <v>5251.4331832836997</v>
      </c>
      <c r="CO163" s="380">
        <v>828.83080962039799</v>
      </c>
      <c r="CP163" s="380">
        <v>5.3631551569673502E-2</v>
      </c>
      <c r="CQ163" s="89">
        <v>0</v>
      </c>
      <c r="CR163" s="380">
        <v>0</v>
      </c>
      <c r="CS163" s="380">
        <v>0</v>
      </c>
      <c r="CT163" s="591">
        <f t="shared" ref="CT163:CT164" si="231">CV163</f>
        <v>0.119643658352323</v>
      </c>
      <c r="CU163" s="380">
        <v>0</v>
      </c>
      <c r="CV163" s="380">
        <v>0.119643658352323</v>
      </c>
      <c r="CW163" s="89">
        <v>0</v>
      </c>
      <c r="CX163" s="380">
        <v>0</v>
      </c>
      <c r="CY163" s="380">
        <v>0</v>
      </c>
      <c r="CZ163" s="591">
        <f t="shared" si="126"/>
        <v>0.57031988424535796</v>
      </c>
      <c r="DA163" s="380">
        <v>0</v>
      </c>
      <c r="DB163" s="380">
        <v>0.57031988424535796</v>
      </c>
      <c r="DC163" s="591">
        <f t="shared" si="197"/>
        <v>0.25475183425221698</v>
      </c>
      <c r="DD163" s="380">
        <v>0</v>
      </c>
      <c r="DE163" s="380">
        <v>0.25475183425221698</v>
      </c>
      <c r="DF163" s="591">
        <f t="shared" ref="DF163:DF164" si="232">DH163</f>
        <v>0.35947730516564003</v>
      </c>
      <c r="DG163" s="380">
        <v>0</v>
      </c>
      <c r="DH163" s="380">
        <v>0.35947730516564003</v>
      </c>
      <c r="DI163" s="89">
        <v>133.70241467329799</v>
      </c>
      <c r="DJ163" s="380">
        <v>32.822091755366699</v>
      </c>
      <c r="DK163" s="380">
        <v>0</v>
      </c>
      <c r="DL163" s="89">
        <v>565.55752722382294</v>
      </c>
      <c r="DM163" s="380">
        <v>143.60240422134601</v>
      </c>
      <c r="DN163" s="380">
        <v>0</v>
      </c>
      <c r="DO163" s="89">
        <v>115.220732753246</v>
      </c>
      <c r="DP163" s="380">
        <v>13.155287966598999</v>
      </c>
      <c r="DQ163" s="380">
        <v>0</v>
      </c>
      <c r="DR163" s="89">
        <v>807.74894019195597</v>
      </c>
      <c r="DS163" s="380">
        <v>63.612314559188</v>
      </c>
      <c r="DT163" s="380">
        <v>0</v>
      </c>
      <c r="DU163" s="89">
        <v>367.109441768235</v>
      </c>
      <c r="DV163" s="380">
        <v>50.868125181520703</v>
      </c>
      <c r="DW163" s="380">
        <v>0</v>
      </c>
      <c r="DX163" s="89">
        <v>36.257669045544603</v>
      </c>
      <c r="DY163" s="380">
        <v>6.0367400037931702</v>
      </c>
      <c r="DZ163" s="380">
        <v>5.5930850849996203E-2</v>
      </c>
      <c r="EA163" s="89">
        <v>738.57741100344003</v>
      </c>
      <c r="EB163" s="380">
        <v>89.383660522824798</v>
      </c>
      <c r="EC163" s="380">
        <v>0</v>
      </c>
      <c r="ED163" s="89">
        <v>125.08382642058299</v>
      </c>
      <c r="EE163" s="380">
        <v>16.964345138038901</v>
      </c>
      <c r="EF163" s="380">
        <v>0</v>
      </c>
      <c r="EG163" s="89">
        <v>896.11904630658796</v>
      </c>
      <c r="EH163" s="380">
        <v>84.118496187839398</v>
      </c>
      <c r="EI163" s="380">
        <v>0</v>
      </c>
      <c r="EJ163" s="89">
        <v>190.26806525265999</v>
      </c>
      <c r="EK163" s="380">
        <v>30.582858625236799</v>
      </c>
      <c r="EL163" s="380">
        <v>3.3946998740780499E-2</v>
      </c>
      <c r="EM163" s="89">
        <v>499.80828245334902</v>
      </c>
      <c r="EN163" s="380">
        <v>81.9294583414882</v>
      </c>
      <c r="EO163" s="380">
        <v>0</v>
      </c>
      <c r="EP163" s="89">
        <v>56.827038181269899</v>
      </c>
      <c r="EQ163" s="380">
        <v>15.599781243118301</v>
      </c>
      <c r="ER163" s="380">
        <v>3.0550417188405499E-2</v>
      </c>
      <c r="ES163" s="89">
        <v>298.33206894473301</v>
      </c>
      <c r="ET163" s="380">
        <v>39.833190317218097</v>
      </c>
      <c r="EU163" s="380">
        <v>0</v>
      </c>
      <c r="EV163" s="89">
        <v>37.505087815463298</v>
      </c>
      <c r="EW163" s="380">
        <v>9.5399765251945592</v>
      </c>
      <c r="EX163" s="380">
        <v>0</v>
      </c>
      <c r="EY163" s="591">
        <v>0</v>
      </c>
      <c r="EZ163" s="380">
        <v>0</v>
      </c>
      <c r="FA163" s="380">
        <v>0</v>
      </c>
      <c r="FB163" s="89">
        <v>6.1278108959353901</v>
      </c>
      <c r="FC163" s="380">
        <v>2.6196576878319799</v>
      </c>
      <c r="FD163" s="380">
        <v>0</v>
      </c>
      <c r="FE163" s="89">
        <v>1.6733875941465499</v>
      </c>
      <c r="FF163" s="380">
        <v>2.0039655751108101</v>
      </c>
      <c r="FG163" s="380">
        <v>0.101062562884943</v>
      </c>
      <c r="FH163" s="89">
        <v>45.565347842794097</v>
      </c>
      <c r="FI163" s="380">
        <v>4.8718999728737797</v>
      </c>
      <c r="FJ163" s="380">
        <v>5.9368006509514799E-2</v>
      </c>
      <c r="FK163" s="89">
        <v>18.7904793327622</v>
      </c>
      <c r="FL163" s="380">
        <v>5.1059172502761596</v>
      </c>
      <c r="FM163" s="380">
        <v>0</v>
      </c>
    </row>
    <row r="164" spans="2:169">
      <c r="B164" s="73" t="s">
        <v>1337</v>
      </c>
      <c r="C164" s="73" t="s">
        <v>1408</v>
      </c>
      <c r="D164" s="73" t="s">
        <v>1339</v>
      </c>
      <c r="E164" s="73">
        <v>0.99</v>
      </c>
      <c r="F164" s="73">
        <v>1.63</v>
      </c>
      <c r="H164" s="73" t="s">
        <v>1409</v>
      </c>
      <c r="I164" s="73" t="s">
        <v>32</v>
      </c>
      <c r="J164" s="73" t="s">
        <v>121</v>
      </c>
      <c r="K164" s="73" t="s">
        <v>1419</v>
      </c>
      <c r="L164" s="73">
        <v>15</v>
      </c>
      <c r="M164" s="113" t="s">
        <v>1731</v>
      </c>
      <c r="N164" s="591">
        <f t="shared" si="224"/>
        <v>15.273680181350599</v>
      </c>
      <c r="O164" s="380">
        <v>20.643137966377399</v>
      </c>
      <c r="P164" s="380">
        <v>15.273680181350599</v>
      </c>
      <c r="Q164" s="591">
        <f t="shared" si="189"/>
        <v>14.213466376845201</v>
      </c>
      <c r="R164" s="380">
        <v>26.913825227863899</v>
      </c>
      <c r="S164" s="380">
        <v>14.213466376845201</v>
      </c>
      <c r="T164" s="89">
        <v>265.94534006337199</v>
      </c>
      <c r="U164" s="380">
        <v>119.446864729968</v>
      </c>
      <c r="V164" s="380">
        <v>51.0339795147218</v>
      </c>
      <c r="W164" s="89">
        <v>28.927878270975899</v>
      </c>
      <c r="X164" s="380">
        <v>21.9962840427145</v>
      </c>
      <c r="Y164" s="380">
        <v>0.73928423985935798</v>
      </c>
      <c r="Z164" s="89">
        <v>39.6129740278108</v>
      </c>
      <c r="AA164" s="380">
        <v>35.182119956302003</v>
      </c>
      <c r="AB164" s="380">
        <v>2.9169021560769899</v>
      </c>
      <c r="AC164" s="591">
        <f t="shared" ref="AC164:AC165" si="233">AE164</f>
        <v>1639.3097558562199</v>
      </c>
      <c r="AD164" s="380">
        <v>4139.2282291993997</v>
      </c>
      <c r="AE164" s="380">
        <v>1639.3097558562199</v>
      </c>
      <c r="AF164" s="89">
        <v>213594.547253253</v>
      </c>
      <c r="AG164" s="380">
        <v>42025.193244615701</v>
      </c>
      <c r="AH164" s="380">
        <v>65.930619471070898</v>
      </c>
      <c r="AI164" s="591">
        <f t="shared" si="190"/>
        <v>405.883079743103</v>
      </c>
      <c r="AJ164" s="380">
        <v>764.99161212951799</v>
      </c>
      <c r="AK164" s="380">
        <v>405.883079743103</v>
      </c>
      <c r="AL164" s="89">
        <v>1653.58902762411</v>
      </c>
      <c r="AM164" s="380">
        <v>1914.1303756111099</v>
      </c>
      <c r="AN164" s="380">
        <v>827.80674229727299</v>
      </c>
      <c r="AO164" s="591">
        <f t="shared" si="191"/>
        <v>360.11208049923101</v>
      </c>
      <c r="AP164" s="380">
        <v>649.530782888354</v>
      </c>
      <c r="AQ164" s="380">
        <v>360.11208049923101</v>
      </c>
      <c r="AR164" s="591">
        <f t="shared" ref="AR164" si="234">AT164</f>
        <v>2.44524182716586</v>
      </c>
      <c r="AS164" s="380">
        <v>3.01112344294638</v>
      </c>
      <c r="AT164" s="380">
        <v>2.44524182716586</v>
      </c>
      <c r="AU164" s="591">
        <f t="shared" si="199"/>
        <v>3.3505461703454</v>
      </c>
      <c r="AV164" s="380">
        <v>0</v>
      </c>
      <c r="AW164" s="380">
        <v>3.3505461703454</v>
      </c>
      <c r="AX164" s="89">
        <v>0.54272888227684302</v>
      </c>
      <c r="AY164" s="382">
        <v>1.08545776455369</v>
      </c>
      <c r="AZ164" s="382">
        <v>0.36608950211195901</v>
      </c>
      <c r="BA164" s="591">
        <f t="shared" si="192"/>
        <v>6.4735028175895897</v>
      </c>
      <c r="BB164" s="380">
        <v>8.7187514928947998</v>
      </c>
      <c r="BC164" s="380">
        <v>6.4735028175895897</v>
      </c>
      <c r="BD164" s="89">
        <v>318.71202118443898</v>
      </c>
      <c r="BE164" s="380">
        <v>58.086016135149997</v>
      </c>
      <c r="BF164" s="380">
        <v>4.9593641611909201</v>
      </c>
      <c r="BG164" s="89">
        <v>427.86374079182298</v>
      </c>
      <c r="BH164" s="380">
        <v>96.842693882247801</v>
      </c>
      <c r="BI164" s="380">
        <v>4.5673486492250399</v>
      </c>
      <c r="BJ164" s="89">
        <v>438.93937488690801</v>
      </c>
      <c r="BK164" s="380">
        <v>195.664730410353</v>
      </c>
      <c r="BL164" s="380">
        <v>26.0155871711084</v>
      </c>
      <c r="BM164" s="591">
        <f t="shared" si="206"/>
        <v>0.150627319143771</v>
      </c>
      <c r="BN164" s="380">
        <v>0</v>
      </c>
      <c r="BO164" s="380">
        <v>0.150627319143771</v>
      </c>
      <c r="BP164" s="591">
        <f t="shared" si="194"/>
        <v>1.5294678363224199</v>
      </c>
      <c r="BQ164" s="380">
        <v>0</v>
      </c>
      <c r="BR164" s="380">
        <v>1.5294678363224199</v>
      </c>
      <c r="BS164" s="591">
        <f t="shared" si="217"/>
        <v>1.40216151854058</v>
      </c>
      <c r="BT164" s="380">
        <v>3.0739981105090202</v>
      </c>
      <c r="BU164" s="380">
        <v>1.40216151854058</v>
      </c>
      <c r="BV164" s="591">
        <f t="shared" si="228"/>
        <v>1.62371641105586</v>
      </c>
      <c r="BW164" s="380">
        <v>0</v>
      </c>
      <c r="BX164" s="380">
        <v>1.62371641105586</v>
      </c>
      <c r="BY164" s="591">
        <f t="shared" ref="BY164:BY166" si="235">CA164</f>
        <v>0.59754898105404597</v>
      </c>
      <c r="BZ164" s="380">
        <v>1.5235476765843601</v>
      </c>
      <c r="CA164" s="380">
        <v>0.59754898105404597</v>
      </c>
      <c r="CB164" s="89">
        <v>8.4054551431568392</v>
      </c>
      <c r="CC164" s="380">
        <v>5.1580973158069403</v>
      </c>
      <c r="CD164" s="380">
        <v>2.3030817613176402</v>
      </c>
      <c r="CE164" s="89">
        <v>6.0136826621628101</v>
      </c>
      <c r="CF164" s="380">
        <v>5.3855794073220196</v>
      </c>
      <c r="CG164" s="380">
        <v>1.1126588718409101</v>
      </c>
      <c r="CH164" s="591">
        <f t="shared" si="196"/>
        <v>16.560708004278101</v>
      </c>
      <c r="CI164" s="380">
        <v>30.464190167404901</v>
      </c>
      <c r="CJ164" s="380">
        <v>16.560708004278101</v>
      </c>
      <c r="CK164" s="89">
        <v>98.0560714051243</v>
      </c>
      <c r="CL164" s="380">
        <v>20.6992644033738</v>
      </c>
      <c r="CM164" s="380">
        <v>0.194779413248931</v>
      </c>
      <c r="CN164" s="89">
        <v>2159.0617673183001</v>
      </c>
      <c r="CO164" s="380">
        <v>377.48763513314702</v>
      </c>
      <c r="CP164" s="380">
        <v>0</v>
      </c>
      <c r="CQ164" s="89">
        <v>0</v>
      </c>
      <c r="CR164" s="380">
        <v>0</v>
      </c>
      <c r="CS164" s="380">
        <v>0</v>
      </c>
      <c r="CT164" s="591">
        <f t="shared" si="231"/>
        <v>5.1953789264082298E-2</v>
      </c>
      <c r="CU164" s="380">
        <v>0</v>
      </c>
      <c r="CV164" s="380">
        <v>5.1953789264082298E-2</v>
      </c>
      <c r="CW164" s="89">
        <v>0</v>
      </c>
      <c r="CX164" s="380">
        <v>0</v>
      </c>
      <c r="CY164" s="380">
        <v>0</v>
      </c>
      <c r="CZ164" s="591">
        <f t="shared" si="126"/>
        <v>0.53375609042600203</v>
      </c>
      <c r="DA164" s="380">
        <v>0</v>
      </c>
      <c r="DB164" s="380">
        <v>0.53375609042600203</v>
      </c>
      <c r="DC164" s="591">
        <f t="shared" si="197"/>
        <v>0.20639286754984401</v>
      </c>
      <c r="DD164" s="380">
        <v>0</v>
      </c>
      <c r="DE164" s="380">
        <v>0.20639286754984401</v>
      </c>
      <c r="DF164" s="591">
        <f t="shared" si="232"/>
        <v>0.31221593848857798</v>
      </c>
      <c r="DG164" s="380">
        <v>0</v>
      </c>
      <c r="DH164" s="380">
        <v>0.31221593848857798</v>
      </c>
      <c r="DI164" s="89">
        <v>24.726093974093001</v>
      </c>
      <c r="DJ164" s="380">
        <v>3.64390258708959</v>
      </c>
      <c r="DK164" s="380">
        <v>0</v>
      </c>
      <c r="DL164" s="89">
        <v>107.646047670141</v>
      </c>
      <c r="DM164" s="380">
        <v>30.138003538825501</v>
      </c>
      <c r="DN164" s="380">
        <v>0</v>
      </c>
      <c r="DO164" s="89">
        <v>22.6493447004692</v>
      </c>
      <c r="DP164" s="380">
        <v>7.2295763913484299</v>
      </c>
      <c r="DQ164" s="380">
        <v>0</v>
      </c>
      <c r="DR164" s="89">
        <v>190.74177920365699</v>
      </c>
      <c r="DS164" s="380">
        <v>41.958119796578302</v>
      </c>
      <c r="DT164" s="380">
        <v>0</v>
      </c>
      <c r="DU164" s="89">
        <v>123.761995954911</v>
      </c>
      <c r="DV164" s="380">
        <v>39.061041641452903</v>
      </c>
      <c r="DW164" s="380">
        <v>0</v>
      </c>
      <c r="DX164" s="89">
        <v>13.7392722868662</v>
      </c>
      <c r="DY164" s="380">
        <v>2.9968564164415699</v>
      </c>
      <c r="DZ164" s="380">
        <v>4.85855751275234E-2</v>
      </c>
      <c r="EA164" s="89">
        <v>303.45164331432102</v>
      </c>
      <c r="EB164" s="380">
        <v>72.3798268677278</v>
      </c>
      <c r="EC164" s="380">
        <v>0.21071019951352399</v>
      </c>
      <c r="ED164" s="89">
        <v>55.866880562533801</v>
      </c>
      <c r="EE164" s="380">
        <v>13.248784143418</v>
      </c>
      <c r="EF164" s="380">
        <v>0</v>
      </c>
      <c r="EG164" s="89">
        <v>412.92123100103998</v>
      </c>
      <c r="EH164" s="380">
        <v>86.113920552819494</v>
      </c>
      <c r="EI164" s="380">
        <v>0</v>
      </c>
      <c r="EJ164" s="89">
        <v>83.453278499291798</v>
      </c>
      <c r="EK164" s="380">
        <v>23.810059336229301</v>
      </c>
      <c r="EL164" s="380">
        <v>0</v>
      </c>
      <c r="EM164" s="89">
        <v>206.33613659609301</v>
      </c>
      <c r="EN164" s="380">
        <v>37.094078608861402</v>
      </c>
      <c r="EO164" s="380">
        <v>0</v>
      </c>
      <c r="EP164" s="89">
        <v>22.505951105902898</v>
      </c>
      <c r="EQ164" s="380">
        <v>5.6674830985809503</v>
      </c>
      <c r="ER164" s="380">
        <v>0</v>
      </c>
      <c r="ES164" s="89">
        <v>107.99998009509299</v>
      </c>
      <c r="ET164" s="380">
        <v>26.362133155967499</v>
      </c>
      <c r="EU164" s="380">
        <v>0</v>
      </c>
      <c r="EV164" s="89">
        <v>11.420130840428399</v>
      </c>
      <c r="EW164" s="380">
        <v>3.6817488206013498</v>
      </c>
      <c r="EX164" s="380">
        <v>2.88501337553096E-2</v>
      </c>
      <c r="EY164" s="591">
        <f t="shared" ref="EY164" si="236">FA164</f>
        <v>0.192499551283525</v>
      </c>
      <c r="EZ164" s="380">
        <v>0</v>
      </c>
      <c r="FA164" s="380">
        <v>0.192499551283525</v>
      </c>
      <c r="FB164" s="89">
        <v>2.81752933104868</v>
      </c>
      <c r="FC164" s="380">
        <v>2.4411651499320399</v>
      </c>
      <c r="FD164" s="380">
        <v>9.1043603184480099E-2</v>
      </c>
      <c r="FE164" s="89">
        <v>0.562579473697013</v>
      </c>
      <c r="FF164" s="380">
        <v>1.12515894739403</v>
      </c>
      <c r="FG164" s="380">
        <v>0.15574724993327699</v>
      </c>
      <c r="FH164" s="89">
        <v>5.3290577544022497</v>
      </c>
      <c r="FI164" s="380">
        <v>3.1758144709523499</v>
      </c>
      <c r="FJ164" s="380">
        <v>0</v>
      </c>
      <c r="FK164" s="89">
        <v>4.5563580047843804</v>
      </c>
      <c r="FL164" s="380">
        <v>1.8091986928727399</v>
      </c>
      <c r="FM164" s="380">
        <v>0</v>
      </c>
    </row>
    <row r="165" spans="2:169">
      <c r="B165" s="73" t="s">
        <v>1337</v>
      </c>
      <c r="C165" s="73" t="s">
        <v>1408</v>
      </c>
      <c r="D165" s="73" t="s">
        <v>1339</v>
      </c>
      <c r="E165" s="73">
        <v>0.99</v>
      </c>
      <c r="F165" s="73">
        <v>1.63</v>
      </c>
      <c r="H165" s="73" t="s">
        <v>1409</v>
      </c>
      <c r="I165" s="73" t="s">
        <v>32</v>
      </c>
      <c r="J165" s="73" t="s">
        <v>121</v>
      </c>
      <c r="K165" s="73" t="s">
        <v>1419</v>
      </c>
      <c r="L165" s="73">
        <v>15</v>
      </c>
      <c r="M165" s="113" t="s">
        <v>1732</v>
      </c>
      <c r="N165" s="591">
        <f t="shared" si="224"/>
        <v>14.910577517779901</v>
      </c>
      <c r="O165" s="380">
        <v>33.018374058522397</v>
      </c>
      <c r="P165" s="380">
        <v>14.910577517779901</v>
      </c>
      <c r="Q165" s="591">
        <f t="shared" si="189"/>
        <v>15.782964096754</v>
      </c>
      <c r="R165" s="380">
        <v>23.321328161034199</v>
      </c>
      <c r="S165" s="380">
        <v>15.782964096754</v>
      </c>
      <c r="T165" s="89">
        <v>314.26125128274901</v>
      </c>
      <c r="U165" s="380">
        <v>59.722917174941998</v>
      </c>
      <c r="V165" s="380">
        <v>52.020348946501301</v>
      </c>
      <c r="W165" s="89">
        <v>29.168481724789199</v>
      </c>
      <c r="X165" s="380">
        <v>13.7044557978095</v>
      </c>
      <c r="Y165" s="380">
        <v>1.1439820421695901</v>
      </c>
      <c r="Z165" s="89">
        <v>8.1950299173724499</v>
      </c>
      <c r="AA165" s="380">
        <v>4.9608754649659002</v>
      </c>
      <c r="AB165" s="380">
        <v>3.3000120087480602</v>
      </c>
      <c r="AC165" s="591">
        <f t="shared" si="233"/>
        <v>1929.04247331394</v>
      </c>
      <c r="AD165" s="380">
        <v>2180.46816370428</v>
      </c>
      <c r="AE165" s="380">
        <v>1929.04247331394</v>
      </c>
      <c r="AF165" s="89">
        <v>215648.43539000201</v>
      </c>
      <c r="AG165" s="380">
        <v>33857.137577289199</v>
      </c>
      <c r="AH165" s="380">
        <v>81.861256014119206</v>
      </c>
      <c r="AI165" s="591">
        <f t="shared" si="190"/>
        <v>444.62507178597298</v>
      </c>
      <c r="AJ165" s="380">
        <v>521.19668188181504</v>
      </c>
      <c r="AK165" s="380">
        <v>444.62507178597298</v>
      </c>
      <c r="AL165" s="89">
        <v>1408.9957210856501</v>
      </c>
      <c r="AM165" s="380">
        <v>784.12868805572498</v>
      </c>
      <c r="AN165" s="380">
        <v>800.64087123206696</v>
      </c>
      <c r="AO165" s="591">
        <f t="shared" si="191"/>
        <v>332.28054773270901</v>
      </c>
      <c r="AP165" s="380">
        <v>191.94557636334901</v>
      </c>
      <c r="AQ165" s="380">
        <v>332.28054773270901</v>
      </c>
      <c r="AR165" s="89">
        <v>2.6184939241635399</v>
      </c>
      <c r="AS165" s="380">
        <v>5.62965032180814</v>
      </c>
      <c r="AT165" s="380">
        <v>2.3830141607788899</v>
      </c>
      <c r="AU165" s="591">
        <f t="shared" si="199"/>
        <v>5.7691237122211296</v>
      </c>
      <c r="AV165" s="380">
        <v>0</v>
      </c>
      <c r="AW165" s="380">
        <v>5.7691237122211296</v>
      </c>
      <c r="AX165" s="89">
        <v>0.52371516811281404</v>
      </c>
      <c r="AY165" s="382">
        <v>0.428559403857944</v>
      </c>
      <c r="AZ165" s="382">
        <v>0.37101044148910101</v>
      </c>
      <c r="BA165" s="591">
        <f t="shared" si="192"/>
        <v>8.8821626281162995</v>
      </c>
      <c r="BB165" s="380">
        <v>11.7666304457313</v>
      </c>
      <c r="BC165" s="380">
        <v>8.8821626281162995</v>
      </c>
      <c r="BD165" s="89">
        <v>297.53919845182003</v>
      </c>
      <c r="BE165" s="380">
        <v>72.517918450407194</v>
      </c>
      <c r="BF165" s="380">
        <v>5.51571474334615</v>
      </c>
      <c r="BG165" s="89">
        <v>481.51171985720498</v>
      </c>
      <c r="BH165" s="380">
        <v>75.654609679993001</v>
      </c>
      <c r="BI165" s="380">
        <v>6.6202104009310698</v>
      </c>
      <c r="BJ165" s="89">
        <v>479.40766014540498</v>
      </c>
      <c r="BK165" s="380">
        <v>216.512565987172</v>
      </c>
      <c r="BL165" s="380">
        <v>25.680369846307499</v>
      </c>
      <c r="BM165" s="591">
        <f t="shared" si="206"/>
        <v>0.25248845645370399</v>
      </c>
      <c r="BN165" s="380">
        <v>0</v>
      </c>
      <c r="BO165" s="380">
        <v>0.25248845645370399</v>
      </c>
      <c r="BP165" s="89">
        <v>2.6789512243084501</v>
      </c>
      <c r="BQ165" s="380">
        <v>3.2944656067423801</v>
      </c>
      <c r="BR165" s="380">
        <v>1.6189198258322299</v>
      </c>
      <c r="BS165" s="591">
        <f t="shared" si="217"/>
        <v>1.6228765210098799</v>
      </c>
      <c r="BT165" s="380">
        <v>2.8627419106052101</v>
      </c>
      <c r="BU165" s="380">
        <v>1.6228765210098799</v>
      </c>
      <c r="BV165" s="591">
        <f t="shared" si="228"/>
        <v>1.77545656609467</v>
      </c>
      <c r="BW165" s="380">
        <v>0</v>
      </c>
      <c r="BX165" s="380">
        <v>1.77545656609467</v>
      </c>
      <c r="BY165" s="591">
        <f t="shared" si="235"/>
        <v>0.51747809878588202</v>
      </c>
      <c r="BZ165" s="380">
        <v>0.71487768572243904</v>
      </c>
      <c r="CA165" s="380">
        <v>0.51747809878588202</v>
      </c>
      <c r="CB165" s="89">
        <v>23.696617942284799</v>
      </c>
      <c r="CC165" s="380">
        <v>3.640556940712</v>
      </c>
      <c r="CD165" s="380">
        <v>1.99635078452462</v>
      </c>
      <c r="CE165" s="89">
        <v>9.0691130634219306</v>
      </c>
      <c r="CF165" s="380">
        <v>7.4840427323995797</v>
      </c>
      <c r="CG165" s="380">
        <v>1.2214086430361699</v>
      </c>
      <c r="CH165" s="591">
        <f t="shared" si="196"/>
        <v>20.639719047105999</v>
      </c>
      <c r="CI165" s="380">
        <v>16.471187424542201</v>
      </c>
      <c r="CJ165" s="380">
        <v>20.639719047105999</v>
      </c>
      <c r="CK165" s="89">
        <v>99.328180718009406</v>
      </c>
      <c r="CL165" s="380">
        <v>23.135511338317102</v>
      </c>
      <c r="CM165" s="380">
        <v>0.16046154384911199</v>
      </c>
      <c r="CN165" s="89">
        <v>4001.9063453098402</v>
      </c>
      <c r="CO165" s="380">
        <v>549.50242382425404</v>
      </c>
      <c r="CP165" s="380">
        <v>5.1260365568881298E-2</v>
      </c>
      <c r="CQ165" s="89">
        <v>0</v>
      </c>
      <c r="CR165" s="380">
        <v>0</v>
      </c>
      <c r="CS165" s="380">
        <v>0</v>
      </c>
      <c r="CT165" s="89">
        <v>0</v>
      </c>
      <c r="CU165" s="380">
        <v>0</v>
      </c>
      <c r="CV165" s="380">
        <v>0</v>
      </c>
      <c r="CW165" s="591">
        <f t="shared" ref="CW165" si="237">CY165</f>
        <v>0.31069839635820901</v>
      </c>
      <c r="CX165" s="380">
        <v>0</v>
      </c>
      <c r="CY165" s="380">
        <v>0.31069839635820901</v>
      </c>
      <c r="CZ165" s="591">
        <f t="shared" si="126"/>
        <v>0.60895771334678395</v>
      </c>
      <c r="DA165" s="380">
        <v>0</v>
      </c>
      <c r="DB165" s="380">
        <v>0.60895771334678395</v>
      </c>
      <c r="DC165" s="591">
        <f t="shared" si="197"/>
        <v>0.24455534705597601</v>
      </c>
      <c r="DD165" s="380">
        <v>0</v>
      </c>
      <c r="DE165" s="380">
        <v>0.24455534705597601</v>
      </c>
      <c r="DF165" s="591">
        <v>0</v>
      </c>
      <c r="DG165" s="380">
        <v>0</v>
      </c>
      <c r="DH165" s="380">
        <v>0</v>
      </c>
      <c r="DI165" s="89">
        <v>88.2389376710872</v>
      </c>
      <c r="DJ165" s="380">
        <v>16.0695964031834</v>
      </c>
      <c r="DK165" s="380">
        <v>4.4591396857020203E-2</v>
      </c>
      <c r="DL165" s="89">
        <v>286.27912761875098</v>
      </c>
      <c r="DM165" s="380">
        <v>47.705632377714601</v>
      </c>
      <c r="DN165" s="380">
        <v>0</v>
      </c>
      <c r="DO165" s="89">
        <v>55.974983069571998</v>
      </c>
      <c r="DP165" s="380">
        <v>10.8090920833708</v>
      </c>
      <c r="DQ165" s="380">
        <v>0</v>
      </c>
      <c r="DR165" s="89">
        <v>399.913920800531</v>
      </c>
      <c r="DS165" s="380">
        <v>58.988977056661298</v>
      </c>
      <c r="DT165" s="380">
        <v>0</v>
      </c>
      <c r="DU165" s="89">
        <v>203.33816001729201</v>
      </c>
      <c r="DV165" s="380">
        <v>53.877332337347497</v>
      </c>
      <c r="DW165" s="380">
        <v>0</v>
      </c>
      <c r="DX165" s="89">
        <v>13.820454046443301</v>
      </c>
      <c r="DY165" s="380">
        <v>4.2136207076289098</v>
      </c>
      <c r="DZ165" s="380">
        <v>0</v>
      </c>
      <c r="EA165" s="89">
        <v>463.74924089910297</v>
      </c>
      <c r="EB165" s="380">
        <v>101.132314049728</v>
      </c>
      <c r="EC165" s="380">
        <v>0</v>
      </c>
      <c r="ED165" s="89">
        <v>87.069698828833907</v>
      </c>
      <c r="EE165" s="380">
        <v>15.3193047781727</v>
      </c>
      <c r="EF165" s="380">
        <v>0</v>
      </c>
      <c r="EG165" s="89">
        <v>639.92651042807302</v>
      </c>
      <c r="EH165" s="380">
        <v>131.99820720410801</v>
      </c>
      <c r="EI165" s="380">
        <v>0</v>
      </c>
      <c r="EJ165" s="89">
        <v>143.367022198299</v>
      </c>
      <c r="EK165" s="380">
        <v>23.567618033835899</v>
      </c>
      <c r="EL165" s="380">
        <v>0</v>
      </c>
      <c r="EM165" s="89">
        <v>380.73287754349201</v>
      </c>
      <c r="EN165" s="380">
        <v>64.726288529357504</v>
      </c>
      <c r="EO165" s="380">
        <v>0</v>
      </c>
      <c r="EP165" s="89">
        <v>46.696830365397702</v>
      </c>
      <c r="EQ165" s="380">
        <v>10.380237631919099</v>
      </c>
      <c r="ER165" s="380">
        <v>0</v>
      </c>
      <c r="ES165" s="89">
        <v>235.81659026248701</v>
      </c>
      <c r="ET165" s="380">
        <v>39.707100861915002</v>
      </c>
      <c r="EU165" s="380">
        <v>0.14152383831503201</v>
      </c>
      <c r="EV165" s="89">
        <v>28.715653859838799</v>
      </c>
      <c r="EW165" s="380">
        <v>4.6695447001919197</v>
      </c>
      <c r="EX165" s="380">
        <v>0</v>
      </c>
      <c r="EY165" s="591">
        <v>0</v>
      </c>
      <c r="EZ165" s="380">
        <v>0</v>
      </c>
      <c r="FA165" s="380">
        <v>0</v>
      </c>
      <c r="FB165" s="89">
        <v>5.7143915185695802</v>
      </c>
      <c r="FC165" s="380">
        <v>2.5861131787035099</v>
      </c>
      <c r="FD165" s="380">
        <v>0.141480778622115</v>
      </c>
      <c r="FE165" s="89">
        <v>1.6422722924967099</v>
      </c>
      <c r="FF165" s="380">
        <v>1.59852236431601</v>
      </c>
      <c r="FG165" s="380">
        <v>0.11148131292603999</v>
      </c>
      <c r="FH165" s="89">
        <v>26.402693237130698</v>
      </c>
      <c r="FI165" s="380">
        <v>4.81672875392547</v>
      </c>
      <c r="FJ165" s="380">
        <v>0</v>
      </c>
      <c r="FK165" s="89">
        <v>17.472218577347402</v>
      </c>
      <c r="FL165" s="380">
        <v>5.1598108255899398</v>
      </c>
      <c r="FM165" s="380">
        <v>0</v>
      </c>
    </row>
    <row r="166" spans="2:169">
      <c r="B166" s="73" t="s">
        <v>1337</v>
      </c>
      <c r="C166" s="73" t="s">
        <v>1408</v>
      </c>
      <c r="D166" s="73" t="s">
        <v>1339</v>
      </c>
      <c r="E166" s="73">
        <v>0.99</v>
      </c>
      <c r="F166" s="73">
        <v>1.63</v>
      </c>
      <c r="H166" s="73" t="s">
        <v>1409</v>
      </c>
      <c r="I166" s="73" t="s">
        <v>32</v>
      </c>
      <c r="J166" s="73" t="s">
        <v>121</v>
      </c>
      <c r="K166" s="73" t="s">
        <v>1419</v>
      </c>
      <c r="L166" s="73">
        <v>15</v>
      </c>
      <c r="M166" s="113" t="s">
        <v>1733</v>
      </c>
      <c r="N166" s="591">
        <f t="shared" si="224"/>
        <v>18.577778095105799</v>
      </c>
      <c r="O166" s="380">
        <v>22.266095147317401</v>
      </c>
      <c r="P166" s="380">
        <v>18.577778095105799</v>
      </c>
      <c r="Q166" s="591">
        <f t="shared" si="189"/>
        <v>19.078742041087299</v>
      </c>
      <c r="R166" s="380">
        <v>26.342560357077598</v>
      </c>
      <c r="S166" s="380">
        <v>19.078742041087299</v>
      </c>
      <c r="T166" s="89">
        <v>333.14406201444302</v>
      </c>
      <c r="U166" s="380">
        <v>58.452837909480998</v>
      </c>
      <c r="V166" s="380">
        <v>56.1495355286444</v>
      </c>
      <c r="W166" s="89">
        <v>45.989272063535999</v>
      </c>
      <c r="X166" s="380">
        <v>27.7063703260472</v>
      </c>
      <c r="Y166" s="380">
        <v>0.88818162987254301</v>
      </c>
      <c r="Z166" s="89">
        <v>21.997003456718399</v>
      </c>
      <c r="AA166" s="380">
        <v>5.8240438156576397</v>
      </c>
      <c r="AB166" s="380">
        <v>3.5751961921428301</v>
      </c>
      <c r="AC166" s="89">
        <v>3877.6889314605401</v>
      </c>
      <c r="AD166" s="380">
        <v>2727.5165782847298</v>
      </c>
      <c r="AE166" s="380">
        <v>1697.12373516301</v>
      </c>
      <c r="AF166" s="89">
        <v>214541.892779107</v>
      </c>
      <c r="AG166" s="380">
        <v>45304.388609112</v>
      </c>
      <c r="AH166" s="380">
        <v>73.668039257286296</v>
      </c>
      <c r="AI166" s="591">
        <f t="shared" si="190"/>
        <v>494.32657819096897</v>
      </c>
      <c r="AJ166" s="380">
        <v>556.329214385142</v>
      </c>
      <c r="AK166" s="380">
        <v>494.32657819096897</v>
      </c>
      <c r="AL166" s="89">
        <v>3290.3658009307501</v>
      </c>
      <c r="AM166" s="380">
        <v>1978.70872897097</v>
      </c>
      <c r="AN166" s="380">
        <v>999.69664056421698</v>
      </c>
      <c r="AO166" s="591">
        <f t="shared" si="191"/>
        <v>372.03191830105402</v>
      </c>
      <c r="AP166" s="380">
        <v>284.83923492102002</v>
      </c>
      <c r="AQ166" s="380">
        <v>372.03191830105402</v>
      </c>
      <c r="AR166" s="89">
        <v>4.6655734783532603</v>
      </c>
      <c r="AS166" s="380">
        <v>6.3694179542268303</v>
      </c>
      <c r="AT166" s="380">
        <v>2.80127874378798</v>
      </c>
      <c r="AU166" s="591">
        <f t="shared" si="199"/>
        <v>4.4560130889189997</v>
      </c>
      <c r="AV166" s="380">
        <v>0</v>
      </c>
      <c r="AW166" s="380">
        <v>4.4560130889189997</v>
      </c>
      <c r="AX166" s="591">
        <f t="shared" ref="AX166" si="238">AZ166</f>
        <v>0.452795927127706</v>
      </c>
      <c r="AY166" s="382">
        <v>1.0481771188729201</v>
      </c>
      <c r="AZ166" s="382">
        <v>0.452795927127706</v>
      </c>
      <c r="BA166" s="591">
        <f t="shared" si="192"/>
        <v>8.6004865349511999</v>
      </c>
      <c r="BB166" s="380">
        <v>8.9121188373298796</v>
      </c>
      <c r="BC166" s="380">
        <v>8.6004865349511999</v>
      </c>
      <c r="BD166" s="89">
        <v>333.73484595441403</v>
      </c>
      <c r="BE166" s="380">
        <v>57.729956735793401</v>
      </c>
      <c r="BF166" s="380">
        <v>6.60195195206005</v>
      </c>
      <c r="BG166" s="89">
        <v>606.74095648088303</v>
      </c>
      <c r="BH166" s="380">
        <v>138.90937510078001</v>
      </c>
      <c r="BI166" s="380">
        <v>6.3361568697675503</v>
      </c>
      <c r="BJ166" s="89">
        <v>558.81304475098398</v>
      </c>
      <c r="BK166" s="380">
        <v>66.692679101850004</v>
      </c>
      <c r="BL166" s="380">
        <v>27.9476294974172</v>
      </c>
      <c r="BM166" s="591">
        <f t="shared" si="206"/>
        <v>0.226238924376754</v>
      </c>
      <c r="BN166" s="380">
        <v>0</v>
      </c>
      <c r="BO166" s="380">
        <v>0.226238924376754</v>
      </c>
      <c r="BP166" s="591">
        <f t="shared" ref="BP166:BP170" si="239">BR166</f>
        <v>2.2196875670635601</v>
      </c>
      <c r="BQ166" s="380">
        <v>0</v>
      </c>
      <c r="BR166" s="380">
        <v>2.2196875670635601</v>
      </c>
      <c r="BS166" s="591">
        <f t="shared" si="217"/>
        <v>2.0460591595544302</v>
      </c>
      <c r="BT166" s="380">
        <v>3.1309870182639501</v>
      </c>
      <c r="BU166" s="380">
        <v>2.0460591595544302</v>
      </c>
      <c r="BV166" s="591">
        <f t="shared" si="228"/>
        <v>1.35211018072252</v>
      </c>
      <c r="BW166" s="380">
        <v>0</v>
      </c>
      <c r="BX166" s="380">
        <v>1.35211018072252</v>
      </c>
      <c r="BY166" s="591">
        <f t="shared" si="235"/>
        <v>0.91531355313261997</v>
      </c>
      <c r="BZ166" s="380">
        <v>1.57907459962109</v>
      </c>
      <c r="CA166" s="380">
        <v>0.91531355313261997</v>
      </c>
      <c r="CB166" s="89">
        <v>33.018051716228896</v>
      </c>
      <c r="CC166" s="380">
        <v>2.7542517068466901</v>
      </c>
      <c r="CD166" s="380">
        <v>2.27839928359746</v>
      </c>
      <c r="CE166" s="89">
        <v>11.707133052780801</v>
      </c>
      <c r="CF166" s="380">
        <v>10.7309485777295</v>
      </c>
      <c r="CG166" s="380">
        <v>1.7728964991134499</v>
      </c>
      <c r="CH166" s="591">
        <f t="shared" si="196"/>
        <v>22.4598974754213</v>
      </c>
      <c r="CI166" s="380">
        <v>39.675642458248198</v>
      </c>
      <c r="CJ166" s="380">
        <v>22.4598974754213</v>
      </c>
      <c r="CK166" s="89">
        <v>113.752729892337</v>
      </c>
      <c r="CL166" s="380">
        <v>25.722906861069301</v>
      </c>
      <c r="CM166" s="380">
        <v>0.168232662951835</v>
      </c>
      <c r="CN166" s="89">
        <v>4634.3764839346804</v>
      </c>
      <c r="CO166" s="380">
        <v>890.53799212769297</v>
      </c>
      <c r="CP166" s="380">
        <v>0</v>
      </c>
      <c r="CQ166" s="591">
        <f t="shared" ref="CQ166" si="240">CS166</f>
        <v>0.113285219101948</v>
      </c>
      <c r="CR166" s="380">
        <v>0</v>
      </c>
      <c r="CS166" s="380">
        <v>0.113285219101948</v>
      </c>
      <c r="CT166" s="591">
        <f t="shared" ref="CT166" si="241">CV166</f>
        <v>0.13850326182380801</v>
      </c>
      <c r="CU166" s="380">
        <v>0</v>
      </c>
      <c r="CV166" s="380">
        <v>0.13850326182380801</v>
      </c>
      <c r="CW166" s="89">
        <v>0</v>
      </c>
      <c r="CX166" s="380">
        <v>0</v>
      </c>
      <c r="CY166" s="380">
        <v>0</v>
      </c>
      <c r="CZ166" s="591">
        <f t="shared" si="126"/>
        <v>0.63589776076356896</v>
      </c>
      <c r="DA166" s="380">
        <v>0</v>
      </c>
      <c r="DB166" s="380">
        <v>0.63589776076356896</v>
      </c>
      <c r="DC166" s="591">
        <f t="shared" si="197"/>
        <v>0.33387690569364298</v>
      </c>
      <c r="DD166" s="380">
        <v>0</v>
      </c>
      <c r="DE166" s="380">
        <v>0.33387690569364298</v>
      </c>
      <c r="DF166" s="591">
        <f t="shared" ref="DF166" si="242">DH166</f>
        <v>0.37441814375891103</v>
      </c>
      <c r="DG166" s="380">
        <v>0</v>
      </c>
      <c r="DH166" s="380">
        <v>0.37441814375891103</v>
      </c>
      <c r="DI166" s="89">
        <v>84.517491708602506</v>
      </c>
      <c r="DJ166" s="380">
        <v>13.8661343272196</v>
      </c>
      <c r="DK166" s="380">
        <v>0</v>
      </c>
      <c r="DL166" s="89">
        <v>422.16825272562198</v>
      </c>
      <c r="DM166" s="380">
        <v>117.784117322843</v>
      </c>
      <c r="DN166" s="380">
        <v>0</v>
      </c>
      <c r="DO166" s="89">
        <v>98.7469164624775</v>
      </c>
      <c r="DP166" s="380">
        <v>12.7552178432723</v>
      </c>
      <c r="DQ166" s="380">
        <v>0</v>
      </c>
      <c r="DR166" s="89">
        <v>724.49097427364404</v>
      </c>
      <c r="DS166" s="380">
        <v>128.00167933482899</v>
      </c>
      <c r="DT166" s="380">
        <v>0</v>
      </c>
      <c r="DU166" s="89">
        <v>376.17067237584899</v>
      </c>
      <c r="DV166" s="380">
        <v>117.885153668979</v>
      </c>
      <c r="DW166" s="380">
        <v>0</v>
      </c>
      <c r="DX166" s="89">
        <v>21.102265193068199</v>
      </c>
      <c r="DY166" s="380">
        <v>6.6864993922819496</v>
      </c>
      <c r="DZ166" s="380">
        <v>0</v>
      </c>
      <c r="EA166" s="89">
        <v>767.36292569523198</v>
      </c>
      <c r="EB166" s="380">
        <v>54.9842193090631</v>
      </c>
      <c r="EC166" s="380">
        <v>0</v>
      </c>
      <c r="ED166" s="89">
        <v>130.345034154769</v>
      </c>
      <c r="EE166" s="380">
        <v>17.746226885541599</v>
      </c>
      <c r="EF166" s="380">
        <v>0</v>
      </c>
      <c r="EG166" s="89">
        <v>902.43446751241402</v>
      </c>
      <c r="EH166" s="380">
        <v>145.633853419535</v>
      </c>
      <c r="EI166" s="380">
        <v>0</v>
      </c>
      <c r="EJ166" s="89">
        <v>180.15751233404299</v>
      </c>
      <c r="EK166" s="380">
        <v>21.4067401344841</v>
      </c>
      <c r="EL166" s="380">
        <v>0</v>
      </c>
      <c r="EM166" s="89">
        <v>477.50040656520002</v>
      </c>
      <c r="EN166" s="380">
        <v>25.1691948527344</v>
      </c>
      <c r="EO166" s="380">
        <v>0</v>
      </c>
      <c r="EP166" s="89">
        <v>57.249884532531702</v>
      </c>
      <c r="EQ166" s="380">
        <v>7.4174343433055601</v>
      </c>
      <c r="ER166" s="380">
        <v>0</v>
      </c>
      <c r="ES166" s="89">
        <v>313.32200629938399</v>
      </c>
      <c r="ET166" s="380">
        <v>57.663855526476802</v>
      </c>
      <c r="EU166" s="380">
        <v>0</v>
      </c>
      <c r="EV166" s="89">
        <v>38.5451879815989</v>
      </c>
      <c r="EW166" s="380">
        <v>5.1647566626187897</v>
      </c>
      <c r="EX166" s="380">
        <v>0</v>
      </c>
      <c r="EY166" s="591">
        <v>0</v>
      </c>
      <c r="EZ166" s="380">
        <v>0</v>
      </c>
      <c r="FA166" s="380">
        <v>0</v>
      </c>
      <c r="FB166" s="89">
        <v>7.5711826139623399</v>
      </c>
      <c r="FC166" s="380">
        <v>3.1405179123831299</v>
      </c>
      <c r="FD166" s="380">
        <v>0</v>
      </c>
      <c r="FE166" s="89">
        <v>1.6432735020553599</v>
      </c>
      <c r="FF166" s="380">
        <v>1.32525788449166</v>
      </c>
      <c r="FG166" s="380">
        <v>8.7157466659860502E-2</v>
      </c>
      <c r="FH166" s="89">
        <v>6.7802405426189001</v>
      </c>
      <c r="FI166" s="380">
        <v>1.5139775473330299</v>
      </c>
      <c r="FJ166" s="380">
        <v>0</v>
      </c>
      <c r="FK166" s="89">
        <v>25.242340927959901</v>
      </c>
      <c r="FL166" s="380">
        <v>3.4890735840917402</v>
      </c>
      <c r="FM166" s="380">
        <v>0</v>
      </c>
    </row>
    <row r="167" spans="2:169">
      <c r="B167" s="73" t="s">
        <v>1337</v>
      </c>
      <c r="C167" s="73" t="s">
        <v>1408</v>
      </c>
      <c r="D167" s="73" t="s">
        <v>1339</v>
      </c>
      <c r="E167" s="73">
        <v>0.99</v>
      </c>
      <c r="F167" s="73">
        <v>1.63</v>
      </c>
      <c r="H167" s="73" t="s">
        <v>1409</v>
      </c>
      <c r="I167" s="73" t="s">
        <v>32</v>
      </c>
      <c r="J167" s="73" t="s">
        <v>121</v>
      </c>
      <c r="K167" s="73" t="s">
        <v>1419</v>
      </c>
      <c r="L167" s="73">
        <v>15</v>
      </c>
      <c r="M167" s="113" t="s">
        <v>1734</v>
      </c>
      <c r="N167" s="591">
        <f t="shared" si="224"/>
        <v>10.3639198087927</v>
      </c>
      <c r="O167" s="380">
        <v>25.802371972031299</v>
      </c>
      <c r="P167" s="380">
        <v>10.3639198087927</v>
      </c>
      <c r="Q167" s="591">
        <f t="shared" si="189"/>
        <v>9.3396404874482002</v>
      </c>
      <c r="R167" s="380">
        <v>26.605287348966101</v>
      </c>
      <c r="S167" s="380">
        <v>9.3396404874482002</v>
      </c>
      <c r="T167" s="89">
        <v>318.31254465191603</v>
      </c>
      <c r="U167" s="380">
        <v>116.986484952078</v>
      </c>
      <c r="V167" s="380">
        <v>32.756747986718402</v>
      </c>
      <c r="W167" s="89">
        <v>45.723283947457297</v>
      </c>
      <c r="X167" s="380">
        <v>25.502856575536299</v>
      </c>
      <c r="Y167" s="380">
        <v>1.5862621466656901</v>
      </c>
      <c r="Z167" s="89">
        <v>27.614760073306002</v>
      </c>
      <c r="AA167" s="380">
        <v>31.840458959411102</v>
      </c>
      <c r="AB167" s="380">
        <v>2.0518310295474098</v>
      </c>
      <c r="AC167" s="591">
        <f t="shared" ref="AC167:AC170" si="243">AE167</f>
        <v>1266.0700831540901</v>
      </c>
      <c r="AD167" s="380">
        <v>3585.8892268684099</v>
      </c>
      <c r="AE167" s="380">
        <v>1266.0700831540901</v>
      </c>
      <c r="AF167" s="89">
        <v>201868.974305829</v>
      </c>
      <c r="AG167" s="380">
        <v>29989.7101600899</v>
      </c>
      <c r="AH167" s="380">
        <v>42.618723510450899</v>
      </c>
      <c r="AI167" s="591">
        <f t="shared" si="190"/>
        <v>272.73171616913402</v>
      </c>
      <c r="AJ167" s="380">
        <v>527.31438389579205</v>
      </c>
      <c r="AK167" s="380">
        <v>272.73171616913402</v>
      </c>
      <c r="AL167" s="89">
        <v>1106.90732407616</v>
      </c>
      <c r="AM167" s="380">
        <v>1643.2933418688599</v>
      </c>
      <c r="AN167" s="380">
        <v>598.86062331166795</v>
      </c>
      <c r="AO167" s="591">
        <f t="shared" si="191"/>
        <v>232.967694378609</v>
      </c>
      <c r="AP167" s="380">
        <v>491.35570259617799</v>
      </c>
      <c r="AQ167" s="380">
        <v>232.967694378609</v>
      </c>
      <c r="AR167" s="89">
        <v>3.4540726930231598</v>
      </c>
      <c r="AS167" s="380">
        <v>4.3989465534224497</v>
      </c>
      <c r="AT167" s="380">
        <v>1.7772974785957401</v>
      </c>
      <c r="AU167" s="591">
        <f t="shared" si="199"/>
        <v>2.38041192838315</v>
      </c>
      <c r="AV167" s="380">
        <v>0</v>
      </c>
      <c r="AW167" s="380">
        <v>2.38041192838315</v>
      </c>
      <c r="AX167" s="89">
        <v>0.47976998379576702</v>
      </c>
      <c r="AY167" s="382">
        <v>0.95953996759153504</v>
      </c>
      <c r="AZ167" s="382">
        <v>0.28984026163600302</v>
      </c>
      <c r="BA167" s="591">
        <f t="shared" si="192"/>
        <v>5.5278383373302198</v>
      </c>
      <c r="BB167" s="380">
        <v>9.8314394181263491</v>
      </c>
      <c r="BC167" s="380">
        <v>5.5278383373302198</v>
      </c>
      <c r="BD167" s="89">
        <v>361.56177710148802</v>
      </c>
      <c r="BE167" s="380">
        <v>96.145849746487897</v>
      </c>
      <c r="BF167" s="380">
        <v>4.0511698508370904</v>
      </c>
      <c r="BG167" s="89">
        <v>559.371787853716</v>
      </c>
      <c r="BH167" s="380">
        <v>117.48740828772701</v>
      </c>
      <c r="BI167" s="380">
        <v>3.8088216048098</v>
      </c>
      <c r="BJ167" s="89">
        <v>532.00292461637298</v>
      </c>
      <c r="BK167" s="380">
        <v>161.61966833268201</v>
      </c>
      <c r="BL167" s="380">
        <v>15.2543756391816</v>
      </c>
      <c r="BM167" s="591">
        <f t="shared" si="206"/>
        <v>0.14259024237331799</v>
      </c>
      <c r="BN167" s="380">
        <v>0</v>
      </c>
      <c r="BO167" s="380">
        <v>0.14259024237331799</v>
      </c>
      <c r="BP167" s="591">
        <f t="shared" si="239"/>
        <v>1.30751644038686</v>
      </c>
      <c r="BQ167" s="380">
        <v>0</v>
      </c>
      <c r="BR167" s="380">
        <v>1.30751644038686</v>
      </c>
      <c r="BS167" s="591">
        <f t="shared" si="217"/>
        <v>0.98529873523495204</v>
      </c>
      <c r="BT167" s="380">
        <v>3.01673000000654</v>
      </c>
      <c r="BU167" s="380">
        <v>0.98529873523495204</v>
      </c>
      <c r="BV167" s="591">
        <f t="shared" si="228"/>
        <v>1.8368157467770201</v>
      </c>
      <c r="BW167" s="380">
        <v>0</v>
      </c>
      <c r="BX167" s="380">
        <v>1.8368157467770201</v>
      </c>
      <c r="BY167" s="89">
        <v>0.739000757463943</v>
      </c>
      <c r="BZ167" s="380">
        <v>1.47800151492789</v>
      </c>
      <c r="CA167" s="380">
        <v>0.35171692516574399</v>
      </c>
      <c r="CB167" s="89">
        <v>28.983276131632699</v>
      </c>
      <c r="CC167" s="380">
        <v>17.845610000713599</v>
      </c>
      <c r="CD167" s="380">
        <v>1.66312121438371</v>
      </c>
      <c r="CE167" s="89">
        <v>8.9493916298021201</v>
      </c>
      <c r="CF167" s="380">
        <v>6.5756285330288398</v>
      </c>
      <c r="CG167" s="380">
        <v>0.46089932259898297</v>
      </c>
      <c r="CH167" s="591">
        <f t="shared" si="196"/>
        <v>13.037373734010901</v>
      </c>
      <c r="CI167" s="380">
        <v>27.881306275880899</v>
      </c>
      <c r="CJ167" s="380">
        <v>13.037373734010901</v>
      </c>
      <c r="CK167" s="89">
        <v>99.282204617104696</v>
      </c>
      <c r="CL167" s="380">
        <v>25.525787073175501</v>
      </c>
      <c r="CM167" s="380">
        <v>0.12016826408065499</v>
      </c>
      <c r="CN167" s="89">
        <v>3499.7462160147802</v>
      </c>
      <c r="CO167" s="380">
        <v>804.26495974545196</v>
      </c>
      <c r="CP167" s="380">
        <v>3.2911196262058497E-2</v>
      </c>
      <c r="CQ167" s="89">
        <v>0</v>
      </c>
      <c r="CR167" s="380">
        <v>0</v>
      </c>
      <c r="CS167" s="380">
        <v>0</v>
      </c>
      <c r="CT167" s="89">
        <v>0</v>
      </c>
      <c r="CU167" s="380">
        <v>0</v>
      </c>
      <c r="CV167" s="380">
        <v>0</v>
      </c>
      <c r="CW167" s="89">
        <v>0</v>
      </c>
      <c r="CX167" s="380">
        <v>0</v>
      </c>
      <c r="CY167" s="380">
        <v>0</v>
      </c>
      <c r="CZ167" s="591">
        <f t="shared" si="126"/>
        <v>0.40800573603790902</v>
      </c>
      <c r="DA167" s="380">
        <v>0</v>
      </c>
      <c r="DB167" s="380">
        <v>0.40800573603790902</v>
      </c>
      <c r="DC167" s="591">
        <f t="shared" si="197"/>
        <v>0.180471599449779</v>
      </c>
      <c r="DD167" s="380">
        <v>0</v>
      </c>
      <c r="DE167" s="380">
        <v>0.180471599449779</v>
      </c>
      <c r="DF167" s="591">
        <v>0</v>
      </c>
      <c r="DG167" s="380">
        <v>0</v>
      </c>
      <c r="DH167" s="380">
        <v>0</v>
      </c>
      <c r="DI167" s="89">
        <v>90.283908302404896</v>
      </c>
      <c r="DJ167" s="380">
        <v>20.973220518580799</v>
      </c>
      <c r="DK167" s="380">
        <v>0</v>
      </c>
      <c r="DL167" s="89">
        <v>382.628265246632</v>
      </c>
      <c r="DM167" s="380">
        <v>113.853810280467</v>
      </c>
      <c r="DN167" s="380">
        <v>0</v>
      </c>
      <c r="DO167" s="89">
        <v>78.285969431549105</v>
      </c>
      <c r="DP167" s="380">
        <v>30.7762157998582</v>
      </c>
      <c r="DQ167" s="380">
        <v>0</v>
      </c>
      <c r="DR167" s="89">
        <v>525.62746399472996</v>
      </c>
      <c r="DS167" s="380">
        <v>139.187444781555</v>
      </c>
      <c r="DT167" s="380">
        <v>0</v>
      </c>
      <c r="DU167" s="89">
        <v>256.580196149578</v>
      </c>
      <c r="DV167" s="380">
        <v>75.379450710272593</v>
      </c>
      <c r="DW167" s="380">
        <v>0</v>
      </c>
      <c r="DX167" s="89">
        <v>21.262100806260602</v>
      </c>
      <c r="DY167" s="380">
        <v>8.8710098954111594</v>
      </c>
      <c r="DZ167" s="380">
        <v>0</v>
      </c>
      <c r="EA167" s="89">
        <v>504.492979839844</v>
      </c>
      <c r="EB167" s="380">
        <v>168.29203827504199</v>
      </c>
      <c r="EC167" s="380">
        <v>0</v>
      </c>
      <c r="ED167" s="89">
        <v>88.601962402852195</v>
      </c>
      <c r="EE167" s="380">
        <v>24.948374240223998</v>
      </c>
      <c r="EF167" s="380">
        <v>0</v>
      </c>
      <c r="EG167" s="89">
        <v>621.00773637932502</v>
      </c>
      <c r="EH167" s="380">
        <v>199.68629864996501</v>
      </c>
      <c r="EI167" s="380">
        <v>7.78238406120874E-2</v>
      </c>
      <c r="EJ167" s="89">
        <v>130.57388843534801</v>
      </c>
      <c r="EK167" s="380">
        <v>38.001440492611501</v>
      </c>
      <c r="EL167" s="380">
        <v>0</v>
      </c>
      <c r="EM167" s="89">
        <v>330.511789876168</v>
      </c>
      <c r="EN167" s="380">
        <v>102.062741668359</v>
      </c>
      <c r="EO167" s="380">
        <v>0</v>
      </c>
      <c r="EP167" s="89">
        <v>39.530815328621202</v>
      </c>
      <c r="EQ167" s="380">
        <v>16.3790983614787</v>
      </c>
      <c r="ER167" s="380">
        <v>0</v>
      </c>
      <c r="ES167" s="89">
        <v>193.17312374565901</v>
      </c>
      <c r="ET167" s="380">
        <v>65.722943902391194</v>
      </c>
      <c r="EU167" s="380">
        <v>0</v>
      </c>
      <c r="EV167" s="89">
        <v>24.194253832882598</v>
      </c>
      <c r="EW167" s="380">
        <v>8.3373199037174093</v>
      </c>
      <c r="EX167" s="380">
        <v>0</v>
      </c>
      <c r="EY167" s="591">
        <f t="shared" ref="EY167" si="244">FA167</f>
        <v>9.67984349660896E-2</v>
      </c>
      <c r="EZ167" s="380">
        <v>0</v>
      </c>
      <c r="FA167" s="380">
        <v>9.67984349660896E-2</v>
      </c>
      <c r="FB167" s="89">
        <v>5.5981225453920702</v>
      </c>
      <c r="FC167" s="380">
        <v>3.24319108396161</v>
      </c>
      <c r="FD167" s="380">
        <v>0.110490755720639</v>
      </c>
      <c r="FE167" s="89">
        <v>0.98918657926907105</v>
      </c>
      <c r="FF167" s="380">
        <v>0.95902195800652701</v>
      </c>
      <c r="FG167" s="380">
        <v>7.1666279907746502E-2</v>
      </c>
      <c r="FH167" s="89">
        <v>14.9658438023116</v>
      </c>
      <c r="FI167" s="380">
        <v>10.7320973894441</v>
      </c>
      <c r="FJ167" s="380">
        <v>0</v>
      </c>
      <c r="FK167" s="89">
        <v>11.684013101561201</v>
      </c>
      <c r="FL167" s="380">
        <v>6.7457079956783401</v>
      </c>
      <c r="FM167" s="380">
        <v>0</v>
      </c>
    </row>
    <row r="168" spans="2:169">
      <c r="B168" s="73" t="s">
        <v>1337</v>
      </c>
      <c r="C168" s="73" t="s">
        <v>1408</v>
      </c>
      <c r="D168" s="73" t="s">
        <v>1339</v>
      </c>
      <c r="E168" s="73">
        <v>0.99</v>
      </c>
      <c r="F168" s="73">
        <v>1.63</v>
      </c>
      <c r="H168" s="73" t="s">
        <v>1409</v>
      </c>
      <c r="I168" s="73" t="s">
        <v>32</v>
      </c>
      <c r="J168" s="73" t="s">
        <v>121</v>
      </c>
      <c r="K168" s="73" t="s">
        <v>1419</v>
      </c>
      <c r="L168" s="73">
        <v>15</v>
      </c>
      <c r="M168" s="113" t="s">
        <v>1735</v>
      </c>
      <c r="N168" s="591">
        <f t="shared" si="224"/>
        <v>10.606553528470201</v>
      </c>
      <c r="O168" s="380">
        <v>21.830116198686099</v>
      </c>
      <c r="P168" s="380">
        <v>10.606553528470201</v>
      </c>
      <c r="Q168" s="89">
        <v>11.109021722144799</v>
      </c>
      <c r="R168" s="380">
        <v>25.104294469870201</v>
      </c>
      <c r="S168" s="380">
        <v>10.3473158980053</v>
      </c>
      <c r="T168" s="89">
        <v>375.575418432086</v>
      </c>
      <c r="U168" s="380">
        <v>102.873984998403</v>
      </c>
      <c r="V168" s="380">
        <v>31.627678313458901</v>
      </c>
      <c r="W168" s="89">
        <v>46.309796932810201</v>
      </c>
      <c r="X168" s="380">
        <v>27.557482321198101</v>
      </c>
      <c r="Y168" s="380">
        <v>0.778277942317536</v>
      </c>
      <c r="Z168" s="89">
        <v>10.991486198834</v>
      </c>
      <c r="AA168" s="380">
        <v>8.4700834214068106</v>
      </c>
      <c r="AB168" s="380">
        <v>2.33947053262201</v>
      </c>
      <c r="AC168" s="591">
        <f t="shared" si="243"/>
        <v>1219.18263450158</v>
      </c>
      <c r="AD168" s="380">
        <v>3271.0725913128799</v>
      </c>
      <c r="AE168" s="380">
        <v>1219.18263450158</v>
      </c>
      <c r="AF168" s="89">
        <v>206160.988651483</v>
      </c>
      <c r="AG168" s="380">
        <v>50245.753746673101</v>
      </c>
      <c r="AH168" s="380">
        <v>49.054991538177099</v>
      </c>
      <c r="AI168" s="591">
        <f t="shared" si="190"/>
        <v>332.89107925675103</v>
      </c>
      <c r="AJ168" s="380">
        <v>721.71092946154795</v>
      </c>
      <c r="AK168" s="380">
        <v>332.89107925675103</v>
      </c>
      <c r="AL168" s="89">
        <v>2079.9977409737699</v>
      </c>
      <c r="AM168" s="380">
        <v>1456.6374974386699</v>
      </c>
      <c r="AN168" s="380">
        <v>616.62809299515004</v>
      </c>
      <c r="AO168" s="591">
        <f t="shared" si="191"/>
        <v>225.19515450484801</v>
      </c>
      <c r="AP168" s="380">
        <v>352.65266419606797</v>
      </c>
      <c r="AQ168" s="380">
        <v>225.19515450484801</v>
      </c>
      <c r="AR168" s="89">
        <v>2.7636096273246098</v>
      </c>
      <c r="AS168" s="380">
        <v>4.6335053676332896</v>
      </c>
      <c r="AT168" s="380">
        <v>1.50999739318707</v>
      </c>
      <c r="AU168" s="591">
        <f t="shared" si="199"/>
        <v>2.9800948338655799</v>
      </c>
      <c r="AV168" s="380">
        <v>0</v>
      </c>
      <c r="AW168" s="380">
        <v>2.9800948338655799</v>
      </c>
      <c r="AX168" s="591">
        <f t="shared" ref="AX168" si="245">AZ168</f>
        <v>0.34593546525805702</v>
      </c>
      <c r="AY168" s="382">
        <v>1.04007840166105</v>
      </c>
      <c r="AZ168" s="382">
        <v>0.34593546525805702</v>
      </c>
      <c r="BA168" s="591">
        <f t="shared" si="192"/>
        <v>5.8864306090271796</v>
      </c>
      <c r="BB168" s="380">
        <v>13.0615824677401</v>
      </c>
      <c r="BC168" s="380">
        <v>5.8864306090271796</v>
      </c>
      <c r="BD168" s="89">
        <v>408.37416192299003</v>
      </c>
      <c r="BE168" s="380">
        <v>82.431748785391804</v>
      </c>
      <c r="BF168" s="380">
        <v>3.8981633493882502</v>
      </c>
      <c r="BG168" s="89">
        <v>610.36057698268996</v>
      </c>
      <c r="BH168" s="380">
        <v>108.039636906193</v>
      </c>
      <c r="BI168" s="380">
        <v>4.3683557077093802</v>
      </c>
      <c r="BJ168" s="89">
        <v>568.02555496621005</v>
      </c>
      <c r="BK168" s="380">
        <v>174.34806409239201</v>
      </c>
      <c r="BL168" s="380">
        <v>18.498690078683101</v>
      </c>
      <c r="BM168" s="591">
        <f t="shared" si="206"/>
        <v>0.123336255957223</v>
      </c>
      <c r="BN168" s="380">
        <v>0</v>
      </c>
      <c r="BO168" s="380">
        <v>0.123336255957223</v>
      </c>
      <c r="BP168" s="591">
        <f t="shared" si="239"/>
        <v>1.4143071837575401</v>
      </c>
      <c r="BQ168" s="380">
        <v>0</v>
      </c>
      <c r="BR168" s="380">
        <v>1.4143071837575401</v>
      </c>
      <c r="BS168" s="591">
        <f t="shared" si="217"/>
        <v>1.1736499281164401</v>
      </c>
      <c r="BT168" s="380">
        <v>2.7677891113932498</v>
      </c>
      <c r="BU168" s="380">
        <v>1.1736499281164401</v>
      </c>
      <c r="BV168" s="89">
        <v>3.8352693905200099</v>
      </c>
      <c r="BW168" s="380">
        <v>7.6705387810400198</v>
      </c>
      <c r="BX168" s="380">
        <v>1.1505467801073901</v>
      </c>
      <c r="BY168" s="89">
        <v>0.95449067734475002</v>
      </c>
      <c r="BZ168" s="380">
        <v>1.36864824638223</v>
      </c>
      <c r="CA168" s="380">
        <v>0.35108900653050301</v>
      </c>
      <c r="CB168" s="89">
        <v>45.5762743134121</v>
      </c>
      <c r="CC168" s="380">
        <v>20.325788486214901</v>
      </c>
      <c r="CD168" s="380">
        <v>1.37537455245897</v>
      </c>
      <c r="CE168" s="89">
        <v>16.334107060187598</v>
      </c>
      <c r="CF168" s="380">
        <v>12.0425174291079</v>
      </c>
      <c r="CG168" s="380">
        <v>0.52343665718272403</v>
      </c>
      <c r="CH168" s="591">
        <f t="shared" si="196"/>
        <v>14.818266117913501</v>
      </c>
      <c r="CI168" s="380">
        <v>28.485054820636101</v>
      </c>
      <c r="CJ168" s="380">
        <v>14.818266117913501</v>
      </c>
      <c r="CK168" s="89">
        <v>112.81797420096601</v>
      </c>
      <c r="CL168" s="380">
        <v>24.0913929576698</v>
      </c>
      <c r="CM168" s="380">
        <v>0.127269020860203</v>
      </c>
      <c r="CN168" s="89">
        <v>3524.9314448964701</v>
      </c>
      <c r="CO168" s="380">
        <v>636.44538190200899</v>
      </c>
      <c r="CP168" s="380">
        <v>4.8917011859091197E-2</v>
      </c>
      <c r="CQ168" s="89">
        <v>0</v>
      </c>
      <c r="CR168" s="380">
        <v>0</v>
      </c>
      <c r="CS168" s="380">
        <v>0</v>
      </c>
      <c r="CT168" s="591">
        <f t="shared" ref="CT168" si="246">CV168</f>
        <v>3.8875815183793003E-2</v>
      </c>
      <c r="CU168" s="380">
        <v>0</v>
      </c>
      <c r="CV168" s="380">
        <v>3.8875815183793003E-2</v>
      </c>
      <c r="CW168" s="89">
        <v>0</v>
      </c>
      <c r="CX168" s="380">
        <v>0</v>
      </c>
      <c r="CY168" s="380">
        <v>0</v>
      </c>
      <c r="CZ168" s="591">
        <f t="shared" si="126"/>
        <v>0.437276344108815</v>
      </c>
      <c r="DA168" s="380">
        <v>0</v>
      </c>
      <c r="DB168" s="380">
        <v>0.437276344108815</v>
      </c>
      <c r="DC168" s="591">
        <f t="shared" si="197"/>
        <v>0.176537707194305</v>
      </c>
      <c r="DD168" s="380">
        <v>0</v>
      </c>
      <c r="DE168" s="380">
        <v>0.176537707194305</v>
      </c>
      <c r="DF168" s="591">
        <v>0</v>
      </c>
      <c r="DG168" s="380">
        <v>0</v>
      </c>
      <c r="DH168" s="380">
        <v>0</v>
      </c>
      <c r="DI168" s="89">
        <v>285.59881138026901</v>
      </c>
      <c r="DJ168" s="380">
        <v>52.057470415334699</v>
      </c>
      <c r="DK168" s="380">
        <v>0</v>
      </c>
      <c r="DL168" s="89">
        <v>987.20434487863099</v>
      </c>
      <c r="DM168" s="380">
        <v>181.9032270777</v>
      </c>
      <c r="DN168" s="380">
        <v>0</v>
      </c>
      <c r="DO168" s="89">
        <v>167.266146264577</v>
      </c>
      <c r="DP168" s="380">
        <v>34.873714510307202</v>
      </c>
      <c r="DQ168" s="380">
        <v>0</v>
      </c>
      <c r="DR168" s="89">
        <v>962.57598346925897</v>
      </c>
      <c r="DS168" s="380">
        <v>199.96191894311701</v>
      </c>
      <c r="DT168" s="380">
        <v>0</v>
      </c>
      <c r="DU168" s="89">
        <v>358.84870779009702</v>
      </c>
      <c r="DV168" s="380">
        <v>90.082940731442093</v>
      </c>
      <c r="DW168" s="380">
        <v>0</v>
      </c>
      <c r="DX168" s="89">
        <v>22.026469545213399</v>
      </c>
      <c r="DY168" s="380">
        <v>5.5489838035356103</v>
      </c>
      <c r="DZ168" s="380">
        <v>0</v>
      </c>
      <c r="EA168" s="89">
        <v>612.429351998421</v>
      </c>
      <c r="EB168" s="380">
        <v>138.64727578997901</v>
      </c>
      <c r="EC168" s="380">
        <v>0</v>
      </c>
      <c r="ED168" s="89">
        <v>103.841267621884</v>
      </c>
      <c r="EE168" s="380">
        <v>21.3635039311973</v>
      </c>
      <c r="EF168" s="380">
        <v>0</v>
      </c>
      <c r="EG168" s="89">
        <v>694.81871303495302</v>
      </c>
      <c r="EH168" s="380">
        <v>134.33406076002601</v>
      </c>
      <c r="EI168" s="380">
        <v>8.2409284073033301E-2</v>
      </c>
      <c r="EJ168" s="89">
        <v>136.33215542364599</v>
      </c>
      <c r="EK168" s="380">
        <v>30.131113837703101</v>
      </c>
      <c r="EL168" s="380">
        <v>0</v>
      </c>
      <c r="EM168" s="89">
        <v>342.10529064846401</v>
      </c>
      <c r="EN168" s="380">
        <v>61.526515305385203</v>
      </c>
      <c r="EO168" s="380">
        <v>0</v>
      </c>
      <c r="EP168" s="89">
        <v>38.502614453971198</v>
      </c>
      <c r="EQ168" s="380">
        <v>9.6182189749029501</v>
      </c>
      <c r="ER168" s="380">
        <v>1.98290476686982E-2</v>
      </c>
      <c r="ES168" s="89">
        <v>193.629997290159</v>
      </c>
      <c r="ET168" s="380">
        <v>54.691069932103197</v>
      </c>
      <c r="EU168" s="380">
        <v>0</v>
      </c>
      <c r="EV168" s="89">
        <v>21.484259265653499</v>
      </c>
      <c r="EW168" s="380">
        <v>7.73901935984905</v>
      </c>
      <c r="EX168" s="380">
        <v>0</v>
      </c>
      <c r="EY168" s="591">
        <v>0</v>
      </c>
      <c r="EZ168" s="380">
        <v>0</v>
      </c>
      <c r="FA168" s="380">
        <v>0</v>
      </c>
      <c r="FB168" s="89">
        <v>5.81247029365018</v>
      </c>
      <c r="FC168" s="380">
        <v>3.9424882450371901</v>
      </c>
      <c r="FD168" s="380">
        <v>0.11710840753867401</v>
      </c>
      <c r="FE168" s="89">
        <v>1.02287173487561</v>
      </c>
      <c r="FF168" s="380">
        <v>0.97509985156046797</v>
      </c>
      <c r="FG168" s="380">
        <v>0.107032125876695</v>
      </c>
      <c r="FH168" s="89">
        <v>19.841789501048599</v>
      </c>
      <c r="FI168" s="380">
        <v>9.3950911484996293</v>
      </c>
      <c r="FJ168" s="380">
        <v>0</v>
      </c>
      <c r="FK168" s="89">
        <v>12.2216418983501</v>
      </c>
      <c r="FL168" s="380">
        <v>5.2721248224540096</v>
      </c>
      <c r="FM168" s="380">
        <v>0</v>
      </c>
    </row>
    <row r="169" spans="2:169">
      <c r="B169" s="73" t="s">
        <v>1337</v>
      </c>
      <c r="C169" s="73" t="s">
        <v>1408</v>
      </c>
      <c r="D169" s="73" t="s">
        <v>1339</v>
      </c>
      <c r="E169" s="73">
        <v>1.06</v>
      </c>
      <c r="F169" s="73">
        <v>1.84</v>
      </c>
      <c r="H169" s="73" t="s">
        <v>1340</v>
      </c>
      <c r="I169" s="73" t="s">
        <v>1430</v>
      </c>
      <c r="J169" s="73" t="s">
        <v>1342</v>
      </c>
      <c r="K169" s="73" t="s">
        <v>1431</v>
      </c>
      <c r="L169" s="73">
        <v>15</v>
      </c>
      <c r="M169" s="113" t="s">
        <v>1736</v>
      </c>
      <c r="N169" s="591">
        <f t="shared" si="224"/>
        <v>8.523516385681484</v>
      </c>
      <c r="O169" s="380">
        <v>16.691681175785462</v>
      </c>
      <c r="P169" s="380">
        <v>8.523516385681484</v>
      </c>
      <c r="Q169" s="591">
        <f>S169</f>
        <v>10.507166041656001</v>
      </c>
      <c r="R169" s="380">
        <v>25.779890768399412</v>
      </c>
      <c r="S169" s="380">
        <v>10.507166041656001</v>
      </c>
      <c r="T169" s="89">
        <v>1236.0816206325828</v>
      </c>
      <c r="U169" s="380">
        <v>242.63595769696681</v>
      </c>
      <c r="V169" s="380">
        <v>22.737111381782185</v>
      </c>
      <c r="W169" s="89">
        <v>565.12000571056342</v>
      </c>
      <c r="X169" s="380">
        <v>197.09220767207088</v>
      </c>
      <c r="Y169" s="380">
        <v>2.3339211117021272</v>
      </c>
      <c r="Z169" s="89">
        <v>11.909977130054514</v>
      </c>
      <c r="AA169" s="380">
        <v>10.98032973348425</v>
      </c>
      <c r="AB169" s="380">
        <v>3.2892610874227546</v>
      </c>
      <c r="AC169" s="591">
        <f t="shared" si="243"/>
        <v>1383.9874120159805</v>
      </c>
      <c r="AD169" s="380">
        <v>3241.0471753192119</v>
      </c>
      <c r="AE169" s="380">
        <v>1383.9874120159805</v>
      </c>
      <c r="AF169" s="89">
        <v>236835.02436774209</v>
      </c>
      <c r="AG169" s="380">
        <v>64973.72731524815</v>
      </c>
      <c r="AH169" s="380">
        <v>54.382833144334946</v>
      </c>
      <c r="AI169" s="591">
        <f t="shared" si="190"/>
        <v>391.87644438158549</v>
      </c>
      <c r="AJ169" s="380">
        <v>586.74908379067119</v>
      </c>
      <c r="AK169" s="380">
        <v>391.87644438158549</v>
      </c>
      <c r="AL169" s="89">
        <v>1781.2801489363144</v>
      </c>
      <c r="AM169" s="380">
        <v>899.7042177975361</v>
      </c>
      <c r="AN169" s="380">
        <v>547.65969195374203</v>
      </c>
      <c r="AO169" s="591">
        <f t="shared" si="191"/>
        <v>104.53496268730821</v>
      </c>
      <c r="AP169" s="380">
        <v>290.63770707197631</v>
      </c>
      <c r="AQ169" s="380">
        <v>104.53496268730821</v>
      </c>
      <c r="AR169" s="89">
        <v>16.403804280946158</v>
      </c>
      <c r="AS169" s="380">
        <v>5.0684369232824285</v>
      </c>
      <c r="AT169" s="380">
        <v>1.057676427487535</v>
      </c>
      <c r="AU169" s="591">
        <f t="shared" si="199"/>
        <v>2.7289412221308136</v>
      </c>
      <c r="AV169" s="380">
        <v>1.6879481775157767</v>
      </c>
      <c r="AW169" s="380">
        <v>2.7289412221308136</v>
      </c>
      <c r="AX169" s="89">
        <v>1.4272957360014418</v>
      </c>
      <c r="AY169" s="382">
        <v>1.5139365998160941</v>
      </c>
      <c r="AZ169" s="382">
        <v>0.34090510293881116</v>
      </c>
      <c r="BA169" s="591">
        <f t="shared" si="192"/>
        <v>14.232600098908536</v>
      </c>
      <c r="BB169" s="380">
        <v>26.955414390003629</v>
      </c>
      <c r="BC169" s="380">
        <v>14.232600098908536</v>
      </c>
      <c r="BD169" s="89">
        <v>6173.1921153415487</v>
      </c>
      <c r="BE169" s="380">
        <v>1689.6211049542349</v>
      </c>
      <c r="BF169" s="380">
        <v>3.4912893372350347</v>
      </c>
      <c r="BG169" s="89">
        <v>3606.4759156023665</v>
      </c>
      <c r="BH169" s="380">
        <v>1017.6949513550611</v>
      </c>
      <c r="BI169" s="380">
        <v>3.5337000002305525</v>
      </c>
      <c r="BJ169" s="89">
        <v>3480.5653168561867</v>
      </c>
      <c r="BK169" s="380">
        <v>987.99190295217534</v>
      </c>
      <c r="BL169" s="380">
        <v>13.82483380900077</v>
      </c>
      <c r="BM169" s="591">
        <f t="shared" si="206"/>
        <v>0.17704458561001532</v>
      </c>
      <c r="BN169" s="380">
        <v>0</v>
      </c>
      <c r="BO169" s="380">
        <v>0.17704458561001532</v>
      </c>
      <c r="BP169" s="591">
        <f t="shared" si="239"/>
        <v>1.5609468760870202</v>
      </c>
      <c r="BQ169" s="380">
        <v>3.6884130792363434</v>
      </c>
      <c r="BR169" s="380">
        <v>1.5609468760870202</v>
      </c>
      <c r="BS169" s="591">
        <f t="shared" si="217"/>
        <v>1.2630209606192195</v>
      </c>
      <c r="BT169" s="380">
        <v>3.186618017890487</v>
      </c>
      <c r="BU169" s="380">
        <v>1.2630209606192195</v>
      </c>
      <c r="BV169" s="591">
        <f t="shared" ref="BV169" si="247">BX169</f>
        <v>2.0865066985014957</v>
      </c>
      <c r="BW169" s="380">
        <v>6.3030217962822777</v>
      </c>
      <c r="BX169" s="380">
        <v>2.0865066985014957</v>
      </c>
      <c r="BY169" s="89">
        <v>1.579183707692714</v>
      </c>
      <c r="BZ169" s="380">
        <v>1.5235411068362117</v>
      </c>
      <c r="CA169" s="380">
        <v>0.24572396127470153</v>
      </c>
      <c r="CB169" s="89">
        <v>48.850515127203941</v>
      </c>
      <c r="CC169" s="380">
        <v>19.370191763345627</v>
      </c>
      <c r="CD169" s="380">
        <v>1.8696852626146423</v>
      </c>
      <c r="CE169" s="89">
        <v>16.486532576770966</v>
      </c>
      <c r="CF169" s="380">
        <v>10.791537661784789</v>
      </c>
      <c r="CG169" s="380">
        <v>0.73751570423224744</v>
      </c>
      <c r="CH169" s="591">
        <f t="shared" si="196"/>
        <v>13.157364777643142</v>
      </c>
      <c r="CI169" s="380">
        <v>30.316595103262184</v>
      </c>
      <c r="CJ169" s="380">
        <v>13.157364777643142</v>
      </c>
      <c r="CK169" s="89">
        <v>79.413416953483264</v>
      </c>
      <c r="CL169" s="380">
        <v>20.080027137041562</v>
      </c>
      <c r="CM169" s="380">
        <v>0.14542220942975526</v>
      </c>
      <c r="CN169" s="89">
        <v>3108.6430763729945</v>
      </c>
      <c r="CO169" s="380">
        <v>575.62677522350839</v>
      </c>
      <c r="CP169" s="380">
        <v>3.5061407116480037E-2</v>
      </c>
      <c r="CQ169" s="89">
        <v>0.6727319398126802</v>
      </c>
      <c r="CR169" s="380">
        <v>1.3454638796253591</v>
      </c>
      <c r="CS169" s="380">
        <v>0</v>
      </c>
      <c r="CT169" s="89">
        <v>0</v>
      </c>
      <c r="CU169" s="380">
        <v>0</v>
      </c>
      <c r="CV169" s="380">
        <v>0</v>
      </c>
      <c r="CW169" s="89">
        <v>0</v>
      </c>
      <c r="CX169" s="380">
        <v>0</v>
      </c>
      <c r="CY169" s="380">
        <v>0</v>
      </c>
      <c r="CZ169" s="591">
        <f t="shared" ref="CZ169:CZ176" si="248">DB169</f>
        <v>0.26958061588995724</v>
      </c>
      <c r="DA169" s="380">
        <v>0</v>
      </c>
      <c r="DB169" s="380">
        <v>0.26958061588995724</v>
      </c>
      <c r="DC169" s="591">
        <f t="shared" si="197"/>
        <v>0.10655519075829321</v>
      </c>
      <c r="DD169" s="380">
        <v>0</v>
      </c>
      <c r="DE169" s="380">
        <v>0.10655519075829321</v>
      </c>
      <c r="DF169" s="591">
        <v>0</v>
      </c>
      <c r="DG169" s="380">
        <v>0</v>
      </c>
      <c r="DH169" s="380">
        <v>0</v>
      </c>
      <c r="DI169" s="89">
        <v>358.42965657393762</v>
      </c>
      <c r="DJ169" s="380">
        <v>96.618507081383569</v>
      </c>
      <c r="DK169" s="380">
        <v>0</v>
      </c>
      <c r="DL169" s="89">
        <v>1314.7686817115086</v>
      </c>
      <c r="DM169" s="380">
        <v>301.07626429237558</v>
      </c>
      <c r="DN169" s="380">
        <v>0</v>
      </c>
      <c r="DO169" s="89">
        <v>231.11655682698216</v>
      </c>
      <c r="DP169" s="380">
        <v>58.866124587018199</v>
      </c>
      <c r="DQ169" s="380">
        <v>0</v>
      </c>
      <c r="DR169" s="89">
        <v>1122.7563304770513</v>
      </c>
      <c r="DS169" s="380">
        <v>237.75837342774099</v>
      </c>
      <c r="DT169" s="380">
        <v>0</v>
      </c>
      <c r="DU169" s="89">
        <v>436.54572318249507</v>
      </c>
      <c r="DV169" s="380">
        <v>80.782562052330576</v>
      </c>
      <c r="DW169" s="380">
        <v>0</v>
      </c>
      <c r="DX169" s="89">
        <v>14.177597682931351</v>
      </c>
      <c r="DY169" s="380">
        <v>4.0956601216712674</v>
      </c>
      <c r="DZ169" s="380">
        <v>0</v>
      </c>
      <c r="EA169" s="89">
        <v>552.68578333065818</v>
      </c>
      <c r="EB169" s="380">
        <v>89.983517060950348</v>
      </c>
      <c r="EC169" s="380">
        <v>0.13796916723882857</v>
      </c>
      <c r="ED169" s="89">
        <v>98.17574623366481</v>
      </c>
      <c r="EE169" s="380">
        <v>21.339333339461831</v>
      </c>
      <c r="EF169" s="380">
        <v>0</v>
      </c>
      <c r="EG169" s="89">
        <v>635.10276696633196</v>
      </c>
      <c r="EH169" s="380">
        <v>113.96299220545922</v>
      </c>
      <c r="EI169" s="380">
        <v>0</v>
      </c>
      <c r="EJ169" s="89">
        <v>129.93366737438569</v>
      </c>
      <c r="EK169" s="380">
        <v>27.736633877523825</v>
      </c>
      <c r="EL169" s="380">
        <v>0</v>
      </c>
      <c r="EM169" s="89">
        <v>351.86516941153025</v>
      </c>
      <c r="EN169" s="380">
        <v>76.432929423623108</v>
      </c>
      <c r="EO169" s="380">
        <v>0</v>
      </c>
      <c r="EP169" s="89">
        <v>44.483067382581964</v>
      </c>
      <c r="EQ169" s="380">
        <v>9.0978900407967753</v>
      </c>
      <c r="ER169" s="380">
        <v>1.9827289226109889E-2</v>
      </c>
      <c r="ES169" s="89">
        <v>267.58328561228609</v>
      </c>
      <c r="ET169" s="380">
        <v>74.308428937910492</v>
      </c>
      <c r="EU169" s="380">
        <v>0</v>
      </c>
      <c r="EV169" s="89">
        <v>35.767007688275307</v>
      </c>
      <c r="EW169" s="380">
        <v>8.6676746198348624</v>
      </c>
      <c r="EX169" s="380">
        <v>0</v>
      </c>
      <c r="EY169" s="89">
        <v>0</v>
      </c>
      <c r="EZ169" s="380">
        <v>0</v>
      </c>
      <c r="FA169" s="380">
        <v>0</v>
      </c>
      <c r="FB169" s="89">
        <v>9.3843643706381634</v>
      </c>
      <c r="FC169" s="380">
        <v>4.0812137608929149</v>
      </c>
      <c r="FD169" s="380">
        <v>0.13258478013859157</v>
      </c>
      <c r="FE169" s="89">
        <v>1.5962269209152165</v>
      </c>
      <c r="FF169" s="380">
        <v>1.4644764450527761</v>
      </c>
      <c r="FG169" s="380">
        <v>0.12002119095474345</v>
      </c>
      <c r="FH169" s="89">
        <v>15.249560250808827</v>
      </c>
      <c r="FI169" s="380">
        <v>4.1778645319180869</v>
      </c>
      <c r="FJ169" s="380">
        <v>0</v>
      </c>
      <c r="FK169" s="89">
        <v>21.020684957861597</v>
      </c>
      <c r="FL169" s="380">
        <v>11.931490776516947</v>
      </c>
      <c r="FM169" s="380">
        <v>2.895080706992767E-2</v>
      </c>
    </row>
    <row r="170" spans="2:169">
      <c r="B170" s="73" t="s">
        <v>1337</v>
      </c>
      <c r="C170" s="73" t="s">
        <v>1408</v>
      </c>
      <c r="D170" s="73" t="s">
        <v>1339</v>
      </c>
      <c r="E170" s="73">
        <v>1.06</v>
      </c>
      <c r="F170" s="73">
        <v>1.84</v>
      </c>
      <c r="H170" s="73" t="s">
        <v>1340</v>
      </c>
      <c r="I170" s="73" t="s">
        <v>1430</v>
      </c>
      <c r="J170" s="73" t="s">
        <v>1342</v>
      </c>
      <c r="K170" s="73" t="s">
        <v>1431</v>
      </c>
      <c r="L170" s="73">
        <v>15</v>
      </c>
      <c r="M170" s="113" t="s">
        <v>1737</v>
      </c>
      <c r="N170" s="591">
        <f t="shared" si="224"/>
        <v>7.8273695894213997</v>
      </c>
      <c r="O170" s="380">
        <v>21.2217646391878</v>
      </c>
      <c r="P170" s="380">
        <v>7.8273695894213997</v>
      </c>
      <c r="Q170" s="591">
        <f>S170</f>
        <v>9.6710656483590096</v>
      </c>
      <c r="R170" s="380">
        <v>25.923794317127399</v>
      </c>
      <c r="S170" s="380">
        <v>9.6710656483590096</v>
      </c>
      <c r="T170" s="89">
        <v>1222.7205937026699</v>
      </c>
      <c r="U170" s="380">
        <v>175.729186483783</v>
      </c>
      <c r="V170" s="380">
        <v>21.874185752839299</v>
      </c>
      <c r="W170" s="89">
        <v>410.74849910333199</v>
      </c>
      <c r="X170" s="380">
        <v>130.637750364932</v>
      </c>
      <c r="Y170" s="380">
        <v>1.6269823201176901</v>
      </c>
      <c r="Z170" s="89">
        <v>11.7315229243213</v>
      </c>
      <c r="AA170" s="380">
        <v>12.740043317192701</v>
      </c>
      <c r="AB170" s="380">
        <v>3.50525773494758</v>
      </c>
      <c r="AC170" s="591">
        <f t="shared" si="243"/>
        <v>1357.5456364203101</v>
      </c>
      <c r="AD170" s="380">
        <v>1793.7800143373399</v>
      </c>
      <c r="AE170" s="380">
        <v>1357.5456364203101</v>
      </c>
      <c r="AF170" s="89">
        <v>227480.024211162</v>
      </c>
      <c r="AG170" s="380">
        <v>52455.739309274199</v>
      </c>
      <c r="AH170" s="380">
        <v>57.185700546313598</v>
      </c>
      <c r="AI170" s="89">
        <v>331.43379885010302</v>
      </c>
      <c r="AJ170" s="380">
        <v>762.36047953284606</v>
      </c>
      <c r="AK170" s="380">
        <v>328.72214048677898</v>
      </c>
      <c r="AL170" s="89">
        <v>1264.83175253279</v>
      </c>
      <c r="AM170" s="380">
        <v>1085.24482130961</v>
      </c>
      <c r="AN170" s="380">
        <v>595.54565900992895</v>
      </c>
      <c r="AO170" s="591">
        <f t="shared" si="191"/>
        <v>107.42583209323701</v>
      </c>
      <c r="AP170" s="380">
        <v>246.779384137894</v>
      </c>
      <c r="AQ170" s="380">
        <v>107.42583209323701</v>
      </c>
      <c r="AR170" s="89">
        <v>7.2982232053471296</v>
      </c>
      <c r="AS170" s="380">
        <v>4.4192135656381701</v>
      </c>
      <c r="AT170" s="380">
        <v>1.22663715296188</v>
      </c>
      <c r="AU170" s="591">
        <f t="shared" si="199"/>
        <v>2.7273257818668299</v>
      </c>
      <c r="AV170" s="380">
        <v>0</v>
      </c>
      <c r="AW170" s="380">
        <v>2.7273257818668299</v>
      </c>
      <c r="AX170" s="89">
        <v>0.96660071517627999</v>
      </c>
      <c r="AY170" s="382">
        <v>1.05133037642467</v>
      </c>
      <c r="AZ170" s="382">
        <v>0.31436223617462999</v>
      </c>
      <c r="BA170" s="591">
        <f t="shared" si="192"/>
        <v>12.782878970737499</v>
      </c>
      <c r="BB170" s="380">
        <v>35.331105759709303</v>
      </c>
      <c r="BC170" s="380">
        <v>12.782878970737499</v>
      </c>
      <c r="BD170" s="89">
        <v>6004.2320113396599</v>
      </c>
      <c r="BE170" s="380">
        <v>1020.18088224855</v>
      </c>
      <c r="BF170" s="380">
        <v>4.0204207332077004</v>
      </c>
      <c r="BG170" s="89">
        <v>3355.2267492586798</v>
      </c>
      <c r="BH170" s="380">
        <v>751.56368664362606</v>
      </c>
      <c r="BI170" s="380">
        <v>3.4252961523068999</v>
      </c>
      <c r="BJ170" s="89">
        <v>3302.7392346735401</v>
      </c>
      <c r="BK170" s="380">
        <v>648.05662611874504</v>
      </c>
      <c r="BL170" s="380">
        <v>13.6494221926711</v>
      </c>
      <c r="BM170" s="591">
        <f t="shared" si="206"/>
        <v>0.131741115920608</v>
      </c>
      <c r="BN170" s="380">
        <v>0</v>
      </c>
      <c r="BO170" s="380">
        <v>0.131741115920608</v>
      </c>
      <c r="BP170" s="591">
        <f t="shared" si="239"/>
        <v>1.3003734463907199</v>
      </c>
      <c r="BQ170" s="380">
        <v>0</v>
      </c>
      <c r="BR170" s="380">
        <v>1.3003734463907199</v>
      </c>
      <c r="BS170" s="89">
        <v>1.35094513937619</v>
      </c>
      <c r="BT170" s="380">
        <v>2.70189027875238</v>
      </c>
      <c r="BU170" s="380">
        <v>1.2501174077530299</v>
      </c>
      <c r="BV170" s="89">
        <v>4.3373033067898596</v>
      </c>
      <c r="BW170" s="380">
        <v>8.6746066135797193</v>
      </c>
      <c r="BX170" s="380">
        <v>2.1015415014536201</v>
      </c>
      <c r="BY170" s="89">
        <v>2.1079836794183202</v>
      </c>
      <c r="BZ170" s="380">
        <v>1.26402958102357</v>
      </c>
      <c r="CA170" s="380">
        <v>0.34979266040923002</v>
      </c>
      <c r="CB170" s="89">
        <v>52.434695294098297</v>
      </c>
      <c r="CC170" s="380">
        <v>14.5506066445776</v>
      </c>
      <c r="CD170" s="380">
        <v>1.2467943793307199</v>
      </c>
      <c r="CE170" s="89">
        <v>17.5322514416976</v>
      </c>
      <c r="CF170" s="380">
        <v>11.311917616555</v>
      </c>
      <c r="CG170" s="380">
        <v>0.42731744022493601</v>
      </c>
      <c r="CH170" s="591">
        <f t="shared" si="196"/>
        <v>14.4589615826056</v>
      </c>
      <c r="CI170" s="380">
        <v>26.542297708014502</v>
      </c>
      <c r="CJ170" s="380">
        <v>14.4589615826056</v>
      </c>
      <c r="CK170" s="89">
        <v>80.757307340180404</v>
      </c>
      <c r="CL170" s="380">
        <v>19.749389319888301</v>
      </c>
      <c r="CM170" s="380">
        <v>0.13112521955939099</v>
      </c>
      <c r="CN170" s="89">
        <v>3178.13573807586</v>
      </c>
      <c r="CO170" s="380">
        <v>453.126725574798</v>
      </c>
      <c r="CP170" s="380">
        <v>0</v>
      </c>
      <c r="CQ170" s="89">
        <v>0.83720922575657197</v>
      </c>
      <c r="CR170" s="380">
        <v>1.6744184515131399</v>
      </c>
      <c r="CS170" s="380">
        <v>0</v>
      </c>
      <c r="CT170" s="89">
        <v>0</v>
      </c>
      <c r="CU170" s="380">
        <v>0</v>
      </c>
      <c r="CV170" s="380">
        <v>0</v>
      </c>
      <c r="CW170" s="89">
        <v>0</v>
      </c>
      <c r="CX170" s="380">
        <v>0</v>
      </c>
      <c r="CY170" s="380">
        <v>0</v>
      </c>
      <c r="CZ170" s="591">
        <f t="shared" si="248"/>
        <v>0.351227267890593</v>
      </c>
      <c r="DA170" s="380">
        <v>0</v>
      </c>
      <c r="DB170" s="380">
        <v>0.351227267890593</v>
      </c>
      <c r="DC170" s="591">
        <f t="shared" si="197"/>
        <v>0.15924809078229099</v>
      </c>
      <c r="DD170" s="380">
        <v>0</v>
      </c>
      <c r="DE170" s="380">
        <v>0.15924809078229099</v>
      </c>
      <c r="DF170" s="591">
        <v>0</v>
      </c>
      <c r="DG170" s="380">
        <v>0</v>
      </c>
      <c r="DH170" s="380">
        <v>0</v>
      </c>
      <c r="DI170" s="89">
        <v>340.08359446995797</v>
      </c>
      <c r="DJ170" s="380">
        <v>69.764082176970902</v>
      </c>
      <c r="DK170" s="380">
        <v>0</v>
      </c>
      <c r="DL170" s="89">
        <v>1242.03486139611</v>
      </c>
      <c r="DM170" s="380">
        <v>262.20512174611298</v>
      </c>
      <c r="DN170" s="380">
        <v>0</v>
      </c>
      <c r="DO170" s="89">
        <v>217.331859140501</v>
      </c>
      <c r="DP170" s="380">
        <v>44.714487339949898</v>
      </c>
      <c r="DQ170" s="380">
        <v>0</v>
      </c>
      <c r="DR170" s="89">
        <v>1117.59595817581</v>
      </c>
      <c r="DS170" s="380">
        <v>201.37698336827501</v>
      </c>
      <c r="DT170" s="380">
        <v>0</v>
      </c>
      <c r="DU170" s="89">
        <v>483.412874838878</v>
      </c>
      <c r="DV170" s="380">
        <v>92.054681051341802</v>
      </c>
      <c r="DW170" s="380">
        <v>0</v>
      </c>
      <c r="DX170" s="89">
        <v>13.6977739583676</v>
      </c>
      <c r="DY170" s="380">
        <v>4.1140071399517497</v>
      </c>
      <c r="DZ170" s="380">
        <v>3.1003312720340799E-2</v>
      </c>
      <c r="EA170" s="89">
        <v>602.23876728196296</v>
      </c>
      <c r="EB170" s="380">
        <v>78.486762034717501</v>
      </c>
      <c r="EC170" s="380">
        <v>0</v>
      </c>
      <c r="ED170" s="89">
        <v>110.62837291413</v>
      </c>
      <c r="EE170" s="380">
        <v>14.2833800932674</v>
      </c>
      <c r="EF170" s="380">
        <v>0</v>
      </c>
      <c r="EG170" s="89">
        <v>674.01339627307198</v>
      </c>
      <c r="EH170" s="380">
        <v>83.583129076747397</v>
      </c>
      <c r="EI170" s="380">
        <v>7.59820418477649E-2</v>
      </c>
      <c r="EJ170" s="89">
        <v>127.64676971981601</v>
      </c>
      <c r="EK170" s="380">
        <v>18.822559331437098</v>
      </c>
      <c r="EL170" s="380">
        <v>0</v>
      </c>
      <c r="EM170" s="89">
        <v>342.37478680358703</v>
      </c>
      <c r="EN170" s="380">
        <v>64.324863446029298</v>
      </c>
      <c r="EO170" s="380">
        <v>0</v>
      </c>
      <c r="EP170" s="89">
        <v>43.352408137284797</v>
      </c>
      <c r="EQ170" s="380">
        <v>7.9429260960383798</v>
      </c>
      <c r="ER170" s="380">
        <v>0</v>
      </c>
      <c r="ES170" s="89">
        <v>252.78271549758799</v>
      </c>
      <c r="ET170" s="380">
        <v>47.7005623877766</v>
      </c>
      <c r="EU170" s="380">
        <v>0</v>
      </c>
      <c r="EV170" s="89">
        <v>29.270546956435101</v>
      </c>
      <c r="EW170" s="380">
        <v>6.2963753075836904</v>
      </c>
      <c r="EX170" s="380">
        <v>0</v>
      </c>
      <c r="EY170" s="591">
        <f t="shared" ref="EY170" si="249">FA170</f>
        <v>9.5529286049536796E-2</v>
      </c>
      <c r="EZ170" s="380">
        <v>0</v>
      </c>
      <c r="FA170" s="380">
        <v>9.5529286049536796E-2</v>
      </c>
      <c r="FB170" s="89">
        <v>8.7979683853138493</v>
      </c>
      <c r="FC170" s="380">
        <v>5.55127648565544</v>
      </c>
      <c r="FD170" s="380">
        <v>0.13631265897950401</v>
      </c>
      <c r="FE170" s="89">
        <v>2.9886773634730099</v>
      </c>
      <c r="FF170" s="380">
        <v>1.35168034651858</v>
      </c>
      <c r="FG170" s="380">
        <v>7.0114005816563796E-2</v>
      </c>
      <c r="FH170" s="89">
        <v>13.024361641498601</v>
      </c>
      <c r="FI170" s="380">
        <v>3.68971332748059</v>
      </c>
      <c r="FJ170" s="380">
        <v>0</v>
      </c>
      <c r="FK170" s="89">
        <v>43.229520744255403</v>
      </c>
      <c r="FL170" s="380">
        <v>20.666889061492199</v>
      </c>
      <c r="FM170" s="380">
        <v>0</v>
      </c>
    </row>
    <row r="171" spans="2:169">
      <c r="B171" s="73" t="s">
        <v>1337</v>
      </c>
      <c r="C171" s="73" t="s">
        <v>1408</v>
      </c>
      <c r="D171" s="73" t="s">
        <v>1339</v>
      </c>
      <c r="E171" s="73">
        <v>1.06</v>
      </c>
      <c r="F171" s="73">
        <v>1.84</v>
      </c>
      <c r="H171" s="73" t="s">
        <v>1340</v>
      </c>
      <c r="I171" s="73" t="s">
        <v>1430</v>
      </c>
      <c r="J171" s="73" t="s">
        <v>1342</v>
      </c>
      <c r="K171" s="73" t="s">
        <v>1431</v>
      </c>
      <c r="L171" s="73">
        <v>15</v>
      </c>
      <c r="M171" s="113" t="s">
        <v>1738</v>
      </c>
      <c r="N171" s="591">
        <f t="shared" si="224"/>
        <v>8.8922234459381126</v>
      </c>
      <c r="O171" s="380">
        <v>15.332025652130813</v>
      </c>
      <c r="P171" s="380">
        <v>8.8922234459381126</v>
      </c>
      <c r="Q171" s="602">
        <v>12.716436353690884</v>
      </c>
      <c r="R171" s="380">
        <v>25.432872707381769</v>
      </c>
      <c r="S171" s="380">
        <v>11.975061143103611</v>
      </c>
      <c r="T171" s="89">
        <v>1128.6210272462736</v>
      </c>
      <c r="U171" s="380">
        <v>223.78478013249963</v>
      </c>
      <c r="V171" s="380">
        <v>22.289318396772899</v>
      </c>
      <c r="W171" s="89">
        <v>3165.5829342596876</v>
      </c>
      <c r="X171" s="380">
        <v>2286.3947879026532</v>
      </c>
      <c r="Y171" s="380">
        <v>0.9296313944702157</v>
      </c>
      <c r="Z171" s="89">
        <v>4855.3278529113886</v>
      </c>
      <c r="AA171" s="380">
        <v>3005.4778592984885</v>
      </c>
      <c r="AB171" s="380">
        <v>4.2977675579258658</v>
      </c>
      <c r="AC171" s="89">
        <v>6242.0250633492851</v>
      </c>
      <c r="AD171" s="380">
        <v>4520.5951972951225</v>
      </c>
      <c r="AE171" s="380">
        <v>1380.8497298237617</v>
      </c>
      <c r="AF171" s="89">
        <v>223935.05863985769</v>
      </c>
      <c r="AG171" s="380">
        <v>56588.764243311467</v>
      </c>
      <c r="AH171" s="380">
        <v>59.451001277699945</v>
      </c>
      <c r="AI171" s="591">
        <f t="shared" ref="AI171:AI178" si="250">AK171</f>
        <v>408.53088211483652</v>
      </c>
      <c r="AJ171" s="380">
        <v>673.4016965965028</v>
      </c>
      <c r="AK171" s="380">
        <v>408.53088211483652</v>
      </c>
      <c r="AL171" s="89">
        <v>1083.0811999240998</v>
      </c>
      <c r="AM171" s="380">
        <v>1541.2254801850879</v>
      </c>
      <c r="AN171" s="380">
        <v>530.54401346953546</v>
      </c>
      <c r="AO171" s="591">
        <f t="shared" si="191"/>
        <v>135.20964420347318</v>
      </c>
      <c r="AP171" s="380">
        <v>209.97124220620699</v>
      </c>
      <c r="AQ171" s="380">
        <v>135.20964420347318</v>
      </c>
      <c r="AR171" s="89">
        <v>8.2472343629002598</v>
      </c>
      <c r="AS171" s="380">
        <v>4.6174922851468274</v>
      </c>
      <c r="AT171" s="380">
        <v>1.1927412857296302</v>
      </c>
      <c r="AU171" s="89">
        <v>22.423603656011384</v>
      </c>
      <c r="AV171" s="380">
        <v>33.674880082846762</v>
      </c>
      <c r="AW171" s="380">
        <v>2.7757165915993003</v>
      </c>
      <c r="AX171" s="89">
        <v>8.6346634129955682</v>
      </c>
      <c r="AY171" s="382">
        <v>6.3658817088824842</v>
      </c>
      <c r="AZ171" s="382">
        <v>0.34533389810846826</v>
      </c>
      <c r="BA171" s="591">
        <f t="shared" si="192"/>
        <v>12.643235590754646</v>
      </c>
      <c r="BB171" s="380">
        <v>32.555615601239019</v>
      </c>
      <c r="BC171" s="380">
        <v>12.643235590754646</v>
      </c>
      <c r="BD171" s="89">
        <v>4880.536271184098</v>
      </c>
      <c r="BE171" s="380">
        <v>1826.1378982255142</v>
      </c>
      <c r="BF171" s="380">
        <v>3.4107454930169565</v>
      </c>
      <c r="BG171" s="89">
        <v>8808.1867701538104</v>
      </c>
      <c r="BH171" s="380">
        <v>7431.4676222080825</v>
      </c>
      <c r="BI171" s="380">
        <v>3.9185333814262719</v>
      </c>
      <c r="BJ171" s="89">
        <v>9201.7794293428633</v>
      </c>
      <c r="BK171" s="380">
        <v>5755.2273154396589</v>
      </c>
      <c r="BL171" s="380">
        <v>15.622740834740332</v>
      </c>
      <c r="BM171" s="89">
        <v>2.4952480382188309</v>
      </c>
      <c r="BN171" s="380">
        <v>1.7687534631823942</v>
      </c>
      <c r="BO171" s="380">
        <v>0.1214849732109228</v>
      </c>
      <c r="BP171" s="89">
        <v>4.730670374039124</v>
      </c>
      <c r="BQ171" s="380">
        <v>6.1391248667995555</v>
      </c>
      <c r="BR171" s="380">
        <v>1.5356509540921925</v>
      </c>
      <c r="BS171" s="591">
        <f t="shared" ref="BS171:BS179" si="251">BU171</f>
        <v>1.8238997796572411</v>
      </c>
      <c r="BT171" s="380">
        <v>2.923089025874031</v>
      </c>
      <c r="BU171" s="380">
        <v>1.8238997796572411</v>
      </c>
      <c r="BV171" s="89">
        <v>22.653050809994593</v>
      </c>
      <c r="BW171" s="380">
        <v>26.489609505983378</v>
      </c>
      <c r="BX171" s="380">
        <v>2.7380165554557063</v>
      </c>
      <c r="BY171" s="89">
        <v>3.8602812975134397</v>
      </c>
      <c r="BZ171" s="380">
        <v>3.4797808644170449</v>
      </c>
      <c r="CA171" s="380">
        <v>0.3141318530486184</v>
      </c>
      <c r="CB171" s="89">
        <v>48.599092195696436</v>
      </c>
      <c r="CC171" s="380">
        <v>16.518319081767586</v>
      </c>
      <c r="CD171" s="380">
        <v>1.5904081103229522</v>
      </c>
      <c r="CE171" s="89">
        <v>18.063125487368637</v>
      </c>
      <c r="CF171" s="380">
        <v>10.274390701413445</v>
      </c>
      <c r="CG171" s="380">
        <v>0.62247613702677185</v>
      </c>
      <c r="CH171" s="591">
        <f t="shared" si="196"/>
        <v>14.363016060780254</v>
      </c>
      <c r="CI171" s="380">
        <v>30.23403993795694</v>
      </c>
      <c r="CJ171" s="380">
        <v>14.363016060780254</v>
      </c>
      <c r="CK171" s="89">
        <v>85.145753071218664</v>
      </c>
      <c r="CL171" s="380">
        <v>24.790685532422749</v>
      </c>
      <c r="CM171" s="380">
        <v>0.14018821120464056</v>
      </c>
      <c r="CN171" s="89">
        <v>2650.4193009245346</v>
      </c>
      <c r="CO171" s="380">
        <v>575.26360760449018</v>
      </c>
      <c r="CP171" s="380">
        <v>0</v>
      </c>
      <c r="CQ171" s="89">
        <v>13.688366049169812</v>
      </c>
      <c r="CR171" s="380">
        <v>12.681705360584308</v>
      </c>
      <c r="CS171" s="380">
        <v>0</v>
      </c>
      <c r="CT171" s="89">
        <v>0</v>
      </c>
      <c r="CU171" s="380">
        <v>0</v>
      </c>
      <c r="CV171" s="380">
        <v>0</v>
      </c>
      <c r="CW171" s="89">
        <v>0</v>
      </c>
      <c r="CX171" s="380">
        <v>0</v>
      </c>
      <c r="CY171" s="380">
        <v>0</v>
      </c>
      <c r="CZ171" s="591">
        <f t="shared" si="248"/>
        <v>0.36443842237361307</v>
      </c>
      <c r="DA171" s="380">
        <v>0</v>
      </c>
      <c r="DB171" s="380">
        <v>0.36443842237361307</v>
      </c>
      <c r="DC171" s="591">
        <f t="shared" si="197"/>
        <v>0.15208801929398935</v>
      </c>
      <c r="DD171" s="380">
        <v>0</v>
      </c>
      <c r="DE171" s="380">
        <v>0.15208801929398935</v>
      </c>
      <c r="DF171" s="591">
        <f t="shared" ref="DF171" si="252">DH171</f>
        <v>0.22227843066295008</v>
      </c>
      <c r="DG171" s="380">
        <v>6.2568356286233451</v>
      </c>
      <c r="DH171" s="380">
        <v>0.22227843066295008</v>
      </c>
      <c r="DI171" s="89">
        <v>330.09887789356412</v>
      </c>
      <c r="DJ171" s="380">
        <v>115.60837100743595</v>
      </c>
      <c r="DK171" s="380">
        <v>0</v>
      </c>
      <c r="DL171" s="89">
        <v>1219.7100256206854</v>
      </c>
      <c r="DM171" s="380">
        <v>371.49710537322818</v>
      </c>
      <c r="DN171" s="380">
        <v>0</v>
      </c>
      <c r="DO171" s="89">
        <v>213.5473064388093</v>
      </c>
      <c r="DP171" s="380">
        <v>75.696879513039065</v>
      </c>
      <c r="DQ171" s="380">
        <v>0</v>
      </c>
      <c r="DR171" s="89">
        <v>1031.1586138156486</v>
      </c>
      <c r="DS171" s="380">
        <v>318.49534301378446</v>
      </c>
      <c r="DT171" s="380">
        <v>0</v>
      </c>
      <c r="DU171" s="89">
        <v>445.77387932132234</v>
      </c>
      <c r="DV171" s="380">
        <v>123.72737750124575</v>
      </c>
      <c r="DW171" s="380">
        <v>0</v>
      </c>
      <c r="DX171" s="89">
        <v>11.997335943155893</v>
      </c>
      <c r="DY171" s="380">
        <v>4.634822745251471</v>
      </c>
      <c r="DZ171" s="380">
        <v>0</v>
      </c>
      <c r="EA171" s="89">
        <v>530.15999313163604</v>
      </c>
      <c r="EB171" s="380">
        <v>124.9246894015413</v>
      </c>
      <c r="EC171" s="380">
        <v>0</v>
      </c>
      <c r="ED171" s="89">
        <v>92.690361131409361</v>
      </c>
      <c r="EE171" s="380">
        <v>18.884631402250079</v>
      </c>
      <c r="EF171" s="380">
        <v>0</v>
      </c>
      <c r="EG171" s="89">
        <v>556.26780068380822</v>
      </c>
      <c r="EH171" s="380">
        <v>126.02651343058079</v>
      </c>
      <c r="EI171" s="380">
        <v>8.521503660119073E-2</v>
      </c>
      <c r="EJ171" s="89">
        <v>99.973058666671363</v>
      </c>
      <c r="EK171" s="380">
        <v>25.88132581062084</v>
      </c>
      <c r="EL171" s="380">
        <v>0</v>
      </c>
      <c r="EM171" s="89">
        <v>267.0847423598214</v>
      </c>
      <c r="EN171" s="380">
        <v>50.09426761266154</v>
      </c>
      <c r="EO171" s="380">
        <v>0</v>
      </c>
      <c r="EP171" s="89">
        <v>35.471599896228454</v>
      </c>
      <c r="EQ171" s="380">
        <v>8.7408905801761634</v>
      </c>
      <c r="ER171" s="380">
        <v>0</v>
      </c>
      <c r="ES171" s="89">
        <v>210.67739574320581</v>
      </c>
      <c r="ET171" s="380">
        <v>39.497099955063305</v>
      </c>
      <c r="EU171" s="380">
        <v>0</v>
      </c>
      <c r="EV171" s="89">
        <v>24.939991853787955</v>
      </c>
      <c r="EW171" s="380">
        <v>5.9371195242221066</v>
      </c>
      <c r="EX171" s="380">
        <v>0</v>
      </c>
      <c r="EY171" s="89">
        <v>1.5643514693208076</v>
      </c>
      <c r="EZ171" s="380">
        <v>2.9603632741303221</v>
      </c>
      <c r="FA171" s="380">
        <v>0</v>
      </c>
      <c r="FB171" s="89">
        <v>10.091897427883261</v>
      </c>
      <c r="FC171" s="380">
        <v>6.6516763257224669</v>
      </c>
      <c r="FD171" s="380">
        <v>0</v>
      </c>
      <c r="FE171" s="89">
        <v>1.0777875851900378</v>
      </c>
      <c r="FF171" s="380">
        <v>1.5054562553488489</v>
      </c>
      <c r="FG171" s="380">
        <v>6.8481192543536296E-2</v>
      </c>
      <c r="FH171" s="89">
        <v>25.716263643940522</v>
      </c>
      <c r="FI171" s="380">
        <v>17.096758075784404</v>
      </c>
      <c r="FJ171" s="380">
        <v>3.5582979862541012E-2</v>
      </c>
      <c r="FK171" s="89">
        <v>16.611079639761929</v>
      </c>
      <c r="FL171" s="380">
        <v>9.2546373253867067</v>
      </c>
      <c r="FM171" s="380">
        <v>0</v>
      </c>
    </row>
    <row r="172" spans="2:169">
      <c r="B172" s="73" t="s">
        <v>1337</v>
      </c>
      <c r="C172" s="73" t="s">
        <v>1408</v>
      </c>
      <c r="D172" s="73" t="s">
        <v>1339</v>
      </c>
      <c r="E172" s="73">
        <v>1.06</v>
      </c>
      <c r="F172" s="73">
        <v>1.84</v>
      </c>
      <c r="H172" s="73" t="s">
        <v>1340</v>
      </c>
      <c r="I172" s="73" t="s">
        <v>1430</v>
      </c>
      <c r="J172" s="73" t="s">
        <v>1342</v>
      </c>
      <c r="K172" s="73" t="s">
        <v>1431</v>
      </c>
      <c r="L172" s="73">
        <v>15</v>
      </c>
      <c r="M172" s="113" t="s">
        <v>1739</v>
      </c>
      <c r="N172" s="591">
        <f t="shared" si="224"/>
        <v>10.698553960573401</v>
      </c>
      <c r="O172" s="380">
        <v>20.293986141903002</v>
      </c>
      <c r="P172" s="380">
        <v>10.698553960573401</v>
      </c>
      <c r="Q172" s="591">
        <f t="shared" ref="Q172:Q182" si="253">S172</f>
        <v>14.1771740402849</v>
      </c>
      <c r="R172" s="380">
        <v>28.1930134088201</v>
      </c>
      <c r="S172" s="380">
        <v>14.1771740402849</v>
      </c>
      <c r="T172" s="89">
        <v>1200.68049077456</v>
      </c>
      <c r="U172" s="380">
        <v>161.21824212667099</v>
      </c>
      <c r="V172" s="380">
        <v>28.495179264195599</v>
      </c>
      <c r="W172" s="89">
        <v>297.37641071099301</v>
      </c>
      <c r="X172" s="380">
        <v>89.765767823116207</v>
      </c>
      <c r="Y172" s="380">
        <v>2.56828151485584</v>
      </c>
      <c r="Z172" s="89">
        <v>20.514516028608799</v>
      </c>
      <c r="AA172" s="380">
        <v>16.865007704609699</v>
      </c>
      <c r="AB172" s="380">
        <v>4.5934355355731196</v>
      </c>
      <c r="AC172" s="89">
        <v>2104.1135781705798</v>
      </c>
      <c r="AD172" s="380">
        <v>2791.2309561798002</v>
      </c>
      <c r="AE172" s="380">
        <v>1660.47036257371</v>
      </c>
      <c r="AF172" s="89">
        <v>237126.61515222001</v>
      </c>
      <c r="AG172" s="380">
        <v>40266.757169793404</v>
      </c>
      <c r="AH172" s="380">
        <v>67.142202396832602</v>
      </c>
      <c r="AI172" s="591">
        <f t="shared" si="250"/>
        <v>414.23866233183401</v>
      </c>
      <c r="AJ172" s="380">
        <v>525.712481534983</v>
      </c>
      <c r="AK172" s="380">
        <v>414.23866233183401</v>
      </c>
      <c r="AL172" s="89">
        <v>1451.01801315035</v>
      </c>
      <c r="AM172" s="380">
        <v>687.08713094722395</v>
      </c>
      <c r="AN172" s="380">
        <v>665.64530200173101</v>
      </c>
      <c r="AO172" s="591">
        <f t="shared" si="191"/>
        <v>184.26361179329399</v>
      </c>
      <c r="AP172" s="380">
        <v>273.69904957108901</v>
      </c>
      <c r="AQ172" s="380">
        <v>184.26361179329399</v>
      </c>
      <c r="AR172" s="89">
        <v>5.3721328818986303</v>
      </c>
      <c r="AS172" s="380">
        <v>3.1873986435546899</v>
      </c>
      <c r="AT172" s="380">
        <v>1.2504661021207599</v>
      </c>
      <c r="AU172" s="89">
        <v>9.7404999230104501</v>
      </c>
      <c r="AV172" s="380">
        <v>3.1732131334679998</v>
      </c>
      <c r="AW172" s="380">
        <v>4.3946162189260596</v>
      </c>
      <c r="AX172" s="89">
        <v>1.3261653755943801</v>
      </c>
      <c r="AY172" s="382">
        <v>1.41822633021359</v>
      </c>
      <c r="AZ172" s="382">
        <v>0.36532588745193101</v>
      </c>
      <c r="BA172" s="591">
        <f t="shared" si="192"/>
        <v>16.944712177461099</v>
      </c>
      <c r="BB172" s="380">
        <v>28.135498177785099</v>
      </c>
      <c r="BC172" s="380">
        <v>16.944712177461099</v>
      </c>
      <c r="BD172" s="89">
        <v>5147.5781509182698</v>
      </c>
      <c r="BE172" s="380">
        <v>888.88354830619005</v>
      </c>
      <c r="BF172" s="380">
        <v>5.9254316423901496</v>
      </c>
      <c r="BG172" s="89">
        <v>2553.0956004875002</v>
      </c>
      <c r="BH172" s="380">
        <v>451.63241230305698</v>
      </c>
      <c r="BI172" s="380">
        <v>4.4415413271863597</v>
      </c>
      <c r="BJ172" s="89">
        <v>2554.8091537362998</v>
      </c>
      <c r="BK172" s="380">
        <v>391.63786272637799</v>
      </c>
      <c r="BL172" s="380">
        <v>19.5109183124626</v>
      </c>
      <c r="BM172" s="591">
        <f t="shared" ref="BM172:BM174" si="254">BO172</f>
        <v>0.14501603850886599</v>
      </c>
      <c r="BN172" s="380">
        <v>0</v>
      </c>
      <c r="BO172" s="380">
        <v>0.14501603850886599</v>
      </c>
      <c r="BP172" s="591">
        <f t="shared" ref="BP172:BP177" si="255">BR172</f>
        <v>1.7513961780527201</v>
      </c>
      <c r="BQ172" s="380">
        <v>0</v>
      </c>
      <c r="BR172" s="380">
        <v>1.7513961780527201</v>
      </c>
      <c r="BS172" s="591">
        <f t="shared" si="251"/>
        <v>1.8600253482931901</v>
      </c>
      <c r="BT172" s="380">
        <v>5.4510127685724798</v>
      </c>
      <c r="BU172" s="380">
        <v>1.8600253482931901</v>
      </c>
      <c r="BV172" s="89">
        <v>4.7717923283134898</v>
      </c>
      <c r="BW172" s="380">
        <v>6.7674611967175302</v>
      </c>
      <c r="BX172" s="380">
        <v>2.9594277901656798</v>
      </c>
      <c r="BY172" s="89">
        <v>2.1898449368963302</v>
      </c>
      <c r="BZ172" s="380">
        <v>2.42565824785575</v>
      </c>
      <c r="CA172" s="380">
        <v>0.45073557010466803</v>
      </c>
      <c r="CB172" s="89">
        <v>70.713495392004205</v>
      </c>
      <c r="CC172" s="380">
        <v>19.578115213287301</v>
      </c>
      <c r="CD172" s="380">
        <v>2.2637594943838</v>
      </c>
      <c r="CE172" s="89">
        <v>23.7768126037139</v>
      </c>
      <c r="CF172" s="380">
        <v>17.778704257277401</v>
      </c>
      <c r="CG172" s="380">
        <v>0.80725206164782903</v>
      </c>
      <c r="CH172" s="591">
        <f t="shared" si="196"/>
        <v>16.460773292218299</v>
      </c>
      <c r="CI172" s="380">
        <v>24.048355053597</v>
      </c>
      <c r="CJ172" s="380">
        <v>16.460773292218299</v>
      </c>
      <c r="CK172" s="89">
        <v>90.856841342325495</v>
      </c>
      <c r="CL172" s="380">
        <v>18.713924127782501</v>
      </c>
      <c r="CM172" s="380">
        <v>0.15277089458787199</v>
      </c>
      <c r="CN172" s="89">
        <v>2811.6937389130999</v>
      </c>
      <c r="CO172" s="380">
        <v>317.95522059383399</v>
      </c>
      <c r="CP172" s="380">
        <v>0</v>
      </c>
      <c r="CQ172" s="89">
        <v>0.91235612131892196</v>
      </c>
      <c r="CR172" s="380">
        <v>1.8247122426378399</v>
      </c>
      <c r="CS172" s="380">
        <v>0</v>
      </c>
      <c r="CT172" s="591">
        <f t="shared" ref="CT172" si="256">CV172</f>
        <v>4.4243133905161797E-2</v>
      </c>
      <c r="CU172" s="380">
        <v>0</v>
      </c>
      <c r="CV172" s="380">
        <v>4.4243133905161797E-2</v>
      </c>
      <c r="CW172" s="89">
        <v>0</v>
      </c>
      <c r="CX172" s="380">
        <v>0</v>
      </c>
      <c r="CY172" s="380">
        <v>0</v>
      </c>
      <c r="CZ172" s="591">
        <f t="shared" si="248"/>
        <v>0.44131410512841701</v>
      </c>
      <c r="DA172" s="380">
        <v>0</v>
      </c>
      <c r="DB172" s="380">
        <v>0.44131410512841701</v>
      </c>
      <c r="DC172" s="591">
        <f t="shared" si="197"/>
        <v>0.12781628092223099</v>
      </c>
      <c r="DD172" s="380">
        <v>0</v>
      </c>
      <c r="DE172" s="380">
        <v>0.12781628092223099</v>
      </c>
      <c r="DF172" s="591">
        <v>0</v>
      </c>
      <c r="DG172" s="380">
        <v>0</v>
      </c>
      <c r="DH172" s="380">
        <v>0</v>
      </c>
      <c r="DI172" s="89">
        <v>605.58175053545006</v>
      </c>
      <c r="DJ172" s="380">
        <v>130.825877692311</v>
      </c>
      <c r="DK172" s="380">
        <v>2.9952768125993599E-2</v>
      </c>
      <c r="DL172" s="89">
        <v>1865.62409152642</v>
      </c>
      <c r="DM172" s="380">
        <v>254.08248914732999</v>
      </c>
      <c r="DN172" s="380">
        <v>0</v>
      </c>
      <c r="DO172" s="89">
        <v>292.49680374540202</v>
      </c>
      <c r="DP172" s="380">
        <v>43.939305448979198</v>
      </c>
      <c r="DQ172" s="380">
        <v>0</v>
      </c>
      <c r="DR172" s="89">
        <v>1423.0721769197401</v>
      </c>
      <c r="DS172" s="380">
        <v>198.98799258517801</v>
      </c>
      <c r="DT172" s="380">
        <v>0</v>
      </c>
      <c r="DU172" s="89">
        <v>453.10076138025602</v>
      </c>
      <c r="DV172" s="380">
        <v>91.368858682893901</v>
      </c>
      <c r="DW172" s="380">
        <v>0</v>
      </c>
      <c r="DX172" s="89">
        <v>17.645268834049201</v>
      </c>
      <c r="DY172" s="380">
        <v>2.9841252600579602</v>
      </c>
      <c r="DZ172" s="380">
        <v>4.0212104635744102E-2</v>
      </c>
      <c r="EA172" s="89">
        <v>551.00503972181002</v>
      </c>
      <c r="EB172" s="380">
        <v>78.909506535209403</v>
      </c>
      <c r="EC172" s="380">
        <v>0.16612239955237099</v>
      </c>
      <c r="ED172" s="89">
        <v>84.918355332889206</v>
      </c>
      <c r="EE172" s="380">
        <v>6.9209937626830804</v>
      </c>
      <c r="EF172" s="380">
        <v>0</v>
      </c>
      <c r="EG172" s="89">
        <v>562.00738891414699</v>
      </c>
      <c r="EH172" s="380">
        <v>117.329160701937</v>
      </c>
      <c r="EI172" s="380">
        <v>0</v>
      </c>
      <c r="EJ172" s="89">
        <v>106.034329465441</v>
      </c>
      <c r="EK172" s="380">
        <v>22.391724077903501</v>
      </c>
      <c r="EL172" s="380">
        <v>0</v>
      </c>
      <c r="EM172" s="89">
        <v>288.88280770462399</v>
      </c>
      <c r="EN172" s="380">
        <v>38.857039839920503</v>
      </c>
      <c r="EO172" s="380">
        <v>0</v>
      </c>
      <c r="EP172" s="89">
        <v>34.791996370693099</v>
      </c>
      <c r="EQ172" s="380">
        <v>8.8085413109333892</v>
      </c>
      <c r="ER172" s="380">
        <v>0</v>
      </c>
      <c r="ES172" s="89">
        <v>199.811458362905</v>
      </c>
      <c r="ET172" s="380">
        <v>39.974641432847598</v>
      </c>
      <c r="EU172" s="380">
        <v>0</v>
      </c>
      <c r="EV172" s="89">
        <v>26.336555130021399</v>
      </c>
      <c r="EW172" s="380">
        <v>4.11086921149003</v>
      </c>
      <c r="EX172" s="380">
        <v>0</v>
      </c>
      <c r="EY172" s="591">
        <v>0</v>
      </c>
      <c r="EZ172" s="380">
        <v>0</v>
      </c>
      <c r="FA172" s="380">
        <v>0</v>
      </c>
      <c r="FB172" s="89">
        <v>9.7085220142236306</v>
      </c>
      <c r="FC172" s="380">
        <v>3.6010199749494598</v>
      </c>
      <c r="FD172" s="380">
        <v>0.181402721977101</v>
      </c>
      <c r="FE172" s="89">
        <v>4.1003877528779897</v>
      </c>
      <c r="FF172" s="380">
        <v>2.5850541881816298</v>
      </c>
      <c r="FG172" s="380">
        <v>0.10956805158727501</v>
      </c>
      <c r="FH172" s="89">
        <v>21.3160532125423</v>
      </c>
      <c r="FI172" s="380">
        <v>14.5581525978568</v>
      </c>
      <c r="FJ172" s="380">
        <v>0</v>
      </c>
      <c r="FK172" s="89">
        <v>34.3898508559665</v>
      </c>
      <c r="FL172" s="380">
        <v>31.260311190935301</v>
      </c>
      <c r="FM172" s="380">
        <v>0</v>
      </c>
    </row>
    <row r="173" spans="2:169">
      <c r="B173" s="73" t="s">
        <v>1337</v>
      </c>
      <c r="C173" s="73" t="s">
        <v>1408</v>
      </c>
      <c r="D173" s="73" t="s">
        <v>1339</v>
      </c>
      <c r="E173" s="73">
        <v>1.06</v>
      </c>
      <c r="F173" s="73">
        <v>1.84</v>
      </c>
      <c r="H173" s="73" t="s">
        <v>1340</v>
      </c>
      <c r="I173" s="73" t="s">
        <v>1430</v>
      </c>
      <c r="J173" s="73" t="s">
        <v>1342</v>
      </c>
      <c r="K173" s="73" t="s">
        <v>1431</v>
      </c>
      <c r="L173" s="73">
        <v>15</v>
      </c>
      <c r="M173" s="113" t="s">
        <v>1740</v>
      </c>
      <c r="N173" s="591">
        <f t="shared" si="224"/>
        <v>6.9824466679451396</v>
      </c>
      <c r="O173" s="380">
        <v>18.08062165047</v>
      </c>
      <c r="P173" s="380">
        <v>6.9824466679451396</v>
      </c>
      <c r="Q173" s="591">
        <f t="shared" si="253"/>
        <v>9.7951686604739905</v>
      </c>
      <c r="R173" s="380">
        <v>26.732056951233901</v>
      </c>
      <c r="S173" s="380">
        <v>9.7951686604739905</v>
      </c>
      <c r="T173" s="89">
        <v>1132.42984636305</v>
      </c>
      <c r="U173" s="380">
        <v>153.129522998802</v>
      </c>
      <c r="V173" s="380">
        <v>17.872642347825298</v>
      </c>
      <c r="W173" s="89">
        <v>503.39945796730098</v>
      </c>
      <c r="X173" s="380">
        <v>232.79710146665201</v>
      </c>
      <c r="Y173" s="380">
        <v>0.57060011603716798</v>
      </c>
      <c r="Z173" s="89">
        <v>40.026654972367197</v>
      </c>
      <c r="AA173" s="380">
        <v>63.852931909126397</v>
      </c>
      <c r="AB173" s="380">
        <v>3.2456394546323102</v>
      </c>
      <c r="AC173" s="591">
        <f t="shared" ref="AC173:AC177" si="257">AE173</f>
        <v>1067.93021600426</v>
      </c>
      <c r="AD173" s="380">
        <v>2857.9065870612599</v>
      </c>
      <c r="AE173" s="380">
        <v>1067.93021600426</v>
      </c>
      <c r="AF173" s="89">
        <v>235698.209365004</v>
      </c>
      <c r="AG173" s="380">
        <v>59975.155939327902</v>
      </c>
      <c r="AH173" s="380">
        <v>47.637349151625003</v>
      </c>
      <c r="AI173" s="591">
        <f t="shared" si="250"/>
        <v>318.219633434206</v>
      </c>
      <c r="AJ173" s="380">
        <v>822.19874400864205</v>
      </c>
      <c r="AK173" s="380">
        <v>318.219633434206</v>
      </c>
      <c r="AL173" s="89">
        <v>1693.6618778545201</v>
      </c>
      <c r="AM173" s="380">
        <v>1401.6809072915</v>
      </c>
      <c r="AN173" s="380">
        <v>504.27647513431998</v>
      </c>
      <c r="AO173" s="591">
        <f t="shared" si="191"/>
        <v>122.616793067137</v>
      </c>
      <c r="AP173" s="380">
        <v>287.87704237345997</v>
      </c>
      <c r="AQ173" s="380">
        <v>122.616793067137</v>
      </c>
      <c r="AR173" s="89">
        <v>6.5039977141072596</v>
      </c>
      <c r="AS173" s="380">
        <v>4.2710643523676701</v>
      </c>
      <c r="AT173" s="380">
        <v>1.0457863460079599</v>
      </c>
      <c r="AU173" s="591">
        <f t="shared" ref="AU173:AU174" si="258">AW173</f>
        <v>2.6841663537440001</v>
      </c>
      <c r="AV173" s="380">
        <v>0</v>
      </c>
      <c r="AW173" s="380">
        <v>2.6841663537440001</v>
      </c>
      <c r="AX173" s="89">
        <v>0.967376341167557</v>
      </c>
      <c r="AY173" s="382">
        <v>1.93475268233511</v>
      </c>
      <c r="AZ173" s="382">
        <v>0.23561671297994199</v>
      </c>
      <c r="BA173" s="591">
        <f t="shared" si="192"/>
        <v>12.8732430983677</v>
      </c>
      <c r="BB173" s="380">
        <v>36.243793587957398</v>
      </c>
      <c r="BC173" s="380">
        <v>12.8732430983677</v>
      </c>
      <c r="BD173" s="89">
        <v>5694.7976514283</v>
      </c>
      <c r="BE173" s="380">
        <v>1483.0259075527499</v>
      </c>
      <c r="BF173" s="380">
        <v>4.2339027487968401</v>
      </c>
      <c r="BG173" s="89">
        <v>3617.3712933503598</v>
      </c>
      <c r="BH173" s="380">
        <v>999.15485867690904</v>
      </c>
      <c r="BI173" s="380">
        <v>3.5028478543016299</v>
      </c>
      <c r="BJ173" s="89">
        <v>3515.2689784070799</v>
      </c>
      <c r="BK173" s="380">
        <v>967.38057541189403</v>
      </c>
      <c r="BL173" s="380">
        <v>15.0350525484606</v>
      </c>
      <c r="BM173" s="591">
        <f t="shared" si="254"/>
        <v>9.5026588654577304E-2</v>
      </c>
      <c r="BN173" s="380">
        <v>0</v>
      </c>
      <c r="BO173" s="380">
        <v>9.5026588654577304E-2</v>
      </c>
      <c r="BP173" s="591">
        <f t="shared" si="255"/>
        <v>1.41155155355676</v>
      </c>
      <c r="BQ173" s="380">
        <v>0</v>
      </c>
      <c r="BR173" s="380">
        <v>1.41155155355676</v>
      </c>
      <c r="BS173" s="591">
        <f t="shared" si="251"/>
        <v>1.2769658959541299</v>
      </c>
      <c r="BT173" s="380">
        <v>2.9500688370370098</v>
      </c>
      <c r="BU173" s="380">
        <v>1.2769658959541299</v>
      </c>
      <c r="BV173" s="89">
        <v>7.5281590889908996</v>
      </c>
      <c r="BW173" s="380">
        <v>6.6668718658854198</v>
      </c>
      <c r="BX173" s="380">
        <v>1.99189649597033</v>
      </c>
      <c r="BY173" s="89">
        <v>1.63238667139182</v>
      </c>
      <c r="BZ173" s="380">
        <v>1.6337637181253799</v>
      </c>
      <c r="CA173" s="380">
        <v>0.25355027991971402</v>
      </c>
      <c r="CB173" s="89">
        <v>45.4455218891963</v>
      </c>
      <c r="CC173" s="380">
        <v>15.730621615319899</v>
      </c>
      <c r="CD173" s="380">
        <v>1.4285132616004499</v>
      </c>
      <c r="CE173" s="89">
        <v>27.802479147625</v>
      </c>
      <c r="CF173" s="380">
        <v>25.847310741939499</v>
      </c>
      <c r="CG173" s="380">
        <v>0.60170070749481597</v>
      </c>
      <c r="CH173" s="591">
        <f t="shared" si="196"/>
        <v>13.6420196902888</v>
      </c>
      <c r="CI173" s="380">
        <v>35.398409289818701</v>
      </c>
      <c r="CJ173" s="380">
        <v>13.6420196902888</v>
      </c>
      <c r="CK173" s="89">
        <v>97.577448432064202</v>
      </c>
      <c r="CL173" s="380">
        <v>20.146825601644199</v>
      </c>
      <c r="CM173" s="380">
        <v>0.120825533124471</v>
      </c>
      <c r="CN173" s="89">
        <v>2010.32144574017</v>
      </c>
      <c r="CO173" s="380">
        <v>384.64203631437499</v>
      </c>
      <c r="CP173" s="380">
        <v>3.1550205317477799E-2</v>
      </c>
      <c r="CQ173" s="89">
        <v>0</v>
      </c>
      <c r="CR173" s="380">
        <v>0</v>
      </c>
      <c r="CS173" s="380">
        <v>0</v>
      </c>
      <c r="CT173" s="89">
        <v>0</v>
      </c>
      <c r="CU173" s="380">
        <v>0</v>
      </c>
      <c r="CV173" s="380">
        <v>0</v>
      </c>
      <c r="CW173" s="591">
        <f t="shared" ref="CW173" si="259">CY173</f>
        <v>0.19490991572359501</v>
      </c>
      <c r="CX173" s="380">
        <v>0</v>
      </c>
      <c r="CY173" s="380">
        <v>0.19490991572359501</v>
      </c>
      <c r="CZ173" s="591">
        <f t="shared" si="248"/>
        <v>0.27299962264502398</v>
      </c>
      <c r="DA173" s="380">
        <v>0</v>
      </c>
      <c r="DB173" s="380">
        <v>0.27299962264502398</v>
      </c>
      <c r="DC173" s="591">
        <f t="shared" si="197"/>
        <v>0.12032433603355</v>
      </c>
      <c r="DD173" s="380">
        <v>0</v>
      </c>
      <c r="DE173" s="380">
        <v>0.12032433603355</v>
      </c>
      <c r="DF173" s="591">
        <v>0</v>
      </c>
      <c r="DG173" s="380">
        <v>0</v>
      </c>
      <c r="DH173" s="380">
        <v>0</v>
      </c>
      <c r="DI173" s="89">
        <v>353.18806787413598</v>
      </c>
      <c r="DJ173" s="380">
        <v>68.106671719631805</v>
      </c>
      <c r="DK173" s="380">
        <v>2.2335777303749201E-2</v>
      </c>
      <c r="DL173" s="89">
        <v>1180.5399674324999</v>
      </c>
      <c r="DM173" s="380">
        <v>253.91211204500499</v>
      </c>
      <c r="DN173" s="380">
        <v>0</v>
      </c>
      <c r="DO173" s="89">
        <v>196.91878672966101</v>
      </c>
      <c r="DP173" s="380">
        <v>37.799474472203698</v>
      </c>
      <c r="DQ173" s="380">
        <v>0</v>
      </c>
      <c r="DR173" s="89">
        <v>991.280722322521</v>
      </c>
      <c r="DS173" s="380">
        <v>163.30006271079901</v>
      </c>
      <c r="DT173" s="380">
        <v>0</v>
      </c>
      <c r="DU173" s="89">
        <v>330.53745005531198</v>
      </c>
      <c r="DV173" s="380">
        <v>62.574725197765403</v>
      </c>
      <c r="DW173" s="380">
        <v>0</v>
      </c>
      <c r="DX173" s="89">
        <v>11.893312429044199</v>
      </c>
      <c r="DY173" s="380">
        <v>2.9056423928816799</v>
      </c>
      <c r="DZ173" s="380">
        <v>0</v>
      </c>
      <c r="EA173" s="89">
        <v>398.231226854434</v>
      </c>
      <c r="EB173" s="380">
        <v>54.996870261704402</v>
      </c>
      <c r="EC173" s="380">
        <v>0</v>
      </c>
      <c r="ED173" s="89">
        <v>63.254576068256803</v>
      </c>
      <c r="EE173" s="380">
        <v>9.1307503465399407</v>
      </c>
      <c r="EF173" s="380">
        <v>0</v>
      </c>
      <c r="EG173" s="89">
        <v>398.41763222560502</v>
      </c>
      <c r="EH173" s="380">
        <v>61.100695769004901</v>
      </c>
      <c r="EI173" s="380">
        <v>0</v>
      </c>
      <c r="EJ173" s="89">
        <v>77.827274297770899</v>
      </c>
      <c r="EK173" s="380">
        <v>10.825663343912501</v>
      </c>
      <c r="EL173" s="380">
        <v>0</v>
      </c>
      <c r="EM173" s="89">
        <v>206.101376047868</v>
      </c>
      <c r="EN173" s="380">
        <v>39.6018714263625</v>
      </c>
      <c r="EO173" s="380">
        <v>5.5791302867537897E-2</v>
      </c>
      <c r="EP173" s="89">
        <v>25.643035025273701</v>
      </c>
      <c r="EQ173" s="380">
        <v>6.57626922365582</v>
      </c>
      <c r="ER173" s="380">
        <v>0</v>
      </c>
      <c r="ES173" s="89">
        <v>155.847456101695</v>
      </c>
      <c r="ET173" s="380">
        <v>41.705429669502102</v>
      </c>
      <c r="EU173" s="380">
        <v>0</v>
      </c>
      <c r="EV173" s="89">
        <v>19.733488044029102</v>
      </c>
      <c r="EW173" s="380">
        <v>4.4659490585219599</v>
      </c>
      <c r="EX173" s="380">
        <v>1.85528490364524E-2</v>
      </c>
      <c r="EY173" s="89">
        <v>1.3804397072303201</v>
      </c>
      <c r="EZ173" s="380">
        <v>2.7608794144606499</v>
      </c>
      <c r="FA173" s="380">
        <v>9.2537863046467494E-2</v>
      </c>
      <c r="FB173" s="89">
        <v>9.1722034331664002</v>
      </c>
      <c r="FC173" s="380">
        <v>3.59169534772641</v>
      </c>
      <c r="FD173" s="380">
        <v>0.15752395010194301</v>
      </c>
      <c r="FE173" s="89">
        <v>0.98531626091394797</v>
      </c>
      <c r="FF173" s="380">
        <v>0.98714753584959503</v>
      </c>
      <c r="FG173" s="380">
        <v>5.8944337729615402E-2</v>
      </c>
      <c r="FH173" s="89">
        <v>5.7992337826775904</v>
      </c>
      <c r="FI173" s="380">
        <v>6.9207868713676497</v>
      </c>
      <c r="FJ173" s="380">
        <v>0</v>
      </c>
      <c r="FK173" s="89">
        <v>11.360674836008799</v>
      </c>
      <c r="FL173" s="380">
        <v>4.4007446278650804</v>
      </c>
      <c r="FM173" s="380">
        <v>2.5926959909113902E-2</v>
      </c>
    </row>
    <row r="174" spans="2:169">
      <c r="B174" s="73" t="s">
        <v>1337</v>
      </c>
      <c r="C174" s="73" t="s">
        <v>1408</v>
      </c>
      <c r="D174" s="73" t="s">
        <v>1339</v>
      </c>
      <c r="E174" s="73">
        <v>1.06</v>
      </c>
      <c r="F174" s="73">
        <v>1.84</v>
      </c>
      <c r="H174" s="73" t="s">
        <v>1340</v>
      </c>
      <c r="I174" s="73" t="s">
        <v>1430</v>
      </c>
      <c r="J174" s="73" t="s">
        <v>1342</v>
      </c>
      <c r="K174" s="73" t="s">
        <v>1431</v>
      </c>
      <c r="L174" s="73">
        <v>15</v>
      </c>
      <c r="M174" s="113" t="s">
        <v>1741</v>
      </c>
      <c r="N174" s="591">
        <f t="shared" si="224"/>
        <v>12.1390443947033</v>
      </c>
      <c r="O174" s="380">
        <v>20.1255990301735</v>
      </c>
      <c r="P174" s="380">
        <v>12.1390443947033</v>
      </c>
      <c r="Q174" s="591">
        <f t="shared" si="253"/>
        <v>15.2357149504583</v>
      </c>
      <c r="R174" s="380">
        <v>26.475347681390701</v>
      </c>
      <c r="S174" s="380">
        <v>15.2357149504583</v>
      </c>
      <c r="T174" s="89">
        <v>1234.9118092889501</v>
      </c>
      <c r="U174" s="380">
        <v>99.938024934062895</v>
      </c>
      <c r="V174" s="380">
        <v>30.6125963074151</v>
      </c>
      <c r="W174" s="89">
        <v>385.59231174543601</v>
      </c>
      <c r="X174" s="380">
        <v>96.854959293565798</v>
      </c>
      <c r="Y174" s="380">
        <v>2.2024348039647701</v>
      </c>
      <c r="Z174" s="89">
        <v>37.426601298468597</v>
      </c>
      <c r="AA174" s="380">
        <v>27.925848057677602</v>
      </c>
      <c r="AB174" s="380">
        <v>4.6719674719648996</v>
      </c>
      <c r="AC174" s="591">
        <f t="shared" si="257"/>
        <v>1841.7617717865801</v>
      </c>
      <c r="AD174" s="380">
        <v>2402.21592119557</v>
      </c>
      <c r="AE174" s="380">
        <v>1841.7617717865801</v>
      </c>
      <c r="AF174" s="89">
        <v>221465.53836225899</v>
      </c>
      <c r="AG174" s="380">
        <v>24738.849296889399</v>
      </c>
      <c r="AH174" s="380">
        <v>68.597361477641499</v>
      </c>
      <c r="AI174" s="591">
        <f t="shared" si="250"/>
        <v>484.72469302495102</v>
      </c>
      <c r="AJ174" s="380">
        <v>699.06120703840998</v>
      </c>
      <c r="AK174" s="380">
        <v>484.72469302495102</v>
      </c>
      <c r="AL174" s="89">
        <v>718.13286206451596</v>
      </c>
      <c r="AM174" s="380">
        <v>1295.7138926105599</v>
      </c>
      <c r="AN174" s="380">
        <v>716.09796621892701</v>
      </c>
      <c r="AO174" s="591">
        <f t="shared" si="191"/>
        <v>196.45712913137001</v>
      </c>
      <c r="AP174" s="380">
        <v>312.98181616400802</v>
      </c>
      <c r="AQ174" s="380">
        <v>196.45712913137001</v>
      </c>
      <c r="AR174" s="89">
        <v>8.4820789033816695</v>
      </c>
      <c r="AS174" s="380">
        <v>4.2935726828364897</v>
      </c>
      <c r="AT174" s="380">
        <v>1.47453245673634</v>
      </c>
      <c r="AU174" s="591">
        <f t="shared" si="258"/>
        <v>4.7746823978140904</v>
      </c>
      <c r="AV174" s="380">
        <v>0</v>
      </c>
      <c r="AW174" s="380">
        <v>4.7746823978140904</v>
      </c>
      <c r="AX174" s="89">
        <v>0.96940027083132996</v>
      </c>
      <c r="AY174" s="382">
        <v>0.96118207617634199</v>
      </c>
      <c r="AZ174" s="382">
        <v>0.41517637611819003</v>
      </c>
      <c r="BA174" s="591">
        <f t="shared" si="192"/>
        <v>22.7060187143253</v>
      </c>
      <c r="BB174" s="380">
        <v>25.564215491108701</v>
      </c>
      <c r="BC174" s="380">
        <v>22.7060187143253</v>
      </c>
      <c r="BD174" s="89">
        <v>5295.0857345014501</v>
      </c>
      <c r="BE174" s="380">
        <v>1194.41102836968</v>
      </c>
      <c r="BF174" s="380">
        <v>6.0278722935263804</v>
      </c>
      <c r="BG174" s="89">
        <v>3066.3259118224501</v>
      </c>
      <c r="BH174" s="380">
        <v>313.94208508567499</v>
      </c>
      <c r="BI174" s="380">
        <v>5.1675214914716703</v>
      </c>
      <c r="BJ174" s="89">
        <v>3024.53900046737</v>
      </c>
      <c r="BK174" s="380">
        <v>524.85922684581499</v>
      </c>
      <c r="BL174" s="380">
        <v>21.0332463968616</v>
      </c>
      <c r="BM174" s="591">
        <f t="shared" si="254"/>
        <v>0.120654723602865</v>
      </c>
      <c r="BN174" s="380">
        <v>0</v>
      </c>
      <c r="BO174" s="380">
        <v>0.120654723602865</v>
      </c>
      <c r="BP174" s="591">
        <f t="shared" si="255"/>
        <v>1.5892473165969101</v>
      </c>
      <c r="BQ174" s="380">
        <v>0</v>
      </c>
      <c r="BR174" s="380">
        <v>1.5892473165969101</v>
      </c>
      <c r="BS174" s="591">
        <f t="shared" si="251"/>
        <v>2.2837803038790598</v>
      </c>
      <c r="BT174" s="380">
        <v>5.1363680828412503</v>
      </c>
      <c r="BU174" s="380">
        <v>2.2837803038790598</v>
      </c>
      <c r="BV174" s="89">
        <v>4.3483566511043703</v>
      </c>
      <c r="BW174" s="380">
        <v>8.7600336453895906</v>
      </c>
      <c r="BX174" s="380">
        <v>3.59326236952545</v>
      </c>
      <c r="BY174" s="89">
        <v>0.95186575137970098</v>
      </c>
      <c r="BZ174" s="380">
        <v>1.9037315027594</v>
      </c>
      <c r="CA174" s="380">
        <v>0.42948889627717302</v>
      </c>
      <c r="CB174" s="89">
        <v>65.428093195964394</v>
      </c>
      <c r="CC174" s="380">
        <v>11.529494374484001</v>
      </c>
      <c r="CD174" s="380">
        <v>2.43917953142528</v>
      </c>
      <c r="CE174" s="89">
        <v>18.099587157697101</v>
      </c>
      <c r="CF174" s="380">
        <v>8.9876604933756408</v>
      </c>
      <c r="CG174" s="380">
        <v>0.68791196897337403</v>
      </c>
      <c r="CH174" s="591">
        <f t="shared" si="196"/>
        <v>21.709703843085599</v>
      </c>
      <c r="CI174" s="380">
        <v>27.685821763683801</v>
      </c>
      <c r="CJ174" s="380">
        <v>21.709703843085599</v>
      </c>
      <c r="CK174" s="89">
        <v>80.650226036815795</v>
      </c>
      <c r="CL174" s="380">
        <v>14.3111687949554</v>
      </c>
      <c r="CM174" s="380">
        <v>0.20437874743939</v>
      </c>
      <c r="CN174" s="89">
        <v>3320.04721906546</v>
      </c>
      <c r="CO174" s="380">
        <v>587.45665313292898</v>
      </c>
      <c r="CP174" s="380">
        <v>9.6611793194175996E-2</v>
      </c>
      <c r="CQ174" s="89">
        <v>0.87161270112413403</v>
      </c>
      <c r="CR174" s="380">
        <v>1.7432254022482701</v>
      </c>
      <c r="CS174" s="380">
        <v>0</v>
      </c>
      <c r="CT174" s="591">
        <f t="shared" ref="CT174" si="260">CV174</f>
        <v>0.101108623316433</v>
      </c>
      <c r="CU174" s="380">
        <v>0</v>
      </c>
      <c r="CV174" s="380">
        <v>0.101108623316433</v>
      </c>
      <c r="CW174" s="89">
        <v>0</v>
      </c>
      <c r="CX174" s="380">
        <v>0</v>
      </c>
      <c r="CY174" s="380">
        <v>0</v>
      </c>
      <c r="CZ174" s="591">
        <f t="shared" si="248"/>
        <v>0.44060803580804297</v>
      </c>
      <c r="DA174" s="380">
        <v>0</v>
      </c>
      <c r="DB174" s="380">
        <v>0.44060803580804297</v>
      </c>
      <c r="DC174" s="591">
        <f t="shared" si="197"/>
        <v>0.22700675268507101</v>
      </c>
      <c r="DD174" s="380">
        <v>0</v>
      </c>
      <c r="DE174" s="380">
        <v>0.22700675268507101</v>
      </c>
      <c r="DF174" s="591">
        <v>0</v>
      </c>
      <c r="DG174" s="380">
        <v>0</v>
      </c>
      <c r="DH174" s="380">
        <v>0</v>
      </c>
      <c r="DI174" s="89">
        <v>404.86226237357999</v>
      </c>
      <c r="DJ174" s="380">
        <v>89.377526843291307</v>
      </c>
      <c r="DK174" s="380">
        <v>0</v>
      </c>
      <c r="DL174" s="89">
        <v>1566.8504963692801</v>
      </c>
      <c r="DM174" s="380">
        <v>123.97769772844001</v>
      </c>
      <c r="DN174" s="380">
        <v>0</v>
      </c>
      <c r="DO174" s="89">
        <v>266.81738315707997</v>
      </c>
      <c r="DP174" s="380">
        <v>54.5562963547723</v>
      </c>
      <c r="DQ174" s="380">
        <v>0</v>
      </c>
      <c r="DR174" s="89">
        <v>1358.8968765254699</v>
      </c>
      <c r="DS174" s="380">
        <v>250.40553823958399</v>
      </c>
      <c r="DT174" s="380">
        <v>0</v>
      </c>
      <c r="DU174" s="89">
        <v>530.21102618661598</v>
      </c>
      <c r="DV174" s="380">
        <v>109.72121758109</v>
      </c>
      <c r="DW174" s="380">
        <v>0</v>
      </c>
      <c r="DX174" s="89">
        <v>17.024296551842301</v>
      </c>
      <c r="DY174" s="380">
        <v>6.5382222107991099</v>
      </c>
      <c r="DZ174" s="380">
        <v>0</v>
      </c>
      <c r="EA174" s="89">
        <v>613.13579016210394</v>
      </c>
      <c r="EB174" s="380">
        <v>65.378340800680903</v>
      </c>
      <c r="EC174" s="380">
        <v>0</v>
      </c>
      <c r="ED174" s="89">
        <v>108.568398564966</v>
      </c>
      <c r="EE174" s="380">
        <v>21.733655442967201</v>
      </c>
      <c r="EF174" s="380">
        <v>2.7581394716469299E-2</v>
      </c>
      <c r="EG174" s="89">
        <v>702.13281136159696</v>
      </c>
      <c r="EH174" s="380">
        <v>127.131846016488</v>
      </c>
      <c r="EI174" s="380">
        <v>0</v>
      </c>
      <c r="EJ174" s="89">
        <v>130.275576641963</v>
      </c>
      <c r="EK174" s="380">
        <v>16.264312634572299</v>
      </c>
      <c r="EL174" s="380">
        <v>0</v>
      </c>
      <c r="EM174" s="89">
        <v>355.35447708305298</v>
      </c>
      <c r="EN174" s="380">
        <v>43.696454882384302</v>
      </c>
      <c r="EO174" s="380">
        <v>0.170772384548565</v>
      </c>
      <c r="EP174" s="89">
        <v>44.264493271594603</v>
      </c>
      <c r="EQ174" s="380">
        <v>8.7459464910315603</v>
      </c>
      <c r="ER174" s="380">
        <v>0</v>
      </c>
      <c r="ES174" s="89">
        <v>242.328064483654</v>
      </c>
      <c r="ET174" s="380">
        <v>61.383047430430302</v>
      </c>
      <c r="EU174" s="380">
        <v>0</v>
      </c>
      <c r="EV174" s="89">
        <v>32.424962485087498</v>
      </c>
      <c r="EW174" s="380">
        <v>6.1522573014864896</v>
      </c>
      <c r="EX174" s="380">
        <v>0</v>
      </c>
      <c r="EY174" s="591">
        <v>0</v>
      </c>
      <c r="EZ174" s="380">
        <v>0</v>
      </c>
      <c r="FA174" s="380">
        <v>0</v>
      </c>
      <c r="FB174" s="89">
        <v>10.178526140830201</v>
      </c>
      <c r="FC174" s="380">
        <v>6.11396887472144</v>
      </c>
      <c r="FD174" s="380">
        <v>0.15850035020704001</v>
      </c>
      <c r="FE174" s="89">
        <v>3.6008174085910301</v>
      </c>
      <c r="FF174" s="380">
        <v>1.6379225384467599</v>
      </c>
      <c r="FG174" s="380">
        <v>5.2863403278459099E-2</v>
      </c>
      <c r="FH174" s="89">
        <v>26.4849894559311</v>
      </c>
      <c r="FI174" s="380">
        <v>7.87946155269419</v>
      </c>
      <c r="FJ174" s="380">
        <v>0</v>
      </c>
      <c r="FK174" s="89">
        <v>31.4228377003055</v>
      </c>
      <c r="FL174" s="380">
        <v>10.0209215194145</v>
      </c>
      <c r="FM174" s="380">
        <v>0</v>
      </c>
    </row>
    <row r="175" spans="2:169">
      <c r="B175" s="73" t="s">
        <v>1337</v>
      </c>
      <c r="C175" s="73" t="s">
        <v>1408</v>
      </c>
      <c r="D175" s="73" t="s">
        <v>1339</v>
      </c>
      <c r="E175" s="73">
        <v>1.06</v>
      </c>
      <c r="F175" s="73">
        <v>1.84</v>
      </c>
      <c r="H175" s="73" t="s">
        <v>1340</v>
      </c>
      <c r="I175" s="73" t="s">
        <v>1430</v>
      </c>
      <c r="J175" s="73" t="s">
        <v>1342</v>
      </c>
      <c r="K175" s="73" t="s">
        <v>1431</v>
      </c>
      <c r="L175" s="73">
        <v>15</v>
      </c>
      <c r="M175" s="113" t="s">
        <v>1742</v>
      </c>
      <c r="N175" s="591">
        <f t="shared" si="224"/>
        <v>12.33549542137499</v>
      </c>
      <c r="O175" s="380">
        <v>14.129986981030177</v>
      </c>
      <c r="P175" s="380">
        <v>12.33549542137499</v>
      </c>
      <c r="Q175" s="591">
        <f t="shared" si="253"/>
        <v>17.712717399081381</v>
      </c>
      <c r="R175" s="380">
        <v>14.482791792461569</v>
      </c>
      <c r="S175" s="380">
        <v>17.712717399081381</v>
      </c>
      <c r="T175" s="89">
        <v>1164.2277062141243</v>
      </c>
      <c r="U175" s="380">
        <v>200.5505843454865</v>
      </c>
      <c r="V175" s="380">
        <v>34.307959970106126</v>
      </c>
      <c r="W175" s="89">
        <v>639.59254795674576</v>
      </c>
      <c r="X175" s="380">
        <v>116.40289679421765</v>
      </c>
      <c r="Y175" s="380">
        <v>3.0892348419352755</v>
      </c>
      <c r="Z175" s="89">
        <v>183.29471171034359</v>
      </c>
      <c r="AA175" s="380">
        <v>87.093634415728943</v>
      </c>
      <c r="AB175" s="380">
        <v>6.2037443458817298</v>
      </c>
      <c r="AC175" s="591">
        <f t="shared" si="257"/>
        <v>1727.007817834455</v>
      </c>
      <c r="AD175" s="380">
        <v>2156.1386294882986</v>
      </c>
      <c r="AE175" s="380">
        <v>1727.007817834455</v>
      </c>
      <c r="AF175" s="89">
        <v>240795.46857662624</v>
      </c>
      <c r="AG175" s="380">
        <v>49454.629415484087</v>
      </c>
      <c r="AH175" s="380">
        <v>103.2747129428417</v>
      </c>
      <c r="AI175" s="591">
        <f t="shared" si="250"/>
        <v>638.99869487285503</v>
      </c>
      <c r="AJ175" s="380">
        <v>1114.5547669146413</v>
      </c>
      <c r="AK175" s="380">
        <v>638.99869487285503</v>
      </c>
      <c r="AL175" s="591">
        <f t="shared" ref="AL175:AL178" si="261">AN175</f>
        <v>933.42718055398689</v>
      </c>
      <c r="AM175" s="380">
        <v>791.8601519117201</v>
      </c>
      <c r="AN175" s="380">
        <v>933.42718055398689</v>
      </c>
      <c r="AO175" s="591">
        <f t="shared" si="191"/>
        <v>200.58672500107934</v>
      </c>
      <c r="AP175" s="380">
        <v>232.47322910061743</v>
      </c>
      <c r="AQ175" s="380">
        <v>200.58672500107934</v>
      </c>
      <c r="AR175" s="89">
        <v>6.6574179538655258</v>
      </c>
      <c r="AS175" s="380">
        <v>5.3701405621673883</v>
      </c>
      <c r="AT175" s="380">
        <v>1.7979991796044335</v>
      </c>
      <c r="AU175" s="89">
        <v>25.790996717515117</v>
      </c>
      <c r="AV175" s="380">
        <v>16.515238785543776</v>
      </c>
      <c r="AW175" s="380">
        <v>5.9306162190404672</v>
      </c>
      <c r="AX175" s="89">
        <v>1.7434372892804848</v>
      </c>
      <c r="AY175" s="382">
        <v>1.4803506413640097</v>
      </c>
      <c r="AZ175" s="382">
        <v>0.52764229324833711</v>
      </c>
      <c r="BA175" s="591">
        <f t="shared" si="192"/>
        <v>22.239861577842142</v>
      </c>
      <c r="BB175" s="380">
        <v>18.432514173170592</v>
      </c>
      <c r="BC175" s="380">
        <v>22.239861577842142</v>
      </c>
      <c r="BD175" s="89">
        <v>5662.2129682723298</v>
      </c>
      <c r="BE175" s="380">
        <v>1204.894598680942</v>
      </c>
      <c r="BF175" s="380">
        <v>7.4865118248928715</v>
      </c>
      <c r="BG175" s="89">
        <v>3756.232258920315</v>
      </c>
      <c r="BH175" s="380">
        <v>803.93331138903977</v>
      </c>
      <c r="BI175" s="380">
        <v>6.6824460186119561</v>
      </c>
      <c r="BJ175" s="89">
        <v>3670.0755143715342</v>
      </c>
      <c r="BK175" s="380">
        <v>904.39458081839041</v>
      </c>
      <c r="BL175" s="380">
        <v>23.945946379769396</v>
      </c>
      <c r="BM175" s="89">
        <v>0.45567262199986436</v>
      </c>
      <c r="BN175" s="380">
        <v>0.91134524399973027</v>
      </c>
      <c r="BO175" s="380">
        <v>0.16831124678093776</v>
      </c>
      <c r="BP175" s="591">
        <f t="shared" si="255"/>
        <v>2.7924554414828977</v>
      </c>
      <c r="BQ175" s="380">
        <v>2.6307800154691012</v>
      </c>
      <c r="BR175" s="380">
        <v>2.7924554414828977</v>
      </c>
      <c r="BS175" s="591">
        <f t="shared" si="251"/>
        <v>2.0821895951493845</v>
      </c>
      <c r="BT175" s="380">
        <v>2.1804550762181538</v>
      </c>
      <c r="BU175" s="380">
        <v>2.0821895951493845</v>
      </c>
      <c r="BV175" s="89">
        <v>5.9995292398265194</v>
      </c>
      <c r="BW175" s="380">
        <v>3.7627295686677078</v>
      </c>
      <c r="BX175" s="380">
        <v>3.3709571464452748</v>
      </c>
      <c r="BY175" s="591">
        <f t="shared" ref="BY175" si="262">CA175</f>
        <v>0.56671984881996085</v>
      </c>
      <c r="BZ175" s="380">
        <v>1.4068487647532943</v>
      </c>
      <c r="CA175" s="380">
        <v>0.56671984881996085</v>
      </c>
      <c r="CB175" s="89">
        <v>58.068762984608156</v>
      </c>
      <c r="CC175" s="380">
        <v>22.972260833713523</v>
      </c>
      <c r="CD175" s="380">
        <v>3.082478005805096</v>
      </c>
      <c r="CE175" s="89">
        <v>16.635516687431721</v>
      </c>
      <c r="CF175" s="380">
        <v>2.5784719115112482</v>
      </c>
      <c r="CG175" s="380">
        <v>0.57475918936963233</v>
      </c>
      <c r="CH175" s="591">
        <f t="shared" si="196"/>
        <v>21.156510361774984</v>
      </c>
      <c r="CI175" s="380">
        <v>20.542650143058399</v>
      </c>
      <c r="CJ175" s="380">
        <v>21.156510361774984</v>
      </c>
      <c r="CK175" s="89">
        <v>88.783798516420973</v>
      </c>
      <c r="CL175" s="380">
        <v>14.488526888307433</v>
      </c>
      <c r="CM175" s="380">
        <v>0.24100928920893014</v>
      </c>
      <c r="CN175" s="89">
        <v>2896.1361506875396</v>
      </c>
      <c r="CO175" s="380">
        <v>384.0977150417753</v>
      </c>
      <c r="CP175" s="380">
        <v>0</v>
      </c>
      <c r="CQ175" s="89">
        <v>2.3520514056010779</v>
      </c>
      <c r="CR175" s="380">
        <v>2.9497243332484295</v>
      </c>
      <c r="CS175" s="380">
        <v>0</v>
      </c>
      <c r="CT175" s="89">
        <v>0</v>
      </c>
      <c r="CU175" s="380">
        <v>0</v>
      </c>
      <c r="CV175" s="380">
        <v>0</v>
      </c>
      <c r="CW175" s="89">
        <v>0</v>
      </c>
      <c r="CX175" s="380">
        <v>0</v>
      </c>
      <c r="CY175" s="380">
        <v>0</v>
      </c>
      <c r="CZ175" s="591">
        <f t="shared" si="248"/>
        <v>0.72988488677687635</v>
      </c>
      <c r="DA175" s="380">
        <v>0.80669452765752392</v>
      </c>
      <c r="DB175" s="380">
        <v>0.72988488677687635</v>
      </c>
      <c r="DC175" s="591">
        <f t="shared" si="197"/>
        <v>0.29145198312297466</v>
      </c>
      <c r="DD175" s="380">
        <v>0</v>
      </c>
      <c r="DE175" s="380">
        <v>0.29145198312297466</v>
      </c>
      <c r="DF175" s="591">
        <f t="shared" ref="DF175:DF177" si="263">DH175</f>
        <v>0.33859913715673673</v>
      </c>
      <c r="DG175" s="380">
        <v>0.56357157504507283</v>
      </c>
      <c r="DH175" s="380">
        <v>0.33859913715673673</v>
      </c>
      <c r="DI175" s="89">
        <v>398.21635800414379</v>
      </c>
      <c r="DJ175" s="380">
        <v>66.466052783912303</v>
      </c>
      <c r="DK175" s="380">
        <v>3.9404408944259339E-2</v>
      </c>
      <c r="DL175" s="89">
        <v>1402.4302523543954</v>
      </c>
      <c r="DM175" s="380">
        <v>357.45140771033454</v>
      </c>
      <c r="DN175" s="380">
        <v>3.7272548037734152E-2</v>
      </c>
      <c r="DO175" s="89">
        <v>245.21851396506881</v>
      </c>
      <c r="DP175" s="380">
        <v>50.514741736973896</v>
      </c>
      <c r="DQ175" s="380">
        <v>0</v>
      </c>
      <c r="DR175" s="89">
        <v>1202.9409804122558</v>
      </c>
      <c r="DS175" s="380">
        <v>200.02096918242546</v>
      </c>
      <c r="DT175" s="380">
        <v>0.17714675080226736</v>
      </c>
      <c r="DU175" s="89">
        <v>439.08117535672233</v>
      </c>
      <c r="DV175" s="380">
        <v>40.656792500990043</v>
      </c>
      <c r="DW175" s="380">
        <v>0</v>
      </c>
      <c r="DX175" s="89">
        <v>16.956279946398912</v>
      </c>
      <c r="DY175" s="380">
        <v>2.452437289134711</v>
      </c>
      <c r="DZ175" s="380">
        <v>5.3061644970061259E-2</v>
      </c>
      <c r="EA175" s="89">
        <v>538.0785867468378</v>
      </c>
      <c r="EB175" s="380">
        <v>99.71044054968057</v>
      </c>
      <c r="EC175" s="380">
        <v>0</v>
      </c>
      <c r="ED175" s="89">
        <v>89.818797977206472</v>
      </c>
      <c r="EE175" s="380">
        <v>10.916547724370238</v>
      </c>
      <c r="EF175" s="380">
        <v>0</v>
      </c>
      <c r="EG175" s="89">
        <v>578.73283067998182</v>
      </c>
      <c r="EH175" s="380">
        <v>73.432481264361726</v>
      </c>
      <c r="EI175" s="380">
        <v>0</v>
      </c>
      <c r="EJ175" s="89">
        <v>110.24164059843402</v>
      </c>
      <c r="EK175" s="380">
        <v>19.12750080868005</v>
      </c>
      <c r="EL175" s="380">
        <v>0</v>
      </c>
      <c r="EM175" s="89">
        <v>306.8661694257284</v>
      </c>
      <c r="EN175" s="380">
        <v>68.375729966938479</v>
      </c>
      <c r="EO175" s="380">
        <v>0</v>
      </c>
      <c r="EP175" s="89">
        <v>37.557510624665845</v>
      </c>
      <c r="EQ175" s="380">
        <v>7.9621353842098577</v>
      </c>
      <c r="ER175" s="380">
        <v>0</v>
      </c>
      <c r="ES175" s="89">
        <v>218.8206374114983</v>
      </c>
      <c r="ET175" s="380">
        <v>53.487734254957346</v>
      </c>
      <c r="EU175" s="380">
        <v>0</v>
      </c>
      <c r="EV175" s="89">
        <v>29.484576499818473</v>
      </c>
      <c r="EW175" s="380">
        <v>5.910932109367371</v>
      </c>
      <c r="EX175" s="380">
        <v>0</v>
      </c>
      <c r="EY175" s="591">
        <f t="shared" ref="EY175:EY176" si="264">FA175</f>
        <v>0.22907571611921643</v>
      </c>
      <c r="EZ175" s="380">
        <v>0</v>
      </c>
      <c r="FA175" s="380">
        <v>0.22907571611921643</v>
      </c>
      <c r="FB175" s="89">
        <v>9.8731318223775908</v>
      </c>
      <c r="FC175" s="380">
        <v>6.4433333358961953</v>
      </c>
      <c r="FD175" s="380">
        <v>0.18349189842638708</v>
      </c>
      <c r="FE175" s="89">
        <v>3.482646307939318</v>
      </c>
      <c r="FF175" s="380">
        <v>1.8576966381422684</v>
      </c>
      <c r="FG175" s="380">
        <v>0.14465425969402754</v>
      </c>
      <c r="FH175" s="89">
        <v>11.889518484529832</v>
      </c>
      <c r="FI175" s="380">
        <v>1.6189230774563286</v>
      </c>
      <c r="FJ175" s="380">
        <v>5.4051627373893747E-2</v>
      </c>
      <c r="FK175" s="89">
        <v>33.38877744686949</v>
      </c>
      <c r="FL175" s="380">
        <v>11.111915876314574</v>
      </c>
      <c r="FM175" s="380">
        <v>0</v>
      </c>
    </row>
    <row r="176" spans="2:169">
      <c r="B176" s="73" t="s">
        <v>1337</v>
      </c>
      <c r="C176" s="73" t="s">
        <v>1408</v>
      </c>
      <c r="D176" s="73" t="s">
        <v>1339</v>
      </c>
      <c r="E176" s="73">
        <v>1.06</v>
      </c>
      <c r="F176" s="73">
        <v>1.84</v>
      </c>
      <c r="H176" s="73" t="s">
        <v>1340</v>
      </c>
      <c r="I176" s="73" t="s">
        <v>1430</v>
      </c>
      <c r="J176" s="73" t="s">
        <v>1342</v>
      </c>
      <c r="K176" s="73" t="s">
        <v>1431</v>
      </c>
      <c r="L176" s="73">
        <v>15</v>
      </c>
      <c r="M176" s="113" t="s">
        <v>1743</v>
      </c>
      <c r="N176" s="591">
        <f t="shared" si="224"/>
        <v>14.063102141370701</v>
      </c>
      <c r="O176" s="380">
        <v>22.832072016999501</v>
      </c>
      <c r="P176" s="380">
        <v>14.063102141370701</v>
      </c>
      <c r="Q176" s="591">
        <f t="shared" si="253"/>
        <v>16.018867441204002</v>
      </c>
      <c r="R176" s="380">
        <v>12.4098156364246</v>
      </c>
      <c r="S176" s="380">
        <v>16.018867441204002</v>
      </c>
      <c r="T176" s="89">
        <v>1180.1137409042401</v>
      </c>
      <c r="U176" s="380">
        <v>261.05788064854403</v>
      </c>
      <c r="V176" s="380">
        <v>29.080133091235801</v>
      </c>
      <c r="W176" s="89">
        <v>249.70921487087</v>
      </c>
      <c r="X176" s="380">
        <v>53.789855920472199</v>
      </c>
      <c r="Y176" s="380">
        <v>2.3219140967674399</v>
      </c>
      <c r="Z176" s="89">
        <v>28.0158080363328</v>
      </c>
      <c r="AA176" s="380">
        <v>38.039324723901899</v>
      </c>
      <c r="AB176" s="380">
        <v>5.9269363201779797</v>
      </c>
      <c r="AC176" s="591">
        <f t="shared" si="257"/>
        <v>1930.6701326699599</v>
      </c>
      <c r="AD176" s="380">
        <v>4794.6308198492197</v>
      </c>
      <c r="AE176" s="380">
        <v>1930.6701326699599</v>
      </c>
      <c r="AF176" s="89">
        <v>231124.07871259801</v>
      </c>
      <c r="AG176" s="380">
        <v>46344.972431458998</v>
      </c>
      <c r="AH176" s="380">
        <v>85.856742352830295</v>
      </c>
      <c r="AI176" s="591">
        <f t="shared" si="250"/>
        <v>555.64284683724202</v>
      </c>
      <c r="AJ176" s="380">
        <v>654.86474681620803</v>
      </c>
      <c r="AK176" s="380">
        <v>555.64284683724202</v>
      </c>
      <c r="AL176" s="591">
        <f t="shared" si="261"/>
        <v>821.48717857535303</v>
      </c>
      <c r="AM176" s="380">
        <v>997.95009160757695</v>
      </c>
      <c r="AN176" s="380">
        <v>821.48717857535303</v>
      </c>
      <c r="AO176" s="591">
        <f t="shared" si="191"/>
        <v>193.11852451119799</v>
      </c>
      <c r="AP176" s="380">
        <v>272.987790902239</v>
      </c>
      <c r="AQ176" s="380">
        <v>193.11852451119799</v>
      </c>
      <c r="AR176" s="89">
        <v>5.74412772351047</v>
      </c>
      <c r="AS176" s="380">
        <v>2.5338906701925801</v>
      </c>
      <c r="AT176" s="380">
        <v>1.8088783279317899</v>
      </c>
      <c r="AU176" s="89">
        <v>8.9753349284392492</v>
      </c>
      <c r="AV176" s="380">
        <v>17.950669856878498</v>
      </c>
      <c r="AW176" s="380">
        <v>2.8633033335930498</v>
      </c>
      <c r="AX176" s="89">
        <v>0.68578160976924096</v>
      </c>
      <c r="AY176" s="382">
        <v>1.0159216790912</v>
      </c>
      <c r="AZ176" s="382">
        <v>0.46354379503502402</v>
      </c>
      <c r="BA176" s="591">
        <f t="shared" si="192"/>
        <v>22.6426026169583</v>
      </c>
      <c r="BB176" s="380">
        <v>20.984171980672901</v>
      </c>
      <c r="BC176" s="380">
        <v>22.6426026169583</v>
      </c>
      <c r="BD176" s="89">
        <v>5048.8824551819498</v>
      </c>
      <c r="BE176" s="380">
        <v>950.95942891683501</v>
      </c>
      <c r="BF176" s="380">
        <v>7.13463967928549</v>
      </c>
      <c r="BG176" s="89">
        <v>2215.5650058669398</v>
      </c>
      <c r="BH176" s="380">
        <v>277.52618406067</v>
      </c>
      <c r="BI176" s="380">
        <v>5.8788253445540501</v>
      </c>
      <c r="BJ176" s="89">
        <v>2408.6029239508298</v>
      </c>
      <c r="BK176" s="380">
        <v>356.40959006996002</v>
      </c>
      <c r="BL176" s="380">
        <v>22.1118886848116</v>
      </c>
      <c r="BM176" s="591">
        <f t="shared" ref="BM176:BM177" si="265">BO176</f>
        <v>0.118908117464605</v>
      </c>
      <c r="BN176" s="380">
        <v>0</v>
      </c>
      <c r="BO176" s="380">
        <v>0.118908117464605</v>
      </c>
      <c r="BP176" s="591">
        <f t="shared" si="255"/>
        <v>2.1005877497815599</v>
      </c>
      <c r="BQ176" s="380">
        <v>0</v>
      </c>
      <c r="BR176" s="380">
        <v>2.1005877497815599</v>
      </c>
      <c r="BS176" s="591">
        <f t="shared" si="251"/>
        <v>2.0982105962285198</v>
      </c>
      <c r="BT176" s="380">
        <v>2.5531462439437398</v>
      </c>
      <c r="BU176" s="380">
        <v>2.0982105962285198</v>
      </c>
      <c r="BV176" s="89">
        <v>5.7916541426266299</v>
      </c>
      <c r="BW176" s="380">
        <v>11.583308285253301</v>
      </c>
      <c r="BX176" s="380">
        <v>2.9617199385567199</v>
      </c>
      <c r="BY176" s="89">
        <v>1.94481615184802</v>
      </c>
      <c r="BZ176" s="380">
        <v>2.4791150707098302</v>
      </c>
      <c r="CA176" s="380">
        <v>0.534993628370939</v>
      </c>
      <c r="CB176" s="89">
        <v>63.088310143905701</v>
      </c>
      <c r="CC176" s="380">
        <v>15.782704173229201</v>
      </c>
      <c r="CD176" s="380">
        <v>2.1247530101914101</v>
      </c>
      <c r="CE176" s="89">
        <v>21.8411465436741</v>
      </c>
      <c r="CF176" s="380">
        <v>7.7182257328199997</v>
      </c>
      <c r="CG176" s="380">
        <v>0.83074464543120696</v>
      </c>
      <c r="CH176" s="591">
        <f t="shared" si="196"/>
        <v>20.375934304108601</v>
      </c>
      <c r="CI176" s="380">
        <v>28.858127995296801</v>
      </c>
      <c r="CJ176" s="380">
        <v>20.375934304108601</v>
      </c>
      <c r="CK176" s="89">
        <v>37.860362409417199</v>
      </c>
      <c r="CL176" s="380">
        <v>9.0675873511818104</v>
      </c>
      <c r="CM176" s="380">
        <v>0.21913099842394401</v>
      </c>
      <c r="CN176" s="89">
        <v>3120.9498367291699</v>
      </c>
      <c r="CO176" s="380">
        <v>622.98790343945802</v>
      </c>
      <c r="CP176" s="380">
        <v>0</v>
      </c>
      <c r="CQ176" s="89">
        <v>0.963586120618661</v>
      </c>
      <c r="CR176" s="380">
        <v>0.85722101009140095</v>
      </c>
      <c r="CS176" s="380">
        <v>0</v>
      </c>
      <c r="CT176" s="89">
        <v>0</v>
      </c>
      <c r="CU176" s="380">
        <v>0</v>
      </c>
      <c r="CV176" s="380">
        <v>0</v>
      </c>
      <c r="CW176" s="89">
        <v>0</v>
      </c>
      <c r="CX176" s="380">
        <v>0</v>
      </c>
      <c r="CY176" s="380">
        <v>0</v>
      </c>
      <c r="CZ176" s="591">
        <f t="shared" si="248"/>
        <v>0.510733435782459</v>
      </c>
      <c r="DA176" s="380">
        <v>0</v>
      </c>
      <c r="DB176" s="380">
        <v>0.510733435782459</v>
      </c>
      <c r="DC176" s="591">
        <f t="shared" si="197"/>
        <v>0.26489262563789601</v>
      </c>
      <c r="DD176" s="380">
        <v>0</v>
      </c>
      <c r="DE176" s="380">
        <v>0.26489262563789601</v>
      </c>
      <c r="DF176" s="591">
        <f t="shared" si="263"/>
        <v>0.33074885371421198</v>
      </c>
      <c r="DG176" s="380">
        <v>0</v>
      </c>
      <c r="DH176" s="380">
        <v>0.33074885371421198</v>
      </c>
      <c r="DI176" s="89">
        <v>373.65777245727401</v>
      </c>
      <c r="DJ176" s="380">
        <v>83.242260843488793</v>
      </c>
      <c r="DK176" s="380">
        <v>0</v>
      </c>
      <c r="DL176" s="89">
        <v>1509.44558360265</v>
      </c>
      <c r="DM176" s="380">
        <v>480.44946557987299</v>
      </c>
      <c r="DN176" s="380">
        <v>0</v>
      </c>
      <c r="DO176" s="89">
        <v>275.431945466618</v>
      </c>
      <c r="DP176" s="380">
        <v>64.679681666082999</v>
      </c>
      <c r="DQ176" s="380">
        <v>0</v>
      </c>
      <c r="DR176" s="89">
        <v>1355.4720644305501</v>
      </c>
      <c r="DS176" s="380">
        <v>229.15759629573199</v>
      </c>
      <c r="DT176" s="380">
        <v>0</v>
      </c>
      <c r="DU176" s="89">
        <v>492.02470130731302</v>
      </c>
      <c r="DV176" s="380">
        <v>29.926778571112699</v>
      </c>
      <c r="DW176" s="380">
        <v>0</v>
      </c>
      <c r="DX176" s="89">
        <v>10.480757772535</v>
      </c>
      <c r="DY176" s="380">
        <v>2.83834435956632</v>
      </c>
      <c r="DZ176" s="380">
        <v>0</v>
      </c>
      <c r="EA176" s="89">
        <v>632.05826575243998</v>
      </c>
      <c r="EB176" s="380">
        <v>68.622079256990901</v>
      </c>
      <c r="EC176" s="380">
        <v>0</v>
      </c>
      <c r="ED176" s="89">
        <v>103.10833218425201</v>
      </c>
      <c r="EE176" s="380">
        <v>11.3034699268696</v>
      </c>
      <c r="EF176" s="380">
        <v>0</v>
      </c>
      <c r="EG176" s="89">
        <v>645.69341307018897</v>
      </c>
      <c r="EH176" s="380">
        <v>61.512364458408499</v>
      </c>
      <c r="EI176" s="380">
        <v>0</v>
      </c>
      <c r="EJ176" s="89">
        <v>129.44039559756001</v>
      </c>
      <c r="EK176" s="380">
        <v>31.070122040796701</v>
      </c>
      <c r="EL176" s="380">
        <v>0</v>
      </c>
      <c r="EM176" s="89">
        <v>359.21998409038099</v>
      </c>
      <c r="EN176" s="380">
        <v>64.915588774110404</v>
      </c>
      <c r="EO176" s="380">
        <v>0</v>
      </c>
      <c r="EP176" s="89">
        <v>45.582712541213397</v>
      </c>
      <c r="EQ176" s="380">
        <v>10.223800971563501</v>
      </c>
      <c r="ER176" s="380">
        <v>0</v>
      </c>
      <c r="ES176" s="89">
        <v>286.61050254383099</v>
      </c>
      <c r="ET176" s="380">
        <v>47.229404932493303</v>
      </c>
      <c r="EU176" s="380">
        <v>0</v>
      </c>
      <c r="EV176" s="89">
        <v>33.799360068242201</v>
      </c>
      <c r="EW176" s="380">
        <v>4.7849563084113296</v>
      </c>
      <c r="EX176" s="380">
        <v>0</v>
      </c>
      <c r="EY176" s="591">
        <f t="shared" si="264"/>
        <v>0.15961358920303501</v>
      </c>
      <c r="EZ176" s="380">
        <v>0</v>
      </c>
      <c r="FA176" s="380">
        <v>0.15961358920303501</v>
      </c>
      <c r="FB176" s="89">
        <v>7.0850085056410403</v>
      </c>
      <c r="FC176" s="380">
        <v>2.1417476297774001</v>
      </c>
      <c r="FD176" s="380">
        <v>0.14726742236796</v>
      </c>
      <c r="FE176" s="89">
        <v>5.8149755966255299</v>
      </c>
      <c r="FF176" s="380">
        <v>2.3815658931891299</v>
      </c>
      <c r="FG176" s="380">
        <v>0.116832221567276</v>
      </c>
      <c r="FH176" s="89">
        <v>20.144221600225599</v>
      </c>
      <c r="FI176" s="380">
        <v>5.1619660175359101</v>
      </c>
      <c r="FJ176" s="380">
        <v>0</v>
      </c>
      <c r="FK176" s="89">
        <v>64.141823722141197</v>
      </c>
      <c r="FL176" s="380">
        <v>19.981293883462602</v>
      </c>
      <c r="FM176" s="380">
        <v>0</v>
      </c>
    </row>
    <row r="177" spans="2:169">
      <c r="B177" s="73" t="s">
        <v>1337</v>
      </c>
      <c r="C177" s="73" t="s">
        <v>1408</v>
      </c>
      <c r="D177" s="73" t="s">
        <v>1339</v>
      </c>
      <c r="E177" s="73">
        <v>1.06</v>
      </c>
      <c r="F177" s="73">
        <v>1.84</v>
      </c>
      <c r="H177" s="73" t="s">
        <v>1340</v>
      </c>
      <c r="I177" s="73" t="s">
        <v>1430</v>
      </c>
      <c r="J177" s="73" t="s">
        <v>1342</v>
      </c>
      <c r="K177" s="73" t="s">
        <v>1431</v>
      </c>
      <c r="L177" s="73">
        <v>15</v>
      </c>
      <c r="M177" s="113" t="s">
        <v>1744</v>
      </c>
      <c r="N177" s="591">
        <f t="shared" si="224"/>
        <v>15.479254916653201</v>
      </c>
      <c r="O177" s="380">
        <v>18.2702517606802</v>
      </c>
      <c r="P177" s="380">
        <v>15.479254916653201</v>
      </c>
      <c r="Q177" s="591">
        <f t="shared" si="253"/>
        <v>18.699621216586699</v>
      </c>
      <c r="R177" s="380">
        <v>29.740831837870299</v>
      </c>
      <c r="S177" s="380">
        <v>18.699621216586699</v>
      </c>
      <c r="T177" s="89">
        <v>1073.0874025743699</v>
      </c>
      <c r="U177" s="380">
        <v>233.80052964214701</v>
      </c>
      <c r="V177" s="380">
        <v>36.4567669174874</v>
      </c>
      <c r="W177" s="89">
        <v>271.833038874615</v>
      </c>
      <c r="X177" s="380">
        <v>66.641008710112104</v>
      </c>
      <c r="Y177" s="380">
        <v>2.1207425102018398</v>
      </c>
      <c r="Z177" s="89">
        <v>214.82988415029001</v>
      </c>
      <c r="AA177" s="380">
        <v>201.61042753199999</v>
      </c>
      <c r="AB177" s="380">
        <v>6.6648543290261202</v>
      </c>
      <c r="AC177" s="591">
        <f t="shared" si="257"/>
        <v>2174.4311886325099</v>
      </c>
      <c r="AD177" s="380">
        <v>3455.2340421599301</v>
      </c>
      <c r="AE177" s="380">
        <v>2174.4311886325099</v>
      </c>
      <c r="AF177" s="89">
        <v>250286.239575196</v>
      </c>
      <c r="AG177" s="380">
        <v>46656.379549681398</v>
      </c>
      <c r="AH177" s="380">
        <v>79.9783761322999</v>
      </c>
      <c r="AI177" s="591">
        <f t="shared" si="250"/>
        <v>635.259448958961</v>
      </c>
      <c r="AJ177" s="380">
        <v>767.64579964643303</v>
      </c>
      <c r="AK177" s="380">
        <v>635.259448958961</v>
      </c>
      <c r="AL177" s="591">
        <f t="shared" si="261"/>
        <v>946.62641406000398</v>
      </c>
      <c r="AM177" s="380">
        <v>964.29769204393801</v>
      </c>
      <c r="AN177" s="380">
        <v>946.62641406000398</v>
      </c>
      <c r="AO177" s="591">
        <f t="shared" si="191"/>
        <v>287.75599138645799</v>
      </c>
      <c r="AP177" s="380">
        <v>180.54435691833001</v>
      </c>
      <c r="AQ177" s="380">
        <v>287.75599138645799</v>
      </c>
      <c r="AR177" s="89">
        <v>5.8695829365218497</v>
      </c>
      <c r="AS177" s="380">
        <v>2.1975740599381699</v>
      </c>
      <c r="AT177" s="380">
        <v>2.1757817433340398</v>
      </c>
      <c r="AU177" s="591">
        <f t="shared" ref="AU177" si="266">AW177</f>
        <v>4.6876810862606897</v>
      </c>
      <c r="AV177" s="380">
        <v>0</v>
      </c>
      <c r="AW177" s="380">
        <v>4.6876810862606897</v>
      </c>
      <c r="AX177" s="89">
        <v>1.89864603991588</v>
      </c>
      <c r="AY177" s="382">
        <v>0.91198365958081096</v>
      </c>
      <c r="AZ177" s="382">
        <v>0.45120288492577199</v>
      </c>
      <c r="BA177" s="591">
        <f t="shared" si="192"/>
        <v>25.346845625226301</v>
      </c>
      <c r="BB177" s="380">
        <v>22.835126928764399</v>
      </c>
      <c r="BC177" s="380">
        <v>25.346845625226301</v>
      </c>
      <c r="BD177" s="89">
        <v>4563.0867273274198</v>
      </c>
      <c r="BE177" s="380">
        <v>1994.30779748293</v>
      </c>
      <c r="BF177" s="380">
        <v>8.1173199571630992</v>
      </c>
      <c r="BG177" s="89">
        <v>1868.5269370281801</v>
      </c>
      <c r="BH177" s="380">
        <v>736.980574591709</v>
      </c>
      <c r="BI177" s="380">
        <v>6.3315330495745803</v>
      </c>
      <c r="BJ177" s="89">
        <v>1719.88593757886</v>
      </c>
      <c r="BK177" s="380">
        <v>504.58228926706897</v>
      </c>
      <c r="BL177" s="380">
        <v>25.935905806841902</v>
      </c>
      <c r="BM177" s="591">
        <f t="shared" si="265"/>
        <v>0.199065515381977</v>
      </c>
      <c r="BN177" s="380">
        <v>0</v>
      </c>
      <c r="BO177" s="380">
        <v>0.199065515381977</v>
      </c>
      <c r="BP177" s="591">
        <f t="shared" si="255"/>
        <v>2.8245567079815501</v>
      </c>
      <c r="BQ177" s="380">
        <v>0.83964784605975995</v>
      </c>
      <c r="BR177" s="380">
        <v>2.8245567079815501</v>
      </c>
      <c r="BS177" s="591">
        <f t="shared" si="251"/>
        <v>2.7629561875488702</v>
      </c>
      <c r="BT177" s="380">
        <v>2.68542402678451</v>
      </c>
      <c r="BU177" s="380">
        <v>2.7629561875488702</v>
      </c>
      <c r="BV177" s="89">
        <v>4.2379509494660796</v>
      </c>
      <c r="BW177" s="380">
        <v>6.9173744229555796</v>
      </c>
      <c r="BX177" s="380">
        <v>4.12676727237936</v>
      </c>
      <c r="BY177" s="89">
        <v>1.6462916046551399</v>
      </c>
      <c r="BZ177" s="380">
        <v>1.2330143036875101</v>
      </c>
      <c r="CA177" s="380">
        <v>0.62114916550754096</v>
      </c>
      <c r="CB177" s="89">
        <v>53.030799268166803</v>
      </c>
      <c r="CC177" s="380">
        <v>14.3072262693117</v>
      </c>
      <c r="CD177" s="380">
        <v>2.5906528792894701</v>
      </c>
      <c r="CE177" s="89">
        <v>12.452303204728899</v>
      </c>
      <c r="CF177" s="380">
        <v>3.7415730915290601</v>
      </c>
      <c r="CG177" s="380">
        <v>1.6262634108907399</v>
      </c>
      <c r="CH177" s="591">
        <f t="shared" si="196"/>
        <v>22.512655062160299</v>
      </c>
      <c r="CI177" s="380">
        <v>31.864907594489999</v>
      </c>
      <c r="CJ177" s="380">
        <v>22.512655062160299</v>
      </c>
      <c r="CK177" s="89">
        <v>48.825295429671797</v>
      </c>
      <c r="CL177" s="380">
        <v>6.2050578715458897</v>
      </c>
      <c r="CM177" s="380">
        <v>0.16709611796141</v>
      </c>
      <c r="CN177" s="89">
        <v>2899.1591605656999</v>
      </c>
      <c r="CO177" s="380">
        <v>1079.77885786365</v>
      </c>
      <c r="CP177" s="380">
        <v>0</v>
      </c>
      <c r="CQ177" s="89">
        <v>1.03646182902177</v>
      </c>
      <c r="CR177" s="380">
        <v>1.8242566280744299</v>
      </c>
      <c r="CS177" s="380">
        <v>0</v>
      </c>
      <c r="CT177" s="89">
        <v>0</v>
      </c>
      <c r="CU177" s="380">
        <v>0</v>
      </c>
      <c r="CV177" s="380">
        <v>0</v>
      </c>
      <c r="CW177" s="89">
        <v>0</v>
      </c>
      <c r="CX177" s="380">
        <v>0</v>
      </c>
      <c r="CY177" s="380">
        <v>0</v>
      </c>
      <c r="CZ177" s="89">
        <v>1.0747655495023201</v>
      </c>
      <c r="DA177" s="380">
        <v>2.1495310990046401</v>
      </c>
      <c r="DB177" s="380">
        <v>0.59632447612858097</v>
      </c>
      <c r="DC177" s="591">
        <f t="shared" si="197"/>
        <v>0.28274512147674802</v>
      </c>
      <c r="DD177" s="380">
        <v>0</v>
      </c>
      <c r="DE177" s="380">
        <v>0.28274512147674802</v>
      </c>
      <c r="DF177" s="591">
        <f t="shared" si="263"/>
        <v>0.36431929751664599</v>
      </c>
      <c r="DG177" s="380">
        <v>0</v>
      </c>
      <c r="DH177" s="380">
        <v>0.36431929751664599</v>
      </c>
      <c r="DI177" s="89">
        <v>242.0847377085</v>
      </c>
      <c r="DJ177" s="380">
        <v>39.735446675312701</v>
      </c>
      <c r="DK177" s="380">
        <v>0</v>
      </c>
      <c r="DL177" s="89">
        <v>1076.23279114043</v>
      </c>
      <c r="DM177" s="380">
        <v>303.466228369627</v>
      </c>
      <c r="DN177" s="380">
        <v>4.0091996119878501E-2</v>
      </c>
      <c r="DO177" s="89">
        <v>196.707239744779</v>
      </c>
      <c r="DP177" s="380">
        <v>34.732760153468902</v>
      </c>
      <c r="DQ177" s="380">
        <v>0</v>
      </c>
      <c r="DR177" s="89">
        <v>988.49650944432904</v>
      </c>
      <c r="DS177" s="380">
        <v>173.241776627533</v>
      </c>
      <c r="DT177" s="380">
        <v>0.19056872181124601</v>
      </c>
      <c r="DU177" s="89">
        <v>585.24044498234696</v>
      </c>
      <c r="DV177" s="380">
        <v>115.03141502826099</v>
      </c>
      <c r="DW177" s="380">
        <v>0</v>
      </c>
      <c r="DX177" s="89">
        <v>11.6240600218023</v>
      </c>
      <c r="DY177" s="380">
        <v>4.4114226084267401</v>
      </c>
      <c r="DZ177" s="380">
        <v>5.6863561541032198E-2</v>
      </c>
      <c r="EA177" s="89">
        <v>696.30383633029305</v>
      </c>
      <c r="EB177" s="380">
        <v>85.475148794384907</v>
      </c>
      <c r="EC177" s="380">
        <v>0</v>
      </c>
      <c r="ED177" s="89">
        <v>131.13231365397499</v>
      </c>
      <c r="EE177" s="380">
        <v>10.3420812774282</v>
      </c>
      <c r="EF177" s="380">
        <v>0</v>
      </c>
      <c r="EG177" s="89">
        <v>845.72205092839602</v>
      </c>
      <c r="EH177" s="380">
        <v>76.926693307835606</v>
      </c>
      <c r="EI177" s="380">
        <v>0</v>
      </c>
      <c r="EJ177" s="89">
        <v>136.39669882234</v>
      </c>
      <c r="EK177" s="380">
        <v>23.205629488849301</v>
      </c>
      <c r="EL177" s="380">
        <v>3.5453000411340203E-2</v>
      </c>
      <c r="EM177" s="89">
        <v>351.98990312472301</v>
      </c>
      <c r="EN177" s="380">
        <v>123.588154481499</v>
      </c>
      <c r="EO177" s="380">
        <v>0</v>
      </c>
      <c r="EP177" s="89">
        <v>49.040982316608897</v>
      </c>
      <c r="EQ177" s="380">
        <v>17.846743867227602</v>
      </c>
      <c r="ER177" s="380">
        <v>0</v>
      </c>
      <c r="ES177" s="89">
        <v>330.08419450086802</v>
      </c>
      <c r="ET177" s="380">
        <v>110.854993333186</v>
      </c>
      <c r="EU177" s="380">
        <v>0</v>
      </c>
      <c r="EV177" s="89">
        <v>35.899393695447898</v>
      </c>
      <c r="EW177" s="380">
        <v>9.64327104916606</v>
      </c>
      <c r="EX177" s="380">
        <v>0</v>
      </c>
      <c r="EY177" s="591">
        <v>0</v>
      </c>
      <c r="EZ177" s="380">
        <v>0</v>
      </c>
      <c r="FA177" s="380">
        <v>0</v>
      </c>
      <c r="FB177" s="89">
        <v>10.235482833979599</v>
      </c>
      <c r="FC177" s="380">
        <v>3.61355996476258</v>
      </c>
      <c r="FD177" s="380">
        <v>0.27935486261852399</v>
      </c>
      <c r="FE177" s="89">
        <v>10.484928124162501</v>
      </c>
      <c r="FF177" s="380">
        <v>2.3926355061418501</v>
      </c>
      <c r="FG177" s="380">
        <v>0.15486870084468701</v>
      </c>
      <c r="FH177" s="89">
        <v>22.228534373395799</v>
      </c>
      <c r="FI177" s="380">
        <v>8.8279452006241907</v>
      </c>
      <c r="FJ177" s="380">
        <v>5.8345271366354597E-2</v>
      </c>
      <c r="FK177" s="89">
        <v>196.29137116062</v>
      </c>
      <c r="FL177" s="380">
        <v>22.484177366285198</v>
      </c>
      <c r="FM177" s="380">
        <v>0</v>
      </c>
    </row>
    <row r="178" spans="2:169">
      <c r="B178" s="73" t="s">
        <v>1337</v>
      </c>
      <c r="C178" s="73" t="s">
        <v>1408</v>
      </c>
      <c r="D178" s="73" t="s">
        <v>1339</v>
      </c>
      <c r="E178" s="73">
        <v>1.06</v>
      </c>
      <c r="F178" s="73">
        <v>1.84</v>
      </c>
      <c r="H178" s="73" t="s">
        <v>1340</v>
      </c>
      <c r="I178" s="73" t="s">
        <v>1430</v>
      </c>
      <c r="J178" s="73" t="s">
        <v>1342</v>
      </c>
      <c r="K178" s="73" t="s">
        <v>1431</v>
      </c>
      <c r="L178" s="73">
        <v>15</v>
      </c>
      <c r="M178" s="113" t="s">
        <v>1745</v>
      </c>
      <c r="N178" s="591">
        <f t="shared" si="224"/>
        <v>19.864866218306901</v>
      </c>
      <c r="O178" s="380">
        <v>11.356648272382801</v>
      </c>
      <c r="P178" s="380">
        <v>19.864866218306901</v>
      </c>
      <c r="Q178" s="591">
        <f t="shared" si="253"/>
        <v>19.818256676981498</v>
      </c>
      <c r="R178" s="380">
        <v>26.1080319590281</v>
      </c>
      <c r="S178" s="380">
        <v>19.818256676981498</v>
      </c>
      <c r="T178" s="89">
        <v>1161.48123676157</v>
      </c>
      <c r="U178" s="380">
        <v>225.41078862904499</v>
      </c>
      <c r="V178" s="380">
        <v>38.431823627393698</v>
      </c>
      <c r="W178" s="89">
        <v>11101.3537112167</v>
      </c>
      <c r="X178" s="380">
        <v>1734.29465079743</v>
      </c>
      <c r="Y178" s="380">
        <v>2.9642164659029899</v>
      </c>
      <c r="Z178" s="89">
        <v>16362.8848765126</v>
      </c>
      <c r="AA178" s="380">
        <v>6580.1671686395002</v>
      </c>
      <c r="AB178" s="380">
        <v>6.7780326177030297</v>
      </c>
      <c r="AC178" s="89">
        <v>30754.843128764001</v>
      </c>
      <c r="AD178" s="380">
        <v>14447.316011406399</v>
      </c>
      <c r="AE178" s="380">
        <v>2753.4578855582799</v>
      </c>
      <c r="AF178" s="89">
        <v>251382.94662941701</v>
      </c>
      <c r="AG178" s="380">
        <v>73980.088193707197</v>
      </c>
      <c r="AH178" s="380">
        <v>116.997122203869</v>
      </c>
      <c r="AI178" s="591">
        <f t="shared" si="250"/>
        <v>825.39362364086105</v>
      </c>
      <c r="AJ178" s="380">
        <v>261.212210113391</v>
      </c>
      <c r="AK178" s="380">
        <v>825.39362364086105</v>
      </c>
      <c r="AL178" s="591">
        <f t="shared" si="261"/>
        <v>1078.1408291840701</v>
      </c>
      <c r="AM178" s="380">
        <v>1764.3231351689799</v>
      </c>
      <c r="AN178" s="380">
        <v>1078.1408291840701</v>
      </c>
      <c r="AO178" s="89">
        <v>10707.771621166499</v>
      </c>
      <c r="AP178" s="380">
        <v>6700.1796542053498</v>
      </c>
      <c r="AQ178" s="380">
        <v>302.67073152374502</v>
      </c>
      <c r="AR178" s="89">
        <v>11.5007122290423</v>
      </c>
      <c r="AS178" s="380">
        <v>4.0902445967053502</v>
      </c>
      <c r="AT178" s="380">
        <v>2.3912352398189198</v>
      </c>
      <c r="AU178" s="89">
        <v>983.36934348722798</v>
      </c>
      <c r="AV178" s="380">
        <v>1210.88801441379</v>
      </c>
      <c r="AW178" s="380">
        <v>3.6532906305119899</v>
      </c>
      <c r="AX178" s="89">
        <v>63.742211474450698</v>
      </c>
      <c r="AY178" s="382">
        <v>46.268032176819098</v>
      </c>
      <c r="AZ178" s="382">
        <v>0.75020117406243603</v>
      </c>
      <c r="BA178" s="89">
        <v>32.387990991168799</v>
      </c>
      <c r="BB178" s="380">
        <v>32.359515021902602</v>
      </c>
      <c r="BC178" s="380">
        <v>30.776080796582001</v>
      </c>
      <c r="BD178" s="89">
        <v>5060.1710107744302</v>
      </c>
      <c r="BE178" s="380">
        <v>1269.7524000513399</v>
      </c>
      <c r="BF178" s="380">
        <v>8.1530029096571202</v>
      </c>
      <c r="BG178" s="89">
        <v>33476.306144388604</v>
      </c>
      <c r="BH178" s="380">
        <v>12338.046127367699</v>
      </c>
      <c r="BI178" s="380">
        <v>7.2555611584114503</v>
      </c>
      <c r="BJ178" s="89">
        <v>33693.4177208447</v>
      </c>
      <c r="BK178" s="380">
        <v>10976.346892416501</v>
      </c>
      <c r="BL178" s="380">
        <v>26.999891086992399</v>
      </c>
      <c r="BM178" s="89">
        <v>4.9023610310864596</v>
      </c>
      <c r="BN178" s="380">
        <v>2.22737582741183</v>
      </c>
      <c r="BO178" s="380">
        <v>8.8989959541598301E-2</v>
      </c>
      <c r="BP178" s="89">
        <v>13.118169507631301</v>
      </c>
      <c r="BQ178" s="380">
        <v>4.9783405837752701</v>
      </c>
      <c r="BR178" s="380">
        <v>3.4845547313207899</v>
      </c>
      <c r="BS178" s="591">
        <f t="shared" si="251"/>
        <v>2.6535003277263098</v>
      </c>
      <c r="BT178" s="380">
        <v>3.1342124231942501</v>
      </c>
      <c r="BU178" s="380">
        <v>2.6535003277263098</v>
      </c>
      <c r="BV178" s="89">
        <v>85.311289862668403</v>
      </c>
      <c r="BW178" s="380">
        <v>41.9076055079802</v>
      </c>
      <c r="BX178" s="380">
        <v>4.4623837665314703</v>
      </c>
      <c r="BY178" s="89">
        <v>10.9498825700114</v>
      </c>
      <c r="BZ178" s="380">
        <v>2.5634065950593401</v>
      </c>
      <c r="CA178" s="380">
        <v>0.89300124077933096</v>
      </c>
      <c r="CB178" s="89">
        <v>59.442769556274001</v>
      </c>
      <c r="CC178" s="380">
        <v>27.5319304933941</v>
      </c>
      <c r="CD178" s="380">
        <v>2.9445952506264499</v>
      </c>
      <c r="CE178" s="89">
        <v>20.267548924582801</v>
      </c>
      <c r="CF178" s="380">
        <v>13.549742937332701</v>
      </c>
      <c r="CG178" s="380">
        <v>1.3242877196462</v>
      </c>
      <c r="CH178" s="89">
        <v>174.96762817435001</v>
      </c>
      <c r="CI178" s="380">
        <v>96.011202598620301</v>
      </c>
      <c r="CJ178" s="380">
        <v>31.177191012280101</v>
      </c>
      <c r="CK178" s="89">
        <v>76.072085711342893</v>
      </c>
      <c r="CL178" s="380">
        <v>23.443482933589799</v>
      </c>
      <c r="CM178" s="380">
        <v>0.25066446562482497</v>
      </c>
      <c r="CN178" s="89">
        <v>4031.2094416189002</v>
      </c>
      <c r="CO178" s="380">
        <v>838.33149831038395</v>
      </c>
      <c r="CP178" s="380">
        <v>0</v>
      </c>
      <c r="CQ178" s="89">
        <v>1.9577074338593099</v>
      </c>
      <c r="CR178" s="380">
        <v>3.91541486771861</v>
      </c>
      <c r="CS178" s="380">
        <v>0</v>
      </c>
      <c r="CT178" s="89">
        <v>2.8317965953713</v>
      </c>
      <c r="CU178" s="380">
        <v>1.00558605440796</v>
      </c>
      <c r="CV178" s="380">
        <v>0</v>
      </c>
      <c r="CW178" s="89">
        <v>0</v>
      </c>
      <c r="CX178" s="380">
        <v>0</v>
      </c>
      <c r="CY178" s="380">
        <v>0</v>
      </c>
      <c r="CZ178" s="89">
        <v>1.2622093238651499</v>
      </c>
      <c r="DA178" s="380">
        <v>0.36436521720290199</v>
      </c>
      <c r="DB178" s="380">
        <v>0.86222953061922702</v>
      </c>
      <c r="DC178" s="591">
        <f t="shared" si="197"/>
        <v>0.34618276965831002</v>
      </c>
      <c r="DD178" s="380">
        <v>0</v>
      </c>
      <c r="DE178" s="380">
        <v>0.34618276965831002</v>
      </c>
      <c r="DF178" s="89">
        <v>26.4028813446062</v>
      </c>
      <c r="DG178" s="380">
        <v>28.458775696671101</v>
      </c>
      <c r="DH178" s="380">
        <v>0</v>
      </c>
      <c r="DI178" s="89">
        <v>365.81017918765099</v>
      </c>
      <c r="DJ178" s="380">
        <v>131.077109926123</v>
      </c>
      <c r="DK178" s="380">
        <v>0</v>
      </c>
      <c r="DL178" s="89">
        <v>1500.5841749162701</v>
      </c>
      <c r="DM178" s="380">
        <v>393.67492771210402</v>
      </c>
      <c r="DN178" s="380">
        <v>0</v>
      </c>
      <c r="DO178" s="89">
        <v>260.81311140972298</v>
      </c>
      <c r="DP178" s="380">
        <v>72.067687789013107</v>
      </c>
      <c r="DQ178" s="380">
        <v>0</v>
      </c>
      <c r="DR178" s="89">
        <v>1305.6053893466101</v>
      </c>
      <c r="DS178" s="380">
        <v>224.19279877871799</v>
      </c>
      <c r="DT178" s="380">
        <v>0</v>
      </c>
      <c r="DU178" s="89">
        <v>662.17672511603996</v>
      </c>
      <c r="DV178" s="380">
        <v>128.46929765665499</v>
      </c>
      <c r="DW178" s="380">
        <v>0</v>
      </c>
      <c r="DX178" s="89">
        <v>24.856789119273099</v>
      </c>
      <c r="DY178" s="380">
        <v>2.7787215707187198</v>
      </c>
      <c r="DZ178" s="380">
        <v>0</v>
      </c>
      <c r="EA178" s="89">
        <v>846.10606527120297</v>
      </c>
      <c r="EB178" s="380">
        <v>135.20878908484099</v>
      </c>
      <c r="EC178" s="380">
        <v>0.272532383102569</v>
      </c>
      <c r="ED178" s="89">
        <v>133.67050034395399</v>
      </c>
      <c r="EE178" s="380">
        <v>39.686561065789597</v>
      </c>
      <c r="EF178" s="380">
        <v>0</v>
      </c>
      <c r="EG178" s="89">
        <v>808.12493163980901</v>
      </c>
      <c r="EH178" s="380">
        <v>182.88166389038099</v>
      </c>
      <c r="EI178" s="380">
        <v>0</v>
      </c>
      <c r="EJ178" s="89">
        <v>149.83799774221501</v>
      </c>
      <c r="EK178" s="380">
        <v>22.7235703674618</v>
      </c>
      <c r="EL178" s="380">
        <v>0</v>
      </c>
      <c r="EM178" s="89">
        <v>414.84619711685798</v>
      </c>
      <c r="EN178" s="380">
        <v>87.459231737131304</v>
      </c>
      <c r="EO178" s="380">
        <v>0.122902199178663</v>
      </c>
      <c r="EP178" s="89">
        <v>52.995622479694099</v>
      </c>
      <c r="EQ178" s="380">
        <v>17.0236438306815</v>
      </c>
      <c r="ER178" s="380">
        <v>5.4954986378047098E-2</v>
      </c>
      <c r="ES178" s="89">
        <v>300.53584377303503</v>
      </c>
      <c r="ET178" s="380">
        <v>85.416431049696797</v>
      </c>
      <c r="EU178" s="380">
        <v>0</v>
      </c>
      <c r="EV178" s="89">
        <v>36.190511044610403</v>
      </c>
      <c r="EW178" s="380">
        <v>5.5443296537795996</v>
      </c>
      <c r="EX178" s="380">
        <v>4.0900873356760799E-2</v>
      </c>
      <c r="EY178" s="89">
        <v>1.45163783798319</v>
      </c>
      <c r="EZ178" s="380">
        <v>0.99706365856211798</v>
      </c>
      <c r="FA178" s="380">
        <v>0.45236726375580499</v>
      </c>
      <c r="FB178" s="89">
        <v>7.3784650445203797</v>
      </c>
      <c r="FC178" s="380">
        <v>4.7718316710407302</v>
      </c>
      <c r="FD178" s="380">
        <v>0.33789355757762302</v>
      </c>
      <c r="FE178" s="89">
        <v>11.1069534486641</v>
      </c>
      <c r="FF178" s="380">
        <v>5.3958129827676702</v>
      </c>
      <c r="FG178" s="380">
        <v>7.6385191761322802E-2</v>
      </c>
      <c r="FH178" s="89">
        <v>28.948053597467599</v>
      </c>
      <c r="FI178" s="380">
        <v>2.6234266997839901</v>
      </c>
      <c r="FJ178" s="380">
        <v>0</v>
      </c>
      <c r="FK178" s="89">
        <v>121.75928929939199</v>
      </c>
      <c r="FL178" s="380">
        <v>13.738467894583399</v>
      </c>
      <c r="FM178" s="380">
        <v>5.7158952590657799E-2</v>
      </c>
    </row>
    <row r="179" spans="2:169">
      <c r="B179" s="73" t="s">
        <v>1337</v>
      </c>
      <c r="C179" s="73" t="s">
        <v>1408</v>
      </c>
      <c r="D179" s="73" t="s">
        <v>1339</v>
      </c>
      <c r="E179" s="73">
        <v>1.32</v>
      </c>
      <c r="F179" s="73">
        <v>2.08</v>
      </c>
      <c r="H179" s="73" t="s">
        <v>1340</v>
      </c>
      <c r="I179" s="73" t="s">
        <v>1442</v>
      </c>
      <c r="J179" s="73" t="s">
        <v>1342</v>
      </c>
      <c r="K179" s="73" t="s">
        <v>1443</v>
      </c>
      <c r="L179" s="73">
        <v>25</v>
      </c>
      <c r="M179" s="113" t="s">
        <v>1746</v>
      </c>
      <c r="N179" s="591">
        <f t="shared" si="224"/>
        <v>4.6824957852760303</v>
      </c>
      <c r="O179" s="380">
        <v>8.1737035490732293</v>
      </c>
      <c r="P179" s="380">
        <v>4.6824957852760303</v>
      </c>
      <c r="Q179" s="591">
        <f t="shared" si="253"/>
        <v>5.3151064781138198</v>
      </c>
      <c r="R179" s="380">
        <v>9.0430254154317495</v>
      </c>
      <c r="S179" s="380">
        <v>5.3151064781138198</v>
      </c>
      <c r="T179" s="89">
        <v>311.74854944621302</v>
      </c>
      <c r="U179" s="380">
        <v>33.543883549325997</v>
      </c>
      <c r="V179" s="380">
        <v>10.9224139701026</v>
      </c>
      <c r="W179" s="89">
        <v>106.452703745306</v>
      </c>
      <c r="X179" s="380">
        <v>43.589197402267303</v>
      </c>
      <c r="Y179" s="380">
        <v>0.22381769853356501</v>
      </c>
      <c r="Z179" s="89">
        <v>38.623947298252098</v>
      </c>
      <c r="AA179" s="380">
        <v>36.876984361152203</v>
      </c>
      <c r="AB179" s="380">
        <v>0.96936801738726497</v>
      </c>
      <c r="AC179" s="591">
        <f t="shared" ref="AC179:AC188" si="267">AE179</f>
        <v>670.0737739786</v>
      </c>
      <c r="AD179" s="380">
        <v>1564.8212929829299</v>
      </c>
      <c r="AE179" s="380">
        <v>670.0737739786</v>
      </c>
      <c r="AF179" s="89">
        <v>220602.28837012601</v>
      </c>
      <c r="AG179" s="380">
        <v>44766.043990599603</v>
      </c>
      <c r="AH179" s="380">
        <v>23.990785936617101</v>
      </c>
      <c r="AI179" s="89">
        <v>178.60236949847101</v>
      </c>
      <c r="AJ179" s="380">
        <v>299.80995227129898</v>
      </c>
      <c r="AK179" s="380">
        <v>123.681595147639</v>
      </c>
      <c r="AL179" s="89">
        <v>804.75953284028196</v>
      </c>
      <c r="AM179" s="380">
        <v>648.84812828201495</v>
      </c>
      <c r="AN179" s="380">
        <v>214.732082734361</v>
      </c>
      <c r="AO179" s="591">
        <f t="shared" ref="AO179:AO193" si="268">AQ179</f>
        <v>101.032068924865</v>
      </c>
      <c r="AP179" s="380">
        <v>175.09454917292101</v>
      </c>
      <c r="AQ179" s="380">
        <v>101.032068924865</v>
      </c>
      <c r="AR179" s="89">
        <v>2.7828746259821</v>
      </c>
      <c r="AS179" s="380">
        <v>1.59003295755726</v>
      </c>
      <c r="AT179" s="380">
        <v>0.57380701448377103</v>
      </c>
      <c r="AU179" s="89">
        <v>3.8105600185175499</v>
      </c>
      <c r="AV179" s="380">
        <v>7.6211200370351104</v>
      </c>
      <c r="AW179" s="380">
        <v>1.3204210464367701</v>
      </c>
      <c r="AX179" s="89">
        <v>0.19794656540627301</v>
      </c>
      <c r="AY179" s="382">
        <v>0.72753784095398299</v>
      </c>
      <c r="AZ179" s="382">
        <v>9.6282442066532706E-2</v>
      </c>
      <c r="BA179" s="591">
        <f t="shared" ref="BA179:BA193" si="269">BC179</f>
        <v>2.2377860739080302</v>
      </c>
      <c r="BB179" s="380">
        <v>3.4828864097260199</v>
      </c>
      <c r="BC179" s="380">
        <v>2.2377860739080302</v>
      </c>
      <c r="BD179" s="89">
        <v>2411.3727524215301</v>
      </c>
      <c r="BE179" s="380">
        <v>480.75000326536298</v>
      </c>
      <c r="BF179" s="380">
        <v>1.7888103956215999</v>
      </c>
      <c r="BG179" s="89">
        <v>823.88862558566598</v>
      </c>
      <c r="BH179" s="380">
        <v>238.79813766517699</v>
      </c>
      <c r="BI179" s="380">
        <v>1.9846988286332099</v>
      </c>
      <c r="BJ179" s="89">
        <v>820.20095839769704</v>
      </c>
      <c r="BK179" s="380">
        <v>309.48882246712202</v>
      </c>
      <c r="BL179" s="380">
        <v>8.1202928468174296</v>
      </c>
      <c r="BM179" s="89">
        <v>0.20551433633701899</v>
      </c>
      <c r="BN179" s="380">
        <v>0.41102867267403798</v>
      </c>
      <c r="BO179" s="380">
        <v>7.9257087195427497E-2</v>
      </c>
      <c r="BP179" s="89">
        <v>0.94708214347770803</v>
      </c>
      <c r="BQ179" s="380">
        <v>1.8941642869554201</v>
      </c>
      <c r="BR179" s="380">
        <v>0.55647634743732599</v>
      </c>
      <c r="BS179" s="591">
        <f t="shared" si="251"/>
        <v>0.56248025328164797</v>
      </c>
      <c r="BT179" s="380">
        <v>1.02001142892945</v>
      </c>
      <c r="BU179" s="380">
        <v>0.56248025328164797</v>
      </c>
      <c r="BV179" s="89">
        <v>1.88690619172065</v>
      </c>
      <c r="BW179" s="380">
        <v>2.8179662588446801</v>
      </c>
      <c r="BX179" s="380">
        <v>0.459255586866814</v>
      </c>
      <c r="BY179" s="89">
        <v>0.59562288337545599</v>
      </c>
      <c r="BZ179" s="380">
        <v>0.61293034887278197</v>
      </c>
      <c r="CA179" s="380">
        <v>0.16145210733575799</v>
      </c>
      <c r="CB179" s="89">
        <v>17.654742503741801</v>
      </c>
      <c r="CC179" s="380">
        <v>5.7387353038817901</v>
      </c>
      <c r="CD179" s="380">
        <v>0.61183481757052005</v>
      </c>
      <c r="CE179" s="89">
        <v>6.3370622150093698</v>
      </c>
      <c r="CF179" s="380">
        <v>2.3208287009704098</v>
      </c>
      <c r="CG179" s="380">
        <v>0.302200016762111</v>
      </c>
      <c r="CH179" s="591">
        <f t="shared" ref="CH179:CH242" si="270">CJ179</f>
        <v>5.3582926668078299</v>
      </c>
      <c r="CI179" s="380">
        <v>11.5261860640137</v>
      </c>
      <c r="CJ179" s="380">
        <v>5.3582926668078299</v>
      </c>
      <c r="CK179" s="89">
        <v>134.050439016697</v>
      </c>
      <c r="CL179" s="380">
        <v>31.7341395101441</v>
      </c>
      <c r="CM179" s="380">
        <v>6.78069065434216E-2</v>
      </c>
      <c r="CN179" s="89">
        <v>1147.9021044424001</v>
      </c>
      <c r="CO179" s="380">
        <v>166.618100148926</v>
      </c>
      <c r="CP179" s="380">
        <v>5.7039679366167301E-2</v>
      </c>
      <c r="CQ179" s="89">
        <v>0</v>
      </c>
      <c r="CR179" s="380">
        <v>0</v>
      </c>
      <c r="CS179" s="380">
        <v>0</v>
      </c>
      <c r="CT179" s="89">
        <v>0</v>
      </c>
      <c r="CU179" s="380">
        <v>0</v>
      </c>
      <c r="CV179" s="380">
        <v>0</v>
      </c>
      <c r="CW179" s="89">
        <v>0</v>
      </c>
      <c r="CX179" s="380">
        <v>0</v>
      </c>
      <c r="CY179" s="380">
        <v>0</v>
      </c>
      <c r="CZ179" s="591">
        <f t="shared" ref="CZ179:CZ223" si="271">DB179</f>
        <v>0.206719431012197</v>
      </c>
      <c r="DA179" s="380">
        <v>0</v>
      </c>
      <c r="DB179" s="380">
        <v>0.206719431012197</v>
      </c>
      <c r="DC179" s="89">
        <v>0.32886355909786302</v>
      </c>
      <c r="DD179" s="380">
        <v>0.63628711897227996</v>
      </c>
      <c r="DE179" s="380">
        <v>7.5662949855068301E-2</v>
      </c>
      <c r="DF179" s="591">
        <v>0</v>
      </c>
      <c r="DG179" s="380">
        <v>0</v>
      </c>
      <c r="DH179" s="380">
        <v>0</v>
      </c>
      <c r="DI179" s="89">
        <v>82.375397528861598</v>
      </c>
      <c r="DJ179" s="380">
        <v>19.349022382105201</v>
      </c>
      <c r="DK179" s="380">
        <v>0</v>
      </c>
      <c r="DL179" s="89">
        <v>327.94326738183702</v>
      </c>
      <c r="DM179" s="380">
        <v>74.629739432879006</v>
      </c>
      <c r="DN179" s="380">
        <v>0</v>
      </c>
      <c r="DO179" s="89">
        <v>67.5822228426332</v>
      </c>
      <c r="DP179" s="380">
        <v>13.2602331555355</v>
      </c>
      <c r="DQ179" s="380">
        <v>0</v>
      </c>
      <c r="DR179" s="89">
        <v>365.69649201044001</v>
      </c>
      <c r="DS179" s="380">
        <v>61.327572276363298</v>
      </c>
      <c r="DT179" s="380">
        <v>0</v>
      </c>
      <c r="DU179" s="89">
        <v>199.47584246189001</v>
      </c>
      <c r="DV179" s="380">
        <v>32.257322146193601</v>
      </c>
      <c r="DW179" s="380">
        <v>0</v>
      </c>
      <c r="DX179" s="89">
        <v>19.031727202277999</v>
      </c>
      <c r="DY179" s="380">
        <v>2.9766989056484601</v>
      </c>
      <c r="DZ179" s="380">
        <v>0</v>
      </c>
      <c r="EA179" s="89">
        <v>269.05706898330902</v>
      </c>
      <c r="EB179" s="380">
        <v>41.578189969908998</v>
      </c>
      <c r="EC179" s="380">
        <v>0</v>
      </c>
      <c r="ED179" s="89">
        <v>49.794541425878499</v>
      </c>
      <c r="EE179" s="380">
        <v>8.1661388557600496</v>
      </c>
      <c r="EF179" s="380">
        <v>0</v>
      </c>
      <c r="EG179" s="89">
        <v>278.17761992608001</v>
      </c>
      <c r="EH179" s="380">
        <v>42.206543822515897</v>
      </c>
      <c r="EI179" s="380">
        <v>3.41064376157105E-2</v>
      </c>
      <c r="EJ179" s="89">
        <v>44.300401375424798</v>
      </c>
      <c r="EK179" s="380">
        <v>4.8203850380790199</v>
      </c>
      <c r="EL179" s="380">
        <v>0</v>
      </c>
      <c r="EM179" s="89">
        <v>111.550739125752</v>
      </c>
      <c r="EN179" s="380">
        <v>22.101063876012802</v>
      </c>
      <c r="EO179" s="380">
        <v>0</v>
      </c>
      <c r="EP179" s="89">
        <v>14.3578790185566</v>
      </c>
      <c r="EQ179" s="380">
        <v>2.57884222841045</v>
      </c>
      <c r="ER179" s="380">
        <v>0</v>
      </c>
      <c r="ES179" s="89">
        <v>84.438396707372405</v>
      </c>
      <c r="ET179" s="380">
        <v>20.731705880074301</v>
      </c>
      <c r="EU179" s="380">
        <v>0</v>
      </c>
      <c r="EV179" s="89">
        <v>10.957462661261401</v>
      </c>
      <c r="EW179" s="380">
        <v>1.3562521602430899</v>
      </c>
      <c r="EX179" s="380">
        <v>0</v>
      </c>
      <c r="EY179" s="591">
        <v>0</v>
      </c>
      <c r="EZ179" s="380">
        <v>0</v>
      </c>
      <c r="FA179" s="380">
        <v>0</v>
      </c>
      <c r="FB179" s="89">
        <v>10.219442544738801</v>
      </c>
      <c r="FC179" s="380">
        <v>3.3924634323125602</v>
      </c>
      <c r="FD179" s="380">
        <v>2.5821194570723401E-2</v>
      </c>
      <c r="FE179" s="89">
        <v>2.32411703380241</v>
      </c>
      <c r="FF179" s="380">
        <v>1.3172747198674</v>
      </c>
      <c r="FG179" s="380">
        <v>2.0025481129858701E-2</v>
      </c>
      <c r="FH179" s="89">
        <v>1.73867375083789</v>
      </c>
      <c r="FI179" s="380">
        <v>1.0370278377861999</v>
      </c>
      <c r="FJ179" s="380">
        <v>0</v>
      </c>
      <c r="FK179" s="89">
        <v>82.166522547346602</v>
      </c>
      <c r="FL179" s="380">
        <v>23.045165490321001</v>
      </c>
      <c r="FM179" s="380">
        <v>0</v>
      </c>
    </row>
    <row r="180" spans="2:169">
      <c r="B180" s="73" t="s">
        <v>1337</v>
      </c>
      <c r="C180" s="73" t="s">
        <v>1408</v>
      </c>
      <c r="D180" s="73" t="s">
        <v>1339</v>
      </c>
      <c r="E180" s="73">
        <v>1.32</v>
      </c>
      <c r="F180" s="73">
        <v>2.08</v>
      </c>
      <c r="H180" s="73" t="s">
        <v>1340</v>
      </c>
      <c r="I180" s="73" t="s">
        <v>1442</v>
      </c>
      <c r="J180" s="73" t="s">
        <v>1342</v>
      </c>
      <c r="K180" s="73" t="s">
        <v>1443</v>
      </c>
      <c r="L180" s="73">
        <v>25</v>
      </c>
      <c r="M180" s="113" t="s">
        <v>1747</v>
      </c>
      <c r="N180" s="591">
        <f t="shared" si="224"/>
        <v>3.6685869744398398</v>
      </c>
      <c r="O180" s="380">
        <v>9.9848459522027699</v>
      </c>
      <c r="P180" s="380">
        <v>3.6685869744398398</v>
      </c>
      <c r="Q180" s="591">
        <f t="shared" si="253"/>
        <v>3.1425235864740202</v>
      </c>
      <c r="R180" s="380">
        <v>10.6193664442032</v>
      </c>
      <c r="S180" s="380">
        <v>3.1425235864740202</v>
      </c>
      <c r="T180" s="89">
        <v>485.146576026552</v>
      </c>
      <c r="U180" s="380">
        <v>67.522485667775697</v>
      </c>
      <c r="V180" s="380">
        <v>8.4013185442721703</v>
      </c>
      <c r="W180" s="89">
        <v>146.29192693789599</v>
      </c>
      <c r="X180" s="380">
        <v>46.8231613443226</v>
      </c>
      <c r="Y180" s="380">
        <v>0.298410912879157</v>
      </c>
      <c r="Z180" s="89">
        <v>10.010604451701701</v>
      </c>
      <c r="AA180" s="380">
        <v>16.301672133125301</v>
      </c>
      <c r="AB180" s="380">
        <v>0.73431879754896501</v>
      </c>
      <c r="AC180" s="89">
        <v>670.75121395729502</v>
      </c>
      <c r="AD180" s="380">
        <v>1467.30982490121</v>
      </c>
      <c r="AE180" s="380">
        <v>544.31790310141298</v>
      </c>
      <c r="AF180" s="89">
        <v>217279.672818525</v>
      </c>
      <c r="AG180" s="380">
        <v>52362.675219563702</v>
      </c>
      <c r="AH180" s="380">
        <v>15.903872764914899</v>
      </c>
      <c r="AI180" s="89">
        <v>122.411631374606</v>
      </c>
      <c r="AJ180" s="380">
        <v>310.07658177535802</v>
      </c>
      <c r="AK180" s="380">
        <v>92.998996839430902</v>
      </c>
      <c r="AL180" s="89">
        <v>1165.0183237982301</v>
      </c>
      <c r="AM180" s="380">
        <v>588.56253070132504</v>
      </c>
      <c r="AN180" s="380">
        <v>177.550556172646</v>
      </c>
      <c r="AO180" s="591">
        <f t="shared" si="268"/>
        <v>64.901652533101398</v>
      </c>
      <c r="AP180" s="380">
        <v>228.297028250083</v>
      </c>
      <c r="AQ180" s="380">
        <v>64.901652533101398</v>
      </c>
      <c r="AR180" s="89">
        <v>2.8761492187670799</v>
      </c>
      <c r="AS180" s="380">
        <v>2.0915685001138198</v>
      </c>
      <c r="AT180" s="380">
        <v>0.40190799753720702</v>
      </c>
      <c r="AU180" s="591">
        <f t="shared" ref="AU180" si="272">AW180</f>
        <v>1.1180370951474099</v>
      </c>
      <c r="AV180" s="380">
        <v>0</v>
      </c>
      <c r="AW180" s="380">
        <v>1.1180370951474099</v>
      </c>
      <c r="AX180" s="591">
        <f t="shared" ref="AX180" si="273">AZ180</f>
        <v>8.8374096301642294E-2</v>
      </c>
      <c r="AY180" s="382">
        <v>0.34920095128291401</v>
      </c>
      <c r="AZ180" s="382">
        <v>8.8374096301642294E-2</v>
      </c>
      <c r="BA180" s="591">
        <f t="shared" si="269"/>
        <v>1.92215322151654</v>
      </c>
      <c r="BB180" s="380">
        <v>3.6243155398639502</v>
      </c>
      <c r="BC180" s="380">
        <v>1.92215322151654</v>
      </c>
      <c r="BD180" s="89">
        <v>2392.5171279088299</v>
      </c>
      <c r="BE180" s="380">
        <v>539.94740736828999</v>
      </c>
      <c r="BF180" s="380">
        <v>1.1979734723431299</v>
      </c>
      <c r="BG180" s="89">
        <v>1188.28749662055</v>
      </c>
      <c r="BH180" s="380">
        <v>249.28927584769301</v>
      </c>
      <c r="BI180" s="380">
        <v>1.7139424187519401</v>
      </c>
      <c r="BJ180" s="89">
        <v>1189.3184530548299</v>
      </c>
      <c r="BK180" s="380">
        <v>199.665968111078</v>
      </c>
      <c r="BL180" s="380">
        <v>8.0073810569831405</v>
      </c>
      <c r="BM180" s="89">
        <v>0.206291878261151</v>
      </c>
      <c r="BN180" s="380">
        <v>0.412583756522302</v>
      </c>
      <c r="BO180" s="380">
        <v>3.9034842622520598E-2</v>
      </c>
      <c r="BP180" s="591">
        <f t="shared" ref="BP180:BP182" si="274">BR180</f>
        <v>0.37534240276273001</v>
      </c>
      <c r="BQ180" s="380">
        <v>0</v>
      </c>
      <c r="BR180" s="380">
        <v>0.37534240276273001</v>
      </c>
      <c r="BS180" s="89">
        <v>0.49680471506516899</v>
      </c>
      <c r="BT180" s="380">
        <v>1.04555846313517</v>
      </c>
      <c r="BU180" s="380">
        <v>0.47767979414096301</v>
      </c>
      <c r="BV180" s="89">
        <v>1.7125289070338701</v>
      </c>
      <c r="BW180" s="380">
        <v>3.37671599079914</v>
      </c>
      <c r="BX180" s="380">
        <v>0.379277982698012</v>
      </c>
      <c r="BY180" s="89">
        <v>0.32635214481170499</v>
      </c>
      <c r="BZ180" s="380">
        <v>0.65270428962340998</v>
      </c>
      <c r="CA180" s="380">
        <v>0.13116663334377299</v>
      </c>
      <c r="CB180" s="89">
        <v>22.563879001184699</v>
      </c>
      <c r="CC180" s="380">
        <v>7.53118930139388</v>
      </c>
      <c r="CD180" s="380">
        <v>0.45571504088550302</v>
      </c>
      <c r="CE180" s="89">
        <v>7.12623685132764</v>
      </c>
      <c r="CF180" s="380">
        <v>3.76153451465373</v>
      </c>
      <c r="CG180" s="380">
        <v>0.19437847383116</v>
      </c>
      <c r="CH180" s="591">
        <f t="shared" si="270"/>
        <v>4.6971303845026302</v>
      </c>
      <c r="CI180" s="380">
        <v>14.4379223790037</v>
      </c>
      <c r="CJ180" s="380">
        <v>4.6971303845026302</v>
      </c>
      <c r="CK180" s="89">
        <v>113.848302520018</v>
      </c>
      <c r="CL180" s="380">
        <v>24.9348805662882</v>
      </c>
      <c r="CM180" s="380">
        <v>3.81520366009237E-2</v>
      </c>
      <c r="CN180" s="89">
        <v>1336.9525329876301</v>
      </c>
      <c r="CO180" s="380">
        <v>222.179844601855</v>
      </c>
      <c r="CP180" s="380">
        <v>1.11462971643277E-2</v>
      </c>
      <c r="CQ180" s="89">
        <v>0</v>
      </c>
      <c r="CR180" s="380">
        <v>0</v>
      </c>
      <c r="CS180" s="380">
        <v>0</v>
      </c>
      <c r="CT180" s="591">
        <f t="shared" ref="CT180:CT181" si="275">CV180</f>
        <v>2.7748285849881399E-2</v>
      </c>
      <c r="CU180" s="380">
        <v>0</v>
      </c>
      <c r="CV180" s="380">
        <v>2.7748285849881399E-2</v>
      </c>
      <c r="CW180" s="89">
        <v>0</v>
      </c>
      <c r="CX180" s="380">
        <v>0</v>
      </c>
      <c r="CY180" s="380">
        <v>0</v>
      </c>
      <c r="CZ180" s="591">
        <f t="shared" si="271"/>
        <v>0.120636622934501</v>
      </c>
      <c r="DA180" s="380">
        <v>0</v>
      </c>
      <c r="DB180" s="380">
        <v>0.120636622934501</v>
      </c>
      <c r="DC180" s="591">
        <f t="shared" ref="DC180:DC235" si="276">DE180</f>
        <v>6.1007501065712101E-2</v>
      </c>
      <c r="DD180" s="380">
        <v>0</v>
      </c>
      <c r="DE180" s="380">
        <v>6.1007501065712101E-2</v>
      </c>
      <c r="DF180" s="591">
        <v>0</v>
      </c>
      <c r="DG180" s="380">
        <v>0</v>
      </c>
      <c r="DH180" s="380">
        <v>0</v>
      </c>
      <c r="DI180" s="89">
        <v>109.753134524494</v>
      </c>
      <c r="DJ180" s="380">
        <v>26.285411969505301</v>
      </c>
      <c r="DK180" s="380">
        <v>0</v>
      </c>
      <c r="DL180" s="89">
        <v>428.390780520904</v>
      </c>
      <c r="DM180" s="380">
        <v>109.80975059493301</v>
      </c>
      <c r="DN180" s="380">
        <v>0</v>
      </c>
      <c r="DO180" s="89">
        <v>77.919517398559194</v>
      </c>
      <c r="DP180" s="380">
        <v>18.7002262895511</v>
      </c>
      <c r="DQ180" s="380">
        <v>0</v>
      </c>
      <c r="DR180" s="89">
        <v>449.00072259746298</v>
      </c>
      <c r="DS180" s="380">
        <v>83.685686953215196</v>
      </c>
      <c r="DT180" s="380">
        <v>0</v>
      </c>
      <c r="DU180" s="89">
        <v>226.81397610982</v>
      </c>
      <c r="DV180" s="380">
        <v>35.5236679802344</v>
      </c>
      <c r="DW180" s="380">
        <v>0</v>
      </c>
      <c r="DX180" s="89">
        <v>12.587755635574499</v>
      </c>
      <c r="DY180" s="380">
        <v>3.0152516519519499</v>
      </c>
      <c r="DZ180" s="380">
        <v>1.18152624780097E-2</v>
      </c>
      <c r="EA180" s="89">
        <v>300.88810492903502</v>
      </c>
      <c r="EB180" s="380">
        <v>42.455390950554197</v>
      </c>
      <c r="EC180" s="380">
        <v>0</v>
      </c>
      <c r="ED180" s="89">
        <v>55.589050916064799</v>
      </c>
      <c r="EE180" s="380">
        <v>6.6699167180867702</v>
      </c>
      <c r="EF180" s="380">
        <v>0</v>
      </c>
      <c r="EG180" s="89">
        <v>338.59054575214299</v>
      </c>
      <c r="EH180" s="380">
        <v>49.295942250537003</v>
      </c>
      <c r="EI180" s="380">
        <v>0</v>
      </c>
      <c r="EJ180" s="89">
        <v>56.861400262534097</v>
      </c>
      <c r="EK180" s="380">
        <v>11.254698681768</v>
      </c>
      <c r="EL180" s="380">
        <v>0</v>
      </c>
      <c r="EM180" s="89">
        <v>141.57325106390499</v>
      </c>
      <c r="EN180" s="380">
        <v>28.8531124422944</v>
      </c>
      <c r="EO180" s="380">
        <v>0</v>
      </c>
      <c r="EP180" s="89">
        <v>18.476575330965598</v>
      </c>
      <c r="EQ180" s="380">
        <v>3.4811273768695301</v>
      </c>
      <c r="ER180" s="380">
        <v>0</v>
      </c>
      <c r="ES180" s="89">
        <v>109.37716123219001</v>
      </c>
      <c r="ET180" s="380">
        <v>20.873398430915898</v>
      </c>
      <c r="EU180" s="380">
        <v>0</v>
      </c>
      <c r="EV180" s="89">
        <v>14.727592289083701</v>
      </c>
      <c r="EW180" s="380">
        <v>3.19107500322272</v>
      </c>
      <c r="EX180" s="380">
        <v>0</v>
      </c>
      <c r="EY180" s="591">
        <v>0</v>
      </c>
      <c r="EZ180" s="380">
        <v>0</v>
      </c>
      <c r="FA180" s="380">
        <v>0</v>
      </c>
      <c r="FB180" s="89">
        <v>8.1097801239478393</v>
      </c>
      <c r="FC180" s="380">
        <v>2.3633121673490098</v>
      </c>
      <c r="FD180" s="380">
        <v>6.5231824278019698E-2</v>
      </c>
      <c r="FE180" s="89">
        <v>1.3024759730843101</v>
      </c>
      <c r="FF180" s="380">
        <v>0.796054978297976</v>
      </c>
      <c r="FG180" s="380">
        <v>1.5672502178732201E-2</v>
      </c>
      <c r="FH180" s="89">
        <v>3.02279607829926</v>
      </c>
      <c r="FI180" s="380">
        <v>1.61626705651132</v>
      </c>
      <c r="FJ180" s="380">
        <v>0</v>
      </c>
      <c r="FK180" s="89">
        <v>76.639474566263104</v>
      </c>
      <c r="FL180" s="380">
        <v>17.6150006213757</v>
      </c>
      <c r="FM180" s="380">
        <v>0</v>
      </c>
    </row>
    <row r="181" spans="2:169">
      <c r="B181" s="73" t="s">
        <v>1337</v>
      </c>
      <c r="C181" s="73" t="s">
        <v>1408</v>
      </c>
      <c r="D181" s="73" t="s">
        <v>1339</v>
      </c>
      <c r="E181" s="73">
        <v>1.32</v>
      </c>
      <c r="F181" s="73">
        <v>2.08</v>
      </c>
      <c r="H181" s="73" t="s">
        <v>1340</v>
      </c>
      <c r="I181" s="73" t="s">
        <v>1442</v>
      </c>
      <c r="J181" s="73" t="s">
        <v>1342</v>
      </c>
      <c r="K181" s="73" t="s">
        <v>1443</v>
      </c>
      <c r="L181" s="73">
        <v>15</v>
      </c>
      <c r="M181" s="113" t="s">
        <v>1748</v>
      </c>
      <c r="N181" s="89">
        <v>32.010988767255697</v>
      </c>
      <c r="O181" s="380">
        <v>28.1500101089662</v>
      </c>
      <c r="P181" s="380">
        <v>15.221831556626601</v>
      </c>
      <c r="Q181" s="591">
        <f t="shared" si="253"/>
        <v>13.7815806315889</v>
      </c>
      <c r="R181" s="380">
        <v>22.807414021044799</v>
      </c>
      <c r="S181" s="380">
        <v>13.7815806315889</v>
      </c>
      <c r="T181" s="89">
        <v>318.20763643532001</v>
      </c>
      <c r="U181" s="380">
        <v>102.615843124931</v>
      </c>
      <c r="V181" s="380">
        <v>35.429599445734397</v>
      </c>
      <c r="W181" s="89">
        <v>172.83133940900299</v>
      </c>
      <c r="X181" s="380">
        <v>58.231496604496698</v>
      </c>
      <c r="Y181" s="380">
        <v>0.91601962541397197</v>
      </c>
      <c r="Z181" s="89">
        <v>134.947731310834</v>
      </c>
      <c r="AA181" s="380">
        <v>124.611574562508</v>
      </c>
      <c r="AB181" s="380">
        <v>2.7694361539938002</v>
      </c>
      <c r="AC181" s="591">
        <f t="shared" si="267"/>
        <v>1805.37417852461</v>
      </c>
      <c r="AD181" s="380">
        <v>5727.6108072383004</v>
      </c>
      <c r="AE181" s="380">
        <v>1805.37417852461</v>
      </c>
      <c r="AF181" s="89">
        <v>203886.470878847</v>
      </c>
      <c r="AG181" s="380">
        <v>45740.605241950398</v>
      </c>
      <c r="AH181" s="380">
        <v>68.366402241645702</v>
      </c>
      <c r="AI181" s="591">
        <f t="shared" ref="AI181:AI182" si="277">AK181</f>
        <v>338.06327080502098</v>
      </c>
      <c r="AJ181" s="380">
        <v>1043.38926054537</v>
      </c>
      <c r="AK181" s="380">
        <v>338.06327080502098</v>
      </c>
      <c r="AL181" s="591">
        <f t="shared" ref="AL181" si="278">AN181</f>
        <v>788.89292449531399</v>
      </c>
      <c r="AM181" s="380">
        <v>1751.7666600760399</v>
      </c>
      <c r="AN181" s="380">
        <v>788.89292449531399</v>
      </c>
      <c r="AO181" s="591">
        <f t="shared" si="268"/>
        <v>334.88278851975002</v>
      </c>
      <c r="AP181" s="380">
        <v>743.48036277677602</v>
      </c>
      <c r="AQ181" s="380">
        <v>334.88278851975002</v>
      </c>
      <c r="AR181" s="89">
        <v>2.6856053164476101</v>
      </c>
      <c r="AS181" s="380">
        <v>3.83880904220009</v>
      </c>
      <c r="AT181" s="380">
        <v>2.11897335473423</v>
      </c>
      <c r="AU181" s="89">
        <v>19.3611374348319</v>
      </c>
      <c r="AV181" s="380">
        <v>26.4670140008439</v>
      </c>
      <c r="AW181" s="380">
        <v>4.0954516948468997</v>
      </c>
      <c r="AX181" s="89">
        <v>1.4981694953890301</v>
      </c>
      <c r="AY181" s="382">
        <v>1.2454118509241301</v>
      </c>
      <c r="AZ181" s="382">
        <v>0.33749464926929701</v>
      </c>
      <c r="BA181" s="591">
        <f t="shared" si="269"/>
        <v>7.0005620848213201</v>
      </c>
      <c r="BB181" s="380">
        <v>9.5538334030380003</v>
      </c>
      <c r="BC181" s="380">
        <v>7.0005620848213201</v>
      </c>
      <c r="BD181" s="89">
        <v>2427.2576649756402</v>
      </c>
      <c r="BE181" s="380">
        <v>540.70446722948304</v>
      </c>
      <c r="BF181" s="380">
        <v>3.8001867555786202</v>
      </c>
      <c r="BG181" s="89">
        <v>1183.9979221185999</v>
      </c>
      <c r="BH181" s="380">
        <v>258.47219141396403</v>
      </c>
      <c r="BI181" s="380">
        <v>5.49168689499278</v>
      </c>
      <c r="BJ181" s="89">
        <v>1072.6387200429499</v>
      </c>
      <c r="BK181" s="380">
        <v>258.47087585185199</v>
      </c>
      <c r="BL181" s="380">
        <v>18.221803057735301</v>
      </c>
      <c r="BM181" s="89">
        <v>0.25220405054894501</v>
      </c>
      <c r="BN181" s="380">
        <v>0.50440810109789003</v>
      </c>
      <c r="BO181" s="380">
        <v>0.20995248172543499</v>
      </c>
      <c r="BP181" s="591">
        <f t="shared" si="274"/>
        <v>1.41095456920068</v>
      </c>
      <c r="BQ181" s="380">
        <v>2.4664692752306698</v>
      </c>
      <c r="BR181" s="380">
        <v>1.41095456920068</v>
      </c>
      <c r="BS181" s="591">
        <f t="shared" ref="BS181:BS183" si="279">BU181</f>
        <v>1.68604530426546</v>
      </c>
      <c r="BT181" s="380">
        <v>3.6935692399357798</v>
      </c>
      <c r="BU181" s="380">
        <v>1.68604530426546</v>
      </c>
      <c r="BV181" s="89">
        <v>4.3049459154104097</v>
      </c>
      <c r="BW181" s="380">
        <v>8.2262669734728497</v>
      </c>
      <c r="BX181" s="380">
        <v>1.6989909754531001</v>
      </c>
      <c r="BY181" s="89">
        <v>0.750833010744833</v>
      </c>
      <c r="BZ181" s="380">
        <v>1.2364331878152699</v>
      </c>
      <c r="CA181" s="380">
        <v>0.46201581844476403</v>
      </c>
      <c r="CB181" s="89">
        <v>20.349872783179901</v>
      </c>
      <c r="CC181" s="380">
        <v>15.0933143953668</v>
      </c>
      <c r="CD181" s="380">
        <v>1.8630617469145401</v>
      </c>
      <c r="CE181" s="89">
        <v>7.2341674893281596</v>
      </c>
      <c r="CF181" s="380">
        <v>6.9915785925049301</v>
      </c>
      <c r="CG181" s="380">
        <v>0.86308063015088099</v>
      </c>
      <c r="CH181" s="591">
        <f t="shared" si="270"/>
        <v>17.8111264001463</v>
      </c>
      <c r="CI181" s="380">
        <v>42.228485588634101</v>
      </c>
      <c r="CJ181" s="380">
        <v>17.8111264001463</v>
      </c>
      <c r="CK181" s="89">
        <v>143.22815380697301</v>
      </c>
      <c r="CL181" s="380">
        <v>24.077171762181901</v>
      </c>
      <c r="CM181" s="380">
        <v>0.109527438461008</v>
      </c>
      <c r="CN181" s="89">
        <v>1637.12390053698</v>
      </c>
      <c r="CO181" s="380">
        <v>385.66239144169799</v>
      </c>
      <c r="CP181" s="380">
        <v>4.1579296194497899E-2</v>
      </c>
      <c r="CQ181" s="89">
        <v>0</v>
      </c>
      <c r="CR181" s="380">
        <v>0</v>
      </c>
      <c r="CS181" s="380">
        <v>0</v>
      </c>
      <c r="CT181" s="591">
        <f t="shared" si="275"/>
        <v>4.65673603763413E-2</v>
      </c>
      <c r="CU181" s="380">
        <v>0</v>
      </c>
      <c r="CV181" s="380">
        <v>4.65673603763413E-2</v>
      </c>
      <c r="CW181" s="591">
        <f t="shared" ref="CW181:CW182" si="280">CY181</f>
        <v>0.24573335977232499</v>
      </c>
      <c r="CX181" s="380">
        <v>0</v>
      </c>
      <c r="CY181" s="380">
        <v>0.24573335977232499</v>
      </c>
      <c r="CZ181" s="591">
        <f t="shared" si="271"/>
        <v>0.381235008094997</v>
      </c>
      <c r="DA181" s="380">
        <v>0</v>
      </c>
      <c r="DB181" s="380">
        <v>0.381235008094997</v>
      </c>
      <c r="DC181" s="591">
        <f t="shared" si="276"/>
        <v>0.22769128717397799</v>
      </c>
      <c r="DD181" s="380">
        <v>0</v>
      </c>
      <c r="DE181" s="380">
        <v>0.22769128717397799</v>
      </c>
      <c r="DF181" s="591">
        <v>0</v>
      </c>
      <c r="DG181" s="380">
        <v>0</v>
      </c>
      <c r="DH181" s="380">
        <v>0</v>
      </c>
      <c r="DI181" s="89">
        <v>115.72118147426001</v>
      </c>
      <c r="DJ181" s="380">
        <v>25.486316997263302</v>
      </c>
      <c r="DK181" s="380">
        <v>0</v>
      </c>
      <c r="DL181" s="89">
        <v>434.50463211603801</v>
      </c>
      <c r="DM181" s="380">
        <v>101.675457666925</v>
      </c>
      <c r="DN181" s="380">
        <v>0</v>
      </c>
      <c r="DO181" s="89">
        <v>85.662890296727099</v>
      </c>
      <c r="DP181" s="380">
        <v>19.736492543158299</v>
      </c>
      <c r="DQ181" s="380">
        <v>0</v>
      </c>
      <c r="DR181" s="89">
        <v>492.01851882081098</v>
      </c>
      <c r="DS181" s="380">
        <v>80.477201573010902</v>
      </c>
      <c r="DT181" s="380">
        <v>0</v>
      </c>
      <c r="DU181" s="89">
        <v>288.23003035417997</v>
      </c>
      <c r="DV181" s="380">
        <v>39.542507712040297</v>
      </c>
      <c r="DW181" s="380">
        <v>0</v>
      </c>
      <c r="DX181" s="89">
        <v>32.438934051157197</v>
      </c>
      <c r="DY181" s="380">
        <v>10.9166718984936</v>
      </c>
      <c r="DZ181" s="380">
        <v>0</v>
      </c>
      <c r="EA181" s="89">
        <v>396.24034966104801</v>
      </c>
      <c r="EB181" s="380">
        <v>63.539972476838599</v>
      </c>
      <c r="EC181" s="380">
        <v>0</v>
      </c>
      <c r="ED181" s="89">
        <v>74.811099059593104</v>
      </c>
      <c r="EE181" s="380">
        <v>14.2360754999444</v>
      </c>
      <c r="EF181" s="380">
        <v>0</v>
      </c>
      <c r="EG181" s="89">
        <v>441.89587710085601</v>
      </c>
      <c r="EH181" s="380">
        <v>77.358590336908804</v>
      </c>
      <c r="EI181" s="380">
        <v>0</v>
      </c>
      <c r="EJ181" s="89">
        <v>71.852551790735205</v>
      </c>
      <c r="EK181" s="380">
        <v>12.6267336279217</v>
      </c>
      <c r="EL181" s="380">
        <v>0</v>
      </c>
      <c r="EM181" s="89">
        <v>168.41097020952</v>
      </c>
      <c r="EN181" s="380">
        <v>37.186877964193499</v>
      </c>
      <c r="EO181" s="380">
        <v>0</v>
      </c>
      <c r="EP181" s="89">
        <v>23.431450683595699</v>
      </c>
      <c r="EQ181" s="380">
        <v>4.9508007549538702</v>
      </c>
      <c r="ER181" s="380">
        <v>0</v>
      </c>
      <c r="ES181" s="89">
        <v>141.527510818829</v>
      </c>
      <c r="ET181" s="380">
        <v>26.721154796372701</v>
      </c>
      <c r="EU181" s="380">
        <v>0</v>
      </c>
      <c r="EV181" s="89">
        <v>17.088550893986</v>
      </c>
      <c r="EW181" s="380">
        <v>5.6234505941512296</v>
      </c>
      <c r="EX181" s="380">
        <v>0</v>
      </c>
      <c r="EY181" s="591">
        <v>0</v>
      </c>
      <c r="EZ181" s="380">
        <v>0</v>
      </c>
      <c r="FA181" s="380">
        <v>0</v>
      </c>
      <c r="FB181" s="89">
        <v>9.7756862023300499</v>
      </c>
      <c r="FC181" s="380">
        <v>3.8368751583871701</v>
      </c>
      <c r="FD181" s="380">
        <v>0.128703811161134</v>
      </c>
      <c r="FE181" s="89">
        <v>5.5684657789422802</v>
      </c>
      <c r="FF181" s="380">
        <v>2.44386084543987</v>
      </c>
      <c r="FG181" s="380">
        <v>8.1522797452492399E-2</v>
      </c>
      <c r="FH181" s="89">
        <v>9.3566234628671197</v>
      </c>
      <c r="FI181" s="380">
        <v>6.1856926238636802</v>
      </c>
      <c r="FJ181" s="380">
        <v>0</v>
      </c>
      <c r="FK181" s="89">
        <v>217.78817470569399</v>
      </c>
      <c r="FL181" s="380">
        <v>51.351926373215697</v>
      </c>
      <c r="FM181" s="380">
        <v>0</v>
      </c>
    </row>
    <row r="182" spans="2:169">
      <c r="B182" s="73" t="s">
        <v>1337</v>
      </c>
      <c r="C182" s="73" t="s">
        <v>1408</v>
      </c>
      <c r="D182" s="73" t="s">
        <v>1339</v>
      </c>
      <c r="E182" s="73">
        <v>1.32</v>
      </c>
      <c r="F182" s="73">
        <v>2.08</v>
      </c>
      <c r="H182" s="73" t="s">
        <v>1340</v>
      </c>
      <c r="I182" s="73" t="s">
        <v>1442</v>
      </c>
      <c r="J182" s="73" t="s">
        <v>1342</v>
      </c>
      <c r="K182" s="73" t="s">
        <v>1443</v>
      </c>
      <c r="L182" s="73">
        <v>15</v>
      </c>
      <c r="M182" s="113" t="s">
        <v>1749</v>
      </c>
      <c r="N182" s="89">
        <v>18.295602932328698</v>
      </c>
      <c r="O182" s="380">
        <v>17.795343960926498</v>
      </c>
      <c r="P182" s="380">
        <v>16.849649751299701</v>
      </c>
      <c r="Q182" s="591">
        <f t="shared" si="253"/>
        <v>25.131627054477601</v>
      </c>
      <c r="R182" s="380">
        <v>21.426113678544201</v>
      </c>
      <c r="S182" s="380">
        <v>25.131627054477601</v>
      </c>
      <c r="T182" s="89">
        <v>340.52304000832402</v>
      </c>
      <c r="U182" s="380">
        <v>24.381942972882399</v>
      </c>
      <c r="V182" s="380">
        <v>50.6416105566665</v>
      </c>
      <c r="W182" s="89">
        <v>477.31142964436202</v>
      </c>
      <c r="X182" s="380">
        <v>307.08120646490403</v>
      </c>
      <c r="Y182" s="380">
        <v>1.44292241887865</v>
      </c>
      <c r="Z182" s="89">
        <v>1197.46215670692</v>
      </c>
      <c r="AA182" s="380">
        <v>853.25719287466995</v>
      </c>
      <c r="AB182" s="380">
        <v>4.4234279969649801</v>
      </c>
      <c r="AC182" s="591">
        <f t="shared" si="267"/>
        <v>2688.2243061775898</v>
      </c>
      <c r="AD182" s="380">
        <v>1292.72174211527</v>
      </c>
      <c r="AE182" s="380">
        <v>2688.2243061775898</v>
      </c>
      <c r="AF182" s="89">
        <v>199964.30631312399</v>
      </c>
      <c r="AG182" s="380">
        <v>67121.188683476998</v>
      </c>
      <c r="AH182" s="380">
        <v>99.520047432764102</v>
      </c>
      <c r="AI182" s="591">
        <f t="shared" si="277"/>
        <v>574.80089554875201</v>
      </c>
      <c r="AJ182" s="380">
        <v>366.02262113110999</v>
      </c>
      <c r="AK182" s="380">
        <v>574.80089554875201</v>
      </c>
      <c r="AL182" s="89">
        <v>1258.30305210189</v>
      </c>
      <c r="AM182" s="380">
        <v>661.33860684719696</v>
      </c>
      <c r="AN182" s="380">
        <v>932.01900642717897</v>
      </c>
      <c r="AO182" s="591">
        <f t="shared" si="268"/>
        <v>442.75361016910301</v>
      </c>
      <c r="AP182" s="380">
        <v>638.53115908980101</v>
      </c>
      <c r="AQ182" s="380">
        <v>442.75361016910301</v>
      </c>
      <c r="AR182" s="591">
        <f t="shared" ref="AR182" si="281">AT182</f>
        <v>3.1530888935633699</v>
      </c>
      <c r="AS182" s="380">
        <v>1.30150976617403</v>
      </c>
      <c r="AT182" s="380">
        <v>3.1530888935633699</v>
      </c>
      <c r="AU182" s="89">
        <v>99.572344666065305</v>
      </c>
      <c r="AV182" s="380">
        <v>143.452731533372</v>
      </c>
      <c r="AW182" s="380">
        <v>6.2483110173844096</v>
      </c>
      <c r="AX182" s="89">
        <v>5.9768327104293304</v>
      </c>
      <c r="AY182" s="382">
        <v>3.8488882871832102</v>
      </c>
      <c r="AZ182" s="382">
        <v>0.55244431929464</v>
      </c>
      <c r="BA182" s="591">
        <f t="shared" si="269"/>
        <v>11.0885113847194</v>
      </c>
      <c r="BB182" s="380">
        <v>6.9373730699651803</v>
      </c>
      <c r="BC182" s="380">
        <v>11.0885113847194</v>
      </c>
      <c r="BD182" s="89">
        <v>2448.2935204820801</v>
      </c>
      <c r="BE182" s="380">
        <v>443.22931484932298</v>
      </c>
      <c r="BF182" s="380">
        <v>7.58562231913948</v>
      </c>
      <c r="BG182" s="89">
        <v>2022.0999195182701</v>
      </c>
      <c r="BH182" s="380">
        <v>927.71720738515501</v>
      </c>
      <c r="BI182" s="380">
        <v>8.0995882311634606</v>
      </c>
      <c r="BJ182" s="89">
        <v>2102.4186286199401</v>
      </c>
      <c r="BK182" s="380">
        <v>1381.6864171339901</v>
      </c>
      <c r="BL182" s="380">
        <v>42.032857992552302</v>
      </c>
      <c r="BM182" s="89">
        <v>0.53533776683909595</v>
      </c>
      <c r="BN182" s="380">
        <v>1.0706755336781899</v>
      </c>
      <c r="BO182" s="380">
        <v>0.303815326420869</v>
      </c>
      <c r="BP182" s="591">
        <f t="shared" si="274"/>
        <v>3.1954554162598399</v>
      </c>
      <c r="BQ182" s="380">
        <v>0.74439514673729901</v>
      </c>
      <c r="BR182" s="380">
        <v>3.1954554162598399</v>
      </c>
      <c r="BS182" s="591">
        <f t="shared" si="279"/>
        <v>2.1920518382737502</v>
      </c>
      <c r="BT182" s="380">
        <v>2.44906317800808</v>
      </c>
      <c r="BU182" s="380">
        <v>2.1920518382737502</v>
      </c>
      <c r="BV182" s="89">
        <v>8.5885695616814601</v>
      </c>
      <c r="BW182" s="380">
        <v>9.6815888701408195</v>
      </c>
      <c r="BX182" s="380">
        <v>2.4065017016533901</v>
      </c>
      <c r="BY182" s="89">
        <v>1.64703748526622</v>
      </c>
      <c r="BZ182" s="380">
        <v>1.8211175156328001</v>
      </c>
      <c r="CA182" s="380">
        <v>0.83255651531533903</v>
      </c>
      <c r="CB182" s="89">
        <v>27.158839972728099</v>
      </c>
      <c r="CC182" s="380">
        <v>21.339932665084302</v>
      </c>
      <c r="CD182" s="380">
        <v>2.7937534942603599</v>
      </c>
      <c r="CE182" s="89">
        <v>2.6657690897002002</v>
      </c>
      <c r="CF182" s="380">
        <v>4.8533666080104698</v>
      </c>
      <c r="CG182" s="380">
        <v>0.91520220840035804</v>
      </c>
      <c r="CH182" s="591">
        <f t="shared" si="270"/>
        <v>30.707046549615399</v>
      </c>
      <c r="CI182" s="380">
        <v>36.245827533660702</v>
      </c>
      <c r="CJ182" s="380">
        <v>30.707046549615399</v>
      </c>
      <c r="CK182" s="89">
        <v>121.7206069961</v>
      </c>
      <c r="CL182" s="380">
        <v>23.3470661045756</v>
      </c>
      <c r="CM182" s="380">
        <v>0.21727904712563401</v>
      </c>
      <c r="CN182" s="89">
        <v>1390.4298422135701</v>
      </c>
      <c r="CO182" s="380">
        <v>123.500324587883</v>
      </c>
      <c r="CP182" s="380">
        <v>9.1916553048031993E-2</v>
      </c>
      <c r="CQ182" s="89">
        <v>0</v>
      </c>
      <c r="CR182" s="380">
        <v>0</v>
      </c>
      <c r="CS182" s="380">
        <v>0</v>
      </c>
      <c r="CT182" s="89">
        <v>0.47228047490562503</v>
      </c>
      <c r="CU182" s="380">
        <v>0.94456094981125105</v>
      </c>
      <c r="CV182" s="380">
        <v>0</v>
      </c>
      <c r="CW182" s="591">
        <f t="shared" si="280"/>
        <v>0.38716095042208698</v>
      </c>
      <c r="CX182" s="380">
        <v>0</v>
      </c>
      <c r="CY182" s="380">
        <v>0.38716095042208698</v>
      </c>
      <c r="CZ182" s="591">
        <f t="shared" si="271"/>
        <v>0.65221428258551295</v>
      </c>
      <c r="DA182" s="380">
        <v>0</v>
      </c>
      <c r="DB182" s="380">
        <v>0.65221428258551295</v>
      </c>
      <c r="DC182" s="591">
        <f t="shared" si="276"/>
        <v>0.231377057354235</v>
      </c>
      <c r="DD182" s="380">
        <v>0</v>
      </c>
      <c r="DE182" s="380">
        <v>0.231377057354235</v>
      </c>
      <c r="DF182" s="89">
        <v>5.7361625240473204</v>
      </c>
      <c r="DG182" s="380">
        <v>9.1231073048317803</v>
      </c>
      <c r="DH182" s="380">
        <v>0</v>
      </c>
      <c r="DI182" s="89">
        <v>90.636510794477999</v>
      </c>
      <c r="DJ182" s="380">
        <v>20.318926700345301</v>
      </c>
      <c r="DK182" s="380">
        <v>0</v>
      </c>
      <c r="DL182" s="89">
        <v>379.55691356513898</v>
      </c>
      <c r="DM182" s="380">
        <v>113.662166733574</v>
      </c>
      <c r="DN182" s="380">
        <v>7.3978794722918906E-2</v>
      </c>
      <c r="DO182" s="89">
        <v>73.835761392709202</v>
      </c>
      <c r="DP182" s="380">
        <v>17.295248162782102</v>
      </c>
      <c r="DQ182" s="380">
        <v>0</v>
      </c>
      <c r="DR182" s="89">
        <v>423.33008148942503</v>
      </c>
      <c r="DS182" s="380">
        <v>130.58540502385799</v>
      </c>
      <c r="DT182" s="380">
        <v>0</v>
      </c>
      <c r="DU182" s="89">
        <v>217.324658484227</v>
      </c>
      <c r="DV182" s="380">
        <v>48.7040781285462</v>
      </c>
      <c r="DW182" s="380">
        <v>0</v>
      </c>
      <c r="DX182" s="89">
        <v>21.919603236916501</v>
      </c>
      <c r="DY182" s="380">
        <v>4.6493955744723499</v>
      </c>
      <c r="DZ182" s="380">
        <v>0</v>
      </c>
      <c r="EA182" s="89">
        <v>301.10781832335601</v>
      </c>
      <c r="EB182" s="380">
        <v>16.140494384372499</v>
      </c>
      <c r="EC182" s="380">
        <v>0</v>
      </c>
      <c r="ED182" s="89">
        <v>59.3577927169544</v>
      </c>
      <c r="EE182" s="380">
        <v>7.9702271339503703</v>
      </c>
      <c r="EF182" s="380">
        <v>0</v>
      </c>
      <c r="EG182" s="89">
        <v>373.21191212236499</v>
      </c>
      <c r="EH182" s="380">
        <v>48.563983112346897</v>
      </c>
      <c r="EI182" s="380">
        <v>0</v>
      </c>
      <c r="EJ182" s="89">
        <v>54.481769798412301</v>
      </c>
      <c r="EK182" s="380">
        <v>12.0897867451609</v>
      </c>
      <c r="EL182" s="380">
        <v>0</v>
      </c>
      <c r="EM182" s="89">
        <v>130.95817135520099</v>
      </c>
      <c r="EN182" s="380">
        <v>26.077797822385801</v>
      </c>
      <c r="EO182" s="380">
        <v>0</v>
      </c>
      <c r="EP182" s="89">
        <v>17.826563839373001</v>
      </c>
      <c r="EQ182" s="380">
        <v>6.7580232676042398</v>
      </c>
      <c r="ER182" s="380">
        <v>0</v>
      </c>
      <c r="ES182" s="89">
        <v>124.011313479969</v>
      </c>
      <c r="ET182" s="380">
        <v>27.513926818280101</v>
      </c>
      <c r="EU182" s="380">
        <v>0</v>
      </c>
      <c r="EV182" s="89">
        <v>15.727797125547101</v>
      </c>
      <c r="EW182" s="380">
        <v>1.2786469928156901</v>
      </c>
      <c r="EX182" s="380">
        <v>0</v>
      </c>
      <c r="EY182" s="591">
        <f t="shared" ref="EY182:EY183" si="282">FA182</f>
        <v>0.19402214517347599</v>
      </c>
      <c r="EZ182" s="380">
        <v>0</v>
      </c>
      <c r="FA182" s="380">
        <v>0.19402214517347599</v>
      </c>
      <c r="FB182" s="89">
        <v>11.3416487164746</v>
      </c>
      <c r="FC182" s="380">
        <v>5.9320077106017601</v>
      </c>
      <c r="FD182" s="380">
        <v>0.118991795163572</v>
      </c>
      <c r="FE182" s="89">
        <v>3.3980930703410301</v>
      </c>
      <c r="FF182" s="380">
        <v>1.56935251182703</v>
      </c>
      <c r="FG182" s="380">
        <v>0.112240778708384</v>
      </c>
      <c r="FH182" s="89">
        <v>10.669843553479099</v>
      </c>
      <c r="FI182" s="380">
        <v>3.49431653038573</v>
      </c>
      <c r="FJ182" s="380">
        <v>6.9272247044157798E-2</v>
      </c>
      <c r="FK182" s="89">
        <v>101.60915780297</v>
      </c>
      <c r="FL182" s="380">
        <v>14.628473055253201</v>
      </c>
      <c r="FM182" s="380">
        <v>0</v>
      </c>
    </row>
    <row r="183" spans="2:169">
      <c r="B183" s="73" t="s">
        <v>1337</v>
      </c>
      <c r="C183" s="73" t="s">
        <v>1408</v>
      </c>
      <c r="D183" s="73" t="s">
        <v>1339</v>
      </c>
      <c r="E183" s="73">
        <v>1.32</v>
      </c>
      <c r="F183" s="73">
        <v>2.08</v>
      </c>
      <c r="H183" s="73" t="s">
        <v>1340</v>
      </c>
      <c r="I183" s="73" t="s">
        <v>1442</v>
      </c>
      <c r="J183" s="73" t="s">
        <v>1342</v>
      </c>
      <c r="K183" s="73" t="s">
        <v>1443</v>
      </c>
      <c r="L183" s="73">
        <v>25</v>
      </c>
      <c r="M183" s="113" t="s">
        <v>1750</v>
      </c>
      <c r="N183" s="591">
        <f t="shared" ref="N183:N195" si="283">P183</f>
        <v>4.0373988059846004</v>
      </c>
      <c r="O183" s="380">
        <v>10.4256034044594</v>
      </c>
      <c r="P183" s="380">
        <v>4.0373988059846004</v>
      </c>
      <c r="Q183" s="89">
        <v>4.1742409769577504</v>
      </c>
      <c r="R183" s="380">
        <v>9.4540564316215505</v>
      </c>
      <c r="S183" s="380">
        <v>3.9158289552224201</v>
      </c>
      <c r="T183" s="89">
        <v>586.11613496513598</v>
      </c>
      <c r="U183" s="380">
        <v>83.123634760888805</v>
      </c>
      <c r="V183" s="380">
        <v>9.5349542281800392</v>
      </c>
      <c r="W183" s="89">
        <v>162.71106954625901</v>
      </c>
      <c r="X183" s="380">
        <v>35.86652245234</v>
      </c>
      <c r="Y183" s="380">
        <v>0</v>
      </c>
      <c r="Z183" s="89">
        <v>27.102199838457999</v>
      </c>
      <c r="AA183" s="380">
        <v>31.941329422198098</v>
      </c>
      <c r="AB183" s="380">
        <v>0.69278604133323096</v>
      </c>
      <c r="AC183" s="591">
        <f t="shared" si="267"/>
        <v>492.09752443542601</v>
      </c>
      <c r="AD183" s="380">
        <v>1710.4381001480799</v>
      </c>
      <c r="AE183" s="380">
        <v>492.09752443542601</v>
      </c>
      <c r="AF183" s="89">
        <v>218038.44713710301</v>
      </c>
      <c r="AG183" s="380">
        <v>51342.324046536203</v>
      </c>
      <c r="AH183" s="380">
        <v>17.361316274880799</v>
      </c>
      <c r="AI183" s="89">
        <v>129.96752471931899</v>
      </c>
      <c r="AJ183" s="380">
        <v>259.935049438639</v>
      </c>
      <c r="AK183" s="380">
        <v>91.239898923004901</v>
      </c>
      <c r="AL183" s="89">
        <v>980.410929394817</v>
      </c>
      <c r="AM183" s="380">
        <v>466.70994685079398</v>
      </c>
      <c r="AN183" s="380">
        <v>183.10178706165701</v>
      </c>
      <c r="AO183" s="591">
        <f t="shared" si="268"/>
        <v>75.634797263268993</v>
      </c>
      <c r="AP183" s="380">
        <v>218.88754669072799</v>
      </c>
      <c r="AQ183" s="380">
        <v>75.634797263268993</v>
      </c>
      <c r="AR183" s="89">
        <v>3.0242483443294899</v>
      </c>
      <c r="AS183" s="380">
        <v>2.2121539527260099</v>
      </c>
      <c r="AT183" s="380">
        <v>0.53955422380663598</v>
      </c>
      <c r="AU183" s="89">
        <v>3.8741747417610499</v>
      </c>
      <c r="AV183" s="380">
        <v>7.7483494835220998</v>
      </c>
      <c r="AW183" s="380">
        <v>0.97544144802741195</v>
      </c>
      <c r="AX183" s="89">
        <v>0.20739905046031801</v>
      </c>
      <c r="AY183" s="382">
        <v>0.41479810092063701</v>
      </c>
      <c r="AZ183" s="382">
        <v>0.106619622788931</v>
      </c>
      <c r="BA183" s="591">
        <f t="shared" si="269"/>
        <v>1.7623116133645</v>
      </c>
      <c r="BB183" s="380">
        <v>3.5265566854426602</v>
      </c>
      <c r="BC183" s="380">
        <v>1.7623116133645</v>
      </c>
      <c r="BD183" s="89">
        <v>2162.3291450156598</v>
      </c>
      <c r="BE183" s="380">
        <v>396.76831242631999</v>
      </c>
      <c r="BF183" s="380">
        <v>1.2914966018588301</v>
      </c>
      <c r="BG183" s="89">
        <v>1328.72409305009</v>
      </c>
      <c r="BH183" s="380">
        <v>254.43925037623401</v>
      </c>
      <c r="BI183" s="380">
        <v>1.40674400349118</v>
      </c>
      <c r="BJ183" s="89">
        <v>1358.0969033377501</v>
      </c>
      <c r="BK183" s="380">
        <v>321.96078569994199</v>
      </c>
      <c r="BL183" s="380">
        <v>5.9507373803410299</v>
      </c>
      <c r="BM183" s="89">
        <v>0.20984787763944099</v>
      </c>
      <c r="BN183" s="380">
        <v>0.41969575527888198</v>
      </c>
      <c r="BO183" s="380">
        <v>3.9079321047135199E-2</v>
      </c>
      <c r="BP183" s="89">
        <v>1.00245746844339</v>
      </c>
      <c r="BQ183" s="380">
        <v>2.00491493688678</v>
      </c>
      <c r="BR183" s="380">
        <v>0.382629372046982</v>
      </c>
      <c r="BS183" s="591">
        <f t="shared" si="279"/>
        <v>0.45060969750270602</v>
      </c>
      <c r="BT183" s="380">
        <v>1.07415344889362</v>
      </c>
      <c r="BU183" s="380">
        <v>0.45060969750270602</v>
      </c>
      <c r="BV183" s="89">
        <v>1.76901541733409</v>
      </c>
      <c r="BW183" s="380">
        <v>3.5380308346681701</v>
      </c>
      <c r="BX183" s="380">
        <v>0.46078737760218302</v>
      </c>
      <c r="BY183" s="89">
        <v>0.55019070925148295</v>
      </c>
      <c r="BZ183" s="380">
        <v>0.52478193026727404</v>
      </c>
      <c r="CA183" s="380">
        <v>0.12994255283634901</v>
      </c>
      <c r="CB183" s="89">
        <v>23.343142097255399</v>
      </c>
      <c r="CC183" s="380">
        <v>7.7941519181336796</v>
      </c>
      <c r="CD183" s="380">
        <v>0.53626770204687702</v>
      </c>
      <c r="CE183" s="89">
        <v>7.7491322944391401</v>
      </c>
      <c r="CF183" s="380">
        <v>3.9479667128545901</v>
      </c>
      <c r="CG183" s="380">
        <v>0.30474184268881899</v>
      </c>
      <c r="CH183" s="591">
        <f t="shared" si="270"/>
        <v>4.9720604839560396</v>
      </c>
      <c r="CI183" s="380">
        <v>9.8763595708728005</v>
      </c>
      <c r="CJ183" s="380">
        <v>4.9720604839560396</v>
      </c>
      <c r="CK183" s="89">
        <v>116.588669337836</v>
      </c>
      <c r="CL183" s="380">
        <v>20.852175828379099</v>
      </c>
      <c r="CM183" s="380">
        <v>3.6322776230466897E-2</v>
      </c>
      <c r="CN183" s="89">
        <v>1555.5518057005399</v>
      </c>
      <c r="CO183" s="380">
        <v>276.84924937028899</v>
      </c>
      <c r="CP183" s="380">
        <v>0</v>
      </c>
      <c r="CQ183" s="89">
        <v>0</v>
      </c>
      <c r="CR183" s="380">
        <v>0</v>
      </c>
      <c r="CS183" s="380">
        <v>0</v>
      </c>
      <c r="CT183" s="89">
        <v>0</v>
      </c>
      <c r="CU183" s="380">
        <v>0</v>
      </c>
      <c r="CV183" s="380">
        <v>0</v>
      </c>
      <c r="CW183" s="89">
        <v>0</v>
      </c>
      <c r="CX183" s="380">
        <v>0</v>
      </c>
      <c r="CY183" s="380">
        <v>0</v>
      </c>
      <c r="CZ183" s="591">
        <f t="shared" si="271"/>
        <v>0.127912552883754</v>
      </c>
      <c r="DA183" s="380">
        <v>0</v>
      </c>
      <c r="DB183" s="380">
        <v>0.127912552883754</v>
      </c>
      <c r="DC183" s="591">
        <f t="shared" si="276"/>
        <v>5.3459141371305703E-2</v>
      </c>
      <c r="DD183" s="380">
        <v>0</v>
      </c>
      <c r="DE183" s="380">
        <v>5.3459141371305703E-2</v>
      </c>
      <c r="DF183" s="591">
        <v>0</v>
      </c>
      <c r="DG183" s="380">
        <v>0</v>
      </c>
      <c r="DH183" s="380">
        <v>0</v>
      </c>
      <c r="DI183" s="89">
        <v>119.79773624967</v>
      </c>
      <c r="DJ183" s="380">
        <v>22.963232602789201</v>
      </c>
      <c r="DK183" s="380">
        <v>0</v>
      </c>
      <c r="DL183" s="89">
        <v>485.6943230828</v>
      </c>
      <c r="DM183" s="380">
        <v>79.709942769704298</v>
      </c>
      <c r="DN183" s="380">
        <v>0</v>
      </c>
      <c r="DO183" s="89">
        <v>91.319308512229895</v>
      </c>
      <c r="DP183" s="380">
        <v>15.5555801193211</v>
      </c>
      <c r="DQ183" s="380">
        <v>0</v>
      </c>
      <c r="DR183" s="89">
        <v>498.43163530774802</v>
      </c>
      <c r="DS183" s="380">
        <v>94.042725318279807</v>
      </c>
      <c r="DT183" s="380">
        <v>0</v>
      </c>
      <c r="DU183" s="89">
        <v>260.441747299285</v>
      </c>
      <c r="DV183" s="380">
        <v>59.833351180014297</v>
      </c>
      <c r="DW183" s="380">
        <v>0</v>
      </c>
      <c r="DX183" s="89">
        <v>13.692439621004601</v>
      </c>
      <c r="DY183" s="380">
        <v>4.7554335456104901</v>
      </c>
      <c r="DZ183" s="380">
        <v>0</v>
      </c>
      <c r="EA183" s="89">
        <v>339.80468979157803</v>
      </c>
      <c r="EB183" s="380">
        <v>65.491148404848801</v>
      </c>
      <c r="EC183" s="380">
        <v>0</v>
      </c>
      <c r="ED183" s="89">
        <v>63.484361539412603</v>
      </c>
      <c r="EE183" s="380">
        <v>11.9638290979776</v>
      </c>
      <c r="EF183" s="380">
        <v>0</v>
      </c>
      <c r="EG183" s="89">
        <v>378.29047429401197</v>
      </c>
      <c r="EH183" s="380">
        <v>78.891574135214199</v>
      </c>
      <c r="EI183" s="380">
        <v>0</v>
      </c>
      <c r="EJ183" s="89">
        <v>62.967248644427002</v>
      </c>
      <c r="EK183" s="380">
        <v>12.3197579566116</v>
      </c>
      <c r="EL183" s="380">
        <v>0</v>
      </c>
      <c r="EM183" s="89">
        <v>158.65513613502</v>
      </c>
      <c r="EN183" s="380">
        <v>30.917131945875699</v>
      </c>
      <c r="EO183" s="380">
        <v>0</v>
      </c>
      <c r="EP183" s="89">
        <v>21.762759269644398</v>
      </c>
      <c r="EQ183" s="380">
        <v>5.83222245239884</v>
      </c>
      <c r="ER183" s="380">
        <v>6.7536022153221499E-3</v>
      </c>
      <c r="ES183" s="89">
        <v>132.58786493487099</v>
      </c>
      <c r="ET183" s="380">
        <v>28.722346618725599</v>
      </c>
      <c r="EU183" s="380">
        <v>0</v>
      </c>
      <c r="EV183" s="89">
        <v>17.528016258679902</v>
      </c>
      <c r="EW183" s="380">
        <v>4.33596169756881</v>
      </c>
      <c r="EX183" s="380">
        <v>0</v>
      </c>
      <c r="EY183" s="591">
        <f t="shared" si="282"/>
        <v>3.4623173522201497E-2</v>
      </c>
      <c r="EZ183" s="380">
        <v>0</v>
      </c>
      <c r="FA183" s="380">
        <v>3.4623173522201497E-2</v>
      </c>
      <c r="FB183" s="89">
        <v>7.7881737627648704</v>
      </c>
      <c r="FC183" s="380">
        <v>2.1663276662964801</v>
      </c>
      <c r="FD183" s="380">
        <v>4.74954530327132E-2</v>
      </c>
      <c r="FE183" s="89">
        <v>1.21300013999854</v>
      </c>
      <c r="FF183" s="380">
        <v>1.5923207139598201</v>
      </c>
      <c r="FG183" s="380">
        <v>2.01864976111206E-2</v>
      </c>
      <c r="FH183" s="89">
        <v>4.3915777242132696</v>
      </c>
      <c r="FI183" s="380">
        <v>4.5819141566084598</v>
      </c>
      <c r="FJ183" s="380">
        <v>0</v>
      </c>
      <c r="FK183" s="89">
        <v>69.6360474171059</v>
      </c>
      <c r="FL183" s="380">
        <v>54.458858779535902</v>
      </c>
      <c r="FM183" s="380">
        <v>0</v>
      </c>
    </row>
    <row r="184" spans="2:169">
      <c r="B184" s="73" t="s">
        <v>1337</v>
      </c>
      <c r="C184" s="73" t="s">
        <v>1408</v>
      </c>
      <c r="D184" s="73" t="s">
        <v>1339</v>
      </c>
      <c r="E184" s="73">
        <v>1.32</v>
      </c>
      <c r="F184" s="73">
        <v>2.08</v>
      </c>
      <c r="H184" s="73" t="s">
        <v>1340</v>
      </c>
      <c r="I184" s="73" t="s">
        <v>1442</v>
      </c>
      <c r="J184" s="73" t="s">
        <v>1342</v>
      </c>
      <c r="K184" s="73" t="s">
        <v>1443</v>
      </c>
      <c r="L184" s="73">
        <v>15</v>
      </c>
      <c r="M184" s="113" t="s">
        <v>1751</v>
      </c>
      <c r="N184" s="591">
        <f t="shared" si="283"/>
        <v>10.8080743548005</v>
      </c>
      <c r="O184" s="380">
        <v>20.222841470613901</v>
      </c>
      <c r="P184" s="380">
        <v>10.8080743548005</v>
      </c>
      <c r="Q184" s="591">
        <f t="shared" ref="Q184:Q185" si="284">S184</f>
        <v>11.0718017712612</v>
      </c>
      <c r="R184" s="380">
        <v>23.049075410398999</v>
      </c>
      <c r="S184" s="380">
        <v>11.0718017712612</v>
      </c>
      <c r="T184" s="89">
        <v>375.14881804161797</v>
      </c>
      <c r="U184" s="380">
        <v>80.108474368828595</v>
      </c>
      <c r="V184" s="380">
        <v>22.6662324742313</v>
      </c>
      <c r="W184" s="89">
        <v>305.62863407608501</v>
      </c>
      <c r="X184" s="380">
        <v>127.152700395517</v>
      </c>
      <c r="Y184" s="380">
        <v>0.46316582363196201</v>
      </c>
      <c r="Z184" s="89">
        <v>218.84090377450499</v>
      </c>
      <c r="AA184" s="380">
        <v>150.11926700296999</v>
      </c>
      <c r="AB184" s="380">
        <v>2.0601550418140002</v>
      </c>
      <c r="AC184" s="591">
        <f t="shared" si="267"/>
        <v>1876.0038181254499</v>
      </c>
      <c r="AD184" s="380">
        <v>3737.4577480581402</v>
      </c>
      <c r="AE184" s="380">
        <v>1876.0038181254499</v>
      </c>
      <c r="AF184" s="89">
        <v>211699.888713711</v>
      </c>
      <c r="AG184" s="380">
        <v>45768.390494436397</v>
      </c>
      <c r="AH184" s="380">
        <v>40.131731974051597</v>
      </c>
      <c r="AI184" s="89">
        <v>450.59408386394</v>
      </c>
      <c r="AJ184" s="380">
        <v>1104.41120684577</v>
      </c>
      <c r="AK184" s="380">
        <v>249.11951497784</v>
      </c>
      <c r="AL184" s="89">
        <v>949.99623613511801</v>
      </c>
      <c r="AM184" s="380">
        <v>1137.1352329240001</v>
      </c>
      <c r="AN184" s="380">
        <v>427.28762507563999</v>
      </c>
      <c r="AO184" s="591">
        <f t="shared" si="268"/>
        <v>285.18660380802299</v>
      </c>
      <c r="AP184" s="380">
        <v>597.35999617161394</v>
      </c>
      <c r="AQ184" s="380">
        <v>285.18660380802299</v>
      </c>
      <c r="AR184" s="89">
        <v>3.3606238914630602</v>
      </c>
      <c r="AS184" s="380">
        <v>3.8618153615150099</v>
      </c>
      <c r="AT184" s="380">
        <v>1.44661497505131</v>
      </c>
      <c r="AU184" s="591">
        <f t="shared" ref="AU184:AU185" si="285">AW184</f>
        <v>2.5050779542161399</v>
      </c>
      <c r="AV184" s="380">
        <v>0</v>
      </c>
      <c r="AW184" s="380">
        <v>2.5050779542161399</v>
      </c>
      <c r="AX184" s="89">
        <v>0.43648713304771503</v>
      </c>
      <c r="AY184" s="382">
        <v>1.03205465239563</v>
      </c>
      <c r="AZ184" s="382">
        <v>0.22405422545885001</v>
      </c>
      <c r="BA184" s="591">
        <f t="shared" si="269"/>
        <v>4.8596903775276301</v>
      </c>
      <c r="BB184" s="380">
        <v>11.705530344843099</v>
      </c>
      <c r="BC184" s="380">
        <v>4.8596903775276301</v>
      </c>
      <c r="BD184" s="89">
        <v>2046.14862871419</v>
      </c>
      <c r="BE184" s="380">
        <v>423.25568213142901</v>
      </c>
      <c r="BF184" s="380">
        <v>3.4103333443810202</v>
      </c>
      <c r="BG184" s="89">
        <v>1741.24553174632</v>
      </c>
      <c r="BH184" s="380">
        <v>566.515494264675</v>
      </c>
      <c r="BI184" s="380">
        <v>3.8648253674408202</v>
      </c>
      <c r="BJ184" s="89">
        <v>1707.6242972882401</v>
      </c>
      <c r="BK184" s="380">
        <v>647.6880274005</v>
      </c>
      <c r="BL184" s="380">
        <v>13.964719593710599</v>
      </c>
      <c r="BM184" s="89">
        <v>0.61349838034232396</v>
      </c>
      <c r="BN184" s="380">
        <v>1.2269967606846499</v>
      </c>
      <c r="BO184" s="380">
        <v>0.14400062678530501</v>
      </c>
      <c r="BP184" s="89">
        <v>3.2443404240298999</v>
      </c>
      <c r="BQ184" s="380">
        <v>5.3839668946618398</v>
      </c>
      <c r="BR184" s="380">
        <v>1.1203303615396401</v>
      </c>
      <c r="BS184" s="89">
        <v>67.5652420790462</v>
      </c>
      <c r="BT184" s="380">
        <v>58.0110787157681</v>
      </c>
      <c r="BU184" s="380">
        <v>1.1992303947677601</v>
      </c>
      <c r="BV184" s="89">
        <v>74.8503664994833</v>
      </c>
      <c r="BW184" s="380">
        <v>81.021148410968294</v>
      </c>
      <c r="BX184" s="380">
        <v>1.0182586215646401</v>
      </c>
      <c r="BY184" s="89">
        <v>0.61872353857614604</v>
      </c>
      <c r="BZ184" s="380">
        <v>1.37996751232849</v>
      </c>
      <c r="CA184" s="380">
        <v>0.30453979972450801</v>
      </c>
      <c r="CB184" s="89">
        <v>22.0690192693882</v>
      </c>
      <c r="CC184" s="380">
        <v>14.082988933169</v>
      </c>
      <c r="CD184" s="380">
        <v>1.07973501049843</v>
      </c>
      <c r="CE184" s="89">
        <v>7.0190299191581502</v>
      </c>
      <c r="CF184" s="380">
        <v>6.1151330791276601</v>
      </c>
      <c r="CG184" s="380">
        <v>0.49587997491444102</v>
      </c>
      <c r="CH184" s="591">
        <f t="shared" si="270"/>
        <v>15.2260797567418</v>
      </c>
      <c r="CI184" s="380">
        <v>31.720668483376301</v>
      </c>
      <c r="CJ184" s="380">
        <v>15.2260797567418</v>
      </c>
      <c r="CK184" s="89">
        <v>111.87959666053101</v>
      </c>
      <c r="CL184" s="380">
        <v>23.361006255105298</v>
      </c>
      <c r="CM184" s="380">
        <v>9.4801107222967307E-2</v>
      </c>
      <c r="CN184" s="89">
        <v>1372.8317050045</v>
      </c>
      <c r="CO184" s="380">
        <v>232.183334383469</v>
      </c>
      <c r="CP184" s="380">
        <v>0</v>
      </c>
      <c r="CQ184" s="89">
        <v>0</v>
      </c>
      <c r="CR184" s="380">
        <v>0</v>
      </c>
      <c r="CS184" s="380">
        <v>0</v>
      </c>
      <c r="CT184" s="89">
        <v>0</v>
      </c>
      <c r="CU184" s="380">
        <v>0</v>
      </c>
      <c r="CV184" s="380">
        <v>0</v>
      </c>
      <c r="CW184" s="89">
        <v>0</v>
      </c>
      <c r="CX184" s="380">
        <v>0</v>
      </c>
      <c r="CY184" s="380">
        <v>0</v>
      </c>
      <c r="CZ184" s="591">
        <f t="shared" si="271"/>
        <v>0.330664546831555</v>
      </c>
      <c r="DA184" s="380">
        <v>0</v>
      </c>
      <c r="DB184" s="380">
        <v>0.330664546831555</v>
      </c>
      <c r="DC184" s="591">
        <f t="shared" si="276"/>
        <v>0.115700718523745</v>
      </c>
      <c r="DD184" s="380">
        <v>0</v>
      </c>
      <c r="DE184" s="380">
        <v>0.115700718523745</v>
      </c>
      <c r="DF184" s="591">
        <v>0</v>
      </c>
      <c r="DG184" s="380">
        <v>0</v>
      </c>
      <c r="DH184" s="380">
        <v>0</v>
      </c>
      <c r="DI184" s="89">
        <v>104.29021522747701</v>
      </c>
      <c r="DJ184" s="380">
        <v>20.698383844085601</v>
      </c>
      <c r="DK184" s="380">
        <v>2.6311480638893901E-2</v>
      </c>
      <c r="DL184" s="89">
        <v>407.03029014384998</v>
      </c>
      <c r="DM184" s="380">
        <v>82.497534397498299</v>
      </c>
      <c r="DN184" s="380">
        <v>0</v>
      </c>
      <c r="DO184" s="89">
        <v>79.684631845392303</v>
      </c>
      <c r="DP184" s="380">
        <v>18.968450151059599</v>
      </c>
      <c r="DQ184" s="380">
        <v>0</v>
      </c>
      <c r="DR184" s="89">
        <v>430.45563574861302</v>
      </c>
      <c r="DS184" s="380">
        <v>65.698263489916698</v>
      </c>
      <c r="DT184" s="380">
        <v>0</v>
      </c>
      <c r="DU184" s="89">
        <v>237.36172389223299</v>
      </c>
      <c r="DV184" s="380">
        <v>42.2826296949086</v>
      </c>
      <c r="DW184" s="380">
        <v>0</v>
      </c>
      <c r="DX184" s="89">
        <v>16.4873593080703</v>
      </c>
      <c r="DY184" s="380">
        <v>4.9923349317092098</v>
      </c>
      <c r="DZ184" s="380">
        <v>6.2478070091236702E-2</v>
      </c>
      <c r="EA184" s="89">
        <v>307.33763206318503</v>
      </c>
      <c r="EB184" s="380">
        <v>49.659233117582097</v>
      </c>
      <c r="EC184" s="380">
        <v>0</v>
      </c>
      <c r="ED184" s="89">
        <v>58.669540531333602</v>
      </c>
      <c r="EE184" s="380">
        <v>8.0645904367015504</v>
      </c>
      <c r="EF184" s="380">
        <v>0</v>
      </c>
      <c r="EG184" s="89">
        <v>342.99946071953798</v>
      </c>
      <c r="EH184" s="380">
        <v>59.256697276052797</v>
      </c>
      <c r="EI184" s="380">
        <v>7.0494203914355194E-2</v>
      </c>
      <c r="EJ184" s="89">
        <v>56.377997054962698</v>
      </c>
      <c r="EK184" s="380">
        <v>10.996300471642099</v>
      </c>
      <c r="EL184" s="380">
        <v>0</v>
      </c>
      <c r="EM184" s="89">
        <v>139.76510848991799</v>
      </c>
      <c r="EN184" s="380">
        <v>30.168517104971599</v>
      </c>
      <c r="EO184" s="380">
        <v>0</v>
      </c>
      <c r="EP184" s="89">
        <v>18.2824720512297</v>
      </c>
      <c r="EQ184" s="380">
        <v>4.5302185998185598</v>
      </c>
      <c r="ER184" s="380">
        <v>0</v>
      </c>
      <c r="ES184" s="89">
        <v>110.73491094334901</v>
      </c>
      <c r="ET184" s="380">
        <v>27.626339352312399</v>
      </c>
      <c r="EU184" s="380">
        <v>0</v>
      </c>
      <c r="EV184" s="89">
        <v>14.169975783964899</v>
      </c>
      <c r="EW184" s="380">
        <v>3.5480871308850701</v>
      </c>
      <c r="EX184" s="380">
        <v>0</v>
      </c>
      <c r="EY184" s="591">
        <v>0</v>
      </c>
      <c r="EZ184" s="380">
        <v>0</v>
      </c>
      <c r="FA184" s="380">
        <v>0</v>
      </c>
      <c r="FB184" s="89">
        <v>9.9083427368870591</v>
      </c>
      <c r="FC184" s="380">
        <v>5.9916174405713498</v>
      </c>
      <c r="FD184" s="380">
        <v>0</v>
      </c>
      <c r="FE184" s="89">
        <v>4.7095334244177902</v>
      </c>
      <c r="FF184" s="380">
        <v>3.64262970666721</v>
      </c>
      <c r="FG184" s="380">
        <v>5.0695934958360903E-2</v>
      </c>
      <c r="FH184" s="89">
        <v>6.0918845563764803</v>
      </c>
      <c r="FI184" s="380">
        <v>2.7903283716227301</v>
      </c>
      <c r="FJ184" s="380">
        <v>0</v>
      </c>
      <c r="FK184" s="89">
        <v>126.02565010885399</v>
      </c>
      <c r="FL184" s="380">
        <v>26.367857465492499</v>
      </c>
      <c r="FM184" s="380">
        <v>0</v>
      </c>
    </row>
    <row r="185" spans="2:169">
      <c r="B185" s="73" t="s">
        <v>1337</v>
      </c>
      <c r="C185" s="73" t="s">
        <v>1408</v>
      </c>
      <c r="D185" s="73" t="s">
        <v>1339</v>
      </c>
      <c r="E185" s="73">
        <v>1.32</v>
      </c>
      <c r="F185" s="73">
        <v>2.08</v>
      </c>
      <c r="H185" s="73" t="s">
        <v>1340</v>
      </c>
      <c r="I185" s="73" t="s">
        <v>1442</v>
      </c>
      <c r="J185" s="73" t="s">
        <v>1342</v>
      </c>
      <c r="K185" s="73" t="s">
        <v>1443</v>
      </c>
      <c r="L185" s="73">
        <v>25</v>
      </c>
      <c r="M185" s="113" t="s">
        <v>1752</v>
      </c>
      <c r="N185" s="591">
        <f t="shared" si="283"/>
        <v>5.72752460483626</v>
      </c>
      <c r="O185" s="380">
        <v>10.5764625924771</v>
      </c>
      <c r="P185" s="380">
        <v>5.72752460483626</v>
      </c>
      <c r="Q185" s="591">
        <f t="shared" si="284"/>
        <v>5.3117671498548802</v>
      </c>
      <c r="R185" s="380">
        <v>9.5835927326761894</v>
      </c>
      <c r="S185" s="380">
        <v>5.3117671498548802</v>
      </c>
      <c r="T185" s="89">
        <v>443.65956081483</v>
      </c>
      <c r="U185" s="380">
        <v>67.296231543313596</v>
      </c>
      <c r="V185" s="380">
        <v>12.3106529158517</v>
      </c>
      <c r="W185" s="89">
        <v>105.34468395371501</v>
      </c>
      <c r="X185" s="380">
        <v>28.688370642808302</v>
      </c>
      <c r="Y185" s="380">
        <v>0.55476621956007899</v>
      </c>
      <c r="Z185" s="89">
        <v>4.8294383637328604</v>
      </c>
      <c r="AA185" s="380">
        <v>4.4779430461360699</v>
      </c>
      <c r="AB185" s="380">
        <v>0.97097058565420902</v>
      </c>
      <c r="AC185" s="591">
        <f t="shared" si="267"/>
        <v>727.867919911321</v>
      </c>
      <c r="AD185" s="380">
        <v>1456.71936912923</v>
      </c>
      <c r="AE185" s="380">
        <v>727.867919911321</v>
      </c>
      <c r="AF185" s="89">
        <v>221197.414065077</v>
      </c>
      <c r="AG185" s="380">
        <v>40178.828376410798</v>
      </c>
      <c r="AH185" s="380">
        <v>24.2228570919047</v>
      </c>
      <c r="AI185" s="591">
        <f t="shared" ref="AI185" si="286">AK185</f>
        <v>145.32978416677099</v>
      </c>
      <c r="AJ185" s="380">
        <v>315.32493967510402</v>
      </c>
      <c r="AK185" s="380">
        <v>145.32978416677099</v>
      </c>
      <c r="AL185" s="89">
        <v>1892.9579684862199</v>
      </c>
      <c r="AM185" s="380">
        <v>732.01410865801097</v>
      </c>
      <c r="AN185" s="380">
        <v>216.60362020470399</v>
      </c>
      <c r="AO185" s="591">
        <f t="shared" si="268"/>
        <v>104.78489610671301</v>
      </c>
      <c r="AP185" s="380">
        <v>261.31034942024002</v>
      </c>
      <c r="AQ185" s="380">
        <v>104.78489610671301</v>
      </c>
      <c r="AR185" s="89">
        <v>3.8039186699791601</v>
      </c>
      <c r="AS185" s="380">
        <v>2.6766685906943102</v>
      </c>
      <c r="AT185" s="380">
        <v>0.69647924489198498</v>
      </c>
      <c r="AU185" s="591">
        <f t="shared" si="285"/>
        <v>1.08637173386127</v>
      </c>
      <c r="AV185" s="380">
        <v>0</v>
      </c>
      <c r="AW185" s="380">
        <v>1.08637173386127</v>
      </c>
      <c r="AX185" s="89">
        <v>0.18714153582930701</v>
      </c>
      <c r="AY185" s="382">
        <v>0.37428307165861302</v>
      </c>
      <c r="AZ185" s="382">
        <v>0.145257681666002</v>
      </c>
      <c r="BA185" s="591">
        <f t="shared" si="269"/>
        <v>2.5537794271063001</v>
      </c>
      <c r="BB185" s="380">
        <v>3.1842945829917402</v>
      </c>
      <c r="BC185" s="380">
        <v>2.5537794271063001</v>
      </c>
      <c r="BD185" s="89">
        <v>2252.5040577319601</v>
      </c>
      <c r="BE185" s="380">
        <v>323.19527032116702</v>
      </c>
      <c r="BF185" s="380">
        <v>1.9222295274619601</v>
      </c>
      <c r="BG185" s="89">
        <v>1042.48297547071</v>
      </c>
      <c r="BH185" s="380">
        <v>157.45752943035001</v>
      </c>
      <c r="BI185" s="380">
        <v>2.1984458159795599</v>
      </c>
      <c r="BJ185" s="89">
        <v>984.94014670573597</v>
      </c>
      <c r="BK185" s="380">
        <v>135.27948171521101</v>
      </c>
      <c r="BL185" s="380">
        <v>9.0366162589804002</v>
      </c>
      <c r="BM185" s="591">
        <f t="shared" ref="BM185" si="287">BO185</f>
        <v>7.4459907739511194E-2</v>
      </c>
      <c r="BN185" s="380">
        <v>0</v>
      </c>
      <c r="BO185" s="380">
        <v>7.4459907739511194E-2</v>
      </c>
      <c r="BP185" s="591">
        <f>BR185</f>
        <v>0.71404847632625401</v>
      </c>
      <c r="BQ185" s="380">
        <v>0</v>
      </c>
      <c r="BR185" s="380">
        <v>0.71404847632625401</v>
      </c>
      <c r="BS185" s="591">
        <f t="shared" ref="BS185" si="288">BU185</f>
        <v>0.49575851069978</v>
      </c>
      <c r="BT185" s="380">
        <v>0.94085449091568896</v>
      </c>
      <c r="BU185" s="380">
        <v>0.49575851069978</v>
      </c>
      <c r="BV185" s="89">
        <v>1.68731306649477</v>
      </c>
      <c r="BW185" s="380">
        <v>3.2843474330361002</v>
      </c>
      <c r="BX185" s="380">
        <v>0.48559517332357499</v>
      </c>
      <c r="BY185" s="89">
        <v>0.522000956657791</v>
      </c>
      <c r="BZ185" s="380">
        <v>0.450666648889474</v>
      </c>
      <c r="CA185" s="380">
        <v>0.21230308734040201</v>
      </c>
      <c r="CB185" s="89">
        <v>20.8266597723293</v>
      </c>
      <c r="CC185" s="380">
        <v>7.8450564032251897</v>
      </c>
      <c r="CD185" s="380">
        <v>0.68293539817064997</v>
      </c>
      <c r="CE185" s="89">
        <v>6.7877418319523803</v>
      </c>
      <c r="CF185" s="380">
        <v>2.9071458242202999</v>
      </c>
      <c r="CG185" s="380">
        <v>0.28804722676576699</v>
      </c>
      <c r="CH185" s="591">
        <f t="shared" si="270"/>
        <v>7.7136544972021399</v>
      </c>
      <c r="CI185" s="380">
        <v>13.418107344406399</v>
      </c>
      <c r="CJ185" s="380">
        <v>7.7136544972021399</v>
      </c>
      <c r="CK185" s="89">
        <v>119.69124347669801</v>
      </c>
      <c r="CL185" s="380">
        <v>17.179412522947199</v>
      </c>
      <c r="CM185" s="380">
        <v>5.5913929912290099E-2</v>
      </c>
      <c r="CN185" s="89">
        <v>1502.8779122841299</v>
      </c>
      <c r="CO185" s="380">
        <v>257.11193472490402</v>
      </c>
      <c r="CP185" s="380">
        <v>1.58970607747182E-2</v>
      </c>
      <c r="CQ185" s="89">
        <v>0.32866085530144301</v>
      </c>
      <c r="CR185" s="380">
        <v>0.65732171060288602</v>
      </c>
      <c r="CS185" s="380">
        <v>3.2350504403202703E-2</v>
      </c>
      <c r="CT185" s="89">
        <v>0</v>
      </c>
      <c r="CU185" s="380">
        <v>0</v>
      </c>
      <c r="CV185" s="380">
        <v>0</v>
      </c>
      <c r="CW185" s="89">
        <v>0</v>
      </c>
      <c r="CX185" s="380">
        <v>0</v>
      </c>
      <c r="CY185" s="380">
        <v>0</v>
      </c>
      <c r="CZ185" s="591">
        <f t="shared" si="271"/>
        <v>0.136614674417912</v>
      </c>
      <c r="DA185" s="380">
        <v>0</v>
      </c>
      <c r="DB185" s="380">
        <v>0.136614674417912</v>
      </c>
      <c r="DC185" s="591">
        <f t="shared" si="276"/>
        <v>4.9116148934095598E-2</v>
      </c>
      <c r="DD185" s="380">
        <v>0</v>
      </c>
      <c r="DE185" s="380">
        <v>4.9116148934095598E-2</v>
      </c>
      <c r="DF185" s="591">
        <v>0</v>
      </c>
      <c r="DG185" s="380">
        <v>0</v>
      </c>
      <c r="DH185" s="380">
        <v>0</v>
      </c>
      <c r="DI185" s="89">
        <v>88.723320842299003</v>
      </c>
      <c r="DJ185" s="380">
        <v>14.0613666596626</v>
      </c>
      <c r="DK185" s="380">
        <v>1.41645393959386E-2</v>
      </c>
      <c r="DL185" s="89">
        <v>378.55961651859701</v>
      </c>
      <c r="DM185" s="380">
        <v>57.375406820308399</v>
      </c>
      <c r="DN185" s="380">
        <v>0</v>
      </c>
      <c r="DO185" s="89">
        <v>74.2314765267013</v>
      </c>
      <c r="DP185" s="380">
        <v>12.2292055989533</v>
      </c>
      <c r="DQ185" s="380">
        <v>0</v>
      </c>
      <c r="DR185" s="89">
        <v>425.57379428425298</v>
      </c>
      <c r="DS185" s="380">
        <v>78.519619726234595</v>
      </c>
      <c r="DT185" s="380">
        <v>0</v>
      </c>
      <c r="DU185" s="89">
        <v>234.38310310730901</v>
      </c>
      <c r="DV185" s="380">
        <v>49.559466548113797</v>
      </c>
      <c r="DW185" s="380">
        <v>0</v>
      </c>
      <c r="DX185" s="89">
        <v>17.118394720657999</v>
      </c>
      <c r="DY185" s="380">
        <v>3.4516887230429001</v>
      </c>
      <c r="DZ185" s="380">
        <v>0</v>
      </c>
      <c r="EA185" s="89">
        <v>330.19259386308801</v>
      </c>
      <c r="EB185" s="380">
        <v>40.816976838839999</v>
      </c>
      <c r="EC185" s="380">
        <v>0</v>
      </c>
      <c r="ED185" s="89">
        <v>64.373268382840294</v>
      </c>
      <c r="EE185" s="380">
        <v>7.0754832131557599</v>
      </c>
      <c r="EF185" s="380">
        <v>0</v>
      </c>
      <c r="EG185" s="89">
        <v>378.62031996495602</v>
      </c>
      <c r="EH185" s="380">
        <v>57.228199099119301</v>
      </c>
      <c r="EI185" s="380">
        <v>0</v>
      </c>
      <c r="EJ185" s="89">
        <v>63.383252739392198</v>
      </c>
      <c r="EK185" s="380">
        <v>9.3790861261363592</v>
      </c>
      <c r="EL185" s="380">
        <v>0</v>
      </c>
      <c r="EM185" s="89">
        <v>155.507549754629</v>
      </c>
      <c r="EN185" s="380">
        <v>26.187762964428501</v>
      </c>
      <c r="EO185" s="380">
        <v>0</v>
      </c>
      <c r="EP185" s="89">
        <v>20.973100835864098</v>
      </c>
      <c r="EQ185" s="380">
        <v>3.1584150470932699</v>
      </c>
      <c r="ER185" s="380">
        <v>0</v>
      </c>
      <c r="ES185" s="89">
        <v>134.75594804132001</v>
      </c>
      <c r="ET185" s="380">
        <v>26.144084259741799</v>
      </c>
      <c r="EU185" s="380">
        <v>0</v>
      </c>
      <c r="EV185" s="89">
        <v>16.652054942776999</v>
      </c>
      <c r="EW185" s="380">
        <v>2.1527791372975602</v>
      </c>
      <c r="EX185" s="380">
        <v>0</v>
      </c>
      <c r="EY185" s="591">
        <f t="shared" ref="EY185" si="289">FA185</f>
        <v>6.6071185824843698E-2</v>
      </c>
      <c r="EZ185" s="380">
        <v>0</v>
      </c>
      <c r="FA185" s="380">
        <v>6.6071185824843698E-2</v>
      </c>
      <c r="FB185" s="89">
        <v>8.8349672489166498</v>
      </c>
      <c r="FC185" s="380">
        <v>0.76892419405325196</v>
      </c>
      <c r="FD185" s="380">
        <v>4.0725312181923198E-2</v>
      </c>
      <c r="FE185" s="89">
        <v>2.85504884479132</v>
      </c>
      <c r="FF185" s="380">
        <v>0.93869308045278799</v>
      </c>
      <c r="FG185" s="380">
        <v>3.7833540138446101E-2</v>
      </c>
      <c r="FH185" s="89">
        <v>4.5051684596863604</v>
      </c>
      <c r="FI185" s="380">
        <v>1.61812270078706</v>
      </c>
      <c r="FJ185" s="380">
        <v>1.6865463367656101E-2</v>
      </c>
      <c r="FK185" s="89">
        <v>142.14456335377801</v>
      </c>
      <c r="FL185" s="380">
        <v>24.662045127907302</v>
      </c>
      <c r="FM185" s="380">
        <v>0</v>
      </c>
    </row>
    <row r="186" spans="2:169">
      <c r="B186" s="73" t="s">
        <v>1337</v>
      </c>
      <c r="C186" s="73" t="s">
        <v>1408</v>
      </c>
      <c r="D186" s="73" t="s">
        <v>1339</v>
      </c>
      <c r="E186" s="73">
        <v>1.32</v>
      </c>
      <c r="F186" s="73">
        <v>2.08</v>
      </c>
      <c r="H186" s="73" t="s">
        <v>1340</v>
      </c>
      <c r="I186" s="73" t="s">
        <v>1442</v>
      </c>
      <c r="J186" s="73" t="s">
        <v>1342</v>
      </c>
      <c r="K186" s="73" t="s">
        <v>1443</v>
      </c>
      <c r="L186" s="73">
        <v>33</v>
      </c>
      <c r="M186" s="113" t="s">
        <v>1753</v>
      </c>
      <c r="N186" s="591">
        <f t="shared" si="283"/>
        <v>2.4418482916067998</v>
      </c>
      <c r="O186" s="380">
        <v>6.4102818623955899</v>
      </c>
      <c r="P186" s="380">
        <v>2.4418482916067998</v>
      </c>
      <c r="Q186" s="89">
        <v>2.67416209110492</v>
      </c>
      <c r="R186" s="380">
        <v>6.3662446732595601</v>
      </c>
      <c r="S186" s="380">
        <v>2.6345985944369401</v>
      </c>
      <c r="T186" s="89">
        <v>471.63485943925298</v>
      </c>
      <c r="U186" s="380">
        <v>71.660063517585101</v>
      </c>
      <c r="V186" s="380">
        <v>5.5278545538278996</v>
      </c>
      <c r="W186" s="89">
        <v>196.34031439321001</v>
      </c>
      <c r="X186" s="380">
        <v>51.623606299689797</v>
      </c>
      <c r="Y186" s="380">
        <v>0.10755279790107999</v>
      </c>
      <c r="Z186" s="89">
        <v>84.132045271215802</v>
      </c>
      <c r="AA186" s="380">
        <v>96.754615334181395</v>
      </c>
      <c r="AB186" s="380">
        <v>0.40579951956063298</v>
      </c>
      <c r="AC186" s="591">
        <f t="shared" si="267"/>
        <v>267.01732492789802</v>
      </c>
      <c r="AD186" s="380">
        <v>1183.88740766867</v>
      </c>
      <c r="AE186" s="380">
        <v>267.01732492789802</v>
      </c>
      <c r="AF186" s="89">
        <v>218647.52957603501</v>
      </c>
      <c r="AG186" s="380">
        <v>46333.583242349501</v>
      </c>
      <c r="AH186" s="380">
        <v>10.0582883480836</v>
      </c>
      <c r="AI186" s="89">
        <v>97.551906346675807</v>
      </c>
      <c r="AJ186" s="380">
        <v>181.60729083715</v>
      </c>
      <c r="AK186" s="380">
        <v>66.149798523116004</v>
      </c>
      <c r="AL186" s="89">
        <v>1092.52932455054</v>
      </c>
      <c r="AM186" s="380">
        <v>442.95536162718702</v>
      </c>
      <c r="AN186" s="380">
        <v>103.97179272311099</v>
      </c>
      <c r="AO186" s="591">
        <f t="shared" si="268"/>
        <v>41.162901538786699</v>
      </c>
      <c r="AP186" s="380">
        <v>144.92388246714</v>
      </c>
      <c r="AQ186" s="380">
        <v>41.162901538786699</v>
      </c>
      <c r="AR186" s="89">
        <v>3.1600803777539999</v>
      </c>
      <c r="AS186" s="380">
        <v>1.33027514756209</v>
      </c>
      <c r="AT186" s="380">
        <v>0.291132988444261</v>
      </c>
      <c r="AU186" s="89">
        <v>4.2381970145083896</v>
      </c>
      <c r="AV186" s="380">
        <v>8.4763940290167898</v>
      </c>
      <c r="AW186" s="380">
        <v>0.60679620321716599</v>
      </c>
      <c r="AX186" s="89">
        <v>0.24230908549151201</v>
      </c>
      <c r="AY186" s="382">
        <v>0.48240054194857201</v>
      </c>
      <c r="AZ186" s="382">
        <v>7.3534918307100003E-2</v>
      </c>
      <c r="BA186" s="591">
        <f t="shared" si="269"/>
        <v>1.24514575628904</v>
      </c>
      <c r="BB186" s="380">
        <v>2.1060961266775</v>
      </c>
      <c r="BC186" s="380">
        <v>1.24514575628904</v>
      </c>
      <c r="BD186" s="89">
        <v>2471.7224960983899</v>
      </c>
      <c r="BE186" s="380">
        <v>473.55273010350197</v>
      </c>
      <c r="BF186" s="380">
        <v>0.67771240063383198</v>
      </c>
      <c r="BG186" s="89">
        <v>1312.9124126424399</v>
      </c>
      <c r="BH186" s="380">
        <v>346.070370930281</v>
      </c>
      <c r="BI186" s="380">
        <v>0.96070160172423902</v>
      </c>
      <c r="BJ186" s="89">
        <v>1309.3686325747001</v>
      </c>
      <c r="BK186" s="380">
        <v>354.15039176123003</v>
      </c>
      <c r="BL186" s="380">
        <v>4.4153971759872501</v>
      </c>
      <c r="BM186" s="89">
        <v>0.138805514776009</v>
      </c>
      <c r="BN186" s="380">
        <v>0.277611029552017</v>
      </c>
      <c r="BO186" s="380">
        <v>3.9926571387424503E-2</v>
      </c>
      <c r="BP186" s="89">
        <v>0.61312419616366198</v>
      </c>
      <c r="BQ186" s="380">
        <v>1.22624839232732</v>
      </c>
      <c r="BR186" s="380">
        <v>0.24659685082302399</v>
      </c>
      <c r="BS186" s="89">
        <v>0.28250342255459399</v>
      </c>
      <c r="BT186" s="380">
        <v>0.83113248201482204</v>
      </c>
      <c r="BU186" s="380">
        <v>0.25996885532418801</v>
      </c>
      <c r="BV186" s="89">
        <v>1.9864836234363099</v>
      </c>
      <c r="BW186" s="380">
        <v>2.0608145000398799</v>
      </c>
      <c r="BX186" s="380">
        <v>0.20344126481091701</v>
      </c>
      <c r="BY186" s="89">
        <v>0.32864824792443198</v>
      </c>
      <c r="BZ186" s="380">
        <v>0.65729649584886396</v>
      </c>
      <c r="CA186" s="380">
        <v>9.5053217449243999E-2</v>
      </c>
      <c r="CB186" s="89">
        <v>25.568080630953101</v>
      </c>
      <c r="CC186" s="380">
        <v>8.3294913972573497</v>
      </c>
      <c r="CD186" s="380">
        <v>0.38692133244567201</v>
      </c>
      <c r="CE186" s="89">
        <v>7.9066923567317504</v>
      </c>
      <c r="CF186" s="380">
        <v>3.6373089291884999</v>
      </c>
      <c r="CG186" s="380">
        <v>0.13011046544702101</v>
      </c>
      <c r="CH186" s="591">
        <f t="shared" si="270"/>
        <v>3.51216844946644</v>
      </c>
      <c r="CI186" s="380">
        <v>7.3851314940373802</v>
      </c>
      <c r="CJ186" s="380">
        <v>3.51216844946644</v>
      </c>
      <c r="CK186" s="89">
        <v>110.72678815526901</v>
      </c>
      <c r="CL186" s="380">
        <v>19.432201526776598</v>
      </c>
      <c r="CM186" s="380">
        <v>3.22606557585495E-2</v>
      </c>
      <c r="CN186" s="89">
        <v>1672.5242509028601</v>
      </c>
      <c r="CO186" s="380">
        <v>533.82772543112605</v>
      </c>
      <c r="CP186" s="380">
        <v>9.6173991944815997E-3</v>
      </c>
      <c r="CQ186" s="89">
        <v>0.42153120736372002</v>
      </c>
      <c r="CR186" s="380">
        <v>0.43188961029995099</v>
      </c>
      <c r="CS186" s="380">
        <v>0</v>
      </c>
      <c r="CT186" s="89">
        <v>0</v>
      </c>
      <c r="CU186" s="380">
        <v>0</v>
      </c>
      <c r="CV186" s="380">
        <v>0</v>
      </c>
      <c r="CW186" s="89">
        <v>0</v>
      </c>
      <c r="CX186" s="380">
        <v>0</v>
      </c>
      <c r="CY186" s="380">
        <v>0</v>
      </c>
      <c r="CZ186" s="591">
        <f t="shared" si="271"/>
        <v>7.1868807422934805E-2</v>
      </c>
      <c r="DA186" s="380">
        <v>0</v>
      </c>
      <c r="DB186" s="380">
        <v>7.1868807422934805E-2</v>
      </c>
      <c r="DC186" s="591">
        <f t="shared" si="276"/>
        <v>4.0386266971935599E-2</v>
      </c>
      <c r="DD186" s="380">
        <v>0</v>
      </c>
      <c r="DE186" s="380">
        <v>4.0386266971935599E-2</v>
      </c>
      <c r="DF186" s="591">
        <v>0</v>
      </c>
      <c r="DG186" s="380">
        <v>0</v>
      </c>
      <c r="DH186" s="380">
        <v>0</v>
      </c>
      <c r="DI186" s="89">
        <v>137.37171316503699</v>
      </c>
      <c r="DJ186" s="380">
        <v>49.140847834311401</v>
      </c>
      <c r="DK186" s="380">
        <v>0</v>
      </c>
      <c r="DL186" s="89">
        <v>523.16471115067804</v>
      </c>
      <c r="DM186" s="380">
        <v>152.75575676982101</v>
      </c>
      <c r="DN186" s="380">
        <v>0</v>
      </c>
      <c r="DO186" s="89">
        <v>96.891758108357095</v>
      </c>
      <c r="DP186" s="380">
        <v>29.821357567350798</v>
      </c>
      <c r="DQ186" s="380">
        <v>0</v>
      </c>
      <c r="DR186" s="89">
        <v>513.763102665063</v>
      </c>
      <c r="DS186" s="380">
        <v>156.80621768274099</v>
      </c>
      <c r="DT186" s="380">
        <v>0</v>
      </c>
      <c r="DU186" s="89">
        <v>251.86107675544599</v>
      </c>
      <c r="DV186" s="380">
        <v>71.044670563046495</v>
      </c>
      <c r="DW186" s="380">
        <v>0</v>
      </c>
      <c r="DX186" s="89">
        <v>12.382972152140701</v>
      </c>
      <c r="DY186" s="380">
        <v>3.07397382007554</v>
      </c>
      <c r="DZ186" s="380">
        <v>0</v>
      </c>
      <c r="EA186" s="89">
        <v>344.24911284503003</v>
      </c>
      <c r="EB186" s="380">
        <v>117.51181858136199</v>
      </c>
      <c r="EC186" s="380">
        <v>0</v>
      </c>
      <c r="ED186" s="89">
        <v>65.348722231972005</v>
      </c>
      <c r="EE186" s="380">
        <v>20.715787438616999</v>
      </c>
      <c r="EF186" s="380">
        <v>3.9983594644506498E-3</v>
      </c>
      <c r="EG186" s="89">
        <v>409.27672973343999</v>
      </c>
      <c r="EH186" s="380">
        <v>134.99257566636001</v>
      </c>
      <c r="EI186" s="380">
        <v>0</v>
      </c>
      <c r="EJ186" s="89">
        <v>70.2590543978922</v>
      </c>
      <c r="EK186" s="380">
        <v>23.168623302028301</v>
      </c>
      <c r="EL186" s="380">
        <v>0</v>
      </c>
      <c r="EM186" s="89">
        <v>184.51044913574199</v>
      </c>
      <c r="EN186" s="380">
        <v>65.689719534172596</v>
      </c>
      <c r="EO186" s="380">
        <v>0</v>
      </c>
      <c r="EP186" s="89">
        <v>23.908216121082301</v>
      </c>
      <c r="EQ186" s="380">
        <v>8.7767428708738304</v>
      </c>
      <c r="ER186" s="380">
        <v>0</v>
      </c>
      <c r="ES186" s="89">
        <v>151.67757339228501</v>
      </c>
      <c r="ET186" s="380">
        <v>64.070460198113906</v>
      </c>
      <c r="EU186" s="380">
        <v>0</v>
      </c>
      <c r="EV186" s="89">
        <v>20.097097191825998</v>
      </c>
      <c r="EW186" s="380">
        <v>8.6084593074595794</v>
      </c>
      <c r="EX186" s="380">
        <v>0</v>
      </c>
      <c r="EY186" s="591">
        <v>0</v>
      </c>
      <c r="EZ186" s="380">
        <v>0</v>
      </c>
      <c r="FA186" s="380">
        <v>0</v>
      </c>
      <c r="FB186" s="89">
        <v>7.9684652331617301</v>
      </c>
      <c r="FC186" s="380">
        <v>1.4588062196244</v>
      </c>
      <c r="FD186" s="380">
        <v>1.7389727547284201E-2</v>
      </c>
      <c r="FE186" s="89">
        <v>1.5776003648652399</v>
      </c>
      <c r="FF186" s="380">
        <v>0.82096589155949395</v>
      </c>
      <c r="FG186" s="380">
        <v>1.6118220144959498E-2</v>
      </c>
      <c r="FH186" s="89">
        <v>10.0832112587099</v>
      </c>
      <c r="FI186" s="380">
        <v>9.8875412353880794</v>
      </c>
      <c r="FJ186" s="380">
        <v>0</v>
      </c>
      <c r="FK186" s="89">
        <v>83.739317027922496</v>
      </c>
      <c r="FL186" s="380">
        <v>40.826696893493299</v>
      </c>
      <c r="FM186" s="380">
        <v>0</v>
      </c>
    </row>
    <row r="187" spans="2:169">
      <c r="B187" s="73" t="s">
        <v>1337</v>
      </c>
      <c r="C187" s="73" t="s">
        <v>1408</v>
      </c>
      <c r="D187" s="73" t="s">
        <v>1339</v>
      </c>
      <c r="E187" s="73">
        <v>1.32</v>
      </c>
      <c r="F187" s="73">
        <v>2.08</v>
      </c>
      <c r="H187" s="73" t="s">
        <v>1340</v>
      </c>
      <c r="I187" s="73" t="s">
        <v>1442</v>
      </c>
      <c r="J187" s="73" t="s">
        <v>1342</v>
      </c>
      <c r="K187" s="73" t="s">
        <v>1443</v>
      </c>
      <c r="L187" s="73">
        <v>25</v>
      </c>
      <c r="M187" s="113" t="s">
        <v>1754</v>
      </c>
      <c r="N187" s="591">
        <f t="shared" si="283"/>
        <v>2.2628663013225601</v>
      </c>
      <c r="O187" s="380">
        <v>5.4492643739170799</v>
      </c>
      <c r="P187" s="380">
        <v>2.2628663013225601</v>
      </c>
      <c r="Q187" s="89">
        <v>2.7174171498142301</v>
      </c>
      <c r="R187" s="380">
        <v>10.651020212003001</v>
      </c>
      <c r="S187" s="380">
        <v>2.262436076417</v>
      </c>
      <c r="T187" s="89">
        <v>516.95312819127298</v>
      </c>
      <c r="U187" s="380">
        <v>81.545206017074193</v>
      </c>
      <c r="V187" s="380">
        <v>5.4751301401068799</v>
      </c>
      <c r="W187" s="89">
        <v>166.271057375559</v>
      </c>
      <c r="X187" s="380">
        <v>51.2625409265382</v>
      </c>
      <c r="Y187" s="380">
        <v>0.106190913475</v>
      </c>
      <c r="Z187" s="89">
        <v>34.704087902998502</v>
      </c>
      <c r="AA187" s="380">
        <v>34.976645214889501</v>
      </c>
      <c r="AB187" s="380">
        <v>0.431068749612535</v>
      </c>
      <c r="AC187" s="591">
        <f t="shared" si="267"/>
        <v>370.49271463487497</v>
      </c>
      <c r="AD187" s="380">
        <v>919.261247408636</v>
      </c>
      <c r="AE187" s="380">
        <v>370.49271463487497</v>
      </c>
      <c r="AF187" s="89">
        <v>210318.71123239299</v>
      </c>
      <c r="AG187" s="380">
        <v>49128.672668453801</v>
      </c>
      <c r="AH187" s="380">
        <v>10.1726680543243</v>
      </c>
      <c r="AI187" s="89">
        <v>144.13838187848401</v>
      </c>
      <c r="AJ187" s="380">
        <v>142.915484080048</v>
      </c>
      <c r="AK187" s="380">
        <v>56.615301556671</v>
      </c>
      <c r="AL187" s="89">
        <v>1160.1679097267599</v>
      </c>
      <c r="AM187" s="380">
        <v>316.91498569185501</v>
      </c>
      <c r="AN187" s="380">
        <v>82.729404581420297</v>
      </c>
      <c r="AO187" s="591">
        <f t="shared" si="268"/>
        <v>54.050093630853198</v>
      </c>
      <c r="AP187" s="380">
        <v>149.57640138173599</v>
      </c>
      <c r="AQ187" s="380">
        <v>54.050093630853198</v>
      </c>
      <c r="AR187" s="89">
        <v>3.0845873122950702</v>
      </c>
      <c r="AS187" s="380">
        <v>1.4859792663586899</v>
      </c>
      <c r="AT187" s="380">
        <v>0.300543123173941</v>
      </c>
      <c r="AU187" s="89">
        <v>4.5450574366043996</v>
      </c>
      <c r="AV187" s="380">
        <v>8.6377992365264493</v>
      </c>
      <c r="AW187" s="380">
        <v>0.41208575085582899</v>
      </c>
      <c r="AX187" s="89">
        <v>0.22350323351597101</v>
      </c>
      <c r="AY187" s="382">
        <v>0.414576028442533</v>
      </c>
      <c r="AZ187" s="382">
        <v>6.6542591505264106E-2</v>
      </c>
      <c r="BA187" s="591">
        <f t="shared" si="269"/>
        <v>0.99571512092741898</v>
      </c>
      <c r="BB187" s="380">
        <v>3.6225720434495599</v>
      </c>
      <c r="BC187" s="380">
        <v>0.99571512092741898</v>
      </c>
      <c r="BD187" s="89">
        <v>2249.60442815036</v>
      </c>
      <c r="BE187" s="380">
        <v>469.31834363527702</v>
      </c>
      <c r="BF187" s="380">
        <v>0.86050141687571402</v>
      </c>
      <c r="BG187" s="89">
        <v>1243.04769253617</v>
      </c>
      <c r="BH187" s="380">
        <v>245.37873640538601</v>
      </c>
      <c r="BI187" s="380">
        <v>0.87820428405262196</v>
      </c>
      <c r="BJ187" s="89">
        <v>1293.0039808117999</v>
      </c>
      <c r="BK187" s="380">
        <v>347.10949968702198</v>
      </c>
      <c r="BL187" s="380">
        <v>3.5847788554835001</v>
      </c>
      <c r="BM187" s="89">
        <v>0.12920497374673201</v>
      </c>
      <c r="BN187" s="380">
        <v>0.25840994749346402</v>
      </c>
      <c r="BO187" s="380">
        <v>3.12685418000892E-2</v>
      </c>
      <c r="BP187" s="591">
        <f t="shared" ref="BP187:BP192" si="290">BR187</f>
        <v>0.23627089109892699</v>
      </c>
      <c r="BQ187" s="380">
        <v>0</v>
      </c>
      <c r="BR187" s="380">
        <v>0.23627089109892699</v>
      </c>
      <c r="BS187" s="591">
        <f t="shared" ref="BS187:BS197" si="291">BU187</f>
        <v>0.246905473707106</v>
      </c>
      <c r="BT187" s="380">
        <v>0.65699893995787095</v>
      </c>
      <c r="BU187" s="380">
        <v>0.246905473707106</v>
      </c>
      <c r="BV187" s="89">
        <v>1.8787799035955399</v>
      </c>
      <c r="BW187" s="380">
        <v>1.8802285948102599</v>
      </c>
      <c r="BX187" s="380">
        <v>0.22836915068814401</v>
      </c>
      <c r="BY187" s="89">
        <v>0.53079780812066901</v>
      </c>
      <c r="BZ187" s="380">
        <v>0.386798004471474</v>
      </c>
      <c r="CA187" s="380">
        <v>8.4411988404605801E-2</v>
      </c>
      <c r="CB187" s="89">
        <v>30.345894731289398</v>
      </c>
      <c r="CC187" s="380">
        <v>9.5390010592617198</v>
      </c>
      <c r="CD187" s="380">
        <v>0.29843362115380301</v>
      </c>
      <c r="CE187" s="89">
        <v>8.1277216436344997</v>
      </c>
      <c r="CF187" s="380">
        <v>4.1239200309774802</v>
      </c>
      <c r="CG187" s="380">
        <v>0.121956384154288</v>
      </c>
      <c r="CH187" s="591">
        <f t="shared" si="270"/>
        <v>3.0410313138064198</v>
      </c>
      <c r="CI187" s="380">
        <v>8.3204301270823606</v>
      </c>
      <c r="CJ187" s="380">
        <v>3.0410313138064198</v>
      </c>
      <c r="CK187" s="89">
        <v>116.964681124522</v>
      </c>
      <c r="CL187" s="380">
        <v>22.1524274157828</v>
      </c>
      <c r="CM187" s="380">
        <v>2.9030325354154E-2</v>
      </c>
      <c r="CN187" s="89">
        <v>1856.3685259890999</v>
      </c>
      <c r="CO187" s="380">
        <v>304.31456363785497</v>
      </c>
      <c r="CP187" s="380">
        <v>6.7661825848257303E-3</v>
      </c>
      <c r="CQ187" s="89">
        <v>0.229255372177877</v>
      </c>
      <c r="CR187" s="380">
        <v>0.45307799257612003</v>
      </c>
      <c r="CS187" s="380">
        <v>1.3762315807313E-2</v>
      </c>
      <c r="CT187" s="89">
        <v>0</v>
      </c>
      <c r="CU187" s="380">
        <v>0</v>
      </c>
      <c r="CV187" s="380">
        <v>0</v>
      </c>
      <c r="CW187" s="591">
        <f t="shared" ref="CW187" si="292">CY187</f>
        <v>5.6059488374426703E-2</v>
      </c>
      <c r="CX187" s="380">
        <v>0</v>
      </c>
      <c r="CY187" s="380">
        <v>5.6059488374426703E-2</v>
      </c>
      <c r="CZ187" s="591">
        <f t="shared" si="271"/>
        <v>6.5921898611809998E-2</v>
      </c>
      <c r="DA187" s="380">
        <v>0</v>
      </c>
      <c r="DB187" s="380">
        <v>6.5921898611809998E-2</v>
      </c>
      <c r="DC187" s="591">
        <f t="shared" si="276"/>
        <v>4.9911638005160998E-2</v>
      </c>
      <c r="DD187" s="380">
        <v>0</v>
      </c>
      <c r="DE187" s="380">
        <v>4.9911638005160998E-2</v>
      </c>
      <c r="DF187" s="591">
        <v>0</v>
      </c>
      <c r="DG187" s="380">
        <v>0</v>
      </c>
      <c r="DH187" s="380">
        <v>0</v>
      </c>
      <c r="DI187" s="89">
        <v>154.35398976660699</v>
      </c>
      <c r="DJ187" s="380">
        <v>34.773346962434601</v>
      </c>
      <c r="DK187" s="380">
        <v>0</v>
      </c>
      <c r="DL187" s="89">
        <v>589.90131271323003</v>
      </c>
      <c r="DM187" s="380">
        <v>137.681357952447</v>
      </c>
      <c r="DN187" s="380">
        <v>0</v>
      </c>
      <c r="DO187" s="89">
        <v>106.844754661153</v>
      </c>
      <c r="DP187" s="380">
        <v>19.294559879082598</v>
      </c>
      <c r="DQ187" s="380">
        <v>0</v>
      </c>
      <c r="DR187" s="89">
        <v>573.78138434589698</v>
      </c>
      <c r="DS187" s="380">
        <v>88.539414204467903</v>
      </c>
      <c r="DT187" s="380">
        <v>0</v>
      </c>
      <c r="DU187" s="89">
        <v>277.09887628206502</v>
      </c>
      <c r="DV187" s="380">
        <v>44.113606393380799</v>
      </c>
      <c r="DW187" s="380">
        <v>0</v>
      </c>
      <c r="DX187" s="89">
        <v>11.6352221885129</v>
      </c>
      <c r="DY187" s="380">
        <v>2.8759486568459698</v>
      </c>
      <c r="DZ187" s="380">
        <v>1.2244055411845201E-2</v>
      </c>
      <c r="EA187" s="89">
        <v>375.54941657196599</v>
      </c>
      <c r="EB187" s="380">
        <v>32.405025923541999</v>
      </c>
      <c r="EC187" s="380">
        <v>0</v>
      </c>
      <c r="ED187" s="89">
        <v>70.851925198439304</v>
      </c>
      <c r="EE187" s="380">
        <v>8.3960253292878804</v>
      </c>
      <c r="EF187" s="380">
        <v>0</v>
      </c>
      <c r="EG187" s="89">
        <v>442.590984703343</v>
      </c>
      <c r="EH187" s="380">
        <v>71.605563211744396</v>
      </c>
      <c r="EI187" s="380">
        <v>3.2383765753227101E-2</v>
      </c>
      <c r="EJ187" s="89">
        <v>76.483854818952807</v>
      </c>
      <c r="EK187" s="380">
        <v>15.067820375081499</v>
      </c>
      <c r="EL187" s="380">
        <v>0</v>
      </c>
      <c r="EM187" s="89">
        <v>200.418047211019</v>
      </c>
      <c r="EN187" s="380">
        <v>38.446162722547697</v>
      </c>
      <c r="EO187" s="380">
        <v>0</v>
      </c>
      <c r="EP187" s="89">
        <v>26.7669246426874</v>
      </c>
      <c r="EQ187" s="380">
        <v>6.1725551915578798</v>
      </c>
      <c r="ER187" s="380">
        <v>0</v>
      </c>
      <c r="ES187" s="89">
        <v>167.89659551853501</v>
      </c>
      <c r="ET187" s="380">
        <v>38.733642661329696</v>
      </c>
      <c r="EU187" s="380">
        <v>0</v>
      </c>
      <c r="EV187" s="89">
        <v>22.438397811349802</v>
      </c>
      <c r="EW187" s="380">
        <v>4.0053935558419704</v>
      </c>
      <c r="EX187" s="380">
        <v>0</v>
      </c>
      <c r="EY187" s="591">
        <v>0</v>
      </c>
      <c r="EZ187" s="380">
        <v>0</v>
      </c>
      <c r="FA187" s="380">
        <v>0</v>
      </c>
      <c r="FB187" s="89">
        <v>8.1041807023364907</v>
      </c>
      <c r="FC187" s="380">
        <v>1.55013431499142</v>
      </c>
      <c r="FD187" s="380">
        <v>1.22187925394698E-2</v>
      </c>
      <c r="FE187" s="89">
        <v>1.69436083321947</v>
      </c>
      <c r="FF187" s="380">
        <v>0.56289005877712395</v>
      </c>
      <c r="FG187" s="380">
        <v>2.1273394106446401E-2</v>
      </c>
      <c r="FH187" s="89">
        <v>7.2240977341296801</v>
      </c>
      <c r="FI187" s="380">
        <v>3.6144520929323298</v>
      </c>
      <c r="FJ187" s="380">
        <v>0</v>
      </c>
      <c r="FK187" s="89">
        <v>80.296633540760197</v>
      </c>
      <c r="FL187" s="380">
        <v>14.7589908590825</v>
      </c>
      <c r="FM187" s="380">
        <v>0</v>
      </c>
    </row>
    <row r="188" spans="2:169">
      <c r="B188" s="68" t="s">
        <v>1337</v>
      </c>
      <c r="C188" s="68" t="s">
        <v>1408</v>
      </c>
      <c r="D188" s="68" t="s">
        <v>1339</v>
      </c>
      <c r="E188" s="68">
        <v>1.32</v>
      </c>
      <c r="F188" s="68">
        <v>2.08</v>
      </c>
      <c r="G188" s="68"/>
      <c r="H188" s="68" t="s">
        <v>1340</v>
      </c>
      <c r="I188" s="68" t="s">
        <v>1442</v>
      </c>
      <c r="J188" s="68" t="s">
        <v>1342</v>
      </c>
      <c r="K188" s="68" t="s">
        <v>1443</v>
      </c>
      <c r="L188" s="68">
        <v>25</v>
      </c>
      <c r="M188" s="115" t="s">
        <v>1755</v>
      </c>
      <c r="N188" s="598">
        <f t="shared" si="283"/>
        <v>4.3223746677284103</v>
      </c>
      <c r="O188" s="599">
        <v>11.111113441003999</v>
      </c>
      <c r="P188" s="599">
        <v>4.3223746677284103</v>
      </c>
      <c r="Q188" s="598">
        <f t="shared" ref="Q188:Q206" si="293">S188</f>
        <v>3.5578832463555301</v>
      </c>
      <c r="R188" s="599">
        <v>9.0432899834028202</v>
      </c>
      <c r="S188" s="599">
        <v>3.5578832463555301</v>
      </c>
      <c r="T188" s="90">
        <v>405.25470081937698</v>
      </c>
      <c r="U188" s="599">
        <v>71.1918312700857</v>
      </c>
      <c r="V188" s="599">
        <v>8.66149439488143</v>
      </c>
      <c r="W188" s="90">
        <v>138.65895119512001</v>
      </c>
      <c r="X188" s="599">
        <v>44.614788534620999</v>
      </c>
      <c r="Y188" s="599">
        <v>0.39029818198244498</v>
      </c>
      <c r="Z188" s="90">
        <v>26.620161881407999</v>
      </c>
      <c r="AA188" s="599">
        <v>35.548872996717499</v>
      </c>
      <c r="AB188" s="599">
        <v>0.74177527604757298</v>
      </c>
      <c r="AC188" s="598">
        <f t="shared" si="267"/>
        <v>1141.1930702557299</v>
      </c>
      <c r="AD188" s="599">
        <v>1288.90656836532</v>
      </c>
      <c r="AE188" s="599">
        <v>1141.1930702557299</v>
      </c>
      <c r="AF188" s="90">
        <v>222566.27398581899</v>
      </c>
      <c r="AG188" s="599">
        <v>46650.048710103103</v>
      </c>
      <c r="AH188" s="599">
        <v>17.364934254369501</v>
      </c>
      <c r="AI188" s="598">
        <f t="shared" ref="AI188:AI206" si="294">AK188</f>
        <v>114.20896153175801</v>
      </c>
      <c r="AJ188" s="599">
        <v>300.42662661109301</v>
      </c>
      <c r="AK188" s="599">
        <v>114.20896153175801</v>
      </c>
      <c r="AL188" s="90">
        <v>1318.4729908341901</v>
      </c>
      <c r="AM188" s="599">
        <v>668.88698729177099</v>
      </c>
      <c r="AN188" s="599">
        <v>184.48672452705799</v>
      </c>
      <c r="AO188" s="598">
        <f t="shared" si="268"/>
        <v>152.62745296301199</v>
      </c>
      <c r="AP188" s="599">
        <v>258.277334515544</v>
      </c>
      <c r="AQ188" s="599">
        <v>152.62745296301199</v>
      </c>
      <c r="AR188" s="90">
        <v>3.0863018898072498</v>
      </c>
      <c r="AS188" s="599">
        <v>1.7413278690995999</v>
      </c>
      <c r="AT188" s="599">
        <v>0.54776728637897298</v>
      </c>
      <c r="AU188" s="598">
        <f t="shared" ref="AU188:AU195" si="295">AW188</f>
        <v>0.97979642624368601</v>
      </c>
      <c r="AV188" s="599">
        <v>0</v>
      </c>
      <c r="AW188" s="599">
        <v>0.97979642624368601</v>
      </c>
      <c r="AX188" s="90">
        <v>0.171953639233179</v>
      </c>
      <c r="AY188" s="600">
        <v>0.34390727846635799</v>
      </c>
      <c r="AZ188" s="600">
        <v>8.2428580082284597E-2</v>
      </c>
      <c r="BA188" s="598">
        <f t="shared" si="269"/>
        <v>1.81902736856442</v>
      </c>
      <c r="BB188" s="599">
        <v>5.9160743068977899</v>
      </c>
      <c r="BC188" s="599">
        <v>1.81902736856442</v>
      </c>
      <c r="BD188" s="90">
        <v>2405.1687752125099</v>
      </c>
      <c r="BE188" s="599">
        <v>504.36082973141498</v>
      </c>
      <c r="BF188" s="599">
        <v>2.1180782807299501</v>
      </c>
      <c r="BG188" s="90">
        <v>1123.78210167521</v>
      </c>
      <c r="BH188" s="599">
        <v>279.32175139314103</v>
      </c>
      <c r="BI188" s="599">
        <v>1.4803378553222699</v>
      </c>
      <c r="BJ188" s="90">
        <v>1093.6464875008701</v>
      </c>
      <c r="BK188" s="599">
        <v>286.77691784292301</v>
      </c>
      <c r="BL188" s="599">
        <v>5.6615389033179699</v>
      </c>
      <c r="BM188" s="598">
        <f t="shared" ref="BM188:BM197" si="296">BO188</f>
        <v>4.8433642928137399E-2</v>
      </c>
      <c r="BN188" s="599">
        <v>0</v>
      </c>
      <c r="BO188" s="599">
        <v>4.8433642928137399E-2</v>
      </c>
      <c r="BP188" s="598">
        <f t="shared" si="290"/>
        <v>0.58566415956150097</v>
      </c>
      <c r="BQ188" s="599">
        <v>0</v>
      </c>
      <c r="BR188" s="599">
        <v>0.58566415956150097</v>
      </c>
      <c r="BS188" s="598">
        <f t="shared" si="291"/>
        <v>0.44946340515935201</v>
      </c>
      <c r="BT188" s="599">
        <v>1.0789785444695601</v>
      </c>
      <c r="BU188" s="599">
        <v>0.44946340515935201</v>
      </c>
      <c r="BV188" s="90">
        <v>1.80653992120294</v>
      </c>
      <c r="BW188" s="599">
        <v>3.6130798424058801</v>
      </c>
      <c r="BX188" s="599">
        <v>0.491504354440708</v>
      </c>
      <c r="BY188" s="90">
        <v>0.26384235585132898</v>
      </c>
      <c r="BZ188" s="599">
        <v>0.52768471170265896</v>
      </c>
      <c r="CA188" s="599">
        <v>0.111016161657489</v>
      </c>
      <c r="CB188" s="90">
        <v>23.620803444658399</v>
      </c>
      <c r="CC188" s="599">
        <v>9.7926408629100905</v>
      </c>
      <c r="CD188" s="599">
        <v>0.56725078371323201</v>
      </c>
      <c r="CE188" s="90">
        <v>8.0251015758275095</v>
      </c>
      <c r="CF188" s="599">
        <v>4.3832356763315703</v>
      </c>
      <c r="CG188" s="599">
        <v>0.30554812286159699</v>
      </c>
      <c r="CH188" s="598">
        <f t="shared" si="270"/>
        <v>7.0313676698754097</v>
      </c>
      <c r="CI188" s="599">
        <v>11.476206069160201</v>
      </c>
      <c r="CJ188" s="599">
        <v>7.0313676698754097</v>
      </c>
      <c r="CK188" s="90">
        <v>118.70348753895701</v>
      </c>
      <c r="CL188" s="599">
        <v>24.064683227136999</v>
      </c>
      <c r="CM188" s="599">
        <v>3.2937104879527501E-2</v>
      </c>
      <c r="CN188" s="90">
        <v>1408.0665096381299</v>
      </c>
      <c r="CO188" s="599">
        <v>235.31853631602601</v>
      </c>
      <c r="CP188" s="599">
        <v>0</v>
      </c>
      <c r="CQ188" s="90">
        <v>0.33013943947934499</v>
      </c>
      <c r="CR188" s="599">
        <v>0.66027887895869097</v>
      </c>
      <c r="CS188" s="599">
        <v>0</v>
      </c>
      <c r="CT188" s="90">
        <v>0</v>
      </c>
      <c r="CU188" s="599">
        <v>0</v>
      </c>
      <c r="CV188" s="599">
        <v>0</v>
      </c>
      <c r="CW188" s="90">
        <v>0</v>
      </c>
      <c r="CX188" s="599">
        <v>0</v>
      </c>
      <c r="CY188" s="599">
        <v>0</v>
      </c>
      <c r="CZ188" s="598">
        <f t="shared" si="271"/>
        <v>0.13037665791014499</v>
      </c>
      <c r="DA188" s="599">
        <v>0</v>
      </c>
      <c r="DB188" s="599">
        <v>0.13037665791014499</v>
      </c>
      <c r="DC188" s="598">
        <f t="shared" si="276"/>
        <v>6.3845690641142094E-2</v>
      </c>
      <c r="DD188" s="599">
        <v>0</v>
      </c>
      <c r="DE188" s="599">
        <v>6.3845690641142094E-2</v>
      </c>
      <c r="DF188" s="598">
        <v>0</v>
      </c>
      <c r="DG188" s="599">
        <v>0</v>
      </c>
      <c r="DH188" s="599">
        <v>0</v>
      </c>
      <c r="DI188" s="90">
        <v>109.276598352326</v>
      </c>
      <c r="DJ188" s="599">
        <v>22.4836042543098</v>
      </c>
      <c r="DK188" s="599">
        <v>0</v>
      </c>
      <c r="DL188" s="90">
        <v>430.31401652152402</v>
      </c>
      <c r="DM188" s="599">
        <v>93.903304943204304</v>
      </c>
      <c r="DN188" s="599">
        <v>0</v>
      </c>
      <c r="DO188" s="90">
        <v>82.213136759974901</v>
      </c>
      <c r="DP188" s="599">
        <v>18.9942150310819</v>
      </c>
      <c r="DQ188" s="599">
        <v>0</v>
      </c>
      <c r="DR188" s="90">
        <v>459.35861243999801</v>
      </c>
      <c r="DS188" s="599">
        <v>96.785181265830104</v>
      </c>
      <c r="DT188" s="599">
        <v>3.9682612199724902E-2</v>
      </c>
      <c r="DU188" s="90">
        <v>244.75332220079</v>
      </c>
      <c r="DV188" s="599">
        <v>36.557587470737303</v>
      </c>
      <c r="DW188" s="599">
        <v>4.4486148572884902E-2</v>
      </c>
      <c r="DX188" s="90">
        <v>18.020925396906701</v>
      </c>
      <c r="DY188" s="599">
        <v>4.97706701172664</v>
      </c>
      <c r="DZ188" s="599">
        <v>1.1839653589290001E-2</v>
      </c>
      <c r="EA188" s="90">
        <v>331.31205178612498</v>
      </c>
      <c r="EB188" s="599">
        <v>58.3906824736912</v>
      </c>
      <c r="EC188" s="599">
        <v>0</v>
      </c>
      <c r="ED188" s="90">
        <v>63.305776784149003</v>
      </c>
      <c r="EE188" s="599">
        <v>11.691752560411</v>
      </c>
      <c r="EF188" s="599">
        <v>0</v>
      </c>
      <c r="EG188" s="90">
        <v>374.58001366869797</v>
      </c>
      <c r="EH188" s="599">
        <v>69.917711103671493</v>
      </c>
      <c r="EI188" s="599">
        <v>0</v>
      </c>
      <c r="EJ188" s="90">
        <v>60.207414063726503</v>
      </c>
      <c r="EK188" s="599">
        <v>15.0073241714238</v>
      </c>
      <c r="EL188" s="599">
        <v>0</v>
      </c>
      <c r="EM188" s="90">
        <v>150.895158195308</v>
      </c>
      <c r="EN188" s="599">
        <v>35.777539479532003</v>
      </c>
      <c r="EO188" s="599">
        <v>0</v>
      </c>
      <c r="EP188" s="90">
        <v>19.746223919242102</v>
      </c>
      <c r="EQ188" s="599">
        <v>4.2864350754542198</v>
      </c>
      <c r="ER188" s="599">
        <v>0</v>
      </c>
      <c r="ES188" s="90">
        <v>124.390304309374</v>
      </c>
      <c r="ET188" s="599">
        <v>29.2093495247126</v>
      </c>
      <c r="EU188" s="599">
        <v>0</v>
      </c>
      <c r="EV188" s="90">
        <v>16.078625556120102</v>
      </c>
      <c r="EW188" s="599">
        <v>3.6231913082267999</v>
      </c>
      <c r="EX188" s="599">
        <v>0</v>
      </c>
      <c r="EY188" s="598">
        <v>0</v>
      </c>
      <c r="EZ188" s="599">
        <v>0</v>
      </c>
      <c r="FA188" s="599">
        <v>0</v>
      </c>
      <c r="FB188" s="90">
        <v>8.8710535002868305</v>
      </c>
      <c r="FC188" s="599">
        <v>2.29511200822652</v>
      </c>
      <c r="FD188" s="599">
        <v>2.0392346908981399E-2</v>
      </c>
      <c r="FE188" s="90">
        <v>2.9419518932717699</v>
      </c>
      <c r="FF188" s="599">
        <v>1.0983725759966201</v>
      </c>
      <c r="FG188" s="599">
        <v>2.6580056726765101E-2</v>
      </c>
      <c r="FH188" s="90">
        <v>6.4374609214552603</v>
      </c>
      <c r="FI188" s="599">
        <v>3.0960037614040301</v>
      </c>
      <c r="FJ188" s="599">
        <v>0</v>
      </c>
      <c r="FK188" s="90">
        <v>125.33819818938299</v>
      </c>
      <c r="FL188" s="599">
        <v>38.758506922219802</v>
      </c>
      <c r="FM188" s="599">
        <v>0</v>
      </c>
    </row>
    <row r="189" spans="2:169">
      <c r="B189" s="73" t="s">
        <v>1337</v>
      </c>
      <c r="C189" s="73" t="s">
        <v>1454</v>
      </c>
      <c r="D189" s="73" t="s">
        <v>1367</v>
      </c>
      <c r="E189" s="73">
        <v>0.94</v>
      </c>
      <c r="F189" s="73">
        <v>1.24</v>
      </c>
      <c r="H189" s="73" t="s">
        <v>1455</v>
      </c>
      <c r="I189" s="73" t="s">
        <v>1456</v>
      </c>
      <c r="J189" s="73" t="s">
        <v>1457</v>
      </c>
      <c r="K189" s="73" t="s">
        <v>1458</v>
      </c>
      <c r="L189" s="73">
        <v>15</v>
      </c>
      <c r="M189" s="113" t="s">
        <v>1756</v>
      </c>
      <c r="N189" s="591">
        <f t="shared" si="283"/>
        <v>14.3419036473231</v>
      </c>
      <c r="O189" s="380">
        <v>32.757673129037101</v>
      </c>
      <c r="P189" s="380">
        <v>14.3419036473231</v>
      </c>
      <c r="Q189" s="591">
        <f t="shared" si="293"/>
        <v>10.0710586547671</v>
      </c>
      <c r="R189" s="380">
        <v>5.0616264824107198</v>
      </c>
      <c r="S189" s="380">
        <v>10.0710586547671</v>
      </c>
      <c r="T189" s="89">
        <v>896.04115932284196</v>
      </c>
      <c r="U189" s="380">
        <v>139.66488571487901</v>
      </c>
      <c r="V189" s="380">
        <v>30.062964824871401</v>
      </c>
      <c r="W189" s="89">
        <v>27.263708818164599</v>
      </c>
      <c r="X189" s="380">
        <v>17.127376430156598</v>
      </c>
      <c r="Y189" s="380">
        <v>1.1723749415182001</v>
      </c>
      <c r="Z189" s="89">
        <v>12.5999076864128</v>
      </c>
      <c r="AA189" s="380">
        <v>8.8099695284549604</v>
      </c>
      <c r="AB189" s="380">
        <v>2.29899235870039</v>
      </c>
      <c r="AC189" s="89">
        <v>13580.9372974203</v>
      </c>
      <c r="AD189" s="380">
        <v>5680.3563327121001</v>
      </c>
      <c r="AE189" s="380">
        <v>1779.0058712766199</v>
      </c>
      <c r="AF189" s="89">
        <v>202153.67343519899</v>
      </c>
      <c r="AG189" s="380">
        <v>35781.510300888898</v>
      </c>
      <c r="AH189" s="380">
        <v>64.738850969798094</v>
      </c>
      <c r="AI189" s="591">
        <f t="shared" si="294"/>
        <v>427.80376205480798</v>
      </c>
      <c r="AJ189" s="380">
        <v>539.20043595303196</v>
      </c>
      <c r="AK189" s="380">
        <v>427.80376205480798</v>
      </c>
      <c r="AL189" s="89">
        <v>1217.7877467304299</v>
      </c>
      <c r="AM189" s="380">
        <v>706.62538249176396</v>
      </c>
      <c r="AN189" s="380">
        <v>712.44473778294105</v>
      </c>
      <c r="AO189" s="591">
        <f t="shared" si="268"/>
        <v>270.52718893532398</v>
      </c>
      <c r="AP189" s="380">
        <v>495.13252739361297</v>
      </c>
      <c r="AQ189" s="380">
        <v>270.52718893532398</v>
      </c>
      <c r="AR189" s="89">
        <v>1.6200069643964199</v>
      </c>
      <c r="AS189" s="380">
        <v>3.24001392879285</v>
      </c>
      <c r="AT189" s="380">
        <v>1.1873005067600999</v>
      </c>
      <c r="AU189" s="591">
        <f t="shared" si="295"/>
        <v>3.6277025633342701</v>
      </c>
      <c r="AV189" s="380">
        <v>0</v>
      </c>
      <c r="AW189" s="380">
        <v>3.6277025633342701</v>
      </c>
      <c r="AX189" s="591">
        <f t="shared" ref="AX189:AX203" si="297">AZ189</f>
        <v>0.29534091910762</v>
      </c>
      <c r="AY189" s="382">
        <v>0.75974861678721395</v>
      </c>
      <c r="AZ189" s="382">
        <v>0.29534091910762</v>
      </c>
      <c r="BA189" s="591">
        <f t="shared" si="269"/>
        <v>8.5208581256630307</v>
      </c>
      <c r="BB189" s="380">
        <v>14.659460630925199</v>
      </c>
      <c r="BC189" s="380">
        <v>8.5208581256630307</v>
      </c>
      <c r="BD189" s="89">
        <v>824.14500506205502</v>
      </c>
      <c r="BE189" s="380">
        <v>129.61348201839999</v>
      </c>
      <c r="BF189" s="380">
        <v>4.5751385913810099</v>
      </c>
      <c r="BG189" s="89">
        <v>654.91411008334899</v>
      </c>
      <c r="BH189" s="380">
        <v>84.507020244547704</v>
      </c>
      <c r="BI189" s="380">
        <v>4.9124161046603598</v>
      </c>
      <c r="BJ189" s="89">
        <v>601.07378336400802</v>
      </c>
      <c r="BK189" s="380">
        <v>165.93779338555601</v>
      </c>
      <c r="BL189" s="380">
        <v>23.126882695899202</v>
      </c>
      <c r="BM189" s="591">
        <f t="shared" si="296"/>
        <v>9.4027695913364406E-2</v>
      </c>
      <c r="BN189" s="380">
        <v>0</v>
      </c>
      <c r="BO189" s="380">
        <v>9.4027695913364406E-2</v>
      </c>
      <c r="BP189" s="591">
        <f t="shared" si="290"/>
        <v>1.1670585829459501</v>
      </c>
      <c r="BQ189" s="380">
        <v>0</v>
      </c>
      <c r="BR189" s="380">
        <v>1.1670585829459501</v>
      </c>
      <c r="BS189" s="591">
        <f t="shared" si="291"/>
        <v>2.42412066949379</v>
      </c>
      <c r="BT189" s="380">
        <v>2.1040794776265401</v>
      </c>
      <c r="BU189" s="380">
        <v>2.42412066949379</v>
      </c>
      <c r="BV189" s="89">
        <v>3.7924213791336698</v>
      </c>
      <c r="BW189" s="380">
        <v>5.6415412329898604</v>
      </c>
      <c r="BX189" s="380">
        <v>1.86807214286556</v>
      </c>
      <c r="BY189" s="89">
        <v>9.1308035285663305</v>
      </c>
      <c r="BZ189" s="380">
        <v>3.0821399476746998</v>
      </c>
      <c r="CA189" s="380">
        <v>0.38072573819178601</v>
      </c>
      <c r="CB189" s="89">
        <v>525.88813699393199</v>
      </c>
      <c r="CC189" s="380">
        <v>166.831344660171</v>
      </c>
      <c r="CD189" s="380">
        <v>1.9289389134813699</v>
      </c>
      <c r="CE189" s="89">
        <v>150.14544562593801</v>
      </c>
      <c r="CF189" s="380">
        <v>40.544893066053298</v>
      </c>
      <c r="CG189" s="380">
        <v>0.77214508965905704</v>
      </c>
      <c r="CH189" s="591">
        <f t="shared" si="270"/>
        <v>18.341620728192101</v>
      </c>
      <c r="CI189" s="380">
        <v>32.462240252585197</v>
      </c>
      <c r="CJ189" s="380">
        <v>18.341620728192101</v>
      </c>
      <c r="CK189" s="89">
        <v>42.171691936623802</v>
      </c>
      <c r="CL189" s="380">
        <v>6.5629761297839604</v>
      </c>
      <c r="CM189" s="380">
        <v>9.6520002070053498E-2</v>
      </c>
      <c r="CN189" s="89">
        <v>14247.634721575399</v>
      </c>
      <c r="CO189" s="380">
        <v>1660.2010043688199</v>
      </c>
      <c r="CP189" s="380">
        <v>8.2478795711619396E-2</v>
      </c>
      <c r="CQ189" s="89">
        <v>4.6280573812094401</v>
      </c>
      <c r="CR189" s="380">
        <v>3.06649748685318</v>
      </c>
      <c r="CS189" s="380">
        <v>0</v>
      </c>
      <c r="CT189" s="89">
        <v>0</v>
      </c>
      <c r="CU189" s="380">
        <v>0</v>
      </c>
      <c r="CV189" s="380">
        <v>0</v>
      </c>
      <c r="CW189" s="89">
        <v>0</v>
      </c>
      <c r="CX189" s="380">
        <v>0</v>
      </c>
      <c r="CY189" s="380">
        <v>0</v>
      </c>
      <c r="CZ189" s="591">
        <f t="shared" si="271"/>
        <v>0.49797978563308198</v>
      </c>
      <c r="DA189" s="380">
        <v>0</v>
      </c>
      <c r="DB189" s="380">
        <v>0.49797978563308198</v>
      </c>
      <c r="DC189" s="591">
        <f t="shared" si="276"/>
        <v>0.12682511056450499</v>
      </c>
      <c r="DD189" s="380">
        <v>0</v>
      </c>
      <c r="DE189" s="380">
        <v>0.12682511056450499</v>
      </c>
      <c r="DF189" s="591">
        <f>DH189</f>
        <v>0.22313404428767</v>
      </c>
      <c r="DG189" s="380">
        <v>0</v>
      </c>
      <c r="DH189" s="380">
        <v>0.22313404428767</v>
      </c>
      <c r="DI189" s="89">
        <v>2378.5213959774201</v>
      </c>
      <c r="DJ189" s="380">
        <v>231.079066069997</v>
      </c>
      <c r="DK189" s="380">
        <v>0</v>
      </c>
      <c r="DL189" s="89">
        <v>9173.1403494719998</v>
      </c>
      <c r="DM189" s="380">
        <v>1363.3574264162901</v>
      </c>
      <c r="DN189" s="380">
        <v>0</v>
      </c>
      <c r="DO189" s="89">
        <v>1789.8335861380001</v>
      </c>
      <c r="DP189" s="380">
        <v>289.21475541777801</v>
      </c>
      <c r="DQ189" s="380">
        <v>0</v>
      </c>
      <c r="DR189" s="89">
        <v>10889.572148310201</v>
      </c>
      <c r="DS189" s="380">
        <v>2098.3429715904099</v>
      </c>
      <c r="DT189" s="380">
        <v>0</v>
      </c>
      <c r="DU189" s="89">
        <v>3718.8964669797801</v>
      </c>
      <c r="DV189" s="380">
        <v>332.84534082853003</v>
      </c>
      <c r="DW189" s="380">
        <v>0</v>
      </c>
      <c r="DX189" s="89">
        <v>89.645382158618702</v>
      </c>
      <c r="DY189" s="380">
        <v>11.838375621456301</v>
      </c>
      <c r="DZ189" s="380">
        <v>0</v>
      </c>
      <c r="EA189" s="89">
        <v>4342.6063629136997</v>
      </c>
      <c r="EB189" s="380">
        <v>503.06554501661401</v>
      </c>
      <c r="EC189" s="380">
        <v>0</v>
      </c>
      <c r="ED189" s="89">
        <v>625.11026157987203</v>
      </c>
      <c r="EE189" s="380">
        <v>79.032427943851602</v>
      </c>
      <c r="EF189" s="380">
        <v>0</v>
      </c>
      <c r="EG189" s="89">
        <v>3619.2766527007202</v>
      </c>
      <c r="EH189" s="380">
        <v>569.05217042617403</v>
      </c>
      <c r="EI189" s="380">
        <v>0</v>
      </c>
      <c r="EJ189" s="89">
        <v>657.143231870573</v>
      </c>
      <c r="EK189" s="380">
        <v>106.789503895313</v>
      </c>
      <c r="EL189" s="380">
        <v>0</v>
      </c>
      <c r="EM189" s="89">
        <v>1515.29276937542</v>
      </c>
      <c r="EN189" s="380">
        <v>183.48924749878401</v>
      </c>
      <c r="EO189" s="380">
        <v>0</v>
      </c>
      <c r="EP189" s="89">
        <v>176.798690052762</v>
      </c>
      <c r="EQ189" s="380">
        <v>35.845715201831503</v>
      </c>
      <c r="ER189" s="380">
        <v>0</v>
      </c>
      <c r="ES189" s="89">
        <v>1054.8276480485099</v>
      </c>
      <c r="ET189" s="380">
        <v>267.95771769357202</v>
      </c>
      <c r="EU189" s="380">
        <v>0</v>
      </c>
      <c r="EV189" s="89">
        <v>132.91712717350299</v>
      </c>
      <c r="EW189" s="380">
        <v>23.777656591581401</v>
      </c>
      <c r="EX189" s="380">
        <v>0</v>
      </c>
      <c r="EY189" s="591">
        <f t="shared" ref="EY189:EY195" si="298">FA189</f>
        <v>0.106593328513459</v>
      </c>
      <c r="EZ189" s="380">
        <v>0</v>
      </c>
      <c r="FA189" s="380">
        <v>0.106593328513459</v>
      </c>
      <c r="FB189" s="89">
        <v>33.059649139909602</v>
      </c>
      <c r="FC189" s="380">
        <v>7.9074430585622899</v>
      </c>
      <c r="FD189" s="380">
        <v>0.158000229414995</v>
      </c>
      <c r="FE189" s="591">
        <f t="shared" ref="FE189:FE190" si="299">FG189</f>
        <v>8.2229403230700299E-2</v>
      </c>
      <c r="FF189" s="380">
        <v>0</v>
      </c>
      <c r="FG189" s="380">
        <v>8.2229403230700299E-2</v>
      </c>
      <c r="FH189" s="89">
        <v>323.48831167499998</v>
      </c>
      <c r="FI189" s="380">
        <v>45.736397941424997</v>
      </c>
      <c r="FJ189" s="380">
        <v>0</v>
      </c>
      <c r="FK189" s="89">
        <v>346.06582529898498</v>
      </c>
      <c r="FL189" s="380">
        <v>63.601705600981703</v>
      </c>
      <c r="FM189" s="380">
        <v>2.8882333876435001E-2</v>
      </c>
    </row>
    <row r="190" spans="2:169">
      <c r="B190" s="73" t="s">
        <v>1337</v>
      </c>
      <c r="C190" s="73" t="s">
        <v>1454</v>
      </c>
      <c r="D190" s="73" t="s">
        <v>1367</v>
      </c>
      <c r="E190" s="73">
        <v>0.94</v>
      </c>
      <c r="F190" s="73">
        <v>1.24</v>
      </c>
      <c r="H190" s="73" t="s">
        <v>1455</v>
      </c>
      <c r="I190" s="73" t="s">
        <v>1456</v>
      </c>
      <c r="J190" s="73" t="s">
        <v>1457</v>
      </c>
      <c r="K190" s="73" t="s">
        <v>1458</v>
      </c>
      <c r="L190" s="73">
        <v>15</v>
      </c>
      <c r="M190" s="113" t="s">
        <v>1757</v>
      </c>
      <c r="N190" s="591">
        <f t="shared" si="283"/>
        <v>16.97927844949718</v>
      </c>
      <c r="O190" s="380">
        <v>26.425186787671855</v>
      </c>
      <c r="P190" s="380">
        <v>16.97927844949718</v>
      </c>
      <c r="Q190" s="591">
        <f t="shared" si="293"/>
        <v>7.5969960459196955</v>
      </c>
      <c r="R190" s="380">
        <v>25.131348690032542</v>
      </c>
      <c r="S190" s="380">
        <v>7.5969960459196955</v>
      </c>
      <c r="T190" s="89">
        <v>565.47125747875509</v>
      </c>
      <c r="U190" s="380">
        <v>131.49454903456976</v>
      </c>
      <c r="V190" s="380">
        <v>39.951059992406989</v>
      </c>
      <c r="W190" s="89">
        <v>130.27974547978587</v>
      </c>
      <c r="X190" s="380">
        <v>186.51799876271687</v>
      </c>
      <c r="Y190" s="380">
        <v>1.7047601092965021</v>
      </c>
      <c r="Z190" s="89">
        <v>128.73028251000585</v>
      </c>
      <c r="AA190" s="380">
        <v>192.14200598127499</v>
      </c>
      <c r="AB190" s="380">
        <v>1.9084199476577361</v>
      </c>
      <c r="AC190" s="89">
        <v>7036.2461152404103</v>
      </c>
      <c r="AD190" s="380">
        <v>3739.7443886968513</v>
      </c>
      <c r="AE190" s="380">
        <v>2190.7541208949019</v>
      </c>
      <c r="AF190" s="89">
        <v>200982.05008248068</v>
      </c>
      <c r="AG190" s="380">
        <v>55551.367556027428</v>
      </c>
      <c r="AH190" s="380">
        <v>65.107505592424943</v>
      </c>
      <c r="AI190" s="591">
        <f t="shared" si="294"/>
        <v>380.93873153146984</v>
      </c>
      <c r="AJ190" s="380">
        <v>727.15976760664034</v>
      </c>
      <c r="AK190" s="380">
        <v>380.93873153146984</v>
      </c>
      <c r="AL190" s="89">
        <v>1179.1781055623539</v>
      </c>
      <c r="AM190" s="380">
        <v>1156.0974307325953</v>
      </c>
      <c r="AN190" s="380">
        <v>620.8924725568545</v>
      </c>
      <c r="AO190" s="591">
        <f t="shared" si="268"/>
        <v>505.70376619525791</v>
      </c>
      <c r="AP190" s="380">
        <v>507.5730209539073</v>
      </c>
      <c r="AQ190" s="380">
        <v>505.70376619525791</v>
      </c>
      <c r="AR190" s="89">
        <v>5.9693615912406779</v>
      </c>
      <c r="AS190" s="380">
        <v>3.6240898850218515</v>
      </c>
      <c r="AT190" s="380">
        <v>0.89056657542197315</v>
      </c>
      <c r="AU190" s="591">
        <f t="shared" si="295"/>
        <v>4.2725484387542467</v>
      </c>
      <c r="AV190" s="380">
        <v>5.8775502554519452</v>
      </c>
      <c r="AW190" s="380">
        <v>4.2725484387542467</v>
      </c>
      <c r="AX190" s="591">
        <f t="shared" si="297"/>
        <v>0.30041576185045299</v>
      </c>
      <c r="AY190" s="382">
        <v>0.65516444790683637</v>
      </c>
      <c r="AZ190" s="382">
        <v>0.30041576185045299</v>
      </c>
      <c r="BA190" s="591">
        <f t="shared" si="269"/>
        <v>6.1745934753764447</v>
      </c>
      <c r="BB190" s="380">
        <v>12.720149957174439</v>
      </c>
      <c r="BC190" s="380">
        <v>6.1745934753764447</v>
      </c>
      <c r="BD190" s="89">
        <v>764.64396217451838</v>
      </c>
      <c r="BE190" s="380">
        <v>190.03410279230377</v>
      </c>
      <c r="BF190" s="380">
        <v>5.1629053918364161</v>
      </c>
      <c r="BG190" s="89">
        <v>962.16449852621884</v>
      </c>
      <c r="BH190" s="380">
        <v>954.73391822382985</v>
      </c>
      <c r="BI190" s="380">
        <v>4.8822095023984513</v>
      </c>
      <c r="BJ190" s="89">
        <v>904.03909364405899</v>
      </c>
      <c r="BK190" s="380">
        <v>850.69101717539058</v>
      </c>
      <c r="BL190" s="380">
        <v>20.829440920665448</v>
      </c>
      <c r="BM190" s="591">
        <f t="shared" si="296"/>
        <v>0.14155719188284899</v>
      </c>
      <c r="BN190" s="380">
        <v>0</v>
      </c>
      <c r="BO190" s="380">
        <v>0.14155719188284899</v>
      </c>
      <c r="BP190" s="591">
        <f t="shared" si="290"/>
        <v>1.8144066480687326</v>
      </c>
      <c r="BQ190" s="380">
        <v>0</v>
      </c>
      <c r="BR190" s="380">
        <v>1.8144066480687326</v>
      </c>
      <c r="BS190" s="591">
        <f t="shared" si="291"/>
        <v>1.9795809051225839</v>
      </c>
      <c r="BT190" s="380">
        <v>3.791272572219631</v>
      </c>
      <c r="BU190" s="380">
        <v>1.9795809051225839</v>
      </c>
      <c r="BV190" s="89">
        <v>33.460902268376394</v>
      </c>
      <c r="BW190" s="380">
        <v>43.825907716655109</v>
      </c>
      <c r="BX190" s="380">
        <v>1.7864856883038869</v>
      </c>
      <c r="BY190" s="89">
        <v>1.418001902674461</v>
      </c>
      <c r="BZ190" s="380">
        <v>1.4908993462156721</v>
      </c>
      <c r="CA190" s="380">
        <v>0.46077897671529366</v>
      </c>
      <c r="CB190" s="89">
        <v>172.69915560180814</v>
      </c>
      <c r="CC190" s="380">
        <v>61.569221912366096</v>
      </c>
      <c r="CD190" s="380">
        <v>1.6337636188637708</v>
      </c>
      <c r="CE190" s="89">
        <v>53.014734204825132</v>
      </c>
      <c r="CF190" s="380">
        <v>17.359600386362434</v>
      </c>
      <c r="CG190" s="380">
        <v>0.83530313361353026</v>
      </c>
      <c r="CH190" s="591">
        <f t="shared" si="270"/>
        <v>22.770604573085432</v>
      </c>
      <c r="CI190" s="380">
        <v>25.988025252232564</v>
      </c>
      <c r="CJ190" s="380">
        <v>22.770604573085432</v>
      </c>
      <c r="CK190" s="89">
        <v>41.890911391900566</v>
      </c>
      <c r="CL190" s="380">
        <v>9.2729703159937742</v>
      </c>
      <c r="CM190" s="380">
        <v>0.1314981059053332</v>
      </c>
      <c r="CN190" s="89">
        <v>10813.463361985647</v>
      </c>
      <c r="CO190" s="380">
        <v>2209.1865497698368</v>
      </c>
      <c r="CP190" s="380">
        <v>0</v>
      </c>
      <c r="CQ190" s="89">
        <v>2.2954842678859126</v>
      </c>
      <c r="CR190" s="380">
        <v>2.9908618202928663</v>
      </c>
      <c r="CS190" s="380">
        <v>0</v>
      </c>
      <c r="CT190" s="591">
        <f t="shared" ref="CT190" si="300">CV190</f>
        <v>7.0405252054858466E-2</v>
      </c>
      <c r="CU190" s="380">
        <v>0</v>
      </c>
      <c r="CV190" s="380">
        <v>7.0405252054858466E-2</v>
      </c>
      <c r="CW190" s="89">
        <v>0</v>
      </c>
      <c r="CX190" s="380">
        <v>0</v>
      </c>
      <c r="CY190" s="380">
        <v>0</v>
      </c>
      <c r="CZ190" s="591">
        <f t="shared" si="271"/>
        <v>0.43728589619146374</v>
      </c>
      <c r="DA190" s="380">
        <v>0</v>
      </c>
      <c r="DB190" s="380">
        <v>0.43728589619146374</v>
      </c>
      <c r="DC190" s="591">
        <f t="shared" si="276"/>
        <v>0.18924164091614942</v>
      </c>
      <c r="DD190" s="380">
        <v>0</v>
      </c>
      <c r="DE190" s="380">
        <v>0.18924164091614942</v>
      </c>
      <c r="DF190" s="591">
        <v>0</v>
      </c>
      <c r="DG190" s="380">
        <v>0</v>
      </c>
      <c r="DH190" s="380">
        <v>0</v>
      </c>
      <c r="DI190" s="89">
        <v>411.35267810655461</v>
      </c>
      <c r="DJ190" s="380">
        <v>94.705325245930382</v>
      </c>
      <c r="DK190" s="380">
        <v>0</v>
      </c>
      <c r="DL190" s="89">
        <v>2114.5086460860125</v>
      </c>
      <c r="DM190" s="380">
        <v>519.44448140787995</v>
      </c>
      <c r="DN190" s="380">
        <v>0</v>
      </c>
      <c r="DO190" s="89">
        <v>504.48292995036735</v>
      </c>
      <c r="DP190" s="380">
        <v>81.890266513443464</v>
      </c>
      <c r="DQ190" s="380">
        <v>0</v>
      </c>
      <c r="DR190" s="89">
        <v>3649.3100803057682</v>
      </c>
      <c r="DS190" s="380">
        <v>660.93110347021695</v>
      </c>
      <c r="DT190" s="380">
        <v>0</v>
      </c>
      <c r="DU190" s="89">
        <v>1903.8448753125263</v>
      </c>
      <c r="DV190" s="380">
        <v>338.50363470902732</v>
      </c>
      <c r="DW190" s="380">
        <v>0</v>
      </c>
      <c r="DX190" s="89">
        <v>63.024322587881251</v>
      </c>
      <c r="DY190" s="380">
        <v>12.721394234244231</v>
      </c>
      <c r="DZ190" s="380">
        <v>0</v>
      </c>
      <c r="EA190" s="89">
        <v>2873.6838931807702</v>
      </c>
      <c r="EB190" s="380">
        <v>505.97360602859629</v>
      </c>
      <c r="EC190" s="380">
        <v>0</v>
      </c>
      <c r="ED190" s="89">
        <v>448.87602392371241</v>
      </c>
      <c r="EE190" s="380">
        <v>90.5127314326472</v>
      </c>
      <c r="EF190" s="380">
        <v>0</v>
      </c>
      <c r="EG190" s="89">
        <v>2746.503737776462</v>
      </c>
      <c r="EH190" s="380">
        <v>538.39816665429589</v>
      </c>
      <c r="EI190" s="380">
        <v>0</v>
      </c>
      <c r="EJ190" s="89">
        <v>496.43517609086257</v>
      </c>
      <c r="EK190" s="380">
        <v>116.80591471294623</v>
      </c>
      <c r="EL190" s="380">
        <v>0</v>
      </c>
      <c r="EM190" s="89">
        <v>1243.8177306273114</v>
      </c>
      <c r="EN190" s="380">
        <v>312.01512988355512</v>
      </c>
      <c r="EO190" s="380">
        <v>6.1083066350372958E-2</v>
      </c>
      <c r="EP190" s="89">
        <v>141.64602313361871</v>
      </c>
      <c r="EQ190" s="380">
        <v>36.804821194015965</v>
      </c>
      <c r="ER190" s="380">
        <v>0</v>
      </c>
      <c r="ES190" s="89">
        <v>836.74368251764622</v>
      </c>
      <c r="ET190" s="380">
        <v>250.63820009333273</v>
      </c>
      <c r="EU190" s="380">
        <v>0.18340284677323151</v>
      </c>
      <c r="EV190" s="89">
        <v>108.30351900931865</v>
      </c>
      <c r="EW190" s="380">
        <v>26.246138857945343</v>
      </c>
      <c r="EX190" s="380">
        <v>0</v>
      </c>
      <c r="EY190" s="591">
        <f t="shared" si="298"/>
        <v>9.6005168402691202E-2</v>
      </c>
      <c r="EZ190" s="380">
        <v>0</v>
      </c>
      <c r="FA190" s="380">
        <v>9.6005168402691202E-2</v>
      </c>
      <c r="FB190" s="89">
        <v>16.78450908929474</v>
      </c>
      <c r="FC190" s="380">
        <v>7.2532218515402684</v>
      </c>
      <c r="FD190" s="380">
        <v>0.13004946656894842</v>
      </c>
      <c r="FE190" s="591">
        <f t="shared" si="299"/>
        <v>5.7744031622777171E-2</v>
      </c>
      <c r="FF190" s="380">
        <v>2.800564452126348E-2</v>
      </c>
      <c r="FG190" s="380">
        <v>5.7744031622777171E-2</v>
      </c>
      <c r="FH190" s="89">
        <v>125.60280459364219</v>
      </c>
      <c r="FI190" s="380">
        <v>36.852276950566463</v>
      </c>
      <c r="FJ190" s="380">
        <v>0</v>
      </c>
      <c r="FK190" s="89">
        <v>161.36706683680111</v>
      </c>
      <c r="FL190" s="380">
        <v>52.480857579493431</v>
      </c>
      <c r="FM190" s="380">
        <v>0</v>
      </c>
    </row>
    <row r="191" spans="2:169">
      <c r="B191" s="73" t="s">
        <v>1337</v>
      </c>
      <c r="C191" s="73" t="s">
        <v>1454</v>
      </c>
      <c r="D191" s="73" t="s">
        <v>1367</v>
      </c>
      <c r="E191" s="73">
        <v>0.94</v>
      </c>
      <c r="F191" s="73">
        <v>1.24</v>
      </c>
      <c r="H191" s="73" t="s">
        <v>1455</v>
      </c>
      <c r="I191" s="73" t="s">
        <v>1456</v>
      </c>
      <c r="J191" s="73" t="s">
        <v>1457</v>
      </c>
      <c r="K191" s="73" t="s">
        <v>1458</v>
      </c>
      <c r="L191" s="73">
        <v>15</v>
      </c>
      <c r="M191" s="113" t="s">
        <v>1758</v>
      </c>
      <c r="N191" s="591">
        <f t="shared" si="283"/>
        <v>15.1361288364473</v>
      </c>
      <c r="O191" s="380">
        <v>27.5325254129129</v>
      </c>
      <c r="P191" s="380">
        <v>15.1361288364473</v>
      </c>
      <c r="Q191" s="591">
        <f t="shared" si="293"/>
        <v>9.2692120746951101</v>
      </c>
      <c r="R191" s="380">
        <v>21.7388433677114</v>
      </c>
      <c r="S191" s="380">
        <v>9.2692120746951101</v>
      </c>
      <c r="T191" s="89">
        <v>472.08553802933801</v>
      </c>
      <c r="U191" s="380">
        <v>94.7321771212589</v>
      </c>
      <c r="V191" s="380">
        <v>37.176632070980098</v>
      </c>
      <c r="W191" s="89">
        <v>60.071892410883201</v>
      </c>
      <c r="X191" s="380">
        <v>112.816815296448</v>
      </c>
      <c r="Y191" s="380">
        <v>1.04962254840491</v>
      </c>
      <c r="Z191" s="89">
        <v>173.45735240467499</v>
      </c>
      <c r="AA191" s="380">
        <v>307.33814921611798</v>
      </c>
      <c r="AB191" s="380">
        <v>2.7521889465524101</v>
      </c>
      <c r="AC191" s="89">
        <v>8911.0593124200095</v>
      </c>
      <c r="AD191" s="380">
        <v>6644.6819924520296</v>
      </c>
      <c r="AE191" s="380">
        <v>1737.5140303810299</v>
      </c>
      <c r="AF191" s="89">
        <v>207510.589235992</v>
      </c>
      <c r="AG191" s="380">
        <v>52492.762682599903</v>
      </c>
      <c r="AH191" s="380">
        <v>78.116144630344905</v>
      </c>
      <c r="AI191" s="591">
        <f t="shared" si="294"/>
        <v>494.72721664440598</v>
      </c>
      <c r="AJ191" s="380">
        <v>1168.5670266269899</v>
      </c>
      <c r="AK191" s="380">
        <v>494.72721664440598</v>
      </c>
      <c r="AL191" s="89">
        <v>1205.1825916026701</v>
      </c>
      <c r="AM191" s="380">
        <v>806.76514492381796</v>
      </c>
      <c r="AN191" s="380">
        <v>894.712095881854</v>
      </c>
      <c r="AO191" s="591">
        <f t="shared" si="268"/>
        <v>488.07057910075901</v>
      </c>
      <c r="AP191" s="380">
        <v>398.671020150348</v>
      </c>
      <c r="AQ191" s="380">
        <v>488.07057910075901</v>
      </c>
      <c r="AR191" s="89">
        <v>2.24754436987548</v>
      </c>
      <c r="AS191" s="380">
        <v>3.0911265028172399</v>
      </c>
      <c r="AT191" s="380">
        <v>1.3112731307813501</v>
      </c>
      <c r="AU191" s="591">
        <f t="shared" si="295"/>
        <v>4.4917814569911902</v>
      </c>
      <c r="AV191" s="380">
        <v>0</v>
      </c>
      <c r="AW191" s="380">
        <v>4.4917814569911902</v>
      </c>
      <c r="AX191" s="591">
        <f t="shared" si="297"/>
        <v>0.37492670746421802</v>
      </c>
      <c r="AY191" s="382">
        <v>0.50527223456000903</v>
      </c>
      <c r="AZ191" s="382">
        <v>0.37492670746421802</v>
      </c>
      <c r="BA191" s="591">
        <f t="shared" si="269"/>
        <v>8.6409281287658803</v>
      </c>
      <c r="BB191" s="380">
        <v>15.0015760846187</v>
      </c>
      <c r="BC191" s="380">
        <v>8.6409281287658803</v>
      </c>
      <c r="BD191" s="89">
        <v>811.02055556414803</v>
      </c>
      <c r="BE191" s="380">
        <v>208.34868972051899</v>
      </c>
      <c r="BF191" s="380">
        <v>4.8205454409975497</v>
      </c>
      <c r="BG191" s="89">
        <v>779.45374406791598</v>
      </c>
      <c r="BH191" s="380">
        <v>502.26793349909502</v>
      </c>
      <c r="BI191" s="380">
        <v>6.2674862503708502</v>
      </c>
      <c r="BJ191" s="89">
        <v>781.01546998398101</v>
      </c>
      <c r="BK191" s="380">
        <v>783.41946180148398</v>
      </c>
      <c r="BL191" s="380">
        <v>23.2893028161084</v>
      </c>
      <c r="BM191" s="591">
        <f t="shared" si="296"/>
        <v>0.14407549945606499</v>
      </c>
      <c r="BN191" s="380">
        <v>0</v>
      </c>
      <c r="BO191" s="380">
        <v>0.14407549945606499</v>
      </c>
      <c r="BP191" s="591">
        <f t="shared" si="290"/>
        <v>1.60912449602747</v>
      </c>
      <c r="BQ191" s="380">
        <v>0</v>
      </c>
      <c r="BR191" s="380">
        <v>1.60912449602747</v>
      </c>
      <c r="BS191" s="591">
        <f t="shared" si="291"/>
        <v>2.3732623049555599</v>
      </c>
      <c r="BT191" s="380">
        <v>4.3603560501838396</v>
      </c>
      <c r="BU191" s="380">
        <v>2.3732623049555599</v>
      </c>
      <c r="BV191" s="89">
        <v>22.451959459908</v>
      </c>
      <c r="BW191" s="380">
        <v>27.698926077172501</v>
      </c>
      <c r="BX191" s="380">
        <v>1.86716151931468</v>
      </c>
      <c r="BY191" s="89">
        <v>2.8237290428617601</v>
      </c>
      <c r="BZ191" s="380">
        <v>1.1422350230479701</v>
      </c>
      <c r="CA191" s="380">
        <v>0.43840704800236002</v>
      </c>
      <c r="CB191" s="89">
        <v>225.85608340241399</v>
      </c>
      <c r="CC191" s="380">
        <v>92.857935890546599</v>
      </c>
      <c r="CD191" s="380">
        <v>2.0233929139108402</v>
      </c>
      <c r="CE191" s="89">
        <v>60.0923627044439</v>
      </c>
      <c r="CF191" s="380">
        <v>28.1199090808182</v>
      </c>
      <c r="CG191" s="380">
        <v>1.1998325780938299</v>
      </c>
      <c r="CH191" s="591">
        <f t="shared" si="270"/>
        <v>22.471214904494001</v>
      </c>
      <c r="CI191" s="380">
        <v>34.628813150673103</v>
      </c>
      <c r="CJ191" s="380">
        <v>22.471214904494001</v>
      </c>
      <c r="CK191" s="89">
        <v>41.636859550062503</v>
      </c>
      <c r="CL191" s="380">
        <v>13.603878342520099</v>
      </c>
      <c r="CM191" s="380">
        <v>0.18230993250081601</v>
      </c>
      <c r="CN191" s="89">
        <v>15862.2430954336</v>
      </c>
      <c r="CO191" s="380">
        <v>3737.1285570755899</v>
      </c>
      <c r="CP191" s="380">
        <v>0</v>
      </c>
      <c r="CQ191" s="89">
        <v>33.195234464028097</v>
      </c>
      <c r="CR191" s="380">
        <v>40.079399394833601</v>
      </c>
      <c r="CS191" s="380">
        <v>0</v>
      </c>
      <c r="CT191" s="89">
        <v>0</v>
      </c>
      <c r="CU191" s="380">
        <v>0</v>
      </c>
      <c r="CV191" s="380">
        <v>0</v>
      </c>
      <c r="CW191" s="89">
        <v>0</v>
      </c>
      <c r="CX191" s="380">
        <v>0</v>
      </c>
      <c r="CY191" s="380">
        <v>0</v>
      </c>
      <c r="CZ191" s="591">
        <f t="shared" si="271"/>
        <v>0.477180969082452</v>
      </c>
      <c r="DA191" s="380">
        <v>0</v>
      </c>
      <c r="DB191" s="380">
        <v>0.477180969082452</v>
      </c>
      <c r="DC191" s="591">
        <f t="shared" si="276"/>
        <v>0.243803667977217</v>
      </c>
      <c r="DD191" s="380">
        <v>0</v>
      </c>
      <c r="DE191" s="380">
        <v>0.243803667977217</v>
      </c>
      <c r="DF191" s="591">
        <v>0</v>
      </c>
      <c r="DG191" s="380">
        <v>0</v>
      </c>
      <c r="DH191" s="380">
        <v>0</v>
      </c>
      <c r="DI191" s="89">
        <v>466.51693325882701</v>
      </c>
      <c r="DJ191" s="380">
        <v>136.029596206842</v>
      </c>
      <c r="DK191" s="380">
        <v>0</v>
      </c>
      <c r="DL191" s="89">
        <v>2470.3003485701101</v>
      </c>
      <c r="DM191" s="380">
        <v>684.62758526834898</v>
      </c>
      <c r="DN191" s="380">
        <v>0</v>
      </c>
      <c r="DO191" s="89">
        <v>623.39099893571097</v>
      </c>
      <c r="DP191" s="380">
        <v>145.56869313984299</v>
      </c>
      <c r="DQ191" s="380">
        <v>0</v>
      </c>
      <c r="DR191" s="89">
        <v>4356.5254512597603</v>
      </c>
      <c r="DS191" s="380">
        <v>888.61046954228095</v>
      </c>
      <c r="DT191" s="380">
        <v>0.12900249605758199</v>
      </c>
      <c r="DU191" s="89">
        <v>2333.6126265194098</v>
      </c>
      <c r="DV191" s="380">
        <v>265.05244599446002</v>
      </c>
      <c r="DW191" s="380">
        <v>0</v>
      </c>
      <c r="DX191" s="89">
        <v>81.444864016733106</v>
      </c>
      <c r="DY191" s="380">
        <v>11.315853524423201</v>
      </c>
      <c r="DZ191" s="380">
        <v>0</v>
      </c>
      <c r="EA191" s="89">
        <v>3828.6238024086401</v>
      </c>
      <c r="EB191" s="380">
        <v>534.67703759139101</v>
      </c>
      <c r="EC191" s="380">
        <v>0</v>
      </c>
      <c r="ED191" s="89">
        <v>586.42612106451998</v>
      </c>
      <c r="EE191" s="380">
        <v>109.766062130102</v>
      </c>
      <c r="EF191" s="380">
        <v>2.3206070005072601E-2</v>
      </c>
      <c r="EG191" s="89">
        <v>3612.50155035745</v>
      </c>
      <c r="EH191" s="380">
        <v>351.66569550804502</v>
      </c>
      <c r="EI191" s="380">
        <v>0</v>
      </c>
      <c r="EJ191" s="89">
        <v>674.89559050265495</v>
      </c>
      <c r="EK191" s="380">
        <v>121.058591949488</v>
      </c>
      <c r="EL191" s="380">
        <v>0</v>
      </c>
      <c r="EM191" s="89">
        <v>1608.8904099835199</v>
      </c>
      <c r="EN191" s="380">
        <v>324.63436481782998</v>
      </c>
      <c r="EO191" s="380">
        <v>7.3707234593182E-2</v>
      </c>
      <c r="EP191" s="89">
        <v>192.46711781550201</v>
      </c>
      <c r="EQ191" s="380">
        <v>52.452354446101502</v>
      </c>
      <c r="ER191" s="380">
        <v>0</v>
      </c>
      <c r="ES191" s="89">
        <v>1158.2253657265201</v>
      </c>
      <c r="ET191" s="380">
        <v>391.05861922928602</v>
      </c>
      <c r="EU191" s="380">
        <v>0</v>
      </c>
      <c r="EV191" s="89">
        <v>155.47543485929901</v>
      </c>
      <c r="EW191" s="380">
        <v>56.945548880552202</v>
      </c>
      <c r="EX191" s="380">
        <v>0</v>
      </c>
      <c r="EY191" s="591">
        <f t="shared" si="298"/>
        <v>0.19775981499723899</v>
      </c>
      <c r="EZ191" s="380">
        <v>0</v>
      </c>
      <c r="FA191" s="380">
        <v>0.19775981499723899</v>
      </c>
      <c r="FB191" s="89">
        <v>20.1874237223313</v>
      </c>
      <c r="FC191" s="380">
        <v>10.5301361436342</v>
      </c>
      <c r="FD191" s="380">
        <v>0.142015669260842</v>
      </c>
      <c r="FE191" s="89">
        <v>0.38850779667305002</v>
      </c>
      <c r="FF191" s="380">
        <v>0.34828604054634099</v>
      </c>
      <c r="FG191" s="380">
        <v>4.1043338967821599E-2</v>
      </c>
      <c r="FH191" s="89">
        <v>194.68312135486201</v>
      </c>
      <c r="FI191" s="380">
        <v>24.282676553797099</v>
      </c>
      <c r="FJ191" s="380">
        <v>3.7326971694657901E-2</v>
      </c>
      <c r="FK191" s="89">
        <v>225.92514304027401</v>
      </c>
      <c r="FL191" s="380">
        <v>46.536095157546598</v>
      </c>
      <c r="FM191" s="380">
        <v>0</v>
      </c>
    </row>
    <row r="192" spans="2:169">
      <c r="B192" s="73" t="s">
        <v>1337</v>
      </c>
      <c r="C192" s="73" t="s">
        <v>1454</v>
      </c>
      <c r="D192" s="73" t="s">
        <v>1367</v>
      </c>
      <c r="E192" s="73">
        <v>0.94</v>
      </c>
      <c r="F192" s="73">
        <v>1.24</v>
      </c>
      <c r="H192" s="73" t="s">
        <v>1455</v>
      </c>
      <c r="I192" s="73" t="s">
        <v>1456</v>
      </c>
      <c r="J192" s="73" t="s">
        <v>1457</v>
      </c>
      <c r="K192" s="73" t="s">
        <v>1458</v>
      </c>
      <c r="L192" s="73">
        <v>15</v>
      </c>
      <c r="M192" s="113" t="s">
        <v>1759</v>
      </c>
      <c r="N192" s="591">
        <f t="shared" si="283"/>
        <v>19.005517201743</v>
      </c>
      <c r="O192" s="380">
        <v>35.133690686984203</v>
      </c>
      <c r="P192" s="380">
        <v>19.005517201743</v>
      </c>
      <c r="Q192" s="591">
        <f t="shared" si="293"/>
        <v>13.2343190244464</v>
      </c>
      <c r="R192" s="380">
        <v>3.4591910989671901</v>
      </c>
      <c r="S192" s="380">
        <v>13.2343190244464</v>
      </c>
      <c r="T192" s="89">
        <v>217.459671600528</v>
      </c>
      <c r="U192" s="380">
        <v>80.424093869489695</v>
      </c>
      <c r="V192" s="380">
        <v>49.2825394570961</v>
      </c>
      <c r="W192" s="89">
        <v>16.687477227046902</v>
      </c>
      <c r="X192" s="380">
        <v>7.8506243571932899</v>
      </c>
      <c r="Y192" s="380">
        <v>1.5009170824942499</v>
      </c>
      <c r="Z192" s="89">
        <v>21.112268464948801</v>
      </c>
      <c r="AA192" s="380">
        <v>12.251935401368801</v>
      </c>
      <c r="AB192" s="380">
        <v>2.7286415531256201</v>
      </c>
      <c r="AC192" s="89">
        <v>8988.4264861515203</v>
      </c>
      <c r="AD192" s="380">
        <v>2780.2766507718902</v>
      </c>
      <c r="AE192" s="380">
        <v>4423.3542012541502</v>
      </c>
      <c r="AF192" s="89">
        <v>202636.05132200499</v>
      </c>
      <c r="AG192" s="380">
        <v>61536.201112888302</v>
      </c>
      <c r="AH192" s="380">
        <v>85.900241992907297</v>
      </c>
      <c r="AI192" s="591">
        <f t="shared" si="294"/>
        <v>605.05334353764999</v>
      </c>
      <c r="AJ192" s="380">
        <v>1022.42705983479</v>
      </c>
      <c r="AK192" s="380">
        <v>605.05334353764999</v>
      </c>
      <c r="AL192" s="591">
        <f t="shared" ref="AL192" si="301">AN192</f>
        <v>814.77206162017899</v>
      </c>
      <c r="AM192" s="380">
        <v>492.13930837328297</v>
      </c>
      <c r="AN192" s="380">
        <v>814.77206162017899</v>
      </c>
      <c r="AO192" s="591">
        <f t="shared" si="268"/>
        <v>695.32937479423094</v>
      </c>
      <c r="AP192" s="380">
        <v>294.11710717991002</v>
      </c>
      <c r="AQ192" s="380">
        <v>695.32937479423094</v>
      </c>
      <c r="AR192" s="89">
        <v>3.85944600331917</v>
      </c>
      <c r="AS192" s="380">
        <v>2.3463604422756199</v>
      </c>
      <c r="AT192" s="380">
        <v>2.1384666611594598</v>
      </c>
      <c r="AU192" s="591">
        <f t="shared" si="295"/>
        <v>4.90227065843637</v>
      </c>
      <c r="AV192" s="380">
        <v>0</v>
      </c>
      <c r="AW192" s="380">
        <v>4.90227065843637</v>
      </c>
      <c r="AX192" s="591">
        <f t="shared" si="297"/>
        <v>0.477476548708194</v>
      </c>
      <c r="AY192" s="382">
        <v>0</v>
      </c>
      <c r="AZ192" s="382">
        <v>0.477476548708194</v>
      </c>
      <c r="BA192" s="591">
        <f t="shared" si="269"/>
        <v>9.5183588433146902</v>
      </c>
      <c r="BB192" s="380">
        <v>6.7138580908285901</v>
      </c>
      <c r="BC192" s="380">
        <v>9.5183588433146902</v>
      </c>
      <c r="BD192" s="89">
        <v>926.97030541603704</v>
      </c>
      <c r="BE192" s="380">
        <v>186.45906609848299</v>
      </c>
      <c r="BF192" s="380">
        <v>8.2488654955089498</v>
      </c>
      <c r="BG192" s="89">
        <v>796.19436737085402</v>
      </c>
      <c r="BH192" s="380">
        <v>258.89115210702801</v>
      </c>
      <c r="BI192" s="380">
        <v>7.7929895858742997</v>
      </c>
      <c r="BJ192" s="89">
        <v>739.80909357965402</v>
      </c>
      <c r="BK192" s="380">
        <v>402.01732295472402</v>
      </c>
      <c r="BL192" s="380">
        <v>29.1906463603856</v>
      </c>
      <c r="BM192" s="591">
        <f t="shared" si="296"/>
        <v>0.173050328851371</v>
      </c>
      <c r="BN192" s="380">
        <v>0</v>
      </c>
      <c r="BO192" s="380">
        <v>0.173050328851371</v>
      </c>
      <c r="BP192" s="591">
        <f t="shared" si="290"/>
        <v>1.9196579442335699</v>
      </c>
      <c r="BQ192" s="380">
        <v>0</v>
      </c>
      <c r="BR192" s="380">
        <v>1.9196579442335699</v>
      </c>
      <c r="BS192" s="591">
        <f t="shared" si="291"/>
        <v>3.2742333781283901</v>
      </c>
      <c r="BT192" s="380">
        <v>2.0285612614126598</v>
      </c>
      <c r="BU192" s="380">
        <v>3.2742333781283901</v>
      </c>
      <c r="BV192" s="89">
        <v>9.3458758643967101</v>
      </c>
      <c r="BW192" s="380">
        <v>10.6238098728921</v>
      </c>
      <c r="BX192" s="380">
        <v>3.30375430369623</v>
      </c>
      <c r="BY192" s="89">
        <v>6.0623660684395597</v>
      </c>
      <c r="BZ192" s="380">
        <v>1.64152286432016</v>
      </c>
      <c r="CA192" s="380">
        <v>0.59419156200992296</v>
      </c>
      <c r="CB192" s="89">
        <v>412.28447664650599</v>
      </c>
      <c r="CC192" s="380">
        <v>95.521452858484196</v>
      </c>
      <c r="CD192" s="380">
        <v>2.5108733330673401</v>
      </c>
      <c r="CE192" s="89">
        <v>129.775537936967</v>
      </c>
      <c r="CF192" s="380">
        <v>19.2940898356551</v>
      </c>
      <c r="CG192" s="380">
        <v>1.30353173829201</v>
      </c>
      <c r="CH192" s="591">
        <f t="shared" si="270"/>
        <v>33.458527015547197</v>
      </c>
      <c r="CI192" s="380">
        <v>21.023613468565799</v>
      </c>
      <c r="CJ192" s="380">
        <v>33.458527015547197</v>
      </c>
      <c r="CK192" s="89">
        <v>39.323439162857703</v>
      </c>
      <c r="CL192" s="380">
        <v>11.1039890300025</v>
      </c>
      <c r="CM192" s="380">
        <v>0.15384351727998</v>
      </c>
      <c r="CN192" s="89">
        <v>11306.4197316507</v>
      </c>
      <c r="CO192" s="380">
        <v>532.75789582982895</v>
      </c>
      <c r="CP192" s="380">
        <v>9.3651989395756793E-2</v>
      </c>
      <c r="CQ192" s="89">
        <v>4.75144925344211</v>
      </c>
      <c r="CR192" s="380">
        <v>3.1149044700519299</v>
      </c>
      <c r="CS192" s="380">
        <v>9.6423371509510802E-2</v>
      </c>
      <c r="CT192" s="89">
        <v>0</v>
      </c>
      <c r="CU192" s="380">
        <v>0</v>
      </c>
      <c r="CV192" s="380">
        <v>0</v>
      </c>
      <c r="CW192" s="89">
        <v>0</v>
      </c>
      <c r="CX192" s="380">
        <v>0</v>
      </c>
      <c r="CY192" s="380">
        <v>0</v>
      </c>
      <c r="CZ192" s="591">
        <f t="shared" si="271"/>
        <v>0.70723763916709304</v>
      </c>
      <c r="DA192" s="380">
        <v>0.27792038824634202</v>
      </c>
      <c r="DB192" s="380">
        <v>0.70723763916709304</v>
      </c>
      <c r="DC192" s="591">
        <f t="shared" si="276"/>
        <v>0.28530930838164098</v>
      </c>
      <c r="DD192" s="380">
        <v>0</v>
      </c>
      <c r="DE192" s="380">
        <v>0.28530930838164098</v>
      </c>
      <c r="DF192" s="591">
        <f t="shared" ref="DF192:DF193" si="302">DH192</f>
        <v>0.28476626416191297</v>
      </c>
      <c r="DG192" s="380">
        <v>0</v>
      </c>
      <c r="DH192" s="380">
        <v>0.28476626416191297</v>
      </c>
      <c r="DI192" s="89">
        <v>1376.03257411391</v>
      </c>
      <c r="DJ192" s="380">
        <v>291.64187854261201</v>
      </c>
      <c r="DK192" s="380">
        <v>0</v>
      </c>
      <c r="DL192" s="89">
        <v>6035.8036357298997</v>
      </c>
      <c r="DM192" s="380">
        <v>1359.6484514608201</v>
      </c>
      <c r="DN192" s="380">
        <v>0</v>
      </c>
      <c r="DO192" s="89">
        <v>1313.35364676718</v>
      </c>
      <c r="DP192" s="380">
        <v>279.806955302711</v>
      </c>
      <c r="DQ192" s="380">
        <v>0</v>
      </c>
      <c r="DR192" s="89">
        <v>8176.5021833506298</v>
      </c>
      <c r="DS192" s="380">
        <v>1161.4058817492501</v>
      </c>
      <c r="DT192" s="380">
        <v>0</v>
      </c>
      <c r="DU192" s="89">
        <v>2913.08108449983</v>
      </c>
      <c r="DV192" s="380">
        <v>287.56504812918598</v>
      </c>
      <c r="DW192" s="380">
        <v>0</v>
      </c>
      <c r="DX192" s="89">
        <v>211.57212046151699</v>
      </c>
      <c r="DY192" s="380">
        <v>47.054513834092702</v>
      </c>
      <c r="DZ192" s="380">
        <v>0</v>
      </c>
      <c r="EA192" s="89">
        <v>3113.0243260676798</v>
      </c>
      <c r="EB192" s="380">
        <v>346.91590588300301</v>
      </c>
      <c r="EC192" s="380">
        <v>0</v>
      </c>
      <c r="ED192" s="89">
        <v>467.08239055152302</v>
      </c>
      <c r="EE192" s="380">
        <v>83.058324257285705</v>
      </c>
      <c r="EF192" s="380">
        <v>0</v>
      </c>
      <c r="EG192" s="89">
        <v>2704.1131646415201</v>
      </c>
      <c r="EH192" s="380">
        <v>634.54681684225898</v>
      </c>
      <c r="EI192" s="380">
        <v>0</v>
      </c>
      <c r="EJ192" s="89">
        <v>491.35335048883098</v>
      </c>
      <c r="EK192" s="380">
        <v>125.485458414173</v>
      </c>
      <c r="EL192" s="380">
        <v>0</v>
      </c>
      <c r="EM192" s="89">
        <v>1222.61750983395</v>
      </c>
      <c r="EN192" s="380">
        <v>280.98101682640998</v>
      </c>
      <c r="EO192" s="380">
        <v>0</v>
      </c>
      <c r="EP192" s="89">
        <v>144.270076648664</v>
      </c>
      <c r="EQ192" s="380">
        <v>23.430675668323001</v>
      </c>
      <c r="ER192" s="380">
        <v>0</v>
      </c>
      <c r="ES192" s="89">
        <v>809.79371131597202</v>
      </c>
      <c r="ET192" s="380">
        <v>85.187637290691796</v>
      </c>
      <c r="EU192" s="380">
        <v>0</v>
      </c>
      <c r="EV192" s="89">
        <v>109.142253370445</v>
      </c>
      <c r="EW192" s="380">
        <v>13.479380703626401</v>
      </c>
      <c r="EX192" s="380">
        <v>0</v>
      </c>
      <c r="EY192" s="591">
        <f t="shared" si="298"/>
        <v>0.19128564379493501</v>
      </c>
      <c r="EZ192" s="380">
        <v>0</v>
      </c>
      <c r="FA192" s="380">
        <v>0.19128564379493501</v>
      </c>
      <c r="FB192" s="89">
        <v>16.344926248705899</v>
      </c>
      <c r="FC192" s="380">
        <v>4.4912662011596902</v>
      </c>
      <c r="FD192" s="380">
        <v>0.143245277910968</v>
      </c>
      <c r="FE192" s="89">
        <v>0.66287705896587401</v>
      </c>
      <c r="FF192" s="380">
        <v>0.60922835860275004</v>
      </c>
      <c r="FG192" s="380">
        <v>0.168071158240128</v>
      </c>
      <c r="FH192" s="89">
        <v>163.98132894740601</v>
      </c>
      <c r="FI192" s="380">
        <v>52.171357051578397</v>
      </c>
      <c r="FJ192" s="380">
        <v>4.3750245459996999E-2</v>
      </c>
      <c r="FK192" s="89">
        <v>188.65890181854999</v>
      </c>
      <c r="FL192" s="380">
        <v>38.601712641891503</v>
      </c>
      <c r="FM192" s="380">
        <v>0</v>
      </c>
    </row>
    <row r="193" spans="2:169">
      <c r="B193" s="73" t="s">
        <v>1337</v>
      </c>
      <c r="C193" s="73" t="s">
        <v>1454</v>
      </c>
      <c r="D193" s="73" t="s">
        <v>1367</v>
      </c>
      <c r="E193" s="73">
        <v>0.94</v>
      </c>
      <c r="F193" s="73">
        <v>1.24</v>
      </c>
      <c r="H193" s="73" t="s">
        <v>1455</v>
      </c>
      <c r="I193" s="73" t="s">
        <v>1456</v>
      </c>
      <c r="J193" s="73" t="s">
        <v>1457</v>
      </c>
      <c r="K193" s="73" t="s">
        <v>1458</v>
      </c>
      <c r="L193" s="73">
        <v>15</v>
      </c>
      <c r="M193" s="113" t="s">
        <v>1760</v>
      </c>
      <c r="N193" s="591">
        <f t="shared" si="283"/>
        <v>12.4835453994502</v>
      </c>
      <c r="O193" s="380">
        <v>24.213204368716401</v>
      </c>
      <c r="P193" s="380">
        <v>12.4835453994502</v>
      </c>
      <c r="Q193" s="591">
        <f t="shared" si="293"/>
        <v>7.0211594735085701</v>
      </c>
      <c r="R193" s="380">
        <v>20.667626447853401</v>
      </c>
      <c r="S193" s="380">
        <v>7.0211594735085701</v>
      </c>
      <c r="T193" s="89">
        <v>691.98953026325796</v>
      </c>
      <c r="U193" s="380">
        <v>80.417180318453902</v>
      </c>
      <c r="V193" s="380">
        <v>29.9275702782022</v>
      </c>
      <c r="W193" s="89">
        <v>36.715901864424502</v>
      </c>
      <c r="X193" s="380">
        <v>44.474733606131501</v>
      </c>
      <c r="Y193" s="380">
        <v>1.24970871234845</v>
      </c>
      <c r="Z193" s="89">
        <v>15.9208432245442</v>
      </c>
      <c r="AA193" s="380">
        <v>25.152533007387198</v>
      </c>
      <c r="AB193" s="380">
        <v>1.80635325792349</v>
      </c>
      <c r="AC193" s="89">
        <v>6828.4603290597997</v>
      </c>
      <c r="AD193" s="380">
        <v>6540.9866536886702</v>
      </c>
      <c r="AE193" s="380">
        <v>1749.5052177207201</v>
      </c>
      <c r="AF193" s="89">
        <v>203243.459928339</v>
      </c>
      <c r="AG193" s="380">
        <v>48070.748807549797</v>
      </c>
      <c r="AH193" s="380">
        <v>58.41395694165</v>
      </c>
      <c r="AI193" s="591">
        <f t="shared" si="294"/>
        <v>382.776003661289</v>
      </c>
      <c r="AJ193" s="380">
        <v>627.766485276195</v>
      </c>
      <c r="AK193" s="380">
        <v>382.776003661289</v>
      </c>
      <c r="AL193" s="89">
        <v>1073.4838849054499</v>
      </c>
      <c r="AM193" s="380">
        <v>1339.7587770780599</v>
      </c>
      <c r="AN193" s="380">
        <v>576.88521182429702</v>
      </c>
      <c r="AO193" s="591">
        <f t="shared" si="268"/>
        <v>202.395828419623</v>
      </c>
      <c r="AP193" s="380">
        <v>454.77237718056301</v>
      </c>
      <c r="AQ193" s="380">
        <v>202.395828419623</v>
      </c>
      <c r="AR193" s="89">
        <v>2.3930461120089901</v>
      </c>
      <c r="AS193" s="380">
        <v>3.14942192610668</v>
      </c>
      <c r="AT193" s="380">
        <v>1.0684805189287201</v>
      </c>
      <c r="AU193" s="591">
        <f t="shared" si="295"/>
        <v>3.1105727182410599</v>
      </c>
      <c r="AV193" s="380">
        <v>0</v>
      </c>
      <c r="AW193" s="380">
        <v>3.1105727182410599</v>
      </c>
      <c r="AX193" s="591">
        <f t="shared" si="297"/>
        <v>0.29633146757880302</v>
      </c>
      <c r="AY193" s="382">
        <v>0.29324270132562902</v>
      </c>
      <c r="AZ193" s="382">
        <v>0.29633146757880302</v>
      </c>
      <c r="BA193" s="591">
        <f t="shared" si="269"/>
        <v>4.5777848289337202</v>
      </c>
      <c r="BB193" s="380">
        <v>8.6385946064256007</v>
      </c>
      <c r="BC193" s="380">
        <v>4.5777848289337202</v>
      </c>
      <c r="BD193" s="89">
        <v>795.93077657767697</v>
      </c>
      <c r="BE193" s="380">
        <v>209.945286784004</v>
      </c>
      <c r="BF193" s="380">
        <v>3.7795246093261698</v>
      </c>
      <c r="BG193" s="89">
        <v>508.835318602256</v>
      </c>
      <c r="BH193" s="380">
        <v>174.1662424713</v>
      </c>
      <c r="BI193" s="380">
        <v>4.1206973076771103</v>
      </c>
      <c r="BJ193" s="89">
        <v>491.07372186399903</v>
      </c>
      <c r="BK193" s="380">
        <v>193.19264749444</v>
      </c>
      <c r="BL193" s="380">
        <v>18.453815581177899</v>
      </c>
      <c r="BM193" s="591">
        <f t="shared" si="296"/>
        <v>0.14228952171367901</v>
      </c>
      <c r="BN193" s="380">
        <v>0</v>
      </c>
      <c r="BO193" s="380">
        <v>0.14228952171367901</v>
      </c>
      <c r="BP193" s="89">
        <v>2.11005033125514</v>
      </c>
      <c r="BQ193" s="380">
        <v>1.24341442059379</v>
      </c>
      <c r="BR193" s="380">
        <v>1.25784450190189</v>
      </c>
      <c r="BS193" s="591">
        <f t="shared" si="291"/>
        <v>1.6805913424605401</v>
      </c>
      <c r="BT193" s="380">
        <v>4.6429601892161099</v>
      </c>
      <c r="BU193" s="380">
        <v>1.6805913424605401</v>
      </c>
      <c r="BV193" s="89">
        <v>9.6990513151322109</v>
      </c>
      <c r="BW193" s="380">
        <v>11.590436977778801</v>
      </c>
      <c r="BX193" s="380">
        <v>2.05184254645933</v>
      </c>
      <c r="BY193" s="89">
        <v>4.8990244681826196</v>
      </c>
      <c r="BZ193" s="380">
        <v>2.5623308853745201</v>
      </c>
      <c r="CA193" s="380">
        <v>0.33889340070338497</v>
      </c>
      <c r="CB193" s="89">
        <v>409.04675759331701</v>
      </c>
      <c r="CC193" s="380">
        <v>121.305220884598</v>
      </c>
      <c r="CD193" s="380">
        <v>1.49727528754717</v>
      </c>
      <c r="CE193" s="89">
        <v>109.949623738268</v>
      </c>
      <c r="CF193" s="380">
        <v>43.562918324403903</v>
      </c>
      <c r="CG193" s="380">
        <v>0.68791729208510599</v>
      </c>
      <c r="CH193" s="591">
        <f t="shared" si="270"/>
        <v>18.378720267117899</v>
      </c>
      <c r="CI193" s="380">
        <v>32.797549868898798</v>
      </c>
      <c r="CJ193" s="380">
        <v>18.378720267117899</v>
      </c>
      <c r="CK193" s="89">
        <v>35.804816315342897</v>
      </c>
      <c r="CL193" s="380">
        <v>9.7214405517384996</v>
      </c>
      <c r="CM193" s="380">
        <v>0.12799407571006299</v>
      </c>
      <c r="CN193" s="89">
        <v>10708.843949059899</v>
      </c>
      <c r="CO193" s="380">
        <v>2535.6068576562202</v>
      </c>
      <c r="CP193" s="380">
        <v>4.9225483323587498E-2</v>
      </c>
      <c r="CQ193" s="89">
        <v>3.2483436040610898</v>
      </c>
      <c r="CR193" s="380">
        <v>2.46848350461977</v>
      </c>
      <c r="CS193" s="380">
        <v>0</v>
      </c>
      <c r="CT193" s="89">
        <v>0</v>
      </c>
      <c r="CU193" s="380">
        <v>0</v>
      </c>
      <c r="CV193" s="380">
        <v>0</v>
      </c>
      <c r="CW193" s="89">
        <v>0</v>
      </c>
      <c r="CX193" s="380">
        <v>0</v>
      </c>
      <c r="CY193" s="380">
        <v>0</v>
      </c>
      <c r="CZ193" s="591">
        <f t="shared" si="271"/>
        <v>0.34443127793046202</v>
      </c>
      <c r="DA193" s="380">
        <v>0</v>
      </c>
      <c r="DB193" s="380">
        <v>0.34443127793046202</v>
      </c>
      <c r="DC193" s="591">
        <f t="shared" si="276"/>
        <v>0.174836844794407</v>
      </c>
      <c r="DD193" s="380">
        <v>0</v>
      </c>
      <c r="DE193" s="380">
        <v>0.174836844794407</v>
      </c>
      <c r="DF193" s="591">
        <f t="shared" si="302"/>
        <v>0.17181936708634299</v>
      </c>
      <c r="DG193" s="380">
        <v>0</v>
      </c>
      <c r="DH193" s="380">
        <v>0.17181936708634299</v>
      </c>
      <c r="DI193" s="89">
        <v>1264.94455771353</v>
      </c>
      <c r="DJ193" s="380">
        <v>329.002891218066</v>
      </c>
      <c r="DK193" s="380">
        <v>0</v>
      </c>
      <c r="DL193" s="89">
        <v>6101.6860012224997</v>
      </c>
      <c r="DM193" s="380">
        <v>1575.7560342708</v>
      </c>
      <c r="DN193" s="380">
        <v>0</v>
      </c>
      <c r="DO193" s="89">
        <v>1309.6697425615801</v>
      </c>
      <c r="DP193" s="380">
        <v>385.37190859804599</v>
      </c>
      <c r="DQ193" s="380">
        <v>0</v>
      </c>
      <c r="DR193" s="89">
        <v>7585.8909705126898</v>
      </c>
      <c r="DS193" s="380">
        <v>1943.9982962730701</v>
      </c>
      <c r="DT193" s="380">
        <v>0</v>
      </c>
      <c r="DU193" s="89">
        <v>2783.2197024339498</v>
      </c>
      <c r="DV193" s="380">
        <v>630.73062272752804</v>
      </c>
      <c r="DW193" s="380">
        <v>0.104785917973654</v>
      </c>
      <c r="DX193" s="89">
        <v>87.101827073316898</v>
      </c>
      <c r="DY193" s="380">
        <v>19.299180178542599</v>
      </c>
      <c r="DZ193" s="380">
        <v>3.9205003433420101E-2</v>
      </c>
      <c r="EA193" s="89">
        <v>3208.2006076129201</v>
      </c>
      <c r="EB193" s="380">
        <v>620.82776126807801</v>
      </c>
      <c r="EC193" s="380">
        <v>0</v>
      </c>
      <c r="ED193" s="89">
        <v>465.95627006082299</v>
      </c>
      <c r="EE193" s="380">
        <v>118.899799226006</v>
      </c>
      <c r="EF193" s="380">
        <v>0</v>
      </c>
      <c r="EG193" s="89">
        <v>2724.5756764171401</v>
      </c>
      <c r="EH193" s="380">
        <v>774.90364134491904</v>
      </c>
      <c r="EI193" s="380">
        <v>0</v>
      </c>
      <c r="EJ193" s="89">
        <v>482.541242630883</v>
      </c>
      <c r="EK193" s="380">
        <v>123.15555530557501</v>
      </c>
      <c r="EL193" s="380">
        <v>0</v>
      </c>
      <c r="EM193" s="89">
        <v>1201.05189692005</v>
      </c>
      <c r="EN193" s="380">
        <v>305.319940234309</v>
      </c>
      <c r="EO193" s="380">
        <v>0</v>
      </c>
      <c r="EP193" s="89">
        <v>141.04388683116599</v>
      </c>
      <c r="EQ193" s="380">
        <v>41.618666864970997</v>
      </c>
      <c r="ER193" s="380">
        <v>0</v>
      </c>
      <c r="ES193" s="89">
        <v>781.33650199590602</v>
      </c>
      <c r="ET193" s="380">
        <v>199.390620203738</v>
      </c>
      <c r="EU193" s="380">
        <v>0</v>
      </c>
      <c r="EV193" s="89">
        <v>101.22034088539201</v>
      </c>
      <c r="EW193" s="380">
        <v>23.367613158545002</v>
      </c>
      <c r="EX193" s="380">
        <v>0</v>
      </c>
      <c r="EY193" s="591">
        <f t="shared" si="298"/>
        <v>8.2210175073561903E-2</v>
      </c>
      <c r="EZ193" s="380">
        <v>0</v>
      </c>
      <c r="FA193" s="380">
        <v>8.2210175073561903E-2</v>
      </c>
      <c r="FB193" s="89">
        <v>12.7764873614957</v>
      </c>
      <c r="FC193" s="380">
        <v>5.3921831478443503</v>
      </c>
      <c r="FD193" s="380">
        <v>0.11017166504929</v>
      </c>
      <c r="FE193" s="89">
        <v>0.15759905105858199</v>
      </c>
      <c r="FF193" s="380">
        <v>0.31519810211716398</v>
      </c>
      <c r="FG193" s="380">
        <v>0.13442962887818499</v>
      </c>
      <c r="FH193" s="89">
        <v>109.512530793937</v>
      </c>
      <c r="FI193" s="380">
        <v>40.177006265064897</v>
      </c>
      <c r="FJ193" s="380">
        <v>0</v>
      </c>
      <c r="FK193" s="89">
        <v>156.25109402422399</v>
      </c>
      <c r="FL193" s="380">
        <v>77.018629303748398</v>
      </c>
      <c r="FM193" s="380">
        <v>2.19719921079954E-2</v>
      </c>
    </row>
    <row r="194" spans="2:169">
      <c r="B194" s="73" t="s">
        <v>1337</v>
      </c>
      <c r="C194" s="73" t="s">
        <v>1454</v>
      </c>
      <c r="D194" s="73" t="s">
        <v>1367</v>
      </c>
      <c r="E194" s="73">
        <v>0.94</v>
      </c>
      <c r="F194" s="73">
        <v>1.24</v>
      </c>
      <c r="H194" s="73" t="s">
        <v>1455</v>
      </c>
      <c r="I194" s="73" t="s">
        <v>1456</v>
      </c>
      <c r="J194" s="73" t="s">
        <v>1457</v>
      </c>
      <c r="K194" s="73" t="s">
        <v>1458</v>
      </c>
      <c r="L194" s="73">
        <v>15</v>
      </c>
      <c r="M194" s="113" t="s">
        <v>1761</v>
      </c>
      <c r="N194" s="591">
        <f t="shared" si="283"/>
        <v>24.693201177490899</v>
      </c>
      <c r="O194" s="380">
        <v>61.118328314179003</v>
      </c>
      <c r="P194" s="380">
        <v>24.693201177490899</v>
      </c>
      <c r="Q194" s="591">
        <f t="shared" si="293"/>
        <v>11.8966162473127</v>
      </c>
      <c r="R194" s="380">
        <v>23.746379099590001</v>
      </c>
      <c r="S194" s="380">
        <v>11.8966162473127</v>
      </c>
      <c r="T194" s="89">
        <v>1311.255620764</v>
      </c>
      <c r="U194" s="380">
        <v>2343.00883470394</v>
      </c>
      <c r="V194" s="380">
        <v>44.702141915675902</v>
      </c>
      <c r="W194" s="89">
        <v>226.35239210632901</v>
      </c>
      <c r="X194" s="380">
        <v>452.70478421265898</v>
      </c>
      <c r="Y194" s="380">
        <v>2.4947734161231798</v>
      </c>
      <c r="Z194" s="89">
        <v>11209.4367547481</v>
      </c>
      <c r="AA194" s="380">
        <v>22471.556299597702</v>
      </c>
      <c r="AB194" s="380">
        <v>3.4169610227779099</v>
      </c>
      <c r="AC194" s="89">
        <v>35756.285239366996</v>
      </c>
      <c r="AD194" s="380">
        <v>88768.252323899302</v>
      </c>
      <c r="AE194" s="380">
        <v>7116.5283144456298</v>
      </c>
      <c r="AF194" s="89">
        <v>186506.534125629</v>
      </c>
      <c r="AG194" s="380">
        <v>75104.145106354903</v>
      </c>
      <c r="AH194" s="380">
        <v>99.4344588876736</v>
      </c>
      <c r="AI194" s="591">
        <f t="shared" si="294"/>
        <v>608.96157616714697</v>
      </c>
      <c r="AJ194" s="380">
        <v>1542.96038173837</v>
      </c>
      <c r="AK194" s="380">
        <v>608.96157616714697</v>
      </c>
      <c r="AL194" s="89">
        <v>1449.60634917068</v>
      </c>
      <c r="AM194" s="380">
        <v>3717.0707473032398</v>
      </c>
      <c r="AN194" s="380">
        <v>974.35588019171496</v>
      </c>
      <c r="AO194" s="89">
        <v>8761.0463486841109</v>
      </c>
      <c r="AP194" s="380">
        <v>18285.889084353599</v>
      </c>
      <c r="AQ194" s="380">
        <v>717.477599081638</v>
      </c>
      <c r="AR194" s="89">
        <v>3.12317163614189</v>
      </c>
      <c r="AS194" s="380">
        <v>6.2463432722837702</v>
      </c>
      <c r="AT194" s="380">
        <v>1.7298397442339699</v>
      </c>
      <c r="AU194" s="591">
        <f t="shared" si="295"/>
        <v>5.9632936649455397</v>
      </c>
      <c r="AV194" s="380">
        <v>0</v>
      </c>
      <c r="AW194" s="380">
        <v>5.9632936649455397</v>
      </c>
      <c r="AX194" s="591">
        <f t="shared" si="297"/>
        <v>0.43227972765684503</v>
      </c>
      <c r="AY194" s="382">
        <v>0.95569475877572196</v>
      </c>
      <c r="AZ194" s="382">
        <v>0.43227972765684503</v>
      </c>
      <c r="BA194" s="89">
        <v>14.5504628829247</v>
      </c>
      <c r="BB194" s="380">
        <v>36.687736627907697</v>
      </c>
      <c r="BC194" s="380">
        <v>10.067781553413701</v>
      </c>
      <c r="BD194" s="89">
        <v>658.27506832616996</v>
      </c>
      <c r="BE194" s="380">
        <v>199.154686417439</v>
      </c>
      <c r="BF194" s="380">
        <v>11.5150638122358</v>
      </c>
      <c r="BG194" s="89">
        <v>2545.9387065402798</v>
      </c>
      <c r="BH194" s="380">
        <v>4374.61762404616</v>
      </c>
      <c r="BI194" s="380">
        <v>8.4804449073354107</v>
      </c>
      <c r="BJ194" s="89">
        <v>2156.5290339329799</v>
      </c>
      <c r="BK194" s="380">
        <v>3730.1359726833998</v>
      </c>
      <c r="BL194" s="380">
        <v>31.895922094260001</v>
      </c>
      <c r="BM194" s="591">
        <f t="shared" si="296"/>
        <v>0.25036030526809699</v>
      </c>
      <c r="BN194" s="380">
        <v>0</v>
      </c>
      <c r="BO194" s="380">
        <v>0.25036030526809699</v>
      </c>
      <c r="BP194" s="591">
        <f>BR194</f>
        <v>2.1007842270825301</v>
      </c>
      <c r="BQ194" s="380">
        <v>0</v>
      </c>
      <c r="BR194" s="380">
        <v>2.1007842270825301</v>
      </c>
      <c r="BS194" s="591">
        <f t="shared" si="291"/>
        <v>3.1881369802941002</v>
      </c>
      <c r="BT194" s="380">
        <v>11.5975344073382</v>
      </c>
      <c r="BU194" s="380">
        <v>3.1881369802941002</v>
      </c>
      <c r="BV194" s="89">
        <v>114.020179354427</v>
      </c>
      <c r="BW194" s="380">
        <v>228.040358708854</v>
      </c>
      <c r="BX194" s="380">
        <v>2.8556106326694701</v>
      </c>
      <c r="BY194" s="89">
        <v>8.9055154826689602</v>
      </c>
      <c r="BZ194" s="380">
        <v>15.1375405869302</v>
      </c>
      <c r="CA194" s="380">
        <v>0.54635130447175495</v>
      </c>
      <c r="CB194" s="89">
        <v>177.82519564863901</v>
      </c>
      <c r="CC194" s="380">
        <v>121.33183611620601</v>
      </c>
      <c r="CD194" s="380">
        <v>2.16629064877243</v>
      </c>
      <c r="CE194" s="89">
        <v>40.295888473740497</v>
      </c>
      <c r="CF194" s="380">
        <v>52.3682124654718</v>
      </c>
      <c r="CG194" s="380">
        <v>1.57308941255909</v>
      </c>
      <c r="CH194" s="591">
        <f t="shared" si="270"/>
        <v>40.749567574659402</v>
      </c>
      <c r="CI194" s="380">
        <v>82.961812005598802</v>
      </c>
      <c r="CJ194" s="380">
        <v>40.749567574659402</v>
      </c>
      <c r="CK194" s="89">
        <v>47.175783815606998</v>
      </c>
      <c r="CL194" s="380">
        <v>26.8003788828861</v>
      </c>
      <c r="CM194" s="380">
        <v>0.124080367538042</v>
      </c>
      <c r="CN194" s="89">
        <v>2630.23713838196</v>
      </c>
      <c r="CO194" s="380">
        <v>3123.59729053712</v>
      </c>
      <c r="CP194" s="380">
        <v>0.102134996833581</v>
      </c>
      <c r="CQ194" s="89">
        <v>0</v>
      </c>
      <c r="CR194" s="380">
        <v>0</v>
      </c>
      <c r="CS194" s="380">
        <v>0</v>
      </c>
      <c r="CT194" s="89">
        <v>0</v>
      </c>
      <c r="CU194" s="380">
        <v>0</v>
      </c>
      <c r="CV194" s="380">
        <v>0</v>
      </c>
      <c r="CW194" s="89">
        <v>0</v>
      </c>
      <c r="CX194" s="380">
        <v>0</v>
      </c>
      <c r="CY194" s="380">
        <v>0</v>
      </c>
      <c r="CZ194" s="591">
        <f t="shared" si="271"/>
        <v>1.08171268551569</v>
      </c>
      <c r="DA194" s="380">
        <v>0</v>
      </c>
      <c r="DB194" s="380">
        <v>1.08171268551569</v>
      </c>
      <c r="DC194" s="591">
        <f t="shared" si="276"/>
        <v>0.28212640503839997</v>
      </c>
      <c r="DD194" s="380">
        <v>0</v>
      </c>
      <c r="DE194" s="380">
        <v>0.28212640503839997</v>
      </c>
      <c r="DF194" s="89">
        <v>15.591720811390999</v>
      </c>
      <c r="DG194" s="380">
        <v>31.183441622781999</v>
      </c>
      <c r="DH194" s="380">
        <v>0</v>
      </c>
      <c r="DI194" s="89">
        <v>547.76230009229903</v>
      </c>
      <c r="DJ194" s="380">
        <v>614.51236189008</v>
      </c>
      <c r="DK194" s="380">
        <v>0</v>
      </c>
      <c r="DL194" s="89">
        <v>2150.61427013206</v>
      </c>
      <c r="DM194" s="380">
        <v>2312.3483080680899</v>
      </c>
      <c r="DN194" s="380">
        <v>3.5687013767404699E-2</v>
      </c>
      <c r="DO194" s="89">
        <v>464.02912896606801</v>
      </c>
      <c r="DP194" s="380">
        <v>498.85515542228001</v>
      </c>
      <c r="DQ194" s="380">
        <v>0</v>
      </c>
      <c r="DR194" s="89">
        <v>2976.44123555325</v>
      </c>
      <c r="DS194" s="380">
        <v>2752.9328618044601</v>
      </c>
      <c r="DT194" s="380">
        <v>0</v>
      </c>
      <c r="DU194" s="89">
        <v>846.10486187876495</v>
      </c>
      <c r="DV194" s="380">
        <v>745.87428909297205</v>
      </c>
      <c r="DW194" s="380">
        <v>0</v>
      </c>
      <c r="DX194" s="89">
        <v>92.830398562866407</v>
      </c>
      <c r="DY194" s="380">
        <v>72.380774650174502</v>
      </c>
      <c r="DZ194" s="380">
        <v>0</v>
      </c>
      <c r="EA194" s="89">
        <v>884.71825764198502</v>
      </c>
      <c r="EB194" s="380">
        <v>910.35108257283298</v>
      </c>
      <c r="EC194" s="380">
        <v>0.20784723145064701</v>
      </c>
      <c r="ED194" s="89">
        <v>123.603512890941</v>
      </c>
      <c r="EE194" s="380">
        <v>82.2945131007897</v>
      </c>
      <c r="EF194" s="380">
        <v>2.98596786090384E-2</v>
      </c>
      <c r="EG194" s="89">
        <v>656.71894614437701</v>
      </c>
      <c r="EH194" s="380">
        <v>557.63367136912802</v>
      </c>
      <c r="EI194" s="380">
        <v>0</v>
      </c>
      <c r="EJ194" s="89">
        <v>107.997951318063</v>
      </c>
      <c r="EK194" s="380">
        <v>102.909197308933</v>
      </c>
      <c r="EL194" s="380">
        <v>0</v>
      </c>
      <c r="EM194" s="89">
        <v>250.75074718011001</v>
      </c>
      <c r="EN194" s="380">
        <v>264.50593169238903</v>
      </c>
      <c r="EO194" s="380">
        <v>0</v>
      </c>
      <c r="EP194" s="89">
        <v>25.564449164254299</v>
      </c>
      <c r="EQ194" s="380">
        <v>45.910858472213498</v>
      </c>
      <c r="ER194" s="380">
        <v>2.9577094451956502E-2</v>
      </c>
      <c r="ES194" s="89">
        <v>132.731384922752</v>
      </c>
      <c r="ET194" s="380">
        <v>208.19636859654699</v>
      </c>
      <c r="EU194" s="380">
        <v>0</v>
      </c>
      <c r="EV194" s="89">
        <v>21.642704747590098</v>
      </c>
      <c r="EW194" s="380">
        <v>17.5863317272748</v>
      </c>
      <c r="EX194" s="380">
        <v>3.15951708851505E-2</v>
      </c>
      <c r="EY194" s="591">
        <f t="shared" si="298"/>
        <v>0.20913807412594401</v>
      </c>
      <c r="EZ194" s="380">
        <v>0</v>
      </c>
      <c r="FA194" s="380">
        <v>0.20913807412594401</v>
      </c>
      <c r="FB194" s="89">
        <v>8.6522176402837303</v>
      </c>
      <c r="FC194" s="380">
        <v>11.022934243842901</v>
      </c>
      <c r="FD194" s="380">
        <v>0.29191521058692199</v>
      </c>
      <c r="FE194" s="591">
        <f t="shared" ref="FE194:FE195" si="303">FG194</f>
        <v>0.173892495097174</v>
      </c>
      <c r="FF194" s="380">
        <v>0</v>
      </c>
      <c r="FG194" s="380">
        <v>0.173892495097174</v>
      </c>
      <c r="FH194" s="89">
        <v>8.7079039838886896</v>
      </c>
      <c r="FI194" s="380">
        <v>17.4158079677774</v>
      </c>
      <c r="FJ194" s="380">
        <v>0</v>
      </c>
      <c r="FK194" s="89">
        <v>14.1493956557829</v>
      </c>
      <c r="FL194" s="380">
        <v>28.2987913115659</v>
      </c>
      <c r="FM194" s="380">
        <v>3.9882781043278699E-2</v>
      </c>
    </row>
    <row r="195" spans="2:169">
      <c r="B195" s="73" t="s">
        <v>1337</v>
      </c>
      <c r="C195" s="73" t="s">
        <v>1454</v>
      </c>
      <c r="D195" s="73" t="s">
        <v>1367</v>
      </c>
      <c r="E195" s="73">
        <v>0.94</v>
      </c>
      <c r="F195" s="73">
        <v>1.24</v>
      </c>
      <c r="H195" s="73" t="s">
        <v>1455</v>
      </c>
      <c r="I195" s="73" t="s">
        <v>1456</v>
      </c>
      <c r="J195" s="73" t="s">
        <v>1457</v>
      </c>
      <c r="K195" s="73" t="s">
        <v>1458</v>
      </c>
      <c r="L195" s="73">
        <v>15</v>
      </c>
      <c r="M195" s="113" t="s">
        <v>1762</v>
      </c>
      <c r="N195" s="591">
        <f t="shared" si="283"/>
        <v>13.293065724835445</v>
      </c>
      <c r="O195" s="380">
        <v>16.603153087539674</v>
      </c>
      <c r="P195" s="380">
        <v>13.293065724835445</v>
      </c>
      <c r="Q195" s="591">
        <f t="shared" si="293"/>
        <v>9.1848768011465403</v>
      </c>
      <c r="R195" s="380">
        <v>19.803776330320773</v>
      </c>
      <c r="S195" s="380">
        <v>9.1848768011465403</v>
      </c>
      <c r="T195" s="89">
        <v>954.94038697447593</v>
      </c>
      <c r="U195" s="380">
        <v>180.38353314149435</v>
      </c>
      <c r="V195" s="380">
        <v>34.620357813082734</v>
      </c>
      <c r="W195" s="89">
        <v>81.174426522942312</v>
      </c>
      <c r="X195" s="380">
        <v>90.211650984726518</v>
      </c>
      <c r="Y195" s="380">
        <v>1.1686770160840967</v>
      </c>
      <c r="Z195" s="89">
        <v>76.943009624915177</v>
      </c>
      <c r="AA195" s="380">
        <v>75.232468429759933</v>
      </c>
      <c r="AB195" s="380">
        <v>2.5537943477903804</v>
      </c>
      <c r="AC195" s="89">
        <v>9090.6344262404218</v>
      </c>
      <c r="AD195" s="380">
        <v>4261.2116795841548</v>
      </c>
      <c r="AE195" s="380">
        <v>1872.432907421962</v>
      </c>
      <c r="AF195" s="89">
        <v>213503.69342510335</v>
      </c>
      <c r="AG195" s="380">
        <v>36025.267742750751</v>
      </c>
      <c r="AH195" s="380">
        <v>70.057203956199203</v>
      </c>
      <c r="AI195" s="591">
        <f t="shared" si="294"/>
        <v>385.7683459421861</v>
      </c>
      <c r="AJ195" s="380">
        <v>765.16630403557053</v>
      </c>
      <c r="AK195" s="380">
        <v>385.7683459421861</v>
      </c>
      <c r="AL195" s="591">
        <f t="shared" ref="AL195" si="304">AN195</f>
        <v>613.7114654811993</v>
      </c>
      <c r="AM195" s="380">
        <v>1166.3386374940239</v>
      </c>
      <c r="AN195" s="380">
        <v>613.7114654811993</v>
      </c>
      <c r="AO195" s="591">
        <f t="shared" ref="AO195:AO206" si="305">AQ195</f>
        <v>273.67360774237142</v>
      </c>
      <c r="AP195" s="380">
        <v>579.6565457823616</v>
      </c>
      <c r="AQ195" s="380">
        <v>273.67360774237142</v>
      </c>
      <c r="AR195" s="89">
        <v>3.9033854427336601</v>
      </c>
      <c r="AS195" s="380">
        <v>2.9174530500802192</v>
      </c>
      <c r="AT195" s="380">
        <v>1.1461401085580869</v>
      </c>
      <c r="AU195" s="591">
        <f t="shared" si="295"/>
        <v>5.0384752208001773</v>
      </c>
      <c r="AV195" s="380">
        <v>0</v>
      </c>
      <c r="AW195" s="380">
        <v>5.0384752208001773</v>
      </c>
      <c r="AX195" s="591">
        <f t="shared" si="297"/>
        <v>0.31866293195400924</v>
      </c>
      <c r="AY195" s="382">
        <v>0.20782790376100591</v>
      </c>
      <c r="AZ195" s="382">
        <v>0.31866293195400924</v>
      </c>
      <c r="BA195" s="591">
        <f t="shared" ref="BA195:BA235" si="306">BC195</f>
        <v>8.2392165390669163</v>
      </c>
      <c r="BB195" s="380">
        <v>10.463075133895682</v>
      </c>
      <c r="BC195" s="380">
        <v>8.2392165390669163</v>
      </c>
      <c r="BD195" s="89">
        <v>814.09036459661388</v>
      </c>
      <c r="BE195" s="380">
        <v>224.44965859758938</v>
      </c>
      <c r="BF195" s="380">
        <v>4.2940923651744773</v>
      </c>
      <c r="BG195" s="89">
        <v>918.6726285617832</v>
      </c>
      <c r="BH195" s="380">
        <v>429.55366767892718</v>
      </c>
      <c r="BI195" s="380">
        <v>4.7699053875607431</v>
      </c>
      <c r="BJ195" s="89">
        <v>962.62605576395572</v>
      </c>
      <c r="BK195" s="380">
        <v>482.74188118714369</v>
      </c>
      <c r="BL195" s="380">
        <v>27.260798256729309</v>
      </c>
      <c r="BM195" s="591">
        <f t="shared" si="296"/>
        <v>0.1209162603156809</v>
      </c>
      <c r="BN195" s="380">
        <v>0</v>
      </c>
      <c r="BO195" s="380">
        <v>0.1209162603156809</v>
      </c>
      <c r="BP195" s="591">
        <f>BR195</f>
        <v>1.5938255615126811</v>
      </c>
      <c r="BQ195" s="380">
        <v>0.25965581965632423</v>
      </c>
      <c r="BR195" s="380">
        <v>1.5938255615126811</v>
      </c>
      <c r="BS195" s="591">
        <f t="shared" si="291"/>
        <v>2.3471976703968553</v>
      </c>
      <c r="BT195" s="380">
        <v>4.5783367274794298</v>
      </c>
      <c r="BU195" s="380">
        <v>2.3471976703968553</v>
      </c>
      <c r="BV195" s="89">
        <v>11.103755034156904</v>
      </c>
      <c r="BW195" s="380">
        <v>10.759319289332163</v>
      </c>
      <c r="BX195" s="380">
        <v>2.2036937528579279</v>
      </c>
      <c r="BY195" s="89">
        <v>9.5844989288820805</v>
      </c>
      <c r="BZ195" s="380">
        <v>3.5198576053016262</v>
      </c>
      <c r="CA195" s="380">
        <v>0.49297255409207846</v>
      </c>
      <c r="CB195" s="89">
        <v>475.95539866291114</v>
      </c>
      <c r="CC195" s="380">
        <v>170.88315612465342</v>
      </c>
      <c r="CD195" s="380">
        <v>1.6968638276420527</v>
      </c>
      <c r="CE195" s="89">
        <v>130.88418760697508</v>
      </c>
      <c r="CF195" s="380">
        <v>36.379154729973564</v>
      </c>
      <c r="CG195" s="380">
        <v>0.7956908778567926</v>
      </c>
      <c r="CH195" s="591">
        <f t="shared" si="270"/>
        <v>23.982583250243763</v>
      </c>
      <c r="CI195" s="380">
        <v>39.420690124133891</v>
      </c>
      <c r="CJ195" s="380">
        <v>23.982583250243763</v>
      </c>
      <c r="CK195" s="89">
        <v>43.588002329040542</v>
      </c>
      <c r="CL195" s="380">
        <v>16.10479296179701</v>
      </c>
      <c r="CM195" s="380">
        <v>0.19293179540063854</v>
      </c>
      <c r="CN195" s="89">
        <v>12123.040930587455</v>
      </c>
      <c r="CO195" s="380">
        <v>2664.2725766899312</v>
      </c>
      <c r="CP195" s="380">
        <v>0</v>
      </c>
      <c r="CQ195" s="89">
        <v>4.0320897615335065</v>
      </c>
      <c r="CR195" s="380">
        <v>3.8792972098479015</v>
      </c>
      <c r="CS195" s="380">
        <v>0</v>
      </c>
      <c r="CT195" s="89">
        <v>0</v>
      </c>
      <c r="CU195" s="380">
        <v>0</v>
      </c>
      <c r="CV195" s="380">
        <v>0</v>
      </c>
      <c r="CW195" s="89">
        <v>0</v>
      </c>
      <c r="CX195" s="380">
        <v>0</v>
      </c>
      <c r="CY195" s="380">
        <v>0</v>
      </c>
      <c r="CZ195" s="591">
        <f t="shared" si="271"/>
        <v>0.54196820047360417</v>
      </c>
      <c r="DA195" s="380">
        <v>0.53717588642450953</v>
      </c>
      <c r="DB195" s="380">
        <v>0.54196820047360417</v>
      </c>
      <c r="DC195" s="591">
        <f t="shared" si="276"/>
        <v>0.17044376369170799</v>
      </c>
      <c r="DD195" s="380">
        <v>0</v>
      </c>
      <c r="DE195" s="380">
        <v>0.17044376369170799</v>
      </c>
      <c r="DF195" s="591">
        <v>0</v>
      </c>
      <c r="DG195" s="380">
        <v>0</v>
      </c>
      <c r="DH195" s="380">
        <v>0</v>
      </c>
      <c r="DI195" s="89">
        <v>2286.3777639129762</v>
      </c>
      <c r="DJ195" s="380">
        <v>778.52666192952086</v>
      </c>
      <c r="DK195" s="380">
        <v>0</v>
      </c>
      <c r="DL195" s="89">
        <v>8151.7657023434313</v>
      </c>
      <c r="DM195" s="380">
        <v>2335.8503309486346</v>
      </c>
      <c r="DN195" s="380">
        <v>0</v>
      </c>
      <c r="DO195" s="89">
        <v>1594.9859444000974</v>
      </c>
      <c r="DP195" s="380">
        <v>434.12763938122038</v>
      </c>
      <c r="DQ195" s="380">
        <v>0</v>
      </c>
      <c r="DR195" s="89">
        <v>8991.4245578302634</v>
      </c>
      <c r="DS195" s="380">
        <v>2165.7151830326184</v>
      </c>
      <c r="DT195" s="380">
        <v>0</v>
      </c>
      <c r="DU195" s="89">
        <v>3097.5966926397969</v>
      </c>
      <c r="DV195" s="380">
        <v>741.35145203973684</v>
      </c>
      <c r="DW195" s="380">
        <v>0</v>
      </c>
      <c r="DX195" s="89">
        <v>87.092359610399555</v>
      </c>
      <c r="DY195" s="380">
        <v>20.947898840435535</v>
      </c>
      <c r="DZ195" s="380">
        <v>0</v>
      </c>
      <c r="EA195" s="89">
        <v>3614.0475259724753</v>
      </c>
      <c r="EB195" s="380">
        <v>687.81985124647383</v>
      </c>
      <c r="EC195" s="380">
        <v>0</v>
      </c>
      <c r="ED195" s="89">
        <v>524.29680483872937</v>
      </c>
      <c r="EE195" s="380">
        <v>114.43151525764719</v>
      </c>
      <c r="EF195" s="380">
        <v>0</v>
      </c>
      <c r="EG195" s="89">
        <v>2952.9078995033619</v>
      </c>
      <c r="EH195" s="380">
        <v>777.31930609111669</v>
      </c>
      <c r="EI195" s="380">
        <v>0</v>
      </c>
      <c r="EJ195" s="89">
        <v>505.20002093414678</v>
      </c>
      <c r="EK195" s="380">
        <v>145.51145696397077</v>
      </c>
      <c r="EL195" s="380">
        <v>0</v>
      </c>
      <c r="EM195" s="89">
        <v>1308.1079035582011</v>
      </c>
      <c r="EN195" s="380">
        <v>431.91006719802112</v>
      </c>
      <c r="EO195" s="380">
        <v>0</v>
      </c>
      <c r="EP195" s="89">
        <v>153.02663912812602</v>
      </c>
      <c r="EQ195" s="380">
        <v>39.724310945702157</v>
      </c>
      <c r="ER195" s="380">
        <v>0</v>
      </c>
      <c r="ES195" s="89">
        <v>877.23412603339375</v>
      </c>
      <c r="ET195" s="380">
        <v>224.90882756653315</v>
      </c>
      <c r="EU195" s="380">
        <v>0</v>
      </c>
      <c r="EV195" s="89">
        <v>118.46600867536318</v>
      </c>
      <c r="EW195" s="380">
        <v>26.127779808082813</v>
      </c>
      <c r="EX195" s="380">
        <v>0</v>
      </c>
      <c r="EY195" s="591">
        <f t="shared" si="298"/>
        <v>0.10617071568273706</v>
      </c>
      <c r="EZ195" s="380">
        <v>0</v>
      </c>
      <c r="FA195" s="380">
        <v>0.10617071568273706</v>
      </c>
      <c r="FB195" s="89">
        <v>22.215192645192165</v>
      </c>
      <c r="FC195" s="380">
        <v>5.0859531149783752</v>
      </c>
      <c r="FD195" s="380">
        <v>0.17632999104545632</v>
      </c>
      <c r="FE195" s="591">
        <f t="shared" si="303"/>
        <v>0.11704098610850483</v>
      </c>
      <c r="FF195" s="380">
        <v>0.44834279509675784</v>
      </c>
      <c r="FG195" s="380">
        <v>0.11704098610850483</v>
      </c>
      <c r="FH195" s="89">
        <v>220.74889688685454</v>
      </c>
      <c r="FI195" s="380">
        <v>49.964921656481188</v>
      </c>
      <c r="FJ195" s="380">
        <v>0</v>
      </c>
      <c r="FK195" s="89">
        <v>215.84709502618907</v>
      </c>
      <c r="FL195" s="380">
        <v>43.641256992844873</v>
      </c>
      <c r="FM195" s="380">
        <v>0</v>
      </c>
    </row>
    <row r="196" spans="2:169">
      <c r="B196" s="73" t="s">
        <v>1337</v>
      </c>
      <c r="C196" s="73" t="s">
        <v>1454</v>
      </c>
      <c r="D196" s="73" t="s">
        <v>1367</v>
      </c>
      <c r="E196" s="73">
        <v>0.94</v>
      </c>
      <c r="F196" s="73">
        <v>1.24</v>
      </c>
      <c r="H196" s="73" t="s">
        <v>1455</v>
      </c>
      <c r="I196" s="73" t="s">
        <v>1456</v>
      </c>
      <c r="J196" s="73" t="s">
        <v>1457</v>
      </c>
      <c r="K196" s="73" t="s">
        <v>1458</v>
      </c>
      <c r="L196" s="73">
        <v>15</v>
      </c>
      <c r="M196" s="113" t="s">
        <v>1763</v>
      </c>
      <c r="N196" s="89">
        <v>33.500256655449199</v>
      </c>
      <c r="O196" s="380">
        <v>16.518768242267299</v>
      </c>
      <c r="P196" s="380">
        <v>10.1792175941133</v>
      </c>
      <c r="Q196" s="591">
        <f t="shared" si="293"/>
        <v>9.2586199220928709</v>
      </c>
      <c r="R196" s="380">
        <v>21.275176972741701</v>
      </c>
      <c r="S196" s="380">
        <v>9.2586199220928709</v>
      </c>
      <c r="T196" s="89">
        <v>683.92866065544797</v>
      </c>
      <c r="U196" s="380">
        <v>94.362209542461201</v>
      </c>
      <c r="V196" s="380">
        <v>27.8124876374415</v>
      </c>
      <c r="W196" s="89">
        <v>74.8360285329276</v>
      </c>
      <c r="X196" s="380">
        <v>81.967098418860004</v>
      </c>
      <c r="Y196" s="380">
        <v>1.5012807648761599</v>
      </c>
      <c r="Z196" s="89">
        <v>22.282499656513298</v>
      </c>
      <c r="AA196" s="380">
        <v>37.268335040757201</v>
      </c>
      <c r="AB196" s="380">
        <v>1.8142723200283599</v>
      </c>
      <c r="AC196" s="591">
        <f t="shared" ref="AC196" si="307">AE196</f>
        <v>1935.57885974135</v>
      </c>
      <c r="AD196" s="380">
        <v>3210.6438715286799</v>
      </c>
      <c r="AE196" s="380">
        <v>1935.57885974135</v>
      </c>
      <c r="AF196" s="89">
        <v>212341.33752139201</v>
      </c>
      <c r="AG196" s="380">
        <v>48567.947784208001</v>
      </c>
      <c r="AH196" s="380">
        <v>58.073217654793098</v>
      </c>
      <c r="AI196" s="591">
        <f t="shared" si="294"/>
        <v>326.60445704629899</v>
      </c>
      <c r="AJ196" s="380">
        <v>827.03072893045305</v>
      </c>
      <c r="AK196" s="380">
        <v>326.60445704629899</v>
      </c>
      <c r="AL196" s="89">
        <v>1249.7493532564899</v>
      </c>
      <c r="AM196" s="380">
        <v>1446.2514993628799</v>
      </c>
      <c r="AN196" s="380">
        <v>538.75662036874996</v>
      </c>
      <c r="AO196" s="591">
        <f t="shared" si="305"/>
        <v>205.91080701779299</v>
      </c>
      <c r="AP196" s="380">
        <v>594.85081649635197</v>
      </c>
      <c r="AQ196" s="380">
        <v>205.91080701779299</v>
      </c>
      <c r="AR196" s="89">
        <v>3.1625810634621701</v>
      </c>
      <c r="AS196" s="380">
        <v>2.5790276879374399</v>
      </c>
      <c r="AT196" s="380">
        <v>1.05370302645341</v>
      </c>
      <c r="AU196" s="89">
        <v>8.0398785195737297</v>
      </c>
      <c r="AV196" s="380">
        <v>16.079757039147498</v>
      </c>
      <c r="AW196" s="380">
        <v>2.9755117345967999</v>
      </c>
      <c r="AX196" s="591">
        <f t="shared" si="297"/>
        <v>0.35179234504567602</v>
      </c>
      <c r="AY196" s="382">
        <v>0.79146556289136805</v>
      </c>
      <c r="AZ196" s="382">
        <v>0.35179234504567602</v>
      </c>
      <c r="BA196" s="591">
        <f t="shared" si="306"/>
        <v>5.7539597538603697</v>
      </c>
      <c r="BB196" s="380">
        <v>14.775121621626701</v>
      </c>
      <c r="BC196" s="380">
        <v>5.7539597538603697</v>
      </c>
      <c r="BD196" s="89">
        <v>723.07353653413497</v>
      </c>
      <c r="BE196" s="380">
        <v>146.68377157016201</v>
      </c>
      <c r="BF196" s="380">
        <v>4.9065210825433399</v>
      </c>
      <c r="BG196" s="89">
        <v>902.43243614475602</v>
      </c>
      <c r="BH196" s="380">
        <v>596.66224853160304</v>
      </c>
      <c r="BI196" s="380">
        <v>3.9102844221833402</v>
      </c>
      <c r="BJ196" s="89">
        <v>933.56310294454499</v>
      </c>
      <c r="BK196" s="380">
        <v>543.39198832218904</v>
      </c>
      <c r="BL196" s="380">
        <v>16.538855539576801</v>
      </c>
      <c r="BM196" s="591">
        <f t="shared" si="296"/>
        <v>0.135955094735496</v>
      </c>
      <c r="BN196" s="380">
        <v>0</v>
      </c>
      <c r="BO196" s="380">
        <v>0.135955094735496</v>
      </c>
      <c r="BP196" s="89">
        <v>2.1319318532787999</v>
      </c>
      <c r="BQ196" s="380">
        <v>4.2638637065575997</v>
      </c>
      <c r="BR196" s="380">
        <v>1.1979106180030501</v>
      </c>
      <c r="BS196" s="591">
        <f t="shared" si="291"/>
        <v>1.5652998877553399</v>
      </c>
      <c r="BT196" s="380">
        <v>2.5529321745567501</v>
      </c>
      <c r="BU196" s="380">
        <v>1.5652998877553399</v>
      </c>
      <c r="BV196" s="89">
        <v>14.504834973740699</v>
      </c>
      <c r="BW196" s="380">
        <v>16.249164850534399</v>
      </c>
      <c r="BX196" s="380">
        <v>1.2294049753812599</v>
      </c>
      <c r="BY196" s="89">
        <v>2.6019849057017499</v>
      </c>
      <c r="BZ196" s="380">
        <v>2.06583958910876</v>
      </c>
      <c r="CA196" s="380">
        <v>0.40894000448904899</v>
      </c>
      <c r="CB196" s="89">
        <v>257.70572662004201</v>
      </c>
      <c r="CC196" s="380">
        <v>58.797605373985299</v>
      </c>
      <c r="CD196" s="380">
        <v>1.2130947022044001</v>
      </c>
      <c r="CE196" s="89">
        <v>79.299070198726398</v>
      </c>
      <c r="CF196" s="380">
        <v>22.989930648902199</v>
      </c>
      <c r="CG196" s="380">
        <v>0.77466724878130699</v>
      </c>
      <c r="CH196" s="591">
        <f t="shared" si="270"/>
        <v>17.416159559283599</v>
      </c>
      <c r="CI196" s="380">
        <v>48.231423697697402</v>
      </c>
      <c r="CJ196" s="380">
        <v>17.416159559283599</v>
      </c>
      <c r="CK196" s="89">
        <v>40.014572653650603</v>
      </c>
      <c r="CL196" s="380">
        <v>12.2646876393512</v>
      </c>
      <c r="CM196" s="380">
        <v>7.26857828915662E-2</v>
      </c>
      <c r="CN196" s="89">
        <v>14671.083913698099</v>
      </c>
      <c r="CO196" s="380">
        <v>3822.9984479947798</v>
      </c>
      <c r="CP196" s="380">
        <v>2.8081639409755301E-2</v>
      </c>
      <c r="CQ196" s="89">
        <v>3.5839174237212501</v>
      </c>
      <c r="CR196" s="380">
        <v>2.4911869048156099</v>
      </c>
      <c r="CS196" s="380">
        <v>0</v>
      </c>
      <c r="CT196" s="89">
        <v>0</v>
      </c>
      <c r="CU196" s="380">
        <v>0</v>
      </c>
      <c r="CV196" s="380">
        <v>0</v>
      </c>
      <c r="CW196" s="89">
        <v>0</v>
      </c>
      <c r="CX196" s="380">
        <v>0</v>
      </c>
      <c r="CY196" s="380">
        <v>0</v>
      </c>
      <c r="CZ196" s="591">
        <f t="shared" si="271"/>
        <v>0.40232132931443298</v>
      </c>
      <c r="DA196" s="380">
        <v>0</v>
      </c>
      <c r="DB196" s="380">
        <v>0.40232132931443298</v>
      </c>
      <c r="DC196" s="591">
        <f t="shared" si="276"/>
        <v>0.18019072754052401</v>
      </c>
      <c r="DD196" s="380">
        <v>0</v>
      </c>
      <c r="DE196" s="380">
        <v>0.18019072754052401</v>
      </c>
      <c r="DF196" s="591">
        <v>0</v>
      </c>
      <c r="DG196" s="380">
        <v>0</v>
      </c>
      <c r="DH196" s="380">
        <v>0</v>
      </c>
      <c r="DI196" s="89">
        <v>702.37035116381003</v>
      </c>
      <c r="DJ196" s="380">
        <v>200.75189134961599</v>
      </c>
      <c r="DK196" s="380">
        <v>0</v>
      </c>
      <c r="DL196" s="89">
        <v>3097.1288914017</v>
      </c>
      <c r="DM196" s="380">
        <v>640.88655677312897</v>
      </c>
      <c r="DN196" s="380">
        <v>0</v>
      </c>
      <c r="DO196" s="89">
        <v>741.14830320676401</v>
      </c>
      <c r="DP196" s="380">
        <v>177.06621095794</v>
      </c>
      <c r="DQ196" s="380">
        <v>0</v>
      </c>
      <c r="DR196" s="89">
        <v>5231.8265663367902</v>
      </c>
      <c r="DS196" s="380">
        <v>1298.33644130324</v>
      </c>
      <c r="DT196" s="380">
        <v>0</v>
      </c>
      <c r="DU196" s="89">
        <v>2602.2742930846198</v>
      </c>
      <c r="DV196" s="380">
        <v>588.24163219749903</v>
      </c>
      <c r="DW196" s="380">
        <v>0</v>
      </c>
      <c r="DX196" s="89">
        <v>87.5314554358891</v>
      </c>
      <c r="DY196" s="380">
        <v>22.475890155990498</v>
      </c>
      <c r="DZ196" s="380">
        <v>0</v>
      </c>
      <c r="EA196" s="89">
        <v>3638.5949456098301</v>
      </c>
      <c r="EB196" s="380">
        <v>760.49600019821798</v>
      </c>
      <c r="EC196" s="380">
        <v>0</v>
      </c>
      <c r="ED196" s="89">
        <v>575.80128705128902</v>
      </c>
      <c r="EE196" s="380">
        <v>133.43666288109199</v>
      </c>
      <c r="EF196" s="380">
        <v>0</v>
      </c>
      <c r="EG196" s="89">
        <v>3500.0536089206298</v>
      </c>
      <c r="EH196" s="380">
        <v>720.36456413105202</v>
      </c>
      <c r="EI196" s="380">
        <v>6.6054290455020398E-2</v>
      </c>
      <c r="EJ196" s="89">
        <v>646.22315717901904</v>
      </c>
      <c r="EK196" s="380">
        <v>167.986466750403</v>
      </c>
      <c r="EL196" s="380">
        <v>0</v>
      </c>
      <c r="EM196" s="89">
        <v>1596.86947392052</v>
      </c>
      <c r="EN196" s="380">
        <v>421.54085573795697</v>
      </c>
      <c r="EO196" s="380">
        <v>0</v>
      </c>
      <c r="EP196" s="89">
        <v>198.56662963319999</v>
      </c>
      <c r="EQ196" s="380">
        <v>51.899336938325703</v>
      </c>
      <c r="ER196" s="380">
        <v>0</v>
      </c>
      <c r="ES196" s="89">
        <v>1203.4907431655799</v>
      </c>
      <c r="ET196" s="380">
        <v>251.37558421644101</v>
      </c>
      <c r="EU196" s="380">
        <v>0</v>
      </c>
      <c r="EV196" s="89">
        <v>155.058773477887</v>
      </c>
      <c r="EW196" s="380">
        <v>45.417101377173502</v>
      </c>
      <c r="EX196" s="380">
        <v>0</v>
      </c>
      <c r="EY196" s="591">
        <v>0</v>
      </c>
      <c r="EZ196" s="380">
        <v>0</v>
      </c>
      <c r="FA196" s="380">
        <v>0</v>
      </c>
      <c r="FB196" s="89">
        <v>22.168681169855599</v>
      </c>
      <c r="FC196" s="380">
        <v>8.2017713862648396</v>
      </c>
      <c r="FD196" s="380">
        <v>9.7857656750379399E-2</v>
      </c>
      <c r="FE196" s="89">
        <v>0.40131736224550302</v>
      </c>
      <c r="FF196" s="380">
        <v>0.60773508572967205</v>
      </c>
      <c r="FG196" s="380">
        <v>7.5503678100238697E-2</v>
      </c>
      <c r="FH196" s="89">
        <v>202.498174816762</v>
      </c>
      <c r="FI196" s="380">
        <v>88.455959177064699</v>
      </c>
      <c r="FJ196" s="380">
        <v>2.5831086270518399E-2</v>
      </c>
      <c r="FK196" s="89">
        <v>224.39327662898199</v>
      </c>
      <c r="FL196" s="380">
        <v>96.145977104412495</v>
      </c>
      <c r="FM196" s="380">
        <v>0</v>
      </c>
    </row>
    <row r="197" spans="2:169">
      <c r="B197" s="73" t="s">
        <v>1337</v>
      </c>
      <c r="C197" s="73" t="s">
        <v>1454</v>
      </c>
      <c r="D197" s="73" t="s">
        <v>1367</v>
      </c>
      <c r="E197" s="73">
        <v>0.94</v>
      </c>
      <c r="F197" s="73">
        <v>1.24</v>
      </c>
      <c r="H197" s="73" t="s">
        <v>1455</v>
      </c>
      <c r="I197" s="73" t="s">
        <v>1456</v>
      </c>
      <c r="J197" s="73" t="s">
        <v>1457</v>
      </c>
      <c r="K197" s="73" t="s">
        <v>1458</v>
      </c>
      <c r="L197" s="73">
        <v>15</v>
      </c>
      <c r="M197" s="113" t="s">
        <v>1764</v>
      </c>
      <c r="N197" s="591">
        <f t="shared" ref="N197:N204" si="308">P197</f>
        <v>9.1957875569302008</v>
      </c>
      <c r="O197" s="380">
        <v>21.046996501077999</v>
      </c>
      <c r="P197" s="380">
        <v>9.1957875569302008</v>
      </c>
      <c r="Q197" s="591">
        <f t="shared" si="293"/>
        <v>6.9107530563973301</v>
      </c>
      <c r="R197" s="380">
        <v>19.980391736782501</v>
      </c>
      <c r="S197" s="380">
        <v>6.9107530563973301</v>
      </c>
      <c r="T197" s="89">
        <v>583.10215690784196</v>
      </c>
      <c r="U197" s="380">
        <v>154.66232177355801</v>
      </c>
      <c r="V197" s="380">
        <v>19.858853481618802</v>
      </c>
      <c r="W197" s="89">
        <v>25.600006950063101</v>
      </c>
      <c r="X197" s="380">
        <v>21.464958314593801</v>
      </c>
      <c r="Y197" s="380">
        <v>1.13483426450497</v>
      </c>
      <c r="Z197" s="89">
        <v>7.1565621030615301</v>
      </c>
      <c r="AA197" s="380">
        <v>9.4808949640318403</v>
      </c>
      <c r="AB197" s="380">
        <v>1.7099016699588201</v>
      </c>
      <c r="AC197" s="89">
        <v>8485.0737264341496</v>
      </c>
      <c r="AD197" s="380">
        <v>3733.3855387048802</v>
      </c>
      <c r="AE197" s="380">
        <v>2006.3509845271701</v>
      </c>
      <c r="AF197" s="89">
        <v>214636.00081617301</v>
      </c>
      <c r="AG197" s="380">
        <v>40585.224400050203</v>
      </c>
      <c r="AH197" s="380">
        <v>42.724896931274003</v>
      </c>
      <c r="AI197" s="591">
        <f t="shared" si="294"/>
        <v>267.22252254348399</v>
      </c>
      <c r="AJ197" s="380">
        <v>875.79139278735602</v>
      </c>
      <c r="AK197" s="380">
        <v>267.22252254348399</v>
      </c>
      <c r="AL197" s="89">
        <v>1269.65969907874</v>
      </c>
      <c r="AM197" s="380">
        <v>1698.8313395981199</v>
      </c>
      <c r="AN197" s="380">
        <v>470.19258693272599</v>
      </c>
      <c r="AO197" s="591">
        <f t="shared" si="305"/>
        <v>226.05763045765201</v>
      </c>
      <c r="AP197" s="380">
        <v>536.03439586713</v>
      </c>
      <c r="AQ197" s="380">
        <v>226.05763045765201</v>
      </c>
      <c r="AR197" s="89">
        <v>5.0668059644871999</v>
      </c>
      <c r="AS197" s="380">
        <v>3.4897378635019201</v>
      </c>
      <c r="AT197" s="380">
        <v>0.80595179116278504</v>
      </c>
      <c r="AU197" s="591">
        <f t="shared" ref="AU197:AU198" si="309">AW197</f>
        <v>2.4354030607863399</v>
      </c>
      <c r="AV197" s="380">
        <v>0</v>
      </c>
      <c r="AW197" s="380">
        <v>2.4354030607863399</v>
      </c>
      <c r="AX197" s="591">
        <f t="shared" si="297"/>
        <v>0.26110861511156402</v>
      </c>
      <c r="AY197" s="382">
        <v>0.44488108251702302</v>
      </c>
      <c r="AZ197" s="382">
        <v>0.26110861511156402</v>
      </c>
      <c r="BA197" s="591">
        <f t="shared" si="306"/>
        <v>6.4002896647376897</v>
      </c>
      <c r="BB197" s="380">
        <v>11.0392589237634</v>
      </c>
      <c r="BC197" s="380">
        <v>6.4002896647376897</v>
      </c>
      <c r="BD197" s="89">
        <v>848.57326885177599</v>
      </c>
      <c r="BE197" s="380">
        <v>195.44760512316299</v>
      </c>
      <c r="BF197" s="380">
        <v>4.8021712761937998</v>
      </c>
      <c r="BG197" s="89">
        <v>598.26757581694903</v>
      </c>
      <c r="BH197" s="380">
        <v>150.727383582275</v>
      </c>
      <c r="BI197" s="380">
        <v>3.6677292402586299</v>
      </c>
      <c r="BJ197" s="89">
        <v>583.71159247128799</v>
      </c>
      <c r="BK197" s="380">
        <v>233.16006355304401</v>
      </c>
      <c r="BL197" s="380">
        <v>14.611799450982801</v>
      </c>
      <c r="BM197" s="591">
        <f t="shared" si="296"/>
        <v>8.5113811828175207E-2</v>
      </c>
      <c r="BN197" s="380">
        <v>0</v>
      </c>
      <c r="BO197" s="380">
        <v>8.5113811828175207E-2</v>
      </c>
      <c r="BP197" s="591">
        <f t="shared" ref="BP197:BP217" si="310">BR197</f>
        <v>1.2019769266626401</v>
      </c>
      <c r="BQ197" s="380">
        <v>0</v>
      </c>
      <c r="BR197" s="380">
        <v>1.2019769266626401</v>
      </c>
      <c r="BS197" s="591">
        <f t="shared" si="291"/>
        <v>1.4264235017390501</v>
      </c>
      <c r="BT197" s="380">
        <v>3.5117364682318399</v>
      </c>
      <c r="BU197" s="380">
        <v>1.4264235017390501</v>
      </c>
      <c r="BV197" s="89">
        <v>5.2027423883075299</v>
      </c>
      <c r="BW197" s="380">
        <v>10.112085660722601</v>
      </c>
      <c r="BX197" s="380">
        <v>1.4839381207502</v>
      </c>
      <c r="BY197" s="89">
        <v>2.0941715972707602</v>
      </c>
      <c r="BZ197" s="380">
        <v>1.8964971187614399</v>
      </c>
      <c r="CA197" s="380">
        <v>0.33812180339709902</v>
      </c>
      <c r="CB197" s="89">
        <v>226.23786554855499</v>
      </c>
      <c r="CC197" s="380">
        <v>108.454504436382</v>
      </c>
      <c r="CD197" s="380">
        <v>1.3127714959722101</v>
      </c>
      <c r="CE197" s="89">
        <v>70.865705676554896</v>
      </c>
      <c r="CF197" s="380">
        <v>35.106125940261897</v>
      </c>
      <c r="CG197" s="380">
        <v>0.44760665558107499</v>
      </c>
      <c r="CH197" s="591">
        <f t="shared" si="270"/>
        <v>14.059429746987799</v>
      </c>
      <c r="CI197" s="380">
        <v>29.935016014337201</v>
      </c>
      <c r="CJ197" s="380">
        <v>14.059429746987799</v>
      </c>
      <c r="CK197" s="89">
        <v>36.906884347117199</v>
      </c>
      <c r="CL197" s="380">
        <v>15.195492255647199</v>
      </c>
      <c r="CM197" s="380">
        <v>0.10241629584362499</v>
      </c>
      <c r="CN197" s="89">
        <v>15760.2499791314</v>
      </c>
      <c r="CO197" s="380">
        <v>6603.1931212674899</v>
      </c>
      <c r="CP197" s="380">
        <v>5.7784491618450597E-2</v>
      </c>
      <c r="CQ197" s="89">
        <v>3.6635224400969402</v>
      </c>
      <c r="CR197" s="380">
        <v>2.73991737563914</v>
      </c>
      <c r="CS197" s="380">
        <v>0</v>
      </c>
      <c r="CT197" s="89">
        <v>0</v>
      </c>
      <c r="CU197" s="380">
        <v>0</v>
      </c>
      <c r="CV197" s="380">
        <v>0</v>
      </c>
      <c r="CW197" s="89">
        <v>0</v>
      </c>
      <c r="CX197" s="380">
        <v>0</v>
      </c>
      <c r="CY197" s="380">
        <v>0</v>
      </c>
      <c r="CZ197" s="591">
        <f t="shared" si="271"/>
        <v>0.31565297323421798</v>
      </c>
      <c r="DA197" s="380">
        <v>0</v>
      </c>
      <c r="DB197" s="380">
        <v>0.31565297323421798</v>
      </c>
      <c r="DC197" s="591">
        <f t="shared" si="276"/>
        <v>9.8816260109906698E-2</v>
      </c>
      <c r="DD197" s="380">
        <v>0</v>
      </c>
      <c r="DE197" s="380">
        <v>9.8816260109906698E-2</v>
      </c>
      <c r="DF197" s="591">
        <f t="shared" ref="DF197:DF200" si="311">DH197</f>
        <v>0.15648030760437001</v>
      </c>
      <c r="DG197" s="380">
        <v>0</v>
      </c>
      <c r="DH197" s="380">
        <v>0.15648030760437001</v>
      </c>
      <c r="DI197" s="89">
        <v>594.31719821610795</v>
      </c>
      <c r="DJ197" s="380">
        <v>150.27594471537699</v>
      </c>
      <c r="DK197" s="380">
        <v>0</v>
      </c>
      <c r="DL197" s="89">
        <v>2779.8752224355599</v>
      </c>
      <c r="DM197" s="380">
        <v>725.12561213097297</v>
      </c>
      <c r="DN197" s="380">
        <v>0</v>
      </c>
      <c r="DO197" s="89">
        <v>653.30165979029505</v>
      </c>
      <c r="DP197" s="380">
        <v>215.390810177041</v>
      </c>
      <c r="DQ197" s="380">
        <v>0</v>
      </c>
      <c r="DR197" s="89">
        <v>4504.9220185389304</v>
      </c>
      <c r="DS197" s="380">
        <v>1370.8459256619201</v>
      </c>
      <c r="DT197" s="380">
        <v>8.3116615984595701E-2</v>
      </c>
      <c r="DU197" s="89">
        <v>2360.6356601380198</v>
      </c>
      <c r="DV197" s="380">
        <v>822.98070045554596</v>
      </c>
      <c r="DW197" s="380">
        <v>0</v>
      </c>
      <c r="DX197" s="89">
        <v>60.185734737483699</v>
      </c>
      <c r="DY197" s="380">
        <v>29.703541297228799</v>
      </c>
      <c r="DZ197" s="380">
        <v>2.5446801265791699E-2</v>
      </c>
      <c r="EA197" s="89">
        <v>3755.6611898645601</v>
      </c>
      <c r="EB197" s="380">
        <v>1343.4655766030901</v>
      </c>
      <c r="EC197" s="380">
        <v>0</v>
      </c>
      <c r="ED197" s="89">
        <v>609.69454562534395</v>
      </c>
      <c r="EE197" s="380">
        <v>227.60919852442001</v>
      </c>
      <c r="EF197" s="380">
        <v>0</v>
      </c>
      <c r="EG197" s="89">
        <v>3719.9834805494502</v>
      </c>
      <c r="EH197" s="380">
        <v>1483.6215435941899</v>
      </c>
      <c r="EI197" s="380">
        <v>0</v>
      </c>
      <c r="EJ197" s="89">
        <v>675.20598966750299</v>
      </c>
      <c r="EK197" s="380">
        <v>314.82824556601201</v>
      </c>
      <c r="EL197" s="380">
        <v>0</v>
      </c>
      <c r="EM197" s="89">
        <v>1671.8120489774899</v>
      </c>
      <c r="EN197" s="380">
        <v>779.02427382751296</v>
      </c>
      <c r="EO197" s="380">
        <v>0</v>
      </c>
      <c r="EP197" s="89">
        <v>197.02086761613</v>
      </c>
      <c r="EQ197" s="380">
        <v>106.786944121213</v>
      </c>
      <c r="ER197" s="380">
        <v>0</v>
      </c>
      <c r="ES197" s="89">
        <v>1200.47382444151</v>
      </c>
      <c r="ET197" s="380">
        <v>565.67769868570997</v>
      </c>
      <c r="EU197" s="380">
        <v>0</v>
      </c>
      <c r="EV197" s="89">
        <v>163.77831528945401</v>
      </c>
      <c r="EW197" s="380">
        <v>77.603463163544603</v>
      </c>
      <c r="EX197" s="380">
        <v>0</v>
      </c>
      <c r="EY197" s="591">
        <f t="shared" ref="EY197:EY199" si="312">FA197</f>
        <v>0.10489570659287201</v>
      </c>
      <c r="EZ197" s="380">
        <v>0</v>
      </c>
      <c r="FA197" s="380">
        <v>0.10489570659287201</v>
      </c>
      <c r="FB197" s="89">
        <v>28.437253996090501</v>
      </c>
      <c r="FC197" s="380">
        <v>16.285934446760201</v>
      </c>
      <c r="FD197" s="380">
        <v>0.13654636618973801</v>
      </c>
      <c r="FE197" s="89">
        <v>0.33933463479336401</v>
      </c>
      <c r="FF197" s="380">
        <v>0.67866926958672802</v>
      </c>
      <c r="FG197" s="380">
        <v>7.3399932568342596E-2</v>
      </c>
      <c r="FH197" s="89">
        <v>245.78799750969901</v>
      </c>
      <c r="FI197" s="380">
        <v>139.86114131514699</v>
      </c>
      <c r="FJ197" s="380">
        <v>0</v>
      </c>
      <c r="FK197" s="89">
        <v>247.250961249792</v>
      </c>
      <c r="FL197" s="380">
        <v>124.03834384887</v>
      </c>
      <c r="FM197" s="380">
        <v>2.0279538129731399E-2</v>
      </c>
    </row>
    <row r="198" spans="2:169">
      <c r="B198" s="73" t="s">
        <v>1337</v>
      </c>
      <c r="C198" s="73" t="s">
        <v>1454</v>
      </c>
      <c r="D198" s="73" t="s">
        <v>1367</v>
      </c>
      <c r="E198" s="73">
        <v>0.94</v>
      </c>
      <c r="F198" s="73">
        <v>1.24</v>
      </c>
      <c r="H198" s="73" t="s">
        <v>1455</v>
      </c>
      <c r="I198" s="73" t="s">
        <v>1456</v>
      </c>
      <c r="J198" s="73" t="s">
        <v>1457</v>
      </c>
      <c r="K198" s="73" t="s">
        <v>1468</v>
      </c>
      <c r="L198" s="73">
        <v>15</v>
      </c>
      <c r="M198" s="113" t="s">
        <v>1765</v>
      </c>
      <c r="N198" s="591">
        <f t="shared" si="308"/>
        <v>11.5680210937557</v>
      </c>
      <c r="O198" s="380">
        <v>22.401101368773901</v>
      </c>
      <c r="P198" s="380">
        <v>11.5680210937557</v>
      </c>
      <c r="Q198" s="591">
        <f t="shared" si="293"/>
        <v>11.8145244188073</v>
      </c>
      <c r="R198" s="380">
        <v>25.377214016434099</v>
      </c>
      <c r="S198" s="380">
        <v>11.8145244188073</v>
      </c>
      <c r="T198" s="89">
        <v>580.63732801674496</v>
      </c>
      <c r="U198" s="380">
        <v>150.13688406209101</v>
      </c>
      <c r="V198" s="380">
        <v>38.271208149870802</v>
      </c>
      <c r="W198" s="89">
        <v>23.8271554779339</v>
      </c>
      <c r="X198" s="380">
        <v>17.297949445059</v>
      </c>
      <c r="Y198" s="380">
        <v>1.52817302423079</v>
      </c>
      <c r="Z198" s="89">
        <v>5.6694590116768504</v>
      </c>
      <c r="AA198" s="380">
        <v>7.524116724013</v>
      </c>
      <c r="AB198" s="380">
        <v>2.3772766362212501</v>
      </c>
      <c r="AC198" s="89">
        <v>5361.1411866436902</v>
      </c>
      <c r="AD198" s="380">
        <v>2713.6555741606398</v>
      </c>
      <c r="AE198" s="380">
        <v>1357.3436386374001</v>
      </c>
      <c r="AF198" s="89">
        <v>181262.52472803701</v>
      </c>
      <c r="AG198" s="380">
        <v>32503.177702007699</v>
      </c>
      <c r="AH198" s="380">
        <v>51.056878334152003</v>
      </c>
      <c r="AI198" s="591">
        <f t="shared" si="294"/>
        <v>315.35782921756299</v>
      </c>
      <c r="AJ198" s="380">
        <v>699.27009020688297</v>
      </c>
      <c r="AK198" s="380">
        <v>315.35782921756299</v>
      </c>
      <c r="AL198" s="89">
        <v>980.77870721460897</v>
      </c>
      <c r="AM198" s="380">
        <v>1705.27573656545</v>
      </c>
      <c r="AN198" s="380">
        <v>612.52740869034199</v>
      </c>
      <c r="AO198" s="591">
        <f t="shared" si="305"/>
        <v>400.71126079152998</v>
      </c>
      <c r="AP198" s="380">
        <v>595.08582710466999</v>
      </c>
      <c r="AQ198" s="380">
        <v>400.71126079152998</v>
      </c>
      <c r="AR198" s="89">
        <v>1.7271541784419799</v>
      </c>
      <c r="AS198" s="380">
        <v>5.2046478535708998</v>
      </c>
      <c r="AT198" s="380">
        <v>1.35379181003132</v>
      </c>
      <c r="AU198" s="591">
        <f t="shared" si="309"/>
        <v>4.3640482159499401</v>
      </c>
      <c r="AV198" s="380">
        <v>0</v>
      </c>
      <c r="AW198" s="380">
        <v>4.3640482159499401</v>
      </c>
      <c r="AX198" s="591">
        <f t="shared" si="297"/>
        <v>0.26416228247235302</v>
      </c>
      <c r="AY198" s="382">
        <v>0.87793709420063604</v>
      </c>
      <c r="AZ198" s="382">
        <v>0.26416228247235302</v>
      </c>
      <c r="BA198" s="591">
        <f t="shared" si="306"/>
        <v>5.1949602167978801</v>
      </c>
      <c r="BB198" s="380">
        <v>16.033983495101101</v>
      </c>
      <c r="BC198" s="380">
        <v>5.1949602167978801</v>
      </c>
      <c r="BD198" s="89">
        <v>759.61517298389504</v>
      </c>
      <c r="BE198" s="380">
        <v>214.05062891523701</v>
      </c>
      <c r="BF198" s="380">
        <v>3.5892955078216202</v>
      </c>
      <c r="BG198" s="89">
        <v>469.73143304033403</v>
      </c>
      <c r="BH198" s="380">
        <v>169.170194209877</v>
      </c>
      <c r="BI198" s="380">
        <v>4.1785004345840697</v>
      </c>
      <c r="BJ198" s="89">
        <v>498.404360977549</v>
      </c>
      <c r="BK198" s="380">
        <v>190.43490602614</v>
      </c>
      <c r="BL198" s="380">
        <v>19.2641983669998</v>
      </c>
      <c r="BM198" s="89">
        <v>0.51520114088350899</v>
      </c>
      <c r="BN198" s="380">
        <v>1.03040228176702</v>
      </c>
      <c r="BO198" s="380">
        <v>0.189646656504872</v>
      </c>
      <c r="BP198" s="591">
        <f t="shared" si="310"/>
        <v>1.52173330235052</v>
      </c>
      <c r="BQ198" s="380">
        <v>0</v>
      </c>
      <c r="BR198" s="380">
        <v>1.52173330235052</v>
      </c>
      <c r="BS198" s="89">
        <v>1.5029936878461501</v>
      </c>
      <c r="BT198" s="380">
        <v>3.0059873756923001</v>
      </c>
      <c r="BU198" s="380">
        <v>1.07769264929902</v>
      </c>
      <c r="BV198" s="89">
        <v>3.7824305550594501</v>
      </c>
      <c r="BW198" s="380">
        <v>7.5648611101189003</v>
      </c>
      <c r="BX198" s="380">
        <v>1.49681562040584</v>
      </c>
      <c r="BY198" s="89">
        <v>0.86921942467236002</v>
      </c>
      <c r="BZ198" s="380">
        <v>1.73843884934472</v>
      </c>
      <c r="CA198" s="380">
        <v>0.43604683347877798</v>
      </c>
      <c r="CB198" s="89">
        <v>197.84241199992101</v>
      </c>
      <c r="CC198" s="380">
        <v>85.312553851136798</v>
      </c>
      <c r="CD198" s="380">
        <v>1.45617817330514</v>
      </c>
      <c r="CE198" s="89">
        <v>73.749559244160096</v>
      </c>
      <c r="CF198" s="380">
        <v>40.7846371061122</v>
      </c>
      <c r="CG198" s="380">
        <v>1.1871130770873799</v>
      </c>
      <c r="CH198" s="591">
        <f t="shared" si="270"/>
        <v>18.543034860419599</v>
      </c>
      <c r="CI198" s="380">
        <v>31.1058458732026</v>
      </c>
      <c r="CJ198" s="380">
        <v>18.543034860419599</v>
      </c>
      <c r="CK198" s="89">
        <v>51.119526849551498</v>
      </c>
      <c r="CL198" s="380">
        <v>13.0334141133094</v>
      </c>
      <c r="CM198" s="380">
        <v>0.131349663854326</v>
      </c>
      <c r="CN198" s="89">
        <v>12437.4921486887</v>
      </c>
      <c r="CO198" s="380">
        <v>6019.9750242953796</v>
      </c>
      <c r="CP198" s="380">
        <v>3.5054555958323297E-2</v>
      </c>
      <c r="CQ198" s="89">
        <v>1.9599717054013199</v>
      </c>
      <c r="CR198" s="380">
        <v>2.2580313423445002</v>
      </c>
      <c r="CS198" s="380">
        <v>0</v>
      </c>
      <c r="CT198" s="591">
        <f t="shared" ref="CT198" si="313">CV198</f>
        <v>3.9103547952934102E-2</v>
      </c>
      <c r="CU198" s="380">
        <v>0</v>
      </c>
      <c r="CV198" s="380">
        <v>3.9103547952934102E-2</v>
      </c>
      <c r="CW198" s="89">
        <v>0</v>
      </c>
      <c r="CX198" s="380">
        <v>0</v>
      </c>
      <c r="CY198" s="380">
        <v>0</v>
      </c>
      <c r="CZ198" s="591">
        <f t="shared" si="271"/>
        <v>0.319697496743441</v>
      </c>
      <c r="DA198" s="380">
        <v>0</v>
      </c>
      <c r="DB198" s="380">
        <v>0.319697496743441</v>
      </c>
      <c r="DC198" s="591">
        <f t="shared" si="276"/>
        <v>0.16542175998518399</v>
      </c>
      <c r="DD198" s="380">
        <v>0</v>
      </c>
      <c r="DE198" s="380">
        <v>0.16542175998518399</v>
      </c>
      <c r="DF198" s="591">
        <f t="shared" si="311"/>
        <v>0.23505660975941001</v>
      </c>
      <c r="DG198" s="380">
        <v>0</v>
      </c>
      <c r="DH198" s="380">
        <v>0.23505660975941001</v>
      </c>
      <c r="DI198" s="89">
        <v>520.51831475059601</v>
      </c>
      <c r="DJ198" s="380">
        <v>164.92853514542199</v>
      </c>
      <c r="DK198" s="380">
        <v>0</v>
      </c>
      <c r="DL198" s="89">
        <v>2428.7774615694698</v>
      </c>
      <c r="DM198" s="380">
        <v>784.47416204326498</v>
      </c>
      <c r="DN198" s="380">
        <v>0</v>
      </c>
      <c r="DO198" s="89">
        <v>587.34151600143196</v>
      </c>
      <c r="DP198" s="380">
        <v>253.049279972356</v>
      </c>
      <c r="DQ198" s="380">
        <v>0</v>
      </c>
      <c r="DR198" s="89">
        <v>3975.0598636391101</v>
      </c>
      <c r="DS198" s="380">
        <v>1508.5929523060499</v>
      </c>
      <c r="DT198" s="380">
        <v>0.123347312271713</v>
      </c>
      <c r="DU198" s="89">
        <v>2015.1358831207799</v>
      </c>
      <c r="DV198" s="380">
        <v>781.91568826318905</v>
      </c>
      <c r="DW198" s="380">
        <v>0</v>
      </c>
      <c r="DX198" s="89">
        <v>43.393967840202997</v>
      </c>
      <c r="DY198" s="380">
        <v>9.9459192102385394</v>
      </c>
      <c r="DZ198" s="380">
        <v>0</v>
      </c>
      <c r="EA198" s="89">
        <v>3297.4247127732301</v>
      </c>
      <c r="EB198" s="380">
        <v>812.01509698942505</v>
      </c>
      <c r="EC198" s="380">
        <v>0</v>
      </c>
      <c r="ED198" s="89">
        <v>500.26681085929903</v>
      </c>
      <c r="EE198" s="380">
        <v>162.970520379682</v>
      </c>
      <c r="EF198" s="380">
        <v>2.0221840585774701E-2</v>
      </c>
      <c r="EG198" s="89">
        <v>2863.5761044839001</v>
      </c>
      <c r="EH198" s="380">
        <v>1056.47885530643</v>
      </c>
      <c r="EI198" s="380">
        <v>0</v>
      </c>
      <c r="EJ198" s="89">
        <v>549.24074827956804</v>
      </c>
      <c r="EK198" s="380">
        <v>192.759803481712</v>
      </c>
      <c r="EL198" s="380">
        <v>0</v>
      </c>
      <c r="EM198" s="89">
        <v>1419.7505211539001</v>
      </c>
      <c r="EN198" s="380">
        <v>569.16141642293201</v>
      </c>
      <c r="EO198" s="380">
        <v>0</v>
      </c>
      <c r="EP198" s="89">
        <v>159.875068222142</v>
      </c>
      <c r="EQ198" s="380">
        <v>58.989141565357201</v>
      </c>
      <c r="ER198" s="380">
        <v>0</v>
      </c>
      <c r="ES198" s="89">
        <v>909.73123687272096</v>
      </c>
      <c r="ET198" s="380">
        <v>406.15346906405398</v>
      </c>
      <c r="EU198" s="380">
        <v>0</v>
      </c>
      <c r="EV198" s="89">
        <v>128.74065651370799</v>
      </c>
      <c r="EW198" s="380">
        <v>45.413182869064798</v>
      </c>
      <c r="EX198" s="380">
        <v>0</v>
      </c>
      <c r="EY198" s="591">
        <f t="shared" si="312"/>
        <v>0.103339068480696</v>
      </c>
      <c r="EZ198" s="380">
        <v>0</v>
      </c>
      <c r="FA198" s="380">
        <v>0.103339068480696</v>
      </c>
      <c r="FB198" s="89">
        <v>20.971240427018</v>
      </c>
      <c r="FC198" s="380">
        <v>7.9546186605496798</v>
      </c>
      <c r="FD198" s="380">
        <v>0</v>
      </c>
      <c r="FE198" s="89">
        <v>0.42811888258341801</v>
      </c>
      <c r="FF198" s="380">
        <v>0.85623776516683703</v>
      </c>
      <c r="FG198" s="380">
        <v>9.2570771017772904E-2</v>
      </c>
      <c r="FH198" s="89">
        <v>147.590917215248</v>
      </c>
      <c r="FI198" s="380">
        <v>53.708911236671703</v>
      </c>
      <c r="FJ198" s="380">
        <v>0</v>
      </c>
      <c r="FK198" s="89">
        <v>161.67464009728999</v>
      </c>
      <c r="FL198" s="380">
        <v>51.521152838133602</v>
      </c>
      <c r="FM198" s="380">
        <v>0</v>
      </c>
    </row>
    <row r="199" spans="2:169">
      <c r="B199" s="73" t="s">
        <v>1337</v>
      </c>
      <c r="C199" s="73" t="s">
        <v>1454</v>
      </c>
      <c r="D199" s="73" t="s">
        <v>1367</v>
      </c>
      <c r="E199" s="73">
        <v>0.94</v>
      </c>
      <c r="F199" s="73">
        <v>1.24</v>
      </c>
      <c r="H199" s="73" t="s">
        <v>1455</v>
      </c>
      <c r="I199" s="73" t="s">
        <v>1456</v>
      </c>
      <c r="J199" s="73" t="s">
        <v>1457</v>
      </c>
      <c r="K199" s="73" t="s">
        <v>1468</v>
      </c>
      <c r="L199" s="73">
        <v>15</v>
      </c>
      <c r="M199" s="113" t="s">
        <v>1766</v>
      </c>
      <c r="N199" s="591">
        <f t="shared" si="308"/>
        <v>11.1482037182681</v>
      </c>
      <c r="O199" s="380">
        <v>18.3761063443098</v>
      </c>
      <c r="P199" s="380">
        <v>11.1482037182681</v>
      </c>
      <c r="Q199" s="591">
        <f t="shared" si="293"/>
        <v>12.3439720965654</v>
      </c>
      <c r="R199" s="380">
        <v>21.968164436163001</v>
      </c>
      <c r="S199" s="380">
        <v>12.3439720965654</v>
      </c>
      <c r="T199" s="89">
        <v>500.59491024700998</v>
      </c>
      <c r="U199" s="380">
        <v>126.16419532762799</v>
      </c>
      <c r="V199" s="380">
        <v>31.5461049705088</v>
      </c>
      <c r="W199" s="89">
        <v>42.029568126128098</v>
      </c>
      <c r="X199" s="380">
        <v>54.833348348898703</v>
      </c>
      <c r="Y199" s="380">
        <v>0.926832981764518</v>
      </c>
      <c r="Z199" s="89">
        <v>39.274645726386098</v>
      </c>
      <c r="AA199" s="380">
        <v>65.943667118327895</v>
      </c>
      <c r="AB199" s="380">
        <v>1.9442649361129101</v>
      </c>
      <c r="AC199" s="89">
        <v>8413.9092304313508</v>
      </c>
      <c r="AD199" s="380">
        <v>3080.81729640195</v>
      </c>
      <c r="AE199" s="380">
        <v>1547.2956063980901</v>
      </c>
      <c r="AF199" s="89">
        <v>204506.19839020699</v>
      </c>
      <c r="AG199" s="380">
        <v>31668.741844679302</v>
      </c>
      <c r="AH199" s="380">
        <v>48.289988397262803</v>
      </c>
      <c r="AI199" s="591">
        <f t="shared" si="294"/>
        <v>246.40621059644201</v>
      </c>
      <c r="AJ199" s="380">
        <v>540.35669984681101</v>
      </c>
      <c r="AK199" s="380">
        <v>246.40621059644201</v>
      </c>
      <c r="AL199" s="89">
        <v>663.74717148976197</v>
      </c>
      <c r="AM199" s="380">
        <v>1292.84257742877</v>
      </c>
      <c r="AN199" s="380">
        <v>632.89366793245995</v>
      </c>
      <c r="AO199" s="591">
        <f t="shared" si="305"/>
        <v>345.16771238851902</v>
      </c>
      <c r="AP199" s="380">
        <v>678.51369462784396</v>
      </c>
      <c r="AQ199" s="380">
        <v>345.16771238851902</v>
      </c>
      <c r="AR199" s="89">
        <v>3.4672934315188799</v>
      </c>
      <c r="AS199" s="380">
        <v>4.5330147016396101</v>
      </c>
      <c r="AT199" s="380">
        <v>1.66872654217017</v>
      </c>
      <c r="AU199" s="89">
        <v>72.024198626355698</v>
      </c>
      <c r="AV199" s="380">
        <v>144.048397252711</v>
      </c>
      <c r="AW199" s="380">
        <v>3.53896338502856</v>
      </c>
      <c r="AX199" s="591">
        <f t="shared" si="297"/>
        <v>0.22783934579131301</v>
      </c>
      <c r="AY199" s="382">
        <v>0.92916121892946302</v>
      </c>
      <c r="AZ199" s="382">
        <v>0.22783934579131301</v>
      </c>
      <c r="BA199" s="591">
        <f t="shared" si="306"/>
        <v>5.3300505163040004</v>
      </c>
      <c r="BB199" s="380">
        <v>7.6592389318622098</v>
      </c>
      <c r="BC199" s="380">
        <v>5.3300505163040004</v>
      </c>
      <c r="BD199" s="89">
        <v>771.33175127383004</v>
      </c>
      <c r="BE199" s="380">
        <v>137.66724897937101</v>
      </c>
      <c r="BF199" s="380">
        <v>3.0366008011780901</v>
      </c>
      <c r="BG199" s="89">
        <v>1336.71885068647</v>
      </c>
      <c r="BH199" s="380">
        <v>1746.39363180194</v>
      </c>
      <c r="BI199" s="380">
        <v>4.0256974486375601</v>
      </c>
      <c r="BJ199" s="89">
        <v>1440.91180991444</v>
      </c>
      <c r="BK199" s="380">
        <v>1911.8013477352399</v>
      </c>
      <c r="BL199" s="380">
        <v>17.086032733492399</v>
      </c>
      <c r="BM199" s="89">
        <v>0.55932028984804805</v>
      </c>
      <c r="BN199" s="380">
        <v>1.1186405796961001</v>
      </c>
      <c r="BO199" s="380">
        <v>0.19104554765111301</v>
      </c>
      <c r="BP199" s="591">
        <f t="shared" si="310"/>
        <v>1.3190618830218099</v>
      </c>
      <c r="BQ199" s="380">
        <v>0</v>
      </c>
      <c r="BR199" s="380">
        <v>1.3190618830218099</v>
      </c>
      <c r="BS199" s="591">
        <f t="shared" ref="BS199:BS203" si="314">BU199</f>
        <v>1.0426015882628901</v>
      </c>
      <c r="BT199" s="380">
        <v>2.6052257150885798</v>
      </c>
      <c r="BU199" s="380">
        <v>1.0426015882628901</v>
      </c>
      <c r="BV199" s="89">
        <v>15.866932588912601</v>
      </c>
      <c r="BW199" s="380">
        <v>23.777488416848598</v>
      </c>
      <c r="BX199" s="380">
        <v>0.976422544969063</v>
      </c>
      <c r="BY199" s="89">
        <v>2.1605556810759801</v>
      </c>
      <c r="BZ199" s="380">
        <v>1.5484810845599699</v>
      </c>
      <c r="CA199" s="380">
        <v>0.35384711752784598</v>
      </c>
      <c r="CB199" s="89">
        <v>231.554985949903</v>
      </c>
      <c r="CC199" s="380">
        <v>49.1653584224496</v>
      </c>
      <c r="CD199" s="380">
        <v>2.1328930905154202</v>
      </c>
      <c r="CE199" s="89">
        <v>72.579667541463806</v>
      </c>
      <c r="CF199" s="380">
        <v>18.658712083580401</v>
      </c>
      <c r="CG199" s="380">
        <v>0.69557135114726498</v>
      </c>
      <c r="CH199" s="591">
        <f t="shared" si="270"/>
        <v>17.9837595612616</v>
      </c>
      <c r="CI199" s="380">
        <v>31.416838504095701</v>
      </c>
      <c r="CJ199" s="380">
        <v>17.9837595612616</v>
      </c>
      <c r="CK199" s="89">
        <v>50.230848954768099</v>
      </c>
      <c r="CL199" s="380">
        <v>11.892491768871601</v>
      </c>
      <c r="CM199" s="380">
        <v>0.101757966537557</v>
      </c>
      <c r="CN199" s="89">
        <v>14052.921657708101</v>
      </c>
      <c r="CO199" s="380">
        <v>2717.3000892032501</v>
      </c>
      <c r="CP199" s="380">
        <v>4.8143343588876397E-2</v>
      </c>
      <c r="CQ199" s="89">
        <v>2.7183435783367198</v>
      </c>
      <c r="CR199" s="380">
        <v>3.4283450771603201</v>
      </c>
      <c r="CS199" s="380">
        <v>0</v>
      </c>
      <c r="CT199" s="89">
        <v>0.50984776419861699</v>
      </c>
      <c r="CU199" s="380">
        <v>1.01969552839723</v>
      </c>
      <c r="CV199" s="380">
        <v>0</v>
      </c>
      <c r="CW199" s="89">
        <v>0</v>
      </c>
      <c r="CX199" s="380">
        <v>0</v>
      </c>
      <c r="CY199" s="380">
        <v>0</v>
      </c>
      <c r="CZ199" s="591">
        <f t="shared" si="271"/>
        <v>0.43367316073315298</v>
      </c>
      <c r="DA199" s="380">
        <v>0</v>
      </c>
      <c r="DB199" s="380">
        <v>0.43367316073315298</v>
      </c>
      <c r="DC199" s="591">
        <f t="shared" si="276"/>
        <v>0.24790012111281101</v>
      </c>
      <c r="DD199" s="380">
        <v>0</v>
      </c>
      <c r="DE199" s="380">
        <v>0.24790012111281101</v>
      </c>
      <c r="DF199" s="591">
        <f t="shared" si="311"/>
        <v>0.230011931348552</v>
      </c>
      <c r="DG199" s="380">
        <v>0</v>
      </c>
      <c r="DH199" s="380">
        <v>0.230011931348552</v>
      </c>
      <c r="DI199" s="89">
        <v>594.93252206544696</v>
      </c>
      <c r="DJ199" s="380">
        <v>156.82104155123699</v>
      </c>
      <c r="DK199" s="380">
        <v>0</v>
      </c>
      <c r="DL199" s="89">
        <v>2721.7066037959798</v>
      </c>
      <c r="DM199" s="380">
        <v>517.31027672574703</v>
      </c>
      <c r="DN199" s="380">
        <v>0</v>
      </c>
      <c r="DO199" s="89">
        <v>655.42585500885104</v>
      </c>
      <c r="DP199" s="380">
        <v>96.729127681784604</v>
      </c>
      <c r="DQ199" s="380">
        <v>0</v>
      </c>
      <c r="DR199" s="89">
        <v>4690.5483621182102</v>
      </c>
      <c r="DS199" s="380">
        <v>744.42811496268598</v>
      </c>
      <c r="DT199" s="380">
        <v>0</v>
      </c>
      <c r="DU199" s="89">
        <v>2477.5495820544602</v>
      </c>
      <c r="DV199" s="380">
        <v>331.09115236040799</v>
      </c>
      <c r="DW199" s="380">
        <v>0</v>
      </c>
      <c r="DX199" s="89">
        <v>48.013207019909999</v>
      </c>
      <c r="DY199" s="380">
        <v>9.7644575630550001</v>
      </c>
      <c r="DZ199" s="380">
        <v>0</v>
      </c>
      <c r="EA199" s="89">
        <v>3683.9922906613501</v>
      </c>
      <c r="EB199" s="380">
        <v>614.32843200633204</v>
      </c>
      <c r="EC199" s="380">
        <v>0</v>
      </c>
      <c r="ED199" s="89">
        <v>557.46826301809904</v>
      </c>
      <c r="EE199" s="380">
        <v>90.025286965743803</v>
      </c>
      <c r="EF199" s="380">
        <v>0</v>
      </c>
      <c r="EG199" s="89">
        <v>3346.0583063091399</v>
      </c>
      <c r="EH199" s="380">
        <v>614.05534154423594</v>
      </c>
      <c r="EI199" s="380">
        <v>0</v>
      </c>
      <c r="EJ199" s="89">
        <v>618.27101483777005</v>
      </c>
      <c r="EK199" s="380">
        <v>107.845207124768</v>
      </c>
      <c r="EL199" s="380">
        <v>3.05540309468985E-2</v>
      </c>
      <c r="EM199" s="89">
        <v>1558.3420336061499</v>
      </c>
      <c r="EN199" s="380">
        <v>262.72063763356101</v>
      </c>
      <c r="EO199" s="380">
        <v>0</v>
      </c>
      <c r="EP199" s="89">
        <v>197.778013546267</v>
      </c>
      <c r="EQ199" s="380">
        <v>42.731843687522499</v>
      </c>
      <c r="ER199" s="380">
        <v>0</v>
      </c>
      <c r="ES199" s="89">
        <v>1134.3689217725901</v>
      </c>
      <c r="ET199" s="380">
        <v>276.43611206243901</v>
      </c>
      <c r="EU199" s="380">
        <v>0</v>
      </c>
      <c r="EV199" s="89">
        <v>155.97391470630501</v>
      </c>
      <c r="EW199" s="380">
        <v>27.1025432833795</v>
      </c>
      <c r="EX199" s="380">
        <v>2.13062400182218E-2</v>
      </c>
      <c r="EY199" s="591">
        <f t="shared" si="312"/>
        <v>0.141911609263428</v>
      </c>
      <c r="EZ199" s="380">
        <v>0</v>
      </c>
      <c r="FA199" s="380">
        <v>0.141911609263428</v>
      </c>
      <c r="FB199" s="89">
        <v>21.171486721935398</v>
      </c>
      <c r="FC199" s="380">
        <v>6.66591619950926</v>
      </c>
      <c r="FD199" s="380">
        <v>9.3448001021706806E-2</v>
      </c>
      <c r="FE199" s="591">
        <f t="shared" ref="FE199:FE202" si="315">FG199</f>
        <v>6.3946500143333695E-2</v>
      </c>
      <c r="FF199" s="380">
        <v>0</v>
      </c>
      <c r="FG199" s="380">
        <v>6.3946500143333695E-2</v>
      </c>
      <c r="FH199" s="89">
        <v>190.712620200293</v>
      </c>
      <c r="FI199" s="380">
        <v>34.5899041993815</v>
      </c>
      <c r="FJ199" s="380">
        <v>0</v>
      </c>
      <c r="FK199" s="89">
        <v>225.57061971050399</v>
      </c>
      <c r="FL199" s="380">
        <v>41.025857095959999</v>
      </c>
      <c r="FM199" s="380">
        <v>0</v>
      </c>
    </row>
    <row r="200" spans="2:169">
      <c r="B200" s="73" t="s">
        <v>1337</v>
      </c>
      <c r="C200" s="73" t="s">
        <v>1454</v>
      </c>
      <c r="D200" s="73" t="s">
        <v>1367</v>
      </c>
      <c r="E200" s="73">
        <v>0.94</v>
      </c>
      <c r="F200" s="73">
        <v>1.24</v>
      </c>
      <c r="H200" s="73" t="s">
        <v>1455</v>
      </c>
      <c r="I200" s="73" t="s">
        <v>1456</v>
      </c>
      <c r="J200" s="73" t="s">
        <v>1457</v>
      </c>
      <c r="K200" s="73" t="s">
        <v>1468</v>
      </c>
      <c r="L200" s="73">
        <v>15</v>
      </c>
      <c r="M200" s="113" t="s">
        <v>1767</v>
      </c>
      <c r="N200" s="591">
        <f t="shared" si="308"/>
        <v>10.3166267743788</v>
      </c>
      <c r="O200" s="380">
        <v>20.811442994926299</v>
      </c>
      <c r="P200" s="380">
        <v>10.3166267743788</v>
      </c>
      <c r="Q200" s="591">
        <f t="shared" si="293"/>
        <v>12.464716893167401</v>
      </c>
      <c r="R200" s="380">
        <v>32.020428386407701</v>
      </c>
      <c r="S200" s="380">
        <v>12.464716893167401</v>
      </c>
      <c r="T200" s="89">
        <v>575.03631093630395</v>
      </c>
      <c r="U200" s="380">
        <v>116.202915600316</v>
      </c>
      <c r="V200" s="380">
        <v>33.808779895454698</v>
      </c>
      <c r="W200" s="89">
        <v>52.7827331031054</v>
      </c>
      <c r="X200" s="380">
        <v>59.347648910775</v>
      </c>
      <c r="Y200" s="380">
        <v>0</v>
      </c>
      <c r="Z200" s="89">
        <v>18.844449224750001</v>
      </c>
      <c r="AA200" s="380">
        <v>43.694095934396998</v>
      </c>
      <c r="AB200" s="380">
        <v>2.3880365851844298</v>
      </c>
      <c r="AC200" s="89">
        <v>5156.0785631912004</v>
      </c>
      <c r="AD200" s="380">
        <v>3339.3504682675798</v>
      </c>
      <c r="AE200" s="380">
        <v>1694.93457182934</v>
      </c>
      <c r="AF200" s="89">
        <v>199105.482478636</v>
      </c>
      <c r="AG200" s="380">
        <v>50718.094583477199</v>
      </c>
      <c r="AH200" s="380">
        <v>54.416875805697899</v>
      </c>
      <c r="AI200" s="591">
        <f t="shared" si="294"/>
        <v>272.31076808196002</v>
      </c>
      <c r="AJ200" s="380">
        <v>691.64564009148899</v>
      </c>
      <c r="AK200" s="380">
        <v>272.31076808196002</v>
      </c>
      <c r="AL200" s="89">
        <v>923.91873844734005</v>
      </c>
      <c r="AM200" s="380">
        <v>1192.3149273497299</v>
      </c>
      <c r="AN200" s="380">
        <v>703.96620929751202</v>
      </c>
      <c r="AO200" s="591">
        <f t="shared" si="305"/>
        <v>306.76633353420198</v>
      </c>
      <c r="AP200" s="380">
        <v>571.15442730709105</v>
      </c>
      <c r="AQ200" s="380">
        <v>306.76633353420198</v>
      </c>
      <c r="AR200" s="591">
        <f t="shared" ref="AR200:AR203" si="316">AT200</f>
        <v>1.65625943136509</v>
      </c>
      <c r="AS200" s="380">
        <v>3.9595404338522</v>
      </c>
      <c r="AT200" s="380">
        <v>1.65625943136509</v>
      </c>
      <c r="AU200" s="591">
        <f t="shared" ref="AU200:AU202" si="317">AW200</f>
        <v>3.8957821795180401</v>
      </c>
      <c r="AV200" s="380">
        <v>0</v>
      </c>
      <c r="AW200" s="380">
        <v>3.8957821795180401</v>
      </c>
      <c r="AX200" s="591">
        <f t="shared" si="297"/>
        <v>0.31412247679188299</v>
      </c>
      <c r="AY200" s="382">
        <v>0.55911811405430101</v>
      </c>
      <c r="AZ200" s="382">
        <v>0.31412247679188299</v>
      </c>
      <c r="BA200" s="591">
        <f t="shared" si="306"/>
        <v>6.2155134296911401</v>
      </c>
      <c r="BB200" s="380">
        <v>12.610816350938199</v>
      </c>
      <c r="BC200" s="380">
        <v>6.2155134296911401</v>
      </c>
      <c r="BD200" s="89">
        <v>809.246659819549</v>
      </c>
      <c r="BE200" s="380">
        <v>222.95856625288499</v>
      </c>
      <c r="BF200" s="380">
        <v>4.4656085777755896</v>
      </c>
      <c r="BG200" s="89">
        <v>836.55603342973302</v>
      </c>
      <c r="BH200" s="380">
        <v>618.02350646234697</v>
      </c>
      <c r="BI200" s="380">
        <v>4.3682664424185198</v>
      </c>
      <c r="BJ200" s="89">
        <v>750.48135122192298</v>
      </c>
      <c r="BK200" s="380">
        <v>546.15197622629603</v>
      </c>
      <c r="BL200" s="380">
        <v>21.0382333850383</v>
      </c>
      <c r="BM200" s="89">
        <v>0.54060934873942901</v>
      </c>
      <c r="BN200" s="380">
        <v>1.08121869747886</v>
      </c>
      <c r="BO200" s="380">
        <v>0.20982302223795701</v>
      </c>
      <c r="BP200" s="591">
        <f t="shared" si="310"/>
        <v>1.4753534173051399</v>
      </c>
      <c r="BQ200" s="380">
        <v>0</v>
      </c>
      <c r="BR200" s="380">
        <v>1.4753534173051399</v>
      </c>
      <c r="BS200" s="591">
        <f t="shared" si="314"/>
        <v>1.13094998019529</v>
      </c>
      <c r="BT200" s="380">
        <v>2.5459933297896602</v>
      </c>
      <c r="BU200" s="380">
        <v>1.13094998019529</v>
      </c>
      <c r="BV200" s="89">
        <v>14.7620382975366</v>
      </c>
      <c r="BW200" s="380">
        <v>20.8780323745072</v>
      </c>
      <c r="BX200" s="380">
        <v>1.4690125687007101</v>
      </c>
      <c r="BY200" s="89">
        <v>1.3324380585948901</v>
      </c>
      <c r="BZ200" s="380">
        <v>1.39610232358932</v>
      </c>
      <c r="CA200" s="380">
        <v>0.464930965829497</v>
      </c>
      <c r="CB200" s="89">
        <v>249.40704983954899</v>
      </c>
      <c r="CC200" s="380">
        <v>76.417576232785507</v>
      </c>
      <c r="CD200" s="380">
        <v>1.63943741770497</v>
      </c>
      <c r="CE200" s="89">
        <v>86.582531404372702</v>
      </c>
      <c r="CF200" s="380">
        <v>34.213168794340703</v>
      </c>
      <c r="CG200" s="380">
        <v>0.85086305517532101</v>
      </c>
      <c r="CH200" s="591">
        <f t="shared" si="270"/>
        <v>16.200136477116999</v>
      </c>
      <c r="CI200" s="380">
        <v>43.905477446293403</v>
      </c>
      <c r="CJ200" s="380">
        <v>16.200136477116999</v>
      </c>
      <c r="CK200" s="89">
        <v>46.698848443475498</v>
      </c>
      <c r="CL200" s="380">
        <v>8.7809677643491302</v>
      </c>
      <c r="CM200" s="380">
        <v>0.116471140184974</v>
      </c>
      <c r="CN200" s="89">
        <v>13598.167291015599</v>
      </c>
      <c r="CO200" s="380">
        <v>4646.26470576677</v>
      </c>
      <c r="CP200" s="380">
        <v>0</v>
      </c>
      <c r="CQ200" s="89">
        <v>2.2445352980534201</v>
      </c>
      <c r="CR200" s="380">
        <v>2.7386759792230699</v>
      </c>
      <c r="CS200" s="380">
        <v>0</v>
      </c>
      <c r="CT200" s="591">
        <f t="shared" ref="CT200" si="318">CV200</f>
        <v>8.6344383726856794E-2</v>
      </c>
      <c r="CU200" s="380">
        <v>0</v>
      </c>
      <c r="CV200" s="380">
        <v>8.6344383726856794E-2</v>
      </c>
      <c r="CW200" s="591">
        <f t="shared" ref="CW200" si="319">CY200</f>
        <v>0.21003272530881101</v>
      </c>
      <c r="CX200" s="380">
        <v>0</v>
      </c>
      <c r="CY200" s="380">
        <v>0.21003272530881101</v>
      </c>
      <c r="CZ200" s="591">
        <f t="shared" si="271"/>
        <v>0.32808117850811802</v>
      </c>
      <c r="DA200" s="380">
        <v>0</v>
      </c>
      <c r="DB200" s="380">
        <v>0.32808117850811802</v>
      </c>
      <c r="DC200" s="591">
        <f t="shared" si="276"/>
        <v>0.27605806375173603</v>
      </c>
      <c r="DD200" s="380">
        <v>0</v>
      </c>
      <c r="DE200" s="380">
        <v>0.27605806375173603</v>
      </c>
      <c r="DF200" s="591">
        <f t="shared" si="311"/>
        <v>0.23351855990222101</v>
      </c>
      <c r="DG200" s="380">
        <v>0</v>
      </c>
      <c r="DH200" s="380">
        <v>0.23351855990222101</v>
      </c>
      <c r="DI200" s="89">
        <v>538.13511090408895</v>
      </c>
      <c r="DJ200" s="380">
        <v>112.948750673931</v>
      </c>
      <c r="DK200" s="380">
        <v>0</v>
      </c>
      <c r="DL200" s="89">
        <v>2680.8982496718099</v>
      </c>
      <c r="DM200" s="380">
        <v>584.68554825361502</v>
      </c>
      <c r="DN200" s="380">
        <v>0</v>
      </c>
      <c r="DO200" s="89">
        <v>649.02384772260598</v>
      </c>
      <c r="DP200" s="380">
        <v>168.54887001540601</v>
      </c>
      <c r="DQ200" s="380">
        <v>0</v>
      </c>
      <c r="DR200" s="89">
        <v>4597.8139280601899</v>
      </c>
      <c r="DS200" s="380">
        <v>1511.0515790678501</v>
      </c>
      <c r="DT200" s="380">
        <v>0</v>
      </c>
      <c r="DU200" s="89">
        <v>2405.5797642294601</v>
      </c>
      <c r="DV200" s="380">
        <v>620.27678232505002</v>
      </c>
      <c r="DW200" s="380">
        <v>0</v>
      </c>
      <c r="DX200" s="89">
        <v>44.9106208190777</v>
      </c>
      <c r="DY200" s="380">
        <v>13.968792288283399</v>
      </c>
      <c r="DZ200" s="380">
        <v>3.6379289686086197E-2</v>
      </c>
      <c r="EA200" s="89">
        <v>3554.8025526219599</v>
      </c>
      <c r="EB200" s="380">
        <v>1013.25070190988</v>
      </c>
      <c r="EC200" s="380">
        <v>0</v>
      </c>
      <c r="ED200" s="89">
        <v>542.81031584231005</v>
      </c>
      <c r="EE200" s="380">
        <v>138.21832868726801</v>
      </c>
      <c r="EF200" s="380">
        <v>0</v>
      </c>
      <c r="EG200" s="89">
        <v>3282.6863066896599</v>
      </c>
      <c r="EH200" s="380">
        <v>798.81095294215902</v>
      </c>
      <c r="EI200" s="380">
        <v>0</v>
      </c>
      <c r="EJ200" s="89">
        <v>587.05159774002095</v>
      </c>
      <c r="EK200" s="380">
        <v>158.59281788336901</v>
      </c>
      <c r="EL200" s="380">
        <v>0</v>
      </c>
      <c r="EM200" s="89">
        <v>1478.7269601952801</v>
      </c>
      <c r="EN200" s="380">
        <v>387.96119405905898</v>
      </c>
      <c r="EO200" s="380">
        <v>0</v>
      </c>
      <c r="EP200" s="89">
        <v>179.09219061282801</v>
      </c>
      <c r="EQ200" s="380">
        <v>46.446837719848901</v>
      </c>
      <c r="ER200" s="380">
        <v>1.9864164602304401E-2</v>
      </c>
      <c r="ES200" s="89">
        <v>1017.44625232112</v>
      </c>
      <c r="ET200" s="380">
        <v>337.46159579050101</v>
      </c>
      <c r="EU200" s="380">
        <v>0</v>
      </c>
      <c r="EV200" s="89">
        <v>141.33151721866199</v>
      </c>
      <c r="EW200" s="380">
        <v>55.937278099142802</v>
      </c>
      <c r="EX200" s="380">
        <v>0</v>
      </c>
      <c r="EY200" s="591">
        <v>0</v>
      </c>
      <c r="EZ200" s="380">
        <v>0</v>
      </c>
      <c r="FA200" s="380">
        <v>0</v>
      </c>
      <c r="FB200" s="89">
        <v>24.060031251547699</v>
      </c>
      <c r="FC200" s="380">
        <v>14.075767126495</v>
      </c>
      <c r="FD200" s="380">
        <v>6.7669058282793404E-2</v>
      </c>
      <c r="FE200" s="591">
        <f t="shared" si="315"/>
        <v>7.4480173341283595E-2</v>
      </c>
      <c r="FF200" s="380">
        <v>0</v>
      </c>
      <c r="FG200" s="380">
        <v>7.4480173341283595E-2</v>
      </c>
      <c r="FH200" s="89">
        <v>189.192933618441</v>
      </c>
      <c r="FI200" s="380">
        <v>81.377393210254994</v>
      </c>
      <c r="FJ200" s="380">
        <v>3.8407994478738799E-2</v>
      </c>
      <c r="FK200" s="89">
        <v>205.05001902299401</v>
      </c>
      <c r="FL200" s="380">
        <v>87.881274232723698</v>
      </c>
      <c r="FM200" s="380">
        <v>0</v>
      </c>
    </row>
    <row r="201" spans="2:169">
      <c r="B201" s="73" t="s">
        <v>1337</v>
      </c>
      <c r="C201" s="73" t="s">
        <v>1454</v>
      </c>
      <c r="D201" s="73" t="s">
        <v>1367</v>
      </c>
      <c r="E201" s="73">
        <v>0.94</v>
      </c>
      <c r="F201" s="73">
        <v>1.24</v>
      </c>
      <c r="H201" s="73" t="s">
        <v>1455</v>
      </c>
      <c r="I201" s="73" t="s">
        <v>1456</v>
      </c>
      <c r="J201" s="73" t="s">
        <v>1457</v>
      </c>
      <c r="K201" s="73" t="s">
        <v>1468</v>
      </c>
      <c r="L201" s="73">
        <v>15</v>
      </c>
      <c r="M201" s="113" t="s">
        <v>1768</v>
      </c>
      <c r="N201" s="591">
        <f t="shared" si="308"/>
        <v>10.7879680520423</v>
      </c>
      <c r="O201" s="380">
        <v>28.013040804705401</v>
      </c>
      <c r="P201" s="380">
        <v>10.7879680520423</v>
      </c>
      <c r="Q201" s="591">
        <f t="shared" si="293"/>
        <v>13.850278675765599</v>
      </c>
      <c r="R201" s="380">
        <v>24.130674034173499</v>
      </c>
      <c r="S201" s="380">
        <v>13.850278675765599</v>
      </c>
      <c r="T201" s="89">
        <v>660.17001142477602</v>
      </c>
      <c r="U201" s="380">
        <v>136.16310960957699</v>
      </c>
      <c r="V201" s="380">
        <v>45.323742022540898</v>
      </c>
      <c r="W201" s="89">
        <v>30.595760554698899</v>
      </c>
      <c r="X201" s="380">
        <v>26.647934575102401</v>
      </c>
      <c r="Y201" s="380">
        <v>0</v>
      </c>
      <c r="Z201" s="89">
        <v>7.2525373224279202</v>
      </c>
      <c r="AA201" s="380">
        <v>8.0577376507679102</v>
      </c>
      <c r="AB201" s="380">
        <v>2.5112600543383201</v>
      </c>
      <c r="AC201" s="89">
        <v>8053.3171263145596</v>
      </c>
      <c r="AD201" s="380">
        <v>4604.98475820371</v>
      </c>
      <c r="AE201" s="380">
        <v>1657.71371269319</v>
      </c>
      <c r="AF201" s="89">
        <v>203220.78519123999</v>
      </c>
      <c r="AG201" s="380">
        <v>45856.992480158398</v>
      </c>
      <c r="AH201" s="380">
        <v>58.888158187295403</v>
      </c>
      <c r="AI201" s="591">
        <f t="shared" si="294"/>
        <v>277.03719794627699</v>
      </c>
      <c r="AJ201" s="380">
        <v>477.27970291309799</v>
      </c>
      <c r="AK201" s="380">
        <v>277.03719794627699</v>
      </c>
      <c r="AL201" s="89">
        <v>846.56658960188804</v>
      </c>
      <c r="AM201" s="380">
        <v>1303.3106658760901</v>
      </c>
      <c r="AN201" s="380">
        <v>643.24114679714705</v>
      </c>
      <c r="AO201" s="591">
        <f t="shared" si="305"/>
        <v>332.48995887662898</v>
      </c>
      <c r="AP201" s="380">
        <v>598.99774460260096</v>
      </c>
      <c r="AQ201" s="380">
        <v>332.48995887662898</v>
      </c>
      <c r="AR201" s="591">
        <f t="shared" si="316"/>
        <v>1.9466627311148901</v>
      </c>
      <c r="AS201" s="380">
        <v>3.5049894604372902</v>
      </c>
      <c r="AT201" s="380">
        <v>1.9466627311148901</v>
      </c>
      <c r="AU201" s="591">
        <f t="shared" si="317"/>
        <v>3.2592673548437601</v>
      </c>
      <c r="AV201" s="380">
        <v>0</v>
      </c>
      <c r="AW201" s="380">
        <v>3.2592673548437601</v>
      </c>
      <c r="AX201" s="591">
        <f t="shared" si="297"/>
        <v>0.24097698364584499</v>
      </c>
      <c r="AY201" s="382">
        <v>0.39729868660751699</v>
      </c>
      <c r="AZ201" s="382">
        <v>0.24097698364584499</v>
      </c>
      <c r="BA201" s="591">
        <f t="shared" si="306"/>
        <v>6.7435225533552403</v>
      </c>
      <c r="BB201" s="380">
        <v>13.5876208168027</v>
      </c>
      <c r="BC201" s="380">
        <v>6.7435225533552403</v>
      </c>
      <c r="BD201" s="89">
        <v>832.11706286199205</v>
      </c>
      <c r="BE201" s="380">
        <v>166.95684560017699</v>
      </c>
      <c r="BF201" s="380">
        <v>3.69505848699372</v>
      </c>
      <c r="BG201" s="89">
        <v>568.83026712366495</v>
      </c>
      <c r="BH201" s="380">
        <v>225.92090026257901</v>
      </c>
      <c r="BI201" s="380">
        <v>4.75184919747013</v>
      </c>
      <c r="BJ201" s="89">
        <v>590.24180334648395</v>
      </c>
      <c r="BK201" s="380">
        <v>240.847188952305</v>
      </c>
      <c r="BL201" s="380">
        <v>20.785210734743799</v>
      </c>
      <c r="BM201" s="591">
        <f t="shared" ref="BM201:BM202" si="320">BO201</f>
        <v>0.17994694056575899</v>
      </c>
      <c r="BN201" s="380">
        <v>0</v>
      </c>
      <c r="BO201" s="380">
        <v>0.17994694056575899</v>
      </c>
      <c r="BP201" s="591">
        <f t="shared" si="310"/>
        <v>1.3605833818797901</v>
      </c>
      <c r="BQ201" s="380">
        <v>0</v>
      </c>
      <c r="BR201" s="380">
        <v>1.3605833818797901</v>
      </c>
      <c r="BS201" s="591">
        <f t="shared" si="314"/>
        <v>1.28641638557458</v>
      </c>
      <c r="BT201" s="380">
        <v>2.65378828142837</v>
      </c>
      <c r="BU201" s="380">
        <v>1.28641638557458</v>
      </c>
      <c r="BV201" s="89">
        <v>4.1948992053723604</v>
      </c>
      <c r="BW201" s="380">
        <v>8.3897984107447208</v>
      </c>
      <c r="BX201" s="380">
        <v>1.06521363592746</v>
      </c>
      <c r="BY201" s="89">
        <v>0.75582788957098601</v>
      </c>
      <c r="BZ201" s="380">
        <v>1.51165577914197</v>
      </c>
      <c r="CA201" s="380">
        <v>0.470030924807189</v>
      </c>
      <c r="CB201" s="89">
        <v>227.90690350755401</v>
      </c>
      <c r="CC201" s="380">
        <v>43.733226087481803</v>
      </c>
      <c r="CD201" s="380">
        <v>1.74664298083189</v>
      </c>
      <c r="CE201" s="89">
        <v>72.0217065502422</v>
      </c>
      <c r="CF201" s="380">
        <v>20.352203040796599</v>
      </c>
      <c r="CG201" s="380">
        <v>0.87650324033569704</v>
      </c>
      <c r="CH201" s="591">
        <f t="shared" si="270"/>
        <v>15.3527293787864</v>
      </c>
      <c r="CI201" s="380">
        <v>34.194965941780701</v>
      </c>
      <c r="CJ201" s="380">
        <v>15.3527293787864</v>
      </c>
      <c r="CK201" s="89">
        <v>46.1494279106684</v>
      </c>
      <c r="CL201" s="380">
        <v>8.77204776901951</v>
      </c>
      <c r="CM201" s="380">
        <v>0.117278420805306</v>
      </c>
      <c r="CN201" s="89">
        <v>11846.0281043459</v>
      </c>
      <c r="CO201" s="380">
        <v>1612.5465813933999</v>
      </c>
      <c r="CP201" s="380">
        <v>5.2609706910197E-2</v>
      </c>
      <c r="CQ201" s="89">
        <v>2.24222755037216</v>
      </c>
      <c r="CR201" s="380">
        <v>2.5406679584187901</v>
      </c>
      <c r="CS201" s="380">
        <v>0</v>
      </c>
      <c r="CT201" s="89">
        <v>0</v>
      </c>
      <c r="CU201" s="380">
        <v>0</v>
      </c>
      <c r="CV201" s="380">
        <v>0</v>
      </c>
      <c r="CW201" s="89">
        <v>0</v>
      </c>
      <c r="CX201" s="380">
        <v>0</v>
      </c>
      <c r="CY201" s="380">
        <v>0</v>
      </c>
      <c r="CZ201" s="591">
        <f t="shared" si="271"/>
        <v>0.50418893588798197</v>
      </c>
      <c r="DA201" s="380">
        <v>0</v>
      </c>
      <c r="DB201" s="380">
        <v>0.50418893588798197</v>
      </c>
      <c r="DC201" s="591">
        <f t="shared" si="276"/>
        <v>0.206677614827837</v>
      </c>
      <c r="DD201" s="380">
        <v>0</v>
      </c>
      <c r="DE201" s="380">
        <v>0.206677614827837</v>
      </c>
      <c r="DF201" s="591">
        <v>0</v>
      </c>
      <c r="DG201" s="380">
        <v>0</v>
      </c>
      <c r="DH201" s="380">
        <v>0</v>
      </c>
      <c r="DI201" s="89">
        <v>539.22352734467404</v>
      </c>
      <c r="DJ201" s="380">
        <v>114.86991261091499</v>
      </c>
      <c r="DK201" s="380">
        <v>0</v>
      </c>
      <c r="DL201" s="89">
        <v>2640.6702975544599</v>
      </c>
      <c r="DM201" s="380">
        <v>627.629875393784</v>
      </c>
      <c r="DN201" s="380">
        <v>0</v>
      </c>
      <c r="DO201" s="89">
        <v>661.73799344129395</v>
      </c>
      <c r="DP201" s="380">
        <v>123.175952800715</v>
      </c>
      <c r="DQ201" s="380">
        <v>0</v>
      </c>
      <c r="DR201" s="89">
        <v>4764.7159125755097</v>
      </c>
      <c r="DS201" s="380">
        <v>930.88226084683697</v>
      </c>
      <c r="DT201" s="380">
        <v>0</v>
      </c>
      <c r="DU201" s="89">
        <v>2257.24073108025</v>
      </c>
      <c r="DV201" s="380">
        <v>632.27188830375803</v>
      </c>
      <c r="DW201" s="380">
        <v>0</v>
      </c>
      <c r="DX201" s="89">
        <v>42.932843647275099</v>
      </c>
      <c r="DY201" s="380">
        <v>8.9474950733757996</v>
      </c>
      <c r="DZ201" s="380">
        <v>0</v>
      </c>
      <c r="EA201" s="89">
        <v>3231.6172946166298</v>
      </c>
      <c r="EB201" s="380">
        <v>571.27635779029401</v>
      </c>
      <c r="EC201" s="380">
        <v>0</v>
      </c>
      <c r="ED201" s="89">
        <v>483.17724890466599</v>
      </c>
      <c r="EE201" s="380">
        <v>96.724993681743996</v>
      </c>
      <c r="EF201" s="380">
        <v>0</v>
      </c>
      <c r="EG201" s="89">
        <v>2838.9247057429902</v>
      </c>
      <c r="EH201" s="380">
        <v>501.85995308597302</v>
      </c>
      <c r="EI201" s="380">
        <v>8.8779627596233604E-2</v>
      </c>
      <c r="EJ201" s="89">
        <v>529.83976759385905</v>
      </c>
      <c r="EK201" s="380">
        <v>84.171628555029898</v>
      </c>
      <c r="EL201" s="380">
        <v>0</v>
      </c>
      <c r="EM201" s="89">
        <v>1293.09547314774</v>
      </c>
      <c r="EN201" s="380">
        <v>281.40785349350699</v>
      </c>
      <c r="EO201" s="380">
        <v>0</v>
      </c>
      <c r="EP201" s="89">
        <v>156.61035197227201</v>
      </c>
      <c r="EQ201" s="380">
        <v>31.733568690742999</v>
      </c>
      <c r="ER201" s="380">
        <v>0</v>
      </c>
      <c r="ES201" s="89">
        <v>883.40952651121199</v>
      </c>
      <c r="ET201" s="380">
        <v>184.18246996698699</v>
      </c>
      <c r="EU201" s="380">
        <v>0</v>
      </c>
      <c r="EV201" s="89">
        <v>117.50187322801</v>
      </c>
      <c r="EW201" s="380">
        <v>36.089308550746502</v>
      </c>
      <c r="EX201" s="380">
        <v>0</v>
      </c>
      <c r="EY201" s="591">
        <v>0</v>
      </c>
      <c r="EZ201" s="380">
        <v>0</v>
      </c>
      <c r="FA201" s="380">
        <v>0</v>
      </c>
      <c r="FB201" s="89">
        <v>21.456909298918799</v>
      </c>
      <c r="FC201" s="380">
        <v>6.2422109388511799</v>
      </c>
      <c r="FD201" s="380">
        <v>0.102446739080607</v>
      </c>
      <c r="FE201" s="591">
        <f t="shared" si="315"/>
        <v>7.0186940372712406E-2</v>
      </c>
      <c r="FF201" s="380">
        <v>0</v>
      </c>
      <c r="FG201" s="380">
        <v>7.0186940372712406E-2</v>
      </c>
      <c r="FH201" s="89">
        <v>130.30828797423999</v>
      </c>
      <c r="FI201" s="380">
        <v>40.556766335623003</v>
      </c>
      <c r="FJ201" s="380">
        <v>0</v>
      </c>
      <c r="FK201" s="89">
        <v>128.77483853578701</v>
      </c>
      <c r="FL201" s="380">
        <v>41.784249413654102</v>
      </c>
      <c r="FM201" s="380">
        <v>0</v>
      </c>
    </row>
    <row r="202" spans="2:169">
      <c r="B202" s="73" t="s">
        <v>1337</v>
      </c>
      <c r="C202" s="73" t="s">
        <v>1454</v>
      </c>
      <c r="D202" s="73" t="s">
        <v>1367</v>
      </c>
      <c r="E202" s="73">
        <v>0.94</v>
      </c>
      <c r="F202" s="73">
        <v>1.24</v>
      </c>
      <c r="H202" s="73" t="s">
        <v>1455</v>
      </c>
      <c r="I202" s="73" t="s">
        <v>1456</v>
      </c>
      <c r="J202" s="73" t="s">
        <v>1457</v>
      </c>
      <c r="K202" s="73" t="s">
        <v>1468</v>
      </c>
      <c r="L202" s="73">
        <v>15</v>
      </c>
      <c r="M202" s="113" t="s">
        <v>1769</v>
      </c>
      <c r="N202" s="591">
        <f t="shared" si="308"/>
        <v>14.5146411639061</v>
      </c>
      <c r="O202" s="380">
        <v>13.710957540832901</v>
      </c>
      <c r="P202" s="380">
        <v>14.5146411639061</v>
      </c>
      <c r="Q202" s="591">
        <f t="shared" si="293"/>
        <v>14.929575920034599</v>
      </c>
      <c r="R202" s="380">
        <v>22.447550380203499</v>
      </c>
      <c r="S202" s="380">
        <v>14.929575920034599</v>
      </c>
      <c r="T202" s="89">
        <v>635.30879512712204</v>
      </c>
      <c r="U202" s="380">
        <v>168.01328570754399</v>
      </c>
      <c r="V202" s="380">
        <v>53.615347869469197</v>
      </c>
      <c r="W202" s="89">
        <v>23.657363576750601</v>
      </c>
      <c r="X202" s="380">
        <v>34.1452696810642</v>
      </c>
      <c r="Y202" s="380">
        <v>1.3579852166801001</v>
      </c>
      <c r="Z202" s="89">
        <v>10.319633429036299</v>
      </c>
      <c r="AA202" s="380">
        <v>9.1655331398954605</v>
      </c>
      <c r="AB202" s="380">
        <v>3.5572079091494699</v>
      </c>
      <c r="AC202" s="89">
        <v>9336.0303032051306</v>
      </c>
      <c r="AD202" s="380">
        <v>2165.36076461025</v>
      </c>
      <c r="AE202" s="380">
        <v>2039.6309144087099</v>
      </c>
      <c r="AF202" s="89">
        <v>189108.07177213399</v>
      </c>
      <c r="AG202" s="380">
        <v>42663.456974518798</v>
      </c>
      <c r="AH202" s="380">
        <v>78.169196764172796</v>
      </c>
      <c r="AI202" s="591">
        <f t="shared" si="294"/>
        <v>400.03780347784999</v>
      </c>
      <c r="AJ202" s="380">
        <v>824.84781689730198</v>
      </c>
      <c r="AK202" s="380">
        <v>400.03780347784999</v>
      </c>
      <c r="AL202" s="591">
        <f t="shared" ref="AL202:AL203" si="321">AN202</f>
        <v>841.66570689310299</v>
      </c>
      <c r="AM202" s="380">
        <v>1859.41303148</v>
      </c>
      <c r="AN202" s="380">
        <v>841.66570689310299</v>
      </c>
      <c r="AO202" s="591">
        <f t="shared" si="305"/>
        <v>475.38441852881601</v>
      </c>
      <c r="AP202" s="380">
        <v>249.71209049529301</v>
      </c>
      <c r="AQ202" s="380">
        <v>475.38441852881601</v>
      </c>
      <c r="AR202" s="591">
        <f t="shared" si="316"/>
        <v>2.2420887891802499</v>
      </c>
      <c r="AS202" s="380">
        <v>2.7164800314351698</v>
      </c>
      <c r="AT202" s="380">
        <v>2.2420887891802499</v>
      </c>
      <c r="AU202" s="591">
        <f t="shared" si="317"/>
        <v>4.5569016999456302</v>
      </c>
      <c r="AV202" s="380">
        <v>0</v>
      </c>
      <c r="AW202" s="380">
        <v>4.5569016999456302</v>
      </c>
      <c r="AX202" s="591">
        <f t="shared" si="297"/>
        <v>0.42921746964382301</v>
      </c>
      <c r="AY202" s="382">
        <v>0.84762690088743697</v>
      </c>
      <c r="AZ202" s="382">
        <v>0.42921746964382301</v>
      </c>
      <c r="BA202" s="591">
        <f t="shared" si="306"/>
        <v>9.2205542049827702</v>
      </c>
      <c r="BB202" s="380">
        <v>10.711071697879699</v>
      </c>
      <c r="BC202" s="380">
        <v>9.2205542049827702</v>
      </c>
      <c r="BD202" s="89">
        <v>686.97847953335304</v>
      </c>
      <c r="BE202" s="380">
        <v>139.79575822213599</v>
      </c>
      <c r="BF202" s="380">
        <v>5.2444276714401301</v>
      </c>
      <c r="BG202" s="89">
        <v>382.97004565577799</v>
      </c>
      <c r="BH202" s="380">
        <v>124.32809334679401</v>
      </c>
      <c r="BI202" s="380">
        <v>6.3339203847958903</v>
      </c>
      <c r="BJ202" s="89">
        <v>444.54613227935403</v>
      </c>
      <c r="BK202" s="380">
        <v>224.31391152940401</v>
      </c>
      <c r="BL202" s="380">
        <v>27.533386033290501</v>
      </c>
      <c r="BM202" s="591">
        <f t="shared" si="320"/>
        <v>0.26290719465107698</v>
      </c>
      <c r="BN202" s="380">
        <v>0</v>
      </c>
      <c r="BO202" s="380">
        <v>0.26290719465107698</v>
      </c>
      <c r="BP202" s="591">
        <f t="shared" si="310"/>
        <v>1.82486490600934</v>
      </c>
      <c r="BQ202" s="380">
        <v>0</v>
      </c>
      <c r="BR202" s="380">
        <v>1.82486490600934</v>
      </c>
      <c r="BS202" s="591">
        <f t="shared" si="314"/>
        <v>1.4262742108309601</v>
      </c>
      <c r="BT202" s="380">
        <v>0.55418014249152903</v>
      </c>
      <c r="BU202" s="380">
        <v>1.4262742108309601</v>
      </c>
      <c r="BV202" s="89">
        <v>4.10856213482346</v>
      </c>
      <c r="BW202" s="380">
        <v>8.2171242696469093</v>
      </c>
      <c r="BX202" s="380">
        <v>2.04828894050911</v>
      </c>
      <c r="BY202" s="89">
        <v>2.6466828706475898</v>
      </c>
      <c r="BZ202" s="380">
        <v>1.96775090461545</v>
      </c>
      <c r="CA202" s="380">
        <v>0.480666629608556</v>
      </c>
      <c r="CB202" s="89">
        <v>413.13421583507198</v>
      </c>
      <c r="CC202" s="380">
        <v>134.53636586097099</v>
      </c>
      <c r="CD202" s="380">
        <v>1.9888001389968499</v>
      </c>
      <c r="CE202" s="89">
        <v>133.52334862112701</v>
      </c>
      <c r="CF202" s="380">
        <v>42.557247180651402</v>
      </c>
      <c r="CG202" s="380">
        <v>1.2458035672859</v>
      </c>
      <c r="CH202" s="591">
        <f t="shared" si="270"/>
        <v>22.8229034903813</v>
      </c>
      <c r="CI202" s="380">
        <v>32.760186880103603</v>
      </c>
      <c r="CJ202" s="380">
        <v>22.8229034903813</v>
      </c>
      <c r="CK202" s="89">
        <v>47.507336640649697</v>
      </c>
      <c r="CL202" s="380">
        <v>11.156232724940701</v>
      </c>
      <c r="CM202" s="380">
        <v>0.226884157960211</v>
      </c>
      <c r="CN202" s="89">
        <v>15031.9179355044</v>
      </c>
      <c r="CO202" s="380">
        <v>2833.19010026872</v>
      </c>
      <c r="CP202" s="380">
        <v>0</v>
      </c>
      <c r="CQ202" s="89">
        <v>4.1386044787740301</v>
      </c>
      <c r="CR202" s="380">
        <v>4.2847744909291698</v>
      </c>
      <c r="CS202" s="380">
        <v>0</v>
      </c>
      <c r="CT202" s="89">
        <v>0</v>
      </c>
      <c r="CU202" s="380">
        <v>0</v>
      </c>
      <c r="CV202" s="380">
        <v>0</v>
      </c>
      <c r="CW202" s="89">
        <v>0</v>
      </c>
      <c r="CX202" s="380">
        <v>0</v>
      </c>
      <c r="CY202" s="380">
        <v>0</v>
      </c>
      <c r="CZ202" s="591">
        <f t="shared" si="271"/>
        <v>0.85428103287427903</v>
      </c>
      <c r="DA202" s="380">
        <v>0</v>
      </c>
      <c r="DB202" s="380">
        <v>0.85428103287427903</v>
      </c>
      <c r="DC202" s="591">
        <f t="shared" si="276"/>
        <v>0.28533477623348902</v>
      </c>
      <c r="DD202" s="380">
        <v>0</v>
      </c>
      <c r="DE202" s="380">
        <v>0.28533477623348902</v>
      </c>
      <c r="DF202" s="591">
        <f t="shared" ref="DF202:DF203" si="322">DH202</f>
        <v>0.33678545873404597</v>
      </c>
      <c r="DG202" s="380">
        <v>0</v>
      </c>
      <c r="DH202" s="380">
        <v>0.33678545873404597</v>
      </c>
      <c r="DI202" s="89">
        <v>1257.86435491871</v>
      </c>
      <c r="DJ202" s="380">
        <v>519.414991122625</v>
      </c>
      <c r="DK202" s="380">
        <v>0</v>
      </c>
      <c r="DL202" s="89">
        <v>4819.2545486817198</v>
      </c>
      <c r="DM202" s="380">
        <v>1854.2779739207999</v>
      </c>
      <c r="DN202" s="380">
        <v>3.9912263869236297E-2</v>
      </c>
      <c r="DO202" s="89">
        <v>1136.79660216765</v>
      </c>
      <c r="DP202" s="380">
        <v>465.748509280593</v>
      </c>
      <c r="DQ202" s="380">
        <v>0</v>
      </c>
      <c r="DR202" s="89">
        <v>6900.8712637669696</v>
      </c>
      <c r="DS202" s="380">
        <v>1822.14003145571</v>
      </c>
      <c r="DT202" s="380">
        <v>0</v>
      </c>
      <c r="DU202" s="89">
        <v>2996.9786200294802</v>
      </c>
      <c r="DV202" s="380">
        <v>582.85423169022602</v>
      </c>
      <c r="DW202" s="380">
        <v>0</v>
      </c>
      <c r="DX202" s="89">
        <v>54.212561157066602</v>
      </c>
      <c r="DY202" s="380">
        <v>12.6652316341139</v>
      </c>
      <c r="DZ202" s="380">
        <v>0</v>
      </c>
      <c r="EA202" s="89">
        <v>3989.0648536082999</v>
      </c>
      <c r="EB202" s="380">
        <v>664.93745287855802</v>
      </c>
      <c r="EC202" s="380">
        <v>0</v>
      </c>
      <c r="ED202" s="89">
        <v>594.78289857884795</v>
      </c>
      <c r="EE202" s="380">
        <v>160.87246670438901</v>
      </c>
      <c r="EF202" s="380">
        <v>0</v>
      </c>
      <c r="EG202" s="89">
        <v>3533.8560846585801</v>
      </c>
      <c r="EH202" s="380">
        <v>804.25609997829997</v>
      </c>
      <c r="EI202" s="380">
        <v>0</v>
      </c>
      <c r="EJ202" s="89">
        <v>623.27996841516904</v>
      </c>
      <c r="EK202" s="380">
        <v>194.332326084454</v>
      </c>
      <c r="EL202" s="380">
        <v>0</v>
      </c>
      <c r="EM202" s="89">
        <v>1674.3380632445301</v>
      </c>
      <c r="EN202" s="380">
        <v>541.254686457925</v>
      </c>
      <c r="EO202" s="380">
        <v>0</v>
      </c>
      <c r="EP202" s="89">
        <v>193.42890652140099</v>
      </c>
      <c r="EQ202" s="380">
        <v>65.321623966856905</v>
      </c>
      <c r="ER202" s="380">
        <v>2.8644107140346001E-2</v>
      </c>
      <c r="ES202" s="89">
        <v>1159.05606908206</v>
      </c>
      <c r="ET202" s="380">
        <v>406.69393680817001</v>
      </c>
      <c r="EU202" s="380">
        <v>0</v>
      </c>
      <c r="EV202" s="89">
        <v>158.274143502762</v>
      </c>
      <c r="EW202" s="380">
        <v>44.557194028038097</v>
      </c>
      <c r="EX202" s="380">
        <v>0</v>
      </c>
      <c r="EY202" s="591">
        <f t="shared" ref="EY202" si="323">FA202</f>
        <v>0.20774953719008801</v>
      </c>
      <c r="EZ202" s="380">
        <v>0</v>
      </c>
      <c r="FA202" s="380">
        <v>0.20774953719008801</v>
      </c>
      <c r="FB202" s="89">
        <v>33.723287771448803</v>
      </c>
      <c r="FC202" s="380">
        <v>13.9933121846584</v>
      </c>
      <c r="FD202" s="380">
        <v>9.7710922010201498E-2</v>
      </c>
      <c r="FE202" s="591">
        <f t="shared" si="315"/>
        <v>0.19098035280841799</v>
      </c>
      <c r="FF202" s="380">
        <v>0</v>
      </c>
      <c r="FG202" s="380">
        <v>0.19098035280841799</v>
      </c>
      <c r="FH202" s="89">
        <v>329.22712524110199</v>
      </c>
      <c r="FI202" s="380">
        <v>106.188701045863</v>
      </c>
      <c r="FJ202" s="380">
        <v>0</v>
      </c>
      <c r="FK202" s="89">
        <v>305.89149447078898</v>
      </c>
      <c r="FL202" s="380">
        <v>49.550834125513099</v>
      </c>
      <c r="FM202" s="380">
        <v>0</v>
      </c>
    </row>
    <row r="203" spans="2:169">
      <c r="B203" s="73" t="s">
        <v>1337</v>
      </c>
      <c r="C203" s="73" t="s">
        <v>1454</v>
      </c>
      <c r="D203" s="73" t="s">
        <v>1367</v>
      </c>
      <c r="E203" s="73">
        <v>0.94</v>
      </c>
      <c r="F203" s="73">
        <v>1.24</v>
      </c>
      <c r="H203" s="73" t="s">
        <v>1455</v>
      </c>
      <c r="I203" s="73" t="s">
        <v>1456</v>
      </c>
      <c r="J203" s="73" t="s">
        <v>1457</v>
      </c>
      <c r="K203" s="73" t="s">
        <v>1468</v>
      </c>
      <c r="L203" s="73">
        <v>15</v>
      </c>
      <c r="M203" s="113" t="s">
        <v>1770</v>
      </c>
      <c r="N203" s="591">
        <f t="shared" si="308"/>
        <v>30.4991542531031</v>
      </c>
      <c r="O203" s="380">
        <v>18.852210479426802</v>
      </c>
      <c r="P203" s="380">
        <v>30.4991542531031</v>
      </c>
      <c r="Q203" s="591">
        <f t="shared" si="293"/>
        <v>30.3636163915446</v>
      </c>
      <c r="R203" s="380">
        <v>16.535632570272899</v>
      </c>
      <c r="S203" s="380">
        <v>30.3636163915446</v>
      </c>
      <c r="T203" s="89">
        <v>458.53878797208301</v>
      </c>
      <c r="U203" s="380">
        <v>81.220564562962906</v>
      </c>
      <c r="V203" s="380">
        <v>92.266054586310005</v>
      </c>
      <c r="W203" s="89">
        <v>14.5529168790528</v>
      </c>
      <c r="X203" s="380">
        <v>13.186255579038599</v>
      </c>
      <c r="Y203" s="380">
        <v>1.4541441533183901</v>
      </c>
      <c r="Z203" s="89">
        <v>47.188143894802302</v>
      </c>
      <c r="AA203" s="380">
        <v>3.5164221785207799</v>
      </c>
      <c r="AB203" s="380">
        <v>6.03558969409755</v>
      </c>
      <c r="AC203" s="591">
        <f t="shared" ref="AC203" si="324">AE203</f>
        <v>5134.0706089831201</v>
      </c>
      <c r="AD203" s="380">
        <v>1639.1382224291301</v>
      </c>
      <c r="AE203" s="380">
        <v>5134.0706089831201</v>
      </c>
      <c r="AF203" s="89">
        <v>208972.13530699999</v>
      </c>
      <c r="AG203" s="380">
        <v>54556.928604303997</v>
      </c>
      <c r="AH203" s="380">
        <v>161.65034595623399</v>
      </c>
      <c r="AI203" s="591">
        <f t="shared" si="294"/>
        <v>805.84093545134101</v>
      </c>
      <c r="AJ203" s="380">
        <v>819.36434908838703</v>
      </c>
      <c r="AK203" s="380">
        <v>805.84093545134101</v>
      </c>
      <c r="AL203" s="591">
        <f t="shared" si="321"/>
        <v>1501.03006506568</v>
      </c>
      <c r="AM203" s="380">
        <v>1521.0130081248401</v>
      </c>
      <c r="AN203" s="380">
        <v>1501.03006506568</v>
      </c>
      <c r="AO203" s="591">
        <f t="shared" si="305"/>
        <v>1216.8729782371299</v>
      </c>
      <c r="AP203" s="380">
        <v>1215.5085139555499</v>
      </c>
      <c r="AQ203" s="380">
        <v>1216.8729782371299</v>
      </c>
      <c r="AR203" s="591">
        <f t="shared" si="316"/>
        <v>4.6333900087426203</v>
      </c>
      <c r="AS203" s="380">
        <v>1.0672195332574801</v>
      </c>
      <c r="AT203" s="380">
        <v>4.6333900087426203</v>
      </c>
      <c r="AU203" s="89">
        <v>9.0544958257876704</v>
      </c>
      <c r="AV203" s="380">
        <v>18.108991651575302</v>
      </c>
      <c r="AW203" s="380">
        <v>8.5206646562558692</v>
      </c>
      <c r="AX203" s="591">
        <f t="shared" si="297"/>
        <v>0.79161082217719103</v>
      </c>
      <c r="AY203" s="382">
        <v>0.45324135955865202</v>
      </c>
      <c r="AZ203" s="382">
        <v>0.79161082217719103</v>
      </c>
      <c r="BA203" s="591">
        <f t="shared" si="306"/>
        <v>14.372553653690099</v>
      </c>
      <c r="BB203" s="380">
        <v>13.650341126314901</v>
      </c>
      <c r="BC203" s="380">
        <v>14.372553653690099</v>
      </c>
      <c r="BD203" s="89">
        <v>818.62294911355696</v>
      </c>
      <c r="BE203" s="380">
        <v>311.01426225671702</v>
      </c>
      <c r="BF203" s="380">
        <v>11.28411030428</v>
      </c>
      <c r="BG203" s="89">
        <v>521.36644230091201</v>
      </c>
      <c r="BH203" s="380">
        <v>187.956843371117</v>
      </c>
      <c r="BI203" s="380">
        <v>12.3761944485196</v>
      </c>
      <c r="BJ203" s="89">
        <v>455.89986132513098</v>
      </c>
      <c r="BK203" s="380">
        <v>268.46019007001797</v>
      </c>
      <c r="BL203" s="380">
        <v>56.160464294278498</v>
      </c>
      <c r="BM203" s="89">
        <v>0.89921902838470003</v>
      </c>
      <c r="BN203" s="380">
        <v>0.88288934789946005</v>
      </c>
      <c r="BO203" s="380">
        <v>0.32301228179399499</v>
      </c>
      <c r="BP203" s="591">
        <f t="shared" si="310"/>
        <v>2.4478567814821002</v>
      </c>
      <c r="BQ203" s="380">
        <v>0</v>
      </c>
      <c r="BR203" s="380">
        <v>2.4478567814821002</v>
      </c>
      <c r="BS203" s="591">
        <f t="shared" si="314"/>
        <v>2.8656436434977999</v>
      </c>
      <c r="BT203" s="380">
        <v>1.7099232405981299</v>
      </c>
      <c r="BU203" s="380">
        <v>2.8656436434977999</v>
      </c>
      <c r="BV203" s="89">
        <v>11.374740020439701</v>
      </c>
      <c r="BW203" s="380">
        <v>9.5424725941483892</v>
      </c>
      <c r="BX203" s="380">
        <v>3.64347940920951</v>
      </c>
      <c r="BY203" s="89">
        <v>2.62819269361973</v>
      </c>
      <c r="BZ203" s="380">
        <v>1.7693593688623299</v>
      </c>
      <c r="CA203" s="380">
        <v>1.2629625376028999</v>
      </c>
      <c r="CB203" s="89">
        <v>474.46601031416998</v>
      </c>
      <c r="CC203" s="380">
        <v>42.212348370105097</v>
      </c>
      <c r="CD203" s="380">
        <v>4.9796675558563797</v>
      </c>
      <c r="CE203" s="89">
        <v>135.36135760568399</v>
      </c>
      <c r="CF203" s="380">
        <v>26.283244283258899</v>
      </c>
      <c r="CG203" s="380">
        <v>2.8519038967964598</v>
      </c>
      <c r="CH203" s="591">
        <f t="shared" si="270"/>
        <v>42.514763789408299</v>
      </c>
      <c r="CI203" s="380">
        <v>28.894234445958599</v>
      </c>
      <c r="CJ203" s="380">
        <v>42.514763789408299</v>
      </c>
      <c r="CK203" s="89">
        <v>51.975871805487799</v>
      </c>
      <c r="CL203" s="380">
        <v>10.8647147395044</v>
      </c>
      <c r="CM203" s="380">
        <v>0.32610879515306701</v>
      </c>
      <c r="CN203" s="89">
        <v>16951.0955319434</v>
      </c>
      <c r="CO203" s="380">
        <v>2424.0817706562698</v>
      </c>
      <c r="CP203" s="380">
        <v>9.1840077834827297E-2</v>
      </c>
      <c r="CQ203" s="89">
        <v>5.5069892510561296</v>
      </c>
      <c r="CR203" s="380">
        <v>1.9193124364869401</v>
      </c>
      <c r="CS203" s="380">
        <v>0</v>
      </c>
      <c r="CT203" s="89">
        <v>0</v>
      </c>
      <c r="CU203" s="380">
        <v>0</v>
      </c>
      <c r="CV203" s="380">
        <v>0</v>
      </c>
      <c r="CW203" s="89">
        <v>0</v>
      </c>
      <c r="CX203" s="380">
        <v>0</v>
      </c>
      <c r="CY203" s="380">
        <v>0</v>
      </c>
      <c r="CZ203" s="591">
        <f t="shared" si="271"/>
        <v>0.80810176598255101</v>
      </c>
      <c r="DA203" s="380">
        <v>0</v>
      </c>
      <c r="DB203" s="380">
        <v>0.80810176598255101</v>
      </c>
      <c r="DC203" s="591">
        <f t="shared" si="276"/>
        <v>0.72642549096317099</v>
      </c>
      <c r="DD203" s="380">
        <v>0</v>
      </c>
      <c r="DE203" s="380">
        <v>0.72642549096317099</v>
      </c>
      <c r="DF203" s="591">
        <f t="shared" si="322"/>
        <v>0.61586487575604798</v>
      </c>
      <c r="DG203" s="380">
        <v>0</v>
      </c>
      <c r="DH203" s="380">
        <v>0.61586487575604798</v>
      </c>
      <c r="DI203" s="89">
        <v>1525.75165391877</v>
      </c>
      <c r="DJ203" s="380">
        <v>431.41149270092001</v>
      </c>
      <c r="DK203" s="380">
        <v>0</v>
      </c>
      <c r="DL203" s="89">
        <v>6184.6901219670299</v>
      </c>
      <c r="DM203" s="380">
        <v>1682.49621439361</v>
      </c>
      <c r="DN203" s="380">
        <v>0</v>
      </c>
      <c r="DO203" s="89">
        <v>1339.51543472611</v>
      </c>
      <c r="DP203" s="380">
        <v>240.91126497040301</v>
      </c>
      <c r="DQ203" s="380">
        <v>0</v>
      </c>
      <c r="DR203" s="89">
        <v>8186.0754078064201</v>
      </c>
      <c r="DS203" s="380">
        <v>139.10071068968199</v>
      </c>
      <c r="DT203" s="380">
        <v>0</v>
      </c>
      <c r="DU203" s="89">
        <v>3475.44345351945</v>
      </c>
      <c r="DV203" s="380">
        <v>222.298116242144</v>
      </c>
      <c r="DW203" s="380">
        <v>0.36179293821248698</v>
      </c>
      <c r="DX203" s="89">
        <v>82.978270709869605</v>
      </c>
      <c r="DY203" s="380">
        <v>2.4622903588393101</v>
      </c>
      <c r="DZ203" s="380">
        <v>0</v>
      </c>
      <c r="EA203" s="89">
        <v>4549.5389167446201</v>
      </c>
      <c r="EB203" s="380">
        <v>381.88764698275003</v>
      </c>
      <c r="EC203" s="380">
        <v>0</v>
      </c>
      <c r="ED203" s="89">
        <v>641.59783812137096</v>
      </c>
      <c r="EE203" s="380">
        <v>42.734899935703297</v>
      </c>
      <c r="EF203" s="380">
        <v>0</v>
      </c>
      <c r="EG203" s="89">
        <v>3685.1702872338601</v>
      </c>
      <c r="EH203" s="380">
        <v>534.60011046948205</v>
      </c>
      <c r="EI203" s="380">
        <v>0</v>
      </c>
      <c r="EJ203" s="89">
        <v>673.25546423177798</v>
      </c>
      <c r="EK203" s="380">
        <v>114.809681417113</v>
      </c>
      <c r="EL203" s="380">
        <v>0</v>
      </c>
      <c r="EM203" s="89">
        <v>1729.4191598043001</v>
      </c>
      <c r="EN203" s="380">
        <v>444.65289061918202</v>
      </c>
      <c r="EO203" s="380">
        <v>0</v>
      </c>
      <c r="EP203" s="89">
        <v>202.940171687917</v>
      </c>
      <c r="EQ203" s="380">
        <v>40.732232783175199</v>
      </c>
      <c r="ER203" s="380">
        <v>0</v>
      </c>
      <c r="ES203" s="89">
        <v>1244.1080134680101</v>
      </c>
      <c r="ET203" s="380">
        <v>348.30715968386602</v>
      </c>
      <c r="EU203" s="380">
        <v>0</v>
      </c>
      <c r="EV203" s="89">
        <v>160.56017343579799</v>
      </c>
      <c r="EW203" s="380">
        <v>32.662608822152201</v>
      </c>
      <c r="EX203" s="380">
        <v>0</v>
      </c>
      <c r="EY203" s="591">
        <v>0</v>
      </c>
      <c r="EZ203" s="380">
        <v>0</v>
      </c>
      <c r="FA203" s="380">
        <v>0</v>
      </c>
      <c r="FB203" s="89">
        <v>24.893782247626699</v>
      </c>
      <c r="FC203" s="380">
        <v>8.4972971257497303</v>
      </c>
      <c r="FD203" s="380">
        <v>0.24971513210160901</v>
      </c>
      <c r="FE203" s="89">
        <v>0.459605598792722</v>
      </c>
      <c r="FF203" s="380">
        <v>0.463110933931007</v>
      </c>
      <c r="FG203" s="380">
        <v>0.26774502150162</v>
      </c>
      <c r="FH203" s="89">
        <v>254.689890401475</v>
      </c>
      <c r="FI203" s="380">
        <v>65.683661846200195</v>
      </c>
      <c r="FJ203" s="380">
        <v>0</v>
      </c>
      <c r="FK203" s="89">
        <v>326.93939805257298</v>
      </c>
      <c r="FL203" s="380">
        <v>42.306303445402101</v>
      </c>
      <c r="FM203" s="380">
        <v>0</v>
      </c>
    </row>
    <row r="204" spans="2:169">
      <c r="B204" s="73" t="s">
        <v>1337</v>
      </c>
      <c r="C204" s="73" t="s">
        <v>1454</v>
      </c>
      <c r="D204" s="73" t="s">
        <v>1367</v>
      </c>
      <c r="E204" s="73">
        <v>0.94</v>
      </c>
      <c r="F204" s="73">
        <v>1.24</v>
      </c>
      <c r="H204" s="73" t="s">
        <v>1455</v>
      </c>
      <c r="I204" s="73" t="s">
        <v>1456</v>
      </c>
      <c r="J204" s="73" t="s">
        <v>1457</v>
      </c>
      <c r="K204" s="73" t="s">
        <v>1468</v>
      </c>
      <c r="L204" s="73">
        <v>25</v>
      </c>
      <c r="M204" s="113" t="s">
        <v>1771</v>
      </c>
      <c r="N204" s="591">
        <f t="shared" si="308"/>
        <v>5.7892588529755802</v>
      </c>
      <c r="O204" s="380">
        <v>9.7749545832036198</v>
      </c>
      <c r="P204" s="380">
        <v>5.7892588529755802</v>
      </c>
      <c r="Q204" s="591">
        <f t="shared" si="293"/>
        <v>6.3528718179265402</v>
      </c>
      <c r="R204" s="380">
        <v>10.296223132300399</v>
      </c>
      <c r="S204" s="380">
        <v>6.3528718179265402</v>
      </c>
      <c r="T204" s="89">
        <v>326.78035634350499</v>
      </c>
      <c r="U204" s="380">
        <v>59.2966526967178</v>
      </c>
      <c r="V204" s="380">
        <v>17.306169338825601</v>
      </c>
      <c r="W204" s="89">
        <v>49.957229136092302</v>
      </c>
      <c r="X204" s="380">
        <v>20.989752759791202</v>
      </c>
      <c r="Y204" s="380">
        <v>0.31434352010812899</v>
      </c>
      <c r="Z204" s="89">
        <v>224.50382584482699</v>
      </c>
      <c r="AA204" s="380">
        <v>268.21813150800301</v>
      </c>
      <c r="AB204" s="380">
        <v>0.84926623310809501</v>
      </c>
      <c r="AC204" s="89">
        <v>6255.0363085312301</v>
      </c>
      <c r="AD204" s="380">
        <v>2329.60178134639</v>
      </c>
      <c r="AE204" s="380">
        <v>689.18376082097495</v>
      </c>
      <c r="AF204" s="89">
        <v>199384.494569434</v>
      </c>
      <c r="AG204" s="380">
        <v>42035.632168753902</v>
      </c>
      <c r="AH204" s="380">
        <v>22.333524526571001</v>
      </c>
      <c r="AI204" s="591">
        <f t="shared" si="294"/>
        <v>135.99097151526999</v>
      </c>
      <c r="AJ204" s="380">
        <v>318.59832070186701</v>
      </c>
      <c r="AK204" s="380">
        <v>135.99097151526999</v>
      </c>
      <c r="AL204" s="89">
        <v>903.06038389917705</v>
      </c>
      <c r="AM204" s="380">
        <v>698.578027567091</v>
      </c>
      <c r="AN204" s="380">
        <v>276.93574567235203</v>
      </c>
      <c r="AO204" s="591">
        <f t="shared" si="305"/>
        <v>283.668834985628</v>
      </c>
      <c r="AP204" s="380">
        <v>348.29543465000398</v>
      </c>
      <c r="AQ204" s="380">
        <v>283.668834985628</v>
      </c>
      <c r="AR204" s="89">
        <v>2.5059581168620899</v>
      </c>
      <c r="AS204" s="380">
        <v>1.5838351860019499</v>
      </c>
      <c r="AT204" s="380">
        <v>0.78070561384493298</v>
      </c>
      <c r="AU204" s="89">
        <v>4.0206324936829896</v>
      </c>
      <c r="AV204" s="380">
        <v>6.0493771682647299</v>
      </c>
      <c r="AW204" s="380">
        <v>1.0244541059443999</v>
      </c>
      <c r="AX204" s="89">
        <v>0.18692859331426301</v>
      </c>
      <c r="AY204" s="382">
        <v>0.35349017809889399</v>
      </c>
      <c r="AZ204" s="382">
        <v>0.103073608696856</v>
      </c>
      <c r="BA204" s="591">
        <f t="shared" si="306"/>
        <v>2.3896044826766301</v>
      </c>
      <c r="BB204" s="380">
        <v>5.5246326624094602</v>
      </c>
      <c r="BC204" s="380">
        <v>2.3896044826766301</v>
      </c>
      <c r="BD204" s="89">
        <v>841.66972182309598</v>
      </c>
      <c r="BE204" s="380">
        <v>169.05726084940801</v>
      </c>
      <c r="BF204" s="380">
        <v>1.77429452028191</v>
      </c>
      <c r="BG204" s="89">
        <v>974.06440489060105</v>
      </c>
      <c r="BH204" s="380">
        <v>593.20868419022395</v>
      </c>
      <c r="BI204" s="380">
        <v>1.89945805173874</v>
      </c>
      <c r="BJ204" s="89">
        <v>1003.5116723597801</v>
      </c>
      <c r="BK204" s="380">
        <v>639.29232355918202</v>
      </c>
      <c r="BL204" s="380">
        <v>7.9950955452130197</v>
      </c>
      <c r="BM204" s="89">
        <v>0.22808795357936201</v>
      </c>
      <c r="BN204" s="380">
        <v>0.45617590715872403</v>
      </c>
      <c r="BO204" s="380">
        <v>5.90052342760174E-2</v>
      </c>
      <c r="BP204" s="591">
        <f t="shared" si="310"/>
        <v>0.52728479847725895</v>
      </c>
      <c r="BQ204" s="380">
        <v>0</v>
      </c>
      <c r="BR204" s="380">
        <v>0.52728479847725895</v>
      </c>
      <c r="BS204" s="89">
        <v>0.49869365348178302</v>
      </c>
      <c r="BT204" s="380">
        <v>0.99738730696356603</v>
      </c>
      <c r="BU204" s="380">
        <v>0.49274097951129597</v>
      </c>
      <c r="BV204" s="89">
        <v>19.318010649234399</v>
      </c>
      <c r="BW204" s="380">
        <v>12.682951052641799</v>
      </c>
      <c r="BX204" s="380">
        <v>0.66695870607743601</v>
      </c>
      <c r="BY204" s="89">
        <v>1.0408751720257801</v>
      </c>
      <c r="BZ204" s="380">
        <v>0.96728206143065998</v>
      </c>
      <c r="CA204" s="380">
        <v>0.21965141821210399</v>
      </c>
      <c r="CB204" s="89">
        <v>174.68009981150101</v>
      </c>
      <c r="CC204" s="380">
        <v>50.6614859898988</v>
      </c>
      <c r="CD204" s="380">
        <v>0.57377764426359701</v>
      </c>
      <c r="CE204" s="89">
        <v>61.261399220838797</v>
      </c>
      <c r="CF204" s="380">
        <v>17.914395208078702</v>
      </c>
      <c r="CG204" s="380">
        <v>0.47380862868301998</v>
      </c>
      <c r="CH204" s="591">
        <f t="shared" si="270"/>
        <v>15.553616823886101</v>
      </c>
      <c r="CI204" s="380">
        <v>15.1345919679492</v>
      </c>
      <c r="CJ204" s="380">
        <v>15.553616823886101</v>
      </c>
      <c r="CK204" s="89">
        <v>55.5116418631318</v>
      </c>
      <c r="CL204" s="380">
        <v>14.638680366764101</v>
      </c>
      <c r="CM204" s="380">
        <v>5.9274755540908997E-2</v>
      </c>
      <c r="CN204" s="89">
        <v>14363.0348013576</v>
      </c>
      <c r="CO204" s="380">
        <v>4502.9734127463598</v>
      </c>
      <c r="CP204" s="380">
        <v>0</v>
      </c>
      <c r="CQ204" s="89">
        <v>5.4003354665463901</v>
      </c>
      <c r="CR204" s="380">
        <v>3.31127945316678</v>
      </c>
      <c r="CS204" s="380">
        <v>0</v>
      </c>
      <c r="CT204" s="89">
        <v>0</v>
      </c>
      <c r="CU204" s="380">
        <v>0</v>
      </c>
      <c r="CV204" s="380">
        <v>0</v>
      </c>
      <c r="CW204" s="89">
        <v>0</v>
      </c>
      <c r="CX204" s="380">
        <v>0</v>
      </c>
      <c r="CY204" s="380">
        <v>0</v>
      </c>
      <c r="CZ204" s="591">
        <f t="shared" si="271"/>
        <v>0.175074299828546</v>
      </c>
      <c r="DA204" s="380">
        <v>0</v>
      </c>
      <c r="DB204" s="380">
        <v>0.175074299828546</v>
      </c>
      <c r="DC204" s="591">
        <f t="shared" si="276"/>
        <v>9.6125834322267803E-2</v>
      </c>
      <c r="DD204" s="380">
        <v>0</v>
      </c>
      <c r="DE204" s="380">
        <v>9.6125834322267803E-2</v>
      </c>
      <c r="DF204" s="591">
        <v>0</v>
      </c>
      <c r="DG204" s="380">
        <v>0</v>
      </c>
      <c r="DH204" s="380">
        <v>0</v>
      </c>
      <c r="DI204" s="89">
        <v>369.56303589677401</v>
      </c>
      <c r="DJ204" s="380">
        <v>99.771700582242303</v>
      </c>
      <c r="DK204" s="380">
        <v>0</v>
      </c>
      <c r="DL204" s="89">
        <v>1788.2075224734201</v>
      </c>
      <c r="DM204" s="380">
        <v>544.70186378372705</v>
      </c>
      <c r="DN204" s="380">
        <v>0</v>
      </c>
      <c r="DO204" s="89">
        <v>434.10761179619499</v>
      </c>
      <c r="DP204" s="380">
        <v>149.54096479932701</v>
      </c>
      <c r="DQ204" s="380">
        <v>0</v>
      </c>
      <c r="DR204" s="89">
        <v>3210.5001019501401</v>
      </c>
      <c r="DS204" s="380">
        <v>1084.8135165487599</v>
      </c>
      <c r="DT204" s="380">
        <v>0</v>
      </c>
      <c r="DU204" s="89">
        <v>1952.42061425375</v>
      </c>
      <c r="DV204" s="380">
        <v>495.67984524720401</v>
      </c>
      <c r="DW204" s="380">
        <v>0</v>
      </c>
      <c r="DX204" s="89">
        <v>56.136100928118402</v>
      </c>
      <c r="DY204" s="380">
        <v>13.2015902038045</v>
      </c>
      <c r="DZ204" s="380">
        <v>0</v>
      </c>
      <c r="EA204" s="89">
        <v>3355.2774993575199</v>
      </c>
      <c r="EB204" s="380">
        <v>700.35020361818397</v>
      </c>
      <c r="EC204" s="380">
        <v>0</v>
      </c>
      <c r="ED204" s="89">
        <v>558.75209197174399</v>
      </c>
      <c r="EE204" s="380">
        <v>114.91193686054901</v>
      </c>
      <c r="EF204" s="380">
        <v>8.1762960385502893E-3</v>
      </c>
      <c r="EG204" s="89">
        <v>3457.01358617592</v>
      </c>
      <c r="EH204" s="380">
        <v>832.69785486773503</v>
      </c>
      <c r="EI204" s="380">
        <v>0</v>
      </c>
      <c r="EJ204" s="89">
        <v>610.29358540406497</v>
      </c>
      <c r="EK204" s="380">
        <v>175.13388412427</v>
      </c>
      <c r="EL204" s="380">
        <v>0</v>
      </c>
      <c r="EM204" s="89">
        <v>1576.2231386733199</v>
      </c>
      <c r="EN204" s="380">
        <v>561.57111142522206</v>
      </c>
      <c r="EO204" s="380">
        <v>0</v>
      </c>
      <c r="EP204" s="89">
        <v>196.890556272895</v>
      </c>
      <c r="EQ204" s="380">
        <v>57.0713563219864</v>
      </c>
      <c r="ER204" s="380">
        <v>0</v>
      </c>
      <c r="ES204" s="89">
        <v>1111.0347905281401</v>
      </c>
      <c r="ET204" s="380">
        <v>370.74590086378299</v>
      </c>
      <c r="EU204" s="380">
        <v>0</v>
      </c>
      <c r="EV204" s="89">
        <v>159.61252663731401</v>
      </c>
      <c r="EW204" s="380">
        <v>49.772535349231397</v>
      </c>
      <c r="EX204" s="380">
        <v>8.8177883051104994E-3</v>
      </c>
      <c r="EY204" s="591">
        <f t="shared" ref="EY204:EY206" si="325">FA204</f>
        <v>4.1775055259518697E-2</v>
      </c>
      <c r="EZ204" s="380">
        <v>0</v>
      </c>
      <c r="FA204" s="380">
        <v>4.1775055259518697E-2</v>
      </c>
      <c r="FB204" s="89">
        <v>19.998508589707399</v>
      </c>
      <c r="FC204" s="380">
        <v>7.6883245058454497</v>
      </c>
      <c r="FD204" s="380">
        <v>3.8332098451150098E-2</v>
      </c>
      <c r="FE204" s="89">
        <v>0.33954358021442699</v>
      </c>
      <c r="FF204" s="380">
        <v>0.35898724839143997</v>
      </c>
      <c r="FG204" s="380">
        <v>2.1536524095383602E-2</v>
      </c>
      <c r="FH204" s="89">
        <v>191.436495357469</v>
      </c>
      <c r="FI204" s="380">
        <v>40.020452018225697</v>
      </c>
      <c r="FJ204" s="380">
        <v>0</v>
      </c>
      <c r="FK204" s="89">
        <v>203.01590337675199</v>
      </c>
      <c r="FL204" s="380">
        <v>57.5473325441368</v>
      </c>
      <c r="FM204" s="380">
        <v>0</v>
      </c>
    </row>
    <row r="205" spans="2:169">
      <c r="B205" s="73" t="s">
        <v>1337</v>
      </c>
      <c r="C205" s="73" t="s">
        <v>1454</v>
      </c>
      <c r="D205" s="73" t="s">
        <v>1367</v>
      </c>
      <c r="E205" s="73">
        <v>0.94</v>
      </c>
      <c r="F205" s="73">
        <v>1.24</v>
      </c>
      <c r="H205" s="73" t="s">
        <v>1455</v>
      </c>
      <c r="I205" s="73" t="s">
        <v>1456</v>
      </c>
      <c r="J205" s="73" t="s">
        <v>1457</v>
      </c>
      <c r="K205" s="73" t="s">
        <v>1468</v>
      </c>
      <c r="L205" s="73">
        <v>15</v>
      </c>
      <c r="M205" s="113" t="s">
        <v>1772</v>
      </c>
      <c r="N205" s="89">
        <v>13.8537405777631</v>
      </c>
      <c r="O205" s="380">
        <v>19.125048030583201</v>
      </c>
      <c r="P205" s="380">
        <v>13.4315003882952</v>
      </c>
      <c r="Q205" s="591">
        <f t="shared" si="293"/>
        <v>15.674933053249401</v>
      </c>
      <c r="R205" s="380">
        <v>12.734104567374599</v>
      </c>
      <c r="S205" s="380">
        <v>15.674933053249401</v>
      </c>
      <c r="T205" s="89">
        <v>454.31273244261399</v>
      </c>
      <c r="U205" s="380">
        <v>140.54011734881999</v>
      </c>
      <c r="V205" s="380">
        <v>38.4000035474619</v>
      </c>
      <c r="W205" s="89">
        <v>32.474244716846499</v>
      </c>
      <c r="X205" s="380">
        <v>31.440989773726301</v>
      </c>
      <c r="Y205" s="380">
        <v>0.87511226618426496</v>
      </c>
      <c r="Z205" s="89">
        <v>12.079232553309801</v>
      </c>
      <c r="AA205" s="380">
        <v>11.655936768040201</v>
      </c>
      <c r="AB205" s="380">
        <v>2.3244311573922398</v>
      </c>
      <c r="AC205" s="89">
        <v>2873.90921776612</v>
      </c>
      <c r="AD205" s="380">
        <v>2892.6501710427601</v>
      </c>
      <c r="AE205" s="380">
        <v>1993.4002137831701</v>
      </c>
      <c r="AF205" s="89">
        <v>204636.30879417801</v>
      </c>
      <c r="AG205" s="380">
        <v>43457.926301378197</v>
      </c>
      <c r="AH205" s="380">
        <v>58.6828274437269</v>
      </c>
      <c r="AI205" s="591">
        <f t="shared" si="294"/>
        <v>346.05762324889503</v>
      </c>
      <c r="AJ205" s="380">
        <v>719.32853343391901</v>
      </c>
      <c r="AK205" s="380">
        <v>346.05762324889503</v>
      </c>
      <c r="AL205" s="89">
        <v>920.43170770376298</v>
      </c>
      <c r="AM205" s="380">
        <v>1073.14255812485</v>
      </c>
      <c r="AN205" s="380">
        <v>621.12101740303297</v>
      </c>
      <c r="AO205" s="591">
        <f t="shared" si="305"/>
        <v>436.53588413325798</v>
      </c>
      <c r="AP205" s="380">
        <v>576.65009305978697</v>
      </c>
      <c r="AQ205" s="380">
        <v>436.53588413325798</v>
      </c>
      <c r="AR205" s="89">
        <v>2.0402805553169401</v>
      </c>
      <c r="AS205" s="380">
        <v>1.9028353933615101</v>
      </c>
      <c r="AT205" s="380">
        <v>1.58581491083328</v>
      </c>
      <c r="AU205" s="591">
        <f>AW205</f>
        <v>3.9122632738529002</v>
      </c>
      <c r="AV205" s="380">
        <v>0</v>
      </c>
      <c r="AW205" s="380">
        <v>3.9122632738529002</v>
      </c>
      <c r="AX205" s="591">
        <f>AZ205</f>
        <v>0.32449681684482101</v>
      </c>
      <c r="AY205" s="382">
        <v>0.85358695518088901</v>
      </c>
      <c r="AZ205" s="382">
        <v>0.32449681684482101</v>
      </c>
      <c r="BA205" s="591">
        <f t="shared" si="306"/>
        <v>6.0669580275494601</v>
      </c>
      <c r="BB205" s="380">
        <v>14.356155761684199</v>
      </c>
      <c r="BC205" s="380">
        <v>6.0669580275494601</v>
      </c>
      <c r="BD205" s="89">
        <v>856.73853310952097</v>
      </c>
      <c r="BE205" s="380">
        <v>194.55473027956199</v>
      </c>
      <c r="BF205" s="380">
        <v>4.4706810751573496</v>
      </c>
      <c r="BG205" s="89">
        <v>837.92473777087503</v>
      </c>
      <c r="BH205" s="380">
        <v>349.68176031149699</v>
      </c>
      <c r="BI205" s="380">
        <v>5.5051737813628403</v>
      </c>
      <c r="BJ205" s="89">
        <v>722.59860467778606</v>
      </c>
      <c r="BK205" s="380">
        <v>362.93162631230501</v>
      </c>
      <c r="BL205" s="380">
        <v>20.717031164895499</v>
      </c>
      <c r="BM205" s="591">
        <f>BO205</f>
        <v>0.219087388193</v>
      </c>
      <c r="BN205" s="380">
        <v>0</v>
      </c>
      <c r="BO205" s="380">
        <v>0.219087388193</v>
      </c>
      <c r="BP205" s="591">
        <f t="shared" si="310"/>
        <v>1.31363942305548</v>
      </c>
      <c r="BQ205" s="380">
        <v>0</v>
      </c>
      <c r="BR205" s="380">
        <v>1.31363942305548</v>
      </c>
      <c r="BS205" s="591">
        <f t="shared" ref="BS205:BS227" si="326">BU205</f>
        <v>1.5410084374397299</v>
      </c>
      <c r="BT205" s="380">
        <v>2.4578529488253298</v>
      </c>
      <c r="BU205" s="380">
        <v>1.5410084374397299</v>
      </c>
      <c r="BV205" s="89">
        <v>15.860157917564299</v>
      </c>
      <c r="BW205" s="380">
        <v>20.836516362001898</v>
      </c>
      <c r="BX205" s="380">
        <v>1.59637924321042</v>
      </c>
      <c r="BY205" s="89">
        <v>3.63813212379655</v>
      </c>
      <c r="BZ205" s="380">
        <v>2.21528067303375</v>
      </c>
      <c r="CA205" s="380">
        <v>0.49382058977959697</v>
      </c>
      <c r="CB205" s="89">
        <v>307.08354510578602</v>
      </c>
      <c r="CC205" s="380">
        <v>67.8358556636163</v>
      </c>
      <c r="CD205" s="380">
        <v>1.82547086379787</v>
      </c>
      <c r="CE205" s="89">
        <v>85.673105403168293</v>
      </c>
      <c r="CF205" s="380">
        <v>32.567551152114397</v>
      </c>
      <c r="CG205" s="380">
        <v>1.1404235715145901</v>
      </c>
      <c r="CH205" s="591">
        <f t="shared" si="270"/>
        <v>24.933584175519201</v>
      </c>
      <c r="CI205" s="380">
        <v>46.215185096765097</v>
      </c>
      <c r="CJ205" s="380">
        <v>24.933584175519201</v>
      </c>
      <c r="CK205" s="89">
        <v>41.309146686526397</v>
      </c>
      <c r="CL205" s="380">
        <v>11.505925990421</v>
      </c>
      <c r="CM205" s="380">
        <v>0.12224077836587401</v>
      </c>
      <c r="CN205" s="89">
        <v>11872.2102550861</v>
      </c>
      <c r="CO205" s="380">
        <v>2066.81054639591</v>
      </c>
      <c r="CP205" s="380">
        <v>3.9415636736094703E-2</v>
      </c>
      <c r="CQ205" s="89">
        <v>2.8288920656714902</v>
      </c>
      <c r="CR205" s="380">
        <v>1.9585741148785401</v>
      </c>
      <c r="CS205" s="380">
        <v>0</v>
      </c>
      <c r="CT205" s="591">
        <f t="shared" ref="CT205" si="327">CV205</f>
        <v>4.3972376192682301E-2</v>
      </c>
      <c r="CU205" s="380">
        <v>0</v>
      </c>
      <c r="CV205" s="380">
        <v>4.3972376192682301E-2</v>
      </c>
      <c r="CW205" s="89">
        <v>0</v>
      </c>
      <c r="CX205" s="380">
        <v>0</v>
      </c>
      <c r="CY205" s="380">
        <v>0</v>
      </c>
      <c r="CZ205" s="591">
        <f t="shared" si="271"/>
        <v>0.408751184725685</v>
      </c>
      <c r="DA205" s="380">
        <v>0</v>
      </c>
      <c r="DB205" s="380">
        <v>0.408751184725685</v>
      </c>
      <c r="DC205" s="591">
        <f t="shared" si="276"/>
        <v>0.27346465812159698</v>
      </c>
      <c r="DD205" s="380">
        <v>0</v>
      </c>
      <c r="DE205" s="380">
        <v>0.27346465812159698</v>
      </c>
      <c r="DF205" s="591">
        <v>0</v>
      </c>
      <c r="DG205" s="380">
        <v>0</v>
      </c>
      <c r="DH205" s="380">
        <v>0</v>
      </c>
      <c r="DI205" s="89">
        <v>1663.8356389855901</v>
      </c>
      <c r="DJ205" s="380">
        <v>354.89177161591101</v>
      </c>
      <c r="DK205" s="380">
        <v>0</v>
      </c>
      <c r="DL205" s="89">
        <v>4567.1851501925503</v>
      </c>
      <c r="DM205" s="380">
        <v>906.82984150921902</v>
      </c>
      <c r="DN205" s="380">
        <v>0</v>
      </c>
      <c r="DO205" s="89">
        <v>994.89798423919501</v>
      </c>
      <c r="DP205" s="380">
        <v>239.30979909581799</v>
      </c>
      <c r="DQ205" s="380">
        <v>0</v>
      </c>
      <c r="DR205" s="89">
        <v>5710.0480703404401</v>
      </c>
      <c r="DS205" s="380">
        <v>1173.63196245417</v>
      </c>
      <c r="DT205" s="380">
        <v>0</v>
      </c>
      <c r="DU205" s="89">
        <v>2084.09785383604</v>
      </c>
      <c r="DV205" s="380">
        <v>484.60926316143701</v>
      </c>
      <c r="DW205" s="380">
        <v>0.15534875333745701</v>
      </c>
      <c r="DX205" s="89">
        <v>52.522851863264002</v>
      </c>
      <c r="DY205" s="380">
        <v>14.954486501918501</v>
      </c>
      <c r="DZ205" s="380">
        <v>0</v>
      </c>
      <c r="EA205" s="89">
        <v>2945.6597571997499</v>
      </c>
      <c r="EB205" s="380">
        <v>514.86764247397002</v>
      </c>
      <c r="EC205" s="380">
        <v>0</v>
      </c>
      <c r="ED205" s="89">
        <v>455.53735650231903</v>
      </c>
      <c r="EE205" s="380">
        <v>96.831654305610101</v>
      </c>
      <c r="EF205" s="380">
        <v>0</v>
      </c>
      <c r="EG205" s="89">
        <v>2646.7774108715798</v>
      </c>
      <c r="EH205" s="380">
        <v>603.54657733326496</v>
      </c>
      <c r="EI205" s="380">
        <v>0</v>
      </c>
      <c r="EJ205" s="89">
        <v>503.939872590893</v>
      </c>
      <c r="EK205" s="380">
        <v>80.068881698771605</v>
      </c>
      <c r="EL205" s="380">
        <v>0</v>
      </c>
      <c r="EM205" s="89">
        <v>1265.13801526003</v>
      </c>
      <c r="EN205" s="380">
        <v>306.552918190642</v>
      </c>
      <c r="EO205" s="380">
        <v>7.3559300391074306E-2</v>
      </c>
      <c r="EP205" s="89">
        <v>157.28402938233901</v>
      </c>
      <c r="EQ205" s="380">
        <v>45.225948606280198</v>
      </c>
      <c r="ER205" s="380">
        <v>0</v>
      </c>
      <c r="ES205" s="89">
        <v>932.22065303298803</v>
      </c>
      <c r="ET205" s="380">
        <v>207.698629374456</v>
      </c>
      <c r="EU205" s="380">
        <v>0</v>
      </c>
      <c r="EV205" s="89">
        <v>125.467288645333</v>
      </c>
      <c r="EW205" s="380">
        <v>27.403278051096599</v>
      </c>
      <c r="EX205" s="380">
        <v>0</v>
      </c>
      <c r="EY205" s="591">
        <f t="shared" si="325"/>
        <v>0.116261682874925</v>
      </c>
      <c r="EZ205" s="380">
        <v>0</v>
      </c>
      <c r="FA205" s="380">
        <v>0.116261682874925</v>
      </c>
      <c r="FB205" s="89">
        <v>17.420914173422901</v>
      </c>
      <c r="FC205" s="380">
        <v>5.8208327149363601</v>
      </c>
      <c r="FD205" s="380">
        <v>0</v>
      </c>
      <c r="FE205" s="591">
        <f t="shared" ref="FE205" si="328">FG205</f>
        <v>9.2680640795840305E-2</v>
      </c>
      <c r="FF205" s="380">
        <v>0</v>
      </c>
      <c r="FG205" s="380">
        <v>9.2680640795840305E-2</v>
      </c>
      <c r="FH205" s="89">
        <v>130.38517617794301</v>
      </c>
      <c r="FI205" s="380">
        <v>25.541783483906698</v>
      </c>
      <c r="FJ205" s="380">
        <v>0</v>
      </c>
      <c r="FK205" s="89">
        <v>167.830838363678</v>
      </c>
      <c r="FL205" s="380">
        <v>45.873779703329198</v>
      </c>
      <c r="FM205" s="380">
        <v>0</v>
      </c>
    </row>
    <row r="206" spans="2:169">
      <c r="B206" s="73" t="s">
        <v>1337</v>
      </c>
      <c r="C206" s="73" t="s">
        <v>1454</v>
      </c>
      <c r="D206" s="73" t="s">
        <v>1367</v>
      </c>
      <c r="E206" s="73">
        <v>0.94</v>
      </c>
      <c r="F206" s="73">
        <v>1.24</v>
      </c>
      <c r="H206" s="73" t="s">
        <v>1455</v>
      </c>
      <c r="I206" s="73" t="s">
        <v>1456</v>
      </c>
      <c r="J206" s="73" t="s">
        <v>1457</v>
      </c>
      <c r="K206" s="73" t="s">
        <v>1468</v>
      </c>
      <c r="L206" s="73">
        <v>25</v>
      </c>
      <c r="M206" s="113" t="s">
        <v>1773</v>
      </c>
      <c r="N206" s="591">
        <f t="shared" ref="N206:N215" si="329">P206</f>
        <v>5.1656431306841739</v>
      </c>
      <c r="O206" s="380">
        <v>11.80482232528365</v>
      </c>
      <c r="P206" s="380">
        <v>5.1656431306841739</v>
      </c>
      <c r="Q206" s="591">
        <f t="shared" si="293"/>
        <v>6.4426289008609183</v>
      </c>
      <c r="R206" s="380">
        <v>14.850326931627579</v>
      </c>
      <c r="S206" s="380">
        <v>6.4426289008609183</v>
      </c>
      <c r="T206" s="89">
        <v>405.6861812563734</v>
      </c>
      <c r="U206" s="380">
        <v>65.39788421842826</v>
      </c>
      <c r="V206" s="380">
        <v>16.897221825653414</v>
      </c>
      <c r="W206" s="89">
        <v>27.425120398320338</v>
      </c>
      <c r="X206" s="380">
        <v>9.4026291748537005</v>
      </c>
      <c r="Y206" s="380">
        <v>0.40670023163255414</v>
      </c>
      <c r="Z206" s="89">
        <v>4.705318932498793</v>
      </c>
      <c r="AA206" s="380">
        <v>4.2819867245137608</v>
      </c>
      <c r="AB206" s="380">
        <v>0.93022467816504029</v>
      </c>
      <c r="AC206" s="89">
        <v>7319.7239386167312</v>
      </c>
      <c r="AD206" s="380">
        <v>3286.9637871635164</v>
      </c>
      <c r="AE206" s="380">
        <v>755.6977966546109</v>
      </c>
      <c r="AF206" s="89">
        <v>203993.74828657793</v>
      </c>
      <c r="AG206" s="380">
        <v>46158.0619484735</v>
      </c>
      <c r="AH206" s="380">
        <v>23.32380109830175</v>
      </c>
      <c r="AI206" s="591">
        <f t="shared" si="294"/>
        <v>125.75087109527068</v>
      </c>
      <c r="AJ206" s="380">
        <v>266.43555473163661</v>
      </c>
      <c r="AK206" s="380">
        <v>125.75087109527068</v>
      </c>
      <c r="AL206" s="591">
        <f>AN206</f>
        <v>224.69733924737648</v>
      </c>
      <c r="AM206" s="380">
        <v>652.86688428848879</v>
      </c>
      <c r="AN206" s="380">
        <v>224.69733924737648</v>
      </c>
      <c r="AO206" s="591">
        <f t="shared" si="305"/>
        <v>193.90116617771736</v>
      </c>
      <c r="AP206" s="380">
        <v>166.96078705098313</v>
      </c>
      <c r="AQ206" s="380">
        <v>193.90116617771736</v>
      </c>
      <c r="AR206" s="89">
        <v>2.3266279468525046</v>
      </c>
      <c r="AS206" s="380">
        <v>1.8813086039985176</v>
      </c>
      <c r="AT206" s="380">
        <v>0.71995079173461962</v>
      </c>
      <c r="AU206" s="591">
        <f>AW206</f>
        <v>1.5660859652349814</v>
      </c>
      <c r="AV206" s="380">
        <v>3.0124131032536106</v>
      </c>
      <c r="AW206" s="380">
        <v>1.5660859652349814</v>
      </c>
      <c r="AX206" s="591">
        <f>AZ206</f>
        <v>0.11507604065757632</v>
      </c>
      <c r="AY206" s="382">
        <v>0.37985877828830455</v>
      </c>
      <c r="AZ206" s="382">
        <v>0.11507604065757632</v>
      </c>
      <c r="BA206" s="591">
        <f t="shared" si="306"/>
        <v>2.3604629553216858</v>
      </c>
      <c r="BB206" s="380">
        <v>3.3646578588978797</v>
      </c>
      <c r="BC206" s="380">
        <v>2.3604629553216858</v>
      </c>
      <c r="BD206" s="89">
        <v>832.85782839781189</v>
      </c>
      <c r="BE206" s="380">
        <v>176.8071317114285</v>
      </c>
      <c r="BF206" s="380">
        <v>1.7748858900330646</v>
      </c>
      <c r="BG206" s="89">
        <v>548.11409314125456</v>
      </c>
      <c r="BH206" s="380">
        <v>135.12714873702672</v>
      </c>
      <c r="BI206" s="380">
        <v>2.0081642355748102</v>
      </c>
      <c r="BJ206" s="89">
        <v>543.65263842574052</v>
      </c>
      <c r="BK206" s="380">
        <v>113.86303718874028</v>
      </c>
      <c r="BL206" s="380">
        <v>8.4202675718394495</v>
      </c>
      <c r="BM206" s="591">
        <f>BO206</f>
        <v>8.2645298680623272E-2</v>
      </c>
      <c r="BN206" s="380">
        <v>0.12104333445355506</v>
      </c>
      <c r="BO206" s="380">
        <v>8.2645298680623272E-2</v>
      </c>
      <c r="BP206" s="591">
        <f t="shared" si="310"/>
        <v>0.76519830196081451</v>
      </c>
      <c r="BQ206" s="380">
        <v>0</v>
      </c>
      <c r="BR206" s="380">
        <v>0.76519830196081451</v>
      </c>
      <c r="BS206" s="591">
        <f t="shared" si="326"/>
        <v>0.51424455216429676</v>
      </c>
      <c r="BT206" s="380">
        <v>1.0690209049208053</v>
      </c>
      <c r="BU206" s="380">
        <v>0.51424455216429676</v>
      </c>
      <c r="BV206" s="89">
        <v>5.4244333278266641</v>
      </c>
      <c r="BW206" s="380">
        <v>4.7873232863829935</v>
      </c>
      <c r="BX206" s="380">
        <v>0.55377958985505626</v>
      </c>
      <c r="BY206" s="89">
        <v>1.3550162799803989</v>
      </c>
      <c r="BZ206" s="380">
        <v>0.96807236987427292</v>
      </c>
      <c r="CA206" s="380">
        <v>0.2158443159579144</v>
      </c>
      <c r="CB206" s="89">
        <v>207.9445456265363</v>
      </c>
      <c r="CC206" s="380">
        <v>60.526324815500878</v>
      </c>
      <c r="CD206" s="380">
        <v>0.6280305023481414</v>
      </c>
      <c r="CE206" s="89">
        <v>68.517694776233853</v>
      </c>
      <c r="CF206" s="380">
        <v>27.363396304007889</v>
      </c>
      <c r="CG206" s="380">
        <v>0.45982508661211702</v>
      </c>
      <c r="CH206" s="591">
        <f t="shared" si="270"/>
        <v>8.5355992733945154</v>
      </c>
      <c r="CI206" s="380">
        <v>15.323508554817138</v>
      </c>
      <c r="CJ206" s="380">
        <v>8.5355992733945154</v>
      </c>
      <c r="CK206" s="89">
        <v>56.281485993422187</v>
      </c>
      <c r="CL206" s="380">
        <v>11.388776494998128</v>
      </c>
      <c r="CM206" s="380">
        <v>4.8776693575288271E-2</v>
      </c>
      <c r="CN206" s="89">
        <v>15026.215638044949</v>
      </c>
      <c r="CO206" s="380">
        <v>3811.8829307480364</v>
      </c>
      <c r="CP206" s="380">
        <v>2.1149705038853082E-2</v>
      </c>
      <c r="CQ206" s="89">
        <v>3.3266816247715369</v>
      </c>
      <c r="CR206" s="380">
        <v>1.5613014402103622</v>
      </c>
      <c r="CS206" s="380">
        <v>0</v>
      </c>
      <c r="CT206" s="89">
        <v>0</v>
      </c>
      <c r="CU206" s="380">
        <v>0</v>
      </c>
      <c r="CV206" s="380">
        <v>0</v>
      </c>
      <c r="CW206" s="89">
        <v>0</v>
      </c>
      <c r="CX206" s="380">
        <v>0</v>
      </c>
      <c r="CY206" s="380">
        <v>0</v>
      </c>
      <c r="CZ206" s="591">
        <f t="shared" si="271"/>
        <v>0.1804759645419467</v>
      </c>
      <c r="DA206" s="380">
        <v>0</v>
      </c>
      <c r="DB206" s="380">
        <v>0.1804759645419467</v>
      </c>
      <c r="DC206" s="591">
        <f t="shared" si="276"/>
        <v>0.10777752141453671</v>
      </c>
      <c r="DD206" s="380">
        <v>0</v>
      </c>
      <c r="DE206" s="380">
        <v>0.10777752141453671</v>
      </c>
      <c r="DF206" s="591">
        <v>0</v>
      </c>
      <c r="DG206" s="380">
        <v>0</v>
      </c>
      <c r="DH206" s="380">
        <v>0</v>
      </c>
      <c r="DI206" s="89">
        <v>556.29746002277295</v>
      </c>
      <c r="DJ206" s="380">
        <v>173.02337545601759</v>
      </c>
      <c r="DK206" s="380">
        <v>0</v>
      </c>
      <c r="DL206" s="89">
        <v>2520.6853843059998</v>
      </c>
      <c r="DM206" s="380">
        <v>733.84851035277427</v>
      </c>
      <c r="DN206" s="380">
        <v>0</v>
      </c>
      <c r="DO206" s="89">
        <v>555.26550296974983</v>
      </c>
      <c r="DP206" s="380">
        <v>174.26226555772308</v>
      </c>
      <c r="DQ206" s="380">
        <v>0</v>
      </c>
      <c r="DR206" s="89">
        <v>4034.001573630791</v>
      </c>
      <c r="DS206" s="380">
        <v>987.02997356515118</v>
      </c>
      <c r="DT206" s="380">
        <v>0</v>
      </c>
      <c r="DU206" s="89">
        <v>2139.8689403243311</v>
      </c>
      <c r="DV206" s="380">
        <v>427.51510573220799</v>
      </c>
      <c r="DW206" s="380">
        <v>5.9386767108589117E-2</v>
      </c>
      <c r="DX206" s="89">
        <v>63.218206705089763</v>
      </c>
      <c r="DY206" s="380">
        <v>12.458253103922365</v>
      </c>
      <c r="DZ206" s="380">
        <v>0</v>
      </c>
      <c r="EA206" s="89">
        <v>3658.0361131429213</v>
      </c>
      <c r="EB206" s="380">
        <v>574.30084265324274</v>
      </c>
      <c r="EC206" s="380">
        <v>0</v>
      </c>
      <c r="ED206" s="89">
        <v>598.89487677151294</v>
      </c>
      <c r="EE206" s="380">
        <v>95.170498995125513</v>
      </c>
      <c r="EF206" s="380">
        <v>0</v>
      </c>
      <c r="EG206" s="89">
        <v>3538.4543600388329</v>
      </c>
      <c r="EH206" s="380">
        <v>735.38604924595768</v>
      </c>
      <c r="EI206" s="380">
        <v>3.5726816845352803E-2</v>
      </c>
      <c r="EJ206" s="89">
        <v>651.10448915171332</v>
      </c>
      <c r="EK206" s="380">
        <v>202.5557552657549</v>
      </c>
      <c r="EL206" s="380">
        <v>9.5777778276271448E-3</v>
      </c>
      <c r="EM206" s="89">
        <v>1689.2405273821746</v>
      </c>
      <c r="EN206" s="380">
        <v>518.98271406724348</v>
      </c>
      <c r="EO206" s="380">
        <v>0</v>
      </c>
      <c r="EP206" s="89">
        <v>198.60798550593319</v>
      </c>
      <c r="EQ206" s="380">
        <v>81.198543534442138</v>
      </c>
      <c r="ER206" s="380">
        <v>0</v>
      </c>
      <c r="ES206" s="89">
        <v>1182.7198300294644</v>
      </c>
      <c r="ET206" s="380">
        <v>316.10536261839542</v>
      </c>
      <c r="EU206" s="380">
        <v>0</v>
      </c>
      <c r="EV206" s="89">
        <v>157.6703773955621</v>
      </c>
      <c r="EW206" s="380">
        <v>47.869645011634823</v>
      </c>
      <c r="EX206" s="380">
        <v>0</v>
      </c>
      <c r="EY206" s="591">
        <f t="shared" si="325"/>
        <v>4.4445497594999585E-2</v>
      </c>
      <c r="EZ206" s="380">
        <v>0</v>
      </c>
      <c r="FA206" s="380">
        <v>4.4445497594999585E-2</v>
      </c>
      <c r="FB206" s="89">
        <v>19.151579085571626</v>
      </c>
      <c r="FC206" s="380">
        <v>5.8029337890878727</v>
      </c>
      <c r="FD206" s="380">
        <v>4.0866535691234024E-2</v>
      </c>
      <c r="FE206" s="89">
        <v>0.18476889954252629</v>
      </c>
      <c r="FF206" s="380">
        <v>0.34199363178690212</v>
      </c>
      <c r="FG206" s="380">
        <v>2.2974697982568768E-2</v>
      </c>
      <c r="FH206" s="89">
        <v>184.98760705523853</v>
      </c>
      <c r="FI206" s="380">
        <v>35.756624989280631</v>
      </c>
      <c r="FJ206" s="380">
        <v>0</v>
      </c>
      <c r="FK206" s="89">
        <v>193.10577935090194</v>
      </c>
      <c r="FL206" s="380">
        <v>56.356392291635494</v>
      </c>
      <c r="FM206" s="380">
        <v>1.3749892186749588E-2</v>
      </c>
    </row>
    <row r="207" spans="2:169">
      <c r="B207" s="73" t="s">
        <v>1337</v>
      </c>
      <c r="C207" s="73" t="s">
        <v>1454</v>
      </c>
      <c r="D207" s="73" t="s">
        <v>1367</v>
      </c>
      <c r="E207" s="73">
        <v>0.89</v>
      </c>
      <c r="F207" s="73">
        <v>1.53</v>
      </c>
      <c r="H207" s="73" t="s">
        <v>1455</v>
      </c>
      <c r="I207" s="73" t="s">
        <v>1479</v>
      </c>
      <c r="J207" s="73" t="s">
        <v>121</v>
      </c>
      <c r="K207" s="73" t="s">
        <v>1480</v>
      </c>
      <c r="L207" s="73">
        <v>25</v>
      </c>
      <c r="M207" s="113" t="s">
        <v>1774</v>
      </c>
      <c r="N207" s="591">
        <f t="shared" si="329"/>
        <v>9.7445532413927403</v>
      </c>
      <c r="O207" s="380">
        <v>13.2846498099656</v>
      </c>
      <c r="P207" s="380">
        <v>9.7445532413927403</v>
      </c>
      <c r="Q207" s="89">
        <v>4.9354709404315598</v>
      </c>
      <c r="R207" s="380">
        <v>9.8709418808631195</v>
      </c>
      <c r="S207" s="380">
        <v>3.0251540640146302</v>
      </c>
      <c r="T207" s="89">
        <v>257.71799948892499</v>
      </c>
      <c r="U207" s="380">
        <v>48.471803384708203</v>
      </c>
      <c r="V207" s="380">
        <v>30.0514560295202</v>
      </c>
      <c r="W207" s="89">
        <v>28.935957438359299</v>
      </c>
      <c r="X207" s="380">
        <v>17.610567807842799</v>
      </c>
      <c r="Y207" s="380">
        <v>0.71874890996898</v>
      </c>
      <c r="Z207" s="89">
        <v>11.373317564263999</v>
      </c>
      <c r="AA207" s="380">
        <v>15.6170077926249</v>
      </c>
      <c r="AB207" s="380">
        <v>1.21032461780225</v>
      </c>
      <c r="AC207" s="89">
        <v>4330.3734585439697</v>
      </c>
      <c r="AD207" s="380">
        <v>3127.92487468327</v>
      </c>
      <c r="AE207" s="380">
        <v>757.11367789988503</v>
      </c>
      <c r="AF207" s="89">
        <v>221930.13500172901</v>
      </c>
      <c r="AG207" s="380">
        <v>35400.490545828798</v>
      </c>
      <c r="AH207" s="380">
        <v>17.264968826376201</v>
      </c>
      <c r="AI207" s="89">
        <v>98.1157261973554</v>
      </c>
      <c r="AJ207" s="380">
        <v>247.268331582065</v>
      </c>
      <c r="AK207" s="380">
        <v>87.767645346666001</v>
      </c>
      <c r="AL207" s="89">
        <v>378.54010681612499</v>
      </c>
      <c r="AM207" s="380">
        <v>413.34746092105502</v>
      </c>
      <c r="AN207" s="380">
        <v>119.64667475339201</v>
      </c>
      <c r="AO207" s="89">
        <v>555.16372674195497</v>
      </c>
      <c r="AP207" s="380">
        <v>533.64054381115295</v>
      </c>
      <c r="AQ207" s="380">
        <v>167.78315104985199</v>
      </c>
      <c r="AR207" s="89">
        <v>10.1265542769566</v>
      </c>
      <c r="AS207" s="380">
        <v>3.61514529700047</v>
      </c>
      <c r="AT207" s="380">
        <v>0.66831189594267604</v>
      </c>
      <c r="AU207" s="89">
        <v>4.0357412341378103</v>
      </c>
      <c r="AV207" s="380">
        <v>8.0714824682756205</v>
      </c>
      <c r="AW207" s="380">
        <v>1.3903454504730799</v>
      </c>
      <c r="AX207" s="591">
        <f t="shared" ref="AX207" si="330">AZ207</f>
        <v>7.4986422374797704E-2</v>
      </c>
      <c r="AY207" s="382">
        <v>0.37090784910062502</v>
      </c>
      <c r="AZ207" s="382">
        <v>7.4986422374797704E-2</v>
      </c>
      <c r="BA207" s="591">
        <f t="shared" si="306"/>
        <v>3.0407201463629598</v>
      </c>
      <c r="BB207" s="380">
        <v>10.4161705194034</v>
      </c>
      <c r="BC207" s="380">
        <v>3.0407201463629598</v>
      </c>
      <c r="BD207" s="89">
        <v>596.07721899547005</v>
      </c>
      <c r="BE207" s="380">
        <v>75.377894249757006</v>
      </c>
      <c r="BF207" s="380">
        <v>2.2326340585821902</v>
      </c>
      <c r="BG207" s="89">
        <v>410.41862131638999</v>
      </c>
      <c r="BH207" s="380">
        <v>110.75862779334599</v>
      </c>
      <c r="BI207" s="380">
        <v>1.16613313700378</v>
      </c>
      <c r="BJ207" s="89">
        <v>422.77706550127198</v>
      </c>
      <c r="BK207" s="380">
        <v>129.441597795408</v>
      </c>
      <c r="BL207" s="380">
        <v>6.62867631195871</v>
      </c>
      <c r="BM207" s="591">
        <f t="shared" ref="BM207:BM228" si="331">BO207</f>
        <v>5.0386696000392597E-2</v>
      </c>
      <c r="BN207" s="380">
        <v>0</v>
      </c>
      <c r="BO207" s="380">
        <v>5.0386696000392597E-2</v>
      </c>
      <c r="BP207" s="591">
        <f t="shared" si="310"/>
        <v>0.61126080992134502</v>
      </c>
      <c r="BQ207" s="380">
        <v>2.2178127247584198</v>
      </c>
      <c r="BR207" s="380">
        <v>0.61126080992134502</v>
      </c>
      <c r="BS207" s="591">
        <f t="shared" si="326"/>
        <v>0.84618571985618396</v>
      </c>
      <c r="BT207" s="380">
        <v>2.3444631054057301</v>
      </c>
      <c r="BU207" s="380">
        <v>0.84618571985618396</v>
      </c>
      <c r="BV207" s="89">
        <v>3.5599372831339302</v>
      </c>
      <c r="BW207" s="380">
        <v>3.6506625191314699</v>
      </c>
      <c r="BX207" s="380">
        <v>0.44864364714645699</v>
      </c>
      <c r="BY207" s="89">
        <v>3.22909661261059</v>
      </c>
      <c r="BZ207" s="380">
        <v>2.0920182823510798</v>
      </c>
      <c r="CA207" s="380">
        <v>0.12389568442068701</v>
      </c>
      <c r="CB207" s="89">
        <v>84.078094226909201</v>
      </c>
      <c r="CC207" s="380">
        <v>42.402754588412201</v>
      </c>
      <c r="CD207" s="380">
        <v>0.44357595079518702</v>
      </c>
      <c r="CE207" s="89">
        <v>24.092990336985402</v>
      </c>
      <c r="CF207" s="380">
        <v>14.840046883253599</v>
      </c>
      <c r="CG207" s="380">
        <v>0.184374327867738</v>
      </c>
      <c r="CH207" s="591">
        <f t="shared" si="270"/>
        <v>7.6007128775193697</v>
      </c>
      <c r="CI207" s="380">
        <v>16.316685843612898</v>
      </c>
      <c r="CJ207" s="380">
        <v>7.6007128775193697</v>
      </c>
      <c r="CK207" s="89">
        <v>337.53693566781999</v>
      </c>
      <c r="CL207" s="380">
        <v>38.449659383101597</v>
      </c>
      <c r="CM207" s="380">
        <v>5.1425416254311199E-2</v>
      </c>
      <c r="CN207" s="89">
        <v>2678.35737195805</v>
      </c>
      <c r="CO207" s="380">
        <v>1857.47183449624</v>
      </c>
      <c r="CP207" s="380">
        <v>1.9895687117731702E-2</v>
      </c>
      <c r="CQ207" s="89">
        <v>0.73622709363872496</v>
      </c>
      <c r="CR207" s="380">
        <v>1.16811469718422</v>
      </c>
      <c r="CS207" s="380">
        <v>2.0185226194546199E-2</v>
      </c>
      <c r="CT207" s="89">
        <v>0</v>
      </c>
      <c r="CU207" s="380">
        <v>0</v>
      </c>
      <c r="CV207" s="380">
        <v>0</v>
      </c>
      <c r="CW207" s="591">
        <f t="shared" ref="CW207" si="332">CY207</f>
        <v>6.1914955408688001E-2</v>
      </c>
      <c r="CX207" s="380">
        <v>0</v>
      </c>
      <c r="CY207" s="380">
        <v>6.1914955408688001E-2</v>
      </c>
      <c r="CZ207" s="591">
        <f t="shared" si="271"/>
        <v>0.13778720775669001</v>
      </c>
      <c r="DA207" s="380">
        <v>0</v>
      </c>
      <c r="DB207" s="380">
        <v>0.13778720775669001</v>
      </c>
      <c r="DC207" s="591">
        <f t="shared" si="276"/>
        <v>3.2646940085081601E-2</v>
      </c>
      <c r="DD207" s="380">
        <v>0</v>
      </c>
      <c r="DE207" s="380">
        <v>3.2646940085081601E-2</v>
      </c>
      <c r="DF207" s="591">
        <v>0</v>
      </c>
      <c r="DG207" s="380">
        <v>0</v>
      </c>
      <c r="DH207" s="380">
        <v>0</v>
      </c>
      <c r="DI207" s="89">
        <v>2162.6339614745498</v>
      </c>
      <c r="DJ207" s="380">
        <v>1289.0665060864301</v>
      </c>
      <c r="DK207" s="380">
        <v>0</v>
      </c>
      <c r="DL207" s="89">
        <v>6202.0197829957297</v>
      </c>
      <c r="DM207" s="380">
        <v>3658.8149841578902</v>
      </c>
      <c r="DN207" s="380">
        <v>7.0103950217011903E-3</v>
      </c>
      <c r="DO207" s="89">
        <v>888.46101121715401</v>
      </c>
      <c r="DP207" s="380">
        <v>510.23124151833503</v>
      </c>
      <c r="DQ207" s="380">
        <v>5.55122418301306E-3</v>
      </c>
      <c r="DR207" s="89">
        <v>4196.2768075414997</v>
      </c>
      <c r="DS207" s="380">
        <v>2648.8959967731298</v>
      </c>
      <c r="DT207" s="380">
        <v>0</v>
      </c>
      <c r="DU207" s="89">
        <v>814.42328048362106</v>
      </c>
      <c r="DV207" s="380">
        <v>541.65394791097401</v>
      </c>
      <c r="DW207" s="380">
        <v>0</v>
      </c>
      <c r="DX207" s="89">
        <v>67.3217882707998</v>
      </c>
      <c r="DY207" s="380">
        <v>45.823161811490699</v>
      </c>
      <c r="DZ207" s="380">
        <v>0</v>
      </c>
      <c r="EA207" s="89">
        <v>650.50332941816805</v>
      </c>
      <c r="EB207" s="380">
        <v>416.97419191075699</v>
      </c>
      <c r="EC207" s="380">
        <v>0</v>
      </c>
      <c r="ED207" s="89">
        <v>83.384391996544295</v>
      </c>
      <c r="EE207" s="380">
        <v>53.257389826895299</v>
      </c>
      <c r="EF207" s="380">
        <v>0</v>
      </c>
      <c r="EG207" s="89">
        <v>500.934220758393</v>
      </c>
      <c r="EH207" s="380">
        <v>333.80357247885303</v>
      </c>
      <c r="EI207" s="380">
        <v>2.4379795913452899E-2</v>
      </c>
      <c r="EJ207" s="89">
        <v>94.987432677810702</v>
      </c>
      <c r="EK207" s="380">
        <v>65.994546544404002</v>
      </c>
      <c r="EL207" s="380">
        <v>0</v>
      </c>
      <c r="EM207" s="89">
        <v>249.95850017718601</v>
      </c>
      <c r="EN207" s="380">
        <v>176.238170072017</v>
      </c>
      <c r="EO207" s="380">
        <v>0</v>
      </c>
      <c r="EP207" s="89">
        <v>29.462925348618501</v>
      </c>
      <c r="EQ207" s="380">
        <v>21.022804546304499</v>
      </c>
      <c r="ER207" s="380">
        <v>0</v>
      </c>
      <c r="ES207" s="89">
        <v>191.12394895811599</v>
      </c>
      <c r="ET207" s="380">
        <v>140.48987099470099</v>
      </c>
      <c r="EU207" s="380">
        <v>3.9729760145772203E-2</v>
      </c>
      <c r="EV207" s="89">
        <v>27.729357738279202</v>
      </c>
      <c r="EW207" s="380">
        <v>21.559304796361399</v>
      </c>
      <c r="EX207" s="380">
        <v>0</v>
      </c>
      <c r="EY207" s="591">
        <v>0</v>
      </c>
      <c r="EZ207" s="380">
        <v>0</v>
      </c>
      <c r="FA207" s="380">
        <v>0</v>
      </c>
      <c r="FB207" s="89">
        <v>7.8107881384977302</v>
      </c>
      <c r="FC207" s="380">
        <v>5.89666788902628</v>
      </c>
      <c r="FD207" s="380">
        <v>4.6628051683556597E-2</v>
      </c>
      <c r="FE207" s="89">
        <v>0.211470159725996</v>
      </c>
      <c r="FF207" s="380">
        <v>0.42294031945199201</v>
      </c>
      <c r="FG207" s="380">
        <v>2.2262829453627401E-2</v>
      </c>
      <c r="FH207" s="89">
        <v>56.154840755868598</v>
      </c>
      <c r="FI207" s="380">
        <v>70.292920928638495</v>
      </c>
      <c r="FJ207" s="380">
        <v>0</v>
      </c>
      <c r="FK207" s="89">
        <v>17.8186200459077</v>
      </c>
      <c r="FL207" s="380">
        <v>21.0886534736767</v>
      </c>
      <c r="FM207" s="380">
        <v>8.4299564277310994E-3</v>
      </c>
    </row>
    <row r="208" spans="2:169">
      <c r="B208" s="73" t="s">
        <v>1337</v>
      </c>
      <c r="C208" s="73" t="s">
        <v>1454</v>
      </c>
      <c r="D208" s="73" t="s">
        <v>1367</v>
      </c>
      <c r="E208" s="73">
        <v>0.89</v>
      </c>
      <c r="F208" s="73">
        <v>1.53</v>
      </c>
      <c r="H208" s="73" t="s">
        <v>1455</v>
      </c>
      <c r="I208" s="73" t="s">
        <v>1479</v>
      </c>
      <c r="J208" s="73" t="s">
        <v>121</v>
      </c>
      <c r="K208" s="73" t="s">
        <v>1480</v>
      </c>
      <c r="L208" s="73">
        <v>15</v>
      </c>
      <c r="M208" s="113" t="s">
        <v>1775</v>
      </c>
      <c r="N208" s="591">
        <f t="shared" si="329"/>
        <v>13.9742217967298</v>
      </c>
      <c r="O208" s="380">
        <v>27.234170070944099</v>
      </c>
      <c r="P208" s="380">
        <v>13.9742217967298</v>
      </c>
      <c r="Q208" s="591">
        <f t="shared" ref="Q208:Q219" si="333">S208</f>
        <v>8.2071457538839798</v>
      </c>
      <c r="R208" s="380">
        <v>27.4482533102539</v>
      </c>
      <c r="S208" s="380">
        <v>8.2071457538839798</v>
      </c>
      <c r="T208" s="89">
        <v>102.704780797613</v>
      </c>
      <c r="U208" s="380">
        <v>120.769592575695</v>
      </c>
      <c r="V208" s="380">
        <v>42.596544940077898</v>
      </c>
      <c r="W208" s="89">
        <v>26.195816383653799</v>
      </c>
      <c r="X208" s="380">
        <v>19.1986124018513</v>
      </c>
      <c r="Y208" s="380">
        <v>1.5659528849233999</v>
      </c>
      <c r="Z208" s="89">
        <v>8.3956914399911398</v>
      </c>
      <c r="AA208" s="380">
        <v>7.81038658416049</v>
      </c>
      <c r="AB208" s="380">
        <v>2.8008337249945399</v>
      </c>
      <c r="AC208" s="591">
        <f t="shared" ref="AC208" si="334">AE208</f>
        <v>890.94847773796198</v>
      </c>
      <c r="AD208" s="380">
        <v>2684.3155299414502</v>
      </c>
      <c r="AE208" s="380">
        <v>890.94847773796198</v>
      </c>
      <c r="AF208" s="89">
        <v>195750.84736484999</v>
      </c>
      <c r="AG208" s="380">
        <v>20626.262855961799</v>
      </c>
      <c r="AH208" s="380">
        <v>46.6133663255209</v>
      </c>
      <c r="AI208" s="591">
        <f t="shared" ref="AI208:AI216" si="335">AK208</f>
        <v>261.07034850519801</v>
      </c>
      <c r="AJ208" s="380">
        <v>740.96289918341904</v>
      </c>
      <c r="AK208" s="380">
        <v>261.07034850519801</v>
      </c>
      <c r="AL208" s="591">
        <f t="shared" ref="AL208" si="336">AN208</f>
        <v>329.79092157050201</v>
      </c>
      <c r="AM208" s="380">
        <v>993.23833552492295</v>
      </c>
      <c r="AN208" s="380">
        <v>329.79092157050201</v>
      </c>
      <c r="AO208" s="591">
        <f t="shared" ref="AO208:AO212" si="337">AQ208</f>
        <v>272.78740620402903</v>
      </c>
      <c r="AP208" s="380">
        <v>816.00127095136895</v>
      </c>
      <c r="AQ208" s="380">
        <v>272.78740620402903</v>
      </c>
      <c r="AR208" s="89">
        <v>11.647479493651399</v>
      </c>
      <c r="AS208" s="380">
        <v>6.1187534669592196</v>
      </c>
      <c r="AT208" s="380">
        <v>1.07955163609323</v>
      </c>
      <c r="AU208" s="591">
        <f t="shared" ref="AU208:AU212" si="338">AW208</f>
        <v>4.3632414468211698</v>
      </c>
      <c r="AV208" s="380">
        <v>0</v>
      </c>
      <c r="AW208" s="380">
        <v>4.3632414468211698</v>
      </c>
      <c r="AX208" s="89">
        <v>0.47641356965905002</v>
      </c>
      <c r="AY208" s="382">
        <v>0.95282713931810004</v>
      </c>
      <c r="AZ208" s="382">
        <v>0.25168509633089697</v>
      </c>
      <c r="BA208" s="591">
        <f t="shared" si="306"/>
        <v>6.6589460950683597</v>
      </c>
      <c r="BB208" s="380">
        <v>22.1326714675285</v>
      </c>
      <c r="BC208" s="380">
        <v>6.6589460950683597</v>
      </c>
      <c r="BD208" s="89">
        <v>581.83500457845298</v>
      </c>
      <c r="BE208" s="380">
        <v>102.27982807455</v>
      </c>
      <c r="BF208" s="380">
        <v>3.0336642786448902</v>
      </c>
      <c r="BG208" s="89">
        <v>505.67383299728101</v>
      </c>
      <c r="BH208" s="380">
        <v>103.316691930689</v>
      </c>
      <c r="BI208" s="380">
        <v>2.8449506120068802</v>
      </c>
      <c r="BJ208" s="89">
        <v>508.71055465781598</v>
      </c>
      <c r="BK208" s="380">
        <v>194.124567276042</v>
      </c>
      <c r="BL208" s="380">
        <v>17.020234414494201</v>
      </c>
      <c r="BM208" s="591">
        <f t="shared" si="331"/>
        <v>8.8038550125856194E-2</v>
      </c>
      <c r="BN208" s="380">
        <v>0</v>
      </c>
      <c r="BO208" s="380">
        <v>8.8038550125856194E-2</v>
      </c>
      <c r="BP208" s="591">
        <f t="shared" si="310"/>
        <v>1.4197871532594299</v>
      </c>
      <c r="BQ208" s="380">
        <v>5.44273125792947</v>
      </c>
      <c r="BR208" s="380">
        <v>1.4197871532594299</v>
      </c>
      <c r="BS208" s="591">
        <f t="shared" si="326"/>
        <v>2.7086208499403002</v>
      </c>
      <c r="BT208" s="380">
        <v>5.6125518679308799</v>
      </c>
      <c r="BU208" s="380">
        <v>2.7086208499403002</v>
      </c>
      <c r="BV208" s="89">
        <v>4.3402012579278102</v>
      </c>
      <c r="BW208" s="380">
        <v>8.6804025158556097</v>
      </c>
      <c r="BX208" s="380">
        <v>1.36700876041568</v>
      </c>
      <c r="BY208" s="89">
        <v>2.3016496754948701</v>
      </c>
      <c r="BZ208" s="380">
        <v>2.1402267557385</v>
      </c>
      <c r="CA208" s="380">
        <v>0.36008835064221101</v>
      </c>
      <c r="CB208" s="89">
        <v>52.939563335662598</v>
      </c>
      <c r="CC208" s="380">
        <v>22.260882377071201</v>
      </c>
      <c r="CD208" s="380">
        <v>1.0131471879675999</v>
      </c>
      <c r="CE208" s="89">
        <v>15.4454869987471</v>
      </c>
      <c r="CF208" s="380">
        <v>11.701572403607299</v>
      </c>
      <c r="CG208" s="380">
        <v>0.53128835969539401</v>
      </c>
      <c r="CH208" s="591">
        <f t="shared" si="270"/>
        <v>16.286336096223799</v>
      </c>
      <c r="CI208" s="380">
        <v>33.483914221789298</v>
      </c>
      <c r="CJ208" s="380">
        <v>16.286336096223799</v>
      </c>
      <c r="CK208" s="89">
        <v>329.29397786087497</v>
      </c>
      <c r="CL208" s="380">
        <v>47.583411836358302</v>
      </c>
      <c r="CM208" s="380">
        <v>0.15226455794997201</v>
      </c>
      <c r="CN208" s="89">
        <v>1790.61070896095</v>
      </c>
      <c r="CO208" s="380">
        <v>584.80437608662203</v>
      </c>
      <c r="CP208" s="380">
        <v>2.6381806760423E-2</v>
      </c>
      <c r="CQ208" s="591">
        <f t="shared" ref="CQ208" si="339">CS208</f>
        <v>5.2294269301036297E-2</v>
      </c>
      <c r="CR208" s="380">
        <v>0</v>
      </c>
      <c r="CS208" s="380">
        <v>5.2294269301036297E-2</v>
      </c>
      <c r="CT208" s="591">
        <f t="shared" ref="CT208" si="340">CV208</f>
        <v>3.8871591724792397E-2</v>
      </c>
      <c r="CU208" s="380">
        <v>0</v>
      </c>
      <c r="CV208" s="380">
        <v>3.8871591724792397E-2</v>
      </c>
      <c r="CW208" s="89">
        <v>0</v>
      </c>
      <c r="CX208" s="380">
        <v>0</v>
      </c>
      <c r="CY208" s="380">
        <v>0</v>
      </c>
      <c r="CZ208" s="591">
        <f t="shared" si="271"/>
        <v>0.274804476662667</v>
      </c>
      <c r="DA208" s="380">
        <v>0</v>
      </c>
      <c r="DB208" s="380">
        <v>0.274804476662667</v>
      </c>
      <c r="DC208" s="591">
        <f t="shared" si="276"/>
        <v>0.12525391694925</v>
      </c>
      <c r="DD208" s="380">
        <v>0</v>
      </c>
      <c r="DE208" s="380">
        <v>0.12525391694925</v>
      </c>
      <c r="DF208" s="591">
        <v>0</v>
      </c>
      <c r="DG208" s="380">
        <v>0</v>
      </c>
      <c r="DH208" s="380">
        <v>0</v>
      </c>
      <c r="DI208" s="89">
        <v>1146.80512152592</v>
      </c>
      <c r="DJ208" s="380">
        <v>349.03355421989897</v>
      </c>
      <c r="DK208" s="380">
        <v>0</v>
      </c>
      <c r="DL208" s="89">
        <v>3704.2103511881701</v>
      </c>
      <c r="DM208" s="380">
        <v>1030.8610436265701</v>
      </c>
      <c r="DN208" s="380">
        <v>0</v>
      </c>
      <c r="DO208" s="89">
        <v>570.753706215688</v>
      </c>
      <c r="DP208" s="380">
        <v>149.09712946694501</v>
      </c>
      <c r="DQ208" s="380">
        <v>1.4384679502097601E-2</v>
      </c>
      <c r="DR208" s="89">
        <v>2527.5186093677598</v>
      </c>
      <c r="DS208" s="380">
        <v>653.77436273381295</v>
      </c>
      <c r="DT208" s="380">
        <v>0</v>
      </c>
      <c r="DU208" s="89">
        <v>485.378347024795</v>
      </c>
      <c r="DV208" s="380">
        <v>138.77742473454501</v>
      </c>
      <c r="DW208" s="380">
        <v>0</v>
      </c>
      <c r="DX208" s="89">
        <v>37.714994730813402</v>
      </c>
      <c r="DY208" s="380">
        <v>11.438854550189999</v>
      </c>
      <c r="DZ208" s="380">
        <v>0</v>
      </c>
      <c r="EA208" s="89">
        <v>424.65763757945399</v>
      </c>
      <c r="EB208" s="380">
        <v>148.945418567487</v>
      </c>
      <c r="EC208" s="380">
        <v>0</v>
      </c>
      <c r="ED208" s="89">
        <v>55.413063757162</v>
      </c>
      <c r="EE208" s="380">
        <v>16.207543576098601</v>
      </c>
      <c r="EF208" s="380">
        <v>1.5405342403659801E-2</v>
      </c>
      <c r="EG208" s="89">
        <v>314.60353706360502</v>
      </c>
      <c r="EH208" s="380">
        <v>115.730922314632</v>
      </c>
      <c r="EI208" s="380">
        <v>0</v>
      </c>
      <c r="EJ208" s="89">
        <v>61.3574901563343</v>
      </c>
      <c r="EK208" s="380">
        <v>21.863544730859601</v>
      </c>
      <c r="EL208" s="380">
        <v>0</v>
      </c>
      <c r="EM208" s="89">
        <v>175.75639112789301</v>
      </c>
      <c r="EN208" s="380">
        <v>73.784529605505</v>
      </c>
      <c r="EO208" s="380">
        <v>0</v>
      </c>
      <c r="EP208" s="89">
        <v>24.282626473807099</v>
      </c>
      <c r="EQ208" s="380">
        <v>9.6108460986452897</v>
      </c>
      <c r="ER208" s="380">
        <v>0</v>
      </c>
      <c r="ES208" s="89">
        <v>161.85481112715999</v>
      </c>
      <c r="ET208" s="380">
        <v>66.344494080691206</v>
      </c>
      <c r="EU208" s="380">
        <v>0</v>
      </c>
      <c r="EV208" s="89">
        <v>23.986285753337</v>
      </c>
      <c r="EW208" s="380">
        <v>11.8987162840622</v>
      </c>
      <c r="EX208" s="380">
        <v>1.61212944707807E-2</v>
      </c>
      <c r="EY208" s="591">
        <v>0</v>
      </c>
      <c r="EZ208" s="380">
        <v>0</v>
      </c>
      <c r="FA208" s="380">
        <v>0</v>
      </c>
      <c r="FB208" s="89">
        <v>6.0748733868873597</v>
      </c>
      <c r="FC208" s="380">
        <v>4.2347589012492204</v>
      </c>
      <c r="FD208" s="380">
        <v>0.100385932682602</v>
      </c>
      <c r="FE208" s="591">
        <f t="shared" ref="FE208:FE213" si="341">FG208</f>
        <v>5.0437029840411297E-2</v>
      </c>
      <c r="FF208" s="380">
        <v>0</v>
      </c>
      <c r="FG208" s="380">
        <v>5.0437029840411297E-2</v>
      </c>
      <c r="FH208" s="89">
        <v>20.325503898260202</v>
      </c>
      <c r="FI208" s="380">
        <v>12.585556468553801</v>
      </c>
      <c r="FJ208" s="380">
        <v>0</v>
      </c>
      <c r="FK208" s="89">
        <v>8.4849080721847407</v>
      </c>
      <c r="FL208" s="380">
        <v>5.5929798270362001</v>
      </c>
      <c r="FM208" s="380">
        <v>0</v>
      </c>
    </row>
    <row r="209" spans="2:169">
      <c r="B209" s="73" t="s">
        <v>1337</v>
      </c>
      <c r="C209" s="73" t="s">
        <v>1454</v>
      </c>
      <c r="D209" s="73" t="s">
        <v>1367</v>
      </c>
      <c r="E209" s="73">
        <v>0.89</v>
      </c>
      <c r="F209" s="73">
        <v>1.53</v>
      </c>
      <c r="H209" s="73" t="s">
        <v>1455</v>
      </c>
      <c r="I209" s="73" t="s">
        <v>1479</v>
      </c>
      <c r="J209" s="73" t="s">
        <v>121</v>
      </c>
      <c r="K209" s="73" t="s">
        <v>1480</v>
      </c>
      <c r="L209" s="73">
        <v>15</v>
      </c>
      <c r="M209" s="113" t="s">
        <v>1776</v>
      </c>
      <c r="N209" s="591">
        <f t="shared" si="329"/>
        <v>17.926786330567001</v>
      </c>
      <c r="O209" s="380">
        <v>41.966422949280599</v>
      </c>
      <c r="P209" s="380">
        <v>17.926786330567001</v>
      </c>
      <c r="Q209" s="591">
        <f t="shared" si="333"/>
        <v>10.4491524665358</v>
      </c>
      <c r="R209" s="380">
        <v>26.0011268222</v>
      </c>
      <c r="S209" s="380">
        <v>10.4491524665358</v>
      </c>
      <c r="T209" s="89">
        <v>498.186416222584</v>
      </c>
      <c r="U209" s="380">
        <v>107.875424483334</v>
      </c>
      <c r="V209" s="380">
        <v>53.136601057007297</v>
      </c>
      <c r="W209" s="89">
        <v>32.758892252304101</v>
      </c>
      <c r="X209" s="380">
        <v>18.6096152027256</v>
      </c>
      <c r="Y209" s="380">
        <v>2.2256429502969999</v>
      </c>
      <c r="Z209" s="89">
        <v>7.2346351325282603</v>
      </c>
      <c r="AA209" s="380">
        <v>11.230196052319799</v>
      </c>
      <c r="AB209" s="380">
        <v>4.9316490875547903</v>
      </c>
      <c r="AC209" s="89">
        <v>3089.4818523398799</v>
      </c>
      <c r="AD209" s="380">
        <v>2611.2640996701898</v>
      </c>
      <c r="AE209" s="380">
        <v>1262.6337412356299</v>
      </c>
      <c r="AF209" s="89">
        <v>199131.84367699799</v>
      </c>
      <c r="AG209" s="380">
        <v>26515.5486296079</v>
      </c>
      <c r="AH209" s="380">
        <v>40.053262335228297</v>
      </c>
      <c r="AI209" s="591">
        <f t="shared" si="335"/>
        <v>283.57832055509198</v>
      </c>
      <c r="AJ209" s="380">
        <v>661.94526843205699</v>
      </c>
      <c r="AK209" s="380">
        <v>283.57832055509198</v>
      </c>
      <c r="AL209" s="89">
        <v>468.11642778968502</v>
      </c>
      <c r="AM209" s="380">
        <v>1356.1087087063399</v>
      </c>
      <c r="AN209" s="380">
        <v>392.320636972307</v>
      </c>
      <c r="AO209" s="591">
        <f t="shared" si="337"/>
        <v>779.69290735635502</v>
      </c>
      <c r="AP209" s="380">
        <v>530.75009381452003</v>
      </c>
      <c r="AQ209" s="380">
        <v>779.69290735635502</v>
      </c>
      <c r="AR209" s="89">
        <v>6.8398688247933697</v>
      </c>
      <c r="AS209" s="380">
        <v>4.9111889484296896</v>
      </c>
      <c r="AT209" s="380">
        <v>1.2782146780783601</v>
      </c>
      <c r="AU209" s="591">
        <f t="shared" si="338"/>
        <v>3.6692418714279702</v>
      </c>
      <c r="AV209" s="380">
        <v>0</v>
      </c>
      <c r="AW209" s="380">
        <v>3.6692418714279702</v>
      </c>
      <c r="AX209" s="89">
        <v>0.432682642519643</v>
      </c>
      <c r="AY209" s="382">
        <v>0.865365285039286</v>
      </c>
      <c r="AZ209" s="382">
        <v>0.24819032915168701</v>
      </c>
      <c r="BA209" s="591">
        <f t="shared" si="306"/>
        <v>13.2340276355692</v>
      </c>
      <c r="BB209" s="380">
        <v>17.470037039484499</v>
      </c>
      <c r="BC209" s="380">
        <v>13.2340276355692</v>
      </c>
      <c r="BD209" s="89">
        <v>580.53023757517701</v>
      </c>
      <c r="BE209" s="380">
        <v>94.063481146072704</v>
      </c>
      <c r="BF209" s="380">
        <v>3.10541616667392</v>
      </c>
      <c r="BG209" s="89">
        <v>386.61677960420201</v>
      </c>
      <c r="BH209" s="380">
        <v>51.552940104990398</v>
      </c>
      <c r="BI209" s="380">
        <v>3.3009015164547102</v>
      </c>
      <c r="BJ209" s="89">
        <v>407.46792093494298</v>
      </c>
      <c r="BK209" s="380">
        <v>159.405524007026</v>
      </c>
      <c r="BL209" s="380">
        <v>16.9019520683587</v>
      </c>
      <c r="BM209" s="591">
        <f t="shared" si="331"/>
        <v>0.17866356597368899</v>
      </c>
      <c r="BN209" s="380">
        <v>0</v>
      </c>
      <c r="BO209" s="380">
        <v>0.17866356597368899</v>
      </c>
      <c r="BP209" s="591">
        <f t="shared" si="310"/>
        <v>1.9521373252273699</v>
      </c>
      <c r="BQ209" s="380">
        <v>5.2328523161547498</v>
      </c>
      <c r="BR209" s="380">
        <v>1.9521373252273699</v>
      </c>
      <c r="BS209" s="591">
        <f t="shared" si="326"/>
        <v>2.3921964409457299</v>
      </c>
      <c r="BT209" s="380">
        <v>5.6691893144705396</v>
      </c>
      <c r="BU209" s="380">
        <v>2.3921964409457299</v>
      </c>
      <c r="BV209" s="89">
        <v>4.2716108854346002</v>
      </c>
      <c r="BW209" s="380">
        <v>8.0970413602223097</v>
      </c>
      <c r="BX209" s="380">
        <v>1.6402724413524099</v>
      </c>
      <c r="BY209" s="89">
        <v>3.9266459780823899</v>
      </c>
      <c r="BZ209" s="380">
        <v>2.9778371107626902</v>
      </c>
      <c r="CA209" s="380">
        <v>0.30085510734944498</v>
      </c>
      <c r="CB209" s="89">
        <v>69.136792404777296</v>
      </c>
      <c r="CC209" s="380">
        <v>26.9459938700412</v>
      </c>
      <c r="CD209" s="380">
        <v>1.3355753115148199</v>
      </c>
      <c r="CE209" s="89">
        <v>22.236020774996501</v>
      </c>
      <c r="CF209" s="380">
        <v>13.917297775968599</v>
      </c>
      <c r="CG209" s="380">
        <v>0.43588804398106501</v>
      </c>
      <c r="CH209" s="591">
        <f t="shared" si="270"/>
        <v>17.330863363341798</v>
      </c>
      <c r="CI209" s="380">
        <v>37.579050083735297</v>
      </c>
      <c r="CJ209" s="380">
        <v>17.330863363341798</v>
      </c>
      <c r="CK209" s="89">
        <v>336.10688401517899</v>
      </c>
      <c r="CL209" s="380">
        <v>37.305544681081898</v>
      </c>
      <c r="CM209" s="380">
        <v>0.12639196693466001</v>
      </c>
      <c r="CN209" s="89">
        <v>2269.3102089929598</v>
      </c>
      <c r="CO209" s="380">
        <v>497.716998527084</v>
      </c>
      <c r="CP209" s="380">
        <v>4.2271518091951801E-2</v>
      </c>
      <c r="CQ209" s="89">
        <v>0.802743485705811</v>
      </c>
      <c r="CR209" s="380">
        <v>1.60548697141162</v>
      </c>
      <c r="CS209" s="380">
        <v>0</v>
      </c>
      <c r="CT209" s="89">
        <v>0</v>
      </c>
      <c r="CU209" s="380">
        <v>0</v>
      </c>
      <c r="CV209" s="380">
        <v>0</v>
      </c>
      <c r="CW209" s="591">
        <f t="shared" ref="CW209" si="342">CY209</f>
        <v>0.36577202411128901</v>
      </c>
      <c r="CX209" s="380">
        <v>0</v>
      </c>
      <c r="CY209" s="380">
        <v>0.36577202411128901</v>
      </c>
      <c r="CZ209" s="591">
        <f t="shared" si="271"/>
        <v>0.29701692702507398</v>
      </c>
      <c r="DA209" s="380">
        <v>0</v>
      </c>
      <c r="DB209" s="380">
        <v>0.29701692702507398</v>
      </c>
      <c r="DC209" s="591">
        <f t="shared" si="276"/>
        <v>0.11018225616025</v>
      </c>
      <c r="DD209" s="380">
        <v>0</v>
      </c>
      <c r="DE209" s="380">
        <v>0.11018225616025</v>
      </c>
      <c r="DF209" s="591">
        <f t="shared" ref="DF209" si="343">DH209</f>
        <v>0.481227975044417</v>
      </c>
      <c r="DG209" s="380">
        <v>0</v>
      </c>
      <c r="DH209" s="380">
        <v>0.481227975044417</v>
      </c>
      <c r="DI209" s="89">
        <v>2774.9192361192599</v>
      </c>
      <c r="DJ209" s="380">
        <v>629.872608742887</v>
      </c>
      <c r="DK209" s="380">
        <v>0</v>
      </c>
      <c r="DL209" s="89">
        <v>7192.7829218592697</v>
      </c>
      <c r="DM209" s="380">
        <v>1651.47947190781</v>
      </c>
      <c r="DN209" s="380">
        <v>0</v>
      </c>
      <c r="DO209" s="89">
        <v>943.49087201119403</v>
      </c>
      <c r="DP209" s="380">
        <v>205.791480232879</v>
      </c>
      <c r="DQ209" s="380">
        <v>0</v>
      </c>
      <c r="DR209" s="89">
        <v>3880.4704201556001</v>
      </c>
      <c r="DS209" s="380">
        <v>671.292110102479</v>
      </c>
      <c r="DT209" s="380">
        <v>0</v>
      </c>
      <c r="DU209" s="89">
        <v>687.23170552399404</v>
      </c>
      <c r="DV209" s="380">
        <v>166.97847041342899</v>
      </c>
      <c r="DW209" s="380">
        <v>0</v>
      </c>
      <c r="DX209" s="89">
        <v>39.501166408846601</v>
      </c>
      <c r="DY209" s="380">
        <v>11.073081261072099</v>
      </c>
      <c r="DZ209" s="380">
        <v>5.1325875794314101E-2</v>
      </c>
      <c r="EA209" s="89">
        <v>578.54779172845997</v>
      </c>
      <c r="EB209" s="380">
        <v>111.280682523096</v>
      </c>
      <c r="EC209" s="380">
        <v>0</v>
      </c>
      <c r="ED209" s="89">
        <v>71.292946275315899</v>
      </c>
      <c r="EE209" s="380">
        <v>15.915866224790999</v>
      </c>
      <c r="EF209" s="380">
        <v>0</v>
      </c>
      <c r="EG209" s="89">
        <v>410.92239919664598</v>
      </c>
      <c r="EH209" s="380">
        <v>131.47554229290699</v>
      </c>
      <c r="EI209" s="380">
        <v>0</v>
      </c>
      <c r="EJ209" s="89">
        <v>75.311425601774104</v>
      </c>
      <c r="EK209" s="380">
        <v>22.738463902324401</v>
      </c>
      <c r="EL209" s="380">
        <v>1.81479787441849E-2</v>
      </c>
      <c r="EM209" s="89">
        <v>201.442232649451</v>
      </c>
      <c r="EN209" s="380">
        <v>55.2383473497285</v>
      </c>
      <c r="EO209" s="380">
        <v>0</v>
      </c>
      <c r="EP209" s="89">
        <v>26.464998649836101</v>
      </c>
      <c r="EQ209" s="380">
        <v>7.8989615302056704</v>
      </c>
      <c r="ER209" s="380">
        <v>0</v>
      </c>
      <c r="ES209" s="89">
        <v>153.80184543374199</v>
      </c>
      <c r="ET209" s="380">
        <v>56.355827974147097</v>
      </c>
      <c r="EU209" s="380">
        <v>0</v>
      </c>
      <c r="EV209" s="89">
        <v>21.187760419303299</v>
      </c>
      <c r="EW209" s="380">
        <v>7.4186796471695002</v>
      </c>
      <c r="EX209" s="380">
        <v>0</v>
      </c>
      <c r="EY209" s="591">
        <f t="shared" ref="EY209:EY211" si="344">FA209</f>
        <v>8.8381928053916398E-2</v>
      </c>
      <c r="EZ209" s="380">
        <v>0</v>
      </c>
      <c r="FA209" s="380">
        <v>8.8381928053916398E-2</v>
      </c>
      <c r="FB209" s="89">
        <v>5.6506882486919698</v>
      </c>
      <c r="FC209" s="380">
        <v>3.9454735415857098</v>
      </c>
      <c r="FD209" s="380">
        <v>0.137285503512697</v>
      </c>
      <c r="FE209" s="591">
        <f t="shared" si="341"/>
        <v>3.35049337277026E-2</v>
      </c>
      <c r="FF209" s="380">
        <v>0</v>
      </c>
      <c r="FG209" s="380">
        <v>3.35049337277026E-2</v>
      </c>
      <c r="FH209" s="89">
        <v>29.604248766910299</v>
      </c>
      <c r="FI209" s="380">
        <v>18.185809958349399</v>
      </c>
      <c r="FJ209" s="380">
        <v>2.8741206262890999E-2</v>
      </c>
      <c r="FK209" s="89">
        <v>11.057508408947101</v>
      </c>
      <c r="FL209" s="380">
        <v>5.9221254508479602</v>
      </c>
      <c r="FM209" s="380">
        <v>0</v>
      </c>
    </row>
    <row r="210" spans="2:169">
      <c r="B210" s="73" t="s">
        <v>1337</v>
      </c>
      <c r="C210" s="73" t="s">
        <v>1454</v>
      </c>
      <c r="D210" s="73" t="s">
        <v>1367</v>
      </c>
      <c r="E210" s="73">
        <v>0.89</v>
      </c>
      <c r="F210" s="73">
        <v>1.53</v>
      </c>
      <c r="H210" s="73" t="s">
        <v>1455</v>
      </c>
      <c r="I210" s="73" t="s">
        <v>1479</v>
      </c>
      <c r="J210" s="73" t="s">
        <v>121</v>
      </c>
      <c r="K210" s="73" t="s">
        <v>1480</v>
      </c>
      <c r="L210" s="73">
        <v>15</v>
      </c>
      <c r="M210" s="113" t="s">
        <v>1777</v>
      </c>
      <c r="N210" s="591">
        <f t="shared" si="329"/>
        <v>15.4203369366369</v>
      </c>
      <c r="O210" s="380">
        <v>22.532765486549401</v>
      </c>
      <c r="P210" s="380">
        <v>15.4203369366369</v>
      </c>
      <c r="Q210" s="591">
        <f t="shared" si="333"/>
        <v>11.2279269391329</v>
      </c>
      <c r="R210" s="380">
        <v>27.467885888813701</v>
      </c>
      <c r="S210" s="380">
        <v>11.2279269391329</v>
      </c>
      <c r="T210" s="89">
        <v>260.478244391423</v>
      </c>
      <c r="U210" s="380">
        <v>131.04543987212901</v>
      </c>
      <c r="V210" s="380">
        <v>59.408695088242702</v>
      </c>
      <c r="W210" s="89">
        <v>32.284164200953597</v>
      </c>
      <c r="X210" s="380">
        <v>29.446783541624601</v>
      </c>
      <c r="Y210" s="380">
        <v>1.9880180310065001</v>
      </c>
      <c r="Z210" s="89">
        <v>9.2902278822271196</v>
      </c>
      <c r="AA210" s="380">
        <v>8.4624781934690905</v>
      </c>
      <c r="AB210" s="380">
        <v>3.1544297747999699</v>
      </c>
      <c r="AC210" s="89">
        <v>1924.97079094264</v>
      </c>
      <c r="AD210" s="380">
        <v>3554.96550739949</v>
      </c>
      <c r="AE210" s="380">
        <v>1138.2023103834699</v>
      </c>
      <c r="AF210" s="89">
        <v>204680.603844183</v>
      </c>
      <c r="AG210" s="380">
        <v>21868.427404188998</v>
      </c>
      <c r="AH210" s="380">
        <v>58.875769055601403</v>
      </c>
      <c r="AI210" s="591">
        <f t="shared" si="335"/>
        <v>358.93247577716602</v>
      </c>
      <c r="AJ210" s="380">
        <v>901.76169712289902</v>
      </c>
      <c r="AK210" s="380">
        <v>358.93247577716602</v>
      </c>
      <c r="AL210" s="591">
        <f t="shared" ref="AL210" si="345">AN210</f>
        <v>418.07823312044002</v>
      </c>
      <c r="AM210" s="380">
        <v>1048.494511549</v>
      </c>
      <c r="AN210" s="380">
        <v>418.07823312044002</v>
      </c>
      <c r="AO210" s="591">
        <f t="shared" si="337"/>
        <v>225.36506994579599</v>
      </c>
      <c r="AP210" s="380">
        <v>437.659710982305</v>
      </c>
      <c r="AQ210" s="380">
        <v>225.36506994579599</v>
      </c>
      <c r="AR210" s="89">
        <v>7.2768586342187502</v>
      </c>
      <c r="AS210" s="380">
        <v>5.2676244195729902</v>
      </c>
      <c r="AT210" s="380">
        <v>1.42664791008479</v>
      </c>
      <c r="AU210" s="591">
        <f t="shared" si="338"/>
        <v>4.7332112449422903</v>
      </c>
      <c r="AV210" s="380">
        <v>0</v>
      </c>
      <c r="AW210" s="380">
        <v>4.7332112449422903</v>
      </c>
      <c r="AX210" s="591">
        <f t="shared" ref="AX210" si="346">AZ210</f>
        <v>0.32974279465337702</v>
      </c>
      <c r="AY210" s="382">
        <v>0</v>
      </c>
      <c r="AZ210" s="382">
        <v>0.32974279465337702</v>
      </c>
      <c r="BA210" s="591">
        <f t="shared" si="306"/>
        <v>9.0797964695549496</v>
      </c>
      <c r="BB210" s="380">
        <v>16.836474763679998</v>
      </c>
      <c r="BC210" s="380">
        <v>9.0797964695549496</v>
      </c>
      <c r="BD210" s="89">
        <v>576.18977945267397</v>
      </c>
      <c r="BE210" s="380">
        <v>78.897407576877399</v>
      </c>
      <c r="BF210" s="380">
        <v>2.9077339681211698</v>
      </c>
      <c r="BG210" s="89">
        <v>393.12396889562501</v>
      </c>
      <c r="BH210" s="380">
        <v>45.711515365222198</v>
      </c>
      <c r="BI210" s="380">
        <v>3.35831898720869</v>
      </c>
      <c r="BJ210" s="89">
        <v>401.21251477115698</v>
      </c>
      <c r="BK210" s="380">
        <v>169.021546906597</v>
      </c>
      <c r="BL210" s="380">
        <v>19.640268154720701</v>
      </c>
      <c r="BM210" s="591">
        <f t="shared" si="331"/>
        <v>0.15407762173262099</v>
      </c>
      <c r="BN210" s="380">
        <v>0</v>
      </c>
      <c r="BO210" s="380">
        <v>0.15407762173262099</v>
      </c>
      <c r="BP210" s="591">
        <f t="shared" si="310"/>
        <v>1.8302935971838701</v>
      </c>
      <c r="BQ210" s="380">
        <v>5.3945345698682203</v>
      </c>
      <c r="BR210" s="380">
        <v>1.8302935971838701</v>
      </c>
      <c r="BS210" s="591">
        <f t="shared" si="326"/>
        <v>2.5591497807127701</v>
      </c>
      <c r="BT210" s="380">
        <v>3.22184588885353</v>
      </c>
      <c r="BU210" s="380">
        <v>2.5591497807127701</v>
      </c>
      <c r="BV210" s="89">
        <v>4.36912159138961</v>
      </c>
      <c r="BW210" s="380">
        <v>8.4196525328068006</v>
      </c>
      <c r="BX210" s="380">
        <v>1.5068838353436</v>
      </c>
      <c r="BY210" s="89">
        <v>2.21541154268485</v>
      </c>
      <c r="BZ210" s="380">
        <v>1.7826415246630101</v>
      </c>
      <c r="CA210" s="380">
        <v>0.50192223459222096</v>
      </c>
      <c r="CB210" s="89">
        <v>51.497724043012198</v>
      </c>
      <c r="CC210" s="380">
        <v>17.491200405083202</v>
      </c>
      <c r="CD210" s="380">
        <v>1.7242223086780299</v>
      </c>
      <c r="CE210" s="89">
        <v>13.0659550026517</v>
      </c>
      <c r="CF210" s="380">
        <v>9.37875708223212</v>
      </c>
      <c r="CG210" s="380">
        <v>0.46096816660800599</v>
      </c>
      <c r="CH210" s="591">
        <f t="shared" si="270"/>
        <v>20.9547859875161</v>
      </c>
      <c r="CI210" s="380">
        <v>50.918851887141997</v>
      </c>
      <c r="CJ210" s="380">
        <v>20.9547859875161</v>
      </c>
      <c r="CK210" s="89">
        <v>342.17562782605103</v>
      </c>
      <c r="CL210" s="380">
        <v>41.711598056145597</v>
      </c>
      <c r="CM210" s="380">
        <v>0.25671096791414499</v>
      </c>
      <c r="CN210" s="89">
        <v>1642.84362743515</v>
      </c>
      <c r="CO210" s="380">
        <v>198.76743069562301</v>
      </c>
      <c r="CP210" s="380">
        <v>8.7230701197897303E-2</v>
      </c>
      <c r="CQ210" s="89">
        <v>0</v>
      </c>
      <c r="CR210" s="380">
        <v>0</v>
      </c>
      <c r="CS210" s="380">
        <v>0</v>
      </c>
      <c r="CT210" s="89">
        <v>0</v>
      </c>
      <c r="CU210" s="380">
        <v>0</v>
      </c>
      <c r="CV210" s="380">
        <v>0</v>
      </c>
      <c r="CW210" s="89">
        <v>0</v>
      </c>
      <c r="CX210" s="380">
        <v>0</v>
      </c>
      <c r="CY210" s="380">
        <v>0</v>
      </c>
      <c r="CZ210" s="591">
        <f t="shared" si="271"/>
        <v>0.33553329985103397</v>
      </c>
      <c r="DA210" s="380">
        <v>0</v>
      </c>
      <c r="DB210" s="380">
        <v>0.33553329985103397</v>
      </c>
      <c r="DC210" s="591">
        <f t="shared" si="276"/>
        <v>0.20437647910145901</v>
      </c>
      <c r="DD210" s="380">
        <v>0</v>
      </c>
      <c r="DE210" s="380">
        <v>0.20437647910145901</v>
      </c>
      <c r="DF210" s="591">
        <v>0</v>
      </c>
      <c r="DG210" s="380">
        <v>0</v>
      </c>
      <c r="DH210" s="380">
        <v>0</v>
      </c>
      <c r="DI210" s="89">
        <v>1168.3313282285301</v>
      </c>
      <c r="DJ210" s="380">
        <v>160.74498829812401</v>
      </c>
      <c r="DK210" s="380">
        <v>0</v>
      </c>
      <c r="DL210" s="89">
        <v>3529.6759521796898</v>
      </c>
      <c r="DM210" s="380">
        <v>415.29387590874097</v>
      </c>
      <c r="DN210" s="380">
        <v>0</v>
      </c>
      <c r="DO210" s="89">
        <v>506.65991853018397</v>
      </c>
      <c r="DP210" s="380">
        <v>53.214792905746897</v>
      </c>
      <c r="DQ210" s="380">
        <v>2.6451049542076902E-2</v>
      </c>
      <c r="DR210" s="89">
        <v>2259.5183500144399</v>
      </c>
      <c r="DS210" s="380">
        <v>276.81373213618798</v>
      </c>
      <c r="DT210" s="380">
        <v>0</v>
      </c>
      <c r="DU210" s="89">
        <v>430.62876713707902</v>
      </c>
      <c r="DV210" s="380">
        <v>64.602840360736295</v>
      </c>
      <c r="DW210" s="380">
        <v>0</v>
      </c>
      <c r="DX210" s="89">
        <v>30.259628320579701</v>
      </c>
      <c r="DY210" s="380">
        <v>7.1781016297736304</v>
      </c>
      <c r="DZ210" s="380">
        <v>3.4557109239994999E-2</v>
      </c>
      <c r="EA210" s="89">
        <v>380.95497431477799</v>
      </c>
      <c r="EB210" s="380">
        <v>59.464393807330502</v>
      </c>
      <c r="EC210" s="380">
        <v>0.138754982262069</v>
      </c>
      <c r="ED210" s="89">
        <v>52.861677470891799</v>
      </c>
      <c r="EE210" s="380">
        <v>10.103585498945099</v>
      </c>
      <c r="EF210" s="380">
        <v>0</v>
      </c>
      <c r="EG210" s="89">
        <v>284.32489555862799</v>
      </c>
      <c r="EH210" s="380">
        <v>48.630252973717802</v>
      </c>
      <c r="EI210" s="380">
        <v>0</v>
      </c>
      <c r="EJ210" s="89">
        <v>58.178726347304199</v>
      </c>
      <c r="EK210" s="380">
        <v>11.1171998324869</v>
      </c>
      <c r="EL210" s="380">
        <v>0</v>
      </c>
      <c r="EM210" s="89">
        <v>151.223017583299</v>
      </c>
      <c r="EN210" s="380">
        <v>22.349442984710301</v>
      </c>
      <c r="EO210" s="380">
        <v>6.3321281963458001E-2</v>
      </c>
      <c r="EP210" s="89">
        <v>19.1465850870803</v>
      </c>
      <c r="EQ210" s="380">
        <v>5.2067157929026102</v>
      </c>
      <c r="ER210" s="380">
        <v>0</v>
      </c>
      <c r="ES210" s="89">
        <v>114.090360118352</v>
      </c>
      <c r="ET210" s="380">
        <v>18.6272946308614</v>
      </c>
      <c r="EU210" s="380">
        <v>0</v>
      </c>
      <c r="EV210" s="89">
        <v>17.031720238164599</v>
      </c>
      <c r="EW210" s="380">
        <v>3.6151863814724399</v>
      </c>
      <c r="EX210" s="380">
        <v>5.9320725856235802E-2</v>
      </c>
      <c r="EY210" s="591">
        <f t="shared" si="344"/>
        <v>0.14247597282451199</v>
      </c>
      <c r="EZ210" s="380">
        <v>0</v>
      </c>
      <c r="FA210" s="380">
        <v>0.14247597282451199</v>
      </c>
      <c r="FB210" s="89">
        <v>4.0228903882782303</v>
      </c>
      <c r="FC210" s="380">
        <v>3.0649579360815999</v>
      </c>
      <c r="FD210" s="380">
        <v>0.15785440550545901</v>
      </c>
      <c r="FE210" s="591">
        <f t="shared" si="341"/>
        <v>7.5307369730299695E-2</v>
      </c>
      <c r="FF210" s="380">
        <v>0</v>
      </c>
      <c r="FG210" s="380">
        <v>7.5307369730299695E-2</v>
      </c>
      <c r="FH210" s="89">
        <v>9.5563091917826792</v>
      </c>
      <c r="FI210" s="380">
        <v>3.3783962831299501</v>
      </c>
      <c r="FJ210" s="380">
        <v>0</v>
      </c>
      <c r="FK210" s="89">
        <v>5.9498960226442703</v>
      </c>
      <c r="FL210" s="380">
        <v>1.91724593321083</v>
      </c>
      <c r="FM210" s="380">
        <v>0</v>
      </c>
    </row>
    <row r="211" spans="2:169">
      <c r="B211" s="73" t="s">
        <v>1337</v>
      </c>
      <c r="C211" s="73" t="s">
        <v>1454</v>
      </c>
      <c r="D211" s="73" t="s">
        <v>1367</v>
      </c>
      <c r="E211" s="73">
        <v>0.89</v>
      </c>
      <c r="F211" s="73">
        <v>1.53</v>
      </c>
      <c r="H211" s="73" t="s">
        <v>1455</v>
      </c>
      <c r="I211" s="73" t="s">
        <v>1479</v>
      </c>
      <c r="J211" s="73" t="s">
        <v>121</v>
      </c>
      <c r="K211" s="73" t="s">
        <v>1480</v>
      </c>
      <c r="L211" s="73">
        <v>15</v>
      </c>
      <c r="M211" s="113" t="s">
        <v>1778</v>
      </c>
      <c r="N211" s="591">
        <f t="shared" si="329"/>
        <v>15.3022020981442</v>
      </c>
      <c r="O211" s="380">
        <v>39.803728930502302</v>
      </c>
      <c r="P211" s="380">
        <v>15.3022020981442</v>
      </c>
      <c r="Q211" s="591">
        <f t="shared" si="333"/>
        <v>11.335318390349901</v>
      </c>
      <c r="R211" s="380">
        <v>26.017262150920601</v>
      </c>
      <c r="S211" s="380">
        <v>11.335318390349901</v>
      </c>
      <c r="T211" s="89">
        <v>491.53438867069599</v>
      </c>
      <c r="U211" s="380">
        <v>133.03442179674099</v>
      </c>
      <c r="V211" s="380">
        <v>56.046302545823401</v>
      </c>
      <c r="W211" s="89">
        <v>37.030942085065</v>
      </c>
      <c r="X211" s="380">
        <v>26.468653707475301</v>
      </c>
      <c r="Y211" s="380">
        <v>2.4000522270715301</v>
      </c>
      <c r="Z211" s="89">
        <v>13.059078740199199</v>
      </c>
      <c r="AA211" s="380">
        <v>14.261293873962799</v>
      </c>
      <c r="AB211" s="380">
        <v>4.2218576738893301</v>
      </c>
      <c r="AC211" s="89">
        <v>3916.6262068549299</v>
      </c>
      <c r="AD211" s="380">
        <v>4823.3351556215603</v>
      </c>
      <c r="AE211" s="380">
        <v>1091.74688277264</v>
      </c>
      <c r="AF211" s="89">
        <v>200698.255973803</v>
      </c>
      <c r="AG211" s="380">
        <v>30998.9621052681</v>
      </c>
      <c r="AH211" s="380">
        <v>53.736736458768597</v>
      </c>
      <c r="AI211" s="591">
        <f t="shared" si="335"/>
        <v>254.53451546737901</v>
      </c>
      <c r="AJ211" s="380">
        <v>970.38162377979199</v>
      </c>
      <c r="AK211" s="380">
        <v>254.53451546737901</v>
      </c>
      <c r="AL211" s="89">
        <v>583.67294941126704</v>
      </c>
      <c r="AM211" s="380">
        <v>1167.34589882253</v>
      </c>
      <c r="AN211" s="380">
        <v>471.56932736154903</v>
      </c>
      <c r="AO211" s="591">
        <f t="shared" si="337"/>
        <v>363.24265899117103</v>
      </c>
      <c r="AP211" s="380">
        <v>618.31089799247695</v>
      </c>
      <c r="AQ211" s="380">
        <v>363.24265899117103</v>
      </c>
      <c r="AR211" s="89">
        <v>7.2485491737472101</v>
      </c>
      <c r="AS211" s="380">
        <v>6.1162155638935296</v>
      </c>
      <c r="AT211" s="380">
        <v>1.2166765962883099</v>
      </c>
      <c r="AU211" s="591">
        <f t="shared" si="338"/>
        <v>4.5054904830369402</v>
      </c>
      <c r="AV211" s="380">
        <v>0</v>
      </c>
      <c r="AW211" s="380">
        <v>4.5054904830369402</v>
      </c>
      <c r="AX211" s="89">
        <v>0.45661543115271502</v>
      </c>
      <c r="AY211" s="382">
        <v>0.91323086230542905</v>
      </c>
      <c r="AZ211" s="382">
        <v>0.25433128052007598</v>
      </c>
      <c r="BA211" s="591">
        <f t="shared" si="306"/>
        <v>7.5782278013086897</v>
      </c>
      <c r="BB211" s="380">
        <v>18.564105307691399</v>
      </c>
      <c r="BC211" s="380">
        <v>7.5782278013086897</v>
      </c>
      <c r="BD211" s="89">
        <v>655.12072324585904</v>
      </c>
      <c r="BE211" s="380">
        <v>107.141354861652</v>
      </c>
      <c r="BF211" s="380">
        <v>3.0808894856159399</v>
      </c>
      <c r="BG211" s="89">
        <v>469.04026459314599</v>
      </c>
      <c r="BH211" s="380">
        <v>70.703530097164702</v>
      </c>
      <c r="BI211" s="380">
        <v>2.70171706577363</v>
      </c>
      <c r="BJ211" s="89">
        <v>471.28176492676698</v>
      </c>
      <c r="BK211" s="380">
        <v>144.848139397399</v>
      </c>
      <c r="BL211" s="380">
        <v>18.429868487125098</v>
      </c>
      <c r="BM211" s="591">
        <f t="shared" si="331"/>
        <v>0.122252346147649</v>
      </c>
      <c r="BN211" s="380">
        <v>0</v>
      </c>
      <c r="BO211" s="380">
        <v>0.122252346147649</v>
      </c>
      <c r="BP211" s="591">
        <f t="shared" si="310"/>
        <v>1.40115040004629</v>
      </c>
      <c r="BQ211" s="380">
        <v>5.1825720223428897</v>
      </c>
      <c r="BR211" s="380">
        <v>1.40115040004629</v>
      </c>
      <c r="BS211" s="591">
        <f t="shared" si="326"/>
        <v>2.4207892503599502</v>
      </c>
      <c r="BT211" s="380">
        <v>5.8067704711161401</v>
      </c>
      <c r="BU211" s="380">
        <v>2.4207892503599502</v>
      </c>
      <c r="BV211" s="89">
        <v>4.4683156326197002</v>
      </c>
      <c r="BW211" s="380">
        <v>7.7783952879278297</v>
      </c>
      <c r="BX211" s="380">
        <v>1.4109737110830001</v>
      </c>
      <c r="BY211" s="89">
        <v>3.48524069667944</v>
      </c>
      <c r="BZ211" s="380">
        <v>3.0379287669342898</v>
      </c>
      <c r="CA211" s="380">
        <v>0.47664864389998302</v>
      </c>
      <c r="CB211" s="89">
        <v>81.517831227085694</v>
      </c>
      <c r="CC211" s="380">
        <v>38.225897600483201</v>
      </c>
      <c r="CD211" s="380">
        <v>1.1778818219284599</v>
      </c>
      <c r="CE211" s="89">
        <v>20.505719461320599</v>
      </c>
      <c r="CF211" s="380">
        <v>14.0480409096172</v>
      </c>
      <c r="CG211" s="380">
        <v>0.76068373519649501</v>
      </c>
      <c r="CH211" s="591">
        <f t="shared" si="270"/>
        <v>17.099376033648301</v>
      </c>
      <c r="CI211" s="380">
        <v>35.408012310709999</v>
      </c>
      <c r="CJ211" s="380">
        <v>17.099376033648301</v>
      </c>
      <c r="CK211" s="89">
        <v>340.011511053758</v>
      </c>
      <c r="CL211" s="380">
        <v>59.045004107711797</v>
      </c>
      <c r="CM211" s="380">
        <v>0.12328950373366999</v>
      </c>
      <c r="CN211" s="89">
        <v>2429.9737041704998</v>
      </c>
      <c r="CO211" s="380">
        <v>695.41680619663998</v>
      </c>
      <c r="CP211" s="380">
        <v>4.41586862965265E-2</v>
      </c>
      <c r="CQ211" s="89">
        <v>0.88705451077814201</v>
      </c>
      <c r="CR211" s="380">
        <v>1.5911530653505499</v>
      </c>
      <c r="CS211" s="380">
        <v>0</v>
      </c>
      <c r="CT211" s="591">
        <f t="shared" ref="CT211:CT212" si="347">CV211</f>
        <v>3.3033495214898997E-2</v>
      </c>
      <c r="CU211" s="380">
        <v>0</v>
      </c>
      <c r="CV211" s="380">
        <v>3.3033495214898997E-2</v>
      </c>
      <c r="CW211" s="89">
        <v>0</v>
      </c>
      <c r="CX211" s="380">
        <v>0</v>
      </c>
      <c r="CY211" s="380">
        <v>0</v>
      </c>
      <c r="CZ211" s="591">
        <f t="shared" si="271"/>
        <v>0.41552175083408299</v>
      </c>
      <c r="DA211" s="380">
        <v>0</v>
      </c>
      <c r="DB211" s="380">
        <v>0.41552175083408299</v>
      </c>
      <c r="DC211" s="591">
        <f t="shared" si="276"/>
        <v>8.2884309869960704E-2</v>
      </c>
      <c r="DD211" s="380">
        <v>0</v>
      </c>
      <c r="DE211" s="380">
        <v>8.2884309869960704E-2</v>
      </c>
      <c r="DF211" s="591">
        <f t="shared" ref="DF211" si="348">DH211</f>
        <v>0.33087595400442199</v>
      </c>
      <c r="DG211" s="380">
        <v>0</v>
      </c>
      <c r="DH211" s="380">
        <v>0.33087595400442199</v>
      </c>
      <c r="DI211" s="89">
        <v>2828.9252416071299</v>
      </c>
      <c r="DJ211" s="380">
        <v>751.77284805755505</v>
      </c>
      <c r="DK211" s="380">
        <v>0</v>
      </c>
      <c r="DL211" s="89">
        <v>7498.5997508807404</v>
      </c>
      <c r="DM211" s="380">
        <v>1950.13908676696</v>
      </c>
      <c r="DN211" s="380">
        <v>0</v>
      </c>
      <c r="DO211" s="89">
        <v>1009.33528202407</v>
      </c>
      <c r="DP211" s="380">
        <v>280.21445396185499</v>
      </c>
      <c r="DQ211" s="380">
        <v>0</v>
      </c>
      <c r="DR211" s="89">
        <v>4170.6697176760699</v>
      </c>
      <c r="DS211" s="380">
        <v>1128.78150638392</v>
      </c>
      <c r="DT211" s="380">
        <v>0</v>
      </c>
      <c r="DU211" s="89">
        <v>716.75418685159298</v>
      </c>
      <c r="DV211" s="380">
        <v>194.30903998737</v>
      </c>
      <c r="DW211" s="380">
        <v>0</v>
      </c>
      <c r="DX211" s="89">
        <v>46.171659091570604</v>
      </c>
      <c r="DY211" s="380">
        <v>14.474802250815401</v>
      </c>
      <c r="DZ211" s="380">
        <v>0</v>
      </c>
      <c r="EA211" s="89">
        <v>611.19298169805995</v>
      </c>
      <c r="EB211" s="380">
        <v>143.189118584787</v>
      </c>
      <c r="EC211" s="380">
        <v>0</v>
      </c>
      <c r="ED211" s="89">
        <v>79.384540558954996</v>
      </c>
      <c r="EE211" s="380">
        <v>22.6721879415479</v>
      </c>
      <c r="EF211" s="380">
        <v>0</v>
      </c>
      <c r="EG211" s="89">
        <v>439.86171174283101</v>
      </c>
      <c r="EH211" s="380">
        <v>132.319466752083</v>
      </c>
      <c r="EI211" s="380">
        <v>0</v>
      </c>
      <c r="EJ211" s="89">
        <v>85.516318097968295</v>
      </c>
      <c r="EK211" s="380">
        <v>31.3149485662912</v>
      </c>
      <c r="EL211" s="380">
        <v>0</v>
      </c>
      <c r="EM211" s="89">
        <v>222.22294837036199</v>
      </c>
      <c r="EN211" s="380">
        <v>72.0036274882859</v>
      </c>
      <c r="EO211" s="380">
        <v>0</v>
      </c>
      <c r="EP211" s="89">
        <v>27.411320405976301</v>
      </c>
      <c r="EQ211" s="380">
        <v>8.3928206465319093</v>
      </c>
      <c r="ER211" s="380">
        <v>3.6368109525998303E-2</v>
      </c>
      <c r="ES211" s="89">
        <v>169.571974360654</v>
      </c>
      <c r="ET211" s="380">
        <v>55.6969598352159</v>
      </c>
      <c r="EU211" s="380">
        <v>0</v>
      </c>
      <c r="EV211" s="89">
        <v>23.369056488057801</v>
      </c>
      <c r="EW211" s="380">
        <v>7.9699570497879</v>
      </c>
      <c r="EX211" s="380">
        <v>0</v>
      </c>
      <c r="EY211" s="591">
        <f t="shared" si="344"/>
        <v>0.129697122026601</v>
      </c>
      <c r="EZ211" s="380">
        <v>0</v>
      </c>
      <c r="FA211" s="380">
        <v>0.129697122026601</v>
      </c>
      <c r="FB211" s="89">
        <v>7.5205910497615296</v>
      </c>
      <c r="FC211" s="380">
        <v>4.6103738348252303</v>
      </c>
      <c r="FD211" s="380">
        <v>8.5720155322149993E-2</v>
      </c>
      <c r="FE211" s="591">
        <f t="shared" si="341"/>
        <v>6.8641132012492806E-2</v>
      </c>
      <c r="FF211" s="380">
        <v>0</v>
      </c>
      <c r="FG211" s="380">
        <v>6.8641132012492806E-2</v>
      </c>
      <c r="FH211" s="89">
        <v>39.0307486540013</v>
      </c>
      <c r="FI211" s="380">
        <v>25.6092366584483</v>
      </c>
      <c r="FJ211" s="380">
        <v>0</v>
      </c>
      <c r="FK211" s="89">
        <v>13.423734433786001</v>
      </c>
      <c r="FL211" s="380">
        <v>8.2073703332181793</v>
      </c>
      <c r="FM211" s="380">
        <v>0</v>
      </c>
    </row>
    <row r="212" spans="2:169">
      <c r="B212" s="73" t="s">
        <v>1337</v>
      </c>
      <c r="C212" s="73" t="s">
        <v>1454</v>
      </c>
      <c r="D212" s="73" t="s">
        <v>1367</v>
      </c>
      <c r="E212" s="73">
        <v>0.89</v>
      </c>
      <c r="F212" s="73">
        <v>1.53</v>
      </c>
      <c r="H212" s="73" t="s">
        <v>1455</v>
      </c>
      <c r="I212" s="73" t="s">
        <v>1479</v>
      </c>
      <c r="J212" s="73" t="s">
        <v>121</v>
      </c>
      <c r="K212" s="73" t="s">
        <v>1480</v>
      </c>
      <c r="L212" s="73">
        <v>15</v>
      </c>
      <c r="M212" s="113" t="s">
        <v>1779</v>
      </c>
      <c r="N212" s="591">
        <f t="shared" si="329"/>
        <v>14.564645714754199</v>
      </c>
      <c r="O212" s="380">
        <v>30.409562452501898</v>
      </c>
      <c r="P212" s="380">
        <v>14.564645714754199</v>
      </c>
      <c r="Q212" s="591">
        <f t="shared" si="333"/>
        <v>9.1260596029329992</v>
      </c>
      <c r="R212" s="380">
        <v>26.711208587066899</v>
      </c>
      <c r="S212" s="380">
        <v>9.1260596029329992</v>
      </c>
      <c r="T212" s="591">
        <f t="shared" ref="T212" si="349">V212</f>
        <v>45.000384813613501</v>
      </c>
      <c r="U212" s="380">
        <v>100.383100919765</v>
      </c>
      <c r="V212" s="380">
        <v>45.000384813613501</v>
      </c>
      <c r="W212" s="89">
        <v>58.179105617303399</v>
      </c>
      <c r="X212" s="380">
        <v>57.019412285530002</v>
      </c>
      <c r="Y212" s="380">
        <v>1.4420987536276699</v>
      </c>
      <c r="Z212" s="89">
        <v>23.9688162150563</v>
      </c>
      <c r="AA212" s="380">
        <v>47.9376324301126</v>
      </c>
      <c r="AB212" s="380">
        <v>2.61456006528367</v>
      </c>
      <c r="AC212" s="89">
        <v>4187.3645869053098</v>
      </c>
      <c r="AD212" s="380">
        <v>2935.5265121611701</v>
      </c>
      <c r="AE212" s="380">
        <v>822.89908012375395</v>
      </c>
      <c r="AF212" s="89">
        <v>203792.913400199</v>
      </c>
      <c r="AG212" s="380">
        <v>35996.979254613798</v>
      </c>
      <c r="AH212" s="380">
        <v>36.849175766850799</v>
      </c>
      <c r="AI212" s="591">
        <f t="shared" si="335"/>
        <v>245.14224508212399</v>
      </c>
      <c r="AJ212" s="380">
        <v>659.24406301185502</v>
      </c>
      <c r="AK212" s="380">
        <v>245.14224508212399</v>
      </c>
      <c r="AL212" s="89">
        <v>407.102189393505</v>
      </c>
      <c r="AM212" s="380">
        <v>814.20437878701</v>
      </c>
      <c r="AN212" s="380">
        <v>381.99613011120903</v>
      </c>
      <c r="AO212" s="591">
        <f t="shared" si="337"/>
        <v>232.75378298476201</v>
      </c>
      <c r="AP212" s="380">
        <v>645.40368242055501</v>
      </c>
      <c r="AQ212" s="380">
        <v>232.75378298476201</v>
      </c>
      <c r="AR212" s="89">
        <v>6.1852357088642398</v>
      </c>
      <c r="AS212" s="380">
        <v>5.7924261683071903</v>
      </c>
      <c r="AT212" s="380">
        <v>1.0338772652811099</v>
      </c>
      <c r="AU212" s="591">
        <f t="shared" si="338"/>
        <v>4.1485432860531999</v>
      </c>
      <c r="AV212" s="380">
        <v>0</v>
      </c>
      <c r="AW212" s="380">
        <v>4.1485432860531999</v>
      </c>
      <c r="AX212" s="89">
        <v>0.49346751531038202</v>
      </c>
      <c r="AY212" s="382">
        <v>0.98693503062076504</v>
      </c>
      <c r="AZ212" s="382">
        <v>0.18337058668348499</v>
      </c>
      <c r="BA212" s="591">
        <f t="shared" si="306"/>
        <v>6.8913178173245404</v>
      </c>
      <c r="BB212" s="380">
        <v>18.661192485001202</v>
      </c>
      <c r="BC212" s="380">
        <v>6.8913178173245404</v>
      </c>
      <c r="BD212" s="89">
        <v>619.17813816893397</v>
      </c>
      <c r="BE212" s="380">
        <v>92.409075406536004</v>
      </c>
      <c r="BF212" s="380">
        <v>2.5675845979043399</v>
      </c>
      <c r="BG212" s="89">
        <v>536.50814233583196</v>
      </c>
      <c r="BH212" s="380">
        <v>220.348262028535</v>
      </c>
      <c r="BI212" s="380">
        <v>3.1023078028382098</v>
      </c>
      <c r="BJ212" s="89">
        <v>581.85403757296604</v>
      </c>
      <c r="BK212" s="380">
        <v>392.242192594887</v>
      </c>
      <c r="BL212" s="380">
        <v>17.023700504943001</v>
      </c>
      <c r="BM212" s="591">
        <f t="shared" si="331"/>
        <v>0.15223891744087301</v>
      </c>
      <c r="BN212" s="380">
        <v>0</v>
      </c>
      <c r="BO212" s="380">
        <v>0.15223891744087301</v>
      </c>
      <c r="BP212" s="591">
        <f t="shared" si="310"/>
        <v>1.45022836937169</v>
      </c>
      <c r="BQ212" s="380">
        <v>5.2910839613531602</v>
      </c>
      <c r="BR212" s="380">
        <v>1.45022836937169</v>
      </c>
      <c r="BS212" s="591">
        <f t="shared" si="326"/>
        <v>1.91864468289847</v>
      </c>
      <c r="BT212" s="380">
        <v>5.5462513843169798</v>
      </c>
      <c r="BU212" s="380">
        <v>1.91864468289847</v>
      </c>
      <c r="BV212" s="89">
        <v>4.44984871367667</v>
      </c>
      <c r="BW212" s="380">
        <v>8.7135101049219195</v>
      </c>
      <c r="BX212" s="380">
        <v>1.1628115778763399</v>
      </c>
      <c r="BY212" s="89">
        <v>2.5143254506890802</v>
      </c>
      <c r="BZ212" s="380">
        <v>1.8899879371580901</v>
      </c>
      <c r="CA212" s="380">
        <v>0.33629531657161799</v>
      </c>
      <c r="CB212" s="89">
        <v>61.3862482283443</v>
      </c>
      <c r="CC212" s="380">
        <v>28.735177610769401</v>
      </c>
      <c r="CD212" s="380">
        <v>1.02928796149571</v>
      </c>
      <c r="CE212" s="89">
        <v>18.9272426700844</v>
      </c>
      <c r="CF212" s="380">
        <v>9.7252647250673796</v>
      </c>
      <c r="CG212" s="380">
        <v>0.54399624805923297</v>
      </c>
      <c r="CH212" s="591">
        <f t="shared" si="270"/>
        <v>11.2547482785225</v>
      </c>
      <c r="CI212" s="380">
        <v>46.289721646384102</v>
      </c>
      <c r="CJ212" s="380">
        <v>11.2547482785225</v>
      </c>
      <c r="CK212" s="89">
        <v>263.76966890427099</v>
      </c>
      <c r="CL212" s="380">
        <v>37.366953686083001</v>
      </c>
      <c r="CM212" s="380">
        <v>0.111115005153852</v>
      </c>
      <c r="CN212" s="89">
        <v>1974.47682302571</v>
      </c>
      <c r="CO212" s="380">
        <v>531.24164521276498</v>
      </c>
      <c r="CP212" s="380">
        <v>5.7348182323391797E-2</v>
      </c>
      <c r="CQ212" s="89">
        <v>0.85969415294021301</v>
      </c>
      <c r="CR212" s="380">
        <v>1.71938830588043</v>
      </c>
      <c r="CS212" s="380">
        <v>0</v>
      </c>
      <c r="CT212" s="591">
        <f t="shared" si="347"/>
        <v>2.77816761620002E-2</v>
      </c>
      <c r="CU212" s="380">
        <v>0</v>
      </c>
      <c r="CV212" s="380">
        <v>2.77816761620002E-2</v>
      </c>
      <c r="CW212" s="89">
        <v>0</v>
      </c>
      <c r="CX212" s="380">
        <v>0</v>
      </c>
      <c r="CY212" s="380">
        <v>0</v>
      </c>
      <c r="CZ212" s="591">
        <f t="shared" si="271"/>
        <v>0.25530805056380901</v>
      </c>
      <c r="DA212" s="380">
        <v>0</v>
      </c>
      <c r="DB212" s="380">
        <v>0.25530805056380901</v>
      </c>
      <c r="DC212" s="591">
        <f t="shared" si="276"/>
        <v>0.198427477336827</v>
      </c>
      <c r="DD212" s="380">
        <v>0</v>
      </c>
      <c r="DE212" s="380">
        <v>0.198427477336827</v>
      </c>
      <c r="DF212" s="591">
        <v>0</v>
      </c>
      <c r="DG212" s="380">
        <v>0</v>
      </c>
      <c r="DH212" s="380">
        <v>0</v>
      </c>
      <c r="DI212" s="89">
        <v>1490.1673037636299</v>
      </c>
      <c r="DJ212" s="380">
        <v>391.33986381175902</v>
      </c>
      <c r="DK212" s="380">
        <v>0</v>
      </c>
      <c r="DL212" s="89">
        <v>4692.7563673589502</v>
      </c>
      <c r="DM212" s="380">
        <v>1105.29533332965</v>
      </c>
      <c r="DN212" s="380">
        <v>0</v>
      </c>
      <c r="DO212" s="89">
        <v>687.43055808898396</v>
      </c>
      <c r="DP212" s="380">
        <v>157.91920098535201</v>
      </c>
      <c r="DQ212" s="380">
        <v>0</v>
      </c>
      <c r="DR212" s="89">
        <v>3002.9939863592599</v>
      </c>
      <c r="DS212" s="380">
        <v>722.70548530617896</v>
      </c>
      <c r="DT212" s="380">
        <v>0</v>
      </c>
      <c r="DU212" s="89">
        <v>593.21349609361596</v>
      </c>
      <c r="DV212" s="380">
        <v>152.38302598358999</v>
      </c>
      <c r="DW212" s="380">
        <v>0</v>
      </c>
      <c r="DX212" s="89">
        <v>78.316044250302397</v>
      </c>
      <c r="DY212" s="380">
        <v>31.398406928793602</v>
      </c>
      <c r="DZ212" s="380">
        <v>0</v>
      </c>
      <c r="EA212" s="89">
        <v>513.826226757629</v>
      </c>
      <c r="EB212" s="380">
        <v>157.14369804006799</v>
      </c>
      <c r="EC212" s="380">
        <v>0</v>
      </c>
      <c r="ED212" s="89">
        <v>64.442887017716103</v>
      </c>
      <c r="EE212" s="380">
        <v>20.586691661787</v>
      </c>
      <c r="EF212" s="380">
        <v>0</v>
      </c>
      <c r="EG212" s="89">
        <v>364.45380224217001</v>
      </c>
      <c r="EH212" s="380">
        <v>125.69197868672499</v>
      </c>
      <c r="EI212" s="380">
        <v>0</v>
      </c>
      <c r="EJ212" s="89">
        <v>65.240290277639701</v>
      </c>
      <c r="EK212" s="380">
        <v>25.692446064919501</v>
      </c>
      <c r="EL212" s="380">
        <v>0</v>
      </c>
      <c r="EM212" s="89">
        <v>184.25465136817601</v>
      </c>
      <c r="EN212" s="380">
        <v>65.562750112694999</v>
      </c>
      <c r="EO212" s="380">
        <v>0</v>
      </c>
      <c r="EP212" s="89">
        <v>22.536772344639601</v>
      </c>
      <c r="EQ212" s="380">
        <v>8.1193483453248696</v>
      </c>
      <c r="ER212" s="380">
        <v>0</v>
      </c>
      <c r="ES212" s="89">
        <v>127.48113903643301</v>
      </c>
      <c r="ET212" s="380">
        <v>44.512742649060499</v>
      </c>
      <c r="EU212" s="380">
        <v>0</v>
      </c>
      <c r="EV212" s="89">
        <v>17.630990431722001</v>
      </c>
      <c r="EW212" s="380">
        <v>5.3899039549594798</v>
      </c>
      <c r="EX212" s="380">
        <v>0</v>
      </c>
      <c r="EY212" s="591">
        <v>0</v>
      </c>
      <c r="EZ212" s="380">
        <v>0</v>
      </c>
      <c r="FA212" s="380">
        <v>0</v>
      </c>
      <c r="FB212" s="89">
        <v>9.7299407280511794</v>
      </c>
      <c r="FC212" s="380">
        <v>6.7896904039638404</v>
      </c>
      <c r="FD212" s="380">
        <v>0.13262894115288401</v>
      </c>
      <c r="FE212" s="591">
        <f t="shared" si="341"/>
        <v>4.12274500733621E-2</v>
      </c>
      <c r="FF212" s="380">
        <v>0</v>
      </c>
      <c r="FG212" s="380">
        <v>4.12274500733621E-2</v>
      </c>
      <c r="FH212" s="89">
        <v>91.220798534185207</v>
      </c>
      <c r="FI212" s="380">
        <v>47.250327415459701</v>
      </c>
      <c r="FJ212" s="380">
        <v>2.5229973185960999E-2</v>
      </c>
      <c r="FK212" s="89">
        <v>13.1591452028135</v>
      </c>
      <c r="FL212" s="380">
        <v>7.9920215818811702</v>
      </c>
      <c r="FM212" s="380">
        <v>3.0579346683800801E-2</v>
      </c>
    </row>
    <row r="213" spans="2:169">
      <c r="B213" s="73" t="s">
        <v>1337</v>
      </c>
      <c r="C213" s="73" t="s">
        <v>1454</v>
      </c>
      <c r="D213" s="73" t="s">
        <v>1367</v>
      </c>
      <c r="E213" s="73">
        <v>0.89</v>
      </c>
      <c r="F213" s="73">
        <v>1.53</v>
      </c>
      <c r="H213" s="73" t="s">
        <v>1455</v>
      </c>
      <c r="I213" s="73" t="s">
        <v>1479</v>
      </c>
      <c r="J213" s="73" t="s">
        <v>121</v>
      </c>
      <c r="K213" s="73" t="s">
        <v>1480</v>
      </c>
      <c r="L213" s="73">
        <v>15</v>
      </c>
      <c r="M213" s="113" t="s">
        <v>1780</v>
      </c>
      <c r="N213" s="591">
        <f t="shared" si="329"/>
        <v>16.242442782880602</v>
      </c>
      <c r="O213" s="380">
        <v>37.987763368682998</v>
      </c>
      <c r="P213" s="380">
        <v>16.242442782880602</v>
      </c>
      <c r="Q213" s="591">
        <f t="shared" si="333"/>
        <v>8.2655745926773498</v>
      </c>
      <c r="R213" s="380">
        <v>16.751040933757402</v>
      </c>
      <c r="S213" s="380">
        <v>8.2655745926773498</v>
      </c>
      <c r="T213" s="89">
        <v>310.18151961133401</v>
      </c>
      <c r="U213" s="380">
        <v>103.416753813659</v>
      </c>
      <c r="V213" s="380">
        <v>48.128796918837402</v>
      </c>
      <c r="W213" s="89">
        <v>25.6012653683803</v>
      </c>
      <c r="X213" s="380">
        <v>34.513722671469502</v>
      </c>
      <c r="Y213" s="380">
        <v>1.9930065333571301</v>
      </c>
      <c r="Z213" s="89">
        <v>10.277606691322999</v>
      </c>
      <c r="AA213" s="380">
        <v>22.896170630811</v>
      </c>
      <c r="AB213" s="380">
        <v>3.7892866750551701</v>
      </c>
      <c r="AC213" s="89">
        <v>3460.0576131124999</v>
      </c>
      <c r="AD213" s="380">
        <v>2777.3711735624302</v>
      </c>
      <c r="AE213" s="380">
        <v>750.29049990910403</v>
      </c>
      <c r="AF213" s="89">
        <v>200664.47266794901</v>
      </c>
      <c r="AG213" s="380">
        <v>33153.748620201899</v>
      </c>
      <c r="AH213" s="380">
        <v>46.544558614377699</v>
      </c>
      <c r="AI213" s="591">
        <f t="shared" si="335"/>
        <v>280.15464385221901</v>
      </c>
      <c r="AJ213" s="380">
        <v>793.83663985607598</v>
      </c>
      <c r="AK213" s="380">
        <v>280.15464385221901</v>
      </c>
      <c r="AL213" s="591">
        <f t="shared" ref="AL213" si="350">AN213</f>
        <v>392.47763081964001</v>
      </c>
      <c r="AM213" s="380">
        <v>949.64777403440701</v>
      </c>
      <c r="AN213" s="380">
        <v>392.47763081964001</v>
      </c>
      <c r="AO213" s="89">
        <v>317.37700562956701</v>
      </c>
      <c r="AP213" s="380">
        <v>675.50326975334201</v>
      </c>
      <c r="AQ213" s="380">
        <v>288.73699472581399</v>
      </c>
      <c r="AR213" s="89">
        <v>7.3954267332920596</v>
      </c>
      <c r="AS213" s="380">
        <v>5.0702294023337604</v>
      </c>
      <c r="AT213" s="380">
        <v>1.2296583534713299</v>
      </c>
      <c r="AU213" s="89">
        <v>8.5337143247606395</v>
      </c>
      <c r="AV213" s="380">
        <v>17.0674286495213</v>
      </c>
      <c r="AW213" s="380">
        <v>4.6691669575655999</v>
      </c>
      <c r="AX213" s="89">
        <v>0.47976939529950402</v>
      </c>
      <c r="AY213" s="382">
        <v>0.918421244433416</v>
      </c>
      <c r="AZ213" s="382">
        <v>0.17902172251076201</v>
      </c>
      <c r="BA213" s="591">
        <f t="shared" si="306"/>
        <v>7.6192209648955203</v>
      </c>
      <c r="BB213" s="380">
        <v>17.282065454966599</v>
      </c>
      <c r="BC213" s="380">
        <v>7.6192209648955203</v>
      </c>
      <c r="BD213" s="89">
        <v>546.09627464250502</v>
      </c>
      <c r="BE213" s="380">
        <v>88.273254953653094</v>
      </c>
      <c r="BF213" s="380">
        <v>2.95431312560651</v>
      </c>
      <c r="BG213" s="89">
        <v>285.72243606688801</v>
      </c>
      <c r="BH213" s="380">
        <v>106.939787452028</v>
      </c>
      <c r="BI213" s="380">
        <v>2.7093092007656998</v>
      </c>
      <c r="BJ213" s="89">
        <v>339.40969632615298</v>
      </c>
      <c r="BK213" s="380">
        <v>300.69344015349299</v>
      </c>
      <c r="BL213" s="380">
        <v>17.7099821981848</v>
      </c>
      <c r="BM213" s="591">
        <f t="shared" si="331"/>
        <v>0.13681442026527299</v>
      </c>
      <c r="BN213" s="380">
        <v>0</v>
      </c>
      <c r="BO213" s="380">
        <v>0.13681442026527299</v>
      </c>
      <c r="BP213" s="591">
        <f t="shared" si="310"/>
        <v>1.3720415251700999</v>
      </c>
      <c r="BQ213" s="380">
        <v>5.3373065775833304</v>
      </c>
      <c r="BR213" s="380">
        <v>1.3720415251700999</v>
      </c>
      <c r="BS213" s="591">
        <f t="shared" si="326"/>
        <v>2.6222986012059302</v>
      </c>
      <c r="BT213" s="380">
        <v>5.6316331970566402</v>
      </c>
      <c r="BU213" s="380">
        <v>2.6222986012059302</v>
      </c>
      <c r="BV213" s="89">
        <v>4.2926965171826899</v>
      </c>
      <c r="BW213" s="380">
        <v>8.5853930343653797</v>
      </c>
      <c r="BX213" s="380">
        <v>1.2679179315855</v>
      </c>
      <c r="BY213" s="89">
        <v>2.437636371925</v>
      </c>
      <c r="BZ213" s="380">
        <v>1.83635451412544</v>
      </c>
      <c r="CA213" s="380">
        <v>0.42695625803668202</v>
      </c>
      <c r="CB213" s="89">
        <v>60.633426180996999</v>
      </c>
      <c r="CC213" s="380">
        <v>16.5405052868187</v>
      </c>
      <c r="CD213" s="380">
        <v>1.09834583332969</v>
      </c>
      <c r="CE213" s="89">
        <v>16.248122801896901</v>
      </c>
      <c r="CF213" s="380">
        <v>9.4825423361792893</v>
      </c>
      <c r="CG213" s="380">
        <v>0.35026524708408502</v>
      </c>
      <c r="CH213" s="591">
        <f t="shared" si="270"/>
        <v>16.0867033688437</v>
      </c>
      <c r="CI213" s="380">
        <v>44.6271122106155</v>
      </c>
      <c r="CJ213" s="380">
        <v>16.0867033688437</v>
      </c>
      <c r="CK213" s="89">
        <v>242.49813609604101</v>
      </c>
      <c r="CL213" s="380">
        <v>34.2998200651883</v>
      </c>
      <c r="CM213" s="380">
        <v>0.197718792159357</v>
      </c>
      <c r="CN213" s="89">
        <v>3309.0622209866801</v>
      </c>
      <c r="CO213" s="380">
        <v>575.63574954953594</v>
      </c>
      <c r="CP213" s="380">
        <v>7.9968185961280094E-2</v>
      </c>
      <c r="CQ213" s="89">
        <v>0.84134022419796095</v>
      </c>
      <c r="CR213" s="380">
        <v>1.6826804483959199</v>
      </c>
      <c r="CS213" s="380">
        <v>0</v>
      </c>
      <c r="CT213" s="89">
        <v>0</v>
      </c>
      <c r="CU213" s="380">
        <v>0</v>
      </c>
      <c r="CV213" s="380">
        <v>0</v>
      </c>
      <c r="CW213" s="89">
        <v>0</v>
      </c>
      <c r="CX213" s="380">
        <v>0</v>
      </c>
      <c r="CY213" s="380">
        <v>0</v>
      </c>
      <c r="CZ213" s="591">
        <f t="shared" si="271"/>
        <v>0.34921104888403198</v>
      </c>
      <c r="DA213" s="380">
        <v>0</v>
      </c>
      <c r="DB213" s="380">
        <v>0.34921104888403198</v>
      </c>
      <c r="DC213" s="591">
        <f t="shared" si="276"/>
        <v>9.3359792343181702E-2</v>
      </c>
      <c r="DD213" s="380">
        <v>0</v>
      </c>
      <c r="DE213" s="380">
        <v>9.3359792343181702E-2</v>
      </c>
      <c r="DF213" s="591">
        <f t="shared" ref="DF213:DF219" si="351">DH213</f>
        <v>0.179366184788807</v>
      </c>
      <c r="DG213" s="380">
        <v>0</v>
      </c>
      <c r="DH213" s="380">
        <v>0.179366184788807</v>
      </c>
      <c r="DI213" s="89">
        <v>1781.74382469845</v>
      </c>
      <c r="DJ213" s="380">
        <v>256.76160644657102</v>
      </c>
      <c r="DK213" s="380">
        <v>0</v>
      </c>
      <c r="DL213" s="89">
        <v>4431.3103448934698</v>
      </c>
      <c r="DM213" s="380">
        <v>524.12669926777005</v>
      </c>
      <c r="DN213" s="380">
        <v>0</v>
      </c>
      <c r="DO213" s="89">
        <v>645.209766796341</v>
      </c>
      <c r="DP213" s="380">
        <v>79.427822333800606</v>
      </c>
      <c r="DQ213" s="380">
        <v>1.58422099163287E-2</v>
      </c>
      <c r="DR213" s="89">
        <v>2918.83007617675</v>
      </c>
      <c r="DS213" s="380">
        <v>454.05072350503502</v>
      </c>
      <c r="DT213" s="380">
        <v>0</v>
      </c>
      <c r="DU213" s="89">
        <v>656.89657233175501</v>
      </c>
      <c r="DV213" s="380">
        <v>84.194357700252198</v>
      </c>
      <c r="DW213" s="380">
        <v>0</v>
      </c>
      <c r="DX213" s="89">
        <v>145.485826470321</v>
      </c>
      <c r="DY213" s="380">
        <v>23.6280363917909</v>
      </c>
      <c r="DZ213" s="380">
        <v>0</v>
      </c>
      <c r="EA213" s="89">
        <v>678.94159286927004</v>
      </c>
      <c r="EB213" s="380">
        <v>104.41155086776899</v>
      </c>
      <c r="EC213" s="380">
        <v>0</v>
      </c>
      <c r="ED213" s="89">
        <v>95.5679150544007</v>
      </c>
      <c r="EE213" s="380">
        <v>13.857220791805799</v>
      </c>
      <c r="EF213" s="380">
        <v>3.3937442809139698E-2</v>
      </c>
      <c r="EG213" s="89">
        <v>569.56980513207202</v>
      </c>
      <c r="EH213" s="380">
        <v>86.267376081693897</v>
      </c>
      <c r="EI213" s="380">
        <v>0</v>
      </c>
      <c r="EJ213" s="89">
        <v>112.90042212812401</v>
      </c>
      <c r="EK213" s="380">
        <v>15.758115689532399</v>
      </c>
      <c r="EL213" s="380">
        <v>0</v>
      </c>
      <c r="EM213" s="89">
        <v>315.27855584974401</v>
      </c>
      <c r="EN213" s="380">
        <v>45.913711768744697</v>
      </c>
      <c r="EO213" s="380">
        <v>0</v>
      </c>
      <c r="EP213" s="89">
        <v>40.174843158008798</v>
      </c>
      <c r="EQ213" s="380">
        <v>9.7419692941149094</v>
      </c>
      <c r="ER213" s="380">
        <v>0</v>
      </c>
      <c r="ES213" s="89">
        <v>250.85441778280301</v>
      </c>
      <c r="ET213" s="380">
        <v>47.929771595059897</v>
      </c>
      <c r="EU213" s="380">
        <v>0</v>
      </c>
      <c r="EV213" s="89">
        <v>37.327784633660201</v>
      </c>
      <c r="EW213" s="380">
        <v>7.1253504181664704</v>
      </c>
      <c r="EX213" s="380">
        <v>0</v>
      </c>
      <c r="EY213" s="591">
        <f t="shared" ref="EY213" si="352">FA213</f>
        <v>8.5452882566810495E-2</v>
      </c>
      <c r="EZ213" s="380">
        <v>0</v>
      </c>
      <c r="FA213" s="380">
        <v>8.5452882566810495E-2</v>
      </c>
      <c r="FB213" s="89">
        <v>6.0259175154875404</v>
      </c>
      <c r="FC213" s="380">
        <v>2.5818321168240601</v>
      </c>
      <c r="FD213" s="380">
        <v>0.12276959273139899</v>
      </c>
      <c r="FE213" s="591">
        <f t="shared" si="341"/>
        <v>3.2617412901823697E-2</v>
      </c>
      <c r="FF213" s="380">
        <v>0</v>
      </c>
      <c r="FG213" s="380">
        <v>3.2617412901823697E-2</v>
      </c>
      <c r="FH213" s="89">
        <v>45.806527613025899</v>
      </c>
      <c r="FI213" s="380">
        <v>9.7407514015129202</v>
      </c>
      <c r="FJ213" s="380">
        <v>2.7829991365392302E-2</v>
      </c>
      <c r="FK213" s="89">
        <v>15.591124191943599</v>
      </c>
      <c r="FL213" s="380">
        <v>3.4758844795291601</v>
      </c>
      <c r="FM213" s="380">
        <v>0</v>
      </c>
    </row>
    <row r="214" spans="2:169">
      <c r="B214" s="73" t="s">
        <v>1337</v>
      </c>
      <c r="C214" s="73" t="s">
        <v>1454</v>
      </c>
      <c r="D214" s="73" t="s">
        <v>1367</v>
      </c>
      <c r="E214" s="73">
        <v>0.89</v>
      </c>
      <c r="F214" s="73">
        <v>1.53</v>
      </c>
      <c r="H214" s="73" t="s">
        <v>1455</v>
      </c>
      <c r="I214" s="73" t="s">
        <v>1479</v>
      </c>
      <c r="J214" s="73" t="s">
        <v>121</v>
      </c>
      <c r="K214" s="73" t="s">
        <v>1480</v>
      </c>
      <c r="L214" s="73">
        <v>25</v>
      </c>
      <c r="M214" s="113" t="s">
        <v>1781</v>
      </c>
      <c r="N214" s="591">
        <f t="shared" si="329"/>
        <v>5.3353480379621701</v>
      </c>
      <c r="O214" s="380">
        <v>10.9620861341019</v>
      </c>
      <c r="P214" s="380">
        <v>5.3353480379621701</v>
      </c>
      <c r="Q214" s="591">
        <f t="shared" si="333"/>
        <v>4.2149323361569904</v>
      </c>
      <c r="R214" s="380">
        <v>10.3805305280349</v>
      </c>
      <c r="S214" s="380">
        <v>4.2149323361569904</v>
      </c>
      <c r="T214" s="89">
        <v>397.37305265140998</v>
      </c>
      <c r="U214" s="380">
        <v>44.686114551628499</v>
      </c>
      <c r="V214" s="380">
        <v>16.450013216812799</v>
      </c>
      <c r="W214" s="89">
        <v>35.0650943694692</v>
      </c>
      <c r="X214" s="380">
        <v>40.345372797558198</v>
      </c>
      <c r="Y214" s="380">
        <v>0.54765806274788797</v>
      </c>
      <c r="Z214" s="89">
        <v>19.072220245207198</v>
      </c>
      <c r="AA214" s="380">
        <v>29.6793583700879</v>
      </c>
      <c r="AB214" s="380">
        <v>1.07495367323888</v>
      </c>
      <c r="AC214" s="89">
        <v>6410.1343210574396</v>
      </c>
      <c r="AD214" s="380">
        <v>1364.48065545699</v>
      </c>
      <c r="AE214" s="380">
        <v>394.65361338508802</v>
      </c>
      <c r="AF214" s="89">
        <v>217832.10910038801</v>
      </c>
      <c r="AG214" s="380">
        <v>35705.744788381096</v>
      </c>
      <c r="AH214" s="380">
        <v>19.412913244038499</v>
      </c>
      <c r="AI214" s="89">
        <v>136.26218300809199</v>
      </c>
      <c r="AJ214" s="380">
        <v>334.25376953738601</v>
      </c>
      <c r="AK214" s="380">
        <v>124.62821496007</v>
      </c>
      <c r="AL214" s="89">
        <v>293.11580553009497</v>
      </c>
      <c r="AM214" s="380">
        <v>499.96010222975201</v>
      </c>
      <c r="AN214" s="380">
        <v>193.65050319369701</v>
      </c>
      <c r="AO214" s="89">
        <v>117.814635525906</v>
      </c>
      <c r="AP214" s="380">
        <v>192.47381324568701</v>
      </c>
      <c r="AQ214" s="380">
        <v>109.30639913564301</v>
      </c>
      <c r="AR214" s="89">
        <v>7.1494037743490102</v>
      </c>
      <c r="AS214" s="380">
        <v>2.4951473914278299</v>
      </c>
      <c r="AT214" s="380">
        <v>0.48766917629386902</v>
      </c>
      <c r="AU214" s="591">
        <f t="shared" ref="AU214:AU220" si="353">AW214</f>
        <v>1.78034914039805</v>
      </c>
      <c r="AV214" s="380">
        <v>0</v>
      </c>
      <c r="AW214" s="380">
        <v>1.78034914039805</v>
      </c>
      <c r="AX214" s="89">
        <v>0.36545594570470402</v>
      </c>
      <c r="AY214" s="382">
        <v>0.34511315019323802</v>
      </c>
      <c r="AZ214" s="382">
        <v>9.3667492605148103E-2</v>
      </c>
      <c r="BA214" s="591">
        <f t="shared" si="306"/>
        <v>3.29462680171551</v>
      </c>
      <c r="BB214" s="380">
        <v>7.3057279567557902</v>
      </c>
      <c r="BC214" s="380">
        <v>3.29462680171551</v>
      </c>
      <c r="BD214" s="89">
        <v>550.96106776201202</v>
      </c>
      <c r="BE214" s="380">
        <v>93.710487402450298</v>
      </c>
      <c r="BF214" s="380">
        <v>1.2842061417949899</v>
      </c>
      <c r="BG214" s="89">
        <v>393.84132484463697</v>
      </c>
      <c r="BH214" s="380">
        <v>152.18958540126599</v>
      </c>
      <c r="BI214" s="380">
        <v>1.33049235666219</v>
      </c>
      <c r="BJ214" s="89">
        <v>411.11208697959302</v>
      </c>
      <c r="BK214" s="380">
        <v>175.78496519970801</v>
      </c>
      <c r="BL214" s="380">
        <v>7.9227998430454596</v>
      </c>
      <c r="BM214" s="591">
        <f t="shared" si="331"/>
        <v>5.9750138982779102E-2</v>
      </c>
      <c r="BN214" s="380">
        <v>0</v>
      </c>
      <c r="BO214" s="380">
        <v>5.9750138982779102E-2</v>
      </c>
      <c r="BP214" s="591">
        <f t="shared" si="310"/>
        <v>0.703477291710356</v>
      </c>
      <c r="BQ214" s="380">
        <v>1.53467978334954</v>
      </c>
      <c r="BR214" s="380">
        <v>0.703477291710356</v>
      </c>
      <c r="BS214" s="591">
        <f t="shared" si="326"/>
        <v>0.90654065631478598</v>
      </c>
      <c r="BT214" s="380">
        <v>2.6305883954180902</v>
      </c>
      <c r="BU214" s="380">
        <v>0.90654065631478598</v>
      </c>
      <c r="BV214" s="89">
        <v>6.5588699491373497</v>
      </c>
      <c r="BW214" s="380">
        <v>6.7048045126916902</v>
      </c>
      <c r="BX214" s="380">
        <v>0.59736091501435695</v>
      </c>
      <c r="BY214" s="89">
        <v>4.8719764083924897</v>
      </c>
      <c r="BZ214" s="380">
        <v>1.80319909881334</v>
      </c>
      <c r="CA214" s="380">
        <v>0.166967512821346</v>
      </c>
      <c r="CB214" s="89">
        <v>126.740608238083</v>
      </c>
      <c r="CC214" s="380">
        <v>21.139434734270999</v>
      </c>
      <c r="CD214" s="380">
        <v>0.61774910912092995</v>
      </c>
      <c r="CE214" s="89">
        <v>38.615901083340503</v>
      </c>
      <c r="CF214" s="380">
        <v>11.6645830032351</v>
      </c>
      <c r="CG214" s="380">
        <v>0.22943177010687299</v>
      </c>
      <c r="CH214" s="591">
        <f t="shared" si="270"/>
        <v>5.9589942207691404</v>
      </c>
      <c r="CI214" s="380">
        <v>15.6514464638107</v>
      </c>
      <c r="CJ214" s="380">
        <v>5.9589942207691404</v>
      </c>
      <c r="CK214" s="89">
        <v>316.39302669346898</v>
      </c>
      <c r="CL214" s="380">
        <v>47.070084996711699</v>
      </c>
      <c r="CM214" s="380">
        <v>7.6173178454997506E-2</v>
      </c>
      <c r="CN214" s="89">
        <v>3963.14452032892</v>
      </c>
      <c r="CO214" s="380">
        <v>528.30627930511901</v>
      </c>
      <c r="CP214" s="380">
        <v>2.9140288139304901E-2</v>
      </c>
      <c r="CQ214" s="89">
        <v>1.31655533846212</v>
      </c>
      <c r="CR214" s="380">
        <v>0.89120061678478402</v>
      </c>
      <c r="CS214" s="380">
        <v>0</v>
      </c>
      <c r="CT214" s="89">
        <v>0</v>
      </c>
      <c r="CU214" s="380">
        <v>0</v>
      </c>
      <c r="CV214" s="380">
        <v>0</v>
      </c>
      <c r="CW214" s="591">
        <f t="shared" ref="CW214" si="354">CY214</f>
        <v>7.4975798262080895E-2</v>
      </c>
      <c r="CX214" s="380">
        <v>0</v>
      </c>
      <c r="CY214" s="380">
        <v>7.4975798262080895E-2</v>
      </c>
      <c r="CZ214" s="591">
        <f t="shared" si="271"/>
        <v>0.15464580322709301</v>
      </c>
      <c r="DA214" s="380">
        <v>0</v>
      </c>
      <c r="DB214" s="380">
        <v>0.15464580322709301</v>
      </c>
      <c r="DC214" s="591">
        <f t="shared" si="276"/>
        <v>8.6308623736921303E-2</v>
      </c>
      <c r="DD214" s="380">
        <v>0</v>
      </c>
      <c r="DE214" s="380">
        <v>8.6308623736921303E-2</v>
      </c>
      <c r="DF214" s="591">
        <f t="shared" si="351"/>
        <v>0.106737025301388</v>
      </c>
      <c r="DG214" s="380">
        <v>0</v>
      </c>
      <c r="DH214" s="380">
        <v>0.106737025301388</v>
      </c>
      <c r="DI214" s="89">
        <v>3486.5330190017398</v>
      </c>
      <c r="DJ214" s="380">
        <v>556.45266074435301</v>
      </c>
      <c r="DK214" s="380">
        <v>8.9986461479876698E-3</v>
      </c>
      <c r="DL214" s="89">
        <v>9935.6724047223106</v>
      </c>
      <c r="DM214" s="380">
        <v>1544.1037707053399</v>
      </c>
      <c r="DN214" s="380">
        <v>0</v>
      </c>
      <c r="DO214" s="89">
        <v>1437.04057704308</v>
      </c>
      <c r="DP214" s="380">
        <v>259.45187147483398</v>
      </c>
      <c r="DQ214" s="380">
        <v>0</v>
      </c>
      <c r="DR214" s="89">
        <v>6203.3054374691001</v>
      </c>
      <c r="DS214" s="380">
        <v>855.51853165454997</v>
      </c>
      <c r="DT214" s="380">
        <v>0</v>
      </c>
      <c r="DU214" s="89">
        <v>1140.00797213702</v>
      </c>
      <c r="DV214" s="380">
        <v>121.802105957131</v>
      </c>
      <c r="DW214" s="380">
        <v>0</v>
      </c>
      <c r="DX214" s="89">
        <v>75.055580193209906</v>
      </c>
      <c r="DY214" s="380">
        <v>8.4116787200350593</v>
      </c>
      <c r="DZ214" s="380">
        <v>1.2345320776115901E-2</v>
      </c>
      <c r="EA214" s="89">
        <v>981.74749516562497</v>
      </c>
      <c r="EB214" s="380">
        <v>74.850395342732298</v>
      </c>
      <c r="EC214" s="380">
        <v>0</v>
      </c>
      <c r="ED214" s="89">
        <v>127.550010225254</v>
      </c>
      <c r="EE214" s="380">
        <v>12.1640451010355</v>
      </c>
      <c r="EF214" s="380">
        <v>0</v>
      </c>
      <c r="EG214" s="89">
        <v>712.93705646682599</v>
      </c>
      <c r="EH214" s="380">
        <v>102.717705034985</v>
      </c>
      <c r="EI214" s="380">
        <v>0</v>
      </c>
      <c r="EJ214" s="89">
        <v>134.88317892635399</v>
      </c>
      <c r="EK214" s="380">
        <v>22.675027238625798</v>
      </c>
      <c r="EL214" s="380">
        <v>0</v>
      </c>
      <c r="EM214" s="89">
        <v>371.96665825482899</v>
      </c>
      <c r="EN214" s="380">
        <v>58.707526918957697</v>
      </c>
      <c r="EO214" s="380">
        <v>0</v>
      </c>
      <c r="EP214" s="89">
        <v>47.765161420371101</v>
      </c>
      <c r="EQ214" s="380">
        <v>9.3946480954238307</v>
      </c>
      <c r="ER214" s="380">
        <v>7.1403982567777398E-3</v>
      </c>
      <c r="ES214" s="89">
        <v>283.93215757518601</v>
      </c>
      <c r="ET214" s="380">
        <v>52.448269198119903</v>
      </c>
      <c r="EU214" s="380">
        <v>0</v>
      </c>
      <c r="EV214" s="89">
        <v>40.318881515237003</v>
      </c>
      <c r="EW214" s="380">
        <v>5.5107518733640797</v>
      </c>
      <c r="EX214" s="380">
        <v>0</v>
      </c>
      <c r="EY214" s="591">
        <v>0</v>
      </c>
      <c r="EZ214" s="380">
        <v>0</v>
      </c>
      <c r="FA214" s="380">
        <v>0</v>
      </c>
      <c r="FB214" s="89">
        <v>8.1019246418883402</v>
      </c>
      <c r="FC214" s="380">
        <v>3.2058409889024002</v>
      </c>
      <c r="FD214" s="380">
        <v>5.1546764378556903E-2</v>
      </c>
      <c r="FE214" s="89">
        <v>0.19858207386683999</v>
      </c>
      <c r="FF214" s="380">
        <v>0.39716414773367997</v>
      </c>
      <c r="FG214" s="380">
        <v>3.5392293436895102E-2</v>
      </c>
      <c r="FH214" s="89">
        <v>59.497603859135999</v>
      </c>
      <c r="FI214" s="380">
        <v>9.1630532445305199</v>
      </c>
      <c r="FJ214" s="380">
        <v>2.3536438344998099E-2</v>
      </c>
      <c r="FK214" s="89">
        <v>33.183330516320602</v>
      </c>
      <c r="FL214" s="380">
        <v>5.6015655205611203</v>
      </c>
      <c r="FM214" s="380">
        <v>0</v>
      </c>
    </row>
    <row r="215" spans="2:169">
      <c r="B215" s="73" t="s">
        <v>1337</v>
      </c>
      <c r="C215" s="73" t="s">
        <v>1454</v>
      </c>
      <c r="D215" s="73" t="s">
        <v>1367</v>
      </c>
      <c r="E215" s="73">
        <v>0.89</v>
      </c>
      <c r="F215" s="73">
        <v>1.53</v>
      </c>
      <c r="H215" s="73" t="s">
        <v>1455</v>
      </c>
      <c r="I215" s="73" t="s">
        <v>1479</v>
      </c>
      <c r="J215" s="73" t="s">
        <v>121</v>
      </c>
      <c r="K215" s="73" t="s">
        <v>1480</v>
      </c>
      <c r="L215" s="73">
        <v>15</v>
      </c>
      <c r="M215" s="113" t="s">
        <v>1782</v>
      </c>
      <c r="N215" s="591">
        <f t="shared" si="329"/>
        <v>15.721689522874399</v>
      </c>
      <c r="O215" s="380">
        <v>23.117289894528501</v>
      </c>
      <c r="P215" s="380">
        <v>15.721689522874399</v>
      </c>
      <c r="Q215" s="591">
        <f t="shared" si="333"/>
        <v>11.136186106435201</v>
      </c>
      <c r="R215" s="380">
        <v>26.938254813393801</v>
      </c>
      <c r="S215" s="380">
        <v>11.136186106435201</v>
      </c>
      <c r="T215" s="89">
        <v>90.395130636249903</v>
      </c>
      <c r="U215" s="380">
        <v>142.46344439154299</v>
      </c>
      <c r="V215" s="380">
        <v>52.809435542949302</v>
      </c>
      <c r="W215" s="89">
        <v>43.204035789280098</v>
      </c>
      <c r="X215" s="380">
        <v>31.188320037632401</v>
      </c>
      <c r="Y215" s="380">
        <v>2.0112152266899499</v>
      </c>
      <c r="Z215" s="89">
        <v>19.518485911311899</v>
      </c>
      <c r="AA215" s="380">
        <v>24.7976236527293</v>
      </c>
      <c r="AB215" s="380">
        <v>3.2067985319617001</v>
      </c>
      <c r="AC215" s="591">
        <f t="shared" ref="AC215" si="355">AE215</f>
        <v>949.09001430218996</v>
      </c>
      <c r="AD215" s="380">
        <v>1988.6785143710699</v>
      </c>
      <c r="AE215" s="380">
        <v>949.09001430218996</v>
      </c>
      <c r="AF215" s="89">
        <v>197958.980720427</v>
      </c>
      <c r="AG215" s="380">
        <v>32037.554318522001</v>
      </c>
      <c r="AH215" s="380">
        <v>51.910351426110097</v>
      </c>
      <c r="AI215" s="591">
        <f t="shared" si="335"/>
        <v>267.52197788281399</v>
      </c>
      <c r="AJ215" s="380">
        <v>601.65469862117698</v>
      </c>
      <c r="AK215" s="380">
        <v>267.52197788281399</v>
      </c>
      <c r="AL215" s="591">
        <f t="shared" ref="AL215" si="356">AN215</f>
        <v>410.89431148814202</v>
      </c>
      <c r="AM215" s="380">
        <v>1271.13853284726</v>
      </c>
      <c r="AN215" s="380">
        <v>410.89431148814202</v>
      </c>
      <c r="AO215" s="591">
        <f t="shared" ref="AO215" si="357">AQ215</f>
        <v>247.17013257948699</v>
      </c>
      <c r="AP215" s="380">
        <v>648.08007634524495</v>
      </c>
      <c r="AQ215" s="380">
        <v>247.17013257948699</v>
      </c>
      <c r="AR215" s="89">
        <v>4.21492563906589</v>
      </c>
      <c r="AS215" s="380">
        <v>4.0411205581634801</v>
      </c>
      <c r="AT215" s="380">
        <v>1.2406723886959501</v>
      </c>
      <c r="AU215" s="591">
        <f t="shared" si="353"/>
        <v>4.5387166896792701</v>
      </c>
      <c r="AV215" s="380">
        <v>0</v>
      </c>
      <c r="AW215" s="380">
        <v>4.5387166896792701</v>
      </c>
      <c r="AX215" s="89">
        <v>0.47045686057903002</v>
      </c>
      <c r="AY215" s="382">
        <v>0.76645124898204497</v>
      </c>
      <c r="AZ215" s="382">
        <v>0.23214165162068101</v>
      </c>
      <c r="BA215" s="591">
        <f t="shared" si="306"/>
        <v>7.7116642216017501</v>
      </c>
      <c r="BB215" s="380">
        <v>18.108779855961199</v>
      </c>
      <c r="BC215" s="380">
        <v>7.7116642216017501</v>
      </c>
      <c r="BD215" s="89">
        <v>597.66912191308904</v>
      </c>
      <c r="BE215" s="380">
        <v>100.05038675581299</v>
      </c>
      <c r="BF215" s="380">
        <v>3.1828047993011599</v>
      </c>
      <c r="BG215" s="89">
        <v>546.93795849406695</v>
      </c>
      <c r="BH215" s="380">
        <v>88.138926120502703</v>
      </c>
      <c r="BI215" s="380">
        <v>3.04562612695642</v>
      </c>
      <c r="BJ215" s="89">
        <v>550.476790775263</v>
      </c>
      <c r="BK215" s="380">
        <v>167.889835264227</v>
      </c>
      <c r="BL215" s="380">
        <v>17.308626626752901</v>
      </c>
      <c r="BM215" s="591">
        <f t="shared" si="331"/>
        <v>0.13297493388315701</v>
      </c>
      <c r="BN215" s="380">
        <v>0</v>
      </c>
      <c r="BO215" s="380">
        <v>0.13297493388315701</v>
      </c>
      <c r="BP215" s="591">
        <f t="shared" si="310"/>
        <v>1.8454833063971501</v>
      </c>
      <c r="BQ215" s="380">
        <v>1.20488827445975</v>
      </c>
      <c r="BR215" s="380">
        <v>1.8454833063971501</v>
      </c>
      <c r="BS215" s="591">
        <f t="shared" si="326"/>
        <v>2.5772260917721899</v>
      </c>
      <c r="BT215" s="380">
        <v>5.8691375418648999</v>
      </c>
      <c r="BU215" s="380">
        <v>2.5772260917721899</v>
      </c>
      <c r="BV215" s="89">
        <v>4.1955094358354703</v>
      </c>
      <c r="BW215" s="380">
        <v>8.3910188716709495</v>
      </c>
      <c r="BX215" s="380">
        <v>1.4160169713636801</v>
      </c>
      <c r="BY215" s="89">
        <v>2.8211549061152601</v>
      </c>
      <c r="BZ215" s="380">
        <v>2.4618229177343598</v>
      </c>
      <c r="CA215" s="380">
        <v>0.317582599894908</v>
      </c>
      <c r="CB215" s="89">
        <v>59.746155970626198</v>
      </c>
      <c r="CC215" s="380">
        <v>24.5201247088944</v>
      </c>
      <c r="CD215" s="380">
        <v>1.34490455800594</v>
      </c>
      <c r="CE215" s="89">
        <v>17.909697913440102</v>
      </c>
      <c r="CF215" s="380">
        <v>14.492960142479999</v>
      </c>
      <c r="CG215" s="380">
        <v>0.61763056254064397</v>
      </c>
      <c r="CH215" s="591">
        <f t="shared" si="270"/>
        <v>20.9464060105384</v>
      </c>
      <c r="CI215" s="380">
        <v>32.412402170345104</v>
      </c>
      <c r="CJ215" s="380">
        <v>20.9464060105384</v>
      </c>
      <c r="CK215" s="89">
        <v>262.75749143457801</v>
      </c>
      <c r="CL215" s="380">
        <v>26.133134555271099</v>
      </c>
      <c r="CM215" s="380">
        <v>0.14094117717407101</v>
      </c>
      <c r="CN215" s="89">
        <v>2044.1389120294</v>
      </c>
      <c r="CO215" s="380">
        <v>1093.8936437674899</v>
      </c>
      <c r="CP215" s="380">
        <v>7.9976138781965703E-2</v>
      </c>
      <c r="CQ215" s="89">
        <v>0.95362640097533002</v>
      </c>
      <c r="CR215" s="380">
        <v>1.90725280195066</v>
      </c>
      <c r="CS215" s="380">
        <v>0</v>
      </c>
      <c r="CT215" s="591">
        <f t="shared" ref="CT215" si="358">CV215</f>
        <v>3.2373140700040798E-2</v>
      </c>
      <c r="CU215" s="380">
        <v>0</v>
      </c>
      <c r="CV215" s="380">
        <v>3.2373140700040798E-2</v>
      </c>
      <c r="CW215" s="89">
        <v>0</v>
      </c>
      <c r="CX215" s="380">
        <v>0</v>
      </c>
      <c r="CY215" s="380">
        <v>0</v>
      </c>
      <c r="CZ215" s="591">
        <f t="shared" si="271"/>
        <v>0.31509997088877501</v>
      </c>
      <c r="DA215" s="380">
        <v>0</v>
      </c>
      <c r="DB215" s="380">
        <v>0.31509997088877501</v>
      </c>
      <c r="DC215" s="591">
        <f t="shared" si="276"/>
        <v>0.19961195428675099</v>
      </c>
      <c r="DD215" s="380">
        <v>0</v>
      </c>
      <c r="DE215" s="380">
        <v>0.19961195428675099</v>
      </c>
      <c r="DF215" s="591">
        <f t="shared" si="351"/>
        <v>0.18973478994252699</v>
      </c>
      <c r="DG215" s="380">
        <v>0</v>
      </c>
      <c r="DH215" s="380">
        <v>0.18973478994252699</v>
      </c>
      <c r="DI215" s="89">
        <v>1796.9822778621999</v>
      </c>
      <c r="DJ215" s="380">
        <v>956.19780377163897</v>
      </c>
      <c r="DK215" s="380">
        <v>0</v>
      </c>
      <c r="DL215" s="89">
        <v>5371.9367615565197</v>
      </c>
      <c r="DM215" s="380">
        <v>2933.4538108038801</v>
      </c>
      <c r="DN215" s="380">
        <v>0</v>
      </c>
      <c r="DO215" s="89">
        <v>733.51639045880802</v>
      </c>
      <c r="DP215" s="380">
        <v>401.60401793410301</v>
      </c>
      <c r="DQ215" s="380">
        <v>0</v>
      </c>
      <c r="DR215" s="89">
        <v>3164.5809637194402</v>
      </c>
      <c r="DS215" s="380">
        <v>1774.90086003391</v>
      </c>
      <c r="DT215" s="380">
        <v>0.100021834702785</v>
      </c>
      <c r="DU215" s="89">
        <v>558.10378005707503</v>
      </c>
      <c r="DV215" s="380">
        <v>293.21495324600897</v>
      </c>
      <c r="DW215" s="380">
        <v>0</v>
      </c>
      <c r="DX215" s="89">
        <v>48.461230795407602</v>
      </c>
      <c r="DY215" s="380">
        <v>27.155686691749299</v>
      </c>
      <c r="DZ215" s="380">
        <v>0</v>
      </c>
      <c r="EA215" s="89">
        <v>511.88533880693302</v>
      </c>
      <c r="EB215" s="380">
        <v>292.99152499088598</v>
      </c>
      <c r="EC215" s="380">
        <v>0</v>
      </c>
      <c r="ED215" s="89">
        <v>64.324665034047797</v>
      </c>
      <c r="EE215" s="380">
        <v>35.524189651408797</v>
      </c>
      <c r="EF215" s="380">
        <v>0</v>
      </c>
      <c r="EG215" s="89">
        <v>352.252887500263</v>
      </c>
      <c r="EH215" s="380">
        <v>202.88609715832101</v>
      </c>
      <c r="EI215" s="380">
        <v>7.3749500507765298E-2</v>
      </c>
      <c r="EJ215" s="89">
        <v>62.558349925371601</v>
      </c>
      <c r="EK215" s="380">
        <v>34.834201852928899</v>
      </c>
      <c r="EL215" s="380">
        <v>1.8567821694379E-2</v>
      </c>
      <c r="EM215" s="89">
        <v>176.00435161827801</v>
      </c>
      <c r="EN215" s="380">
        <v>102.165414375458</v>
      </c>
      <c r="EO215" s="380">
        <v>5.6473693043789901E-2</v>
      </c>
      <c r="EP215" s="89">
        <v>22.216466966317899</v>
      </c>
      <c r="EQ215" s="380">
        <v>12.2028113818993</v>
      </c>
      <c r="ER215" s="380">
        <v>0</v>
      </c>
      <c r="ES215" s="89">
        <v>123.111969450597</v>
      </c>
      <c r="ET215" s="380">
        <v>65.692628852742104</v>
      </c>
      <c r="EU215" s="380">
        <v>0</v>
      </c>
      <c r="EV215" s="89">
        <v>16.959703794878699</v>
      </c>
      <c r="EW215" s="380">
        <v>9.1733448717029695</v>
      </c>
      <c r="EX215" s="380">
        <v>0</v>
      </c>
      <c r="EY215" s="591">
        <f t="shared" ref="EY215" si="359">FA215</f>
        <v>9.0384425415893699E-2</v>
      </c>
      <c r="EZ215" s="380">
        <v>0</v>
      </c>
      <c r="FA215" s="380">
        <v>9.0384425415893699E-2</v>
      </c>
      <c r="FB215" s="89">
        <v>12.3775700442431</v>
      </c>
      <c r="FC215" s="380">
        <v>7.8849856170696997</v>
      </c>
      <c r="FD215" s="380">
        <v>0.14007566744920999</v>
      </c>
      <c r="FE215" s="591">
        <f t="shared" ref="FE215" si="360">FG215</f>
        <v>7.4027103353863893E-2</v>
      </c>
      <c r="FF215" s="380">
        <v>0</v>
      </c>
      <c r="FG215" s="380">
        <v>7.4027103353863893E-2</v>
      </c>
      <c r="FH215" s="89">
        <v>101.029454528709</v>
      </c>
      <c r="FI215" s="380">
        <v>102.555110582111</v>
      </c>
      <c r="FJ215" s="380">
        <v>0</v>
      </c>
      <c r="FK215" s="89">
        <v>13.128063955199</v>
      </c>
      <c r="FL215" s="380">
        <v>12.281119341795</v>
      </c>
      <c r="FM215" s="380">
        <v>0</v>
      </c>
    </row>
    <row r="216" spans="2:169">
      <c r="B216" s="73" t="s">
        <v>1337</v>
      </c>
      <c r="C216" s="73" t="s">
        <v>1454</v>
      </c>
      <c r="D216" s="73" t="s">
        <v>1367</v>
      </c>
      <c r="E216" s="73">
        <v>0.89</v>
      </c>
      <c r="F216" s="73">
        <v>1.53</v>
      </c>
      <c r="H216" s="73" t="s">
        <v>1455</v>
      </c>
      <c r="I216" s="73" t="s">
        <v>1479</v>
      </c>
      <c r="J216" s="73" t="s">
        <v>121</v>
      </c>
      <c r="K216" s="73" t="s">
        <v>1490</v>
      </c>
      <c r="L216" s="73">
        <v>25</v>
      </c>
      <c r="M216" s="113" t="s">
        <v>1783</v>
      </c>
      <c r="N216" s="591">
        <f>P216</f>
        <v>6.0322380051309903</v>
      </c>
      <c r="O216" s="380">
        <v>8.1989322180419109</v>
      </c>
      <c r="P216" s="380">
        <v>6.0322380051309903</v>
      </c>
      <c r="Q216" s="591">
        <f t="shared" si="333"/>
        <v>5.07782656964834</v>
      </c>
      <c r="R216" s="380">
        <v>4.8279631266628797</v>
      </c>
      <c r="S216" s="380">
        <v>5.07782656964834</v>
      </c>
      <c r="T216" s="89">
        <v>281.38040768501799</v>
      </c>
      <c r="U216" s="380">
        <v>54.878664049779204</v>
      </c>
      <c r="V216" s="380">
        <v>18.661688267252998</v>
      </c>
      <c r="W216" s="89">
        <v>43.809437087277203</v>
      </c>
      <c r="X216" s="380">
        <v>19.646974879203299</v>
      </c>
      <c r="Y216" s="380">
        <v>1.2222451138115999</v>
      </c>
      <c r="Z216" s="89">
        <v>90.178706412602494</v>
      </c>
      <c r="AA216" s="380">
        <v>33.7796003762897</v>
      </c>
      <c r="AB216" s="380">
        <v>1.68902727542552</v>
      </c>
      <c r="AC216" s="89">
        <v>5587.27036055193</v>
      </c>
      <c r="AD216" s="380">
        <v>1148.6718517338099</v>
      </c>
      <c r="AE216" s="380">
        <v>481.648655171928</v>
      </c>
      <c r="AF216" s="89">
        <v>247708.82627168001</v>
      </c>
      <c r="AG216" s="380">
        <v>64223.9016398026</v>
      </c>
      <c r="AH216" s="380">
        <v>27.370031265587698</v>
      </c>
      <c r="AI216" s="591">
        <f t="shared" si="335"/>
        <v>192.12629461052299</v>
      </c>
      <c r="AJ216" s="380">
        <v>199.75805435072999</v>
      </c>
      <c r="AK216" s="380">
        <v>192.12629461052299</v>
      </c>
      <c r="AL216" s="89">
        <v>469.16993882033199</v>
      </c>
      <c r="AM216" s="380">
        <v>360.08530960574097</v>
      </c>
      <c r="AN216" s="380">
        <v>306.18187926773402</v>
      </c>
      <c r="AO216" s="89">
        <v>307.26590912859501</v>
      </c>
      <c r="AP216" s="380">
        <v>157.36954615644899</v>
      </c>
      <c r="AQ216" s="380">
        <v>150.81890263530499</v>
      </c>
      <c r="AR216" s="89">
        <v>4.3883615893605601</v>
      </c>
      <c r="AS216" s="380">
        <v>1.8639207627211101</v>
      </c>
      <c r="AT216" s="380">
        <v>0.67860268424335501</v>
      </c>
      <c r="AU216" s="591">
        <f t="shared" si="353"/>
        <v>1.9818489976217999</v>
      </c>
      <c r="AV216" s="380">
        <v>0</v>
      </c>
      <c r="AW216" s="380">
        <v>1.9818489976217999</v>
      </c>
      <c r="AX216" s="89">
        <v>0.220233558000964</v>
      </c>
      <c r="AY216" s="382">
        <v>0.25727211600333</v>
      </c>
      <c r="AZ216" s="382">
        <v>0.14012995684381799</v>
      </c>
      <c r="BA216" s="591">
        <f t="shared" si="306"/>
        <v>5.50478899412232</v>
      </c>
      <c r="BB216" s="380">
        <v>8.6165133128773093</v>
      </c>
      <c r="BC216" s="380">
        <v>5.50478899412232</v>
      </c>
      <c r="BD216" s="89">
        <v>604.97082388277295</v>
      </c>
      <c r="BE216" s="380">
        <v>106.16727598944099</v>
      </c>
      <c r="BF216" s="380">
        <v>2.0317239923563499</v>
      </c>
      <c r="BG216" s="89">
        <v>442.63418445022899</v>
      </c>
      <c r="BH216" s="380">
        <v>109.610284018407</v>
      </c>
      <c r="BI216" s="380">
        <v>1.83031551105449</v>
      </c>
      <c r="BJ216" s="89">
        <v>442.97861547328802</v>
      </c>
      <c r="BK216" s="380">
        <v>107.69532637542299</v>
      </c>
      <c r="BL216" s="380">
        <v>9.2231086695872104</v>
      </c>
      <c r="BM216" s="591">
        <f t="shared" si="331"/>
        <v>5.1730110144468003E-2</v>
      </c>
      <c r="BN216" s="380">
        <v>0</v>
      </c>
      <c r="BO216" s="380">
        <v>5.1730110144468003E-2</v>
      </c>
      <c r="BP216" s="591">
        <f t="shared" si="310"/>
        <v>0.66404869616922702</v>
      </c>
      <c r="BQ216" s="380">
        <v>2.05428215327218</v>
      </c>
      <c r="BR216" s="380">
        <v>0.66404869616922702</v>
      </c>
      <c r="BS216" s="591">
        <f t="shared" si="326"/>
        <v>1.1186476808371899</v>
      </c>
      <c r="BT216" s="380">
        <v>2.1321293463067401</v>
      </c>
      <c r="BU216" s="380">
        <v>1.1186476808371899</v>
      </c>
      <c r="BV216" s="89">
        <v>1.7553045037389801</v>
      </c>
      <c r="BW216" s="380">
        <v>3.5106090074779699</v>
      </c>
      <c r="BX216" s="380">
        <v>0.93888556742962304</v>
      </c>
      <c r="BY216" s="89">
        <v>3.0841690937106101</v>
      </c>
      <c r="BZ216" s="380">
        <v>1.62250954773865</v>
      </c>
      <c r="CA216" s="380">
        <v>0.148798615672285</v>
      </c>
      <c r="CB216" s="89">
        <v>149.88581652449599</v>
      </c>
      <c r="CC216" s="380">
        <v>25.682944069980199</v>
      </c>
      <c r="CD216" s="380">
        <v>0.97870447943080197</v>
      </c>
      <c r="CE216" s="89">
        <v>48.977457477001103</v>
      </c>
      <c r="CF216" s="380">
        <v>11.0699328257658</v>
      </c>
      <c r="CG216" s="380">
        <v>0.26390482873183102</v>
      </c>
      <c r="CH216" s="591">
        <f t="shared" si="270"/>
        <v>8.0998309665563397</v>
      </c>
      <c r="CI216" s="380">
        <v>15.4584849413217</v>
      </c>
      <c r="CJ216" s="380">
        <v>8.0998309665563397</v>
      </c>
      <c r="CK216" s="89">
        <v>303.89472849814899</v>
      </c>
      <c r="CL216" s="380">
        <v>42.417096138542703</v>
      </c>
      <c r="CM216" s="380">
        <v>4.91833705125529E-2</v>
      </c>
      <c r="CN216" s="89">
        <v>6172.37469815232</v>
      </c>
      <c r="CO216" s="380">
        <v>1246.8178170126901</v>
      </c>
      <c r="CP216" s="380">
        <v>1.5667232103407799E-2</v>
      </c>
      <c r="CQ216" s="89">
        <v>2.15786756620358</v>
      </c>
      <c r="CR216" s="380">
        <v>1.36856654961929</v>
      </c>
      <c r="CS216" s="380">
        <v>0</v>
      </c>
      <c r="CT216" s="89">
        <v>0</v>
      </c>
      <c r="CU216" s="380">
        <v>0</v>
      </c>
      <c r="CV216" s="380">
        <v>0</v>
      </c>
      <c r="CW216" s="89">
        <v>0</v>
      </c>
      <c r="CX216" s="380">
        <v>0</v>
      </c>
      <c r="CY216" s="380">
        <v>0</v>
      </c>
      <c r="CZ216" s="591">
        <f t="shared" si="271"/>
        <v>0.20594692989331201</v>
      </c>
      <c r="DA216" s="380">
        <v>0</v>
      </c>
      <c r="DB216" s="380">
        <v>0.20594692989331201</v>
      </c>
      <c r="DC216" s="591">
        <f t="shared" si="276"/>
        <v>7.5664724431433406E-2</v>
      </c>
      <c r="DD216" s="380">
        <v>0</v>
      </c>
      <c r="DE216" s="380">
        <v>7.5664724431433406E-2</v>
      </c>
      <c r="DF216" s="591">
        <f t="shared" si="351"/>
        <v>9.5292314721563007E-2</v>
      </c>
      <c r="DG216" s="380">
        <v>0</v>
      </c>
      <c r="DH216" s="380">
        <v>9.5292314721563007E-2</v>
      </c>
      <c r="DI216" s="89">
        <v>1088.5404381949199</v>
      </c>
      <c r="DJ216" s="380">
        <v>202.92556994358199</v>
      </c>
      <c r="DK216" s="380">
        <v>0</v>
      </c>
      <c r="DL216" s="89">
        <v>4508.5518279892804</v>
      </c>
      <c r="DM216" s="380">
        <v>870.80800150413097</v>
      </c>
      <c r="DN216" s="380">
        <v>1.0764369940554E-2</v>
      </c>
      <c r="DO216" s="89">
        <v>894.06759920230195</v>
      </c>
      <c r="DP216" s="380">
        <v>179.947239402653</v>
      </c>
      <c r="DQ216" s="380">
        <v>0</v>
      </c>
      <c r="DR216" s="89">
        <v>4947.3979620605996</v>
      </c>
      <c r="DS216" s="380">
        <v>810.53250701826096</v>
      </c>
      <c r="DT216" s="380">
        <v>0</v>
      </c>
      <c r="DU216" s="89">
        <v>1376.61694222401</v>
      </c>
      <c r="DV216" s="380">
        <v>299.306283021924</v>
      </c>
      <c r="DW216" s="380">
        <v>0</v>
      </c>
      <c r="DX216" s="89">
        <v>149.72357385940899</v>
      </c>
      <c r="DY216" s="380">
        <v>19.203928887275801</v>
      </c>
      <c r="DZ216" s="380">
        <v>1.5492472181537801E-2</v>
      </c>
      <c r="EA216" s="89">
        <v>1402.70777915849</v>
      </c>
      <c r="EB216" s="380">
        <v>246.176306557267</v>
      </c>
      <c r="EC216" s="380">
        <v>0</v>
      </c>
      <c r="ED216" s="89">
        <v>194.364324022874</v>
      </c>
      <c r="EE216" s="380">
        <v>47.7065275574856</v>
      </c>
      <c r="EF216" s="380">
        <v>0</v>
      </c>
      <c r="EG216" s="89">
        <v>1191.1092887725799</v>
      </c>
      <c r="EH216" s="380">
        <v>218.55301363925301</v>
      </c>
      <c r="EI216" s="380">
        <v>3.7233263374120897E-2</v>
      </c>
      <c r="EJ216" s="89">
        <v>221.00507498183799</v>
      </c>
      <c r="EK216" s="380">
        <v>46.585365972760499</v>
      </c>
      <c r="EL216" s="380">
        <v>0</v>
      </c>
      <c r="EM216" s="89">
        <v>609.30836487773195</v>
      </c>
      <c r="EN216" s="380">
        <v>156.40010872586399</v>
      </c>
      <c r="EO216" s="380">
        <v>2.86553750261564E-2</v>
      </c>
      <c r="EP216" s="89">
        <v>82.704124812037506</v>
      </c>
      <c r="EQ216" s="380">
        <v>13.5529397713057</v>
      </c>
      <c r="ER216" s="380">
        <v>8.9850227770998103E-3</v>
      </c>
      <c r="ES216" s="89">
        <v>493.67205442006798</v>
      </c>
      <c r="ET216" s="380">
        <v>98.532325353325405</v>
      </c>
      <c r="EU216" s="380">
        <v>0</v>
      </c>
      <c r="EV216" s="89">
        <v>68.914807536682403</v>
      </c>
      <c r="EW216" s="380">
        <v>16.2598092096481</v>
      </c>
      <c r="EX216" s="380">
        <v>0</v>
      </c>
      <c r="EY216" s="89">
        <v>0.45993291545152598</v>
      </c>
      <c r="EZ216" s="380">
        <v>0.91986583090305096</v>
      </c>
      <c r="FA216" s="380">
        <v>4.5445777899668999E-2</v>
      </c>
      <c r="FB216" s="89">
        <v>12.650007853293999</v>
      </c>
      <c r="FC216" s="380">
        <v>4.1609243131028899</v>
      </c>
      <c r="FD216" s="380">
        <v>4.98466153386481E-2</v>
      </c>
      <c r="FE216" s="89">
        <v>0.85427824955778897</v>
      </c>
      <c r="FF216" s="380">
        <v>0.35761451591015903</v>
      </c>
      <c r="FG216" s="380">
        <v>2.3361903748762101E-2</v>
      </c>
      <c r="FH216" s="89">
        <v>130.655146409406</v>
      </c>
      <c r="FI216" s="380">
        <v>37.053670370930298</v>
      </c>
      <c r="FJ216" s="380">
        <v>1.4697599114420401E-2</v>
      </c>
      <c r="FK216" s="89">
        <v>66.015345441641102</v>
      </c>
      <c r="FL216" s="380">
        <v>15.7932397561004</v>
      </c>
      <c r="FM216" s="380">
        <v>0</v>
      </c>
    </row>
    <row r="217" spans="2:169">
      <c r="B217" s="73" t="s">
        <v>1337</v>
      </c>
      <c r="C217" s="73" t="s">
        <v>1454</v>
      </c>
      <c r="D217" s="73" t="s">
        <v>1367</v>
      </c>
      <c r="E217" s="73">
        <v>0.89</v>
      </c>
      <c r="F217" s="73">
        <v>1.53</v>
      </c>
      <c r="H217" s="73" t="s">
        <v>1455</v>
      </c>
      <c r="I217" s="73" t="s">
        <v>1479</v>
      </c>
      <c r="J217" s="73" t="s">
        <v>121</v>
      </c>
      <c r="K217" s="73" t="s">
        <v>1490</v>
      </c>
      <c r="L217" s="73">
        <v>25</v>
      </c>
      <c r="M217" s="113" t="s">
        <v>1784</v>
      </c>
      <c r="N217" s="591">
        <f>P217</f>
        <v>4.2952488879131501</v>
      </c>
      <c r="O217" s="380">
        <v>9.7568912192122301</v>
      </c>
      <c r="P217" s="380">
        <v>4.2952488879131501</v>
      </c>
      <c r="Q217" s="591">
        <f t="shared" si="333"/>
        <v>3.0266710159911598</v>
      </c>
      <c r="R217" s="380">
        <v>10.029167216858999</v>
      </c>
      <c r="S217" s="380">
        <v>3.0266710159911598</v>
      </c>
      <c r="T217" s="89">
        <v>224.612949384031</v>
      </c>
      <c r="U217" s="380">
        <v>39.175612396583503</v>
      </c>
      <c r="V217" s="380">
        <v>10.2422842840357</v>
      </c>
      <c r="W217" s="89">
        <v>29.434228336696201</v>
      </c>
      <c r="X217" s="380">
        <v>15.163580788598701</v>
      </c>
      <c r="Y217" s="380">
        <v>0.35806490045469203</v>
      </c>
      <c r="Z217" s="89">
        <v>3.3469807973873702</v>
      </c>
      <c r="AA217" s="380">
        <v>5.7682220661666799</v>
      </c>
      <c r="AB217" s="380">
        <v>0.82202751826847298</v>
      </c>
      <c r="AC217" s="89">
        <v>1501.0551997882001</v>
      </c>
      <c r="AD217" s="380">
        <v>1391.75038161009</v>
      </c>
      <c r="AE217" s="380">
        <v>445.717094639067</v>
      </c>
      <c r="AF217" s="89">
        <v>229227.619802031</v>
      </c>
      <c r="AG217" s="380">
        <v>44768.310078696602</v>
      </c>
      <c r="AH217" s="380">
        <v>16.0392662553508</v>
      </c>
      <c r="AI217" s="89">
        <v>146.10838260216701</v>
      </c>
      <c r="AJ217" s="380">
        <v>292.21676520433499</v>
      </c>
      <c r="AK217" s="380">
        <v>96.654429210354294</v>
      </c>
      <c r="AL217" s="89">
        <v>342.48874402756502</v>
      </c>
      <c r="AM217" s="380">
        <v>767.67087510898102</v>
      </c>
      <c r="AN217" s="380">
        <v>187.02006593926399</v>
      </c>
      <c r="AO217" s="591">
        <f>AQ217</f>
        <v>112.72280497258799</v>
      </c>
      <c r="AP217" s="380">
        <v>411.34823634313801</v>
      </c>
      <c r="AQ217" s="380">
        <v>112.72280497258799</v>
      </c>
      <c r="AR217" s="89">
        <v>6.6373742820518604</v>
      </c>
      <c r="AS217" s="380">
        <v>2.3342550283698298</v>
      </c>
      <c r="AT217" s="380">
        <v>0.36326676056018398</v>
      </c>
      <c r="AU217" s="591">
        <f t="shared" si="353"/>
        <v>1.2583397087357799</v>
      </c>
      <c r="AV217" s="380">
        <v>0</v>
      </c>
      <c r="AW217" s="380">
        <v>1.2583397087357799</v>
      </c>
      <c r="AX217" s="591">
        <f t="shared" ref="AX217:AX220" si="361">AZ217</f>
        <v>9.5126102749327507E-2</v>
      </c>
      <c r="AY217" s="382">
        <v>0.38771485490427299</v>
      </c>
      <c r="AZ217" s="382">
        <v>9.5126102749327507E-2</v>
      </c>
      <c r="BA217" s="591">
        <f t="shared" si="306"/>
        <v>3.19221371486457</v>
      </c>
      <c r="BB217" s="380">
        <v>5.44880398559871</v>
      </c>
      <c r="BC217" s="380">
        <v>3.19221371486457</v>
      </c>
      <c r="BD217" s="89">
        <v>647.89949507717699</v>
      </c>
      <c r="BE217" s="380">
        <v>112.53483706658599</v>
      </c>
      <c r="BF217" s="380">
        <v>1.2030417870202801</v>
      </c>
      <c r="BG217" s="89">
        <v>366.19038880428502</v>
      </c>
      <c r="BH217" s="380">
        <v>78.711244264970702</v>
      </c>
      <c r="BI217" s="380">
        <v>1.0195713198855201</v>
      </c>
      <c r="BJ217" s="89">
        <v>397.12300064265298</v>
      </c>
      <c r="BK217" s="380">
        <v>127.07173589956599</v>
      </c>
      <c r="BL217" s="380">
        <v>6.0282712838990298</v>
      </c>
      <c r="BM217" s="591">
        <f t="shared" si="331"/>
        <v>5.0451806277801103E-2</v>
      </c>
      <c r="BN217" s="380">
        <v>0</v>
      </c>
      <c r="BO217" s="380">
        <v>5.0451806277801103E-2</v>
      </c>
      <c r="BP217" s="591">
        <f t="shared" si="310"/>
        <v>0.49469257513387999</v>
      </c>
      <c r="BQ217" s="380">
        <v>2.1520363891379901</v>
      </c>
      <c r="BR217" s="380">
        <v>0.49469257513387999</v>
      </c>
      <c r="BS217" s="591">
        <f t="shared" si="326"/>
        <v>0.56128183844278601</v>
      </c>
      <c r="BT217" s="380">
        <v>2.00267877171652</v>
      </c>
      <c r="BU217" s="380">
        <v>0.56128183844278601</v>
      </c>
      <c r="BV217" s="89">
        <v>3.1443056092273798</v>
      </c>
      <c r="BW217" s="380">
        <v>3.0248485934614</v>
      </c>
      <c r="BX217" s="380">
        <v>0.507213042726258</v>
      </c>
      <c r="BY217" s="89">
        <v>2.0103605351701899</v>
      </c>
      <c r="BZ217" s="380">
        <v>1.3496298716415001</v>
      </c>
      <c r="CA217" s="380">
        <v>0.110224142353002</v>
      </c>
      <c r="CB217" s="89">
        <v>87.615961793765806</v>
      </c>
      <c r="CC217" s="380">
        <v>24.0460685820591</v>
      </c>
      <c r="CD217" s="380">
        <v>0.46158631779201498</v>
      </c>
      <c r="CE217" s="89">
        <v>28.837612726276902</v>
      </c>
      <c r="CF217" s="380">
        <v>10.240238555409199</v>
      </c>
      <c r="CG217" s="380">
        <v>0.170482794258316</v>
      </c>
      <c r="CH217" s="591">
        <f t="shared" si="270"/>
        <v>5.36263021808288</v>
      </c>
      <c r="CI217" s="380">
        <v>15.7942450582939</v>
      </c>
      <c r="CJ217" s="380">
        <v>5.36263021808288</v>
      </c>
      <c r="CK217" s="89">
        <v>338.88832882648597</v>
      </c>
      <c r="CL217" s="380">
        <v>59.123847907604201</v>
      </c>
      <c r="CM217" s="380">
        <v>4.1084495384310499E-2</v>
      </c>
      <c r="CN217" s="89">
        <v>3003.3755879079999</v>
      </c>
      <c r="CO217" s="380">
        <v>707.95426617781004</v>
      </c>
      <c r="CP217" s="380">
        <v>1.67294458521423E-2</v>
      </c>
      <c r="CQ217" s="89">
        <v>0.96339024144999597</v>
      </c>
      <c r="CR217" s="380">
        <v>1.10236853939054</v>
      </c>
      <c r="CS217" s="380">
        <v>0</v>
      </c>
      <c r="CT217" s="591">
        <f t="shared" ref="CT217" si="362">CV217</f>
        <v>1.0297946167162401E-2</v>
      </c>
      <c r="CU217" s="380">
        <v>0</v>
      </c>
      <c r="CV217" s="380">
        <v>1.0297946167162401E-2</v>
      </c>
      <c r="CW217" s="89">
        <v>0</v>
      </c>
      <c r="CX217" s="380">
        <v>0</v>
      </c>
      <c r="CY217" s="380">
        <v>0</v>
      </c>
      <c r="CZ217" s="591">
        <f t="shared" si="271"/>
        <v>8.3509520069379894E-2</v>
      </c>
      <c r="DA217" s="380">
        <v>0</v>
      </c>
      <c r="DB217" s="380">
        <v>8.3509520069379894E-2</v>
      </c>
      <c r="DC217" s="591">
        <f t="shared" si="276"/>
        <v>8.4686042723802896E-2</v>
      </c>
      <c r="DD217" s="380">
        <v>0</v>
      </c>
      <c r="DE217" s="380">
        <v>8.4686042723802896E-2</v>
      </c>
      <c r="DF217" s="591">
        <f t="shared" si="351"/>
        <v>5.9703858238283898E-2</v>
      </c>
      <c r="DG217" s="380">
        <v>0</v>
      </c>
      <c r="DH217" s="380">
        <v>5.9703858238283898E-2</v>
      </c>
      <c r="DI217" s="89">
        <v>719.60049434156895</v>
      </c>
      <c r="DJ217" s="380">
        <v>164.56215199069101</v>
      </c>
      <c r="DK217" s="380">
        <v>7.1652872528409498E-3</v>
      </c>
      <c r="DL217" s="89">
        <v>3048.04115483537</v>
      </c>
      <c r="DM217" s="380">
        <v>656.95068078327597</v>
      </c>
      <c r="DN217" s="380">
        <v>0</v>
      </c>
      <c r="DO217" s="89">
        <v>567.90761617054602</v>
      </c>
      <c r="DP217" s="380">
        <v>130.659520913954</v>
      </c>
      <c r="DQ217" s="380">
        <v>5.3055792192140197E-3</v>
      </c>
      <c r="DR217" s="89">
        <v>2899.5251783892099</v>
      </c>
      <c r="DS217" s="380">
        <v>619.47539333755003</v>
      </c>
      <c r="DT217" s="380">
        <v>0</v>
      </c>
      <c r="DU217" s="89">
        <v>725.42243144051997</v>
      </c>
      <c r="DV217" s="380">
        <v>178.81348619893001</v>
      </c>
      <c r="DW217" s="380">
        <v>0</v>
      </c>
      <c r="DX217" s="89">
        <v>62.764224729402102</v>
      </c>
      <c r="DY217" s="380">
        <v>15.7851324713845</v>
      </c>
      <c r="DZ217" s="380">
        <v>0</v>
      </c>
      <c r="EA217" s="89">
        <v>668.67624491101606</v>
      </c>
      <c r="EB217" s="380">
        <v>139.669687708114</v>
      </c>
      <c r="EC217" s="380">
        <v>0</v>
      </c>
      <c r="ED217" s="89">
        <v>94.544714726501695</v>
      </c>
      <c r="EE217" s="380">
        <v>21.710366917536799</v>
      </c>
      <c r="EF217" s="380">
        <v>0</v>
      </c>
      <c r="EG217" s="89">
        <v>571.23742533210896</v>
      </c>
      <c r="EH217" s="380">
        <v>126.98117933504599</v>
      </c>
      <c r="EI217" s="380">
        <v>3.27294595456704E-2</v>
      </c>
      <c r="EJ217" s="89">
        <v>106.647455605197</v>
      </c>
      <c r="EK217" s="380">
        <v>28.3081950673192</v>
      </c>
      <c r="EL217" s="380">
        <v>0</v>
      </c>
      <c r="EM217" s="89">
        <v>299.81268434458798</v>
      </c>
      <c r="EN217" s="380">
        <v>80.564352057434107</v>
      </c>
      <c r="EO217" s="380">
        <v>0</v>
      </c>
      <c r="EP217" s="89">
        <v>39.422578995877601</v>
      </c>
      <c r="EQ217" s="380">
        <v>12.4447998331074</v>
      </c>
      <c r="ER217" s="380">
        <v>0</v>
      </c>
      <c r="ES217" s="89">
        <v>243.398768144907</v>
      </c>
      <c r="ET217" s="380">
        <v>68.408342947693797</v>
      </c>
      <c r="EU217" s="380">
        <v>0</v>
      </c>
      <c r="EV217" s="89">
        <v>32.745730878691496</v>
      </c>
      <c r="EW217" s="380">
        <v>9.5500989787469699</v>
      </c>
      <c r="EX217" s="380">
        <v>0</v>
      </c>
      <c r="EY217" s="591">
        <v>0</v>
      </c>
      <c r="EZ217" s="380">
        <v>0</v>
      </c>
      <c r="FA217" s="380">
        <v>0</v>
      </c>
      <c r="FB217" s="89">
        <v>6.7760562299427098</v>
      </c>
      <c r="FC217" s="380">
        <v>2.7393869856836601</v>
      </c>
      <c r="FD217" s="380">
        <v>4.9033832452647801E-2</v>
      </c>
      <c r="FE217" s="89">
        <v>0.36848867641764999</v>
      </c>
      <c r="FF217" s="380">
        <v>0.37742461233534202</v>
      </c>
      <c r="FG217" s="380">
        <v>2.2645202690250599E-2</v>
      </c>
      <c r="FH217" s="89">
        <v>32.8876831876889</v>
      </c>
      <c r="FI217" s="380">
        <v>16.663236810763099</v>
      </c>
      <c r="FJ217" s="380">
        <v>0</v>
      </c>
      <c r="FK217" s="89">
        <v>22.9829720706716</v>
      </c>
      <c r="FL217" s="380">
        <v>9.1748875220571904</v>
      </c>
      <c r="FM217" s="380">
        <v>0</v>
      </c>
    </row>
    <row r="218" spans="2:169">
      <c r="B218" s="73" t="s">
        <v>1337</v>
      </c>
      <c r="C218" s="73" t="s">
        <v>1454</v>
      </c>
      <c r="D218" s="73" t="s">
        <v>1367</v>
      </c>
      <c r="E218" s="73">
        <v>0.89</v>
      </c>
      <c r="F218" s="73">
        <v>1.53</v>
      </c>
      <c r="H218" s="73" t="s">
        <v>1455</v>
      </c>
      <c r="I218" s="73" t="s">
        <v>1479</v>
      </c>
      <c r="J218" s="73" t="s">
        <v>121</v>
      </c>
      <c r="K218" s="73" t="s">
        <v>1490</v>
      </c>
      <c r="L218" s="73">
        <v>15</v>
      </c>
      <c r="M218" s="113" t="s">
        <v>1785</v>
      </c>
      <c r="N218" s="591">
        <f>P218</f>
        <v>11.868799089091794</v>
      </c>
      <c r="O218" s="380">
        <v>26.806508071557428</v>
      </c>
      <c r="P218" s="380">
        <v>11.868799089091794</v>
      </c>
      <c r="Q218" s="591">
        <f t="shared" si="333"/>
        <v>13.394669495697672</v>
      </c>
      <c r="R218" s="380">
        <v>23.274242184975378</v>
      </c>
      <c r="S218" s="380">
        <v>13.394669495697672</v>
      </c>
      <c r="T218" s="89">
        <v>733.00507022950262</v>
      </c>
      <c r="U218" s="380">
        <v>127.57435946609178</v>
      </c>
      <c r="V218" s="380">
        <v>35.285402116309491</v>
      </c>
      <c r="W218" s="89">
        <v>56.816826705181519</v>
      </c>
      <c r="X218" s="380">
        <v>33.415925183853602</v>
      </c>
      <c r="Y218" s="380">
        <v>3.1024550384967862</v>
      </c>
      <c r="Z218" s="89">
        <v>30.532823226700629</v>
      </c>
      <c r="AA218" s="380">
        <v>23.274202181996579</v>
      </c>
      <c r="AB218" s="380">
        <v>5.0965668807070079</v>
      </c>
      <c r="AC218" s="89">
        <v>3897.0993587875537</v>
      </c>
      <c r="AD218" s="380">
        <v>3442.8251429268439</v>
      </c>
      <c r="AE218" s="380">
        <v>1429.9888543784311</v>
      </c>
      <c r="AF218" s="89">
        <v>225497.46243487368</v>
      </c>
      <c r="AG218" s="380">
        <v>52050.716522526352</v>
      </c>
      <c r="AH218" s="380">
        <v>63.384666171412007</v>
      </c>
      <c r="AI218" s="591">
        <f t="shared" ref="AI218:AI221" si="363">AK218</f>
        <v>425.35256946253566</v>
      </c>
      <c r="AJ218" s="380">
        <v>721.97887888532</v>
      </c>
      <c r="AK218" s="380">
        <v>425.35256946253566</v>
      </c>
      <c r="AL218" s="591">
        <f t="shared" ref="AL218" si="364">AN218</f>
        <v>763.03335382713715</v>
      </c>
      <c r="AM218" s="380">
        <v>1171.2749220448047</v>
      </c>
      <c r="AN218" s="380">
        <v>763.03335382713715</v>
      </c>
      <c r="AO218" s="591">
        <f>AQ218</f>
        <v>321.01994867792598</v>
      </c>
      <c r="AP218" s="380">
        <v>374.88029864080647</v>
      </c>
      <c r="AQ218" s="380">
        <v>321.01994867792598</v>
      </c>
      <c r="AR218" s="89">
        <v>4.4260180370370312</v>
      </c>
      <c r="AS218" s="380">
        <v>3.6533804061404775</v>
      </c>
      <c r="AT218" s="380">
        <v>1.8420757239244574</v>
      </c>
      <c r="AU218" s="591">
        <f t="shared" si="353"/>
        <v>5.8080162416587928</v>
      </c>
      <c r="AV218" s="380">
        <v>0.72764347509138971</v>
      </c>
      <c r="AW218" s="380">
        <v>5.8080162416587928</v>
      </c>
      <c r="AX218" s="591">
        <f t="shared" si="361"/>
        <v>0.40061341946317747</v>
      </c>
      <c r="AY218" s="382">
        <v>0.87219974767472253</v>
      </c>
      <c r="AZ218" s="382">
        <v>0.40061341946317747</v>
      </c>
      <c r="BA218" s="591">
        <f t="shared" si="306"/>
        <v>15.78616234266878</v>
      </c>
      <c r="BB218" s="380">
        <v>13.706918343362199</v>
      </c>
      <c r="BC218" s="380">
        <v>15.78616234266878</v>
      </c>
      <c r="BD218" s="89">
        <v>710.54554791594148</v>
      </c>
      <c r="BE218" s="380">
        <v>87.111480890310588</v>
      </c>
      <c r="BF218" s="380">
        <v>5.0993418633222838</v>
      </c>
      <c r="BG218" s="89">
        <v>612.31912390872537</v>
      </c>
      <c r="BH218" s="380">
        <v>81.094302250973257</v>
      </c>
      <c r="BI218" s="380">
        <v>5.2463733640756933</v>
      </c>
      <c r="BJ218" s="89">
        <v>608.87099888929754</v>
      </c>
      <c r="BK218" s="380">
        <v>140.31631965947386</v>
      </c>
      <c r="BL218" s="380">
        <v>20.896517692234745</v>
      </c>
      <c r="BM218" s="591">
        <f t="shared" si="331"/>
        <v>0.1468626083528744</v>
      </c>
      <c r="BN218" s="380">
        <v>0.35226818308579488</v>
      </c>
      <c r="BO218" s="380">
        <v>0.1468626083528744</v>
      </c>
      <c r="BP218" s="89">
        <v>2.6282486209552229</v>
      </c>
      <c r="BQ218" s="380">
        <v>4.5263026876076804</v>
      </c>
      <c r="BR218" s="380">
        <v>1.9087465080062351</v>
      </c>
      <c r="BS218" s="591">
        <f t="shared" si="326"/>
        <v>2.5983922584202732</v>
      </c>
      <c r="BT218" s="380">
        <v>2.7090596174271449</v>
      </c>
      <c r="BU218" s="380">
        <v>2.5983922584202732</v>
      </c>
      <c r="BV218" s="89">
        <v>4.4806028310156707</v>
      </c>
      <c r="BW218" s="380">
        <v>7.3896388257579426</v>
      </c>
      <c r="BX218" s="380">
        <v>3.0096110685276609</v>
      </c>
      <c r="BY218" s="89">
        <v>9.841240348190059</v>
      </c>
      <c r="BZ218" s="380">
        <v>5.0795480998492062</v>
      </c>
      <c r="CA218" s="380">
        <v>0.40523407138931772</v>
      </c>
      <c r="CB218" s="89">
        <v>157.72668747442384</v>
      </c>
      <c r="CC218" s="380">
        <v>47.510838179891557</v>
      </c>
      <c r="CD218" s="380">
        <v>1.8911294986156899</v>
      </c>
      <c r="CE218" s="89">
        <v>47.722681523687591</v>
      </c>
      <c r="CF218" s="380">
        <v>18.758134161308412</v>
      </c>
      <c r="CG218" s="380">
        <v>1.0323472075774771</v>
      </c>
      <c r="CH218" s="591">
        <f t="shared" si="270"/>
        <v>16.746917461929069</v>
      </c>
      <c r="CI218" s="380">
        <v>32.616127140564046</v>
      </c>
      <c r="CJ218" s="380">
        <v>16.746917461929069</v>
      </c>
      <c r="CK218" s="89">
        <v>289.0413614191404</v>
      </c>
      <c r="CL218" s="380">
        <v>70.477181902395259</v>
      </c>
      <c r="CM218" s="380">
        <v>0.15009841523882439</v>
      </c>
      <c r="CN218" s="89">
        <v>2194.2660861353188</v>
      </c>
      <c r="CO218" s="380">
        <v>516.62636680926414</v>
      </c>
      <c r="CP218" s="380">
        <v>8.6605614825216129E-2</v>
      </c>
      <c r="CQ218" s="89">
        <v>0.21170772866614718</v>
      </c>
      <c r="CR218" s="380">
        <v>0.32458958197219873</v>
      </c>
      <c r="CS218" s="380">
        <v>0</v>
      </c>
      <c r="CT218" s="89">
        <v>0</v>
      </c>
      <c r="CU218" s="380">
        <v>0</v>
      </c>
      <c r="CV218" s="380">
        <v>0</v>
      </c>
      <c r="CW218" s="89">
        <v>0</v>
      </c>
      <c r="CX218" s="380">
        <v>0</v>
      </c>
      <c r="CY218" s="380">
        <v>0</v>
      </c>
      <c r="CZ218" s="591">
        <f t="shared" si="271"/>
        <v>0.48018985995032443</v>
      </c>
      <c r="DA218" s="380">
        <v>0</v>
      </c>
      <c r="DB218" s="380">
        <v>0.48018985995032443</v>
      </c>
      <c r="DC218" s="591">
        <f t="shared" si="276"/>
        <v>0.21090819884679737</v>
      </c>
      <c r="DD218" s="380">
        <v>0</v>
      </c>
      <c r="DE218" s="380">
        <v>0.21090819884679737</v>
      </c>
      <c r="DF218" s="591">
        <f t="shared" si="351"/>
        <v>0.24257386551008772</v>
      </c>
      <c r="DG218" s="380">
        <v>0.35385483457874006</v>
      </c>
      <c r="DH218" s="380">
        <v>0.24257386551008772</v>
      </c>
      <c r="DI218" s="89">
        <v>3947.6083720711449</v>
      </c>
      <c r="DJ218" s="380">
        <v>980.60928792942354</v>
      </c>
      <c r="DK218" s="380">
        <v>0</v>
      </c>
      <c r="DL218" s="89">
        <v>9058.293421237684</v>
      </c>
      <c r="DM218" s="380">
        <v>1911.943341784824</v>
      </c>
      <c r="DN218" s="380">
        <v>0</v>
      </c>
      <c r="DO218" s="89">
        <v>1151.074221776805</v>
      </c>
      <c r="DP218" s="380">
        <v>239.81200266499408</v>
      </c>
      <c r="DQ218" s="380">
        <v>0</v>
      </c>
      <c r="DR218" s="89">
        <v>4469.2449313977304</v>
      </c>
      <c r="DS218" s="380">
        <v>997.11807240952692</v>
      </c>
      <c r="DT218" s="380">
        <v>0.18034656780636782</v>
      </c>
      <c r="DU218" s="89">
        <v>782.78863717727734</v>
      </c>
      <c r="DV218" s="380">
        <v>209.83354600590098</v>
      </c>
      <c r="DW218" s="380">
        <v>0</v>
      </c>
      <c r="DX218" s="89">
        <v>48.177366247285107</v>
      </c>
      <c r="DY218" s="380">
        <v>13.122769395885793</v>
      </c>
      <c r="DZ218" s="380">
        <v>0</v>
      </c>
      <c r="EA218" s="89">
        <v>616.29486667477659</v>
      </c>
      <c r="EB218" s="380">
        <v>149.43325891079709</v>
      </c>
      <c r="EC218" s="380">
        <v>0</v>
      </c>
      <c r="ED218" s="89">
        <v>78.767139687469381</v>
      </c>
      <c r="EE218" s="380">
        <v>20.565821221677879</v>
      </c>
      <c r="EF218" s="380">
        <v>0</v>
      </c>
      <c r="EG218" s="89">
        <v>427.68744136502164</v>
      </c>
      <c r="EH218" s="380">
        <v>116.14641639860962</v>
      </c>
      <c r="EI218" s="380">
        <v>0</v>
      </c>
      <c r="EJ218" s="89">
        <v>82.048640597297251</v>
      </c>
      <c r="EK218" s="380">
        <v>21.222301068220524</v>
      </c>
      <c r="EL218" s="380">
        <v>0</v>
      </c>
      <c r="EM218" s="89">
        <v>208.99197856439775</v>
      </c>
      <c r="EN218" s="380">
        <v>54.509406188692694</v>
      </c>
      <c r="EO218" s="380">
        <v>7.3056385838916382E-2</v>
      </c>
      <c r="EP218" s="89">
        <v>25.863654911778259</v>
      </c>
      <c r="EQ218" s="380">
        <v>6.7330508014674226</v>
      </c>
      <c r="ER218" s="380">
        <v>0</v>
      </c>
      <c r="ES218" s="89">
        <v>161.36211427477352</v>
      </c>
      <c r="ET218" s="380">
        <v>37.810762849662645</v>
      </c>
      <c r="EU218" s="380">
        <v>0</v>
      </c>
      <c r="EV218" s="89">
        <v>22.04809518278504</v>
      </c>
      <c r="EW218" s="380">
        <v>6.6767887285522001</v>
      </c>
      <c r="EX218" s="380">
        <v>0</v>
      </c>
      <c r="EY218" s="591">
        <f t="shared" ref="EY218" si="365">FA218</f>
        <v>0.11571658609431018</v>
      </c>
      <c r="EZ218" s="380">
        <v>0</v>
      </c>
      <c r="FA218" s="380">
        <v>0.11571658609431018</v>
      </c>
      <c r="FB218" s="89">
        <v>13.120607476187923</v>
      </c>
      <c r="FC218" s="380">
        <v>6.2459234562013632</v>
      </c>
      <c r="FD218" s="380">
        <v>0.12644624433167037</v>
      </c>
      <c r="FE218" s="591">
        <f t="shared" ref="FE218" si="366">FG218</f>
        <v>5.9186403784485621E-2</v>
      </c>
      <c r="FF218" s="380">
        <v>3.1603049728602811E-2</v>
      </c>
      <c r="FG218" s="380">
        <v>5.9186403784485621E-2</v>
      </c>
      <c r="FH218" s="89">
        <v>110.20970038604193</v>
      </c>
      <c r="FI218" s="380">
        <v>30.082531015327561</v>
      </c>
      <c r="FJ218" s="380">
        <v>0</v>
      </c>
      <c r="FK218" s="89">
        <v>25.810647200435699</v>
      </c>
      <c r="FL218" s="380">
        <v>8.1999016784320879</v>
      </c>
      <c r="FM218" s="380">
        <v>0</v>
      </c>
    </row>
    <row r="219" spans="2:169">
      <c r="B219" s="73" t="s">
        <v>1337</v>
      </c>
      <c r="C219" s="73" t="s">
        <v>1454</v>
      </c>
      <c r="D219" s="73" t="s">
        <v>1367</v>
      </c>
      <c r="E219" s="73">
        <v>0.89</v>
      </c>
      <c r="F219" s="73">
        <v>1.53</v>
      </c>
      <c r="H219" s="73" t="s">
        <v>1455</v>
      </c>
      <c r="I219" s="73" t="s">
        <v>1479</v>
      </c>
      <c r="J219" s="73" t="s">
        <v>121</v>
      </c>
      <c r="K219" s="73" t="s">
        <v>1490</v>
      </c>
      <c r="L219" s="73">
        <v>15</v>
      </c>
      <c r="M219" s="113" t="s">
        <v>1786</v>
      </c>
      <c r="N219" s="591">
        <f>P219</f>
        <v>13.7951764704792</v>
      </c>
      <c r="O219" s="380">
        <v>29.3248209766098</v>
      </c>
      <c r="P219" s="380">
        <v>13.7951764704792</v>
      </c>
      <c r="Q219" s="591">
        <f t="shared" si="333"/>
        <v>11.1285647881526</v>
      </c>
      <c r="R219" s="380">
        <v>16.6261895836173</v>
      </c>
      <c r="S219" s="380">
        <v>11.1285647881526</v>
      </c>
      <c r="T219" s="89">
        <v>674.212480917741</v>
      </c>
      <c r="U219" s="380">
        <v>119.285367929541</v>
      </c>
      <c r="V219" s="380">
        <v>34.371488564224599</v>
      </c>
      <c r="W219" s="89">
        <v>24.672794117777599</v>
      </c>
      <c r="X219" s="380">
        <v>25.483853238816401</v>
      </c>
      <c r="Y219" s="380">
        <v>2.3899273753419901</v>
      </c>
      <c r="Z219" s="89">
        <v>9.7407198796147796</v>
      </c>
      <c r="AA219" s="380">
        <v>18.8923902286807</v>
      </c>
      <c r="AB219" s="380">
        <v>4.6485683616901801</v>
      </c>
      <c r="AC219" s="591">
        <f t="shared" ref="AC219" si="367">AE219</f>
        <v>1408.9975735282801</v>
      </c>
      <c r="AD219" s="380">
        <v>2765.6565829829401</v>
      </c>
      <c r="AE219" s="380">
        <v>1408.9975735282801</v>
      </c>
      <c r="AF219" s="89">
        <v>244193.68832220999</v>
      </c>
      <c r="AG219" s="380">
        <v>66336.409588873794</v>
      </c>
      <c r="AH219" s="380">
        <v>59.6058484658559</v>
      </c>
      <c r="AI219" s="591">
        <f t="shared" si="363"/>
        <v>387.37460766102203</v>
      </c>
      <c r="AJ219" s="380">
        <v>988.61806964906702</v>
      </c>
      <c r="AK219" s="380">
        <v>387.37460766102203</v>
      </c>
      <c r="AL219" s="89">
        <v>711.84588084475104</v>
      </c>
      <c r="AM219" s="380">
        <v>542.17471175262006</v>
      </c>
      <c r="AN219" s="380">
        <v>704.21898214392502</v>
      </c>
      <c r="AO219" s="591">
        <f>AQ219</f>
        <v>313.927554746157</v>
      </c>
      <c r="AP219" s="380">
        <v>367.36445847712298</v>
      </c>
      <c r="AQ219" s="380">
        <v>313.927554746157</v>
      </c>
      <c r="AR219" s="89">
        <v>3.8402862583743298</v>
      </c>
      <c r="AS219" s="380">
        <v>5.7608904098884404</v>
      </c>
      <c r="AT219" s="380">
        <v>1.6757498291339401</v>
      </c>
      <c r="AU219" s="591">
        <f t="shared" si="353"/>
        <v>4.1696676105066501</v>
      </c>
      <c r="AV219" s="380">
        <v>0</v>
      </c>
      <c r="AW219" s="380">
        <v>4.1696676105066501</v>
      </c>
      <c r="AX219" s="591">
        <f t="shared" si="361"/>
        <v>0.30090928654848498</v>
      </c>
      <c r="AY219" s="382">
        <v>0.88567330270524203</v>
      </c>
      <c r="AZ219" s="382">
        <v>0.30090928654848498</v>
      </c>
      <c r="BA219" s="591">
        <f t="shared" si="306"/>
        <v>15.540701919584601</v>
      </c>
      <c r="BB219" s="380">
        <v>16.319104860287201</v>
      </c>
      <c r="BC219" s="380">
        <v>15.540701919584601</v>
      </c>
      <c r="BD219" s="89">
        <v>517.76240924132799</v>
      </c>
      <c r="BE219" s="380">
        <v>104.28823377583301</v>
      </c>
      <c r="BF219" s="380">
        <v>5.1011005266627203</v>
      </c>
      <c r="BG219" s="89">
        <v>283.85976130288799</v>
      </c>
      <c r="BH219" s="380">
        <v>52.994747886030503</v>
      </c>
      <c r="BI219" s="380">
        <v>4.9932419558937804</v>
      </c>
      <c r="BJ219" s="89">
        <v>264.184138595246</v>
      </c>
      <c r="BK219" s="380">
        <v>125.578113953121</v>
      </c>
      <c r="BL219" s="380">
        <v>25.3403843296758</v>
      </c>
      <c r="BM219" s="591">
        <f t="shared" si="331"/>
        <v>9.7714819564773098E-2</v>
      </c>
      <c r="BN219" s="380">
        <v>0</v>
      </c>
      <c r="BO219" s="380">
        <v>9.7714819564773098E-2</v>
      </c>
      <c r="BP219" s="591">
        <f t="shared" ref="BP219" si="368">BR219</f>
        <v>1.5371466958670501</v>
      </c>
      <c r="BQ219" s="380">
        <v>2.3655868371854099</v>
      </c>
      <c r="BR219" s="380">
        <v>1.5371466958670501</v>
      </c>
      <c r="BS219" s="591">
        <f t="shared" si="326"/>
        <v>2.8410833173710399</v>
      </c>
      <c r="BT219" s="380">
        <v>5.2529749110342197</v>
      </c>
      <c r="BU219" s="380">
        <v>2.8410833173710399</v>
      </c>
      <c r="BV219" s="89">
        <v>5.83809004364094</v>
      </c>
      <c r="BW219" s="380">
        <v>5.6244349575750103</v>
      </c>
      <c r="BX219" s="380">
        <v>2.9589770200966101</v>
      </c>
      <c r="BY219" s="89">
        <v>6.7018114862716498</v>
      </c>
      <c r="BZ219" s="380">
        <v>1.99565547377207</v>
      </c>
      <c r="CA219" s="380">
        <v>0.40810881068053401</v>
      </c>
      <c r="CB219" s="89">
        <v>113.336032512565</v>
      </c>
      <c r="CC219" s="380">
        <v>27.895614852479302</v>
      </c>
      <c r="CD219" s="380">
        <v>1.6495141490090499</v>
      </c>
      <c r="CE219" s="89">
        <v>32.852612158043399</v>
      </c>
      <c r="CF219" s="380">
        <v>13.027185209336899</v>
      </c>
      <c r="CG219" s="380">
        <v>1.00437920561253</v>
      </c>
      <c r="CH219" s="591">
        <f t="shared" si="270"/>
        <v>20.404028837279402</v>
      </c>
      <c r="CI219" s="380">
        <v>34.692646807434301</v>
      </c>
      <c r="CJ219" s="380">
        <v>20.404028837279402</v>
      </c>
      <c r="CK219" s="89">
        <v>375.453708540202</v>
      </c>
      <c r="CL219" s="380">
        <v>81.055359536986401</v>
      </c>
      <c r="CM219" s="380">
        <v>0.155307388768266</v>
      </c>
      <c r="CN219" s="89">
        <v>1594.02192013117</v>
      </c>
      <c r="CO219" s="380">
        <v>242.12672925272</v>
      </c>
      <c r="CP219" s="380">
        <v>6.5364699852123606E-2</v>
      </c>
      <c r="CQ219" s="89">
        <v>0</v>
      </c>
      <c r="CR219" s="380">
        <v>0</v>
      </c>
      <c r="CS219" s="380">
        <v>0</v>
      </c>
      <c r="CT219" s="591">
        <f t="shared" ref="CT219" si="369">CV219</f>
        <v>5.6467331285546797E-2</v>
      </c>
      <c r="CU219" s="380">
        <v>0</v>
      </c>
      <c r="CV219" s="380">
        <v>5.6467331285546797E-2</v>
      </c>
      <c r="CW219" s="89">
        <v>0</v>
      </c>
      <c r="CX219" s="380">
        <v>0</v>
      </c>
      <c r="CY219" s="380">
        <v>0</v>
      </c>
      <c r="CZ219" s="591">
        <f t="shared" si="271"/>
        <v>0.51408353334119306</v>
      </c>
      <c r="DA219" s="380">
        <v>0</v>
      </c>
      <c r="DB219" s="380">
        <v>0.51408353334119306</v>
      </c>
      <c r="DC219" s="591">
        <f t="shared" si="276"/>
        <v>0.16124761336294099</v>
      </c>
      <c r="DD219" s="380">
        <v>0</v>
      </c>
      <c r="DE219" s="380">
        <v>0.16124761336294099</v>
      </c>
      <c r="DF219" s="591">
        <f t="shared" si="351"/>
        <v>0.232206619649936</v>
      </c>
      <c r="DG219" s="380">
        <v>0</v>
      </c>
      <c r="DH219" s="380">
        <v>0.232206619649936</v>
      </c>
      <c r="DI219" s="89">
        <v>2357.6559989607099</v>
      </c>
      <c r="DJ219" s="380">
        <v>684.68146916949604</v>
      </c>
      <c r="DK219" s="380">
        <v>0</v>
      </c>
      <c r="DL219" s="89">
        <v>5948.67292008201</v>
      </c>
      <c r="DM219" s="380">
        <v>1915.3447763613101</v>
      </c>
      <c r="DN219" s="380">
        <v>2.6303038861251599E-2</v>
      </c>
      <c r="DO219" s="89">
        <v>771.73288416607897</v>
      </c>
      <c r="DP219" s="380">
        <v>245.768326494033</v>
      </c>
      <c r="DQ219" s="380">
        <v>0</v>
      </c>
      <c r="DR219" s="89">
        <v>3097.53998742669</v>
      </c>
      <c r="DS219" s="380">
        <v>915.59844632281397</v>
      </c>
      <c r="DT219" s="380">
        <v>0</v>
      </c>
      <c r="DU219" s="89">
        <v>525.091882539224</v>
      </c>
      <c r="DV219" s="380">
        <v>84.3602584257291</v>
      </c>
      <c r="DW219" s="380">
        <v>0</v>
      </c>
      <c r="DX219" s="89">
        <v>29.198007770315701</v>
      </c>
      <c r="DY219" s="380">
        <v>5.8457739494798702</v>
      </c>
      <c r="DZ219" s="380">
        <v>0</v>
      </c>
      <c r="EA219" s="89">
        <v>425.81551531223499</v>
      </c>
      <c r="EB219" s="380">
        <v>75.081929014324899</v>
      </c>
      <c r="EC219" s="380">
        <v>0</v>
      </c>
      <c r="ED219" s="89">
        <v>55.420734503264804</v>
      </c>
      <c r="EE219" s="380">
        <v>12.4185531669991</v>
      </c>
      <c r="EF219" s="380">
        <v>2.2132438862989198E-2</v>
      </c>
      <c r="EG219" s="89">
        <v>285.867321927955</v>
      </c>
      <c r="EH219" s="380">
        <v>59.860230099580697</v>
      </c>
      <c r="EI219" s="380">
        <v>0</v>
      </c>
      <c r="EJ219" s="89">
        <v>57.230045073155303</v>
      </c>
      <c r="EK219" s="380">
        <v>9.2180778533786896</v>
      </c>
      <c r="EL219" s="380">
        <v>0</v>
      </c>
      <c r="EM219" s="89">
        <v>147.221952168868</v>
      </c>
      <c r="EN219" s="380">
        <v>39.814090013239998</v>
      </c>
      <c r="EO219" s="380">
        <v>0</v>
      </c>
      <c r="EP219" s="89">
        <v>16.1606380213622</v>
      </c>
      <c r="EQ219" s="380">
        <v>5.3395041666288501</v>
      </c>
      <c r="ER219" s="380">
        <v>0</v>
      </c>
      <c r="ES219" s="89">
        <v>103.51109228469301</v>
      </c>
      <c r="ET219" s="380">
        <v>25.713683299969102</v>
      </c>
      <c r="EU219" s="380">
        <v>0</v>
      </c>
      <c r="EV219" s="89">
        <v>14.867630822056199</v>
      </c>
      <c r="EW219" s="380">
        <v>2.6300236492460698</v>
      </c>
      <c r="EX219" s="380">
        <v>0</v>
      </c>
      <c r="EY219" s="591">
        <v>0</v>
      </c>
      <c r="EZ219" s="380">
        <v>0</v>
      </c>
      <c r="FA219" s="380">
        <v>0</v>
      </c>
      <c r="FB219" s="89">
        <v>5.3868517094995196</v>
      </c>
      <c r="FC219" s="380">
        <v>4.1777431950164203</v>
      </c>
      <c r="FD219" s="380">
        <v>7.0740633496392105E-2</v>
      </c>
      <c r="FE219" s="89">
        <v>0.21507904381617901</v>
      </c>
      <c r="FF219" s="380">
        <v>0.43015808763235702</v>
      </c>
      <c r="FG219" s="380">
        <v>5.64098992562116E-2</v>
      </c>
      <c r="FH219" s="89">
        <v>16.4388902631188</v>
      </c>
      <c r="FI219" s="380">
        <v>5.4980448966458004</v>
      </c>
      <c r="FJ219" s="380">
        <v>0</v>
      </c>
      <c r="FK219" s="89">
        <v>9.8490013568079</v>
      </c>
      <c r="FL219" s="380">
        <v>3.7388892802188298</v>
      </c>
      <c r="FM219" s="380">
        <v>3.0353053293399702E-2</v>
      </c>
    </row>
    <row r="220" spans="2:169">
      <c r="B220" s="73" t="s">
        <v>1337</v>
      </c>
      <c r="C220" s="73" t="s">
        <v>1454</v>
      </c>
      <c r="D220" s="73" t="s">
        <v>1367</v>
      </c>
      <c r="E220" s="73">
        <v>0.89</v>
      </c>
      <c r="F220" s="73">
        <v>1.53</v>
      </c>
      <c r="H220" s="73" t="s">
        <v>1455</v>
      </c>
      <c r="I220" s="73" t="s">
        <v>1479</v>
      </c>
      <c r="J220" s="73" t="s">
        <v>121</v>
      </c>
      <c r="K220" s="73" t="s">
        <v>1490</v>
      </c>
      <c r="L220" s="73">
        <v>25</v>
      </c>
      <c r="M220" s="113" t="s">
        <v>1787</v>
      </c>
      <c r="N220" s="591">
        <f>P220</f>
        <v>4.5511354040988197</v>
      </c>
      <c r="O220" s="380">
        <v>9.8780092924354292</v>
      </c>
      <c r="P220" s="380">
        <v>4.5511354040988197</v>
      </c>
      <c r="Q220" s="89">
        <v>4.7948989182233399</v>
      </c>
      <c r="R220" s="380">
        <v>10.8304743455483</v>
      </c>
      <c r="S220" s="380">
        <v>3.02262529917975</v>
      </c>
      <c r="T220" s="89">
        <v>139.64176255576501</v>
      </c>
      <c r="U220" s="380">
        <v>25.655747261158002</v>
      </c>
      <c r="V220" s="380">
        <v>7.9806019268134998</v>
      </c>
      <c r="W220" s="89">
        <v>35.875510870971397</v>
      </c>
      <c r="X220" s="380">
        <v>17.208537443920001</v>
      </c>
      <c r="Y220" s="380">
        <v>0</v>
      </c>
      <c r="Z220" s="89">
        <v>3.0714168003062601</v>
      </c>
      <c r="AA220" s="380">
        <v>4.2073645497224801</v>
      </c>
      <c r="AB220" s="380">
        <v>1.1781881614420699</v>
      </c>
      <c r="AC220" s="89">
        <v>4430.0629327424504</v>
      </c>
      <c r="AD220" s="380">
        <v>1862.4791600362901</v>
      </c>
      <c r="AE220" s="380">
        <v>617.759824612221</v>
      </c>
      <c r="AF220" s="89">
        <v>237586.341581382</v>
      </c>
      <c r="AG220" s="380">
        <v>53268.814620823599</v>
      </c>
      <c r="AH220" s="380">
        <v>18.949378894971101</v>
      </c>
      <c r="AI220" s="591">
        <f t="shared" si="363"/>
        <v>99.465537662691702</v>
      </c>
      <c r="AJ220" s="380">
        <v>381.88612699308402</v>
      </c>
      <c r="AK220" s="380">
        <v>99.465537662691702</v>
      </c>
      <c r="AL220" s="89">
        <v>622.88554776505202</v>
      </c>
      <c r="AM220" s="380">
        <v>487.87544701183703</v>
      </c>
      <c r="AN220" s="380">
        <v>222.49935783397899</v>
      </c>
      <c r="AO220" s="89">
        <v>304.91796195436899</v>
      </c>
      <c r="AP220" s="380">
        <v>166.97122789840401</v>
      </c>
      <c r="AQ220" s="380">
        <v>117.76640062261301</v>
      </c>
      <c r="AR220" s="89">
        <v>4.83340554596594</v>
      </c>
      <c r="AS220" s="380">
        <v>2.55823364622354</v>
      </c>
      <c r="AT220" s="380">
        <v>0.51521962079477901</v>
      </c>
      <c r="AU220" s="591">
        <f t="shared" si="353"/>
        <v>1.0186912999653901</v>
      </c>
      <c r="AV220" s="380">
        <v>0</v>
      </c>
      <c r="AW220" s="380">
        <v>1.0186912999653901</v>
      </c>
      <c r="AX220" s="591">
        <f t="shared" si="361"/>
        <v>0.10022008936246</v>
      </c>
      <c r="AY220" s="382">
        <v>0.36053145464060399</v>
      </c>
      <c r="AZ220" s="382">
        <v>0.10022008936246</v>
      </c>
      <c r="BA220" s="591">
        <f t="shared" si="306"/>
        <v>3.0798562457582799</v>
      </c>
      <c r="BB220" s="380">
        <v>9.91283879462617</v>
      </c>
      <c r="BC220" s="380">
        <v>3.0798562457582799</v>
      </c>
      <c r="BD220" s="89">
        <v>665.99587977296096</v>
      </c>
      <c r="BE220" s="380">
        <v>149.62300535971801</v>
      </c>
      <c r="BF220" s="380">
        <v>1.6050925220274299</v>
      </c>
      <c r="BG220" s="89">
        <v>500.91477887725199</v>
      </c>
      <c r="BH220" s="380">
        <v>95.884879007583507</v>
      </c>
      <c r="BI220" s="380">
        <v>1.6480367053250899</v>
      </c>
      <c r="BJ220" s="89">
        <v>492.36158117675399</v>
      </c>
      <c r="BK220" s="380">
        <v>110.36763612430499</v>
      </c>
      <c r="BL220" s="380">
        <v>6.8776740627181097</v>
      </c>
      <c r="BM220" s="591">
        <f t="shared" si="331"/>
        <v>3.6023056295919301E-2</v>
      </c>
      <c r="BN220" s="380">
        <v>0</v>
      </c>
      <c r="BO220" s="380">
        <v>3.6023056295919301E-2</v>
      </c>
      <c r="BP220" s="89">
        <v>0.93474187666536301</v>
      </c>
      <c r="BQ220" s="380">
        <v>1.86948375333073</v>
      </c>
      <c r="BR220" s="380">
        <v>0.44207868704035702</v>
      </c>
      <c r="BS220" s="591">
        <f t="shared" si="326"/>
        <v>0.67335585865242997</v>
      </c>
      <c r="BT220" s="380">
        <v>1.08271602983058</v>
      </c>
      <c r="BU220" s="380">
        <v>0.67335585865242997</v>
      </c>
      <c r="BV220" s="89">
        <v>1.5118895650183899</v>
      </c>
      <c r="BW220" s="380">
        <v>3.02377913003677</v>
      </c>
      <c r="BX220" s="380">
        <v>0.65715800399762203</v>
      </c>
      <c r="BY220" s="89">
        <v>6.6421503034956597</v>
      </c>
      <c r="BZ220" s="380">
        <v>3.0929553340572502</v>
      </c>
      <c r="CA220" s="380">
        <v>0.10058005423119599</v>
      </c>
      <c r="CB220" s="89">
        <v>235.81380061942201</v>
      </c>
      <c r="CC220" s="380">
        <v>56.289175625654003</v>
      </c>
      <c r="CD220" s="380">
        <v>0.42437337291866301</v>
      </c>
      <c r="CE220" s="89">
        <v>66.451276112987202</v>
      </c>
      <c r="CF220" s="380">
        <v>18.1630018239427</v>
      </c>
      <c r="CG220" s="380">
        <v>0.174508983657616</v>
      </c>
      <c r="CH220" s="591">
        <f t="shared" si="270"/>
        <v>6.0821113588795299</v>
      </c>
      <c r="CI220" s="380">
        <v>18.269999629489199</v>
      </c>
      <c r="CJ220" s="380">
        <v>6.0821113588795299</v>
      </c>
      <c r="CK220" s="89">
        <v>365.50988424583198</v>
      </c>
      <c r="CL220" s="380">
        <v>74.692634897473198</v>
      </c>
      <c r="CM220" s="380">
        <v>3.8685599653941097E-2</v>
      </c>
      <c r="CN220" s="89">
        <v>3389.5376384573401</v>
      </c>
      <c r="CO220" s="380">
        <v>600.04467611070004</v>
      </c>
      <c r="CP220" s="380">
        <v>1.4108307419428701E-2</v>
      </c>
      <c r="CQ220" s="89">
        <v>1.04108209791302</v>
      </c>
      <c r="CR220" s="380">
        <v>0.80949182904740002</v>
      </c>
      <c r="CS220" s="380">
        <v>0</v>
      </c>
      <c r="CT220" s="89">
        <v>0</v>
      </c>
      <c r="CU220" s="380">
        <v>0</v>
      </c>
      <c r="CV220" s="380">
        <v>0</v>
      </c>
      <c r="CW220" s="89">
        <v>0</v>
      </c>
      <c r="CX220" s="380">
        <v>0</v>
      </c>
      <c r="CY220" s="380">
        <v>0</v>
      </c>
      <c r="CZ220" s="591">
        <f t="shared" si="271"/>
        <v>0.129960745009567</v>
      </c>
      <c r="DA220" s="380">
        <v>0</v>
      </c>
      <c r="DB220" s="380">
        <v>0.129960745009567</v>
      </c>
      <c r="DC220" s="591">
        <f t="shared" si="276"/>
        <v>5.8209282710125897E-2</v>
      </c>
      <c r="DD220" s="380">
        <v>0</v>
      </c>
      <c r="DE220" s="380">
        <v>5.8209282710125897E-2</v>
      </c>
      <c r="DF220" s="591">
        <v>0</v>
      </c>
      <c r="DG220" s="380">
        <v>0</v>
      </c>
      <c r="DH220" s="380">
        <v>0</v>
      </c>
      <c r="DI220" s="89">
        <v>2125.4514898776802</v>
      </c>
      <c r="DJ220" s="380">
        <v>466.30446341200599</v>
      </c>
      <c r="DK220" s="380">
        <v>0</v>
      </c>
      <c r="DL220" s="89">
        <v>7151.9673306272898</v>
      </c>
      <c r="DM220" s="380">
        <v>1452.24440192822</v>
      </c>
      <c r="DN220" s="380">
        <v>0</v>
      </c>
      <c r="DO220" s="89">
        <v>1116.96728195072</v>
      </c>
      <c r="DP220" s="380">
        <v>218.275323752259</v>
      </c>
      <c r="DQ220" s="380">
        <v>0</v>
      </c>
      <c r="DR220" s="89">
        <v>4983.6912959233096</v>
      </c>
      <c r="DS220" s="380">
        <v>1008.58638575892</v>
      </c>
      <c r="DT220" s="380">
        <v>0</v>
      </c>
      <c r="DU220" s="89">
        <v>1001.37885107183</v>
      </c>
      <c r="DV220" s="380">
        <v>148.135160874913</v>
      </c>
      <c r="DW220" s="380">
        <v>0</v>
      </c>
      <c r="DX220" s="89">
        <v>63.2706915695315</v>
      </c>
      <c r="DY220" s="380">
        <v>8.9560702421330092</v>
      </c>
      <c r="DZ220" s="380">
        <v>1.3862665158746E-2</v>
      </c>
      <c r="EA220" s="89">
        <v>864.59803674423199</v>
      </c>
      <c r="EB220" s="380">
        <v>95.303477265991006</v>
      </c>
      <c r="EC220" s="380">
        <v>4.0148002758260901E-2</v>
      </c>
      <c r="ED220" s="89">
        <v>114.57013122879501</v>
      </c>
      <c r="EE220" s="380">
        <v>20.171026374723802</v>
      </c>
      <c r="EF220" s="380">
        <v>0</v>
      </c>
      <c r="EG220" s="89">
        <v>650.47499204031305</v>
      </c>
      <c r="EH220" s="380">
        <v>101.494772081794</v>
      </c>
      <c r="EI220" s="380">
        <v>0</v>
      </c>
      <c r="EJ220" s="89">
        <v>124.41008507891701</v>
      </c>
      <c r="EK220" s="380">
        <v>23.112052220593799</v>
      </c>
      <c r="EL220" s="380">
        <v>0</v>
      </c>
      <c r="EM220" s="89">
        <v>341.90494175399903</v>
      </c>
      <c r="EN220" s="380">
        <v>66.276421623510601</v>
      </c>
      <c r="EO220" s="380">
        <v>0</v>
      </c>
      <c r="EP220" s="89">
        <v>44.919124123447602</v>
      </c>
      <c r="EQ220" s="380">
        <v>9.3476489242798895</v>
      </c>
      <c r="ER220" s="380">
        <v>5.7407661698018597E-3</v>
      </c>
      <c r="ES220" s="89">
        <v>286.17804599220199</v>
      </c>
      <c r="ET220" s="380">
        <v>66.537002104032993</v>
      </c>
      <c r="EU220" s="380">
        <v>0</v>
      </c>
      <c r="EV220" s="89">
        <v>42.646532693462802</v>
      </c>
      <c r="EW220" s="380">
        <v>9.8226311358820304</v>
      </c>
      <c r="EX220" s="380">
        <v>0</v>
      </c>
      <c r="EY220" s="591">
        <f t="shared" ref="EY220" si="370">FA220</f>
        <v>4.0692901758762397E-2</v>
      </c>
      <c r="EZ220" s="380">
        <v>0</v>
      </c>
      <c r="FA220" s="380">
        <v>4.0692901758762397E-2</v>
      </c>
      <c r="FB220" s="89">
        <v>11.7926220492109</v>
      </c>
      <c r="FC220" s="380">
        <v>4.4560477933553901</v>
      </c>
      <c r="FD220" s="380">
        <v>2.5846514465251099E-2</v>
      </c>
      <c r="FE220" s="89">
        <v>0.57524134372057401</v>
      </c>
      <c r="FF220" s="380">
        <v>0.495956053068761</v>
      </c>
      <c r="FG220" s="380">
        <v>1.04456091205881E-2</v>
      </c>
      <c r="FH220" s="89">
        <v>89.035220857200699</v>
      </c>
      <c r="FI220" s="380">
        <v>20.1070963712489</v>
      </c>
      <c r="FJ220" s="380">
        <v>0</v>
      </c>
      <c r="FK220" s="89">
        <v>39.878749518594503</v>
      </c>
      <c r="FL220" s="380">
        <v>8.9816760872041197</v>
      </c>
      <c r="FM220" s="380">
        <v>0</v>
      </c>
    </row>
    <row r="221" spans="2:169">
      <c r="B221" s="73" t="s">
        <v>1337</v>
      </c>
      <c r="C221" s="73" t="s">
        <v>1454</v>
      </c>
      <c r="D221" s="73" t="s">
        <v>1367</v>
      </c>
      <c r="E221" s="73">
        <v>0.89</v>
      </c>
      <c r="F221" s="73">
        <v>1.53</v>
      </c>
      <c r="H221" s="73" t="s">
        <v>1455</v>
      </c>
      <c r="I221" s="73" t="s">
        <v>1479</v>
      </c>
      <c r="J221" s="73" t="s">
        <v>121</v>
      </c>
      <c r="K221" s="73" t="s">
        <v>1490</v>
      </c>
      <c r="L221" s="73">
        <v>25</v>
      </c>
      <c r="M221" s="113" t="s">
        <v>1788</v>
      </c>
      <c r="N221" s="89">
        <v>6.6824907592129001</v>
      </c>
      <c r="O221" s="380">
        <v>9.9166552670979904</v>
      </c>
      <c r="P221" s="380">
        <v>3.9507413744764599</v>
      </c>
      <c r="Q221" s="591">
        <f>S221</f>
        <v>4.0132046914902704</v>
      </c>
      <c r="R221" s="380">
        <v>10.368637030045999</v>
      </c>
      <c r="S221" s="380">
        <v>4.0132046914902704</v>
      </c>
      <c r="T221" s="89">
        <v>177.053170684305</v>
      </c>
      <c r="U221" s="380">
        <v>39.329368121097502</v>
      </c>
      <c r="V221" s="380">
        <v>10.612806844958399</v>
      </c>
      <c r="W221" s="89">
        <v>24.195462203767001</v>
      </c>
      <c r="X221" s="380">
        <v>11.254318641609499</v>
      </c>
      <c r="Y221" s="380">
        <v>0.35410414930482698</v>
      </c>
      <c r="Z221" s="89">
        <v>5.2061657985909902</v>
      </c>
      <c r="AA221" s="380">
        <v>4.2285263290381003</v>
      </c>
      <c r="AB221" s="380">
        <v>1.3933848768327799</v>
      </c>
      <c r="AC221" s="89">
        <v>2269.43634812038</v>
      </c>
      <c r="AD221" s="380">
        <v>1594.12006046088</v>
      </c>
      <c r="AE221" s="380">
        <v>667.37686096648304</v>
      </c>
      <c r="AF221" s="89">
        <v>242729.69849923099</v>
      </c>
      <c r="AG221" s="380">
        <v>63945.280754439002</v>
      </c>
      <c r="AH221" s="380">
        <v>22.726608433330501</v>
      </c>
      <c r="AI221" s="591">
        <f t="shared" si="363"/>
        <v>123.37605797886</v>
      </c>
      <c r="AJ221" s="380">
        <v>329.70782958774601</v>
      </c>
      <c r="AK221" s="380">
        <v>123.37605797886</v>
      </c>
      <c r="AL221" s="89">
        <v>542.74892676712102</v>
      </c>
      <c r="AM221" s="380">
        <v>548.62086595141204</v>
      </c>
      <c r="AN221" s="380">
        <v>245.824793957004</v>
      </c>
      <c r="AO221" s="591">
        <f>AQ221</f>
        <v>121.20959852898901</v>
      </c>
      <c r="AP221" s="380">
        <v>154.07871376851699</v>
      </c>
      <c r="AQ221" s="380">
        <v>121.20959852898901</v>
      </c>
      <c r="AR221" s="89">
        <v>4.0005037580048501</v>
      </c>
      <c r="AS221" s="380">
        <v>2.3866504075121902</v>
      </c>
      <c r="AT221" s="380">
        <v>0.55477835848735901</v>
      </c>
      <c r="AU221" s="89">
        <v>3.5897382734572498</v>
      </c>
      <c r="AV221" s="380">
        <v>7.1794765469145103</v>
      </c>
      <c r="AW221" s="380">
        <v>1.3308868030757299</v>
      </c>
      <c r="AX221" s="89">
        <v>0.17513248421713101</v>
      </c>
      <c r="AY221" s="382">
        <v>0.35026496843426103</v>
      </c>
      <c r="AZ221" s="382">
        <v>0.126536351240124</v>
      </c>
      <c r="BA221" s="591">
        <f t="shared" si="306"/>
        <v>4.3365349056317202</v>
      </c>
      <c r="BB221" s="380">
        <v>10.2482474899134</v>
      </c>
      <c r="BC221" s="380">
        <v>4.3365349056317202</v>
      </c>
      <c r="BD221" s="89">
        <v>532.98976705635096</v>
      </c>
      <c r="BE221" s="380">
        <v>120.77916454979901</v>
      </c>
      <c r="BF221" s="380">
        <v>1.5291076665315999</v>
      </c>
      <c r="BG221" s="89">
        <v>377.98849847166701</v>
      </c>
      <c r="BH221" s="380">
        <v>80.140666820477605</v>
      </c>
      <c r="BI221" s="380">
        <v>1.35877724796944</v>
      </c>
      <c r="BJ221" s="89">
        <v>376.36022821669297</v>
      </c>
      <c r="BK221" s="380">
        <v>129.740370724071</v>
      </c>
      <c r="BL221" s="380">
        <v>8.0488827800607208</v>
      </c>
      <c r="BM221" s="591">
        <f t="shared" si="331"/>
        <v>4.4068252519827898E-2</v>
      </c>
      <c r="BN221" s="380">
        <v>0</v>
      </c>
      <c r="BO221" s="380">
        <v>4.4068252519827898E-2</v>
      </c>
      <c r="BP221" s="89">
        <v>0.98557228608004399</v>
      </c>
      <c r="BQ221" s="380">
        <v>1.97114457216009</v>
      </c>
      <c r="BR221" s="380">
        <v>0.50338801277066603</v>
      </c>
      <c r="BS221" s="591">
        <f t="shared" si="326"/>
        <v>0.74255753174683303</v>
      </c>
      <c r="BT221" s="380">
        <v>1.1762112836398999</v>
      </c>
      <c r="BU221" s="380">
        <v>0.74255753174683303</v>
      </c>
      <c r="BV221" s="89">
        <v>1.5999071603644199</v>
      </c>
      <c r="BW221" s="380">
        <v>3.1998143207288501</v>
      </c>
      <c r="BX221" s="380">
        <v>0.78692196490537603</v>
      </c>
      <c r="BY221" s="89">
        <v>2.68126225407473</v>
      </c>
      <c r="BZ221" s="380">
        <v>1.2557537455375001</v>
      </c>
      <c r="CA221" s="380">
        <v>0.12927142785019699</v>
      </c>
      <c r="CB221" s="89">
        <v>178.964834765879</v>
      </c>
      <c r="CC221" s="380">
        <v>51.391175079572903</v>
      </c>
      <c r="CD221" s="380">
        <v>0.71187665562748803</v>
      </c>
      <c r="CE221" s="89">
        <v>50.828750724863703</v>
      </c>
      <c r="CF221" s="380">
        <v>15.071841231980301</v>
      </c>
      <c r="CG221" s="380">
        <v>0.235097974046313</v>
      </c>
      <c r="CH221" s="591">
        <f t="shared" si="270"/>
        <v>5.7777654588664804</v>
      </c>
      <c r="CI221" s="380">
        <v>8.8173155604033902</v>
      </c>
      <c r="CJ221" s="380">
        <v>5.7777654588664804</v>
      </c>
      <c r="CK221" s="89">
        <v>365.799746928091</v>
      </c>
      <c r="CL221" s="380">
        <v>51.267406112186599</v>
      </c>
      <c r="CM221" s="380">
        <v>5.1604734843750999E-2</v>
      </c>
      <c r="CN221" s="89">
        <v>4345.1219265579202</v>
      </c>
      <c r="CO221" s="380">
        <v>860.58540578461805</v>
      </c>
      <c r="CP221" s="380">
        <v>1.11628517952163E-2</v>
      </c>
      <c r="CQ221" s="89">
        <v>1.3988205712886701</v>
      </c>
      <c r="CR221" s="380">
        <v>1.01204761907011</v>
      </c>
      <c r="CS221" s="380">
        <v>0</v>
      </c>
      <c r="CT221" s="89">
        <v>0</v>
      </c>
      <c r="CU221" s="380">
        <v>0</v>
      </c>
      <c r="CV221" s="380">
        <v>0</v>
      </c>
      <c r="CW221" s="591">
        <f t="shared" ref="CW221:CW224" si="371">CY221</f>
        <v>6.6745057494016102E-2</v>
      </c>
      <c r="CX221" s="380">
        <v>0</v>
      </c>
      <c r="CY221" s="380">
        <v>6.6745057494016102E-2</v>
      </c>
      <c r="CZ221" s="591">
        <f t="shared" si="271"/>
        <v>0.153941342638693</v>
      </c>
      <c r="DA221" s="380">
        <v>0</v>
      </c>
      <c r="DB221" s="380">
        <v>0.153941342638693</v>
      </c>
      <c r="DC221" s="591">
        <f t="shared" si="276"/>
        <v>4.6714224770208597E-2</v>
      </c>
      <c r="DD221" s="380">
        <v>0</v>
      </c>
      <c r="DE221" s="380">
        <v>4.6714224770208597E-2</v>
      </c>
      <c r="DF221" s="591">
        <v>0</v>
      </c>
      <c r="DG221" s="380">
        <v>0</v>
      </c>
      <c r="DH221" s="380">
        <v>0</v>
      </c>
      <c r="DI221" s="89">
        <v>827.576674912778</v>
      </c>
      <c r="DJ221" s="380">
        <v>228.08994404363199</v>
      </c>
      <c r="DK221" s="380">
        <v>0</v>
      </c>
      <c r="DL221" s="89">
        <v>3788.58463298573</v>
      </c>
      <c r="DM221" s="380">
        <v>1019.72469849099</v>
      </c>
      <c r="DN221" s="380">
        <v>7.6572153241557502E-3</v>
      </c>
      <c r="DO221" s="89">
        <v>746.49328770604495</v>
      </c>
      <c r="DP221" s="380">
        <v>170.390151766309</v>
      </c>
      <c r="DQ221" s="380">
        <v>6.00862671394343E-3</v>
      </c>
      <c r="DR221" s="89">
        <v>3884.0772478976801</v>
      </c>
      <c r="DS221" s="380">
        <v>802.67929119586802</v>
      </c>
      <c r="DT221" s="380">
        <v>0</v>
      </c>
      <c r="DU221" s="89">
        <v>1047.89761359412</v>
      </c>
      <c r="DV221" s="380">
        <v>245.85109115267099</v>
      </c>
      <c r="DW221" s="380">
        <v>0</v>
      </c>
      <c r="DX221" s="89">
        <v>76.9547820375291</v>
      </c>
      <c r="DY221" s="380">
        <v>14.622870551487701</v>
      </c>
      <c r="DZ221" s="380">
        <v>0</v>
      </c>
      <c r="EA221" s="89">
        <v>964.10340012987899</v>
      </c>
      <c r="EB221" s="380">
        <v>126.49695946687901</v>
      </c>
      <c r="EC221" s="380">
        <v>4.4593559851862502E-2</v>
      </c>
      <c r="ED221" s="89">
        <v>137.01055208194001</v>
      </c>
      <c r="EE221" s="380">
        <v>24.087104030895201</v>
      </c>
      <c r="EF221" s="380">
        <v>0</v>
      </c>
      <c r="EG221" s="89">
        <v>806.148343503418</v>
      </c>
      <c r="EH221" s="380">
        <v>179.14892841609699</v>
      </c>
      <c r="EI221" s="380">
        <v>0</v>
      </c>
      <c r="EJ221" s="89">
        <v>155.99556613748501</v>
      </c>
      <c r="EK221" s="380">
        <v>38.609833570140196</v>
      </c>
      <c r="EL221" s="380">
        <v>0</v>
      </c>
      <c r="EM221" s="89">
        <v>426.18026256055202</v>
      </c>
      <c r="EN221" s="380">
        <v>102.321112262434</v>
      </c>
      <c r="EO221" s="380">
        <v>0</v>
      </c>
      <c r="EP221" s="89">
        <v>57.225436262445697</v>
      </c>
      <c r="EQ221" s="380">
        <v>14.9948187011465</v>
      </c>
      <c r="ER221" s="380">
        <v>0</v>
      </c>
      <c r="ES221" s="89">
        <v>356.97132952832601</v>
      </c>
      <c r="ET221" s="380">
        <v>88.600632723409703</v>
      </c>
      <c r="EU221" s="380">
        <v>0</v>
      </c>
      <c r="EV221" s="89">
        <v>50.715392694131197</v>
      </c>
      <c r="EW221" s="380">
        <v>9.96133585986016</v>
      </c>
      <c r="EX221" s="380">
        <v>0</v>
      </c>
      <c r="EY221" s="89">
        <v>0.46922482731520598</v>
      </c>
      <c r="EZ221" s="380">
        <v>0.93844965463041197</v>
      </c>
      <c r="FA221" s="380">
        <v>3.2220110924078303E-2</v>
      </c>
      <c r="FB221" s="89">
        <v>8.8828899280888596</v>
      </c>
      <c r="FC221" s="380">
        <v>3.2345994491323502</v>
      </c>
      <c r="FD221" s="380">
        <v>3.4959116987847101E-2</v>
      </c>
      <c r="FE221" s="89">
        <v>0.63370271447608995</v>
      </c>
      <c r="FF221" s="380">
        <v>0.48167641885590501</v>
      </c>
      <c r="FG221" s="380">
        <v>3.3699702505985599E-2</v>
      </c>
      <c r="FH221" s="89">
        <v>56.753112925042203</v>
      </c>
      <c r="FI221" s="380">
        <v>19.8758982413657</v>
      </c>
      <c r="FJ221" s="380">
        <v>0</v>
      </c>
      <c r="FK221" s="89">
        <v>43.601443708606602</v>
      </c>
      <c r="FL221" s="380">
        <v>10.3173464795375</v>
      </c>
      <c r="FM221" s="380">
        <v>8.8018610077451494E-3</v>
      </c>
    </row>
    <row r="222" spans="2:169">
      <c r="B222" s="73" t="s">
        <v>1337</v>
      </c>
      <c r="C222" s="73" t="s">
        <v>1454</v>
      </c>
      <c r="D222" s="73" t="s">
        <v>1367</v>
      </c>
      <c r="E222" s="73">
        <v>0.89</v>
      </c>
      <c r="F222" s="73">
        <v>1.53</v>
      </c>
      <c r="H222" s="73" t="s">
        <v>1455</v>
      </c>
      <c r="I222" s="73" t="s">
        <v>1479</v>
      </c>
      <c r="J222" s="73" t="s">
        <v>121</v>
      </c>
      <c r="K222" s="73" t="s">
        <v>1490</v>
      </c>
      <c r="L222" s="73">
        <v>25</v>
      </c>
      <c r="M222" s="113" t="s">
        <v>1789</v>
      </c>
      <c r="N222" s="591">
        <f t="shared" ref="N222:N227" si="372">P222</f>
        <v>4.2591538950866203</v>
      </c>
      <c r="O222" s="380">
        <v>8.7024660493577404</v>
      </c>
      <c r="P222" s="380">
        <v>4.2591538950866203</v>
      </c>
      <c r="Q222" s="89">
        <v>4.9688885930200302</v>
      </c>
      <c r="R222" s="380">
        <v>9.9377771860400497</v>
      </c>
      <c r="S222" s="380">
        <v>3.94700109179231</v>
      </c>
      <c r="T222" s="89">
        <v>388.70452360653002</v>
      </c>
      <c r="U222" s="380">
        <v>61.286725719065601</v>
      </c>
      <c r="V222" s="380">
        <v>9.8398574981210292</v>
      </c>
      <c r="W222" s="89">
        <v>55.1834336067121</v>
      </c>
      <c r="X222" s="380">
        <v>49.147115177184297</v>
      </c>
      <c r="Y222" s="380">
        <v>0.41176432669124402</v>
      </c>
      <c r="Z222" s="89">
        <v>17.9926654603765</v>
      </c>
      <c r="AA222" s="380">
        <v>33.5774855352293</v>
      </c>
      <c r="AB222" s="380">
        <v>1.67858620195415</v>
      </c>
      <c r="AC222" s="89">
        <v>3620.1107334070098</v>
      </c>
      <c r="AD222" s="380">
        <v>2031.5143325430799</v>
      </c>
      <c r="AE222" s="380">
        <v>471.09056836601599</v>
      </c>
      <c r="AF222" s="89">
        <v>244097.05269891801</v>
      </c>
      <c r="AG222" s="380">
        <v>61894.229924802101</v>
      </c>
      <c r="AH222" s="380">
        <v>22.3008728976565</v>
      </c>
      <c r="AI222" s="89">
        <v>140.89225932221001</v>
      </c>
      <c r="AJ222" s="380">
        <v>390.28319364860198</v>
      </c>
      <c r="AK222" s="380">
        <v>130.23076997208901</v>
      </c>
      <c r="AL222" s="89">
        <v>572.83543805361899</v>
      </c>
      <c r="AM222" s="380">
        <v>763.17836340028896</v>
      </c>
      <c r="AN222" s="380">
        <v>197.29990729513699</v>
      </c>
      <c r="AO222" s="89">
        <v>80.901569665607497</v>
      </c>
      <c r="AP222" s="380">
        <v>155.46915380603599</v>
      </c>
      <c r="AQ222" s="380">
        <v>55.386305812447802</v>
      </c>
      <c r="AR222" s="89">
        <v>6.0062418319003399</v>
      </c>
      <c r="AS222" s="380">
        <v>1.96249060657587</v>
      </c>
      <c r="AT222" s="380">
        <v>0.58036600623274504</v>
      </c>
      <c r="AU222" s="591">
        <f t="shared" ref="AU222:AU225" si="373">AW222</f>
        <v>1.0295958041628399</v>
      </c>
      <c r="AV222" s="380">
        <v>0</v>
      </c>
      <c r="AW222" s="380">
        <v>1.0295958041628399</v>
      </c>
      <c r="AX222" s="89">
        <v>0.21433162602532599</v>
      </c>
      <c r="AY222" s="382">
        <v>0.42866325205065298</v>
      </c>
      <c r="AZ222" s="382">
        <v>7.2135159366541093E-2</v>
      </c>
      <c r="BA222" s="591">
        <f t="shared" si="306"/>
        <v>4.7104116094129997</v>
      </c>
      <c r="BB222" s="380">
        <v>9.7313034018157492</v>
      </c>
      <c r="BC222" s="380">
        <v>4.7104116094129997</v>
      </c>
      <c r="BD222" s="89">
        <v>640.01900749533002</v>
      </c>
      <c r="BE222" s="380">
        <v>174.952123059934</v>
      </c>
      <c r="BF222" s="380">
        <v>1.3649714519243401</v>
      </c>
      <c r="BG222" s="89">
        <v>547.02082671131802</v>
      </c>
      <c r="BH222" s="380">
        <v>311.165451773011</v>
      </c>
      <c r="BI222" s="380">
        <v>1.48307542766725</v>
      </c>
      <c r="BJ222" s="89">
        <v>529.47770913155796</v>
      </c>
      <c r="BK222" s="380">
        <v>294.62897961974301</v>
      </c>
      <c r="BL222" s="380">
        <v>7.5750688131340604</v>
      </c>
      <c r="BM222" s="591">
        <f t="shared" si="331"/>
        <v>4.6543276067499299E-2</v>
      </c>
      <c r="BN222" s="380">
        <v>0</v>
      </c>
      <c r="BO222" s="380">
        <v>4.6543276067499299E-2</v>
      </c>
      <c r="BP222" s="89">
        <v>0.976832610450586</v>
      </c>
      <c r="BQ222" s="380">
        <v>1.95366522090117</v>
      </c>
      <c r="BR222" s="380">
        <v>0.47758308651359799</v>
      </c>
      <c r="BS222" s="591">
        <f t="shared" si="326"/>
        <v>0.80125460030772</v>
      </c>
      <c r="BT222" s="380">
        <v>1.9073853190436101</v>
      </c>
      <c r="BU222" s="380">
        <v>0.80125460030772</v>
      </c>
      <c r="BV222" s="89">
        <v>1.58831304398516</v>
      </c>
      <c r="BW222" s="380">
        <v>3.1766260879703201</v>
      </c>
      <c r="BX222" s="380">
        <v>0.63429684190282198</v>
      </c>
      <c r="BY222" s="89">
        <v>5.6125134716216198</v>
      </c>
      <c r="BZ222" s="380">
        <v>2.3455711934035999</v>
      </c>
      <c r="CA222" s="380">
        <v>0.103186438325196</v>
      </c>
      <c r="CB222" s="89">
        <v>179.897085702759</v>
      </c>
      <c r="CC222" s="380">
        <v>77.232408809279207</v>
      </c>
      <c r="CD222" s="380">
        <v>0.53066813514723299</v>
      </c>
      <c r="CE222" s="89">
        <v>50.195745435907803</v>
      </c>
      <c r="CF222" s="380">
        <v>22.4491781826009</v>
      </c>
      <c r="CG222" s="380">
        <v>0.17955115457707199</v>
      </c>
      <c r="CH222" s="591">
        <f t="shared" si="270"/>
        <v>5.1002569682904904</v>
      </c>
      <c r="CI222" s="380">
        <v>13.2551752180711</v>
      </c>
      <c r="CJ222" s="380">
        <v>5.1002569682904904</v>
      </c>
      <c r="CK222" s="89">
        <v>366.49253684533198</v>
      </c>
      <c r="CL222" s="380">
        <v>75.283271204170603</v>
      </c>
      <c r="CM222" s="380">
        <v>4.1039411920906203E-2</v>
      </c>
      <c r="CN222" s="89">
        <v>2626.2204858107598</v>
      </c>
      <c r="CO222" s="380">
        <v>991.81277938989001</v>
      </c>
      <c r="CP222" s="380">
        <v>0</v>
      </c>
      <c r="CQ222" s="89">
        <v>1.0413832917806101</v>
      </c>
      <c r="CR222" s="380">
        <v>1.27848244612432</v>
      </c>
      <c r="CS222" s="380">
        <v>0</v>
      </c>
      <c r="CT222" s="89">
        <v>0</v>
      </c>
      <c r="CU222" s="380">
        <v>0</v>
      </c>
      <c r="CV222" s="380">
        <v>0</v>
      </c>
      <c r="CW222" s="591">
        <f t="shared" si="371"/>
        <v>6.7751540039360403E-2</v>
      </c>
      <c r="CX222" s="380">
        <v>0</v>
      </c>
      <c r="CY222" s="380">
        <v>6.7751540039360403E-2</v>
      </c>
      <c r="CZ222" s="591">
        <f t="shared" si="271"/>
        <v>0.16184793905403</v>
      </c>
      <c r="DA222" s="380">
        <v>0</v>
      </c>
      <c r="DB222" s="380">
        <v>0.16184793905403</v>
      </c>
      <c r="DC222" s="591">
        <f t="shared" si="276"/>
        <v>6.9982767365617704E-2</v>
      </c>
      <c r="DD222" s="380">
        <v>0</v>
      </c>
      <c r="DE222" s="380">
        <v>6.9982767365617704E-2</v>
      </c>
      <c r="DF222" s="591">
        <f t="shared" ref="DF222:DF223" si="374">DH222</f>
        <v>6.8538983688315194E-2</v>
      </c>
      <c r="DG222" s="380">
        <v>0</v>
      </c>
      <c r="DH222" s="380">
        <v>6.8538983688315194E-2</v>
      </c>
      <c r="DI222" s="89">
        <v>1825.2991429052599</v>
      </c>
      <c r="DJ222" s="380">
        <v>587.826286902167</v>
      </c>
      <c r="DK222" s="380">
        <v>0</v>
      </c>
      <c r="DL222" s="89">
        <v>6205.5487375986104</v>
      </c>
      <c r="DM222" s="380">
        <v>2450.2756191303802</v>
      </c>
      <c r="DN222" s="380">
        <v>0</v>
      </c>
      <c r="DO222" s="89">
        <v>905.09373531218705</v>
      </c>
      <c r="DP222" s="380">
        <v>325.66530516721798</v>
      </c>
      <c r="DQ222" s="380">
        <v>0</v>
      </c>
      <c r="DR222" s="89">
        <v>3868.8982480697</v>
      </c>
      <c r="DS222" s="380">
        <v>1080.63030635273</v>
      </c>
      <c r="DT222" s="380">
        <v>3.6340280320135997E-2</v>
      </c>
      <c r="DU222" s="89">
        <v>786.89219450633095</v>
      </c>
      <c r="DV222" s="380">
        <v>213.80330326635001</v>
      </c>
      <c r="DW222" s="380">
        <v>0</v>
      </c>
      <c r="DX222" s="89">
        <v>46.288961428491902</v>
      </c>
      <c r="DY222" s="380">
        <v>11.0263455212681</v>
      </c>
      <c r="DZ222" s="380">
        <v>1.5641889117919101E-2</v>
      </c>
      <c r="EA222" s="89">
        <v>648.61403945820803</v>
      </c>
      <c r="EB222" s="380">
        <v>152.11754774667301</v>
      </c>
      <c r="EC222" s="380">
        <v>0</v>
      </c>
      <c r="ED222" s="89">
        <v>86.825670377471496</v>
      </c>
      <c r="EE222" s="380">
        <v>26.219995406342399</v>
      </c>
      <c r="EF222" s="380">
        <v>0</v>
      </c>
      <c r="EG222" s="89">
        <v>510.58847194232601</v>
      </c>
      <c r="EH222" s="380">
        <v>170.091035627032</v>
      </c>
      <c r="EI222" s="380">
        <v>2.6830875349505699E-2</v>
      </c>
      <c r="EJ222" s="89">
        <v>95.550823687378099</v>
      </c>
      <c r="EK222" s="380">
        <v>39.244022766444601</v>
      </c>
      <c r="EL222" s="380">
        <v>0</v>
      </c>
      <c r="EM222" s="89">
        <v>255.52940346700399</v>
      </c>
      <c r="EN222" s="380">
        <v>84.129055655678101</v>
      </c>
      <c r="EO222" s="380">
        <v>0</v>
      </c>
      <c r="EP222" s="89">
        <v>32.221234954070397</v>
      </c>
      <c r="EQ222" s="380">
        <v>11.5234750940427</v>
      </c>
      <c r="ER222" s="380">
        <v>0</v>
      </c>
      <c r="ES222" s="89">
        <v>187.88713933421101</v>
      </c>
      <c r="ET222" s="380">
        <v>61.592414142840802</v>
      </c>
      <c r="EU222" s="380">
        <v>0</v>
      </c>
      <c r="EV222" s="89">
        <v>26.491689157799399</v>
      </c>
      <c r="EW222" s="380">
        <v>8.5654902387480991</v>
      </c>
      <c r="EX222" s="380">
        <v>0</v>
      </c>
      <c r="EY222" s="591">
        <v>0</v>
      </c>
      <c r="EZ222" s="380">
        <v>0</v>
      </c>
      <c r="FA222" s="380">
        <v>0</v>
      </c>
      <c r="FB222" s="89">
        <v>8.4215470324861492</v>
      </c>
      <c r="FC222" s="380">
        <v>4.8384481517299402</v>
      </c>
      <c r="FD222" s="380">
        <v>2.9256350031048501E-2</v>
      </c>
      <c r="FE222" s="89">
        <v>0.18469684443892201</v>
      </c>
      <c r="FF222" s="380">
        <v>0.36939368887784402</v>
      </c>
      <c r="FG222" s="380">
        <v>2.9860702257334198E-2</v>
      </c>
      <c r="FH222" s="89">
        <v>33.1938620208891</v>
      </c>
      <c r="FI222" s="380">
        <v>16.949580492462399</v>
      </c>
      <c r="FJ222" s="380">
        <v>0</v>
      </c>
      <c r="FK222" s="89">
        <v>16.514044750969202</v>
      </c>
      <c r="FL222" s="380">
        <v>8.1303652281369203</v>
      </c>
      <c r="FM222" s="380">
        <v>0</v>
      </c>
    </row>
    <row r="223" spans="2:169">
      <c r="B223" s="73" t="s">
        <v>1337</v>
      </c>
      <c r="C223" s="73" t="s">
        <v>1454</v>
      </c>
      <c r="D223" s="73" t="s">
        <v>1367</v>
      </c>
      <c r="E223" s="73">
        <v>0.89</v>
      </c>
      <c r="F223" s="73">
        <v>1.53</v>
      </c>
      <c r="H223" s="73" t="s">
        <v>1455</v>
      </c>
      <c r="I223" s="73" t="s">
        <v>1479</v>
      </c>
      <c r="J223" s="73" t="s">
        <v>121</v>
      </c>
      <c r="K223" s="73" t="s">
        <v>1490</v>
      </c>
      <c r="L223" s="73">
        <v>25</v>
      </c>
      <c r="M223" s="113" t="s">
        <v>1790</v>
      </c>
      <c r="N223" s="591">
        <f t="shared" si="372"/>
        <v>4.4990538780015203</v>
      </c>
      <c r="O223" s="380">
        <v>9.8602487017689899</v>
      </c>
      <c r="P223" s="380">
        <v>4.4990538780015203</v>
      </c>
      <c r="Q223" s="89">
        <v>9.3415662852109005</v>
      </c>
      <c r="R223" s="380">
        <v>8.9672166616606397</v>
      </c>
      <c r="S223" s="380">
        <v>3.11418768456199</v>
      </c>
      <c r="T223" s="89">
        <v>420.32100154802498</v>
      </c>
      <c r="U223" s="380">
        <v>58.3599394978825</v>
      </c>
      <c r="V223" s="380">
        <v>9.6585571598509397</v>
      </c>
      <c r="W223" s="89">
        <v>35.025675080233803</v>
      </c>
      <c r="X223" s="380">
        <v>18.476040380768001</v>
      </c>
      <c r="Y223" s="380">
        <v>0.39494040859523999</v>
      </c>
      <c r="Z223" s="89">
        <v>7.2392024374865098</v>
      </c>
      <c r="AA223" s="380">
        <v>4.4717917604869903</v>
      </c>
      <c r="AB223" s="380">
        <v>0.85457169870647398</v>
      </c>
      <c r="AC223" s="89">
        <v>4929.0262009424096</v>
      </c>
      <c r="AD223" s="380">
        <v>1921.85580845613</v>
      </c>
      <c r="AE223" s="380">
        <v>469.006233027044</v>
      </c>
      <c r="AF223" s="89">
        <v>239318.00213241001</v>
      </c>
      <c r="AG223" s="380">
        <v>56727.534493616702</v>
      </c>
      <c r="AH223" s="380">
        <v>20.8992844542372</v>
      </c>
      <c r="AI223" s="89">
        <v>175.64878401304199</v>
      </c>
      <c r="AJ223" s="380">
        <v>266.76018026464499</v>
      </c>
      <c r="AK223" s="380">
        <v>144.830673647385</v>
      </c>
      <c r="AL223" s="89">
        <v>461.59209616965302</v>
      </c>
      <c r="AM223" s="380">
        <v>600.62703759208296</v>
      </c>
      <c r="AN223" s="380">
        <v>242.26329871448101</v>
      </c>
      <c r="AO223" s="591">
        <f t="shared" ref="AO223:AO255" si="375">AQ223</f>
        <v>68.636447189175598</v>
      </c>
      <c r="AP223" s="380">
        <v>386.18239037526803</v>
      </c>
      <c r="AQ223" s="380">
        <v>68.636447189175598</v>
      </c>
      <c r="AR223" s="89">
        <v>5.5188131759954997</v>
      </c>
      <c r="AS223" s="380">
        <v>1.9456315055647599</v>
      </c>
      <c r="AT223" s="380">
        <v>0.32906485900826898</v>
      </c>
      <c r="AU223" s="591">
        <f t="shared" si="373"/>
        <v>1.0522623447319399</v>
      </c>
      <c r="AV223" s="380">
        <v>0</v>
      </c>
      <c r="AW223" s="380">
        <v>1.0522623447319399</v>
      </c>
      <c r="AX223" s="591">
        <f t="shared" ref="AX223" si="376">AZ223</f>
        <v>0.10516297555231301</v>
      </c>
      <c r="AY223" s="382">
        <v>0.36059792105633798</v>
      </c>
      <c r="AZ223" s="382">
        <v>0.10516297555231301</v>
      </c>
      <c r="BA223" s="591">
        <f t="shared" si="306"/>
        <v>3.2162317823316902</v>
      </c>
      <c r="BB223" s="380">
        <v>6.45084382470771</v>
      </c>
      <c r="BC223" s="380">
        <v>3.2162317823316902</v>
      </c>
      <c r="BD223" s="89">
        <v>749.748531209524</v>
      </c>
      <c r="BE223" s="380">
        <v>180.271264458806</v>
      </c>
      <c r="BF223" s="380">
        <v>1.3748130084914401</v>
      </c>
      <c r="BG223" s="89">
        <v>488.72205978648498</v>
      </c>
      <c r="BH223" s="380">
        <v>96.958070303590105</v>
      </c>
      <c r="BI223" s="380">
        <v>1.3703061608629601</v>
      </c>
      <c r="BJ223" s="89">
        <v>498.94253018462399</v>
      </c>
      <c r="BK223" s="380">
        <v>155.07985215159101</v>
      </c>
      <c r="BL223" s="380">
        <v>5.7642620574237098</v>
      </c>
      <c r="BM223" s="591">
        <f t="shared" si="331"/>
        <v>5.5369324758015898E-2</v>
      </c>
      <c r="BN223" s="380">
        <v>0</v>
      </c>
      <c r="BO223" s="380">
        <v>5.5369324758015898E-2</v>
      </c>
      <c r="BP223" s="591">
        <f t="shared" ref="BP223" si="377">BR223</f>
        <v>0.49438861314828703</v>
      </c>
      <c r="BQ223" s="380">
        <v>0.54240188113050802</v>
      </c>
      <c r="BR223" s="380">
        <v>0.49438861314828703</v>
      </c>
      <c r="BS223" s="591">
        <f t="shared" si="326"/>
        <v>0.63546172862670502</v>
      </c>
      <c r="BT223" s="380">
        <v>1.92831281773163</v>
      </c>
      <c r="BU223" s="380">
        <v>0.63546172862670502</v>
      </c>
      <c r="BV223" s="89">
        <v>2.9297582705798701</v>
      </c>
      <c r="BW223" s="380">
        <v>2.72480415903979</v>
      </c>
      <c r="BX223" s="380">
        <v>0.59029454604311504</v>
      </c>
      <c r="BY223" s="89">
        <v>6.1537999508491401</v>
      </c>
      <c r="BZ223" s="380">
        <v>2.0886660161163002</v>
      </c>
      <c r="CA223" s="380">
        <v>0.11644054782124</v>
      </c>
      <c r="CB223" s="89">
        <v>150.24875302115399</v>
      </c>
      <c r="CC223" s="380">
        <v>39.388638402844499</v>
      </c>
      <c r="CD223" s="380">
        <v>0.55960032169443596</v>
      </c>
      <c r="CE223" s="89">
        <v>43.050911384491698</v>
      </c>
      <c r="CF223" s="380">
        <v>19.9352998912114</v>
      </c>
      <c r="CG223" s="380">
        <v>0.20920179194301999</v>
      </c>
      <c r="CH223" s="591">
        <f t="shared" si="270"/>
        <v>5.7124988922268898</v>
      </c>
      <c r="CI223" s="380">
        <v>13.8172444316093</v>
      </c>
      <c r="CJ223" s="380">
        <v>5.7124988922268898</v>
      </c>
      <c r="CK223" s="89">
        <v>331.68967046439599</v>
      </c>
      <c r="CL223" s="380">
        <v>72.623723485324305</v>
      </c>
      <c r="CM223" s="380">
        <v>3.9386476728355602E-2</v>
      </c>
      <c r="CN223" s="89">
        <v>1949.6620871820401</v>
      </c>
      <c r="CO223" s="380">
        <v>411.097750234427</v>
      </c>
      <c r="CP223" s="380">
        <v>0</v>
      </c>
      <c r="CQ223" s="89">
        <v>0.61086128778207804</v>
      </c>
      <c r="CR223" s="380">
        <v>0.590154114121763</v>
      </c>
      <c r="CS223" s="380">
        <v>0</v>
      </c>
      <c r="CT223" s="89">
        <v>0</v>
      </c>
      <c r="CU223" s="380">
        <v>0</v>
      </c>
      <c r="CV223" s="380">
        <v>0</v>
      </c>
      <c r="CW223" s="591">
        <f t="shared" si="371"/>
        <v>0.12993764721965301</v>
      </c>
      <c r="CX223" s="380">
        <v>0</v>
      </c>
      <c r="CY223" s="380">
        <v>0.12993764721965301</v>
      </c>
      <c r="CZ223" s="591">
        <f t="shared" si="271"/>
        <v>0.13639843458275</v>
      </c>
      <c r="DA223" s="380">
        <v>0</v>
      </c>
      <c r="DB223" s="380">
        <v>0.13639843458275</v>
      </c>
      <c r="DC223" s="591">
        <f t="shared" si="276"/>
        <v>6.2705950205015307E-2</v>
      </c>
      <c r="DD223" s="380">
        <v>0</v>
      </c>
      <c r="DE223" s="380">
        <v>6.2705950205015307E-2</v>
      </c>
      <c r="DF223" s="591">
        <f t="shared" si="374"/>
        <v>6.56654442710633E-2</v>
      </c>
      <c r="DG223" s="380">
        <v>0</v>
      </c>
      <c r="DH223" s="380">
        <v>6.56654442710633E-2</v>
      </c>
      <c r="DI223" s="89">
        <v>2119.5581411118801</v>
      </c>
      <c r="DJ223" s="380">
        <v>649.46461525107395</v>
      </c>
      <c r="DK223" s="380">
        <v>0</v>
      </c>
      <c r="DL223" s="89">
        <v>5516.6328391270599</v>
      </c>
      <c r="DM223" s="380">
        <v>1679.19583578724</v>
      </c>
      <c r="DN223" s="380">
        <v>0</v>
      </c>
      <c r="DO223" s="89">
        <v>780.14092083697506</v>
      </c>
      <c r="DP223" s="380">
        <v>229.87899995109001</v>
      </c>
      <c r="DQ223" s="380">
        <v>0</v>
      </c>
      <c r="DR223" s="89">
        <v>3305.1253392205199</v>
      </c>
      <c r="DS223" s="380">
        <v>972.36248016341995</v>
      </c>
      <c r="DT223" s="380">
        <v>0</v>
      </c>
      <c r="DU223" s="89">
        <v>621.16889031749304</v>
      </c>
      <c r="DV223" s="380">
        <v>182.07260589372601</v>
      </c>
      <c r="DW223" s="380">
        <v>0</v>
      </c>
      <c r="DX223" s="89">
        <v>92.365753695523907</v>
      </c>
      <c r="DY223" s="380">
        <v>20.439015211115201</v>
      </c>
      <c r="DZ223" s="380">
        <v>0</v>
      </c>
      <c r="EA223" s="89">
        <v>502.41000194199302</v>
      </c>
      <c r="EB223" s="380">
        <v>79.863938307315195</v>
      </c>
      <c r="EC223" s="380">
        <v>0</v>
      </c>
      <c r="ED223" s="89">
        <v>66.824409128091105</v>
      </c>
      <c r="EE223" s="380">
        <v>14.368413513720199</v>
      </c>
      <c r="EF223" s="380">
        <v>0</v>
      </c>
      <c r="EG223" s="89">
        <v>370.61109495737998</v>
      </c>
      <c r="EH223" s="380">
        <v>92.358721229571302</v>
      </c>
      <c r="EI223" s="380">
        <v>0</v>
      </c>
      <c r="EJ223" s="89">
        <v>67.311957504982402</v>
      </c>
      <c r="EK223" s="380">
        <v>17.9929379710787</v>
      </c>
      <c r="EL223" s="380">
        <v>0</v>
      </c>
      <c r="EM223" s="89">
        <v>182.795997286719</v>
      </c>
      <c r="EN223" s="380">
        <v>49.309784220054603</v>
      </c>
      <c r="EO223" s="380">
        <v>0</v>
      </c>
      <c r="EP223" s="89">
        <v>22.119240427498699</v>
      </c>
      <c r="EQ223" s="380">
        <v>6.9128940977111997</v>
      </c>
      <c r="ER223" s="380">
        <v>0</v>
      </c>
      <c r="ES223" s="89">
        <v>127.315215423021</v>
      </c>
      <c r="ET223" s="380">
        <v>34.490529442504602</v>
      </c>
      <c r="EU223" s="380">
        <v>0</v>
      </c>
      <c r="EV223" s="89">
        <v>16.815860023103099</v>
      </c>
      <c r="EW223" s="380">
        <v>4.8221779688279502</v>
      </c>
      <c r="EX223" s="380">
        <v>0</v>
      </c>
      <c r="EY223" s="591">
        <v>0</v>
      </c>
      <c r="EZ223" s="380">
        <v>0</v>
      </c>
      <c r="FA223" s="380">
        <v>0</v>
      </c>
      <c r="FB223" s="89">
        <v>6.0315461775938699</v>
      </c>
      <c r="FC223" s="380">
        <v>2.2732539686928499</v>
      </c>
      <c r="FD223" s="380">
        <v>4.30028926674349E-2</v>
      </c>
      <c r="FE223" s="89">
        <v>0.32544902718803298</v>
      </c>
      <c r="FF223" s="380">
        <v>0.34016085970996301</v>
      </c>
      <c r="FG223" s="380">
        <v>2.4361027728644898E-2</v>
      </c>
      <c r="FH223" s="89">
        <v>23.492324560498702</v>
      </c>
      <c r="FI223" s="380">
        <v>9.1245250111723504</v>
      </c>
      <c r="FJ223" s="380">
        <v>1.01108792265168E-2</v>
      </c>
      <c r="FK223" s="89">
        <v>16.292898298051298</v>
      </c>
      <c r="FL223" s="380">
        <v>6.1617842127728002</v>
      </c>
      <c r="FM223" s="380">
        <v>0</v>
      </c>
    </row>
    <row r="224" spans="2:169">
      <c r="B224" s="73" t="s">
        <v>1337</v>
      </c>
      <c r="C224" s="73" t="s">
        <v>1454</v>
      </c>
      <c r="D224" s="73" t="s">
        <v>1367</v>
      </c>
      <c r="E224" s="73">
        <v>0.89</v>
      </c>
      <c r="F224" s="73">
        <v>1.53</v>
      </c>
      <c r="H224" s="73" t="s">
        <v>1455</v>
      </c>
      <c r="I224" s="73" t="s">
        <v>1479</v>
      </c>
      <c r="J224" s="73" t="s">
        <v>121</v>
      </c>
      <c r="K224" s="73" t="s">
        <v>1490</v>
      </c>
      <c r="L224" s="73">
        <v>25</v>
      </c>
      <c r="M224" s="113" t="s">
        <v>1791</v>
      </c>
      <c r="N224" s="591">
        <f t="shared" si="372"/>
        <v>4.8139822266374797</v>
      </c>
      <c r="O224" s="380">
        <v>7.1320244275933096</v>
      </c>
      <c r="P224" s="380">
        <v>4.8139822266374797</v>
      </c>
      <c r="Q224" s="591">
        <f>S224</f>
        <v>4.6800533924036101</v>
      </c>
      <c r="R224" s="380">
        <v>9.8668198415456203</v>
      </c>
      <c r="S224" s="380">
        <v>4.6800533924036101</v>
      </c>
      <c r="T224" s="89">
        <v>487.12188017085202</v>
      </c>
      <c r="U224" s="380">
        <v>58.3698271802376</v>
      </c>
      <c r="V224" s="380">
        <v>14.1110461326838</v>
      </c>
      <c r="W224" s="89">
        <v>43.839114884851597</v>
      </c>
      <c r="X224" s="380">
        <v>23.131999050928101</v>
      </c>
      <c r="Y224" s="380">
        <v>0.80403437936276301</v>
      </c>
      <c r="Z224" s="89">
        <v>28.992929752146299</v>
      </c>
      <c r="AA224" s="380">
        <v>23.9647978633337</v>
      </c>
      <c r="AB224" s="380">
        <v>1.7967191906983699</v>
      </c>
      <c r="AC224" s="89">
        <v>4792.1538422020803</v>
      </c>
      <c r="AD224" s="380">
        <v>1743.45518249561</v>
      </c>
      <c r="AE224" s="380">
        <v>751.29140960080804</v>
      </c>
      <c r="AF224" s="89">
        <v>224759.97616591299</v>
      </c>
      <c r="AG224" s="380">
        <v>55248.857700911904</v>
      </c>
      <c r="AH224" s="380">
        <v>27.621811467457299</v>
      </c>
      <c r="AI224" s="591">
        <f t="shared" ref="AI224:AI225" si="378">AK224</f>
        <v>166.91675168383901</v>
      </c>
      <c r="AJ224" s="380">
        <v>406.15421776080802</v>
      </c>
      <c r="AK224" s="380">
        <v>166.91675168383901</v>
      </c>
      <c r="AL224" s="89">
        <v>600.09081210142301</v>
      </c>
      <c r="AM224" s="380">
        <v>388.18691873404998</v>
      </c>
      <c r="AN224" s="380">
        <v>264.36920951443199</v>
      </c>
      <c r="AO224" s="591">
        <f t="shared" si="375"/>
        <v>233.941725357938</v>
      </c>
      <c r="AP224" s="380">
        <v>209.05465409381699</v>
      </c>
      <c r="AQ224" s="380">
        <v>233.941725357938</v>
      </c>
      <c r="AR224" s="89">
        <v>2.4296495707965402</v>
      </c>
      <c r="AS224" s="380">
        <v>2.3320077066403599</v>
      </c>
      <c r="AT224" s="380">
        <v>0.58974287819983195</v>
      </c>
      <c r="AU224" s="591">
        <f t="shared" si="373"/>
        <v>1.27884700792058</v>
      </c>
      <c r="AV224" s="380">
        <v>0</v>
      </c>
      <c r="AW224" s="380">
        <v>1.27884700792058</v>
      </c>
      <c r="AX224" s="89">
        <v>0.50131492595467197</v>
      </c>
      <c r="AY224" s="382">
        <v>0.653140361662083</v>
      </c>
      <c r="AZ224" s="382">
        <v>0.132436003279857</v>
      </c>
      <c r="BA224" s="591">
        <f t="shared" si="306"/>
        <v>4.8123320416851003</v>
      </c>
      <c r="BB224" s="380">
        <v>9.9161728068785902</v>
      </c>
      <c r="BC224" s="380">
        <v>4.8123320416851003</v>
      </c>
      <c r="BD224" s="89">
        <v>819.05898863305197</v>
      </c>
      <c r="BE224" s="380">
        <v>219.52510059608099</v>
      </c>
      <c r="BF224" s="380">
        <v>2.1757591484457102</v>
      </c>
      <c r="BG224" s="89">
        <v>855.75314026017497</v>
      </c>
      <c r="BH224" s="380">
        <v>243.810250751236</v>
      </c>
      <c r="BI224" s="380">
        <v>2.3899588200234398</v>
      </c>
      <c r="BJ224" s="89">
        <v>803.12229731258799</v>
      </c>
      <c r="BK224" s="380">
        <v>389.37745586307102</v>
      </c>
      <c r="BL224" s="380">
        <v>9.8429914941360099</v>
      </c>
      <c r="BM224" s="591">
        <f t="shared" si="331"/>
        <v>4.5121932438651202E-2</v>
      </c>
      <c r="BN224" s="380">
        <v>0</v>
      </c>
      <c r="BO224" s="380">
        <v>4.5121932438651202E-2</v>
      </c>
      <c r="BP224" s="89">
        <v>0.95539828872079902</v>
      </c>
      <c r="BQ224" s="380">
        <v>1.9107965774416</v>
      </c>
      <c r="BR224" s="380">
        <v>0.68647978849286595</v>
      </c>
      <c r="BS224" s="591">
        <f t="shared" si="326"/>
        <v>0.861828947968315</v>
      </c>
      <c r="BT224" s="380">
        <v>1.9426368021817999</v>
      </c>
      <c r="BU224" s="380">
        <v>0.861828947968315</v>
      </c>
      <c r="BV224" s="89">
        <v>3.4073085988202698</v>
      </c>
      <c r="BW224" s="380">
        <v>3.6476156878524701</v>
      </c>
      <c r="BX224" s="380">
        <v>1.0146393365395501</v>
      </c>
      <c r="BY224" s="89">
        <v>8.9860009765501001</v>
      </c>
      <c r="BZ224" s="380">
        <v>1.96707557296915</v>
      </c>
      <c r="CA224" s="380">
        <v>0.18082748084654299</v>
      </c>
      <c r="CB224" s="89">
        <v>206.889105431752</v>
      </c>
      <c r="CC224" s="380">
        <v>58.866146733974098</v>
      </c>
      <c r="CD224" s="380">
        <v>0.73459642398402003</v>
      </c>
      <c r="CE224" s="89">
        <v>59.335547540339398</v>
      </c>
      <c r="CF224" s="380">
        <v>19.2055700253186</v>
      </c>
      <c r="CG224" s="380">
        <v>0.25510272785167698</v>
      </c>
      <c r="CH224" s="591">
        <f t="shared" si="270"/>
        <v>7.9061731989430202</v>
      </c>
      <c r="CI224" s="380">
        <v>15.6277618677559</v>
      </c>
      <c r="CJ224" s="380">
        <v>7.9061731989430202</v>
      </c>
      <c r="CK224" s="89">
        <v>321.31093321462799</v>
      </c>
      <c r="CL224" s="380">
        <v>48.6233626990091</v>
      </c>
      <c r="CM224" s="380">
        <v>6.9096119198327505E-2</v>
      </c>
      <c r="CN224" s="89">
        <v>2701.4372158722999</v>
      </c>
      <c r="CO224" s="380">
        <v>950.10883341179101</v>
      </c>
      <c r="CP224" s="380">
        <v>0</v>
      </c>
      <c r="CQ224" s="89">
        <v>1.28679156317277</v>
      </c>
      <c r="CR224" s="380">
        <v>1.0457961659918</v>
      </c>
      <c r="CS224" s="380">
        <v>0</v>
      </c>
      <c r="CT224" s="89">
        <v>0.160719945009446</v>
      </c>
      <c r="CU224" s="380">
        <v>0.32143989001889101</v>
      </c>
      <c r="CV224" s="380">
        <v>0</v>
      </c>
      <c r="CW224" s="591">
        <f t="shared" si="371"/>
        <v>8.7946767522361899E-2</v>
      </c>
      <c r="CX224" s="380">
        <v>0</v>
      </c>
      <c r="CY224" s="380">
        <v>8.7946767522361899E-2</v>
      </c>
      <c r="CZ224" s="89">
        <v>0.387795074444792</v>
      </c>
      <c r="DA224" s="380">
        <v>9.1428731171091807E-2</v>
      </c>
      <c r="DB224" s="380">
        <v>0.24191123089650901</v>
      </c>
      <c r="DC224" s="591">
        <f t="shared" si="276"/>
        <v>9.7619563422042796E-2</v>
      </c>
      <c r="DD224" s="380">
        <v>0</v>
      </c>
      <c r="DE224" s="380">
        <v>9.7619563422042796E-2</v>
      </c>
      <c r="DF224" s="591">
        <v>0</v>
      </c>
      <c r="DG224" s="380">
        <v>0</v>
      </c>
      <c r="DH224" s="380">
        <v>0</v>
      </c>
      <c r="DI224" s="89">
        <v>2765.4161188216599</v>
      </c>
      <c r="DJ224" s="380">
        <v>950.84841162029602</v>
      </c>
      <c r="DK224" s="380">
        <v>0</v>
      </c>
      <c r="DL224" s="89">
        <v>7121.9610269097102</v>
      </c>
      <c r="DM224" s="380">
        <v>2095.87101893312</v>
      </c>
      <c r="DN224" s="380">
        <v>1.0099141728046501E-2</v>
      </c>
      <c r="DO224" s="89">
        <v>1011.020622148</v>
      </c>
      <c r="DP224" s="380">
        <v>300.669262435532</v>
      </c>
      <c r="DQ224" s="380">
        <v>0</v>
      </c>
      <c r="DR224" s="89">
        <v>4403.9655869450198</v>
      </c>
      <c r="DS224" s="380">
        <v>1786.93907511662</v>
      </c>
      <c r="DT224" s="380">
        <v>0</v>
      </c>
      <c r="DU224" s="89">
        <v>812.09088598393396</v>
      </c>
      <c r="DV224" s="380">
        <v>282.76855070466399</v>
      </c>
      <c r="DW224" s="380">
        <v>0</v>
      </c>
      <c r="DX224" s="89">
        <v>120.447860747514</v>
      </c>
      <c r="DY224" s="380">
        <v>27.498104825783301</v>
      </c>
      <c r="DZ224" s="380">
        <v>0</v>
      </c>
      <c r="EA224" s="89">
        <v>695.49377932444804</v>
      </c>
      <c r="EB224" s="380">
        <v>214.40198213957601</v>
      </c>
      <c r="EC224" s="380">
        <v>0</v>
      </c>
      <c r="ED224" s="89">
        <v>88.097421979089901</v>
      </c>
      <c r="EE224" s="380">
        <v>27.358287882401701</v>
      </c>
      <c r="EF224" s="380">
        <v>0</v>
      </c>
      <c r="EG224" s="89">
        <v>525.96554526106695</v>
      </c>
      <c r="EH224" s="380">
        <v>201.95181211875999</v>
      </c>
      <c r="EI224" s="380">
        <v>0</v>
      </c>
      <c r="EJ224" s="89">
        <v>94.343562459820603</v>
      </c>
      <c r="EK224" s="380">
        <v>35.627408214086202</v>
      </c>
      <c r="EL224" s="380">
        <v>0</v>
      </c>
      <c r="EM224" s="89">
        <v>246.97224127516699</v>
      </c>
      <c r="EN224" s="380">
        <v>85.551270372580902</v>
      </c>
      <c r="EO224" s="380">
        <v>0</v>
      </c>
      <c r="EP224" s="89">
        <v>32.129379979171603</v>
      </c>
      <c r="EQ224" s="380">
        <v>10.928347178490901</v>
      </c>
      <c r="ER224" s="380">
        <v>0</v>
      </c>
      <c r="ES224" s="89">
        <v>178.62724472819201</v>
      </c>
      <c r="ET224" s="380">
        <v>69.7044846627537</v>
      </c>
      <c r="EU224" s="380">
        <v>0</v>
      </c>
      <c r="EV224" s="89">
        <v>24.755301559942399</v>
      </c>
      <c r="EW224" s="380">
        <v>7.9703123319150704</v>
      </c>
      <c r="EX224" s="380">
        <v>0</v>
      </c>
      <c r="EY224" s="591">
        <v>0</v>
      </c>
      <c r="EZ224" s="380">
        <v>0</v>
      </c>
      <c r="FA224" s="380">
        <v>0</v>
      </c>
      <c r="FB224" s="89">
        <v>8.6535676851277703</v>
      </c>
      <c r="FC224" s="380">
        <v>2.1432738086693699</v>
      </c>
      <c r="FD224" s="380">
        <v>6.3352878219948797E-2</v>
      </c>
      <c r="FE224" s="89">
        <v>0.46390506220977801</v>
      </c>
      <c r="FF224" s="380">
        <v>0.44893892343708097</v>
      </c>
      <c r="FG224" s="380">
        <v>4.6204319832456701E-2</v>
      </c>
      <c r="FH224" s="89">
        <v>51.1244058255391</v>
      </c>
      <c r="FI224" s="380">
        <v>38.217150325085797</v>
      </c>
      <c r="FJ224" s="380">
        <v>0</v>
      </c>
      <c r="FK224" s="89">
        <v>31.525377737538399</v>
      </c>
      <c r="FL224" s="380">
        <v>22.979597045296501</v>
      </c>
      <c r="FM224" s="380">
        <v>0</v>
      </c>
    </row>
    <row r="225" spans="2:169">
      <c r="B225" s="73" t="s">
        <v>1337</v>
      </c>
      <c r="C225" s="73" t="s">
        <v>1454</v>
      </c>
      <c r="D225" s="73" t="s">
        <v>1367</v>
      </c>
      <c r="E225" s="73">
        <v>0.89</v>
      </c>
      <c r="F225" s="73">
        <v>1.53</v>
      </c>
      <c r="H225" s="73" t="s">
        <v>1455</v>
      </c>
      <c r="I225" s="73" t="s">
        <v>1479</v>
      </c>
      <c r="J225" s="73" t="s">
        <v>121</v>
      </c>
      <c r="K225" s="73" t="s">
        <v>1490</v>
      </c>
      <c r="L225" s="73">
        <v>15</v>
      </c>
      <c r="M225" s="113" t="s">
        <v>1792</v>
      </c>
      <c r="N225" s="591">
        <f t="shared" si="372"/>
        <v>13.7287085291133</v>
      </c>
      <c r="O225" s="380">
        <v>18.953143925404699</v>
      </c>
      <c r="P225" s="380">
        <v>13.7287085291133</v>
      </c>
      <c r="Q225" s="591">
        <f t="shared" ref="Q225:Q231" si="379">S225</f>
        <v>9.7467290457178706</v>
      </c>
      <c r="R225" s="380">
        <v>24.3959075316547</v>
      </c>
      <c r="S225" s="380">
        <v>9.7467290457178706</v>
      </c>
      <c r="T225" s="89">
        <v>725.940892298211</v>
      </c>
      <c r="U225" s="380">
        <v>127.928533285266</v>
      </c>
      <c r="V225" s="380">
        <v>26.425029741741099</v>
      </c>
      <c r="W225" s="89">
        <v>46.2814282875865</v>
      </c>
      <c r="X225" s="380">
        <v>56.074284328963103</v>
      </c>
      <c r="Y225" s="380">
        <v>1.2027429728738599</v>
      </c>
      <c r="Z225" s="89">
        <v>15.6174684473953</v>
      </c>
      <c r="AA225" s="380">
        <v>22.721861117238699</v>
      </c>
      <c r="AB225" s="380">
        <v>3.2093398123697598</v>
      </c>
      <c r="AC225" s="89">
        <v>5106.1803808805798</v>
      </c>
      <c r="AD225" s="380">
        <v>3719.83060405684</v>
      </c>
      <c r="AE225" s="380">
        <v>1260.9310240760201</v>
      </c>
      <c r="AF225" s="89">
        <v>231805.59451360701</v>
      </c>
      <c r="AG225" s="380">
        <v>52354.324088497699</v>
      </c>
      <c r="AH225" s="380">
        <v>47.269656032576798</v>
      </c>
      <c r="AI225" s="591">
        <f t="shared" si="378"/>
        <v>302.69032937063599</v>
      </c>
      <c r="AJ225" s="380">
        <v>792.559424207235</v>
      </c>
      <c r="AK225" s="380">
        <v>302.69032937063599</v>
      </c>
      <c r="AL225" s="591">
        <f t="shared" ref="AL225:AL234" si="380">AN225</f>
        <v>513.27666462323896</v>
      </c>
      <c r="AM225" s="380">
        <v>1527.79486467943</v>
      </c>
      <c r="AN225" s="380">
        <v>513.27666462323896</v>
      </c>
      <c r="AO225" s="591">
        <f t="shared" si="375"/>
        <v>165.11373984997701</v>
      </c>
      <c r="AP225" s="380">
        <v>432.04866929223499</v>
      </c>
      <c r="AQ225" s="380">
        <v>165.11373984997701</v>
      </c>
      <c r="AR225" s="89">
        <v>5.1093318844036801</v>
      </c>
      <c r="AS225" s="380">
        <v>3.7722340857757302</v>
      </c>
      <c r="AT225" s="380">
        <v>1.2614715906112599</v>
      </c>
      <c r="AU225" s="591">
        <f t="shared" si="373"/>
        <v>3.1357422023193799</v>
      </c>
      <c r="AV225" s="380">
        <v>0</v>
      </c>
      <c r="AW225" s="380">
        <v>3.1357422023193799</v>
      </c>
      <c r="AX225" s="591">
        <f t="shared" ref="AX225" si="381">AZ225</f>
        <v>0.22512576996064401</v>
      </c>
      <c r="AY225" s="382">
        <v>0.77227244630964698</v>
      </c>
      <c r="AZ225" s="382">
        <v>0.22512576996064401</v>
      </c>
      <c r="BA225" s="591">
        <f t="shared" si="306"/>
        <v>10.187116899483399</v>
      </c>
      <c r="BB225" s="380">
        <v>30.3291941372167</v>
      </c>
      <c r="BC225" s="380">
        <v>10.187116899483399</v>
      </c>
      <c r="BD225" s="89">
        <v>574.68312721100995</v>
      </c>
      <c r="BE225" s="380">
        <v>105.508881970518</v>
      </c>
      <c r="BF225" s="380">
        <v>3.8677647055495901</v>
      </c>
      <c r="BG225" s="89">
        <v>612.17754020773202</v>
      </c>
      <c r="BH225" s="380">
        <v>168.85398962894399</v>
      </c>
      <c r="BI225" s="380">
        <v>4.1117436110829901</v>
      </c>
      <c r="BJ225" s="89">
        <v>549.13187840424598</v>
      </c>
      <c r="BK225" s="380">
        <v>210.74991580094499</v>
      </c>
      <c r="BL225" s="380">
        <v>21.1066426001181</v>
      </c>
      <c r="BM225" s="591">
        <f t="shared" si="331"/>
        <v>9.1575300994849895E-2</v>
      </c>
      <c r="BN225" s="380">
        <v>0</v>
      </c>
      <c r="BO225" s="380">
        <v>9.1575300994849895E-2</v>
      </c>
      <c r="BP225" s="591">
        <f t="shared" ref="BP225:BP255" si="382">BR225</f>
        <v>1.50028766094938</v>
      </c>
      <c r="BQ225" s="380">
        <v>0</v>
      </c>
      <c r="BR225" s="380">
        <v>1.50028766094938</v>
      </c>
      <c r="BS225" s="591">
        <f t="shared" si="326"/>
        <v>2.1962579739950501</v>
      </c>
      <c r="BT225" s="380">
        <v>4.9782340620030103</v>
      </c>
      <c r="BU225" s="380">
        <v>2.1962579739950501</v>
      </c>
      <c r="BV225" s="591">
        <f t="shared" ref="BV225" si="383">BX225</f>
        <v>1.6823947782383</v>
      </c>
      <c r="BW225" s="380">
        <v>7.6350262044966799</v>
      </c>
      <c r="BX225" s="380">
        <v>1.6823947782383</v>
      </c>
      <c r="BY225" s="89">
        <v>9.9383357520757993</v>
      </c>
      <c r="BZ225" s="380">
        <v>3.4467155463141101</v>
      </c>
      <c r="CA225" s="380">
        <v>0.25136793298440002</v>
      </c>
      <c r="CB225" s="89">
        <v>190.71645198516401</v>
      </c>
      <c r="CC225" s="380">
        <v>40.0722198122441</v>
      </c>
      <c r="CD225" s="380">
        <v>1.3587441140497201</v>
      </c>
      <c r="CE225" s="89">
        <v>57.261982979424801</v>
      </c>
      <c r="CF225" s="380">
        <v>21.769328054631199</v>
      </c>
      <c r="CG225" s="380">
        <v>0.67264522248627501</v>
      </c>
      <c r="CH225" s="591">
        <f t="shared" si="270"/>
        <v>13.343018903155199</v>
      </c>
      <c r="CI225" s="380">
        <v>39.1905537412716</v>
      </c>
      <c r="CJ225" s="380">
        <v>13.343018903155199</v>
      </c>
      <c r="CK225" s="89">
        <v>275.05429672739501</v>
      </c>
      <c r="CL225" s="380">
        <v>34.876672864540801</v>
      </c>
      <c r="CM225" s="380">
        <v>8.3634459188968294E-2</v>
      </c>
      <c r="CN225" s="89">
        <v>3420.3335780214302</v>
      </c>
      <c r="CO225" s="380">
        <v>617.13096718381803</v>
      </c>
      <c r="CP225" s="380">
        <v>2.97788807217018E-2</v>
      </c>
      <c r="CQ225" s="89">
        <v>0.767535825321359</v>
      </c>
      <c r="CR225" s="380">
        <v>1.53507165064272</v>
      </c>
      <c r="CS225" s="380">
        <v>0</v>
      </c>
      <c r="CT225" s="89">
        <v>0</v>
      </c>
      <c r="CU225" s="380">
        <v>0</v>
      </c>
      <c r="CV225" s="380">
        <v>0</v>
      </c>
      <c r="CW225" s="89">
        <v>0</v>
      </c>
      <c r="CX225" s="380">
        <v>0</v>
      </c>
      <c r="CY225" s="380">
        <v>0</v>
      </c>
      <c r="CZ225" s="591">
        <f t="shared" ref="CZ225:CZ235" si="384">DB225</f>
        <v>0.33626245554286599</v>
      </c>
      <c r="DA225" s="380">
        <v>0</v>
      </c>
      <c r="DB225" s="380">
        <v>0.33626245554286599</v>
      </c>
      <c r="DC225" s="591">
        <f t="shared" si="276"/>
        <v>0.13837237319253801</v>
      </c>
      <c r="DD225" s="380">
        <v>0</v>
      </c>
      <c r="DE225" s="380">
        <v>0.13837237319253801</v>
      </c>
      <c r="DF225" s="591">
        <f t="shared" ref="DF225" si="385">DH225</f>
        <v>0.18060562042118999</v>
      </c>
      <c r="DG225" s="380">
        <v>0</v>
      </c>
      <c r="DH225" s="380">
        <v>0.18060562042118999</v>
      </c>
      <c r="DI225" s="89">
        <v>3802.7172155838198</v>
      </c>
      <c r="DJ225" s="380">
        <v>899.41018561312706</v>
      </c>
      <c r="DK225" s="380">
        <v>0</v>
      </c>
      <c r="DL225" s="89">
        <v>10057.045431050599</v>
      </c>
      <c r="DM225" s="380">
        <v>2091.4096063987899</v>
      </c>
      <c r="DN225" s="380">
        <v>0</v>
      </c>
      <c r="DO225" s="89">
        <v>1368.41358082846</v>
      </c>
      <c r="DP225" s="380">
        <v>215.564083344621</v>
      </c>
      <c r="DQ225" s="380">
        <v>0</v>
      </c>
      <c r="DR225" s="89">
        <v>5682.4480060697297</v>
      </c>
      <c r="DS225" s="380">
        <v>1096.3468899944701</v>
      </c>
      <c r="DT225" s="380">
        <v>9.5701588692217607E-2</v>
      </c>
      <c r="DU225" s="89">
        <v>1040.0356592620401</v>
      </c>
      <c r="DV225" s="380">
        <v>203.31909207468999</v>
      </c>
      <c r="DW225" s="380">
        <v>0.109501732076139</v>
      </c>
      <c r="DX225" s="89">
        <v>94.601016859979197</v>
      </c>
      <c r="DY225" s="380">
        <v>22.828597804213999</v>
      </c>
      <c r="DZ225" s="380">
        <v>0</v>
      </c>
      <c r="EA225" s="89">
        <v>838.27738801169005</v>
      </c>
      <c r="EB225" s="380">
        <v>131.78658202133801</v>
      </c>
      <c r="EC225" s="380">
        <v>0</v>
      </c>
      <c r="ED225" s="89">
        <v>113.130146301053</v>
      </c>
      <c r="EE225" s="380">
        <v>18.507773274237898</v>
      </c>
      <c r="EF225" s="380">
        <v>0</v>
      </c>
      <c r="EG225" s="89">
        <v>637.330811580523</v>
      </c>
      <c r="EH225" s="380">
        <v>107.670285701758</v>
      </c>
      <c r="EI225" s="380">
        <v>0</v>
      </c>
      <c r="EJ225" s="89">
        <v>124.958885608545</v>
      </c>
      <c r="EK225" s="380">
        <v>21.220517421149999</v>
      </c>
      <c r="EL225" s="380">
        <v>0</v>
      </c>
      <c r="EM225" s="89">
        <v>334.74742424841202</v>
      </c>
      <c r="EN225" s="380">
        <v>82.451369006857206</v>
      </c>
      <c r="EO225" s="380">
        <v>0</v>
      </c>
      <c r="EP225" s="89">
        <v>45.210786957642298</v>
      </c>
      <c r="EQ225" s="380">
        <v>9.6769916956445705</v>
      </c>
      <c r="ER225" s="380">
        <v>0</v>
      </c>
      <c r="ES225" s="89">
        <v>263.51329228746101</v>
      </c>
      <c r="ET225" s="380">
        <v>72.451987216906602</v>
      </c>
      <c r="EU225" s="380">
        <v>8.2095821731449595E-2</v>
      </c>
      <c r="EV225" s="89">
        <v>36.176602323531</v>
      </c>
      <c r="EW225" s="380">
        <v>9.41326448412606</v>
      </c>
      <c r="EX225" s="380">
        <v>0</v>
      </c>
      <c r="EY225" s="591">
        <f t="shared" ref="EY225" si="386">FA225</f>
        <v>8.6166071301384095E-2</v>
      </c>
      <c r="EZ225" s="380">
        <v>0</v>
      </c>
      <c r="FA225" s="380">
        <v>8.6166071301384095E-2</v>
      </c>
      <c r="FB225" s="89">
        <v>12.4794825395416</v>
      </c>
      <c r="FC225" s="380">
        <v>5.5742205948900603</v>
      </c>
      <c r="FD225" s="380">
        <v>9.3998724650117604E-2</v>
      </c>
      <c r="FE225" s="89">
        <v>0.44464324334850303</v>
      </c>
      <c r="FF225" s="380">
        <v>0.141879739571073</v>
      </c>
      <c r="FG225" s="380">
        <v>4.3973611871343202E-2</v>
      </c>
      <c r="FH225" s="89">
        <v>91.859072730668203</v>
      </c>
      <c r="FI225" s="380">
        <v>25.7940991543725</v>
      </c>
      <c r="FJ225" s="380">
        <v>2.7838769078816099E-2</v>
      </c>
      <c r="FK225" s="89">
        <v>33.878455451468497</v>
      </c>
      <c r="FL225" s="380">
        <v>12.678309216924699</v>
      </c>
      <c r="FM225" s="380">
        <v>2.3637424928022899E-2</v>
      </c>
    </row>
    <row r="226" spans="2:169">
      <c r="B226" s="73" t="s">
        <v>1337</v>
      </c>
      <c r="C226" s="73" t="s">
        <v>1454</v>
      </c>
      <c r="D226" s="73" t="s">
        <v>1367</v>
      </c>
      <c r="H226" s="73" t="s">
        <v>1455</v>
      </c>
      <c r="I226" s="73" t="s">
        <v>1502</v>
      </c>
      <c r="J226" s="73" t="s">
        <v>121</v>
      </c>
      <c r="K226" s="73" t="s">
        <v>1503</v>
      </c>
      <c r="L226" s="73">
        <v>15</v>
      </c>
      <c r="M226" s="113" t="s">
        <v>1793</v>
      </c>
      <c r="N226" s="591">
        <f t="shared" si="372"/>
        <v>14.312352397613299</v>
      </c>
      <c r="O226" s="380">
        <v>19.779810358790101</v>
      </c>
      <c r="P226" s="380">
        <v>14.312352397613299</v>
      </c>
      <c r="Q226" s="591">
        <f t="shared" si="379"/>
        <v>12.782051996630599</v>
      </c>
      <c r="R226" s="380">
        <v>24.9494964363832</v>
      </c>
      <c r="S226" s="380">
        <v>12.782051996630599</v>
      </c>
      <c r="T226" s="89">
        <v>99.541089046287595</v>
      </c>
      <c r="U226" s="380">
        <v>35.738841859054801</v>
      </c>
      <c r="V226" s="380">
        <v>24.537966143294799</v>
      </c>
      <c r="W226" s="89">
        <v>22.419068294229799</v>
      </c>
      <c r="X226" s="380">
        <v>18.990616772688298</v>
      </c>
      <c r="Y226" s="380">
        <v>1.23416308892633</v>
      </c>
      <c r="Z226" s="89">
        <v>34.5049000559519</v>
      </c>
      <c r="AA226" s="380">
        <v>19.974514360179398</v>
      </c>
      <c r="AB226" s="380">
        <v>2.76041641708674</v>
      </c>
      <c r="AC226" s="89">
        <v>5921.1994167738703</v>
      </c>
      <c r="AD226" s="380">
        <v>3915.8284187960098</v>
      </c>
      <c r="AE226" s="380">
        <v>1772.3031440019099</v>
      </c>
      <c r="AF226" s="89">
        <v>208800.647033844</v>
      </c>
      <c r="AG226" s="380">
        <v>51617.250488215897</v>
      </c>
      <c r="AH226" s="380">
        <v>57.749988705043897</v>
      </c>
      <c r="AI226" s="89">
        <v>451.65097827072998</v>
      </c>
      <c r="AJ226" s="380">
        <v>625.70436763870896</v>
      </c>
      <c r="AK226" s="380">
        <v>312.80391404168103</v>
      </c>
      <c r="AL226" s="591">
        <f t="shared" si="380"/>
        <v>600.00533266439504</v>
      </c>
      <c r="AM226" s="380">
        <v>1121.1929305292999</v>
      </c>
      <c r="AN226" s="380">
        <v>600.00533266439504</v>
      </c>
      <c r="AO226" s="591">
        <f t="shared" si="375"/>
        <v>346.41619522409201</v>
      </c>
      <c r="AP226" s="380">
        <v>359.91252080049998</v>
      </c>
      <c r="AQ226" s="380">
        <v>346.41619522409201</v>
      </c>
      <c r="AR226" s="89">
        <v>2.5059401600958102</v>
      </c>
      <c r="AS226" s="380">
        <v>4.1511984378564097</v>
      </c>
      <c r="AT226" s="380">
        <v>1.7483543683113401</v>
      </c>
      <c r="AU226" s="591">
        <f>AW226</f>
        <v>3.5683315351623102</v>
      </c>
      <c r="AV226" s="380">
        <v>0</v>
      </c>
      <c r="AW226" s="380">
        <v>3.5683315351623102</v>
      </c>
      <c r="AX226" s="89">
        <v>5.97943893830465</v>
      </c>
      <c r="AY226" s="382">
        <v>3.6782551812103899</v>
      </c>
      <c r="AZ226" s="382">
        <v>0.37113782263960199</v>
      </c>
      <c r="BA226" s="591">
        <f t="shared" si="306"/>
        <v>6.8061167060308003</v>
      </c>
      <c r="BB226" s="380">
        <v>16.255558291393701</v>
      </c>
      <c r="BC226" s="380">
        <v>6.8061167060308003</v>
      </c>
      <c r="BD226" s="89">
        <v>557.97505469758903</v>
      </c>
      <c r="BE226" s="380">
        <v>152.799634872513</v>
      </c>
      <c r="BF226" s="380">
        <v>4.2009824923127903</v>
      </c>
      <c r="BG226" s="89">
        <v>294.48490800769503</v>
      </c>
      <c r="BH226" s="380">
        <v>198.07828112201301</v>
      </c>
      <c r="BI226" s="380">
        <v>5.01955818393676</v>
      </c>
      <c r="BJ226" s="89">
        <v>322.82853804259997</v>
      </c>
      <c r="BK226" s="380">
        <v>124.626392047857</v>
      </c>
      <c r="BL226" s="380">
        <v>22.0112173242333</v>
      </c>
      <c r="BM226" s="591">
        <f t="shared" si="331"/>
        <v>0.13933640514524701</v>
      </c>
      <c r="BN226" s="380">
        <v>0</v>
      </c>
      <c r="BO226" s="380">
        <v>0.13933640514524701</v>
      </c>
      <c r="BP226" s="591">
        <f t="shared" si="382"/>
        <v>1.34950519763871</v>
      </c>
      <c r="BQ226" s="380">
        <v>0</v>
      </c>
      <c r="BR226" s="380">
        <v>1.34950519763871</v>
      </c>
      <c r="BS226" s="591">
        <f t="shared" si="326"/>
        <v>1.4517335355471099</v>
      </c>
      <c r="BT226" s="380">
        <v>0</v>
      </c>
      <c r="BU226" s="380">
        <v>1.4517335355471099</v>
      </c>
      <c r="BV226" s="89">
        <v>3.8046255392489599</v>
      </c>
      <c r="BW226" s="380">
        <v>7.6092510784979197</v>
      </c>
      <c r="BX226" s="380">
        <v>1.51968306624205</v>
      </c>
      <c r="BY226" s="89">
        <v>0.75132318910235996</v>
      </c>
      <c r="BZ226" s="380">
        <v>1.5026463782047199</v>
      </c>
      <c r="CA226" s="380">
        <v>0.431010849476199</v>
      </c>
      <c r="CB226" s="89">
        <v>32.589261940308702</v>
      </c>
      <c r="CC226" s="380">
        <v>11.365489074682101</v>
      </c>
      <c r="CD226" s="380">
        <v>1.5869126121155399</v>
      </c>
      <c r="CE226" s="89">
        <v>8.1340165538513691</v>
      </c>
      <c r="CF226" s="380">
        <v>7.0837241620807001</v>
      </c>
      <c r="CG226" s="380">
        <v>0.43430345905718298</v>
      </c>
      <c r="CH226" s="591">
        <f t="shared" si="270"/>
        <v>13.4245939117736</v>
      </c>
      <c r="CI226" s="380">
        <v>27.4907166674497</v>
      </c>
      <c r="CJ226" s="380">
        <v>13.4245939117736</v>
      </c>
      <c r="CK226" s="89">
        <v>205.620100645235</v>
      </c>
      <c r="CL226" s="380">
        <v>46.388641009805802</v>
      </c>
      <c r="CM226" s="380">
        <v>0.18339823056483201</v>
      </c>
      <c r="CN226" s="89">
        <v>1493.0732769071101</v>
      </c>
      <c r="CO226" s="380">
        <v>469.34056428516499</v>
      </c>
      <c r="CP226" s="380">
        <v>0</v>
      </c>
      <c r="CQ226" s="89">
        <v>0</v>
      </c>
      <c r="CR226" s="380">
        <v>0</v>
      </c>
      <c r="CS226" s="380">
        <v>0</v>
      </c>
      <c r="CT226" s="89">
        <v>0</v>
      </c>
      <c r="CU226" s="380">
        <v>0</v>
      </c>
      <c r="CV226" s="380">
        <v>0</v>
      </c>
      <c r="CW226" s="89">
        <v>0</v>
      </c>
      <c r="CX226" s="380">
        <v>0</v>
      </c>
      <c r="CY226" s="380">
        <v>0</v>
      </c>
      <c r="CZ226" s="591">
        <f t="shared" si="384"/>
        <v>0.37141736559143501</v>
      </c>
      <c r="DA226" s="380">
        <v>0</v>
      </c>
      <c r="DB226" s="380">
        <v>0.37141736559143501</v>
      </c>
      <c r="DC226" s="591">
        <f t="shared" si="276"/>
        <v>0.21290637788875599</v>
      </c>
      <c r="DD226" s="380">
        <v>0</v>
      </c>
      <c r="DE226" s="380">
        <v>0.21290637788875599</v>
      </c>
      <c r="DF226" s="591">
        <f>DH226</f>
        <v>0.36951356131259</v>
      </c>
      <c r="DG226" s="380">
        <v>0</v>
      </c>
      <c r="DH226" s="380">
        <v>0.36951356131259</v>
      </c>
      <c r="DI226" s="89">
        <v>127.401986941969</v>
      </c>
      <c r="DJ226" s="380">
        <v>53.8044503219785</v>
      </c>
      <c r="DK226" s="380">
        <v>0</v>
      </c>
      <c r="DL226" s="89">
        <v>477.65049411033198</v>
      </c>
      <c r="DM226" s="380">
        <v>226.10474585722201</v>
      </c>
      <c r="DN226" s="380">
        <v>0</v>
      </c>
      <c r="DO226" s="89">
        <v>100.309956484241</v>
      </c>
      <c r="DP226" s="380">
        <v>39.828747585787603</v>
      </c>
      <c r="DQ226" s="380">
        <v>0</v>
      </c>
      <c r="DR226" s="89">
        <v>572.501193277629</v>
      </c>
      <c r="DS226" s="380">
        <v>229.307638179137</v>
      </c>
      <c r="DT226" s="380">
        <v>0.138252944950537</v>
      </c>
      <c r="DU226" s="89">
        <v>192.35086611289699</v>
      </c>
      <c r="DV226" s="380">
        <v>89.300710043719604</v>
      </c>
      <c r="DW226" s="380">
        <v>0</v>
      </c>
      <c r="DX226" s="89">
        <v>30.121650359843201</v>
      </c>
      <c r="DY226" s="380">
        <v>10.4679582966304</v>
      </c>
      <c r="DZ226" s="380">
        <v>0</v>
      </c>
      <c r="EA226" s="89">
        <v>252.08756011718401</v>
      </c>
      <c r="EB226" s="380">
        <v>84.781933693489904</v>
      </c>
      <c r="EC226" s="380">
        <v>0</v>
      </c>
      <c r="ED226" s="89">
        <v>39.168619595473203</v>
      </c>
      <c r="EE226" s="380">
        <v>10.6667440607623</v>
      </c>
      <c r="EF226" s="380">
        <v>2.2714173959570799E-2</v>
      </c>
      <c r="EG226" s="89">
        <v>235.800903980382</v>
      </c>
      <c r="EH226" s="380">
        <v>73.109393115762003</v>
      </c>
      <c r="EI226" s="380">
        <v>0</v>
      </c>
      <c r="EJ226" s="89">
        <v>48.983621257306197</v>
      </c>
      <c r="EK226" s="380">
        <v>17.149500282459101</v>
      </c>
      <c r="EL226" s="380">
        <v>2.5108847637772599E-2</v>
      </c>
      <c r="EM226" s="89">
        <v>151.21133239932101</v>
      </c>
      <c r="EN226" s="380">
        <v>63.479986865573601</v>
      </c>
      <c r="EO226" s="380">
        <v>7.3561807747847194E-2</v>
      </c>
      <c r="EP226" s="89">
        <v>19.011705516044501</v>
      </c>
      <c r="EQ226" s="380">
        <v>10.3672197674726</v>
      </c>
      <c r="ER226" s="380">
        <v>2.2496264094338098E-2</v>
      </c>
      <c r="ES226" s="89">
        <v>119.649346459043</v>
      </c>
      <c r="ET226" s="380">
        <v>51.245042991655502</v>
      </c>
      <c r="EU226" s="380">
        <v>0</v>
      </c>
      <c r="EV226" s="89">
        <v>15.460116447325699</v>
      </c>
      <c r="EW226" s="380">
        <v>5.1297462130134202</v>
      </c>
      <c r="EX226" s="380">
        <v>0</v>
      </c>
      <c r="EY226" s="591">
        <v>0</v>
      </c>
      <c r="EZ226" s="380">
        <v>0</v>
      </c>
      <c r="FA226" s="380">
        <v>0</v>
      </c>
      <c r="FB226" s="89">
        <v>5.6327086225610303</v>
      </c>
      <c r="FC226" s="380">
        <v>3.7450533287723902</v>
      </c>
      <c r="FD226" s="380">
        <v>0</v>
      </c>
      <c r="FE226" s="89">
        <v>0.52745534346388201</v>
      </c>
      <c r="FF226" s="380">
        <v>1.05491068692776</v>
      </c>
      <c r="FG226" s="380">
        <v>4.1073313264667899E-2</v>
      </c>
      <c r="FH226" s="89">
        <v>4.6430818859853602</v>
      </c>
      <c r="FI226" s="380">
        <v>3.2251394719428101</v>
      </c>
      <c r="FJ226" s="380">
        <v>0</v>
      </c>
      <c r="FK226" s="89">
        <v>7.1712885909178601</v>
      </c>
      <c r="FL226" s="380">
        <v>2.7613258722410898</v>
      </c>
      <c r="FM226" s="380">
        <v>0</v>
      </c>
    </row>
    <row r="227" spans="2:169">
      <c r="B227" s="73" t="s">
        <v>1337</v>
      </c>
      <c r="C227" s="73" t="s">
        <v>1454</v>
      </c>
      <c r="D227" s="73" t="s">
        <v>1367</v>
      </c>
      <c r="H227" s="73" t="s">
        <v>1455</v>
      </c>
      <c r="I227" s="73" t="s">
        <v>1502</v>
      </c>
      <c r="J227" s="73" t="s">
        <v>121</v>
      </c>
      <c r="K227" s="73" t="s">
        <v>1503</v>
      </c>
      <c r="L227" s="73">
        <v>15</v>
      </c>
      <c r="M227" s="113" t="s">
        <v>1794</v>
      </c>
      <c r="N227" s="591">
        <f t="shared" si="372"/>
        <v>14.461223145586899</v>
      </c>
      <c r="O227" s="380">
        <v>30.972393790626501</v>
      </c>
      <c r="P227" s="380">
        <v>14.461223145586899</v>
      </c>
      <c r="Q227" s="591">
        <f t="shared" si="379"/>
        <v>17.208584146727901</v>
      </c>
      <c r="R227" s="380">
        <v>22.330116910235699</v>
      </c>
      <c r="S227" s="380">
        <v>17.208584146727901</v>
      </c>
      <c r="T227" s="89">
        <v>66.205826664633705</v>
      </c>
      <c r="U227" s="380">
        <v>30.724454643700899</v>
      </c>
      <c r="V227" s="380">
        <v>22.873343541812499</v>
      </c>
      <c r="W227" s="89">
        <v>14.233253533626099</v>
      </c>
      <c r="X227" s="380">
        <v>17.0529650142417</v>
      </c>
      <c r="Y227" s="380">
        <v>1.15328962351015</v>
      </c>
      <c r="Z227" s="89">
        <v>22.565289093560999</v>
      </c>
      <c r="AA227" s="380">
        <v>24.930725934841199</v>
      </c>
      <c r="AB227" s="380">
        <v>2.5781988134603302</v>
      </c>
      <c r="AC227" s="591">
        <f t="shared" ref="AC227:AC235" si="387">AE227</f>
        <v>1938.37006022937</v>
      </c>
      <c r="AD227" s="380">
        <v>3863.0698070834001</v>
      </c>
      <c r="AE227" s="380">
        <v>1938.37006022937</v>
      </c>
      <c r="AF227" s="89">
        <v>218833.59029772601</v>
      </c>
      <c r="AG227" s="380">
        <v>57145.505589140303</v>
      </c>
      <c r="AH227" s="380">
        <v>56.467420078800203</v>
      </c>
      <c r="AI227" s="591">
        <f>AK227</f>
        <v>461.80668558622199</v>
      </c>
      <c r="AJ227" s="380">
        <v>434.07049825271298</v>
      </c>
      <c r="AK227" s="380">
        <v>461.80668558622199</v>
      </c>
      <c r="AL227" s="591">
        <f t="shared" si="380"/>
        <v>660.53238414703503</v>
      </c>
      <c r="AM227" s="380">
        <v>1060.1858346028901</v>
      </c>
      <c r="AN227" s="380">
        <v>660.53238414703503</v>
      </c>
      <c r="AO227" s="591">
        <f t="shared" si="375"/>
        <v>302.53466008297102</v>
      </c>
      <c r="AP227" s="380">
        <v>373.80614827998801</v>
      </c>
      <c r="AQ227" s="380">
        <v>302.53466008297102</v>
      </c>
      <c r="AR227" s="89">
        <v>3.3341596035779801</v>
      </c>
      <c r="AS227" s="380">
        <v>3.8780244416570802</v>
      </c>
      <c r="AT227" s="380">
        <v>1.5815177061428201</v>
      </c>
      <c r="AU227" s="591">
        <f>AW227</f>
        <v>3.6827288537314198</v>
      </c>
      <c r="AV227" s="380">
        <v>0</v>
      </c>
      <c r="AW227" s="380">
        <v>3.6827288537314198</v>
      </c>
      <c r="AX227" s="89">
        <v>4.6596474930875704</v>
      </c>
      <c r="AY227" s="382">
        <v>1.8776333574936299</v>
      </c>
      <c r="AZ227" s="382">
        <v>0.34989016676031398</v>
      </c>
      <c r="BA227" s="591">
        <f t="shared" si="306"/>
        <v>7.69860142454284</v>
      </c>
      <c r="BB227" s="380">
        <v>9.0516786633891098</v>
      </c>
      <c r="BC227" s="380">
        <v>7.69860142454284</v>
      </c>
      <c r="BD227" s="89">
        <v>566.74487540895905</v>
      </c>
      <c r="BE227" s="380">
        <v>125.35688756386899</v>
      </c>
      <c r="BF227" s="380">
        <v>5.2900507414103899</v>
      </c>
      <c r="BG227" s="89">
        <v>251.22230901404299</v>
      </c>
      <c r="BH227" s="380">
        <v>106.846348370672</v>
      </c>
      <c r="BI227" s="380">
        <v>5.2005900630181703</v>
      </c>
      <c r="BJ227" s="89">
        <v>244.98854313256001</v>
      </c>
      <c r="BK227" s="380">
        <v>151.714113726411</v>
      </c>
      <c r="BL227" s="380">
        <v>23.157048878005099</v>
      </c>
      <c r="BM227" s="591">
        <f t="shared" si="331"/>
        <v>0.15264797172751701</v>
      </c>
      <c r="BN227" s="380">
        <v>0</v>
      </c>
      <c r="BO227" s="380">
        <v>0.15264797172751701</v>
      </c>
      <c r="BP227" s="591">
        <f t="shared" si="382"/>
        <v>2.28533240988541</v>
      </c>
      <c r="BQ227" s="380">
        <v>0</v>
      </c>
      <c r="BR227" s="380">
        <v>2.28533240988541</v>
      </c>
      <c r="BS227" s="591">
        <f t="shared" si="326"/>
        <v>1.45431946037389</v>
      </c>
      <c r="BT227" s="380">
        <v>2.9058982165635299</v>
      </c>
      <c r="BU227" s="380">
        <v>1.45431946037389</v>
      </c>
      <c r="BV227" s="591">
        <f t="shared" ref="BV227:BV229" si="388">BX227</f>
        <v>1.4998782574579399</v>
      </c>
      <c r="BW227" s="380">
        <v>0</v>
      </c>
      <c r="BX227" s="380">
        <v>1.4998782574579399</v>
      </c>
      <c r="BY227" s="89">
        <v>1.4825272563335501</v>
      </c>
      <c r="BZ227" s="380">
        <v>1.4208550546131899</v>
      </c>
      <c r="CA227" s="380">
        <v>0.56413517923838896</v>
      </c>
      <c r="CB227" s="89">
        <v>26.3100988917374</v>
      </c>
      <c r="CC227" s="380">
        <v>15.1472193533317</v>
      </c>
      <c r="CD227" s="380">
        <v>1.4694222472153899</v>
      </c>
      <c r="CE227" s="89">
        <v>8.1688368153288806</v>
      </c>
      <c r="CF227" s="380">
        <v>6.12077178938448</v>
      </c>
      <c r="CG227" s="380">
        <v>0.82051532773389801</v>
      </c>
      <c r="CH227" s="591">
        <f t="shared" si="270"/>
        <v>15.1013558735978</v>
      </c>
      <c r="CI227" s="380">
        <v>32.705795176006298</v>
      </c>
      <c r="CJ227" s="380">
        <v>15.1013558735978</v>
      </c>
      <c r="CK227" s="89">
        <v>206.60606584674801</v>
      </c>
      <c r="CL227" s="380">
        <v>48.248468615211898</v>
      </c>
      <c r="CM227" s="380">
        <v>0.17155634766733899</v>
      </c>
      <c r="CN227" s="89">
        <v>1464.6559675518599</v>
      </c>
      <c r="CO227" s="380">
        <v>307.21321031828501</v>
      </c>
      <c r="CP227" s="380">
        <v>4.2960595423190001E-2</v>
      </c>
      <c r="CQ227" s="89">
        <v>0</v>
      </c>
      <c r="CR227" s="380">
        <v>0</v>
      </c>
      <c r="CS227" s="380">
        <v>0</v>
      </c>
      <c r="CT227" s="89">
        <v>0</v>
      </c>
      <c r="CU227" s="380">
        <v>0</v>
      </c>
      <c r="CV227" s="380">
        <v>0</v>
      </c>
      <c r="CW227" s="89">
        <v>0</v>
      </c>
      <c r="CX227" s="380">
        <v>0</v>
      </c>
      <c r="CY227" s="380">
        <v>0</v>
      </c>
      <c r="CZ227" s="591">
        <f t="shared" si="384"/>
        <v>0.358654166681388</v>
      </c>
      <c r="DA227" s="380">
        <v>0</v>
      </c>
      <c r="DB227" s="380">
        <v>0.358654166681388</v>
      </c>
      <c r="DC227" s="591">
        <f t="shared" si="276"/>
        <v>0.185580352877629</v>
      </c>
      <c r="DD227" s="380">
        <v>0</v>
      </c>
      <c r="DE227" s="380">
        <v>0.185580352877629</v>
      </c>
      <c r="DF227" s="591">
        <v>0</v>
      </c>
      <c r="DG227" s="380">
        <v>0</v>
      </c>
      <c r="DH227" s="380">
        <v>0</v>
      </c>
      <c r="DI227" s="89">
        <v>117.553051902237</v>
      </c>
      <c r="DJ227" s="380">
        <v>20.575105081530999</v>
      </c>
      <c r="DK227" s="380">
        <v>0</v>
      </c>
      <c r="DL227" s="89">
        <v>441.56349110822799</v>
      </c>
      <c r="DM227" s="380">
        <v>82.817167903495701</v>
      </c>
      <c r="DN227" s="380">
        <v>0</v>
      </c>
      <c r="DO227" s="89">
        <v>88.866159439870998</v>
      </c>
      <c r="DP227" s="380">
        <v>16.845362880337198</v>
      </c>
      <c r="DQ227" s="380">
        <v>0</v>
      </c>
      <c r="DR227" s="89">
        <v>516.65654384462198</v>
      </c>
      <c r="DS227" s="380">
        <v>74.200778907934094</v>
      </c>
      <c r="DT227" s="380">
        <v>0</v>
      </c>
      <c r="DU227" s="89">
        <v>192.854467152268</v>
      </c>
      <c r="DV227" s="380">
        <v>34.093916546501902</v>
      </c>
      <c r="DW227" s="380">
        <v>0</v>
      </c>
      <c r="DX227" s="89">
        <v>29.921898606367499</v>
      </c>
      <c r="DY227" s="380">
        <v>5.5451448337917402</v>
      </c>
      <c r="DZ227" s="380">
        <v>0</v>
      </c>
      <c r="EA227" s="89">
        <v>233.51996552799599</v>
      </c>
      <c r="EB227" s="380">
        <v>47.425659651693401</v>
      </c>
      <c r="EC227" s="380">
        <v>0</v>
      </c>
      <c r="ED227" s="89">
        <v>34.837296938272203</v>
      </c>
      <c r="EE227" s="380">
        <v>5.2803009361309003</v>
      </c>
      <c r="EF227" s="380">
        <v>0</v>
      </c>
      <c r="EG227" s="89">
        <v>224.28135892512</v>
      </c>
      <c r="EH227" s="380">
        <v>38.820424193416201</v>
      </c>
      <c r="EI227" s="380">
        <v>0.10218612842196299</v>
      </c>
      <c r="EJ227" s="89">
        <v>45.904170097763</v>
      </c>
      <c r="EK227" s="380">
        <v>7.5291496456626401</v>
      </c>
      <c r="EL227" s="380">
        <v>0</v>
      </c>
      <c r="EM227" s="89">
        <v>126.773094452701</v>
      </c>
      <c r="EN227" s="380">
        <v>29.4968717928198</v>
      </c>
      <c r="EO227" s="380">
        <v>8.0634257077871196E-2</v>
      </c>
      <c r="EP227" s="89">
        <v>18.492894329613499</v>
      </c>
      <c r="EQ227" s="380">
        <v>4.0293056302130097</v>
      </c>
      <c r="ER227" s="380">
        <v>0</v>
      </c>
      <c r="ES227" s="89">
        <v>103.08385348595399</v>
      </c>
      <c r="ET227" s="380">
        <v>21.5432195410595</v>
      </c>
      <c r="EU227" s="380">
        <v>0</v>
      </c>
      <c r="EV227" s="89">
        <v>15.821974763094101</v>
      </c>
      <c r="EW227" s="380">
        <v>2.7463148214700799</v>
      </c>
      <c r="EX227" s="380">
        <v>0</v>
      </c>
      <c r="EY227" s="591">
        <v>0</v>
      </c>
      <c r="EZ227" s="380">
        <v>0</v>
      </c>
      <c r="FA227" s="380">
        <v>0</v>
      </c>
      <c r="FB227" s="89">
        <v>4.6383304944364001</v>
      </c>
      <c r="FC227" s="380">
        <v>2.4182148694970702</v>
      </c>
      <c r="FD227" s="380">
        <v>0</v>
      </c>
      <c r="FE227" s="591">
        <f t="shared" ref="FE227" si="389">FG227</f>
        <v>4.4959740295837401E-2</v>
      </c>
      <c r="FF227" s="380">
        <v>0</v>
      </c>
      <c r="FG227" s="380">
        <v>4.4959740295837401E-2</v>
      </c>
      <c r="FH227" s="89">
        <v>5.0160415061598096</v>
      </c>
      <c r="FI227" s="380">
        <v>2.7991841033120402</v>
      </c>
      <c r="FJ227" s="380">
        <v>4.6401173532357697E-2</v>
      </c>
      <c r="FK227" s="89">
        <v>7.0145993923094796</v>
      </c>
      <c r="FL227" s="380">
        <v>2.6080142263152899</v>
      </c>
      <c r="FM227" s="380">
        <v>0</v>
      </c>
    </row>
    <row r="228" spans="2:169">
      <c r="B228" s="73" t="s">
        <v>1337</v>
      </c>
      <c r="C228" s="73" t="s">
        <v>1454</v>
      </c>
      <c r="D228" s="73" t="s">
        <v>1367</v>
      </c>
      <c r="H228" s="73" t="s">
        <v>1455</v>
      </c>
      <c r="I228" s="73" t="s">
        <v>1502</v>
      </c>
      <c r="J228" s="73" t="s">
        <v>121</v>
      </c>
      <c r="K228" s="73" t="s">
        <v>1503</v>
      </c>
      <c r="L228" s="73">
        <v>15</v>
      </c>
      <c r="M228" s="113" t="s">
        <v>1795</v>
      </c>
      <c r="N228" s="89">
        <v>20.088796463816902</v>
      </c>
      <c r="O228" s="380">
        <v>28.3618627442704</v>
      </c>
      <c r="P228" s="380">
        <v>14.3966543085333</v>
      </c>
      <c r="Q228" s="591">
        <f t="shared" si="379"/>
        <v>19.797220415033902</v>
      </c>
      <c r="R228" s="380">
        <v>14.226646379938099</v>
      </c>
      <c r="S228" s="380">
        <v>19.797220415033902</v>
      </c>
      <c r="T228" s="89">
        <v>95.512559855378598</v>
      </c>
      <c r="U228" s="380">
        <v>49.770991733204802</v>
      </c>
      <c r="V228" s="380">
        <v>25.754812923109899</v>
      </c>
      <c r="W228" s="89">
        <v>15.9949488400172</v>
      </c>
      <c r="X228" s="380">
        <v>15.6967147501328</v>
      </c>
      <c r="Y228" s="380">
        <v>0.97533819771133901</v>
      </c>
      <c r="Z228" s="89">
        <v>28.158500163689499</v>
      </c>
      <c r="AA228" s="380">
        <v>18.735879233161899</v>
      </c>
      <c r="AB228" s="380">
        <v>2.7655203982335799</v>
      </c>
      <c r="AC228" s="591">
        <f t="shared" si="387"/>
        <v>1892.52783924854</v>
      </c>
      <c r="AD228" s="380">
        <v>6209.0163483850502</v>
      </c>
      <c r="AE228" s="380">
        <v>1892.52783924854</v>
      </c>
      <c r="AF228" s="89">
        <v>204562.97927246301</v>
      </c>
      <c r="AG228" s="380">
        <v>44043.8730936676</v>
      </c>
      <c r="AH228" s="380">
        <v>55.311934118531703</v>
      </c>
      <c r="AI228" s="591">
        <f t="shared" ref="AI228:AI233" si="390">AK228</f>
        <v>408.73392475641202</v>
      </c>
      <c r="AJ228" s="380">
        <v>437.92966544958398</v>
      </c>
      <c r="AK228" s="380">
        <v>408.73392475641202</v>
      </c>
      <c r="AL228" s="591">
        <f t="shared" si="380"/>
        <v>735.536097254639</v>
      </c>
      <c r="AM228" s="380">
        <v>1240.7037591323001</v>
      </c>
      <c r="AN228" s="380">
        <v>735.536097254639</v>
      </c>
      <c r="AO228" s="591">
        <f t="shared" si="375"/>
        <v>342.62383626681498</v>
      </c>
      <c r="AP228" s="380">
        <v>819.35953407721195</v>
      </c>
      <c r="AQ228" s="380">
        <v>342.62383626681498</v>
      </c>
      <c r="AR228" s="591">
        <f t="shared" ref="AR228" si="391">AT228</f>
        <v>1.9349972630940799</v>
      </c>
      <c r="AS228" s="380">
        <v>4.5539044614098803</v>
      </c>
      <c r="AT228" s="380">
        <v>1.9349972630940799</v>
      </c>
      <c r="AU228" s="591">
        <f>AW228</f>
        <v>3.5359132677943701</v>
      </c>
      <c r="AV228" s="380">
        <v>0</v>
      </c>
      <c r="AW228" s="380">
        <v>3.5359132677943701</v>
      </c>
      <c r="AX228" s="89">
        <v>5.0447386453706304</v>
      </c>
      <c r="AY228" s="382">
        <v>2.4921030844275598</v>
      </c>
      <c r="AZ228" s="382">
        <v>0.38292419681355</v>
      </c>
      <c r="BA228" s="591">
        <f t="shared" si="306"/>
        <v>7.01611037215525</v>
      </c>
      <c r="BB228" s="380">
        <v>12.7011770347673</v>
      </c>
      <c r="BC228" s="380">
        <v>7.01611037215525</v>
      </c>
      <c r="BD228" s="89">
        <v>563.32058793334204</v>
      </c>
      <c r="BE228" s="380">
        <v>107.257163399104</v>
      </c>
      <c r="BF228" s="380">
        <v>4.7540724397115399</v>
      </c>
      <c r="BG228" s="89">
        <v>561.56777949652803</v>
      </c>
      <c r="BH228" s="380">
        <v>239.900726392238</v>
      </c>
      <c r="BI228" s="380">
        <v>4.6774005252873696</v>
      </c>
      <c r="BJ228" s="89">
        <v>556.49388309724702</v>
      </c>
      <c r="BK228" s="380">
        <v>296.72953286569998</v>
      </c>
      <c r="BL228" s="380">
        <v>20.305930087937401</v>
      </c>
      <c r="BM228" s="591">
        <f t="shared" si="331"/>
        <v>0.17635167862649501</v>
      </c>
      <c r="BN228" s="380">
        <v>0</v>
      </c>
      <c r="BO228" s="380">
        <v>0.17635167862649501</v>
      </c>
      <c r="BP228" s="591">
        <f t="shared" si="382"/>
        <v>1.4146543727501999</v>
      </c>
      <c r="BQ228" s="380">
        <v>0</v>
      </c>
      <c r="BR228" s="380">
        <v>1.4146543727501999</v>
      </c>
      <c r="BS228" s="89">
        <v>3.3864226088404799</v>
      </c>
      <c r="BT228" s="380">
        <v>3.9097483509475399</v>
      </c>
      <c r="BU228" s="380">
        <v>1.58147690454296</v>
      </c>
      <c r="BV228" s="591">
        <f t="shared" si="388"/>
        <v>1.69850791585538</v>
      </c>
      <c r="BW228" s="380">
        <v>0</v>
      </c>
      <c r="BX228" s="380">
        <v>1.69850791585538</v>
      </c>
      <c r="BY228" s="591">
        <f t="shared" ref="BY228" si="392">CA228</f>
        <v>0.53578331204620899</v>
      </c>
      <c r="BZ228" s="380">
        <v>1.49400407198838</v>
      </c>
      <c r="CA228" s="380">
        <v>0.53578331204620899</v>
      </c>
      <c r="CB228" s="89">
        <v>27.006473291823099</v>
      </c>
      <c r="CC228" s="380">
        <v>10.767575085694199</v>
      </c>
      <c r="CD228" s="380">
        <v>1.7261700261397701</v>
      </c>
      <c r="CE228" s="89">
        <v>7.6861077639946096</v>
      </c>
      <c r="CF228" s="380">
        <v>7.1061252413699201</v>
      </c>
      <c r="CG228" s="380">
        <v>0.72416990845370699</v>
      </c>
      <c r="CH228" s="591">
        <f t="shared" si="270"/>
        <v>14.317791245355</v>
      </c>
      <c r="CI228" s="380">
        <v>28.033408074207301</v>
      </c>
      <c r="CJ228" s="380">
        <v>14.317791245355</v>
      </c>
      <c r="CK228" s="89">
        <v>201.99445846224901</v>
      </c>
      <c r="CL228" s="380">
        <v>24.809064952981799</v>
      </c>
      <c r="CM228" s="380">
        <v>0.158483348870118</v>
      </c>
      <c r="CN228" s="89">
        <v>1267.96960331371</v>
      </c>
      <c r="CO228" s="380">
        <v>108.798190969044</v>
      </c>
      <c r="CP228" s="380">
        <v>7.5320889394574805E-2</v>
      </c>
      <c r="CQ228" s="89">
        <v>0</v>
      </c>
      <c r="CR228" s="380">
        <v>0</v>
      </c>
      <c r="CS228" s="380">
        <v>0</v>
      </c>
      <c r="CT228" s="89">
        <v>0</v>
      </c>
      <c r="CU228" s="380">
        <v>0</v>
      </c>
      <c r="CV228" s="380">
        <v>0</v>
      </c>
      <c r="CW228" s="591">
        <f t="shared" ref="CW228" si="393">CY228</f>
        <v>0.26312046402634098</v>
      </c>
      <c r="CX228" s="380">
        <v>0</v>
      </c>
      <c r="CY228" s="380">
        <v>0.26312046402634098</v>
      </c>
      <c r="CZ228" s="591">
        <f t="shared" si="384"/>
        <v>0.68333766049232703</v>
      </c>
      <c r="DA228" s="380">
        <v>0</v>
      </c>
      <c r="DB228" s="380">
        <v>0.68333766049232703</v>
      </c>
      <c r="DC228" s="591">
        <f t="shared" si="276"/>
        <v>0.15818998027504</v>
      </c>
      <c r="DD228" s="380">
        <v>0</v>
      </c>
      <c r="DE228" s="380">
        <v>0.15818998027504</v>
      </c>
      <c r="DF228" s="591">
        <f t="shared" ref="DF228" si="394">DH228</f>
        <v>0.29664954542111199</v>
      </c>
      <c r="DG228" s="380">
        <v>0</v>
      </c>
      <c r="DH228" s="380">
        <v>0.29664954542111199</v>
      </c>
      <c r="DI228" s="89">
        <v>145.42616032365399</v>
      </c>
      <c r="DJ228" s="380">
        <v>12.777508749280701</v>
      </c>
      <c r="DK228" s="380">
        <v>0</v>
      </c>
      <c r="DL228" s="89">
        <v>533.82819546472399</v>
      </c>
      <c r="DM228" s="380">
        <v>112.65028448961201</v>
      </c>
      <c r="DN228" s="380">
        <v>0</v>
      </c>
      <c r="DO228" s="89">
        <v>104.125085780864</v>
      </c>
      <c r="DP228" s="380">
        <v>19.323100828128599</v>
      </c>
      <c r="DQ228" s="380">
        <v>0</v>
      </c>
      <c r="DR228" s="89">
        <v>621.01878072249804</v>
      </c>
      <c r="DS228" s="380">
        <v>82.792554968552295</v>
      </c>
      <c r="DT228" s="380">
        <v>0.155796473042943</v>
      </c>
      <c r="DU228" s="89">
        <v>201.74826127294301</v>
      </c>
      <c r="DV228" s="380">
        <v>36.096110451966901</v>
      </c>
      <c r="DW228" s="380">
        <v>0.17473971412064401</v>
      </c>
      <c r="DX228" s="89">
        <v>32.482467138218396</v>
      </c>
      <c r="DY228" s="380">
        <v>4.4186936175473397</v>
      </c>
      <c r="DZ228" s="380">
        <v>4.6461274518248399E-2</v>
      </c>
      <c r="EA228" s="89">
        <v>243.496687288901</v>
      </c>
      <c r="EB228" s="380">
        <v>42.762169880852099</v>
      </c>
      <c r="EC228" s="380">
        <v>0</v>
      </c>
      <c r="ED228" s="89">
        <v>37.236249550473403</v>
      </c>
      <c r="EE228" s="380">
        <v>6.2561085793198599</v>
      </c>
      <c r="EF228" s="380">
        <v>0</v>
      </c>
      <c r="EG228" s="89">
        <v>217.72719178863099</v>
      </c>
      <c r="EH228" s="380">
        <v>58.874958774092804</v>
      </c>
      <c r="EI228" s="380">
        <v>0.10505805942058399</v>
      </c>
      <c r="EJ228" s="89">
        <v>41.8425435039806</v>
      </c>
      <c r="EK228" s="380">
        <v>7.2904582471231398</v>
      </c>
      <c r="EL228" s="380">
        <v>0</v>
      </c>
      <c r="EM228" s="89">
        <v>123.711031067367</v>
      </c>
      <c r="EN228" s="380">
        <v>19.523262730523701</v>
      </c>
      <c r="EO228" s="380">
        <v>8.29098539715378E-2</v>
      </c>
      <c r="EP228" s="89">
        <v>14.1473784526638</v>
      </c>
      <c r="EQ228" s="380">
        <v>4.77358486958141</v>
      </c>
      <c r="ER228" s="380">
        <v>0</v>
      </c>
      <c r="ES228" s="89">
        <v>93.255249000791693</v>
      </c>
      <c r="ET228" s="380">
        <v>16.711623639969901</v>
      </c>
      <c r="EU228" s="380">
        <v>0</v>
      </c>
      <c r="EV228" s="89">
        <v>13.7438853070195</v>
      </c>
      <c r="EW228" s="380">
        <v>2.3789547639070099</v>
      </c>
      <c r="EX228" s="380">
        <v>0</v>
      </c>
      <c r="EY228" s="591">
        <v>0</v>
      </c>
      <c r="EZ228" s="380">
        <v>0</v>
      </c>
      <c r="FA228" s="380">
        <v>0</v>
      </c>
      <c r="FB228" s="89">
        <v>5.3627211641981001</v>
      </c>
      <c r="FC228" s="380">
        <v>4.2889263850483799</v>
      </c>
      <c r="FD228" s="380">
        <v>0.116185483808638</v>
      </c>
      <c r="FE228" s="89">
        <v>0.48181175762283202</v>
      </c>
      <c r="FF228" s="380">
        <v>0.92064883786984897</v>
      </c>
      <c r="FG228" s="380">
        <v>4.6140122578682399E-2</v>
      </c>
      <c r="FH228" s="89">
        <v>4.93414069307312</v>
      </c>
      <c r="FI228" s="380">
        <v>3.7418354994633698</v>
      </c>
      <c r="FJ228" s="380">
        <v>0</v>
      </c>
      <c r="FK228" s="89">
        <v>6.9057478120981797</v>
      </c>
      <c r="FL228" s="380">
        <v>3.1315914892913801</v>
      </c>
      <c r="FM228" s="380">
        <v>0</v>
      </c>
    </row>
    <row r="229" spans="2:169">
      <c r="B229" s="73" t="s">
        <v>1337</v>
      </c>
      <c r="C229" s="73" t="s">
        <v>1454</v>
      </c>
      <c r="D229" s="73" t="s">
        <v>1367</v>
      </c>
      <c r="H229" s="73" t="s">
        <v>1455</v>
      </c>
      <c r="I229" s="73" t="s">
        <v>1502</v>
      </c>
      <c r="J229" s="73" t="s">
        <v>121</v>
      </c>
      <c r="K229" s="73" t="s">
        <v>1503</v>
      </c>
      <c r="L229" s="73">
        <v>15</v>
      </c>
      <c r="M229" s="113" t="s">
        <v>1796</v>
      </c>
      <c r="N229" s="591">
        <f t="shared" ref="N229:N255" si="395">P229</f>
        <v>12.579048729390401</v>
      </c>
      <c r="O229" s="380">
        <v>26.111835165148999</v>
      </c>
      <c r="P229" s="380">
        <v>12.579048729390401</v>
      </c>
      <c r="Q229" s="591">
        <f t="shared" si="379"/>
        <v>14.2250357537838</v>
      </c>
      <c r="R229" s="380">
        <v>23.057996684979901</v>
      </c>
      <c r="S229" s="380">
        <v>14.2250357537838</v>
      </c>
      <c r="T229" s="89">
        <v>77.915338753758803</v>
      </c>
      <c r="U229" s="380">
        <v>63.620120344122498</v>
      </c>
      <c r="V229" s="380">
        <v>27.864324373022701</v>
      </c>
      <c r="W229" s="89">
        <v>0</v>
      </c>
      <c r="X229" s="380">
        <v>0</v>
      </c>
      <c r="Y229" s="380">
        <v>0</v>
      </c>
      <c r="Z229" s="89">
        <v>4.3273477425820897</v>
      </c>
      <c r="AA229" s="380">
        <v>4.6638346454947799</v>
      </c>
      <c r="AB229" s="380">
        <v>2.8429681143980399</v>
      </c>
      <c r="AC229" s="591">
        <f t="shared" si="387"/>
        <v>2006.8489588233101</v>
      </c>
      <c r="AD229" s="380">
        <v>6302.7746096360997</v>
      </c>
      <c r="AE229" s="380">
        <v>2006.8489588233101</v>
      </c>
      <c r="AF229" s="89">
        <v>206176.66880108599</v>
      </c>
      <c r="AG229" s="380">
        <v>35611.513996629103</v>
      </c>
      <c r="AH229" s="380">
        <v>67.541215720966207</v>
      </c>
      <c r="AI229" s="591">
        <f t="shared" si="390"/>
        <v>389.15137256433701</v>
      </c>
      <c r="AJ229" s="380">
        <v>775.13020472927496</v>
      </c>
      <c r="AK229" s="380">
        <v>389.15137256433701</v>
      </c>
      <c r="AL229" s="591">
        <f t="shared" si="380"/>
        <v>691.969350363236</v>
      </c>
      <c r="AM229" s="380">
        <v>1589.7972056477599</v>
      </c>
      <c r="AN229" s="380">
        <v>691.969350363236</v>
      </c>
      <c r="AO229" s="591">
        <f t="shared" si="375"/>
        <v>310.96676021515901</v>
      </c>
      <c r="AP229" s="380">
        <v>600.47186568561597</v>
      </c>
      <c r="AQ229" s="380">
        <v>310.96676021515901</v>
      </c>
      <c r="AR229" s="89">
        <v>2.4111109428383299</v>
      </c>
      <c r="AS229" s="380">
        <v>3.3384206133008698</v>
      </c>
      <c r="AT229" s="380">
        <v>1.54510589783783</v>
      </c>
      <c r="AU229" s="591">
        <f>AW229</f>
        <v>2.9683017762501702</v>
      </c>
      <c r="AV229" s="380">
        <v>0</v>
      </c>
      <c r="AW229" s="380">
        <v>2.9683017762501702</v>
      </c>
      <c r="AX229" s="89">
        <v>5.0931340156770402</v>
      </c>
      <c r="AY229" s="382">
        <v>2.5114741777676999</v>
      </c>
      <c r="AZ229" s="382">
        <v>0.30645757143707097</v>
      </c>
      <c r="BA229" s="591">
        <f t="shared" si="306"/>
        <v>6.5063972932758398</v>
      </c>
      <c r="BB229" s="380">
        <v>8.3348424992984196</v>
      </c>
      <c r="BC229" s="380">
        <v>6.5063972932758398</v>
      </c>
      <c r="BD229" s="89">
        <v>564.84949956340699</v>
      </c>
      <c r="BE229" s="380">
        <v>47.757685138133397</v>
      </c>
      <c r="BF229" s="380">
        <v>5.3806722691755304</v>
      </c>
      <c r="BG229" s="89">
        <v>313.892709500509</v>
      </c>
      <c r="BH229" s="380">
        <v>212.78660516670001</v>
      </c>
      <c r="BI229" s="380">
        <v>4.9557017705337296</v>
      </c>
      <c r="BJ229" s="89">
        <v>359.23658222118399</v>
      </c>
      <c r="BK229" s="380">
        <v>334.01690434159798</v>
      </c>
      <c r="BL229" s="380">
        <v>24.238496685163401</v>
      </c>
      <c r="BM229" s="89">
        <v>0.54292674974852795</v>
      </c>
      <c r="BN229" s="380">
        <v>1.0858534994970599</v>
      </c>
      <c r="BO229" s="380">
        <v>0.17807836111834199</v>
      </c>
      <c r="BP229" s="591">
        <f t="shared" si="382"/>
        <v>1.5744369938473499</v>
      </c>
      <c r="BQ229" s="380">
        <v>0</v>
      </c>
      <c r="BR229" s="380">
        <v>1.5744369938473499</v>
      </c>
      <c r="BS229" s="89">
        <v>3.30938727742938</v>
      </c>
      <c r="BT229" s="380">
        <v>6.5436816145171504</v>
      </c>
      <c r="BU229" s="380">
        <v>1.21102373247046</v>
      </c>
      <c r="BV229" s="591">
        <f t="shared" si="388"/>
        <v>1.5151223965170399</v>
      </c>
      <c r="BW229" s="380">
        <v>0</v>
      </c>
      <c r="BX229" s="380">
        <v>1.5151223965170399</v>
      </c>
      <c r="BY229" s="89">
        <v>0.75272432003220202</v>
      </c>
      <c r="BZ229" s="380">
        <v>0.37342149214850701</v>
      </c>
      <c r="CA229" s="380">
        <v>0.41867722528107099</v>
      </c>
      <c r="CB229" s="89">
        <v>28.1741761498294</v>
      </c>
      <c r="CC229" s="380">
        <v>8.6600059164171004</v>
      </c>
      <c r="CD229" s="380">
        <v>1.9798510119002799</v>
      </c>
      <c r="CE229" s="89">
        <v>7.7503159722667299</v>
      </c>
      <c r="CF229" s="380">
        <v>5.6780493215187597</v>
      </c>
      <c r="CG229" s="380">
        <v>0.52674394047862605</v>
      </c>
      <c r="CH229" s="591">
        <f t="shared" si="270"/>
        <v>13.0407987978219</v>
      </c>
      <c r="CI229" s="380">
        <v>15.054673848429699</v>
      </c>
      <c r="CJ229" s="380">
        <v>13.0407987978219</v>
      </c>
      <c r="CK229" s="89">
        <v>188.49458176866199</v>
      </c>
      <c r="CL229" s="380">
        <v>35.639128695894001</v>
      </c>
      <c r="CM229" s="380">
        <v>0.17247189920358999</v>
      </c>
      <c r="CN229" s="89">
        <v>1372.48425522916</v>
      </c>
      <c r="CO229" s="380">
        <v>445.90505770834199</v>
      </c>
      <c r="CP229" s="380">
        <v>0</v>
      </c>
      <c r="CQ229" s="89">
        <v>0</v>
      </c>
      <c r="CR229" s="380">
        <v>0</v>
      </c>
      <c r="CS229" s="380">
        <v>0</v>
      </c>
      <c r="CT229" s="89">
        <v>0</v>
      </c>
      <c r="CU229" s="380">
        <v>0</v>
      </c>
      <c r="CV229" s="380">
        <v>0</v>
      </c>
      <c r="CW229" s="89">
        <v>0</v>
      </c>
      <c r="CX229" s="380">
        <v>0</v>
      </c>
      <c r="CY229" s="380">
        <v>0</v>
      </c>
      <c r="CZ229" s="591">
        <f t="shared" si="384"/>
        <v>0.486843188508782</v>
      </c>
      <c r="DA229" s="380">
        <v>0</v>
      </c>
      <c r="DB229" s="380">
        <v>0.486843188508782</v>
      </c>
      <c r="DC229" s="591">
        <f t="shared" si="276"/>
        <v>0.17093966432999899</v>
      </c>
      <c r="DD229" s="380">
        <v>0</v>
      </c>
      <c r="DE229" s="380">
        <v>0.17093966432999899</v>
      </c>
      <c r="DF229" s="591">
        <v>0</v>
      </c>
      <c r="DG229" s="380">
        <v>0</v>
      </c>
      <c r="DH229" s="380">
        <v>0</v>
      </c>
      <c r="DI229" s="89">
        <v>136.289888724409</v>
      </c>
      <c r="DJ229" s="380">
        <v>37.749186275678703</v>
      </c>
      <c r="DK229" s="380">
        <v>0</v>
      </c>
      <c r="DL229" s="89">
        <v>473.84275170646799</v>
      </c>
      <c r="DM229" s="380">
        <v>154.350985552655</v>
      </c>
      <c r="DN229" s="380">
        <v>0</v>
      </c>
      <c r="DO229" s="89">
        <v>87.677577768041303</v>
      </c>
      <c r="DP229" s="380">
        <v>25.383310459481901</v>
      </c>
      <c r="DQ229" s="380">
        <v>0</v>
      </c>
      <c r="DR229" s="89">
        <v>531.53434880620603</v>
      </c>
      <c r="DS229" s="380">
        <v>117.732127176565</v>
      </c>
      <c r="DT229" s="380">
        <v>0</v>
      </c>
      <c r="DU229" s="89">
        <v>193.19839536100099</v>
      </c>
      <c r="DV229" s="380">
        <v>61.406547495443803</v>
      </c>
      <c r="DW229" s="380">
        <v>0</v>
      </c>
      <c r="DX229" s="89">
        <v>31.003698870174698</v>
      </c>
      <c r="DY229" s="380">
        <v>10.111339443659601</v>
      </c>
      <c r="DZ229" s="380">
        <v>0</v>
      </c>
      <c r="EA229" s="89">
        <v>266.97168234740502</v>
      </c>
      <c r="EB229" s="380">
        <v>74.771276186044801</v>
      </c>
      <c r="EC229" s="380">
        <v>0</v>
      </c>
      <c r="ED229" s="89">
        <v>39.878394783395599</v>
      </c>
      <c r="EE229" s="380">
        <v>13.304650858171</v>
      </c>
      <c r="EF229" s="380">
        <v>0</v>
      </c>
      <c r="EG229" s="89">
        <v>226.28889486705</v>
      </c>
      <c r="EH229" s="380">
        <v>68.420653263310399</v>
      </c>
      <c r="EI229" s="380">
        <v>0</v>
      </c>
      <c r="EJ229" s="89">
        <v>47.378188035767799</v>
      </c>
      <c r="EK229" s="380">
        <v>14.902163108971401</v>
      </c>
      <c r="EL229" s="380">
        <v>0</v>
      </c>
      <c r="EM229" s="89">
        <v>128.06303095329201</v>
      </c>
      <c r="EN229" s="380">
        <v>40.152882884917602</v>
      </c>
      <c r="EO229" s="380">
        <v>0</v>
      </c>
      <c r="EP229" s="89">
        <v>16.889107509741599</v>
      </c>
      <c r="EQ229" s="380">
        <v>10.1944028852885</v>
      </c>
      <c r="ER229" s="380">
        <v>0</v>
      </c>
      <c r="ES229" s="89">
        <v>103.14936230160799</v>
      </c>
      <c r="ET229" s="380">
        <v>24.644825893007301</v>
      </c>
      <c r="EU229" s="380">
        <v>0.111067335002365</v>
      </c>
      <c r="EV229" s="89">
        <v>16.210812129182301</v>
      </c>
      <c r="EW229" s="380">
        <v>5.9923330455816197</v>
      </c>
      <c r="EX229" s="380">
        <v>2.5088496949987601E-2</v>
      </c>
      <c r="EY229" s="591">
        <f t="shared" ref="EY229" si="396">FA229</f>
        <v>0.11749904488210799</v>
      </c>
      <c r="EZ229" s="380">
        <v>0</v>
      </c>
      <c r="FA229" s="380">
        <v>0.11749904488210799</v>
      </c>
      <c r="FB229" s="89">
        <v>5.55992028916405</v>
      </c>
      <c r="FC229" s="380">
        <v>2.3101607117724301</v>
      </c>
      <c r="FD229" s="380">
        <v>7.3949998450767301E-2</v>
      </c>
      <c r="FE229" s="89">
        <v>0.47043412440032401</v>
      </c>
      <c r="FF229" s="380">
        <v>0.94086824880064901</v>
      </c>
      <c r="FG229" s="380">
        <v>4.1140260174790499E-2</v>
      </c>
      <c r="FH229" s="89">
        <v>6.3137416167942</v>
      </c>
      <c r="FI229" s="380">
        <v>3.1172777592026999</v>
      </c>
      <c r="FJ229" s="380">
        <v>0</v>
      </c>
      <c r="FK229" s="89">
        <v>9.9567589331142905</v>
      </c>
      <c r="FL229" s="380">
        <v>3.34995995755729</v>
      </c>
      <c r="FM229" s="380">
        <v>0</v>
      </c>
    </row>
    <row r="230" spans="2:169">
      <c r="B230" s="73" t="s">
        <v>1337</v>
      </c>
      <c r="C230" s="73" t="s">
        <v>1454</v>
      </c>
      <c r="D230" s="73" t="s">
        <v>1367</v>
      </c>
      <c r="H230" s="73" t="s">
        <v>1455</v>
      </c>
      <c r="I230" s="73" t="s">
        <v>1502</v>
      </c>
      <c r="J230" s="73" t="s">
        <v>121</v>
      </c>
      <c r="K230" s="73" t="s">
        <v>1503</v>
      </c>
      <c r="L230" s="73">
        <v>15</v>
      </c>
      <c r="M230" s="113" t="s">
        <v>1797</v>
      </c>
      <c r="N230" s="591">
        <f t="shared" si="395"/>
        <v>20.1859176847226</v>
      </c>
      <c r="O230" s="380">
        <v>22.780138390232601</v>
      </c>
      <c r="P230" s="380">
        <v>20.1859176847226</v>
      </c>
      <c r="Q230" s="591">
        <f t="shared" si="379"/>
        <v>18.188979804176402</v>
      </c>
      <c r="R230" s="380">
        <v>21.7477550716713</v>
      </c>
      <c r="S230" s="380">
        <v>18.188979804176402</v>
      </c>
      <c r="T230" s="89">
        <v>147.64615560922601</v>
      </c>
      <c r="U230" s="380">
        <v>37.432607499846704</v>
      </c>
      <c r="V230" s="380">
        <v>33.7508145444909</v>
      </c>
      <c r="W230" s="89">
        <v>92.244886637823001</v>
      </c>
      <c r="X230" s="380">
        <v>44.697221072709397</v>
      </c>
      <c r="Y230" s="380">
        <v>1.4425832178572999</v>
      </c>
      <c r="Z230" s="89">
        <v>365.43731633301502</v>
      </c>
      <c r="AA230" s="380">
        <v>287.10440567022101</v>
      </c>
      <c r="AB230" s="380">
        <v>3.5327253595472201</v>
      </c>
      <c r="AC230" s="591">
        <f t="shared" si="387"/>
        <v>2369.9811945669999</v>
      </c>
      <c r="AD230" s="380">
        <v>4654.2654397347696</v>
      </c>
      <c r="AE230" s="380">
        <v>2369.9811945669999</v>
      </c>
      <c r="AF230" s="89">
        <v>210044.55575933601</v>
      </c>
      <c r="AG230" s="380">
        <v>52563.7507144013</v>
      </c>
      <c r="AH230" s="380">
        <v>95.6083852920205</v>
      </c>
      <c r="AI230" s="591">
        <f t="shared" si="390"/>
        <v>471.08714516208101</v>
      </c>
      <c r="AJ230" s="380">
        <v>512.95223460919601</v>
      </c>
      <c r="AK230" s="380">
        <v>471.08714516208101</v>
      </c>
      <c r="AL230" s="591">
        <f t="shared" si="380"/>
        <v>1061.52797274207</v>
      </c>
      <c r="AM230" s="380">
        <v>711.63308402983205</v>
      </c>
      <c r="AN230" s="380">
        <v>1061.52797274207</v>
      </c>
      <c r="AO230" s="591">
        <f t="shared" si="375"/>
        <v>474.85516873720201</v>
      </c>
      <c r="AP230" s="380">
        <v>619.08795200193401</v>
      </c>
      <c r="AQ230" s="380">
        <v>474.85516873720201</v>
      </c>
      <c r="AR230" s="89">
        <v>2.8834488165773502</v>
      </c>
      <c r="AS230" s="380">
        <v>2.00227167790645</v>
      </c>
      <c r="AT230" s="380">
        <v>2.4091238100266299</v>
      </c>
      <c r="AU230" s="89">
        <v>30.916506247331501</v>
      </c>
      <c r="AV230" s="380">
        <v>43.483357315653102</v>
      </c>
      <c r="AW230" s="380">
        <v>5.3105930179067302</v>
      </c>
      <c r="AX230" s="89">
        <v>6.5877478599980597</v>
      </c>
      <c r="AY230" s="382">
        <v>2.7182814788956602</v>
      </c>
      <c r="AZ230" s="382">
        <v>0.41291901354312599</v>
      </c>
      <c r="BA230" s="591">
        <f t="shared" si="306"/>
        <v>8.9243078429538407</v>
      </c>
      <c r="BB230" s="380">
        <v>8.7870707948490008</v>
      </c>
      <c r="BC230" s="380">
        <v>8.9243078429538407</v>
      </c>
      <c r="BD230" s="89">
        <v>538.80418827369397</v>
      </c>
      <c r="BE230" s="380">
        <v>114.582863434236</v>
      </c>
      <c r="BF230" s="380">
        <v>5.7084554099639497</v>
      </c>
      <c r="BG230" s="89">
        <v>1007.78597622573</v>
      </c>
      <c r="BH230" s="380">
        <v>551.54417039647603</v>
      </c>
      <c r="BI230" s="380">
        <v>6.6842243107196904</v>
      </c>
      <c r="BJ230" s="89">
        <v>1072.7498755122699</v>
      </c>
      <c r="BK230" s="380">
        <v>613.22908119702197</v>
      </c>
      <c r="BL230" s="380">
        <v>30.334601898364301</v>
      </c>
      <c r="BM230" s="89">
        <v>0.272591723589581</v>
      </c>
      <c r="BN230" s="380">
        <v>0.54518344717916201</v>
      </c>
      <c r="BO230" s="380">
        <v>0.213471576034272</v>
      </c>
      <c r="BP230" s="591">
        <f t="shared" si="382"/>
        <v>1.7903386549806499</v>
      </c>
      <c r="BQ230" s="380">
        <v>0</v>
      </c>
      <c r="BR230" s="380">
        <v>1.7903386549806499</v>
      </c>
      <c r="BS230" s="591">
        <f t="shared" ref="BS230:BS233" si="397">BU230</f>
        <v>2.0101142357109398</v>
      </c>
      <c r="BT230" s="380">
        <v>2.7984209509043501</v>
      </c>
      <c r="BU230" s="380">
        <v>2.0101142357109398</v>
      </c>
      <c r="BV230" s="89">
        <v>13.1639065906796</v>
      </c>
      <c r="BW230" s="380">
        <v>12.900215459897099</v>
      </c>
      <c r="BX230" s="380">
        <v>1.9646327218191</v>
      </c>
      <c r="BY230" s="89">
        <v>2.48705780731891</v>
      </c>
      <c r="BZ230" s="380">
        <v>1.80624820559391</v>
      </c>
      <c r="CA230" s="380">
        <v>0.57352424348692899</v>
      </c>
      <c r="CB230" s="89">
        <v>28.182813732818499</v>
      </c>
      <c r="CC230" s="380">
        <v>31.800194151261401</v>
      </c>
      <c r="CD230" s="380">
        <v>2.9444648441316099</v>
      </c>
      <c r="CE230" s="89">
        <v>8.1112377885111595</v>
      </c>
      <c r="CF230" s="380">
        <v>5.6370718112753702</v>
      </c>
      <c r="CG230" s="380">
        <v>0.80917842973240905</v>
      </c>
      <c r="CH230" s="591">
        <f t="shared" si="270"/>
        <v>19.172388921779199</v>
      </c>
      <c r="CI230" s="380">
        <v>15.4644620721844</v>
      </c>
      <c r="CJ230" s="380">
        <v>19.172388921779199</v>
      </c>
      <c r="CK230" s="89">
        <v>211.897282310968</v>
      </c>
      <c r="CL230" s="380">
        <v>52.316006516745702</v>
      </c>
      <c r="CM230" s="380">
        <v>0.184881531087152</v>
      </c>
      <c r="CN230" s="89">
        <v>1355.03184899659</v>
      </c>
      <c r="CO230" s="380">
        <v>299.25836266158802</v>
      </c>
      <c r="CP230" s="380">
        <v>0</v>
      </c>
      <c r="CQ230" s="89">
        <v>0</v>
      </c>
      <c r="CR230" s="380">
        <v>0</v>
      </c>
      <c r="CS230" s="380">
        <v>0</v>
      </c>
      <c r="CT230" s="89">
        <v>0</v>
      </c>
      <c r="CU230" s="380">
        <v>0</v>
      </c>
      <c r="CV230" s="380">
        <v>0</v>
      </c>
      <c r="CW230" s="89">
        <v>0</v>
      </c>
      <c r="CX230" s="380">
        <v>0</v>
      </c>
      <c r="CY230" s="380">
        <v>0</v>
      </c>
      <c r="CZ230" s="591">
        <f t="shared" si="384"/>
        <v>0.60771238459757004</v>
      </c>
      <c r="DA230" s="380">
        <v>0</v>
      </c>
      <c r="DB230" s="380">
        <v>0.60771238459757004</v>
      </c>
      <c r="DC230" s="591">
        <f t="shared" si="276"/>
        <v>0.237547374959688</v>
      </c>
      <c r="DD230" s="380">
        <v>0</v>
      </c>
      <c r="DE230" s="380">
        <v>0.237547374959688</v>
      </c>
      <c r="DF230" s="89">
        <v>3.5355651178528902</v>
      </c>
      <c r="DG230" s="380">
        <v>6.3469947329138696</v>
      </c>
      <c r="DH230" s="380">
        <v>0</v>
      </c>
      <c r="DI230" s="89">
        <v>162.82509495249701</v>
      </c>
      <c r="DJ230" s="380">
        <v>44.624175637607102</v>
      </c>
      <c r="DK230" s="380">
        <v>4.7614799428693802E-2</v>
      </c>
      <c r="DL230" s="89">
        <v>558.63169718874303</v>
      </c>
      <c r="DM230" s="380">
        <v>171.463373270766</v>
      </c>
      <c r="DN230" s="380">
        <v>0</v>
      </c>
      <c r="DO230" s="89">
        <v>101.151739531372</v>
      </c>
      <c r="DP230" s="380">
        <v>24.6063099186957</v>
      </c>
      <c r="DQ230" s="380">
        <v>0</v>
      </c>
      <c r="DR230" s="89">
        <v>590.81806569065702</v>
      </c>
      <c r="DS230" s="380">
        <v>157.384460905411</v>
      </c>
      <c r="DT230" s="380">
        <v>0</v>
      </c>
      <c r="DU230" s="89">
        <v>204.60603646133299</v>
      </c>
      <c r="DV230" s="380">
        <v>52.997155667051899</v>
      </c>
      <c r="DW230" s="380">
        <v>0.21315668417953099</v>
      </c>
      <c r="DX230" s="89">
        <v>33.111597981030798</v>
      </c>
      <c r="DY230" s="380">
        <v>3.9762848362305698</v>
      </c>
      <c r="DZ230" s="380">
        <v>0</v>
      </c>
      <c r="EA230" s="89">
        <v>234.68812069683301</v>
      </c>
      <c r="EB230" s="380">
        <v>35.673881567880699</v>
      </c>
      <c r="EC230" s="380">
        <v>0</v>
      </c>
      <c r="ED230" s="89">
        <v>34.946843343183602</v>
      </c>
      <c r="EE230" s="380">
        <v>5.0819658811756501</v>
      </c>
      <c r="EF230" s="380">
        <v>0</v>
      </c>
      <c r="EG230" s="89">
        <v>205.85423502608199</v>
      </c>
      <c r="EH230" s="380">
        <v>15.4961126148649</v>
      </c>
      <c r="EI230" s="380">
        <v>0</v>
      </c>
      <c r="EJ230" s="89">
        <v>41.211027135200197</v>
      </c>
      <c r="EK230" s="380">
        <v>6.8712538285410503</v>
      </c>
      <c r="EL230" s="380">
        <v>0</v>
      </c>
      <c r="EM230" s="89">
        <v>111.887599132125</v>
      </c>
      <c r="EN230" s="380">
        <v>22.4514091821436</v>
      </c>
      <c r="EO230" s="380">
        <v>0</v>
      </c>
      <c r="EP230" s="89">
        <v>15.105807939563901</v>
      </c>
      <c r="EQ230" s="380">
        <v>5.3157094055275502</v>
      </c>
      <c r="ER230" s="380">
        <v>0</v>
      </c>
      <c r="ES230" s="89">
        <v>103.924770541694</v>
      </c>
      <c r="ET230" s="380">
        <v>12.0905286176221</v>
      </c>
      <c r="EU230" s="380">
        <v>0</v>
      </c>
      <c r="EV230" s="89">
        <v>14.5399537097591</v>
      </c>
      <c r="EW230" s="380">
        <v>4.5052738328445203</v>
      </c>
      <c r="EX230" s="380">
        <v>0</v>
      </c>
      <c r="EY230" s="591">
        <v>0</v>
      </c>
      <c r="EZ230" s="380">
        <v>0</v>
      </c>
      <c r="FA230" s="380">
        <v>0</v>
      </c>
      <c r="FB230" s="89">
        <v>6.7952081269118603</v>
      </c>
      <c r="FC230" s="380">
        <v>2.6199793254553101</v>
      </c>
      <c r="FD230" s="380">
        <v>0.17056463290205701</v>
      </c>
      <c r="FE230" s="591">
        <f t="shared" ref="FE230:FE231" si="398">FG230</f>
        <v>7.8056659978669604E-2</v>
      </c>
      <c r="FF230" s="380">
        <v>0</v>
      </c>
      <c r="FG230" s="380">
        <v>7.8056659978669604E-2</v>
      </c>
      <c r="FH230" s="89">
        <v>6.9578849543647801</v>
      </c>
      <c r="FI230" s="380">
        <v>3.4973303076811999</v>
      </c>
      <c r="FJ230" s="380">
        <v>0</v>
      </c>
      <c r="FK230" s="89">
        <v>7.62081719407756</v>
      </c>
      <c r="FL230" s="380">
        <v>2.2322547889495898</v>
      </c>
      <c r="FM230" s="380">
        <v>4.7902155187254901E-2</v>
      </c>
    </row>
    <row r="231" spans="2:169">
      <c r="B231" s="73" t="s">
        <v>1337</v>
      </c>
      <c r="C231" s="73" t="s">
        <v>1454</v>
      </c>
      <c r="D231" s="73" t="s">
        <v>1367</v>
      </c>
      <c r="H231" s="73" t="s">
        <v>1455</v>
      </c>
      <c r="I231" s="73" t="s">
        <v>1502</v>
      </c>
      <c r="J231" s="73" t="s">
        <v>121</v>
      </c>
      <c r="K231" s="73" t="s">
        <v>1503</v>
      </c>
      <c r="L231" s="73">
        <v>15</v>
      </c>
      <c r="M231" s="113" t="s">
        <v>1798</v>
      </c>
      <c r="N231" s="591">
        <f t="shared" si="395"/>
        <v>18.548482074525101</v>
      </c>
      <c r="O231" s="380">
        <v>24.604490593466799</v>
      </c>
      <c r="P231" s="380">
        <v>18.548482074525101</v>
      </c>
      <c r="Q231" s="591">
        <f t="shared" si="379"/>
        <v>15.062111588362299</v>
      </c>
      <c r="R231" s="380">
        <v>23.2346175469002</v>
      </c>
      <c r="S231" s="380">
        <v>15.062111588362299</v>
      </c>
      <c r="T231" s="89">
        <v>80.537602903252505</v>
      </c>
      <c r="U231" s="380">
        <v>67.018319458799695</v>
      </c>
      <c r="V231" s="380">
        <v>26.904872817059299</v>
      </c>
      <c r="W231" s="89">
        <v>27.248612029129902</v>
      </c>
      <c r="X231" s="380">
        <v>27.365154441313798</v>
      </c>
      <c r="Y231" s="380">
        <v>1.11681141897276</v>
      </c>
      <c r="Z231" s="89">
        <v>43.456457321966703</v>
      </c>
      <c r="AA231" s="380">
        <v>66.183539878547606</v>
      </c>
      <c r="AB231" s="380">
        <v>2.1161212013456701</v>
      </c>
      <c r="AC231" s="591">
        <f t="shared" si="387"/>
        <v>4590.1716146737699</v>
      </c>
      <c r="AD231" s="380">
        <v>4674.6256849047004</v>
      </c>
      <c r="AE231" s="380">
        <v>4590.1716146737699</v>
      </c>
      <c r="AF231" s="89">
        <v>213304.46636444001</v>
      </c>
      <c r="AG231" s="380">
        <v>61735.894763433796</v>
      </c>
      <c r="AH231" s="380">
        <v>68.651669793870994</v>
      </c>
      <c r="AI231" s="591">
        <f t="shared" si="390"/>
        <v>353.66579233780601</v>
      </c>
      <c r="AJ231" s="380">
        <v>697.72900278580801</v>
      </c>
      <c r="AK231" s="380">
        <v>353.66579233780601</v>
      </c>
      <c r="AL231" s="591">
        <f t="shared" si="380"/>
        <v>668.06021127789199</v>
      </c>
      <c r="AM231" s="380">
        <v>877.52220710918698</v>
      </c>
      <c r="AN231" s="380">
        <v>668.06021127789199</v>
      </c>
      <c r="AO231" s="591">
        <f t="shared" si="375"/>
        <v>915.74852343486998</v>
      </c>
      <c r="AP231" s="380">
        <v>707.64381469911802</v>
      </c>
      <c r="AQ231" s="380">
        <v>915.74852343486998</v>
      </c>
      <c r="AR231" s="89">
        <v>1.7332345158445299</v>
      </c>
      <c r="AS231" s="380">
        <v>4.9064358606407898</v>
      </c>
      <c r="AT231" s="380">
        <v>1.73124758499306</v>
      </c>
      <c r="AU231" s="591">
        <f t="shared" ref="AU231:AU234" si="399">AW231</f>
        <v>3.1213970702651901</v>
      </c>
      <c r="AV231" s="380">
        <v>0</v>
      </c>
      <c r="AW231" s="380">
        <v>3.1213970702651901</v>
      </c>
      <c r="AX231" s="89">
        <v>9.8727603078886794</v>
      </c>
      <c r="AY231" s="382">
        <v>4.3507451064751201</v>
      </c>
      <c r="AZ231" s="382">
        <v>0.329229599742555</v>
      </c>
      <c r="BA231" s="591">
        <f t="shared" si="306"/>
        <v>5.4598483994110696</v>
      </c>
      <c r="BB231" s="380">
        <v>9.4502875835996196</v>
      </c>
      <c r="BC231" s="380">
        <v>5.4598483994110696</v>
      </c>
      <c r="BD231" s="89">
        <v>552.44043479755305</v>
      </c>
      <c r="BE231" s="380">
        <v>110.831183928898</v>
      </c>
      <c r="BF231" s="380">
        <v>6.3390402312902001</v>
      </c>
      <c r="BG231" s="89">
        <v>352.869443622993</v>
      </c>
      <c r="BH231" s="380">
        <v>188.48469406343901</v>
      </c>
      <c r="BI231" s="380">
        <v>5.1299742466096001</v>
      </c>
      <c r="BJ231" s="89">
        <v>376.07565883148902</v>
      </c>
      <c r="BK231" s="380">
        <v>289.22155156124199</v>
      </c>
      <c r="BL231" s="380">
        <v>21.493235753904901</v>
      </c>
      <c r="BM231" s="591">
        <f t="shared" ref="BM231:BM233" si="400">BO231</f>
        <v>0.153162308896827</v>
      </c>
      <c r="BN231" s="380">
        <v>0</v>
      </c>
      <c r="BO231" s="380">
        <v>0.153162308896827</v>
      </c>
      <c r="BP231" s="591">
        <f t="shared" si="382"/>
        <v>1.35752714779435</v>
      </c>
      <c r="BQ231" s="380">
        <v>0</v>
      </c>
      <c r="BR231" s="380">
        <v>1.35752714779435</v>
      </c>
      <c r="BS231" s="591">
        <f t="shared" si="397"/>
        <v>1.376398315314</v>
      </c>
      <c r="BT231" s="380">
        <v>3.0311261743822899</v>
      </c>
      <c r="BU231" s="380">
        <v>1.376398315314</v>
      </c>
      <c r="BV231" s="591">
        <f t="shared" ref="BV231" si="401">BX231</f>
        <v>1.2001414335796601</v>
      </c>
      <c r="BW231" s="380">
        <v>0</v>
      </c>
      <c r="BX231" s="380">
        <v>1.2001414335796601</v>
      </c>
      <c r="BY231" s="89">
        <v>0.73475438948487404</v>
      </c>
      <c r="BZ231" s="380">
        <v>1.32618858917619</v>
      </c>
      <c r="CA231" s="380">
        <v>0.42073463764012498</v>
      </c>
      <c r="CB231" s="89">
        <v>26.6039936904806</v>
      </c>
      <c r="CC231" s="380">
        <v>14.385439714611699</v>
      </c>
      <c r="CD231" s="380">
        <v>1.7007417657260899</v>
      </c>
      <c r="CE231" s="89">
        <v>8.35653018951135</v>
      </c>
      <c r="CF231" s="380">
        <v>4.2605212391027703</v>
      </c>
      <c r="CG231" s="380">
        <v>0.66736116768549603</v>
      </c>
      <c r="CH231" s="591">
        <f t="shared" si="270"/>
        <v>17.7184045030824</v>
      </c>
      <c r="CI231" s="380">
        <v>22.912207060358899</v>
      </c>
      <c r="CJ231" s="380">
        <v>17.7184045030824</v>
      </c>
      <c r="CK231" s="89">
        <v>200.090715028434</v>
      </c>
      <c r="CL231" s="380">
        <v>45.808492062316503</v>
      </c>
      <c r="CM231" s="380">
        <v>9.9105385637372603E-2</v>
      </c>
      <c r="CN231" s="89">
        <v>1354.9979451885799</v>
      </c>
      <c r="CO231" s="380">
        <v>240.66877462211801</v>
      </c>
      <c r="CP231" s="380">
        <v>0</v>
      </c>
      <c r="CQ231" s="89">
        <v>0</v>
      </c>
      <c r="CR231" s="380">
        <v>0</v>
      </c>
      <c r="CS231" s="380">
        <v>0</v>
      </c>
      <c r="CT231" s="591">
        <f t="shared" ref="CT231" si="402">CV231</f>
        <v>9.0306074991150107E-2</v>
      </c>
      <c r="CU231" s="380">
        <v>0</v>
      </c>
      <c r="CV231" s="380">
        <v>9.0306074991150107E-2</v>
      </c>
      <c r="CW231" s="89">
        <v>0</v>
      </c>
      <c r="CX231" s="380">
        <v>0</v>
      </c>
      <c r="CY231" s="380">
        <v>0</v>
      </c>
      <c r="CZ231" s="591">
        <f t="shared" si="384"/>
        <v>0.40424559730536103</v>
      </c>
      <c r="DA231" s="380">
        <v>0</v>
      </c>
      <c r="DB231" s="380">
        <v>0.40424559730536103</v>
      </c>
      <c r="DC231" s="591">
        <f t="shared" si="276"/>
        <v>0.222172614712149</v>
      </c>
      <c r="DD231" s="380">
        <v>0</v>
      </c>
      <c r="DE231" s="380">
        <v>0.222172614712149</v>
      </c>
      <c r="DF231" s="591">
        <v>0</v>
      </c>
      <c r="DG231" s="380">
        <v>0</v>
      </c>
      <c r="DH231" s="380">
        <v>0</v>
      </c>
      <c r="DI231" s="89">
        <v>141.11530907654</v>
      </c>
      <c r="DJ231" s="380">
        <v>22.878172627987698</v>
      </c>
      <c r="DK231" s="380">
        <v>0</v>
      </c>
      <c r="DL231" s="89">
        <v>488.93477744008499</v>
      </c>
      <c r="DM231" s="380">
        <v>68.290900905687593</v>
      </c>
      <c r="DN231" s="380">
        <v>0</v>
      </c>
      <c r="DO231" s="89">
        <v>89.781070311175895</v>
      </c>
      <c r="DP231" s="380">
        <v>12.9931771530067</v>
      </c>
      <c r="DQ231" s="380">
        <v>0</v>
      </c>
      <c r="DR231" s="89">
        <v>517.60594352823</v>
      </c>
      <c r="DS231" s="380">
        <v>103.858197170485</v>
      </c>
      <c r="DT231" s="380">
        <v>0.12846380490286699</v>
      </c>
      <c r="DU231" s="89">
        <v>191.691920014217</v>
      </c>
      <c r="DV231" s="380">
        <v>26.497021865061701</v>
      </c>
      <c r="DW231" s="380">
        <v>0</v>
      </c>
      <c r="DX231" s="89">
        <v>33.322648612733303</v>
      </c>
      <c r="DY231" s="380">
        <v>7.3508960734766804</v>
      </c>
      <c r="DZ231" s="380">
        <v>0</v>
      </c>
      <c r="EA231" s="89">
        <v>233.94775537979999</v>
      </c>
      <c r="EB231" s="380">
        <v>25.515331329956599</v>
      </c>
      <c r="EC231" s="380">
        <v>0</v>
      </c>
      <c r="ED231" s="89">
        <v>35.362977306090002</v>
      </c>
      <c r="EE231" s="380">
        <v>7.70307337330284</v>
      </c>
      <c r="EF231" s="380">
        <v>0</v>
      </c>
      <c r="EG231" s="89">
        <v>215.62562392664299</v>
      </c>
      <c r="EH231" s="380">
        <v>41.762852285775601</v>
      </c>
      <c r="EI231" s="380">
        <v>0</v>
      </c>
      <c r="EJ231" s="89">
        <v>44.047152280072197</v>
      </c>
      <c r="EK231" s="380">
        <v>9.3693626240299395</v>
      </c>
      <c r="EL231" s="380">
        <v>0</v>
      </c>
      <c r="EM231" s="89">
        <v>119.536556649178</v>
      </c>
      <c r="EN231" s="380">
        <v>23.752183921114099</v>
      </c>
      <c r="EO231" s="380">
        <v>0</v>
      </c>
      <c r="EP231" s="89">
        <v>16.216968753672699</v>
      </c>
      <c r="EQ231" s="380">
        <v>3.4406672314523501</v>
      </c>
      <c r="ER231" s="380">
        <v>2.0917053554956901E-2</v>
      </c>
      <c r="ES231" s="89">
        <v>104.375833302703</v>
      </c>
      <c r="ET231" s="380">
        <v>18.493462051501201</v>
      </c>
      <c r="EU231" s="380">
        <v>0</v>
      </c>
      <c r="EV231" s="89">
        <v>16.285826456971201</v>
      </c>
      <c r="EW231" s="380">
        <v>3.3173866902409701</v>
      </c>
      <c r="EX231" s="380">
        <v>0</v>
      </c>
      <c r="EY231" s="591">
        <f t="shared" ref="EY231:EY233" si="403">FA231</f>
        <v>0.10752707059139199</v>
      </c>
      <c r="EZ231" s="380">
        <v>0</v>
      </c>
      <c r="FA231" s="380">
        <v>0.10752707059139199</v>
      </c>
      <c r="FB231" s="89">
        <v>6.0769618471337896</v>
      </c>
      <c r="FC231" s="380">
        <v>3.1639703360176901</v>
      </c>
      <c r="FD231" s="380">
        <v>0.115147140106564</v>
      </c>
      <c r="FE231" s="591">
        <f t="shared" si="398"/>
        <v>9.4691086134521499E-2</v>
      </c>
      <c r="FF231" s="380">
        <v>0</v>
      </c>
      <c r="FG231" s="380">
        <v>9.4691086134521499E-2</v>
      </c>
      <c r="FH231" s="89">
        <v>5.8694239768969396</v>
      </c>
      <c r="FI231" s="380">
        <v>2.9873785083231001</v>
      </c>
      <c r="FJ231" s="380">
        <v>0</v>
      </c>
      <c r="FK231" s="89">
        <v>6.3870189413632303</v>
      </c>
      <c r="FL231" s="380">
        <v>2.1480592155885998</v>
      </c>
      <c r="FM231" s="380">
        <v>3.2347211808702397E-2</v>
      </c>
    </row>
    <row r="232" spans="2:169">
      <c r="B232" s="73" t="s">
        <v>1337</v>
      </c>
      <c r="C232" s="73" t="s">
        <v>1454</v>
      </c>
      <c r="D232" s="73" t="s">
        <v>1367</v>
      </c>
      <c r="H232" s="73" t="s">
        <v>1455</v>
      </c>
      <c r="I232" s="73" t="s">
        <v>1502</v>
      </c>
      <c r="J232" s="73" t="s">
        <v>121</v>
      </c>
      <c r="K232" s="73" t="s">
        <v>1503</v>
      </c>
      <c r="L232" s="73">
        <v>15</v>
      </c>
      <c r="M232" s="113" t="s">
        <v>1799</v>
      </c>
      <c r="N232" s="591">
        <f t="shared" si="395"/>
        <v>11.485020662762899</v>
      </c>
      <c r="O232" s="380">
        <v>27.2806600977054</v>
      </c>
      <c r="P232" s="380">
        <v>11.485020662762899</v>
      </c>
      <c r="Q232" s="89">
        <v>12.5939829959385</v>
      </c>
      <c r="R232" s="380">
        <v>27.0280205861018</v>
      </c>
      <c r="S232" s="380">
        <v>12.396197817748501</v>
      </c>
      <c r="T232" s="89">
        <v>84.114910823232705</v>
      </c>
      <c r="U232" s="380">
        <v>37.948527120728599</v>
      </c>
      <c r="V232" s="380">
        <v>22.643143357463199</v>
      </c>
      <c r="W232" s="89">
        <v>8.7550594659488397</v>
      </c>
      <c r="X232" s="380">
        <v>17.319834718492899</v>
      </c>
      <c r="Y232" s="380">
        <v>0.63157404170907605</v>
      </c>
      <c r="Z232" s="89">
        <v>14.662684457735001</v>
      </c>
      <c r="AA232" s="380">
        <v>16.094522849879301</v>
      </c>
      <c r="AB232" s="380">
        <v>2.6640922790417898</v>
      </c>
      <c r="AC232" s="591">
        <f t="shared" si="387"/>
        <v>2138.5112088298501</v>
      </c>
      <c r="AD232" s="380">
        <v>3062.97901833587</v>
      </c>
      <c r="AE232" s="380">
        <v>2138.5112088298501</v>
      </c>
      <c r="AF232" s="89">
        <v>211522.49161713099</v>
      </c>
      <c r="AG232" s="380">
        <v>51684.167381559397</v>
      </c>
      <c r="AH232" s="380">
        <v>56.566273280572801</v>
      </c>
      <c r="AI232" s="591">
        <f t="shared" si="390"/>
        <v>356.62364216250398</v>
      </c>
      <c r="AJ232" s="380">
        <v>791.12938342348195</v>
      </c>
      <c r="AK232" s="380">
        <v>356.62364216250398</v>
      </c>
      <c r="AL232" s="591">
        <f t="shared" si="380"/>
        <v>696.39412805285599</v>
      </c>
      <c r="AM232" s="380">
        <v>809.86072050822895</v>
      </c>
      <c r="AN232" s="380">
        <v>696.39412805285599</v>
      </c>
      <c r="AO232" s="591">
        <f t="shared" si="375"/>
        <v>254.43449224865199</v>
      </c>
      <c r="AP232" s="380">
        <v>830.52382979533797</v>
      </c>
      <c r="AQ232" s="380">
        <v>254.43449224865199</v>
      </c>
      <c r="AR232" s="591">
        <f t="shared" ref="AR232:AR234" si="404">AT232</f>
        <v>1.85897828223362</v>
      </c>
      <c r="AS232" s="380">
        <v>3.1547765303755901</v>
      </c>
      <c r="AT232" s="380">
        <v>1.85897828223362</v>
      </c>
      <c r="AU232" s="591">
        <f t="shared" si="399"/>
        <v>3.3942402703899801</v>
      </c>
      <c r="AV232" s="380">
        <v>0</v>
      </c>
      <c r="AW232" s="380">
        <v>3.3942402703899801</v>
      </c>
      <c r="AX232" s="89">
        <v>7.54860254963695</v>
      </c>
      <c r="AY232" s="382">
        <v>3.42848357742389</v>
      </c>
      <c r="AZ232" s="382">
        <v>0.319274083600466</v>
      </c>
      <c r="BA232" s="591">
        <f t="shared" si="306"/>
        <v>5.6493733024546904</v>
      </c>
      <c r="BB232" s="380">
        <v>7.75497047403534</v>
      </c>
      <c r="BC232" s="380">
        <v>5.6493733024546904</v>
      </c>
      <c r="BD232" s="89">
        <v>572.52221147630598</v>
      </c>
      <c r="BE232" s="380">
        <v>93.935035631637902</v>
      </c>
      <c r="BF232" s="380">
        <v>4.7269540552152396</v>
      </c>
      <c r="BG232" s="89">
        <v>250.72885991792899</v>
      </c>
      <c r="BH232" s="380">
        <v>123.782812240658</v>
      </c>
      <c r="BI232" s="380">
        <v>4.7900164079709802</v>
      </c>
      <c r="BJ232" s="89">
        <v>279.13664539919102</v>
      </c>
      <c r="BK232" s="380">
        <v>128.778881662819</v>
      </c>
      <c r="BL232" s="380">
        <v>17.257127887934999</v>
      </c>
      <c r="BM232" s="591">
        <f t="shared" si="400"/>
        <v>0.127735649209193</v>
      </c>
      <c r="BN232" s="380">
        <v>0</v>
      </c>
      <c r="BO232" s="380">
        <v>0.127735649209193</v>
      </c>
      <c r="BP232" s="591">
        <f t="shared" si="382"/>
        <v>1.3880862485254599</v>
      </c>
      <c r="BQ232" s="380">
        <v>0</v>
      </c>
      <c r="BR232" s="380">
        <v>1.3880862485254599</v>
      </c>
      <c r="BS232" s="89">
        <v>2.8016252545545202</v>
      </c>
      <c r="BT232" s="380">
        <v>5.5467194472893002</v>
      </c>
      <c r="BU232" s="380">
        <v>1.2589784525933301</v>
      </c>
      <c r="BV232" s="89">
        <v>3.4963307925415599</v>
      </c>
      <c r="BW232" s="380">
        <v>6.9926615850831197</v>
      </c>
      <c r="BX232" s="380">
        <v>1.16522819968222</v>
      </c>
      <c r="BY232" s="89">
        <v>0.77024813438436401</v>
      </c>
      <c r="BZ232" s="380">
        <v>1.54049626876873</v>
      </c>
      <c r="CA232" s="380">
        <v>0.45930323854920702</v>
      </c>
      <c r="CB232" s="89">
        <v>29.4070465211989</v>
      </c>
      <c r="CC232" s="380">
        <v>19.295561183622802</v>
      </c>
      <c r="CD232" s="380">
        <v>1.66533555640759</v>
      </c>
      <c r="CE232" s="89">
        <v>7.9857871020236502</v>
      </c>
      <c r="CF232" s="380">
        <v>9.4498872717993798</v>
      </c>
      <c r="CG232" s="380">
        <v>0.73184824370380097</v>
      </c>
      <c r="CH232" s="591">
        <f t="shared" si="270"/>
        <v>16.707577733172698</v>
      </c>
      <c r="CI232" s="380">
        <v>25.869958398142401</v>
      </c>
      <c r="CJ232" s="380">
        <v>16.707577733172698</v>
      </c>
      <c r="CK232" s="89">
        <v>210.260926148697</v>
      </c>
      <c r="CL232" s="380">
        <v>37.682896361166101</v>
      </c>
      <c r="CM232" s="380">
        <v>0.17523879565096701</v>
      </c>
      <c r="CN232" s="89">
        <v>1442.8220209691499</v>
      </c>
      <c r="CO232" s="380">
        <v>346.43722026930101</v>
      </c>
      <c r="CP232" s="380">
        <v>0</v>
      </c>
      <c r="CQ232" s="89">
        <v>0</v>
      </c>
      <c r="CR232" s="380">
        <v>0</v>
      </c>
      <c r="CS232" s="380">
        <v>0</v>
      </c>
      <c r="CT232" s="89">
        <v>0</v>
      </c>
      <c r="CU232" s="380">
        <v>0</v>
      </c>
      <c r="CV232" s="380">
        <v>0</v>
      </c>
      <c r="CW232" s="89">
        <v>0</v>
      </c>
      <c r="CX232" s="380">
        <v>0</v>
      </c>
      <c r="CY232" s="380">
        <v>0</v>
      </c>
      <c r="CZ232" s="591">
        <f t="shared" si="384"/>
        <v>0.23929632596334399</v>
      </c>
      <c r="DA232" s="380">
        <v>0</v>
      </c>
      <c r="DB232" s="380">
        <v>0.23929632596334399</v>
      </c>
      <c r="DC232" s="591">
        <f t="shared" si="276"/>
        <v>0.18537007334168901</v>
      </c>
      <c r="DD232" s="380">
        <v>0</v>
      </c>
      <c r="DE232" s="380">
        <v>0.18537007334168901</v>
      </c>
      <c r="DF232" s="591">
        <v>0</v>
      </c>
      <c r="DG232" s="380">
        <v>0</v>
      </c>
      <c r="DH232" s="380">
        <v>0</v>
      </c>
      <c r="DI232" s="89">
        <v>131.42017154106799</v>
      </c>
      <c r="DJ232" s="380">
        <v>33.779640832610298</v>
      </c>
      <c r="DK232" s="380">
        <v>0</v>
      </c>
      <c r="DL232" s="89">
        <v>480.94281096459002</v>
      </c>
      <c r="DM232" s="380">
        <v>109.576056475922</v>
      </c>
      <c r="DN232" s="380">
        <v>0</v>
      </c>
      <c r="DO232" s="89">
        <v>89.821840289607707</v>
      </c>
      <c r="DP232" s="380">
        <v>22.7130506104352</v>
      </c>
      <c r="DQ232" s="380">
        <v>0</v>
      </c>
      <c r="DR232" s="89">
        <v>548.22070762611202</v>
      </c>
      <c r="DS232" s="380">
        <v>87.666987928915205</v>
      </c>
      <c r="DT232" s="380">
        <v>0.14171541735823601</v>
      </c>
      <c r="DU232" s="89">
        <v>200.52906060314899</v>
      </c>
      <c r="DV232" s="380">
        <v>35.526620044142703</v>
      </c>
      <c r="DW232" s="380">
        <v>0</v>
      </c>
      <c r="DX232" s="89">
        <v>34.435157307963699</v>
      </c>
      <c r="DY232" s="380">
        <v>11.7081538729557</v>
      </c>
      <c r="DZ232" s="380">
        <v>0</v>
      </c>
      <c r="EA232" s="89">
        <v>248.18776184059001</v>
      </c>
      <c r="EB232" s="380">
        <v>45.146534693279001</v>
      </c>
      <c r="EC232" s="380">
        <v>0</v>
      </c>
      <c r="ED232" s="89">
        <v>36.797369447633997</v>
      </c>
      <c r="EE232" s="380">
        <v>10.649736597170801</v>
      </c>
      <c r="EF232" s="380">
        <v>0</v>
      </c>
      <c r="EG232" s="89">
        <v>220.20071060657099</v>
      </c>
      <c r="EH232" s="380">
        <v>39.910687091364103</v>
      </c>
      <c r="EI232" s="380">
        <v>9.5555535066801797E-2</v>
      </c>
      <c r="EJ232" s="89">
        <v>44.397858296763999</v>
      </c>
      <c r="EK232" s="380">
        <v>11.4025534668622</v>
      </c>
      <c r="EL232" s="380">
        <v>0</v>
      </c>
      <c r="EM232" s="89">
        <v>132.07794582278399</v>
      </c>
      <c r="EN232" s="380">
        <v>31.120316899029302</v>
      </c>
      <c r="EO232" s="380">
        <v>0</v>
      </c>
      <c r="EP232" s="89">
        <v>18.106603721381699</v>
      </c>
      <c r="EQ232" s="380">
        <v>4.1581909058985902</v>
      </c>
      <c r="ER232" s="380">
        <v>0</v>
      </c>
      <c r="ES232" s="89">
        <v>106.214408698124</v>
      </c>
      <c r="ET232" s="380">
        <v>31.6099150351017</v>
      </c>
      <c r="EU232" s="380">
        <v>0</v>
      </c>
      <c r="EV232" s="89">
        <v>16.171534595520999</v>
      </c>
      <c r="EW232" s="380">
        <v>5.2518540766248796</v>
      </c>
      <c r="EX232" s="380">
        <v>2.53090207834888E-2</v>
      </c>
      <c r="EY232" s="591">
        <f t="shared" si="403"/>
        <v>0.16658766401617001</v>
      </c>
      <c r="EZ232" s="380">
        <v>0</v>
      </c>
      <c r="FA232" s="380">
        <v>0.16658766401617001</v>
      </c>
      <c r="FB232" s="89">
        <v>6.4794729434426097</v>
      </c>
      <c r="FC232" s="380">
        <v>3.4993621274342899</v>
      </c>
      <c r="FD232" s="380">
        <v>0</v>
      </c>
      <c r="FE232" s="89">
        <v>0.49230241886050002</v>
      </c>
      <c r="FF232" s="380">
        <v>0.98460483772100005</v>
      </c>
      <c r="FG232" s="380">
        <v>5.8626917684533403E-2</v>
      </c>
      <c r="FH232" s="89">
        <v>6.7900516241931701</v>
      </c>
      <c r="FI232" s="380">
        <v>2.5830847260321499</v>
      </c>
      <c r="FJ232" s="380">
        <v>4.3237152041642399E-2</v>
      </c>
      <c r="FK232" s="89">
        <v>9.5548088558245396</v>
      </c>
      <c r="FL232" s="380">
        <v>4.3881071264136597</v>
      </c>
      <c r="FM232" s="380">
        <v>3.58841373498969E-2</v>
      </c>
    </row>
    <row r="233" spans="2:169">
      <c r="B233" s="73" t="s">
        <v>1337</v>
      </c>
      <c r="C233" s="73" t="s">
        <v>1454</v>
      </c>
      <c r="D233" s="73" t="s">
        <v>1367</v>
      </c>
      <c r="H233" s="73" t="s">
        <v>1455</v>
      </c>
      <c r="I233" s="73" t="s">
        <v>1502</v>
      </c>
      <c r="J233" s="73" t="s">
        <v>121</v>
      </c>
      <c r="K233" s="73" t="s">
        <v>1503</v>
      </c>
      <c r="L233" s="73">
        <v>15</v>
      </c>
      <c r="M233" s="113" t="s">
        <v>1800</v>
      </c>
      <c r="N233" s="591">
        <f t="shared" si="395"/>
        <v>13.960892516854299</v>
      </c>
      <c r="O233" s="380">
        <v>20.205566506631101</v>
      </c>
      <c r="P233" s="380">
        <v>13.960892516854299</v>
      </c>
      <c r="Q233" s="591">
        <f>S233</f>
        <v>21.323851637977398</v>
      </c>
      <c r="R233" s="380">
        <v>23.881498141177499</v>
      </c>
      <c r="S233" s="380">
        <v>21.323851637977398</v>
      </c>
      <c r="T233" s="89">
        <v>93.059673031265604</v>
      </c>
      <c r="U233" s="380">
        <v>53.802489679762601</v>
      </c>
      <c r="V233" s="380">
        <v>34.279981217137298</v>
      </c>
      <c r="W233" s="89">
        <v>7.0932101244366903</v>
      </c>
      <c r="X233" s="380">
        <v>14.1864202488734</v>
      </c>
      <c r="Y233" s="380">
        <v>1.10742091426496</v>
      </c>
      <c r="Z233" s="89">
        <v>7.1286619778511202</v>
      </c>
      <c r="AA233" s="380">
        <v>8.7253198835268808</v>
      </c>
      <c r="AB233" s="380">
        <v>3.5240865070129201</v>
      </c>
      <c r="AC233" s="591">
        <f t="shared" si="387"/>
        <v>2399.5089343038198</v>
      </c>
      <c r="AD233" s="380">
        <v>4031.5156260223798</v>
      </c>
      <c r="AE233" s="380">
        <v>2399.5089343038198</v>
      </c>
      <c r="AF233" s="89">
        <v>213781.551068178</v>
      </c>
      <c r="AG233" s="380">
        <v>37948.748741343603</v>
      </c>
      <c r="AH233" s="380">
        <v>74.678945166811602</v>
      </c>
      <c r="AI233" s="591">
        <f t="shared" si="390"/>
        <v>471.36991427023599</v>
      </c>
      <c r="AJ233" s="380">
        <v>678.58001788181195</v>
      </c>
      <c r="AK233" s="380">
        <v>471.36991427023599</v>
      </c>
      <c r="AL233" s="591">
        <f t="shared" si="380"/>
        <v>842.59800927261495</v>
      </c>
      <c r="AM233" s="380">
        <v>807.71299857840097</v>
      </c>
      <c r="AN233" s="380">
        <v>842.59800927261495</v>
      </c>
      <c r="AO233" s="591">
        <f t="shared" si="375"/>
        <v>306.66911919403202</v>
      </c>
      <c r="AP233" s="380">
        <v>933.07302929152195</v>
      </c>
      <c r="AQ233" s="380">
        <v>306.66911919403202</v>
      </c>
      <c r="AR233" s="591">
        <f t="shared" si="404"/>
        <v>2.5429474948580801</v>
      </c>
      <c r="AS233" s="380">
        <v>1.15169174615</v>
      </c>
      <c r="AT233" s="380">
        <v>2.5429474948580801</v>
      </c>
      <c r="AU233" s="591">
        <f t="shared" si="399"/>
        <v>4.3038892575887404</v>
      </c>
      <c r="AV233" s="380">
        <v>0</v>
      </c>
      <c r="AW233" s="380">
        <v>4.3038892575887404</v>
      </c>
      <c r="AX233" s="89">
        <v>3.4113269688113301</v>
      </c>
      <c r="AY233" s="382">
        <v>1.5129545608091099</v>
      </c>
      <c r="AZ233" s="382">
        <v>0.39702581168839202</v>
      </c>
      <c r="BA233" s="591">
        <f t="shared" si="306"/>
        <v>8.8837349678185298</v>
      </c>
      <c r="BB233" s="380">
        <v>8.1955971219610309</v>
      </c>
      <c r="BC233" s="380">
        <v>8.8837349678185298</v>
      </c>
      <c r="BD233" s="89">
        <v>563.40822600447598</v>
      </c>
      <c r="BE233" s="380">
        <v>122.585781110752</v>
      </c>
      <c r="BF233" s="380">
        <v>6.1339842403143896</v>
      </c>
      <c r="BG233" s="89">
        <v>189.50925880013801</v>
      </c>
      <c r="BH233" s="380">
        <v>49.191799517526</v>
      </c>
      <c r="BI233" s="380">
        <v>6.9556151762477496</v>
      </c>
      <c r="BJ233" s="89">
        <v>191.70103120899299</v>
      </c>
      <c r="BK233" s="380">
        <v>108.367912436014</v>
      </c>
      <c r="BL233" s="380">
        <v>30.9295914232397</v>
      </c>
      <c r="BM233" s="591">
        <f t="shared" si="400"/>
        <v>0.174072982287862</v>
      </c>
      <c r="BN233" s="380">
        <v>0</v>
      </c>
      <c r="BO233" s="380">
        <v>0.174072982287862</v>
      </c>
      <c r="BP233" s="591">
        <f t="shared" si="382"/>
        <v>1.5912035895198</v>
      </c>
      <c r="BQ233" s="380">
        <v>2.62460326107673</v>
      </c>
      <c r="BR233" s="380">
        <v>1.5912035895198</v>
      </c>
      <c r="BS233" s="591">
        <f t="shared" si="397"/>
        <v>1.6775916294442199</v>
      </c>
      <c r="BT233" s="380">
        <v>1.5569146614332301</v>
      </c>
      <c r="BU233" s="380">
        <v>1.6775916294442199</v>
      </c>
      <c r="BV233" s="591">
        <f t="shared" ref="BV233:BV234" si="405">BX233</f>
        <v>1.990013616041</v>
      </c>
      <c r="BW233" s="380">
        <v>0</v>
      </c>
      <c r="BX233" s="380">
        <v>1.990013616041</v>
      </c>
      <c r="BY233" s="591">
        <f t="shared" ref="BY233" si="406">CA233</f>
        <v>0.41061368895445499</v>
      </c>
      <c r="BZ233" s="380">
        <v>0.70131476656580805</v>
      </c>
      <c r="CA233" s="380">
        <v>0.41061368895445499</v>
      </c>
      <c r="CB233" s="89">
        <v>32.6818704653599</v>
      </c>
      <c r="CC233" s="380">
        <v>16.460492876163599</v>
      </c>
      <c r="CD233" s="380">
        <v>1.9203187094768901</v>
      </c>
      <c r="CE233" s="89">
        <v>7.31523028954678</v>
      </c>
      <c r="CF233" s="380">
        <v>5.1188824716676304</v>
      </c>
      <c r="CG233" s="380">
        <v>0.55297044329116396</v>
      </c>
      <c r="CH233" s="591">
        <f t="shared" si="270"/>
        <v>18.996898508530599</v>
      </c>
      <c r="CI233" s="380">
        <v>35.0475409018036</v>
      </c>
      <c r="CJ233" s="380">
        <v>18.996898508530599</v>
      </c>
      <c r="CK233" s="89">
        <v>206.38050104004699</v>
      </c>
      <c r="CL233" s="380">
        <v>23.5962937292168</v>
      </c>
      <c r="CM233" s="380">
        <v>0.15633674295444999</v>
      </c>
      <c r="CN233" s="89">
        <v>1601.1541271623501</v>
      </c>
      <c r="CO233" s="380">
        <v>226.45083811264701</v>
      </c>
      <c r="CP233" s="380">
        <v>0</v>
      </c>
      <c r="CQ233" s="89">
        <v>0</v>
      </c>
      <c r="CR233" s="380">
        <v>0</v>
      </c>
      <c r="CS233" s="380">
        <v>0</v>
      </c>
      <c r="CT233" s="89">
        <v>0</v>
      </c>
      <c r="CU233" s="380">
        <v>0</v>
      </c>
      <c r="CV233" s="380">
        <v>0</v>
      </c>
      <c r="CW233" s="89">
        <v>0</v>
      </c>
      <c r="CX233" s="380">
        <v>0</v>
      </c>
      <c r="CY233" s="380">
        <v>0</v>
      </c>
      <c r="CZ233" s="591">
        <f t="shared" si="384"/>
        <v>0.54953558570907102</v>
      </c>
      <c r="DA233" s="380">
        <v>0</v>
      </c>
      <c r="DB233" s="380">
        <v>0.54953558570907102</v>
      </c>
      <c r="DC233" s="591">
        <f t="shared" si="276"/>
        <v>0.25259096135664499</v>
      </c>
      <c r="DD233" s="380">
        <v>0</v>
      </c>
      <c r="DE233" s="380">
        <v>0.25259096135664499</v>
      </c>
      <c r="DF233" s="591">
        <v>0</v>
      </c>
      <c r="DG233" s="380">
        <v>0</v>
      </c>
      <c r="DH233" s="380">
        <v>0</v>
      </c>
      <c r="DI233" s="89">
        <v>99.808708523419696</v>
      </c>
      <c r="DJ233" s="380">
        <v>26.062980915381001</v>
      </c>
      <c r="DK233" s="380">
        <v>0</v>
      </c>
      <c r="DL233" s="89">
        <v>387.76534557478999</v>
      </c>
      <c r="DM233" s="380">
        <v>102.311029993738</v>
      </c>
      <c r="DN233" s="380">
        <v>0</v>
      </c>
      <c r="DO233" s="89">
        <v>81.881370063697602</v>
      </c>
      <c r="DP233" s="380">
        <v>14.7238782517414</v>
      </c>
      <c r="DQ233" s="380">
        <v>0</v>
      </c>
      <c r="DR233" s="89">
        <v>508.01123728697399</v>
      </c>
      <c r="DS233" s="380">
        <v>114.166945399422</v>
      </c>
      <c r="DT233" s="380">
        <v>0</v>
      </c>
      <c r="DU233" s="89">
        <v>196.01752965238799</v>
      </c>
      <c r="DV233" s="380">
        <v>11.2998832338615</v>
      </c>
      <c r="DW233" s="380">
        <v>0</v>
      </c>
      <c r="DX233" s="89">
        <v>28.259838978883199</v>
      </c>
      <c r="DY233" s="380">
        <v>4.8023227234551902</v>
      </c>
      <c r="DZ233" s="380">
        <v>5.28283054017031E-2</v>
      </c>
      <c r="EA233" s="89">
        <v>266.73672974959402</v>
      </c>
      <c r="EB233" s="380">
        <v>52.935016443583997</v>
      </c>
      <c r="EC233" s="380">
        <v>0</v>
      </c>
      <c r="ED233" s="89">
        <v>40.378225695997799</v>
      </c>
      <c r="EE233" s="380">
        <v>3.9646799751483299</v>
      </c>
      <c r="EF233" s="380">
        <v>0</v>
      </c>
      <c r="EG233" s="89">
        <v>243.62912213611699</v>
      </c>
      <c r="EH233" s="380">
        <v>62.6436289699204</v>
      </c>
      <c r="EI233" s="380">
        <v>0</v>
      </c>
      <c r="EJ233" s="89">
        <v>52.873057189488598</v>
      </c>
      <c r="EK233" s="380">
        <v>7.7816444566423497</v>
      </c>
      <c r="EL233" s="380">
        <v>0</v>
      </c>
      <c r="EM233" s="89">
        <v>148.62755147695901</v>
      </c>
      <c r="EN233" s="380">
        <v>46.410977837016702</v>
      </c>
      <c r="EO233" s="380">
        <v>9.4277337206099293E-2</v>
      </c>
      <c r="EP233" s="89">
        <v>21.379805392465201</v>
      </c>
      <c r="EQ233" s="380">
        <v>7.2631362856509396</v>
      </c>
      <c r="ER233" s="380">
        <v>0</v>
      </c>
      <c r="ES233" s="89">
        <v>117.35060188980999</v>
      </c>
      <c r="ET233" s="380">
        <v>19.673807998948799</v>
      </c>
      <c r="EU233" s="380">
        <v>0</v>
      </c>
      <c r="EV233" s="89">
        <v>16.1178282619389</v>
      </c>
      <c r="EW233" s="380">
        <v>1.56032535210553</v>
      </c>
      <c r="EX233" s="380">
        <v>0</v>
      </c>
      <c r="EY233" s="591">
        <f t="shared" si="403"/>
        <v>0.14832538770845199</v>
      </c>
      <c r="EZ233" s="380">
        <v>0</v>
      </c>
      <c r="FA233" s="380">
        <v>0.14832538770845199</v>
      </c>
      <c r="FB233" s="89">
        <v>6.2650615454928902</v>
      </c>
      <c r="FC233" s="380">
        <v>4.7029505349701202</v>
      </c>
      <c r="FD233" s="380">
        <v>0.13140176707984</v>
      </c>
      <c r="FE233" s="89">
        <v>0.22389397552520199</v>
      </c>
      <c r="FF233" s="380">
        <v>0.44778795105040398</v>
      </c>
      <c r="FG233" s="380">
        <v>0.10185054048580899</v>
      </c>
      <c r="FH233" s="89">
        <v>4.8208511537355703</v>
      </c>
      <c r="FI233" s="380">
        <v>2.46155015524762</v>
      </c>
      <c r="FJ233" s="380">
        <v>0</v>
      </c>
      <c r="FK233" s="89">
        <v>5.5691759695653502</v>
      </c>
      <c r="FL233" s="380">
        <v>2.6847576110810398</v>
      </c>
      <c r="FM233" s="380">
        <v>0</v>
      </c>
    </row>
    <row r="234" spans="2:169">
      <c r="B234" s="73" t="s">
        <v>1337</v>
      </c>
      <c r="C234" s="73" t="s">
        <v>1454</v>
      </c>
      <c r="D234" s="73" t="s">
        <v>1367</v>
      </c>
      <c r="H234" s="73" t="s">
        <v>1455</v>
      </c>
      <c r="I234" s="73" t="s">
        <v>1502</v>
      </c>
      <c r="J234" s="73" t="s">
        <v>121</v>
      </c>
      <c r="K234" s="73" t="s">
        <v>1503</v>
      </c>
      <c r="L234" s="73">
        <v>15</v>
      </c>
      <c r="M234" s="113" t="s">
        <v>1801</v>
      </c>
      <c r="N234" s="591">
        <f t="shared" si="395"/>
        <v>18.113244872807201</v>
      </c>
      <c r="O234" s="380">
        <v>17.008996217992699</v>
      </c>
      <c r="P234" s="380">
        <v>18.113244872807201</v>
      </c>
      <c r="Q234" s="591">
        <f>S234</f>
        <v>13.454276219516901</v>
      </c>
      <c r="R234" s="380">
        <v>25.377715087642599</v>
      </c>
      <c r="S234" s="380">
        <v>13.454276219516901</v>
      </c>
      <c r="T234" s="89">
        <v>102.30108183519199</v>
      </c>
      <c r="U234" s="380">
        <v>85.953212630727705</v>
      </c>
      <c r="V234" s="380">
        <v>25.608558443665402</v>
      </c>
      <c r="W234" s="89">
        <v>8.3082098155746102</v>
      </c>
      <c r="X234" s="380">
        <v>12.648997128998101</v>
      </c>
      <c r="Y234" s="380">
        <v>0.61549854219092404</v>
      </c>
      <c r="Z234" s="89">
        <v>29.046171992952399</v>
      </c>
      <c r="AA234" s="380">
        <v>33.407841042512601</v>
      </c>
      <c r="AB234" s="380">
        <v>2.3679661969410799</v>
      </c>
      <c r="AC234" s="591">
        <f t="shared" si="387"/>
        <v>4194.6253390575203</v>
      </c>
      <c r="AD234" s="380">
        <v>2604.70137838551</v>
      </c>
      <c r="AE234" s="380">
        <v>4194.6253390575203</v>
      </c>
      <c r="AF234" s="89">
        <v>211665.25095724399</v>
      </c>
      <c r="AG234" s="380">
        <v>48911.960509889599</v>
      </c>
      <c r="AH234" s="380">
        <v>62.654585246427899</v>
      </c>
      <c r="AI234" s="89">
        <v>471.418567394653</v>
      </c>
      <c r="AJ234" s="380">
        <v>775.78983695553097</v>
      </c>
      <c r="AK234" s="380">
        <v>355.95969038938802</v>
      </c>
      <c r="AL234" s="591">
        <f t="shared" si="380"/>
        <v>608.57235710820396</v>
      </c>
      <c r="AM234" s="380">
        <v>1547.65231016347</v>
      </c>
      <c r="AN234" s="380">
        <v>608.57235710820396</v>
      </c>
      <c r="AO234" s="591">
        <f t="shared" si="375"/>
        <v>517.48881394423495</v>
      </c>
      <c r="AP234" s="380">
        <v>529.76960532923101</v>
      </c>
      <c r="AQ234" s="380">
        <v>517.48881394423495</v>
      </c>
      <c r="AR234" s="591">
        <f t="shared" si="404"/>
        <v>1.8370132042753999</v>
      </c>
      <c r="AS234" s="380">
        <v>2.6047107745536899</v>
      </c>
      <c r="AT234" s="380">
        <v>1.8370132042753999</v>
      </c>
      <c r="AU234" s="591">
        <f t="shared" si="399"/>
        <v>2.6570328573896198</v>
      </c>
      <c r="AV234" s="380">
        <v>0</v>
      </c>
      <c r="AW234" s="380">
        <v>2.6570328573896198</v>
      </c>
      <c r="AX234" s="89">
        <v>8.6346824952693098</v>
      </c>
      <c r="AY234" s="382">
        <v>4.7106039517572498</v>
      </c>
      <c r="AZ234" s="382">
        <v>0.33735353323816802</v>
      </c>
      <c r="BA234" s="591">
        <f t="shared" si="306"/>
        <v>6.1967595475300001</v>
      </c>
      <c r="BB234" s="380">
        <v>15.4342746135783</v>
      </c>
      <c r="BC234" s="380">
        <v>6.1967595475300001</v>
      </c>
      <c r="BD234" s="89">
        <v>582.06330902203297</v>
      </c>
      <c r="BE234" s="380">
        <v>73.511843433455397</v>
      </c>
      <c r="BF234" s="380">
        <v>6.8019084318778704</v>
      </c>
      <c r="BG234" s="89">
        <v>600.83982025835405</v>
      </c>
      <c r="BH234" s="380">
        <v>583.50861149140405</v>
      </c>
      <c r="BI234" s="380">
        <v>5.3459849343854202</v>
      </c>
      <c r="BJ234" s="89">
        <v>554.36033843625103</v>
      </c>
      <c r="BK234" s="380">
        <v>502.64754316483402</v>
      </c>
      <c r="BL234" s="380">
        <v>25.329028845239701</v>
      </c>
      <c r="BM234" s="89">
        <v>0.57271855326895704</v>
      </c>
      <c r="BN234" s="380">
        <v>1.1454371065379101</v>
      </c>
      <c r="BO234" s="380">
        <v>0.116124226232777</v>
      </c>
      <c r="BP234" s="591">
        <f t="shared" si="382"/>
        <v>1.78425441494848</v>
      </c>
      <c r="BQ234" s="380">
        <v>0</v>
      </c>
      <c r="BR234" s="380">
        <v>1.78425441494848</v>
      </c>
      <c r="BS234" s="89">
        <v>1.6064389272880499</v>
      </c>
      <c r="BT234" s="380">
        <v>5.7835244361854699</v>
      </c>
      <c r="BU234" s="380">
        <v>1.22038715743617</v>
      </c>
      <c r="BV234" s="591">
        <f t="shared" si="405"/>
        <v>1.0617406178523501</v>
      </c>
      <c r="BW234" s="380">
        <v>0</v>
      </c>
      <c r="BX234" s="380">
        <v>1.0617406178523501</v>
      </c>
      <c r="BY234" s="89">
        <v>0.73789063054956905</v>
      </c>
      <c r="BZ234" s="380">
        <v>1.4757812610991401</v>
      </c>
      <c r="CA234" s="380">
        <v>0.42965909149245901</v>
      </c>
      <c r="CB234" s="89">
        <v>30.798936883215902</v>
      </c>
      <c r="CC234" s="380">
        <v>19.136235532617501</v>
      </c>
      <c r="CD234" s="380">
        <v>1.4284700077273</v>
      </c>
      <c r="CE234" s="89">
        <v>8.2878134983590304</v>
      </c>
      <c r="CF234" s="380">
        <v>4.6634379613973698</v>
      </c>
      <c r="CG234" s="380">
        <v>0.74348391070415198</v>
      </c>
      <c r="CH234" s="591">
        <f t="shared" si="270"/>
        <v>16.653894791515398</v>
      </c>
      <c r="CI234" s="380">
        <v>22.717393426309599</v>
      </c>
      <c r="CJ234" s="380">
        <v>16.653894791515398</v>
      </c>
      <c r="CK234" s="89">
        <v>194.751304119899</v>
      </c>
      <c r="CL234" s="380">
        <v>53.7216959203258</v>
      </c>
      <c r="CM234" s="380">
        <v>0.13844620309141401</v>
      </c>
      <c r="CN234" s="89">
        <v>1239.5986941281601</v>
      </c>
      <c r="CO234" s="380">
        <v>237.52611142991699</v>
      </c>
      <c r="CP234" s="380">
        <v>0</v>
      </c>
      <c r="CQ234" s="89">
        <v>0.91727844033429295</v>
      </c>
      <c r="CR234" s="380">
        <v>1.8345568806685899</v>
      </c>
      <c r="CS234" s="380">
        <v>0</v>
      </c>
      <c r="CT234" s="89">
        <v>0</v>
      </c>
      <c r="CU234" s="380">
        <v>0</v>
      </c>
      <c r="CV234" s="380">
        <v>0</v>
      </c>
      <c r="CW234" s="591">
        <f t="shared" ref="CW234" si="407">CY234</f>
        <v>0.23281577113185101</v>
      </c>
      <c r="CX234" s="380">
        <v>0</v>
      </c>
      <c r="CY234" s="380">
        <v>0.23281577113185101</v>
      </c>
      <c r="CZ234" s="591">
        <f t="shared" si="384"/>
        <v>0.65515781403960505</v>
      </c>
      <c r="DA234" s="380">
        <v>0</v>
      </c>
      <c r="DB234" s="380">
        <v>0.65515781403960505</v>
      </c>
      <c r="DC234" s="591">
        <f t="shared" si="276"/>
        <v>0.18048732241871701</v>
      </c>
      <c r="DD234" s="380">
        <v>0</v>
      </c>
      <c r="DE234" s="380">
        <v>0.18048732241871701</v>
      </c>
      <c r="DF234" s="591">
        <v>0</v>
      </c>
      <c r="DG234" s="380">
        <v>0</v>
      </c>
      <c r="DH234" s="380">
        <v>0</v>
      </c>
      <c r="DI234" s="89">
        <v>139.21679080001101</v>
      </c>
      <c r="DJ234" s="380">
        <v>27.184064098209099</v>
      </c>
      <c r="DK234" s="380">
        <v>0</v>
      </c>
      <c r="DL234" s="89">
        <v>509.43362251825903</v>
      </c>
      <c r="DM234" s="380">
        <v>87.524865379783407</v>
      </c>
      <c r="DN234" s="380">
        <v>3.13417158639916E-2</v>
      </c>
      <c r="DO234" s="89">
        <v>95.132581899780504</v>
      </c>
      <c r="DP234" s="380">
        <v>25.0348136827315</v>
      </c>
      <c r="DQ234" s="380">
        <v>2.32592031375848E-2</v>
      </c>
      <c r="DR234" s="89">
        <v>542.47636902076295</v>
      </c>
      <c r="DS234" s="380">
        <v>99.229065268324305</v>
      </c>
      <c r="DT234" s="380">
        <v>0</v>
      </c>
      <c r="DU234" s="89">
        <v>193.05053531641201</v>
      </c>
      <c r="DV234" s="380">
        <v>34.745834091901401</v>
      </c>
      <c r="DW234" s="380">
        <v>0</v>
      </c>
      <c r="DX234" s="89">
        <v>30.488441072497501</v>
      </c>
      <c r="DY234" s="380">
        <v>9.2456228203624296</v>
      </c>
      <c r="DZ234" s="380">
        <v>0</v>
      </c>
      <c r="EA234" s="89">
        <v>228.57740942925199</v>
      </c>
      <c r="EB234" s="380">
        <v>42.777247845837003</v>
      </c>
      <c r="EC234" s="380">
        <v>0</v>
      </c>
      <c r="ED234" s="89">
        <v>33.158315948982498</v>
      </c>
      <c r="EE234" s="380">
        <v>7.0530802019081698</v>
      </c>
      <c r="EF234" s="380">
        <v>0</v>
      </c>
      <c r="EG234" s="89">
        <v>194.585106872484</v>
      </c>
      <c r="EH234" s="380">
        <v>15.8555229068179</v>
      </c>
      <c r="EI234" s="380">
        <v>0</v>
      </c>
      <c r="EJ234" s="89">
        <v>39.912269116327799</v>
      </c>
      <c r="EK234" s="380">
        <v>8.0680696674543508</v>
      </c>
      <c r="EL234" s="380">
        <v>0</v>
      </c>
      <c r="EM234" s="89">
        <v>119.695180589336</v>
      </c>
      <c r="EN234" s="380">
        <v>37.151251280234398</v>
      </c>
      <c r="EO234" s="380">
        <v>0</v>
      </c>
      <c r="EP234" s="89">
        <v>14.816828216060999</v>
      </c>
      <c r="EQ234" s="380">
        <v>3.2001119287950002</v>
      </c>
      <c r="ER234" s="380">
        <v>0</v>
      </c>
      <c r="ES234" s="89">
        <v>89.534269591286304</v>
      </c>
      <c r="ET234" s="380">
        <v>33.797055725918497</v>
      </c>
      <c r="EU234" s="380">
        <v>0</v>
      </c>
      <c r="EV234" s="89">
        <v>12.470495031686101</v>
      </c>
      <c r="EW234" s="380">
        <v>4.7821999207005597</v>
      </c>
      <c r="EX234" s="380">
        <v>0</v>
      </c>
      <c r="EY234" s="591">
        <v>0</v>
      </c>
      <c r="EZ234" s="380">
        <v>0</v>
      </c>
      <c r="FA234" s="380">
        <v>0</v>
      </c>
      <c r="FB234" s="89">
        <v>5.5350960279074499</v>
      </c>
      <c r="FC234" s="380">
        <v>2.8657040068608102</v>
      </c>
      <c r="FD234" s="380">
        <v>0.16211592373755801</v>
      </c>
      <c r="FE234" s="89">
        <v>0.46582957029271799</v>
      </c>
      <c r="FF234" s="380">
        <v>0.21801290833739201</v>
      </c>
      <c r="FG234" s="380">
        <v>4.0593997921274598E-2</v>
      </c>
      <c r="FH234" s="89">
        <v>5.10136577337523</v>
      </c>
      <c r="FI234" s="380">
        <v>3.3771457398179701</v>
      </c>
      <c r="FJ234" s="380">
        <v>0</v>
      </c>
      <c r="FK234" s="89">
        <v>6.8863447689968504</v>
      </c>
      <c r="FL234" s="380">
        <v>3.11277254008992</v>
      </c>
      <c r="FM234" s="380">
        <v>0</v>
      </c>
    </row>
    <row r="235" spans="2:169">
      <c r="B235" s="73" t="s">
        <v>1337</v>
      </c>
      <c r="C235" s="73" t="s">
        <v>1454</v>
      </c>
      <c r="D235" s="73" t="s">
        <v>1367</v>
      </c>
      <c r="H235" s="73" t="s">
        <v>1455</v>
      </c>
      <c r="I235" s="73" t="s">
        <v>1502</v>
      </c>
      <c r="J235" s="73" t="s">
        <v>121</v>
      </c>
      <c r="K235" s="73" t="s">
        <v>1503</v>
      </c>
      <c r="L235" s="73">
        <v>25</v>
      </c>
      <c r="M235" s="113" t="s">
        <v>1802</v>
      </c>
      <c r="N235" s="591">
        <f t="shared" si="395"/>
        <v>3.91233064698539</v>
      </c>
      <c r="O235" s="380">
        <v>10.9482222823654</v>
      </c>
      <c r="P235" s="380">
        <v>3.91233064698539</v>
      </c>
      <c r="Q235" s="591">
        <f>S235</f>
        <v>4.3248091144082403</v>
      </c>
      <c r="R235" s="380">
        <v>9.6983670333262708</v>
      </c>
      <c r="S235" s="380">
        <v>4.3248091144082403</v>
      </c>
      <c r="T235" s="89">
        <v>117.401778473514</v>
      </c>
      <c r="U235" s="380">
        <v>36.1988587874297</v>
      </c>
      <c r="V235" s="380">
        <v>8.0640454507250894</v>
      </c>
      <c r="W235" s="89">
        <v>16.322226911289601</v>
      </c>
      <c r="X235" s="380">
        <v>17.216133408056301</v>
      </c>
      <c r="Y235" s="380">
        <v>0</v>
      </c>
      <c r="Z235" s="89">
        <v>20.6245209110375</v>
      </c>
      <c r="AA235" s="380">
        <v>25.752358442720599</v>
      </c>
      <c r="AB235" s="380">
        <v>0.87042454863988195</v>
      </c>
      <c r="AC235" s="591">
        <f t="shared" si="387"/>
        <v>555.13192387123195</v>
      </c>
      <c r="AD235" s="380">
        <v>1894.6390536538099</v>
      </c>
      <c r="AE235" s="380">
        <v>555.13192387123195</v>
      </c>
      <c r="AF235" s="89">
        <v>214799.54438413799</v>
      </c>
      <c r="AG235" s="380">
        <v>43998.674770735597</v>
      </c>
      <c r="AH235" s="380">
        <v>18.221390896775599</v>
      </c>
      <c r="AI235" s="591">
        <f t="shared" ref="AI235" si="408">AK235</f>
        <v>112.75082771348301</v>
      </c>
      <c r="AJ235" s="380">
        <v>305.21453857004599</v>
      </c>
      <c r="AK235" s="380">
        <v>112.75082771348301</v>
      </c>
      <c r="AL235" s="89">
        <v>377.133466686551</v>
      </c>
      <c r="AM235" s="380">
        <v>706.38489707901203</v>
      </c>
      <c r="AN235" s="380">
        <v>195.30476451133001</v>
      </c>
      <c r="AO235" s="591">
        <f t="shared" si="375"/>
        <v>85.8147857383466</v>
      </c>
      <c r="AP235" s="380">
        <v>261.28605055787699</v>
      </c>
      <c r="AQ235" s="380">
        <v>85.8147857383466</v>
      </c>
      <c r="AR235" s="89">
        <v>2.4171388998910901</v>
      </c>
      <c r="AS235" s="380">
        <v>1.90666118595395</v>
      </c>
      <c r="AT235" s="380">
        <v>0.56513002953078495</v>
      </c>
      <c r="AU235" s="89">
        <v>4.1544602003281899</v>
      </c>
      <c r="AV235" s="380">
        <v>8.3089204006563797</v>
      </c>
      <c r="AW235" s="380">
        <v>0.96538676129624901</v>
      </c>
      <c r="AX235" s="89">
        <v>8.4406824218635794</v>
      </c>
      <c r="AY235" s="382">
        <v>3.8178880593483302</v>
      </c>
      <c r="AZ235" s="382">
        <v>0.111086891111049</v>
      </c>
      <c r="BA235" s="591">
        <f t="shared" si="306"/>
        <v>2.1222949142841601</v>
      </c>
      <c r="BB235" s="380">
        <v>3.3928973737269201</v>
      </c>
      <c r="BC235" s="380">
        <v>2.1222949142841601</v>
      </c>
      <c r="BD235" s="89">
        <v>567.42443319658196</v>
      </c>
      <c r="BE235" s="380">
        <v>103.917638558525</v>
      </c>
      <c r="BF235" s="380">
        <v>1.56311423183698</v>
      </c>
      <c r="BG235" s="89">
        <v>325.02844307455899</v>
      </c>
      <c r="BH235" s="380">
        <v>248.87970421451899</v>
      </c>
      <c r="BI235" s="380">
        <v>1.52540044825762</v>
      </c>
      <c r="BJ235" s="89">
        <v>398.52657715778798</v>
      </c>
      <c r="BK235" s="380">
        <v>277.25735174379702</v>
      </c>
      <c r="BL235" s="380">
        <v>7.1011528991456299</v>
      </c>
      <c r="BM235" s="89">
        <v>0.232637238148137</v>
      </c>
      <c r="BN235" s="380">
        <v>0.465274476296274</v>
      </c>
      <c r="BO235" s="380">
        <v>6.5517514175004593E-2</v>
      </c>
      <c r="BP235" s="591">
        <f t="shared" si="382"/>
        <v>0.40085765569353699</v>
      </c>
      <c r="BQ235" s="380">
        <v>0</v>
      </c>
      <c r="BR235" s="380">
        <v>0.40085765569353699</v>
      </c>
      <c r="BS235" s="89">
        <v>1.0166177514388599</v>
      </c>
      <c r="BT235" s="380">
        <v>3.1455162602167999</v>
      </c>
      <c r="BU235" s="380">
        <v>0.50152031086868099</v>
      </c>
      <c r="BV235" s="89">
        <v>1.76900231938612</v>
      </c>
      <c r="BW235" s="380">
        <v>3.5380046387722301</v>
      </c>
      <c r="BX235" s="380">
        <v>0.35925492825817901</v>
      </c>
      <c r="BY235" s="89">
        <v>0.29425370071219498</v>
      </c>
      <c r="BZ235" s="380">
        <v>0.58850740142438995</v>
      </c>
      <c r="CA235" s="380">
        <v>0.128003691641985</v>
      </c>
      <c r="CB235" s="89">
        <v>24.785197692409099</v>
      </c>
      <c r="CC235" s="380">
        <v>9.3802539573024504</v>
      </c>
      <c r="CD235" s="380">
        <v>0.48929408165439198</v>
      </c>
      <c r="CE235" s="89">
        <v>8.6278471025873493</v>
      </c>
      <c r="CF235" s="380">
        <v>6.5105907741469302</v>
      </c>
      <c r="CG235" s="380">
        <v>0.20998525752761599</v>
      </c>
      <c r="CH235" s="591">
        <f t="shared" si="270"/>
        <v>4.0661062351703796</v>
      </c>
      <c r="CI235" s="380">
        <v>10.4804593194619</v>
      </c>
      <c r="CJ235" s="380">
        <v>4.0661062351703796</v>
      </c>
      <c r="CK235" s="89">
        <v>215.622680207039</v>
      </c>
      <c r="CL235" s="380">
        <v>39.772942426910703</v>
      </c>
      <c r="CM235" s="380">
        <v>4.1015523364409702E-2</v>
      </c>
      <c r="CN235" s="89">
        <v>1549.1671928543401</v>
      </c>
      <c r="CO235" s="380">
        <v>225.166981746185</v>
      </c>
      <c r="CP235" s="380">
        <v>1.1988180709109701E-2</v>
      </c>
      <c r="CQ235" s="89">
        <v>0</v>
      </c>
      <c r="CR235" s="380">
        <v>0</v>
      </c>
      <c r="CS235" s="380">
        <v>0</v>
      </c>
      <c r="CT235" s="591">
        <f t="shared" ref="CT235" si="409">CV235</f>
        <v>1.8794040250837502E-2</v>
      </c>
      <c r="CU235" s="380">
        <v>0</v>
      </c>
      <c r="CV235" s="380">
        <v>1.8794040250837502E-2</v>
      </c>
      <c r="CW235" s="89">
        <v>0</v>
      </c>
      <c r="CX235" s="380">
        <v>0</v>
      </c>
      <c r="CY235" s="380">
        <v>0</v>
      </c>
      <c r="CZ235" s="591">
        <f t="shared" si="384"/>
        <v>0.13769331029450901</v>
      </c>
      <c r="DA235" s="380">
        <v>0</v>
      </c>
      <c r="DB235" s="380">
        <v>0.13769331029450901</v>
      </c>
      <c r="DC235" s="591">
        <f t="shared" si="276"/>
        <v>3.08137721522731E-2</v>
      </c>
      <c r="DD235" s="380">
        <v>0</v>
      </c>
      <c r="DE235" s="380">
        <v>3.08137721522731E-2</v>
      </c>
      <c r="DF235" s="591">
        <v>0</v>
      </c>
      <c r="DG235" s="380">
        <v>0</v>
      </c>
      <c r="DH235" s="380">
        <v>0</v>
      </c>
      <c r="DI235" s="89">
        <v>124.36136004940499</v>
      </c>
      <c r="DJ235" s="380">
        <v>31.840359662245302</v>
      </c>
      <c r="DK235" s="380">
        <v>1.4860328176661001E-2</v>
      </c>
      <c r="DL235" s="89">
        <v>447.52670319961499</v>
      </c>
      <c r="DM235" s="380">
        <v>106.77947479157601</v>
      </c>
      <c r="DN235" s="380">
        <v>0</v>
      </c>
      <c r="DO235" s="89">
        <v>86.447034211918094</v>
      </c>
      <c r="DP235" s="380">
        <v>19.158839559576698</v>
      </c>
      <c r="DQ235" s="380">
        <v>0</v>
      </c>
      <c r="DR235" s="89">
        <v>519.86889033035504</v>
      </c>
      <c r="DS235" s="380">
        <v>140.21254201021799</v>
      </c>
      <c r="DT235" s="380">
        <v>4.2306172950035602E-2</v>
      </c>
      <c r="DU235" s="89">
        <v>191.762245057104</v>
      </c>
      <c r="DV235" s="380">
        <v>49.521795406263301</v>
      </c>
      <c r="DW235" s="380">
        <v>0</v>
      </c>
      <c r="DX235" s="89">
        <v>33.0320665889558</v>
      </c>
      <c r="DY235" s="380">
        <v>6.6788733795935302</v>
      </c>
      <c r="DZ235" s="380">
        <v>0</v>
      </c>
      <c r="EA235" s="89">
        <v>254.37799968079301</v>
      </c>
      <c r="EB235" s="380">
        <v>45.717495406702199</v>
      </c>
      <c r="EC235" s="380">
        <v>5.48744504760275E-2</v>
      </c>
      <c r="ED235" s="89">
        <v>39.049724979829698</v>
      </c>
      <c r="EE235" s="380">
        <v>6.3280035089775302</v>
      </c>
      <c r="EF235" s="380">
        <v>9.7552842685759908E-3</v>
      </c>
      <c r="EG235" s="89">
        <v>244.63097389662599</v>
      </c>
      <c r="EH235" s="380">
        <v>38.673853374333</v>
      </c>
      <c r="EI235" s="380">
        <v>0</v>
      </c>
      <c r="EJ235" s="89">
        <v>51.209832688515597</v>
      </c>
      <c r="EK235" s="380">
        <v>9.4785992346773895</v>
      </c>
      <c r="EL235" s="380">
        <v>7.6872706087050598E-3</v>
      </c>
      <c r="EM235" s="89">
        <v>144.07932907690201</v>
      </c>
      <c r="EN235" s="380">
        <v>32.186382588399503</v>
      </c>
      <c r="EO235" s="380">
        <v>0</v>
      </c>
      <c r="EP235" s="89">
        <v>19.855581935975302</v>
      </c>
      <c r="EQ235" s="380">
        <v>3.7208714685412798</v>
      </c>
      <c r="ER235" s="380">
        <v>6.8858734456327501E-3</v>
      </c>
      <c r="ES235" s="89">
        <v>117.85322071100801</v>
      </c>
      <c r="ET235" s="380">
        <v>21.931884116915001</v>
      </c>
      <c r="EU235" s="380">
        <v>3.3463775608482703E-2</v>
      </c>
      <c r="EV235" s="89">
        <v>17.254092380576001</v>
      </c>
      <c r="EW235" s="380">
        <v>2.92421735210565</v>
      </c>
      <c r="EX235" s="380">
        <v>0</v>
      </c>
      <c r="EY235" s="591">
        <v>0</v>
      </c>
      <c r="EZ235" s="380">
        <v>0</v>
      </c>
      <c r="FA235" s="380">
        <v>0</v>
      </c>
      <c r="FB235" s="89">
        <v>6.1597986297526797</v>
      </c>
      <c r="FC235" s="380">
        <v>2.7085930300175498</v>
      </c>
      <c r="FD235" s="380">
        <v>3.1477604705195901E-2</v>
      </c>
      <c r="FE235" s="89">
        <v>0.56112752362471596</v>
      </c>
      <c r="FF235" s="380">
        <v>0.38690311491641899</v>
      </c>
      <c r="FG235" s="380">
        <v>1.7535017843453599E-2</v>
      </c>
      <c r="FH235" s="89">
        <v>5.2460377930064803</v>
      </c>
      <c r="FI235" s="380">
        <v>3.2394549571297202</v>
      </c>
      <c r="FJ235" s="380">
        <v>0</v>
      </c>
      <c r="FK235" s="89">
        <v>6.7428253964748599</v>
      </c>
      <c r="FL235" s="380">
        <v>4.4878505717284902</v>
      </c>
      <c r="FM235" s="380">
        <v>0</v>
      </c>
    </row>
    <row r="236" spans="2:169">
      <c r="B236" s="73" t="s">
        <v>1337</v>
      </c>
      <c r="C236" s="73" t="s">
        <v>1454</v>
      </c>
      <c r="D236" s="73" t="s">
        <v>1367</v>
      </c>
      <c r="H236" s="73" t="s">
        <v>1455</v>
      </c>
      <c r="I236" s="73" t="s">
        <v>1514</v>
      </c>
      <c r="J236" s="73" t="s">
        <v>1515</v>
      </c>
      <c r="K236" s="73" t="s">
        <v>1516</v>
      </c>
      <c r="L236" s="73">
        <v>15</v>
      </c>
      <c r="M236" s="113" t="s">
        <v>1803</v>
      </c>
      <c r="N236" s="591">
        <f t="shared" si="395"/>
        <v>126.030917435342</v>
      </c>
      <c r="O236" s="380">
        <v>35.834258566215603</v>
      </c>
      <c r="P236" s="380">
        <v>126.030917435342</v>
      </c>
      <c r="Q236" s="89">
        <v>1640.1806760112299</v>
      </c>
      <c r="R236" s="380">
        <v>835.51754591605697</v>
      </c>
      <c r="S236" s="380">
        <v>77.876535625235505</v>
      </c>
      <c r="T236" s="89">
        <v>5912.3790470721497</v>
      </c>
      <c r="U236" s="380">
        <v>1488.7688018860299</v>
      </c>
      <c r="V236" s="380">
        <v>335.30957711536797</v>
      </c>
      <c r="W236" s="89">
        <v>15264.725686346301</v>
      </c>
      <c r="X236" s="380">
        <v>5320.1278524825802</v>
      </c>
      <c r="Y236" s="380">
        <v>10.124704108666601</v>
      </c>
      <c r="Z236" s="89">
        <v>355496.41897819401</v>
      </c>
      <c r="AA236" s="380">
        <v>71508.9021335164</v>
      </c>
      <c r="AB236" s="380">
        <v>24.760141693151201</v>
      </c>
      <c r="AC236" s="89">
        <v>805154.48155523604</v>
      </c>
      <c r="AD236" s="380">
        <v>212031.20358798999</v>
      </c>
      <c r="AE236" s="380">
        <v>8633.1045195325205</v>
      </c>
      <c r="AF236" s="381">
        <f t="shared" ref="AF236" si="410">AH236</f>
        <v>427.71326306425499</v>
      </c>
      <c r="AG236" s="380">
        <v>697.61450765237203</v>
      </c>
      <c r="AH236" s="380">
        <v>427.71326306425499</v>
      </c>
      <c r="AI236" s="89">
        <v>3815.9527022745601</v>
      </c>
      <c r="AJ236" s="380">
        <v>5455.4264754855603</v>
      </c>
      <c r="AK236" s="380">
        <v>2454.5936529958599</v>
      </c>
      <c r="AL236" s="89">
        <v>15258.186533964999</v>
      </c>
      <c r="AM236" s="380">
        <v>5917.1270096951203</v>
      </c>
      <c r="AN236" s="380">
        <v>4118.1722387366699</v>
      </c>
      <c r="AO236" s="591">
        <f t="shared" si="375"/>
        <v>2523.1722652203898</v>
      </c>
      <c r="AP236" s="380">
        <v>2055.5061613668699</v>
      </c>
      <c r="AQ236" s="380">
        <v>2523.1722652203898</v>
      </c>
      <c r="AR236" s="89">
        <v>79.631050563741596</v>
      </c>
      <c r="AS236" s="380">
        <v>40.353998679698897</v>
      </c>
      <c r="AT236" s="380">
        <v>9.0454790902722202</v>
      </c>
      <c r="AU236" s="89">
        <v>58166.445788486199</v>
      </c>
      <c r="AV236" s="380">
        <v>19422.808112265098</v>
      </c>
      <c r="AW236" s="380">
        <v>33.410992756680301</v>
      </c>
      <c r="AX236" s="89">
        <v>767.81395974348595</v>
      </c>
      <c r="AY236" s="382">
        <v>116.587588410406</v>
      </c>
      <c r="AZ236" s="382">
        <v>1.9349825632306601</v>
      </c>
      <c r="BA236" s="89">
        <v>107.66843480159901</v>
      </c>
      <c r="BB236" s="380">
        <v>167.666660735466</v>
      </c>
      <c r="BC236" s="380">
        <v>73.851027441142605</v>
      </c>
      <c r="BD236" s="89">
        <v>23655.142025692399</v>
      </c>
      <c r="BE236" s="380">
        <v>3953.2615957007902</v>
      </c>
      <c r="BF236" s="380">
        <v>27.363397745457799</v>
      </c>
      <c r="BG236" s="89">
        <v>635658.322674706</v>
      </c>
      <c r="BH236" s="380">
        <v>137131.937958503</v>
      </c>
      <c r="BI236" s="380">
        <v>29.648759458084299</v>
      </c>
      <c r="BJ236" s="89">
        <v>584964.59731198102</v>
      </c>
      <c r="BK236" s="380">
        <v>137097.66515028401</v>
      </c>
      <c r="BL236" s="380">
        <v>152.299181250038</v>
      </c>
      <c r="BM236" s="89">
        <v>35.663643164651297</v>
      </c>
      <c r="BN236" s="380">
        <v>20.258514450489599</v>
      </c>
      <c r="BO236" s="380">
        <v>1.03322517982038</v>
      </c>
      <c r="BP236" s="591">
        <f t="shared" si="382"/>
        <v>12.4705785261187</v>
      </c>
      <c r="BQ236" s="380">
        <v>26.147180340715899</v>
      </c>
      <c r="BR236" s="380">
        <v>12.4705785261187</v>
      </c>
      <c r="BS236" s="591">
        <f t="shared" ref="BS236:BS250" si="411">BU236</f>
        <v>16.107650787875201</v>
      </c>
      <c r="BT236" s="380">
        <v>37.785292239154799</v>
      </c>
      <c r="BU236" s="380">
        <v>16.107650787875201</v>
      </c>
      <c r="BV236" s="89">
        <v>1723.53758429356</v>
      </c>
      <c r="BW236" s="380">
        <v>572.95876204184401</v>
      </c>
      <c r="BX236" s="380">
        <v>11.6495314807841</v>
      </c>
      <c r="BY236" s="89">
        <v>957.07779762035602</v>
      </c>
      <c r="BZ236" s="380">
        <v>232.690920820842</v>
      </c>
      <c r="CA236" s="380">
        <v>2.5531139694489098</v>
      </c>
      <c r="CB236" s="89">
        <v>3776.3527329777498</v>
      </c>
      <c r="CC236" s="380">
        <v>830.82491934608504</v>
      </c>
      <c r="CD236" s="380">
        <v>12.5526313025163</v>
      </c>
      <c r="CE236" s="89">
        <v>1027.4337274843799</v>
      </c>
      <c r="CF236" s="380">
        <v>272.14110665826303</v>
      </c>
      <c r="CG236" s="380">
        <v>4.0420209691516904</v>
      </c>
      <c r="CH236" s="591">
        <f t="shared" si="270"/>
        <v>113.82784941195401</v>
      </c>
      <c r="CI236" s="380">
        <v>105.770447829907</v>
      </c>
      <c r="CJ236" s="380">
        <v>113.82784941195401</v>
      </c>
      <c r="CK236" s="89">
        <v>7445.54236121944</v>
      </c>
      <c r="CL236" s="380">
        <v>1267.40645470301</v>
      </c>
      <c r="CM236" s="380">
        <v>1.1675605835320599</v>
      </c>
      <c r="CN236" s="89">
        <v>8719.9059661492192</v>
      </c>
      <c r="CO236" s="380">
        <v>1685.30427965903</v>
      </c>
      <c r="CP236" s="380">
        <v>0.42504733160575198</v>
      </c>
      <c r="CQ236" s="89">
        <v>208.65166625937499</v>
      </c>
      <c r="CR236" s="380">
        <v>163.59397887003001</v>
      </c>
      <c r="CS236" s="380">
        <v>0.99093321690923597</v>
      </c>
      <c r="CT236" s="89">
        <v>9.05926864728246</v>
      </c>
      <c r="CU236" s="380">
        <v>8.0909996883331594</v>
      </c>
      <c r="CV236" s="380">
        <v>0.261647112591537</v>
      </c>
      <c r="CW236" s="89">
        <v>23.293054882913601</v>
      </c>
      <c r="CX236" s="380">
        <v>17.873316332521899</v>
      </c>
      <c r="CY236" s="380">
        <v>1.5042102654663401</v>
      </c>
      <c r="CZ236" s="89">
        <v>64.286356440322294</v>
      </c>
      <c r="DA236" s="380">
        <v>47.868029680684899</v>
      </c>
      <c r="DB236" s="380">
        <v>3.3049670273381699</v>
      </c>
      <c r="DC236" s="89">
        <v>4.1977641178863996</v>
      </c>
      <c r="DD236" s="380">
        <v>1.2562300135011</v>
      </c>
      <c r="DE236" s="380">
        <v>1.0780857785748501</v>
      </c>
      <c r="DF236" s="89">
        <v>1594.4708140400601</v>
      </c>
      <c r="DG236" s="380">
        <v>1085.2300652269901</v>
      </c>
      <c r="DH236" s="380">
        <v>2.1401874351786399</v>
      </c>
      <c r="DI236" s="89">
        <v>306330.27317967202</v>
      </c>
      <c r="DJ236" s="380">
        <v>89318.779729355694</v>
      </c>
      <c r="DK236" s="380">
        <v>0.25491606250238702</v>
      </c>
      <c r="DL236" s="89">
        <v>540358.00787215796</v>
      </c>
      <c r="DM236" s="380">
        <v>147847.193721182</v>
      </c>
      <c r="DN236" s="380">
        <v>0</v>
      </c>
      <c r="DO236" s="89">
        <v>52342.5489069959</v>
      </c>
      <c r="DP236" s="380">
        <v>10806.4813713071</v>
      </c>
      <c r="DQ236" s="380">
        <v>0</v>
      </c>
      <c r="DR236" s="89">
        <v>154724.21646422599</v>
      </c>
      <c r="DS236" s="380">
        <v>24421.799831889301</v>
      </c>
      <c r="DT236" s="380">
        <v>0</v>
      </c>
      <c r="DU236" s="89">
        <v>13972.3828945239</v>
      </c>
      <c r="DV236" s="380">
        <v>3229.0242611165199</v>
      </c>
      <c r="DW236" s="380">
        <v>0</v>
      </c>
      <c r="DX236" s="89">
        <v>421.34860661339599</v>
      </c>
      <c r="DY236" s="380">
        <v>59.232982772936097</v>
      </c>
      <c r="DZ236" s="380">
        <v>0.24776701883959801</v>
      </c>
      <c r="EA236" s="89">
        <v>5664.8274983231304</v>
      </c>
      <c r="EB236" s="380">
        <v>883.18863915118698</v>
      </c>
      <c r="EC236" s="380">
        <v>0</v>
      </c>
      <c r="ED236" s="89">
        <v>574.23287973926904</v>
      </c>
      <c r="EE236" s="380">
        <v>88.665622623044101</v>
      </c>
      <c r="EF236" s="380">
        <v>0</v>
      </c>
      <c r="EG236" s="89">
        <v>2430.4915882668602</v>
      </c>
      <c r="EH236" s="380">
        <v>287.79436844912499</v>
      </c>
      <c r="EI236" s="380">
        <v>0</v>
      </c>
      <c r="EJ236" s="89">
        <v>367.57150675453198</v>
      </c>
      <c r="EK236" s="380">
        <v>55.765079544110797</v>
      </c>
      <c r="EL236" s="380">
        <v>0</v>
      </c>
      <c r="EM236" s="89">
        <v>908.50990846543596</v>
      </c>
      <c r="EN236" s="380">
        <v>128.365299770386</v>
      </c>
      <c r="EO236" s="380">
        <v>0</v>
      </c>
      <c r="EP236" s="89">
        <v>106.22152549331599</v>
      </c>
      <c r="EQ236" s="380">
        <v>16.030361078109301</v>
      </c>
      <c r="ER236" s="380">
        <v>0</v>
      </c>
      <c r="ES236" s="89">
        <v>679.89441802699503</v>
      </c>
      <c r="ET236" s="380">
        <v>144.597451580495</v>
      </c>
      <c r="EU236" s="380">
        <v>0</v>
      </c>
      <c r="EV236" s="89">
        <v>91.866367331871501</v>
      </c>
      <c r="EW236" s="380">
        <v>35.092064181747602</v>
      </c>
      <c r="EX236" s="380">
        <v>0</v>
      </c>
      <c r="EY236" s="89">
        <v>6.1061588597560101</v>
      </c>
      <c r="EZ236" s="380">
        <v>12.212317719512001</v>
      </c>
      <c r="FA236" s="380">
        <v>0.72673459881532498</v>
      </c>
      <c r="FB236" s="89">
        <v>1005.75309098208</v>
      </c>
      <c r="FC236" s="380">
        <v>180.350834826164</v>
      </c>
      <c r="FD236" s="380">
        <v>0.80653773524880701</v>
      </c>
      <c r="FE236" s="591">
        <f t="shared" ref="FE236:FE246" si="412">FG236</f>
        <v>0.46126158855592703</v>
      </c>
      <c r="FF236" s="380">
        <v>0</v>
      </c>
      <c r="FG236" s="380">
        <v>0.46126158855592703</v>
      </c>
      <c r="FH236" s="89">
        <v>12395.2839025913</v>
      </c>
      <c r="FI236" s="380">
        <v>1375.7036452944401</v>
      </c>
      <c r="FJ236" s="380">
        <v>0</v>
      </c>
      <c r="FK236" s="89">
        <v>110.578579557175</v>
      </c>
      <c r="FL236" s="380">
        <v>24.901373280676601</v>
      </c>
      <c r="FM236" s="380">
        <v>0.20203460393331699</v>
      </c>
    </row>
    <row r="237" spans="2:169">
      <c r="B237" s="73" t="s">
        <v>1337</v>
      </c>
      <c r="C237" s="73" t="s">
        <v>1454</v>
      </c>
      <c r="D237" s="73" t="s">
        <v>1367</v>
      </c>
      <c r="H237" s="73" t="s">
        <v>1455</v>
      </c>
      <c r="I237" s="73" t="s">
        <v>1514</v>
      </c>
      <c r="J237" s="73" t="s">
        <v>1515</v>
      </c>
      <c r="K237" s="73" t="s">
        <v>1516</v>
      </c>
      <c r="L237" s="73">
        <v>15</v>
      </c>
      <c r="M237" s="113" t="s">
        <v>1804</v>
      </c>
      <c r="N237" s="591">
        <f t="shared" si="395"/>
        <v>12.844638941400101</v>
      </c>
      <c r="O237" s="380">
        <v>23.7306059730508</v>
      </c>
      <c r="P237" s="380">
        <v>12.844638941400101</v>
      </c>
      <c r="Q237" s="89">
        <v>12.863361615577499</v>
      </c>
      <c r="R237" s="380">
        <v>25.726723231155098</v>
      </c>
      <c r="S237" s="380">
        <v>10.411733588582401</v>
      </c>
      <c r="T237" s="89">
        <v>161.61631709209499</v>
      </c>
      <c r="U237" s="380">
        <v>105.69268142662</v>
      </c>
      <c r="V237" s="380">
        <v>35.126546706171602</v>
      </c>
      <c r="W237" s="89">
        <v>8.6684591977074206</v>
      </c>
      <c r="X237" s="380">
        <v>17.115245117061999</v>
      </c>
      <c r="Y237" s="380">
        <v>2.08986968760837</v>
      </c>
      <c r="Z237" s="89">
        <v>13.318442652105199</v>
      </c>
      <c r="AA237" s="380">
        <v>10.117418118858801</v>
      </c>
      <c r="AB237" s="380">
        <v>3.6197404580245101</v>
      </c>
      <c r="AC237" s="89">
        <v>1351.5906817933301</v>
      </c>
      <c r="AD237" s="380">
        <v>3600.6523285936901</v>
      </c>
      <c r="AE237" s="380">
        <v>1174.9147167215301</v>
      </c>
      <c r="AF237" s="89">
        <v>216289.26492251601</v>
      </c>
      <c r="AG237" s="380">
        <v>32217.7342403447</v>
      </c>
      <c r="AH237" s="380">
        <v>50.898842991696199</v>
      </c>
      <c r="AI237" s="591">
        <f t="shared" ref="AI237:AI238" si="413">AK237</f>
        <v>374.28840935873302</v>
      </c>
      <c r="AJ237" s="380">
        <v>905.02536520067804</v>
      </c>
      <c r="AK237" s="380">
        <v>374.28840935873302</v>
      </c>
      <c r="AL237" s="591">
        <f t="shared" ref="AL237:AL241" si="414">AN237</f>
        <v>555.27762083725202</v>
      </c>
      <c r="AM237" s="380">
        <v>1276.4513715231301</v>
      </c>
      <c r="AN237" s="380">
        <v>555.27762083725202</v>
      </c>
      <c r="AO237" s="591">
        <f t="shared" si="375"/>
        <v>195.478778213423</v>
      </c>
      <c r="AP237" s="380">
        <v>554.78703768984201</v>
      </c>
      <c r="AQ237" s="380">
        <v>195.478778213423</v>
      </c>
      <c r="AR237" s="89">
        <v>6.4047108817854097</v>
      </c>
      <c r="AS237" s="380">
        <v>5.8644414052000498</v>
      </c>
      <c r="AT237" s="380">
        <v>1.21465004027052</v>
      </c>
      <c r="AU237" s="591">
        <f t="shared" ref="AU237:AU238" si="415">AW237</f>
        <v>4.8265969091315002</v>
      </c>
      <c r="AV237" s="380">
        <v>0</v>
      </c>
      <c r="AW237" s="380">
        <v>4.8265969091315002</v>
      </c>
      <c r="AX237" s="89">
        <v>0.52524463140002198</v>
      </c>
      <c r="AY237" s="382">
        <v>1.05048926280004</v>
      </c>
      <c r="AZ237" s="382">
        <v>0.27149800292991999</v>
      </c>
      <c r="BA237" s="591">
        <f t="shared" ref="BA237:BA255" si="416">BC237</f>
        <v>9.6515449577610202</v>
      </c>
      <c r="BB237" s="380">
        <v>26.471875442184199</v>
      </c>
      <c r="BC237" s="380">
        <v>9.6515449577610202</v>
      </c>
      <c r="BD237" s="89">
        <v>407.66520135648</v>
      </c>
      <c r="BE237" s="380">
        <v>65.247922656465605</v>
      </c>
      <c r="BF237" s="380">
        <v>2.8358888710411199</v>
      </c>
      <c r="BG237" s="89">
        <v>226.52148193858901</v>
      </c>
      <c r="BH237" s="380">
        <v>49.408151567348199</v>
      </c>
      <c r="BI237" s="380">
        <v>3.4029067689404302</v>
      </c>
      <c r="BJ237" s="89">
        <v>249.16819006327</v>
      </c>
      <c r="BK237" s="380">
        <v>71.298679360996204</v>
      </c>
      <c r="BL237" s="380">
        <v>16.264427093974401</v>
      </c>
      <c r="BM237" s="591">
        <f t="shared" ref="BM237:BM255" si="417">BO237</f>
        <v>0.15101015795858799</v>
      </c>
      <c r="BN237" s="380">
        <v>0</v>
      </c>
      <c r="BO237" s="380">
        <v>0.15101015795858799</v>
      </c>
      <c r="BP237" s="591">
        <f t="shared" si="382"/>
        <v>1.8066592934417001</v>
      </c>
      <c r="BQ237" s="380">
        <v>5.0935624246930402</v>
      </c>
      <c r="BR237" s="380">
        <v>1.8066592934417001</v>
      </c>
      <c r="BS237" s="591">
        <f t="shared" si="411"/>
        <v>2.3884838581704702</v>
      </c>
      <c r="BT237" s="380">
        <v>5.24825022392025</v>
      </c>
      <c r="BU237" s="380">
        <v>2.3884838581704702</v>
      </c>
      <c r="BV237" s="89">
        <v>4.0261857682750302</v>
      </c>
      <c r="BW237" s="380">
        <v>8.0523715365500603</v>
      </c>
      <c r="BX237" s="380">
        <v>1.9443951753542701</v>
      </c>
      <c r="BY237" s="89">
        <v>0.87832851807130097</v>
      </c>
      <c r="BZ237" s="380">
        <v>1.7566570361425999</v>
      </c>
      <c r="CA237" s="380">
        <v>0.48317423244555302</v>
      </c>
      <c r="CB237" s="89">
        <v>41.262756973614998</v>
      </c>
      <c r="CC237" s="380">
        <v>19.927608417950101</v>
      </c>
      <c r="CD237" s="380">
        <v>1.53705334636387</v>
      </c>
      <c r="CE237" s="89">
        <v>11.8751092567356</v>
      </c>
      <c r="CF237" s="380">
        <v>7.8585484865825697</v>
      </c>
      <c r="CG237" s="380">
        <v>0.67849502019201702</v>
      </c>
      <c r="CH237" s="591">
        <f t="shared" si="270"/>
        <v>17.297342071583198</v>
      </c>
      <c r="CI237" s="380">
        <v>47.68267463366</v>
      </c>
      <c r="CJ237" s="380">
        <v>17.297342071583198</v>
      </c>
      <c r="CK237" s="89">
        <v>286.29536341408198</v>
      </c>
      <c r="CL237" s="380">
        <v>41.752458236130003</v>
      </c>
      <c r="CM237" s="380">
        <v>0.131782517958454</v>
      </c>
      <c r="CN237" s="89">
        <v>1335.0469782668799</v>
      </c>
      <c r="CO237" s="380">
        <v>303.58680570516702</v>
      </c>
      <c r="CP237" s="380">
        <v>5.4936296598604897E-2</v>
      </c>
      <c r="CQ237" s="591">
        <f t="shared" ref="CQ237" si="418">CS237</f>
        <v>0.10919359722482599</v>
      </c>
      <c r="CR237" s="380">
        <v>0</v>
      </c>
      <c r="CS237" s="380">
        <v>0.10919359722482599</v>
      </c>
      <c r="CT237" s="591">
        <f t="shared" ref="CT237" si="419">CV237</f>
        <v>3.3817258767892801E-2</v>
      </c>
      <c r="CU237" s="380">
        <v>0</v>
      </c>
      <c r="CV237" s="380">
        <v>3.3817258767892801E-2</v>
      </c>
      <c r="CW237" s="89">
        <v>0</v>
      </c>
      <c r="CX237" s="380">
        <v>0</v>
      </c>
      <c r="CY237" s="380">
        <v>0</v>
      </c>
      <c r="CZ237" s="591">
        <f t="shared" ref="CZ237:CZ255" si="420">DB237</f>
        <v>0.34857691167641602</v>
      </c>
      <c r="DA237" s="380">
        <v>0</v>
      </c>
      <c r="DB237" s="380">
        <v>0.34857691167641602</v>
      </c>
      <c r="DC237" s="591">
        <f t="shared" ref="DC237:DC255" si="421">DE237</f>
        <v>0.21098491976699801</v>
      </c>
      <c r="DD237" s="380">
        <v>0</v>
      </c>
      <c r="DE237" s="380">
        <v>0.21098491976699801</v>
      </c>
      <c r="DF237" s="591">
        <f t="shared" ref="DF237:DF238" si="422">DH237</f>
        <v>0.27679570976457102</v>
      </c>
      <c r="DG237" s="380">
        <v>0</v>
      </c>
      <c r="DH237" s="380">
        <v>0.27679570976457102</v>
      </c>
      <c r="DI237" s="89">
        <v>395.59409601352098</v>
      </c>
      <c r="DJ237" s="380">
        <v>89.132078485644001</v>
      </c>
      <c r="DK237" s="380">
        <v>0</v>
      </c>
      <c r="DL237" s="89">
        <v>1701.1346687784901</v>
      </c>
      <c r="DM237" s="380">
        <v>381.35983374216403</v>
      </c>
      <c r="DN237" s="380">
        <v>0</v>
      </c>
      <c r="DO237" s="89">
        <v>322.60216534723497</v>
      </c>
      <c r="DP237" s="380">
        <v>84.731272367271899</v>
      </c>
      <c r="DQ237" s="380">
        <v>1.7494042749870601E-2</v>
      </c>
      <c r="DR237" s="89">
        <v>1687.5331061988099</v>
      </c>
      <c r="DS237" s="380">
        <v>408.21393407886399</v>
      </c>
      <c r="DT237" s="380">
        <v>0.104169166551767</v>
      </c>
      <c r="DU237" s="89">
        <v>381.88040807194301</v>
      </c>
      <c r="DV237" s="380">
        <v>56.957628855624797</v>
      </c>
      <c r="DW237" s="380">
        <v>0</v>
      </c>
      <c r="DX237" s="89">
        <v>49.986850099258099</v>
      </c>
      <c r="DY237" s="380">
        <v>15.949963326955499</v>
      </c>
      <c r="DZ237" s="380">
        <v>3.2040937793844197E-2</v>
      </c>
      <c r="EA237" s="89">
        <v>366.73017854797001</v>
      </c>
      <c r="EB237" s="380">
        <v>122.67364429199399</v>
      </c>
      <c r="EC237" s="380">
        <v>0</v>
      </c>
      <c r="ED237" s="89">
        <v>45.053520355657099</v>
      </c>
      <c r="EE237" s="380">
        <v>12.5143933672027</v>
      </c>
      <c r="EF237" s="380">
        <v>0</v>
      </c>
      <c r="EG237" s="89">
        <v>255.147957202881</v>
      </c>
      <c r="EH237" s="380">
        <v>60.897206693477699</v>
      </c>
      <c r="EI237" s="380">
        <v>0</v>
      </c>
      <c r="EJ237" s="89">
        <v>45.4662927538293</v>
      </c>
      <c r="EK237" s="380">
        <v>13.023925775992501</v>
      </c>
      <c r="EL237" s="380">
        <v>0</v>
      </c>
      <c r="EM237" s="89">
        <v>126.153745961073</v>
      </c>
      <c r="EN237" s="380">
        <v>37.976727590768</v>
      </c>
      <c r="EO237" s="380">
        <v>0</v>
      </c>
      <c r="EP237" s="89">
        <v>14.231115794380299</v>
      </c>
      <c r="EQ237" s="380">
        <v>5.2197289622136402</v>
      </c>
      <c r="ER237" s="380">
        <v>0</v>
      </c>
      <c r="ES237" s="89">
        <v>91.707817299922695</v>
      </c>
      <c r="ET237" s="380">
        <v>30.192979475554601</v>
      </c>
      <c r="EU237" s="380">
        <v>0</v>
      </c>
      <c r="EV237" s="89">
        <v>13.9347679994545</v>
      </c>
      <c r="EW237" s="380">
        <v>5.4127569187218798</v>
      </c>
      <c r="EX237" s="380">
        <v>1.9665074836032501E-2</v>
      </c>
      <c r="EY237" s="591">
        <f t="shared" ref="EY237" si="423">FA237</f>
        <v>9.3984235793621002E-2</v>
      </c>
      <c r="EZ237" s="380">
        <v>0</v>
      </c>
      <c r="FA237" s="380">
        <v>9.3984235793621002E-2</v>
      </c>
      <c r="FB237" s="89">
        <v>5.2501995568501396</v>
      </c>
      <c r="FC237" s="380">
        <v>3.8083661177947401</v>
      </c>
      <c r="FD237" s="380">
        <v>0.14808861896664</v>
      </c>
      <c r="FE237" s="591">
        <f t="shared" si="412"/>
        <v>5.97577015702246E-2</v>
      </c>
      <c r="FF237" s="380">
        <v>0</v>
      </c>
      <c r="FG237" s="380">
        <v>5.97577015702246E-2</v>
      </c>
      <c r="FH237" s="89">
        <v>6.35892203390038</v>
      </c>
      <c r="FI237" s="380">
        <v>4.2545593173762501</v>
      </c>
      <c r="FJ237" s="380">
        <v>3.04746023081678E-2</v>
      </c>
      <c r="FK237" s="89">
        <v>2.8505806184953699</v>
      </c>
      <c r="FL237" s="380">
        <v>2.0662154041473801</v>
      </c>
      <c r="FM237" s="380">
        <v>2.6154562879312698E-2</v>
      </c>
    </row>
    <row r="238" spans="2:169">
      <c r="B238" s="73" t="s">
        <v>1337</v>
      </c>
      <c r="C238" s="73" t="s">
        <v>1454</v>
      </c>
      <c r="D238" s="73" t="s">
        <v>1367</v>
      </c>
      <c r="H238" s="73" t="s">
        <v>1455</v>
      </c>
      <c r="I238" s="73" t="s">
        <v>1514</v>
      </c>
      <c r="J238" s="73" t="s">
        <v>1515</v>
      </c>
      <c r="K238" s="73" t="s">
        <v>1516</v>
      </c>
      <c r="L238" s="73">
        <v>15</v>
      </c>
      <c r="M238" s="113" t="s">
        <v>1805</v>
      </c>
      <c r="N238" s="591">
        <f t="shared" si="395"/>
        <v>13.8702265453578</v>
      </c>
      <c r="O238" s="380">
        <v>30.356468931867699</v>
      </c>
      <c r="P238" s="380">
        <v>13.8702265453578</v>
      </c>
      <c r="Q238" s="591">
        <f t="shared" ref="Q238:Q255" si="424">S238</f>
        <v>10.1984822835266</v>
      </c>
      <c r="R238" s="380">
        <v>24.816944041462101</v>
      </c>
      <c r="S238" s="380">
        <v>10.1984822835266</v>
      </c>
      <c r="T238" s="89">
        <v>48.001971084824497</v>
      </c>
      <c r="U238" s="380">
        <v>92.718424660441499</v>
      </c>
      <c r="V238" s="380">
        <v>35.7661700699595</v>
      </c>
      <c r="W238" s="89">
        <v>8.2377903153993994</v>
      </c>
      <c r="X238" s="380">
        <v>16.475580630798799</v>
      </c>
      <c r="Y238" s="380">
        <v>1.8087989203800801</v>
      </c>
      <c r="Z238" s="89">
        <v>9.9728637698868408</v>
      </c>
      <c r="AA238" s="380">
        <v>10.5179820678658</v>
      </c>
      <c r="AB238" s="380">
        <v>3.63870970204814</v>
      </c>
      <c r="AC238" s="89">
        <v>2736.1443888417298</v>
      </c>
      <c r="AD238" s="380">
        <v>3441.60620211483</v>
      </c>
      <c r="AE238" s="380">
        <v>1139.3962600851801</v>
      </c>
      <c r="AF238" s="89">
        <v>210056.89681427201</v>
      </c>
      <c r="AG238" s="380">
        <v>38361.724699889797</v>
      </c>
      <c r="AH238" s="380">
        <v>52.474554957176203</v>
      </c>
      <c r="AI238" s="591">
        <f t="shared" si="413"/>
        <v>386.35622746536899</v>
      </c>
      <c r="AJ238" s="380">
        <v>695.56784568942203</v>
      </c>
      <c r="AK238" s="380">
        <v>386.35622746536899</v>
      </c>
      <c r="AL238" s="591">
        <f t="shared" si="414"/>
        <v>449.64782214226301</v>
      </c>
      <c r="AM238" s="380">
        <v>1119.3151421746099</v>
      </c>
      <c r="AN238" s="380">
        <v>449.64782214226301</v>
      </c>
      <c r="AO238" s="89">
        <v>247.47707444378901</v>
      </c>
      <c r="AP238" s="380">
        <v>435.56708107967199</v>
      </c>
      <c r="AQ238" s="380">
        <v>216.83696664255999</v>
      </c>
      <c r="AR238" s="89">
        <v>8.1654748812079401</v>
      </c>
      <c r="AS238" s="380">
        <v>3.0841220760158099</v>
      </c>
      <c r="AT238" s="380">
        <v>1.2896221534754699</v>
      </c>
      <c r="AU238" s="591">
        <f t="shared" si="415"/>
        <v>3.8670653465578799</v>
      </c>
      <c r="AV238" s="380">
        <v>0</v>
      </c>
      <c r="AW238" s="380">
        <v>3.8670653465578799</v>
      </c>
      <c r="AX238" s="89">
        <v>0.51103120762305798</v>
      </c>
      <c r="AY238" s="382">
        <v>1.02206241524612</v>
      </c>
      <c r="AZ238" s="382">
        <v>0.25790445305019799</v>
      </c>
      <c r="BA238" s="591">
        <f t="shared" si="416"/>
        <v>8.3055110169040596</v>
      </c>
      <c r="BB238" s="380">
        <v>17.985915192998501</v>
      </c>
      <c r="BC238" s="380">
        <v>8.3055110169040596</v>
      </c>
      <c r="BD238" s="89">
        <v>387.67583724945501</v>
      </c>
      <c r="BE238" s="380">
        <v>74.036862453560005</v>
      </c>
      <c r="BF238" s="380">
        <v>3.8280697726336599</v>
      </c>
      <c r="BG238" s="89">
        <v>203.305552716883</v>
      </c>
      <c r="BH238" s="380">
        <v>66.4743413651629</v>
      </c>
      <c r="BI238" s="380">
        <v>4.1285025626363696</v>
      </c>
      <c r="BJ238" s="89">
        <v>212.68380301693799</v>
      </c>
      <c r="BK238" s="380">
        <v>134.65866395934299</v>
      </c>
      <c r="BL238" s="380">
        <v>21.335055789519199</v>
      </c>
      <c r="BM238" s="591">
        <f t="shared" si="417"/>
        <v>0.18553087127978499</v>
      </c>
      <c r="BN238" s="380">
        <v>0</v>
      </c>
      <c r="BO238" s="380">
        <v>0.18553087127978499</v>
      </c>
      <c r="BP238" s="591">
        <f t="shared" si="382"/>
        <v>1.61463637918978</v>
      </c>
      <c r="BQ238" s="380">
        <v>5.1581592334430102</v>
      </c>
      <c r="BR238" s="380">
        <v>1.61463637918978</v>
      </c>
      <c r="BS238" s="591">
        <f t="shared" si="411"/>
        <v>2.55409622471561</v>
      </c>
      <c r="BT238" s="380">
        <v>3.1001593963051799</v>
      </c>
      <c r="BU238" s="380">
        <v>2.55409622471561</v>
      </c>
      <c r="BV238" s="89">
        <v>4.1240227839750503</v>
      </c>
      <c r="BW238" s="380">
        <v>8.2480455679501095</v>
      </c>
      <c r="BX238" s="380">
        <v>1.7011977120419699</v>
      </c>
      <c r="BY238" s="89">
        <v>0.80901620616886805</v>
      </c>
      <c r="BZ238" s="380">
        <v>1.6180324123377401</v>
      </c>
      <c r="CA238" s="380">
        <v>0.353316976502905</v>
      </c>
      <c r="CB238" s="89">
        <v>60.078789291987199</v>
      </c>
      <c r="CC238" s="380">
        <v>46.7123113906936</v>
      </c>
      <c r="CD238" s="380">
        <v>1.5504423968336301</v>
      </c>
      <c r="CE238" s="89">
        <v>21.629302895791401</v>
      </c>
      <c r="CF238" s="380">
        <v>16.601179200071002</v>
      </c>
      <c r="CG238" s="380">
        <v>0.53367679510943999</v>
      </c>
      <c r="CH238" s="591">
        <f t="shared" si="270"/>
        <v>19.4149276562644</v>
      </c>
      <c r="CI238" s="380">
        <v>47.939774532177097</v>
      </c>
      <c r="CJ238" s="380">
        <v>19.4149276562644</v>
      </c>
      <c r="CK238" s="89">
        <v>309.21637920652699</v>
      </c>
      <c r="CL238" s="380">
        <v>49.257004165694099</v>
      </c>
      <c r="CM238" s="380">
        <v>0.12963003029870901</v>
      </c>
      <c r="CN238" s="89">
        <v>2200.4620309953202</v>
      </c>
      <c r="CO238" s="380">
        <v>1668.17778902072</v>
      </c>
      <c r="CP238" s="380">
        <v>5.5949277571338898E-2</v>
      </c>
      <c r="CQ238" s="89">
        <v>0.81697081643634795</v>
      </c>
      <c r="CR238" s="380">
        <v>1.6339416328726999</v>
      </c>
      <c r="CS238" s="380">
        <v>6.5180590449670603E-2</v>
      </c>
      <c r="CT238" s="89">
        <v>0</v>
      </c>
      <c r="CU238" s="380">
        <v>0</v>
      </c>
      <c r="CV238" s="380">
        <v>0</v>
      </c>
      <c r="CW238" s="89">
        <v>0</v>
      </c>
      <c r="CX238" s="380">
        <v>0</v>
      </c>
      <c r="CY238" s="380">
        <v>0</v>
      </c>
      <c r="CZ238" s="591">
        <f t="shared" si="420"/>
        <v>0.47986844416906499</v>
      </c>
      <c r="DA238" s="380">
        <v>0</v>
      </c>
      <c r="DB238" s="380">
        <v>0.47986844416906499</v>
      </c>
      <c r="DC238" s="591">
        <f t="shared" si="421"/>
        <v>0.20937902776591399</v>
      </c>
      <c r="DD238" s="380">
        <v>0</v>
      </c>
      <c r="DE238" s="380">
        <v>0.20937902776591399</v>
      </c>
      <c r="DF238" s="591">
        <f t="shared" si="422"/>
        <v>0.201028747622018</v>
      </c>
      <c r="DG238" s="380">
        <v>0</v>
      </c>
      <c r="DH238" s="380">
        <v>0.201028747622018</v>
      </c>
      <c r="DI238" s="89">
        <v>592.796461854467</v>
      </c>
      <c r="DJ238" s="380">
        <v>406.47679768983602</v>
      </c>
      <c r="DK238" s="380">
        <v>0</v>
      </c>
      <c r="DL238" s="89">
        <v>2647.7267867168398</v>
      </c>
      <c r="DM238" s="380">
        <v>1699.4129717385799</v>
      </c>
      <c r="DN238" s="380">
        <v>0</v>
      </c>
      <c r="DO238" s="89">
        <v>503.45197409385702</v>
      </c>
      <c r="DP238" s="380">
        <v>327.01713327746398</v>
      </c>
      <c r="DQ238" s="380">
        <v>0</v>
      </c>
      <c r="DR238" s="89">
        <v>2705.2411826861999</v>
      </c>
      <c r="DS238" s="380">
        <v>1701.8196138421099</v>
      </c>
      <c r="DT238" s="380">
        <v>0</v>
      </c>
      <c r="DU238" s="89">
        <v>627.53674896018504</v>
      </c>
      <c r="DV238" s="380">
        <v>478.28145493439501</v>
      </c>
      <c r="DW238" s="380">
        <v>0</v>
      </c>
      <c r="DX238" s="89">
        <v>105.473663232436</v>
      </c>
      <c r="DY238" s="380">
        <v>79.806808395772507</v>
      </c>
      <c r="DZ238" s="380">
        <v>0</v>
      </c>
      <c r="EA238" s="89">
        <v>523.62250084257698</v>
      </c>
      <c r="EB238" s="380">
        <v>370.19620944865102</v>
      </c>
      <c r="EC238" s="380">
        <v>0.13150825776977601</v>
      </c>
      <c r="ED238" s="89">
        <v>68.138457627552498</v>
      </c>
      <c r="EE238" s="380">
        <v>51.874994896792202</v>
      </c>
      <c r="EF238" s="380">
        <v>0</v>
      </c>
      <c r="EG238" s="89">
        <v>381.43696049343703</v>
      </c>
      <c r="EH238" s="380">
        <v>275.10667683544199</v>
      </c>
      <c r="EI238" s="380">
        <v>7.8294001534755006E-2</v>
      </c>
      <c r="EJ238" s="89">
        <v>76.305492263278396</v>
      </c>
      <c r="EK238" s="380">
        <v>60.587402887323897</v>
      </c>
      <c r="EL238" s="380">
        <v>0</v>
      </c>
      <c r="EM238" s="89">
        <v>196.00232458814</v>
      </c>
      <c r="EN238" s="380">
        <v>149.556391257927</v>
      </c>
      <c r="EO238" s="380">
        <v>0</v>
      </c>
      <c r="EP238" s="89">
        <v>27.0429116463119</v>
      </c>
      <c r="EQ238" s="380">
        <v>22.405010742834701</v>
      </c>
      <c r="ER238" s="380">
        <v>0</v>
      </c>
      <c r="ES238" s="89">
        <v>160.61406564510401</v>
      </c>
      <c r="ET238" s="380">
        <v>139.37358131830001</v>
      </c>
      <c r="EU238" s="380">
        <v>0</v>
      </c>
      <c r="EV238" s="89">
        <v>25.932486019188801</v>
      </c>
      <c r="EW238" s="380">
        <v>20.395216351470399</v>
      </c>
      <c r="EX238" s="380">
        <v>0</v>
      </c>
      <c r="EY238" s="591">
        <v>0</v>
      </c>
      <c r="EZ238" s="380">
        <v>0</v>
      </c>
      <c r="FA238" s="380">
        <v>0</v>
      </c>
      <c r="FB238" s="89">
        <v>7.0618590917575004</v>
      </c>
      <c r="FC238" s="380">
        <v>4.75696103260554</v>
      </c>
      <c r="FD238" s="380">
        <v>8.77372400185467E-2</v>
      </c>
      <c r="FE238" s="591">
        <f t="shared" si="412"/>
        <v>9.2830324243368706E-2</v>
      </c>
      <c r="FF238" s="380">
        <v>0</v>
      </c>
      <c r="FG238" s="380">
        <v>9.2830324243368706E-2</v>
      </c>
      <c r="FH238" s="89">
        <v>22.307293242926001</v>
      </c>
      <c r="FI238" s="380">
        <v>30.262594466476902</v>
      </c>
      <c r="FJ238" s="380">
        <v>0</v>
      </c>
      <c r="FK238" s="89">
        <v>9.8183772908523395</v>
      </c>
      <c r="FL238" s="380">
        <v>11.335598072281901</v>
      </c>
      <c r="FM238" s="380">
        <v>5.3385178957024701E-2</v>
      </c>
    </row>
    <row r="239" spans="2:169">
      <c r="B239" s="73" t="s">
        <v>1337</v>
      </c>
      <c r="C239" s="73" t="s">
        <v>1454</v>
      </c>
      <c r="D239" s="73" t="s">
        <v>1367</v>
      </c>
      <c r="H239" s="73" t="s">
        <v>1455</v>
      </c>
      <c r="I239" s="73" t="s">
        <v>1514</v>
      </c>
      <c r="J239" s="73" t="s">
        <v>1515</v>
      </c>
      <c r="K239" s="73" t="s">
        <v>1516</v>
      </c>
      <c r="L239" s="73">
        <v>15</v>
      </c>
      <c r="M239" s="113" t="s">
        <v>1806</v>
      </c>
      <c r="N239" s="591">
        <f t="shared" si="395"/>
        <v>15.2855080218078</v>
      </c>
      <c r="O239" s="380">
        <v>24.638069227639999</v>
      </c>
      <c r="P239" s="380">
        <v>15.2855080218078</v>
      </c>
      <c r="Q239" s="591">
        <f t="shared" si="424"/>
        <v>9.0917409133789402</v>
      </c>
      <c r="R239" s="380">
        <v>24.122765621795601</v>
      </c>
      <c r="S239" s="380">
        <v>9.0917409133789402</v>
      </c>
      <c r="T239" s="89">
        <v>81.124660689603601</v>
      </c>
      <c r="U239" s="380">
        <v>59.111536606971498</v>
      </c>
      <c r="V239" s="380">
        <v>40.028939594123202</v>
      </c>
      <c r="W239" s="89">
        <v>244.633441445052</v>
      </c>
      <c r="X239" s="380">
        <v>382.00293048822698</v>
      </c>
      <c r="Y239" s="380">
        <v>2.3381081569214799</v>
      </c>
      <c r="Z239" s="89">
        <v>527.948430305324</v>
      </c>
      <c r="AA239" s="380">
        <v>690.91224418236095</v>
      </c>
      <c r="AB239" s="380">
        <v>2.49857357612072</v>
      </c>
      <c r="AC239" s="89">
        <v>5940.8931367216001</v>
      </c>
      <c r="AD239" s="380">
        <v>3128.24128497623</v>
      </c>
      <c r="AE239" s="380">
        <v>1351.9535443088</v>
      </c>
      <c r="AF239" s="89">
        <v>208639.87861435601</v>
      </c>
      <c r="AG239" s="380">
        <v>39263.102380826203</v>
      </c>
      <c r="AH239" s="380">
        <v>60.501453630612197</v>
      </c>
      <c r="AI239" s="89">
        <v>611.48567273812296</v>
      </c>
      <c r="AJ239" s="380">
        <v>896.032257400616</v>
      </c>
      <c r="AK239" s="380">
        <v>342.673530291757</v>
      </c>
      <c r="AL239" s="591">
        <f t="shared" si="414"/>
        <v>602.35223289828104</v>
      </c>
      <c r="AM239" s="380">
        <v>812.55606758676799</v>
      </c>
      <c r="AN239" s="380">
        <v>602.35223289828104</v>
      </c>
      <c r="AO239" s="591">
        <f t="shared" si="375"/>
        <v>242.80221495922399</v>
      </c>
      <c r="AP239" s="380">
        <v>439.620837007869</v>
      </c>
      <c r="AQ239" s="380">
        <v>242.80221495922399</v>
      </c>
      <c r="AR239" s="89">
        <v>5.3951092346228604</v>
      </c>
      <c r="AS239" s="380">
        <v>4.4886111266055098</v>
      </c>
      <c r="AT239" s="380">
        <v>1.2282386124195801</v>
      </c>
      <c r="AU239" s="89">
        <v>17.922917145317101</v>
      </c>
      <c r="AV239" s="380">
        <v>17.7202377934012</v>
      </c>
      <c r="AW239" s="380">
        <v>4.83555483073979</v>
      </c>
      <c r="AX239" s="89">
        <v>0.85360716825541205</v>
      </c>
      <c r="AY239" s="382">
        <v>0.94076324884908302</v>
      </c>
      <c r="AZ239" s="382">
        <v>0.24277641809432501</v>
      </c>
      <c r="BA239" s="591">
        <f t="shared" si="416"/>
        <v>8.2747592023348293</v>
      </c>
      <c r="BB239" s="380">
        <v>9.1497710954294291</v>
      </c>
      <c r="BC239" s="380">
        <v>8.2747592023348293</v>
      </c>
      <c r="BD239" s="89">
        <v>414.62024142196799</v>
      </c>
      <c r="BE239" s="380">
        <v>92.025711035427094</v>
      </c>
      <c r="BF239" s="380">
        <v>3.8377855979382298</v>
      </c>
      <c r="BG239" s="89">
        <v>2361.65638278406</v>
      </c>
      <c r="BH239" s="380">
        <v>3675.86855935524</v>
      </c>
      <c r="BI239" s="380">
        <v>3.6771327362579198</v>
      </c>
      <c r="BJ239" s="89">
        <v>2174.9050697361399</v>
      </c>
      <c r="BK239" s="380">
        <v>3334.8173496931799</v>
      </c>
      <c r="BL239" s="380">
        <v>19.469885742291201</v>
      </c>
      <c r="BM239" s="89">
        <v>0.49262256776251101</v>
      </c>
      <c r="BN239" s="380">
        <v>0.98524513552502302</v>
      </c>
      <c r="BO239" s="380">
        <v>0.18938126017901899</v>
      </c>
      <c r="BP239" s="591">
        <f t="shared" si="382"/>
        <v>1.51870147663806</v>
      </c>
      <c r="BQ239" s="380">
        <v>0</v>
      </c>
      <c r="BR239" s="380">
        <v>1.51870147663806</v>
      </c>
      <c r="BS239" s="591">
        <f t="shared" si="411"/>
        <v>2.2293802081710701</v>
      </c>
      <c r="BT239" s="380">
        <v>2.4499264615951102</v>
      </c>
      <c r="BU239" s="380">
        <v>2.2293802081710701</v>
      </c>
      <c r="BV239" s="89">
        <v>7.3175995927726296</v>
      </c>
      <c r="BW239" s="380">
        <v>7.42063250521075</v>
      </c>
      <c r="BX239" s="380">
        <v>1.6640414751008299</v>
      </c>
      <c r="BY239" s="89">
        <v>3.2139757146192598</v>
      </c>
      <c r="BZ239" s="380">
        <v>3.02452940187049</v>
      </c>
      <c r="CA239" s="380">
        <v>0.41710074314082801</v>
      </c>
      <c r="CB239" s="89">
        <v>82.979464289040294</v>
      </c>
      <c r="CC239" s="380">
        <v>36.140950810236099</v>
      </c>
      <c r="CD239" s="380">
        <v>1.6618123112699501</v>
      </c>
      <c r="CE239" s="89">
        <v>27.249642253447799</v>
      </c>
      <c r="CF239" s="380">
        <v>21.544748961676401</v>
      </c>
      <c r="CG239" s="380">
        <v>0.69066680377340495</v>
      </c>
      <c r="CH239" s="591">
        <f t="shared" si="270"/>
        <v>21.481127815922001</v>
      </c>
      <c r="CI239" s="380">
        <v>40.648921406740001</v>
      </c>
      <c r="CJ239" s="380">
        <v>21.481127815922001</v>
      </c>
      <c r="CK239" s="89">
        <v>296.20610301247001</v>
      </c>
      <c r="CL239" s="380">
        <v>61.878971626400599</v>
      </c>
      <c r="CM239" s="380">
        <v>0.13971888123705301</v>
      </c>
      <c r="CN239" s="89">
        <v>2721.8209794957602</v>
      </c>
      <c r="CO239" s="380">
        <v>482.38410281380499</v>
      </c>
      <c r="CP239" s="380">
        <v>3.50624514033804E-2</v>
      </c>
      <c r="CQ239" s="89">
        <v>0.76696913388775401</v>
      </c>
      <c r="CR239" s="380">
        <v>1.53393826777551</v>
      </c>
      <c r="CS239" s="380">
        <v>6.9780822708987597E-2</v>
      </c>
      <c r="CT239" s="89">
        <v>0</v>
      </c>
      <c r="CU239" s="380">
        <v>0</v>
      </c>
      <c r="CV239" s="380">
        <v>0</v>
      </c>
      <c r="CW239" s="591">
        <f t="shared" ref="CW239" si="425">CY239</f>
        <v>0.21116222740815699</v>
      </c>
      <c r="CX239" s="380">
        <v>0</v>
      </c>
      <c r="CY239" s="380">
        <v>0.21116222740815699</v>
      </c>
      <c r="CZ239" s="591">
        <f t="shared" si="420"/>
        <v>0.465926422947328</v>
      </c>
      <c r="DA239" s="380">
        <v>0</v>
      </c>
      <c r="DB239" s="380">
        <v>0.465926422947328</v>
      </c>
      <c r="DC239" s="591">
        <f t="shared" si="421"/>
        <v>0.201516378756387</v>
      </c>
      <c r="DD239" s="380">
        <v>0</v>
      </c>
      <c r="DE239" s="380">
        <v>0.201516378756387</v>
      </c>
      <c r="DF239" s="89">
        <v>4.8483785020219798</v>
      </c>
      <c r="DG239" s="380">
        <v>4.9885289203459697</v>
      </c>
      <c r="DH239" s="380">
        <v>0.21397133990214001</v>
      </c>
      <c r="DI239" s="89">
        <v>543.57977025508603</v>
      </c>
      <c r="DJ239" s="380">
        <v>96.638652696361305</v>
      </c>
      <c r="DK239" s="380">
        <v>2.5586471951584401E-2</v>
      </c>
      <c r="DL239" s="89">
        <v>2581.1017216525302</v>
      </c>
      <c r="DM239" s="380">
        <v>660.48942260143804</v>
      </c>
      <c r="DN239" s="380">
        <v>0</v>
      </c>
      <c r="DO239" s="89">
        <v>552.91305664902598</v>
      </c>
      <c r="DP239" s="380">
        <v>117.50481519220401</v>
      </c>
      <c r="DQ239" s="380">
        <v>0</v>
      </c>
      <c r="DR239" s="89">
        <v>3188.5168665566598</v>
      </c>
      <c r="DS239" s="380">
        <v>740.48963352636497</v>
      </c>
      <c r="DT239" s="380">
        <v>0.113149487650787</v>
      </c>
      <c r="DU239" s="89">
        <v>791.80196185859802</v>
      </c>
      <c r="DV239" s="380">
        <v>192.10760150584201</v>
      </c>
      <c r="DW239" s="380">
        <v>0</v>
      </c>
      <c r="DX239" s="89">
        <v>96.594882983830104</v>
      </c>
      <c r="DY239" s="380">
        <v>27.059673628789302</v>
      </c>
      <c r="DZ239" s="380">
        <v>0</v>
      </c>
      <c r="EA239" s="89">
        <v>764.186266122598</v>
      </c>
      <c r="EB239" s="380">
        <v>235.49267075792099</v>
      </c>
      <c r="EC239" s="380">
        <v>0</v>
      </c>
      <c r="ED239" s="89">
        <v>92.298746685876296</v>
      </c>
      <c r="EE239" s="380">
        <v>22.903782515262701</v>
      </c>
      <c r="EF239" s="380">
        <v>0</v>
      </c>
      <c r="EG239" s="89">
        <v>509.063609111912</v>
      </c>
      <c r="EH239" s="380">
        <v>157.41205994020601</v>
      </c>
      <c r="EI239" s="380">
        <v>0.25047051233787898</v>
      </c>
      <c r="EJ239" s="89">
        <v>93.869083030107106</v>
      </c>
      <c r="EK239" s="380">
        <v>24.5299963599413</v>
      </c>
      <c r="EL239" s="380">
        <v>0</v>
      </c>
      <c r="EM239" s="89">
        <v>251.28445670834799</v>
      </c>
      <c r="EN239" s="380">
        <v>74.215746788518103</v>
      </c>
      <c r="EO239" s="380">
        <v>0</v>
      </c>
      <c r="EP239" s="89">
        <v>31.503526898633002</v>
      </c>
      <c r="EQ239" s="380">
        <v>12.9844796466651</v>
      </c>
      <c r="ER239" s="380">
        <v>0</v>
      </c>
      <c r="ES239" s="89">
        <v>180.29592907974799</v>
      </c>
      <c r="ET239" s="380">
        <v>60.732505311308103</v>
      </c>
      <c r="EU239" s="380">
        <v>0</v>
      </c>
      <c r="EV239" s="89">
        <v>26.959219672423401</v>
      </c>
      <c r="EW239" s="380">
        <v>8.6544268191689895</v>
      </c>
      <c r="EX239" s="380">
        <v>0</v>
      </c>
      <c r="EY239" s="591">
        <f t="shared" ref="EY239" si="426">FA239</f>
        <v>0.10200223923837599</v>
      </c>
      <c r="EZ239" s="380">
        <v>0</v>
      </c>
      <c r="FA239" s="380">
        <v>0.10200223923837599</v>
      </c>
      <c r="FB239" s="89">
        <v>6.9134047366922902</v>
      </c>
      <c r="FC239" s="380">
        <v>3.5068689262536599</v>
      </c>
      <c r="FD239" s="380">
        <v>0.22254870118908399</v>
      </c>
      <c r="FE239" s="591">
        <f t="shared" si="412"/>
        <v>5.2890247336427401E-2</v>
      </c>
      <c r="FF239" s="380">
        <v>0</v>
      </c>
      <c r="FG239" s="380">
        <v>5.2890247336427401E-2</v>
      </c>
      <c r="FH239" s="89">
        <v>20.271762053454498</v>
      </c>
      <c r="FI239" s="380">
        <v>7.5026197180298304</v>
      </c>
      <c r="FJ239" s="380">
        <v>0</v>
      </c>
      <c r="FK239" s="89">
        <v>8.7619607966841908</v>
      </c>
      <c r="FL239" s="380">
        <v>3.5937934180231701</v>
      </c>
      <c r="FM239" s="380">
        <v>0</v>
      </c>
    </row>
    <row r="240" spans="2:169">
      <c r="B240" s="73" t="s">
        <v>1337</v>
      </c>
      <c r="C240" s="73" t="s">
        <v>1454</v>
      </c>
      <c r="D240" s="73" t="s">
        <v>1367</v>
      </c>
      <c r="H240" s="73" t="s">
        <v>1455</v>
      </c>
      <c r="I240" s="73" t="s">
        <v>1514</v>
      </c>
      <c r="J240" s="73" t="s">
        <v>1515</v>
      </c>
      <c r="K240" s="73" t="s">
        <v>1516</v>
      </c>
      <c r="L240" s="73">
        <v>15</v>
      </c>
      <c r="M240" s="113" t="s">
        <v>1807</v>
      </c>
      <c r="N240" s="591">
        <f t="shared" si="395"/>
        <v>17.362189806585601</v>
      </c>
      <c r="O240" s="380">
        <v>34.851188906766197</v>
      </c>
      <c r="P240" s="380">
        <v>17.362189806585601</v>
      </c>
      <c r="Q240" s="591">
        <f t="shared" si="424"/>
        <v>10.288800923521</v>
      </c>
      <c r="R240" s="380">
        <v>27.3214926518888</v>
      </c>
      <c r="S240" s="380">
        <v>10.288800923521</v>
      </c>
      <c r="T240" s="89">
        <v>272.639933208353</v>
      </c>
      <c r="U240" s="380">
        <v>207.17074121607101</v>
      </c>
      <c r="V240" s="380">
        <v>41.4056499132817</v>
      </c>
      <c r="W240" s="89">
        <v>35.933969538570501</v>
      </c>
      <c r="X240" s="380">
        <v>40.352225323930398</v>
      </c>
      <c r="Y240" s="380">
        <v>1.4016082073856999</v>
      </c>
      <c r="Z240" s="89">
        <v>193.28249920735601</v>
      </c>
      <c r="AA240" s="380">
        <v>124.03695772530401</v>
      </c>
      <c r="AB240" s="380">
        <v>3.2461498304388798</v>
      </c>
      <c r="AC240" s="89">
        <v>3318.7930570532098</v>
      </c>
      <c r="AD240" s="380">
        <v>4029.4348256849798</v>
      </c>
      <c r="AE240" s="380">
        <v>1196.12344985357</v>
      </c>
      <c r="AF240" s="89">
        <v>206929.253582884</v>
      </c>
      <c r="AG240" s="380">
        <v>33756.169120527004</v>
      </c>
      <c r="AH240" s="380">
        <v>61.0765417181697</v>
      </c>
      <c r="AI240" s="591">
        <f t="shared" ref="AI240:AI255" si="427">AK240</f>
        <v>393.74890846060799</v>
      </c>
      <c r="AJ240" s="380">
        <v>1426.5316738132001</v>
      </c>
      <c r="AK240" s="380">
        <v>393.74890846060799</v>
      </c>
      <c r="AL240" s="591">
        <f t="shared" si="414"/>
        <v>605.53121086849205</v>
      </c>
      <c r="AM240" s="380">
        <v>1211.1767395191901</v>
      </c>
      <c r="AN240" s="380">
        <v>605.53121086849205</v>
      </c>
      <c r="AO240" s="89">
        <v>487.69296819743198</v>
      </c>
      <c r="AP240" s="380">
        <v>805.733357881453</v>
      </c>
      <c r="AQ240" s="380">
        <v>206.971081344732</v>
      </c>
      <c r="AR240" s="89">
        <v>4.7271258860951599</v>
      </c>
      <c r="AS240" s="380">
        <v>3.7169987572655399</v>
      </c>
      <c r="AT240" s="380">
        <v>1.38695494053879</v>
      </c>
      <c r="AU240" s="89">
        <v>10.050949299096899</v>
      </c>
      <c r="AV240" s="380">
        <v>20.101898598193799</v>
      </c>
      <c r="AW240" s="380">
        <v>4.5280824314856201</v>
      </c>
      <c r="AX240" s="89">
        <v>0.44952549457090202</v>
      </c>
      <c r="AY240" s="382">
        <v>0.89905098914180503</v>
      </c>
      <c r="AZ240" s="382">
        <v>0.30277589609650202</v>
      </c>
      <c r="BA240" s="591">
        <f t="shared" si="416"/>
        <v>7.5756299628954</v>
      </c>
      <c r="BB240" s="380">
        <v>15.142046832550299</v>
      </c>
      <c r="BC240" s="380">
        <v>7.5756299628954</v>
      </c>
      <c r="BD240" s="89">
        <v>358.78337539435</v>
      </c>
      <c r="BE240" s="380">
        <v>69.233898618657193</v>
      </c>
      <c r="BF240" s="380">
        <v>4.0178167416097201</v>
      </c>
      <c r="BG240" s="89">
        <v>412.34663045600001</v>
      </c>
      <c r="BH240" s="380">
        <v>240.36880256587901</v>
      </c>
      <c r="BI240" s="380">
        <v>4.4313648703022599</v>
      </c>
      <c r="BJ240" s="89">
        <v>398.12614486657998</v>
      </c>
      <c r="BK240" s="380">
        <v>164.80100120891601</v>
      </c>
      <c r="BL240" s="380">
        <v>22.9685767607956</v>
      </c>
      <c r="BM240" s="591">
        <f t="shared" si="417"/>
        <v>0.14574477558719201</v>
      </c>
      <c r="BN240" s="380">
        <v>0</v>
      </c>
      <c r="BO240" s="380">
        <v>0.14574477558719201</v>
      </c>
      <c r="BP240" s="591">
        <f t="shared" si="382"/>
        <v>2.0517471137164498</v>
      </c>
      <c r="BQ240" s="380">
        <v>5.4362503199844303</v>
      </c>
      <c r="BR240" s="380">
        <v>2.0517471137164498</v>
      </c>
      <c r="BS240" s="591">
        <f t="shared" si="411"/>
        <v>2.91227021664454</v>
      </c>
      <c r="BT240" s="380">
        <v>2.8124347364370301</v>
      </c>
      <c r="BU240" s="380">
        <v>2.91227021664454</v>
      </c>
      <c r="BV240" s="89">
        <v>7.7576163978616997</v>
      </c>
      <c r="BW240" s="380">
        <v>7.0883786551619803</v>
      </c>
      <c r="BX240" s="380">
        <v>1.8975948393216899</v>
      </c>
      <c r="BY240" s="89">
        <v>1.1476506587411599</v>
      </c>
      <c r="BZ240" s="380">
        <v>2.2953013174823198</v>
      </c>
      <c r="CA240" s="380">
        <v>0.33108661214111801</v>
      </c>
      <c r="CB240" s="89">
        <v>25.271371385237899</v>
      </c>
      <c r="CC240" s="380">
        <v>18.149290753322202</v>
      </c>
      <c r="CD240" s="380">
        <v>1.4909315539934</v>
      </c>
      <c r="CE240" s="89">
        <v>17.648241341272598</v>
      </c>
      <c r="CF240" s="380">
        <v>11.657342523976499</v>
      </c>
      <c r="CG240" s="380">
        <v>0.94708554834309699</v>
      </c>
      <c r="CH240" s="591">
        <f t="shared" si="270"/>
        <v>19.691718327594799</v>
      </c>
      <c r="CI240" s="380">
        <v>40.978919492991999</v>
      </c>
      <c r="CJ240" s="380">
        <v>19.691718327594799</v>
      </c>
      <c r="CK240" s="89">
        <v>319.20928302651703</v>
      </c>
      <c r="CL240" s="380">
        <v>65.559644005659493</v>
      </c>
      <c r="CM240" s="380">
        <v>0.148872089475309</v>
      </c>
      <c r="CN240" s="89">
        <v>825.87401538219899</v>
      </c>
      <c r="CO240" s="380">
        <v>194.85706969563799</v>
      </c>
      <c r="CP240" s="380">
        <v>6.53519082812615E-2</v>
      </c>
      <c r="CQ240" s="591">
        <f t="shared" ref="CQ240" si="428">CS240</f>
        <v>0.16944483379931399</v>
      </c>
      <c r="CR240" s="380">
        <v>0</v>
      </c>
      <c r="CS240" s="380">
        <v>0.16944483379931399</v>
      </c>
      <c r="CT240" s="591">
        <f t="shared" ref="CT240:CT241" si="429">CV240</f>
        <v>4.022853693167E-2</v>
      </c>
      <c r="CU240" s="380">
        <v>0</v>
      </c>
      <c r="CV240" s="380">
        <v>4.022853693167E-2</v>
      </c>
      <c r="CW240" s="89">
        <v>0</v>
      </c>
      <c r="CX240" s="380">
        <v>0</v>
      </c>
      <c r="CY240" s="380">
        <v>0</v>
      </c>
      <c r="CZ240" s="591">
        <f t="shared" si="420"/>
        <v>0.38069678189100697</v>
      </c>
      <c r="DA240" s="380">
        <v>0</v>
      </c>
      <c r="DB240" s="380">
        <v>0.38069678189100697</v>
      </c>
      <c r="DC240" s="591">
        <f t="shared" si="421"/>
        <v>0.17647567701442901</v>
      </c>
      <c r="DD240" s="380">
        <v>0</v>
      </c>
      <c r="DE240" s="380">
        <v>0.17647567701442901</v>
      </c>
      <c r="DF240" s="591">
        <v>0</v>
      </c>
      <c r="DG240" s="380">
        <v>0</v>
      </c>
      <c r="DH240" s="380">
        <v>0</v>
      </c>
      <c r="DI240" s="89">
        <v>152.675796785415</v>
      </c>
      <c r="DJ240" s="380">
        <v>65.990053038079395</v>
      </c>
      <c r="DK240" s="380">
        <v>0</v>
      </c>
      <c r="DL240" s="89">
        <v>793.71450963256098</v>
      </c>
      <c r="DM240" s="380">
        <v>314.33465728226702</v>
      </c>
      <c r="DN240" s="380">
        <v>0</v>
      </c>
      <c r="DO240" s="89">
        <v>175.74964664485699</v>
      </c>
      <c r="DP240" s="380">
        <v>65.808511258507707</v>
      </c>
      <c r="DQ240" s="380">
        <v>0</v>
      </c>
      <c r="DR240" s="89">
        <v>989.94005075860105</v>
      </c>
      <c r="DS240" s="380">
        <v>303.97432563701199</v>
      </c>
      <c r="DT240" s="380">
        <v>0</v>
      </c>
      <c r="DU240" s="89">
        <v>246.34561893779201</v>
      </c>
      <c r="DV240" s="380">
        <v>65.233114723202107</v>
      </c>
      <c r="DW240" s="380">
        <v>0.198586275265697</v>
      </c>
      <c r="DX240" s="89">
        <v>34.409098367290099</v>
      </c>
      <c r="DY240" s="380">
        <v>14.9669754896606</v>
      </c>
      <c r="DZ240" s="380">
        <v>3.8022944063162999E-2</v>
      </c>
      <c r="EA240" s="89">
        <v>230.82956830250001</v>
      </c>
      <c r="EB240" s="380">
        <v>63.510289634751999</v>
      </c>
      <c r="EC240" s="380">
        <v>0</v>
      </c>
      <c r="ED240" s="89">
        <v>25.438471488372301</v>
      </c>
      <c r="EE240" s="380">
        <v>4.8667312721556604</v>
      </c>
      <c r="EF240" s="380">
        <v>0</v>
      </c>
      <c r="EG240" s="89">
        <v>139.15787853527399</v>
      </c>
      <c r="EH240" s="380">
        <v>26.433821918144901</v>
      </c>
      <c r="EI240" s="380">
        <v>0</v>
      </c>
      <c r="EJ240" s="89">
        <v>27.436683761238601</v>
      </c>
      <c r="EK240" s="380">
        <v>8.3689128981699703</v>
      </c>
      <c r="EL240" s="380">
        <v>0</v>
      </c>
      <c r="EM240" s="89">
        <v>72.891115328765295</v>
      </c>
      <c r="EN240" s="380">
        <v>19.0653472417033</v>
      </c>
      <c r="EO240" s="380">
        <v>0</v>
      </c>
      <c r="EP240" s="89">
        <v>9.9130123185193995</v>
      </c>
      <c r="EQ240" s="380">
        <v>3.40529630134017</v>
      </c>
      <c r="ER240" s="380">
        <v>0</v>
      </c>
      <c r="ES240" s="89">
        <v>55.704005363207997</v>
      </c>
      <c r="ET240" s="380">
        <v>31.6434354182589</v>
      </c>
      <c r="EU240" s="380">
        <v>0</v>
      </c>
      <c r="EV240" s="89">
        <v>9.6231559349456095</v>
      </c>
      <c r="EW240" s="380">
        <v>2.8264470995220798</v>
      </c>
      <c r="EX240" s="380">
        <v>0</v>
      </c>
      <c r="EY240" s="591">
        <v>0</v>
      </c>
      <c r="EZ240" s="380">
        <v>0</v>
      </c>
      <c r="FA240" s="380">
        <v>0</v>
      </c>
      <c r="FB240" s="89">
        <v>5.4522031053792102</v>
      </c>
      <c r="FC240" s="380">
        <v>3.0749290468658699</v>
      </c>
      <c r="FD240" s="380">
        <v>0.170152533965507</v>
      </c>
      <c r="FE240" s="591">
        <f t="shared" si="412"/>
        <v>0.107020971334412</v>
      </c>
      <c r="FF240" s="380">
        <v>0</v>
      </c>
      <c r="FG240" s="380">
        <v>0.107020971334412</v>
      </c>
      <c r="FH240" s="89">
        <v>3.6688092876873601</v>
      </c>
      <c r="FI240" s="380">
        <v>3.7551526904907102</v>
      </c>
      <c r="FJ240" s="380">
        <v>0</v>
      </c>
      <c r="FK240" s="89">
        <v>1.9922838688629601</v>
      </c>
      <c r="FL240" s="380">
        <v>1.4602888087686601</v>
      </c>
      <c r="FM240" s="380">
        <v>0</v>
      </c>
    </row>
    <row r="241" spans="2:169">
      <c r="B241" s="73" t="s">
        <v>1337</v>
      </c>
      <c r="C241" s="73" t="s">
        <v>1454</v>
      </c>
      <c r="D241" s="73" t="s">
        <v>1367</v>
      </c>
      <c r="H241" s="73" t="s">
        <v>1455</v>
      </c>
      <c r="I241" s="73" t="s">
        <v>1514</v>
      </c>
      <c r="J241" s="73" t="s">
        <v>1515</v>
      </c>
      <c r="K241" s="73" t="s">
        <v>1516</v>
      </c>
      <c r="L241" s="73">
        <v>15</v>
      </c>
      <c r="M241" s="113" t="s">
        <v>1808</v>
      </c>
      <c r="N241" s="89">
        <v>17.8524851720444</v>
      </c>
      <c r="O241" s="380">
        <v>21.773749983086098</v>
      </c>
      <c r="P241" s="380">
        <v>11.443646999097901</v>
      </c>
      <c r="Q241" s="591">
        <f t="shared" si="424"/>
        <v>8.8527111128976603</v>
      </c>
      <c r="R241" s="380">
        <v>25.959302396902999</v>
      </c>
      <c r="S241" s="380">
        <v>8.8527111128976603</v>
      </c>
      <c r="T241" s="89">
        <v>191.650072036083</v>
      </c>
      <c r="U241" s="380">
        <v>65.742993665677105</v>
      </c>
      <c r="V241" s="380">
        <v>36.313427127263502</v>
      </c>
      <c r="W241" s="89">
        <v>8.4095330606846694</v>
      </c>
      <c r="X241" s="380">
        <v>16.8190661213693</v>
      </c>
      <c r="Y241" s="380">
        <v>1.62582211628442</v>
      </c>
      <c r="Z241" s="89">
        <v>23.047368369218301</v>
      </c>
      <c r="AA241" s="380">
        <v>26.303897849916801</v>
      </c>
      <c r="AB241" s="380">
        <v>2.1887774349881699</v>
      </c>
      <c r="AC241" s="591">
        <f t="shared" ref="AC241:AC242" si="430">AE241</f>
        <v>908.56895245641203</v>
      </c>
      <c r="AD241" s="380">
        <v>3086.4825325680399</v>
      </c>
      <c r="AE241" s="380">
        <v>908.56895245641203</v>
      </c>
      <c r="AF241" s="89">
        <v>213599.18964807701</v>
      </c>
      <c r="AG241" s="380">
        <v>39641.017963190199</v>
      </c>
      <c r="AH241" s="380">
        <v>48.3876199911928</v>
      </c>
      <c r="AI241" s="591">
        <f t="shared" si="427"/>
        <v>336.433575646701</v>
      </c>
      <c r="AJ241" s="380">
        <v>744.28598508093501</v>
      </c>
      <c r="AK241" s="380">
        <v>336.433575646701</v>
      </c>
      <c r="AL241" s="591">
        <f t="shared" si="414"/>
        <v>542.05413517038903</v>
      </c>
      <c r="AM241" s="380">
        <v>1165.96703482561</v>
      </c>
      <c r="AN241" s="380">
        <v>542.05413517038903</v>
      </c>
      <c r="AO241" s="591">
        <f t="shared" si="375"/>
        <v>201.96534114430199</v>
      </c>
      <c r="AP241" s="380">
        <v>450.76400077397801</v>
      </c>
      <c r="AQ241" s="380">
        <v>201.96534114430199</v>
      </c>
      <c r="AR241" s="89">
        <v>2.09965529047239</v>
      </c>
      <c r="AS241" s="380">
        <v>2.7929144930273599</v>
      </c>
      <c r="AT241" s="380">
        <v>1.1434556401231399</v>
      </c>
      <c r="AU241" s="591">
        <f t="shared" ref="AU241:AU242" si="431">AW241</f>
        <v>2.6655119754908401</v>
      </c>
      <c r="AV241" s="380">
        <v>0</v>
      </c>
      <c r="AW241" s="380">
        <v>2.6655119754908401</v>
      </c>
      <c r="AX241" s="89">
        <v>1.5959601861819099</v>
      </c>
      <c r="AY241" s="382">
        <v>1.3420408140138</v>
      </c>
      <c r="AZ241" s="382">
        <v>0.23614103076147899</v>
      </c>
      <c r="BA241" s="591">
        <f t="shared" si="416"/>
        <v>5.7373889114080203</v>
      </c>
      <c r="BB241" s="380">
        <v>17.484724421811801</v>
      </c>
      <c r="BC241" s="380">
        <v>5.7373889114080203</v>
      </c>
      <c r="BD241" s="89">
        <v>330.655735000449</v>
      </c>
      <c r="BE241" s="380">
        <v>56.429264818534499</v>
      </c>
      <c r="BF241" s="380">
        <v>3.8397503494095502</v>
      </c>
      <c r="BG241" s="89">
        <v>148.30370053334801</v>
      </c>
      <c r="BH241" s="380">
        <v>40.794423399173397</v>
      </c>
      <c r="BI241" s="380">
        <v>3.4267414747494001</v>
      </c>
      <c r="BJ241" s="89">
        <v>150.313791785239</v>
      </c>
      <c r="BK241" s="380">
        <v>106.426890746542</v>
      </c>
      <c r="BL241" s="380">
        <v>17.658711458595501</v>
      </c>
      <c r="BM241" s="591">
        <f t="shared" si="417"/>
        <v>6.7106069431615498E-2</v>
      </c>
      <c r="BN241" s="380">
        <v>0</v>
      </c>
      <c r="BO241" s="380">
        <v>6.7106069431615498E-2</v>
      </c>
      <c r="BP241" s="591">
        <f t="shared" si="382"/>
        <v>1.2957683471519801</v>
      </c>
      <c r="BQ241" s="380">
        <v>5.4020928213845796</v>
      </c>
      <c r="BR241" s="380">
        <v>1.2957683471519801</v>
      </c>
      <c r="BS241" s="591">
        <f t="shared" si="411"/>
        <v>2.00709432258419</v>
      </c>
      <c r="BT241" s="380">
        <v>5.3961249842267103</v>
      </c>
      <c r="BU241" s="380">
        <v>2.00709432258419</v>
      </c>
      <c r="BV241" s="89">
        <v>4.1329043537108303</v>
      </c>
      <c r="BW241" s="380">
        <v>8.2658087074216606</v>
      </c>
      <c r="BX241" s="380">
        <v>1.7044589513289401</v>
      </c>
      <c r="BY241" s="89">
        <v>0.33279449142985501</v>
      </c>
      <c r="BZ241" s="380">
        <v>0.66558898285971002</v>
      </c>
      <c r="CA241" s="380">
        <v>0.31384740258337801</v>
      </c>
      <c r="CB241" s="89">
        <v>28.738964498803298</v>
      </c>
      <c r="CC241" s="380">
        <v>15.388406063128899</v>
      </c>
      <c r="CD241" s="380">
        <v>1.43132947313218</v>
      </c>
      <c r="CE241" s="89">
        <v>9.8156851187009906</v>
      </c>
      <c r="CF241" s="380">
        <v>7.1679472351333802</v>
      </c>
      <c r="CG241" s="380">
        <v>0.49681499247762301</v>
      </c>
      <c r="CH241" s="591">
        <f t="shared" si="270"/>
        <v>17.279742447932399</v>
      </c>
      <c r="CI241" s="380">
        <v>39.9306149746348</v>
      </c>
      <c r="CJ241" s="380">
        <v>17.279742447932399</v>
      </c>
      <c r="CK241" s="89">
        <v>328.77922650849098</v>
      </c>
      <c r="CL241" s="380">
        <v>34.9718714648345</v>
      </c>
      <c r="CM241" s="380">
        <v>0.14803489478510101</v>
      </c>
      <c r="CN241" s="89">
        <v>1295.2835877801499</v>
      </c>
      <c r="CO241" s="380">
        <v>193.049383473684</v>
      </c>
      <c r="CP241" s="380">
        <v>0</v>
      </c>
      <c r="CQ241" s="89">
        <v>0</v>
      </c>
      <c r="CR241" s="380">
        <v>0</v>
      </c>
      <c r="CS241" s="380">
        <v>0</v>
      </c>
      <c r="CT241" s="591">
        <f t="shared" si="429"/>
        <v>3.1510996374025803E-2</v>
      </c>
      <c r="CU241" s="380">
        <v>0</v>
      </c>
      <c r="CV241" s="380">
        <v>3.1510996374025803E-2</v>
      </c>
      <c r="CW241" s="89">
        <v>0</v>
      </c>
      <c r="CX241" s="380">
        <v>0</v>
      </c>
      <c r="CY241" s="380">
        <v>0</v>
      </c>
      <c r="CZ241" s="591">
        <f t="shared" si="420"/>
        <v>0.35025327803206402</v>
      </c>
      <c r="DA241" s="380">
        <v>0</v>
      </c>
      <c r="DB241" s="380">
        <v>0.35025327803206402</v>
      </c>
      <c r="DC241" s="591">
        <f t="shared" si="421"/>
        <v>0.17182634418590301</v>
      </c>
      <c r="DD241" s="380">
        <v>0</v>
      </c>
      <c r="DE241" s="380">
        <v>0.17182634418590301</v>
      </c>
      <c r="DF241" s="591">
        <v>0</v>
      </c>
      <c r="DG241" s="380">
        <v>0</v>
      </c>
      <c r="DH241" s="380">
        <v>0</v>
      </c>
      <c r="DI241" s="89">
        <v>115.59637923761299</v>
      </c>
      <c r="DJ241" s="380">
        <v>30.287745650217101</v>
      </c>
      <c r="DK241" s="380">
        <v>0</v>
      </c>
      <c r="DL241" s="89">
        <v>601.66710269058797</v>
      </c>
      <c r="DM241" s="380">
        <v>107.936841275875</v>
      </c>
      <c r="DN241" s="380">
        <v>2.0631164613097299E-2</v>
      </c>
      <c r="DO241" s="89">
        <v>153.42815355546</v>
      </c>
      <c r="DP241" s="380">
        <v>25.890023505384999</v>
      </c>
      <c r="DQ241" s="380">
        <v>0</v>
      </c>
      <c r="DR241" s="89">
        <v>1075.0436574944999</v>
      </c>
      <c r="DS241" s="380">
        <v>187.56498713870101</v>
      </c>
      <c r="DT241" s="380">
        <v>0</v>
      </c>
      <c r="DU241" s="89">
        <v>360.89301199200997</v>
      </c>
      <c r="DV241" s="380">
        <v>78.7950730445217</v>
      </c>
      <c r="DW241" s="380">
        <v>0</v>
      </c>
      <c r="DX241" s="89">
        <v>47.690468275377803</v>
      </c>
      <c r="DY241" s="380">
        <v>12.3392397326125</v>
      </c>
      <c r="DZ241" s="380">
        <v>4.17277871230365E-2</v>
      </c>
      <c r="EA241" s="89">
        <v>369.40873005829201</v>
      </c>
      <c r="EB241" s="380">
        <v>74.101883124191005</v>
      </c>
      <c r="EC241" s="380">
        <v>0</v>
      </c>
      <c r="ED241" s="89">
        <v>49.890850219100102</v>
      </c>
      <c r="EE241" s="380">
        <v>8.5117623771584299</v>
      </c>
      <c r="EF241" s="380">
        <v>0</v>
      </c>
      <c r="EG241" s="89">
        <v>279.56858889086101</v>
      </c>
      <c r="EH241" s="380">
        <v>53.364465983423401</v>
      </c>
      <c r="EI241" s="380">
        <v>0.10021893222942301</v>
      </c>
      <c r="EJ241" s="89">
        <v>49.6780571197583</v>
      </c>
      <c r="EK241" s="380">
        <v>12.0700787379589</v>
      </c>
      <c r="EL241" s="380">
        <v>0</v>
      </c>
      <c r="EM241" s="89">
        <v>122.89264959709401</v>
      </c>
      <c r="EN241" s="380">
        <v>23.030277435300601</v>
      </c>
      <c r="EO241" s="380">
        <v>5.4916087539787301E-2</v>
      </c>
      <c r="EP241" s="89">
        <v>14.134713673899901</v>
      </c>
      <c r="EQ241" s="380">
        <v>3.2347339197001901</v>
      </c>
      <c r="ER241" s="380">
        <v>0</v>
      </c>
      <c r="ES241" s="89">
        <v>79.376507496270506</v>
      </c>
      <c r="ET241" s="380">
        <v>23.548675555926501</v>
      </c>
      <c r="EU241" s="380">
        <v>0</v>
      </c>
      <c r="EV241" s="89">
        <v>10.297691103927701</v>
      </c>
      <c r="EW241" s="380">
        <v>2.4020285181418002</v>
      </c>
      <c r="EX241" s="380">
        <v>0</v>
      </c>
      <c r="EY241" s="591">
        <v>0</v>
      </c>
      <c r="EZ241" s="380">
        <v>0</v>
      </c>
      <c r="FA241" s="380">
        <v>0</v>
      </c>
      <c r="FB241" s="89">
        <v>3.4020934029633598</v>
      </c>
      <c r="FC241" s="380">
        <v>3.3847536527206099</v>
      </c>
      <c r="FD241" s="380">
        <v>9.6011962985565399E-2</v>
      </c>
      <c r="FE241" s="591">
        <f t="shared" si="412"/>
        <v>6.2731657975073393E-2</v>
      </c>
      <c r="FF241" s="380">
        <v>0</v>
      </c>
      <c r="FG241" s="380">
        <v>6.2731657975073393E-2</v>
      </c>
      <c r="FH241" s="89">
        <v>1.6967550658727899</v>
      </c>
      <c r="FI241" s="380">
        <v>0.98697643117510703</v>
      </c>
      <c r="FJ241" s="380">
        <v>3.9611198823802499E-2</v>
      </c>
      <c r="FK241" s="89">
        <v>1.0800844718046101</v>
      </c>
      <c r="FL241" s="380">
        <v>0.74202496482729396</v>
      </c>
      <c r="FM241" s="380">
        <v>0</v>
      </c>
    </row>
    <row r="242" spans="2:169">
      <c r="B242" s="73" t="s">
        <v>1337</v>
      </c>
      <c r="C242" s="73" t="s">
        <v>1454</v>
      </c>
      <c r="D242" s="73" t="s">
        <v>1367</v>
      </c>
      <c r="H242" s="73" t="s">
        <v>1455</v>
      </c>
      <c r="I242" s="73" t="s">
        <v>1514</v>
      </c>
      <c r="J242" s="73" t="s">
        <v>1515</v>
      </c>
      <c r="K242" s="73" t="s">
        <v>1516</v>
      </c>
      <c r="L242" s="73">
        <v>15</v>
      </c>
      <c r="M242" s="113" t="s">
        <v>1809</v>
      </c>
      <c r="N242" s="591">
        <f t="shared" si="395"/>
        <v>13.2371294896548</v>
      </c>
      <c r="O242" s="380">
        <v>31.777142151852601</v>
      </c>
      <c r="P242" s="380">
        <v>13.2371294896548</v>
      </c>
      <c r="Q242" s="591">
        <f t="shared" si="424"/>
        <v>6.8884294947604996</v>
      </c>
      <c r="R242" s="380">
        <v>25.432290784779401</v>
      </c>
      <c r="S242" s="380">
        <v>6.8884294947604996</v>
      </c>
      <c r="T242" s="89">
        <v>76.361522699931299</v>
      </c>
      <c r="U242" s="380">
        <v>89.171603630407006</v>
      </c>
      <c r="V242" s="380">
        <v>39.307120442345699</v>
      </c>
      <c r="W242" s="89">
        <v>8.5742549364757004</v>
      </c>
      <c r="X242" s="380">
        <v>17.148509872951401</v>
      </c>
      <c r="Y242" s="380">
        <v>1.6788599381216001</v>
      </c>
      <c r="Z242" s="89">
        <v>14.8357865129929</v>
      </c>
      <c r="AA242" s="380">
        <v>14.739330321813901</v>
      </c>
      <c r="AB242" s="380">
        <v>2.8054720884047701</v>
      </c>
      <c r="AC242" s="591">
        <f t="shared" si="430"/>
        <v>1018.0236990884</v>
      </c>
      <c r="AD242" s="380">
        <v>3105.6420212227299</v>
      </c>
      <c r="AE242" s="380">
        <v>1018.0236990884</v>
      </c>
      <c r="AF242" s="89">
        <v>221866.63515547599</v>
      </c>
      <c r="AG242" s="380">
        <v>37961.447186821097</v>
      </c>
      <c r="AH242" s="380">
        <v>53.663195807550103</v>
      </c>
      <c r="AI242" s="591">
        <f t="shared" si="427"/>
        <v>263.083330468388</v>
      </c>
      <c r="AJ242" s="380">
        <v>777.43224287534804</v>
      </c>
      <c r="AK242" s="380">
        <v>263.083330468388</v>
      </c>
      <c r="AL242" s="89">
        <v>549.17832000982605</v>
      </c>
      <c r="AM242" s="380">
        <v>1098.3566400196501</v>
      </c>
      <c r="AN242" s="380">
        <v>527.97633007105196</v>
      </c>
      <c r="AO242" s="89">
        <v>459.99480431531902</v>
      </c>
      <c r="AP242" s="380">
        <v>515.67440374156502</v>
      </c>
      <c r="AQ242" s="380">
        <v>391.38900301948701</v>
      </c>
      <c r="AR242" s="89">
        <v>6.0745360797974897</v>
      </c>
      <c r="AS242" s="380">
        <v>4.5324666050053901</v>
      </c>
      <c r="AT242" s="380">
        <v>1.1865537087692899</v>
      </c>
      <c r="AU242" s="591">
        <f t="shared" si="431"/>
        <v>2.9841884838747101</v>
      </c>
      <c r="AV242" s="380">
        <v>0</v>
      </c>
      <c r="AW242" s="380">
        <v>2.9841884838747101</v>
      </c>
      <c r="AX242" s="89">
        <v>0.50298029507521702</v>
      </c>
      <c r="AY242" s="382">
        <v>0.994149145550559</v>
      </c>
      <c r="AZ242" s="382">
        <v>0.18650168518087501</v>
      </c>
      <c r="BA242" s="591">
        <f t="shared" si="416"/>
        <v>7.0236545495103</v>
      </c>
      <c r="BB242" s="380">
        <v>16.772883836895701</v>
      </c>
      <c r="BC242" s="380">
        <v>7.0236545495103</v>
      </c>
      <c r="BD242" s="89">
        <v>328.22807737794801</v>
      </c>
      <c r="BE242" s="380">
        <v>61.7378298449485</v>
      </c>
      <c r="BF242" s="380">
        <v>3.3627630613945199</v>
      </c>
      <c r="BG242" s="89">
        <v>145.75348909957299</v>
      </c>
      <c r="BH242" s="380">
        <v>23.6554307763544</v>
      </c>
      <c r="BI242" s="380">
        <v>3.4684485815572899</v>
      </c>
      <c r="BJ242" s="89">
        <v>185.874733394559</v>
      </c>
      <c r="BK242" s="380">
        <v>136.06155276828201</v>
      </c>
      <c r="BL242" s="380">
        <v>18.280850365084099</v>
      </c>
      <c r="BM242" s="591">
        <f t="shared" si="417"/>
        <v>0.121519357266058</v>
      </c>
      <c r="BN242" s="380">
        <v>0</v>
      </c>
      <c r="BO242" s="380">
        <v>0.121519357266058</v>
      </c>
      <c r="BP242" s="591">
        <f t="shared" si="382"/>
        <v>1.61634455021227</v>
      </c>
      <c r="BQ242" s="380">
        <v>5.2005609205861001</v>
      </c>
      <c r="BR242" s="380">
        <v>1.61634455021227</v>
      </c>
      <c r="BS242" s="591">
        <f t="shared" si="411"/>
        <v>2.31000666395293</v>
      </c>
      <c r="BT242" s="380">
        <v>7.6722251144987599</v>
      </c>
      <c r="BU242" s="380">
        <v>2.31000666395293</v>
      </c>
      <c r="BV242" s="89">
        <v>4.3472341306586104</v>
      </c>
      <c r="BW242" s="380">
        <v>8.1053940595105693</v>
      </c>
      <c r="BX242" s="380">
        <v>1.6777490578024901</v>
      </c>
      <c r="BY242" s="89">
        <v>0.94081255088075599</v>
      </c>
      <c r="BZ242" s="380">
        <v>1.88162510176151</v>
      </c>
      <c r="CA242" s="380">
        <v>0.33869221048002501</v>
      </c>
      <c r="CB242" s="89">
        <v>30.631682305311902</v>
      </c>
      <c r="CC242" s="380">
        <v>18.7493336912096</v>
      </c>
      <c r="CD242" s="380">
        <v>1.38295333326652</v>
      </c>
      <c r="CE242" s="89">
        <v>8.3365139397436607</v>
      </c>
      <c r="CF242" s="380">
        <v>6.3845513140551899</v>
      </c>
      <c r="CG242" s="380">
        <v>0.582993639549237</v>
      </c>
      <c r="CH242" s="591">
        <f t="shared" si="270"/>
        <v>17.1913201654367</v>
      </c>
      <c r="CI242" s="380">
        <v>52.550953654828298</v>
      </c>
      <c r="CJ242" s="380">
        <v>17.1913201654367</v>
      </c>
      <c r="CK242" s="89">
        <v>275.40617637252598</v>
      </c>
      <c r="CL242" s="380">
        <v>49.130496026582101</v>
      </c>
      <c r="CM242" s="380">
        <v>0.13693890119975199</v>
      </c>
      <c r="CN242" s="89">
        <v>850.17747941273501</v>
      </c>
      <c r="CO242" s="380">
        <v>173.02685614163499</v>
      </c>
      <c r="CP242" s="380">
        <v>5.0035798807148098E-2</v>
      </c>
      <c r="CQ242" s="591">
        <f t="shared" ref="CQ242" si="432">CS242</f>
        <v>5.8350015641556299E-2</v>
      </c>
      <c r="CR242" s="380">
        <v>0</v>
      </c>
      <c r="CS242" s="380">
        <v>5.8350015641556299E-2</v>
      </c>
      <c r="CT242" s="89">
        <v>0</v>
      </c>
      <c r="CU242" s="380">
        <v>0</v>
      </c>
      <c r="CV242" s="380">
        <v>0</v>
      </c>
      <c r="CW242" s="591">
        <f t="shared" ref="CW242:CW243" si="433">CY242</f>
        <v>0.176898744359027</v>
      </c>
      <c r="CX242" s="380">
        <v>0</v>
      </c>
      <c r="CY242" s="380">
        <v>0.176898744359027</v>
      </c>
      <c r="CZ242" s="591">
        <f t="shared" si="420"/>
        <v>0.310359562306743</v>
      </c>
      <c r="DA242" s="380">
        <v>0</v>
      </c>
      <c r="DB242" s="380">
        <v>0.310359562306743</v>
      </c>
      <c r="DC242" s="591">
        <f t="shared" si="421"/>
        <v>0.20591785840389401</v>
      </c>
      <c r="DD242" s="380">
        <v>0</v>
      </c>
      <c r="DE242" s="380">
        <v>0.20591785840389401</v>
      </c>
      <c r="DF242" s="591">
        <v>0</v>
      </c>
      <c r="DG242" s="380">
        <v>0</v>
      </c>
      <c r="DH242" s="380">
        <v>0</v>
      </c>
      <c r="DI242" s="89">
        <v>363.96658934580802</v>
      </c>
      <c r="DJ242" s="380">
        <v>75.712134389531201</v>
      </c>
      <c r="DK242" s="380">
        <v>0</v>
      </c>
      <c r="DL242" s="89">
        <v>1292.8926517761399</v>
      </c>
      <c r="DM242" s="380">
        <v>265.61449749498598</v>
      </c>
      <c r="DN242" s="380">
        <v>0</v>
      </c>
      <c r="DO242" s="89">
        <v>224.187438451291</v>
      </c>
      <c r="DP242" s="380">
        <v>52.8982248354774</v>
      </c>
      <c r="DQ242" s="380">
        <v>0</v>
      </c>
      <c r="DR242" s="89">
        <v>1108.9808879074801</v>
      </c>
      <c r="DS242" s="380">
        <v>225.97161915951</v>
      </c>
      <c r="DT242" s="380">
        <v>9.4765002138949395E-2</v>
      </c>
      <c r="DU242" s="89">
        <v>243.094332210147</v>
      </c>
      <c r="DV242" s="380">
        <v>61.488985999395197</v>
      </c>
      <c r="DW242" s="380">
        <v>0.108400727663421</v>
      </c>
      <c r="DX242" s="89">
        <v>82.037804592047095</v>
      </c>
      <c r="DY242" s="380">
        <v>19.0643234054176</v>
      </c>
      <c r="DZ242" s="380">
        <v>0</v>
      </c>
      <c r="EA242" s="89">
        <v>207.27506209214701</v>
      </c>
      <c r="EB242" s="380">
        <v>44.108619438170599</v>
      </c>
      <c r="EC242" s="380">
        <v>0.117536075855253</v>
      </c>
      <c r="ED242" s="89">
        <v>25.690316751868</v>
      </c>
      <c r="EE242" s="380">
        <v>5.42920146247834</v>
      </c>
      <c r="EF242" s="380">
        <v>0</v>
      </c>
      <c r="EG242" s="89">
        <v>143.883751926435</v>
      </c>
      <c r="EH242" s="380">
        <v>40.7023510823091</v>
      </c>
      <c r="EI242" s="380">
        <v>0</v>
      </c>
      <c r="EJ242" s="89">
        <v>27.1938492258252</v>
      </c>
      <c r="EK242" s="380">
        <v>8.4336731392089099</v>
      </c>
      <c r="EL242" s="380">
        <v>0</v>
      </c>
      <c r="EM242" s="89">
        <v>73.837001409964302</v>
      </c>
      <c r="EN242" s="380">
        <v>23.6357384275274</v>
      </c>
      <c r="EO242" s="380">
        <v>0</v>
      </c>
      <c r="EP242" s="89">
        <v>9.3631372716343293</v>
      </c>
      <c r="EQ242" s="380">
        <v>3.53676596413447</v>
      </c>
      <c r="ER242" s="380">
        <v>0</v>
      </c>
      <c r="ES242" s="89">
        <v>59.245621559916998</v>
      </c>
      <c r="ET242" s="380">
        <v>12.9049532419671</v>
      </c>
      <c r="EU242" s="380">
        <v>0</v>
      </c>
      <c r="EV242" s="89">
        <v>10.0931030083397</v>
      </c>
      <c r="EW242" s="380">
        <v>2.76823065736547</v>
      </c>
      <c r="EX242" s="380">
        <v>0</v>
      </c>
      <c r="EY242" s="591">
        <f t="shared" ref="EY242" si="434">FA242</f>
        <v>8.5459613762346801E-2</v>
      </c>
      <c r="EZ242" s="380">
        <v>0</v>
      </c>
      <c r="FA242" s="380">
        <v>8.5459613762346801E-2</v>
      </c>
      <c r="FB242" s="89">
        <v>4.3967288447109798</v>
      </c>
      <c r="FC242" s="380">
        <v>2.79529829585926</v>
      </c>
      <c r="FD242" s="380">
        <v>0.13416772443848499</v>
      </c>
      <c r="FE242" s="591">
        <f t="shared" si="412"/>
        <v>3.1702005503294502E-2</v>
      </c>
      <c r="FF242" s="380">
        <v>0</v>
      </c>
      <c r="FG242" s="380">
        <v>3.1702005503294502E-2</v>
      </c>
      <c r="FH242" s="89">
        <v>3.9168761933927101</v>
      </c>
      <c r="FI242" s="380">
        <v>2.0097286607399298</v>
      </c>
      <c r="FJ242" s="380">
        <v>2.7689545113450599E-2</v>
      </c>
      <c r="FK242" s="89">
        <v>2.2040855545940001</v>
      </c>
      <c r="FL242" s="380">
        <v>1.3188136441003599</v>
      </c>
      <c r="FM242" s="380">
        <v>0</v>
      </c>
    </row>
    <row r="243" spans="2:169">
      <c r="B243" s="73" t="s">
        <v>1337</v>
      </c>
      <c r="C243" s="73" t="s">
        <v>1454</v>
      </c>
      <c r="D243" s="73" t="s">
        <v>1367</v>
      </c>
      <c r="H243" s="73" t="s">
        <v>1455</v>
      </c>
      <c r="I243" s="73" t="s">
        <v>1514</v>
      </c>
      <c r="J243" s="73" t="s">
        <v>1515</v>
      </c>
      <c r="K243" s="73" t="s">
        <v>1516</v>
      </c>
      <c r="L243" s="73">
        <v>15</v>
      </c>
      <c r="M243" s="113" t="s">
        <v>1810</v>
      </c>
      <c r="N243" s="591">
        <f t="shared" si="395"/>
        <v>16.413726875716598</v>
      </c>
      <c r="O243" s="380">
        <v>33.668452704662599</v>
      </c>
      <c r="P243" s="380">
        <v>16.413726875716598</v>
      </c>
      <c r="Q243" s="591">
        <f t="shared" si="424"/>
        <v>9.81084639009927</v>
      </c>
      <c r="R243" s="380">
        <v>25.824416346085801</v>
      </c>
      <c r="S243" s="380">
        <v>9.81084639009927</v>
      </c>
      <c r="T243" s="89">
        <v>84.430795859295998</v>
      </c>
      <c r="U243" s="380">
        <v>83.2302606786848</v>
      </c>
      <c r="V243" s="380">
        <v>48.017430286582602</v>
      </c>
      <c r="W243" s="89">
        <v>8.4104885322261396</v>
      </c>
      <c r="X243" s="380">
        <v>16.8209770644523</v>
      </c>
      <c r="Y243" s="380">
        <v>1.4012264975070099</v>
      </c>
      <c r="Z243" s="89">
        <v>16.550197128826401</v>
      </c>
      <c r="AA243" s="380">
        <v>25.420448322274702</v>
      </c>
      <c r="AB243" s="380">
        <v>4.23368513958874</v>
      </c>
      <c r="AC243" s="89">
        <v>2159.7325482890201</v>
      </c>
      <c r="AD243" s="380">
        <v>1682.4988124747599</v>
      </c>
      <c r="AE243" s="380">
        <v>997.54905408589002</v>
      </c>
      <c r="AF243" s="89">
        <v>213384.629701317</v>
      </c>
      <c r="AG243" s="380">
        <v>35030.002090965201</v>
      </c>
      <c r="AH243" s="380">
        <v>58.216079432338901</v>
      </c>
      <c r="AI243" s="591">
        <f t="shared" si="427"/>
        <v>353.08107385448398</v>
      </c>
      <c r="AJ243" s="380">
        <v>769.82383335836096</v>
      </c>
      <c r="AK243" s="380">
        <v>353.08107385448398</v>
      </c>
      <c r="AL243" s="591">
        <f t="shared" ref="AL243:AL254" si="435">AN243</f>
        <v>521.02540689402394</v>
      </c>
      <c r="AM243" s="380">
        <v>1710.55484902379</v>
      </c>
      <c r="AN243" s="380">
        <v>521.02540689402394</v>
      </c>
      <c r="AO243" s="591">
        <f t="shared" si="375"/>
        <v>318.20247658356499</v>
      </c>
      <c r="AP243" s="380">
        <v>500.46564838882301</v>
      </c>
      <c r="AQ243" s="380">
        <v>318.20247658356499</v>
      </c>
      <c r="AR243" s="89">
        <v>6.5633663884929003</v>
      </c>
      <c r="AS243" s="380">
        <v>3.5752413677675001</v>
      </c>
      <c r="AT243" s="380">
        <v>1.47950572242963</v>
      </c>
      <c r="AU243" s="89">
        <v>13.9783557731113</v>
      </c>
      <c r="AV243" s="380">
        <v>27.9567115462226</v>
      </c>
      <c r="AW243" s="380">
        <v>5.1430575177022</v>
      </c>
      <c r="AX243" s="89">
        <v>0.71853737450164701</v>
      </c>
      <c r="AY243" s="382">
        <v>0.57102764540099804</v>
      </c>
      <c r="AZ243" s="382">
        <v>0.28859006509427498</v>
      </c>
      <c r="BA243" s="591">
        <f t="shared" si="416"/>
        <v>9.2396213047828208</v>
      </c>
      <c r="BB243" s="380">
        <v>21.257503573114601</v>
      </c>
      <c r="BC243" s="380">
        <v>9.2396213047828208</v>
      </c>
      <c r="BD243" s="89">
        <v>327.851027803568</v>
      </c>
      <c r="BE243" s="380">
        <v>60.909119224883597</v>
      </c>
      <c r="BF243" s="380">
        <v>2.84945136572198</v>
      </c>
      <c r="BG243" s="89">
        <v>144.987638224981</v>
      </c>
      <c r="BH243" s="380">
        <v>52.749567586529899</v>
      </c>
      <c r="BI243" s="380">
        <v>3.9983554141654398</v>
      </c>
      <c r="BJ243" s="89">
        <v>170.274970432109</v>
      </c>
      <c r="BK243" s="380">
        <v>159.853314972405</v>
      </c>
      <c r="BL243" s="380">
        <v>22.4708470787943</v>
      </c>
      <c r="BM243" s="591">
        <f t="shared" si="417"/>
        <v>0.166047363763246</v>
      </c>
      <c r="BN243" s="380">
        <v>0</v>
      </c>
      <c r="BO243" s="380">
        <v>0.166047363763246</v>
      </c>
      <c r="BP243" s="591">
        <f t="shared" si="382"/>
        <v>1.8788210710845601</v>
      </c>
      <c r="BQ243" s="380">
        <v>5.26657626026984</v>
      </c>
      <c r="BR243" s="380">
        <v>1.8788210710845601</v>
      </c>
      <c r="BS243" s="591">
        <f t="shared" si="411"/>
        <v>3.1343418285300202</v>
      </c>
      <c r="BT243" s="380">
        <v>5.0032044698136398</v>
      </c>
      <c r="BU243" s="380">
        <v>3.1343418285300202</v>
      </c>
      <c r="BV243" s="89">
        <v>4.4310147495262404</v>
      </c>
      <c r="BW243" s="380">
        <v>8.1320849447236192</v>
      </c>
      <c r="BX243" s="380">
        <v>1.9804766113393399</v>
      </c>
      <c r="BY243" s="89">
        <v>0.78790445102961404</v>
      </c>
      <c r="BZ243" s="380">
        <v>1.5758089020592301</v>
      </c>
      <c r="CA243" s="380">
        <v>0.413748076203662</v>
      </c>
      <c r="CB243" s="89">
        <v>25.264287735305601</v>
      </c>
      <c r="CC243" s="380">
        <v>13.817587197799201</v>
      </c>
      <c r="CD243" s="380">
        <v>1.6461839008546799</v>
      </c>
      <c r="CE243" s="89">
        <v>8.4128086862824993</v>
      </c>
      <c r="CF243" s="380">
        <v>6.6887862345358302</v>
      </c>
      <c r="CG243" s="380">
        <v>0.63574670398448896</v>
      </c>
      <c r="CH243" s="591">
        <f t="shared" ref="CH243:CH255" si="436">CJ243</f>
        <v>18.3634280616666</v>
      </c>
      <c r="CI243" s="380">
        <v>25.482265742106701</v>
      </c>
      <c r="CJ243" s="380">
        <v>18.3634280616666</v>
      </c>
      <c r="CK243" s="89">
        <v>311.13146837274599</v>
      </c>
      <c r="CL243" s="380">
        <v>55.120056951509802</v>
      </c>
      <c r="CM243" s="380">
        <v>9.7708818566580702E-2</v>
      </c>
      <c r="CN243" s="89">
        <v>1273.5608969478701</v>
      </c>
      <c r="CO243" s="380">
        <v>189.651786689293</v>
      </c>
      <c r="CP243" s="380">
        <v>4.8343846482872599E-2</v>
      </c>
      <c r="CQ243" s="89">
        <v>0</v>
      </c>
      <c r="CR243" s="380">
        <v>0</v>
      </c>
      <c r="CS243" s="380">
        <v>0</v>
      </c>
      <c r="CT243" s="89">
        <v>0</v>
      </c>
      <c r="CU243" s="380">
        <v>0</v>
      </c>
      <c r="CV243" s="380">
        <v>0</v>
      </c>
      <c r="CW243" s="591">
        <f t="shared" si="433"/>
        <v>0.29231953496010499</v>
      </c>
      <c r="CX243" s="380">
        <v>0</v>
      </c>
      <c r="CY243" s="380">
        <v>0.29231953496010499</v>
      </c>
      <c r="CZ243" s="591">
        <f t="shared" si="420"/>
        <v>0.44823338133870999</v>
      </c>
      <c r="DA243" s="380">
        <v>0</v>
      </c>
      <c r="DB243" s="380">
        <v>0.44823338133870999</v>
      </c>
      <c r="DC243" s="591">
        <f t="shared" si="421"/>
        <v>8.9336178425630505E-2</v>
      </c>
      <c r="DD243" s="380">
        <v>0</v>
      </c>
      <c r="DE243" s="380">
        <v>8.9336178425630505E-2</v>
      </c>
      <c r="DF243" s="591">
        <v>0</v>
      </c>
      <c r="DG243" s="380">
        <v>0</v>
      </c>
      <c r="DH243" s="380">
        <v>0</v>
      </c>
      <c r="DI243" s="89">
        <v>192.95817098477801</v>
      </c>
      <c r="DJ243" s="380">
        <v>30.2016987755431</v>
      </c>
      <c r="DK243" s="380">
        <v>0</v>
      </c>
      <c r="DL243" s="89">
        <v>839.39836338513999</v>
      </c>
      <c r="DM243" s="380">
        <v>94.489146694049595</v>
      </c>
      <c r="DN243" s="380">
        <v>2.37090528087485E-2</v>
      </c>
      <c r="DO243" s="89">
        <v>182.860840378376</v>
      </c>
      <c r="DP243" s="380">
        <v>32.070489294837003</v>
      </c>
      <c r="DQ243" s="380">
        <v>0</v>
      </c>
      <c r="DR243" s="89">
        <v>1153.48272790801</v>
      </c>
      <c r="DS243" s="380">
        <v>147.766856336253</v>
      </c>
      <c r="DT243" s="380">
        <v>0</v>
      </c>
      <c r="DU243" s="89">
        <v>339.35769760399501</v>
      </c>
      <c r="DV243" s="380">
        <v>40.394239172896199</v>
      </c>
      <c r="DW243" s="380">
        <v>0</v>
      </c>
      <c r="DX243" s="89">
        <v>75.716918039982104</v>
      </c>
      <c r="DY243" s="380">
        <v>9.6012691241626804</v>
      </c>
      <c r="DZ243" s="380">
        <v>0</v>
      </c>
      <c r="EA243" s="89">
        <v>347.93181482404202</v>
      </c>
      <c r="EB243" s="380">
        <v>60.953504384304097</v>
      </c>
      <c r="EC243" s="380">
        <v>0.138112255556955</v>
      </c>
      <c r="ED243" s="89">
        <v>44.261997195735503</v>
      </c>
      <c r="EE243" s="380">
        <v>5.5429840248950004</v>
      </c>
      <c r="EF243" s="380">
        <v>0</v>
      </c>
      <c r="EG243" s="89">
        <v>241.655155350396</v>
      </c>
      <c r="EH243" s="380">
        <v>36.788754712170302</v>
      </c>
      <c r="EI243" s="380">
        <v>0</v>
      </c>
      <c r="EJ243" s="89">
        <v>43.804764294034499</v>
      </c>
      <c r="EK243" s="380">
        <v>7.7094394760249303</v>
      </c>
      <c r="EL243" s="380">
        <v>0</v>
      </c>
      <c r="EM243" s="89">
        <v>117.88188653795299</v>
      </c>
      <c r="EN243" s="380">
        <v>32.394593056056699</v>
      </c>
      <c r="EO243" s="380">
        <v>0</v>
      </c>
      <c r="EP243" s="89">
        <v>14.1563516233391</v>
      </c>
      <c r="EQ243" s="380">
        <v>3.5329565449187301</v>
      </c>
      <c r="ER243" s="380">
        <v>1.9851477008353199E-2</v>
      </c>
      <c r="ES243" s="89">
        <v>84.034532101470006</v>
      </c>
      <c r="ET243" s="380">
        <v>26.288232701622999</v>
      </c>
      <c r="EU243" s="380">
        <v>0</v>
      </c>
      <c r="EV243" s="89">
        <v>12.8567357768438</v>
      </c>
      <c r="EW243" s="380">
        <v>3.1297797588535201</v>
      </c>
      <c r="EX243" s="380">
        <v>0</v>
      </c>
      <c r="EY243" s="591">
        <v>0</v>
      </c>
      <c r="EZ243" s="380">
        <v>0</v>
      </c>
      <c r="FA243" s="380">
        <v>0</v>
      </c>
      <c r="FB243" s="89">
        <v>3.7916244003651398</v>
      </c>
      <c r="FC243" s="380">
        <v>2.43637346543672</v>
      </c>
      <c r="FD243" s="380">
        <v>0.17055871015402299</v>
      </c>
      <c r="FE243" s="591">
        <f t="shared" si="412"/>
        <v>5.2857668945415798E-2</v>
      </c>
      <c r="FF243" s="380">
        <v>0</v>
      </c>
      <c r="FG243" s="380">
        <v>5.2857668945415798E-2</v>
      </c>
      <c r="FH243" s="89">
        <v>4.4337806475663299</v>
      </c>
      <c r="FI243" s="380">
        <v>1.72776366366803</v>
      </c>
      <c r="FJ243" s="380">
        <v>3.2653164898182999E-2</v>
      </c>
      <c r="FK243" s="89">
        <v>1.8471579408321399</v>
      </c>
      <c r="FL243" s="380">
        <v>0.70899982564346298</v>
      </c>
      <c r="FM243" s="380">
        <v>0</v>
      </c>
    </row>
    <row r="244" spans="2:169">
      <c r="B244" s="73" t="s">
        <v>1337</v>
      </c>
      <c r="C244" s="73" t="s">
        <v>1454</v>
      </c>
      <c r="D244" s="73" t="s">
        <v>1367</v>
      </c>
      <c r="H244" s="73" t="s">
        <v>1455</v>
      </c>
      <c r="I244" s="73" t="s">
        <v>1514</v>
      </c>
      <c r="J244" s="73" t="s">
        <v>1515</v>
      </c>
      <c r="K244" s="73" t="s">
        <v>1516</v>
      </c>
      <c r="L244" s="73">
        <v>15</v>
      </c>
      <c r="M244" s="113" t="s">
        <v>1811</v>
      </c>
      <c r="N244" s="591">
        <f t="shared" si="395"/>
        <v>17.833057384015898</v>
      </c>
      <c r="O244" s="380">
        <v>26.532770505512801</v>
      </c>
      <c r="P244" s="380">
        <v>17.833057384015898</v>
      </c>
      <c r="Q244" s="591">
        <f t="shared" si="424"/>
        <v>13.2893738404478</v>
      </c>
      <c r="R244" s="380">
        <v>23.421283104916998</v>
      </c>
      <c r="S244" s="380">
        <v>13.2893738404478</v>
      </c>
      <c r="T244" s="89">
        <v>167.205105821285</v>
      </c>
      <c r="U244" s="380">
        <v>127.553855693537</v>
      </c>
      <c r="V244" s="380">
        <v>38.093785629533699</v>
      </c>
      <c r="W244" s="89">
        <v>14.108544322109401</v>
      </c>
      <c r="X244" s="380">
        <v>14.677151434152201</v>
      </c>
      <c r="Y244" s="380">
        <v>2.4496607705047202</v>
      </c>
      <c r="Z244" s="89">
        <v>101.210941506951</v>
      </c>
      <c r="AA244" s="380">
        <v>80.307523110580306</v>
      </c>
      <c r="AB244" s="380">
        <v>4.1021106686111901</v>
      </c>
      <c r="AC244" s="89">
        <v>5294.5053979151799</v>
      </c>
      <c r="AD244" s="380">
        <v>6201.1794804248302</v>
      </c>
      <c r="AE244" s="380">
        <v>1295.6214159916501</v>
      </c>
      <c r="AF244" s="89">
        <v>195090.31740089599</v>
      </c>
      <c r="AG244" s="380">
        <v>31158.871448546601</v>
      </c>
      <c r="AH244" s="380">
        <v>64.0839460496736</v>
      </c>
      <c r="AI244" s="591">
        <f t="shared" si="427"/>
        <v>322.42582941421699</v>
      </c>
      <c r="AJ244" s="380">
        <v>969.80521682647998</v>
      </c>
      <c r="AK244" s="380">
        <v>322.42582941421699</v>
      </c>
      <c r="AL244" s="591">
        <f t="shared" si="435"/>
        <v>520.97063699675005</v>
      </c>
      <c r="AM244" s="380">
        <v>1669.3951131398901</v>
      </c>
      <c r="AN244" s="380">
        <v>520.97063699675005</v>
      </c>
      <c r="AO244" s="591">
        <f t="shared" si="375"/>
        <v>275.46066640038998</v>
      </c>
      <c r="AP244" s="380">
        <v>869.72711757468596</v>
      </c>
      <c r="AQ244" s="380">
        <v>275.46066640038998</v>
      </c>
      <c r="AR244" s="89">
        <v>4.8453951091247296</v>
      </c>
      <c r="AS244" s="380">
        <v>3.50363184885637</v>
      </c>
      <c r="AT244" s="380">
        <v>1.4753352383807601</v>
      </c>
      <c r="AU244" s="591">
        <f t="shared" ref="AU244:AU247" si="437">AW244</f>
        <v>5.0540579098625997</v>
      </c>
      <c r="AV244" s="380">
        <v>0</v>
      </c>
      <c r="AW244" s="380">
        <v>5.0540579098625997</v>
      </c>
      <c r="AX244" s="89">
        <v>0.44488605751281701</v>
      </c>
      <c r="AY244" s="382">
        <v>0.88977211502563403</v>
      </c>
      <c r="AZ244" s="382">
        <v>0.30221078734640799</v>
      </c>
      <c r="BA244" s="591">
        <f t="shared" si="416"/>
        <v>10.3634018917781</v>
      </c>
      <c r="BB244" s="380">
        <v>16.343989055113902</v>
      </c>
      <c r="BC244" s="380">
        <v>10.3634018917781</v>
      </c>
      <c r="BD244" s="89">
        <v>415.95125030298402</v>
      </c>
      <c r="BE244" s="380">
        <v>37.9409851991973</v>
      </c>
      <c r="BF244" s="380">
        <v>3.5546556791903199</v>
      </c>
      <c r="BG244" s="89">
        <v>224.791661200758</v>
      </c>
      <c r="BH244" s="380">
        <v>75.904425198216501</v>
      </c>
      <c r="BI244" s="380">
        <v>3.9298419299940699</v>
      </c>
      <c r="BJ244" s="89">
        <v>234.25157691465199</v>
      </c>
      <c r="BK244" s="380">
        <v>64.144652294324899</v>
      </c>
      <c r="BL244" s="380">
        <v>21.297170024053401</v>
      </c>
      <c r="BM244" s="591">
        <f t="shared" si="417"/>
        <v>0.187655498580965</v>
      </c>
      <c r="BN244" s="380">
        <v>0</v>
      </c>
      <c r="BO244" s="380">
        <v>0.187655498580965</v>
      </c>
      <c r="BP244" s="591">
        <f t="shared" si="382"/>
        <v>1.93485267818878</v>
      </c>
      <c r="BQ244" s="380">
        <v>5.1837498388069498</v>
      </c>
      <c r="BR244" s="380">
        <v>1.93485267818878</v>
      </c>
      <c r="BS244" s="591">
        <f t="shared" si="411"/>
        <v>2.7880261399388599</v>
      </c>
      <c r="BT244" s="380">
        <v>5.7840470350421098</v>
      </c>
      <c r="BU244" s="380">
        <v>2.7880261399388599</v>
      </c>
      <c r="BV244" s="89">
        <v>4.3028033604753997</v>
      </c>
      <c r="BW244" s="380">
        <v>7.1281066481576598</v>
      </c>
      <c r="BX244" s="380">
        <v>2.6316837717402701</v>
      </c>
      <c r="BY244" s="89">
        <v>2.14137615572825</v>
      </c>
      <c r="BZ244" s="380">
        <v>1.6188342646148901</v>
      </c>
      <c r="CA244" s="380">
        <v>0.36604010283695099</v>
      </c>
      <c r="CB244" s="89">
        <v>115.48626221703699</v>
      </c>
      <c r="CC244" s="380">
        <v>99.879494277591903</v>
      </c>
      <c r="CD244" s="380">
        <v>2.0613904649644401</v>
      </c>
      <c r="CE244" s="89">
        <v>34.8949912679129</v>
      </c>
      <c r="CF244" s="380">
        <v>25.193913282148699</v>
      </c>
      <c r="CG244" s="380">
        <v>0.44256983583892101</v>
      </c>
      <c r="CH244" s="591">
        <f t="shared" si="436"/>
        <v>18.0293036550935</v>
      </c>
      <c r="CI244" s="380">
        <v>34.742579617981598</v>
      </c>
      <c r="CJ244" s="380">
        <v>18.0293036550935</v>
      </c>
      <c r="CK244" s="89">
        <v>274.38564259879001</v>
      </c>
      <c r="CL244" s="380">
        <v>38.381020964138401</v>
      </c>
      <c r="CM244" s="380">
        <v>0.140749874044415</v>
      </c>
      <c r="CN244" s="89">
        <v>6619.4290638142502</v>
      </c>
      <c r="CO244" s="380">
        <v>5915.0412795530801</v>
      </c>
      <c r="CP244" s="380">
        <v>0.11495692771655699</v>
      </c>
      <c r="CQ244" s="89">
        <v>3.3044981098982</v>
      </c>
      <c r="CR244" s="380">
        <v>3.3840582834539301</v>
      </c>
      <c r="CS244" s="380">
        <v>0</v>
      </c>
      <c r="CT244" s="89">
        <v>0</v>
      </c>
      <c r="CU244" s="380">
        <v>0</v>
      </c>
      <c r="CV244" s="380">
        <v>0</v>
      </c>
      <c r="CW244" s="89">
        <v>0</v>
      </c>
      <c r="CX244" s="380">
        <v>0</v>
      </c>
      <c r="CY244" s="380">
        <v>0</v>
      </c>
      <c r="CZ244" s="591">
        <f t="shared" si="420"/>
        <v>0.42634424317719699</v>
      </c>
      <c r="DA244" s="380">
        <v>0</v>
      </c>
      <c r="DB244" s="380">
        <v>0.42634424317719699</v>
      </c>
      <c r="DC244" s="591">
        <f t="shared" si="421"/>
        <v>0.17353633287286099</v>
      </c>
      <c r="DD244" s="380">
        <v>0</v>
      </c>
      <c r="DE244" s="380">
        <v>0.17353633287286099</v>
      </c>
      <c r="DF244" s="591">
        <f t="shared" ref="DF244" si="438">DH244</f>
        <v>0.22772444470588599</v>
      </c>
      <c r="DG244" s="380">
        <v>0</v>
      </c>
      <c r="DH244" s="380">
        <v>0.22772444470588599</v>
      </c>
      <c r="DI244" s="89">
        <v>593.64236108289401</v>
      </c>
      <c r="DJ244" s="380">
        <v>513.87389947133295</v>
      </c>
      <c r="DK244" s="380">
        <v>2.6986852596682601E-2</v>
      </c>
      <c r="DL244" s="89">
        <v>3075.8538100658002</v>
      </c>
      <c r="DM244" s="380">
        <v>2575.1122684365</v>
      </c>
      <c r="DN244" s="380">
        <v>3.5835036010218299E-2</v>
      </c>
      <c r="DO244" s="89">
        <v>773.31498783765198</v>
      </c>
      <c r="DP244" s="380">
        <v>659.99529906341502</v>
      </c>
      <c r="DQ244" s="380">
        <v>0</v>
      </c>
      <c r="DR244" s="89">
        <v>4351.0811181845102</v>
      </c>
      <c r="DS244" s="380">
        <v>3965.6156790240898</v>
      </c>
      <c r="DT244" s="380">
        <v>0</v>
      </c>
      <c r="DU244" s="89">
        <v>1516.8116758768199</v>
      </c>
      <c r="DV244" s="380">
        <v>1437.8733910830699</v>
      </c>
      <c r="DW244" s="380">
        <v>0.13740507688759701</v>
      </c>
      <c r="DX244" s="89">
        <v>182.46196943093599</v>
      </c>
      <c r="DY244" s="380">
        <v>174.13086779193</v>
      </c>
      <c r="DZ244" s="380">
        <v>0</v>
      </c>
      <c r="EA244" s="89">
        <v>1443.4315811372101</v>
      </c>
      <c r="EB244" s="380">
        <v>1369.9739827595299</v>
      </c>
      <c r="EC244" s="380">
        <v>0</v>
      </c>
      <c r="ED244" s="89">
        <v>186.51476837934999</v>
      </c>
      <c r="EE244" s="380">
        <v>171.04108486333899</v>
      </c>
      <c r="EF244" s="380">
        <v>0</v>
      </c>
      <c r="EG244" s="89">
        <v>1105.2198138681499</v>
      </c>
      <c r="EH244" s="380">
        <v>1050.84272300102</v>
      </c>
      <c r="EI244" s="380">
        <v>0</v>
      </c>
      <c r="EJ244" s="89">
        <v>225.65429130419901</v>
      </c>
      <c r="EK244" s="380">
        <v>201.59150522322599</v>
      </c>
      <c r="EL244" s="380">
        <v>0</v>
      </c>
      <c r="EM244" s="89">
        <v>601.24204783464995</v>
      </c>
      <c r="EN244" s="380">
        <v>575.64713408618502</v>
      </c>
      <c r="EO244" s="380">
        <v>0</v>
      </c>
      <c r="EP244" s="89">
        <v>74.212594405231201</v>
      </c>
      <c r="EQ244" s="380">
        <v>73.145248500293704</v>
      </c>
      <c r="ER244" s="380">
        <v>2.1390327071218601E-2</v>
      </c>
      <c r="ES244" s="89">
        <v>424.730661617012</v>
      </c>
      <c r="ET244" s="380">
        <v>449.77541349722298</v>
      </c>
      <c r="EU244" s="380">
        <v>0</v>
      </c>
      <c r="EV244" s="89">
        <v>61.342362474512299</v>
      </c>
      <c r="EW244" s="380">
        <v>67.962229535776004</v>
      </c>
      <c r="EX244" s="380">
        <v>0</v>
      </c>
      <c r="EY244" s="591">
        <v>0</v>
      </c>
      <c r="EZ244" s="380">
        <v>0</v>
      </c>
      <c r="FA244" s="380">
        <v>0</v>
      </c>
      <c r="FB244" s="89">
        <v>8.4937787256230308</v>
      </c>
      <c r="FC244" s="380">
        <v>7.4589503332410496</v>
      </c>
      <c r="FD244" s="380">
        <v>0.12122663915710399</v>
      </c>
      <c r="FE244" s="591">
        <f t="shared" si="412"/>
        <v>0.14379922255309099</v>
      </c>
      <c r="FF244" s="380">
        <v>0</v>
      </c>
      <c r="FG244" s="380">
        <v>0.14379922255309099</v>
      </c>
      <c r="FH244" s="89">
        <v>55.572571388830603</v>
      </c>
      <c r="FI244" s="380">
        <v>88.076380055407398</v>
      </c>
      <c r="FJ244" s="380">
        <v>0</v>
      </c>
      <c r="FK244" s="89">
        <v>29.6171002315774</v>
      </c>
      <c r="FL244" s="380">
        <v>42.2782378871254</v>
      </c>
      <c r="FM244" s="380">
        <v>0</v>
      </c>
    </row>
    <row r="245" spans="2:169">
      <c r="B245" s="73" t="s">
        <v>1337</v>
      </c>
      <c r="C245" s="73" t="s">
        <v>1454</v>
      </c>
      <c r="D245" s="73" t="s">
        <v>1367</v>
      </c>
      <c r="H245" s="73" t="s">
        <v>1455</v>
      </c>
      <c r="I245" s="73" t="s">
        <v>1514</v>
      </c>
      <c r="J245" s="73" t="s">
        <v>1515</v>
      </c>
      <c r="K245" s="73" t="s">
        <v>1516</v>
      </c>
      <c r="L245" s="73">
        <v>15</v>
      </c>
      <c r="M245" s="113" t="s">
        <v>1812</v>
      </c>
      <c r="N245" s="591">
        <f t="shared" si="395"/>
        <v>17.125245824248239</v>
      </c>
      <c r="O245" s="380">
        <v>25.051591638796278</v>
      </c>
      <c r="P245" s="380">
        <v>17.125245824248239</v>
      </c>
      <c r="Q245" s="591">
        <f t="shared" si="424"/>
        <v>9.6528898510653374</v>
      </c>
      <c r="R245" s="380">
        <v>20.700629566855593</v>
      </c>
      <c r="S245" s="380">
        <v>9.6528898510653374</v>
      </c>
      <c r="T245" s="381">
        <f t="shared" ref="T245:T246" si="439">V245</f>
        <v>41.614198781574565</v>
      </c>
      <c r="U245" s="380">
        <v>64.058125020903589</v>
      </c>
      <c r="V245" s="380">
        <v>41.614198781574565</v>
      </c>
      <c r="W245" s="89">
        <v>11.313572759698715</v>
      </c>
      <c r="X245" s="380">
        <v>15.732519228624898</v>
      </c>
      <c r="Y245" s="380">
        <v>1.8120434749261316</v>
      </c>
      <c r="Z245" s="89">
        <v>12.97722314627268</v>
      </c>
      <c r="AA245" s="380">
        <v>13.622045472204178</v>
      </c>
      <c r="AB245" s="380">
        <v>3.3233177042955133</v>
      </c>
      <c r="AC245" s="89">
        <v>2345.1047365110708</v>
      </c>
      <c r="AD245" s="380">
        <v>2855.0214051001262</v>
      </c>
      <c r="AE245" s="380">
        <v>1119.8287464967825</v>
      </c>
      <c r="AF245" s="89">
        <v>208833.37399203039</v>
      </c>
      <c r="AG245" s="380">
        <v>32766.291967028963</v>
      </c>
      <c r="AH245" s="380">
        <v>61.543659835404263</v>
      </c>
      <c r="AI245" s="591">
        <f t="shared" si="427"/>
        <v>321.42726395833631</v>
      </c>
      <c r="AJ245" s="380">
        <v>903.5897419606049</v>
      </c>
      <c r="AK245" s="380">
        <v>321.42726395833631</v>
      </c>
      <c r="AL245" s="591">
        <f t="shared" si="435"/>
        <v>532.84391713873629</v>
      </c>
      <c r="AM245" s="380">
        <v>1284.5012195888062</v>
      </c>
      <c r="AN245" s="380">
        <v>532.84391713873629</v>
      </c>
      <c r="AO245" s="591">
        <f t="shared" si="375"/>
        <v>306.61301494091549</v>
      </c>
      <c r="AP245" s="380">
        <v>653.71379706473817</v>
      </c>
      <c r="AQ245" s="380">
        <v>306.61301494091549</v>
      </c>
      <c r="AR245" s="89">
        <v>7.638954054169858</v>
      </c>
      <c r="AS245" s="380">
        <v>4.9012440749188579</v>
      </c>
      <c r="AT245" s="380">
        <v>1.2797943250501842</v>
      </c>
      <c r="AU245" s="591">
        <f t="shared" si="437"/>
        <v>4.4305712129411852</v>
      </c>
      <c r="AV245" s="380">
        <v>6.3021803716659122</v>
      </c>
      <c r="AW245" s="380">
        <v>4.4305712129411852</v>
      </c>
      <c r="AX245" s="89">
        <v>0.57386981724834596</v>
      </c>
      <c r="AY245" s="382">
        <v>0.7907748431930347</v>
      </c>
      <c r="AZ245" s="382">
        <v>0.25475332935701284</v>
      </c>
      <c r="BA245" s="591">
        <f t="shared" si="416"/>
        <v>10.706093486281809</v>
      </c>
      <c r="BB245" s="380">
        <v>22.878850527117365</v>
      </c>
      <c r="BC245" s="380">
        <v>10.706093486281809</v>
      </c>
      <c r="BD245" s="89">
        <v>310.76648705703104</v>
      </c>
      <c r="BE245" s="380">
        <v>49.228647763052997</v>
      </c>
      <c r="BF245" s="380">
        <v>3.2093984310712012</v>
      </c>
      <c r="BG245" s="89">
        <v>169.70226828388775</v>
      </c>
      <c r="BH245" s="380">
        <v>56.460868495267242</v>
      </c>
      <c r="BI245" s="380">
        <v>3.1350241876418776</v>
      </c>
      <c r="BJ245" s="89">
        <v>160.76895936192517</v>
      </c>
      <c r="BK245" s="380">
        <v>114.74275548939399</v>
      </c>
      <c r="BL245" s="380">
        <v>19.390154669022049</v>
      </c>
      <c r="BM245" s="591">
        <f t="shared" si="417"/>
        <v>0.17730918309706312</v>
      </c>
      <c r="BN245" s="380">
        <v>0.40652304578835641</v>
      </c>
      <c r="BO245" s="380">
        <v>0.17730918309706312</v>
      </c>
      <c r="BP245" s="591">
        <f t="shared" si="382"/>
        <v>1.9811545869401197</v>
      </c>
      <c r="BQ245" s="380">
        <v>5.3499456668596652</v>
      </c>
      <c r="BR245" s="380">
        <v>1.9811545869401197</v>
      </c>
      <c r="BS245" s="591">
        <f t="shared" si="411"/>
        <v>2.78156615057534</v>
      </c>
      <c r="BT245" s="380">
        <v>4.8652927960174415</v>
      </c>
      <c r="BU245" s="380">
        <v>2.78156615057534</v>
      </c>
      <c r="BV245" s="89">
        <v>4.7514802477484501</v>
      </c>
      <c r="BW245" s="380">
        <v>9.5029604954969198</v>
      </c>
      <c r="BX245" s="380">
        <v>1.6226123472662821</v>
      </c>
      <c r="BY245" s="591">
        <f t="shared" ref="BY245" si="440">CA245</f>
        <v>0.36753017922521025</v>
      </c>
      <c r="BZ245" s="380">
        <v>1.4399266172878327</v>
      </c>
      <c r="CA245" s="380">
        <v>0.36753017922521025</v>
      </c>
      <c r="CB245" s="89">
        <v>43.543062394616854</v>
      </c>
      <c r="CC245" s="380">
        <v>32.261400720742685</v>
      </c>
      <c r="CD245" s="380">
        <v>1.6423630159202813</v>
      </c>
      <c r="CE245" s="89">
        <v>16.675160389076719</v>
      </c>
      <c r="CF245" s="380">
        <v>17.795032756371846</v>
      </c>
      <c r="CG245" s="380">
        <v>0.72941067137331295</v>
      </c>
      <c r="CH245" s="591">
        <f t="shared" si="436"/>
        <v>20.852306879624972</v>
      </c>
      <c r="CI245" s="380">
        <v>42.448765907841143</v>
      </c>
      <c r="CJ245" s="380">
        <v>20.852306879624972</v>
      </c>
      <c r="CK245" s="89">
        <v>318.18552450178788</v>
      </c>
      <c r="CL245" s="380">
        <v>33.400084256835456</v>
      </c>
      <c r="CM245" s="380">
        <v>0.17399129717372591</v>
      </c>
      <c r="CN245" s="89">
        <v>1756.4975226491747</v>
      </c>
      <c r="CO245" s="380">
        <v>1185.2380524798036</v>
      </c>
      <c r="CP245" s="380">
        <v>6.8511254430108012E-2</v>
      </c>
      <c r="CQ245" s="89">
        <v>0</v>
      </c>
      <c r="CR245" s="380">
        <v>0</v>
      </c>
      <c r="CS245" s="380">
        <v>0</v>
      </c>
      <c r="CT245" s="89">
        <v>0</v>
      </c>
      <c r="CU245" s="380">
        <v>0</v>
      </c>
      <c r="CV245" s="380">
        <v>0</v>
      </c>
      <c r="CW245" s="591">
        <f t="shared" ref="CW245:CW246" si="441">CY245</f>
        <v>0.21212307713386844</v>
      </c>
      <c r="CX245" s="380">
        <v>0</v>
      </c>
      <c r="CY245" s="380">
        <v>0.21212307713386844</v>
      </c>
      <c r="CZ245" s="591">
        <f t="shared" si="420"/>
        <v>0.43305158029543478</v>
      </c>
      <c r="DA245" s="380">
        <v>0</v>
      </c>
      <c r="DB245" s="380">
        <v>0.43305158029543478</v>
      </c>
      <c r="DC245" s="591">
        <f t="shared" si="421"/>
        <v>0.24339181802533932</v>
      </c>
      <c r="DD245" s="380">
        <v>0</v>
      </c>
      <c r="DE245" s="380">
        <v>0.24339181802533932</v>
      </c>
      <c r="DF245" s="591">
        <v>0</v>
      </c>
      <c r="DG245" s="380">
        <v>0</v>
      </c>
      <c r="DH245" s="380">
        <v>0</v>
      </c>
      <c r="DI245" s="89">
        <v>327.81405964505598</v>
      </c>
      <c r="DJ245" s="380">
        <v>193.76862505451859</v>
      </c>
      <c r="DK245" s="380">
        <v>2.5520408126018537E-2</v>
      </c>
      <c r="DL245" s="89">
        <v>1523.3839499233609</v>
      </c>
      <c r="DM245" s="380">
        <v>956.50621864198206</v>
      </c>
      <c r="DN245" s="380">
        <v>2.4135056029207871E-2</v>
      </c>
      <c r="DO245" s="89">
        <v>324.73558524240019</v>
      </c>
      <c r="DP245" s="380">
        <v>207.22246746611174</v>
      </c>
      <c r="DQ245" s="380">
        <v>0</v>
      </c>
      <c r="DR245" s="89">
        <v>1897.1098473004597</v>
      </c>
      <c r="DS245" s="380">
        <v>1139.2127818184372</v>
      </c>
      <c r="DT245" s="380">
        <v>0.11354021043882495</v>
      </c>
      <c r="DU245" s="89">
        <v>501.38151466679653</v>
      </c>
      <c r="DV245" s="380">
        <v>328.90946388686251</v>
      </c>
      <c r="DW245" s="380">
        <v>0.12984619275764042</v>
      </c>
      <c r="DX245" s="89">
        <v>70.593173955018329</v>
      </c>
      <c r="DY245" s="380">
        <v>43.648976617129769</v>
      </c>
      <c r="DZ245" s="380">
        <v>3.4936064396593636E-2</v>
      </c>
      <c r="EA245" s="89">
        <v>469.19032781601499</v>
      </c>
      <c r="EB245" s="380">
        <v>311.14060622387791</v>
      </c>
      <c r="EC245" s="380">
        <v>0.14059830010935881</v>
      </c>
      <c r="ED245" s="89">
        <v>56.54337601001447</v>
      </c>
      <c r="EE245" s="380">
        <v>41.192309139205605</v>
      </c>
      <c r="EF245" s="380">
        <v>0</v>
      </c>
      <c r="EG245" s="89">
        <v>316.26162826110794</v>
      </c>
      <c r="EH245" s="380">
        <v>222.33881199475334</v>
      </c>
      <c r="EI245" s="380">
        <v>0</v>
      </c>
      <c r="EJ245" s="89">
        <v>62.43897205427448</v>
      </c>
      <c r="EK245" s="380">
        <v>46.336632548809291</v>
      </c>
      <c r="EL245" s="380">
        <v>0</v>
      </c>
      <c r="EM245" s="89">
        <v>160.32635737553449</v>
      </c>
      <c r="EN245" s="380">
        <v>119.37685900444983</v>
      </c>
      <c r="EO245" s="380">
        <v>0</v>
      </c>
      <c r="EP245" s="89">
        <v>20.230137995630781</v>
      </c>
      <c r="EQ245" s="380">
        <v>15.289912127062404</v>
      </c>
      <c r="ER245" s="380">
        <v>4.0427730154485357E-2</v>
      </c>
      <c r="ES245" s="89">
        <v>125.61878938596257</v>
      </c>
      <c r="ET245" s="380">
        <v>92.664169322276891</v>
      </c>
      <c r="EU245" s="380">
        <v>0</v>
      </c>
      <c r="EV245" s="89">
        <v>19.324931103273979</v>
      </c>
      <c r="EW245" s="380">
        <v>16.456578457435686</v>
      </c>
      <c r="EX245" s="380">
        <v>0</v>
      </c>
      <c r="EY245" s="591">
        <f t="shared" ref="EY245" si="442">FA245</f>
        <v>0.1024989002622833</v>
      </c>
      <c r="EZ245" s="380">
        <v>0</v>
      </c>
      <c r="FA245" s="380">
        <v>0.1024989002622833</v>
      </c>
      <c r="FB245" s="89">
        <v>4.5344825553819152</v>
      </c>
      <c r="FC245" s="380">
        <v>3.4329190706861423</v>
      </c>
      <c r="FD245" s="380">
        <v>0.14532979245061373</v>
      </c>
      <c r="FE245" s="591">
        <f t="shared" si="412"/>
        <v>8.3274588344795647E-2</v>
      </c>
      <c r="FF245" s="380">
        <v>0</v>
      </c>
      <c r="FG245" s="380">
        <v>8.3274588344795647E-2</v>
      </c>
      <c r="FH245" s="89">
        <v>11.531811010295781</v>
      </c>
      <c r="FI245" s="380">
        <v>17.214582329450909</v>
      </c>
      <c r="FJ245" s="380">
        <v>0</v>
      </c>
      <c r="FK245" s="89">
        <v>5.7438562600339615</v>
      </c>
      <c r="FL245" s="380">
        <v>8.4093773972450343</v>
      </c>
      <c r="FM245" s="380">
        <v>0</v>
      </c>
    </row>
    <row r="246" spans="2:169">
      <c r="B246" s="73" t="s">
        <v>1337</v>
      </c>
      <c r="C246" s="73" t="s">
        <v>1454</v>
      </c>
      <c r="D246" s="73" t="s">
        <v>1367</v>
      </c>
      <c r="H246" s="73" t="s">
        <v>1455</v>
      </c>
      <c r="I246" s="73" t="s">
        <v>1514</v>
      </c>
      <c r="J246" s="73" t="s">
        <v>1515</v>
      </c>
      <c r="K246" s="73" t="s">
        <v>1527</v>
      </c>
      <c r="L246" s="73">
        <v>15</v>
      </c>
      <c r="M246" s="113" t="s">
        <v>1813</v>
      </c>
      <c r="N246" s="591">
        <f t="shared" si="395"/>
        <v>23.290188172210446</v>
      </c>
      <c r="O246" s="380">
        <v>20.371198214447336</v>
      </c>
      <c r="P246" s="380">
        <v>23.290188172210446</v>
      </c>
      <c r="Q246" s="591">
        <f t="shared" si="424"/>
        <v>29.667256163221449</v>
      </c>
      <c r="R246" s="380">
        <v>16.616725410186827</v>
      </c>
      <c r="S246" s="380">
        <v>29.667256163221449</v>
      </c>
      <c r="T246" s="591">
        <f t="shared" si="439"/>
        <v>79.564461554724531</v>
      </c>
      <c r="U246" s="380">
        <v>73.332435606538652</v>
      </c>
      <c r="V246" s="380">
        <v>79.564461554724531</v>
      </c>
      <c r="W246" s="591">
        <f t="shared" ref="W246" si="443">Y246</f>
        <v>1.3949492755624411</v>
      </c>
      <c r="X246" s="380">
        <v>4.8638234153326962</v>
      </c>
      <c r="Y246" s="380">
        <v>1.3949492755624411</v>
      </c>
      <c r="Z246" s="89">
        <v>67.155942158384448</v>
      </c>
      <c r="AA246" s="380">
        <v>22.403070912415096</v>
      </c>
      <c r="AB246" s="380">
        <v>5.3207374736483217</v>
      </c>
      <c r="AC246" s="591">
        <f t="shared" ref="AC246:AC249" si="444">AE246</f>
        <v>3878.9652415646269</v>
      </c>
      <c r="AD246" s="380">
        <v>3442.4978266589242</v>
      </c>
      <c r="AE246" s="380">
        <v>3878.9652415646269</v>
      </c>
      <c r="AF246" s="89">
        <v>218792.98944070123</v>
      </c>
      <c r="AG246" s="380">
        <v>43108.071759895094</v>
      </c>
      <c r="AH246" s="380">
        <v>125.18155877796609</v>
      </c>
      <c r="AI246" s="591">
        <f t="shared" si="427"/>
        <v>751.15965758900904</v>
      </c>
      <c r="AJ246" s="380">
        <v>429.00392155062485</v>
      </c>
      <c r="AK246" s="380">
        <v>751.15965758900904</v>
      </c>
      <c r="AL246" s="591">
        <f t="shared" si="435"/>
        <v>1543.5618412437682</v>
      </c>
      <c r="AM246" s="380">
        <v>1403.1547743164833</v>
      </c>
      <c r="AN246" s="380">
        <v>1543.5618412437682</v>
      </c>
      <c r="AO246" s="591">
        <f t="shared" si="375"/>
        <v>623.13053699172031</v>
      </c>
      <c r="AP246" s="380">
        <v>334.82894180415985</v>
      </c>
      <c r="AQ246" s="380">
        <v>623.13053699172031</v>
      </c>
      <c r="AR246" s="591">
        <f t="shared" ref="AR246" si="445">AT246</f>
        <v>3.7020812394517804</v>
      </c>
      <c r="AS246" s="380">
        <v>3.5370861861012171</v>
      </c>
      <c r="AT246" s="380">
        <v>3.7020812394517804</v>
      </c>
      <c r="AU246" s="591">
        <f t="shared" si="437"/>
        <v>6.5216514653634245</v>
      </c>
      <c r="AV246" s="380">
        <v>0</v>
      </c>
      <c r="AW246" s="380">
        <v>6.5216514653634245</v>
      </c>
      <c r="AX246" s="591">
        <f t="shared" ref="AX246" si="446">AZ246</f>
        <v>0.84074845285540478</v>
      </c>
      <c r="AY246" s="382">
        <v>0.12264770369649715</v>
      </c>
      <c r="AZ246" s="382">
        <v>0.84074845285540478</v>
      </c>
      <c r="BA246" s="591">
        <f t="shared" si="416"/>
        <v>12.803169741402309</v>
      </c>
      <c r="BB246" s="380">
        <v>11.232591991475047</v>
      </c>
      <c r="BC246" s="380">
        <v>12.803169741402309</v>
      </c>
      <c r="BD246" s="89">
        <v>463.22671930136954</v>
      </c>
      <c r="BE246" s="380">
        <v>72.693489890641587</v>
      </c>
      <c r="BF246" s="380">
        <v>10.662011609923434</v>
      </c>
      <c r="BG246" s="89">
        <v>171.0185345883674</v>
      </c>
      <c r="BH246" s="380">
        <v>20.000498355736031</v>
      </c>
      <c r="BI246" s="380">
        <v>10.301317420903239</v>
      </c>
      <c r="BJ246" s="89">
        <v>189.86190990455276</v>
      </c>
      <c r="BK246" s="380">
        <v>82.663265000726469</v>
      </c>
      <c r="BL246" s="380">
        <v>41.780105951380648</v>
      </c>
      <c r="BM246" s="591">
        <f t="shared" si="417"/>
        <v>0.33127738648461524</v>
      </c>
      <c r="BN246" s="380">
        <v>0</v>
      </c>
      <c r="BO246" s="380">
        <v>0.33127738648461524</v>
      </c>
      <c r="BP246" s="591">
        <f t="shared" si="382"/>
        <v>2.853179756254979</v>
      </c>
      <c r="BQ246" s="380">
        <v>1.6267441751762688</v>
      </c>
      <c r="BR246" s="380">
        <v>2.853179756254979</v>
      </c>
      <c r="BS246" s="591">
        <f t="shared" si="411"/>
        <v>2.3354855438953837</v>
      </c>
      <c r="BT246" s="380">
        <v>1.0163427864579406</v>
      </c>
      <c r="BU246" s="380">
        <v>2.3354855438953837</v>
      </c>
      <c r="BV246" s="591">
        <f t="shared" ref="BV246" si="447">BX246</f>
        <v>4.0352939020043426</v>
      </c>
      <c r="BW246" s="380">
        <v>0.78457259142107294</v>
      </c>
      <c r="BX246" s="380">
        <v>4.0352939020043426</v>
      </c>
      <c r="BY246" s="89">
        <v>4.6390767329773528</v>
      </c>
      <c r="BZ246" s="380">
        <v>3.0602590867114134</v>
      </c>
      <c r="CA246" s="380">
        <v>1.1237285330983517</v>
      </c>
      <c r="CB246" s="89">
        <v>131.61620968580863</v>
      </c>
      <c r="CC246" s="380">
        <v>37.404519674915917</v>
      </c>
      <c r="CD246" s="380">
        <v>4.0895063504638145</v>
      </c>
      <c r="CE246" s="89">
        <v>36.993859898613188</v>
      </c>
      <c r="CF246" s="380">
        <v>11.184722087626604</v>
      </c>
      <c r="CG246" s="380">
        <v>2.4943957132175738</v>
      </c>
      <c r="CH246" s="591">
        <f t="shared" si="436"/>
        <v>30.055637980773245</v>
      </c>
      <c r="CI246" s="380">
        <v>15.710219972345353</v>
      </c>
      <c r="CJ246" s="380">
        <v>30.055637980773245</v>
      </c>
      <c r="CK246" s="89">
        <v>304.0522165801039</v>
      </c>
      <c r="CL246" s="380">
        <v>53.031458103193337</v>
      </c>
      <c r="CM246" s="380">
        <v>0.27210966543526038</v>
      </c>
      <c r="CN246" s="89">
        <v>1230.2680818681554</v>
      </c>
      <c r="CO246" s="380">
        <v>220.23554022342353</v>
      </c>
      <c r="CP246" s="380">
        <v>0</v>
      </c>
      <c r="CQ246" s="89">
        <v>0.72414950112938825</v>
      </c>
      <c r="CR246" s="380">
        <v>0.99184952805670024</v>
      </c>
      <c r="CS246" s="380">
        <v>0</v>
      </c>
      <c r="CT246" s="591">
        <f t="shared" ref="CT246" si="448">CV246</f>
        <v>9.7736111495235742E-2</v>
      </c>
      <c r="CU246" s="380">
        <v>0</v>
      </c>
      <c r="CV246" s="380">
        <v>9.7736111495235742E-2</v>
      </c>
      <c r="CW246" s="591">
        <f t="shared" si="441"/>
        <v>0.53193095502519216</v>
      </c>
      <c r="CX246" s="380">
        <v>0</v>
      </c>
      <c r="CY246" s="380">
        <v>0.53193095502519216</v>
      </c>
      <c r="CZ246" s="591">
        <f t="shared" si="420"/>
        <v>0.8552428486839333</v>
      </c>
      <c r="DA246" s="380">
        <v>0</v>
      </c>
      <c r="DB246" s="380">
        <v>0.8552428486839333</v>
      </c>
      <c r="DC246" s="591">
        <f t="shared" si="421"/>
        <v>0.36023553917311579</v>
      </c>
      <c r="DD246" s="380">
        <v>0</v>
      </c>
      <c r="DE246" s="380">
        <v>0.36023553917311579</v>
      </c>
      <c r="DF246" s="591">
        <f t="shared" ref="DF246" si="449">DH246</f>
        <v>0.82396174032205893</v>
      </c>
      <c r="DG246" s="380">
        <v>1.5419934673553479</v>
      </c>
      <c r="DH246" s="380">
        <v>0.82396174032205893</v>
      </c>
      <c r="DI246" s="89">
        <v>1013.9004425664385</v>
      </c>
      <c r="DJ246" s="380">
        <v>137.59072202054674</v>
      </c>
      <c r="DK246" s="380">
        <v>0</v>
      </c>
      <c r="DL246" s="89">
        <v>3382.5005358894032</v>
      </c>
      <c r="DM246" s="380">
        <v>636.34325746621585</v>
      </c>
      <c r="DN246" s="380">
        <v>0</v>
      </c>
      <c r="DO246" s="89">
        <v>545.56009613610593</v>
      </c>
      <c r="DP246" s="380">
        <v>77.773470249928437</v>
      </c>
      <c r="DQ246" s="380">
        <v>0.1034393404235195</v>
      </c>
      <c r="DR246" s="89">
        <v>2411.8199895946709</v>
      </c>
      <c r="DS246" s="380">
        <v>344.57207089189609</v>
      </c>
      <c r="DT246" s="380">
        <v>0</v>
      </c>
      <c r="DU246" s="89">
        <v>426.47113243797531</v>
      </c>
      <c r="DV246" s="380">
        <v>121.45170650658213</v>
      </c>
      <c r="DW246" s="380">
        <v>0</v>
      </c>
      <c r="DX246" s="89">
        <v>125.9922600664482</v>
      </c>
      <c r="DY246" s="380">
        <v>23.046632845661158</v>
      </c>
      <c r="DZ246" s="380">
        <v>0</v>
      </c>
      <c r="EA246" s="89">
        <v>379.09112069063485</v>
      </c>
      <c r="EB246" s="380">
        <v>59.640549858797776</v>
      </c>
      <c r="EC246" s="380">
        <v>0.39521282066407931</v>
      </c>
      <c r="ED246" s="89">
        <v>39.041064592676641</v>
      </c>
      <c r="EE246" s="380">
        <v>10.064110538931986</v>
      </c>
      <c r="EF246" s="380">
        <v>0</v>
      </c>
      <c r="EG246" s="89">
        <v>208.34053243257648</v>
      </c>
      <c r="EH246" s="380">
        <v>30.882694258263669</v>
      </c>
      <c r="EI246" s="380">
        <v>0</v>
      </c>
      <c r="EJ246" s="89">
        <v>40.268821318486403</v>
      </c>
      <c r="EK246" s="380">
        <v>3.9136994751747944</v>
      </c>
      <c r="EL246" s="380">
        <v>0</v>
      </c>
      <c r="EM246" s="89">
        <v>107.23904726628265</v>
      </c>
      <c r="EN246" s="380">
        <v>43.201200390479052</v>
      </c>
      <c r="EO246" s="380">
        <v>0.16263176724671644</v>
      </c>
      <c r="EP246" s="89">
        <v>14.020108259455528</v>
      </c>
      <c r="EQ246" s="380">
        <v>3.9102144355672332</v>
      </c>
      <c r="ER246" s="380">
        <v>0</v>
      </c>
      <c r="ES246" s="89">
        <v>85.555711648311444</v>
      </c>
      <c r="ET246" s="380">
        <v>14.424572165140155</v>
      </c>
      <c r="EU246" s="380">
        <v>0</v>
      </c>
      <c r="EV246" s="89">
        <v>17.135766225870807</v>
      </c>
      <c r="EW246" s="380">
        <v>6.492006965427974</v>
      </c>
      <c r="EX246" s="380">
        <v>0</v>
      </c>
      <c r="EY246" s="591">
        <v>0</v>
      </c>
      <c r="EZ246" s="380">
        <v>0</v>
      </c>
      <c r="FA246" s="380">
        <v>0</v>
      </c>
      <c r="FB246" s="89">
        <v>10.652010595887784</v>
      </c>
      <c r="FC246" s="380">
        <v>6.128874151770682</v>
      </c>
      <c r="FD246" s="380">
        <v>0.17291689979363745</v>
      </c>
      <c r="FE246" s="591">
        <f t="shared" si="412"/>
        <v>0.21240124881329456</v>
      </c>
      <c r="FF246" s="380">
        <v>2.9234265403026798E-2</v>
      </c>
      <c r="FG246" s="380">
        <v>0.21240124881329456</v>
      </c>
      <c r="FH246" s="89">
        <v>67.838081048085371</v>
      </c>
      <c r="FI246" s="380">
        <v>7.0623675136899937</v>
      </c>
      <c r="FJ246" s="380">
        <v>0</v>
      </c>
      <c r="FK246" s="89">
        <v>16.636845636320199</v>
      </c>
      <c r="FL246" s="380">
        <v>3.8046193478197927</v>
      </c>
      <c r="FM246" s="380">
        <v>0</v>
      </c>
    </row>
    <row r="247" spans="2:169">
      <c r="B247" s="73" t="s">
        <v>1337</v>
      </c>
      <c r="C247" s="73" t="s">
        <v>1454</v>
      </c>
      <c r="D247" s="73" t="s">
        <v>1367</v>
      </c>
      <c r="H247" s="73" t="s">
        <v>1455</v>
      </c>
      <c r="I247" s="73" t="s">
        <v>1514</v>
      </c>
      <c r="J247" s="73" t="s">
        <v>1515</v>
      </c>
      <c r="K247" s="73" t="s">
        <v>1527</v>
      </c>
      <c r="L247" s="73">
        <v>25</v>
      </c>
      <c r="M247" s="113" t="s">
        <v>1814</v>
      </c>
      <c r="N247" s="591">
        <f t="shared" si="395"/>
        <v>4.3479045402564198</v>
      </c>
      <c r="O247" s="380">
        <v>8.0517151898151305</v>
      </c>
      <c r="P247" s="380">
        <v>4.3479045402564198</v>
      </c>
      <c r="Q247" s="591">
        <f t="shared" si="424"/>
        <v>4.66452143389012</v>
      </c>
      <c r="R247" s="380">
        <v>11.1642490288042</v>
      </c>
      <c r="S247" s="380">
        <v>4.66452143389012</v>
      </c>
      <c r="T247" s="89">
        <v>21.1164320920169</v>
      </c>
      <c r="U247" s="380">
        <v>35.326287073993001</v>
      </c>
      <c r="V247" s="380">
        <v>11.635484876017101</v>
      </c>
      <c r="W247" s="89">
        <v>5.6902308443844998</v>
      </c>
      <c r="X247" s="380">
        <v>5.2375521863435397</v>
      </c>
      <c r="Y247" s="380">
        <v>0.38717474020383102</v>
      </c>
      <c r="Z247" s="89">
        <v>22.127425577778698</v>
      </c>
      <c r="AA247" s="380">
        <v>28.1077016203459</v>
      </c>
      <c r="AB247" s="380">
        <v>0.84283513546698896</v>
      </c>
      <c r="AC247" s="591">
        <f t="shared" si="444"/>
        <v>658.561375447145</v>
      </c>
      <c r="AD247" s="380">
        <v>1218.1771946112499</v>
      </c>
      <c r="AE247" s="380">
        <v>658.561375447145</v>
      </c>
      <c r="AF247" s="89">
        <v>217417.22034928401</v>
      </c>
      <c r="AG247" s="380">
        <v>47463.509386468897</v>
      </c>
      <c r="AH247" s="380">
        <v>20.539405006434301</v>
      </c>
      <c r="AI247" s="591">
        <f t="shared" si="427"/>
        <v>131.20402262523001</v>
      </c>
      <c r="AJ247" s="380">
        <v>280.06984987670899</v>
      </c>
      <c r="AK247" s="380">
        <v>131.20402262523001</v>
      </c>
      <c r="AL247" s="591">
        <f t="shared" si="435"/>
        <v>278.37479301263397</v>
      </c>
      <c r="AM247" s="380">
        <v>585.56402215009302</v>
      </c>
      <c r="AN247" s="380">
        <v>278.37479301263397</v>
      </c>
      <c r="AO247" s="591">
        <f t="shared" si="375"/>
        <v>87.863016737752901</v>
      </c>
      <c r="AP247" s="380">
        <v>199.949671689767</v>
      </c>
      <c r="AQ247" s="380">
        <v>87.863016737752901</v>
      </c>
      <c r="AR247" s="89">
        <v>3.95310765016775</v>
      </c>
      <c r="AS247" s="380">
        <v>1.8284759877543499</v>
      </c>
      <c r="AT247" s="380">
        <v>0.72736231335258805</v>
      </c>
      <c r="AU247" s="591">
        <f t="shared" si="437"/>
        <v>1.1194963348981599</v>
      </c>
      <c r="AV247" s="380">
        <v>0</v>
      </c>
      <c r="AW247" s="380">
        <v>1.1194963348981599</v>
      </c>
      <c r="AX247" s="89">
        <v>0.238882690372406</v>
      </c>
      <c r="AY247" s="382">
        <v>0.45955576209322202</v>
      </c>
      <c r="AZ247" s="382">
        <v>9.6113059322236905E-2</v>
      </c>
      <c r="BA247" s="591">
        <f t="shared" si="416"/>
        <v>2.46810585365108</v>
      </c>
      <c r="BB247" s="380">
        <v>3.43099916098492</v>
      </c>
      <c r="BC247" s="380">
        <v>2.46810585365108</v>
      </c>
      <c r="BD247" s="89">
        <v>440.83869874410601</v>
      </c>
      <c r="BE247" s="380">
        <v>90.409951934500796</v>
      </c>
      <c r="BF247" s="380">
        <v>1.8037389761206299</v>
      </c>
      <c r="BG247" s="89">
        <v>138.662689638877</v>
      </c>
      <c r="BH247" s="380">
        <v>23.730212640748899</v>
      </c>
      <c r="BI247" s="380">
        <v>1.58748541314119</v>
      </c>
      <c r="BJ247" s="89">
        <v>158.64112886134001</v>
      </c>
      <c r="BK247" s="380">
        <v>36.617816750050999</v>
      </c>
      <c r="BL247" s="380">
        <v>8.3725943291167209</v>
      </c>
      <c r="BM247" s="591">
        <f t="shared" si="417"/>
        <v>5.0492842354082697E-2</v>
      </c>
      <c r="BN247" s="380">
        <v>0</v>
      </c>
      <c r="BO247" s="380">
        <v>5.0492842354082697E-2</v>
      </c>
      <c r="BP247" s="591">
        <f t="shared" si="382"/>
        <v>0.48526576447883701</v>
      </c>
      <c r="BQ247" s="380">
        <v>0</v>
      </c>
      <c r="BR247" s="380">
        <v>0.48526576447883701</v>
      </c>
      <c r="BS247" s="591">
        <f t="shared" si="411"/>
        <v>0.53049145259818098</v>
      </c>
      <c r="BT247" s="380">
        <v>1.1114090109321799</v>
      </c>
      <c r="BU247" s="380">
        <v>0.53049145259818098</v>
      </c>
      <c r="BV247" s="89">
        <v>1.68905801877738</v>
      </c>
      <c r="BW247" s="380">
        <v>3.21821809485435</v>
      </c>
      <c r="BX247" s="380">
        <v>0.49936968753217897</v>
      </c>
      <c r="BY247" s="89">
        <v>1.86796895382603</v>
      </c>
      <c r="BZ247" s="380">
        <v>1.2446042951970899</v>
      </c>
      <c r="CA247" s="380">
        <v>0.15987660487681801</v>
      </c>
      <c r="CB247" s="89">
        <v>82.7119298396468</v>
      </c>
      <c r="CC247" s="380">
        <v>20.104905651399399</v>
      </c>
      <c r="CD247" s="380">
        <v>0.61518726775738097</v>
      </c>
      <c r="CE247" s="89">
        <v>30.3956324351592</v>
      </c>
      <c r="CF247" s="380">
        <v>7.43319700239313</v>
      </c>
      <c r="CG247" s="380">
        <v>0.25808190880587001</v>
      </c>
      <c r="CH247" s="591">
        <f t="shared" si="436"/>
        <v>5.2424637262549796</v>
      </c>
      <c r="CI247" s="380">
        <v>9.6113619303137305</v>
      </c>
      <c r="CJ247" s="380">
        <v>5.2424637262549796</v>
      </c>
      <c r="CK247" s="89">
        <v>325.42525487046498</v>
      </c>
      <c r="CL247" s="380">
        <v>65.111086606243504</v>
      </c>
      <c r="CM247" s="380">
        <v>4.7713626950113698E-2</v>
      </c>
      <c r="CN247" s="89">
        <v>849.06055687073604</v>
      </c>
      <c r="CO247" s="380">
        <v>181.84405007698899</v>
      </c>
      <c r="CP247" s="380">
        <v>1.42549401044555E-2</v>
      </c>
      <c r="CQ247" s="89">
        <v>0.36536635483555602</v>
      </c>
      <c r="CR247" s="380">
        <v>0.73073270967111204</v>
      </c>
      <c r="CS247" s="380">
        <v>0</v>
      </c>
      <c r="CT247" s="89">
        <v>0</v>
      </c>
      <c r="CU247" s="380">
        <v>0</v>
      </c>
      <c r="CV247" s="380">
        <v>0</v>
      </c>
      <c r="CW247" s="89">
        <v>0</v>
      </c>
      <c r="CX247" s="380">
        <v>0</v>
      </c>
      <c r="CY247" s="380">
        <v>0</v>
      </c>
      <c r="CZ247" s="591">
        <f t="shared" si="420"/>
        <v>0.16707609146337299</v>
      </c>
      <c r="DA247" s="380">
        <v>0</v>
      </c>
      <c r="DB247" s="380">
        <v>0.16707609146337299</v>
      </c>
      <c r="DC247" s="591">
        <f t="shared" si="421"/>
        <v>6.8270234703253802E-2</v>
      </c>
      <c r="DD247" s="380">
        <v>0</v>
      </c>
      <c r="DE247" s="380">
        <v>6.8270234703253802E-2</v>
      </c>
      <c r="DF247" s="89">
        <v>1.26409463211077</v>
      </c>
      <c r="DG247" s="380">
        <v>2.52818926422154</v>
      </c>
      <c r="DH247" s="380">
        <v>0</v>
      </c>
      <c r="DI247" s="89">
        <v>861.51008133133098</v>
      </c>
      <c r="DJ247" s="380">
        <v>183.482027152451</v>
      </c>
      <c r="DK247" s="380">
        <v>0</v>
      </c>
      <c r="DL247" s="89">
        <v>2722.95273874035</v>
      </c>
      <c r="DM247" s="380">
        <v>491.01410463434098</v>
      </c>
      <c r="DN247" s="380">
        <v>0</v>
      </c>
      <c r="DO247" s="89">
        <v>408.13947191717301</v>
      </c>
      <c r="DP247" s="380">
        <v>74.822326734647007</v>
      </c>
      <c r="DQ247" s="380">
        <v>0</v>
      </c>
      <c r="DR247" s="89">
        <v>1771.2360243018099</v>
      </c>
      <c r="DS247" s="380">
        <v>308.90139921475998</v>
      </c>
      <c r="DT247" s="380">
        <v>5.0153580592094002E-2</v>
      </c>
      <c r="DU247" s="89">
        <v>280.09538365627202</v>
      </c>
      <c r="DV247" s="380">
        <v>54.254003476687501</v>
      </c>
      <c r="DW247" s="380">
        <v>0</v>
      </c>
      <c r="DX247" s="89">
        <v>120.740779689009</v>
      </c>
      <c r="DY247" s="380">
        <v>15.2065565019146</v>
      </c>
      <c r="DZ247" s="380">
        <v>0</v>
      </c>
      <c r="EA247" s="89">
        <v>236.40397760628301</v>
      </c>
      <c r="EB247" s="380">
        <v>58.394058427071897</v>
      </c>
      <c r="EC247" s="380">
        <v>0</v>
      </c>
      <c r="ED247" s="89">
        <v>23.942869615854299</v>
      </c>
      <c r="EE247" s="380">
        <v>6.6986126158616104</v>
      </c>
      <c r="EF247" s="380">
        <v>8.1979618333755094E-3</v>
      </c>
      <c r="EG247" s="89">
        <v>128.62988411023099</v>
      </c>
      <c r="EH247" s="380">
        <v>32.602790591660103</v>
      </c>
      <c r="EI247" s="380">
        <v>0</v>
      </c>
      <c r="EJ247" s="89">
        <v>24.972545272400598</v>
      </c>
      <c r="EK247" s="380">
        <v>6.5187389945452603</v>
      </c>
      <c r="EL247" s="380">
        <v>8.9913503003970496E-3</v>
      </c>
      <c r="EM247" s="89">
        <v>69.450347122962299</v>
      </c>
      <c r="EN247" s="380">
        <v>17.8724477681526</v>
      </c>
      <c r="EO247" s="380">
        <v>0</v>
      </c>
      <c r="EP247" s="89">
        <v>8.6095799487822404</v>
      </c>
      <c r="EQ247" s="380">
        <v>2.6489011638074098</v>
      </c>
      <c r="ER247" s="380">
        <v>0</v>
      </c>
      <c r="ES247" s="89">
        <v>55.5484652968074</v>
      </c>
      <c r="ET247" s="380">
        <v>18.522560639153799</v>
      </c>
      <c r="EU247" s="380">
        <v>0</v>
      </c>
      <c r="EV247" s="89">
        <v>11.4451335556457</v>
      </c>
      <c r="EW247" s="380">
        <v>3.5163833117979499</v>
      </c>
      <c r="EX247" s="380">
        <v>0</v>
      </c>
      <c r="EY247" s="591">
        <f t="shared" ref="EY247" si="450">FA247</f>
        <v>4.1898929150762598E-2</v>
      </c>
      <c r="EZ247" s="380">
        <v>0</v>
      </c>
      <c r="FA247" s="380">
        <v>4.1898929150762598E-2</v>
      </c>
      <c r="FB247" s="89">
        <v>5.7833156466522899</v>
      </c>
      <c r="FC247" s="380">
        <v>2.7395965114851899</v>
      </c>
      <c r="FD247" s="380">
        <v>5.6314881364235597E-2</v>
      </c>
      <c r="FE247" s="89">
        <v>0.228817026392928</v>
      </c>
      <c r="FF247" s="380">
        <v>0.457634052785856</v>
      </c>
      <c r="FG247" s="380">
        <v>3.7596071664477197E-2</v>
      </c>
      <c r="FH247" s="89">
        <v>20.529794105045699</v>
      </c>
      <c r="FI247" s="380">
        <v>5.5901363121475702</v>
      </c>
      <c r="FJ247" s="380">
        <v>0</v>
      </c>
      <c r="FK247" s="89">
        <v>6.1256326579152498</v>
      </c>
      <c r="FL247" s="380">
        <v>2.3748829585171598</v>
      </c>
      <c r="FM247" s="380">
        <v>0</v>
      </c>
    </row>
    <row r="248" spans="2:169">
      <c r="B248" s="73" t="s">
        <v>1337</v>
      </c>
      <c r="C248" s="73" t="s">
        <v>1454</v>
      </c>
      <c r="D248" s="73" t="s">
        <v>1367</v>
      </c>
      <c r="H248" s="73" t="s">
        <v>1455</v>
      </c>
      <c r="I248" s="73" t="s">
        <v>1514</v>
      </c>
      <c r="J248" s="73" t="s">
        <v>1515</v>
      </c>
      <c r="K248" s="73" t="s">
        <v>1527</v>
      </c>
      <c r="L248" s="73">
        <v>15</v>
      </c>
      <c r="M248" s="113" t="s">
        <v>1815</v>
      </c>
      <c r="N248" s="591">
        <f t="shared" si="395"/>
        <v>11.9821388031159</v>
      </c>
      <c r="O248" s="380">
        <v>29.396841627742599</v>
      </c>
      <c r="P248" s="380">
        <v>11.9821388031159</v>
      </c>
      <c r="Q248" s="591">
        <f t="shared" si="424"/>
        <v>12.0346923795775</v>
      </c>
      <c r="R248" s="380">
        <v>20.787684923701601</v>
      </c>
      <c r="S248" s="380">
        <v>12.0346923795775</v>
      </c>
      <c r="T248" s="591">
        <f t="shared" ref="T248:T250" si="451">V248</f>
        <v>33.683217015703498</v>
      </c>
      <c r="U248" s="380">
        <v>73.467001928371204</v>
      </c>
      <c r="V248" s="380">
        <v>33.683217015703498</v>
      </c>
      <c r="W248" s="89">
        <v>16.360425580325401</v>
      </c>
      <c r="X248" s="380">
        <v>16.210558271016499</v>
      </c>
      <c r="Y248" s="380">
        <v>0.58089410653533402</v>
      </c>
      <c r="Z248" s="89">
        <v>27.098389735846201</v>
      </c>
      <c r="AA248" s="380">
        <v>24.486354510829401</v>
      </c>
      <c r="AB248" s="380">
        <v>2.46413104977665</v>
      </c>
      <c r="AC248" s="591">
        <f t="shared" si="444"/>
        <v>1824.3795535642</v>
      </c>
      <c r="AD248" s="380">
        <v>3624.0668689137001</v>
      </c>
      <c r="AE248" s="380">
        <v>1824.3795535642</v>
      </c>
      <c r="AF248" s="89">
        <v>219059.68979265899</v>
      </c>
      <c r="AG248" s="380">
        <v>40538.634639059303</v>
      </c>
      <c r="AH248" s="380">
        <v>52.3930107891346</v>
      </c>
      <c r="AI248" s="591">
        <f t="shared" si="427"/>
        <v>350.00088334327199</v>
      </c>
      <c r="AJ248" s="380">
        <v>649.66792538558502</v>
      </c>
      <c r="AK248" s="380">
        <v>350.00088334327199</v>
      </c>
      <c r="AL248" s="591">
        <f t="shared" si="435"/>
        <v>448.19714688428797</v>
      </c>
      <c r="AM248" s="380">
        <v>1270.6483876920299</v>
      </c>
      <c r="AN248" s="380">
        <v>448.19714688428797</v>
      </c>
      <c r="AO248" s="591">
        <f t="shared" si="375"/>
        <v>252.02033973163401</v>
      </c>
      <c r="AP248" s="380">
        <v>517.63540809455799</v>
      </c>
      <c r="AQ248" s="380">
        <v>252.02033973163401</v>
      </c>
      <c r="AR248" s="89">
        <v>3.5276856672937602</v>
      </c>
      <c r="AS248" s="380">
        <v>3.81614220163465</v>
      </c>
      <c r="AT248" s="380">
        <v>1.7897872110796</v>
      </c>
      <c r="AU248" s="89">
        <v>10.5840443975277</v>
      </c>
      <c r="AV248" s="380">
        <v>21.1680887950555</v>
      </c>
      <c r="AW248" s="380">
        <v>2.2993184560469602</v>
      </c>
      <c r="AX248" s="89">
        <v>1.0230134378312801</v>
      </c>
      <c r="AY248" s="382">
        <v>0.97636191598706101</v>
      </c>
      <c r="AZ248" s="382">
        <v>0.32440223699937698</v>
      </c>
      <c r="BA248" s="591">
        <f t="shared" si="416"/>
        <v>6.5872657286953098</v>
      </c>
      <c r="BB248" s="380">
        <v>8.7040617936826603</v>
      </c>
      <c r="BC248" s="380">
        <v>6.5872657286953098</v>
      </c>
      <c r="BD248" s="89">
        <v>441.49649324108702</v>
      </c>
      <c r="BE248" s="380">
        <v>75.874741883638094</v>
      </c>
      <c r="BF248" s="380">
        <v>4.2628274257359804</v>
      </c>
      <c r="BG248" s="89">
        <v>727.22873259239896</v>
      </c>
      <c r="BH248" s="380">
        <v>774.85794790327202</v>
      </c>
      <c r="BI248" s="380">
        <v>3.92329287968023</v>
      </c>
      <c r="BJ248" s="89">
        <v>735.180131359798</v>
      </c>
      <c r="BK248" s="380">
        <v>753.12639894967106</v>
      </c>
      <c r="BL248" s="380">
        <v>20.398193816097699</v>
      </c>
      <c r="BM248" s="591">
        <f t="shared" si="417"/>
        <v>0.18365160241600501</v>
      </c>
      <c r="BN248" s="380">
        <v>0</v>
      </c>
      <c r="BO248" s="380">
        <v>0.18365160241600501</v>
      </c>
      <c r="BP248" s="591">
        <f t="shared" si="382"/>
        <v>1.3323194087999799</v>
      </c>
      <c r="BQ248" s="380">
        <v>0</v>
      </c>
      <c r="BR248" s="380">
        <v>1.3323194087999799</v>
      </c>
      <c r="BS248" s="591">
        <f t="shared" si="411"/>
        <v>1.2063544542645599</v>
      </c>
      <c r="BT248" s="380">
        <v>3.0728246783860702</v>
      </c>
      <c r="BU248" s="380">
        <v>1.2063544542645599</v>
      </c>
      <c r="BV248" s="89">
        <v>4.6764212686688698</v>
      </c>
      <c r="BW248" s="380">
        <v>9.3528425373377395</v>
      </c>
      <c r="BX248" s="380">
        <v>1.3538814883540899</v>
      </c>
      <c r="BY248" s="89">
        <v>0.81647250377230896</v>
      </c>
      <c r="BZ248" s="380">
        <v>1.6329450075446199</v>
      </c>
      <c r="CA248" s="380">
        <v>0.41218852217844099</v>
      </c>
      <c r="CB248" s="89">
        <v>58.846918806742103</v>
      </c>
      <c r="CC248" s="380">
        <v>21.258293131196002</v>
      </c>
      <c r="CD248" s="380">
        <v>1.5411582125071099</v>
      </c>
      <c r="CE248" s="89">
        <v>19.479199463425601</v>
      </c>
      <c r="CF248" s="380">
        <v>15.1049862514335</v>
      </c>
      <c r="CG248" s="380">
        <v>0.47309393063369998</v>
      </c>
      <c r="CH248" s="591">
        <f t="shared" si="436"/>
        <v>14.9343175820319</v>
      </c>
      <c r="CI248" s="380">
        <v>29.026086834717901</v>
      </c>
      <c r="CJ248" s="380">
        <v>14.9343175820319</v>
      </c>
      <c r="CK248" s="89">
        <v>316.010561951157</v>
      </c>
      <c r="CL248" s="380">
        <v>54.418037832742201</v>
      </c>
      <c r="CM248" s="380">
        <v>0.132993478034303</v>
      </c>
      <c r="CN248" s="89">
        <v>555.376535905526</v>
      </c>
      <c r="CO248" s="380">
        <v>158.99570273397799</v>
      </c>
      <c r="CP248" s="380">
        <v>3.6459355129373698E-2</v>
      </c>
      <c r="CQ248" s="89">
        <v>0</v>
      </c>
      <c r="CR248" s="380">
        <v>0</v>
      </c>
      <c r="CS248" s="380">
        <v>0</v>
      </c>
      <c r="CT248" s="89">
        <v>0</v>
      </c>
      <c r="CU248" s="380">
        <v>0</v>
      </c>
      <c r="CV248" s="380">
        <v>0</v>
      </c>
      <c r="CW248" s="89">
        <v>0</v>
      </c>
      <c r="CX248" s="380">
        <v>0</v>
      </c>
      <c r="CY248" s="380">
        <v>0</v>
      </c>
      <c r="CZ248" s="591">
        <f t="shared" si="420"/>
        <v>0.401802736705625</v>
      </c>
      <c r="DA248" s="380">
        <v>0</v>
      </c>
      <c r="DB248" s="380">
        <v>0.401802736705625</v>
      </c>
      <c r="DC248" s="591">
        <f t="shared" si="421"/>
        <v>0.15405118257396699</v>
      </c>
      <c r="DD248" s="380">
        <v>0</v>
      </c>
      <c r="DE248" s="380">
        <v>0.15405118257396699</v>
      </c>
      <c r="DF248" s="591">
        <v>0</v>
      </c>
      <c r="DG248" s="380">
        <v>0</v>
      </c>
      <c r="DH248" s="380">
        <v>0</v>
      </c>
      <c r="DI248" s="89">
        <v>466.67518670984703</v>
      </c>
      <c r="DJ248" s="380">
        <v>105.360875364271</v>
      </c>
      <c r="DK248" s="380">
        <v>0</v>
      </c>
      <c r="DL248" s="89">
        <v>1666.37241430579</v>
      </c>
      <c r="DM248" s="380">
        <v>424.46131331324801</v>
      </c>
      <c r="DN248" s="380">
        <v>0</v>
      </c>
      <c r="DO248" s="89">
        <v>270.20709060706798</v>
      </c>
      <c r="DP248" s="380">
        <v>71.264428142481407</v>
      </c>
      <c r="DQ248" s="380">
        <v>0</v>
      </c>
      <c r="DR248" s="89">
        <v>1175.9256021039801</v>
      </c>
      <c r="DS248" s="380">
        <v>285.76752111735499</v>
      </c>
      <c r="DT248" s="380">
        <v>0</v>
      </c>
      <c r="DU248" s="89">
        <v>203.08653175679501</v>
      </c>
      <c r="DV248" s="380">
        <v>57.434071340243001</v>
      </c>
      <c r="DW248" s="380">
        <v>0</v>
      </c>
      <c r="DX248" s="89">
        <v>44.390343524023102</v>
      </c>
      <c r="DY248" s="380">
        <v>10.531494447855399</v>
      </c>
      <c r="DZ248" s="380">
        <v>0</v>
      </c>
      <c r="EA248" s="89">
        <v>169.334552760891</v>
      </c>
      <c r="EB248" s="380">
        <v>52.511168167220802</v>
      </c>
      <c r="EC248" s="380">
        <v>0</v>
      </c>
      <c r="ED248" s="89">
        <v>17.911775904153</v>
      </c>
      <c r="EE248" s="380">
        <v>5.7552793976107903</v>
      </c>
      <c r="EF248" s="380">
        <v>0</v>
      </c>
      <c r="EG248" s="89">
        <v>97.1329730992192</v>
      </c>
      <c r="EH248" s="380">
        <v>27.895959968618499</v>
      </c>
      <c r="EI248" s="380">
        <v>0</v>
      </c>
      <c r="EJ248" s="89">
        <v>18.292417039878298</v>
      </c>
      <c r="EK248" s="380">
        <v>5.9083861456487696</v>
      </c>
      <c r="EL248" s="380">
        <v>0</v>
      </c>
      <c r="EM248" s="89">
        <v>52.2725376419017</v>
      </c>
      <c r="EN248" s="380">
        <v>13.479840175573401</v>
      </c>
      <c r="EO248" s="380">
        <v>9.4902686376630796E-2</v>
      </c>
      <c r="EP248" s="89">
        <v>5.9897024400616203</v>
      </c>
      <c r="EQ248" s="380">
        <v>2.4950086588973499</v>
      </c>
      <c r="ER248" s="380">
        <v>2.0725805874657301E-2</v>
      </c>
      <c r="ES248" s="89">
        <v>41.514086906259699</v>
      </c>
      <c r="ET248" s="380">
        <v>21.877438161593201</v>
      </c>
      <c r="EU248" s="380">
        <v>0</v>
      </c>
      <c r="EV248" s="89">
        <v>7.4885776477985901</v>
      </c>
      <c r="EW248" s="380">
        <v>2.3448493726372099</v>
      </c>
      <c r="EX248" s="380">
        <v>0</v>
      </c>
      <c r="EY248" s="591">
        <v>0</v>
      </c>
      <c r="EZ248" s="380">
        <v>0</v>
      </c>
      <c r="FA248" s="380">
        <v>0</v>
      </c>
      <c r="FB248" s="89">
        <v>5.2858761847725901</v>
      </c>
      <c r="FC248" s="380">
        <v>3.6701650476991499</v>
      </c>
      <c r="FD248" s="380">
        <v>0</v>
      </c>
      <c r="FE248" s="591">
        <f t="shared" ref="FE248:FE249" si="452">FG248</f>
        <v>7.9964567940862194E-2</v>
      </c>
      <c r="FF248" s="380">
        <v>0</v>
      </c>
      <c r="FG248" s="380">
        <v>7.9964567940862194E-2</v>
      </c>
      <c r="FH248" s="89">
        <v>6.3429855414114096</v>
      </c>
      <c r="FI248" s="380">
        <v>3.74451281690959</v>
      </c>
      <c r="FJ248" s="380">
        <v>0</v>
      </c>
      <c r="FK248" s="89">
        <v>2.0397205450012201</v>
      </c>
      <c r="FL248" s="380">
        <v>1.96791912835969</v>
      </c>
      <c r="FM248" s="380">
        <v>0</v>
      </c>
    </row>
    <row r="249" spans="2:169">
      <c r="B249" s="73" t="s">
        <v>1337</v>
      </c>
      <c r="C249" s="73" t="s">
        <v>1454</v>
      </c>
      <c r="D249" s="73" t="s">
        <v>1367</v>
      </c>
      <c r="H249" s="73" t="s">
        <v>1455</v>
      </c>
      <c r="I249" s="73" t="s">
        <v>1514</v>
      </c>
      <c r="J249" s="73" t="s">
        <v>1515</v>
      </c>
      <c r="K249" s="73" t="s">
        <v>1527</v>
      </c>
      <c r="L249" s="73">
        <v>15</v>
      </c>
      <c r="M249" s="113" t="s">
        <v>1816</v>
      </c>
      <c r="N249" s="591">
        <f t="shared" si="395"/>
        <v>10.520629804457</v>
      </c>
      <c r="O249" s="380">
        <v>21.2428687979518</v>
      </c>
      <c r="P249" s="380">
        <v>10.520629804457</v>
      </c>
      <c r="Q249" s="591">
        <f t="shared" si="424"/>
        <v>16.080494356829199</v>
      </c>
      <c r="R249" s="380">
        <v>26.1489970364205</v>
      </c>
      <c r="S249" s="380">
        <v>16.080494356829199</v>
      </c>
      <c r="T249" s="591">
        <f t="shared" si="451"/>
        <v>33.731130427378098</v>
      </c>
      <c r="U249" s="380">
        <v>84.294259434093107</v>
      </c>
      <c r="V249" s="380">
        <v>33.731130427378098</v>
      </c>
      <c r="W249" s="89">
        <v>7.7928329411609303</v>
      </c>
      <c r="X249" s="380">
        <v>15.5856658823219</v>
      </c>
      <c r="Y249" s="380">
        <v>1.10439508572394</v>
      </c>
      <c r="Z249" s="89">
        <v>7.49452702190111</v>
      </c>
      <c r="AA249" s="380">
        <v>6.9415865690302097</v>
      </c>
      <c r="AB249" s="380">
        <v>2.5912503346240698</v>
      </c>
      <c r="AC249" s="591">
        <f t="shared" si="444"/>
        <v>1485.4465186371399</v>
      </c>
      <c r="AD249" s="380">
        <v>4371.4302154425204</v>
      </c>
      <c r="AE249" s="380">
        <v>1485.4465186371399</v>
      </c>
      <c r="AF249" s="89">
        <v>209067.317489799</v>
      </c>
      <c r="AG249" s="380">
        <v>52148.171194995499</v>
      </c>
      <c r="AH249" s="380">
        <v>59.3111938944486</v>
      </c>
      <c r="AI249" s="591">
        <f t="shared" si="427"/>
        <v>311.39922815798002</v>
      </c>
      <c r="AJ249" s="380">
        <v>745.31646590458195</v>
      </c>
      <c r="AK249" s="380">
        <v>311.39922815798002</v>
      </c>
      <c r="AL249" s="591">
        <f t="shared" si="435"/>
        <v>765.51614360746203</v>
      </c>
      <c r="AM249" s="380">
        <v>1121.6854132514</v>
      </c>
      <c r="AN249" s="380">
        <v>765.51614360746203</v>
      </c>
      <c r="AO249" s="591">
        <f t="shared" si="375"/>
        <v>204.827340223064</v>
      </c>
      <c r="AP249" s="380">
        <v>561.36799147141198</v>
      </c>
      <c r="AQ249" s="380">
        <v>204.827340223064</v>
      </c>
      <c r="AR249" s="89">
        <v>2.4793306995026998</v>
      </c>
      <c r="AS249" s="380">
        <v>3.45424650307343</v>
      </c>
      <c r="AT249" s="380">
        <v>2.0411321772413298</v>
      </c>
      <c r="AU249" s="591">
        <f t="shared" ref="AU249:AU251" si="453">AW249</f>
        <v>4.44609491058094</v>
      </c>
      <c r="AV249" s="380">
        <v>0</v>
      </c>
      <c r="AW249" s="380">
        <v>4.44609491058094</v>
      </c>
      <c r="AX249" s="591">
        <f t="shared" ref="AX249" si="454">AZ249</f>
        <v>0.31136236273905699</v>
      </c>
      <c r="AY249" s="382">
        <v>1.06736505583421</v>
      </c>
      <c r="AZ249" s="382">
        <v>0.31136236273905699</v>
      </c>
      <c r="BA249" s="591">
        <f t="shared" si="416"/>
        <v>6.5046012326382199</v>
      </c>
      <c r="BB249" s="380">
        <v>11.3661344278455</v>
      </c>
      <c r="BC249" s="380">
        <v>6.5046012326382199</v>
      </c>
      <c r="BD249" s="89">
        <v>482.36096623622302</v>
      </c>
      <c r="BE249" s="380">
        <v>87.556397698062398</v>
      </c>
      <c r="BF249" s="380">
        <v>4.0400926393461498</v>
      </c>
      <c r="BG249" s="89">
        <v>186.059394106529</v>
      </c>
      <c r="BH249" s="380">
        <v>50.162756866346697</v>
      </c>
      <c r="BI249" s="380">
        <v>4.4599567492398</v>
      </c>
      <c r="BJ249" s="89">
        <v>170.799958697954</v>
      </c>
      <c r="BK249" s="380">
        <v>56.3868611653429</v>
      </c>
      <c r="BL249" s="380">
        <v>17.407992512823999</v>
      </c>
      <c r="BM249" s="591">
        <f t="shared" si="417"/>
        <v>0.12323309266296099</v>
      </c>
      <c r="BN249" s="380">
        <v>0</v>
      </c>
      <c r="BO249" s="380">
        <v>0.12323309266296099</v>
      </c>
      <c r="BP249" s="591">
        <f t="shared" si="382"/>
        <v>1.57568512541294</v>
      </c>
      <c r="BQ249" s="380">
        <v>0</v>
      </c>
      <c r="BR249" s="380">
        <v>1.57568512541294</v>
      </c>
      <c r="BS249" s="591">
        <f t="shared" si="411"/>
        <v>1.4277458179610201</v>
      </c>
      <c r="BT249" s="380">
        <v>1.6835129930772399</v>
      </c>
      <c r="BU249" s="380">
        <v>1.4277458179610201</v>
      </c>
      <c r="BV249" s="89">
        <v>3.9591645675774201</v>
      </c>
      <c r="BW249" s="380">
        <v>7.9183291351548402</v>
      </c>
      <c r="BX249" s="380">
        <v>1.24401460533372</v>
      </c>
      <c r="BY249" s="89">
        <v>1.58568002334099</v>
      </c>
      <c r="BZ249" s="380">
        <v>1.4749991487068801</v>
      </c>
      <c r="CA249" s="380">
        <v>0.48103841192069302</v>
      </c>
      <c r="CB249" s="89">
        <v>75.356606471758496</v>
      </c>
      <c r="CC249" s="380">
        <v>51.033232523786303</v>
      </c>
      <c r="CD249" s="380">
        <v>1.9373390274361599</v>
      </c>
      <c r="CE249" s="89">
        <v>24.0983694068271</v>
      </c>
      <c r="CF249" s="380">
        <v>20.874749560663499</v>
      </c>
      <c r="CG249" s="380">
        <v>0.65121396593046799</v>
      </c>
      <c r="CH249" s="591">
        <f t="shared" si="436"/>
        <v>15.1660307512323</v>
      </c>
      <c r="CI249" s="380">
        <v>23.1058390023769</v>
      </c>
      <c r="CJ249" s="380">
        <v>15.1660307512323</v>
      </c>
      <c r="CK249" s="89">
        <v>296.29172453002201</v>
      </c>
      <c r="CL249" s="380">
        <v>65.809890521682306</v>
      </c>
      <c r="CM249" s="380">
        <v>0.13168807753815101</v>
      </c>
      <c r="CN249" s="89">
        <v>774.09688659030405</v>
      </c>
      <c r="CO249" s="380">
        <v>280.39448476973502</v>
      </c>
      <c r="CP249" s="380">
        <v>0</v>
      </c>
      <c r="CQ249" s="89">
        <v>0</v>
      </c>
      <c r="CR249" s="380">
        <v>0</v>
      </c>
      <c r="CS249" s="380">
        <v>0</v>
      </c>
      <c r="CT249" s="89">
        <v>0</v>
      </c>
      <c r="CU249" s="380">
        <v>0</v>
      </c>
      <c r="CV249" s="380">
        <v>0</v>
      </c>
      <c r="CW249" s="89">
        <v>0</v>
      </c>
      <c r="CX249" s="380">
        <v>0</v>
      </c>
      <c r="CY249" s="380">
        <v>0</v>
      </c>
      <c r="CZ249" s="591">
        <f t="shared" si="420"/>
        <v>0.42935277084554202</v>
      </c>
      <c r="DA249" s="380">
        <v>0</v>
      </c>
      <c r="DB249" s="380">
        <v>0.42935277084554202</v>
      </c>
      <c r="DC249" s="591">
        <f t="shared" si="421"/>
        <v>0.26809839720384798</v>
      </c>
      <c r="DD249" s="380">
        <v>0</v>
      </c>
      <c r="DE249" s="380">
        <v>0.26809839720384798</v>
      </c>
      <c r="DF249" s="591">
        <v>0</v>
      </c>
      <c r="DG249" s="380">
        <v>0</v>
      </c>
      <c r="DH249" s="380">
        <v>0</v>
      </c>
      <c r="DI249" s="89">
        <v>641.63904348578501</v>
      </c>
      <c r="DJ249" s="380">
        <v>245.08183889678099</v>
      </c>
      <c r="DK249" s="380">
        <v>4.9493892804800398E-2</v>
      </c>
      <c r="DL249" s="89">
        <v>2328.63793770857</v>
      </c>
      <c r="DM249" s="380">
        <v>806.72164989792202</v>
      </c>
      <c r="DN249" s="380">
        <v>0</v>
      </c>
      <c r="DO249" s="89">
        <v>368.03431580794103</v>
      </c>
      <c r="DP249" s="380">
        <v>135.06506144151501</v>
      </c>
      <c r="DQ249" s="380">
        <v>2.3966374178855599E-2</v>
      </c>
      <c r="DR249" s="89">
        <v>1592.30831611185</v>
      </c>
      <c r="DS249" s="380">
        <v>654.09787038925595</v>
      </c>
      <c r="DT249" s="380">
        <v>0</v>
      </c>
      <c r="DU249" s="89">
        <v>285.92558692247599</v>
      </c>
      <c r="DV249" s="380">
        <v>106.291923960394</v>
      </c>
      <c r="DW249" s="380">
        <v>0</v>
      </c>
      <c r="DX249" s="89">
        <v>52.532006157753898</v>
      </c>
      <c r="DY249" s="380">
        <v>17.988846398282899</v>
      </c>
      <c r="DZ249" s="380">
        <v>4.2245586938916398E-2</v>
      </c>
      <c r="EA249" s="89">
        <v>239.330885982437</v>
      </c>
      <c r="EB249" s="380">
        <v>80.422429147613101</v>
      </c>
      <c r="EC249" s="380">
        <v>0</v>
      </c>
      <c r="ED249" s="89">
        <v>26.0564607365698</v>
      </c>
      <c r="EE249" s="380">
        <v>10.348799664543099</v>
      </c>
      <c r="EF249" s="380">
        <v>0</v>
      </c>
      <c r="EG249" s="89">
        <v>132.65537446847699</v>
      </c>
      <c r="EH249" s="380">
        <v>45.087199185261703</v>
      </c>
      <c r="EI249" s="380">
        <v>0</v>
      </c>
      <c r="EJ249" s="89">
        <v>24.334749433145902</v>
      </c>
      <c r="EK249" s="380">
        <v>9.7956834545838198</v>
      </c>
      <c r="EL249" s="380">
        <v>0</v>
      </c>
      <c r="EM249" s="89">
        <v>63.175860463840401</v>
      </c>
      <c r="EN249" s="380">
        <v>19.414073298831202</v>
      </c>
      <c r="EO249" s="380">
        <v>0</v>
      </c>
      <c r="EP249" s="89">
        <v>8.7616675677051603</v>
      </c>
      <c r="EQ249" s="380">
        <v>2.72662612076132</v>
      </c>
      <c r="ER249" s="380">
        <v>0</v>
      </c>
      <c r="ES249" s="89">
        <v>51.358177844719201</v>
      </c>
      <c r="ET249" s="380">
        <v>26.498071463789898</v>
      </c>
      <c r="EU249" s="380">
        <v>0.22401475690797101</v>
      </c>
      <c r="EV249" s="89">
        <v>9.1317814460616393</v>
      </c>
      <c r="EW249" s="380">
        <v>3.4486635999869701</v>
      </c>
      <c r="EX249" s="380">
        <v>0</v>
      </c>
      <c r="EY249" s="591">
        <f t="shared" ref="EY249" si="455">FA249</f>
        <v>0.11936783844108</v>
      </c>
      <c r="EZ249" s="380">
        <v>0</v>
      </c>
      <c r="FA249" s="380">
        <v>0.11936783844108</v>
      </c>
      <c r="FB249" s="89">
        <v>6.5170446904585502</v>
      </c>
      <c r="FC249" s="380">
        <v>2.75594915880469</v>
      </c>
      <c r="FD249" s="380">
        <v>0.13719091689206001</v>
      </c>
      <c r="FE249" s="591">
        <f t="shared" si="452"/>
        <v>0.17375573789789001</v>
      </c>
      <c r="FF249" s="380">
        <v>0</v>
      </c>
      <c r="FG249" s="380">
        <v>0.17375573789789001</v>
      </c>
      <c r="FH249" s="89">
        <v>9.8526814959091809</v>
      </c>
      <c r="FI249" s="380">
        <v>3.6234499167935899</v>
      </c>
      <c r="FJ249" s="380">
        <v>0</v>
      </c>
      <c r="FK249" s="89">
        <v>3.0147824613441401</v>
      </c>
      <c r="FL249" s="380">
        <v>2.3458062994050102</v>
      </c>
      <c r="FM249" s="380">
        <v>0</v>
      </c>
    </row>
    <row r="250" spans="2:169">
      <c r="B250" s="73" t="s">
        <v>1337</v>
      </c>
      <c r="C250" s="73" t="s">
        <v>1454</v>
      </c>
      <c r="D250" s="73" t="s">
        <v>1367</v>
      </c>
      <c r="H250" s="73" t="s">
        <v>1455</v>
      </c>
      <c r="I250" s="73" t="s">
        <v>1514</v>
      </c>
      <c r="J250" s="73" t="s">
        <v>1515</v>
      </c>
      <c r="K250" s="73" t="s">
        <v>1527</v>
      </c>
      <c r="L250" s="73">
        <v>15</v>
      </c>
      <c r="M250" s="113" t="s">
        <v>1817</v>
      </c>
      <c r="N250" s="591">
        <f t="shared" si="395"/>
        <v>8.5305154812965593</v>
      </c>
      <c r="O250" s="380">
        <v>25.7290073997695</v>
      </c>
      <c r="P250" s="380">
        <v>8.5305154812965593</v>
      </c>
      <c r="Q250" s="591">
        <f t="shared" si="424"/>
        <v>12.1328452306379</v>
      </c>
      <c r="R250" s="380">
        <v>23.626316827088001</v>
      </c>
      <c r="S250" s="380">
        <v>12.1328452306379</v>
      </c>
      <c r="T250" s="591">
        <f t="shared" si="451"/>
        <v>25.999432969920999</v>
      </c>
      <c r="U250" s="380">
        <v>41.844849921580497</v>
      </c>
      <c r="V250" s="380">
        <v>25.999432969920999</v>
      </c>
      <c r="W250" s="89">
        <v>7.0357847816980303</v>
      </c>
      <c r="X250" s="380">
        <v>14.0715695633961</v>
      </c>
      <c r="Y250" s="380">
        <v>0</v>
      </c>
      <c r="Z250" s="89">
        <v>7.4373103767905899</v>
      </c>
      <c r="AA250" s="380">
        <v>7.1066864354125698</v>
      </c>
      <c r="AB250" s="380">
        <v>2.1345822784444901</v>
      </c>
      <c r="AC250" s="89">
        <v>5066.5074408390201</v>
      </c>
      <c r="AD250" s="380">
        <v>4362.8506992930297</v>
      </c>
      <c r="AE250" s="380">
        <v>1267.3549551871699</v>
      </c>
      <c r="AF250" s="89">
        <v>208063.03375927199</v>
      </c>
      <c r="AG250" s="380">
        <v>44208.124297453403</v>
      </c>
      <c r="AH250" s="380">
        <v>40.7681293424478</v>
      </c>
      <c r="AI250" s="89">
        <v>331.00768286921499</v>
      </c>
      <c r="AJ250" s="380">
        <v>821.95738553947604</v>
      </c>
      <c r="AK250" s="380">
        <v>279.24459664992401</v>
      </c>
      <c r="AL250" s="591">
        <f t="shared" si="435"/>
        <v>567.80344305461597</v>
      </c>
      <c r="AM250" s="380">
        <v>1423.1733524388401</v>
      </c>
      <c r="AN250" s="380">
        <v>567.80344305461597</v>
      </c>
      <c r="AO250" s="591">
        <f t="shared" si="375"/>
        <v>170.27391861707599</v>
      </c>
      <c r="AP250" s="380">
        <v>303.19427710788102</v>
      </c>
      <c r="AQ250" s="380">
        <v>170.27391861707599</v>
      </c>
      <c r="AR250" s="89">
        <v>4.3719937876539001</v>
      </c>
      <c r="AS250" s="380">
        <v>4.4186732849742398</v>
      </c>
      <c r="AT250" s="380">
        <v>1.4436748138542601</v>
      </c>
      <c r="AU250" s="591">
        <f t="shared" si="453"/>
        <v>2.1980444105234702</v>
      </c>
      <c r="AV250" s="380">
        <v>0</v>
      </c>
      <c r="AW250" s="380">
        <v>2.1980444105234702</v>
      </c>
      <c r="AX250" s="89">
        <v>0.54966964639549398</v>
      </c>
      <c r="AY250" s="382">
        <v>0.53328348035672302</v>
      </c>
      <c r="AZ250" s="382">
        <v>0.27713271831620401</v>
      </c>
      <c r="BA250" s="591">
        <f t="shared" si="416"/>
        <v>5.1338289287297902</v>
      </c>
      <c r="BB250" s="380">
        <v>9.3489681632392703</v>
      </c>
      <c r="BC250" s="380">
        <v>5.1338289287297902</v>
      </c>
      <c r="BD250" s="89">
        <v>443.06516820689802</v>
      </c>
      <c r="BE250" s="380">
        <v>110.602911693002</v>
      </c>
      <c r="BF250" s="380">
        <v>3.6971645120988699</v>
      </c>
      <c r="BG250" s="89">
        <v>146.54441025173901</v>
      </c>
      <c r="BH250" s="380">
        <v>37.937524815790802</v>
      </c>
      <c r="BI250" s="380">
        <v>3.8670392917420999</v>
      </c>
      <c r="BJ250" s="89">
        <v>165.50521653053201</v>
      </c>
      <c r="BK250" s="380">
        <v>85.718078368302301</v>
      </c>
      <c r="BL250" s="380">
        <v>16.914853416391502</v>
      </c>
      <c r="BM250" s="591">
        <f t="shared" si="417"/>
        <v>0.132040828803412</v>
      </c>
      <c r="BN250" s="380">
        <v>0</v>
      </c>
      <c r="BO250" s="380">
        <v>0.132040828803412</v>
      </c>
      <c r="BP250" s="591">
        <f t="shared" si="382"/>
        <v>1.22645037287752</v>
      </c>
      <c r="BQ250" s="380">
        <v>0</v>
      </c>
      <c r="BR250" s="380">
        <v>1.22645037287752</v>
      </c>
      <c r="BS250" s="591">
        <f t="shared" si="411"/>
        <v>1.2574813742300599</v>
      </c>
      <c r="BT250" s="380">
        <v>2.6723973067015501</v>
      </c>
      <c r="BU250" s="380">
        <v>1.2574813742300599</v>
      </c>
      <c r="BV250" s="591">
        <f t="shared" ref="BV250:BV251" si="456">BX250</f>
        <v>1.1600341811680099</v>
      </c>
      <c r="BW250" s="380">
        <v>0</v>
      </c>
      <c r="BX250" s="380">
        <v>1.1600341811680099</v>
      </c>
      <c r="BY250" s="89">
        <v>1.58307609034904</v>
      </c>
      <c r="BZ250" s="380">
        <v>3.1661521806980799</v>
      </c>
      <c r="CA250" s="380">
        <v>0.39286434195812803</v>
      </c>
      <c r="CB250" s="89">
        <v>121.995869745731</v>
      </c>
      <c r="CC250" s="380">
        <v>72.938932270985902</v>
      </c>
      <c r="CD250" s="380">
        <v>1.5006500543299</v>
      </c>
      <c r="CE250" s="89">
        <v>46.023563543092699</v>
      </c>
      <c r="CF250" s="380">
        <v>26.5114823614052</v>
      </c>
      <c r="CG250" s="380">
        <v>0.803899125705961</v>
      </c>
      <c r="CH250" s="591">
        <f t="shared" si="436"/>
        <v>10.9090088167403</v>
      </c>
      <c r="CI250" s="380">
        <v>32.716620526235097</v>
      </c>
      <c r="CJ250" s="380">
        <v>10.9090088167403</v>
      </c>
      <c r="CK250" s="89">
        <v>294.609230064087</v>
      </c>
      <c r="CL250" s="380">
        <v>72.082223486784102</v>
      </c>
      <c r="CM250" s="380">
        <v>0.12713126279963199</v>
      </c>
      <c r="CN250" s="89">
        <v>1451.42365319285</v>
      </c>
      <c r="CO250" s="380">
        <v>659.32430352616495</v>
      </c>
      <c r="CP250" s="380">
        <v>3.4847290469513799E-2</v>
      </c>
      <c r="CQ250" s="591">
        <f t="shared" ref="CQ250" si="457">CS250</f>
        <v>7.0524239077124296E-2</v>
      </c>
      <c r="CR250" s="380">
        <v>0</v>
      </c>
      <c r="CS250" s="380">
        <v>7.0524239077124296E-2</v>
      </c>
      <c r="CT250" s="591">
        <f t="shared" ref="CT250:CT251" si="458">CV250</f>
        <v>3.88690421647181E-2</v>
      </c>
      <c r="CU250" s="380">
        <v>0</v>
      </c>
      <c r="CV250" s="380">
        <v>3.88690421647181E-2</v>
      </c>
      <c r="CW250" s="89">
        <v>0</v>
      </c>
      <c r="CX250" s="380">
        <v>0</v>
      </c>
      <c r="CY250" s="380">
        <v>0</v>
      </c>
      <c r="CZ250" s="591">
        <f t="shared" si="420"/>
        <v>0.37698516614570299</v>
      </c>
      <c r="DA250" s="380">
        <v>0</v>
      </c>
      <c r="DB250" s="380">
        <v>0.37698516614570299</v>
      </c>
      <c r="DC250" s="591">
        <f t="shared" si="421"/>
        <v>0.17775372218968599</v>
      </c>
      <c r="DD250" s="380">
        <v>0</v>
      </c>
      <c r="DE250" s="380">
        <v>0.17775372218968599</v>
      </c>
      <c r="DF250" s="591">
        <v>0</v>
      </c>
      <c r="DG250" s="380">
        <v>0</v>
      </c>
      <c r="DH250" s="380">
        <v>0</v>
      </c>
      <c r="DI250" s="89">
        <v>857.70717329797003</v>
      </c>
      <c r="DJ250" s="380">
        <v>394.680145224451</v>
      </c>
      <c r="DK250" s="380">
        <v>0</v>
      </c>
      <c r="DL250" s="89">
        <v>3180.62751569386</v>
      </c>
      <c r="DM250" s="380">
        <v>1388.63663258978</v>
      </c>
      <c r="DN250" s="380">
        <v>0</v>
      </c>
      <c r="DO250" s="89">
        <v>544.37930631037602</v>
      </c>
      <c r="DP250" s="380">
        <v>278.32284928187102</v>
      </c>
      <c r="DQ250" s="380">
        <v>0</v>
      </c>
      <c r="DR250" s="89">
        <v>2769.4197031050999</v>
      </c>
      <c r="DS250" s="380">
        <v>1497.0458178338099</v>
      </c>
      <c r="DT250" s="380">
        <v>0.122617611800239</v>
      </c>
      <c r="DU250" s="89">
        <v>525.89725563289903</v>
      </c>
      <c r="DV250" s="380">
        <v>269.12445325199798</v>
      </c>
      <c r="DW250" s="380">
        <v>0</v>
      </c>
      <c r="DX250" s="89">
        <v>86.511995199150107</v>
      </c>
      <c r="DY250" s="380">
        <v>45.090102202945502</v>
      </c>
      <c r="DZ250" s="380">
        <v>3.6205925458720097E-2</v>
      </c>
      <c r="EA250" s="89">
        <v>430.126559871783</v>
      </c>
      <c r="EB250" s="380">
        <v>291.00114354822801</v>
      </c>
      <c r="EC250" s="380">
        <v>0</v>
      </c>
      <c r="ED250" s="89">
        <v>51.813785217503799</v>
      </c>
      <c r="EE250" s="380">
        <v>28.246319994358</v>
      </c>
      <c r="EF250" s="380">
        <v>0</v>
      </c>
      <c r="EG250" s="89">
        <v>295.40479420873999</v>
      </c>
      <c r="EH250" s="380">
        <v>209.22223402974501</v>
      </c>
      <c r="EI250" s="380">
        <v>0</v>
      </c>
      <c r="EJ250" s="89">
        <v>50.821949705474601</v>
      </c>
      <c r="EK250" s="380">
        <v>32.874666331820201</v>
      </c>
      <c r="EL250" s="380">
        <v>0</v>
      </c>
      <c r="EM250" s="89">
        <v>137.310139299139</v>
      </c>
      <c r="EN250" s="380">
        <v>81.718745187305004</v>
      </c>
      <c r="EO250" s="380">
        <v>0</v>
      </c>
      <c r="EP250" s="89">
        <v>16.4929902490647</v>
      </c>
      <c r="EQ250" s="380">
        <v>9.78719592934738</v>
      </c>
      <c r="ER250" s="380">
        <v>0</v>
      </c>
      <c r="ES250" s="89">
        <v>100.669929325732</v>
      </c>
      <c r="ET250" s="380">
        <v>56.3178131754999</v>
      </c>
      <c r="EU250" s="380">
        <v>0</v>
      </c>
      <c r="EV250" s="89">
        <v>18.445683308288999</v>
      </c>
      <c r="EW250" s="380">
        <v>10.276203761459699</v>
      </c>
      <c r="EX250" s="380">
        <v>0</v>
      </c>
      <c r="EY250" s="591">
        <v>0</v>
      </c>
      <c r="EZ250" s="380">
        <v>0</v>
      </c>
      <c r="FA250" s="380">
        <v>0</v>
      </c>
      <c r="FB250" s="89">
        <v>7.9064266344626297</v>
      </c>
      <c r="FC250" s="380">
        <v>5.8453857371809397</v>
      </c>
      <c r="FD250" s="380">
        <v>0.153761187651483</v>
      </c>
      <c r="FE250" s="89">
        <v>0.50605348937707895</v>
      </c>
      <c r="FF250" s="380">
        <v>1.0121069787541599</v>
      </c>
      <c r="FG250" s="380">
        <v>8.7384562545990099E-2</v>
      </c>
      <c r="FH250" s="89">
        <v>26.633313092696401</v>
      </c>
      <c r="FI250" s="380">
        <v>20.219734900142502</v>
      </c>
      <c r="FJ250" s="380">
        <v>0</v>
      </c>
      <c r="FK250" s="89">
        <v>8.2059003014180796</v>
      </c>
      <c r="FL250" s="380">
        <v>9.1541941861059097</v>
      </c>
      <c r="FM250" s="380">
        <v>0</v>
      </c>
    </row>
    <row r="251" spans="2:169">
      <c r="B251" s="73" t="s">
        <v>1337</v>
      </c>
      <c r="C251" s="73" t="s">
        <v>1454</v>
      </c>
      <c r="D251" s="73" t="s">
        <v>1367</v>
      </c>
      <c r="H251" s="73" t="s">
        <v>1455</v>
      </c>
      <c r="I251" s="73" t="s">
        <v>1514</v>
      </c>
      <c r="J251" s="73" t="s">
        <v>1515</v>
      </c>
      <c r="K251" s="73" t="s">
        <v>1527</v>
      </c>
      <c r="L251" s="73">
        <v>15</v>
      </c>
      <c r="M251" s="113" t="s">
        <v>1818</v>
      </c>
      <c r="N251" s="591">
        <f t="shared" si="395"/>
        <v>15.2785246729311</v>
      </c>
      <c r="O251" s="380">
        <v>26.696791486467902</v>
      </c>
      <c r="P251" s="380">
        <v>15.2785246729311</v>
      </c>
      <c r="Q251" s="591">
        <f t="shared" si="424"/>
        <v>12.785792241072899</v>
      </c>
      <c r="R251" s="380">
        <v>22.554402637431799</v>
      </c>
      <c r="S251" s="380">
        <v>12.785792241072899</v>
      </c>
      <c r="T251" s="89">
        <v>52.537162797477301</v>
      </c>
      <c r="U251" s="380">
        <v>64.818375413094302</v>
      </c>
      <c r="V251" s="380">
        <v>38.207969703744901</v>
      </c>
      <c r="W251" s="89">
        <v>8.1753992867137697</v>
      </c>
      <c r="X251" s="380">
        <v>13.8373654387534</v>
      </c>
      <c r="Y251" s="380">
        <v>1.3734711552049299</v>
      </c>
      <c r="Z251" s="89">
        <v>11.747618316286101</v>
      </c>
      <c r="AA251" s="380">
        <v>6.0518416282259899</v>
      </c>
      <c r="AB251" s="380">
        <v>2.7620683357918501</v>
      </c>
      <c r="AC251" s="89">
        <v>1730.0257547531401</v>
      </c>
      <c r="AD251" s="380">
        <v>3754.4498940847998</v>
      </c>
      <c r="AE251" s="380">
        <v>1607.2953495960101</v>
      </c>
      <c r="AF251" s="89">
        <v>202407.53704290901</v>
      </c>
      <c r="AG251" s="380">
        <v>53091.523890248201</v>
      </c>
      <c r="AH251" s="380">
        <v>51.9313978349766</v>
      </c>
      <c r="AI251" s="591">
        <f t="shared" si="427"/>
        <v>393.28128995208698</v>
      </c>
      <c r="AJ251" s="380">
        <v>729.52665362755295</v>
      </c>
      <c r="AK251" s="380">
        <v>393.28128995208698</v>
      </c>
      <c r="AL251" s="591">
        <f t="shared" si="435"/>
        <v>833.31306324704303</v>
      </c>
      <c r="AM251" s="380">
        <v>1056.78958744017</v>
      </c>
      <c r="AN251" s="380">
        <v>833.31306324704303</v>
      </c>
      <c r="AO251" s="591">
        <f t="shared" si="375"/>
        <v>237.858756792078</v>
      </c>
      <c r="AP251" s="380">
        <v>438.17508401511202</v>
      </c>
      <c r="AQ251" s="380">
        <v>237.858756792078</v>
      </c>
      <c r="AR251" s="89">
        <v>3.3273719214763702</v>
      </c>
      <c r="AS251" s="380">
        <v>2.37880331473841</v>
      </c>
      <c r="AT251" s="380">
        <v>2.1533132497977001</v>
      </c>
      <c r="AU251" s="591">
        <f t="shared" si="453"/>
        <v>4.0014158255707404</v>
      </c>
      <c r="AV251" s="380">
        <v>0</v>
      </c>
      <c r="AW251" s="380">
        <v>4.0014158255707404</v>
      </c>
      <c r="AX251" s="89">
        <v>1.2304434941885101</v>
      </c>
      <c r="AY251" s="382">
        <v>1.40377459867424</v>
      </c>
      <c r="AZ251" s="382">
        <v>0.29105972908427802</v>
      </c>
      <c r="BA251" s="591">
        <f t="shared" si="416"/>
        <v>7.3232249706741701</v>
      </c>
      <c r="BB251" s="380">
        <v>11.0033756873376</v>
      </c>
      <c r="BC251" s="380">
        <v>7.3232249706741701</v>
      </c>
      <c r="BD251" s="89">
        <v>500.61707049754602</v>
      </c>
      <c r="BE251" s="380">
        <v>130.99242111411601</v>
      </c>
      <c r="BF251" s="380">
        <v>4.5158208876819499</v>
      </c>
      <c r="BG251" s="89">
        <v>222.42170483168999</v>
      </c>
      <c r="BH251" s="380">
        <v>42.320418964653399</v>
      </c>
      <c r="BI251" s="380">
        <v>5.0634501061313504</v>
      </c>
      <c r="BJ251" s="89">
        <v>195.63172665649</v>
      </c>
      <c r="BK251" s="380">
        <v>129.026243701487</v>
      </c>
      <c r="BL251" s="380">
        <v>24.085931390124699</v>
      </c>
      <c r="BM251" s="591">
        <f t="shared" si="417"/>
        <v>0.123124791996052</v>
      </c>
      <c r="BN251" s="380">
        <v>0</v>
      </c>
      <c r="BO251" s="380">
        <v>0.123124791996052</v>
      </c>
      <c r="BP251" s="591">
        <f t="shared" si="382"/>
        <v>1.34679612114986</v>
      </c>
      <c r="BQ251" s="380">
        <v>0</v>
      </c>
      <c r="BR251" s="380">
        <v>1.34679612114986</v>
      </c>
      <c r="BS251" s="89">
        <v>1.48686489986391</v>
      </c>
      <c r="BT251" s="380">
        <v>2.97372979972782</v>
      </c>
      <c r="BU251" s="380">
        <v>1.3079839954900701</v>
      </c>
      <c r="BV251" s="591">
        <f t="shared" si="456"/>
        <v>1.3090721731180199</v>
      </c>
      <c r="BW251" s="380">
        <v>0</v>
      </c>
      <c r="BX251" s="380">
        <v>1.3090721731180199</v>
      </c>
      <c r="BY251" s="89">
        <v>2.6236312224912002</v>
      </c>
      <c r="BZ251" s="380">
        <v>1.8367539650663101</v>
      </c>
      <c r="CA251" s="380">
        <v>0.52500016564617003</v>
      </c>
      <c r="CB251" s="89">
        <v>101.992853533551</v>
      </c>
      <c r="CC251" s="380">
        <v>27.2764838453073</v>
      </c>
      <c r="CD251" s="380">
        <v>1.7232275186827299</v>
      </c>
      <c r="CE251" s="89">
        <v>31.558048830761699</v>
      </c>
      <c r="CF251" s="380">
        <v>14.843067346325</v>
      </c>
      <c r="CG251" s="380">
        <v>0.76873352064517197</v>
      </c>
      <c r="CH251" s="591">
        <f t="shared" si="436"/>
        <v>15.3410642507886</v>
      </c>
      <c r="CI251" s="380">
        <v>20.0892012150718</v>
      </c>
      <c r="CJ251" s="380">
        <v>15.3410642507886</v>
      </c>
      <c r="CK251" s="89">
        <v>291.682833092625</v>
      </c>
      <c r="CL251" s="380">
        <v>71.239224441739594</v>
      </c>
      <c r="CM251" s="380">
        <v>0.14279466087529</v>
      </c>
      <c r="CN251" s="89">
        <v>1351.6071008061399</v>
      </c>
      <c r="CO251" s="380">
        <v>379.38225431503997</v>
      </c>
      <c r="CP251" s="380">
        <v>0</v>
      </c>
      <c r="CQ251" s="89">
        <v>0</v>
      </c>
      <c r="CR251" s="380">
        <v>0</v>
      </c>
      <c r="CS251" s="380">
        <v>0</v>
      </c>
      <c r="CT251" s="591">
        <f t="shared" si="458"/>
        <v>4.91347974995823E-2</v>
      </c>
      <c r="CU251" s="380">
        <v>0</v>
      </c>
      <c r="CV251" s="380">
        <v>4.91347974995823E-2</v>
      </c>
      <c r="CW251" s="89">
        <v>0</v>
      </c>
      <c r="CX251" s="380">
        <v>0</v>
      </c>
      <c r="CY251" s="380">
        <v>0</v>
      </c>
      <c r="CZ251" s="591">
        <f t="shared" si="420"/>
        <v>0.37987882853759802</v>
      </c>
      <c r="DA251" s="380">
        <v>0</v>
      </c>
      <c r="DB251" s="380">
        <v>0.37987882853759802</v>
      </c>
      <c r="DC251" s="591">
        <f t="shared" si="421"/>
        <v>0.21209683420959999</v>
      </c>
      <c r="DD251" s="380">
        <v>0</v>
      </c>
      <c r="DE251" s="380">
        <v>0.21209683420959999</v>
      </c>
      <c r="DF251" s="591">
        <f t="shared" ref="DF251:DF252" si="459">DH251</f>
        <v>0.29504406357984297</v>
      </c>
      <c r="DG251" s="380">
        <v>0</v>
      </c>
      <c r="DH251" s="380">
        <v>0.29504406357984297</v>
      </c>
      <c r="DI251" s="89">
        <v>664.33984845895304</v>
      </c>
      <c r="DJ251" s="380">
        <v>160.353285242006</v>
      </c>
      <c r="DK251" s="380">
        <v>3.8189016766294902E-2</v>
      </c>
      <c r="DL251" s="89">
        <v>2504.6761292405399</v>
      </c>
      <c r="DM251" s="380">
        <v>627.64940783528095</v>
      </c>
      <c r="DN251" s="380">
        <v>0</v>
      </c>
      <c r="DO251" s="89">
        <v>443.08030050211198</v>
      </c>
      <c r="DP251" s="380">
        <v>119.777544725724</v>
      </c>
      <c r="DQ251" s="380">
        <v>0</v>
      </c>
      <c r="DR251" s="89">
        <v>2236.9891449408801</v>
      </c>
      <c r="DS251" s="380">
        <v>528.82764828852896</v>
      </c>
      <c r="DT251" s="380">
        <v>0</v>
      </c>
      <c r="DU251" s="89">
        <v>478.216996789674</v>
      </c>
      <c r="DV251" s="380">
        <v>69.401657838099695</v>
      </c>
      <c r="DW251" s="380">
        <v>0</v>
      </c>
      <c r="DX251" s="89">
        <v>65.203193076626206</v>
      </c>
      <c r="DY251" s="380">
        <v>16.589542438524699</v>
      </c>
      <c r="DZ251" s="380">
        <v>0</v>
      </c>
      <c r="EA251" s="89">
        <v>386.15019515652102</v>
      </c>
      <c r="EB251" s="380">
        <v>48.228035850546298</v>
      </c>
      <c r="EC251" s="380">
        <v>0</v>
      </c>
      <c r="ED251" s="89">
        <v>49.0810409927603</v>
      </c>
      <c r="EE251" s="380">
        <v>9.4250986849065495</v>
      </c>
      <c r="EF251" s="380">
        <v>0</v>
      </c>
      <c r="EG251" s="89">
        <v>266.12741877772902</v>
      </c>
      <c r="EH251" s="380">
        <v>65.561261051978306</v>
      </c>
      <c r="EI251" s="380">
        <v>0</v>
      </c>
      <c r="EJ251" s="89">
        <v>47.183879073369901</v>
      </c>
      <c r="EK251" s="380">
        <v>10.8620674977128</v>
      </c>
      <c r="EL251" s="380">
        <v>0</v>
      </c>
      <c r="EM251" s="89">
        <v>130.00618623504101</v>
      </c>
      <c r="EN251" s="380">
        <v>23.118285441911699</v>
      </c>
      <c r="EO251" s="380">
        <v>0</v>
      </c>
      <c r="EP251" s="89">
        <v>15.516079682136301</v>
      </c>
      <c r="EQ251" s="380">
        <v>4.2811219976063697</v>
      </c>
      <c r="ER251" s="380">
        <v>0</v>
      </c>
      <c r="ES251" s="89">
        <v>93.849493226766597</v>
      </c>
      <c r="ET251" s="380">
        <v>31.313781769620999</v>
      </c>
      <c r="EU251" s="380">
        <v>0</v>
      </c>
      <c r="EV251" s="89">
        <v>16.756329589156699</v>
      </c>
      <c r="EW251" s="380">
        <v>3.0408508925331801</v>
      </c>
      <c r="EX251" s="380">
        <v>0</v>
      </c>
      <c r="EY251" s="591">
        <v>0</v>
      </c>
      <c r="EZ251" s="380">
        <v>0</v>
      </c>
      <c r="FA251" s="380">
        <v>0</v>
      </c>
      <c r="FB251" s="89">
        <v>6.0917069695389099</v>
      </c>
      <c r="FC251" s="380">
        <v>3.02045363532477</v>
      </c>
      <c r="FD251" s="380">
        <v>0.122822980217523</v>
      </c>
      <c r="FE251" s="591">
        <f t="shared" ref="FE251" si="460">FG251</f>
        <v>9.7214910491231807E-2</v>
      </c>
      <c r="FF251" s="380">
        <v>0</v>
      </c>
      <c r="FG251" s="380">
        <v>9.7214910491231807E-2</v>
      </c>
      <c r="FH251" s="89">
        <v>13.332194664514599</v>
      </c>
      <c r="FI251" s="380">
        <v>5.6449865037526097</v>
      </c>
      <c r="FJ251" s="380">
        <v>4.9153119268825499E-2</v>
      </c>
      <c r="FK251" s="89">
        <v>5.1827725721180498</v>
      </c>
      <c r="FL251" s="380">
        <v>3.5932346407344098</v>
      </c>
      <c r="FM251" s="380">
        <v>0</v>
      </c>
    </row>
    <row r="252" spans="2:169">
      <c r="B252" s="73" t="s">
        <v>1337</v>
      </c>
      <c r="C252" s="73" t="s">
        <v>1454</v>
      </c>
      <c r="D252" s="73" t="s">
        <v>1367</v>
      </c>
      <c r="H252" s="73" t="s">
        <v>1455</v>
      </c>
      <c r="I252" s="73" t="s">
        <v>1514</v>
      </c>
      <c r="J252" s="73" t="s">
        <v>1515</v>
      </c>
      <c r="K252" s="73" t="s">
        <v>1527</v>
      </c>
      <c r="L252" s="73">
        <v>15</v>
      </c>
      <c r="M252" s="113" t="s">
        <v>1819</v>
      </c>
      <c r="N252" s="591">
        <f t="shared" si="395"/>
        <v>25.343361153236199</v>
      </c>
      <c r="O252" s="380">
        <v>21.952830479756599</v>
      </c>
      <c r="P252" s="380">
        <v>25.343361153236199</v>
      </c>
      <c r="Q252" s="591">
        <f t="shared" si="424"/>
        <v>27.8004188200557</v>
      </c>
      <c r="R252" s="380">
        <v>43.702633453852599</v>
      </c>
      <c r="S252" s="380">
        <v>27.8004188200557</v>
      </c>
      <c r="T252" s="89">
        <v>362.00590528857401</v>
      </c>
      <c r="U252" s="380">
        <v>124.634666929047</v>
      </c>
      <c r="V252" s="380">
        <v>75.3463540915957</v>
      </c>
      <c r="W252" s="89">
        <v>7.4486353823183196</v>
      </c>
      <c r="X252" s="380">
        <v>2.2229041506618201</v>
      </c>
      <c r="Y252" s="380">
        <v>3.1856995707014999</v>
      </c>
      <c r="Z252" s="89">
        <v>512.81573570435899</v>
      </c>
      <c r="AA252" s="380">
        <v>167.64264018301799</v>
      </c>
      <c r="AB252" s="380">
        <v>4.6376557996595098</v>
      </c>
      <c r="AC252" s="89">
        <v>4676.0698555846002</v>
      </c>
      <c r="AD252" s="380">
        <v>2015.9568167835901</v>
      </c>
      <c r="AE252" s="380">
        <v>3473.7527328453998</v>
      </c>
      <c r="AF252" s="89">
        <v>208603.50635091501</v>
      </c>
      <c r="AG252" s="380">
        <v>48309.813470475601</v>
      </c>
      <c r="AH252" s="380">
        <v>110.218994179414</v>
      </c>
      <c r="AI252" s="591">
        <f t="shared" si="427"/>
        <v>653.40482481663605</v>
      </c>
      <c r="AJ252" s="380">
        <v>219.82871473439599</v>
      </c>
      <c r="AK252" s="380">
        <v>653.40482481663605</v>
      </c>
      <c r="AL252" s="89">
        <v>2050.54367959096</v>
      </c>
      <c r="AM252" s="380">
        <v>2358.4961472578302</v>
      </c>
      <c r="AN252" s="380">
        <v>1240.81783391714</v>
      </c>
      <c r="AO252" s="591">
        <f t="shared" si="375"/>
        <v>561.49996643812995</v>
      </c>
      <c r="AP252" s="380">
        <v>180.19211981574</v>
      </c>
      <c r="AQ252" s="380">
        <v>561.49996643812995</v>
      </c>
      <c r="AR252" s="89">
        <v>4.3501174716274704</v>
      </c>
      <c r="AS252" s="380">
        <v>4.3355814408253499</v>
      </c>
      <c r="AT252" s="380">
        <v>3.3750422575674799</v>
      </c>
      <c r="AU252" s="89">
        <v>30.9191701988746</v>
      </c>
      <c r="AV252" s="380">
        <v>20.439242372091101</v>
      </c>
      <c r="AW252" s="380">
        <v>4.8578257745707401</v>
      </c>
      <c r="AX252" s="591">
        <f t="shared" ref="AX252" si="461">AZ252</f>
        <v>0.54937339089910597</v>
      </c>
      <c r="AY252" s="382">
        <v>0.50471511865487595</v>
      </c>
      <c r="AZ252" s="382">
        <v>0.54937339089910597</v>
      </c>
      <c r="BA252" s="591">
        <f t="shared" si="416"/>
        <v>11.825559327852201</v>
      </c>
      <c r="BB252" s="380">
        <v>9.7691758911002005</v>
      </c>
      <c r="BC252" s="380">
        <v>11.825559327852201</v>
      </c>
      <c r="BD252" s="89">
        <v>440.73205148354901</v>
      </c>
      <c r="BE252" s="380">
        <v>19.371036560843301</v>
      </c>
      <c r="BF252" s="380">
        <v>9.3469216527654702</v>
      </c>
      <c r="BG252" s="89">
        <v>142.064317681391</v>
      </c>
      <c r="BH252" s="380">
        <v>18.6537949557326</v>
      </c>
      <c r="BI252" s="380">
        <v>7.9500571120980004</v>
      </c>
      <c r="BJ252" s="89">
        <v>138.85816706809601</v>
      </c>
      <c r="BK252" s="380">
        <v>87.958629870105796</v>
      </c>
      <c r="BL252" s="380">
        <v>36.219355462948201</v>
      </c>
      <c r="BM252" s="591">
        <f t="shared" si="417"/>
        <v>0.33463652590828702</v>
      </c>
      <c r="BN252" s="380">
        <v>0.65128007107909303</v>
      </c>
      <c r="BO252" s="380">
        <v>0.33463652590828702</v>
      </c>
      <c r="BP252" s="591">
        <f t="shared" si="382"/>
        <v>2.9855507001258301</v>
      </c>
      <c r="BQ252" s="380">
        <v>0</v>
      </c>
      <c r="BR252" s="380">
        <v>2.9855507001258301</v>
      </c>
      <c r="BS252" s="591">
        <f t="shared" ref="BS252:BS255" si="462">BU252</f>
        <v>2.6442161260542298</v>
      </c>
      <c r="BT252" s="380">
        <v>0</v>
      </c>
      <c r="BU252" s="380">
        <v>2.6442161260542298</v>
      </c>
      <c r="BV252" s="89">
        <v>4.25635548170255</v>
      </c>
      <c r="BW252" s="380">
        <v>1.5351824961592999</v>
      </c>
      <c r="BX252" s="380">
        <v>3.1574086282731</v>
      </c>
      <c r="BY252" s="89">
        <v>1.93940248077037</v>
      </c>
      <c r="BZ252" s="380">
        <v>1.4051229916504799</v>
      </c>
      <c r="CA252" s="380">
        <v>0.78224831196359002</v>
      </c>
      <c r="CB252" s="89">
        <v>98.727730362377102</v>
      </c>
      <c r="CC252" s="380">
        <v>15.725960935813101</v>
      </c>
      <c r="CD252" s="380">
        <v>3.1945056027138201</v>
      </c>
      <c r="CE252" s="89">
        <v>41.859807471568701</v>
      </c>
      <c r="CF252" s="380">
        <v>13.249274428003099</v>
      </c>
      <c r="CG252" s="380">
        <v>1.23766666045937</v>
      </c>
      <c r="CH252" s="591">
        <f t="shared" si="436"/>
        <v>26.6648474167323</v>
      </c>
      <c r="CI252" s="380">
        <v>5.2168867638483603</v>
      </c>
      <c r="CJ252" s="380">
        <v>26.6648474167323</v>
      </c>
      <c r="CK252" s="89">
        <v>316.52061014438402</v>
      </c>
      <c r="CL252" s="380">
        <v>12.7777206132206</v>
      </c>
      <c r="CM252" s="380">
        <v>0.22202059285821901</v>
      </c>
      <c r="CN252" s="89">
        <v>830.30169362281902</v>
      </c>
      <c r="CO252" s="380">
        <v>121.359772646972</v>
      </c>
      <c r="CP252" s="380">
        <v>7.7018907399313496E-2</v>
      </c>
      <c r="CQ252" s="89">
        <v>0.48158605922592801</v>
      </c>
      <c r="CR252" s="380">
        <v>0.96317211845185602</v>
      </c>
      <c r="CS252" s="380">
        <v>0</v>
      </c>
      <c r="CT252" s="89">
        <v>0</v>
      </c>
      <c r="CU252" s="380">
        <v>0</v>
      </c>
      <c r="CV252" s="380">
        <v>0</v>
      </c>
      <c r="CW252" s="89">
        <v>0</v>
      </c>
      <c r="CX252" s="380">
        <v>0</v>
      </c>
      <c r="CY252" s="380">
        <v>0</v>
      </c>
      <c r="CZ252" s="591">
        <f t="shared" si="420"/>
        <v>0.81459367751859502</v>
      </c>
      <c r="DA252" s="380">
        <v>0</v>
      </c>
      <c r="DB252" s="380">
        <v>0.81459367751859502</v>
      </c>
      <c r="DC252" s="591">
        <f t="shared" si="421"/>
        <v>0.37025501569590702</v>
      </c>
      <c r="DD252" s="380">
        <v>0</v>
      </c>
      <c r="DE252" s="380">
        <v>0.37025501569590702</v>
      </c>
      <c r="DF252" s="591">
        <f t="shared" si="459"/>
        <v>0.51590099960269498</v>
      </c>
      <c r="DG252" s="380">
        <v>0</v>
      </c>
      <c r="DH252" s="380">
        <v>0.51590099960269498</v>
      </c>
      <c r="DI252" s="89">
        <v>1086.0632150623601</v>
      </c>
      <c r="DJ252" s="380">
        <v>304.60038030391502</v>
      </c>
      <c r="DK252" s="380">
        <v>6.6808304836388402E-2</v>
      </c>
      <c r="DL252" s="89">
        <v>3339.6564759829298</v>
      </c>
      <c r="DM252" s="380">
        <v>586.25680593507502</v>
      </c>
      <c r="DN252" s="380">
        <v>0</v>
      </c>
      <c r="DO252" s="89">
        <v>416.23181483998098</v>
      </c>
      <c r="DP252" s="380">
        <v>40.512682628537299</v>
      </c>
      <c r="DQ252" s="380">
        <v>0</v>
      </c>
      <c r="DR252" s="89">
        <v>1652.1905463747801</v>
      </c>
      <c r="DS252" s="380">
        <v>262.28656892130198</v>
      </c>
      <c r="DT252" s="380">
        <v>0</v>
      </c>
      <c r="DU252" s="89">
        <v>256.35901305650799</v>
      </c>
      <c r="DV252" s="380">
        <v>46.302420044080002</v>
      </c>
      <c r="DW252" s="380">
        <v>0.30236654556382397</v>
      </c>
      <c r="DX252" s="89">
        <v>59.990447895320401</v>
      </c>
      <c r="DY252" s="380">
        <v>5.52193828622298</v>
      </c>
      <c r="DZ252" s="380">
        <v>8.0042592635619705E-2</v>
      </c>
      <c r="EA252" s="89">
        <v>203.513322395854</v>
      </c>
      <c r="EB252" s="380">
        <v>28.617559989867502</v>
      </c>
      <c r="EC252" s="380">
        <v>0</v>
      </c>
      <c r="ED252" s="89">
        <v>23.522813554920901</v>
      </c>
      <c r="EE252" s="380">
        <v>4.2683609848975301</v>
      </c>
      <c r="EF252" s="380">
        <v>0</v>
      </c>
      <c r="EG252" s="89">
        <v>119.245635093259</v>
      </c>
      <c r="EH252" s="380">
        <v>40.442866745938602</v>
      </c>
      <c r="EI252" s="380">
        <v>0</v>
      </c>
      <c r="EJ252" s="89">
        <v>25.607787148678302</v>
      </c>
      <c r="EK252" s="380">
        <v>5.0497851830768603</v>
      </c>
      <c r="EL252" s="380">
        <v>0</v>
      </c>
      <c r="EM252" s="89">
        <v>68.9772120381799</v>
      </c>
      <c r="EN252" s="380">
        <v>23.449686205275398</v>
      </c>
      <c r="EO252" s="380">
        <v>0</v>
      </c>
      <c r="EP252" s="89">
        <v>9.7630111866276703</v>
      </c>
      <c r="EQ252" s="380">
        <v>1.1690512331780201</v>
      </c>
      <c r="ER252" s="380">
        <v>0</v>
      </c>
      <c r="ES252" s="89">
        <v>55.5444527424496</v>
      </c>
      <c r="ET252" s="380">
        <v>7.3817031531788704</v>
      </c>
      <c r="EU252" s="380">
        <v>0.21222752767222</v>
      </c>
      <c r="EV252" s="89">
        <v>9.7772644703605902</v>
      </c>
      <c r="EW252" s="380">
        <v>3.2562253928598102</v>
      </c>
      <c r="EX252" s="380">
        <v>0</v>
      </c>
      <c r="EY252" s="591">
        <f t="shared" ref="EY252:EY254" si="463">FA252</f>
        <v>0.22618978606954099</v>
      </c>
      <c r="EZ252" s="380">
        <v>0</v>
      </c>
      <c r="FA252" s="380">
        <v>0.22618978606954099</v>
      </c>
      <c r="FB252" s="89">
        <v>5.6351704145188899</v>
      </c>
      <c r="FC252" s="380">
        <v>1.93288144984282</v>
      </c>
      <c r="FD252" s="380">
        <v>0</v>
      </c>
      <c r="FE252" s="89">
        <v>0.58122043921090905</v>
      </c>
      <c r="FF252" s="380">
        <v>0.129207849202681</v>
      </c>
      <c r="FG252" s="380">
        <v>0.25141015794476201</v>
      </c>
      <c r="FH252" s="89">
        <v>20.458567082422402</v>
      </c>
      <c r="FI252" s="380">
        <v>4.3805889688612103</v>
      </c>
      <c r="FJ252" s="380">
        <v>0</v>
      </c>
      <c r="FK252" s="89">
        <v>5.1995682431957801</v>
      </c>
      <c r="FL252" s="380">
        <v>1.26260515887509</v>
      </c>
      <c r="FM252" s="380">
        <v>0</v>
      </c>
    </row>
    <row r="253" spans="2:169">
      <c r="B253" s="73" t="s">
        <v>1337</v>
      </c>
      <c r="C253" s="73" t="s">
        <v>1454</v>
      </c>
      <c r="D253" s="73" t="s">
        <v>1367</v>
      </c>
      <c r="H253" s="73" t="s">
        <v>1455</v>
      </c>
      <c r="I253" s="73" t="s">
        <v>1514</v>
      </c>
      <c r="J253" s="73" t="s">
        <v>1515</v>
      </c>
      <c r="K253" s="73" t="s">
        <v>1527</v>
      </c>
      <c r="L253" s="73">
        <v>15</v>
      </c>
      <c r="M253" s="113" t="s">
        <v>1820</v>
      </c>
      <c r="N253" s="89">
        <v>18.399357301141599</v>
      </c>
      <c r="O253" s="380">
        <v>28.127292564028998</v>
      </c>
      <c r="P253" s="380">
        <v>13.6390868751766</v>
      </c>
      <c r="Q253" s="591">
        <f t="shared" si="424"/>
        <v>13.8469337116635</v>
      </c>
      <c r="R253" s="380">
        <v>36.291696563198798</v>
      </c>
      <c r="S253" s="380">
        <v>13.8469337116635</v>
      </c>
      <c r="T253" s="89">
        <v>89.798615103319193</v>
      </c>
      <c r="U253" s="380">
        <v>77.5584709058691</v>
      </c>
      <c r="V253" s="380">
        <v>36.7686299597936</v>
      </c>
      <c r="W253" s="89">
        <v>6.9903040325252803</v>
      </c>
      <c r="X253" s="380">
        <v>13.9806080650506</v>
      </c>
      <c r="Y253" s="380">
        <v>1.28486407299151</v>
      </c>
      <c r="Z253" s="89">
        <v>45.444521872038898</v>
      </c>
      <c r="AA253" s="380">
        <v>28.767928858995401</v>
      </c>
      <c r="AB253" s="380">
        <v>2.8626695454075999</v>
      </c>
      <c r="AC253" s="591">
        <f t="shared" ref="AC253:AC254" si="464">AE253</f>
        <v>1764.45181721888</v>
      </c>
      <c r="AD253" s="380">
        <v>4510.6682990444097</v>
      </c>
      <c r="AE253" s="380">
        <v>1764.45181721888</v>
      </c>
      <c r="AF253" s="89">
        <v>192642.227498853</v>
      </c>
      <c r="AG253" s="380">
        <v>55236.351978769599</v>
      </c>
      <c r="AH253" s="380">
        <v>59.428941116648403</v>
      </c>
      <c r="AI253" s="591">
        <f t="shared" si="427"/>
        <v>399.96948188535998</v>
      </c>
      <c r="AJ253" s="380">
        <v>856.32548142362202</v>
      </c>
      <c r="AK253" s="380">
        <v>399.96948188535998</v>
      </c>
      <c r="AL253" s="591">
        <f t="shared" si="435"/>
        <v>762.55663139533101</v>
      </c>
      <c r="AM253" s="380">
        <v>845.94031694475598</v>
      </c>
      <c r="AN253" s="380">
        <v>762.55663139533101</v>
      </c>
      <c r="AO253" s="591">
        <f t="shared" si="375"/>
        <v>269.47013153447102</v>
      </c>
      <c r="AP253" s="380">
        <v>415.529126735212</v>
      </c>
      <c r="AQ253" s="380">
        <v>269.47013153447102</v>
      </c>
      <c r="AR253" s="591">
        <f t="shared" ref="AR253" si="465">AT253</f>
        <v>2.4001140521637101</v>
      </c>
      <c r="AS253" s="380">
        <v>3.90958281940715</v>
      </c>
      <c r="AT253" s="380">
        <v>2.4001140521637101</v>
      </c>
      <c r="AU253" s="591">
        <f t="shared" ref="AU253:AU255" si="466">AW253</f>
        <v>4.14754504710689</v>
      </c>
      <c r="AV253" s="380">
        <v>0</v>
      </c>
      <c r="AW253" s="380">
        <v>4.14754504710689</v>
      </c>
      <c r="AX253" s="89">
        <v>0.49524792768792097</v>
      </c>
      <c r="AY253" s="382">
        <v>0.99049585537584295</v>
      </c>
      <c r="AZ253" s="382">
        <v>0.48797516505011601</v>
      </c>
      <c r="BA253" s="591">
        <f t="shared" si="416"/>
        <v>7.43582812277368</v>
      </c>
      <c r="BB253" s="380">
        <v>8.3619873257422199</v>
      </c>
      <c r="BC253" s="380">
        <v>7.43582812277368</v>
      </c>
      <c r="BD253" s="89">
        <v>412.32395989334901</v>
      </c>
      <c r="BE253" s="380">
        <v>51.744786495209901</v>
      </c>
      <c r="BF253" s="380">
        <v>5.0049658099777004</v>
      </c>
      <c r="BG253" s="89">
        <v>138.00837305978001</v>
      </c>
      <c r="BH253" s="380">
        <v>25.163055669897101</v>
      </c>
      <c r="BI253" s="380">
        <v>6.1907753787224902</v>
      </c>
      <c r="BJ253" s="89">
        <v>158.096379230921</v>
      </c>
      <c r="BK253" s="380">
        <v>45.246904443301403</v>
      </c>
      <c r="BL253" s="380">
        <v>26.634741062138499</v>
      </c>
      <c r="BM253" s="591">
        <f t="shared" si="417"/>
        <v>0.242614802384086</v>
      </c>
      <c r="BN253" s="380">
        <v>0</v>
      </c>
      <c r="BO253" s="380">
        <v>0.242614802384086</v>
      </c>
      <c r="BP253" s="591">
        <f t="shared" si="382"/>
        <v>1.6150376279063501</v>
      </c>
      <c r="BQ253" s="380">
        <v>0</v>
      </c>
      <c r="BR253" s="380">
        <v>1.6150376279063501</v>
      </c>
      <c r="BS253" s="591">
        <f t="shared" si="462"/>
        <v>1.62778424499057</v>
      </c>
      <c r="BT253" s="380">
        <v>2.5346078527304798</v>
      </c>
      <c r="BU253" s="380">
        <v>1.62778424499057</v>
      </c>
      <c r="BV253" s="89">
        <v>1.92459070710464</v>
      </c>
      <c r="BW253" s="380">
        <v>3.8491814142092702</v>
      </c>
      <c r="BX253" s="380">
        <v>1.6580576731819201</v>
      </c>
      <c r="BY253" s="89">
        <v>2.8633066733388302</v>
      </c>
      <c r="BZ253" s="380">
        <v>3.4842224473532202</v>
      </c>
      <c r="CA253" s="380">
        <v>0.54686581037308901</v>
      </c>
      <c r="CB253" s="89">
        <v>139.474641168792</v>
      </c>
      <c r="CC253" s="380">
        <v>23.7187667515234</v>
      </c>
      <c r="CD253" s="380">
        <v>2.0969481298050701</v>
      </c>
      <c r="CE253" s="89">
        <v>45.793304855939603</v>
      </c>
      <c r="CF253" s="380">
        <v>14.6633728713492</v>
      </c>
      <c r="CG253" s="380">
        <v>0.79768759182328097</v>
      </c>
      <c r="CH253" s="591">
        <f t="shared" si="436"/>
        <v>15.7835786435442</v>
      </c>
      <c r="CI253" s="380">
        <v>35.244236434557102</v>
      </c>
      <c r="CJ253" s="380">
        <v>15.7835786435442</v>
      </c>
      <c r="CK253" s="89">
        <v>311.89612433354898</v>
      </c>
      <c r="CL253" s="380">
        <v>70.102595991928595</v>
      </c>
      <c r="CM253" s="380">
        <v>0.19627998284420201</v>
      </c>
      <c r="CN253" s="89">
        <v>1276.2975278034501</v>
      </c>
      <c r="CO253" s="380">
        <v>290.25464146320201</v>
      </c>
      <c r="CP253" s="380">
        <v>0</v>
      </c>
      <c r="CQ253" s="89">
        <v>0.91048961751192803</v>
      </c>
      <c r="CR253" s="380">
        <v>1.8209792350238601</v>
      </c>
      <c r="CS253" s="380">
        <v>0</v>
      </c>
      <c r="CT253" s="89">
        <v>0</v>
      </c>
      <c r="CU253" s="380">
        <v>0</v>
      </c>
      <c r="CV253" s="380">
        <v>0</v>
      </c>
      <c r="CW253" s="89">
        <v>0</v>
      </c>
      <c r="CX253" s="380">
        <v>0</v>
      </c>
      <c r="CY253" s="380">
        <v>0</v>
      </c>
      <c r="CZ253" s="591">
        <f t="shared" si="420"/>
        <v>0.53089673306578999</v>
      </c>
      <c r="DA253" s="380">
        <v>0</v>
      </c>
      <c r="DB253" s="380">
        <v>0.53089673306578999</v>
      </c>
      <c r="DC253" s="591">
        <f t="shared" si="421"/>
        <v>0.24063793335595701</v>
      </c>
      <c r="DD253" s="380">
        <v>0</v>
      </c>
      <c r="DE253" s="380">
        <v>0.24063793335595701</v>
      </c>
      <c r="DF253" s="591">
        <v>0</v>
      </c>
      <c r="DG253" s="380">
        <v>0</v>
      </c>
      <c r="DH253" s="380">
        <v>0</v>
      </c>
      <c r="DI253" s="89">
        <v>1622.60995746916</v>
      </c>
      <c r="DJ253" s="380">
        <v>559.05147946075499</v>
      </c>
      <c r="DK253" s="380">
        <v>0</v>
      </c>
      <c r="DL253" s="89">
        <v>4822.4053446029002</v>
      </c>
      <c r="DM253" s="380">
        <v>1738.1613221217699</v>
      </c>
      <c r="DN253" s="380">
        <v>3.7375595182725499E-2</v>
      </c>
      <c r="DO253" s="89">
        <v>652.638430413376</v>
      </c>
      <c r="DP253" s="380">
        <v>227.87532000734399</v>
      </c>
      <c r="DQ253" s="380">
        <v>0</v>
      </c>
      <c r="DR253" s="89">
        <v>2881.09355943123</v>
      </c>
      <c r="DS253" s="380">
        <v>1037.1730956290301</v>
      </c>
      <c r="DT253" s="380">
        <v>0</v>
      </c>
      <c r="DU253" s="89">
        <v>419.15578273027103</v>
      </c>
      <c r="DV253" s="380">
        <v>131.530049725109</v>
      </c>
      <c r="DW253" s="380">
        <v>0</v>
      </c>
      <c r="DX253" s="89">
        <v>99.244190365364005</v>
      </c>
      <c r="DY253" s="380">
        <v>47.165951266810502</v>
      </c>
      <c r="DZ253" s="380">
        <v>0</v>
      </c>
      <c r="EA253" s="89">
        <v>326.98985794781998</v>
      </c>
      <c r="EB253" s="380">
        <v>141.98213924005901</v>
      </c>
      <c r="EC253" s="380">
        <v>0</v>
      </c>
      <c r="ED253" s="89">
        <v>34.176440933809502</v>
      </c>
      <c r="EE253" s="380">
        <v>17.263424303548302</v>
      </c>
      <c r="EF253" s="380">
        <v>0</v>
      </c>
      <c r="EG253" s="89">
        <v>227.82640255804299</v>
      </c>
      <c r="EH253" s="380">
        <v>69.287102084848698</v>
      </c>
      <c r="EI253" s="380">
        <v>0.111611010930769</v>
      </c>
      <c r="EJ253" s="89">
        <v>44.322974458246797</v>
      </c>
      <c r="EK253" s="380">
        <v>15.011500031656601</v>
      </c>
      <c r="EL253" s="380">
        <v>0</v>
      </c>
      <c r="EM253" s="89">
        <v>120.70450009495499</v>
      </c>
      <c r="EN253" s="380">
        <v>23.5520664735479</v>
      </c>
      <c r="EO253" s="380">
        <v>0</v>
      </c>
      <c r="EP253" s="89">
        <v>15.6678544065262</v>
      </c>
      <c r="EQ253" s="380">
        <v>5.7286554571144102</v>
      </c>
      <c r="ER253" s="380">
        <v>2.68509610747747E-2</v>
      </c>
      <c r="ES253" s="89">
        <v>100.74481533719801</v>
      </c>
      <c r="ET253" s="380">
        <v>32.886161032626298</v>
      </c>
      <c r="EU253" s="380">
        <v>0</v>
      </c>
      <c r="EV253" s="89">
        <v>16.627783836509099</v>
      </c>
      <c r="EW253" s="380">
        <v>4.3335213474256102</v>
      </c>
      <c r="EX253" s="380">
        <v>0</v>
      </c>
      <c r="EY253" s="591">
        <f t="shared" si="463"/>
        <v>0.13878733199691501</v>
      </c>
      <c r="EZ253" s="380">
        <v>0</v>
      </c>
      <c r="FA253" s="380">
        <v>0.13878733199691501</v>
      </c>
      <c r="FB253" s="89">
        <v>10.509387924747299</v>
      </c>
      <c r="FC253" s="380">
        <v>5.0467631299151297</v>
      </c>
      <c r="FD253" s="380">
        <v>9.3647707386691398E-2</v>
      </c>
      <c r="FE253" s="89">
        <v>0.24642453086268901</v>
      </c>
      <c r="FF253" s="380">
        <v>0.49284906172537801</v>
      </c>
      <c r="FG253" s="380">
        <v>0.134152295780432</v>
      </c>
      <c r="FH253" s="89">
        <v>54.187448795079803</v>
      </c>
      <c r="FI253" s="380">
        <v>19.7831342135859</v>
      </c>
      <c r="FJ253" s="380">
        <v>0</v>
      </c>
      <c r="FK253" s="89">
        <v>15.122100244995501</v>
      </c>
      <c r="FL253" s="380">
        <v>3.3817342218517199</v>
      </c>
      <c r="FM253" s="380">
        <v>0</v>
      </c>
    </row>
    <row r="254" spans="2:169">
      <c r="B254" s="73" t="s">
        <v>1337</v>
      </c>
      <c r="C254" s="73" t="s">
        <v>1454</v>
      </c>
      <c r="D254" s="73" t="s">
        <v>1367</v>
      </c>
      <c r="H254" s="73" t="s">
        <v>1455</v>
      </c>
      <c r="I254" s="73" t="s">
        <v>1514</v>
      </c>
      <c r="J254" s="73" t="s">
        <v>1515</v>
      </c>
      <c r="K254" s="73" t="s">
        <v>1527</v>
      </c>
      <c r="L254" s="73">
        <v>15</v>
      </c>
      <c r="M254" s="113" t="s">
        <v>1821</v>
      </c>
      <c r="N254" s="591">
        <f t="shared" si="395"/>
        <v>12.388812954277499</v>
      </c>
      <c r="O254" s="380">
        <v>28.583955868160501</v>
      </c>
      <c r="P254" s="380">
        <v>12.388812954277499</v>
      </c>
      <c r="Q254" s="591">
        <f t="shared" si="424"/>
        <v>12.7728126617786</v>
      </c>
      <c r="R254" s="380">
        <v>27.650807339377799</v>
      </c>
      <c r="S254" s="380">
        <v>12.7728126617786</v>
      </c>
      <c r="T254" s="89">
        <v>60.979287185829698</v>
      </c>
      <c r="U254" s="380">
        <v>42.212786935997201</v>
      </c>
      <c r="V254" s="380">
        <v>28.734599670133001</v>
      </c>
      <c r="W254" s="89">
        <v>0</v>
      </c>
      <c r="X254" s="380">
        <v>0</v>
      </c>
      <c r="Y254" s="380">
        <v>0</v>
      </c>
      <c r="Z254" s="89">
        <v>6.9134510817986001</v>
      </c>
      <c r="AA254" s="380">
        <v>6.4476947271154401</v>
      </c>
      <c r="AB254" s="380">
        <v>2.4154285299438398</v>
      </c>
      <c r="AC254" s="591">
        <f t="shared" si="464"/>
        <v>1771.75330209649</v>
      </c>
      <c r="AD254" s="380">
        <v>2795.1434023541901</v>
      </c>
      <c r="AE254" s="380">
        <v>1771.75330209649</v>
      </c>
      <c r="AF254" s="89">
        <v>207541.40685796199</v>
      </c>
      <c r="AG254" s="380">
        <v>46877.256477337702</v>
      </c>
      <c r="AH254" s="380">
        <v>44.769990741143801</v>
      </c>
      <c r="AI254" s="89">
        <v>326.31313821781299</v>
      </c>
      <c r="AJ254" s="380">
        <v>968.43619585558895</v>
      </c>
      <c r="AK254" s="380">
        <v>310.91374984273301</v>
      </c>
      <c r="AL254" s="591">
        <f t="shared" si="435"/>
        <v>667.34848494361097</v>
      </c>
      <c r="AM254" s="380">
        <v>1130.3059711634301</v>
      </c>
      <c r="AN254" s="380">
        <v>667.34848494361097</v>
      </c>
      <c r="AO254" s="591">
        <f t="shared" si="375"/>
        <v>182.52355358443199</v>
      </c>
      <c r="AP254" s="380">
        <v>436.27137249905797</v>
      </c>
      <c r="AQ254" s="380">
        <v>182.52355358443199</v>
      </c>
      <c r="AR254" s="89">
        <v>3.4711210238128198</v>
      </c>
      <c r="AS254" s="380">
        <v>4.2632781447093304</v>
      </c>
      <c r="AT254" s="380">
        <v>1.7128566201433899</v>
      </c>
      <c r="AU254" s="591">
        <f t="shared" si="466"/>
        <v>3.5328709087938601</v>
      </c>
      <c r="AV254" s="380">
        <v>0</v>
      </c>
      <c r="AW254" s="380">
        <v>3.5328709087938601</v>
      </c>
      <c r="AX254" s="89">
        <v>0.576726578978487</v>
      </c>
      <c r="AY254" s="382">
        <v>1.15345315795697</v>
      </c>
      <c r="AZ254" s="382">
        <v>0.32478453437495702</v>
      </c>
      <c r="BA254" s="591">
        <f t="shared" si="416"/>
        <v>5.8149653397301302</v>
      </c>
      <c r="BB254" s="380">
        <v>9.87769201032377</v>
      </c>
      <c r="BC254" s="380">
        <v>5.8149653397301302</v>
      </c>
      <c r="BD254" s="89">
        <v>432.19502112489198</v>
      </c>
      <c r="BE254" s="380">
        <v>113.314327806405</v>
      </c>
      <c r="BF254" s="380">
        <v>4.2017830784914496</v>
      </c>
      <c r="BG254" s="89">
        <v>136.526631557282</v>
      </c>
      <c r="BH254" s="380">
        <v>49.614404118777003</v>
      </c>
      <c r="BI254" s="380">
        <v>3.8133518541155502</v>
      </c>
      <c r="BJ254" s="89">
        <v>135.219203708164</v>
      </c>
      <c r="BK254" s="380">
        <v>77.715575433969505</v>
      </c>
      <c r="BL254" s="380">
        <v>17.503757684199002</v>
      </c>
      <c r="BM254" s="591">
        <f t="shared" si="417"/>
        <v>0.130317315070789</v>
      </c>
      <c r="BN254" s="380">
        <v>0</v>
      </c>
      <c r="BO254" s="380">
        <v>0.130317315070789</v>
      </c>
      <c r="BP254" s="591">
        <f t="shared" si="382"/>
        <v>1.4347351896340199</v>
      </c>
      <c r="BQ254" s="380">
        <v>0</v>
      </c>
      <c r="BR254" s="380">
        <v>1.4347351896340199</v>
      </c>
      <c r="BS254" s="591">
        <f t="shared" si="462"/>
        <v>1.0504632198308901</v>
      </c>
      <c r="BT254" s="380">
        <v>3.0826212795353798</v>
      </c>
      <c r="BU254" s="380">
        <v>1.0504632198308901</v>
      </c>
      <c r="BV254" s="591">
        <f t="shared" ref="BV254" si="467">BX254</f>
        <v>0.99893703762626096</v>
      </c>
      <c r="BW254" s="380">
        <v>0</v>
      </c>
      <c r="BX254" s="380">
        <v>0.99893703762626096</v>
      </c>
      <c r="BY254" s="89">
        <v>1.8025990669676699</v>
      </c>
      <c r="BZ254" s="380">
        <v>1.71963194192179</v>
      </c>
      <c r="CA254" s="380">
        <v>0.40710232840563498</v>
      </c>
      <c r="CB254" s="89">
        <v>68.0749219429769</v>
      </c>
      <c r="CC254" s="380">
        <v>26.6165515364385</v>
      </c>
      <c r="CD254" s="380">
        <v>1.5732165824022899</v>
      </c>
      <c r="CE254" s="89">
        <v>23.100982488870098</v>
      </c>
      <c r="CF254" s="380">
        <v>13.823404991581199</v>
      </c>
      <c r="CG254" s="380">
        <v>0.42340979206805701</v>
      </c>
      <c r="CH254" s="591">
        <f t="shared" si="436"/>
        <v>11.934211077806401</v>
      </c>
      <c r="CI254" s="380">
        <v>26.005418208991198</v>
      </c>
      <c r="CJ254" s="380">
        <v>11.934211077806401</v>
      </c>
      <c r="CK254" s="89">
        <v>323.59108824401602</v>
      </c>
      <c r="CL254" s="380">
        <v>57.755339495582398</v>
      </c>
      <c r="CM254" s="380">
        <v>0.124109061390538</v>
      </c>
      <c r="CN254" s="89">
        <v>755.00834185786096</v>
      </c>
      <c r="CO254" s="380">
        <v>193.661296105876</v>
      </c>
      <c r="CP254" s="380">
        <v>0</v>
      </c>
      <c r="CQ254" s="89">
        <v>0</v>
      </c>
      <c r="CR254" s="380">
        <v>0</v>
      </c>
      <c r="CS254" s="380">
        <v>0</v>
      </c>
      <c r="CT254" s="89">
        <v>0</v>
      </c>
      <c r="CU254" s="380">
        <v>0</v>
      </c>
      <c r="CV254" s="380">
        <v>0</v>
      </c>
      <c r="CW254" s="89">
        <v>0</v>
      </c>
      <c r="CX254" s="380">
        <v>0</v>
      </c>
      <c r="CY254" s="380">
        <v>0</v>
      </c>
      <c r="CZ254" s="591">
        <f t="shared" si="420"/>
        <v>0.32075790426518402</v>
      </c>
      <c r="DA254" s="380">
        <v>0</v>
      </c>
      <c r="DB254" s="380">
        <v>0.32075790426518402</v>
      </c>
      <c r="DC254" s="591">
        <f t="shared" si="421"/>
        <v>0.148725498384886</v>
      </c>
      <c r="DD254" s="380">
        <v>0</v>
      </c>
      <c r="DE254" s="380">
        <v>0.148725498384886</v>
      </c>
      <c r="DF254" s="591">
        <f t="shared" ref="DF254:DF255" si="468">DH254</f>
        <v>0.24053238657222201</v>
      </c>
      <c r="DG254" s="380">
        <v>0</v>
      </c>
      <c r="DH254" s="380">
        <v>0.24053238657222201</v>
      </c>
      <c r="DI254" s="89">
        <v>682.18790738718894</v>
      </c>
      <c r="DJ254" s="380">
        <v>190.900823075852</v>
      </c>
      <c r="DK254" s="380">
        <v>4.3679150524603701E-2</v>
      </c>
      <c r="DL254" s="89">
        <v>2150.3949194782699</v>
      </c>
      <c r="DM254" s="380">
        <v>537.31457192447601</v>
      </c>
      <c r="DN254" s="380">
        <v>0</v>
      </c>
      <c r="DO254" s="89">
        <v>335.61508507587001</v>
      </c>
      <c r="DP254" s="380">
        <v>100.72465233753201</v>
      </c>
      <c r="DQ254" s="380">
        <v>0</v>
      </c>
      <c r="DR254" s="89">
        <v>1470.3893307063499</v>
      </c>
      <c r="DS254" s="380">
        <v>300.70525140436303</v>
      </c>
      <c r="DT254" s="380">
        <v>0</v>
      </c>
      <c r="DU254" s="89">
        <v>268.47219128947</v>
      </c>
      <c r="DV254" s="380">
        <v>40.186795669797</v>
      </c>
      <c r="DW254" s="380">
        <v>0</v>
      </c>
      <c r="DX254" s="89">
        <v>76.276940736530193</v>
      </c>
      <c r="DY254" s="380">
        <v>16.593745270031601</v>
      </c>
      <c r="DZ254" s="380">
        <v>3.7295616062370703E-2</v>
      </c>
      <c r="EA254" s="89">
        <v>225.261811642689</v>
      </c>
      <c r="EB254" s="380">
        <v>69.256579621930896</v>
      </c>
      <c r="EC254" s="380">
        <v>0</v>
      </c>
      <c r="ED254" s="89">
        <v>25.4834594176452</v>
      </c>
      <c r="EE254" s="380">
        <v>7.0806609218282599</v>
      </c>
      <c r="EF254" s="380">
        <v>0</v>
      </c>
      <c r="EG254" s="89">
        <v>137.295735154986</v>
      </c>
      <c r="EH254" s="380">
        <v>42.118821968393199</v>
      </c>
      <c r="EI254" s="380">
        <v>0</v>
      </c>
      <c r="EJ254" s="89">
        <v>26.259637346599501</v>
      </c>
      <c r="EK254" s="380">
        <v>7.2467316446788104</v>
      </c>
      <c r="EL254" s="380">
        <v>0</v>
      </c>
      <c r="EM254" s="89">
        <v>65.767283067217704</v>
      </c>
      <c r="EN254" s="380">
        <v>17.872409968945401</v>
      </c>
      <c r="EO254" s="380">
        <v>0</v>
      </c>
      <c r="EP254" s="89">
        <v>7.8399846666817004</v>
      </c>
      <c r="EQ254" s="380">
        <v>2.61293691732766</v>
      </c>
      <c r="ER254" s="380">
        <v>2.03950577451361E-2</v>
      </c>
      <c r="ES254" s="89">
        <v>50.857042868238501</v>
      </c>
      <c r="ET254" s="380">
        <v>17.375965210641901</v>
      </c>
      <c r="EU254" s="380">
        <v>0</v>
      </c>
      <c r="EV254" s="89">
        <v>8.0673107644855602</v>
      </c>
      <c r="EW254" s="380">
        <v>2.8191937434209899</v>
      </c>
      <c r="EX254" s="380">
        <v>0</v>
      </c>
      <c r="EY254" s="591">
        <f t="shared" si="463"/>
        <v>0.105408503800309</v>
      </c>
      <c r="EZ254" s="380">
        <v>0</v>
      </c>
      <c r="FA254" s="380">
        <v>0.105408503800309</v>
      </c>
      <c r="FB254" s="89">
        <v>5.5468072841603702</v>
      </c>
      <c r="FC254" s="380">
        <v>3.6747685068246301</v>
      </c>
      <c r="FD254" s="380">
        <v>7.14332806185803E-2</v>
      </c>
      <c r="FE254" s="591">
        <f t="shared" ref="FE254" si="469">FG254</f>
        <v>9.8263366708454397E-2</v>
      </c>
      <c r="FF254" s="380">
        <v>0</v>
      </c>
      <c r="FG254" s="380">
        <v>9.8263366708454397E-2</v>
      </c>
      <c r="FH254" s="89">
        <v>14.2234622619492</v>
      </c>
      <c r="FI254" s="380">
        <v>8.2300267002895797</v>
      </c>
      <c r="FJ254" s="380">
        <v>4.0097308739860199E-2</v>
      </c>
      <c r="FK254" s="89">
        <v>3.8451461883066802</v>
      </c>
      <c r="FL254" s="380">
        <v>2.5400871996864902</v>
      </c>
      <c r="FM254" s="380">
        <v>0</v>
      </c>
    </row>
    <row r="255" spans="2:169" ht="15.75" thickBot="1">
      <c r="B255" s="75" t="s">
        <v>1337</v>
      </c>
      <c r="C255" s="75" t="s">
        <v>1454</v>
      </c>
      <c r="D255" s="75" t="s">
        <v>1367</v>
      </c>
      <c r="E255" s="75"/>
      <c r="F255" s="75"/>
      <c r="G255" s="75"/>
      <c r="H255" s="75" t="s">
        <v>1455</v>
      </c>
      <c r="I255" s="75" t="s">
        <v>1514</v>
      </c>
      <c r="J255" s="75" t="s">
        <v>1515</v>
      </c>
      <c r="K255" s="75" t="s">
        <v>1527</v>
      </c>
      <c r="L255" s="75">
        <v>15</v>
      </c>
      <c r="M255" s="114" t="s">
        <v>1822</v>
      </c>
      <c r="N255" s="603">
        <f t="shared" si="395"/>
        <v>14.3977330173986</v>
      </c>
      <c r="O255" s="407">
        <v>18.143787279520801</v>
      </c>
      <c r="P255" s="407">
        <v>14.3977330173986</v>
      </c>
      <c r="Q255" s="603">
        <f t="shared" si="424"/>
        <v>14.9085323035345</v>
      </c>
      <c r="R255" s="407">
        <v>23.275010809569501</v>
      </c>
      <c r="S255" s="407">
        <v>14.9085323035345</v>
      </c>
      <c r="T255" s="95">
        <v>43.729393450483599</v>
      </c>
      <c r="U255" s="407">
        <v>34.6813803998159</v>
      </c>
      <c r="V255" s="407">
        <v>40.008358477942203</v>
      </c>
      <c r="W255" s="95">
        <v>14.324553089782301</v>
      </c>
      <c r="X255" s="407">
        <v>15.490088775742301</v>
      </c>
      <c r="Y255" s="407">
        <v>0.74272126733560795</v>
      </c>
      <c r="Z255" s="95">
        <v>23.813656913836901</v>
      </c>
      <c r="AA255" s="407">
        <v>29.0636640555716</v>
      </c>
      <c r="AB255" s="407">
        <v>2.8708027689874198</v>
      </c>
      <c r="AC255" s="95">
        <v>2790.6783987265699</v>
      </c>
      <c r="AD255" s="407">
        <v>3757.5471721916701</v>
      </c>
      <c r="AE255" s="407">
        <v>1701.6233139333999</v>
      </c>
      <c r="AF255" s="95">
        <v>200952.19369197701</v>
      </c>
      <c r="AG255" s="407">
        <v>34286.359223706801</v>
      </c>
      <c r="AH255" s="407">
        <v>66.679837380601896</v>
      </c>
      <c r="AI255" s="603">
        <f t="shared" si="427"/>
        <v>336.55679177257599</v>
      </c>
      <c r="AJ255" s="407">
        <v>642.80774476178703</v>
      </c>
      <c r="AK255" s="407">
        <v>336.55679177257599</v>
      </c>
      <c r="AL255" s="95">
        <v>737.99252002522701</v>
      </c>
      <c r="AM255" s="407">
        <v>1475.9850400504499</v>
      </c>
      <c r="AN255" s="407">
        <v>696.08089494312105</v>
      </c>
      <c r="AO255" s="603">
        <f t="shared" si="375"/>
        <v>174.91359422258401</v>
      </c>
      <c r="AP255" s="407">
        <v>250.41690714935399</v>
      </c>
      <c r="AQ255" s="407">
        <v>174.91359422258401</v>
      </c>
      <c r="AR255" s="95">
        <v>5.5457072035303803</v>
      </c>
      <c r="AS255" s="407">
        <v>5.0386719805551703</v>
      </c>
      <c r="AT255" s="407">
        <v>2.21213697970038</v>
      </c>
      <c r="AU255" s="603">
        <f t="shared" si="466"/>
        <v>4.15647171343719</v>
      </c>
      <c r="AV255" s="407">
        <v>0</v>
      </c>
      <c r="AW255" s="407">
        <v>4.15647171343719</v>
      </c>
      <c r="AX255" s="603">
        <f t="shared" ref="AX255" si="470">AZ255</f>
        <v>0.41223742692405702</v>
      </c>
      <c r="AY255" s="408">
        <v>0.982632601035201</v>
      </c>
      <c r="AZ255" s="408">
        <v>0.41223742692405702</v>
      </c>
      <c r="BA255" s="603">
        <f t="shared" si="416"/>
        <v>7.6272976530430698</v>
      </c>
      <c r="BB255" s="407">
        <v>14.7093550550037</v>
      </c>
      <c r="BC255" s="407">
        <v>7.6272976530430698</v>
      </c>
      <c r="BD255" s="95">
        <v>509.357678598956</v>
      </c>
      <c r="BE255" s="407">
        <v>75.771977893277693</v>
      </c>
      <c r="BF255" s="407">
        <v>4.9921408415773501</v>
      </c>
      <c r="BG255" s="95">
        <v>264.44474470790601</v>
      </c>
      <c r="BH255" s="407">
        <v>107.425886060572</v>
      </c>
      <c r="BI255" s="407">
        <v>5.1580770404236898</v>
      </c>
      <c r="BJ255" s="95">
        <v>276.68137283287001</v>
      </c>
      <c r="BK255" s="407">
        <v>105.81579870161499</v>
      </c>
      <c r="BL255" s="407">
        <v>20.398830754788602</v>
      </c>
      <c r="BM255" s="603">
        <f t="shared" si="417"/>
        <v>0.23014622584118299</v>
      </c>
      <c r="BN255" s="407">
        <v>0</v>
      </c>
      <c r="BO255" s="407">
        <v>0.23014622584118299</v>
      </c>
      <c r="BP255" s="603">
        <f t="shared" si="382"/>
        <v>1.7557177405404301</v>
      </c>
      <c r="BQ255" s="407">
        <v>0</v>
      </c>
      <c r="BR255" s="407">
        <v>1.7557177405404301</v>
      </c>
      <c r="BS255" s="603">
        <f t="shared" si="462"/>
        <v>1.6905433526129601</v>
      </c>
      <c r="BT255" s="407">
        <v>2.5816075470567998</v>
      </c>
      <c r="BU255" s="407">
        <v>1.6905433526129601</v>
      </c>
      <c r="BV255" s="95">
        <v>4.4513998958124299</v>
      </c>
      <c r="BW255" s="407">
        <v>7.6430748670220998</v>
      </c>
      <c r="BX255" s="407">
        <v>1.3817990690383599</v>
      </c>
      <c r="BY255" s="95">
        <v>4.9369919734332397</v>
      </c>
      <c r="BZ255" s="407">
        <v>2.6919807940249001</v>
      </c>
      <c r="CA255" s="407">
        <v>0.535075259564742</v>
      </c>
      <c r="CB255" s="95">
        <v>186.955652702592</v>
      </c>
      <c r="CC255" s="407">
        <v>51.945617502383897</v>
      </c>
      <c r="CD255" s="407">
        <v>1.96840818096528</v>
      </c>
      <c r="CE255" s="95">
        <v>54.805840495229802</v>
      </c>
      <c r="CF255" s="407">
        <v>22.696883472875001</v>
      </c>
      <c r="CG255" s="407">
        <v>1.00052318143496</v>
      </c>
      <c r="CH255" s="603">
        <f t="shared" si="436"/>
        <v>13.62250836146</v>
      </c>
      <c r="CI255" s="407">
        <v>28.5510312393736</v>
      </c>
      <c r="CJ255" s="407">
        <v>13.62250836146</v>
      </c>
      <c r="CK255" s="95">
        <v>297.20573727152998</v>
      </c>
      <c r="CL255" s="407">
        <v>70.396251300882</v>
      </c>
      <c r="CM255" s="407">
        <v>0.194988353626528</v>
      </c>
      <c r="CN255" s="95">
        <v>1716.34881155889</v>
      </c>
      <c r="CO255" s="407">
        <v>246.15407908323201</v>
      </c>
      <c r="CP255" s="407">
        <v>4.6504323091077403E-2</v>
      </c>
      <c r="CQ255" s="95">
        <v>2.7061661474756402</v>
      </c>
      <c r="CR255" s="407">
        <v>2.5219296860773199</v>
      </c>
      <c r="CS255" s="407">
        <v>9.4056884421419601E-2</v>
      </c>
      <c r="CT255" s="603">
        <f t="shared" ref="CT255" si="471">CV255</f>
        <v>5.1872998236937001E-2</v>
      </c>
      <c r="CU255" s="407">
        <v>0</v>
      </c>
      <c r="CV255" s="407">
        <v>5.1872998236937001E-2</v>
      </c>
      <c r="CW255" s="95">
        <v>0</v>
      </c>
      <c r="CX255" s="407">
        <v>0</v>
      </c>
      <c r="CY255" s="407">
        <v>0</v>
      </c>
      <c r="CZ255" s="603">
        <f t="shared" si="420"/>
        <v>0.455847365026183</v>
      </c>
      <c r="DA255" s="407">
        <v>0</v>
      </c>
      <c r="DB255" s="407">
        <v>0.455847365026183</v>
      </c>
      <c r="DC255" s="603">
        <f t="shared" si="421"/>
        <v>0.20951901400457101</v>
      </c>
      <c r="DD255" s="407">
        <v>0</v>
      </c>
      <c r="DE255" s="407">
        <v>0.20951901400457101</v>
      </c>
      <c r="DF255" s="603">
        <f t="shared" si="468"/>
        <v>0.62290033348601404</v>
      </c>
      <c r="DG255" s="407">
        <v>0</v>
      </c>
      <c r="DH255" s="407">
        <v>0.62290033348601404</v>
      </c>
      <c r="DI255" s="95">
        <v>2829.0181507736202</v>
      </c>
      <c r="DJ255" s="407">
        <v>677.47350461758299</v>
      </c>
      <c r="DK255" s="407">
        <v>0</v>
      </c>
      <c r="DL255" s="95">
        <v>7499.71702442472</v>
      </c>
      <c r="DM255" s="407">
        <v>1822.0543659969201</v>
      </c>
      <c r="DN255" s="407">
        <v>0</v>
      </c>
      <c r="DO255" s="95">
        <v>990.76062611978602</v>
      </c>
      <c r="DP255" s="407">
        <v>216.050346100952</v>
      </c>
      <c r="DQ255" s="407">
        <v>0</v>
      </c>
      <c r="DR255" s="95">
        <v>4005.1069739999198</v>
      </c>
      <c r="DS255" s="407">
        <v>746.89801830914701</v>
      </c>
      <c r="DT255" s="407">
        <v>0</v>
      </c>
      <c r="DU255" s="95">
        <v>531.61952799694302</v>
      </c>
      <c r="DV255" s="407">
        <v>122.06898328987801</v>
      </c>
      <c r="DW255" s="407">
        <v>0</v>
      </c>
      <c r="DX255" s="95">
        <v>231.675167760661</v>
      </c>
      <c r="DY255" s="407">
        <v>53.466579636028897</v>
      </c>
      <c r="DZ255" s="407">
        <v>0</v>
      </c>
      <c r="EA255" s="95">
        <v>411.03327651085499</v>
      </c>
      <c r="EB255" s="407">
        <v>95.215775533920393</v>
      </c>
      <c r="EC255" s="407">
        <v>0</v>
      </c>
      <c r="ED255" s="95">
        <v>43.772908267444599</v>
      </c>
      <c r="EE255" s="407">
        <v>9.7053336870121996</v>
      </c>
      <c r="EF255" s="407">
        <v>0</v>
      </c>
      <c r="EG255" s="95">
        <v>234.43483883539699</v>
      </c>
      <c r="EH255" s="407">
        <v>57.662198044450399</v>
      </c>
      <c r="EI255" s="407">
        <v>0</v>
      </c>
      <c r="EJ255" s="95">
        <v>50.128944832887797</v>
      </c>
      <c r="EK255" s="407">
        <v>9.5747068156664703</v>
      </c>
      <c r="EL255" s="407">
        <v>0</v>
      </c>
      <c r="EM255" s="95">
        <v>142.65135364779101</v>
      </c>
      <c r="EN255" s="407">
        <v>19.6776633194258</v>
      </c>
      <c r="EO255" s="407">
        <v>0</v>
      </c>
      <c r="EP255" s="95">
        <v>20.666234565322</v>
      </c>
      <c r="EQ255" s="407">
        <v>3.3523811279135698</v>
      </c>
      <c r="ER255" s="407">
        <v>0</v>
      </c>
      <c r="ES255" s="95">
        <v>135.24205566691001</v>
      </c>
      <c r="ET255" s="407">
        <v>14.6215395050311</v>
      </c>
      <c r="EU255" s="407">
        <v>0</v>
      </c>
      <c r="EV255" s="95">
        <v>24.132257285812301</v>
      </c>
      <c r="EW255" s="407">
        <v>9.4351020799524008</v>
      </c>
      <c r="EX255" s="407">
        <v>0</v>
      </c>
      <c r="EY255" s="603">
        <v>0</v>
      </c>
      <c r="EZ255" s="407">
        <v>0</v>
      </c>
      <c r="FA255" s="407">
        <v>0</v>
      </c>
      <c r="FB255" s="95">
        <v>11.6656202674959</v>
      </c>
      <c r="FC255" s="407">
        <v>4.5038877888788003</v>
      </c>
      <c r="FD255" s="407">
        <v>9.2619514205131995E-2</v>
      </c>
      <c r="FE255" s="95">
        <v>0.52822098132906303</v>
      </c>
      <c r="FF255" s="407">
        <v>1.0564419626581301</v>
      </c>
      <c r="FG255" s="407">
        <v>0.117159782402767</v>
      </c>
      <c r="FH255" s="95">
        <v>75.671750547603807</v>
      </c>
      <c r="FI255" s="407">
        <v>13.7340392642077</v>
      </c>
      <c r="FJ255" s="407">
        <v>5.1955121514869002E-2</v>
      </c>
      <c r="FK255" s="95">
        <v>25.224735005999602</v>
      </c>
      <c r="FL255" s="407">
        <v>5.2961620008936396</v>
      </c>
      <c r="FM255" s="407">
        <v>4.2915947341562601E-2</v>
      </c>
    </row>
    <row r="256" spans="2:169">
      <c r="N256" s="591"/>
      <c r="O256" s="380"/>
      <c r="P256" s="380"/>
      <c r="Q256" s="591"/>
      <c r="R256" s="380"/>
      <c r="S256" s="380"/>
      <c r="T256" s="89"/>
      <c r="U256" s="380"/>
      <c r="V256" s="380"/>
      <c r="W256" s="89"/>
      <c r="X256" s="380"/>
      <c r="Y256" s="380"/>
      <c r="Z256" s="89"/>
      <c r="AA256" s="380"/>
      <c r="AB256" s="380"/>
      <c r="AC256" s="89"/>
      <c r="AD256" s="380"/>
      <c r="AE256" s="380"/>
      <c r="AF256" s="89"/>
      <c r="AG256" s="380"/>
      <c r="AH256" s="380"/>
      <c r="AI256" s="591"/>
      <c r="AJ256" s="380"/>
      <c r="AK256" s="380"/>
      <c r="AL256" s="89"/>
      <c r="AM256" s="380"/>
      <c r="AN256" s="380"/>
      <c r="AO256" s="591"/>
      <c r="AP256" s="380"/>
      <c r="AQ256" s="380"/>
      <c r="AR256" s="89"/>
      <c r="AS256" s="380"/>
      <c r="AT256" s="380"/>
      <c r="AU256" s="591"/>
      <c r="AV256" s="380"/>
      <c r="AW256" s="380"/>
      <c r="AX256" s="591"/>
      <c r="AY256" s="382"/>
      <c r="AZ256" s="382"/>
      <c r="BA256" s="591"/>
      <c r="BB256" s="380"/>
      <c r="BC256" s="380"/>
      <c r="BD256" s="89"/>
      <c r="BE256" s="380"/>
      <c r="BF256" s="380"/>
      <c r="BG256" s="89"/>
      <c r="BH256" s="380"/>
      <c r="BI256" s="380"/>
      <c r="BJ256" s="89"/>
      <c r="BK256" s="380"/>
      <c r="BL256" s="380"/>
      <c r="BM256" s="591"/>
      <c r="BN256" s="380"/>
      <c r="BO256" s="380"/>
      <c r="BP256" s="591"/>
      <c r="BQ256" s="380"/>
      <c r="BR256" s="380"/>
      <c r="BS256" s="591"/>
      <c r="BT256" s="380"/>
      <c r="BU256" s="380"/>
      <c r="BV256" s="89"/>
      <c r="BW256" s="380"/>
      <c r="BX256" s="380"/>
      <c r="BY256" s="89"/>
      <c r="BZ256" s="380"/>
      <c r="CA256" s="380"/>
      <c r="CB256" s="89"/>
      <c r="CC256" s="380"/>
      <c r="CD256" s="380"/>
      <c r="CE256" s="89"/>
      <c r="CF256" s="380"/>
      <c r="CG256" s="380"/>
      <c r="CH256" s="591"/>
      <c r="CI256" s="380"/>
      <c r="CJ256" s="380"/>
      <c r="CK256" s="89"/>
      <c r="CL256" s="380"/>
      <c r="CM256" s="380"/>
      <c r="CN256" s="89"/>
      <c r="CO256" s="380"/>
      <c r="CP256" s="380"/>
      <c r="CQ256" s="89"/>
      <c r="CR256" s="380"/>
      <c r="CS256" s="380"/>
      <c r="CT256" s="591"/>
      <c r="CU256" s="380"/>
      <c r="CV256" s="380"/>
      <c r="CW256" s="89"/>
      <c r="CX256" s="380"/>
      <c r="CY256" s="380"/>
      <c r="CZ256" s="591"/>
      <c r="DA256" s="380"/>
      <c r="DB256" s="380"/>
      <c r="DC256" s="591"/>
      <c r="DD256" s="380"/>
      <c r="DE256" s="380"/>
      <c r="DF256" s="591"/>
      <c r="DG256" s="380"/>
      <c r="DH256" s="380"/>
      <c r="DI256" s="89"/>
      <c r="DJ256" s="380"/>
      <c r="DK256" s="380"/>
      <c r="DL256" s="89"/>
      <c r="DM256" s="380"/>
      <c r="DN256" s="380"/>
      <c r="DO256" s="89"/>
      <c r="DP256" s="380"/>
      <c r="DQ256" s="380"/>
      <c r="DR256" s="89"/>
      <c r="DS256" s="380"/>
      <c r="DT256" s="380"/>
      <c r="DU256" s="89"/>
      <c r="DV256" s="380"/>
      <c r="DW256" s="380"/>
      <c r="DX256" s="89"/>
      <c r="DY256" s="380"/>
      <c r="DZ256" s="380"/>
      <c r="EA256" s="89"/>
      <c r="EB256" s="380"/>
      <c r="EC256" s="380"/>
      <c r="ED256" s="89"/>
      <c r="EE256" s="380"/>
      <c r="EF256" s="380"/>
      <c r="EG256" s="89"/>
      <c r="EH256" s="380"/>
      <c r="EI256" s="380"/>
      <c r="EJ256" s="89"/>
      <c r="EK256" s="380"/>
      <c r="EL256" s="380"/>
      <c r="EM256" s="89"/>
      <c r="EN256" s="380"/>
      <c r="EO256" s="380"/>
      <c r="EP256" s="89"/>
      <c r="EQ256" s="380"/>
      <c r="ER256" s="380"/>
      <c r="ES256" s="89"/>
      <c r="ET256" s="380"/>
      <c r="EU256" s="380"/>
      <c r="EV256" s="89"/>
      <c r="EW256" s="380"/>
      <c r="EX256" s="380"/>
      <c r="EY256" s="591"/>
      <c r="EZ256" s="380"/>
      <c r="FA256" s="380"/>
      <c r="FB256" s="89"/>
      <c r="FC256" s="380"/>
      <c r="FD256" s="380"/>
      <c r="FE256" s="89"/>
      <c r="FF256" s="380"/>
      <c r="FG256" s="380"/>
      <c r="FH256" s="89"/>
      <c r="FI256" s="380"/>
      <c r="FJ256" s="380"/>
      <c r="FK256" s="89"/>
      <c r="FL256" s="380"/>
      <c r="FM256" s="380"/>
    </row>
    <row r="258" spans="2:2">
      <c r="B258" s="73" t="s">
        <v>1149</v>
      </c>
    </row>
    <row r="259" spans="2:2">
      <c r="B259" s="73" t="s">
        <v>1823</v>
      </c>
    </row>
    <row r="260" spans="2:2">
      <c r="B260" s="73" t="s">
        <v>1151</v>
      </c>
    </row>
  </sheetData>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01A08-D4D1-44F3-92F2-B8922F740F35}">
  <dimension ref="B2:H49"/>
  <sheetViews>
    <sheetView topLeftCell="A16" workbookViewId="0">
      <selection activeCell="I47" sqref="I47"/>
    </sheetView>
  </sheetViews>
  <sheetFormatPr baseColWidth="10" defaultRowHeight="15"/>
  <cols>
    <col min="1" max="1" width="2.5703125" customWidth="1"/>
    <col min="2" max="2" width="40.5703125" customWidth="1"/>
    <col min="3" max="3" width="28.140625" bestFit="1" customWidth="1"/>
    <col min="4" max="8" width="9.28515625" customWidth="1"/>
  </cols>
  <sheetData>
    <row r="2" spans="2:8" ht="18.75">
      <c r="B2" s="80" t="s">
        <v>2582</v>
      </c>
      <c r="C2" s="72"/>
      <c r="D2" s="81"/>
      <c r="E2" s="81"/>
      <c r="F2" s="81"/>
      <c r="G2" s="81"/>
      <c r="H2" s="81"/>
    </row>
    <row r="3" spans="2:8" ht="15.75" thickBot="1">
      <c r="B3" s="82"/>
      <c r="C3" s="83"/>
      <c r="D3" s="84"/>
      <c r="E3" s="84"/>
      <c r="F3" s="84"/>
      <c r="G3" s="84"/>
      <c r="H3" s="84"/>
    </row>
    <row r="4" spans="2:8" ht="17.25">
      <c r="B4" s="1027" t="s">
        <v>147</v>
      </c>
      <c r="C4" s="85" t="s">
        <v>189</v>
      </c>
      <c r="D4" s="86">
        <v>3.77</v>
      </c>
      <c r="E4" s="86">
        <v>38.07</v>
      </c>
      <c r="F4" s="86">
        <v>18.420000000000002</v>
      </c>
      <c r="G4" s="86">
        <v>39.74</v>
      </c>
      <c r="H4" s="87"/>
    </row>
    <row r="5" spans="2:8" ht="15.75" thickBot="1">
      <c r="B5" s="1028"/>
      <c r="C5" s="75" t="s">
        <v>148</v>
      </c>
      <c r="D5" s="88" t="s">
        <v>149</v>
      </c>
      <c r="E5" s="88" t="s">
        <v>150</v>
      </c>
      <c r="F5" s="88" t="s">
        <v>151</v>
      </c>
      <c r="G5" s="88" t="s">
        <v>152</v>
      </c>
      <c r="H5" s="88" t="s">
        <v>153</v>
      </c>
    </row>
    <row r="6" spans="2:8">
      <c r="B6" s="16" t="s">
        <v>154</v>
      </c>
      <c r="C6" s="73" t="s">
        <v>155</v>
      </c>
      <c r="D6" s="89">
        <v>3.7250000000000001</v>
      </c>
      <c r="E6" s="89">
        <v>38.06</v>
      </c>
      <c r="F6" s="89">
        <v>18.43</v>
      </c>
      <c r="G6" s="89">
        <v>39.700000000000003</v>
      </c>
      <c r="H6" s="89">
        <v>99.915000000000006</v>
      </c>
    </row>
    <row r="7" spans="2:8">
      <c r="B7" s="73" t="s">
        <v>156</v>
      </c>
      <c r="C7" s="73" t="s">
        <v>157</v>
      </c>
      <c r="D7" s="89">
        <v>3.948</v>
      </c>
      <c r="E7" s="89">
        <v>38.06</v>
      </c>
      <c r="F7" s="89">
        <v>18.43</v>
      </c>
      <c r="G7" s="89">
        <v>39.700000000000003</v>
      </c>
      <c r="H7" s="89">
        <v>100.13800000000001</v>
      </c>
    </row>
    <row r="8" spans="2:8">
      <c r="B8" s="73"/>
      <c r="C8" s="73" t="s">
        <v>158</v>
      </c>
      <c r="D8" s="89">
        <v>3.847</v>
      </c>
      <c r="E8" s="89">
        <v>38.06</v>
      </c>
      <c r="F8" s="89">
        <v>18.43</v>
      </c>
      <c r="G8" s="89">
        <v>39.700000000000003</v>
      </c>
      <c r="H8" s="89">
        <v>100.03700000000001</v>
      </c>
    </row>
    <row r="9" spans="2:8">
      <c r="B9" s="73"/>
      <c r="C9" s="73" t="s">
        <v>159</v>
      </c>
      <c r="D9" s="89">
        <v>3.6309999999999998</v>
      </c>
      <c r="E9" s="89">
        <v>38.06</v>
      </c>
      <c r="F9" s="89">
        <v>18.43</v>
      </c>
      <c r="G9" s="89">
        <v>39.700000000000003</v>
      </c>
      <c r="H9" s="89">
        <v>99.820999999999998</v>
      </c>
    </row>
    <row r="10" spans="2:8">
      <c r="B10" s="73"/>
      <c r="C10" s="73" t="s">
        <v>160</v>
      </c>
      <c r="D10" s="89">
        <v>3.597</v>
      </c>
      <c r="E10" s="89">
        <v>38.06</v>
      </c>
      <c r="F10" s="89">
        <v>18.43</v>
      </c>
      <c r="G10" s="89">
        <v>39.700000000000003</v>
      </c>
      <c r="H10" s="89">
        <v>99.787000000000006</v>
      </c>
    </row>
    <row r="11" spans="2:8">
      <c r="B11" s="73"/>
      <c r="C11" s="73" t="s">
        <v>161</v>
      </c>
      <c r="D11" s="89">
        <v>3.6760000000000002</v>
      </c>
      <c r="E11" s="89">
        <v>38.06</v>
      </c>
      <c r="F11" s="89">
        <v>18.43</v>
      </c>
      <c r="G11" s="89">
        <v>39.700000000000003</v>
      </c>
      <c r="H11" s="89">
        <v>99.866</v>
      </c>
    </row>
    <row r="12" spans="2:8">
      <c r="B12" s="73"/>
      <c r="C12" s="73" t="s">
        <v>162</v>
      </c>
      <c r="D12" s="89">
        <v>3.7730000000000001</v>
      </c>
      <c r="E12" s="89">
        <v>38.06</v>
      </c>
      <c r="F12" s="89">
        <v>18.43</v>
      </c>
      <c r="G12" s="89">
        <v>39.700000000000003</v>
      </c>
      <c r="H12" s="89">
        <v>99.962999999999994</v>
      </c>
    </row>
    <row r="13" spans="2:8">
      <c r="B13" s="73"/>
      <c r="C13" s="68" t="s">
        <v>163</v>
      </c>
      <c r="D13" s="90">
        <v>3.6760000000000002</v>
      </c>
      <c r="E13" s="90">
        <v>38.06</v>
      </c>
      <c r="F13" s="90">
        <v>18.43</v>
      </c>
      <c r="G13" s="90">
        <v>39.700000000000003</v>
      </c>
      <c r="H13" s="90">
        <v>99.866</v>
      </c>
    </row>
    <row r="14" spans="2:8">
      <c r="B14" s="1029" t="s">
        <v>164</v>
      </c>
      <c r="C14" s="16" t="s">
        <v>165</v>
      </c>
      <c r="D14" s="91">
        <v>3.7341250000000001</v>
      </c>
      <c r="E14" s="89"/>
      <c r="F14" s="89"/>
      <c r="G14" s="89"/>
      <c r="H14" s="89"/>
    </row>
    <row r="15" spans="2:8">
      <c r="B15" s="1029"/>
      <c r="C15" s="16" t="s">
        <v>166</v>
      </c>
      <c r="D15" s="91">
        <v>0.11727432735745219</v>
      </c>
      <c r="E15" s="89"/>
      <c r="F15" s="89"/>
      <c r="G15" s="89"/>
      <c r="H15" s="89"/>
    </row>
    <row r="16" spans="2:8" ht="16.5">
      <c r="B16" s="1029"/>
      <c r="C16" s="92" t="s">
        <v>190</v>
      </c>
      <c r="D16" s="91">
        <f>(D14-D4)/D4*100</f>
        <v>-0.95159151193633629</v>
      </c>
      <c r="E16" s="89"/>
      <c r="F16" s="89"/>
      <c r="G16" s="89"/>
      <c r="H16" s="89"/>
    </row>
    <row r="17" spans="2:8" ht="17.25" thickBot="1">
      <c r="B17" s="1030"/>
      <c r="C17" s="93" t="s">
        <v>191</v>
      </c>
      <c r="D17" s="94">
        <f>D15/D14*100</f>
        <v>3.1406106479416782</v>
      </c>
      <c r="E17" s="95"/>
      <c r="F17" s="95"/>
      <c r="G17" s="95"/>
      <c r="H17" s="95"/>
    </row>
    <row r="18" spans="2:8">
      <c r="B18" s="16" t="s">
        <v>167</v>
      </c>
      <c r="C18" s="73" t="s">
        <v>168</v>
      </c>
      <c r="D18" s="89">
        <v>4.26</v>
      </c>
      <c r="E18" s="89">
        <v>38.06</v>
      </c>
      <c r="F18" s="89">
        <v>18.43</v>
      </c>
      <c r="G18" s="89">
        <v>39.700000000000003</v>
      </c>
      <c r="H18" s="89">
        <v>100.45</v>
      </c>
    </row>
    <row r="19" spans="2:8">
      <c r="B19" s="73" t="s">
        <v>169</v>
      </c>
      <c r="C19" s="73" t="s">
        <v>170</v>
      </c>
      <c r="D19" s="89">
        <v>5.2750000000000004</v>
      </c>
      <c r="E19" s="89">
        <v>38.06</v>
      </c>
      <c r="F19" s="89">
        <v>18.43</v>
      </c>
      <c r="G19" s="89">
        <v>39.700000000000003</v>
      </c>
      <c r="H19" s="89">
        <v>101.465</v>
      </c>
    </row>
    <row r="20" spans="2:8">
      <c r="B20" s="73"/>
      <c r="C20" s="73" t="s">
        <v>171</v>
      </c>
      <c r="D20" s="89">
        <v>5.5220000000000002</v>
      </c>
      <c r="E20" s="89">
        <v>38.06</v>
      </c>
      <c r="F20" s="89">
        <v>18.43</v>
      </c>
      <c r="G20" s="89">
        <v>39.700000000000003</v>
      </c>
      <c r="H20" s="89">
        <v>101.712</v>
      </c>
    </row>
    <row r="21" spans="2:8">
      <c r="B21" s="73"/>
      <c r="C21" s="73" t="s">
        <v>172</v>
      </c>
      <c r="D21" s="89">
        <v>4.8979999999999997</v>
      </c>
      <c r="E21" s="89">
        <v>38.06</v>
      </c>
      <c r="F21" s="89">
        <v>18.43</v>
      </c>
      <c r="G21" s="89">
        <v>39.700000000000003</v>
      </c>
      <c r="H21" s="89">
        <v>101.08799999999999</v>
      </c>
    </row>
    <row r="22" spans="2:8">
      <c r="B22" s="73"/>
      <c r="C22" s="73" t="s">
        <v>173</v>
      </c>
      <c r="D22" s="89">
        <v>4.726</v>
      </c>
      <c r="E22" s="89">
        <v>38.06</v>
      </c>
      <c r="F22" s="89">
        <v>18.43</v>
      </c>
      <c r="G22" s="89">
        <v>39.700000000000003</v>
      </c>
      <c r="H22" s="89">
        <v>100.916</v>
      </c>
    </row>
    <row r="23" spans="2:8">
      <c r="B23" s="73"/>
      <c r="C23" s="73" t="s">
        <v>174</v>
      </c>
      <c r="D23" s="89">
        <v>4.641</v>
      </c>
      <c r="E23" s="89">
        <v>38.06</v>
      </c>
      <c r="F23" s="89">
        <v>18.43</v>
      </c>
      <c r="G23" s="89">
        <v>39.700000000000003</v>
      </c>
      <c r="H23" s="89">
        <v>100.831</v>
      </c>
    </row>
    <row r="24" spans="2:8">
      <c r="B24" s="73"/>
      <c r="C24" s="73" t="s">
        <v>175</v>
      </c>
      <c r="D24" s="89">
        <v>4.6180000000000003</v>
      </c>
      <c r="E24" s="89">
        <v>38.06</v>
      </c>
      <c r="F24" s="89">
        <v>18.43</v>
      </c>
      <c r="G24" s="89">
        <v>39.700000000000003</v>
      </c>
      <c r="H24" s="89">
        <v>100.80800000000001</v>
      </c>
    </row>
    <row r="25" spans="2:8">
      <c r="B25" s="73"/>
      <c r="C25" s="68" t="s">
        <v>176</v>
      </c>
      <c r="D25" s="90">
        <v>4.569</v>
      </c>
      <c r="E25" s="90">
        <v>38.06</v>
      </c>
      <c r="F25" s="90">
        <v>18.43</v>
      </c>
      <c r="G25" s="90">
        <v>39.700000000000003</v>
      </c>
      <c r="H25" s="90">
        <v>100.759</v>
      </c>
    </row>
    <row r="26" spans="2:8">
      <c r="B26" s="1031" t="s">
        <v>177</v>
      </c>
      <c r="C26" s="16" t="s">
        <v>165</v>
      </c>
      <c r="D26" s="96">
        <v>4.813625</v>
      </c>
      <c r="E26" s="89"/>
      <c r="F26" s="89"/>
      <c r="G26" s="89"/>
      <c r="H26" s="89"/>
    </row>
    <row r="27" spans="2:8">
      <c r="B27" s="1031"/>
      <c r="C27" s="16" t="s">
        <v>166</v>
      </c>
      <c r="D27" s="96">
        <v>0.40775866023911755</v>
      </c>
      <c r="E27" s="89"/>
      <c r="F27" s="89"/>
      <c r="G27" s="89"/>
      <c r="H27" s="89"/>
    </row>
    <row r="28" spans="2:8" ht="16.5">
      <c r="B28" s="1031"/>
      <c r="C28" s="92" t="s">
        <v>190</v>
      </c>
      <c r="D28" s="96">
        <f>(D26-D4)/D4*100</f>
        <v>27.682360742705569</v>
      </c>
      <c r="E28" s="89"/>
      <c r="F28" s="89"/>
      <c r="G28" s="89"/>
      <c r="H28" s="89"/>
    </row>
    <row r="29" spans="2:8" ht="17.25" thickBot="1">
      <c r="B29" s="1032"/>
      <c r="C29" s="93" t="s">
        <v>191</v>
      </c>
      <c r="D29" s="97">
        <f>D27/D26*100</f>
        <v>8.4709270090444839</v>
      </c>
      <c r="E29" s="95"/>
      <c r="F29" s="95"/>
      <c r="G29" s="95"/>
      <c r="H29" s="95"/>
    </row>
    <row r="30" spans="2:8">
      <c r="B30" s="98" t="s">
        <v>178</v>
      </c>
      <c r="C30" s="99" t="s">
        <v>179</v>
      </c>
      <c r="D30" s="100">
        <v>3.77</v>
      </c>
      <c r="E30" s="100">
        <v>38.06</v>
      </c>
      <c r="F30" s="100">
        <v>18.43</v>
      </c>
      <c r="G30" s="100">
        <v>39.700000000000003</v>
      </c>
      <c r="H30" s="100">
        <v>99.96</v>
      </c>
    </row>
    <row r="31" spans="2:8">
      <c r="B31" s="101" t="s">
        <v>180</v>
      </c>
      <c r="C31" s="99" t="s">
        <v>181</v>
      </c>
      <c r="D31" s="100">
        <v>3.73</v>
      </c>
      <c r="E31" s="100">
        <v>38.06</v>
      </c>
      <c r="F31" s="100">
        <v>18.43</v>
      </c>
      <c r="G31" s="100">
        <v>39.700000000000003</v>
      </c>
      <c r="H31" s="100">
        <v>99.92</v>
      </c>
    </row>
    <row r="32" spans="2:8">
      <c r="B32" s="99"/>
      <c r="C32" s="99" t="s">
        <v>182</v>
      </c>
      <c r="D32" s="100">
        <v>3.645</v>
      </c>
      <c r="E32" s="100">
        <v>38.06</v>
      </c>
      <c r="F32" s="100">
        <v>18.43</v>
      </c>
      <c r="G32" s="100">
        <v>39.700000000000003</v>
      </c>
      <c r="H32" s="100">
        <v>99.834999999999994</v>
      </c>
    </row>
    <row r="33" spans="2:8">
      <c r="B33" s="99"/>
      <c r="C33" s="99" t="s">
        <v>183</v>
      </c>
      <c r="D33" s="100">
        <v>3.7669999999999999</v>
      </c>
      <c r="E33" s="100">
        <v>38.06</v>
      </c>
      <c r="F33" s="100">
        <v>18.43</v>
      </c>
      <c r="G33" s="100">
        <v>39.700000000000003</v>
      </c>
      <c r="H33" s="100">
        <v>99.956999999999994</v>
      </c>
    </row>
    <row r="34" spans="2:8">
      <c r="B34" s="99"/>
      <c r="C34" s="99" t="s">
        <v>184</v>
      </c>
      <c r="D34" s="100">
        <v>3.88</v>
      </c>
      <c r="E34" s="100">
        <v>38.06</v>
      </c>
      <c r="F34" s="100">
        <v>18.43</v>
      </c>
      <c r="G34" s="100">
        <v>39.700000000000003</v>
      </c>
      <c r="H34" s="100">
        <v>100.07</v>
      </c>
    </row>
    <row r="35" spans="2:8">
      <c r="B35" s="99"/>
      <c r="C35" s="99" t="s">
        <v>185</v>
      </c>
      <c r="D35" s="100">
        <v>3.835</v>
      </c>
      <c r="E35" s="100">
        <v>38.06</v>
      </c>
      <c r="F35" s="100">
        <v>18.43</v>
      </c>
      <c r="G35" s="100">
        <v>39.700000000000003</v>
      </c>
      <c r="H35" s="100">
        <v>100.02500000000001</v>
      </c>
    </row>
    <row r="36" spans="2:8">
      <c r="B36" s="99"/>
      <c r="C36" s="99" t="s">
        <v>186</v>
      </c>
      <c r="D36" s="100">
        <v>3.7549999999999999</v>
      </c>
      <c r="E36" s="100">
        <v>38.06</v>
      </c>
      <c r="F36" s="100">
        <v>18.43</v>
      </c>
      <c r="G36" s="100">
        <v>39.700000000000003</v>
      </c>
      <c r="H36" s="100">
        <v>99.944999999999993</v>
      </c>
    </row>
    <row r="37" spans="2:8">
      <c r="B37" s="99"/>
      <c r="C37" s="102" t="s">
        <v>187</v>
      </c>
      <c r="D37" s="103">
        <v>3.6739999999999999</v>
      </c>
      <c r="E37" s="103">
        <v>38.06</v>
      </c>
      <c r="F37" s="103">
        <v>18.43</v>
      </c>
      <c r="G37" s="103">
        <v>39.700000000000003</v>
      </c>
      <c r="H37" s="103">
        <v>99.864000000000004</v>
      </c>
    </row>
    <row r="38" spans="2:8">
      <c r="B38" s="1033" t="s">
        <v>188</v>
      </c>
      <c r="C38" s="98" t="s">
        <v>165</v>
      </c>
      <c r="D38" s="104">
        <v>3.7569999999999997</v>
      </c>
      <c r="E38" s="100"/>
      <c r="F38" s="100"/>
      <c r="G38" s="100"/>
      <c r="H38" s="100"/>
    </row>
    <row r="39" spans="2:8">
      <c r="B39" s="1033"/>
      <c r="C39" s="98" t="s">
        <v>166</v>
      </c>
      <c r="D39" s="104">
        <v>7.7134391069835259E-2</v>
      </c>
      <c r="E39" s="100"/>
      <c r="F39" s="100"/>
      <c r="G39" s="100"/>
      <c r="H39" s="100"/>
    </row>
    <row r="40" spans="2:8" ht="16.5">
      <c r="B40" s="1033"/>
      <c r="C40" s="109" t="s">
        <v>190</v>
      </c>
      <c r="D40" s="104">
        <f>(D38-D4)/D4*100</f>
        <v>-0.34482758620690568</v>
      </c>
      <c r="E40" s="100"/>
      <c r="F40" s="100"/>
      <c r="G40" s="100"/>
      <c r="H40" s="100"/>
    </row>
    <row r="41" spans="2:8" ht="17.25" thickBot="1">
      <c r="B41" s="1034"/>
      <c r="C41" s="107" t="s">
        <v>191</v>
      </c>
      <c r="D41" s="108">
        <f>D39/D38*100</f>
        <v>2.0530846704773826</v>
      </c>
      <c r="E41" s="105"/>
      <c r="F41" s="105"/>
      <c r="G41" s="105"/>
      <c r="H41" s="105"/>
    </row>
    <row r="42" spans="2:8">
      <c r="B42" s="72"/>
      <c r="C42" s="72"/>
      <c r="D42" s="106"/>
      <c r="E42" s="106"/>
      <c r="F42" s="106"/>
      <c r="G42" s="106"/>
      <c r="H42" s="106"/>
    </row>
    <row r="43" spans="2:8" s="110" customFormat="1" ht="18" customHeight="1">
      <c r="B43" s="1035" t="s">
        <v>2584</v>
      </c>
      <c r="C43" s="1036"/>
      <c r="D43" s="1036"/>
      <c r="E43" s="1036"/>
      <c r="F43" s="1036"/>
      <c r="G43" s="1036"/>
      <c r="H43" s="1036"/>
    </row>
    <row r="44" spans="2:8" s="110" customFormat="1" ht="18" customHeight="1">
      <c r="B44" s="1036"/>
      <c r="C44" s="1036"/>
      <c r="D44" s="1036"/>
      <c r="E44" s="1036"/>
      <c r="F44" s="1036"/>
      <c r="G44" s="1036"/>
      <c r="H44" s="1036"/>
    </row>
    <row r="45" spans="2:8" s="110" customFormat="1" ht="18" customHeight="1">
      <c r="B45" s="1036"/>
      <c r="C45" s="1036"/>
      <c r="D45" s="1036"/>
      <c r="E45" s="1036"/>
      <c r="F45" s="1036"/>
      <c r="G45" s="1036"/>
      <c r="H45" s="1036"/>
    </row>
    <row r="46" spans="2:8" s="110" customFormat="1" ht="18" customHeight="1">
      <c r="B46" s="1036"/>
      <c r="C46" s="1036"/>
      <c r="D46" s="1036"/>
      <c r="E46" s="1036"/>
      <c r="F46" s="1036"/>
      <c r="G46" s="1036"/>
      <c r="H46" s="1036"/>
    </row>
    <row r="47" spans="2:8">
      <c r="B47" s="73"/>
      <c r="C47" s="72"/>
      <c r="D47" s="106"/>
      <c r="E47" s="106"/>
      <c r="F47" s="106"/>
      <c r="G47" s="106"/>
      <c r="H47" s="106"/>
    </row>
    <row r="48" spans="2:8">
      <c r="B48" s="73"/>
      <c r="C48" s="72"/>
      <c r="D48" s="106"/>
      <c r="E48" s="106"/>
      <c r="F48" s="106"/>
      <c r="G48" s="106"/>
      <c r="H48" s="106"/>
    </row>
    <row r="49" spans="3:8">
      <c r="C49" s="72"/>
      <c r="D49" s="106"/>
      <c r="E49" s="106"/>
      <c r="F49" s="106"/>
      <c r="G49" s="106"/>
      <c r="H49" s="106"/>
    </row>
  </sheetData>
  <mergeCells count="5">
    <mergeCell ref="B4:B5"/>
    <mergeCell ref="B14:B17"/>
    <mergeCell ref="B26:B29"/>
    <mergeCell ref="B38:B41"/>
    <mergeCell ref="B43:H46"/>
  </mergeCells>
  <pageMargins left="0.7" right="0.7" top="0.75" bottom="0.75" header="0.3" footer="0.3"/>
  <pageSetup orientation="portrait" horizontalDpi="1200"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AF1EE-7097-408C-B776-058539CD5EBE}">
  <dimension ref="B1:BW333"/>
  <sheetViews>
    <sheetView zoomScale="80" zoomScaleNormal="80" workbookViewId="0"/>
  </sheetViews>
  <sheetFormatPr baseColWidth="10" defaultRowHeight="15"/>
  <cols>
    <col min="1" max="1" width="4" customWidth="1"/>
    <col min="2" max="2" width="26.7109375" customWidth="1"/>
    <col min="3" max="3" width="34.5703125" customWidth="1"/>
    <col min="4" max="4" width="13.7109375" bestFit="1" customWidth="1"/>
    <col min="5" max="5" width="42.28515625" bestFit="1" customWidth="1"/>
    <col min="6" max="6" width="44.5703125" bestFit="1" customWidth="1"/>
    <col min="7" max="7" width="41.42578125" bestFit="1" customWidth="1"/>
    <col min="8" max="8" width="21.5703125" customWidth="1"/>
    <col min="9" max="9" width="14.140625" bestFit="1" customWidth="1"/>
    <col min="10" max="10" width="12.42578125" bestFit="1" customWidth="1"/>
    <col min="11" max="11" width="20.7109375" bestFit="1" customWidth="1"/>
    <col min="12" max="14" width="7.140625" bestFit="1" customWidth="1"/>
    <col min="15" max="15" width="6.28515625" bestFit="1" customWidth="1"/>
    <col min="16" max="17" width="6" bestFit="1" customWidth="1"/>
    <col min="18" max="18" width="6.42578125" bestFit="1" customWidth="1"/>
    <col min="19" max="20" width="6" bestFit="1" customWidth="1"/>
    <col min="21" max="21" width="7.140625" bestFit="1" customWidth="1"/>
    <col min="22" max="23" width="6" bestFit="1" customWidth="1"/>
    <col min="24" max="24" width="8.140625" bestFit="1" customWidth="1"/>
    <col min="25" max="25" width="9.42578125" bestFit="1" customWidth="1"/>
    <col min="26" max="26" width="8.140625" customWidth="1"/>
    <col min="27" max="27" width="6" bestFit="1" customWidth="1"/>
    <col min="28" max="31" width="8.85546875" customWidth="1"/>
    <col min="32" max="32" width="2" customWidth="1"/>
    <col min="33" max="36" width="8.85546875" customWidth="1"/>
    <col min="37" max="37" width="17" customWidth="1"/>
    <col min="38" max="38" width="14.85546875" bestFit="1" customWidth="1"/>
    <col min="39" max="39" width="12.42578125" bestFit="1" customWidth="1"/>
    <col min="40" max="40" width="14.140625" bestFit="1" customWidth="1"/>
    <col min="41" max="41" width="11.5703125" bestFit="1" customWidth="1"/>
    <col min="42" max="42" width="10.7109375" bestFit="1" customWidth="1"/>
    <col min="43" max="43" width="7.140625" bestFit="1" customWidth="1"/>
    <col min="44" max="44" width="7.7109375" bestFit="1" customWidth="1"/>
    <col min="45" max="45" width="6" bestFit="1" customWidth="1"/>
    <col min="46" max="46" width="7.140625" bestFit="1" customWidth="1"/>
    <col min="47" max="47" width="13" bestFit="1" customWidth="1"/>
    <col min="48" max="48" width="7.140625" bestFit="1" customWidth="1"/>
    <col min="49" max="50" width="9.28515625" bestFit="1" customWidth="1"/>
    <col min="51" max="51" width="8.140625" bestFit="1" customWidth="1"/>
    <col min="52" max="52" width="9.28515625" bestFit="1" customWidth="1"/>
    <col min="53" max="55" width="8.140625" bestFit="1" customWidth="1"/>
    <col min="56" max="56" width="7.140625" bestFit="1" customWidth="1"/>
    <col min="57" max="57" width="8.140625" bestFit="1" customWidth="1"/>
    <col min="58" max="58" width="9.28515625" bestFit="1" customWidth="1"/>
    <col min="59" max="60" width="8.140625" bestFit="1" customWidth="1"/>
    <col min="61" max="61" width="7.140625" bestFit="1" customWidth="1"/>
    <col min="62" max="62" width="8.140625" bestFit="1" customWidth="1"/>
    <col min="63" max="65" width="7.140625" bestFit="1" customWidth="1"/>
    <col min="66" max="66" width="9.28515625" bestFit="1" customWidth="1"/>
    <col min="67" max="68" width="7.140625" bestFit="1" customWidth="1"/>
    <col min="69" max="69" width="6" bestFit="1" customWidth="1"/>
    <col min="70" max="70" width="6.5703125" bestFit="1" customWidth="1"/>
    <col min="71" max="71" width="7.140625" bestFit="1" customWidth="1"/>
    <col min="72" max="73" width="6" bestFit="1" customWidth="1"/>
    <col min="74" max="74" width="11.28515625" bestFit="1" customWidth="1"/>
  </cols>
  <sheetData>
    <row r="1" spans="2:75" s="72" customFormat="1"/>
    <row r="2" spans="2:75" ht="18.75">
      <c r="B2" s="80" t="s">
        <v>2585</v>
      </c>
    </row>
    <row r="3" spans="2:75" s="72" customFormat="1" ht="18.75">
      <c r="B3" s="80"/>
    </row>
    <row r="4" spans="2:75" ht="18.75">
      <c r="B4" s="944"/>
      <c r="C4" s="944"/>
      <c r="D4" s="944"/>
      <c r="E4" s="944"/>
      <c r="F4" s="944"/>
      <c r="G4" s="944"/>
      <c r="H4" s="991" t="s">
        <v>3261</v>
      </c>
      <c r="I4" s="925"/>
      <c r="J4" s="925"/>
      <c r="K4" s="925"/>
      <c r="L4" s="925"/>
      <c r="M4" s="925"/>
      <c r="N4" s="925"/>
      <c r="O4" s="925"/>
      <c r="P4" s="925"/>
      <c r="Q4" s="925"/>
      <c r="R4" s="925"/>
      <c r="S4" s="925"/>
      <c r="T4" s="925"/>
      <c r="U4" s="925"/>
      <c r="V4" s="925"/>
      <c r="W4" s="925"/>
      <c r="X4" s="925"/>
      <c r="Y4" s="925"/>
      <c r="Z4" s="925"/>
      <c r="AA4" s="925"/>
      <c r="AB4" s="1121" t="s">
        <v>266</v>
      </c>
      <c r="AC4" s="1121"/>
      <c r="AD4" s="1121"/>
      <c r="AE4" s="1121"/>
      <c r="AF4" s="915"/>
      <c r="AG4" s="1121" t="s">
        <v>3259</v>
      </c>
      <c r="AH4" s="1121"/>
      <c r="AI4" s="1121"/>
      <c r="AJ4" s="1121"/>
      <c r="AK4" s="964" t="s">
        <v>3260</v>
      </c>
      <c r="AL4" s="1000"/>
      <c r="AM4" s="1000"/>
      <c r="AN4" s="1000"/>
      <c r="AO4" s="1000"/>
      <c r="AP4" s="1000"/>
      <c r="AQ4" s="1000"/>
      <c r="AR4" s="1000"/>
      <c r="AS4" s="1000"/>
      <c r="AT4" s="1000"/>
      <c r="AU4" s="1000"/>
      <c r="AV4" s="1000"/>
      <c r="AW4" s="1000"/>
      <c r="AX4" s="1000"/>
      <c r="AY4" s="1000"/>
      <c r="AZ4" s="1000"/>
      <c r="BA4" s="1000"/>
      <c r="BB4" s="1000"/>
      <c r="BC4" s="1000"/>
      <c r="BD4" s="1000"/>
      <c r="BE4" s="1000"/>
      <c r="BF4" s="1000"/>
      <c r="BG4" s="1000"/>
      <c r="BH4" s="1000"/>
      <c r="BI4" s="1000"/>
      <c r="BJ4" s="1000"/>
      <c r="BK4" s="1000"/>
      <c r="BL4" s="1000"/>
      <c r="BM4" s="1000"/>
      <c r="BN4" s="1000"/>
      <c r="BO4" s="1000"/>
      <c r="BP4" s="1000"/>
      <c r="BQ4" s="1000"/>
      <c r="BR4" s="1000"/>
      <c r="BS4" s="1000"/>
      <c r="BT4" s="1000"/>
      <c r="BU4" s="1000"/>
      <c r="BV4" s="1000"/>
      <c r="BW4" s="1001"/>
    </row>
    <row r="5" spans="2:75">
      <c r="B5" s="944"/>
      <c r="C5" s="944"/>
      <c r="D5" s="944"/>
      <c r="E5" s="944"/>
      <c r="F5" s="944"/>
      <c r="G5" s="944"/>
      <c r="H5" s="992"/>
      <c r="I5" s="925"/>
      <c r="J5" s="925"/>
      <c r="K5" s="925"/>
      <c r="L5" s="925"/>
      <c r="M5" s="925"/>
      <c r="N5" s="925"/>
      <c r="O5" s="925"/>
      <c r="P5" s="925"/>
      <c r="Q5" s="925"/>
      <c r="R5" s="925"/>
      <c r="S5" s="925"/>
      <c r="T5" s="925"/>
      <c r="U5" s="925"/>
      <c r="V5" s="925"/>
      <c r="W5" s="925"/>
      <c r="X5" s="925"/>
      <c r="Y5" s="925"/>
      <c r="Z5" s="925"/>
      <c r="AA5" s="925"/>
      <c r="AB5" s="1121"/>
      <c r="AC5" s="1121"/>
      <c r="AD5" s="1121"/>
      <c r="AE5" s="1121"/>
      <c r="AF5" s="915"/>
      <c r="AG5" s="1121"/>
      <c r="AH5" s="1121"/>
      <c r="AI5" s="1121"/>
      <c r="AJ5" s="1121"/>
      <c r="AK5" s="965"/>
      <c r="AL5" s="1000"/>
      <c r="AM5" s="1000"/>
      <c r="AN5" s="1000"/>
      <c r="AO5" s="1000"/>
      <c r="AP5" s="1000"/>
      <c r="AQ5" s="1000"/>
      <c r="AR5" s="1000"/>
      <c r="AS5" s="1000"/>
      <c r="AT5" s="1000"/>
      <c r="AU5" s="1000"/>
      <c r="AV5" s="1000"/>
      <c r="AW5" s="1000"/>
      <c r="AX5" s="1000"/>
      <c r="AY5" s="1000"/>
      <c r="AZ5" s="1000"/>
      <c r="BA5" s="1000"/>
      <c r="BB5" s="1000"/>
      <c r="BC5" s="1000"/>
      <c r="BD5" s="1000"/>
      <c r="BE5" s="1000"/>
      <c r="BF5" s="1000"/>
      <c r="BG5" s="1000"/>
      <c r="BH5" s="1000"/>
      <c r="BI5" s="1000"/>
      <c r="BJ5" s="1000"/>
      <c r="BK5" s="1000"/>
      <c r="BL5" s="1000"/>
      <c r="BM5" s="1000"/>
      <c r="BN5" s="1000"/>
      <c r="BO5" s="1000"/>
      <c r="BP5" s="1000"/>
      <c r="BQ5" s="1000"/>
      <c r="BR5" s="1000"/>
      <c r="BS5" s="1000"/>
      <c r="BT5" s="1000"/>
      <c r="BU5" s="1000"/>
      <c r="BV5" s="1000"/>
      <c r="BW5" s="1001"/>
    </row>
    <row r="6" spans="2:75" ht="18" thickBot="1">
      <c r="B6" s="861" t="s">
        <v>1541</v>
      </c>
      <c r="C6" s="862" t="s">
        <v>1330</v>
      </c>
      <c r="D6" s="863" t="s">
        <v>1331</v>
      </c>
      <c r="E6" s="861" t="s">
        <v>1334</v>
      </c>
      <c r="F6" s="861" t="s">
        <v>1335</v>
      </c>
      <c r="G6" s="861" t="s">
        <v>1336</v>
      </c>
      <c r="H6" s="993" t="s">
        <v>2586</v>
      </c>
      <c r="I6" s="864" t="s">
        <v>2587</v>
      </c>
      <c r="J6" s="865" t="s">
        <v>2588</v>
      </c>
      <c r="K6" s="865" t="s">
        <v>1543</v>
      </c>
      <c r="L6" s="866" t="s">
        <v>2589</v>
      </c>
      <c r="M6" s="866" t="s">
        <v>2590</v>
      </c>
      <c r="N6" s="866" t="s">
        <v>256</v>
      </c>
      <c r="O6" s="866" t="s">
        <v>2591</v>
      </c>
      <c r="P6" s="866" t="s">
        <v>257</v>
      </c>
      <c r="Q6" s="866" t="s">
        <v>2592</v>
      </c>
      <c r="R6" s="866" t="s">
        <v>2593</v>
      </c>
      <c r="S6" s="866" t="s">
        <v>2594</v>
      </c>
      <c r="T6" s="866" t="s">
        <v>2595</v>
      </c>
      <c r="U6" s="866" t="s">
        <v>2596</v>
      </c>
      <c r="V6" s="866" t="s">
        <v>149</v>
      </c>
      <c r="W6" s="866" t="s">
        <v>220</v>
      </c>
      <c r="X6" s="866" t="s">
        <v>153</v>
      </c>
      <c r="Y6" s="866" t="s">
        <v>258</v>
      </c>
      <c r="Z6" s="866" t="s">
        <v>153</v>
      </c>
      <c r="AA6" s="866" t="s">
        <v>278</v>
      </c>
      <c r="AB6" s="866" t="s">
        <v>2597</v>
      </c>
      <c r="AC6" s="866" t="s">
        <v>2598</v>
      </c>
      <c r="AD6" s="866" t="s">
        <v>2599</v>
      </c>
      <c r="AE6" s="866" t="s">
        <v>282</v>
      </c>
      <c r="AF6" s="866"/>
      <c r="AG6" s="867" t="s">
        <v>2600</v>
      </c>
      <c r="AH6" s="867" t="s">
        <v>2601</v>
      </c>
      <c r="AI6" s="867" t="s">
        <v>2602</v>
      </c>
      <c r="AJ6" s="867" t="s">
        <v>282</v>
      </c>
      <c r="AK6" s="966" t="s">
        <v>1544</v>
      </c>
      <c r="AL6" s="868" t="s">
        <v>2587</v>
      </c>
      <c r="AM6" s="869" t="s">
        <v>2588</v>
      </c>
      <c r="AN6" s="868" t="s">
        <v>1543</v>
      </c>
      <c r="AO6" s="868" t="s">
        <v>2603</v>
      </c>
      <c r="AP6" s="868" t="s">
        <v>2604</v>
      </c>
      <c r="AQ6" s="870" t="s">
        <v>2605</v>
      </c>
      <c r="AR6" s="870" t="s">
        <v>2606</v>
      </c>
      <c r="AS6" s="870" t="s">
        <v>2607</v>
      </c>
      <c r="AT6" s="870" t="s">
        <v>2608</v>
      </c>
      <c r="AU6" s="870" t="s">
        <v>2609</v>
      </c>
      <c r="AV6" s="871" t="s">
        <v>2610</v>
      </c>
      <c r="AW6" s="871" t="s">
        <v>2611</v>
      </c>
      <c r="AX6" s="871" t="s">
        <v>2612</v>
      </c>
      <c r="AY6" s="871" t="s">
        <v>2613</v>
      </c>
      <c r="AZ6" s="871" t="s">
        <v>2614</v>
      </c>
      <c r="BA6" s="871" t="s">
        <v>2615</v>
      </c>
      <c r="BB6" s="871" t="s">
        <v>2616</v>
      </c>
      <c r="BC6" s="871" t="s">
        <v>2617</v>
      </c>
      <c r="BD6" s="871" t="s">
        <v>2618</v>
      </c>
      <c r="BE6" s="871" t="s">
        <v>2619</v>
      </c>
      <c r="BF6" s="871" t="s">
        <v>2620</v>
      </c>
      <c r="BG6" s="871" t="s">
        <v>2621</v>
      </c>
      <c r="BH6" s="871" t="s">
        <v>2622</v>
      </c>
      <c r="BI6" s="871" t="s">
        <v>2623</v>
      </c>
      <c r="BJ6" s="871" t="s">
        <v>2624</v>
      </c>
      <c r="BK6" s="871" t="s">
        <v>2625</v>
      </c>
      <c r="BL6" s="871" t="s">
        <v>2626</v>
      </c>
      <c r="BM6" s="871" t="s">
        <v>2627</v>
      </c>
      <c r="BN6" s="871" t="s">
        <v>2628</v>
      </c>
      <c r="BO6" s="870" t="s">
        <v>2629</v>
      </c>
      <c r="BP6" s="870" t="s">
        <v>2630</v>
      </c>
      <c r="BQ6" s="870" t="s">
        <v>2631</v>
      </c>
      <c r="BR6" s="870" t="s">
        <v>2632</v>
      </c>
      <c r="BS6" s="870" t="s">
        <v>2633</v>
      </c>
      <c r="BT6" s="870" t="s">
        <v>2634</v>
      </c>
      <c r="BU6" s="870" t="s">
        <v>2635</v>
      </c>
      <c r="BV6" s="870" t="s">
        <v>2636</v>
      </c>
      <c r="BW6" s="1001"/>
    </row>
    <row r="7" spans="2:75" s="110" customFormat="1" ht="21.75" customHeight="1">
      <c r="B7" s="926" t="s">
        <v>2637</v>
      </c>
      <c r="C7" s="939"/>
      <c r="D7" s="940"/>
      <c r="E7" s="941"/>
      <c r="F7" s="941"/>
      <c r="G7" s="941"/>
      <c r="H7" s="994"/>
      <c r="I7" s="941"/>
      <c r="J7" s="938">
        <f>SUM(J8:J138)</f>
        <v>1448</v>
      </c>
      <c r="K7" s="938"/>
      <c r="L7" s="920"/>
      <c r="M7" s="920"/>
      <c r="N7" s="920"/>
      <c r="O7" s="920"/>
      <c r="P7" s="920"/>
      <c r="Q7" s="920"/>
      <c r="R7" s="920"/>
      <c r="S7" s="920"/>
      <c r="T7" s="920"/>
      <c r="U7" s="920"/>
      <c r="V7" s="920"/>
      <c r="W7" s="920"/>
      <c r="X7" s="920"/>
      <c r="Y7" s="920"/>
      <c r="Z7" s="920"/>
      <c r="AA7" s="920"/>
      <c r="AB7" s="920"/>
      <c r="AC7" s="920"/>
      <c r="AD7" s="920"/>
      <c r="AE7" s="920"/>
      <c r="AF7" s="920"/>
      <c r="AG7" s="921"/>
      <c r="AH7" s="921"/>
      <c r="AI7" s="921"/>
      <c r="AJ7" s="921"/>
      <c r="AK7" s="967"/>
      <c r="AL7" s="938"/>
      <c r="AM7" s="938">
        <f>SUM(AM8:AM138)</f>
        <v>1355</v>
      </c>
      <c r="AN7" s="938"/>
      <c r="AO7" s="938"/>
      <c r="AP7" s="938"/>
      <c r="AQ7" s="938"/>
      <c r="AR7" s="938"/>
      <c r="AS7" s="938"/>
      <c r="AT7" s="938"/>
      <c r="AU7" s="938"/>
      <c r="AV7" s="942"/>
      <c r="AW7" s="942"/>
      <c r="AX7" s="942"/>
      <c r="AY7" s="942"/>
      <c r="AZ7" s="942"/>
      <c r="BA7" s="942"/>
      <c r="BB7" s="942"/>
      <c r="BC7" s="942"/>
      <c r="BD7" s="942"/>
      <c r="BE7" s="942"/>
      <c r="BF7" s="942"/>
      <c r="BG7" s="942"/>
      <c r="BH7" s="942"/>
      <c r="BI7" s="942"/>
      <c r="BJ7" s="942"/>
      <c r="BK7" s="942"/>
      <c r="BL7" s="942"/>
      <c r="BM7" s="942"/>
      <c r="BN7" s="942"/>
      <c r="BO7" s="938"/>
      <c r="BP7" s="938"/>
      <c r="BQ7" s="938"/>
      <c r="BR7" s="938"/>
      <c r="BS7" s="938"/>
      <c r="BT7" s="938"/>
      <c r="BU7" s="938"/>
      <c r="BV7" s="943"/>
      <c r="BW7" s="1002"/>
    </row>
    <row r="8" spans="2:75">
      <c r="B8" s="872" t="s">
        <v>2638</v>
      </c>
      <c r="C8" s="73" t="s">
        <v>2639</v>
      </c>
      <c r="D8" s="860" t="s">
        <v>1367</v>
      </c>
      <c r="E8" s="860" t="s">
        <v>2640</v>
      </c>
      <c r="F8" s="860" t="s">
        <v>2641</v>
      </c>
      <c r="G8" s="873" t="s">
        <v>2642</v>
      </c>
      <c r="H8" s="995"/>
      <c r="I8" s="860" t="s">
        <v>2643</v>
      </c>
      <c r="J8" s="73">
        <v>1</v>
      </c>
      <c r="K8" s="398" t="s">
        <v>32</v>
      </c>
      <c r="L8" s="87">
        <v>40.700000000000003</v>
      </c>
      <c r="M8" s="874">
        <v>0.12</v>
      </c>
      <c r="N8" s="874">
        <v>54.5</v>
      </c>
      <c r="O8" s="874">
        <v>0.03</v>
      </c>
      <c r="P8" s="874">
        <v>0.03</v>
      </c>
      <c r="Q8" s="87"/>
      <c r="R8" s="87"/>
      <c r="S8" s="87"/>
      <c r="T8" s="87">
        <v>0.03</v>
      </c>
      <c r="U8" s="87">
        <v>0.06</v>
      </c>
      <c r="V8" s="874">
        <v>2.29</v>
      </c>
      <c r="W8" s="874">
        <v>0.2</v>
      </c>
      <c r="X8" s="87"/>
      <c r="Y8" s="87"/>
      <c r="Z8" s="874">
        <v>99.4</v>
      </c>
      <c r="AA8" s="874">
        <v>8.7336244541484725E-2</v>
      </c>
      <c r="AB8" s="874">
        <v>0.60791080435359701</v>
      </c>
      <c r="AC8" s="874">
        <v>2.9372888823615804E-2</v>
      </c>
      <c r="AD8" s="874">
        <v>0.36271630682278716</v>
      </c>
      <c r="AE8" s="874">
        <v>1</v>
      </c>
      <c r="AF8" s="874"/>
      <c r="AG8" s="875">
        <f t="shared" ref="AG8:AI23" si="0">AB8</f>
        <v>0.60791080435359701</v>
      </c>
      <c r="AH8" s="875">
        <f t="shared" si="0"/>
        <v>2.9372888823615804E-2</v>
      </c>
      <c r="AI8" s="875">
        <f t="shared" si="0"/>
        <v>0.36271630682278716</v>
      </c>
      <c r="AJ8" s="875">
        <f t="shared" ref="AJ8:AJ62" si="1">SUM(AG8:AI8)</f>
        <v>1</v>
      </c>
      <c r="AK8" s="968"/>
      <c r="AL8" s="113"/>
      <c r="AM8" s="73"/>
      <c r="AN8" s="73"/>
      <c r="AO8" s="876"/>
      <c r="AP8" s="876"/>
      <c r="AQ8" s="113"/>
      <c r="AR8" s="113"/>
      <c r="AS8" s="113"/>
      <c r="AT8" s="113"/>
      <c r="AU8" s="113"/>
      <c r="AV8" s="89"/>
      <c r="AW8" s="89"/>
      <c r="AX8" s="89"/>
      <c r="AY8" s="89"/>
      <c r="AZ8" s="89"/>
      <c r="BA8" s="89"/>
      <c r="BB8" s="89"/>
      <c r="BC8" s="89"/>
      <c r="BD8" s="89"/>
      <c r="BE8" s="89"/>
      <c r="BF8" s="89"/>
      <c r="BG8" s="89"/>
      <c r="BH8" s="89"/>
      <c r="BI8" s="89"/>
      <c r="BJ8" s="89"/>
      <c r="BK8" s="89"/>
      <c r="BL8" s="89"/>
      <c r="BM8" s="89"/>
      <c r="BN8" s="89"/>
      <c r="BO8" s="113"/>
      <c r="BP8" s="113"/>
      <c r="BQ8" s="113"/>
      <c r="BR8" s="113"/>
      <c r="BS8" s="113"/>
      <c r="BT8" s="113"/>
      <c r="BU8" s="113"/>
      <c r="BV8" s="618"/>
      <c r="BW8" s="1001"/>
    </row>
    <row r="9" spans="2:75">
      <c r="B9" s="872" t="s">
        <v>2638</v>
      </c>
      <c r="C9" s="73" t="s">
        <v>2639</v>
      </c>
      <c r="D9" s="860" t="s">
        <v>1367</v>
      </c>
      <c r="E9" s="860" t="s">
        <v>2640</v>
      </c>
      <c r="F9" s="860" t="s">
        <v>2644</v>
      </c>
      <c r="G9" s="873" t="s">
        <v>1342</v>
      </c>
      <c r="H9" s="995"/>
      <c r="I9" s="860" t="s">
        <v>2643</v>
      </c>
      <c r="J9" s="73">
        <v>1</v>
      </c>
      <c r="K9" s="398" t="s">
        <v>32</v>
      </c>
      <c r="L9" s="87">
        <v>42</v>
      </c>
      <c r="M9" s="874">
        <v>0.13</v>
      </c>
      <c r="N9" s="874">
        <v>54.2</v>
      </c>
      <c r="O9" s="874">
        <v>0.05</v>
      </c>
      <c r="P9" s="874">
        <v>0.1</v>
      </c>
      <c r="Q9" s="87"/>
      <c r="R9" s="87"/>
      <c r="S9" s="87"/>
      <c r="T9" s="87">
        <v>0.08</v>
      </c>
      <c r="U9" s="874">
        <v>0.08</v>
      </c>
      <c r="V9" s="874">
        <v>3.05</v>
      </c>
      <c r="W9" s="874">
        <v>0.08</v>
      </c>
      <c r="X9" s="87"/>
      <c r="Y9" s="87"/>
      <c r="Z9" s="874">
        <v>99.37</v>
      </c>
      <c r="AA9" s="874">
        <v>2.6229508196721315E-2</v>
      </c>
      <c r="AB9" s="874">
        <v>0.80966286169365542</v>
      </c>
      <c r="AC9" s="874">
        <v>1.1749155529446321E-2</v>
      </c>
      <c r="AD9" s="874">
        <v>0.17858798277689825</v>
      </c>
      <c r="AE9" s="874">
        <v>1</v>
      </c>
      <c r="AF9" s="874"/>
      <c r="AG9" s="875">
        <f t="shared" si="0"/>
        <v>0.80966286169365542</v>
      </c>
      <c r="AH9" s="875">
        <f t="shared" si="0"/>
        <v>1.1749155529446321E-2</v>
      </c>
      <c r="AI9" s="875">
        <f t="shared" si="0"/>
        <v>0.17858798277689825</v>
      </c>
      <c r="AJ9" s="875">
        <f t="shared" si="1"/>
        <v>1</v>
      </c>
      <c r="AK9" s="968"/>
      <c r="AL9" s="113"/>
      <c r="AM9" s="73"/>
      <c r="AN9" s="73"/>
      <c r="AO9" s="876"/>
      <c r="AP9" s="876"/>
      <c r="AQ9" s="113"/>
      <c r="AR9" s="113"/>
      <c r="AS9" s="113"/>
      <c r="AT9" s="113"/>
      <c r="AU9" s="113"/>
      <c r="AV9" s="89"/>
      <c r="AW9" s="89"/>
      <c r="AX9" s="89"/>
      <c r="AY9" s="89"/>
      <c r="AZ9" s="89"/>
      <c r="BA9" s="89"/>
      <c r="BB9" s="89"/>
      <c r="BC9" s="89"/>
      <c r="BD9" s="89"/>
      <c r="BE9" s="89"/>
      <c r="BF9" s="89"/>
      <c r="BG9" s="89"/>
      <c r="BH9" s="89"/>
      <c r="BI9" s="89"/>
      <c r="BJ9" s="89"/>
      <c r="BK9" s="89"/>
      <c r="BL9" s="89"/>
      <c r="BM9" s="89"/>
      <c r="BN9" s="89"/>
      <c r="BO9" s="113"/>
      <c r="BP9" s="113"/>
      <c r="BQ9" s="113"/>
      <c r="BR9" s="113"/>
      <c r="BS9" s="113"/>
      <c r="BT9" s="113"/>
      <c r="BU9" s="113"/>
      <c r="BV9" s="618"/>
      <c r="BW9" s="1001"/>
    </row>
    <row r="10" spans="2:75">
      <c r="B10" s="872" t="s">
        <v>2638</v>
      </c>
      <c r="C10" s="73" t="s">
        <v>2639</v>
      </c>
      <c r="D10" s="860" t="s">
        <v>1367</v>
      </c>
      <c r="E10" s="860" t="s">
        <v>2640</v>
      </c>
      <c r="F10" s="860" t="s">
        <v>2645</v>
      </c>
      <c r="G10" s="873" t="s">
        <v>1342</v>
      </c>
      <c r="H10" s="995"/>
      <c r="I10" s="860" t="s">
        <v>2643</v>
      </c>
      <c r="J10" s="73">
        <v>1</v>
      </c>
      <c r="K10" s="398" t="s">
        <v>32</v>
      </c>
      <c r="L10" s="87">
        <v>40.6</v>
      </c>
      <c r="M10" s="874">
        <v>0.23</v>
      </c>
      <c r="N10" s="874">
        <v>54.5</v>
      </c>
      <c r="O10" s="874">
        <v>0.12</v>
      </c>
      <c r="P10" s="874">
        <v>0.12</v>
      </c>
      <c r="Q10" s="87"/>
      <c r="R10" s="87"/>
      <c r="S10" s="87"/>
      <c r="T10" s="87">
        <v>0.01</v>
      </c>
      <c r="U10" s="874">
        <v>0.06</v>
      </c>
      <c r="V10" s="874">
        <v>2.4700000000000002</v>
      </c>
      <c r="W10" s="874">
        <v>0.04</v>
      </c>
      <c r="X10" s="87"/>
      <c r="Y10" s="87"/>
      <c r="Z10" s="874">
        <v>99.27</v>
      </c>
      <c r="AA10" s="874">
        <v>1.6194331983805668E-2</v>
      </c>
      <c r="AB10" s="874">
        <v>0.65569418635518983</v>
      </c>
      <c r="AC10" s="874">
        <v>5.8745777647231604E-3</v>
      </c>
      <c r="AD10" s="874">
        <v>0.338431235880087</v>
      </c>
      <c r="AE10" s="874">
        <v>1</v>
      </c>
      <c r="AF10" s="874"/>
      <c r="AG10" s="875">
        <f t="shared" si="0"/>
        <v>0.65569418635518983</v>
      </c>
      <c r="AH10" s="875">
        <f t="shared" si="0"/>
        <v>5.8745777647231604E-3</v>
      </c>
      <c r="AI10" s="875">
        <f t="shared" si="0"/>
        <v>0.338431235880087</v>
      </c>
      <c r="AJ10" s="875">
        <f t="shared" si="1"/>
        <v>1</v>
      </c>
      <c r="AK10" s="968"/>
      <c r="AL10" s="113"/>
      <c r="AM10" s="73"/>
      <c r="AN10" s="73"/>
      <c r="AO10" s="876"/>
      <c r="AP10" s="876"/>
      <c r="AQ10" s="113"/>
      <c r="AR10" s="113"/>
      <c r="AS10" s="113"/>
      <c r="AT10" s="113"/>
      <c r="AU10" s="113"/>
      <c r="AV10" s="89"/>
      <c r="AW10" s="89"/>
      <c r="AX10" s="89"/>
      <c r="AY10" s="89"/>
      <c r="AZ10" s="89"/>
      <c r="BA10" s="89"/>
      <c r="BB10" s="89"/>
      <c r="BC10" s="89"/>
      <c r="BD10" s="89"/>
      <c r="BE10" s="89"/>
      <c r="BF10" s="89"/>
      <c r="BG10" s="89"/>
      <c r="BH10" s="89"/>
      <c r="BI10" s="89"/>
      <c r="BJ10" s="89"/>
      <c r="BK10" s="89"/>
      <c r="BL10" s="89"/>
      <c r="BM10" s="89"/>
      <c r="BN10" s="89"/>
      <c r="BO10" s="113"/>
      <c r="BP10" s="113"/>
      <c r="BQ10" s="113"/>
      <c r="BR10" s="113"/>
      <c r="BS10" s="113"/>
      <c r="BT10" s="113"/>
      <c r="BU10" s="113"/>
      <c r="BV10" s="618"/>
      <c r="BW10" s="1001"/>
    </row>
    <row r="11" spans="2:75">
      <c r="B11" s="872" t="s">
        <v>2638</v>
      </c>
      <c r="C11" s="73" t="s">
        <v>2639</v>
      </c>
      <c r="D11" s="860" t="s">
        <v>1367</v>
      </c>
      <c r="E11" s="860" t="s">
        <v>2640</v>
      </c>
      <c r="F11" s="860" t="s">
        <v>1599</v>
      </c>
      <c r="G11" s="873" t="s">
        <v>1342</v>
      </c>
      <c r="H11" s="995"/>
      <c r="I11" s="860" t="s">
        <v>2643</v>
      </c>
      <c r="J11" s="73">
        <v>1</v>
      </c>
      <c r="K11" s="398" t="s">
        <v>32</v>
      </c>
      <c r="L11" s="87">
        <v>40.4</v>
      </c>
      <c r="M11" s="874">
        <v>0.14000000000000001</v>
      </c>
      <c r="N11" s="874">
        <v>54.4</v>
      </c>
      <c r="O11" s="874">
        <v>0.13</v>
      </c>
      <c r="P11" s="874">
        <v>0.11</v>
      </c>
      <c r="Q11" s="87"/>
      <c r="R11" s="87"/>
      <c r="S11" s="87"/>
      <c r="T11" s="87">
        <v>0</v>
      </c>
      <c r="U11" s="874">
        <v>0.06</v>
      </c>
      <c r="V11" s="874">
        <v>3.12</v>
      </c>
      <c r="W11" s="874">
        <v>0.03</v>
      </c>
      <c r="X11" s="87"/>
      <c r="Y11" s="87"/>
      <c r="Z11" s="874">
        <v>98.98</v>
      </c>
      <c r="AA11" s="874">
        <v>9.6153846153846142E-3</v>
      </c>
      <c r="AB11" s="874">
        <v>0.82824528802760822</v>
      </c>
      <c r="AC11" s="874">
        <v>4.4059333235423699E-3</v>
      </c>
      <c r="AD11" s="874">
        <v>0.16734877864884942</v>
      </c>
      <c r="AE11" s="874">
        <v>1</v>
      </c>
      <c r="AF11" s="874"/>
      <c r="AG11" s="875">
        <f t="shared" si="0"/>
        <v>0.82824528802760822</v>
      </c>
      <c r="AH11" s="875">
        <f t="shared" si="0"/>
        <v>4.4059333235423699E-3</v>
      </c>
      <c r="AI11" s="875">
        <f t="shared" si="0"/>
        <v>0.16734877864884942</v>
      </c>
      <c r="AJ11" s="875">
        <f t="shared" si="1"/>
        <v>1</v>
      </c>
      <c r="AK11" s="968"/>
      <c r="AL11" s="113"/>
      <c r="AM11" s="73"/>
      <c r="AN11" s="73"/>
      <c r="AO11" s="876"/>
      <c r="AP11" s="876"/>
      <c r="AQ11" s="113"/>
      <c r="AR11" s="113"/>
      <c r="AS11" s="113"/>
      <c r="AT11" s="113"/>
      <c r="AU11" s="113"/>
      <c r="AV11" s="89"/>
      <c r="AW11" s="89"/>
      <c r="AX11" s="89"/>
      <c r="AY11" s="89"/>
      <c r="AZ11" s="89"/>
      <c r="BA11" s="89"/>
      <c r="BB11" s="89"/>
      <c r="BC11" s="89"/>
      <c r="BD11" s="89"/>
      <c r="BE11" s="89"/>
      <c r="BF11" s="89"/>
      <c r="BG11" s="89"/>
      <c r="BH11" s="89"/>
      <c r="BI11" s="89"/>
      <c r="BJ11" s="89"/>
      <c r="BK11" s="89"/>
      <c r="BL11" s="89"/>
      <c r="BM11" s="89"/>
      <c r="BN11" s="89"/>
      <c r="BO11" s="113"/>
      <c r="BP11" s="113"/>
      <c r="BQ11" s="113"/>
      <c r="BR11" s="113"/>
      <c r="BS11" s="113"/>
      <c r="BT11" s="113"/>
      <c r="BU11" s="113"/>
      <c r="BV11" s="618"/>
      <c r="BW11" s="1001"/>
    </row>
    <row r="12" spans="2:75">
      <c r="B12" s="872" t="s">
        <v>2646</v>
      </c>
      <c r="C12" s="73" t="s">
        <v>2647</v>
      </c>
      <c r="D12" s="860" t="s">
        <v>1367</v>
      </c>
      <c r="E12" s="860" t="s">
        <v>2648</v>
      </c>
      <c r="F12" s="860" t="s">
        <v>2649</v>
      </c>
      <c r="G12" s="860" t="s">
        <v>121</v>
      </c>
      <c r="H12" s="995" t="s">
        <v>2650</v>
      </c>
      <c r="I12" s="860" t="s">
        <v>165</v>
      </c>
      <c r="J12" s="73">
        <v>24</v>
      </c>
      <c r="K12" s="113">
        <v>84536014</v>
      </c>
      <c r="L12" s="87">
        <v>40.47</v>
      </c>
      <c r="M12" s="87">
        <v>0.48</v>
      </c>
      <c r="N12" s="87">
        <v>55.35</v>
      </c>
      <c r="O12" s="87"/>
      <c r="P12" s="87">
        <v>0.04</v>
      </c>
      <c r="Q12" s="87"/>
      <c r="R12" s="87">
        <v>2.5000000000000001E-2</v>
      </c>
      <c r="S12" s="87">
        <v>0.01</v>
      </c>
      <c r="T12" s="87"/>
      <c r="U12" s="87">
        <v>0.01</v>
      </c>
      <c r="V12" s="87">
        <v>2.54</v>
      </c>
      <c r="W12" s="87">
        <v>0.01</v>
      </c>
      <c r="X12" s="87"/>
      <c r="Y12" s="87"/>
      <c r="Z12" s="87"/>
      <c r="AA12" s="874">
        <v>3.937007874015748E-3</v>
      </c>
      <c r="AB12" s="874">
        <v>0.67427661268914263</v>
      </c>
      <c r="AC12" s="874">
        <v>1.4686444411807901E-3</v>
      </c>
      <c r="AD12" s="874">
        <v>0.32425474286967659</v>
      </c>
      <c r="AE12" s="874">
        <v>1</v>
      </c>
      <c r="AF12" s="874"/>
      <c r="AG12" s="875">
        <f t="shared" si="0"/>
        <v>0.67427661268914263</v>
      </c>
      <c r="AH12" s="875">
        <f t="shared" si="0"/>
        <v>1.4686444411807901E-3</v>
      </c>
      <c r="AI12" s="875">
        <f t="shared" si="0"/>
        <v>0.32425474286967659</v>
      </c>
      <c r="AJ12" s="875">
        <f t="shared" si="1"/>
        <v>1</v>
      </c>
      <c r="AK12" s="968"/>
      <c r="AL12" s="113" t="s">
        <v>165</v>
      </c>
      <c r="AM12" s="73">
        <v>24</v>
      </c>
      <c r="AN12" s="113">
        <v>84536014</v>
      </c>
      <c r="AO12" s="876">
        <f t="shared" ref="AO12:AO34" si="2">W12*1*10000</f>
        <v>100</v>
      </c>
      <c r="AP12" s="876">
        <f t="shared" ref="AP12:AP34" si="3">V12*1*10000</f>
        <v>25400</v>
      </c>
      <c r="AQ12" s="89">
        <v>12</v>
      </c>
      <c r="AR12" s="89"/>
      <c r="AS12" s="89"/>
      <c r="AT12" s="89"/>
      <c r="AU12" s="89">
        <v>126</v>
      </c>
      <c r="AV12" s="89"/>
      <c r="AW12" s="89">
        <v>146</v>
      </c>
      <c r="AX12" s="89">
        <v>502</v>
      </c>
      <c r="AY12" s="89">
        <v>101</v>
      </c>
      <c r="AZ12" s="89">
        <v>643</v>
      </c>
      <c r="BA12" s="89">
        <v>303</v>
      </c>
      <c r="BB12" s="89">
        <v>120</v>
      </c>
      <c r="BC12" s="89">
        <v>524</v>
      </c>
      <c r="BD12" s="89"/>
      <c r="BE12" s="89">
        <v>705</v>
      </c>
      <c r="BF12" s="89">
        <v>5195</v>
      </c>
      <c r="BG12" s="89">
        <v>164</v>
      </c>
      <c r="BH12" s="89">
        <v>487</v>
      </c>
      <c r="BI12" s="89">
        <v>68</v>
      </c>
      <c r="BJ12" s="89">
        <v>461</v>
      </c>
      <c r="BK12" s="89">
        <v>74</v>
      </c>
      <c r="BL12" s="89">
        <v>52</v>
      </c>
      <c r="BM12" s="89">
        <v>63</v>
      </c>
      <c r="BN12" s="89">
        <v>368</v>
      </c>
      <c r="BO12" s="89">
        <v>14</v>
      </c>
      <c r="BP12" s="89"/>
      <c r="BQ12" s="89"/>
      <c r="BR12" s="89"/>
      <c r="BS12" s="89"/>
      <c r="BT12" s="89"/>
      <c r="BU12" s="89"/>
      <c r="BV12" s="618">
        <f>M12*0.467445576193329*10000</f>
        <v>2243.7387657279792</v>
      </c>
      <c r="BW12" s="1001"/>
    </row>
    <row r="13" spans="2:75">
      <c r="B13" s="872" t="s">
        <v>2646</v>
      </c>
      <c r="C13" s="73" t="s">
        <v>2647</v>
      </c>
      <c r="D13" s="860" t="s">
        <v>1367</v>
      </c>
      <c r="E13" s="860" t="s">
        <v>2648</v>
      </c>
      <c r="F13" s="860" t="s">
        <v>2649</v>
      </c>
      <c r="G13" s="860" t="s">
        <v>121</v>
      </c>
      <c r="H13" s="995" t="s">
        <v>2650</v>
      </c>
      <c r="I13" s="860" t="s">
        <v>165</v>
      </c>
      <c r="J13" s="73">
        <v>19</v>
      </c>
      <c r="K13" s="113">
        <v>84536068</v>
      </c>
      <c r="L13" s="87">
        <v>40.47</v>
      </c>
      <c r="M13" s="87">
        <v>0.41</v>
      </c>
      <c r="N13" s="87">
        <v>55.22</v>
      </c>
      <c r="O13" s="87"/>
      <c r="P13" s="87">
        <v>0.03</v>
      </c>
      <c r="Q13" s="87"/>
      <c r="R13" s="87">
        <v>0.02</v>
      </c>
      <c r="S13" s="87">
        <v>0</v>
      </c>
      <c r="T13" s="87"/>
      <c r="U13" s="87">
        <v>0</v>
      </c>
      <c r="V13" s="87">
        <v>2.58</v>
      </c>
      <c r="W13" s="87">
        <v>0.01</v>
      </c>
      <c r="X13" s="87"/>
      <c r="Y13" s="87"/>
      <c r="Z13" s="87"/>
      <c r="AA13" s="874">
        <v>3.875968992248062E-3</v>
      </c>
      <c r="AB13" s="874">
        <v>0.68489514202282986</v>
      </c>
      <c r="AC13" s="874">
        <v>1.4686444411807901E-3</v>
      </c>
      <c r="AD13" s="874">
        <v>0.31363621353598936</v>
      </c>
      <c r="AE13" s="874">
        <v>1</v>
      </c>
      <c r="AF13" s="874"/>
      <c r="AG13" s="875">
        <f t="shared" si="0"/>
        <v>0.68489514202282986</v>
      </c>
      <c r="AH13" s="875">
        <f t="shared" si="0"/>
        <v>1.4686444411807901E-3</v>
      </c>
      <c r="AI13" s="875">
        <f t="shared" si="0"/>
        <v>0.31363621353598936</v>
      </c>
      <c r="AJ13" s="875">
        <f t="shared" si="1"/>
        <v>1</v>
      </c>
      <c r="AK13" s="968"/>
      <c r="AL13" s="113" t="s">
        <v>165</v>
      </c>
      <c r="AM13" s="73">
        <v>19</v>
      </c>
      <c r="AN13" s="113">
        <v>84536068</v>
      </c>
      <c r="AO13" s="876">
        <f t="shared" si="2"/>
        <v>100</v>
      </c>
      <c r="AP13" s="876">
        <f t="shared" si="3"/>
        <v>25800</v>
      </c>
      <c r="AQ13" s="89">
        <v>6</v>
      </c>
      <c r="AR13" s="89"/>
      <c r="AS13" s="89"/>
      <c r="AT13" s="89"/>
      <c r="AU13" s="89">
        <v>109</v>
      </c>
      <c r="AV13" s="89"/>
      <c r="AW13" s="89">
        <v>110</v>
      </c>
      <c r="AX13" s="89">
        <v>478</v>
      </c>
      <c r="AY13" s="89">
        <v>109</v>
      </c>
      <c r="AZ13" s="89">
        <v>718</v>
      </c>
      <c r="BA13" s="89">
        <v>293</v>
      </c>
      <c r="BB13" s="89">
        <v>69</v>
      </c>
      <c r="BC13" s="89">
        <v>384</v>
      </c>
      <c r="BD13" s="89"/>
      <c r="BE13" s="89">
        <v>366</v>
      </c>
      <c r="BF13" s="89">
        <v>2562</v>
      </c>
      <c r="BG13" s="89">
        <v>82</v>
      </c>
      <c r="BH13" s="89">
        <v>229</v>
      </c>
      <c r="BI13" s="89">
        <v>30</v>
      </c>
      <c r="BJ13" s="89">
        <v>208</v>
      </c>
      <c r="BK13" s="89">
        <v>34</v>
      </c>
      <c r="BL13" s="89">
        <v>15</v>
      </c>
      <c r="BM13" s="89">
        <v>25</v>
      </c>
      <c r="BN13" s="89">
        <v>380</v>
      </c>
      <c r="BO13" s="89"/>
      <c r="BP13" s="89"/>
      <c r="BQ13" s="89"/>
      <c r="BR13" s="89"/>
      <c r="BS13" s="89"/>
      <c r="BT13" s="89"/>
      <c r="BU13" s="89">
        <v>20</v>
      </c>
      <c r="BV13" s="618">
        <f>M13*0.467445576193329*10000</f>
        <v>1916.5268623926488</v>
      </c>
      <c r="BW13" s="1001"/>
    </row>
    <row r="14" spans="2:75">
      <c r="B14" s="872" t="s">
        <v>2646</v>
      </c>
      <c r="C14" s="73" t="s">
        <v>2647</v>
      </c>
      <c r="D14" s="860" t="s">
        <v>1367</v>
      </c>
      <c r="E14" s="860" t="s">
        <v>2648</v>
      </c>
      <c r="F14" s="860" t="s">
        <v>2649</v>
      </c>
      <c r="G14" s="860" t="s">
        <v>121</v>
      </c>
      <c r="H14" s="995" t="s">
        <v>2650</v>
      </c>
      <c r="I14" s="860" t="s">
        <v>165</v>
      </c>
      <c r="J14" s="73">
        <v>10</v>
      </c>
      <c r="K14" s="113">
        <v>84536095</v>
      </c>
      <c r="L14" s="87">
        <v>40.21</v>
      </c>
      <c r="M14" s="87">
        <v>0.78</v>
      </c>
      <c r="N14" s="87">
        <v>54.83</v>
      </c>
      <c r="O14" s="87"/>
      <c r="P14" s="87">
        <v>0.04</v>
      </c>
      <c r="Q14" s="87"/>
      <c r="R14" s="87">
        <v>7.0000000000000007E-2</v>
      </c>
      <c r="S14" s="87">
        <v>0.01</v>
      </c>
      <c r="T14" s="87"/>
      <c r="U14" s="87"/>
      <c r="V14" s="87">
        <v>2.4</v>
      </c>
      <c r="W14" s="87">
        <v>0.01</v>
      </c>
      <c r="X14" s="87"/>
      <c r="Y14" s="87"/>
      <c r="Z14" s="87"/>
      <c r="AA14" s="874">
        <v>4.1666666666666666E-3</v>
      </c>
      <c r="AB14" s="874">
        <v>0.63711176002123704</v>
      </c>
      <c r="AC14" s="874">
        <v>1.4686444411807901E-3</v>
      </c>
      <c r="AD14" s="874">
        <v>0.36141959553758218</v>
      </c>
      <c r="AE14" s="874">
        <v>1</v>
      </c>
      <c r="AF14" s="874"/>
      <c r="AG14" s="875">
        <f t="shared" si="0"/>
        <v>0.63711176002123704</v>
      </c>
      <c r="AH14" s="875">
        <f t="shared" si="0"/>
        <v>1.4686444411807901E-3</v>
      </c>
      <c r="AI14" s="875">
        <f t="shared" si="0"/>
        <v>0.36141959553758218</v>
      </c>
      <c r="AJ14" s="875">
        <f t="shared" si="1"/>
        <v>1</v>
      </c>
      <c r="AK14" s="968"/>
      <c r="AL14" s="113" t="s">
        <v>165</v>
      </c>
      <c r="AM14" s="73">
        <v>10</v>
      </c>
      <c r="AN14" s="113">
        <v>84536095</v>
      </c>
      <c r="AO14" s="876">
        <f t="shared" si="2"/>
        <v>100</v>
      </c>
      <c r="AP14" s="876">
        <f t="shared" si="3"/>
        <v>24000</v>
      </c>
      <c r="AQ14" s="89">
        <v>5</v>
      </c>
      <c r="AR14" s="89"/>
      <c r="AS14" s="89"/>
      <c r="AT14" s="89"/>
      <c r="AU14" s="89">
        <v>73</v>
      </c>
      <c r="AV14" s="89"/>
      <c r="AW14" s="89">
        <v>110</v>
      </c>
      <c r="AX14" s="89">
        <v>382</v>
      </c>
      <c r="AY14" s="89">
        <v>73</v>
      </c>
      <c r="AZ14" s="89">
        <v>450</v>
      </c>
      <c r="BA14" s="89">
        <v>234</v>
      </c>
      <c r="BB14" s="89">
        <v>53</v>
      </c>
      <c r="BC14" s="89">
        <v>504</v>
      </c>
      <c r="BD14" s="89"/>
      <c r="BE14" s="89">
        <v>1114</v>
      </c>
      <c r="BF14" s="89">
        <v>9514</v>
      </c>
      <c r="BG14" s="89">
        <v>272</v>
      </c>
      <c r="BH14" s="89">
        <v>815</v>
      </c>
      <c r="BI14" s="89">
        <v>119</v>
      </c>
      <c r="BJ14" s="89">
        <v>763</v>
      </c>
      <c r="BK14" s="89">
        <v>103</v>
      </c>
      <c r="BL14" s="89">
        <v>9</v>
      </c>
      <c r="BM14" s="89">
        <v>14</v>
      </c>
      <c r="BN14" s="89">
        <v>1230</v>
      </c>
      <c r="BO14" s="89">
        <v>13</v>
      </c>
      <c r="BP14" s="89"/>
      <c r="BQ14" s="89"/>
      <c r="BR14" s="89"/>
      <c r="BS14" s="89"/>
      <c r="BT14" s="89"/>
      <c r="BU14" s="89"/>
      <c r="BV14" s="618">
        <f>M14*0.467445576193329*10000</f>
        <v>3646.0754943079664</v>
      </c>
      <c r="BW14" s="1001"/>
    </row>
    <row r="15" spans="2:75">
      <c r="B15" s="872" t="s">
        <v>2646</v>
      </c>
      <c r="C15" s="73" t="s">
        <v>2639</v>
      </c>
      <c r="D15" s="860" t="s">
        <v>1367</v>
      </c>
      <c r="E15" s="860" t="s">
        <v>2648</v>
      </c>
      <c r="F15" s="860" t="s">
        <v>2651</v>
      </c>
      <c r="G15" s="860" t="s">
        <v>2652</v>
      </c>
      <c r="H15" s="995" t="s">
        <v>2650</v>
      </c>
      <c r="I15" s="860" t="s">
        <v>165</v>
      </c>
      <c r="J15" s="73">
        <v>11</v>
      </c>
      <c r="K15" s="113">
        <v>78206006</v>
      </c>
      <c r="L15" s="87">
        <v>41.46</v>
      </c>
      <c r="M15" s="87">
        <v>0.05</v>
      </c>
      <c r="N15" s="87">
        <v>53.91</v>
      </c>
      <c r="O15" s="87"/>
      <c r="P15" s="87">
        <v>0.17</v>
      </c>
      <c r="Q15" s="87"/>
      <c r="R15" s="87">
        <v>0.03</v>
      </c>
      <c r="S15" s="87">
        <v>0.12</v>
      </c>
      <c r="T15" s="87"/>
      <c r="U15" s="87">
        <v>0.12</v>
      </c>
      <c r="V15" s="87">
        <v>2.2999999999999998</v>
      </c>
      <c r="W15" s="87">
        <v>0.01</v>
      </c>
      <c r="X15" s="87"/>
      <c r="Y15" s="87"/>
      <c r="Z15" s="87"/>
      <c r="AA15" s="874">
        <v>4.3478260869565218E-3</v>
      </c>
      <c r="AB15" s="874">
        <v>0.61056543668701879</v>
      </c>
      <c r="AC15" s="874">
        <v>1.4686444411807901E-3</v>
      </c>
      <c r="AD15" s="874">
        <v>0.38796591887180043</v>
      </c>
      <c r="AE15" s="874">
        <v>1</v>
      </c>
      <c r="AF15" s="874"/>
      <c r="AG15" s="875">
        <f t="shared" si="0"/>
        <v>0.61056543668701879</v>
      </c>
      <c r="AH15" s="875">
        <f t="shared" si="0"/>
        <v>1.4686444411807901E-3</v>
      </c>
      <c r="AI15" s="875">
        <f t="shared" si="0"/>
        <v>0.38796591887180043</v>
      </c>
      <c r="AJ15" s="875">
        <f t="shared" si="1"/>
        <v>1</v>
      </c>
      <c r="AK15" s="968"/>
      <c r="AL15" s="113" t="s">
        <v>165</v>
      </c>
      <c r="AM15" s="73">
        <v>11</v>
      </c>
      <c r="AN15" s="113">
        <v>78206006</v>
      </c>
      <c r="AO15" s="876">
        <f t="shared" si="2"/>
        <v>100</v>
      </c>
      <c r="AP15" s="876">
        <f t="shared" si="3"/>
        <v>23000</v>
      </c>
      <c r="AQ15" s="89">
        <v>4</v>
      </c>
      <c r="AR15" s="89"/>
      <c r="AS15" s="89"/>
      <c r="AT15" s="89"/>
      <c r="AU15" s="89">
        <v>288</v>
      </c>
      <c r="AV15" s="89"/>
      <c r="AW15" s="89">
        <v>402</v>
      </c>
      <c r="AX15" s="89">
        <v>1508</v>
      </c>
      <c r="AY15" s="89">
        <v>202</v>
      </c>
      <c r="AZ15" s="89">
        <v>723</v>
      </c>
      <c r="BA15" s="89">
        <v>136</v>
      </c>
      <c r="BB15" s="89">
        <v>9</v>
      </c>
      <c r="BC15" s="89">
        <v>114</v>
      </c>
      <c r="BD15" s="89"/>
      <c r="BE15" s="89">
        <v>80</v>
      </c>
      <c r="BF15" s="89">
        <v>474</v>
      </c>
      <c r="BG15" s="89">
        <v>16</v>
      </c>
      <c r="BH15" s="89">
        <v>41</v>
      </c>
      <c r="BI15" s="89">
        <v>5</v>
      </c>
      <c r="BJ15" s="89">
        <v>31</v>
      </c>
      <c r="BK15" s="89">
        <v>4</v>
      </c>
      <c r="BL15" s="89">
        <v>7</v>
      </c>
      <c r="BM15" s="89">
        <v>5</v>
      </c>
      <c r="BN15" s="89">
        <v>320</v>
      </c>
      <c r="BO15" s="89">
        <v>102</v>
      </c>
      <c r="BP15" s="89"/>
      <c r="BQ15" s="89"/>
      <c r="BR15" s="89"/>
      <c r="BS15" s="89"/>
      <c r="BT15" s="89">
        <v>7</v>
      </c>
      <c r="BU15" s="89"/>
      <c r="BV15" s="618">
        <f>M15*0.467445576193329*10000</f>
        <v>233.72278809666452</v>
      </c>
      <c r="BW15" s="1001"/>
    </row>
    <row r="16" spans="2:75">
      <c r="B16" s="872" t="s">
        <v>2646</v>
      </c>
      <c r="C16" s="73" t="s">
        <v>2639</v>
      </c>
      <c r="D16" s="860" t="s">
        <v>1367</v>
      </c>
      <c r="E16" s="860" t="s">
        <v>2648</v>
      </c>
      <c r="F16" s="860" t="s">
        <v>2651</v>
      </c>
      <c r="G16" s="860" t="s">
        <v>2652</v>
      </c>
      <c r="H16" s="995" t="s">
        <v>2650</v>
      </c>
      <c r="I16" s="860" t="s">
        <v>165</v>
      </c>
      <c r="J16" s="73">
        <v>27</v>
      </c>
      <c r="K16" s="113">
        <v>78206081</v>
      </c>
      <c r="L16" s="87">
        <v>41.3</v>
      </c>
      <c r="M16" s="87"/>
      <c r="N16" s="87">
        <v>55.07</v>
      </c>
      <c r="O16" s="87"/>
      <c r="P16" s="87">
        <v>0.11</v>
      </c>
      <c r="Q16" s="87"/>
      <c r="R16" s="87">
        <v>7.0000000000000007E-2</v>
      </c>
      <c r="S16" s="87">
        <v>0.3</v>
      </c>
      <c r="T16" s="87"/>
      <c r="U16" s="87">
        <v>0.03</v>
      </c>
      <c r="V16" s="87">
        <v>2.5</v>
      </c>
      <c r="W16" s="87">
        <v>0</v>
      </c>
      <c r="X16" s="87"/>
      <c r="Y16" s="87"/>
      <c r="Z16" s="87"/>
      <c r="AA16" s="874">
        <v>0</v>
      </c>
      <c r="AB16" s="874">
        <v>0.66365808335545529</v>
      </c>
      <c r="AC16" s="874">
        <v>0</v>
      </c>
      <c r="AD16" s="874">
        <v>0.33634191664454471</v>
      </c>
      <c r="AE16" s="874">
        <v>1</v>
      </c>
      <c r="AF16" s="874"/>
      <c r="AG16" s="875">
        <f t="shared" si="0"/>
        <v>0.66365808335545529</v>
      </c>
      <c r="AH16" s="875">
        <f t="shared" si="0"/>
        <v>0</v>
      </c>
      <c r="AI16" s="875">
        <f t="shared" si="0"/>
        <v>0.33634191664454471</v>
      </c>
      <c r="AJ16" s="875">
        <f t="shared" si="1"/>
        <v>1</v>
      </c>
      <c r="AK16" s="968"/>
      <c r="AL16" s="113" t="s">
        <v>165</v>
      </c>
      <c r="AM16" s="73">
        <v>27</v>
      </c>
      <c r="AN16" s="113">
        <v>78206081</v>
      </c>
      <c r="AO16" s="876">
        <f t="shared" si="2"/>
        <v>0</v>
      </c>
      <c r="AP16" s="876">
        <f t="shared" si="3"/>
        <v>25000</v>
      </c>
      <c r="AQ16" s="89"/>
      <c r="AR16" s="89"/>
      <c r="AS16" s="89"/>
      <c r="AT16" s="89"/>
      <c r="AU16" s="89">
        <v>124</v>
      </c>
      <c r="AV16" s="89"/>
      <c r="AW16" s="89">
        <v>48</v>
      </c>
      <c r="AX16" s="89">
        <v>160</v>
      </c>
      <c r="AY16" s="89">
        <v>28</v>
      </c>
      <c r="AZ16" s="89">
        <v>160</v>
      </c>
      <c r="BA16" s="89">
        <v>74</v>
      </c>
      <c r="BB16" s="89">
        <v>8</v>
      </c>
      <c r="BC16" s="89">
        <v>137</v>
      </c>
      <c r="BD16" s="89"/>
      <c r="BE16" s="89">
        <v>282</v>
      </c>
      <c r="BF16" s="89">
        <v>2443</v>
      </c>
      <c r="BG16" s="89">
        <v>74</v>
      </c>
      <c r="BH16" s="89">
        <v>239</v>
      </c>
      <c r="BI16" s="89">
        <v>36</v>
      </c>
      <c r="BJ16" s="89">
        <v>232</v>
      </c>
      <c r="BK16" s="89">
        <v>31</v>
      </c>
      <c r="BL16" s="89">
        <v>7</v>
      </c>
      <c r="BM16" s="89">
        <v>8</v>
      </c>
      <c r="BN16" s="89">
        <v>542</v>
      </c>
      <c r="BO16" s="89">
        <v>35</v>
      </c>
      <c r="BP16" s="89"/>
      <c r="BQ16" s="89"/>
      <c r="BR16" s="89"/>
      <c r="BS16" s="89"/>
      <c r="BT16" s="89"/>
      <c r="BU16" s="89"/>
      <c r="BV16" s="618"/>
      <c r="BW16" s="1001"/>
    </row>
    <row r="17" spans="2:75">
      <c r="B17" s="872" t="s">
        <v>2646</v>
      </c>
      <c r="C17" s="73" t="s">
        <v>2639</v>
      </c>
      <c r="D17" s="860" t="s">
        <v>1367</v>
      </c>
      <c r="E17" s="860" t="s">
        <v>2648</v>
      </c>
      <c r="F17" s="860" t="s">
        <v>2651</v>
      </c>
      <c r="G17" s="860" t="s">
        <v>2652</v>
      </c>
      <c r="H17" s="995" t="s">
        <v>2650</v>
      </c>
      <c r="I17" s="860" t="s">
        <v>165</v>
      </c>
      <c r="J17" s="73">
        <v>20</v>
      </c>
      <c r="K17" s="113">
        <v>78206085</v>
      </c>
      <c r="L17" s="87">
        <v>41.64</v>
      </c>
      <c r="M17" s="87">
        <v>0.03</v>
      </c>
      <c r="N17" s="87">
        <v>55.32</v>
      </c>
      <c r="O17" s="87"/>
      <c r="P17" s="87">
        <v>0.08</v>
      </c>
      <c r="Q17" s="87"/>
      <c r="R17" s="87">
        <v>0.13</v>
      </c>
      <c r="S17" s="87">
        <v>0.28000000000000003</v>
      </c>
      <c r="T17" s="87"/>
      <c r="U17" s="87">
        <v>0.05</v>
      </c>
      <c r="V17" s="87">
        <v>2.44</v>
      </c>
      <c r="W17" s="87">
        <v>0</v>
      </c>
      <c r="X17" s="87"/>
      <c r="Y17" s="87"/>
      <c r="Z17" s="87"/>
      <c r="AA17" s="874">
        <v>0</v>
      </c>
      <c r="AB17" s="874">
        <v>0.64773028935492438</v>
      </c>
      <c r="AC17" s="874">
        <v>0</v>
      </c>
      <c r="AD17" s="874">
        <v>0.35226971064507562</v>
      </c>
      <c r="AE17" s="874">
        <v>1</v>
      </c>
      <c r="AF17" s="874"/>
      <c r="AG17" s="875">
        <f t="shared" si="0"/>
        <v>0.64773028935492438</v>
      </c>
      <c r="AH17" s="875">
        <f t="shared" si="0"/>
        <v>0</v>
      </c>
      <c r="AI17" s="875">
        <f t="shared" si="0"/>
        <v>0.35226971064507562</v>
      </c>
      <c r="AJ17" s="875">
        <f t="shared" si="1"/>
        <v>1</v>
      </c>
      <c r="AK17" s="968"/>
      <c r="AL17" s="113" t="s">
        <v>165</v>
      </c>
      <c r="AM17" s="73">
        <v>20</v>
      </c>
      <c r="AN17" s="113">
        <v>78206085</v>
      </c>
      <c r="AO17" s="876">
        <f t="shared" si="2"/>
        <v>0</v>
      </c>
      <c r="AP17" s="876">
        <f t="shared" si="3"/>
        <v>24400</v>
      </c>
      <c r="AQ17" s="89"/>
      <c r="AR17" s="89"/>
      <c r="AS17" s="89"/>
      <c r="AT17" s="89"/>
      <c r="AU17" s="89">
        <v>83</v>
      </c>
      <c r="AV17" s="89"/>
      <c r="AW17" s="89">
        <v>73</v>
      </c>
      <c r="AX17" s="89">
        <v>236</v>
      </c>
      <c r="AY17" s="89">
        <v>46</v>
      </c>
      <c r="AZ17" s="89">
        <v>258</v>
      </c>
      <c r="BA17" s="89">
        <v>129</v>
      </c>
      <c r="BB17" s="89">
        <v>8</v>
      </c>
      <c r="BC17" s="89">
        <v>254</v>
      </c>
      <c r="BD17" s="89"/>
      <c r="BE17" s="89">
        <v>390</v>
      </c>
      <c r="BF17" s="89">
        <v>2424</v>
      </c>
      <c r="BG17" s="89">
        <v>82</v>
      </c>
      <c r="BH17" s="89">
        <v>216</v>
      </c>
      <c r="BI17" s="89">
        <v>27</v>
      </c>
      <c r="BJ17" s="89">
        <v>158</v>
      </c>
      <c r="BK17" s="89">
        <v>19</v>
      </c>
      <c r="BL17" s="89">
        <v>10</v>
      </c>
      <c r="BM17" s="89">
        <v>19</v>
      </c>
      <c r="BN17" s="89">
        <v>927</v>
      </c>
      <c r="BO17" s="89">
        <v>59</v>
      </c>
      <c r="BP17" s="89"/>
      <c r="BQ17" s="89"/>
      <c r="BR17" s="89"/>
      <c r="BS17" s="89"/>
      <c r="BT17" s="89"/>
      <c r="BU17" s="89"/>
      <c r="BV17" s="618">
        <f t="shared" ref="BV17:BV34" si="4">M17*0.467445576193329*10000</f>
        <v>140.2336728579987</v>
      </c>
      <c r="BW17" s="1001"/>
    </row>
    <row r="18" spans="2:75">
      <c r="B18" s="872" t="s">
        <v>2646</v>
      </c>
      <c r="C18" s="73" t="s">
        <v>2639</v>
      </c>
      <c r="D18" s="860" t="s">
        <v>1367</v>
      </c>
      <c r="E18" s="860" t="s">
        <v>2648</v>
      </c>
      <c r="F18" s="860" t="s">
        <v>2651</v>
      </c>
      <c r="G18" s="860" t="s">
        <v>1384</v>
      </c>
      <c r="H18" s="995" t="s">
        <v>2650</v>
      </c>
      <c r="I18" s="860" t="s">
        <v>165</v>
      </c>
      <c r="J18" s="73">
        <v>22</v>
      </c>
      <c r="K18" s="113">
        <v>78206049</v>
      </c>
      <c r="L18" s="87">
        <v>41.64</v>
      </c>
      <c r="M18" s="87">
        <v>0.03</v>
      </c>
      <c r="N18" s="87">
        <v>54.13</v>
      </c>
      <c r="O18" s="87"/>
      <c r="P18" s="87">
        <v>0.17</v>
      </c>
      <c r="Q18" s="87"/>
      <c r="R18" s="87">
        <v>0.04</v>
      </c>
      <c r="S18" s="87">
        <v>0.11</v>
      </c>
      <c r="T18" s="87"/>
      <c r="U18" s="87">
        <v>0.1</v>
      </c>
      <c r="V18" s="87">
        <v>1.89</v>
      </c>
      <c r="W18" s="87">
        <v>0.06</v>
      </c>
      <c r="X18" s="87"/>
      <c r="Y18" s="87"/>
      <c r="Z18" s="87"/>
      <c r="AA18" s="874">
        <v>3.1746031746031744E-2</v>
      </c>
      <c r="AB18" s="874">
        <v>0.50172551101672413</v>
      </c>
      <c r="AC18" s="874">
        <v>8.8118666470847398E-3</v>
      </c>
      <c r="AD18" s="874">
        <v>0.48946262233619114</v>
      </c>
      <c r="AE18" s="874">
        <v>1</v>
      </c>
      <c r="AF18" s="874"/>
      <c r="AG18" s="875">
        <f t="shared" si="0"/>
        <v>0.50172551101672413</v>
      </c>
      <c r="AH18" s="875">
        <f t="shared" si="0"/>
        <v>8.8118666470847398E-3</v>
      </c>
      <c r="AI18" s="875">
        <f t="shared" si="0"/>
        <v>0.48946262233619114</v>
      </c>
      <c r="AJ18" s="875">
        <f t="shared" si="1"/>
        <v>1</v>
      </c>
      <c r="AK18" s="968"/>
      <c r="AL18" s="113" t="s">
        <v>165</v>
      </c>
      <c r="AM18" s="73">
        <v>22</v>
      </c>
      <c r="AN18" s="113">
        <v>78206049</v>
      </c>
      <c r="AO18" s="876">
        <f t="shared" si="2"/>
        <v>600</v>
      </c>
      <c r="AP18" s="876">
        <f t="shared" si="3"/>
        <v>18900</v>
      </c>
      <c r="AQ18" s="89">
        <v>4</v>
      </c>
      <c r="AR18" s="89"/>
      <c r="AS18" s="89"/>
      <c r="AT18" s="89"/>
      <c r="AU18" s="89">
        <v>284</v>
      </c>
      <c r="AV18" s="89"/>
      <c r="AW18" s="89">
        <v>213</v>
      </c>
      <c r="AX18" s="89">
        <v>992</v>
      </c>
      <c r="AY18" s="89">
        <v>133</v>
      </c>
      <c r="AZ18" s="89">
        <v>535</v>
      </c>
      <c r="BA18" s="89">
        <v>116</v>
      </c>
      <c r="BB18" s="89">
        <v>11</v>
      </c>
      <c r="BC18" s="89">
        <v>105</v>
      </c>
      <c r="BD18" s="89"/>
      <c r="BE18" s="89">
        <v>78</v>
      </c>
      <c r="BF18" s="89">
        <v>437</v>
      </c>
      <c r="BG18" s="89">
        <v>15</v>
      </c>
      <c r="BH18" s="89">
        <v>38</v>
      </c>
      <c r="BI18" s="89">
        <v>5</v>
      </c>
      <c r="BJ18" s="89">
        <v>31</v>
      </c>
      <c r="BK18" s="89">
        <v>4</v>
      </c>
      <c r="BL18" s="89">
        <v>11</v>
      </c>
      <c r="BM18" s="89">
        <v>19</v>
      </c>
      <c r="BN18" s="89">
        <v>273</v>
      </c>
      <c r="BO18" s="89">
        <v>102</v>
      </c>
      <c r="BP18" s="89"/>
      <c r="BQ18" s="89"/>
      <c r="BR18" s="89"/>
      <c r="BS18" s="89"/>
      <c r="BT18" s="89">
        <v>7</v>
      </c>
      <c r="BU18" s="89"/>
      <c r="BV18" s="618">
        <f t="shared" si="4"/>
        <v>140.2336728579987</v>
      </c>
      <c r="BW18" s="1001"/>
    </row>
    <row r="19" spans="2:75">
      <c r="B19" s="872" t="s">
        <v>2646</v>
      </c>
      <c r="C19" s="73" t="s">
        <v>2639</v>
      </c>
      <c r="D19" s="860" t="s">
        <v>1367</v>
      </c>
      <c r="E19" s="860" t="s">
        <v>2648</v>
      </c>
      <c r="F19" s="860" t="s">
        <v>2651</v>
      </c>
      <c r="G19" s="860" t="s">
        <v>1384</v>
      </c>
      <c r="H19" s="995" t="s">
        <v>2650</v>
      </c>
      <c r="I19" s="860" t="s">
        <v>165</v>
      </c>
      <c r="J19" s="73">
        <v>36</v>
      </c>
      <c r="K19" s="113">
        <v>78206131</v>
      </c>
      <c r="L19" s="87">
        <v>41.55</v>
      </c>
      <c r="M19" s="87">
        <v>0.04</v>
      </c>
      <c r="N19" s="87">
        <v>55.47</v>
      </c>
      <c r="O19" s="87"/>
      <c r="P19" s="87">
        <v>0.14000000000000001</v>
      </c>
      <c r="Q19" s="87"/>
      <c r="R19" s="87">
        <v>0.03</v>
      </c>
      <c r="S19" s="87">
        <v>0.12</v>
      </c>
      <c r="T19" s="87"/>
      <c r="U19" s="87">
        <v>7.0000000000000007E-2</v>
      </c>
      <c r="V19" s="87">
        <v>2.37</v>
      </c>
      <c r="W19" s="87">
        <v>0.01</v>
      </c>
      <c r="X19" s="87"/>
      <c r="Y19" s="87"/>
      <c r="Z19" s="87"/>
      <c r="AA19" s="874">
        <v>4.2194092827004216E-3</v>
      </c>
      <c r="AB19" s="874">
        <v>0.62914786302097159</v>
      </c>
      <c r="AC19" s="874">
        <v>1.4686444411807901E-3</v>
      </c>
      <c r="AD19" s="874">
        <v>0.36938349253784764</v>
      </c>
      <c r="AE19" s="874">
        <v>1</v>
      </c>
      <c r="AF19" s="874"/>
      <c r="AG19" s="875">
        <f t="shared" si="0"/>
        <v>0.62914786302097159</v>
      </c>
      <c r="AH19" s="875">
        <f t="shared" si="0"/>
        <v>1.4686444411807901E-3</v>
      </c>
      <c r="AI19" s="875">
        <f t="shared" si="0"/>
        <v>0.36938349253784764</v>
      </c>
      <c r="AJ19" s="875">
        <f t="shared" si="1"/>
        <v>1</v>
      </c>
      <c r="AK19" s="968"/>
      <c r="AL19" s="113" t="s">
        <v>165</v>
      </c>
      <c r="AM19" s="73">
        <v>36</v>
      </c>
      <c r="AN19" s="113">
        <v>78206131</v>
      </c>
      <c r="AO19" s="876">
        <f t="shared" si="2"/>
        <v>100</v>
      </c>
      <c r="AP19" s="876">
        <f t="shared" si="3"/>
        <v>23700</v>
      </c>
      <c r="AQ19" s="89"/>
      <c r="AR19" s="89"/>
      <c r="AS19" s="89"/>
      <c r="AT19" s="89"/>
      <c r="AU19" s="89">
        <v>314</v>
      </c>
      <c r="AV19" s="89"/>
      <c r="AW19" s="89">
        <v>191</v>
      </c>
      <c r="AX19" s="89">
        <v>590</v>
      </c>
      <c r="AY19" s="89">
        <v>116</v>
      </c>
      <c r="AZ19" s="89">
        <v>712</v>
      </c>
      <c r="BA19" s="89">
        <v>235</v>
      </c>
      <c r="BB19" s="89">
        <v>19</v>
      </c>
      <c r="BC19" s="89">
        <v>254</v>
      </c>
      <c r="BD19" s="89"/>
      <c r="BE19" s="89">
        <v>180</v>
      </c>
      <c r="BF19" s="89">
        <v>960</v>
      </c>
      <c r="BG19" s="89">
        <v>35</v>
      </c>
      <c r="BH19" s="89">
        <v>88</v>
      </c>
      <c r="BI19" s="89">
        <v>11</v>
      </c>
      <c r="BJ19" s="89">
        <v>64</v>
      </c>
      <c r="BK19" s="89">
        <v>9</v>
      </c>
      <c r="BL19" s="89">
        <v>10</v>
      </c>
      <c r="BM19" s="89">
        <v>19</v>
      </c>
      <c r="BN19" s="89">
        <v>193</v>
      </c>
      <c r="BO19" s="89">
        <v>24</v>
      </c>
      <c r="BP19" s="89"/>
      <c r="BQ19" s="89"/>
      <c r="BR19" s="89"/>
      <c r="BS19" s="89"/>
      <c r="BT19" s="89"/>
      <c r="BU19" s="89"/>
      <c r="BV19" s="618">
        <f t="shared" si="4"/>
        <v>186.97823047733161</v>
      </c>
      <c r="BW19" s="1001"/>
    </row>
    <row r="20" spans="2:75">
      <c r="B20" s="872" t="s">
        <v>2646</v>
      </c>
      <c r="C20" s="73" t="s">
        <v>2639</v>
      </c>
      <c r="D20" s="860" t="s">
        <v>1367</v>
      </c>
      <c r="E20" s="860" t="s">
        <v>2648</v>
      </c>
      <c r="F20" s="860" t="s">
        <v>2653</v>
      </c>
      <c r="G20" s="860" t="s">
        <v>2652</v>
      </c>
      <c r="H20" s="995" t="s">
        <v>2650</v>
      </c>
      <c r="I20" s="860" t="s">
        <v>165</v>
      </c>
      <c r="J20" s="73">
        <v>17</v>
      </c>
      <c r="K20" s="113">
        <v>78206027</v>
      </c>
      <c r="L20" s="87">
        <v>40.65</v>
      </c>
      <c r="M20" s="87">
        <v>0.52</v>
      </c>
      <c r="N20" s="87">
        <v>55.57</v>
      </c>
      <c r="O20" s="87"/>
      <c r="P20" s="87">
        <v>0.1</v>
      </c>
      <c r="Q20" s="87"/>
      <c r="R20" s="87">
        <v>0.06</v>
      </c>
      <c r="S20" s="87">
        <v>0</v>
      </c>
      <c r="T20" s="87"/>
      <c r="U20" s="87">
        <v>0.03</v>
      </c>
      <c r="V20" s="87">
        <v>2.37</v>
      </c>
      <c r="W20" s="87">
        <v>0.04</v>
      </c>
      <c r="X20" s="87"/>
      <c r="Y20" s="87"/>
      <c r="Z20" s="87"/>
      <c r="AA20" s="874">
        <v>1.6877637130801686E-2</v>
      </c>
      <c r="AB20" s="874">
        <v>0.62914786302097159</v>
      </c>
      <c r="AC20" s="874">
        <v>5.8745777647231604E-3</v>
      </c>
      <c r="AD20" s="874">
        <v>0.36497755921430525</v>
      </c>
      <c r="AE20" s="874">
        <v>1</v>
      </c>
      <c r="AF20" s="874"/>
      <c r="AG20" s="875">
        <f t="shared" si="0"/>
        <v>0.62914786302097159</v>
      </c>
      <c r="AH20" s="875">
        <f t="shared" si="0"/>
        <v>5.8745777647231604E-3</v>
      </c>
      <c r="AI20" s="875">
        <f t="shared" si="0"/>
        <v>0.36497755921430525</v>
      </c>
      <c r="AJ20" s="875">
        <f t="shared" si="1"/>
        <v>1</v>
      </c>
      <c r="AK20" s="968"/>
      <c r="AL20" s="113" t="s">
        <v>165</v>
      </c>
      <c r="AM20" s="73">
        <v>17</v>
      </c>
      <c r="AN20" s="113">
        <v>78206027</v>
      </c>
      <c r="AO20" s="876">
        <f t="shared" si="2"/>
        <v>400</v>
      </c>
      <c r="AP20" s="876">
        <f t="shared" si="3"/>
        <v>23700</v>
      </c>
      <c r="AQ20" s="89">
        <v>12</v>
      </c>
      <c r="AR20" s="89"/>
      <c r="AS20" s="89"/>
      <c r="AT20" s="89"/>
      <c r="AU20" s="89">
        <v>77</v>
      </c>
      <c r="AV20" s="89"/>
      <c r="AW20" s="89">
        <v>540</v>
      </c>
      <c r="AX20" s="89">
        <v>1761</v>
      </c>
      <c r="AY20" s="89">
        <v>289</v>
      </c>
      <c r="AZ20" s="89">
        <v>1302</v>
      </c>
      <c r="BA20" s="89">
        <v>304</v>
      </c>
      <c r="BB20" s="89">
        <v>32</v>
      </c>
      <c r="BC20" s="89">
        <v>322</v>
      </c>
      <c r="BD20" s="89"/>
      <c r="BE20" s="89">
        <v>327</v>
      </c>
      <c r="BF20" s="89">
        <v>2628</v>
      </c>
      <c r="BG20" s="89">
        <v>77</v>
      </c>
      <c r="BH20" s="89">
        <v>230</v>
      </c>
      <c r="BI20" s="89">
        <v>35</v>
      </c>
      <c r="BJ20" s="89">
        <v>239</v>
      </c>
      <c r="BK20" s="89">
        <v>42</v>
      </c>
      <c r="BL20" s="89">
        <v>81</v>
      </c>
      <c r="BM20" s="89">
        <v>23</v>
      </c>
      <c r="BN20" s="89">
        <v>121</v>
      </c>
      <c r="BO20" s="89">
        <v>29</v>
      </c>
      <c r="BP20" s="89"/>
      <c r="BQ20" s="89"/>
      <c r="BR20" s="89"/>
      <c r="BS20" s="89"/>
      <c r="BT20" s="89">
        <v>6</v>
      </c>
      <c r="BU20" s="89">
        <v>23</v>
      </c>
      <c r="BV20" s="618">
        <f t="shared" si="4"/>
        <v>2430.7169962053108</v>
      </c>
      <c r="BW20" s="1001"/>
    </row>
    <row r="21" spans="2:75">
      <c r="B21" s="872" t="s">
        <v>2646</v>
      </c>
      <c r="C21" s="73" t="s">
        <v>2639</v>
      </c>
      <c r="D21" s="860" t="s">
        <v>1367</v>
      </c>
      <c r="E21" s="860" t="s">
        <v>2648</v>
      </c>
      <c r="F21" s="860" t="s">
        <v>2653</v>
      </c>
      <c r="G21" s="860" t="s">
        <v>2652</v>
      </c>
      <c r="H21" s="995" t="s">
        <v>2650</v>
      </c>
      <c r="I21" s="860" t="s">
        <v>165</v>
      </c>
      <c r="J21" s="73">
        <v>23</v>
      </c>
      <c r="K21" s="113">
        <v>78206035</v>
      </c>
      <c r="L21" s="87">
        <v>41.11</v>
      </c>
      <c r="M21" s="87">
        <v>0.18</v>
      </c>
      <c r="N21" s="87">
        <v>55.99</v>
      </c>
      <c r="O21" s="87"/>
      <c r="P21" s="87">
        <v>0.04</v>
      </c>
      <c r="Q21" s="87"/>
      <c r="R21" s="87">
        <v>0.06</v>
      </c>
      <c r="S21" s="87">
        <v>0.01</v>
      </c>
      <c r="T21" s="87"/>
      <c r="U21" s="87">
        <v>0</v>
      </c>
      <c r="V21" s="87">
        <v>2.06</v>
      </c>
      <c r="W21" s="87">
        <v>0.21</v>
      </c>
      <c r="X21" s="87"/>
      <c r="Y21" s="87"/>
      <c r="Z21" s="87"/>
      <c r="AA21" s="874">
        <v>0.10194174757281553</v>
      </c>
      <c r="AB21" s="874">
        <v>0.54685426068489518</v>
      </c>
      <c r="AC21" s="874">
        <v>3.0841533264796592E-2</v>
      </c>
      <c r="AD21" s="874">
        <v>0.42230420605030822</v>
      </c>
      <c r="AE21" s="874">
        <v>1</v>
      </c>
      <c r="AF21" s="874"/>
      <c r="AG21" s="875">
        <f t="shared" si="0"/>
        <v>0.54685426068489518</v>
      </c>
      <c r="AH21" s="875">
        <f t="shared" si="0"/>
        <v>3.0841533264796592E-2</v>
      </c>
      <c r="AI21" s="875">
        <f t="shared" si="0"/>
        <v>0.42230420605030822</v>
      </c>
      <c r="AJ21" s="875">
        <f t="shared" si="1"/>
        <v>1</v>
      </c>
      <c r="AK21" s="968"/>
      <c r="AL21" s="113" t="s">
        <v>165</v>
      </c>
      <c r="AM21" s="73">
        <v>23</v>
      </c>
      <c r="AN21" s="113">
        <v>78206035</v>
      </c>
      <c r="AO21" s="876">
        <f t="shared" si="2"/>
        <v>2100</v>
      </c>
      <c r="AP21" s="876">
        <f t="shared" si="3"/>
        <v>20600</v>
      </c>
      <c r="AQ21" s="89"/>
      <c r="AR21" s="89"/>
      <c r="AS21" s="89"/>
      <c r="AT21" s="89"/>
      <c r="AU21" s="89">
        <v>257</v>
      </c>
      <c r="AV21" s="89"/>
      <c r="AW21" s="89">
        <v>136</v>
      </c>
      <c r="AX21" s="89">
        <v>404</v>
      </c>
      <c r="AY21" s="89">
        <v>57</v>
      </c>
      <c r="AZ21" s="89">
        <v>256</v>
      </c>
      <c r="BA21" s="89">
        <v>53</v>
      </c>
      <c r="BB21" s="89">
        <v>14</v>
      </c>
      <c r="BC21" s="89">
        <v>55</v>
      </c>
      <c r="BD21" s="89"/>
      <c r="BE21" s="89">
        <v>45</v>
      </c>
      <c r="BF21" s="89">
        <v>331</v>
      </c>
      <c r="BG21" s="89">
        <v>10</v>
      </c>
      <c r="BH21" s="89">
        <v>29</v>
      </c>
      <c r="BI21" s="89">
        <v>4</v>
      </c>
      <c r="BJ21" s="89">
        <v>31</v>
      </c>
      <c r="BK21" s="89">
        <v>6</v>
      </c>
      <c r="BL21" s="89">
        <v>11</v>
      </c>
      <c r="BM21" s="89">
        <v>23</v>
      </c>
      <c r="BN21" s="89">
        <v>425</v>
      </c>
      <c r="BO21" s="89">
        <v>37</v>
      </c>
      <c r="BP21" s="89"/>
      <c r="BQ21" s="89"/>
      <c r="BR21" s="89"/>
      <c r="BS21" s="89"/>
      <c r="BT21" s="89">
        <v>9</v>
      </c>
      <c r="BU21" s="89"/>
      <c r="BV21" s="618">
        <f t="shared" si="4"/>
        <v>841.40203714799213</v>
      </c>
      <c r="BW21" s="1001"/>
    </row>
    <row r="22" spans="2:75">
      <c r="B22" s="872" t="s">
        <v>2646</v>
      </c>
      <c r="C22" s="73" t="s">
        <v>2639</v>
      </c>
      <c r="D22" s="860" t="s">
        <v>1367</v>
      </c>
      <c r="E22" s="860" t="s">
        <v>2648</v>
      </c>
      <c r="F22" s="860" t="s">
        <v>2653</v>
      </c>
      <c r="G22" s="860" t="s">
        <v>2652</v>
      </c>
      <c r="H22" s="995" t="s">
        <v>2650</v>
      </c>
      <c r="I22" s="860" t="s">
        <v>165</v>
      </c>
      <c r="J22" s="73">
        <v>24</v>
      </c>
      <c r="K22" s="113">
        <v>78206040</v>
      </c>
      <c r="L22" s="87">
        <v>40.75</v>
      </c>
      <c r="M22" s="87">
        <v>0.36</v>
      </c>
      <c r="N22" s="87">
        <v>54.82</v>
      </c>
      <c r="O22" s="87"/>
      <c r="P22" s="87">
        <v>0.05</v>
      </c>
      <c r="Q22" s="87"/>
      <c r="R22" s="87">
        <v>0.17</v>
      </c>
      <c r="S22" s="87">
        <v>0.01</v>
      </c>
      <c r="T22" s="87"/>
      <c r="U22" s="87">
        <v>0.01</v>
      </c>
      <c r="V22" s="87">
        <v>2.4900000000000002</v>
      </c>
      <c r="W22" s="87">
        <v>0.01</v>
      </c>
      <c r="X22" s="87"/>
      <c r="Y22" s="87"/>
      <c r="Z22" s="87"/>
      <c r="AA22" s="874">
        <v>4.0160642570281121E-3</v>
      </c>
      <c r="AB22" s="874">
        <v>0.66100345102203351</v>
      </c>
      <c r="AC22" s="874">
        <v>1.4686444411807901E-3</v>
      </c>
      <c r="AD22" s="874">
        <v>0.33752790453678572</v>
      </c>
      <c r="AE22" s="874">
        <v>1</v>
      </c>
      <c r="AF22" s="874"/>
      <c r="AG22" s="875">
        <f t="shared" si="0"/>
        <v>0.66100345102203351</v>
      </c>
      <c r="AH22" s="875">
        <f t="shared" si="0"/>
        <v>1.4686444411807901E-3</v>
      </c>
      <c r="AI22" s="875">
        <f t="shared" si="0"/>
        <v>0.33752790453678572</v>
      </c>
      <c r="AJ22" s="875">
        <f t="shared" si="1"/>
        <v>1</v>
      </c>
      <c r="AK22" s="968"/>
      <c r="AL22" s="113" t="s">
        <v>165</v>
      </c>
      <c r="AM22" s="73">
        <v>24</v>
      </c>
      <c r="AN22" s="113">
        <v>78206040</v>
      </c>
      <c r="AO22" s="876">
        <f t="shared" si="2"/>
        <v>100</v>
      </c>
      <c r="AP22" s="876">
        <f t="shared" si="3"/>
        <v>24900.000000000004</v>
      </c>
      <c r="AQ22" s="89"/>
      <c r="AR22" s="89"/>
      <c r="AS22" s="89"/>
      <c r="AT22" s="89"/>
      <c r="AU22" s="89">
        <v>38</v>
      </c>
      <c r="AV22" s="89"/>
      <c r="AW22" s="89">
        <v>545</v>
      </c>
      <c r="AX22" s="89">
        <v>1874</v>
      </c>
      <c r="AY22" s="89">
        <v>307</v>
      </c>
      <c r="AZ22" s="89">
        <v>1454</v>
      </c>
      <c r="BA22" s="89">
        <v>565</v>
      </c>
      <c r="BB22" s="89">
        <v>24</v>
      </c>
      <c r="BC22" s="89">
        <v>772</v>
      </c>
      <c r="BD22" s="89"/>
      <c r="BE22" s="89">
        <v>904</v>
      </c>
      <c r="BF22" s="89">
        <v>4797</v>
      </c>
      <c r="BG22" s="89">
        <v>168</v>
      </c>
      <c r="BH22" s="89">
        <v>442</v>
      </c>
      <c r="BI22" s="89">
        <v>62</v>
      </c>
      <c r="BJ22" s="89">
        <v>382</v>
      </c>
      <c r="BK22" s="89">
        <v>50</v>
      </c>
      <c r="BL22" s="89">
        <v>61</v>
      </c>
      <c r="BM22" s="89">
        <v>42</v>
      </c>
      <c r="BN22" s="89">
        <v>1224</v>
      </c>
      <c r="BO22" s="89">
        <v>34</v>
      </c>
      <c r="BP22" s="89"/>
      <c r="BQ22" s="89"/>
      <c r="BR22" s="89"/>
      <c r="BS22" s="89"/>
      <c r="BT22" s="89"/>
      <c r="BU22" s="89"/>
      <c r="BV22" s="618">
        <f t="shared" si="4"/>
        <v>1682.8040742959843</v>
      </c>
      <c r="BW22" s="1001"/>
    </row>
    <row r="23" spans="2:75">
      <c r="B23" s="872" t="s">
        <v>2646</v>
      </c>
      <c r="C23" s="73" t="s">
        <v>2639</v>
      </c>
      <c r="D23" s="860" t="s">
        <v>1367</v>
      </c>
      <c r="E23" s="860" t="s">
        <v>2648</v>
      </c>
      <c r="F23" s="860" t="s">
        <v>2654</v>
      </c>
      <c r="G23" s="860" t="s">
        <v>121</v>
      </c>
      <c r="H23" s="995" t="s">
        <v>2650</v>
      </c>
      <c r="I23" s="860" t="s">
        <v>165</v>
      </c>
      <c r="J23" s="73">
        <v>25</v>
      </c>
      <c r="K23" s="113">
        <v>86206047</v>
      </c>
      <c r="L23" s="87">
        <v>40.44</v>
      </c>
      <c r="M23" s="87">
        <v>0.54</v>
      </c>
      <c r="N23" s="87">
        <v>54.68</v>
      </c>
      <c r="O23" s="87"/>
      <c r="P23" s="87">
        <v>0.03</v>
      </c>
      <c r="Q23" s="87"/>
      <c r="R23" s="87">
        <v>0.04</v>
      </c>
      <c r="S23" s="87">
        <v>4.0000000000000001E-3</v>
      </c>
      <c r="T23" s="87"/>
      <c r="U23" s="87">
        <v>4.0000000000000001E-3</v>
      </c>
      <c r="V23" s="87">
        <v>2.16</v>
      </c>
      <c r="W23" s="87">
        <v>0.04</v>
      </c>
      <c r="X23" s="87"/>
      <c r="Y23" s="87"/>
      <c r="Z23" s="87"/>
      <c r="AA23" s="874">
        <v>1.8518518518518517E-2</v>
      </c>
      <c r="AB23" s="874">
        <v>0.57340058401911342</v>
      </c>
      <c r="AC23" s="874">
        <v>5.8745777647231604E-3</v>
      </c>
      <c r="AD23" s="874">
        <v>0.42072483821616341</v>
      </c>
      <c r="AE23" s="874">
        <v>1</v>
      </c>
      <c r="AF23" s="874"/>
      <c r="AG23" s="875">
        <f t="shared" si="0"/>
        <v>0.57340058401911342</v>
      </c>
      <c r="AH23" s="875">
        <f t="shared" si="0"/>
        <v>5.8745777647231604E-3</v>
      </c>
      <c r="AI23" s="875">
        <f t="shared" si="0"/>
        <v>0.42072483821616341</v>
      </c>
      <c r="AJ23" s="875">
        <f t="shared" si="1"/>
        <v>1</v>
      </c>
      <c r="AK23" s="968"/>
      <c r="AL23" s="113" t="s">
        <v>165</v>
      </c>
      <c r="AM23" s="73">
        <v>25</v>
      </c>
      <c r="AN23" s="113">
        <v>86206047</v>
      </c>
      <c r="AO23" s="876">
        <f t="shared" si="2"/>
        <v>400</v>
      </c>
      <c r="AP23" s="876">
        <f t="shared" si="3"/>
        <v>21600</v>
      </c>
      <c r="AQ23" s="89">
        <v>15</v>
      </c>
      <c r="AR23" s="89"/>
      <c r="AS23" s="89"/>
      <c r="AT23" s="89"/>
      <c r="AU23" s="89">
        <v>134</v>
      </c>
      <c r="AV23" s="89"/>
      <c r="AW23" s="89">
        <v>2363</v>
      </c>
      <c r="AX23" s="89">
        <v>3988</v>
      </c>
      <c r="AY23" s="89">
        <v>393</v>
      </c>
      <c r="AZ23" s="89">
        <v>1347</v>
      </c>
      <c r="BA23" s="89">
        <v>194</v>
      </c>
      <c r="BB23" s="89">
        <v>23</v>
      </c>
      <c r="BC23" s="89">
        <v>177</v>
      </c>
      <c r="BD23" s="89"/>
      <c r="BE23" s="89">
        <v>148</v>
      </c>
      <c r="BF23" s="89">
        <v>958</v>
      </c>
      <c r="BG23" s="89">
        <v>29</v>
      </c>
      <c r="BH23" s="89">
        <v>85</v>
      </c>
      <c r="BI23" s="89">
        <v>12</v>
      </c>
      <c r="BJ23" s="89">
        <v>79</v>
      </c>
      <c r="BK23" s="89">
        <v>13</v>
      </c>
      <c r="BL23" s="89">
        <v>121</v>
      </c>
      <c r="BM23" s="89">
        <v>27</v>
      </c>
      <c r="BN23" s="89">
        <v>203</v>
      </c>
      <c r="BO23" s="89">
        <v>25</v>
      </c>
      <c r="BP23" s="89"/>
      <c r="BQ23" s="89"/>
      <c r="BR23" s="89"/>
      <c r="BS23" s="89"/>
      <c r="BT23" s="89">
        <v>17</v>
      </c>
      <c r="BU23" s="89"/>
      <c r="BV23" s="618">
        <f t="shared" si="4"/>
        <v>2524.2061114439766</v>
      </c>
      <c r="BW23" s="1001"/>
    </row>
    <row r="24" spans="2:75">
      <c r="B24" s="872" t="s">
        <v>2646</v>
      </c>
      <c r="C24" s="73" t="s">
        <v>2639</v>
      </c>
      <c r="D24" s="860" t="s">
        <v>1367</v>
      </c>
      <c r="E24" s="860" t="s">
        <v>2648</v>
      </c>
      <c r="F24" s="860" t="s">
        <v>2654</v>
      </c>
      <c r="G24" s="860" t="s">
        <v>121</v>
      </c>
      <c r="H24" s="995" t="s">
        <v>2650</v>
      </c>
      <c r="I24" s="860" t="s">
        <v>165</v>
      </c>
      <c r="J24" s="73">
        <v>22</v>
      </c>
      <c r="K24" s="113">
        <v>86206052</v>
      </c>
      <c r="L24" s="87">
        <v>40.840000000000003</v>
      </c>
      <c r="M24" s="87">
        <v>0.48</v>
      </c>
      <c r="N24" s="87">
        <v>54.99</v>
      </c>
      <c r="O24" s="87"/>
      <c r="P24" s="87">
        <v>0.02</v>
      </c>
      <c r="Q24" s="87"/>
      <c r="R24" s="87">
        <v>0.03</v>
      </c>
      <c r="S24" s="87">
        <v>4.0000000000000001E-3</v>
      </c>
      <c r="T24" s="87"/>
      <c r="U24" s="87">
        <v>4.0000000000000001E-3</v>
      </c>
      <c r="V24" s="87">
        <v>2.2000000000000002</v>
      </c>
      <c r="W24" s="87">
        <v>0.04</v>
      </c>
      <c r="X24" s="87"/>
      <c r="Y24" s="87"/>
      <c r="Z24" s="87"/>
      <c r="AA24" s="874">
        <v>1.8181818181818181E-2</v>
      </c>
      <c r="AB24" s="874">
        <v>0.58401911335280066</v>
      </c>
      <c r="AC24" s="874">
        <v>5.8745777647231604E-3</v>
      </c>
      <c r="AD24" s="874">
        <v>0.41010630888247618</v>
      </c>
      <c r="AE24" s="874">
        <v>1</v>
      </c>
      <c r="AF24" s="874"/>
      <c r="AG24" s="875">
        <f t="shared" ref="AG24:AI75" si="5">AB24</f>
        <v>0.58401911335280066</v>
      </c>
      <c r="AH24" s="875">
        <f t="shared" si="5"/>
        <v>5.8745777647231604E-3</v>
      </c>
      <c r="AI24" s="875">
        <f t="shared" si="5"/>
        <v>0.41010630888247618</v>
      </c>
      <c r="AJ24" s="875">
        <f t="shared" si="1"/>
        <v>1</v>
      </c>
      <c r="AK24" s="968"/>
      <c r="AL24" s="113" t="s">
        <v>165</v>
      </c>
      <c r="AM24" s="73">
        <v>22</v>
      </c>
      <c r="AN24" s="113">
        <v>86206052</v>
      </c>
      <c r="AO24" s="876">
        <f t="shared" si="2"/>
        <v>400</v>
      </c>
      <c r="AP24" s="876">
        <f t="shared" si="3"/>
        <v>22000</v>
      </c>
      <c r="AQ24" s="89">
        <v>12</v>
      </c>
      <c r="AR24" s="89"/>
      <c r="AS24" s="89"/>
      <c r="AT24" s="89"/>
      <c r="AU24" s="89">
        <v>108</v>
      </c>
      <c r="AV24" s="89"/>
      <c r="AW24" s="89">
        <v>1976</v>
      </c>
      <c r="AX24" s="89">
        <v>3790</v>
      </c>
      <c r="AY24" s="89">
        <v>372</v>
      </c>
      <c r="AZ24" s="89">
        <v>1210</v>
      </c>
      <c r="BA24" s="89">
        <v>166</v>
      </c>
      <c r="BB24" s="89">
        <v>24</v>
      </c>
      <c r="BC24" s="89">
        <v>147</v>
      </c>
      <c r="BD24" s="89"/>
      <c r="BE24" s="89">
        <v>116</v>
      </c>
      <c r="BF24" s="89">
        <v>868</v>
      </c>
      <c r="BG24" s="89">
        <v>25</v>
      </c>
      <c r="BH24" s="89">
        <v>78</v>
      </c>
      <c r="BI24" s="89">
        <v>11</v>
      </c>
      <c r="BJ24" s="89">
        <v>80</v>
      </c>
      <c r="BK24" s="89">
        <v>15</v>
      </c>
      <c r="BL24" s="89">
        <v>110</v>
      </c>
      <c r="BM24" s="89">
        <v>37</v>
      </c>
      <c r="BN24" s="89">
        <v>222</v>
      </c>
      <c r="BO24" s="89">
        <v>28</v>
      </c>
      <c r="BP24" s="89"/>
      <c r="BQ24" s="89"/>
      <c r="BR24" s="89"/>
      <c r="BS24" s="89"/>
      <c r="BT24" s="89">
        <v>20</v>
      </c>
      <c r="BU24" s="89">
        <v>14</v>
      </c>
      <c r="BV24" s="618">
        <f t="shared" si="4"/>
        <v>2243.7387657279792</v>
      </c>
      <c r="BW24" s="1001"/>
    </row>
    <row r="25" spans="2:75">
      <c r="B25" s="872" t="s">
        <v>2646</v>
      </c>
      <c r="C25" s="73" t="s">
        <v>2639</v>
      </c>
      <c r="D25" s="860" t="s">
        <v>1367</v>
      </c>
      <c r="E25" s="860" t="s">
        <v>2648</v>
      </c>
      <c r="F25" s="860" t="s">
        <v>2654</v>
      </c>
      <c r="G25" s="860" t="s">
        <v>121</v>
      </c>
      <c r="H25" s="995" t="s">
        <v>2650</v>
      </c>
      <c r="I25" s="860" t="s">
        <v>165</v>
      </c>
      <c r="J25" s="73">
        <v>18</v>
      </c>
      <c r="K25" s="113">
        <v>86206055</v>
      </c>
      <c r="L25" s="87">
        <v>40.76</v>
      </c>
      <c r="M25" s="87">
        <v>0.46</v>
      </c>
      <c r="N25" s="87">
        <v>55.39</v>
      </c>
      <c r="O25" s="87"/>
      <c r="P25" s="87">
        <v>0.05</v>
      </c>
      <c r="Q25" s="87"/>
      <c r="R25" s="87">
        <v>0.02</v>
      </c>
      <c r="S25" s="87">
        <v>8.0000000000000002E-3</v>
      </c>
      <c r="T25" s="87"/>
      <c r="U25" s="87">
        <v>5.0000000000000001E-3</v>
      </c>
      <c r="V25" s="87">
        <v>2.35</v>
      </c>
      <c r="W25" s="87">
        <v>0.06</v>
      </c>
      <c r="X25" s="87"/>
      <c r="Y25" s="87"/>
      <c r="Z25" s="87"/>
      <c r="AA25" s="874">
        <v>2.553191489361702E-2</v>
      </c>
      <c r="AB25" s="874">
        <v>0.62383859835412803</v>
      </c>
      <c r="AC25" s="874">
        <v>8.8118666470847398E-3</v>
      </c>
      <c r="AD25" s="874">
        <v>0.36734953499878725</v>
      </c>
      <c r="AE25" s="874">
        <v>1</v>
      </c>
      <c r="AF25" s="874"/>
      <c r="AG25" s="875">
        <f t="shared" si="5"/>
        <v>0.62383859835412803</v>
      </c>
      <c r="AH25" s="875">
        <f t="shared" si="5"/>
        <v>8.8118666470847398E-3</v>
      </c>
      <c r="AI25" s="875">
        <f t="shared" si="5"/>
        <v>0.36734953499878725</v>
      </c>
      <c r="AJ25" s="875">
        <f t="shared" si="1"/>
        <v>1</v>
      </c>
      <c r="AK25" s="968"/>
      <c r="AL25" s="113" t="s">
        <v>165</v>
      </c>
      <c r="AM25" s="73">
        <v>18</v>
      </c>
      <c r="AN25" s="113">
        <v>86206055</v>
      </c>
      <c r="AO25" s="876">
        <f t="shared" si="2"/>
        <v>600</v>
      </c>
      <c r="AP25" s="876">
        <f t="shared" si="3"/>
        <v>23500</v>
      </c>
      <c r="AQ25" s="89">
        <v>10</v>
      </c>
      <c r="AR25" s="89"/>
      <c r="AS25" s="89"/>
      <c r="AT25" s="89"/>
      <c r="AU25" s="89">
        <v>88</v>
      </c>
      <c r="AV25" s="89"/>
      <c r="AW25" s="89">
        <v>1790</v>
      </c>
      <c r="AX25" s="89">
        <v>4036</v>
      </c>
      <c r="AY25" s="89">
        <v>446</v>
      </c>
      <c r="AZ25" s="89">
        <v>1492</v>
      </c>
      <c r="BA25" s="89">
        <v>212</v>
      </c>
      <c r="BB25" s="89">
        <v>27</v>
      </c>
      <c r="BC25" s="89">
        <v>177</v>
      </c>
      <c r="BD25" s="89"/>
      <c r="BE25" s="89">
        <v>140</v>
      </c>
      <c r="BF25" s="89">
        <v>1054</v>
      </c>
      <c r="BG25" s="89">
        <v>32</v>
      </c>
      <c r="BH25" s="89">
        <v>90</v>
      </c>
      <c r="BI25" s="89">
        <v>14</v>
      </c>
      <c r="BJ25" s="89">
        <v>95</v>
      </c>
      <c r="BK25" s="89">
        <v>16</v>
      </c>
      <c r="BL25" s="89">
        <v>85</v>
      </c>
      <c r="BM25" s="89">
        <v>36</v>
      </c>
      <c r="BN25" s="89">
        <v>220</v>
      </c>
      <c r="BO25" s="89">
        <v>33</v>
      </c>
      <c r="BP25" s="89"/>
      <c r="BQ25" s="89"/>
      <c r="BR25" s="89"/>
      <c r="BS25" s="89"/>
      <c r="BT25" s="89">
        <v>14</v>
      </c>
      <c r="BU25" s="89"/>
      <c r="BV25" s="618">
        <f t="shared" si="4"/>
        <v>2150.2496504893134</v>
      </c>
      <c r="BW25" s="1001"/>
    </row>
    <row r="26" spans="2:75">
      <c r="B26" s="872" t="s">
        <v>2646</v>
      </c>
      <c r="C26" s="73" t="s">
        <v>2639</v>
      </c>
      <c r="D26" s="860" t="s">
        <v>1367</v>
      </c>
      <c r="E26" s="860" t="s">
        <v>2648</v>
      </c>
      <c r="F26" s="860" t="s">
        <v>2654</v>
      </c>
      <c r="G26" s="860" t="s">
        <v>121</v>
      </c>
      <c r="H26" s="995" t="s">
        <v>2650</v>
      </c>
      <c r="I26" s="860" t="s">
        <v>165</v>
      </c>
      <c r="J26" s="73">
        <v>5</v>
      </c>
      <c r="K26" s="113">
        <v>86206080</v>
      </c>
      <c r="L26" s="87">
        <v>40.799999999999997</v>
      </c>
      <c r="M26" s="87">
        <v>0.48</v>
      </c>
      <c r="N26" s="87">
        <v>55.01</v>
      </c>
      <c r="O26" s="87"/>
      <c r="P26" s="87">
        <v>0.05</v>
      </c>
      <c r="Q26" s="87"/>
      <c r="R26" s="87">
        <v>0.1</v>
      </c>
      <c r="S26" s="87">
        <v>3.0000000000000001E-3</v>
      </c>
      <c r="T26" s="87"/>
      <c r="U26" s="87">
        <v>5.0000000000000001E-3</v>
      </c>
      <c r="V26" s="87">
        <v>2.31</v>
      </c>
      <c r="W26" s="87">
        <v>0.01</v>
      </c>
      <c r="X26" s="87"/>
      <c r="Y26" s="87"/>
      <c r="Z26" s="87"/>
      <c r="AA26" s="874">
        <v>4.329004329004329E-3</v>
      </c>
      <c r="AB26" s="874">
        <v>0.61322006902044068</v>
      </c>
      <c r="AC26" s="874">
        <v>1.4686444411807901E-3</v>
      </c>
      <c r="AD26" s="874">
        <v>0.38531128653837854</v>
      </c>
      <c r="AE26" s="874">
        <v>1</v>
      </c>
      <c r="AF26" s="874"/>
      <c r="AG26" s="875">
        <f t="shared" si="5"/>
        <v>0.61322006902044068</v>
      </c>
      <c r="AH26" s="875">
        <f t="shared" si="5"/>
        <v>1.4686444411807901E-3</v>
      </c>
      <c r="AI26" s="875">
        <f t="shared" si="5"/>
        <v>0.38531128653837854</v>
      </c>
      <c r="AJ26" s="875">
        <f t="shared" si="1"/>
        <v>1</v>
      </c>
      <c r="AK26" s="968"/>
      <c r="AL26" s="113" t="s">
        <v>165</v>
      </c>
      <c r="AM26" s="73">
        <v>5</v>
      </c>
      <c r="AN26" s="113">
        <v>86206080</v>
      </c>
      <c r="AO26" s="876">
        <f t="shared" si="2"/>
        <v>100</v>
      </c>
      <c r="AP26" s="876">
        <f t="shared" si="3"/>
        <v>23100</v>
      </c>
      <c r="AQ26" s="89"/>
      <c r="AR26" s="89"/>
      <c r="AS26" s="89"/>
      <c r="AT26" s="89"/>
      <c r="AU26" s="89">
        <v>50</v>
      </c>
      <c r="AV26" s="89"/>
      <c r="AW26" s="89">
        <v>1389</v>
      </c>
      <c r="AX26" s="89">
        <v>3972</v>
      </c>
      <c r="AY26" s="89">
        <v>554</v>
      </c>
      <c r="AZ26" s="89">
        <v>2335</v>
      </c>
      <c r="BA26" s="89">
        <v>477</v>
      </c>
      <c r="BB26" s="89">
        <v>25</v>
      </c>
      <c r="BC26" s="89">
        <v>480</v>
      </c>
      <c r="BD26" s="89"/>
      <c r="BE26" s="89">
        <v>358</v>
      </c>
      <c r="BF26" s="89">
        <v>2649</v>
      </c>
      <c r="BG26" s="89">
        <v>72</v>
      </c>
      <c r="BH26" s="89">
        <v>201</v>
      </c>
      <c r="BI26" s="89">
        <v>29</v>
      </c>
      <c r="BJ26" s="89">
        <v>198</v>
      </c>
      <c r="BK26" s="89">
        <v>33</v>
      </c>
      <c r="BL26" s="89">
        <v>46</v>
      </c>
      <c r="BM26" s="89">
        <v>7</v>
      </c>
      <c r="BN26" s="89">
        <v>159</v>
      </c>
      <c r="BO26" s="89">
        <v>29</v>
      </c>
      <c r="BP26" s="89"/>
      <c r="BQ26" s="89"/>
      <c r="BR26" s="89"/>
      <c r="BS26" s="89"/>
      <c r="BT26" s="89">
        <v>7</v>
      </c>
      <c r="BU26" s="89">
        <v>21</v>
      </c>
      <c r="BV26" s="618">
        <f t="shared" si="4"/>
        <v>2243.7387657279792</v>
      </c>
      <c r="BW26" s="1001"/>
    </row>
    <row r="27" spans="2:75">
      <c r="B27" s="872" t="s">
        <v>2646</v>
      </c>
      <c r="C27" s="73" t="s">
        <v>2639</v>
      </c>
      <c r="D27" s="860" t="s">
        <v>1367</v>
      </c>
      <c r="E27" s="860" t="s">
        <v>2648</v>
      </c>
      <c r="F27" s="860" t="s">
        <v>2654</v>
      </c>
      <c r="G27" s="860" t="s">
        <v>121</v>
      </c>
      <c r="H27" s="995" t="s">
        <v>2650</v>
      </c>
      <c r="I27" s="860" t="s">
        <v>165</v>
      </c>
      <c r="J27" s="73">
        <v>21</v>
      </c>
      <c r="K27" s="113">
        <v>86206125</v>
      </c>
      <c r="L27" s="87">
        <v>40.68</v>
      </c>
      <c r="M27" s="87">
        <v>0.54</v>
      </c>
      <c r="N27" s="87">
        <v>55.26</v>
      </c>
      <c r="O27" s="87"/>
      <c r="P27" s="87">
        <v>0.04</v>
      </c>
      <c r="Q27" s="87"/>
      <c r="R27" s="87">
        <v>0.01</v>
      </c>
      <c r="S27" s="87">
        <v>5.0000000000000001E-3</v>
      </c>
      <c r="T27" s="87"/>
      <c r="U27" s="87">
        <v>4.0000000000000001E-3</v>
      </c>
      <c r="V27" s="87">
        <v>2.2000000000000002</v>
      </c>
      <c r="W27" s="87">
        <v>0.15</v>
      </c>
      <c r="X27" s="87"/>
      <c r="Y27" s="87"/>
      <c r="Z27" s="87"/>
      <c r="AA27" s="874">
        <v>6.8181818181818177E-2</v>
      </c>
      <c r="AB27" s="874">
        <v>0.58401911335280066</v>
      </c>
      <c r="AC27" s="874">
        <v>2.202966661771185E-2</v>
      </c>
      <c r="AD27" s="874">
        <v>0.39395122002948751</v>
      </c>
      <c r="AE27" s="874">
        <v>1</v>
      </c>
      <c r="AF27" s="874"/>
      <c r="AG27" s="875">
        <f t="shared" si="5"/>
        <v>0.58401911335280066</v>
      </c>
      <c r="AH27" s="875">
        <f t="shared" si="5"/>
        <v>2.202966661771185E-2</v>
      </c>
      <c r="AI27" s="875">
        <f t="shared" si="5"/>
        <v>0.39395122002948751</v>
      </c>
      <c r="AJ27" s="875">
        <f t="shared" si="1"/>
        <v>1</v>
      </c>
      <c r="AK27" s="968"/>
      <c r="AL27" s="113" t="s">
        <v>165</v>
      </c>
      <c r="AM27" s="73">
        <v>21</v>
      </c>
      <c r="AN27" s="113">
        <v>86206125</v>
      </c>
      <c r="AO27" s="876">
        <f t="shared" si="2"/>
        <v>1500</v>
      </c>
      <c r="AP27" s="876">
        <f t="shared" si="3"/>
        <v>22000</v>
      </c>
      <c r="AQ27" s="89">
        <v>21</v>
      </c>
      <c r="AR27" s="89"/>
      <c r="AS27" s="89"/>
      <c r="AT27" s="89"/>
      <c r="AU27" s="89">
        <v>218</v>
      </c>
      <c r="AV27" s="89"/>
      <c r="AW27" s="89">
        <v>3329</v>
      </c>
      <c r="AX27" s="89">
        <v>4938</v>
      </c>
      <c r="AY27" s="89">
        <v>477</v>
      </c>
      <c r="AZ27" s="89">
        <v>1615</v>
      </c>
      <c r="BA27" s="89">
        <v>219</v>
      </c>
      <c r="BB27" s="89">
        <v>40</v>
      </c>
      <c r="BC27" s="89">
        <v>195</v>
      </c>
      <c r="BD27" s="89"/>
      <c r="BE27" s="89">
        <v>135</v>
      </c>
      <c r="BF27" s="89">
        <v>829</v>
      </c>
      <c r="BG27" s="89">
        <v>28</v>
      </c>
      <c r="BH27" s="89">
        <v>73</v>
      </c>
      <c r="BI27" s="89">
        <v>9</v>
      </c>
      <c r="BJ27" s="89">
        <v>57</v>
      </c>
      <c r="BK27" s="89">
        <v>10</v>
      </c>
      <c r="BL27" s="89">
        <v>209</v>
      </c>
      <c r="BM27" s="89">
        <v>26</v>
      </c>
      <c r="BN27" s="89">
        <v>340</v>
      </c>
      <c r="BO27" s="89">
        <v>41</v>
      </c>
      <c r="BP27" s="89"/>
      <c r="BQ27" s="89"/>
      <c r="BR27" s="89"/>
      <c r="BS27" s="89"/>
      <c r="BT27" s="89">
        <v>4</v>
      </c>
      <c r="BU27" s="89">
        <v>17</v>
      </c>
      <c r="BV27" s="618">
        <f t="shared" si="4"/>
        <v>2524.2061114439766</v>
      </c>
      <c r="BW27" s="1001"/>
    </row>
    <row r="28" spans="2:75">
      <c r="B28" s="872" t="s">
        <v>2646</v>
      </c>
      <c r="C28" s="73" t="s">
        <v>2639</v>
      </c>
      <c r="D28" s="860" t="s">
        <v>1367</v>
      </c>
      <c r="E28" s="860" t="s">
        <v>2648</v>
      </c>
      <c r="F28" s="860" t="s">
        <v>2655</v>
      </c>
      <c r="G28" s="860" t="s">
        <v>121</v>
      </c>
      <c r="H28" s="995" t="s">
        <v>2650</v>
      </c>
      <c r="I28" s="860" t="s">
        <v>165</v>
      </c>
      <c r="J28" s="73">
        <v>14</v>
      </c>
      <c r="K28" s="113">
        <v>85206000</v>
      </c>
      <c r="L28" s="87">
        <v>40.15</v>
      </c>
      <c r="M28" s="87">
        <v>0.65</v>
      </c>
      <c r="N28" s="87">
        <v>54.78</v>
      </c>
      <c r="O28" s="87"/>
      <c r="P28" s="87">
        <v>0.01</v>
      </c>
      <c r="Q28" s="87"/>
      <c r="R28" s="87">
        <v>0.01</v>
      </c>
      <c r="S28" s="87">
        <v>6.0000000000000001E-3</v>
      </c>
      <c r="T28" s="87"/>
      <c r="U28" s="87">
        <v>3.0000000000000001E-3</v>
      </c>
      <c r="V28" s="87">
        <v>2.3199999999999998</v>
      </c>
      <c r="W28" s="87">
        <v>0.02</v>
      </c>
      <c r="X28" s="87"/>
      <c r="Y28" s="87"/>
      <c r="Z28" s="87"/>
      <c r="AA28" s="874">
        <v>8.6206896551724154E-3</v>
      </c>
      <c r="AB28" s="874">
        <v>0.61587470135386246</v>
      </c>
      <c r="AC28" s="874">
        <v>2.9372888823615802E-3</v>
      </c>
      <c r="AD28" s="874">
        <v>0.38118800976377598</v>
      </c>
      <c r="AE28" s="874">
        <v>1</v>
      </c>
      <c r="AF28" s="874"/>
      <c r="AG28" s="875">
        <f t="shared" si="5"/>
        <v>0.61587470135386246</v>
      </c>
      <c r="AH28" s="875">
        <f t="shared" si="5"/>
        <v>2.9372888823615802E-3</v>
      </c>
      <c r="AI28" s="875">
        <f t="shared" si="5"/>
        <v>0.38118800976377598</v>
      </c>
      <c r="AJ28" s="875">
        <f t="shared" si="1"/>
        <v>1</v>
      </c>
      <c r="AK28" s="968"/>
      <c r="AL28" s="113" t="s">
        <v>165</v>
      </c>
      <c r="AM28" s="73">
        <v>14</v>
      </c>
      <c r="AN28" s="113">
        <v>85206000</v>
      </c>
      <c r="AO28" s="876">
        <f t="shared" si="2"/>
        <v>200</v>
      </c>
      <c r="AP28" s="876">
        <f t="shared" si="3"/>
        <v>23200</v>
      </c>
      <c r="AQ28" s="89">
        <v>17</v>
      </c>
      <c r="AR28" s="89"/>
      <c r="AS28" s="89"/>
      <c r="AT28" s="89"/>
      <c r="AU28" s="89">
        <v>46</v>
      </c>
      <c r="AV28" s="89"/>
      <c r="AW28" s="89">
        <v>2562</v>
      </c>
      <c r="AX28" s="89">
        <v>6259</v>
      </c>
      <c r="AY28" s="89">
        <v>696</v>
      </c>
      <c r="AZ28" s="89">
        <v>2261</v>
      </c>
      <c r="BA28" s="89">
        <v>335</v>
      </c>
      <c r="BB28" s="89">
        <v>26</v>
      </c>
      <c r="BC28" s="89">
        <v>306</v>
      </c>
      <c r="BD28" s="89"/>
      <c r="BE28" s="89">
        <v>247</v>
      </c>
      <c r="BF28" s="89">
        <v>1795</v>
      </c>
      <c r="BG28" s="89">
        <v>54</v>
      </c>
      <c r="BH28" s="89">
        <v>159</v>
      </c>
      <c r="BI28" s="89">
        <v>23</v>
      </c>
      <c r="BJ28" s="89">
        <v>163</v>
      </c>
      <c r="BK28" s="89">
        <v>27</v>
      </c>
      <c r="BL28" s="89">
        <v>142</v>
      </c>
      <c r="BM28" s="89">
        <v>28</v>
      </c>
      <c r="BN28" s="89">
        <v>393</v>
      </c>
      <c r="BO28" s="89">
        <v>22</v>
      </c>
      <c r="BP28" s="89"/>
      <c r="BQ28" s="89"/>
      <c r="BR28" s="89"/>
      <c r="BS28" s="89"/>
      <c r="BT28" s="89">
        <v>5</v>
      </c>
      <c r="BU28" s="89">
        <v>24</v>
      </c>
      <c r="BV28" s="618">
        <f t="shared" si="4"/>
        <v>3038.3962452566388</v>
      </c>
      <c r="BW28" s="1001"/>
    </row>
    <row r="29" spans="2:75">
      <c r="B29" s="872" t="s">
        <v>2646</v>
      </c>
      <c r="C29" s="73" t="s">
        <v>2639</v>
      </c>
      <c r="D29" s="860" t="s">
        <v>1367</v>
      </c>
      <c r="E29" s="860" t="s">
        <v>2648</v>
      </c>
      <c r="F29" s="860" t="s">
        <v>2655</v>
      </c>
      <c r="G29" s="860" t="s">
        <v>121</v>
      </c>
      <c r="H29" s="995" t="s">
        <v>2650</v>
      </c>
      <c r="I29" s="860" t="s">
        <v>165</v>
      </c>
      <c r="J29" s="73">
        <v>23</v>
      </c>
      <c r="K29" s="113">
        <v>85206004</v>
      </c>
      <c r="L29" s="87">
        <v>40.659999999999997</v>
      </c>
      <c r="M29" s="87">
        <v>0.47</v>
      </c>
      <c r="N29" s="87">
        <v>55.33</v>
      </c>
      <c r="O29" s="87"/>
      <c r="P29" s="87">
        <v>0.03</v>
      </c>
      <c r="Q29" s="87"/>
      <c r="R29" s="87">
        <v>0.02</v>
      </c>
      <c r="S29" s="87">
        <v>4.0000000000000001E-3</v>
      </c>
      <c r="T29" s="87"/>
      <c r="U29" s="87">
        <v>5.0000000000000001E-3</v>
      </c>
      <c r="V29" s="87">
        <v>2.2000000000000002</v>
      </c>
      <c r="W29" s="87">
        <v>0.05</v>
      </c>
      <c r="X29" s="87"/>
      <c r="Y29" s="87"/>
      <c r="Z29" s="87"/>
      <c r="AA29" s="874">
        <v>2.2727272727272728E-2</v>
      </c>
      <c r="AB29" s="874">
        <v>0.58401911335280066</v>
      </c>
      <c r="AC29" s="874">
        <v>7.343222205903951E-3</v>
      </c>
      <c r="AD29" s="874">
        <v>0.4086376644412954</v>
      </c>
      <c r="AE29" s="874">
        <v>1</v>
      </c>
      <c r="AF29" s="874"/>
      <c r="AG29" s="875">
        <f t="shared" si="5"/>
        <v>0.58401911335280066</v>
      </c>
      <c r="AH29" s="875">
        <f t="shared" si="5"/>
        <v>7.343222205903951E-3</v>
      </c>
      <c r="AI29" s="875">
        <f t="shared" si="5"/>
        <v>0.4086376644412954</v>
      </c>
      <c r="AJ29" s="875">
        <f t="shared" si="1"/>
        <v>1</v>
      </c>
      <c r="AK29" s="968"/>
      <c r="AL29" s="113" t="s">
        <v>165</v>
      </c>
      <c r="AM29" s="73">
        <v>23</v>
      </c>
      <c r="AN29" s="113">
        <v>85206004</v>
      </c>
      <c r="AO29" s="876">
        <f t="shared" si="2"/>
        <v>500</v>
      </c>
      <c r="AP29" s="876">
        <f t="shared" si="3"/>
        <v>22000</v>
      </c>
      <c r="AQ29" s="89">
        <v>15</v>
      </c>
      <c r="AR29" s="89"/>
      <c r="AS29" s="89"/>
      <c r="AT29" s="89"/>
      <c r="AU29" s="89">
        <v>145</v>
      </c>
      <c r="AV29" s="89"/>
      <c r="AW29" s="89">
        <v>2230</v>
      </c>
      <c r="AX29" s="89">
        <v>3959</v>
      </c>
      <c r="AY29" s="89">
        <v>394</v>
      </c>
      <c r="AZ29" s="89">
        <v>1274</v>
      </c>
      <c r="BA29" s="89">
        <v>161</v>
      </c>
      <c r="BB29" s="89">
        <v>31</v>
      </c>
      <c r="BC29" s="89">
        <v>146</v>
      </c>
      <c r="BD29" s="89"/>
      <c r="BE29" s="89">
        <v>109</v>
      </c>
      <c r="BF29" s="89">
        <v>828</v>
      </c>
      <c r="BG29" s="89">
        <v>25</v>
      </c>
      <c r="BH29" s="89">
        <v>73</v>
      </c>
      <c r="BI29" s="89">
        <v>10</v>
      </c>
      <c r="BJ29" s="89">
        <v>73</v>
      </c>
      <c r="BK29" s="89">
        <v>14</v>
      </c>
      <c r="BL29" s="89">
        <v>158</v>
      </c>
      <c r="BM29" s="89">
        <v>59</v>
      </c>
      <c r="BN29" s="89">
        <v>221</v>
      </c>
      <c r="BO29" s="89">
        <v>24</v>
      </c>
      <c r="BP29" s="89"/>
      <c r="BQ29" s="89"/>
      <c r="BR29" s="89"/>
      <c r="BS29" s="89"/>
      <c r="BT29" s="89">
        <v>10</v>
      </c>
      <c r="BU29" s="89">
        <v>13</v>
      </c>
      <c r="BV29" s="618">
        <f t="shared" si="4"/>
        <v>2196.994208108646</v>
      </c>
      <c r="BW29" s="1001"/>
    </row>
    <row r="30" spans="2:75">
      <c r="B30" s="872" t="s">
        <v>2646</v>
      </c>
      <c r="C30" s="73" t="s">
        <v>2639</v>
      </c>
      <c r="D30" s="860" t="s">
        <v>1367</v>
      </c>
      <c r="E30" s="860" t="s">
        <v>2648</v>
      </c>
      <c r="F30" s="860" t="s">
        <v>2655</v>
      </c>
      <c r="G30" s="860" t="s">
        <v>121</v>
      </c>
      <c r="H30" s="995" t="s">
        <v>2650</v>
      </c>
      <c r="I30" s="860" t="s">
        <v>165</v>
      </c>
      <c r="J30" s="73">
        <v>23</v>
      </c>
      <c r="K30" s="113">
        <v>85206007</v>
      </c>
      <c r="L30" s="87">
        <v>40.64</v>
      </c>
      <c r="M30" s="87">
        <v>0.54</v>
      </c>
      <c r="N30" s="87">
        <v>55.35</v>
      </c>
      <c r="O30" s="87"/>
      <c r="P30" s="87">
        <v>0.03</v>
      </c>
      <c r="Q30" s="87"/>
      <c r="R30" s="87">
        <v>0.05</v>
      </c>
      <c r="S30" s="87">
        <v>2E-3</v>
      </c>
      <c r="T30" s="87"/>
      <c r="U30" s="87">
        <v>3.0000000000000001E-3</v>
      </c>
      <c r="V30" s="87">
        <v>2.21</v>
      </c>
      <c r="W30" s="87">
        <v>0.06</v>
      </c>
      <c r="X30" s="87"/>
      <c r="Y30" s="87"/>
      <c r="Z30" s="87"/>
      <c r="AA30" s="874">
        <v>2.7149321266968326E-2</v>
      </c>
      <c r="AB30" s="874">
        <v>0.58667374568622244</v>
      </c>
      <c r="AC30" s="874">
        <v>8.8118666470847398E-3</v>
      </c>
      <c r="AD30" s="874">
        <v>0.40451438766669284</v>
      </c>
      <c r="AE30" s="874">
        <v>1</v>
      </c>
      <c r="AF30" s="874"/>
      <c r="AG30" s="875">
        <f t="shared" si="5"/>
        <v>0.58667374568622244</v>
      </c>
      <c r="AH30" s="875">
        <f t="shared" si="5"/>
        <v>8.8118666470847398E-3</v>
      </c>
      <c r="AI30" s="875">
        <f t="shared" si="5"/>
        <v>0.40451438766669284</v>
      </c>
      <c r="AJ30" s="875">
        <f t="shared" si="1"/>
        <v>1</v>
      </c>
      <c r="AK30" s="968"/>
      <c r="AL30" s="113" t="s">
        <v>165</v>
      </c>
      <c r="AM30" s="73">
        <v>23</v>
      </c>
      <c r="AN30" s="113">
        <v>85206007</v>
      </c>
      <c r="AO30" s="876">
        <f t="shared" si="2"/>
        <v>600</v>
      </c>
      <c r="AP30" s="876">
        <f t="shared" si="3"/>
        <v>22100</v>
      </c>
      <c r="AQ30" s="89">
        <v>12</v>
      </c>
      <c r="AR30" s="89"/>
      <c r="AS30" s="89"/>
      <c r="AT30" s="89"/>
      <c r="AU30" s="89">
        <v>170</v>
      </c>
      <c r="AV30" s="89"/>
      <c r="AW30" s="89">
        <v>1639</v>
      </c>
      <c r="AX30" s="89">
        <v>3282</v>
      </c>
      <c r="AY30" s="89">
        <v>354</v>
      </c>
      <c r="AZ30" s="89">
        <v>1210</v>
      </c>
      <c r="BA30" s="89">
        <v>171</v>
      </c>
      <c r="BB30" s="89">
        <v>29</v>
      </c>
      <c r="BC30" s="89">
        <v>159</v>
      </c>
      <c r="BD30" s="89"/>
      <c r="BE30" s="89">
        <v>127</v>
      </c>
      <c r="BF30" s="89">
        <v>939</v>
      </c>
      <c r="BG30" s="89">
        <v>28</v>
      </c>
      <c r="BH30" s="89">
        <v>84</v>
      </c>
      <c r="BI30" s="89">
        <v>12</v>
      </c>
      <c r="BJ30" s="89">
        <v>89</v>
      </c>
      <c r="BK30" s="89">
        <v>18</v>
      </c>
      <c r="BL30" s="89">
        <v>109</v>
      </c>
      <c r="BM30" s="89">
        <v>39</v>
      </c>
      <c r="BN30" s="89">
        <v>130</v>
      </c>
      <c r="BO30" s="89">
        <v>24</v>
      </c>
      <c r="BP30" s="89"/>
      <c r="BQ30" s="89"/>
      <c r="BR30" s="89"/>
      <c r="BS30" s="89"/>
      <c r="BT30" s="89">
        <v>14</v>
      </c>
      <c r="BU30" s="89">
        <v>17</v>
      </c>
      <c r="BV30" s="618">
        <f t="shared" si="4"/>
        <v>2524.2061114439766</v>
      </c>
      <c r="BW30" s="1001"/>
    </row>
    <row r="31" spans="2:75">
      <c r="B31" s="872" t="s">
        <v>2646</v>
      </c>
      <c r="C31" s="73" t="s">
        <v>2639</v>
      </c>
      <c r="D31" s="860" t="s">
        <v>1367</v>
      </c>
      <c r="E31" s="860" t="s">
        <v>2648</v>
      </c>
      <c r="F31" s="860" t="s">
        <v>2655</v>
      </c>
      <c r="G31" s="860" t="s">
        <v>2656</v>
      </c>
      <c r="H31" s="995" t="s">
        <v>2650</v>
      </c>
      <c r="I31" s="860" t="s">
        <v>165</v>
      </c>
      <c r="J31" s="73">
        <v>6</v>
      </c>
      <c r="K31" s="113">
        <v>85206003</v>
      </c>
      <c r="L31" s="87">
        <v>40.6</v>
      </c>
      <c r="M31" s="87">
        <v>0.51</v>
      </c>
      <c r="N31" s="87">
        <v>54.56</v>
      </c>
      <c r="O31" s="87"/>
      <c r="P31" s="87">
        <v>0.04</v>
      </c>
      <c r="Q31" s="87"/>
      <c r="R31" s="87">
        <v>0.05</v>
      </c>
      <c r="S31" s="87">
        <v>0.01</v>
      </c>
      <c r="T31" s="87"/>
      <c r="U31" s="87">
        <v>0.01</v>
      </c>
      <c r="V31" s="87">
        <v>1.97</v>
      </c>
      <c r="W31" s="87">
        <v>0.21</v>
      </c>
      <c r="X31" s="87"/>
      <c r="Y31" s="87"/>
      <c r="Z31" s="87"/>
      <c r="AA31" s="874">
        <v>0.1065989847715736</v>
      </c>
      <c r="AB31" s="874">
        <v>0.52296256968409871</v>
      </c>
      <c r="AC31" s="874">
        <v>3.0841533264796592E-2</v>
      </c>
      <c r="AD31" s="874">
        <v>0.44619589705110468</v>
      </c>
      <c r="AE31" s="874">
        <v>1</v>
      </c>
      <c r="AF31" s="874"/>
      <c r="AG31" s="875">
        <f t="shared" si="5"/>
        <v>0.52296256968409871</v>
      </c>
      <c r="AH31" s="875">
        <f t="shared" si="5"/>
        <v>3.0841533264796592E-2</v>
      </c>
      <c r="AI31" s="875">
        <f t="shared" si="5"/>
        <v>0.44619589705110468</v>
      </c>
      <c r="AJ31" s="875">
        <f t="shared" si="1"/>
        <v>1</v>
      </c>
      <c r="AK31" s="968"/>
      <c r="AL31" s="113" t="s">
        <v>165</v>
      </c>
      <c r="AM31" s="73">
        <v>6</v>
      </c>
      <c r="AN31" s="113">
        <v>85206003</v>
      </c>
      <c r="AO31" s="876">
        <f t="shared" si="2"/>
        <v>2100</v>
      </c>
      <c r="AP31" s="876">
        <f t="shared" si="3"/>
        <v>19700</v>
      </c>
      <c r="AQ31" s="89">
        <v>13</v>
      </c>
      <c r="AR31" s="89"/>
      <c r="AS31" s="89"/>
      <c r="AT31" s="89"/>
      <c r="AU31" s="89">
        <v>342</v>
      </c>
      <c r="AV31" s="89"/>
      <c r="AW31" s="89">
        <v>1478</v>
      </c>
      <c r="AX31" s="89">
        <v>1857</v>
      </c>
      <c r="AY31" s="89">
        <v>154</v>
      </c>
      <c r="AZ31" s="89">
        <v>447</v>
      </c>
      <c r="BA31" s="89">
        <v>56</v>
      </c>
      <c r="BB31" s="89">
        <v>12</v>
      </c>
      <c r="BC31" s="89">
        <v>52</v>
      </c>
      <c r="BD31" s="89"/>
      <c r="BE31" s="89">
        <v>41</v>
      </c>
      <c r="BF31" s="89">
        <v>267</v>
      </c>
      <c r="BG31" s="89">
        <v>8</v>
      </c>
      <c r="BH31" s="89">
        <v>21</v>
      </c>
      <c r="BI31" s="89">
        <v>2</v>
      </c>
      <c r="BJ31" s="89">
        <v>19</v>
      </c>
      <c r="BK31" s="89">
        <v>2</v>
      </c>
      <c r="BL31" s="89">
        <v>63</v>
      </c>
      <c r="BM31" s="89">
        <v>17</v>
      </c>
      <c r="BN31" s="89">
        <v>320</v>
      </c>
      <c r="BO31" s="89">
        <v>47</v>
      </c>
      <c r="BP31" s="89"/>
      <c r="BQ31" s="89"/>
      <c r="BR31" s="89"/>
      <c r="BS31" s="89"/>
      <c r="BT31" s="89">
        <v>17</v>
      </c>
      <c r="BU31" s="89"/>
      <c r="BV31" s="618">
        <f t="shared" si="4"/>
        <v>2383.9724385859777</v>
      </c>
      <c r="BW31" s="1001"/>
    </row>
    <row r="32" spans="2:75">
      <c r="B32" s="872" t="s">
        <v>2646</v>
      </c>
      <c r="C32" s="73" t="s">
        <v>2639</v>
      </c>
      <c r="D32" s="860" t="s">
        <v>1367</v>
      </c>
      <c r="E32" s="860" t="s">
        <v>2648</v>
      </c>
      <c r="F32" s="860" t="s">
        <v>2657</v>
      </c>
      <c r="G32" s="860" t="s">
        <v>121</v>
      </c>
      <c r="H32" s="995" t="s">
        <v>2650</v>
      </c>
      <c r="I32" s="860" t="s">
        <v>165</v>
      </c>
      <c r="J32" s="73">
        <v>20</v>
      </c>
      <c r="K32" s="113">
        <v>86206065</v>
      </c>
      <c r="L32" s="87">
        <v>40.729999999999997</v>
      </c>
      <c r="M32" s="87">
        <v>0.38</v>
      </c>
      <c r="N32" s="87">
        <v>55.28</v>
      </c>
      <c r="O32" s="87"/>
      <c r="P32" s="87">
        <v>0.03</v>
      </c>
      <c r="Q32" s="87"/>
      <c r="R32" s="87">
        <v>0.03</v>
      </c>
      <c r="S32" s="87">
        <v>5.0000000000000001E-3</v>
      </c>
      <c r="T32" s="87"/>
      <c r="U32" s="87">
        <v>7.0000000000000001E-3</v>
      </c>
      <c r="V32" s="87">
        <v>2.37</v>
      </c>
      <c r="W32" s="87">
        <v>0.05</v>
      </c>
      <c r="X32" s="87"/>
      <c r="Y32" s="87"/>
      <c r="Z32" s="87"/>
      <c r="AA32" s="874">
        <v>2.1097046413502109E-2</v>
      </c>
      <c r="AB32" s="874">
        <v>0.62914786302097159</v>
      </c>
      <c r="AC32" s="874">
        <v>7.343222205903951E-3</v>
      </c>
      <c r="AD32" s="874">
        <v>0.36350891477312447</v>
      </c>
      <c r="AE32" s="874">
        <v>1</v>
      </c>
      <c r="AF32" s="874"/>
      <c r="AG32" s="875">
        <f t="shared" si="5"/>
        <v>0.62914786302097159</v>
      </c>
      <c r="AH32" s="875">
        <f t="shared" si="5"/>
        <v>7.343222205903951E-3</v>
      </c>
      <c r="AI32" s="875">
        <f t="shared" si="5"/>
        <v>0.36350891477312447</v>
      </c>
      <c r="AJ32" s="875">
        <f t="shared" si="1"/>
        <v>1</v>
      </c>
      <c r="AK32" s="968"/>
      <c r="AL32" s="113" t="s">
        <v>165</v>
      </c>
      <c r="AM32" s="73">
        <v>20</v>
      </c>
      <c r="AN32" s="113">
        <v>86206065</v>
      </c>
      <c r="AO32" s="876">
        <f t="shared" si="2"/>
        <v>500</v>
      </c>
      <c r="AP32" s="876">
        <f t="shared" si="3"/>
        <v>23700</v>
      </c>
      <c r="AQ32" s="89">
        <v>8</v>
      </c>
      <c r="AR32" s="89"/>
      <c r="AS32" s="89"/>
      <c r="AT32" s="89"/>
      <c r="AU32" s="89">
        <v>218</v>
      </c>
      <c r="AV32" s="89"/>
      <c r="AW32" s="89">
        <v>1628</v>
      </c>
      <c r="AX32" s="89">
        <v>3641</v>
      </c>
      <c r="AY32" s="89">
        <v>431</v>
      </c>
      <c r="AZ32" s="89">
        <v>1589</v>
      </c>
      <c r="BA32" s="89">
        <v>241</v>
      </c>
      <c r="BB32" s="89">
        <v>24</v>
      </c>
      <c r="BC32" s="89">
        <v>207</v>
      </c>
      <c r="BD32" s="89"/>
      <c r="BE32" s="89">
        <v>147</v>
      </c>
      <c r="BF32" s="89">
        <v>896</v>
      </c>
      <c r="BG32" s="89">
        <v>31</v>
      </c>
      <c r="BH32" s="89">
        <v>83</v>
      </c>
      <c r="BI32" s="89">
        <v>10</v>
      </c>
      <c r="BJ32" s="89">
        <v>66</v>
      </c>
      <c r="BK32" s="89">
        <v>11</v>
      </c>
      <c r="BL32" s="89">
        <v>64</v>
      </c>
      <c r="BM32" s="89">
        <v>14</v>
      </c>
      <c r="BN32" s="89">
        <v>81</v>
      </c>
      <c r="BO32" s="89">
        <v>31</v>
      </c>
      <c r="BP32" s="89"/>
      <c r="BQ32" s="89"/>
      <c r="BR32" s="89"/>
      <c r="BS32" s="89"/>
      <c r="BT32" s="89">
        <v>9</v>
      </c>
      <c r="BU32" s="89">
        <v>29</v>
      </c>
      <c r="BV32" s="618">
        <f t="shared" si="4"/>
        <v>1776.2931895346501</v>
      </c>
      <c r="BW32" s="1001"/>
    </row>
    <row r="33" spans="2:75">
      <c r="B33" s="872" t="s">
        <v>2646</v>
      </c>
      <c r="C33" s="73" t="s">
        <v>2639</v>
      </c>
      <c r="D33" s="860" t="s">
        <v>1367</v>
      </c>
      <c r="E33" s="860" t="s">
        <v>2648</v>
      </c>
      <c r="F33" s="860" t="s">
        <v>2657</v>
      </c>
      <c r="G33" s="860" t="s">
        <v>121</v>
      </c>
      <c r="H33" s="995" t="s">
        <v>2650</v>
      </c>
      <c r="I33" s="860" t="s">
        <v>165</v>
      </c>
      <c r="J33" s="73">
        <v>34</v>
      </c>
      <c r="K33" s="113">
        <v>86506082</v>
      </c>
      <c r="L33" s="87">
        <v>41.44</v>
      </c>
      <c r="M33" s="87">
        <v>0.23</v>
      </c>
      <c r="N33" s="87">
        <v>55.54</v>
      </c>
      <c r="O33" s="87"/>
      <c r="P33" s="87">
        <v>0.03</v>
      </c>
      <c r="Q33" s="87"/>
      <c r="R33" s="87">
        <v>0.04</v>
      </c>
      <c r="S33" s="87">
        <v>5.0000000000000001E-3</v>
      </c>
      <c r="T33" s="87"/>
      <c r="U33" s="87">
        <v>3.0000000000000001E-3</v>
      </c>
      <c r="V33" s="87">
        <v>2.33</v>
      </c>
      <c r="W33" s="87">
        <v>0.04</v>
      </c>
      <c r="X33" s="87"/>
      <c r="Y33" s="87"/>
      <c r="Z33" s="87"/>
      <c r="AA33" s="874">
        <v>1.7167381974248927E-2</v>
      </c>
      <c r="AB33" s="874">
        <v>0.61852933368728436</v>
      </c>
      <c r="AC33" s="874">
        <v>5.8745777647231604E-3</v>
      </c>
      <c r="AD33" s="874">
        <v>0.37559608854799248</v>
      </c>
      <c r="AE33" s="874">
        <v>1</v>
      </c>
      <c r="AF33" s="874"/>
      <c r="AG33" s="875">
        <f t="shared" si="5"/>
        <v>0.61852933368728436</v>
      </c>
      <c r="AH33" s="875">
        <f t="shared" si="5"/>
        <v>5.8745777647231604E-3</v>
      </c>
      <c r="AI33" s="875">
        <f t="shared" si="5"/>
        <v>0.37559608854799248</v>
      </c>
      <c r="AJ33" s="875">
        <f t="shared" si="1"/>
        <v>1</v>
      </c>
      <c r="AK33" s="968"/>
      <c r="AL33" s="113" t="s">
        <v>165</v>
      </c>
      <c r="AM33" s="73">
        <v>34</v>
      </c>
      <c r="AN33" s="113">
        <v>86506082</v>
      </c>
      <c r="AO33" s="876">
        <f t="shared" si="2"/>
        <v>400</v>
      </c>
      <c r="AP33" s="876">
        <f t="shared" si="3"/>
        <v>23300</v>
      </c>
      <c r="AQ33" s="89">
        <v>5</v>
      </c>
      <c r="AR33" s="89"/>
      <c r="AS33" s="89"/>
      <c r="AT33" s="89"/>
      <c r="AU33" s="89">
        <v>229</v>
      </c>
      <c r="AV33" s="89"/>
      <c r="AW33" s="89">
        <v>1814</v>
      </c>
      <c r="AX33" s="89">
        <v>2703</v>
      </c>
      <c r="AY33" s="89">
        <v>235</v>
      </c>
      <c r="AZ33" s="89">
        <v>728</v>
      </c>
      <c r="BA33" s="89">
        <v>93</v>
      </c>
      <c r="BB33" s="89">
        <v>16</v>
      </c>
      <c r="BC33" s="89">
        <v>102</v>
      </c>
      <c r="BD33" s="89"/>
      <c r="BE33" s="89">
        <v>89</v>
      </c>
      <c r="BF33" s="89">
        <v>516</v>
      </c>
      <c r="BG33" s="89">
        <v>19</v>
      </c>
      <c r="BH33" s="89">
        <v>53</v>
      </c>
      <c r="BI33" s="89">
        <v>6</v>
      </c>
      <c r="BJ33" s="89">
        <v>37</v>
      </c>
      <c r="BK33" s="89">
        <v>6</v>
      </c>
      <c r="BL33" s="89">
        <v>26</v>
      </c>
      <c r="BM33" s="89">
        <v>35</v>
      </c>
      <c r="BN33" s="89">
        <v>101</v>
      </c>
      <c r="BO33" s="89">
        <v>27</v>
      </c>
      <c r="BP33" s="89"/>
      <c r="BQ33" s="89"/>
      <c r="BR33" s="89"/>
      <c r="BS33" s="89"/>
      <c r="BT33" s="89"/>
      <c r="BU33" s="89">
        <v>8</v>
      </c>
      <c r="BV33" s="618">
        <f t="shared" si="4"/>
        <v>1075.1248252446567</v>
      </c>
      <c r="BW33" s="1001"/>
    </row>
    <row r="34" spans="2:75">
      <c r="B34" s="872" t="s">
        <v>2646</v>
      </c>
      <c r="C34" s="73" t="s">
        <v>2639</v>
      </c>
      <c r="D34" s="860" t="s">
        <v>1367</v>
      </c>
      <c r="E34" s="860" t="s">
        <v>2648</v>
      </c>
      <c r="F34" s="860" t="s">
        <v>2657</v>
      </c>
      <c r="G34" s="860" t="s">
        <v>121</v>
      </c>
      <c r="H34" s="995" t="s">
        <v>2650</v>
      </c>
      <c r="I34" s="860" t="s">
        <v>165</v>
      </c>
      <c r="J34" s="73">
        <v>15</v>
      </c>
      <c r="K34" s="113">
        <v>86206094</v>
      </c>
      <c r="L34" s="87">
        <v>39.82</v>
      </c>
      <c r="M34" s="87">
        <v>0.7</v>
      </c>
      <c r="N34" s="87">
        <v>55.14</v>
      </c>
      <c r="O34" s="87"/>
      <c r="P34" s="87">
        <v>0.02</v>
      </c>
      <c r="Q34" s="87"/>
      <c r="R34" s="87">
        <v>0.08</v>
      </c>
      <c r="S34" s="87">
        <v>4.0000000000000001E-3</v>
      </c>
      <c r="T34" s="87"/>
      <c r="U34" s="87">
        <v>4.0000000000000001E-3</v>
      </c>
      <c r="V34" s="87">
        <v>2.4</v>
      </c>
      <c r="W34" s="87">
        <v>0.02</v>
      </c>
      <c r="X34" s="87"/>
      <c r="Y34" s="87"/>
      <c r="Z34" s="87"/>
      <c r="AA34" s="874"/>
      <c r="AB34" s="874">
        <v>0.63711176002123704</v>
      </c>
      <c r="AC34" s="874">
        <v>2.9372888823615802E-3</v>
      </c>
      <c r="AD34" s="874">
        <v>0.35995095109640141</v>
      </c>
      <c r="AE34" s="874">
        <v>1</v>
      </c>
      <c r="AF34" s="874"/>
      <c r="AG34" s="875">
        <f t="shared" si="5"/>
        <v>0.63711176002123704</v>
      </c>
      <c r="AH34" s="875">
        <f t="shared" si="5"/>
        <v>2.9372888823615802E-3</v>
      </c>
      <c r="AI34" s="875">
        <f t="shared" si="5"/>
        <v>0.35995095109640141</v>
      </c>
      <c r="AJ34" s="875">
        <f t="shared" si="1"/>
        <v>1</v>
      </c>
      <c r="AK34" s="968"/>
      <c r="AL34" s="113" t="s">
        <v>165</v>
      </c>
      <c r="AM34" s="73">
        <v>15</v>
      </c>
      <c r="AN34" s="113">
        <v>86206094</v>
      </c>
      <c r="AO34" s="876">
        <f t="shared" si="2"/>
        <v>200</v>
      </c>
      <c r="AP34" s="876">
        <f t="shared" si="3"/>
        <v>24000</v>
      </c>
      <c r="AQ34" s="89">
        <v>30</v>
      </c>
      <c r="AR34" s="89"/>
      <c r="AS34" s="89"/>
      <c r="AT34" s="89"/>
      <c r="AU34" s="89">
        <v>160</v>
      </c>
      <c r="AV34" s="89"/>
      <c r="AW34" s="89">
        <v>3161</v>
      </c>
      <c r="AX34" s="89">
        <v>6732</v>
      </c>
      <c r="AY34" s="89">
        <v>598</v>
      </c>
      <c r="AZ34" s="89">
        <v>1844</v>
      </c>
      <c r="BA34" s="89">
        <v>169</v>
      </c>
      <c r="BB34" s="89">
        <v>28</v>
      </c>
      <c r="BC34" s="89">
        <v>125</v>
      </c>
      <c r="BD34" s="89"/>
      <c r="BE34" s="89">
        <v>86</v>
      </c>
      <c r="BF34" s="89">
        <v>704</v>
      </c>
      <c r="BG34" s="89">
        <v>19</v>
      </c>
      <c r="BH34" s="89">
        <v>58</v>
      </c>
      <c r="BI34" s="89">
        <v>9</v>
      </c>
      <c r="BJ34" s="89">
        <v>75</v>
      </c>
      <c r="BK34" s="89">
        <v>14</v>
      </c>
      <c r="BL34" s="89">
        <v>210</v>
      </c>
      <c r="BM34" s="89">
        <v>60</v>
      </c>
      <c r="BN34" s="89">
        <v>193</v>
      </c>
      <c r="BO34" s="89">
        <v>32</v>
      </c>
      <c r="BP34" s="89"/>
      <c r="BQ34" s="89"/>
      <c r="BR34" s="89"/>
      <c r="BS34" s="89"/>
      <c r="BT34" s="89">
        <v>8</v>
      </c>
      <c r="BU34" s="89">
        <v>65</v>
      </c>
      <c r="BV34" s="618">
        <f t="shared" si="4"/>
        <v>3272.1190333533027</v>
      </c>
      <c r="BW34" s="1001"/>
    </row>
    <row r="35" spans="2:75">
      <c r="B35" s="872" t="s">
        <v>2658</v>
      </c>
      <c r="C35" s="73" t="s">
        <v>2639</v>
      </c>
      <c r="D35" s="73" t="s">
        <v>1367</v>
      </c>
      <c r="E35" s="860" t="s">
        <v>1546</v>
      </c>
      <c r="F35" s="860" t="s">
        <v>2659</v>
      </c>
      <c r="G35" s="860" t="s">
        <v>2660</v>
      </c>
      <c r="H35" s="995" t="s">
        <v>2661</v>
      </c>
      <c r="I35" s="860" t="s">
        <v>2662</v>
      </c>
      <c r="J35" s="73">
        <v>1</v>
      </c>
      <c r="K35" s="113" t="s">
        <v>2663</v>
      </c>
      <c r="L35" s="139">
        <v>38.35</v>
      </c>
      <c r="M35" s="139">
        <v>0.19</v>
      </c>
      <c r="N35" s="139">
        <v>55.94</v>
      </c>
      <c r="O35" s="139">
        <v>0</v>
      </c>
      <c r="P35" s="139">
        <v>0.23</v>
      </c>
      <c r="Q35" s="139"/>
      <c r="R35" s="139"/>
      <c r="S35" s="139"/>
      <c r="T35" s="139"/>
      <c r="U35" s="139"/>
      <c r="V35" s="139">
        <v>3.05</v>
      </c>
      <c r="W35" s="139"/>
      <c r="X35" s="139">
        <v>98.32</v>
      </c>
      <c r="Y35" s="139">
        <v>1.28</v>
      </c>
      <c r="Z35" s="139"/>
      <c r="AA35" s="874"/>
      <c r="AB35" s="874">
        <v>0.80966286169365542</v>
      </c>
      <c r="AC35" s="874">
        <v>0</v>
      </c>
      <c r="AD35" s="874">
        <v>0.19033713830634458</v>
      </c>
      <c r="AE35" s="874">
        <v>1</v>
      </c>
      <c r="AF35" s="874"/>
      <c r="AG35" s="875">
        <f t="shared" si="5"/>
        <v>0.80966286169365542</v>
      </c>
      <c r="AH35" s="875">
        <f t="shared" si="5"/>
        <v>0</v>
      </c>
      <c r="AI35" s="875">
        <f t="shared" si="5"/>
        <v>0.19033713830634458</v>
      </c>
      <c r="AJ35" s="875">
        <f t="shared" si="1"/>
        <v>1</v>
      </c>
      <c r="AK35" s="968"/>
      <c r="AL35" s="113"/>
      <c r="AM35" s="73"/>
      <c r="AN35" s="73"/>
      <c r="AO35" s="876"/>
      <c r="AP35" s="876"/>
      <c r="AQ35" s="113"/>
      <c r="AR35" s="113"/>
      <c r="AS35" s="113"/>
      <c r="AT35" s="113"/>
      <c r="AU35" s="113"/>
      <c r="AV35" s="89"/>
      <c r="AW35" s="89"/>
      <c r="AX35" s="89"/>
      <c r="AY35" s="89"/>
      <c r="AZ35" s="89"/>
      <c r="BA35" s="89"/>
      <c r="BB35" s="89"/>
      <c r="BC35" s="89"/>
      <c r="BD35" s="89"/>
      <c r="BE35" s="89"/>
      <c r="BF35" s="89"/>
      <c r="BG35" s="89"/>
      <c r="BH35" s="89"/>
      <c r="BI35" s="89"/>
      <c r="BJ35" s="89"/>
      <c r="BK35" s="89"/>
      <c r="BL35" s="89"/>
      <c r="BM35" s="89"/>
      <c r="BN35" s="89"/>
      <c r="BO35" s="113"/>
      <c r="BP35" s="113"/>
      <c r="BQ35" s="113"/>
      <c r="BR35" s="113"/>
      <c r="BS35" s="113"/>
      <c r="BT35" s="113"/>
      <c r="BU35" s="113"/>
      <c r="BV35" s="618"/>
      <c r="BW35" s="1001"/>
    </row>
    <row r="36" spans="2:75">
      <c r="B36" s="872" t="s">
        <v>2658</v>
      </c>
      <c r="C36" s="73" t="s">
        <v>2639</v>
      </c>
      <c r="D36" s="73" t="s">
        <v>1367</v>
      </c>
      <c r="E36" s="860" t="s">
        <v>1546</v>
      </c>
      <c r="F36" s="860" t="s">
        <v>2659</v>
      </c>
      <c r="G36" s="860" t="s">
        <v>2660</v>
      </c>
      <c r="H36" s="995" t="s">
        <v>2661</v>
      </c>
      <c r="I36" s="860" t="s">
        <v>165</v>
      </c>
      <c r="J36" s="73">
        <v>4</v>
      </c>
      <c r="K36" s="113" t="s">
        <v>2664</v>
      </c>
      <c r="L36" s="139">
        <v>39.004999999999995</v>
      </c>
      <c r="M36" s="139">
        <v>0.26999999999999996</v>
      </c>
      <c r="N36" s="139">
        <v>55.6</v>
      </c>
      <c r="O36" s="139"/>
      <c r="P36" s="139">
        <v>0.245</v>
      </c>
      <c r="Q36" s="139"/>
      <c r="R36" s="139"/>
      <c r="S36" s="139"/>
      <c r="T36" s="139"/>
      <c r="U36" s="139"/>
      <c r="V36" s="139">
        <v>3.3125</v>
      </c>
      <c r="W36" s="139"/>
      <c r="X36" s="139">
        <v>99.10499999999999</v>
      </c>
      <c r="Y36" s="139">
        <v>1.3925000000000001</v>
      </c>
      <c r="Z36" s="139"/>
      <c r="AA36" s="874"/>
      <c r="AB36" s="874">
        <v>0.87934696044597827</v>
      </c>
      <c r="AC36" s="874">
        <v>0</v>
      </c>
      <c r="AD36" s="874">
        <v>0.12065303955402173</v>
      </c>
      <c r="AE36" s="874">
        <v>1</v>
      </c>
      <c r="AF36" s="874"/>
      <c r="AG36" s="875">
        <f t="shared" si="5"/>
        <v>0.87934696044597827</v>
      </c>
      <c r="AH36" s="875">
        <f t="shared" si="5"/>
        <v>0</v>
      </c>
      <c r="AI36" s="875">
        <f t="shared" si="5"/>
        <v>0.12065303955402173</v>
      </c>
      <c r="AJ36" s="875">
        <f t="shared" si="1"/>
        <v>1</v>
      </c>
      <c r="AK36" s="968"/>
      <c r="AL36" s="113"/>
      <c r="AM36" s="73"/>
      <c r="AN36" s="73"/>
      <c r="AO36" s="876"/>
      <c r="AP36" s="876"/>
      <c r="AQ36" s="113"/>
      <c r="AR36" s="113"/>
      <c r="AS36" s="113"/>
      <c r="AT36" s="113"/>
      <c r="AU36" s="113"/>
      <c r="AV36" s="89"/>
      <c r="AW36" s="89"/>
      <c r="AX36" s="89"/>
      <c r="AY36" s="89"/>
      <c r="AZ36" s="89"/>
      <c r="BA36" s="89"/>
      <c r="BB36" s="89"/>
      <c r="BC36" s="89"/>
      <c r="BD36" s="89"/>
      <c r="BE36" s="89"/>
      <c r="BF36" s="89"/>
      <c r="BG36" s="89"/>
      <c r="BH36" s="89"/>
      <c r="BI36" s="89"/>
      <c r="BJ36" s="89"/>
      <c r="BK36" s="89"/>
      <c r="BL36" s="89"/>
      <c r="BM36" s="89"/>
      <c r="BN36" s="89"/>
      <c r="BO36" s="113"/>
      <c r="BP36" s="113"/>
      <c r="BQ36" s="113"/>
      <c r="BR36" s="113"/>
      <c r="BS36" s="113"/>
      <c r="BT36" s="113"/>
      <c r="BU36" s="113"/>
      <c r="BV36" s="618"/>
      <c r="BW36" s="1001"/>
    </row>
    <row r="37" spans="2:75">
      <c r="B37" s="872" t="s">
        <v>2658</v>
      </c>
      <c r="C37" s="73" t="s">
        <v>2639</v>
      </c>
      <c r="D37" s="73" t="s">
        <v>1367</v>
      </c>
      <c r="E37" s="860" t="s">
        <v>1546</v>
      </c>
      <c r="F37" s="860" t="s">
        <v>2659</v>
      </c>
      <c r="G37" s="860" t="s">
        <v>2660</v>
      </c>
      <c r="H37" s="995" t="s">
        <v>2661</v>
      </c>
      <c r="I37" s="860" t="s">
        <v>165</v>
      </c>
      <c r="J37" s="73">
        <v>6</v>
      </c>
      <c r="K37" s="113" t="s">
        <v>2665</v>
      </c>
      <c r="L37" s="139">
        <v>41.406666666666666</v>
      </c>
      <c r="M37" s="139">
        <v>0.28499999999999998</v>
      </c>
      <c r="N37" s="139">
        <v>54.94</v>
      </c>
      <c r="O37" s="139">
        <v>9.5000000000000001E-2</v>
      </c>
      <c r="P37" s="139">
        <v>0.31199999999999994</v>
      </c>
      <c r="Q37" s="139"/>
      <c r="R37" s="139"/>
      <c r="S37" s="139"/>
      <c r="T37" s="139"/>
      <c r="U37" s="139"/>
      <c r="V37" s="139">
        <v>3.4850000000000008</v>
      </c>
      <c r="W37" s="139"/>
      <c r="X37" s="139">
        <v>101.13333333333333</v>
      </c>
      <c r="Y37" s="139">
        <v>1.4666666666666668</v>
      </c>
      <c r="Z37" s="139"/>
      <c r="AA37" s="874"/>
      <c r="AB37" s="874">
        <v>0.92513936819750486</v>
      </c>
      <c r="AC37" s="874">
        <v>0</v>
      </c>
      <c r="AD37" s="874">
        <v>7.4860631802495137E-2</v>
      </c>
      <c r="AE37" s="874">
        <v>1</v>
      </c>
      <c r="AF37" s="874"/>
      <c r="AG37" s="875">
        <f t="shared" si="5"/>
        <v>0.92513936819750486</v>
      </c>
      <c r="AH37" s="875">
        <f t="shared" si="5"/>
        <v>0</v>
      </c>
      <c r="AI37" s="875">
        <f t="shared" si="5"/>
        <v>7.4860631802495137E-2</v>
      </c>
      <c r="AJ37" s="875">
        <f t="shared" si="1"/>
        <v>1</v>
      </c>
      <c r="AK37" s="968"/>
      <c r="AL37" s="113"/>
      <c r="AM37" s="73"/>
      <c r="AN37" s="73"/>
      <c r="AO37" s="876"/>
      <c r="AP37" s="876"/>
      <c r="AQ37" s="113"/>
      <c r="AR37" s="113"/>
      <c r="AS37" s="113"/>
      <c r="AT37" s="113"/>
      <c r="AU37" s="113"/>
      <c r="AV37" s="89"/>
      <c r="AW37" s="89"/>
      <c r="AX37" s="89"/>
      <c r="AY37" s="89"/>
      <c r="AZ37" s="89"/>
      <c r="BA37" s="89"/>
      <c r="BB37" s="89"/>
      <c r="BC37" s="89"/>
      <c r="BD37" s="89"/>
      <c r="BE37" s="89"/>
      <c r="BF37" s="89"/>
      <c r="BG37" s="89"/>
      <c r="BH37" s="89"/>
      <c r="BI37" s="89"/>
      <c r="BJ37" s="89"/>
      <c r="BK37" s="89"/>
      <c r="BL37" s="89"/>
      <c r="BM37" s="89"/>
      <c r="BN37" s="89"/>
      <c r="BO37" s="113"/>
      <c r="BP37" s="113"/>
      <c r="BQ37" s="113"/>
      <c r="BR37" s="113"/>
      <c r="BS37" s="113"/>
      <c r="BT37" s="113"/>
      <c r="BU37" s="113"/>
      <c r="BV37" s="618"/>
      <c r="BW37" s="1001"/>
    </row>
    <row r="38" spans="2:75">
      <c r="B38" s="872" t="s">
        <v>2658</v>
      </c>
      <c r="C38" s="73" t="s">
        <v>2639</v>
      </c>
      <c r="D38" s="73" t="s">
        <v>1367</v>
      </c>
      <c r="E38" s="860" t="s">
        <v>1546</v>
      </c>
      <c r="F38" s="860" t="s">
        <v>2659</v>
      </c>
      <c r="G38" s="860" t="s">
        <v>2660</v>
      </c>
      <c r="H38" s="995" t="s">
        <v>2661</v>
      </c>
      <c r="I38" s="860" t="s">
        <v>165</v>
      </c>
      <c r="J38" s="73">
        <v>4</v>
      </c>
      <c r="K38" s="113" t="s">
        <v>2666</v>
      </c>
      <c r="L38" s="139">
        <v>40.284999999999997</v>
      </c>
      <c r="M38" s="139">
        <v>0.25750000000000001</v>
      </c>
      <c r="N38" s="139">
        <v>55.392499999999998</v>
      </c>
      <c r="O38" s="139"/>
      <c r="P38" s="139">
        <v>0.155</v>
      </c>
      <c r="Q38" s="139"/>
      <c r="R38" s="139"/>
      <c r="S38" s="139"/>
      <c r="T38" s="139"/>
      <c r="U38" s="139"/>
      <c r="V38" s="139">
        <v>3.6775000000000002</v>
      </c>
      <c r="W38" s="139"/>
      <c r="X38" s="139">
        <v>100.125</v>
      </c>
      <c r="Y38" s="139">
        <v>1.5474999999999999</v>
      </c>
      <c r="Z38" s="139"/>
      <c r="AA38" s="874"/>
      <c r="AB38" s="874">
        <v>0.9762410406158748</v>
      </c>
      <c r="AC38" s="874">
        <v>0</v>
      </c>
      <c r="AD38" s="874">
        <v>2.37589593841252E-2</v>
      </c>
      <c r="AE38" s="874">
        <v>1</v>
      </c>
      <c r="AF38" s="874"/>
      <c r="AG38" s="875">
        <f t="shared" si="5"/>
        <v>0.9762410406158748</v>
      </c>
      <c r="AH38" s="875">
        <f t="shared" si="5"/>
        <v>0</v>
      </c>
      <c r="AI38" s="875">
        <f t="shared" si="5"/>
        <v>2.37589593841252E-2</v>
      </c>
      <c r="AJ38" s="875">
        <f t="shared" si="1"/>
        <v>1</v>
      </c>
      <c r="AK38" s="968"/>
      <c r="AL38" s="113"/>
      <c r="AM38" s="73"/>
      <c r="AN38" s="73"/>
      <c r="AO38" s="876"/>
      <c r="AP38" s="876"/>
      <c r="AQ38" s="113"/>
      <c r="AR38" s="113"/>
      <c r="AS38" s="113"/>
      <c r="AT38" s="113"/>
      <c r="AU38" s="113"/>
      <c r="AV38" s="89"/>
      <c r="AW38" s="89"/>
      <c r="AX38" s="89"/>
      <c r="AY38" s="89"/>
      <c r="AZ38" s="89"/>
      <c r="BA38" s="89"/>
      <c r="BB38" s="89"/>
      <c r="BC38" s="89"/>
      <c r="BD38" s="89"/>
      <c r="BE38" s="89"/>
      <c r="BF38" s="89"/>
      <c r="BG38" s="89"/>
      <c r="BH38" s="89"/>
      <c r="BI38" s="89"/>
      <c r="BJ38" s="89"/>
      <c r="BK38" s="89"/>
      <c r="BL38" s="89"/>
      <c r="BM38" s="89"/>
      <c r="BN38" s="89"/>
      <c r="BO38" s="113"/>
      <c r="BP38" s="113"/>
      <c r="BQ38" s="113"/>
      <c r="BR38" s="113"/>
      <c r="BS38" s="113"/>
      <c r="BT38" s="113"/>
      <c r="BU38" s="113"/>
      <c r="BV38" s="618"/>
      <c r="BW38" s="1001"/>
    </row>
    <row r="39" spans="2:75">
      <c r="B39" s="872" t="s">
        <v>2658</v>
      </c>
      <c r="C39" s="73" t="s">
        <v>2639</v>
      </c>
      <c r="D39" s="73" t="s">
        <v>1367</v>
      </c>
      <c r="E39" s="860" t="s">
        <v>1546</v>
      </c>
      <c r="F39" s="860" t="s">
        <v>2659</v>
      </c>
      <c r="G39" s="860" t="s">
        <v>2660</v>
      </c>
      <c r="H39" s="995" t="s">
        <v>2661</v>
      </c>
      <c r="I39" s="860" t="s">
        <v>165</v>
      </c>
      <c r="J39" s="73">
        <v>3</v>
      </c>
      <c r="K39" s="113" t="s">
        <v>2667</v>
      </c>
      <c r="L39" s="139">
        <v>41.023333333333333</v>
      </c>
      <c r="M39" s="139">
        <v>0.33666666666666667</v>
      </c>
      <c r="N39" s="139">
        <v>54.68</v>
      </c>
      <c r="O39" s="139">
        <v>8.4999999999999992E-2</v>
      </c>
      <c r="P39" s="139">
        <v>0.15333333333333335</v>
      </c>
      <c r="Q39" s="139"/>
      <c r="R39" s="139"/>
      <c r="S39" s="139"/>
      <c r="T39" s="139"/>
      <c r="U39" s="139"/>
      <c r="V39" s="139">
        <v>3.4233333333333333</v>
      </c>
      <c r="W39" s="139"/>
      <c r="X39" s="139">
        <v>100.71666666666665</v>
      </c>
      <c r="Y39" s="139">
        <v>1.4433333333333334</v>
      </c>
      <c r="Z39" s="139"/>
      <c r="AA39" s="874"/>
      <c r="AB39" s="874">
        <v>0.90876913547473681</v>
      </c>
      <c r="AC39" s="874">
        <v>0</v>
      </c>
      <c r="AD39" s="874">
        <v>9.1230864525263189E-2</v>
      </c>
      <c r="AE39" s="874">
        <v>1</v>
      </c>
      <c r="AF39" s="874"/>
      <c r="AG39" s="875">
        <f t="shared" si="5"/>
        <v>0.90876913547473681</v>
      </c>
      <c r="AH39" s="875">
        <f t="shared" si="5"/>
        <v>0</v>
      </c>
      <c r="AI39" s="875">
        <f t="shared" si="5"/>
        <v>9.1230864525263189E-2</v>
      </c>
      <c r="AJ39" s="875">
        <f t="shared" si="1"/>
        <v>1</v>
      </c>
      <c r="AK39" s="968"/>
      <c r="AL39" s="113"/>
      <c r="AM39" s="73"/>
      <c r="AN39" s="73"/>
      <c r="AO39" s="876"/>
      <c r="AP39" s="876"/>
      <c r="AQ39" s="113"/>
      <c r="AR39" s="113"/>
      <c r="AS39" s="113"/>
      <c r="AT39" s="113"/>
      <c r="AU39" s="113"/>
      <c r="AV39" s="89"/>
      <c r="AW39" s="89"/>
      <c r="AX39" s="89"/>
      <c r="AY39" s="89"/>
      <c r="AZ39" s="89"/>
      <c r="BA39" s="89"/>
      <c r="BB39" s="89"/>
      <c r="BC39" s="89"/>
      <c r="BD39" s="89"/>
      <c r="BE39" s="89"/>
      <c r="BF39" s="89"/>
      <c r="BG39" s="89"/>
      <c r="BH39" s="89"/>
      <c r="BI39" s="89"/>
      <c r="BJ39" s="89"/>
      <c r="BK39" s="89"/>
      <c r="BL39" s="89"/>
      <c r="BM39" s="89"/>
      <c r="BN39" s="89"/>
      <c r="BO39" s="113"/>
      <c r="BP39" s="113"/>
      <c r="BQ39" s="113"/>
      <c r="BR39" s="113"/>
      <c r="BS39" s="113"/>
      <c r="BT39" s="113"/>
      <c r="BU39" s="113"/>
      <c r="BV39" s="618"/>
      <c r="BW39" s="1001"/>
    </row>
    <row r="40" spans="2:75">
      <c r="B40" s="872" t="s">
        <v>2658</v>
      </c>
      <c r="C40" s="73" t="s">
        <v>2639</v>
      </c>
      <c r="D40" s="73" t="s">
        <v>1367</v>
      </c>
      <c r="E40" s="860" t="s">
        <v>1546</v>
      </c>
      <c r="F40" s="860" t="s">
        <v>2659</v>
      </c>
      <c r="G40" s="73" t="s">
        <v>2660</v>
      </c>
      <c r="H40" s="995"/>
      <c r="I40" s="860"/>
      <c r="J40" s="73"/>
      <c r="K40" s="73"/>
      <c r="L40" s="139"/>
      <c r="M40" s="139"/>
      <c r="N40" s="139"/>
      <c r="O40" s="139"/>
      <c r="P40" s="139"/>
      <c r="Q40" s="139"/>
      <c r="R40" s="139"/>
      <c r="S40" s="139"/>
      <c r="T40" s="139"/>
      <c r="U40" s="139"/>
      <c r="V40" s="139"/>
      <c r="W40" s="139"/>
      <c r="X40" s="139"/>
      <c r="Y40" s="139"/>
      <c r="Z40" s="139"/>
      <c r="AA40" s="874"/>
      <c r="AB40" s="874"/>
      <c r="AC40" s="874"/>
      <c r="AD40" s="874"/>
      <c r="AE40" s="874"/>
      <c r="AF40" s="874"/>
      <c r="AG40" s="875"/>
      <c r="AH40" s="875"/>
      <c r="AI40" s="875"/>
      <c r="AJ40" s="875"/>
      <c r="AK40" s="968"/>
      <c r="AL40" s="113" t="s">
        <v>165</v>
      </c>
      <c r="AM40" s="73">
        <v>2</v>
      </c>
      <c r="AN40" s="113" t="s">
        <v>2668</v>
      </c>
      <c r="AO40" s="876"/>
      <c r="AP40" s="876"/>
      <c r="AQ40" s="113"/>
      <c r="AR40" s="113"/>
      <c r="AS40" s="113"/>
      <c r="AT40" s="113"/>
      <c r="AU40" s="113"/>
      <c r="AV40" s="89"/>
      <c r="AW40" s="89">
        <v>179.77</v>
      </c>
      <c r="AX40" s="89">
        <v>467.90500000000003</v>
      </c>
      <c r="AY40" s="89">
        <v>62.414999999999999</v>
      </c>
      <c r="AZ40" s="89">
        <v>215.52999999999997</v>
      </c>
      <c r="BA40" s="89">
        <v>141.86500000000001</v>
      </c>
      <c r="BB40" s="89">
        <v>12.565000000000001</v>
      </c>
      <c r="BC40" s="89">
        <v>81.965000000000003</v>
      </c>
      <c r="BD40" s="89"/>
      <c r="BE40" s="89">
        <v>100.15</v>
      </c>
      <c r="BF40" s="89"/>
      <c r="BG40" s="89">
        <v>25.35</v>
      </c>
      <c r="BH40" s="89">
        <v>24.504999999999999</v>
      </c>
      <c r="BI40" s="89"/>
      <c r="BJ40" s="89">
        <v>43.94</v>
      </c>
      <c r="BK40" s="89">
        <v>2.34</v>
      </c>
      <c r="BL40" s="89"/>
      <c r="BM40" s="89"/>
      <c r="BN40" s="89"/>
      <c r="BO40" s="113"/>
      <c r="BP40" s="113"/>
      <c r="BQ40" s="113"/>
      <c r="BR40" s="113"/>
      <c r="BS40" s="113"/>
      <c r="BT40" s="113"/>
      <c r="BU40" s="113"/>
      <c r="BV40" s="618"/>
      <c r="BW40" s="1001"/>
    </row>
    <row r="41" spans="2:75">
      <c r="B41" s="872" t="s">
        <v>2658</v>
      </c>
      <c r="C41" s="73" t="s">
        <v>2639</v>
      </c>
      <c r="D41" s="73" t="s">
        <v>1367</v>
      </c>
      <c r="E41" s="860" t="s">
        <v>1546</v>
      </c>
      <c r="F41" s="860" t="s">
        <v>2659</v>
      </c>
      <c r="G41" s="73" t="s">
        <v>2660</v>
      </c>
      <c r="H41" s="995"/>
      <c r="I41" s="860"/>
      <c r="J41" s="73"/>
      <c r="K41" s="73"/>
      <c r="L41" s="139"/>
      <c r="M41" s="139"/>
      <c r="N41" s="139"/>
      <c r="O41" s="139"/>
      <c r="P41" s="139"/>
      <c r="Q41" s="139"/>
      <c r="R41" s="139"/>
      <c r="S41" s="139"/>
      <c r="T41" s="139"/>
      <c r="U41" s="139"/>
      <c r="V41" s="139"/>
      <c r="W41" s="139"/>
      <c r="X41" s="139"/>
      <c r="Y41" s="139"/>
      <c r="Z41" s="139"/>
      <c r="AA41" s="874"/>
      <c r="AB41" s="874"/>
      <c r="AC41" s="874"/>
      <c r="AD41" s="874"/>
      <c r="AE41" s="874"/>
      <c r="AF41" s="874"/>
      <c r="AG41" s="875"/>
      <c r="AH41" s="875"/>
      <c r="AI41" s="875"/>
      <c r="AJ41" s="875"/>
      <c r="AK41" s="968"/>
      <c r="AL41" s="113" t="s">
        <v>165</v>
      </c>
      <c r="AM41" s="73">
        <v>5</v>
      </c>
      <c r="AN41" s="113" t="s">
        <v>2669</v>
      </c>
      <c r="AO41" s="876"/>
      <c r="AP41" s="876"/>
      <c r="AQ41" s="113"/>
      <c r="AR41" s="113"/>
      <c r="AS41" s="113"/>
      <c r="AT41" s="113"/>
      <c r="AU41" s="113"/>
      <c r="AV41" s="89"/>
      <c r="AW41" s="89">
        <v>630.96999999999991</v>
      </c>
      <c r="AX41" s="89">
        <v>2146.4700000000003</v>
      </c>
      <c r="AY41" s="89">
        <v>235.67666666666665</v>
      </c>
      <c r="AZ41" s="89">
        <v>5273.6049999999996</v>
      </c>
      <c r="BA41" s="89">
        <v>1744.9724999999999</v>
      </c>
      <c r="BB41" s="89">
        <v>112.25666666666666</v>
      </c>
      <c r="BC41" s="89">
        <v>979.90599999999995</v>
      </c>
      <c r="BD41" s="89"/>
      <c r="BE41" s="89">
        <v>4262.1500000000005</v>
      </c>
      <c r="BF41" s="89"/>
      <c r="BG41" s="89">
        <v>1140.7800000000002</v>
      </c>
      <c r="BH41" s="89">
        <v>519.8125</v>
      </c>
      <c r="BI41" s="89"/>
      <c r="BJ41" s="89">
        <v>87.40666666666668</v>
      </c>
      <c r="BK41" s="89">
        <v>44.906666666666666</v>
      </c>
      <c r="BL41" s="89"/>
      <c r="BM41" s="89"/>
      <c r="BN41" s="89"/>
      <c r="BO41" s="113"/>
      <c r="BP41" s="113"/>
      <c r="BQ41" s="113"/>
      <c r="BR41" s="113"/>
      <c r="BS41" s="113"/>
      <c r="BT41" s="113"/>
      <c r="BU41" s="113"/>
      <c r="BV41" s="618"/>
      <c r="BW41" s="1001"/>
    </row>
    <row r="42" spans="2:75">
      <c r="B42" s="872" t="s">
        <v>2658</v>
      </c>
      <c r="C42" s="73" t="s">
        <v>2639</v>
      </c>
      <c r="D42" s="73" t="s">
        <v>1367</v>
      </c>
      <c r="E42" s="860" t="s">
        <v>1546</v>
      </c>
      <c r="F42" s="860" t="s">
        <v>2670</v>
      </c>
      <c r="G42" s="860" t="s">
        <v>121</v>
      </c>
      <c r="H42" s="995" t="s">
        <v>2661</v>
      </c>
      <c r="I42" s="860" t="s">
        <v>165</v>
      </c>
      <c r="J42" s="73">
        <v>17</v>
      </c>
      <c r="K42" s="113"/>
      <c r="L42" s="139">
        <v>41.118823529411756</v>
      </c>
      <c r="M42" s="139">
        <v>0.18294117647058822</v>
      </c>
      <c r="N42" s="139">
        <v>53.842352941176472</v>
      </c>
      <c r="O42" s="139"/>
      <c r="P42" s="139"/>
      <c r="Q42" s="139">
        <v>0.33624999999999994</v>
      </c>
      <c r="R42" s="139"/>
      <c r="S42" s="139"/>
      <c r="T42" s="139"/>
      <c r="U42" s="139"/>
      <c r="V42" s="139">
        <v>3.427647058823529</v>
      </c>
      <c r="W42" s="139"/>
      <c r="X42" s="139">
        <v>99.253529411764703</v>
      </c>
      <c r="Y42" s="139">
        <v>1.4435294117647059</v>
      </c>
      <c r="Z42" s="139"/>
      <c r="AA42" s="874"/>
      <c r="AB42" s="874">
        <v>0.90991427099111477</v>
      </c>
      <c r="AC42" s="874">
        <v>0</v>
      </c>
      <c r="AD42" s="874">
        <v>9.0085729008885229E-2</v>
      </c>
      <c r="AE42" s="874">
        <v>1</v>
      </c>
      <c r="AF42" s="874"/>
      <c r="AG42" s="875">
        <f t="shared" si="5"/>
        <v>0.90991427099111477</v>
      </c>
      <c r="AH42" s="875">
        <f t="shared" si="5"/>
        <v>0</v>
      </c>
      <c r="AI42" s="875">
        <f t="shared" si="5"/>
        <v>9.0085729008885229E-2</v>
      </c>
      <c r="AJ42" s="875">
        <f t="shared" si="1"/>
        <v>1</v>
      </c>
      <c r="AK42" s="968"/>
      <c r="AL42" s="113"/>
      <c r="AM42" s="73"/>
      <c r="AN42" s="73"/>
      <c r="AO42" s="876"/>
      <c r="AP42" s="876"/>
      <c r="AQ42" s="113"/>
      <c r="AR42" s="113"/>
      <c r="AS42" s="113"/>
      <c r="AT42" s="113"/>
      <c r="AU42" s="113"/>
      <c r="AV42" s="89"/>
      <c r="AW42" s="89"/>
      <c r="AX42" s="89"/>
      <c r="AY42" s="89"/>
      <c r="AZ42" s="89"/>
      <c r="BA42" s="89"/>
      <c r="BB42" s="89"/>
      <c r="BC42" s="89"/>
      <c r="BD42" s="89"/>
      <c r="BE42" s="89"/>
      <c r="BF42" s="89"/>
      <c r="BG42" s="89"/>
      <c r="BH42" s="89"/>
      <c r="BI42" s="89"/>
      <c r="BJ42" s="89"/>
      <c r="BK42" s="89"/>
      <c r="BL42" s="89"/>
      <c r="BM42" s="89"/>
      <c r="BN42" s="89"/>
      <c r="BO42" s="113"/>
      <c r="BP42" s="113"/>
      <c r="BQ42" s="113"/>
      <c r="BR42" s="113"/>
      <c r="BS42" s="113"/>
      <c r="BT42" s="113"/>
      <c r="BU42" s="113"/>
      <c r="BV42" s="618"/>
      <c r="BW42" s="1001"/>
    </row>
    <row r="43" spans="2:75">
      <c r="B43" s="872" t="s">
        <v>2658</v>
      </c>
      <c r="C43" s="73" t="s">
        <v>2639</v>
      </c>
      <c r="D43" s="73" t="s">
        <v>1367</v>
      </c>
      <c r="E43" s="860" t="s">
        <v>1546</v>
      </c>
      <c r="F43" s="860" t="s">
        <v>2671</v>
      </c>
      <c r="G43" s="860" t="s">
        <v>121</v>
      </c>
      <c r="H43" s="995" t="s">
        <v>2661</v>
      </c>
      <c r="I43" s="860" t="s">
        <v>165</v>
      </c>
      <c r="J43" s="73">
        <v>3</v>
      </c>
      <c r="K43" s="113" t="s">
        <v>2672</v>
      </c>
      <c r="L43" s="139">
        <v>39.946666666666665</v>
      </c>
      <c r="M43" s="139">
        <v>0.7400000000000001</v>
      </c>
      <c r="N43" s="139">
        <v>53.7</v>
      </c>
      <c r="O43" s="139"/>
      <c r="P43" s="139"/>
      <c r="Q43" s="139">
        <v>0.65666666666666662</v>
      </c>
      <c r="R43" s="139"/>
      <c r="S43" s="139"/>
      <c r="T43" s="139"/>
      <c r="U43" s="139"/>
      <c r="V43" s="139">
        <v>3.2450000000000001</v>
      </c>
      <c r="W43" s="139"/>
      <c r="X43" s="139">
        <v>99.813333333333333</v>
      </c>
      <c r="Y43" s="139">
        <v>1.36</v>
      </c>
      <c r="Z43" s="139"/>
      <c r="AA43" s="874"/>
      <c r="AB43" s="874">
        <v>0.86142819219538103</v>
      </c>
      <c r="AC43" s="874">
        <v>0</v>
      </c>
      <c r="AD43" s="874">
        <v>0.13857180780461897</v>
      </c>
      <c r="AE43" s="874">
        <v>1</v>
      </c>
      <c r="AF43" s="874"/>
      <c r="AG43" s="875">
        <f t="shared" si="5"/>
        <v>0.86142819219538103</v>
      </c>
      <c r="AH43" s="875">
        <f t="shared" si="5"/>
        <v>0</v>
      </c>
      <c r="AI43" s="875">
        <f t="shared" si="5"/>
        <v>0.13857180780461897</v>
      </c>
      <c r="AJ43" s="875">
        <f t="shared" si="1"/>
        <v>1</v>
      </c>
      <c r="AK43" s="968"/>
      <c r="AL43" s="113"/>
      <c r="AM43" s="73"/>
      <c r="AN43" s="73"/>
      <c r="AO43" s="876"/>
      <c r="AP43" s="876"/>
      <c r="AQ43" s="113"/>
      <c r="AR43" s="113"/>
      <c r="AS43" s="113"/>
      <c r="AT43" s="113"/>
      <c r="AU43" s="113"/>
      <c r="AV43" s="89"/>
      <c r="AW43" s="89"/>
      <c r="AX43" s="89"/>
      <c r="AY43" s="89"/>
      <c r="AZ43" s="89"/>
      <c r="BA43" s="89"/>
      <c r="BB43" s="89"/>
      <c r="BC43" s="89"/>
      <c r="BD43" s="89"/>
      <c r="BE43" s="89"/>
      <c r="BF43" s="89"/>
      <c r="BG43" s="89"/>
      <c r="BH43" s="89"/>
      <c r="BI43" s="89"/>
      <c r="BJ43" s="89"/>
      <c r="BK43" s="89"/>
      <c r="BL43" s="89"/>
      <c r="BM43" s="89"/>
      <c r="BN43" s="89"/>
      <c r="BO43" s="113"/>
      <c r="BP43" s="113"/>
      <c r="BQ43" s="113"/>
      <c r="BR43" s="113"/>
      <c r="BS43" s="113"/>
      <c r="BT43" s="113"/>
      <c r="BU43" s="113"/>
      <c r="BV43" s="618"/>
      <c r="BW43" s="1001"/>
    </row>
    <row r="44" spans="2:75">
      <c r="B44" s="872" t="s">
        <v>2658</v>
      </c>
      <c r="C44" s="73" t="s">
        <v>2639</v>
      </c>
      <c r="D44" s="73" t="s">
        <v>1367</v>
      </c>
      <c r="E44" s="860" t="s">
        <v>1546</v>
      </c>
      <c r="F44" s="860" t="s">
        <v>2671</v>
      </c>
      <c r="G44" s="860" t="s">
        <v>121</v>
      </c>
      <c r="H44" s="995" t="s">
        <v>2661</v>
      </c>
      <c r="I44" s="860" t="s">
        <v>165</v>
      </c>
      <c r="J44" s="73">
        <v>4</v>
      </c>
      <c r="K44" s="113" t="s">
        <v>2673</v>
      </c>
      <c r="L44" s="139">
        <v>40.67</v>
      </c>
      <c r="M44" s="139">
        <v>0.28499999999999998</v>
      </c>
      <c r="N44" s="139">
        <v>54.452499999999993</v>
      </c>
      <c r="O44" s="139"/>
      <c r="P44" s="139"/>
      <c r="Q44" s="139">
        <v>0.41</v>
      </c>
      <c r="R44" s="139"/>
      <c r="S44" s="139"/>
      <c r="T44" s="139"/>
      <c r="U44" s="139"/>
      <c r="V44" s="139">
        <v>3.1</v>
      </c>
      <c r="W44" s="139"/>
      <c r="X44" s="139">
        <v>99.402500000000003</v>
      </c>
      <c r="Y44" s="139">
        <v>1.3</v>
      </c>
      <c r="Z44" s="139"/>
      <c r="AA44" s="874"/>
      <c r="AB44" s="874">
        <v>0.82293602336076455</v>
      </c>
      <c r="AC44" s="874">
        <v>0</v>
      </c>
      <c r="AD44" s="874">
        <v>0.17706397663923545</v>
      </c>
      <c r="AE44" s="874">
        <v>1</v>
      </c>
      <c r="AF44" s="874"/>
      <c r="AG44" s="875">
        <f t="shared" si="5"/>
        <v>0.82293602336076455</v>
      </c>
      <c r="AH44" s="875">
        <f t="shared" si="5"/>
        <v>0</v>
      </c>
      <c r="AI44" s="875">
        <f t="shared" si="5"/>
        <v>0.17706397663923545</v>
      </c>
      <c r="AJ44" s="875">
        <f t="shared" si="1"/>
        <v>1</v>
      </c>
      <c r="AK44" s="968"/>
      <c r="AL44" s="113"/>
      <c r="AM44" s="73"/>
      <c r="AN44" s="73"/>
      <c r="AO44" s="876"/>
      <c r="AP44" s="876"/>
      <c r="AQ44" s="113"/>
      <c r="AR44" s="113"/>
      <c r="AS44" s="113"/>
      <c r="AT44" s="113"/>
      <c r="AU44" s="113"/>
      <c r="AV44" s="89"/>
      <c r="AW44" s="89"/>
      <c r="AX44" s="89"/>
      <c r="AY44" s="89"/>
      <c r="AZ44" s="89"/>
      <c r="BA44" s="89"/>
      <c r="BB44" s="89"/>
      <c r="BC44" s="89"/>
      <c r="BD44" s="89"/>
      <c r="BE44" s="89"/>
      <c r="BF44" s="89"/>
      <c r="BG44" s="89"/>
      <c r="BH44" s="89"/>
      <c r="BI44" s="89"/>
      <c r="BJ44" s="89"/>
      <c r="BK44" s="89"/>
      <c r="BL44" s="89"/>
      <c r="BM44" s="89"/>
      <c r="BN44" s="89"/>
      <c r="BO44" s="113"/>
      <c r="BP44" s="113"/>
      <c r="BQ44" s="113"/>
      <c r="BR44" s="113"/>
      <c r="BS44" s="113"/>
      <c r="BT44" s="113"/>
      <c r="BU44" s="113"/>
      <c r="BV44" s="618"/>
      <c r="BW44" s="1001"/>
    </row>
    <row r="45" spans="2:75">
      <c r="B45" s="872" t="s">
        <v>2658</v>
      </c>
      <c r="C45" s="73" t="s">
        <v>2639</v>
      </c>
      <c r="D45" s="73" t="s">
        <v>1367</v>
      </c>
      <c r="E45" s="860" t="s">
        <v>1546</v>
      </c>
      <c r="F45" s="860" t="s">
        <v>2671</v>
      </c>
      <c r="G45" s="860" t="s">
        <v>121</v>
      </c>
      <c r="H45" s="995" t="s">
        <v>2661</v>
      </c>
      <c r="I45" s="860" t="s">
        <v>165</v>
      </c>
      <c r="J45" s="73">
        <v>2</v>
      </c>
      <c r="K45" s="113" t="s">
        <v>2674</v>
      </c>
      <c r="L45" s="139">
        <v>40.709999999999994</v>
      </c>
      <c r="M45" s="139">
        <v>0.22</v>
      </c>
      <c r="N45" s="139">
        <v>54.06</v>
      </c>
      <c r="O45" s="139"/>
      <c r="P45" s="139"/>
      <c r="Q45" s="139">
        <v>0.51</v>
      </c>
      <c r="R45" s="139"/>
      <c r="S45" s="139"/>
      <c r="T45" s="139"/>
      <c r="U45" s="139"/>
      <c r="V45" s="139">
        <v>3.35</v>
      </c>
      <c r="W45" s="139"/>
      <c r="X45" s="139">
        <v>99.074999999999989</v>
      </c>
      <c r="Y45" s="139">
        <v>1.415</v>
      </c>
      <c r="Z45" s="139"/>
      <c r="AA45" s="874"/>
      <c r="AB45" s="874">
        <v>0.88930183169631005</v>
      </c>
      <c r="AC45" s="874">
        <v>0</v>
      </c>
      <c r="AD45" s="874">
        <v>0.11069816830368995</v>
      </c>
      <c r="AE45" s="874">
        <v>1</v>
      </c>
      <c r="AF45" s="874"/>
      <c r="AG45" s="875">
        <f t="shared" si="5"/>
        <v>0.88930183169631005</v>
      </c>
      <c r="AH45" s="875">
        <f t="shared" si="5"/>
        <v>0</v>
      </c>
      <c r="AI45" s="875">
        <f t="shared" si="5"/>
        <v>0.11069816830368995</v>
      </c>
      <c r="AJ45" s="875">
        <f t="shared" si="1"/>
        <v>1</v>
      </c>
      <c r="AK45" s="968"/>
      <c r="AL45" s="113"/>
      <c r="AM45" s="73"/>
      <c r="AN45" s="73"/>
      <c r="AO45" s="876"/>
      <c r="AP45" s="876"/>
      <c r="AQ45" s="113"/>
      <c r="AR45" s="113"/>
      <c r="AS45" s="113"/>
      <c r="AT45" s="113"/>
      <c r="AU45" s="113"/>
      <c r="AV45" s="89"/>
      <c r="AW45" s="89"/>
      <c r="AX45" s="89"/>
      <c r="AY45" s="89"/>
      <c r="AZ45" s="89"/>
      <c r="BA45" s="89"/>
      <c r="BB45" s="89"/>
      <c r="BC45" s="89"/>
      <c r="BD45" s="89"/>
      <c r="BE45" s="89"/>
      <c r="BF45" s="89"/>
      <c r="BG45" s="89"/>
      <c r="BH45" s="89"/>
      <c r="BI45" s="89"/>
      <c r="BJ45" s="89"/>
      <c r="BK45" s="89"/>
      <c r="BL45" s="89"/>
      <c r="BM45" s="89"/>
      <c r="BN45" s="89"/>
      <c r="BO45" s="113"/>
      <c r="BP45" s="113"/>
      <c r="BQ45" s="113"/>
      <c r="BR45" s="113"/>
      <c r="BS45" s="113"/>
      <c r="BT45" s="113"/>
      <c r="BU45" s="113"/>
      <c r="BV45" s="618"/>
      <c r="BW45" s="1001"/>
    </row>
    <row r="46" spans="2:75">
      <c r="B46" s="872" t="s">
        <v>2658</v>
      </c>
      <c r="C46" s="73" t="s">
        <v>2639</v>
      </c>
      <c r="D46" s="73" t="s">
        <v>1367</v>
      </c>
      <c r="E46" s="860" t="s">
        <v>1546</v>
      </c>
      <c r="F46" s="860" t="s">
        <v>2671</v>
      </c>
      <c r="G46" s="860" t="s">
        <v>121</v>
      </c>
      <c r="H46" s="995" t="s">
        <v>2661</v>
      </c>
      <c r="I46" s="860" t="s">
        <v>165</v>
      </c>
      <c r="J46" s="73">
        <v>7</v>
      </c>
      <c r="K46" s="113" t="s">
        <v>2675</v>
      </c>
      <c r="L46" s="139">
        <v>39.885714285714286</v>
      </c>
      <c r="M46" s="139">
        <v>0.72428571428571431</v>
      </c>
      <c r="N46" s="139">
        <v>52.445714285714288</v>
      </c>
      <c r="O46" s="139"/>
      <c r="P46" s="139"/>
      <c r="Q46" s="139">
        <v>0.43285714285714288</v>
      </c>
      <c r="R46" s="139"/>
      <c r="S46" s="139"/>
      <c r="T46" s="139"/>
      <c r="U46" s="139"/>
      <c r="V46" s="139">
        <v>3.0566666666666666</v>
      </c>
      <c r="W46" s="139"/>
      <c r="X46" s="139">
        <v>98.167142857142849</v>
      </c>
      <c r="Y46" s="139">
        <v>1.2671428571428573</v>
      </c>
      <c r="Z46" s="139"/>
      <c r="AA46" s="874"/>
      <c r="AB46" s="874">
        <v>0.81143261658260335</v>
      </c>
      <c r="AC46" s="874">
        <v>0</v>
      </c>
      <c r="AD46" s="874">
        <v>0.18856738341739665</v>
      </c>
      <c r="AE46" s="874">
        <v>1</v>
      </c>
      <c r="AF46" s="874"/>
      <c r="AG46" s="875">
        <f t="shared" si="5"/>
        <v>0.81143261658260335</v>
      </c>
      <c r="AH46" s="875">
        <f t="shared" si="5"/>
        <v>0</v>
      </c>
      <c r="AI46" s="875">
        <f t="shared" si="5"/>
        <v>0.18856738341739665</v>
      </c>
      <c r="AJ46" s="875">
        <f t="shared" si="1"/>
        <v>1</v>
      </c>
      <c r="AK46" s="968"/>
      <c r="AL46" s="113"/>
      <c r="AM46" s="73"/>
      <c r="AN46" s="73"/>
      <c r="AO46" s="876"/>
      <c r="AP46" s="876"/>
      <c r="AQ46" s="113"/>
      <c r="AR46" s="113"/>
      <c r="AS46" s="113"/>
      <c r="AT46" s="113"/>
      <c r="AU46" s="113"/>
      <c r="AV46" s="89"/>
      <c r="AW46" s="89"/>
      <c r="AX46" s="89"/>
      <c r="AY46" s="89"/>
      <c r="AZ46" s="89"/>
      <c r="BA46" s="89"/>
      <c r="BB46" s="89"/>
      <c r="BC46" s="89"/>
      <c r="BD46" s="89"/>
      <c r="BE46" s="89"/>
      <c r="BF46" s="89"/>
      <c r="BG46" s="89"/>
      <c r="BH46" s="89"/>
      <c r="BI46" s="89"/>
      <c r="BJ46" s="89"/>
      <c r="BK46" s="89"/>
      <c r="BL46" s="89"/>
      <c r="BM46" s="89"/>
      <c r="BN46" s="89"/>
      <c r="BO46" s="113"/>
      <c r="BP46" s="113"/>
      <c r="BQ46" s="113"/>
      <c r="BR46" s="113"/>
      <c r="BS46" s="113"/>
      <c r="BT46" s="113"/>
      <c r="BU46" s="113"/>
      <c r="BV46" s="618"/>
      <c r="BW46" s="1001"/>
    </row>
    <row r="47" spans="2:75">
      <c r="B47" s="872" t="s">
        <v>2658</v>
      </c>
      <c r="C47" s="73" t="s">
        <v>2639</v>
      </c>
      <c r="D47" s="73" t="s">
        <v>1367</v>
      </c>
      <c r="E47" s="860" t="s">
        <v>1546</v>
      </c>
      <c r="F47" s="860" t="s">
        <v>2670</v>
      </c>
      <c r="G47" s="73" t="s">
        <v>121</v>
      </c>
      <c r="H47" s="995"/>
      <c r="I47" s="860"/>
      <c r="J47" s="73"/>
      <c r="K47" s="73"/>
      <c r="L47" s="139"/>
      <c r="M47" s="139"/>
      <c r="N47" s="139"/>
      <c r="O47" s="139"/>
      <c r="P47" s="139"/>
      <c r="Q47" s="139"/>
      <c r="R47" s="139"/>
      <c r="S47" s="139"/>
      <c r="T47" s="139"/>
      <c r="U47" s="139"/>
      <c r="V47" s="139"/>
      <c r="W47" s="139"/>
      <c r="X47" s="139"/>
      <c r="Y47" s="139"/>
      <c r="Z47" s="139"/>
      <c r="AA47" s="874"/>
      <c r="AB47" s="874"/>
      <c r="AC47" s="874"/>
      <c r="AD47" s="874"/>
      <c r="AE47" s="874"/>
      <c r="AF47" s="874"/>
      <c r="AG47" s="875"/>
      <c r="AH47" s="875"/>
      <c r="AI47" s="875"/>
      <c r="AJ47" s="875"/>
      <c r="AK47" s="968"/>
      <c r="AL47" s="113" t="s">
        <v>165</v>
      </c>
      <c r="AM47" s="73">
        <v>3</v>
      </c>
      <c r="AN47" s="113" t="s">
        <v>2676</v>
      </c>
      <c r="AO47" s="876"/>
      <c r="AP47" s="876"/>
      <c r="AQ47" s="113"/>
      <c r="AR47" s="113"/>
      <c r="AS47" s="113"/>
      <c r="AT47" s="113"/>
      <c r="AU47" s="113"/>
      <c r="AV47" s="89"/>
      <c r="AW47" s="89">
        <v>371.56</v>
      </c>
      <c r="AX47" s="89">
        <v>1100.6166666666666</v>
      </c>
      <c r="AY47" s="89">
        <v>149.13666666666666</v>
      </c>
      <c r="AZ47" s="89">
        <v>637.5100000000001</v>
      </c>
      <c r="BA47" s="89">
        <v>116.78666666666665</v>
      </c>
      <c r="BB47" s="89">
        <v>22.456666666666667</v>
      </c>
      <c r="BC47" s="89">
        <v>89.493333333333339</v>
      </c>
      <c r="BD47" s="89"/>
      <c r="BE47" s="89">
        <v>65.773333333333326</v>
      </c>
      <c r="BF47" s="89"/>
      <c r="BG47" s="89">
        <v>13.466666666666667</v>
      </c>
      <c r="BH47" s="89">
        <v>39.356666666666662</v>
      </c>
      <c r="BI47" s="89"/>
      <c r="BJ47" s="89">
        <v>31.213333333333328</v>
      </c>
      <c r="BK47" s="89">
        <v>4.04</v>
      </c>
      <c r="BL47" s="89"/>
      <c r="BM47" s="89"/>
      <c r="BN47" s="89"/>
      <c r="BO47" s="113"/>
      <c r="BP47" s="113"/>
      <c r="BQ47" s="113"/>
      <c r="BR47" s="113"/>
      <c r="BS47" s="113"/>
      <c r="BT47" s="113"/>
      <c r="BU47" s="113"/>
      <c r="BV47" s="618"/>
      <c r="BW47" s="1001"/>
    </row>
    <row r="48" spans="2:75">
      <c r="B48" s="872" t="s">
        <v>2658</v>
      </c>
      <c r="C48" s="73" t="s">
        <v>2639</v>
      </c>
      <c r="D48" s="73" t="s">
        <v>1367</v>
      </c>
      <c r="E48" s="860" t="s">
        <v>1546</v>
      </c>
      <c r="F48" s="860" t="s">
        <v>2670</v>
      </c>
      <c r="G48" s="73" t="s">
        <v>121</v>
      </c>
      <c r="H48" s="995"/>
      <c r="I48" s="860"/>
      <c r="J48" s="73"/>
      <c r="K48" s="73"/>
      <c r="L48" s="139"/>
      <c r="M48" s="139"/>
      <c r="N48" s="139"/>
      <c r="O48" s="139"/>
      <c r="P48" s="139"/>
      <c r="Q48" s="139"/>
      <c r="R48" s="139"/>
      <c r="S48" s="139"/>
      <c r="T48" s="139"/>
      <c r="U48" s="139"/>
      <c r="V48" s="139"/>
      <c r="W48" s="139"/>
      <c r="X48" s="139"/>
      <c r="Y48" s="139"/>
      <c r="Z48" s="139"/>
      <c r="AA48" s="874"/>
      <c r="AB48" s="874"/>
      <c r="AC48" s="874"/>
      <c r="AD48" s="874"/>
      <c r="AE48" s="874"/>
      <c r="AF48" s="874"/>
      <c r="AG48" s="875"/>
      <c r="AH48" s="875"/>
      <c r="AI48" s="875"/>
      <c r="AJ48" s="875"/>
      <c r="AK48" s="968"/>
      <c r="AL48" s="113" t="s">
        <v>165</v>
      </c>
      <c r="AM48" s="73">
        <v>2</v>
      </c>
      <c r="AN48" s="113" t="s">
        <v>2677</v>
      </c>
      <c r="AO48" s="876"/>
      <c r="AP48" s="876"/>
      <c r="AQ48" s="113"/>
      <c r="AR48" s="113"/>
      <c r="AS48" s="113"/>
      <c r="AT48" s="113"/>
      <c r="AU48" s="113"/>
      <c r="AV48" s="89"/>
      <c r="AW48" s="89">
        <v>90.405000000000001</v>
      </c>
      <c r="AX48" s="89">
        <v>280.35000000000002</v>
      </c>
      <c r="AY48" s="89">
        <v>53.875</v>
      </c>
      <c r="AZ48" s="89">
        <v>298.63499999999999</v>
      </c>
      <c r="BA48" s="89">
        <v>65.844999999999999</v>
      </c>
      <c r="BB48" s="89">
        <v>13.5</v>
      </c>
      <c r="BC48" s="89">
        <v>57.76</v>
      </c>
      <c r="BD48" s="89"/>
      <c r="BE48" s="89">
        <v>49.290000000000006</v>
      </c>
      <c r="BF48" s="89"/>
      <c r="BG48" s="89">
        <v>7.4</v>
      </c>
      <c r="BH48" s="89">
        <v>21.335000000000001</v>
      </c>
      <c r="BI48" s="89"/>
      <c r="BJ48" s="89">
        <v>17.344999999999999</v>
      </c>
      <c r="BK48" s="89">
        <v>2.4300000000000002</v>
      </c>
      <c r="BL48" s="89"/>
      <c r="BM48" s="89"/>
      <c r="BN48" s="89"/>
      <c r="BO48" s="113"/>
      <c r="BP48" s="113"/>
      <c r="BQ48" s="113"/>
      <c r="BR48" s="113"/>
      <c r="BS48" s="113"/>
      <c r="BT48" s="113"/>
      <c r="BU48" s="113"/>
      <c r="BV48" s="618"/>
      <c r="BW48" s="1001"/>
    </row>
    <row r="49" spans="2:75">
      <c r="B49" s="872" t="s">
        <v>2658</v>
      </c>
      <c r="C49" s="73" t="s">
        <v>2639</v>
      </c>
      <c r="D49" s="73" t="s">
        <v>1367</v>
      </c>
      <c r="E49" s="860" t="s">
        <v>1546</v>
      </c>
      <c r="F49" s="860" t="s">
        <v>2670</v>
      </c>
      <c r="G49" s="73" t="s">
        <v>121</v>
      </c>
      <c r="H49" s="995"/>
      <c r="I49" s="860"/>
      <c r="J49" s="73"/>
      <c r="K49" s="73"/>
      <c r="L49" s="139"/>
      <c r="M49" s="139"/>
      <c r="N49" s="139"/>
      <c r="O49" s="139"/>
      <c r="P49" s="139"/>
      <c r="Q49" s="139"/>
      <c r="R49" s="139"/>
      <c r="S49" s="139"/>
      <c r="T49" s="139"/>
      <c r="U49" s="139"/>
      <c r="V49" s="139"/>
      <c r="W49" s="139"/>
      <c r="X49" s="139"/>
      <c r="Y49" s="139"/>
      <c r="Z49" s="139"/>
      <c r="AA49" s="874"/>
      <c r="AB49" s="874"/>
      <c r="AC49" s="874"/>
      <c r="AD49" s="874"/>
      <c r="AE49" s="874"/>
      <c r="AF49" s="874"/>
      <c r="AG49" s="875"/>
      <c r="AH49" s="875"/>
      <c r="AI49" s="875"/>
      <c r="AJ49" s="875"/>
      <c r="AK49" s="968"/>
      <c r="AL49" s="113" t="s">
        <v>165</v>
      </c>
      <c r="AM49" s="73">
        <v>2</v>
      </c>
      <c r="AN49" s="113" t="s">
        <v>2678</v>
      </c>
      <c r="AO49" s="876"/>
      <c r="AP49" s="876"/>
      <c r="AQ49" s="113"/>
      <c r="AR49" s="113"/>
      <c r="AS49" s="113"/>
      <c r="AT49" s="113"/>
      <c r="AU49" s="113"/>
      <c r="AV49" s="89"/>
      <c r="AW49" s="89">
        <v>448.95500000000004</v>
      </c>
      <c r="AX49" s="89">
        <v>955.8900000000001</v>
      </c>
      <c r="AY49" s="89">
        <v>131.02500000000001</v>
      </c>
      <c r="AZ49" s="89">
        <v>533.72500000000002</v>
      </c>
      <c r="BA49" s="89">
        <v>114.255</v>
      </c>
      <c r="BB49" s="89">
        <v>29.7</v>
      </c>
      <c r="BC49" s="89">
        <v>89.27</v>
      </c>
      <c r="BD49" s="89"/>
      <c r="BE49" s="89">
        <v>70.62</v>
      </c>
      <c r="BF49" s="89"/>
      <c r="BG49" s="89">
        <v>11.935</v>
      </c>
      <c r="BH49" s="89">
        <v>34.15</v>
      </c>
      <c r="BI49" s="89"/>
      <c r="BJ49" s="89">
        <v>29.15</v>
      </c>
      <c r="BK49" s="89">
        <v>4.8549999999999995</v>
      </c>
      <c r="BL49" s="89"/>
      <c r="BM49" s="89"/>
      <c r="BN49" s="89"/>
      <c r="BO49" s="113"/>
      <c r="BP49" s="113"/>
      <c r="BQ49" s="113"/>
      <c r="BR49" s="113"/>
      <c r="BS49" s="113"/>
      <c r="BT49" s="113"/>
      <c r="BU49" s="113"/>
      <c r="BV49" s="618"/>
      <c r="BW49" s="1001"/>
    </row>
    <row r="50" spans="2:75">
      <c r="B50" s="872" t="s">
        <v>2658</v>
      </c>
      <c r="C50" s="73" t="s">
        <v>2639</v>
      </c>
      <c r="D50" s="73" t="s">
        <v>1367</v>
      </c>
      <c r="E50" s="860" t="s">
        <v>1546</v>
      </c>
      <c r="F50" s="860" t="s">
        <v>2670</v>
      </c>
      <c r="G50" s="73" t="s">
        <v>121</v>
      </c>
      <c r="H50" s="995"/>
      <c r="I50" s="860"/>
      <c r="J50" s="73"/>
      <c r="K50" s="73"/>
      <c r="L50" s="139"/>
      <c r="M50" s="139"/>
      <c r="N50" s="139"/>
      <c r="O50" s="139"/>
      <c r="P50" s="139"/>
      <c r="Q50" s="139"/>
      <c r="R50" s="139"/>
      <c r="S50" s="139"/>
      <c r="T50" s="139"/>
      <c r="U50" s="139"/>
      <c r="V50" s="139"/>
      <c r="W50" s="139"/>
      <c r="X50" s="139"/>
      <c r="Y50" s="139"/>
      <c r="Z50" s="139"/>
      <c r="AA50" s="874"/>
      <c r="AB50" s="874"/>
      <c r="AC50" s="874"/>
      <c r="AD50" s="874"/>
      <c r="AE50" s="874"/>
      <c r="AF50" s="874"/>
      <c r="AG50" s="875"/>
      <c r="AH50" s="875"/>
      <c r="AI50" s="875"/>
      <c r="AJ50" s="875"/>
      <c r="AK50" s="968"/>
      <c r="AL50" s="113" t="s">
        <v>165</v>
      </c>
      <c r="AM50" s="73">
        <v>1</v>
      </c>
      <c r="AN50" s="113" t="s">
        <v>2679</v>
      </c>
      <c r="AO50" s="876"/>
      <c r="AP50" s="876"/>
      <c r="AQ50" s="113"/>
      <c r="AR50" s="113"/>
      <c r="AS50" s="113"/>
      <c r="AT50" s="113"/>
      <c r="AU50" s="113"/>
      <c r="AV50" s="89"/>
      <c r="AW50" s="89">
        <v>148.53</v>
      </c>
      <c r="AX50" s="89">
        <v>378.72</v>
      </c>
      <c r="AY50" s="89">
        <v>70.56</v>
      </c>
      <c r="AZ50" s="89">
        <v>361.46</v>
      </c>
      <c r="BA50" s="89">
        <v>94.87</v>
      </c>
      <c r="BB50" s="89">
        <v>24.33</v>
      </c>
      <c r="BC50" s="89">
        <v>88.48</v>
      </c>
      <c r="BD50" s="89"/>
      <c r="BE50" s="89">
        <v>73.5</v>
      </c>
      <c r="BF50" s="89"/>
      <c r="BG50" s="89">
        <v>10.49</v>
      </c>
      <c r="BH50" s="89">
        <v>32.26</v>
      </c>
      <c r="BI50" s="89"/>
      <c r="BJ50" s="89">
        <v>15.87</v>
      </c>
      <c r="BK50" s="89">
        <v>2.4900000000000002</v>
      </c>
      <c r="BL50" s="89"/>
      <c r="BM50" s="89"/>
      <c r="BN50" s="89"/>
      <c r="BO50" s="113"/>
      <c r="BP50" s="113"/>
      <c r="BQ50" s="113"/>
      <c r="BR50" s="113"/>
      <c r="BS50" s="113"/>
      <c r="BT50" s="113"/>
      <c r="BU50" s="113"/>
      <c r="BV50" s="618"/>
      <c r="BW50" s="1001"/>
    </row>
    <row r="51" spans="2:75">
      <c r="B51" s="872" t="s">
        <v>2658</v>
      </c>
      <c r="C51" s="73" t="s">
        <v>2639</v>
      </c>
      <c r="D51" s="73" t="s">
        <v>1367</v>
      </c>
      <c r="E51" s="860" t="s">
        <v>1546</v>
      </c>
      <c r="F51" s="860" t="s">
        <v>2670</v>
      </c>
      <c r="G51" s="73" t="s">
        <v>121</v>
      </c>
      <c r="H51" s="995"/>
      <c r="I51" s="860"/>
      <c r="J51" s="73"/>
      <c r="K51" s="73"/>
      <c r="L51" s="139"/>
      <c r="M51" s="139"/>
      <c r="N51" s="139"/>
      <c r="O51" s="139"/>
      <c r="P51" s="139"/>
      <c r="Q51" s="139"/>
      <c r="R51" s="139"/>
      <c r="S51" s="139"/>
      <c r="T51" s="139"/>
      <c r="U51" s="139"/>
      <c r="V51" s="139"/>
      <c r="W51" s="139"/>
      <c r="X51" s="139"/>
      <c r="Y51" s="139"/>
      <c r="Z51" s="139"/>
      <c r="AA51" s="874"/>
      <c r="AB51" s="874"/>
      <c r="AC51" s="874"/>
      <c r="AD51" s="874"/>
      <c r="AE51" s="874"/>
      <c r="AF51" s="874"/>
      <c r="AG51" s="875"/>
      <c r="AH51" s="875"/>
      <c r="AI51" s="875"/>
      <c r="AJ51" s="875"/>
      <c r="AK51" s="968"/>
      <c r="AL51" s="113" t="s">
        <v>165</v>
      </c>
      <c r="AM51" s="73">
        <v>3</v>
      </c>
      <c r="AN51" s="113">
        <v>50</v>
      </c>
      <c r="AO51" s="876"/>
      <c r="AP51" s="876"/>
      <c r="AQ51" s="113"/>
      <c r="AR51" s="113"/>
      <c r="AS51" s="113"/>
      <c r="AT51" s="113"/>
      <c r="AU51" s="113"/>
      <c r="AV51" s="89"/>
      <c r="AW51" s="89">
        <v>1.9766666666666666</v>
      </c>
      <c r="AX51" s="89">
        <v>2.4833333333333334</v>
      </c>
      <c r="AY51" s="89">
        <v>1.4666666666666666</v>
      </c>
      <c r="AZ51" s="89">
        <v>5.18</v>
      </c>
      <c r="BA51" s="89">
        <v>8.3033333333333328</v>
      </c>
      <c r="BB51" s="89">
        <v>3.8033333333333332</v>
      </c>
      <c r="BC51" s="89">
        <v>7.5100000000000007</v>
      </c>
      <c r="BD51" s="89"/>
      <c r="BE51" s="89">
        <v>5.45</v>
      </c>
      <c r="BF51" s="89"/>
      <c r="BG51" s="89">
        <v>1.3433333333333335</v>
      </c>
      <c r="BH51" s="89">
        <v>5.0233333333333334</v>
      </c>
      <c r="BI51" s="89"/>
      <c r="BJ51" s="89">
        <v>4.1566666666666663</v>
      </c>
      <c r="BK51" s="89">
        <v>1.7966666666666669</v>
      </c>
      <c r="BL51" s="89"/>
      <c r="BM51" s="89"/>
      <c r="BN51" s="89"/>
      <c r="BO51" s="113"/>
      <c r="BP51" s="113"/>
      <c r="BQ51" s="113"/>
      <c r="BR51" s="113"/>
      <c r="BS51" s="113"/>
      <c r="BT51" s="113"/>
      <c r="BU51" s="113"/>
      <c r="BV51" s="618"/>
      <c r="BW51" s="1001"/>
    </row>
    <row r="52" spans="2:75">
      <c r="B52" s="872" t="s">
        <v>2680</v>
      </c>
      <c r="C52" s="73" t="s">
        <v>2639</v>
      </c>
      <c r="D52" s="860" t="s">
        <v>1367</v>
      </c>
      <c r="E52" s="860" t="s">
        <v>2681</v>
      </c>
      <c r="F52" s="860" t="s">
        <v>2682</v>
      </c>
      <c r="G52" s="860" t="s">
        <v>121</v>
      </c>
      <c r="H52" s="995" t="s">
        <v>2683</v>
      </c>
      <c r="I52" s="860" t="s">
        <v>2643</v>
      </c>
      <c r="J52" s="73">
        <v>1</v>
      </c>
      <c r="K52" s="212" t="s">
        <v>2684</v>
      </c>
      <c r="L52" s="877">
        <v>40.44</v>
      </c>
      <c r="M52" s="877">
        <v>0.36</v>
      </c>
      <c r="N52" s="877">
        <v>52.99</v>
      </c>
      <c r="O52" s="139"/>
      <c r="P52" s="139"/>
      <c r="Q52" s="139"/>
      <c r="R52" s="877">
        <v>0.13</v>
      </c>
      <c r="S52" s="139"/>
      <c r="T52" s="139"/>
      <c r="U52" s="139"/>
      <c r="V52" s="877">
        <v>3</v>
      </c>
      <c r="W52" s="877">
        <v>1.1100000000000001</v>
      </c>
      <c r="X52" s="139"/>
      <c r="Y52" s="139"/>
      <c r="Z52" s="877">
        <v>98.06</v>
      </c>
      <c r="AA52" s="874">
        <v>0</v>
      </c>
      <c r="AB52" s="874">
        <v>0.7963897000265463</v>
      </c>
      <c r="AC52" s="874">
        <v>0.16301953297106772</v>
      </c>
      <c r="AD52" s="874">
        <v>4.059076700238598E-2</v>
      </c>
      <c r="AE52" s="874">
        <v>1</v>
      </c>
      <c r="AF52" s="874"/>
      <c r="AG52" s="875">
        <f t="shared" si="5"/>
        <v>0.7963897000265463</v>
      </c>
      <c r="AH52" s="875">
        <f t="shared" si="5"/>
        <v>0.16301953297106772</v>
      </c>
      <c r="AI52" s="875">
        <f t="shared" si="5"/>
        <v>4.059076700238598E-2</v>
      </c>
      <c r="AJ52" s="875">
        <f t="shared" si="1"/>
        <v>1</v>
      </c>
      <c r="AK52" s="968" t="s">
        <v>2685</v>
      </c>
      <c r="AL52" s="113" t="s">
        <v>2643</v>
      </c>
      <c r="AM52" s="73">
        <v>1</v>
      </c>
      <c r="AN52" s="878" t="s">
        <v>2686</v>
      </c>
      <c r="AO52" s="876">
        <f>W52*1*10000</f>
        <v>11100.000000000002</v>
      </c>
      <c r="AP52" s="876">
        <f>V52*1*10000</f>
        <v>30000</v>
      </c>
      <c r="AQ52" s="879">
        <v>5.1100000000000003</v>
      </c>
      <c r="AR52" s="89"/>
      <c r="AS52" s="113"/>
      <c r="AT52" s="879">
        <v>0.68</v>
      </c>
      <c r="AU52" s="879">
        <v>359</v>
      </c>
      <c r="AV52" s="89"/>
      <c r="AW52" s="879">
        <v>1141</v>
      </c>
      <c r="AX52" s="879">
        <v>3012</v>
      </c>
      <c r="AY52" s="879">
        <v>387</v>
      </c>
      <c r="AZ52" s="879">
        <v>1645</v>
      </c>
      <c r="BA52" s="879">
        <v>316</v>
      </c>
      <c r="BB52" s="879">
        <v>12.8</v>
      </c>
      <c r="BC52" s="879">
        <v>303</v>
      </c>
      <c r="BD52" s="879">
        <v>36</v>
      </c>
      <c r="BE52" s="879">
        <v>189</v>
      </c>
      <c r="BF52" s="879">
        <v>979</v>
      </c>
      <c r="BG52" s="879">
        <v>35.5</v>
      </c>
      <c r="BH52" s="879">
        <v>85.9</v>
      </c>
      <c r="BI52" s="879">
        <v>10.9</v>
      </c>
      <c r="BJ52" s="879">
        <v>62.6</v>
      </c>
      <c r="BK52" s="879">
        <v>8.18</v>
      </c>
      <c r="BL52" s="879">
        <v>24.4</v>
      </c>
      <c r="BM52" s="879">
        <v>55.1</v>
      </c>
      <c r="BN52" s="879">
        <v>669</v>
      </c>
      <c r="BO52" s="113"/>
      <c r="BP52" s="89"/>
      <c r="BQ52" s="113"/>
      <c r="BR52" s="89"/>
      <c r="BS52" s="113"/>
      <c r="BT52" s="113"/>
      <c r="BU52" s="89"/>
      <c r="BV52" s="618">
        <f>M52*0.467445576193329*10000</f>
        <v>1682.8040742959843</v>
      </c>
      <c r="BW52" s="1001"/>
    </row>
    <row r="53" spans="2:75">
      <c r="B53" s="872" t="s">
        <v>2680</v>
      </c>
      <c r="C53" s="73" t="s">
        <v>2639</v>
      </c>
      <c r="D53" s="860" t="s">
        <v>1367</v>
      </c>
      <c r="E53" s="860" t="s">
        <v>2681</v>
      </c>
      <c r="F53" s="860" t="s">
        <v>2687</v>
      </c>
      <c r="G53" s="860" t="s">
        <v>121</v>
      </c>
      <c r="H53" s="995" t="s">
        <v>2683</v>
      </c>
      <c r="I53" s="860" t="s">
        <v>2643</v>
      </c>
      <c r="J53" s="73">
        <v>1</v>
      </c>
      <c r="K53" s="212" t="s">
        <v>2688</v>
      </c>
      <c r="L53" s="877">
        <v>39.85</v>
      </c>
      <c r="M53" s="877">
        <v>0.42</v>
      </c>
      <c r="N53" s="877">
        <v>54.37</v>
      </c>
      <c r="O53" s="139"/>
      <c r="P53" s="139"/>
      <c r="Q53" s="139"/>
      <c r="R53" s="877">
        <v>0.16</v>
      </c>
      <c r="S53" s="139"/>
      <c r="T53" s="139"/>
      <c r="U53" s="139"/>
      <c r="V53" s="877">
        <v>4.5599999999999996</v>
      </c>
      <c r="W53" s="877">
        <v>0.16</v>
      </c>
      <c r="X53" s="139"/>
      <c r="Y53" s="139"/>
      <c r="Z53" s="877">
        <v>99.77</v>
      </c>
      <c r="AA53" s="874">
        <v>3.5087719298245619E-2</v>
      </c>
      <c r="AB53" s="880">
        <v>1.2105123440403502</v>
      </c>
      <c r="AC53" s="874">
        <v>2.3498311058892642E-2</v>
      </c>
      <c r="AD53" s="880">
        <v>-0.23401065509924288</v>
      </c>
      <c r="AE53" s="874">
        <v>1</v>
      </c>
      <c r="AF53" s="874"/>
      <c r="AG53" s="875">
        <f t="shared" ref="AG53" si="6">AB53+AD53</f>
        <v>0.97650168894110734</v>
      </c>
      <c r="AH53" s="875">
        <f t="shared" si="5"/>
        <v>2.3498311058892642E-2</v>
      </c>
      <c r="AI53" s="875">
        <f>0</f>
        <v>0</v>
      </c>
      <c r="AJ53" s="875">
        <f t="shared" si="1"/>
        <v>1</v>
      </c>
      <c r="AK53" s="968" t="s">
        <v>2685</v>
      </c>
      <c r="AL53" s="113" t="s">
        <v>2643</v>
      </c>
      <c r="AM53" s="73">
        <v>1</v>
      </c>
      <c r="AN53" s="878" t="s">
        <v>2689</v>
      </c>
      <c r="AO53" s="876">
        <f>W53*1*10000</f>
        <v>1600</v>
      </c>
      <c r="AP53" s="876">
        <f>V53*1*10000</f>
        <v>45599.999999999993</v>
      </c>
      <c r="AQ53" s="879">
        <v>4.53</v>
      </c>
      <c r="AR53" s="89"/>
      <c r="AS53" s="113"/>
      <c r="AT53" s="879">
        <v>0.36899999999999999</v>
      </c>
      <c r="AU53" s="879">
        <v>97</v>
      </c>
      <c r="AV53" s="89"/>
      <c r="AW53" s="879">
        <v>1489</v>
      </c>
      <c r="AX53" s="879">
        <v>2912</v>
      </c>
      <c r="AY53" s="879">
        <v>304</v>
      </c>
      <c r="AZ53" s="879">
        <v>1156</v>
      </c>
      <c r="BA53" s="879">
        <v>224</v>
      </c>
      <c r="BB53" s="879">
        <v>9.2899999999999991</v>
      </c>
      <c r="BC53" s="879">
        <v>225</v>
      </c>
      <c r="BD53" s="879">
        <v>26.1</v>
      </c>
      <c r="BE53" s="879">
        <v>139</v>
      </c>
      <c r="BF53" s="879">
        <v>707</v>
      </c>
      <c r="BG53" s="879">
        <v>26.2</v>
      </c>
      <c r="BH53" s="879">
        <v>64.5</v>
      </c>
      <c r="BI53" s="879">
        <v>7.51</v>
      </c>
      <c r="BJ53" s="879">
        <v>45.8</v>
      </c>
      <c r="BK53" s="879">
        <v>6.22</v>
      </c>
      <c r="BL53" s="879">
        <v>26.3</v>
      </c>
      <c r="BM53" s="879">
        <v>9.36</v>
      </c>
      <c r="BN53" s="879">
        <v>1114</v>
      </c>
      <c r="BO53" s="113"/>
      <c r="BP53" s="89"/>
      <c r="BQ53" s="113"/>
      <c r="BR53" s="89"/>
      <c r="BS53" s="113"/>
      <c r="BT53" s="113"/>
      <c r="BU53" s="89"/>
      <c r="BV53" s="618">
        <f>M53*0.467445576193329*10000</f>
        <v>1963.2714200119817</v>
      </c>
      <c r="BW53" s="1001"/>
    </row>
    <row r="54" spans="2:75">
      <c r="B54" s="872" t="s">
        <v>2690</v>
      </c>
      <c r="C54" s="73" t="s">
        <v>2639</v>
      </c>
      <c r="D54" s="860" t="s">
        <v>1367</v>
      </c>
      <c r="E54" s="860" t="s">
        <v>2691</v>
      </c>
      <c r="F54" s="860" t="s">
        <v>2692</v>
      </c>
      <c r="G54" s="860" t="s">
        <v>1342</v>
      </c>
      <c r="H54" s="995" t="s">
        <v>2693</v>
      </c>
      <c r="I54" s="860" t="s">
        <v>165</v>
      </c>
      <c r="J54" s="73">
        <v>27</v>
      </c>
      <c r="K54" s="881" t="s">
        <v>2694</v>
      </c>
      <c r="L54" s="87">
        <v>42</v>
      </c>
      <c r="M54" s="87">
        <v>0.17</v>
      </c>
      <c r="N54" s="87">
        <v>55</v>
      </c>
      <c r="O54" s="87">
        <v>0.04</v>
      </c>
      <c r="P54" s="87">
        <v>0.09</v>
      </c>
      <c r="Q54" s="87"/>
      <c r="R54" s="87">
        <v>0.08</v>
      </c>
      <c r="S54" s="87"/>
      <c r="T54" s="87">
        <v>0.02</v>
      </c>
      <c r="U54" s="87">
        <v>7.0000000000000007E-2</v>
      </c>
      <c r="V54" s="87">
        <v>2.94</v>
      </c>
      <c r="W54" s="87">
        <v>0.71</v>
      </c>
      <c r="X54" s="87"/>
      <c r="Y54" s="87">
        <v>1.4</v>
      </c>
      <c r="Z54" s="87"/>
      <c r="AA54" s="874">
        <v>0.24149659863945577</v>
      </c>
      <c r="AB54" s="874">
        <v>0.7804619060260154</v>
      </c>
      <c r="AC54" s="874">
        <v>0.10427375532383609</v>
      </c>
      <c r="AD54" s="874">
        <v>0.11526433865014851</v>
      </c>
      <c r="AE54" s="874">
        <v>1</v>
      </c>
      <c r="AF54" s="874"/>
      <c r="AG54" s="875">
        <f t="shared" si="5"/>
        <v>0.7804619060260154</v>
      </c>
      <c r="AH54" s="875">
        <f t="shared" si="5"/>
        <v>0.10427375532383609</v>
      </c>
      <c r="AI54" s="875">
        <f t="shared" si="5"/>
        <v>0.11526433865014851</v>
      </c>
      <c r="AJ54" s="875">
        <f t="shared" si="1"/>
        <v>1</v>
      </c>
      <c r="AK54" s="968" t="s">
        <v>2695</v>
      </c>
      <c r="AL54" s="113" t="s">
        <v>165</v>
      </c>
      <c r="AM54" s="73">
        <v>2</v>
      </c>
      <c r="AN54" s="882" t="s">
        <v>2694</v>
      </c>
      <c r="AO54" s="876">
        <f>W54*1*10000</f>
        <v>7100</v>
      </c>
      <c r="AP54" s="876">
        <f>V54*1*10000</f>
        <v>29400</v>
      </c>
      <c r="AQ54" s="89">
        <v>3.78</v>
      </c>
      <c r="AR54" s="89"/>
      <c r="AS54" s="89"/>
      <c r="AT54" s="89"/>
      <c r="AU54" s="89">
        <v>227</v>
      </c>
      <c r="AV54" s="89"/>
      <c r="AW54" s="89">
        <v>990</v>
      </c>
      <c r="AX54" s="89">
        <v>2530</v>
      </c>
      <c r="AY54" s="89">
        <v>358</v>
      </c>
      <c r="AZ54" s="89">
        <v>1595</v>
      </c>
      <c r="BA54" s="89">
        <v>356</v>
      </c>
      <c r="BB54" s="89">
        <v>8.77</v>
      </c>
      <c r="BC54" s="89">
        <v>340</v>
      </c>
      <c r="BD54" s="89">
        <v>44.9</v>
      </c>
      <c r="BE54" s="89">
        <v>246</v>
      </c>
      <c r="BF54" s="89">
        <v>1304</v>
      </c>
      <c r="BG54" s="89">
        <v>47</v>
      </c>
      <c r="BH54" s="89">
        <v>116</v>
      </c>
      <c r="BI54" s="89">
        <v>14.2</v>
      </c>
      <c r="BJ54" s="89">
        <v>71.5</v>
      </c>
      <c r="BK54" s="89">
        <v>8.8699999999999992</v>
      </c>
      <c r="BL54" s="89">
        <v>19.899999999999999</v>
      </c>
      <c r="BM54" s="89">
        <v>4.1900000000000004</v>
      </c>
      <c r="BN54" s="89"/>
      <c r="BO54" s="89"/>
      <c r="BP54" s="89"/>
      <c r="BQ54" s="89"/>
      <c r="BR54" s="89"/>
      <c r="BS54" s="89"/>
      <c r="BT54" s="89">
        <v>27.3</v>
      </c>
      <c r="BU54" s="89"/>
      <c r="BV54" s="618">
        <f>M54*0.467445576193329*10000</f>
        <v>794.65747952865934</v>
      </c>
      <c r="BW54" s="1001"/>
    </row>
    <row r="55" spans="2:75">
      <c r="B55" s="872" t="s">
        <v>2690</v>
      </c>
      <c r="C55" s="73" t="s">
        <v>2639</v>
      </c>
      <c r="D55" s="860" t="s">
        <v>1367</v>
      </c>
      <c r="E55" s="860" t="s">
        <v>2691</v>
      </c>
      <c r="F55" s="860" t="s">
        <v>2696</v>
      </c>
      <c r="G55" s="860" t="s">
        <v>2697</v>
      </c>
      <c r="H55" s="995" t="s">
        <v>2693</v>
      </c>
      <c r="I55" s="860" t="s">
        <v>165</v>
      </c>
      <c r="J55" s="73">
        <v>33</v>
      </c>
      <c r="K55" s="881" t="s">
        <v>2698</v>
      </c>
      <c r="L55" s="87">
        <v>41.5</v>
      </c>
      <c r="M55" s="87">
        <v>0.34</v>
      </c>
      <c r="N55" s="87">
        <v>54.3</v>
      </c>
      <c r="O55" s="87">
        <v>0.28000000000000003</v>
      </c>
      <c r="P55" s="87"/>
      <c r="Q55" s="87"/>
      <c r="R55" s="87">
        <v>0.22</v>
      </c>
      <c r="S55" s="87"/>
      <c r="T55" s="87"/>
      <c r="U55" s="87"/>
      <c r="V55" s="87">
        <v>3.82</v>
      </c>
      <c r="W55" s="87"/>
      <c r="X55" s="87"/>
      <c r="Y55" s="87">
        <v>1.61</v>
      </c>
      <c r="Z55" s="87"/>
      <c r="AA55" s="874"/>
      <c r="AB55" s="880">
        <v>1.0140695513671356</v>
      </c>
      <c r="AC55" s="874">
        <v>0</v>
      </c>
      <c r="AD55" s="880">
        <v>-1.4069551367135613E-2</v>
      </c>
      <c r="AE55" s="874">
        <v>1</v>
      </c>
      <c r="AF55" s="874"/>
      <c r="AG55" s="875">
        <f t="shared" ref="AG55:AG57" si="7">AB55+AD55</f>
        <v>1</v>
      </c>
      <c r="AH55" s="875">
        <f t="shared" si="5"/>
        <v>0</v>
      </c>
      <c r="AI55" s="875">
        <f>0</f>
        <v>0</v>
      </c>
      <c r="AJ55" s="875">
        <f t="shared" si="1"/>
        <v>1</v>
      </c>
      <c r="AK55" s="968" t="s">
        <v>2695</v>
      </c>
      <c r="AL55" s="113" t="s">
        <v>165</v>
      </c>
      <c r="AM55" s="73">
        <v>21</v>
      </c>
      <c r="AN55" s="882" t="s">
        <v>2698</v>
      </c>
      <c r="AO55" s="876"/>
      <c r="AP55" s="876">
        <f>V55*1*10000</f>
        <v>38200</v>
      </c>
      <c r="AQ55" s="89">
        <v>8.52</v>
      </c>
      <c r="AR55" s="89"/>
      <c r="AS55" s="89"/>
      <c r="AT55" s="89"/>
      <c r="AU55" s="89">
        <v>158</v>
      </c>
      <c r="AV55" s="89"/>
      <c r="AW55" s="89">
        <v>2457</v>
      </c>
      <c r="AX55" s="89">
        <v>4990</v>
      </c>
      <c r="AY55" s="89">
        <v>504</v>
      </c>
      <c r="AZ55" s="89">
        <v>1795</v>
      </c>
      <c r="BA55" s="89">
        <v>332</v>
      </c>
      <c r="BB55" s="89">
        <v>31</v>
      </c>
      <c r="BC55" s="89">
        <v>314</v>
      </c>
      <c r="BD55" s="89">
        <v>50.5</v>
      </c>
      <c r="BE55" s="89">
        <v>277</v>
      </c>
      <c r="BF55" s="89">
        <v>2298</v>
      </c>
      <c r="BG55" s="89">
        <v>64.400000000000006</v>
      </c>
      <c r="BH55" s="89">
        <v>188</v>
      </c>
      <c r="BI55" s="89">
        <v>28.8</v>
      </c>
      <c r="BJ55" s="89">
        <v>189</v>
      </c>
      <c r="BK55" s="89">
        <v>30.1</v>
      </c>
      <c r="BL55" s="89">
        <v>31.4</v>
      </c>
      <c r="BM55" s="89">
        <v>5.03</v>
      </c>
      <c r="BN55" s="89"/>
      <c r="BO55" s="89"/>
      <c r="BP55" s="89"/>
      <c r="BQ55" s="89"/>
      <c r="BR55" s="89"/>
      <c r="BS55" s="89"/>
      <c r="BT55" s="89">
        <v>15.3</v>
      </c>
      <c r="BU55" s="89"/>
      <c r="BV55" s="618">
        <f>M55*0.467445576193329*10000</f>
        <v>1589.3149590573187</v>
      </c>
      <c r="BW55" s="1001"/>
    </row>
    <row r="56" spans="2:75">
      <c r="B56" s="872" t="s">
        <v>2690</v>
      </c>
      <c r="C56" s="73" t="s">
        <v>2639</v>
      </c>
      <c r="D56" s="860" t="s">
        <v>1367</v>
      </c>
      <c r="E56" s="860" t="s">
        <v>2691</v>
      </c>
      <c r="F56" s="860" t="s">
        <v>2699</v>
      </c>
      <c r="G56" s="860" t="s">
        <v>2700</v>
      </c>
      <c r="H56" s="995" t="s">
        <v>2693</v>
      </c>
      <c r="I56" s="860" t="s">
        <v>165</v>
      </c>
      <c r="J56" s="73">
        <v>10</v>
      </c>
      <c r="K56" s="881" t="s">
        <v>2701</v>
      </c>
      <c r="L56" s="87">
        <v>42.2</v>
      </c>
      <c r="M56" s="87">
        <v>0.26</v>
      </c>
      <c r="N56" s="87">
        <v>54.5</v>
      </c>
      <c r="O56" s="87">
        <v>0.32</v>
      </c>
      <c r="P56" s="87">
        <v>0.15</v>
      </c>
      <c r="Q56" s="87"/>
      <c r="R56" s="87">
        <v>0.21</v>
      </c>
      <c r="S56" s="87"/>
      <c r="T56" s="87">
        <v>0.01</v>
      </c>
      <c r="U56" s="87">
        <v>0.01</v>
      </c>
      <c r="V56" s="87">
        <v>4.17</v>
      </c>
      <c r="W56" s="87">
        <v>0.05</v>
      </c>
      <c r="X56" s="87"/>
      <c r="Y56" s="87">
        <v>1.77</v>
      </c>
      <c r="Z56" s="87"/>
      <c r="AA56" s="874">
        <v>1.1990407673860911E-2</v>
      </c>
      <c r="AB56" s="880">
        <v>1.1069816830368995</v>
      </c>
      <c r="AC56" s="874">
        <v>7.343222205903951E-3</v>
      </c>
      <c r="AD56" s="880">
        <v>-0.11432490524280343</v>
      </c>
      <c r="AE56" s="874">
        <v>1</v>
      </c>
      <c r="AF56" s="874"/>
      <c r="AG56" s="875">
        <f t="shared" si="7"/>
        <v>0.992656777794096</v>
      </c>
      <c r="AH56" s="875">
        <f t="shared" si="5"/>
        <v>7.343222205903951E-3</v>
      </c>
      <c r="AI56" s="875">
        <f>0</f>
        <v>0</v>
      </c>
      <c r="AJ56" s="875">
        <f t="shared" ref="AJ56:AJ57" si="8">SUM(AG56:AI56)</f>
        <v>1</v>
      </c>
      <c r="AK56" s="968" t="s">
        <v>2695</v>
      </c>
      <c r="AL56" s="113" t="s">
        <v>165</v>
      </c>
      <c r="AM56" s="73">
        <v>19</v>
      </c>
      <c r="AN56" s="882" t="s">
        <v>2701</v>
      </c>
      <c r="AO56" s="876">
        <f>W56*1*10000</f>
        <v>500</v>
      </c>
      <c r="AP56" s="876">
        <f>V56*1*10000</f>
        <v>41700</v>
      </c>
      <c r="AQ56" s="89">
        <v>8.61</v>
      </c>
      <c r="AR56" s="89"/>
      <c r="AS56" s="89"/>
      <c r="AT56" s="89"/>
      <c r="AU56" s="89">
        <v>227</v>
      </c>
      <c r="AV56" s="89"/>
      <c r="AW56" s="89">
        <v>1659</v>
      </c>
      <c r="AX56" s="89">
        <v>4479</v>
      </c>
      <c r="AY56" s="89">
        <v>620</v>
      </c>
      <c r="AZ56" s="89">
        <v>2531</v>
      </c>
      <c r="BA56" s="89">
        <v>683</v>
      </c>
      <c r="BB56" s="89">
        <v>48.2</v>
      </c>
      <c r="BC56" s="89">
        <v>745</v>
      </c>
      <c r="BD56" s="89">
        <v>138</v>
      </c>
      <c r="BE56" s="89">
        <v>921</v>
      </c>
      <c r="BF56" s="89">
        <v>3896</v>
      </c>
      <c r="BG56" s="89">
        <v>196</v>
      </c>
      <c r="BH56" s="89">
        <v>583</v>
      </c>
      <c r="BI56" s="89">
        <v>97.3</v>
      </c>
      <c r="BJ56" s="89">
        <v>641</v>
      </c>
      <c r="BK56" s="89">
        <v>87.7</v>
      </c>
      <c r="BL56" s="89">
        <v>39.299999999999997</v>
      </c>
      <c r="BM56" s="89">
        <v>8.7799999999999994</v>
      </c>
      <c r="BN56" s="89"/>
      <c r="BO56" s="89"/>
      <c r="BP56" s="89"/>
      <c r="BQ56" s="89"/>
      <c r="BR56" s="89"/>
      <c r="BS56" s="89"/>
      <c r="BT56" s="89">
        <v>9.2200000000000006</v>
      </c>
      <c r="BU56" s="89"/>
      <c r="BV56" s="618">
        <f>M56*0.467445576193329*10000</f>
        <v>1215.3584981026554</v>
      </c>
      <c r="BW56" s="1001"/>
    </row>
    <row r="57" spans="2:75">
      <c r="B57" s="872" t="s">
        <v>2690</v>
      </c>
      <c r="C57" s="73" t="s">
        <v>2639</v>
      </c>
      <c r="D57" s="860" t="s">
        <v>1367</v>
      </c>
      <c r="E57" s="860" t="s">
        <v>2691</v>
      </c>
      <c r="F57" s="860" t="s">
        <v>2699</v>
      </c>
      <c r="G57" s="860" t="s">
        <v>2700</v>
      </c>
      <c r="H57" s="995" t="s">
        <v>2693</v>
      </c>
      <c r="I57" s="860" t="s">
        <v>165</v>
      </c>
      <c r="J57" s="73">
        <v>28</v>
      </c>
      <c r="K57" s="881" t="s">
        <v>2702</v>
      </c>
      <c r="L57" s="87">
        <v>42.5</v>
      </c>
      <c r="M57" s="87">
        <v>0.17</v>
      </c>
      <c r="N57" s="87">
        <v>54.1</v>
      </c>
      <c r="O57" s="87">
        <v>0.27</v>
      </c>
      <c r="P57" s="87">
        <v>0.1</v>
      </c>
      <c r="Q57" s="87"/>
      <c r="R57" s="87">
        <v>0.28000000000000003</v>
      </c>
      <c r="S57" s="87"/>
      <c r="T57" s="87">
        <v>0.01</v>
      </c>
      <c r="U57" s="87">
        <v>0.04</v>
      </c>
      <c r="V57" s="87">
        <v>4.2300000000000004</v>
      </c>
      <c r="W57" s="87">
        <v>0.03</v>
      </c>
      <c r="X57" s="87"/>
      <c r="Y57" s="87">
        <v>1.79</v>
      </c>
      <c r="Z57" s="87"/>
      <c r="AA57" s="874">
        <v>7.0921985815602826E-3</v>
      </c>
      <c r="AB57" s="880">
        <v>1.1229094770374304</v>
      </c>
      <c r="AC57" s="874">
        <v>4.4059333235423699E-3</v>
      </c>
      <c r="AD57" s="880">
        <v>-0.12731541036097274</v>
      </c>
      <c r="AE57" s="874">
        <v>1</v>
      </c>
      <c r="AF57" s="874"/>
      <c r="AG57" s="875">
        <f t="shared" si="7"/>
        <v>0.99559406667645767</v>
      </c>
      <c r="AH57" s="875">
        <f t="shared" si="5"/>
        <v>4.4059333235423699E-3</v>
      </c>
      <c r="AI57" s="875">
        <f>0</f>
        <v>0</v>
      </c>
      <c r="AJ57" s="875">
        <f t="shared" si="8"/>
        <v>1</v>
      </c>
      <c r="AK57" s="968"/>
      <c r="AL57" s="113"/>
      <c r="AM57" s="73"/>
      <c r="AN57" s="73"/>
      <c r="AO57" s="876"/>
      <c r="AP57" s="876"/>
      <c r="AQ57" s="113"/>
      <c r="AR57" s="113"/>
      <c r="AS57" s="113"/>
      <c r="AT57" s="113"/>
      <c r="AU57" s="113"/>
      <c r="AV57" s="89"/>
      <c r="AW57" s="89"/>
      <c r="AX57" s="89"/>
      <c r="AY57" s="89"/>
      <c r="AZ57" s="89"/>
      <c r="BA57" s="89"/>
      <c r="BB57" s="89"/>
      <c r="BC57" s="89"/>
      <c r="BD57" s="89"/>
      <c r="BE57" s="89"/>
      <c r="BF57" s="89"/>
      <c r="BG57" s="89"/>
      <c r="BH57" s="89"/>
      <c r="BI57" s="89"/>
      <c r="BJ57" s="89"/>
      <c r="BK57" s="89"/>
      <c r="BL57" s="89"/>
      <c r="BM57" s="89"/>
      <c r="BN57" s="89"/>
      <c r="BO57" s="113"/>
      <c r="BP57" s="113"/>
      <c r="BQ57" s="113"/>
      <c r="BR57" s="113"/>
      <c r="BS57" s="113"/>
      <c r="BT57" s="113"/>
      <c r="BU57" s="113"/>
      <c r="BV57" s="618"/>
      <c r="BW57" s="1001"/>
    </row>
    <row r="58" spans="2:75">
      <c r="B58" s="872" t="s">
        <v>2690</v>
      </c>
      <c r="C58" s="73" t="s">
        <v>2639</v>
      </c>
      <c r="D58" s="860" t="s">
        <v>1367</v>
      </c>
      <c r="E58" s="860" t="s">
        <v>2691</v>
      </c>
      <c r="F58" s="860" t="s">
        <v>2703</v>
      </c>
      <c r="G58" s="860" t="s">
        <v>1342</v>
      </c>
      <c r="H58" s="995" t="s">
        <v>2693</v>
      </c>
      <c r="I58" s="860" t="s">
        <v>165</v>
      </c>
      <c r="J58" s="73">
        <v>37</v>
      </c>
      <c r="K58" s="881" t="s">
        <v>2704</v>
      </c>
      <c r="L58" s="87">
        <v>42.3</v>
      </c>
      <c r="M58" s="87">
        <v>0.2</v>
      </c>
      <c r="N58" s="87">
        <v>55.1</v>
      </c>
      <c r="O58" s="87"/>
      <c r="P58" s="87"/>
      <c r="Q58" s="87"/>
      <c r="R58" s="87">
        <v>0.13</v>
      </c>
      <c r="S58" s="87"/>
      <c r="T58" s="87"/>
      <c r="U58" s="87"/>
      <c r="V58" s="87">
        <v>2.6</v>
      </c>
      <c r="W58" s="87">
        <v>0.55000000000000004</v>
      </c>
      <c r="X58" s="87"/>
      <c r="Y58" s="87">
        <v>1.22</v>
      </c>
      <c r="Z58" s="87"/>
      <c r="AA58" s="874">
        <v>0.21153846153846154</v>
      </c>
      <c r="AB58" s="874">
        <v>0.69020440668967353</v>
      </c>
      <c r="AC58" s="874">
        <v>8.0775444264943458E-2</v>
      </c>
      <c r="AD58" s="874">
        <v>0.22902014904538301</v>
      </c>
      <c r="AE58" s="874">
        <v>1</v>
      </c>
      <c r="AF58" s="874"/>
      <c r="AG58" s="875">
        <f t="shared" si="5"/>
        <v>0.69020440668967353</v>
      </c>
      <c r="AH58" s="875">
        <f t="shared" si="5"/>
        <v>8.0775444264943458E-2</v>
      </c>
      <c r="AI58" s="875">
        <f t="shared" si="5"/>
        <v>0.22902014904538301</v>
      </c>
      <c r="AJ58" s="875">
        <f t="shared" si="1"/>
        <v>1</v>
      </c>
      <c r="AK58" s="968" t="s">
        <v>2695</v>
      </c>
      <c r="AL58" s="113" t="s">
        <v>165</v>
      </c>
      <c r="AM58" s="73">
        <v>23</v>
      </c>
      <c r="AN58" s="882" t="s">
        <v>2704</v>
      </c>
      <c r="AO58" s="876">
        <f>W58*1*10000</f>
        <v>5500</v>
      </c>
      <c r="AP58" s="876">
        <f>V58*1*10000</f>
        <v>26000</v>
      </c>
      <c r="AQ58" s="89">
        <v>4.1100000000000003</v>
      </c>
      <c r="AR58" s="89"/>
      <c r="AS58" s="89"/>
      <c r="AT58" s="89"/>
      <c r="AU58" s="89">
        <v>577</v>
      </c>
      <c r="AV58" s="89"/>
      <c r="AW58" s="89">
        <v>1891</v>
      </c>
      <c r="AX58" s="89">
        <v>3854</v>
      </c>
      <c r="AY58" s="89">
        <v>416</v>
      </c>
      <c r="AZ58" s="89">
        <v>1569</v>
      </c>
      <c r="BA58" s="89">
        <v>210</v>
      </c>
      <c r="BB58" s="89">
        <v>15.2</v>
      </c>
      <c r="BC58" s="89">
        <v>149</v>
      </c>
      <c r="BD58" s="89">
        <v>16.399999999999999</v>
      </c>
      <c r="BE58" s="89">
        <v>83.2</v>
      </c>
      <c r="BF58" s="89">
        <v>415</v>
      </c>
      <c r="BG58" s="89">
        <v>15.4</v>
      </c>
      <c r="BH58" s="89">
        <v>37.9</v>
      </c>
      <c r="BI58" s="89">
        <v>4.79</v>
      </c>
      <c r="BJ58" s="89">
        <v>28.8</v>
      </c>
      <c r="BK58" s="89">
        <v>4.1100000000000003</v>
      </c>
      <c r="BL58" s="89">
        <v>65.099999999999994</v>
      </c>
      <c r="BM58" s="89">
        <v>33.1</v>
      </c>
      <c r="BN58" s="89"/>
      <c r="BO58" s="89"/>
      <c r="BP58" s="89"/>
      <c r="BQ58" s="89"/>
      <c r="BR58" s="89"/>
      <c r="BS58" s="89"/>
      <c r="BT58" s="89">
        <v>38</v>
      </c>
      <c r="BU58" s="89"/>
      <c r="BV58" s="618">
        <f>M58*0.467445576193329*10000</f>
        <v>934.89115238665806</v>
      </c>
      <c r="BW58" s="1001"/>
    </row>
    <row r="59" spans="2:75">
      <c r="B59" s="872" t="s">
        <v>2690</v>
      </c>
      <c r="C59" s="73" t="s">
        <v>2639</v>
      </c>
      <c r="D59" s="860" t="s">
        <v>1367</v>
      </c>
      <c r="E59" s="860" t="s">
        <v>2691</v>
      </c>
      <c r="F59" s="860" t="s">
        <v>2705</v>
      </c>
      <c r="G59" s="860" t="s">
        <v>121</v>
      </c>
      <c r="H59" s="995" t="s">
        <v>2693</v>
      </c>
      <c r="I59" s="860" t="s">
        <v>165</v>
      </c>
      <c r="J59" s="73">
        <v>3</v>
      </c>
      <c r="K59" s="881" t="s">
        <v>2706</v>
      </c>
      <c r="L59" s="87">
        <v>42.8</v>
      </c>
      <c r="M59" s="87">
        <v>0.19</v>
      </c>
      <c r="N59" s="87">
        <v>55.7</v>
      </c>
      <c r="O59" s="87">
        <v>0.14000000000000001</v>
      </c>
      <c r="P59" s="87"/>
      <c r="Q59" s="87"/>
      <c r="R59" s="87">
        <v>7.0000000000000007E-2</v>
      </c>
      <c r="S59" s="87"/>
      <c r="T59" s="87"/>
      <c r="U59" s="87"/>
      <c r="V59" s="87">
        <v>3.02</v>
      </c>
      <c r="W59" s="87">
        <v>0.35</v>
      </c>
      <c r="X59" s="87"/>
      <c r="Y59" s="87">
        <v>1.35</v>
      </c>
      <c r="Z59" s="87"/>
      <c r="AA59" s="874">
        <v>0.11589403973509933</v>
      </c>
      <c r="AB59" s="874">
        <v>0.80169896469338997</v>
      </c>
      <c r="AC59" s="874">
        <v>5.1402555441327651E-2</v>
      </c>
      <c r="AD59" s="874">
        <v>0.14689847986528237</v>
      </c>
      <c r="AE59" s="874">
        <v>1</v>
      </c>
      <c r="AF59" s="874"/>
      <c r="AG59" s="875">
        <f t="shared" si="5"/>
        <v>0.80169896469338997</v>
      </c>
      <c r="AH59" s="875">
        <f t="shared" si="5"/>
        <v>5.1402555441327651E-2</v>
      </c>
      <c r="AI59" s="875">
        <f t="shared" si="5"/>
        <v>0.14689847986528237</v>
      </c>
      <c r="AJ59" s="875">
        <f t="shared" si="1"/>
        <v>1</v>
      </c>
      <c r="AK59" s="968" t="s">
        <v>2695</v>
      </c>
      <c r="AL59" s="113" t="s">
        <v>165</v>
      </c>
      <c r="AM59" s="73">
        <v>19</v>
      </c>
      <c r="AN59" s="882" t="s">
        <v>2706</v>
      </c>
      <c r="AO59" s="876">
        <f>W59*1*10000</f>
        <v>3500</v>
      </c>
      <c r="AP59" s="876">
        <f>V59*1*10000</f>
        <v>30200</v>
      </c>
      <c r="AQ59" s="89">
        <v>4.6100000000000003</v>
      </c>
      <c r="AR59" s="89"/>
      <c r="AS59" s="89"/>
      <c r="AT59" s="89"/>
      <c r="AU59" s="89">
        <v>147</v>
      </c>
      <c r="AV59" s="89"/>
      <c r="AW59" s="89">
        <v>773</v>
      </c>
      <c r="AX59" s="89">
        <v>1693</v>
      </c>
      <c r="AY59" s="89">
        <v>195</v>
      </c>
      <c r="AZ59" s="89">
        <v>818</v>
      </c>
      <c r="BA59" s="89">
        <v>147</v>
      </c>
      <c r="BB59" s="89">
        <v>10.5</v>
      </c>
      <c r="BC59" s="89">
        <v>145</v>
      </c>
      <c r="BD59" s="89">
        <v>18.8</v>
      </c>
      <c r="BE59" s="89">
        <v>108</v>
      </c>
      <c r="BF59" s="89">
        <v>717</v>
      </c>
      <c r="BG59" s="89">
        <v>22.7</v>
      </c>
      <c r="BH59" s="89">
        <v>60.9</v>
      </c>
      <c r="BI59" s="89">
        <v>8.3000000000000007</v>
      </c>
      <c r="BJ59" s="89">
        <v>55.4</v>
      </c>
      <c r="BK59" s="89">
        <v>9.5</v>
      </c>
      <c r="BL59" s="89">
        <v>39.700000000000003</v>
      </c>
      <c r="BM59" s="89">
        <v>40.4</v>
      </c>
      <c r="BN59" s="89"/>
      <c r="BO59" s="89"/>
      <c r="BP59" s="89"/>
      <c r="BQ59" s="89"/>
      <c r="BR59" s="89"/>
      <c r="BS59" s="89"/>
      <c r="BT59" s="89">
        <v>16.100000000000001</v>
      </c>
      <c r="BU59" s="89"/>
      <c r="BV59" s="618">
        <f>M59*0.467445576193329*10000</f>
        <v>888.14659476732504</v>
      </c>
      <c r="BW59" s="1001"/>
    </row>
    <row r="60" spans="2:75">
      <c r="B60" s="872" t="s">
        <v>2690</v>
      </c>
      <c r="C60" s="73" t="s">
        <v>2639</v>
      </c>
      <c r="D60" s="860" t="s">
        <v>1367</v>
      </c>
      <c r="E60" s="860" t="s">
        <v>2691</v>
      </c>
      <c r="F60" s="860" t="s">
        <v>2707</v>
      </c>
      <c r="G60" s="860" t="s">
        <v>2708</v>
      </c>
      <c r="H60" s="995" t="s">
        <v>2693</v>
      </c>
      <c r="I60" s="860" t="s">
        <v>165</v>
      </c>
      <c r="J60" s="73">
        <v>31</v>
      </c>
      <c r="K60" s="881" t="s">
        <v>2709</v>
      </c>
      <c r="L60" s="87">
        <v>42.1</v>
      </c>
      <c r="M60" s="87">
        <v>0.17</v>
      </c>
      <c r="N60" s="87">
        <v>55.3</v>
      </c>
      <c r="O60" s="87"/>
      <c r="P60" s="87">
        <v>0.18</v>
      </c>
      <c r="Q60" s="87"/>
      <c r="R60" s="87">
        <v>0.15</v>
      </c>
      <c r="S60" s="87"/>
      <c r="T60" s="87">
        <v>0.14000000000000001</v>
      </c>
      <c r="U60" s="87">
        <v>0.02</v>
      </c>
      <c r="V60" s="87">
        <v>2.74</v>
      </c>
      <c r="W60" s="87">
        <v>1.05</v>
      </c>
      <c r="X60" s="87"/>
      <c r="Y60" s="87">
        <v>1.39</v>
      </c>
      <c r="Z60" s="87"/>
      <c r="AA60" s="874">
        <v>0.38321167883211676</v>
      </c>
      <c r="AB60" s="874">
        <v>0.72736925935757901</v>
      </c>
      <c r="AC60" s="874">
        <v>0.15420766632398297</v>
      </c>
      <c r="AD60" s="874">
        <v>0.11842307431843802</v>
      </c>
      <c r="AE60" s="874">
        <v>1</v>
      </c>
      <c r="AF60" s="874"/>
      <c r="AG60" s="875">
        <f t="shared" si="5"/>
        <v>0.72736925935757901</v>
      </c>
      <c r="AH60" s="875">
        <f t="shared" si="5"/>
        <v>0.15420766632398297</v>
      </c>
      <c r="AI60" s="875">
        <f t="shared" si="5"/>
        <v>0.11842307431843802</v>
      </c>
      <c r="AJ60" s="875">
        <f t="shared" si="1"/>
        <v>1</v>
      </c>
      <c r="AK60" s="968" t="s">
        <v>2695</v>
      </c>
      <c r="AL60" s="113" t="s">
        <v>165</v>
      </c>
      <c r="AM60" s="73">
        <v>21</v>
      </c>
      <c r="AN60" s="882" t="s">
        <v>2709</v>
      </c>
      <c r="AO60" s="876">
        <f>W60*1*10000</f>
        <v>10500</v>
      </c>
      <c r="AP60" s="876">
        <f>V60*1*10000</f>
        <v>27400.000000000004</v>
      </c>
      <c r="AQ60" s="89">
        <v>4.1100000000000003</v>
      </c>
      <c r="AR60" s="89"/>
      <c r="AS60" s="89"/>
      <c r="AT60" s="89"/>
      <c r="AU60" s="89">
        <v>765</v>
      </c>
      <c r="AV60" s="89"/>
      <c r="AW60" s="89">
        <v>521</v>
      </c>
      <c r="AX60" s="89">
        <v>1220</v>
      </c>
      <c r="AY60" s="89">
        <v>160</v>
      </c>
      <c r="AZ60" s="89">
        <v>731</v>
      </c>
      <c r="BA60" s="89">
        <v>145</v>
      </c>
      <c r="BB60" s="89">
        <v>21.7</v>
      </c>
      <c r="BC60" s="89">
        <v>135</v>
      </c>
      <c r="BD60" s="89">
        <v>17.2</v>
      </c>
      <c r="BE60" s="89">
        <v>92.8</v>
      </c>
      <c r="BF60" s="89">
        <v>482</v>
      </c>
      <c r="BG60" s="89">
        <v>17.100000000000001</v>
      </c>
      <c r="BH60" s="89">
        <v>40.1</v>
      </c>
      <c r="BI60" s="89">
        <v>4.79</v>
      </c>
      <c r="BJ60" s="89">
        <v>27.3</v>
      </c>
      <c r="BK60" s="89">
        <v>3.59</v>
      </c>
      <c r="BL60" s="89">
        <v>20.5</v>
      </c>
      <c r="BM60" s="89">
        <v>4.17</v>
      </c>
      <c r="BN60" s="89"/>
      <c r="BO60" s="89"/>
      <c r="BP60" s="89"/>
      <c r="BQ60" s="89"/>
      <c r="BR60" s="89"/>
      <c r="BS60" s="89"/>
      <c r="BT60" s="89">
        <v>19.899999999999999</v>
      </c>
      <c r="BU60" s="89"/>
      <c r="BV60" s="618">
        <f>M60*0.467445576193329*10000</f>
        <v>794.65747952865934</v>
      </c>
      <c r="BW60" s="1001"/>
    </row>
    <row r="61" spans="2:75">
      <c r="B61" s="883" t="s">
        <v>2710</v>
      </c>
      <c r="C61" s="73" t="s">
        <v>2639</v>
      </c>
      <c r="D61" s="860" t="s">
        <v>1367</v>
      </c>
      <c r="E61" s="860" t="s">
        <v>2711</v>
      </c>
      <c r="F61" s="40" t="s">
        <v>32</v>
      </c>
      <c r="G61" s="860" t="s">
        <v>1342</v>
      </c>
      <c r="H61" s="995"/>
      <c r="I61" s="860"/>
      <c r="J61" s="73"/>
      <c r="K61" s="113"/>
      <c r="L61" s="139"/>
      <c r="M61" s="139"/>
      <c r="N61" s="139"/>
      <c r="O61" s="139"/>
      <c r="P61" s="139"/>
      <c r="Q61" s="139"/>
      <c r="R61" s="139"/>
      <c r="S61" s="139"/>
      <c r="T61" s="139"/>
      <c r="U61" s="139"/>
      <c r="V61" s="139"/>
      <c r="W61" s="139"/>
      <c r="X61" s="139"/>
      <c r="Y61" s="139"/>
      <c r="Z61" s="139"/>
      <c r="AA61" s="874"/>
      <c r="AB61" s="874">
        <v>0</v>
      </c>
      <c r="AC61" s="874">
        <v>0</v>
      </c>
      <c r="AD61" s="874">
        <v>1</v>
      </c>
      <c r="AE61" s="874">
        <v>1</v>
      </c>
      <c r="AF61" s="874"/>
      <c r="AG61" s="875">
        <f t="shared" si="5"/>
        <v>0</v>
      </c>
      <c r="AH61" s="875">
        <f t="shared" si="5"/>
        <v>0</v>
      </c>
      <c r="AI61" s="875">
        <f t="shared" si="5"/>
        <v>1</v>
      </c>
      <c r="AJ61" s="875">
        <f t="shared" si="1"/>
        <v>1</v>
      </c>
      <c r="AK61" s="968" t="s">
        <v>2712</v>
      </c>
      <c r="AL61" s="113" t="s">
        <v>165</v>
      </c>
      <c r="AM61" s="73">
        <v>88</v>
      </c>
      <c r="AN61" s="113" t="s">
        <v>2713</v>
      </c>
      <c r="AO61" s="876"/>
      <c r="AP61" s="876"/>
      <c r="AQ61" s="89">
        <v>10.910689655172412</v>
      </c>
      <c r="AR61" s="89">
        <v>0.41340540540540527</v>
      </c>
      <c r="AS61" s="89"/>
      <c r="AT61" s="89">
        <v>0.97772727272727278</v>
      </c>
      <c r="AU61" s="89">
        <v>396.54784090909089</v>
      </c>
      <c r="AV61" s="89">
        <v>87.302183908045976</v>
      </c>
      <c r="AW61" s="89">
        <v>862.29806818181794</v>
      </c>
      <c r="AX61" s="89">
        <v>1801.7627272727279</v>
      </c>
      <c r="AY61" s="89">
        <v>187.13340909090914</v>
      </c>
      <c r="AZ61" s="89">
        <v>690.73238636363612</v>
      </c>
      <c r="BA61" s="89">
        <v>96.70318181818179</v>
      </c>
      <c r="BB61" s="89">
        <v>18.193681818181826</v>
      </c>
      <c r="BC61" s="89">
        <v>88.836022727272692</v>
      </c>
      <c r="BD61" s="89">
        <v>10.807090909090912</v>
      </c>
      <c r="BE61" s="89">
        <v>67.528181818181835</v>
      </c>
      <c r="BF61" s="89">
        <v>464.33556818181842</v>
      </c>
      <c r="BG61" s="89">
        <v>14.666227272727269</v>
      </c>
      <c r="BH61" s="89">
        <v>44.899772727272719</v>
      </c>
      <c r="BI61" s="89">
        <v>6.7674318181818167</v>
      </c>
      <c r="BJ61" s="89">
        <v>49.485568181818174</v>
      </c>
      <c r="BK61" s="89">
        <v>9.0600568181818133</v>
      </c>
      <c r="BL61" s="89">
        <v>29.451136363636365</v>
      </c>
      <c r="BM61" s="89">
        <v>13.126568181818188</v>
      </c>
      <c r="BN61" s="89"/>
      <c r="BO61" s="89"/>
      <c r="BP61" s="89">
        <v>1.0353382352941174</v>
      </c>
      <c r="BQ61" s="89"/>
      <c r="BR61" s="89">
        <v>3.38903896103896E-2</v>
      </c>
      <c r="BS61" s="89">
        <v>33.469281250000002</v>
      </c>
      <c r="BT61" s="89"/>
      <c r="BU61" s="89"/>
      <c r="BV61" s="618"/>
      <c r="BW61" s="1001"/>
    </row>
    <row r="62" spans="2:75">
      <c r="B62" s="872" t="s">
        <v>2714</v>
      </c>
      <c r="C62" s="73" t="s">
        <v>2639</v>
      </c>
      <c r="D62" s="860" t="s">
        <v>1367</v>
      </c>
      <c r="E62" s="860" t="s">
        <v>2715</v>
      </c>
      <c r="F62" s="860" t="s">
        <v>2716</v>
      </c>
      <c r="G62" s="860" t="s">
        <v>2717</v>
      </c>
      <c r="H62" s="995" t="s">
        <v>2718</v>
      </c>
      <c r="I62" s="860" t="s">
        <v>165</v>
      </c>
      <c r="J62" s="73">
        <v>9</v>
      </c>
      <c r="K62" s="113" t="s">
        <v>2719</v>
      </c>
      <c r="L62" s="139">
        <v>40.1</v>
      </c>
      <c r="M62" s="139">
        <v>0.83</v>
      </c>
      <c r="N62" s="139">
        <v>54.05</v>
      </c>
      <c r="O62" s="139">
        <v>0.08</v>
      </c>
      <c r="P62" s="139">
        <v>0.6</v>
      </c>
      <c r="Q62" s="139">
        <v>0</v>
      </c>
      <c r="R62" s="139"/>
      <c r="S62" s="139"/>
      <c r="T62" s="139"/>
      <c r="U62" s="139"/>
      <c r="V62" s="139">
        <v>3.08</v>
      </c>
      <c r="W62" s="139">
        <v>0.01</v>
      </c>
      <c r="X62" s="139"/>
      <c r="Y62" s="139">
        <v>1.3</v>
      </c>
      <c r="Z62" s="139">
        <v>98.4</v>
      </c>
      <c r="AA62" s="874">
        <v>3.2467532467532465E-3</v>
      </c>
      <c r="AB62" s="874">
        <v>0.81762675869392099</v>
      </c>
      <c r="AC62" s="874">
        <v>1.4686444411807901E-3</v>
      </c>
      <c r="AD62" s="874">
        <v>0.18090459686489824</v>
      </c>
      <c r="AE62" s="874">
        <v>1</v>
      </c>
      <c r="AF62" s="874"/>
      <c r="AG62" s="875">
        <f t="shared" si="5"/>
        <v>0.81762675869392099</v>
      </c>
      <c r="AH62" s="875">
        <f t="shared" si="5"/>
        <v>1.4686444411807901E-3</v>
      </c>
      <c r="AI62" s="875">
        <f t="shared" si="5"/>
        <v>0.18090459686489824</v>
      </c>
      <c r="AJ62" s="875">
        <f t="shared" si="1"/>
        <v>1</v>
      </c>
      <c r="AK62" s="968">
        <v>5</v>
      </c>
      <c r="AL62" s="113" t="s">
        <v>165</v>
      </c>
      <c r="AM62" s="73">
        <v>13</v>
      </c>
      <c r="AN62" s="73"/>
      <c r="AO62" s="876">
        <f t="shared" ref="AO62:AO90" si="9">W62*1*10000</f>
        <v>100</v>
      </c>
      <c r="AP62" s="876">
        <f t="shared" ref="AP62:AP70" si="10">V62*1*10000</f>
        <v>30800</v>
      </c>
      <c r="AQ62" s="89"/>
      <c r="AR62" s="89"/>
      <c r="AS62" s="89"/>
      <c r="AT62" s="89"/>
      <c r="AU62" s="89">
        <v>74</v>
      </c>
      <c r="AV62" s="89"/>
      <c r="AW62" s="89">
        <v>3411</v>
      </c>
      <c r="AX62" s="89">
        <v>8154</v>
      </c>
      <c r="AY62" s="89">
        <v>952</v>
      </c>
      <c r="AZ62" s="89">
        <v>3961</v>
      </c>
      <c r="BA62" s="89">
        <v>824</v>
      </c>
      <c r="BB62" s="89">
        <v>26</v>
      </c>
      <c r="BC62" s="89">
        <v>752</v>
      </c>
      <c r="BD62" s="89">
        <v>103</v>
      </c>
      <c r="BE62" s="89">
        <v>611</v>
      </c>
      <c r="BF62" s="89">
        <v>3706</v>
      </c>
      <c r="BG62" s="89">
        <v>123</v>
      </c>
      <c r="BH62" s="89">
        <v>323</v>
      </c>
      <c r="BI62" s="89">
        <v>47</v>
      </c>
      <c r="BJ62" s="89">
        <v>330</v>
      </c>
      <c r="BK62" s="89">
        <v>48</v>
      </c>
      <c r="BL62" s="89">
        <v>289</v>
      </c>
      <c r="BM62" s="89">
        <v>62</v>
      </c>
      <c r="BN62" s="89">
        <v>903</v>
      </c>
      <c r="BO62" s="89"/>
      <c r="BP62" s="89"/>
      <c r="BQ62" s="89"/>
      <c r="BR62" s="89"/>
      <c r="BS62" s="89"/>
      <c r="BT62" s="89"/>
      <c r="BU62" s="89"/>
      <c r="BV62" s="618">
        <f>M62*0.467445576193329*10000</f>
        <v>3879.7982824046308</v>
      </c>
      <c r="BW62" s="1001"/>
    </row>
    <row r="63" spans="2:75">
      <c r="B63" s="872" t="s">
        <v>2714</v>
      </c>
      <c r="C63" s="73" t="s">
        <v>2639</v>
      </c>
      <c r="D63" s="860" t="s">
        <v>1367</v>
      </c>
      <c r="E63" s="860" t="s">
        <v>2715</v>
      </c>
      <c r="F63" s="860" t="s">
        <v>2716</v>
      </c>
      <c r="G63" s="860" t="s">
        <v>2717</v>
      </c>
      <c r="H63" s="995" t="s">
        <v>2718</v>
      </c>
      <c r="I63" s="860" t="s">
        <v>165</v>
      </c>
      <c r="J63" s="73">
        <v>6</v>
      </c>
      <c r="K63" s="113" t="s">
        <v>2720</v>
      </c>
      <c r="L63" s="139">
        <v>39.71</v>
      </c>
      <c r="M63" s="139">
        <v>0.75</v>
      </c>
      <c r="N63" s="139">
        <v>53.32</v>
      </c>
      <c r="O63" s="139">
        <v>0.21</v>
      </c>
      <c r="P63" s="139">
        <v>0.65</v>
      </c>
      <c r="Q63" s="139">
        <v>0</v>
      </c>
      <c r="R63" s="139"/>
      <c r="S63" s="139"/>
      <c r="T63" s="139"/>
      <c r="U63" s="139"/>
      <c r="V63" s="139">
        <v>3.4</v>
      </c>
      <c r="W63" s="139">
        <v>0.02</v>
      </c>
      <c r="X63" s="139"/>
      <c r="Y63" s="139">
        <v>1.44</v>
      </c>
      <c r="Z63" s="139">
        <v>98.17</v>
      </c>
      <c r="AA63" s="874">
        <v>5.8823529411764705E-3</v>
      </c>
      <c r="AB63" s="874">
        <v>0.90257499336341918</v>
      </c>
      <c r="AC63" s="874">
        <v>2.9372888823615802E-3</v>
      </c>
      <c r="AD63" s="874">
        <v>9.4487717754219241E-2</v>
      </c>
      <c r="AE63" s="874">
        <v>1</v>
      </c>
      <c r="AF63" s="874"/>
      <c r="AG63" s="875">
        <f t="shared" si="5"/>
        <v>0.90257499336341918</v>
      </c>
      <c r="AH63" s="875">
        <f t="shared" si="5"/>
        <v>2.9372888823615802E-3</v>
      </c>
      <c r="AI63" s="875">
        <f t="shared" si="5"/>
        <v>9.4487717754219241E-2</v>
      </c>
      <c r="AJ63" s="875">
        <f t="shared" ref="AJ63:AJ84" si="11">SUM(AG63:AI63)</f>
        <v>1</v>
      </c>
      <c r="AK63" s="968">
        <v>5</v>
      </c>
      <c r="AL63" s="113" t="s">
        <v>165</v>
      </c>
      <c r="AM63" s="73">
        <v>12</v>
      </c>
      <c r="AN63" s="73"/>
      <c r="AO63" s="876">
        <f t="shared" si="9"/>
        <v>200</v>
      </c>
      <c r="AP63" s="876">
        <f t="shared" si="10"/>
        <v>34000</v>
      </c>
      <c r="AQ63" s="89"/>
      <c r="AR63" s="89"/>
      <c r="AS63" s="89"/>
      <c r="AT63" s="89"/>
      <c r="AU63" s="89">
        <v>27</v>
      </c>
      <c r="AV63" s="89"/>
      <c r="AW63" s="89">
        <v>2184</v>
      </c>
      <c r="AX63" s="89">
        <v>6849</v>
      </c>
      <c r="AY63" s="89">
        <v>1016</v>
      </c>
      <c r="AZ63" s="89">
        <v>4690</v>
      </c>
      <c r="BA63" s="89">
        <v>1320</v>
      </c>
      <c r="BB63" s="89">
        <v>7</v>
      </c>
      <c r="BC63" s="89">
        <v>1449</v>
      </c>
      <c r="BD63" s="89">
        <v>243</v>
      </c>
      <c r="BE63" s="89">
        <v>1554</v>
      </c>
      <c r="BF63" s="89">
        <v>9627</v>
      </c>
      <c r="BG63" s="89">
        <v>309</v>
      </c>
      <c r="BH63" s="89">
        <v>807</v>
      </c>
      <c r="BI63" s="89">
        <v>122</v>
      </c>
      <c r="BJ63" s="89">
        <v>817</v>
      </c>
      <c r="BK63" s="89">
        <v>105</v>
      </c>
      <c r="BL63" s="89">
        <v>93</v>
      </c>
      <c r="BM63" s="89">
        <v>24</v>
      </c>
      <c r="BN63" s="89">
        <v>2362</v>
      </c>
      <c r="BO63" s="89"/>
      <c r="BP63" s="89"/>
      <c r="BQ63" s="89"/>
      <c r="BR63" s="89"/>
      <c r="BS63" s="89"/>
      <c r="BT63" s="89"/>
      <c r="BU63" s="89"/>
      <c r="BV63" s="618">
        <f>M63*0.467445576193329*10000</f>
        <v>3505.8418214499675</v>
      </c>
      <c r="BW63" s="1001"/>
    </row>
    <row r="64" spans="2:75">
      <c r="B64" s="872" t="s">
        <v>2714</v>
      </c>
      <c r="C64" s="73" t="s">
        <v>2639</v>
      </c>
      <c r="D64" s="860" t="s">
        <v>1367</v>
      </c>
      <c r="E64" s="860" t="s">
        <v>2715</v>
      </c>
      <c r="F64" s="860" t="s">
        <v>2721</v>
      </c>
      <c r="G64" s="860"/>
      <c r="H64" s="995" t="s">
        <v>2718</v>
      </c>
      <c r="I64" s="860" t="s">
        <v>165</v>
      </c>
      <c r="J64" s="73">
        <v>2</v>
      </c>
      <c r="K64" s="113" t="s">
        <v>2722</v>
      </c>
      <c r="L64" s="139">
        <v>37.659999999999997</v>
      </c>
      <c r="M64" s="139">
        <v>2.69</v>
      </c>
      <c r="N64" s="139">
        <v>49.37</v>
      </c>
      <c r="O64" s="139">
        <v>0.15</v>
      </c>
      <c r="P64" s="139">
        <v>1.58</v>
      </c>
      <c r="Q64" s="139">
        <v>0</v>
      </c>
      <c r="R64" s="139"/>
      <c r="S64" s="139"/>
      <c r="T64" s="139"/>
      <c r="U64" s="139"/>
      <c r="V64" s="139">
        <v>2.82</v>
      </c>
      <c r="W64" s="139">
        <v>0.24</v>
      </c>
      <c r="X64" s="139"/>
      <c r="Y64" s="139">
        <v>1.24</v>
      </c>
      <c r="Z64" s="139">
        <v>93.85</v>
      </c>
      <c r="AA64" s="874">
        <v>8.5106382978723402E-2</v>
      </c>
      <c r="AB64" s="874">
        <v>0.74860631802495348</v>
      </c>
      <c r="AC64" s="874">
        <v>3.5247466588338959E-2</v>
      </c>
      <c r="AD64" s="874">
        <v>0.21614621538670756</v>
      </c>
      <c r="AE64" s="874">
        <v>1</v>
      </c>
      <c r="AF64" s="874"/>
      <c r="AG64" s="875">
        <f t="shared" si="5"/>
        <v>0.74860631802495348</v>
      </c>
      <c r="AH64" s="875">
        <f t="shared" si="5"/>
        <v>3.5247466588338959E-2</v>
      </c>
      <c r="AI64" s="875">
        <f t="shared" si="5"/>
        <v>0.21614621538670756</v>
      </c>
      <c r="AJ64" s="875">
        <f t="shared" si="11"/>
        <v>1</v>
      </c>
      <c r="AK64" s="968"/>
      <c r="AL64" s="113"/>
      <c r="AM64" s="73"/>
      <c r="AN64" s="73"/>
      <c r="AO64" s="876">
        <f t="shared" si="9"/>
        <v>2400</v>
      </c>
      <c r="AP64" s="876">
        <f t="shared" si="10"/>
        <v>28200</v>
      </c>
      <c r="AQ64" s="113"/>
      <c r="AR64" s="113"/>
      <c r="AS64" s="113"/>
      <c r="AT64" s="113"/>
      <c r="AU64" s="113"/>
      <c r="AV64" s="89"/>
      <c r="AW64" s="89"/>
      <c r="AX64" s="89"/>
      <c r="AY64" s="89"/>
      <c r="AZ64" s="89"/>
      <c r="BA64" s="89"/>
      <c r="BB64" s="89"/>
      <c r="BC64" s="89"/>
      <c r="BD64" s="89"/>
      <c r="BE64" s="89"/>
      <c r="BF64" s="89"/>
      <c r="BG64" s="89"/>
      <c r="BH64" s="89"/>
      <c r="BI64" s="89"/>
      <c r="BJ64" s="89"/>
      <c r="BK64" s="89"/>
      <c r="BL64" s="89"/>
      <c r="BM64" s="89"/>
      <c r="BN64" s="89"/>
      <c r="BO64" s="113"/>
      <c r="BP64" s="113"/>
      <c r="BQ64" s="113"/>
      <c r="BR64" s="113"/>
      <c r="BS64" s="113"/>
      <c r="BT64" s="113"/>
      <c r="BU64" s="113"/>
      <c r="BV64" s="618"/>
      <c r="BW64" s="1001"/>
    </row>
    <row r="65" spans="2:75">
      <c r="B65" s="872" t="s">
        <v>2714</v>
      </c>
      <c r="C65" s="73" t="s">
        <v>2639</v>
      </c>
      <c r="D65" s="860" t="s">
        <v>1367</v>
      </c>
      <c r="E65" s="860" t="s">
        <v>2715</v>
      </c>
      <c r="F65" s="860" t="s">
        <v>2723</v>
      </c>
      <c r="G65" s="860" t="s">
        <v>2717</v>
      </c>
      <c r="H65" s="995" t="s">
        <v>2718</v>
      </c>
      <c r="I65" s="860" t="s">
        <v>165</v>
      </c>
      <c r="J65" s="73">
        <v>2</v>
      </c>
      <c r="K65" s="113" t="s">
        <v>2724</v>
      </c>
      <c r="L65" s="139">
        <v>40.5</v>
      </c>
      <c r="M65" s="139">
        <v>0.56000000000000005</v>
      </c>
      <c r="N65" s="139">
        <v>54.3</v>
      </c>
      <c r="O65" s="139">
        <v>0.1</v>
      </c>
      <c r="P65" s="139">
        <v>0.25</v>
      </c>
      <c r="Q65" s="139">
        <v>0.02</v>
      </c>
      <c r="R65" s="139"/>
      <c r="S65" s="139"/>
      <c r="T65" s="139"/>
      <c r="U65" s="139"/>
      <c r="V65" s="139">
        <v>3</v>
      </c>
      <c r="W65" s="139">
        <v>0.04</v>
      </c>
      <c r="X65" s="139"/>
      <c r="Y65" s="139">
        <v>1.27</v>
      </c>
      <c r="Z65" s="139">
        <v>98.23</v>
      </c>
      <c r="AA65" s="874">
        <v>1.3333333333333334E-2</v>
      </c>
      <c r="AB65" s="874">
        <v>0.7963897000265463</v>
      </c>
      <c r="AC65" s="874">
        <v>5.8745777647231604E-3</v>
      </c>
      <c r="AD65" s="874">
        <v>0.19773572220873054</v>
      </c>
      <c r="AE65" s="874">
        <v>1</v>
      </c>
      <c r="AF65" s="874"/>
      <c r="AG65" s="875">
        <f t="shared" si="5"/>
        <v>0.7963897000265463</v>
      </c>
      <c r="AH65" s="875">
        <f t="shared" si="5"/>
        <v>5.8745777647231604E-3</v>
      </c>
      <c r="AI65" s="875">
        <f t="shared" si="5"/>
        <v>0.19773572220873054</v>
      </c>
      <c r="AJ65" s="875">
        <f t="shared" si="11"/>
        <v>1</v>
      </c>
      <c r="AK65" s="968">
        <v>5</v>
      </c>
      <c r="AL65" s="113" t="s">
        <v>165</v>
      </c>
      <c r="AM65" s="73">
        <v>9</v>
      </c>
      <c r="AN65" s="73"/>
      <c r="AO65" s="876">
        <f t="shared" si="9"/>
        <v>400</v>
      </c>
      <c r="AP65" s="876">
        <f t="shared" si="10"/>
        <v>30000</v>
      </c>
      <c r="AQ65" s="89"/>
      <c r="AR65" s="89"/>
      <c r="AS65" s="89"/>
      <c r="AT65" s="89"/>
      <c r="AU65" s="89">
        <v>120</v>
      </c>
      <c r="AV65" s="89"/>
      <c r="AW65" s="89">
        <v>2142</v>
      </c>
      <c r="AX65" s="89">
        <v>3803</v>
      </c>
      <c r="AY65" s="89">
        <v>316</v>
      </c>
      <c r="AZ65" s="89">
        <v>997</v>
      </c>
      <c r="BA65" s="89">
        <v>123</v>
      </c>
      <c r="BB65" s="89">
        <v>18</v>
      </c>
      <c r="BC65" s="89">
        <v>93</v>
      </c>
      <c r="BD65" s="89">
        <v>10</v>
      </c>
      <c r="BE65" s="89">
        <v>72</v>
      </c>
      <c r="BF65" s="89">
        <v>465</v>
      </c>
      <c r="BG65" s="89">
        <v>16</v>
      </c>
      <c r="BH65" s="89">
        <v>40</v>
      </c>
      <c r="BI65" s="89">
        <v>7</v>
      </c>
      <c r="BJ65" s="89">
        <v>49</v>
      </c>
      <c r="BK65" s="89">
        <v>8</v>
      </c>
      <c r="BL65" s="89">
        <v>108</v>
      </c>
      <c r="BM65" s="89">
        <v>26</v>
      </c>
      <c r="BN65" s="89">
        <v>904</v>
      </c>
      <c r="BO65" s="89"/>
      <c r="BP65" s="89"/>
      <c r="BQ65" s="89"/>
      <c r="BR65" s="89"/>
      <c r="BS65" s="89"/>
      <c r="BT65" s="89"/>
      <c r="BU65" s="89"/>
      <c r="BV65" s="618">
        <f t="shared" ref="BV65:BV73" si="12">M65*0.467445576193329*10000</f>
        <v>2617.6952266826424</v>
      </c>
      <c r="BW65" s="1001"/>
    </row>
    <row r="66" spans="2:75">
      <c r="B66" s="872" t="s">
        <v>2714</v>
      </c>
      <c r="C66" s="73" t="s">
        <v>2639</v>
      </c>
      <c r="D66" s="860" t="s">
        <v>1367</v>
      </c>
      <c r="E66" s="860" t="s">
        <v>2715</v>
      </c>
      <c r="F66" s="860" t="s">
        <v>2725</v>
      </c>
      <c r="G66" s="860" t="s">
        <v>2717</v>
      </c>
      <c r="H66" s="995" t="s">
        <v>2718</v>
      </c>
      <c r="I66" s="860" t="s">
        <v>165</v>
      </c>
      <c r="J66" s="73">
        <v>3</v>
      </c>
      <c r="K66" s="113" t="s">
        <v>2726</v>
      </c>
      <c r="L66" s="139">
        <v>42.06</v>
      </c>
      <c r="M66" s="139">
        <v>0.38</v>
      </c>
      <c r="N66" s="139">
        <v>54.83</v>
      </c>
      <c r="O66" s="139">
        <v>0.26</v>
      </c>
      <c r="P66" s="139">
        <v>0.25</v>
      </c>
      <c r="Q66" s="139">
        <v>0</v>
      </c>
      <c r="R66" s="139"/>
      <c r="S66" s="139"/>
      <c r="T66" s="139"/>
      <c r="U66" s="139"/>
      <c r="V66" s="139">
        <v>3.08</v>
      </c>
      <c r="W66" s="139">
        <v>0.01</v>
      </c>
      <c r="X66" s="139"/>
      <c r="Y66" s="139">
        <v>1.3</v>
      </c>
      <c r="Z66" s="139"/>
      <c r="AA66" s="874">
        <v>3.2467532467532465E-3</v>
      </c>
      <c r="AB66" s="874">
        <v>0.81762675869392099</v>
      </c>
      <c r="AC66" s="874">
        <v>1.4686444411807901E-3</v>
      </c>
      <c r="AD66" s="874">
        <v>0.18090459686489824</v>
      </c>
      <c r="AE66" s="874">
        <v>1</v>
      </c>
      <c r="AF66" s="874"/>
      <c r="AG66" s="875">
        <f t="shared" si="5"/>
        <v>0.81762675869392099</v>
      </c>
      <c r="AH66" s="875">
        <f t="shared" si="5"/>
        <v>1.4686444411807901E-3</v>
      </c>
      <c r="AI66" s="875">
        <f t="shared" si="5"/>
        <v>0.18090459686489824</v>
      </c>
      <c r="AJ66" s="875">
        <f t="shared" si="11"/>
        <v>1</v>
      </c>
      <c r="AK66" s="968">
        <v>5</v>
      </c>
      <c r="AL66" s="113" t="s">
        <v>165</v>
      </c>
      <c r="AM66" s="73">
        <v>9</v>
      </c>
      <c r="AN66" s="73"/>
      <c r="AO66" s="876">
        <f t="shared" si="9"/>
        <v>100</v>
      </c>
      <c r="AP66" s="876">
        <f t="shared" si="10"/>
        <v>30800</v>
      </c>
      <c r="AQ66" s="89"/>
      <c r="AR66" s="89"/>
      <c r="AS66" s="89"/>
      <c r="AT66" s="89"/>
      <c r="AU66" s="89">
        <v>100</v>
      </c>
      <c r="AV66" s="89"/>
      <c r="AW66" s="89">
        <v>186</v>
      </c>
      <c r="AX66" s="89">
        <v>768</v>
      </c>
      <c r="AY66" s="89">
        <v>139</v>
      </c>
      <c r="AZ66" s="89">
        <v>811</v>
      </c>
      <c r="BA66" s="89">
        <v>389</v>
      </c>
      <c r="BB66" s="89">
        <v>29</v>
      </c>
      <c r="BC66" s="89">
        <v>502</v>
      </c>
      <c r="BD66" s="89">
        <v>92</v>
      </c>
      <c r="BE66" s="89">
        <v>539</v>
      </c>
      <c r="BF66" s="89">
        <v>2639</v>
      </c>
      <c r="BG66" s="89">
        <v>98</v>
      </c>
      <c r="BH66" s="89">
        <v>242</v>
      </c>
      <c r="BI66" s="89">
        <v>32</v>
      </c>
      <c r="BJ66" s="89">
        <v>199</v>
      </c>
      <c r="BK66" s="89">
        <v>25</v>
      </c>
      <c r="BL66" s="89">
        <v>21</v>
      </c>
      <c r="BM66" s="89">
        <v>35</v>
      </c>
      <c r="BN66" s="89">
        <v>2189</v>
      </c>
      <c r="BO66" s="89"/>
      <c r="BP66" s="89"/>
      <c r="BQ66" s="89"/>
      <c r="BR66" s="89"/>
      <c r="BS66" s="89"/>
      <c r="BT66" s="89"/>
      <c r="BU66" s="89"/>
      <c r="BV66" s="618">
        <f t="shared" si="12"/>
        <v>1776.2931895346501</v>
      </c>
      <c r="BW66" s="1001"/>
    </row>
    <row r="67" spans="2:75">
      <c r="B67" s="872" t="s">
        <v>2714</v>
      </c>
      <c r="C67" s="73" t="s">
        <v>2639</v>
      </c>
      <c r="D67" s="860" t="s">
        <v>1367</v>
      </c>
      <c r="E67" s="860" t="s">
        <v>2715</v>
      </c>
      <c r="F67" s="860" t="s">
        <v>2727</v>
      </c>
      <c r="G67" s="860" t="s">
        <v>2717</v>
      </c>
      <c r="H67" s="995" t="s">
        <v>2718</v>
      </c>
      <c r="I67" s="860" t="s">
        <v>165</v>
      </c>
      <c r="J67" s="73">
        <v>2</v>
      </c>
      <c r="K67" s="113" t="s">
        <v>2728</v>
      </c>
      <c r="L67" s="139">
        <v>40.61</v>
      </c>
      <c r="M67" s="139">
        <v>0.67</v>
      </c>
      <c r="N67" s="139">
        <v>53.48</v>
      </c>
      <c r="O67" s="139">
        <v>0.21</v>
      </c>
      <c r="P67" s="139">
        <v>0.57999999999999996</v>
      </c>
      <c r="Q67" s="139">
        <v>0</v>
      </c>
      <c r="R67" s="139"/>
      <c r="S67" s="139"/>
      <c r="T67" s="139"/>
      <c r="U67" s="139"/>
      <c r="V67" s="139">
        <v>2.81</v>
      </c>
      <c r="W67" s="139">
        <v>0.01</v>
      </c>
      <c r="X67" s="139"/>
      <c r="Y67" s="139">
        <v>1.19</v>
      </c>
      <c r="Z67" s="139"/>
      <c r="AA67" s="874">
        <v>3.5587188612099642E-3</v>
      </c>
      <c r="AB67" s="874">
        <v>0.74595168569153181</v>
      </c>
      <c r="AC67" s="874">
        <v>1.4686444411807901E-3</v>
      </c>
      <c r="AD67" s="874">
        <v>0.25257966986728742</v>
      </c>
      <c r="AE67" s="874">
        <v>1</v>
      </c>
      <c r="AF67" s="874"/>
      <c r="AG67" s="875">
        <f t="shared" si="5"/>
        <v>0.74595168569153181</v>
      </c>
      <c r="AH67" s="875">
        <f t="shared" si="5"/>
        <v>1.4686444411807901E-3</v>
      </c>
      <c r="AI67" s="875">
        <f t="shared" si="5"/>
        <v>0.25257966986728742</v>
      </c>
      <c r="AJ67" s="875">
        <f t="shared" si="11"/>
        <v>1</v>
      </c>
      <c r="AK67" s="968">
        <v>5</v>
      </c>
      <c r="AL67" s="113" t="s">
        <v>165</v>
      </c>
      <c r="AM67" s="73">
        <v>2</v>
      </c>
      <c r="AN67" s="73"/>
      <c r="AO67" s="876">
        <f t="shared" si="9"/>
        <v>100</v>
      </c>
      <c r="AP67" s="876">
        <f t="shared" si="10"/>
        <v>28100</v>
      </c>
      <c r="AQ67" s="89"/>
      <c r="AR67" s="89"/>
      <c r="AS67" s="89"/>
      <c r="AT67" s="89"/>
      <c r="AU67" s="89">
        <v>128</v>
      </c>
      <c r="AV67" s="89"/>
      <c r="AW67" s="89">
        <v>812</v>
      </c>
      <c r="AX67" s="89">
        <v>2931</v>
      </c>
      <c r="AY67" s="89">
        <v>507</v>
      </c>
      <c r="AZ67" s="89">
        <v>2769</v>
      </c>
      <c r="BA67" s="89">
        <v>964</v>
      </c>
      <c r="BB67" s="89">
        <v>10</v>
      </c>
      <c r="BC67" s="89">
        <v>1073</v>
      </c>
      <c r="BD67" s="89">
        <v>188</v>
      </c>
      <c r="BE67" s="89">
        <v>1165</v>
      </c>
      <c r="BF67" s="89">
        <v>7950</v>
      </c>
      <c r="BG67" s="89">
        <v>234</v>
      </c>
      <c r="BH67" s="89">
        <v>655</v>
      </c>
      <c r="BI67" s="89">
        <v>98</v>
      </c>
      <c r="BJ67" s="89">
        <v>678</v>
      </c>
      <c r="BK67" s="89">
        <v>92</v>
      </c>
      <c r="BL67" s="89">
        <v>80</v>
      </c>
      <c r="BM67" s="89">
        <v>38</v>
      </c>
      <c r="BN67" s="89">
        <v>1511</v>
      </c>
      <c r="BO67" s="89"/>
      <c r="BP67" s="89"/>
      <c r="BQ67" s="89"/>
      <c r="BR67" s="89"/>
      <c r="BS67" s="89"/>
      <c r="BT67" s="89"/>
      <c r="BU67" s="89"/>
      <c r="BV67" s="618">
        <f t="shared" si="12"/>
        <v>3131.8853604953047</v>
      </c>
      <c r="BW67" s="1001"/>
    </row>
    <row r="68" spans="2:75">
      <c r="B68" s="872" t="s">
        <v>2714</v>
      </c>
      <c r="C68" s="73" t="s">
        <v>2639</v>
      </c>
      <c r="D68" s="860" t="s">
        <v>1367</v>
      </c>
      <c r="E68" s="860" t="s">
        <v>2715</v>
      </c>
      <c r="F68" s="860" t="s">
        <v>2727</v>
      </c>
      <c r="G68" s="860" t="s">
        <v>2717</v>
      </c>
      <c r="H68" s="995" t="s">
        <v>2718</v>
      </c>
      <c r="I68" s="860" t="s">
        <v>165</v>
      </c>
      <c r="J68" s="73">
        <v>6</v>
      </c>
      <c r="K68" s="113" t="s">
        <v>2729</v>
      </c>
      <c r="L68" s="139">
        <v>40.700000000000003</v>
      </c>
      <c r="M68" s="139">
        <v>0.4</v>
      </c>
      <c r="N68" s="139">
        <v>53.23</v>
      </c>
      <c r="O68" s="139">
        <v>0.7</v>
      </c>
      <c r="P68" s="139">
        <v>0.73</v>
      </c>
      <c r="Q68" s="139">
        <v>0</v>
      </c>
      <c r="R68" s="139"/>
      <c r="S68" s="139"/>
      <c r="T68" s="139"/>
      <c r="U68" s="139"/>
      <c r="V68" s="139">
        <v>3.44</v>
      </c>
      <c r="W68" s="139">
        <v>0.02</v>
      </c>
      <c r="X68" s="139"/>
      <c r="Y68" s="139">
        <v>1.45</v>
      </c>
      <c r="Z68" s="139"/>
      <c r="AA68" s="874">
        <v>5.8139534883720929E-3</v>
      </c>
      <c r="AB68" s="874">
        <v>0.91319352269710641</v>
      </c>
      <c r="AC68" s="874">
        <v>2.9372888823615802E-3</v>
      </c>
      <c r="AD68" s="874">
        <v>8.3869188420532009E-2</v>
      </c>
      <c r="AE68" s="874">
        <v>1</v>
      </c>
      <c r="AF68" s="874"/>
      <c r="AG68" s="875">
        <f t="shared" si="5"/>
        <v>0.91319352269710641</v>
      </c>
      <c r="AH68" s="875">
        <f t="shared" si="5"/>
        <v>2.9372888823615802E-3</v>
      </c>
      <c r="AI68" s="875">
        <f t="shared" si="5"/>
        <v>8.3869188420532009E-2</v>
      </c>
      <c r="AJ68" s="875">
        <f t="shared" si="11"/>
        <v>1</v>
      </c>
      <c r="AK68" s="968">
        <v>5</v>
      </c>
      <c r="AL68" s="113" t="s">
        <v>165</v>
      </c>
      <c r="AM68" s="73">
        <v>14</v>
      </c>
      <c r="AN68" s="73"/>
      <c r="AO68" s="876">
        <f t="shared" si="9"/>
        <v>200</v>
      </c>
      <c r="AP68" s="876">
        <f t="shared" si="10"/>
        <v>34400</v>
      </c>
      <c r="AQ68" s="89"/>
      <c r="AR68" s="89"/>
      <c r="AS68" s="89"/>
      <c r="AT68" s="89"/>
      <c r="AU68" s="89">
        <v>52</v>
      </c>
      <c r="AV68" s="89"/>
      <c r="AW68" s="89">
        <v>560</v>
      </c>
      <c r="AX68" s="89">
        <v>2069</v>
      </c>
      <c r="AY68" s="89">
        <v>349</v>
      </c>
      <c r="AZ68" s="89">
        <v>1817</v>
      </c>
      <c r="BA68" s="89">
        <v>878</v>
      </c>
      <c r="BB68" s="89">
        <v>5</v>
      </c>
      <c r="BC68" s="89">
        <v>987</v>
      </c>
      <c r="BD68" s="89">
        <v>184</v>
      </c>
      <c r="BE68" s="89">
        <v>1026</v>
      </c>
      <c r="BF68" s="89">
        <v>5162</v>
      </c>
      <c r="BG68" s="89">
        <v>182</v>
      </c>
      <c r="BH68" s="89">
        <v>461</v>
      </c>
      <c r="BI68" s="89">
        <v>69</v>
      </c>
      <c r="BJ68" s="89">
        <v>459</v>
      </c>
      <c r="BK68" s="89">
        <v>60</v>
      </c>
      <c r="BL68" s="89">
        <v>18</v>
      </c>
      <c r="BM68" s="89">
        <v>14</v>
      </c>
      <c r="BN68" s="89">
        <v>5893</v>
      </c>
      <c r="BO68" s="89"/>
      <c r="BP68" s="89"/>
      <c r="BQ68" s="89"/>
      <c r="BR68" s="89"/>
      <c r="BS68" s="89"/>
      <c r="BT68" s="89"/>
      <c r="BU68" s="89"/>
      <c r="BV68" s="618">
        <f t="shared" si="12"/>
        <v>1869.7823047733161</v>
      </c>
      <c r="BW68" s="1001"/>
    </row>
    <row r="69" spans="2:75">
      <c r="B69" s="872" t="s">
        <v>2714</v>
      </c>
      <c r="C69" s="73" t="s">
        <v>2639</v>
      </c>
      <c r="D69" s="860" t="s">
        <v>1367</v>
      </c>
      <c r="E69" s="860" t="s">
        <v>2715</v>
      </c>
      <c r="F69" s="860" t="s">
        <v>2730</v>
      </c>
      <c r="G69" s="860" t="s">
        <v>121</v>
      </c>
      <c r="H69" s="995" t="s">
        <v>2718</v>
      </c>
      <c r="I69" s="860" t="s">
        <v>2662</v>
      </c>
      <c r="J69" s="73">
        <v>1</v>
      </c>
      <c r="K69" s="113" t="s">
        <v>2731</v>
      </c>
      <c r="L69" s="139">
        <v>40.700000000000003</v>
      </c>
      <c r="M69" s="139">
        <v>0.43</v>
      </c>
      <c r="N69" s="139">
        <v>51.85</v>
      </c>
      <c r="O69" s="139">
        <v>0.56999999999999995</v>
      </c>
      <c r="P69" s="139">
        <v>0.68</v>
      </c>
      <c r="Q69" s="139">
        <v>0</v>
      </c>
      <c r="R69" s="139"/>
      <c r="S69" s="139"/>
      <c r="T69" s="139"/>
      <c r="U69" s="139"/>
      <c r="V69" s="139">
        <v>3.81</v>
      </c>
      <c r="W69" s="139">
        <v>0.02</v>
      </c>
      <c r="X69" s="139"/>
      <c r="Y69" s="139">
        <v>1.61</v>
      </c>
      <c r="Z69" s="139"/>
      <c r="AA69" s="874">
        <v>5.2493438320209973E-3</v>
      </c>
      <c r="AB69" s="880">
        <v>1.0114149190337138</v>
      </c>
      <c r="AC69" s="874">
        <v>2.9372888823615802E-3</v>
      </c>
      <c r="AD69" s="880">
        <v>-1.4352207916075412E-2</v>
      </c>
      <c r="AE69" s="874">
        <v>1</v>
      </c>
      <c r="AF69" s="874"/>
      <c r="AG69" s="875">
        <f t="shared" ref="AG69" si="13">AB69+AD69</f>
        <v>0.99706271111763844</v>
      </c>
      <c r="AH69" s="875">
        <f t="shared" si="5"/>
        <v>2.9372888823615802E-3</v>
      </c>
      <c r="AI69" s="875">
        <f>0</f>
        <v>0</v>
      </c>
      <c r="AJ69" s="875">
        <f t="shared" si="11"/>
        <v>1</v>
      </c>
      <c r="AK69" s="968">
        <v>5</v>
      </c>
      <c r="AL69" s="113" t="s">
        <v>2662</v>
      </c>
      <c r="AM69" s="73">
        <v>1</v>
      </c>
      <c r="AN69" s="73"/>
      <c r="AO69" s="876">
        <f t="shared" si="9"/>
        <v>200</v>
      </c>
      <c r="AP69" s="876">
        <f t="shared" si="10"/>
        <v>38100</v>
      </c>
      <c r="AQ69" s="89"/>
      <c r="AR69" s="89"/>
      <c r="AS69" s="89"/>
      <c r="AT69" s="89"/>
      <c r="AU69" s="89">
        <v>65</v>
      </c>
      <c r="AV69" s="89"/>
      <c r="AW69" s="89">
        <v>1191</v>
      </c>
      <c r="AX69" s="89">
        <v>5009</v>
      </c>
      <c r="AY69" s="89">
        <v>916</v>
      </c>
      <c r="AZ69" s="89">
        <v>4994</v>
      </c>
      <c r="BA69" s="89">
        <v>2042</v>
      </c>
      <c r="BB69" s="89">
        <v>21</v>
      </c>
      <c r="BC69" s="89">
        <v>2349</v>
      </c>
      <c r="BD69" s="89">
        <v>443</v>
      </c>
      <c r="BE69" s="89">
        <v>2712</v>
      </c>
      <c r="BF69" s="89">
        <v>13270</v>
      </c>
      <c r="BG69" s="89">
        <v>503</v>
      </c>
      <c r="BH69" s="89">
        <v>1302</v>
      </c>
      <c r="BI69" s="89">
        <v>178</v>
      </c>
      <c r="BJ69" s="89">
        <v>1134</v>
      </c>
      <c r="BK69" s="89">
        <v>142</v>
      </c>
      <c r="BL69" s="89">
        <v>88</v>
      </c>
      <c r="BM69" s="89">
        <v>28</v>
      </c>
      <c r="BN69" s="89">
        <v>5444</v>
      </c>
      <c r="BO69" s="89"/>
      <c r="BP69" s="89"/>
      <c r="BQ69" s="89"/>
      <c r="BR69" s="89"/>
      <c r="BS69" s="89"/>
      <c r="BT69" s="89"/>
      <c r="BU69" s="89"/>
      <c r="BV69" s="618">
        <f t="shared" si="12"/>
        <v>2010.0159776313144</v>
      </c>
      <c r="BW69" s="1001"/>
    </row>
    <row r="70" spans="2:75">
      <c r="B70" s="872" t="s">
        <v>2714</v>
      </c>
      <c r="C70" s="73" t="s">
        <v>2639</v>
      </c>
      <c r="D70" s="860" t="s">
        <v>1367</v>
      </c>
      <c r="E70" s="860" t="s">
        <v>2715</v>
      </c>
      <c r="F70" s="860" t="s">
        <v>2732</v>
      </c>
      <c r="G70" s="860" t="s">
        <v>2717</v>
      </c>
      <c r="H70" s="995" t="s">
        <v>2718</v>
      </c>
      <c r="I70" s="860" t="s">
        <v>165</v>
      </c>
      <c r="J70" s="73">
        <v>6</v>
      </c>
      <c r="K70" s="113" t="s">
        <v>2733</v>
      </c>
      <c r="L70" s="139">
        <v>40.409999999999997</v>
      </c>
      <c r="M70" s="139">
        <v>0.53</v>
      </c>
      <c r="N70" s="139">
        <v>53.43</v>
      </c>
      <c r="O70" s="139">
        <v>0.37</v>
      </c>
      <c r="P70" s="139">
        <v>0.8</v>
      </c>
      <c r="Q70" s="139">
        <v>0</v>
      </c>
      <c r="R70" s="139"/>
      <c r="S70" s="139"/>
      <c r="T70" s="139"/>
      <c r="U70" s="139"/>
      <c r="V70" s="139">
        <v>3.24</v>
      </c>
      <c r="W70" s="139">
        <v>0.03</v>
      </c>
      <c r="X70" s="139"/>
      <c r="Y70" s="139">
        <v>1.37</v>
      </c>
      <c r="Z70" s="139"/>
      <c r="AA70" s="874">
        <v>9.2592592592592587E-3</v>
      </c>
      <c r="AB70" s="874">
        <v>0.86010087602867014</v>
      </c>
      <c r="AC70" s="874">
        <v>4.4059333235423699E-3</v>
      </c>
      <c r="AD70" s="874">
        <v>0.1354931906477875</v>
      </c>
      <c r="AE70" s="874">
        <v>1</v>
      </c>
      <c r="AF70" s="874"/>
      <c r="AG70" s="875">
        <f t="shared" ref="AG70:AI85" si="14">AB70</f>
        <v>0.86010087602867014</v>
      </c>
      <c r="AH70" s="875">
        <f t="shared" si="5"/>
        <v>4.4059333235423699E-3</v>
      </c>
      <c r="AI70" s="875">
        <f t="shared" si="5"/>
        <v>0.1354931906477875</v>
      </c>
      <c r="AJ70" s="875">
        <f t="shared" si="11"/>
        <v>1</v>
      </c>
      <c r="AK70" s="968">
        <v>5</v>
      </c>
      <c r="AL70" s="113" t="s">
        <v>165</v>
      </c>
      <c r="AM70" s="73">
        <v>6</v>
      </c>
      <c r="AN70" s="73"/>
      <c r="AO70" s="876">
        <f t="shared" si="9"/>
        <v>300</v>
      </c>
      <c r="AP70" s="876">
        <f t="shared" si="10"/>
        <v>32400.000000000004</v>
      </c>
      <c r="AQ70" s="113"/>
      <c r="AR70" s="113"/>
      <c r="AS70" s="113"/>
      <c r="AT70" s="113"/>
      <c r="AU70" s="113">
        <v>33</v>
      </c>
      <c r="AV70" s="89"/>
      <c r="AW70" s="89">
        <v>985</v>
      </c>
      <c r="AX70" s="89">
        <v>3576</v>
      </c>
      <c r="AY70" s="89">
        <v>531</v>
      </c>
      <c r="AZ70" s="89">
        <v>2383</v>
      </c>
      <c r="BA70" s="89">
        <v>852</v>
      </c>
      <c r="BB70" s="89">
        <v>5</v>
      </c>
      <c r="BC70" s="89">
        <v>1091</v>
      </c>
      <c r="BD70" s="89">
        <v>201</v>
      </c>
      <c r="BE70" s="89">
        <v>1299</v>
      </c>
      <c r="BF70" s="89">
        <v>7649</v>
      </c>
      <c r="BG70" s="89">
        <v>252</v>
      </c>
      <c r="BH70" s="89">
        <v>660</v>
      </c>
      <c r="BI70" s="89">
        <v>101</v>
      </c>
      <c r="BJ70" s="89">
        <v>636</v>
      </c>
      <c r="BK70" s="89">
        <v>93</v>
      </c>
      <c r="BL70" s="89">
        <v>28</v>
      </c>
      <c r="BM70" s="89">
        <v>13</v>
      </c>
      <c r="BN70" s="89">
        <v>3867</v>
      </c>
      <c r="BO70" s="113"/>
      <c r="BP70" s="113"/>
      <c r="BQ70" s="113"/>
      <c r="BR70" s="113"/>
      <c r="BS70" s="113"/>
      <c r="BT70" s="113"/>
      <c r="BU70" s="113"/>
      <c r="BV70" s="618">
        <f t="shared" si="12"/>
        <v>2477.4615538246439</v>
      </c>
      <c r="BW70" s="1001"/>
    </row>
    <row r="71" spans="2:75">
      <c r="B71" s="872" t="s">
        <v>2734</v>
      </c>
      <c r="C71" s="73" t="s">
        <v>2639</v>
      </c>
      <c r="D71" s="40" t="s">
        <v>1367</v>
      </c>
      <c r="E71" s="860" t="s">
        <v>1368</v>
      </c>
      <c r="F71" s="873" t="s">
        <v>2735</v>
      </c>
      <c r="G71" s="873" t="s">
        <v>2736</v>
      </c>
      <c r="H71" s="995" t="s">
        <v>2737</v>
      </c>
      <c r="I71" s="860" t="s">
        <v>2643</v>
      </c>
      <c r="J71" s="73">
        <v>1</v>
      </c>
      <c r="K71" s="212" t="s">
        <v>2738</v>
      </c>
      <c r="L71" s="884">
        <v>41.321399999999997</v>
      </c>
      <c r="M71" s="884">
        <v>0.18440000000000001</v>
      </c>
      <c r="N71" s="884">
        <v>55.181699999999999</v>
      </c>
      <c r="O71" s="884">
        <v>2.2200000000000001E-2</v>
      </c>
      <c r="P71" s="884">
        <v>4.9599999999999998E-2</v>
      </c>
      <c r="Q71" s="87"/>
      <c r="R71" s="884">
        <v>6.0299999999999999E-2</v>
      </c>
      <c r="S71" s="87"/>
      <c r="T71" s="884">
        <v>2.8400000000000002E-2</v>
      </c>
      <c r="U71" s="884"/>
      <c r="V71" s="87"/>
      <c r="W71" s="884">
        <v>0.39040000000000002</v>
      </c>
      <c r="X71" s="87"/>
      <c r="Y71" s="87"/>
      <c r="Z71" s="884">
        <v>97.676999999999992</v>
      </c>
      <c r="AA71" s="874"/>
      <c r="AB71" s="874">
        <v>0</v>
      </c>
      <c r="AC71" s="874">
        <v>5.7335878983698046E-2</v>
      </c>
      <c r="AD71" s="874">
        <v>0.94266412101630193</v>
      </c>
      <c r="AE71" s="874">
        <v>1</v>
      </c>
      <c r="AF71" s="874"/>
      <c r="AG71" s="875">
        <f t="shared" si="14"/>
        <v>0</v>
      </c>
      <c r="AH71" s="875">
        <f t="shared" si="5"/>
        <v>5.7335878983698046E-2</v>
      </c>
      <c r="AI71" s="875">
        <f t="shared" si="5"/>
        <v>0.94266412101630193</v>
      </c>
      <c r="AJ71" s="875">
        <f t="shared" si="11"/>
        <v>1</v>
      </c>
      <c r="AK71" s="968">
        <v>34</v>
      </c>
      <c r="AL71" s="113" t="s">
        <v>2643</v>
      </c>
      <c r="AM71" s="73">
        <v>1</v>
      </c>
      <c r="AN71" s="212">
        <v>2238899</v>
      </c>
      <c r="AO71" s="876">
        <f t="shared" si="9"/>
        <v>3904.0000000000005</v>
      </c>
      <c r="AP71" s="876"/>
      <c r="AQ71" s="400">
        <v>1.52</v>
      </c>
      <c r="AR71" s="89"/>
      <c r="AS71" s="89"/>
      <c r="AT71" s="89"/>
      <c r="AU71" s="400">
        <v>395</v>
      </c>
      <c r="AV71" s="400">
        <v>473</v>
      </c>
      <c r="AW71" s="400">
        <v>1099</v>
      </c>
      <c r="AX71" s="400">
        <v>1463</v>
      </c>
      <c r="AY71" s="400">
        <v>117.5</v>
      </c>
      <c r="AZ71" s="400">
        <v>395</v>
      </c>
      <c r="BA71" s="400">
        <v>48.2</v>
      </c>
      <c r="BB71" s="400">
        <v>9.84</v>
      </c>
      <c r="BC71" s="400">
        <v>34.799999999999997</v>
      </c>
      <c r="BD71" s="400">
        <v>3.64</v>
      </c>
      <c r="BE71" s="400">
        <v>20.100000000000001</v>
      </c>
      <c r="BF71" s="400">
        <v>119.2</v>
      </c>
      <c r="BG71" s="89"/>
      <c r="BH71" s="400">
        <v>11.55</v>
      </c>
      <c r="BI71" s="400">
        <v>1.64</v>
      </c>
      <c r="BJ71" s="400">
        <v>10.45</v>
      </c>
      <c r="BK71" s="400">
        <v>2.15</v>
      </c>
      <c r="BL71" s="400">
        <v>40.700000000000003</v>
      </c>
      <c r="BM71" s="400">
        <v>24.1</v>
      </c>
      <c r="BN71" s="400">
        <v>746</v>
      </c>
      <c r="BO71" s="89"/>
      <c r="BP71" s="400">
        <v>0.47</v>
      </c>
      <c r="BQ71" s="89"/>
      <c r="BR71" s="89"/>
      <c r="BS71" s="89"/>
      <c r="BT71" s="400">
        <v>38.1</v>
      </c>
      <c r="BU71" s="89"/>
      <c r="BV71" s="618">
        <f t="shared" si="12"/>
        <v>861.96964250049871</v>
      </c>
      <c r="BW71" s="1001"/>
    </row>
    <row r="72" spans="2:75">
      <c r="B72" s="872" t="s">
        <v>2734</v>
      </c>
      <c r="C72" s="73" t="s">
        <v>2639</v>
      </c>
      <c r="D72" s="40" t="s">
        <v>1367</v>
      </c>
      <c r="E72" s="860" t="s">
        <v>2739</v>
      </c>
      <c r="F72" s="873" t="s">
        <v>2740</v>
      </c>
      <c r="G72" s="873" t="s">
        <v>2741</v>
      </c>
      <c r="H72" s="995" t="s">
        <v>2737</v>
      </c>
      <c r="I72" s="860" t="s">
        <v>2643</v>
      </c>
      <c r="J72" s="73">
        <v>1</v>
      </c>
      <c r="K72" s="212" t="s">
        <v>2742</v>
      </c>
      <c r="L72" s="884">
        <v>41.705500000000001</v>
      </c>
      <c r="M72" s="884">
        <v>0.1229</v>
      </c>
      <c r="N72" s="884">
        <v>55.718499999999999</v>
      </c>
      <c r="O72" s="884">
        <v>0.2051</v>
      </c>
      <c r="P72" s="884">
        <v>5.79E-2</v>
      </c>
      <c r="Q72" s="87"/>
      <c r="R72" s="884">
        <v>9.2999999999999999E-2</v>
      </c>
      <c r="S72" s="87"/>
      <c r="T72" s="884"/>
      <c r="U72" s="884"/>
      <c r="V72" s="87"/>
      <c r="W72" s="884">
        <v>0.35630000000000001</v>
      </c>
      <c r="X72" s="87"/>
      <c r="Y72" s="87"/>
      <c r="Z72" s="884">
        <v>98.552500000000023</v>
      </c>
      <c r="AA72" s="874"/>
      <c r="AB72" s="874">
        <v>0</v>
      </c>
      <c r="AC72" s="874">
        <v>5.232780143927155E-2</v>
      </c>
      <c r="AD72" s="874">
        <v>0.94767219856072848</v>
      </c>
      <c r="AE72" s="874">
        <v>1</v>
      </c>
      <c r="AF72" s="874"/>
      <c r="AG72" s="875">
        <f t="shared" si="14"/>
        <v>0</v>
      </c>
      <c r="AH72" s="875">
        <f t="shared" si="5"/>
        <v>5.232780143927155E-2</v>
      </c>
      <c r="AI72" s="875">
        <f t="shared" si="5"/>
        <v>0.94767219856072848</v>
      </c>
      <c r="AJ72" s="875">
        <f t="shared" si="11"/>
        <v>1</v>
      </c>
      <c r="AK72" s="968">
        <v>34</v>
      </c>
      <c r="AL72" s="113" t="s">
        <v>2643</v>
      </c>
      <c r="AM72" s="73">
        <v>1</v>
      </c>
      <c r="AN72" s="212" t="s">
        <v>2743</v>
      </c>
      <c r="AO72" s="876">
        <f t="shared" si="9"/>
        <v>3563</v>
      </c>
      <c r="AP72" s="876"/>
      <c r="AQ72" s="400">
        <v>0.55000000000000004</v>
      </c>
      <c r="AR72" s="89"/>
      <c r="AS72" s="89"/>
      <c r="AT72" s="89"/>
      <c r="AU72" s="400">
        <v>178.3</v>
      </c>
      <c r="AV72" s="400">
        <v>469</v>
      </c>
      <c r="AW72" s="400">
        <v>526</v>
      </c>
      <c r="AX72" s="400">
        <v>1400</v>
      </c>
      <c r="AY72" s="400">
        <v>198</v>
      </c>
      <c r="AZ72" s="400">
        <v>1013</v>
      </c>
      <c r="BA72" s="400">
        <v>207</v>
      </c>
      <c r="BB72" s="400">
        <v>10.32</v>
      </c>
      <c r="BC72" s="400">
        <v>172.2</v>
      </c>
      <c r="BD72" s="400">
        <v>20.66</v>
      </c>
      <c r="BE72" s="400">
        <v>121.4</v>
      </c>
      <c r="BF72" s="400">
        <v>588</v>
      </c>
      <c r="BG72" s="89"/>
      <c r="BH72" s="400">
        <v>58.5</v>
      </c>
      <c r="BI72" s="400">
        <v>6.93</v>
      </c>
      <c r="BJ72" s="400">
        <v>39.6</v>
      </c>
      <c r="BK72" s="400">
        <v>5.81</v>
      </c>
      <c r="BL72" s="400">
        <v>4.72</v>
      </c>
      <c r="BM72" s="400">
        <v>3.19</v>
      </c>
      <c r="BN72" s="400">
        <v>669</v>
      </c>
      <c r="BO72" s="89"/>
      <c r="BP72" s="400"/>
      <c r="BQ72" s="89"/>
      <c r="BR72" s="89"/>
      <c r="BS72" s="89"/>
      <c r="BT72" s="400">
        <v>9.98</v>
      </c>
      <c r="BU72" s="89"/>
      <c r="BV72" s="618">
        <f t="shared" si="12"/>
        <v>574.49061314160133</v>
      </c>
      <c r="BW72" s="1001"/>
    </row>
    <row r="73" spans="2:75">
      <c r="B73" s="872" t="s">
        <v>2734</v>
      </c>
      <c r="C73" s="73" t="s">
        <v>2639</v>
      </c>
      <c r="D73" s="40" t="s">
        <v>1367</v>
      </c>
      <c r="E73" s="860" t="s">
        <v>2744</v>
      </c>
      <c r="F73" s="873" t="s">
        <v>2745</v>
      </c>
      <c r="G73" s="873" t="s">
        <v>2746</v>
      </c>
      <c r="H73" s="995" t="s">
        <v>2737</v>
      </c>
      <c r="I73" s="860" t="s">
        <v>2643</v>
      </c>
      <c r="J73" s="73">
        <v>1</v>
      </c>
      <c r="K73" s="212" t="s">
        <v>2747</v>
      </c>
      <c r="L73" s="884">
        <v>41.246200000000002</v>
      </c>
      <c r="M73" s="884">
        <v>0.21110000000000001</v>
      </c>
      <c r="N73" s="884">
        <v>55.515099999999997</v>
      </c>
      <c r="O73" s="884">
        <v>0.15490000000000001</v>
      </c>
      <c r="P73" s="884">
        <v>0.1426</v>
      </c>
      <c r="Q73" s="87"/>
      <c r="R73" s="884">
        <v>0.19040000000000001</v>
      </c>
      <c r="S73" s="87"/>
      <c r="T73" s="884">
        <v>2.3900000000000001E-2</v>
      </c>
      <c r="U73" s="884">
        <v>1.8499999999999999E-2</v>
      </c>
      <c r="V73" s="87"/>
      <c r="W73" s="884">
        <v>0.77559999999999996</v>
      </c>
      <c r="X73" s="87"/>
      <c r="Y73" s="87"/>
      <c r="Z73" s="884">
        <v>98.95559999999999</v>
      </c>
      <c r="AA73" s="874"/>
      <c r="AB73" s="874">
        <v>0</v>
      </c>
      <c r="AC73" s="874">
        <v>0.11390806285798208</v>
      </c>
      <c r="AD73" s="874">
        <v>0.88609193714201795</v>
      </c>
      <c r="AE73" s="874">
        <v>1</v>
      </c>
      <c r="AF73" s="874"/>
      <c r="AG73" s="875">
        <f t="shared" si="14"/>
        <v>0</v>
      </c>
      <c r="AH73" s="875">
        <f t="shared" si="5"/>
        <v>0.11390806285798208</v>
      </c>
      <c r="AI73" s="875">
        <f t="shared" si="5"/>
        <v>0.88609193714201795</v>
      </c>
      <c r="AJ73" s="875">
        <f t="shared" si="11"/>
        <v>1</v>
      </c>
      <c r="AK73" s="968">
        <v>34</v>
      </c>
      <c r="AL73" s="113" t="s">
        <v>2643</v>
      </c>
      <c r="AM73" s="73">
        <v>1</v>
      </c>
      <c r="AN73" s="212" t="s">
        <v>2748</v>
      </c>
      <c r="AO73" s="876">
        <f t="shared" si="9"/>
        <v>7756</v>
      </c>
      <c r="AP73" s="876"/>
      <c r="AQ73" s="400">
        <v>1.33</v>
      </c>
      <c r="AR73" s="89"/>
      <c r="AS73" s="89"/>
      <c r="AT73" s="89"/>
      <c r="AU73" s="400">
        <v>335.3</v>
      </c>
      <c r="AV73" s="400">
        <v>978</v>
      </c>
      <c r="AW73" s="400">
        <v>791</v>
      </c>
      <c r="AX73" s="400">
        <v>1675</v>
      </c>
      <c r="AY73" s="400">
        <v>212.4</v>
      </c>
      <c r="AZ73" s="400">
        <v>953</v>
      </c>
      <c r="BA73" s="400">
        <v>178.8</v>
      </c>
      <c r="BB73" s="400">
        <v>18.649999999999999</v>
      </c>
      <c r="BC73" s="400">
        <v>151.80000000000001</v>
      </c>
      <c r="BD73" s="400">
        <v>20.03</v>
      </c>
      <c r="BE73" s="400">
        <v>111.3</v>
      </c>
      <c r="BF73" s="400">
        <v>561.70000000000005</v>
      </c>
      <c r="BG73" s="89"/>
      <c r="BH73" s="400">
        <v>55.5</v>
      </c>
      <c r="BI73" s="400">
        <v>7.05</v>
      </c>
      <c r="BJ73" s="400">
        <v>39.200000000000003</v>
      </c>
      <c r="BK73" s="400">
        <v>5.46</v>
      </c>
      <c r="BL73" s="400">
        <v>13</v>
      </c>
      <c r="BM73" s="400">
        <v>5.16</v>
      </c>
      <c r="BN73" s="400">
        <v>1435</v>
      </c>
      <c r="BO73" s="89"/>
      <c r="BP73" s="400">
        <v>1.1499999999999999</v>
      </c>
      <c r="BQ73" s="89"/>
      <c r="BR73" s="89"/>
      <c r="BS73" s="89"/>
      <c r="BT73" s="400">
        <v>30.7</v>
      </c>
      <c r="BU73" s="89"/>
      <c r="BV73" s="618">
        <f t="shared" si="12"/>
        <v>986.77761134411753</v>
      </c>
      <c r="BW73" s="1001"/>
    </row>
    <row r="74" spans="2:75">
      <c r="B74" s="872" t="s">
        <v>2749</v>
      </c>
      <c r="C74" s="73" t="s">
        <v>2639</v>
      </c>
      <c r="D74" s="73" t="s">
        <v>1367</v>
      </c>
      <c r="E74" s="860" t="s">
        <v>2750</v>
      </c>
      <c r="F74" s="860" t="s">
        <v>32</v>
      </c>
      <c r="G74" s="860" t="s">
        <v>1342</v>
      </c>
      <c r="H74" s="995" t="s">
        <v>2751</v>
      </c>
      <c r="I74" s="860" t="s">
        <v>165</v>
      </c>
      <c r="J74" s="73">
        <v>19</v>
      </c>
      <c r="K74" s="113" t="s">
        <v>2752</v>
      </c>
      <c r="L74" s="139">
        <v>43.088736842105256</v>
      </c>
      <c r="M74" s="139">
        <v>0.16005263157894734</v>
      </c>
      <c r="N74" s="139">
        <v>55.161000000000001</v>
      </c>
      <c r="O74" s="139">
        <v>8.557894736842106E-2</v>
      </c>
      <c r="P74" s="139">
        <v>3.7157894736842112E-2</v>
      </c>
      <c r="Q74" s="139">
        <v>2.0526315789473688E-2</v>
      </c>
      <c r="R74" s="139">
        <v>4.242105263157895E-2</v>
      </c>
      <c r="S74" s="139"/>
      <c r="T74" s="139"/>
      <c r="U74" s="139"/>
      <c r="V74" s="139">
        <v>2.6053157894736843</v>
      </c>
      <c r="W74" s="139">
        <v>3.463157894736843E-2</v>
      </c>
      <c r="X74" s="139">
        <v>101.64684210526318</v>
      </c>
      <c r="Y74" s="139">
        <v>1.104736842105263</v>
      </c>
      <c r="Z74" s="139">
        <v>101.1</v>
      </c>
      <c r="AA74" s="874">
        <v>1.3292660754328198E-2</v>
      </c>
      <c r="AB74" s="874">
        <v>0.69161555335112401</v>
      </c>
      <c r="AC74" s="874">
        <v>5.086147591036632E-3</v>
      </c>
      <c r="AD74" s="874">
        <v>0.30329829905783934</v>
      </c>
      <c r="AE74" s="874">
        <v>1</v>
      </c>
      <c r="AF74" s="874"/>
      <c r="AG74" s="875">
        <f t="shared" si="14"/>
        <v>0.69161555335112401</v>
      </c>
      <c r="AH74" s="875">
        <f t="shared" si="5"/>
        <v>5.086147591036632E-3</v>
      </c>
      <c r="AI74" s="875">
        <f t="shared" si="5"/>
        <v>0.30329829905783934</v>
      </c>
      <c r="AJ74" s="875">
        <f t="shared" si="11"/>
        <v>1</v>
      </c>
      <c r="AK74" s="968"/>
      <c r="AL74" s="113"/>
      <c r="AM74" s="73"/>
      <c r="AN74" s="73"/>
      <c r="AO74" s="876">
        <f t="shared" si="9"/>
        <v>346.31578947368428</v>
      </c>
      <c r="AP74" s="876">
        <f t="shared" ref="AP74:AP90" si="15">V74*1*10000</f>
        <v>26053.157894736843</v>
      </c>
      <c r="AQ74" s="113"/>
      <c r="AR74" s="113"/>
      <c r="AS74" s="113"/>
      <c r="AT74" s="113"/>
      <c r="AU74" s="113"/>
      <c r="AV74" s="89"/>
      <c r="AW74" s="89"/>
      <c r="AX74" s="89"/>
      <c r="AY74" s="89"/>
      <c r="AZ74" s="89"/>
      <c r="BA74" s="89"/>
      <c r="BB74" s="89"/>
      <c r="BC74" s="89"/>
      <c r="BD74" s="89"/>
      <c r="BE74" s="89"/>
      <c r="BF74" s="89"/>
      <c r="BG74" s="89"/>
      <c r="BH74" s="89"/>
      <c r="BI74" s="89"/>
      <c r="BJ74" s="89"/>
      <c r="BK74" s="89"/>
      <c r="BL74" s="89"/>
      <c r="BM74" s="89"/>
      <c r="BN74" s="89"/>
      <c r="BO74" s="113"/>
      <c r="BP74" s="113"/>
      <c r="BQ74" s="113"/>
      <c r="BR74" s="113"/>
      <c r="BS74" s="113"/>
      <c r="BT74" s="113"/>
      <c r="BU74" s="113"/>
      <c r="BV74" s="618"/>
      <c r="BW74" s="1001"/>
    </row>
    <row r="75" spans="2:75">
      <c r="B75" s="872" t="s">
        <v>2749</v>
      </c>
      <c r="C75" s="73" t="s">
        <v>2639</v>
      </c>
      <c r="D75" s="73" t="s">
        <v>1367</v>
      </c>
      <c r="E75" s="860" t="s">
        <v>2750</v>
      </c>
      <c r="F75" s="860" t="s">
        <v>32</v>
      </c>
      <c r="G75" s="860" t="s">
        <v>1342</v>
      </c>
      <c r="H75" s="995" t="s">
        <v>2751</v>
      </c>
      <c r="I75" s="860" t="s">
        <v>165</v>
      </c>
      <c r="J75" s="73">
        <v>12</v>
      </c>
      <c r="K75" s="113" t="s">
        <v>2753</v>
      </c>
      <c r="L75" s="139">
        <v>43.208666666666666</v>
      </c>
      <c r="M75" s="139">
        <v>0.17300000000000001</v>
      </c>
      <c r="N75" s="139">
        <v>55.174500000000002</v>
      </c>
      <c r="O75" s="139">
        <v>0.114</v>
      </c>
      <c r="P75" s="139">
        <v>3.3250000000000002E-2</v>
      </c>
      <c r="Q75" s="139">
        <v>3.4833333333333334E-2</v>
      </c>
      <c r="R75" s="139">
        <v>3.9583333333333338E-2</v>
      </c>
      <c r="S75" s="139"/>
      <c r="T75" s="139"/>
      <c r="U75" s="139"/>
      <c r="V75" s="139">
        <v>2.9175</v>
      </c>
      <c r="W75" s="139">
        <v>2.6916666666666669E-2</v>
      </c>
      <c r="X75" s="139">
        <v>102.09508333333332</v>
      </c>
      <c r="Y75" s="139">
        <v>1.2341666666666666</v>
      </c>
      <c r="Z75" s="139">
        <v>101.27499999999999</v>
      </c>
      <c r="AA75" s="874">
        <v>9.2259354470151395E-3</v>
      </c>
      <c r="AB75" s="874">
        <v>0.77448898327581628</v>
      </c>
      <c r="AC75" s="874">
        <v>3.953101287511627E-3</v>
      </c>
      <c r="AD75" s="874">
        <v>0.22155791543667208</v>
      </c>
      <c r="AE75" s="874">
        <v>1</v>
      </c>
      <c r="AF75" s="874"/>
      <c r="AG75" s="875">
        <f t="shared" si="14"/>
        <v>0.77448898327581628</v>
      </c>
      <c r="AH75" s="875">
        <f t="shared" si="5"/>
        <v>3.953101287511627E-3</v>
      </c>
      <c r="AI75" s="875">
        <f t="shared" si="5"/>
        <v>0.22155791543667208</v>
      </c>
      <c r="AJ75" s="875">
        <f t="shared" si="11"/>
        <v>1</v>
      </c>
      <c r="AK75" s="968"/>
      <c r="AL75" s="113"/>
      <c r="AM75" s="73"/>
      <c r="AN75" s="73"/>
      <c r="AO75" s="876">
        <f t="shared" si="9"/>
        <v>269.16666666666669</v>
      </c>
      <c r="AP75" s="876">
        <f t="shared" si="15"/>
        <v>29175</v>
      </c>
      <c r="AQ75" s="113"/>
      <c r="AR75" s="113"/>
      <c r="AS75" s="113"/>
      <c r="AT75" s="113"/>
      <c r="AU75" s="113"/>
      <c r="AV75" s="89"/>
      <c r="AW75" s="89"/>
      <c r="AX75" s="89"/>
      <c r="AY75" s="89"/>
      <c r="AZ75" s="89"/>
      <c r="BA75" s="89"/>
      <c r="BB75" s="89"/>
      <c r="BC75" s="89"/>
      <c r="BD75" s="89"/>
      <c r="BE75" s="89"/>
      <c r="BF75" s="89"/>
      <c r="BG75" s="89"/>
      <c r="BH75" s="89"/>
      <c r="BI75" s="89"/>
      <c r="BJ75" s="89"/>
      <c r="BK75" s="89"/>
      <c r="BL75" s="89"/>
      <c r="BM75" s="89"/>
      <c r="BN75" s="89"/>
      <c r="BO75" s="113"/>
      <c r="BP75" s="113"/>
      <c r="BQ75" s="113"/>
      <c r="BR75" s="113"/>
      <c r="BS75" s="113"/>
      <c r="BT75" s="113"/>
      <c r="BU75" s="113"/>
      <c r="BV75" s="618"/>
      <c r="BW75" s="1001"/>
    </row>
    <row r="76" spans="2:75">
      <c r="B76" s="872" t="s">
        <v>2749</v>
      </c>
      <c r="C76" s="73" t="s">
        <v>2639</v>
      </c>
      <c r="D76" s="73" t="s">
        <v>1367</v>
      </c>
      <c r="E76" s="860" t="s">
        <v>2750</v>
      </c>
      <c r="F76" s="860" t="s">
        <v>32</v>
      </c>
      <c r="G76" s="860" t="s">
        <v>2652</v>
      </c>
      <c r="H76" s="995" t="s">
        <v>2751</v>
      </c>
      <c r="I76" s="860" t="s">
        <v>165</v>
      </c>
      <c r="J76" s="73">
        <v>21</v>
      </c>
      <c r="K76" s="113" t="s">
        <v>2754</v>
      </c>
      <c r="L76" s="139">
        <v>42.432714285714283</v>
      </c>
      <c r="M76" s="139">
        <v>0.33480952380952383</v>
      </c>
      <c r="N76" s="139">
        <v>54.491047619047627</v>
      </c>
      <c r="O76" s="139">
        <v>0.32199999999999995</v>
      </c>
      <c r="P76" s="139">
        <v>3.0095238095238102E-2</v>
      </c>
      <c r="Q76" s="139">
        <v>8.7142857142857143E-3</v>
      </c>
      <c r="R76" s="139">
        <v>8.5476190476190483E-2</v>
      </c>
      <c r="S76" s="139"/>
      <c r="T76" s="139"/>
      <c r="U76" s="139"/>
      <c r="V76" s="139">
        <v>2.9551428571428575</v>
      </c>
      <c r="W76" s="139">
        <v>5.5571428571428584E-2</v>
      </c>
      <c r="X76" s="139">
        <v>101.42847619047618</v>
      </c>
      <c r="Y76" s="139">
        <v>1.2571428571428573</v>
      </c>
      <c r="Z76" s="139">
        <v>100.54619047619046</v>
      </c>
      <c r="AA76" s="874">
        <v>1.8804988881369045E-2</v>
      </c>
      <c r="AB76" s="874">
        <v>0.78448177784519713</v>
      </c>
      <c r="AC76" s="874">
        <v>8.1614669659903927E-3</v>
      </c>
      <c r="AD76" s="874">
        <v>0.20735675518881247</v>
      </c>
      <c r="AE76" s="874">
        <v>1</v>
      </c>
      <c r="AF76" s="874"/>
      <c r="AG76" s="875">
        <f t="shared" si="14"/>
        <v>0.78448177784519713</v>
      </c>
      <c r="AH76" s="875">
        <f t="shared" si="14"/>
        <v>8.1614669659903927E-3</v>
      </c>
      <c r="AI76" s="875">
        <f t="shared" si="14"/>
        <v>0.20735675518881247</v>
      </c>
      <c r="AJ76" s="875">
        <f t="shared" si="11"/>
        <v>1</v>
      </c>
      <c r="AK76" s="968"/>
      <c r="AL76" s="113"/>
      <c r="AM76" s="73"/>
      <c r="AN76" s="73"/>
      <c r="AO76" s="876">
        <f t="shared" si="9"/>
        <v>555.71428571428589</v>
      </c>
      <c r="AP76" s="876">
        <f t="shared" si="15"/>
        <v>29551.428571428576</v>
      </c>
      <c r="AQ76" s="113"/>
      <c r="AR76" s="113"/>
      <c r="AS76" s="113"/>
      <c r="AT76" s="113"/>
      <c r="AU76" s="113"/>
      <c r="AV76" s="89"/>
      <c r="AW76" s="89"/>
      <c r="AX76" s="89"/>
      <c r="AY76" s="89"/>
      <c r="AZ76" s="89"/>
      <c r="BA76" s="89"/>
      <c r="BB76" s="89"/>
      <c r="BC76" s="89"/>
      <c r="BD76" s="89"/>
      <c r="BE76" s="89"/>
      <c r="BF76" s="89"/>
      <c r="BG76" s="89"/>
      <c r="BH76" s="89"/>
      <c r="BI76" s="89"/>
      <c r="BJ76" s="89"/>
      <c r="BK76" s="89"/>
      <c r="BL76" s="89"/>
      <c r="BM76" s="89"/>
      <c r="BN76" s="89"/>
      <c r="BO76" s="113"/>
      <c r="BP76" s="113"/>
      <c r="BQ76" s="113"/>
      <c r="BR76" s="113"/>
      <c r="BS76" s="113"/>
      <c r="BT76" s="113"/>
      <c r="BU76" s="113"/>
      <c r="BV76" s="618"/>
      <c r="BW76" s="1001"/>
    </row>
    <row r="77" spans="2:75">
      <c r="B77" s="872" t="s">
        <v>2755</v>
      </c>
      <c r="C77" s="73" t="s">
        <v>2639</v>
      </c>
      <c r="D77" s="860" t="s">
        <v>1367</v>
      </c>
      <c r="E77" s="860" t="s">
        <v>2756</v>
      </c>
      <c r="F77" s="40" t="s">
        <v>32</v>
      </c>
      <c r="G77" s="860" t="s">
        <v>1342</v>
      </c>
      <c r="H77" s="995" t="s">
        <v>2757</v>
      </c>
      <c r="I77" s="860" t="s">
        <v>165</v>
      </c>
      <c r="J77" s="73">
        <v>10</v>
      </c>
      <c r="K77" s="113" t="s">
        <v>2758</v>
      </c>
      <c r="L77" s="885">
        <v>41.685600000000001</v>
      </c>
      <c r="M77" s="885">
        <v>0.1336</v>
      </c>
      <c r="N77" s="885">
        <v>54.569499999999991</v>
      </c>
      <c r="O77" s="885">
        <v>0.219</v>
      </c>
      <c r="P77" s="885">
        <v>3.4499999999999996E-2</v>
      </c>
      <c r="Q77" s="885"/>
      <c r="R77" s="885">
        <v>0.10640000000000001</v>
      </c>
      <c r="S77" s="885">
        <v>8.9000000000000017E-3</v>
      </c>
      <c r="T77" s="885"/>
      <c r="U77" s="885"/>
      <c r="V77" s="885">
        <v>3.1787000000000001</v>
      </c>
      <c r="W77" s="885">
        <v>0.31869999999999998</v>
      </c>
      <c r="X77" s="885"/>
      <c r="Y77" s="885"/>
      <c r="Z77" s="885">
        <v>98.8767</v>
      </c>
      <c r="AA77" s="874">
        <v>0.1002611130336301</v>
      </c>
      <c r="AB77" s="874">
        <v>0.84382797982479429</v>
      </c>
      <c r="AC77" s="874">
        <v>4.680569834043178E-2</v>
      </c>
      <c r="AD77" s="874">
        <v>0.10936632183477393</v>
      </c>
      <c r="AE77" s="874">
        <v>1</v>
      </c>
      <c r="AF77" s="874"/>
      <c r="AG77" s="875">
        <f t="shared" si="14"/>
        <v>0.84382797982479429</v>
      </c>
      <c r="AH77" s="875">
        <f t="shared" si="14"/>
        <v>4.680569834043178E-2</v>
      </c>
      <c r="AI77" s="875">
        <f t="shared" si="14"/>
        <v>0.10936632183477393</v>
      </c>
      <c r="AJ77" s="875">
        <f t="shared" si="11"/>
        <v>1</v>
      </c>
      <c r="AK77" s="969" t="s">
        <v>32</v>
      </c>
      <c r="AL77" s="113" t="s">
        <v>165</v>
      </c>
      <c r="AM77" s="73">
        <v>8</v>
      </c>
      <c r="AN77" s="113" t="s">
        <v>2758</v>
      </c>
      <c r="AO77" s="876">
        <f t="shared" si="9"/>
        <v>3187</v>
      </c>
      <c r="AP77" s="876">
        <f t="shared" si="15"/>
        <v>31787</v>
      </c>
      <c r="AQ77" s="89">
        <v>1.7825133949248118</v>
      </c>
      <c r="AR77" s="89"/>
      <c r="AS77" s="113"/>
      <c r="AT77" s="89"/>
      <c r="AU77" s="89">
        <v>404.70796802620504</v>
      </c>
      <c r="AV77" s="89"/>
      <c r="AW77" s="89">
        <v>1262.0335321100224</v>
      </c>
      <c r="AX77" s="89">
        <v>1833.8338899829109</v>
      </c>
      <c r="AY77" s="89">
        <v>185.66730190559144</v>
      </c>
      <c r="AZ77" s="89">
        <v>748.67983431579455</v>
      </c>
      <c r="BA77" s="89">
        <v>119.95629331338311</v>
      </c>
      <c r="BB77" s="89">
        <v>11.947424228236914</v>
      </c>
      <c r="BC77" s="89">
        <v>102.03700324110829</v>
      </c>
      <c r="BD77" s="89">
        <v>11.350454681273984</v>
      </c>
      <c r="BE77" s="89">
        <v>56.405268888812472</v>
      </c>
      <c r="BF77" s="89">
        <v>299.32900252009927</v>
      </c>
      <c r="BG77" s="89">
        <v>10.860789833192314</v>
      </c>
      <c r="BH77" s="89">
        <v>26.790513693958268</v>
      </c>
      <c r="BI77" s="89">
        <v>3.3395764237067782</v>
      </c>
      <c r="BJ77" s="89">
        <v>20.062260295846265</v>
      </c>
      <c r="BK77" s="89">
        <v>3.0727983134847383</v>
      </c>
      <c r="BL77" s="89">
        <v>48.645900089102533</v>
      </c>
      <c r="BM77" s="89">
        <v>15.294162868606707</v>
      </c>
      <c r="BN77" s="89"/>
      <c r="BO77" s="113"/>
      <c r="BP77" s="89">
        <v>1.5741085231253462</v>
      </c>
      <c r="BQ77" s="113"/>
      <c r="BR77" s="89"/>
      <c r="BS77" s="113"/>
      <c r="BT77" s="89"/>
      <c r="BU77" s="89"/>
      <c r="BV77" s="618">
        <f t="shared" ref="BV77:BV90" si="16">M77*0.467445576193329*10000</f>
        <v>624.50728979428754</v>
      </c>
      <c r="BW77" s="1001"/>
    </row>
    <row r="78" spans="2:75">
      <c r="B78" s="872" t="s">
        <v>2755</v>
      </c>
      <c r="C78" s="73" t="s">
        <v>2639</v>
      </c>
      <c r="D78" s="860" t="s">
        <v>1367</v>
      </c>
      <c r="E78" s="860" t="s">
        <v>2759</v>
      </c>
      <c r="F78" s="40" t="s">
        <v>32</v>
      </c>
      <c r="G78" s="860" t="s">
        <v>1342</v>
      </c>
      <c r="H78" s="995" t="s">
        <v>2757</v>
      </c>
      <c r="I78" s="860" t="s">
        <v>165</v>
      </c>
      <c r="J78" s="73">
        <v>8</v>
      </c>
      <c r="K78" s="113" t="s">
        <v>2760</v>
      </c>
      <c r="L78" s="885">
        <v>42.124250000000004</v>
      </c>
      <c r="M78" s="885">
        <v>4.6833333333333338E-2</v>
      </c>
      <c r="N78" s="885">
        <v>55.537624999999998</v>
      </c>
      <c r="O78" s="885">
        <v>0.27975</v>
      </c>
      <c r="P78" s="885">
        <v>6.5000000000000002E-2</v>
      </c>
      <c r="Q78" s="885"/>
      <c r="R78" s="885">
        <v>6.9874999999999993E-2</v>
      </c>
      <c r="S78" s="885">
        <v>1.6E-2</v>
      </c>
      <c r="T78" s="885"/>
      <c r="U78" s="885"/>
      <c r="V78" s="885">
        <v>3.2428749999999997</v>
      </c>
      <c r="W78" s="885">
        <v>0.34825</v>
      </c>
      <c r="X78" s="885"/>
      <c r="Y78" s="885"/>
      <c r="Z78" s="885">
        <v>100.295625</v>
      </c>
      <c r="AA78" s="874">
        <v>0.10738927649076824</v>
      </c>
      <c r="AB78" s="874">
        <v>0.86086408282452875</v>
      </c>
      <c r="AC78" s="874">
        <v>5.1145542664121017E-2</v>
      </c>
      <c r="AD78" s="874">
        <v>8.7990374511350222E-2</v>
      </c>
      <c r="AE78" s="874">
        <v>1</v>
      </c>
      <c r="AF78" s="874"/>
      <c r="AG78" s="875">
        <f t="shared" si="14"/>
        <v>0.86086408282452875</v>
      </c>
      <c r="AH78" s="875">
        <f t="shared" si="14"/>
        <v>5.1145542664121017E-2</v>
      </c>
      <c r="AI78" s="875">
        <f t="shared" si="14"/>
        <v>8.7990374511350222E-2</v>
      </c>
      <c r="AJ78" s="875">
        <f t="shared" si="11"/>
        <v>1</v>
      </c>
      <c r="AK78" s="969" t="s">
        <v>32</v>
      </c>
      <c r="AL78" s="113" t="s">
        <v>165</v>
      </c>
      <c r="AM78" s="73">
        <v>15</v>
      </c>
      <c r="AN78" s="113" t="s">
        <v>2760</v>
      </c>
      <c r="AO78" s="876">
        <f t="shared" si="9"/>
        <v>3482.5</v>
      </c>
      <c r="AP78" s="876">
        <f t="shared" si="15"/>
        <v>32428.749999999996</v>
      </c>
      <c r="AQ78" s="89">
        <v>2.6516062854342</v>
      </c>
      <c r="AR78" s="89"/>
      <c r="AS78" s="113"/>
      <c r="AT78" s="89"/>
      <c r="AU78" s="89">
        <v>883.23239031355922</v>
      </c>
      <c r="AV78" s="89"/>
      <c r="AW78" s="89">
        <v>607.33548795255069</v>
      </c>
      <c r="AX78" s="89">
        <v>1210.2620382290136</v>
      </c>
      <c r="AY78" s="89">
        <v>147.22990473510916</v>
      </c>
      <c r="AZ78" s="89">
        <v>641.69081163906765</v>
      </c>
      <c r="BA78" s="89">
        <v>118.26377340723118</v>
      </c>
      <c r="BB78" s="89">
        <v>21.719326019401251</v>
      </c>
      <c r="BC78" s="89">
        <v>96.816640838830153</v>
      </c>
      <c r="BD78" s="89">
        <v>10.971360397384824</v>
      </c>
      <c r="BE78" s="89">
        <v>54.037785549664285</v>
      </c>
      <c r="BF78" s="89">
        <v>267.49988079762426</v>
      </c>
      <c r="BG78" s="89">
        <v>9.703138519142799</v>
      </c>
      <c r="BH78" s="89">
        <v>23.194324294164872</v>
      </c>
      <c r="BI78" s="89">
        <v>2.8137269124478261</v>
      </c>
      <c r="BJ78" s="89">
        <v>16.06215601742414</v>
      </c>
      <c r="BK78" s="89">
        <v>2.2301929815801769</v>
      </c>
      <c r="BL78" s="89">
        <v>12.491308089343107</v>
      </c>
      <c r="BM78" s="89">
        <v>5.9616497503664965</v>
      </c>
      <c r="BN78" s="89"/>
      <c r="BO78" s="113"/>
      <c r="BP78" s="89">
        <v>8.7675330455653171</v>
      </c>
      <c r="BQ78" s="113"/>
      <c r="BR78" s="89"/>
      <c r="BS78" s="113"/>
      <c r="BT78" s="89"/>
      <c r="BU78" s="89"/>
      <c r="BV78" s="618">
        <f t="shared" si="16"/>
        <v>218.92034485054245</v>
      </c>
      <c r="BW78" s="1001"/>
    </row>
    <row r="79" spans="2:75">
      <c r="B79" s="872" t="s">
        <v>2755</v>
      </c>
      <c r="C79" s="73" t="s">
        <v>2639</v>
      </c>
      <c r="D79" s="860" t="s">
        <v>1367</v>
      </c>
      <c r="E79" s="860" t="s">
        <v>2761</v>
      </c>
      <c r="F79" s="40" t="s">
        <v>32</v>
      </c>
      <c r="G79" s="860" t="s">
        <v>2762</v>
      </c>
      <c r="H79" s="995" t="s">
        <v>2757</v>
      </c>
      <c r="I79" s="860" t="s">
        <v>165</v>
      </c>
      <c r="J79" s="73">
        <v>10</v>
      </c>
      <c r="K79" s="113" t="s">
        <v>2763</v>
      </c>
      <c r="L79" s="885">
        <v>41.511700000000005</v>
      </c>
      <c r="M79" s="885">
        <v>0.1923</v>
      </c>
      <c r="N79" s="885">
        <v>55.534399999999991</v>
      </c>
      <c r="O79" s="885">
        <v>5.8399999999999994E-2</v>
      </c>
      <c r="P79" s="885">
        <v>1.4999999999999999E-2</v>
      </c>
      <c r="Q79" s="885"/>
      <c r="R79" s="885">
        <v>4.5166666666666667E-2</v>
      </c>
      <c r="S79" s="885">
        <v>1.3166666666666667E-2</v>
      </c>
      <c r="T79" s="885"/>
      <c r="U79" s="885"/>
      <c r="V79" s="885">
        <v>3.2790999999999997</v>
      </c>
      <c r="W79" s="885">
        <v>0.22500000000000001</v>
      </c>
      <c r="X79" s="885"/>
      <c r="Y79" s="885"/>
      <c r="Z79" s="885">
        <v>99.434799999999996</v>
      </c>
      <c r="AA79" s="874">
        <v>6.8616388643225279E-2</v>
      </c>
      <c r="AB79" s="874">
        <v>0.87048048845234927</v>
      </c>
      <c r="AC79" s="874">
        <v>3.3044499926567779E-2</v>
      </c>
      <c r="AD79" s="874">
        <v>9.6475011621082962E-2</v>
      </c>
      <c r="AE79" s="874">
        <v>1</v>
      </c>
      <c r="AF79" s="874"/>
      <c r="AG79" s="875">
        <f t="shared" si="14"/>
        <v>0.87048048845234927</v>
      </c>
      <c r="AH79" s="875">
        <f t="shared" si="14"/>
        <v>3.3044499926567779E-2</v>
      </c>
      <c r="AI79" s="875">
        <f t="shared" si="14"/>
        <v>9.6475011621082962E-2</v>
      </c>
      <c r="AJ79" s="875">
        <f t="shared" si="11"/>
        <v>1</v>
      </c>
      <c r="AK79" s="969" t="s">
        <v>32</v>
      </c>
      <c r="AL79" s="113" t="s">
        <v>165</v>
      </c>
      <c r="AM79" s="73">
        <v>15</v>
      </c>
      <c r="AN79" s="113" t="s">
        <v>2763</v>
      </c>
      <c r="AO79" s="876">
        <f t="shared" si="9"/>
        <v>2250</v>
      </c>
      <c r="AP79" s="876">
        <f t="shared" si="15"/>
        <v>32791</v>
      </c>
      <c r="AQ79" s="89">
        <v>0.71951934707334952</v>
      </c>
      <c r="AR79" s="89"/>
      <c r="AS79" s="113"/>
      <c r="AT79" s="89"/>
      <c r="AU79" s="89">
        <v>453.46654706504864</v>
      </c>
      <c r="AV79" s="89"/>
      <c r="AW79" s="89">
        <v>967.06715306216984</v>
      </c>
      <c r="AX79" s="89">
        <v>1489.25652004013</v>
      </c>
      <c r="AY79" s="89">
        <v>145.61368261734134</v>
      </c>
      <c r="AZ79" s="89">
        <v>585.17819107349362</v>
      </c>
      <c r="BA79" s="89">
        <v>88.191313839950169</v>
      </c>
      <c r="BB79" s="89">
        <v>13.4833164365988</v>
      </c>
      <c r="BC79" s="89">
        <v>71.715309718833069</v>
      </c>
      <c r="BD79" s="89">
        <v>7.3407058945368711</v>
      </c>
      <c r="BE79" s="89">
        <v>34.857771769183586</v>
      </c>
      <c r="BF79" s="89">
        <v>173.48047744940706</v>
      </c>
      <c r="BG79" s="89">
        <v>6.319417072994848</v>
      </c>
      <c r="BH79" s="89">
        <v>15.140634948154535</v>
      </c>
      <c r="BI79" s="89">
        <v>1.795734210369506</v>
      </c>
      <c r="BJ79" s="89">
        <v>10.276687265053033</v>
      </c>
      <c r="BK79" s="89">
        <v>1.4790332397646588</v>
      </c>
      <c r="BL79" s="89">
        <v>35.368262561516737</v>
      </c>
      <c r="BM79" s="89">
        <v>10.285596909709502</v>
      </c>
      <c r="BN79" s="89"/>
      <c r="BO79" s="113"/>
      <c r="BP79" s="89">
        <v>551.00452395909872</v>
      </c>
      <c r="BQ79" s="113"/>
      <c r="BR79" s="89"/>
      <c r="BS79" s="113"/>
      <c r="BT79" s="89"/>
      <c r="BU79" s="89"/>
      <c r="BV79" s="618">
        <f t="shared" si="16"/>
        <v>898.8978430197717</v>
      </c>
      <c r="BW79" s="1001"/>
    </row>
    <row r="80" spans="2:75">
      <c r="B80" s="872" t="s">
        <v>2755</v>
      </c>
      <c r="C80" s="73" t="s">
        <v>2639</v>
      </c>
      <c r="D80" s="860" t="s">
        <v>1367</v>
      </c>
      <c r="E80" s="860" t="s">
        <v>2764</v>
      </c>
      <c r="F80" s="40" t="s">
        <v>32</v>
      </c>
      <c r="G80" s="860" t="s">
        <v>2762</v>
      </c>
      <c r="H80" s="995" t="s">
        <v>2757</v>
      </c>
      <c r="I80" s="860" t="s">
        <v>165</v>
      </c>
      <c r="J80" s="73">
        <v>8</v>
      </c>
      <c r="K80" s="113" t="s">
        <v>2765</v>
      </c>
      <c r="L80" s="885">
        <v>40.911999999999999</v>
      </c>
      <c r="M80" s="885">
        <v>5.9833333333333343E-2</v>
      </c>
      <c r="N80" s="885">
        <v>54.714624999999998</v>
      </c>
      <c r="O80" s="885">
        <v>0.136125</v>
      </c>
      <c r="P80" s="885">
        <v>8.6857142857142855E-2</v>
      </c>
      <c r="Q80" s="885"/>
      <c r="R80" s="885">
        <v>6.4250000000000002E-2</v>
      </c>
      <c r="S80" s="885">
        <v>1.12E-2</v>
      </c>
      <c r="T80" s="885"/>
      <c r="U80" s="885"/>
      <c r="V80" s="885">
        <v>2.8940000000000001</v>
      </c>
      <c r="W80" s="885">
        <v>0.32500000000000001</v>
      </c>
      <c r="X80" s="885"/>
      <c r="Y80" s="885"/>
      <c r="Z80" s="885">
        <v>97.887625000000014</v>
      </c>
      <c r="AA80" s="874">
        <v>0.11230131306150656</v>
      </c>
      <c r="AB80" s="874">
        <v>0.76825059729227507</v>
      </c>
      <c r="AC80" s="874">
        <v>4.7730944338375679E-2</v>
      </c>
      <c r="AD80" s="874">
        <v>0.18401845836934924</v>
      </c>
      <c r="AE80" s="874">
        <v>1</v>
      </c>
      <c r="AF80" s="874"/>
      <c r="AG80" s="875">
        <f t="shared" si="14"/>
        <v>0.76825059729227507</v>
      </c>
      <c r="AH80" s="875">
        <f t="shared" si="14"/>
        <v>4.7730944338375679E-2</v>
      </c>
      <c r="AI80" s="875">
        <f t="shared" si="14"/>
        <v>0.18401845836934924</v>
      </c>
      <c r="AJ80" s="875">
        <f t="shared" si="11"/>
        <v>1</v>
      </c>
      <c r="AK80" s="969" t="s">
        <v>32</v>
      </c>
      <c r="AL80" s="113" t="s">
        <v>165</v>
      </c>
      <c r="AM80" s="73">
        <v>14</v>
      </c>
      <c r="AN80" s="113" t="s">
        <v>2766</v>
      </c>
      <c r="AO80" s="876">
        <f t="shared" si="9"/>
        <v>3250</v>
      </c>
      <c r="AP80" s="876">
        <f t="shared" si="15"/>
        <v>28940</v>
      </c>
      <c r="AQ80" s="89">
        <v>1.5280384019618052</v>
      </c>
      <c r="AR80" s="89"/>
      <c r="AS80" s="113"/>
      <c r="AT80" s="89"/>
      <c r="AU80" s="89">
        <v>333.1849984683094</v>
      </c>
      <c r="AV80" s="89"/>
      <c r="AW80" s="89">
        <v>921.10068005298797</v>
      </c>
      <c r="AX80" s="89">
        <v>1609.2606204869157</v>
      </c>
      <c r="AY80" s="89">
        <v>175.82369788757427</v>
      </c>
      <c r="AZ80" s="89">
        <v>739.87021428647381</v>
      </c>
      <c r="BA80" s="89">
        <v>126.90170827486027</v>
      </c>
      <c r="BB80" s="89">
        <v>16.257342043527622</v>
      </c>
      <c r="BC80" s="89">
        <v>105.04104785145026</v>
      </c>
      <c r="BD80" s="89">
        <v>11.867164613904672</v>
      </c>
      <c r="BE80" s="89">
        <v>59.040739158515699</v>
      </c>
      <c r="BF80" s="89">
        <v>305.82396162360163</v>
      </c>
      <c r="BG80" s="89">
        <v>11.016724457554455</v>
      </c>
      <c r="BH80" s="89">
        <v>26.447220300825393</v>
      </c>
      <c r="BI80" s="89">
        <v>3.3581252011901936</v>
      </c>
      <c r="BJ80" s="89">
        <v>20.403827206529368</v>
      </c>
      <c r="BK80" s="89">
        <v>3.0911081240843359</v>
      </c>
      <c r="BL80" s="89">
        <v>25.424974751184205</v>
      </c>
      <c r="BM80" s="89">
        <v>9.2597455457884248</v>
      </c>
      <c r="BN80" s="89"/>
      <c r="BO80" s="113"/>
      <c r="BP80" s="89">
        <v>1.1910284943220104</v>
      </c>
      <c r="BQ80" s="113"/>
      <c r="BR80" s="89"/>
      <c r="BS80" s="113"/>
      <c r="BT80" s="89"/>
      <c r="BU80" s="89"/>
      <c r="BV80" s="618">
        <f t="shared" si="16"/>
        <v>279.68826975567521</v>
      </c>
      <c r="BW80" s="1001"/>
    </row>
    <row r="81" spans="2:75">
      <c r="B81" s="872" t="s">
        <v>2755</v>
      </c>
      <c r="C81" s="73" t="s">
        <v>2639</v>
      </c>
      <c r="D81" s="860" t="s">
        <v>1367</v>
      </c>
      <c r="E81" s="860" t="s">
        <v>2767</v>
      </c>
      <c r="F81" s="40" t="s">
        <v>32</v>
      </c>
      <c r="G81" s="860" t="s">
        <v>2768</v>
      </c>
      <c r="H81" s="995" t="s">
        <v>2757</v>
      </c>
      <c r="I81" s="860" t="s">
        <v>165</v>
      </c>
      <c r="J81" s="73">
        <v>10</v>
      </c>
      <c r="K81" s="113" t="s">
        <v>2769</v>
      </c>
      <c r="L81" s="885">
        <v>41.323</v>
      </c>
      <c r="M81" s="885">
        <v>0.22719999999999999</v>
      </c>
      <c r="N81" s="885">
        <v>55.194099999999992</v>
      </c>
      <c r="O81" s="885">
        <v>0.11539999999999999</v>
      </c>
      <c r="P81" s="885">
        <v>6.9125000000000006E-2</v>
      </c>
      <c r="Q81" s="885"/>
      <c r="R81" s="885">
        <v>0.17870000000000003</v>
      </c>
      <c r="S81" s="885">
        <v>3.6125000000000004E-2</v>
      </c>
      <c r="T81" s="885"/>
      <c r="U81" s="885"/>
      <c r="V81" s="885">
        <v>3.5219999999999998</v>
      </c>
      <c r="W81" s="885">
        <v>0.17280000000000001</v>
      </c>
      <c r="X81" s="885"/>
      <c r="Y81" s="885"/>
      <c r="Z81" s="885">
        <v>99.311999999999998</v>
      </c>
      <c r="AA81" s="874">
        <v>4.9063032367972749E-2</v>
      </c>
      <c r="AB81" s="874">
        <v>0.93496150783116538</v>
      </c>
      <c r="AC81" s="874">
        <v>2.5378175943604055E-2</v>
      </c>
      <c r="AD81" s="874">
        <v>3.9660316225230557E-2</v>
      </c>
      <c r="AE81" s="874">
        <v>1</v>
      </c>
      <c r="AF81" s="874"/>
      <c r="AG81" s="875">
        <f t="shared" si="14"/>
        <v>0.93496150783116538</v>
      </c>
      <c r="AH81" s="875">
        <f t="shared" si="14"/>
        <v>2.5378175943604055E-2</v>
      </c>
      <c r="AI81" s="875">
        <f t="shared" si="14"/>
        <v>3.9660316225230557E-2</v>
      </c>
      <c r="AJ81" s="875">
        <f t="shared" si="11"/>
        <v>1</v>
      </c>
      <c r="AK81" s="969" t="s">
        <v>32</v>
      </c>
      <c r="AL81" s="113" t="s">
        <v>165</v>
      </c>
      <c r="AM81" s="73">
        <v>15</v>
      </c>
      <c r="AN81" s="113" t="s">
        <v>2769</v>
      </c>
      <c r="AO81" s="876">
        <f t="shared" si="9"/>
        <v>1728</v>
      </c>
      <c r="AP81" s="876">
        <f t="shared" si="15"/>
        <v>35220</v>
      </c>
      <c r="AQ81" s="89">
        <v>3.7554702174435803</v>
      </c>
      <c r="AR81" s="89"/>
      <c r="AS81" s="113"/>
      <c r="AT81" s="89"/>
      <c r="AU81" s="89">
        <v>1129.8930795303334</v>
      </c>
      <c r="AV81" s="89"/>
      <c r="AW81" s="89">
        <v>730.01750571052742</v>
      </c>
      <c r="AX81" s="89">
        <v>1377.9778457557136</v>
      </c>
      <c r="AY81" s="89">
        <v>156.74631546657321</v>
      </c>
      <c r="AZ81" s="89">
        <v>668.89070963239658</v>
      </c>
      <c r="BA81" s="89">
        <v>111.45674108735069</v>
      </c>
      <c r="BB81" s="89">
        <v>22.250521676093747</v>
      </c>
      <c r="BC81" s="89">
        <v>89.760802122968471</v>
      </c>
      <c r="BD81" s="89">
        <v>10.036587483323391</v>
      </c>
      <c r="BE81" s="89">
        <v>50.431222122175647</v>
      </c>
      <c r="BF81" s="89">
        <v>232.10968670410981</v>
      </c>
      <c r="BG81" s="89">
        <v>9.06934601733</v>
      </c>
      <c r="BH81" s="89">
        <v>21.34844205993106</v>
      </c>
      <c r="BI81" s="89">
        <v>2.5730216297060005</v>
      </c>
      <c r="BJ81" s="89">
        <v>14.374747934164478</v>
      </c>
      <c r="BK81" s="89">
        <v>1.9800685123102955</v>
      </c>
      <c r="BL81" s="89">
        <v>26.566206674430607</v>
      </c>
      <c r="BM81" s="89">
        <v>5.808840994634509</v>
      </c>
      <c r="BN81" s="89"/>
      <c r="BO81" s="113"/>
      <c r="BP81" s="89">
        <v>13.145026420312616</v>
      </c>
      <c r="BQ81" s="113"/>
      <c r="BR81" s="89"/>
      <c r="BS81" s="113"/>
      <c r="BT81" s="89"/>
      <c r="BU81" s="89"/>
      <c r="BV81" s="618">
        <f t="shared" si="16"/>
        <v>1062.0363491112432</v>
      </c>
      <c r="BW81" s="1001"/>
    </row>
    <row r="82" spans="2:75">
      <c r="B82" s="883" t="s">
        <v>2770</v>
      </c>
      <c r="C82" s="73" t="s">
        <v>2639</v>
      </c>
      <c r="D82" s="40" t="s">
        <v>1367</v>
      </c>
      <c r="E82" s="860" t="s">
        <v>2771</v>
      </c>
      <c r="F82" s="860" t="s">
        <v>2772</v>
      </c>
      <c r="G82" s="860" t="s">
        <v>2773</v>
      </c>
      <c r="H82" s="995" t="s">
        <v>2774</v>
      </c>
      <c r="I82" s="860" t="s">
        <v>165</v>
      </c>
      <c r="J82" s="379">
        <v>5</v>
      </c>
      <c r="K82" s="886" t="s">
        <v>2775</v>
      </c>
      <c r="L82" s="139">
        <v>43.267999999999994</v>
      </c>
      <c r="M82" s="139">
        <v>0.37</v>
      </c>
      <c r="N82" s="139">
        <v>53.957999999999991</v>
      </c>
      <c r="O82" s="139">
        <v>0.13</v>
      </c>
      <c r="P82" s="139">
        <v>0.04</v>
      </c>
      <c r="Q82" s="139"/>
      <c r="R82" s="139">
        <v>0.5</v>
      </c>
      <c r="S82" s="139">
        <v>1.7999999999999999E-2</v>
      </c>
      <c r="T82" s="139">
        <v>2.4E-2</v>
      </c>
      <c r="U82" s="139">
        <v>6.0000000000000001E-3</v>
      </c>
      <c r="V82" s="139">
        <v>2.8879999999999999</v>
      </c>
      <c r="W82" s="139">
        <v>6.2E-2</v>
      </c>
      <c r="X82" s="139"/>
      <c r="Y82" s="139">
        <v>1.2260000000000002</v>
      </c>
      <c r="Z82" s="139">
        <v>99.286000000000001</v>
      </c>
      <c r="AA82" s="874">
        <v>2.1468144044321329E-2</v>
      </c>
      <c r="AB82" s="874">
        <v>0.76665781789222187</v>
      </c>
      <c r="AC82" s="874">
        <v>9.105595535320898E-3</v>
      </c>
      <c r="AD82" s="874">
        <v>0.22423658657245724</v>
      </c>
      <c r="AE82" s="874">
        <v>1</v>
      </c>
      <c r="AF82" s="874"/>
      <c r="AG82" s="875">
        <f t="shared" si="14"/>
        <v>0.76665781789222187</v>
      </c>
      <c r="AH82" s="875">
        <f t="shared" si="14"/>
        <v>9.105595535320898E-3</v>
      </c>
      <c r="AI82" s="875">
        <f t="shared" si="14"/>
        <v>0.22423658657245724</v>
      </c>
      <c r="AJ82" s="875">
        <f t="shared" si="11"/>
        <v>1</v>
      </c>
      <c r="AK82" s="968" t="s">
        <v>2776</v>
      </c>
      <c r="AL82" s="113" t="s">
        <v>165</v>
      </c>
      <c r="AM82" s="398">
        <v>5</v>
      </c>
      <c r="AN82" s="154" t="s">
        <v>2777</v>
      </c>
      <c r="AO82" s="876">
        <f t="shared" si="9"/>
        <v>620</v>
      </c>
      <c r="AP82" s="876">
        <f t="shared" si="15"/>
        <v>28880</v>
      </c>
      <c r="AQ82" s="89">
        <v>10.199999999999999</v>
      </c>
      <c r="AR82" s="89">
        <v>6.0000000000000012E-2</v>
      </c>
      <c r="AS82" s="89"/>
      <c r="AT82" s="89">
        <v>2.4200000000000004</v>
      </c>
      <c r="AU82" s="89">
        <v>730</v>
      </c>
      <c r="AV82" s="89"/>
      <c r="AW82" s="89">
        <v>2703.6</v>
      </c>
      <c r="AX82" s="89">
        <v>5178.3999999999996</v>
      </c>
      <c r="AY82" s="89">
        <v>493</v>
      </c>
      <c r="AZ82" s="89">
        <v>1809.2</v>
      </c>
      <c r="BA82" s="89">
        <v>260.39999999999998</v>
      </c>
      <c r="BB82" s="89">
        <v>25.4</v>
      </c>
      <c r="BC82" s="89">
        <v>189.2</v>
      </c>
      <c r="BD82" s="89">
        <v>21.8</v>
      </c>
      <c r="BE82" s="89">
        <v>106.2</v>
      </c>
      <c r="BF82" s="89">
        <v>501.2</v>
      </c>
      <c r="BG82" s="89">
        <v>18.8</v>
      </c>
      <c r="BH82" s="89">
        <v>44.4</v>
      </c>
      <c r="BI82" s="89">
        <v>5.2</v>
      </c>
      <c r="BJ82" s="89">
        <v>29.4</v>
      </c>
      <c r="BK82" s="89">
        <v>4</v>
      </c>
      <c r="BL82" s="89">
        <v>86.4</v>
      </c>
      <c r="BM82" s="89">
        <v>34.200000000000003</v>
      </c>
      <c r="BN82" s="89"/>
      <c r="BO82" s="89"/>
      <c r="BP82" s="89">
        <v>0.67999999999999994</v>
      </c>
      <c r="BQ82" s="89">
        <v>0.6399999999999999</v>
      </c>
      <c r="BR82" s="89">
        <v>0.1</v>
      </c>
      <c r="BS82" s="89"/>
      <c r="BT82" s="89">
        <v>18.2</v>
      </c>
      <c r="BU82" s="89">
        <v>8.6</v>
      </c>
      <c r="BV82" s="618">
        <f t="shared" si="16"/>
        <v>1729.5486319153172</v>
      </c>
      <c r="BW82" s="1001"/>
    </row>
    <row r="83" spans="2:75">
      <c r="B83" s="883" t="s">
        <v>2770</v>
      </c>
      <c r="C83" s="73" t="s">
        <v>2639</v>
      </c>
      <c r="D83" s="40" t="s">
        <v>1367</v>
      </c>
      <c r="E83" s="860" t="s">
        <v>2771</v>
      </c>
      <c r="F83" s="860" t="s">
        <v>2778</v>
      </c>
      <c r="G83" s="860" t="s">
        <v>2773</v>
      </c>
      <c r="H83" s="995" t="s">
        <v>2774</v>
      </c>
      <c r="I83" s="860" t="s">
        <v>165</v>
      </c>
      <c r="J83" s="379">
        <v>6</v>
      </c>
      <c r="K83" s="886" t="s">
        <v>2779</v>
      </c>
      <c r="L83" s="139">
        <v>42.771666666666668</v>
      </c>
      <c r="M83" s="139">
        <v>0.32666666666666672</v>
      </c>
      <c r="N83" s="139">
        <v>54.356666666666676</v>
      </c>
      <c r="O83" s="139">
        <v>0.19666666666666666</v>
      </c>
      <c r="P83" s="139">
        <v>0.14166666666666666</v>
      </c>
      <c r="Q83" s="139"/>
      <c r="R83" s="139">
        <v>0.11833333333333333</v>
      </c>
      <c r="S83" s="139">
        <v>1.4999999999999999E-2</v>
      </c>
      <c r="T83" s="139">
        <v>3.0000000000000002E-2</v>
      </c>
      <c r="U83" s="139">
        <v>6.6666666666666671E-3</v>
      </c>
      <c r="V83" s="139">
        <v>3.5966666666666671</v>
      </c>
      <c r="W83" s="139">
        <v>1.5000000000000001E-2</v>
      </c>
      <c r="X83" s="139"/>
      <c r="Y83" s="139">
        <v>1.5133333333333334</v>
      </c>
      <c r="Z83" s="139">
        <v>98.78166666666668</v>
      </c>
      <c r="AA83" s="874">
        <v>4.1705282669138085E-3</v>
      </c>
      <c r="AB83" s="874">
        <v>0.95478276258738182</v>
      </c>
      <c r="AC83" s="874">
        <v>2.2029666617711854E-3</v>
      </c>
      <c r="AD83" s="874">
        <v>4.3014270750846996E-2</v>
      </c>
      <c r="AE83" s="874">
        <v>1</v>
      </c>
      <c r="AF83" s="874"/>
      <c r="AG83" s="875">
        <f t="shared" si="14"/>
        <v>0.95478276258738182</v>
      </c>
      <c r="AH83" s="875">
        <f t="shared" si="14"/>
        <v>2.2029666617711854E-3</v>
      </c>
      <c r="AI83" s="875">
        <f t="shared" si="14"/>
        <v>4.3014270750846996E-2</v>
      </c>
      <c r="AJ83" s="875">
        <f t="shared" si="11"/>
        <v>1</v>
      </c>
      <c r="AK83" s="968" t="s">
        <v>2776</v>
      </c>
      <c r="AL83" s="113" t="s">
        <v>165</v>
      </c>
      <c r="AM83" s="398">
        <v>3</v>
      </c>
      <c r="AN83" s="154" t="s">
        <v>2780</v>
      </c>
      <c r="AO83" s="876">
        <f t="shared" si="9"/>
        <v>150</v>
      </c>
      <c r="AP83" s="876">
        <f t="shared" si="15"/>
        <v>35966.666666666672</v>
      </c>
      <c r="AQ83" s="89">
        <v>5.333333333333333</v>
      </c>
      <c r="AR83" s="89">
        <v>0.20000000000000004</v>
      </c>
      <c r="AS83" s="89"/>
      <c r="AT83" s="89">
        <v>0.13333333333333333</v>
      </c>
      <c r="AU83" s="89">
        <v>264</v>
      </c>
      <c r="AV83" s="89"/>
      <c r="AW83" s="89">
        <v>920.66666666666663</v>
      </c>
      <c r="AX83" s="89">
        <v>2178.3333333333335</v>
      </c>
      <c r="AY83" s="89">
        <v>225</v>
      </c>
      <c r="AZ83" s="89">
        <v>820</v>
      </c>
      <c r="BA83" s="89">
        <v>116.66666666666667</v>
      </c>
      <c r="BB83" s="89">
        <v>17.333333333333332</v>
      </c>
      <c r="BC83" s="89">
        <v>87.333333333333329</v>
      </c>
      <c r="BD83" s="89">
        <v>10</v>
      </c>
      <c r="BE83" s="89">
        <v>51.666666666666664</v>
      </c>
      <c r="BF83" s="89">
        <v>352.33333333333331</v>
      </c>
      <c r="BG83" s="89">
        <v>10</v>
      </c>
      <c r="BH83" s="89">
        <v>28.333333333333332</v>
      </c>
      <c r="BI83" s="89">
        <v>4</v>
      </c>
      <c r="BJ83" s="89">
        <v>28.666666666666668</v>
      </c>
      <c r="BK83" s="89">
        <v>4.333333333333333</v>
      </c>
      <c r="BL83" s="89">
        <v>49.666666666666664</v>
      </c>
      <c r="BM83" s="89">
        <v>8</v>
      </c>
      <c r="BN83" s="89"/>
      <c r="BO83" s="89"/>
      <c r="BP83" s="89">
        <v>0.43333333333333335</v>
      </c>
      <c r="BQ83" s="89">
        <v>1.3</v>
      </c>
      <c r="BR83" s="89">
        <v>0.16666666666666666</v>
      </c>
      <c r="BS83" s="89"/>
      <c r="BT83" s="89">
        <v>3.6666666666666665</v>
      </c>
      <c r="BU83" s="89">
        <v>6</v>
      </c>
      <c r="BV83" s="618">
        <f t="shared" si="16"/>
        <v>1526.9888822315418</v>
      </c>
      <c r="BW83" s="1001"/>
    </row>
    <row r="84" spans="2:75">
      <c r="B84" s="883" t="s">
        <v>2781</v>
      </c>
      <c r="C84" s="73" t="s">
        <v>2639</v>
      </c>
      <c r="D84" s="860" t="s">
        <v>1367</v>
      </c>
      <c r="E84" s="860" t="s">
        <v>2782</v>
      </c>
      <c r="F84" s="860" t="s">
        <v>2783</v>
      </c>
      <c r="G84" s="860" t="s">
        <v>121</v>
      </c>
      <c r="H84" s="995" t="s">
        <v>2757</v>
      </c>
      <c r="I84" s="860" t="s">
        <v>165</v>
      </c>
      <c r="J84" s="379">
        <v>16</v>
      </c>
      <c r="K84" s="113" t="s">
        <v>2784</v>
      </c>
      <c r="L84" s="139">
        <v>42.196874999999999</v>
      </c>
      <c r="M84" s="139">
        <v>0.35374999999999995</v>
      </c>
      <c r="N84" s="139">
        <v>54.696875000000006</v>
      </c>
      <c r="O84" s="139">
        <v>7.8750000000000014E-2</v>
      </c>
      <c r="P84" s="139">
        <v>3.6875000000000005E-2</v>
      </c>
      <c r="Q84" s="139"/>
      <c r="R84" s="139">
        <v>0.10312500000000001</v>
      </c>
      <c r="S84" s="139"/>
      <c r="T84" s="139">
        <v>8.1249999999999985E-3</v>
      </c>
      <c r="U84" s="139"/>
      <c r="V84" s="139">
        <v>2.2312500000000002</v>
      </c>
      <c r="W84" s="139">
        <v>0.20749999999999996</v>
      </c>
      <c r="X84" s="139"/>
      <c r="Y84" s="139"/>
      <c r="Z84" s="139"/>
      <c r="AA84" s="874">
        <v>9.2997198879551796E-2</v>
      </c>
      <c r="AB84" s="874">
        <v>0.59231483939474394</v>
      </c>
      <c r="AC84" s="874">
        <v>3.047437215450139E-2</v>
      </c>
      <c r="AD84" s="874">
        <v>0.37721078845075467</v>
      </c>
      <c r="AE84" s="874">
        <v>1</v>
      </c>
      <c r="AF84" s="874"/>
      <c r="AG84" s="875">
        <f t="shared" si="14"/>
        <v>0.59231483939474394</v>
      </c>
      <c r="AH84" s="875">
        <f t="shared" si="14"/>
        <v>3.047437215450139E-2</v>
      </c>
      <c r="AI84" s="875">
        <f t="shared" si="14"/>
        <v>0.37721078845075467</v>
      </c>
      <c r="AJ84" s="875">
        <f t="shared" si="11"/>
        <v>1</v>
      </c>
      <c r="AK84" s="968" t="s">
        <v>2785</v>
      </c>
      <c r="AL84" s="113" t="s">
        <v>165</v>
      </c>
      <c r="AM84" s="379">
        <v>16</v>
      </c>
      <c r="AN84" s="113" t="s">
        <v>2784</v>
      </c>
      <c r="AO84" s="876">
        <f t="shared" si="9"/>
        <v>2074.9999999999995</v>
      </c>
      <c r="AP84" s="876">
        <f t="shared" si="15"/>
        <v>22312.5</v>
      </c>
      <c r="AQ84" s="89">
        <v>4.6281250000000007</v>
      </c>
      <c r="AR84" s="89">
        <v>0.11437500000000003</v>
      </c>
      <c r="AS84" s="89"/>
      <c r="AT84" s="89">
        <v>0.8531249999999998</v>
      </c>
      <c r="AU84" s="89">
        <v>247.28125</v>
      </c>
      <c r="AV84" s="89"/>
      <c r="AW84" s="89">
        <v>1822.5</v>
      </c>
      <c r="AX84" s="89">
        <v>3303.375</v>
      </c>
      <c r="AY84" s="89">
        <v>355.4375</v>
      </c>
      <c r="AZ84" s="89">
        <v>1461.5</v>
      </c>
      <c r="BA84" s="89">
        <v>240.26249999999999</v>
      </c>
      <c r="BB84" s="89">
        <v>18.780625000000001</v>
      </c>
      <c r="BC84" s="89">
        <v>181.47499999999999</v>
      </c>
      <c r="BD84" s="89">
        <v>21.135625000000005</v>
      </c>
      <c r="BE84" s="89">
        <v>106.26875000000001</v>
      </c>
      <c r="BF84" s="89">
        <v>540.3125</v>
      </c>
      <c r="BG84" s="89">
        <v>19.592500000000001</v>
      </c>
      <c r="BH84" s="89">
        <v>47.812500000000007</v>
      </c>
      <c r="BI84" s="89">
        <v>6.02</v>
      </c>
      <c r="BJ84" s="89">
        <v>36.806249999999999</v>
      </c>
      <c r="BK84" s="89">
        <v>5.3606249999999998</v>
      </c>
      <c r="BL84" s="89">
        <v>64.681249999999991</v>
      </c>
      <c r="BM84" s="89">
        <v>26.843750000000004</v>
      </c>
      <c r="BN84" s="89"/>
      <c r="BO84" s="89"/>
      <c r="BP84" s="89">
        <v>1.0549999999999999</v>
      </c>
      <c r="BQ84" s="89">
        <v>0.42187500000000006</v>
      </c>
      <c r="BR84" s="89">
        <v>9.3749999999999997E-3</v>
      </c>
      <c r="BS84" s="89"/>
      <c r="BT84" s="89">
        <v>14.612500000000001</v>
      </c>
      <c r="BU84" s="89"/>
      <c r="BV84" s="618">
        <f t="shared" si="16"/>
        <v>1653.5887257839011</v>
      </c>
      <c r="BW84" s="1001"/>
    </row>
    <row r="85" spans="2:75">
      <c r="B85" s="872" t="s">
        <v>2786</v>
      </c>
      <c r="C85" s="73" t="s">
        <v>2639</v>
      </c>
      <c r="D85" s="860" t="s">
        <v>1367</v>
      </c>
      <c r="E85" s="860" t="s">
        <v>2787</v>
      </c>
      <c r="F85" s="40" t="s">
        <v>2788</v>
      </c>
      <c r="G85" s="887" t="s">
        <v>121</v>
      </c>
      <c r="H85" s="995" t="s">
        <v>2789</v>
      </c>
      <c r="I85" s="40" t="s">
        <v>165</v>
      </c>
      <c r="J85" s="154">
        <v>21</v>
      </c>
      <c r="K85" s="113" t="s">
        <v>2790</v>
      </c>
      <c r="L85" s="119">
        <v>42.026666666666664</v>
      </c>
      <c r="M85" s="119">
        <v>0.24857142857142861</v>
      </c>
      <c r="N85" s="119">
        <v>55.258571428571429</v>
      </c>
      <c r="O85" s="119">
        <v>6.0000000000000019E-2</v>
      </c>
      <c r="P85" s="119">
        <v>2.4736842105263161E-2</v>
      </c>
      <c r="Q85" s="119"/>
      <c r="R85" s="119">
        <v>3.1538461538461543E-2</v>
      </c>
      <c r="S85" s="119">
        <v>0.01</v>
      </c>
      <c r="T85" s="119">
        <v>0.01</v>
      </c>
      <c r="U85" s="119">
        <v>0.01</v>
      </c>
      <c r="V85" s="119">
        <v>3.7966666666666669</v>
      </c>
      <c r="W85" s="119">
        <v>5.0000000000000024E-2</v>
      </c>
      <c r="X85" s="119"/>
      <c r="Y85" s="119">
        <v>1.6090476190476191</v>
      </c>
      <c r="Z85" s="119">
        <v>99.914285714285754</v>
      </c>
      <c r="AA85" s="874">
        <v>1.316944688323091E-2</v>
      </c>
      <c r="AB85" s="880">
        <v>1.0078754092558182</v>
      </c>
      <c r="AC85" s="874">
        <v>7.3432222059039536E-3</v>
      </c>
      <c r="AD85" s="880">
        <v>-1.5218631461722153E-2</v>
      </c>
      <c r="AE85" s="874">
        <v>1</v>
      </c>
      <c r="AF85" s="874"/>
      <c r="AG85" s="875">
        <f t="shared" ref="AG85" si="17">AB85+AD85</f>
        <v>0.992656777794096</v>
      </c>
      <c r="AH85" s="875">
        <f t="shared" si="14"/>
        <v>7.3432222059039536E-3</v>
      </c>
      <c r="AI85" s="875">
        <f>0</f>
        <v>0</v>
      </c>
      <c r="AJ85" s="875">
        <f t="shared" ref="AJ85:AJ98" si="18">SUM(AG85:AI85)</f>
        <v>1</v>
      </c>
      <c r="AK85" s="969" t="s">
        <v>32</v>
      </c>
      <c r="AL85" s="113" t="s">
        <v>165</v>
      </c>
      <c r="AM85" s="154">
        <v>13</v>
      </c>
      <c r="AN85" s="113" t="s">
        <v>2790</v>
      </c>
      <c r="AO85" s="876">
        <f t="shared" si="9"/>
        <v>500.00000000000023</v>
      </c>
      <c r="AP85" s="876">
        <f t="shared" si="15"/>
        <v>37966.666666666672</v>
      </c>
      <c r="AQ85" s="89">
        <v>17.599999999999998</v>
      </c>
      <c r="AR85" s="89"/>
      <c r="AS85" s="89"/>
      <c r="AT85" s="89"/>
      <c r="AU85" s="89">
        <v>169.84615384615384</v>
      </c>
      <c r="AV85" s="89">
        <v>58.43636363636363</v>
      </c>
      <c r="AW85" s="89">
        <v>555.84615384615381</v>
      </c>
      <c r="AX85" s="89">
        <v>1748.5384615384614</v>
      </c>
      <c r="AY85" s="89">
        <v>249.76923076923077</v>
      </c>
      <c r="AZ85" s="89">
        <v>1129.1538461538462</v>
      </c>
      <c r="BA85" s="89">
        <v>241.23076923076925</v>
      </c>
      <c r="BB85" s="89">
        <v>26.630769230769225</v>
      </c>
      <c r="BC85" s="89">
        <v>229.86153846153846</v>
      </c>
      <c r="BD85" s="89">
        <v>29.199999999999996</v>
      </c>
      <c r="BE85" s="89">
        <v>171.14615384615385</v>
      </c>
      <c r="BF85" s="89">
        <v>1093.3846153846155</v>
      </c>
      <c r="BG85" s="89">
        <v>34.692307692307693</v>
      </c>
      <c r="BH85" s="89">
        <v>103.14615384615384</v>
      </c>
      <c r="BI85" s="89">
        <v>14.399999999999999</v>
      </c>
      <c r="BJ85" s="89">
        <v>99.530769230769238</v>
      </c>
      <c r="BK85" s="89">
        <v>15.792307692307695</v>
      </c>
      <c r="BL85" s="89">
        <v>73.000000000000014</v>
      </c>
      <c r="BM85" s="89">
        <v>59.716666666666661</v>
      </c>
      <c r="BN85" s="89">
        <v>477.76923076923077</v>
      </c>
      <c r="BO85" s="89">
        <v>30.307692307692314</v>
      </c>
      <c r="BP85" s="89"/>
      <c r="BQ85" s="89"/>
      <c r="BR85" s="89"/>
      <c r="BS85" s="89"/>
      <c r="BT85" s="89"/>
      <c r="BU85" s="89"/>
      <c r="BV85" s="618">
        <f t="shared" si="16"/>
        <v>1161.9361465377037</v>
      </c>
      <c r="BW85" s="1001"/>
    </row>
    <row r="86" spans="2:75">
      <c r="B86" s="872" t="s">
        <v>2786</v>
      </c>
      <c r="C86" s="73" t="s">
        <v>2639</v>
      </c>
      <c r="D86" s="860" t="s">
        <v>1367</v>
      </c>
      <c r="E86" s="860" t="s">
        <v>2787</v>
      </c>
      <c r="F86" s="40" t="s">
        <v>2788</v>
      </c>
      <c r="G86" s="887" t="s">
        <v>121</v>
      </c>
      <c r="H86" s="995" t="s">
        <v>2789</v>
      </c>
      <c r="I86" s="40" t="s">
        <v>165</v>
      </c>
      <c r="J86" s="154">
        <v>23</v>
      </c>
      <c r="K86" s="113" t="s">
        <v>2791</v>
      </c>
      <c r="L86" s="119">
        <v>42.49260869565218</v>
      </c>
      <c r="M86" s="119">
        <v>0.21826086956521742</v>
      </c>
      <c r="N86" s="119">
        <v>54.968695652173913</v>
      </c>
      <c r="O86" s="119">
        <v>6.434782608695655E-2</v>
      </c>
      <c r="P86" s="119">
        <v>1.6842105263157898E-2</v>
      </c>
      <c r="Q86" s="119"/>
      <c r="R86" s="119">
        <v>2.6666666666666668E-2</v>
      </c>
      <c r="S86" s="119"/>
      <c r="T86" s="119">
        <v>0.72</v>
      </c>
      <c r="U86" s="119">
        <v>49.760000000000005</v>
      </c>
      <c r="V86" s="119">
        <v>3.4965217391304351</v>
      </c>
      <c r="W86" s="119">
        <v>6.8260869565217416E-2</v>
      </c>
      <c r="X86" s="119"/>
      <c r="Y86" s="119">
        <v>1.477857142857143</v>
      </c>
      <c r="Z86" s="119">
        <v>100.15214285714285</v>
      </c>
      <c r="AA86" s="874">
        <v>1.9522506839094757E-2</v>
      </c>
      <c r="AB86" s="874">
        <v>0.9281979663207951</v>
      </c>
      <c r="AC86" s="874">
        <v>1.0025094663712354E-2</v>
      </c>
      <c r="AD86" s="874">
        <v>6.1776939015492548E-2</v>
      </c>
      <c r="AE86" s="874">
        <v>1</v>
      </c>
      <c r="AF86" s="874"/>
      <c r="AG86" s="875">
        <f t="shared" ref="AG86:AI98" si="19">AB86</f>
        <v>0.9281979663207951</v>
      </c>
      <c r="AH86" s="875">
        <f t="shared" si="19"/>
        <v>1.0025094663712354E-2</v>
      </c>
      <c r="AI86" s="875">
        <f t="shared" si="19"/>
        <v>6.1776939015492548E-2</v>
      </c>
      <c r="AJ86" s="875">
        <f t="shared" si="18"/>
        <v>1</v>
      </c>
      <c r="AK86" s="969" t="s">
        <v>32</v>
      </c>
      <c r="AL86" s="113" t="s">
        <v>165</v>
      </c>
      <c r="AM86" s="154">
        <v>12</v>
      </c>
      <c r="AN86" s="113" t="s">
        <v>2791</v>
      </c>
      <c r="AO86" s="876">
        <f t="shared" si="9"/>
        <v>682.60869565217422</v>
      </c>
      <c r="AP86" s="876">
        <f t="shared" si="15"/>
        <v>34965.217391304352</v>
      </c>
      <c r="AQ86" s="89">
        <v>8.1333333333333329</v>
      </c>
      <c r="AR86" s="89"/>
      <c r="AS86" s="89"/>
      <c r="AT86" s="89"/>
      <c r="AU86" s="89">
        <v>495.91666666666669</v>
      </c>
      <c r="AV86" s="89">
        <v>73.966666666666654</v>
      </c>
      <c r="AW86" s="89">
        <v>896.08333333333337</v>
      </c>
      <c r="AX86" s="89">
        <v>2297.8333333333335</v>
      </c>
      <c r="AY86" s="89">
        <v>295.33333333333331</v>
      </c>
      <c r="AZ86" s="89">
        <v>1284.5</v>
      </c>
      <c r="BA86" s="89">
        <v>221.5</v>
      </c>
      <c r="BB86" s="89">
        <v>26.766666666666662</v>
      </c>
      <c r="BC86" s="89">
        <v>191.20833333333334</v>
      </c>
      <c r="BD86" s="89">
        <v>21.416666666666661</v>
      </c>
      <c r="BE86" s="89">
        <v>114.30833333333332</v>
      </c>
      <c r="BF86" s="89">
        <v>544</v>
      </c>
      <c r="BG86" s="89">
        <v>20.758333333333336</v>
      </c>
      <c r="BH86" s="89">
        <v>51.883333333333333</v>
      </c>
      <c r="BI86" s="89">
        <v>5.875</v>
      </c>
      <c r="BJ86" s="89">
        <v>33.491666666666667</v>
      </c>
      <c r="BK86" s="89">
        <v>4.4333333333333336</v>
      </c>
      <c r="BL86" s="89">
        <v>39.43333333333333</v>
      </c>
      <c r="BM86" s="89">
        <v>15.475</v>
      </c>
      <c r="BN86" s="89">
        <v>647.83333333333337</v>
      </c>
      <c r="BO86" s="89">
        <v>19.074999999999999</v>
      </c>
      <c r="BP86" s="89"/>
      <c r="BQ86" s="89"/>
      <c r="BR86" s="89"/>
      <c r="BS86" s="89"/>
      <c r="BT86" s="89"/>
      <c r="BU86" s="89"/>
      <c r="BV86" s="618">
        <f t="shared" si="16"/>
        <v>1020.2507793437009</v>
      </c>
      <c r="BW86" s="1001"/>
    </row>
    <row r="87" spans="2:75">
      <c r="B87" s="872" t="s">
        <v>2786</v>
      </c>
      <c r="C87" s="73" t="s">
        <v>2639</v>
      </c>
      <c r="D87" s="860" t="s">
        <v>1367</v>
      </c>
      <c r="E87" s="860" t="s">
        <v>2787</v>
      </c>
      <c r="F87" s="40" t="s">
        <v>2788</v>
      </c>
      <c r="G87" s="887" t="s">
        <v>121</v>
      </c>
      <c r="H87" s="995" t="s">
        <v>2789</v>
      </c>
      <c r="I87" s="40" t="s">
        <v>165</v>
      </c>
      <c r="J87" s="73">
        <v>26</v>
      </c>
      <c r="K87" s="113" t="s">
        <v>2792</v>
      </c>
      <c r="L87" s="119">
        <v>42.21</v>
      </c>
      <c r="M87" s="119">
        <v>0.27500000000000002</v>
      </c>
      <c r="N87" s="119">
        <v>54.923846153846156</v>
      </c>
      <c r="O87" s="119">
        <v>4.7200000000000027E-2</v>
      </c>
      <c r="P87" s="119">
        <v>2.0526315789473691E-2</v>
      </c>
      <c r="Q87" s="119"/>
      <c r="R87" s="119">
        <v>4.2916666666666686E-2</v>
      </c>
      <c r="S87" s="119"/>
      <c r="T87" s="119">
        <v>1.2500000000000001E-2</v>
      </c>
      <c r="U87" s="119">
        <v>2.6666666666666668E-2</v>
      </c>
      <c r="V87" s="119">
        <v>3.5173076923076914</v>
      </c>
      <c r="W87" s="119">
        <v>6.8461538461538504E-2</v>
      </c>
      <c r="X87" s="119"/>
      <c r="Y87" s="119"/>
      <c r="Z87" s="119"/>
      <c r="AA87" s="874">
        <v>1.9464188080918553E-2</v>
      </c>
      <c r="AB87" s="874">
        <v>0.93371587265932876</v>
      </c>
      <c r="AC87" s="874">
        <v>1.0054565789622338E-2</v>
      </c>
      <c r="AD87" s="874">
        <v>5.6229561551048898E-2</v>
      </c>
      <c r="AE87" s="874">
        <v>1</v>
      </c>
      <c r="AF87" s="874"/>
      <c r="AG87" s="875">
        <f t="shared" si="19"/>
        <v>0.93371587265932876</v>
      </c>
      <c r="AH87" s="875">
        <f t="shared" si="19"/>
        <v>1.0054565789622338E-2</v>
      </c>
      <c r="AI87" s="875">
        <f t="shared" si="19"/>
        <v>5.6229561551048898E-2</v>
      </c>
      <c r="AJ87" s="875">
        <f t="shared" si="18"/>
        <v>1</v>
      </c>
      <c r="AK87" s="969" t="s">
        <v>32</v>
      </c>
      <c r="AL87" s="113" t="s">
        <v>165</v>
      </c>
      <c r="AM87" s="154">
        <v>16</v>
      </c>
      <c r="AN87" s="113" t="s">
        <v>2792</v>
      </c>
      <c r="AO87" s="876">
        <f t="shared" si="9"/>
        <v>684.6153846153851</v>
      </c>
      <c r="AP87" s="876">
        <f t="shared" si="15"/>
        <v>35173.076923076915</v>
      </c>
      <c r="AQ87" s="89">
        <v>12.5</v>
      </c>
      <c r="AR87" s="89"/>
      <c r="AS87" s="89"/>
      <c r="AT87" s="89"/>
      <c r="AU87" s="89">
        <v>352.8125</v>
      </c>
      <c r="AV87" s="89">
        <v>150.08124999999998</v>
      </c>
      <c r="AW87" s="89">
        <v>794.75</v>
      </c>
      <c r="AX87" s="89">
        <v>1767.75</v>
      </c>
      <c r="AY87" s="89">
        <v>186.25</v>
      </c>
      <c r="AZ87" s="89">
        <v>679.875</v>
      </c>
      <c r="BA87" s="89">
        <v>93.731250000000003</v>
      </c>
      <c r="BB87" s="89">
        <v>17.443750000000001</v>
      </c>
      <c r="BC87" s="89">
        <v>74.793749999999989</v>
      </c>
      <c r="BD87" s="89">
        <v>7.7312500000000011</v>
      </c>
      <c r="BE87" s="89">
        <v>40.481250000000003</v>
      </c>
      <c r="BF87" s="89">
        <v>246.25</v>
      </c>
      <c r="BG87" s="89">
        <v>7.7562499999999996</v>
      </c>
      <c r="BH87" s="89">
        <v>22.062499999999996</v>
      </c>
      <c r="BI87" s="89">
        <v>2.9625000000000004</v>
      </c>
      <c r="BJ87" s="89">
        <v>20.387499999999999</v>
      </c>
      <c r="BK87" s="89">
        <v>3.4437499999999992</v>
      </c>
      <c r="BL87" s="89">
        <v>106.34375</v>
      </c>
      <c r="BM87" s="89">
        <v>39.96875</v>
      </c>
      <c r="BN87" s="89">
        <v>392.4375</v>
      </c>
      <c r="BO87" s="89">
        <v>20.149999999999999</v>
      </c>
      <c r="BP87" s="89"/>
      <c r="BQ87" s="89"/>
      <c r="BR87" s="89"/>
      <c r="BS87" s="89"/>
      <c r="BT87" s="89"/>
      <c r="BU87" s="89"/>
      <c r="BV87" s="618">
        <f t="shared" si="16"/>
        <v>1285.4753345316549</v>
      </c>
      <c r="BW87" s="1001"/>
    </row>
    <row r="88" spans="2:75">
      <c r="B88" s="872" t="s">
        <v>2793</v>
      </c>
      <c r="C88" s="73" t="s">
        <v>2639</v>
      </c>
      <c r="D88" s="860" t="s">
        <v>1367</v>
      </c>
      <c r="E88" s="860" t="s">
        <v>2794</v>
      </c>
      <c r="F88" s="40" t="s">
        <v>32</v>
      </c>
      <c r="G88" s="40" t="s">
        <v>2795</v>
      </c>
      <c r="H88" s="995" t="s">
        <v>2757</v>
      </c>
      <c r="I88" s="860" t="s">
        <v>165</v>
      </c>
      <c r="J88" s="73">
        <v>15</v>
      </c>
      <c r="K88" s="113" t="s">
        <v>2796</v>
      </c>
      <c r="L88" s="119">
        <v>42.234266666666663</v>
      </c>
      <c r="M88" s="119">
        <v>0.14213333333333333</v>
      </c>
      <c r="N88" s="119">
        <v>55.197933333333339</v>
      </c>
      <c r="O88" s="119">
        <v>0.24573333333333336</v>
      </c>
      <c r="P88" s="119">
        <v>0.19446666666666665</v>
      </c>
      <c r="Q88" s="119"/>
      <c r="R88" s="119">
        <v>4.2799999999999998E-2</v>
      </c>
      <c r="S88" s="119"/>
      <c r="T88" s="119">
        <v>2.9133333333333334E-2</v>
      </c>
      <c r="U88" s="119">
        <v>5.7333333333333342E-3</v>
      </c>
      <c r="V88" s="119">
        <v>3.5361333333333338</v>
      </c>
      <c r="W88" s="119">
        <v>5.5133333333333361E-2</v>
      </c>
      <c r="X88" s="119">
        <v>101.65059999999998</v>
      </c>
      <c r="Y88" s="119"/>
      <c r="Z88" s="119"/>
      <c r="AA88" s="874">
        <v>1.5591418121488638E-2</v>
      </c>
      <c r="AB88" s="874">
        <v>0.93871338819573502</v>
      </c>
      <c r="AC88" s="874">
        <v>8.0971263523767593E-3</v>
      </c>
      <c r="AD88" s="874">
        <v>5.3189485451888216E-2</v>
      </c>
      <c r="AE88" s="874">
        <v>1</v>
      </c>
      <c r="AF88" s="874"/>
      <c r="AG88" s="875">
        <f t="shared" si="19"/>
        <v>0.93871338819573502</v>
      </c>
      <c r="AH88" s="875">
        <f t="shared" si="19"/>
        <v>8.0971263523767593E-3</v>
      </c>
      <c r="AI88" s="875">
        <f t="shared" si="19"/>
        <v>5.3189485451888216E-2</v>
      </c>
      <c r="AJ88" s="875">
        <f t="shared" si="18"/>
        <v>1</v>
      </c>
      <c r="AK88" s="968">
        <v>30</v>
      </c>
      <c r="AL88" s="113" t="s">
        <v>165</v>
      </c>
      <c r="AM88" s="73">
        <v>23</v>
      </c>
      <c r="AN88" s="113" t="s">
        <v>2796</v>
      </c>
      <c r="AO88" s="876">
        <f t="shared" si="9"/>
        <v>551.3333333333336</v>
      </c>
      <c r="AP88" s="876">
        <f t="shared" si="15"/>
        <v>35361.333333333336</v>
      </c>
      <c r="AQ88" s="89">
        <v>3.641822665179542</v>
      </c>
      <c r="AR88" s="89">
        <v>0.47420086151770074</v>
      </c>
      <c r="AS88" s="113"/>
      <c r="AT88" s="89">
        <v>0.17852962606453815</v>
      </c>
      <c r="AU88" s="89">
        <v>248.10284605485089</v>
      </c>
      <c r="AV88" s="89"/>
      <c r="AW88" s="89">
        <v>846.17852976622748</v>
      </c>
      <c r="AX88" s="89">
        <v>1217.5731014780636</v>
      </c>
      <c r="AY88" s="89">
        <v>112.57996071621666</v>
      </c>
      <c r="AZ88" s="89">
        <v>427.52272589429919</v>
      </c>
      <c r="BA88" s="89">
        <v>81.256327913329287</v>
      </c>
      <c r="BB88" s="89">
        <v>17.552173044122291</v>
      </c>
      <c r="BC88" s="89">
        <v>76.524151734918163</v>
      </c>
      <c r="BD88" s="89">
        <v>10.873493637170473</v>
      </c>
      <c r="BE88" s="89">
        <v>62.73462532077577</v>
      </c>
      <c r="BF88" s="89">
        <v>395.9714815583531</v>
      </c>
      <c r="BG88" s="89">
        <v>12.183001665507675</v>
      </c>
      <c r="BH88" s="89">
        <v>32.641847973003571</v>
      </c>
      <c r="BI88" s="89">
        <v>4.7218664138898934</v>
      </c>
      <c r="BJ88" s="89">
        <v>32.882890823175259</v>
      </c>
      <c r="BK88" s="89">
        <v>5.0492287382981322</v>
      </c>
      <c r="BL88" s="89">
        <v>29.17182955649864</v>
      </c>
      <c r="BM88" s="89">
        <v>13.747209580267596</v>
      </c>
      <c r="BN88" s="89"/>
      <c r="BO88" s="113"/>
      <c r="BP88" s="89">
        <v>0.7729173648819273</v>
      </c>
      <c r="BQ88" s="113"/>
      <c r="BR88" s="89"/>
      <c r="BS88" s="113"/>
      <c r="BT88" s="89">
        <v>8.1500776677737239</v>
      </c>
      <c r="BU88" s="89"/>
      <c r="BV88" s="618">
        <f t="shared" si="16"/>
        <v>664.39597896278497</v>
      </c>
      <c r="BW88" s="1001"/>
    </row>
    <row r="89" spans="2:75">
      <c r="B89" s="872" t="s">
        <v>2793</v>
      </c>
      <c r="C89" s="73" t="s">
        <v>2639</v>
      </c>
      <c r="D89" s="860" t="s">
        <v>1367</v>
      </c>
      <c r="E89" s="860" t="s">
        <v>2794</v>
      </c>
      <c r="F89" s="40" t="s">
        <v>32</v>
      </c>
      <c r="G89" s="40" t="s">
        <v>2795</v>
      </c>
      <c r="H89" s="995" t="s">
        <v>2757</v>
      </c>
      <c r="I89" s="860" t="s">
        <v>165</v>
      </c>
      <c r="J89" s="73">
        <v>15</v>
      </c>
      <c r="K89" s="113" t="s">
        <v>2797</v>
      </c>
      <c r="L89" s="119">
        <v>42.342266666666667</v>
      </c>
      <c r="M89" s="119">
        <v>0.11493333333333335</v>
      </c>
      <c r="N89" s="119">
        <v>55.143866666666661</v>
      </c>
      <c r="O89" s="119">
        <v>0.21293333333333336</v>
      </c>
      <c r="P89" s="119">
        <v>0.13013333333333332</v>
      </c>
      <c r="Q89" s="119"/>
      <c r="R89" s="119">
        <v>8.9666666666666686E-2</v>
      </c>
      <c r="S89" s="119"/>
      <c r="T89" s="119">
        <v>1.8933333333333337E-2</v>
      </c>
      <c r="U89" s="119">
        <v>6.4666666666666666E-3</v>
      </c>
      <c r="V89" s="119">
        <v>3.4463333333333339</v>
      </c>
      <c r="W89" s="119">
        <v>6.3000000000000014E-2</v>
      </c>
      <c r="X89" s="119">
        <v>101.50513333333333</v>
      </c>
      <c r="Y89" s="119"/>
      <c r="Z89" s="119"/>
      <c r="AA89" s="874">
        <v>1.8280297901150981E-2</v>
      </c>
      <c r="AB89" s="874">
        <v>0.91487478984160708</v>
      </c>
      <c r="AC89" s="874">
        <v>9.2524599794389789E-3</v>
      </c>
      <c r="AD89" s="874">
        <v>7.5872750178953938E-2</v>
      </c>
      <c r="AE89" s="874">
        <v>1</v>
      </c>
      <c r="AF89" s="874"/>
      <c r="AG89" s="875">
        <f t="shared" si="19"/>
        <v>0.91487478984160708</v>
      </c>
      <c r="AH89" s="875">
        <f t="shared" si="19"/>
        <v>9.2524599794389789E-3</v>
      </c>
      <c r="AI89" s="875">
        <f t="shared" si="19"/>
        <v>7.5872750178953938E-2</v>
      </c>
      <c r="AJ89" s="875">
        <f t="shared" si="18"/>
        <v>1</v>
      </c>
      <c r="AK89" s="968">
        <v>30</v>
      </c>
      <c r="AL89" s="113" t="s">
        <v>165</v>
      </c>
      <c r="AM89" s="73">
        <v>24</v>
      </c>
      <c r="AN89" s="113" t="s">
        <v>2798</v>
      </c>
      <c r="AO89" s="876">
        <f t="shared" si="9"/>
        <v>630.00000000000011</v>
      </c>
      <c r="AP89" s="876">
        <f t="shared" si="15"/>
        <v>34463.333333333336</v>
      </c>
      <c r="AQ89" s="89">
        <v>3.540032989701317</v>
      </c>
      <c r="AR89" s="89">
        <v>0.36587628008392487</v>
      </c>
      <c r="AS89" s="113"/>
      <c r="AT89" s="89">
        <v>0.31538937456977684</v>
      </c>
      <c r="AU89" s="89">
        <v>238.32008402228851</v>
      </c>
      <c r="AV89" s="89"/>
      <c r="AW89" s="89">
        <v>978.03726268609398</v>
      </c>
      <c r="AX89" s="89">
        <v>1457.6630993145411</v>
      </c>
      <c r="AY89" s="89">
        <v>135.91164243864279</v>
      </c>
      <c r="AZ89" s="89">
        <v>505.63396209088552</v>
      </c>
      <c r="BA89" s="89">
        <v>94.686804353790876</v>
      </c>
      <c r="BB89" s="89">
        <v>18.926332812386367</v>
      </c>
      <c r="BC89" s="89">
        <v>88.989283045434775</v>
      </c>
      <c r="BD89" s="89">
        <v>12.751010196628178</v>
      </c>
      <c r="BE89" s="89">
        <v>76.273108699789972</v>
      </c>
      <c r="BF89" s="89">
        <v>463.62393140780023</v>
      </c>
      <c r="BG89" s="89">
        <v>15.101419655729353</v>
      </c>
      <c r="BH89" s="89">
        <v>40.759149075639755</v>
      </c>
      <c r="BI89" s="89">
        <v>6.0567730070785588</v>
      </c>
      <c r="BJ89" s="89">
        <v>43.843371133091459</v>
      </c>
      <c r="BK89" s="89">
        <v>6.5865947041437884</v>
      </c>
      <c r="BL89" s="89">
        <v>41.431328675524583</v>
      </c>
      <c r="BM89" s="89">
        <v>17.917703308071136</v>
      </c>
      <c r="BN89" s="89"/>
      <c r="BO89" s="113"/>
      <c r="BP89" s="89">
        <v>0.87820074596274689</v>
      </c>
      <c r="BQ89" s="113"/>
      <c r="BR89" s="89"/>
      <c r="BS89" s="113"/>
      <c r="BT89" s="89">
        <v>6.1031101308438984</v>
      </c>
      <c r="BU89" s="89"/>
      <c r="BV89" s="618">
        <f t="shared" si="16"/>
        <v>537.25078223819946</v>
      </c>
      <c r="BW89" s="1001"/>
    </row>
    <row r="90" spans="2:75">
      <c r="B90" s="872" t="s">
        <v>2793</v>
      </c>
      <c r="C90" s="73" t="s">
        <v>2639</v>
      </c>
      <c r="D90" s="860" t="s">
        <v>1367</v>
      </c>
      <c r="E90" s="860" t="s">
        <v>2794</v>
      </c>
      <c r="F90" s="40" t="s">
        <v>32</v>
      </c>
      <c r="G90" s="40" t="s">
        <v>2795</v>
      </c>
      <c r="H90" s="995" t="s">
        <v>2757</v>
      </c>
      <c r="I90" s="860" t="s">
        <v>165</v>
      </c>
      <c r="J90" s="73">
        <v>8</v>
      </c>
      <c r="K90" s="113" t="s">
        <v>2799</v>
      </c>
      <c r="L90" s="119">
        <v>42.532125000000008</v>
      </c>
      <c r="M90" s="119">
        <v>0.114375</v>
      </c>
      <c r="N90" s="119">
        <v>54.754124999999995</v>
      </c>
      <c r="O90" s="119">
        <v>0.49962499999999993</v>
      </c>
      <c r="P90" s="119">
        <v>0.1565</v>
      </c>
      <c r="Q90" s="119"/>
      <c r="R90" s="119">
        <v>3.5000000000000003E-2</v>
      </c>
      <c r="S90" s="119"/>
      <c r="T90" s="119">
        <v>2.1375000000000002E-2</v>
      </c>
      <c r="U90" s="119">
        <v>2.6250000000000002E-3</v>
      </c>
      <c r="V90" s="119">
        <v>3.2127499999999998</v>
      </c>
      <c r="W90" s="119">
        <v>5.5749999999999994E-2</v>
      </c>
      <c r="X90" s="119">
        <v>101.366</v>
      </c>
      <c r="Y90" s="119"/>
      <c r="Z90" s="119"/>
      <c r="AA90" s="874">
        <v>1.7352735195704613E-2</v>
      </c>
      <c r="AB90" s="874">
        <v>0.85286700292009554</v>
      </c>
      <c r="AC90" s="874">
        <v>8.1876927595829034E-3</v>
      </c>
      <c r="AD90" s="874">
        <v>0.13894530432032157</v>
      </c>
      <c r="AE90" s="874">
        <v>1</v>
      </c>
      <c r="AF90" s="874"/>
      <c r="AG90" s="875">
        <f t="shared" si="19"/>
        <v>0.85286700292009554</v>
      </c>
      <c r="AH90" s="875">
        <f t="shared" si="19"/>
        <v>8.1876927595829034E-3</v>
      </c>
      <c r="AI90" s="875">
        <f t="shared" si="19"/>
        <v>0.13894530432032157</v>
      </c>
      <c r="AJ90" s="875">
        <f t="shared" si="18"/>
        <v>1</v>
      </c>
      <c r="AK90" s="968">
        <v>30</v>
      </c>
      <c r="AL90" s="113" t="s">
        <v>165</v>
      </c>
      <c r="AM90" s="73">
        <v>13</v>
      </c>
      <c r="AN90" s="113" t="s">
        <v>2799</v>
      </c>
      <c r="AO90" s="876">
        <f t="shared" si="9"/>
        <v>557.49999999999989</v>
      </c>
      <c r="AP90" s="876">
        <f t="shared" si="15"/>
        <v>32127.499999999996</v>
      </c>
      <c r="AQ90" s="89">
        <v>3.2632922656366352</v>
      </c>
      <c r="AR90" s="89">
        <v>0.30718021252408317</v>
      </c>
      <c r="AS90" s="113"/>
      <c r="AT90" s="89">
        <v>0.13508824754416493</v>
      </c>
      <c r="AU90" s="89">
        <v>276.45136616205718</v>
      </c>
      <c r="AV90" s="89"/>
      <c r="AW90" s="89">
        <v>721.19959371516393</v>
      </c>
      <c r="AX90" s="89">
        <v>1110.2901914555723</v>
      </c>
      <c r="AY90" s="89">
        <v>106.79012788107353</v>
      </c>
      <c r="AZ90" s="89">
        <v>420.09109790058415</v>
      </c>
      <c r="BA90" s="89">
        <v>90.691550997926456</v>
      </c>
      <c r="BB90" s="89">
        <v>20.506727378258013</v>
      </c>
      <c r="BC90" s="89">
        <v>88.350983599584751</v>
      </c>
      <c r="BD90" s="89">
        <v>14.128466573008483</v>
      </c>
      <c r="BE90" s="89">
        <v>87.843654624646007</v>
      </c>
      <c r="BF90" s="89">
        <v>553.51326670285323</v>
      </c>
      <c r="BG90" s="89">
        <v>17.630926504412205</v>
      </c>
      <c r="BH90" s="89">
        <v>49.917313940070429</v>
      </c>
      <c r="BI90" s="89">
        <v>7.7489754122796404</v>
      </c>
      <c r="BJ90" s="89">
        <v>56.492812290065565</v>
      </c>
      <c r="BK90" s="89">
        <v>8.5174897072306557</v>
      </c>
      <c r="BL90" s="89">
        <v>17.777884106718428</v>
      </c>
      <c r="BM90" s="89">
        <v>17.240626168366244</v>
      </c>
      <c r="BN90" s="89"/>
      <c r="BO90" s="113"/>
      <c r="BP90" s="89">
        <v>0.50314745314836073</v>
      </c>
      <c r="BQ90" s="113"/>
      <c r="BR90" s="89"/>
      <c r="BS90" s="113"/>
      <c r="BT90" s="89">
        <v>7.3707468557637075</v>
      </c>
      <c r="BU90" s="89"/>
      <c r="BV90" s="618">
        <f t="shared" si="16"/>
        <v>534.64087777112002</v>
      </c>
      <c r="BW90" s="1001"/>
    </row>
    <row r="91" spans="2:75">
      <c r="B91" s="872" t="s">
        <v>2793</v>
      </c>
      <c r="C91" s="73" t="s">
        <v>2639</v>
      </c>
      <c r="D91" s="860" t="s">
        <v>1367</v>
      </c>
      <c r="E91" s="860" t="s">
        <v>2794</v>
      </c>
      <c r="F91" s="40" t="s">
        <v>32</v>
      </c>
      <c r="G91" s="40" t="s">
        <v>2795</v>
      </c>
      <c r="H91" s="995" t="s">
        <v>2757</v>
      </c>
      <c r="I91" s="860" t="s">
        <v>165</v>
      </c>
      <c r="J91" s="73">
        <v>23</v>
      </c>
      <c r="K91" s="113" t="s">
        <v>2800</v>
      </c>
      <c r="L91" s="119">
        <v>41.984130434782607</v>
      </c>
      <c r="M91" s="119">
        <v>0.13265217391304351</v>
      </c>
      <c r="N91" s="119">
        <v>55.389478260869566</v>
      </c>
      <c r="O91" s="119">
        <v>0.16965217391304349</v>
      </c>
      <c r="P91" s="119">
        <v>0.10143478260869566</v>
      </c>
      <c r="Q91" s="119"/>
      <c r="R91" s="119">
        <v>0.10356521739130435</v>
      </c>
      <c r="S91" s="119"/>
      <c r="T91" s="119">
        <v>3.5391304347826093E-2</v>
      </c>
      <c r="U91" s="119">
        <v>5.0434782608695652E-3</v>
      </c>
      <c r="V91" s="119">
        <v>3.9283043478260877</v>
      </c>
      <c r="W91" s="119">
        <v>2.4956521739130443E-2</v>
      </c>
      <c r="X91" s="119">
        <v>102.25178260869568</v>
      </c>
      <c r="Y91" s="119"/>
      <c r="Z91" s="119"/>
      <c r="AA91" s="874">
        <v>6.3530010735907746E-3</v>
      </c>
      <c r="AB91" s="880">
        <v>1.0428203737260653</v>
      </c>
      <c r="AC91" s="874">
        <v>3.6652256923381471E-3</v>
      </c>
      <c r="AD91" s="880">
        <v>-4.6485599418403432E-2</v>
      </c>
      <c r="AE91" s="874">
        <v>1</v>
      </c>
      <c r="AF91" s="874"/>
      <c r="AG91" s="875">
        <f t="shared" ref="AG91:AG95" si="20">AB91+AD91</f>
        <v>0.99633477430766182</v>
      </c>
      <c r="AH91" s="875">
        <f t="shared" si="19"/>
        <v>3.6652256923381471E-3</v>
      </c>
      <c r="AI91" s="875">
        <f>0</f>
        <v>0</v>
      </c>
      <c r="AJ91" s="875">
        <f t="shared" si="18"/>
        <v>1</v>
      </c>
      <c r="AK91" s="968"/>
      <c r="AL91" s="113"/>
      <c r="AM91" s="73"/>
      <c r="AN91" s="73"/>
      <c r="AO91" s="876"/>
      <c r="AP91" s="876"/>
      <c r="AQ91" s="113"/>
      <c r="AR91" s="113"/>
      <c r="AS91" s="113"/>
      <c r="AT91" s="113"/>
      <c r="AU91" s="113"/>
      <c r="AV91" s="89"/>
      <c r="AW91" s="89"/>
      <c r="AX91" s="89"/>
      <c r="AY91" s="89"/>
      <c r="AZ91" s="89"/>
      <c r="BA91" s="89"/>
      <c r="BB91" s="89"/>
      <c r="BC91" s="89"/>
      <c r="BD91" s="89"/>
      <c r="BE91" s="89"/>
      <c r="BF91" s="89"/>
      <c r="BG91" s="89"/>
      <c r="BH91" s="89"/>
      <c r="BI91" s="89"/>
      <c r="BJ91" s="89"/>
      <c r="BK91" s="89"/>
      <c r="BL91" s="89"/>
      <c r="BM91" s="89"/>
      <c r="BN91" s="89"/>
      <c r="BO91" s="113"/>
      <c r="BP91" s="113"/>
      <c r="BQ91" s="113"/>
      <c r="BR91" s="113"/>
      <c r="BS91" s="113"/>
      <c r="BT91" s="113"/>
      <c r="BU91" s="113"/>
      <c r="BV91" s="618"/>
      <c r="BW91" s="1001"/>
    </row>
    <row r="92" spans="2:75">
      <c r="B92" s="872" t="s">
        <v>2793</v>
      </c>
      <c r="C92" s="73" t="s">
        <v>2639</v>
      </c>
      <c r="D92" s="860" t="s">
        <v>1367</v>
      </c>
      <c r="E92" s="860" t="s">
        <v>2794</v>
      </c>
      <c r="F92" s="40" t="s">
        <v>32</v>
      </c>
      <c r="G92" s="40" t="s">
        <v>2795</v>
      </c>
      <c r="H92" s="995" t="s">
        <v>2757</v>
      </c>
      <c r="I92" s="860" t="s">
        <v>165</v>
      </c>
      <c r="J92" s="73">
        <v>5</v>
      </c>
      <c r="K92" s="113" t="s">
        <v>2801</v>
      </c>
      <c r="L92" s="119">
        <v>42.422800000000002</v>
      </c>
      <c r="M92" s="119">
        <v>0.18440000000000001</v>
      </c>
      <c r="N92" s="119">
        <v>55.707799999999999</v>
      </c>
      <c r="O92" s="119">
        <v>0.21559999999999996</v>
      </c>
      <c r="P92" s="119">
        <v>0.24559999999999998</v>
      </c>
      <c r="Q92" s="119"/>
      <c r="R92" s="119">
        <v>0.02</v>
      </c>
      <c r="S92" s="119"/>
      <c r="T92" s="119">
        <v>2.4999999999999998E-2</v>
      </c>
      <c r="U92" s="119">
        <v>4.8000000000000004E-3</v>
      </c>
      <c r="V92" s="119">
        <v>4.2224000000000004</v>
      </c>
      <c r="W92" s="119">
        <v>4.5600000000000002E-2</v>
      </c>
      <c r="X92" s="119">
        <v>103.4188</v>
      </c>
      <c r="Y92" s="119"/>
      <c r="Z92" s="119"/>
      <c r="AA92" s="874">
        <v>1.0799545282303903E-2</v>
      </c>
      <c r="AB92" s="880">
        <v>1.1208919564640298</v>
      </c>
      <c r="AC92" s="874">
        <v>6.6970186517844033E-3</v>
      </c>
      <c r="AD92" s="880">
        <v>-0.12758897511581424</v>
      </c>
      <c r="AE92" s="874">
        <v>0.99999999999999989</v>
      </c>
      <c r="AF92" s="874"/>
      <c r="AG92" s="875">
        <f t="shared" si="20"/>
        <v>0.9933029813482156</v>
      </c>
      <c r="AH92" s="875">
        <f t="shared" si="19"/>
        <v>6.6970186517844033E-3</v>
      </c>
      <c r="AI92" s="875">
        <f>0</f>
        <v>0</v>
      </c>
      <c r="AJ92" s="875">
        <f t="shared" si="18"/>
        <v>1</v>
      </c>
      <c r="AK92" s="968"/>
      <c r="AL92" s="113"/>
      <c r="AM92" s="73"/>
      <c r="AN92" s="73"/>
      <c r="AO92" s="876"/>
      <c r="AP92" s="876"/>
      <c r="AQ92" s="113"/>
      <c r="AR92" s="113"/>
      <c r="AS92" s="113"/>
      <c r="AT92" s="113"/>
      <c r="AU92" s="113"/>
      <c r="AV92" s="89"/>
      <c r="AW92" s="89"/>
      <c r="AX92" s="89"/>
      <c r="AY92" s="89"/>
      <c r="AZ92" s="89"/>
      <c r="BA92" s="89"/>
      <c r="BB92" s="89"/>
      <c r="BC92" s="89"/>
      <c r="BD92" s="89"/>
      <c r="BE92" s="89"/>
      <c r="BF92" s="89"/>
      <c r="BG92" s="89"/>
      <c r="BH92" s="89"/>
      <c r="BI92" s="89"/>
      <c r="BJ92" s="89"/>
      <c r="BK92" s="89"/>
      <c r="BL92" s="89"/>
      <c r="BM92" s="89"/>
      <c r="BN92" s="89"/>
      <c r="BO92" s="113"/>
      <c r="BP92" s="113"/>
      <c r="BQ92" s="113"/>
      <c r="BR92" s="113"/>
      <c r="BS92" s="113"/>
      <c r="BT92" s="113"/>
      <c r="BU92" s="113"/>
      <c r="BV92" s="618"/>
      <c r="BW92" s="1001"/>
    </row>
    <row r="93" spans="2:75">
      <c r="B93" s="872" t="s">
        <v>2793</v>
      </c>
      <c r="C93" s="73" t="s">
        <v>2639</v>
      </c>
      <c r="D93" s="860" t="s">
        <v>1367</v>
      </c>
      <c r="E93" s="860" t="s">
        <v>2794</v>
      </c>
      <c r="F93" s="40" t="s">
        <v>32</v>
      </c>
      <c r="G93" s="40" t="s">
        <v>2795</v>
      </c>
      <c r="H93" s="995" t="s">
        <v>2757</v>
      </c>
      <c r="I93" s="860" t="s">
        <v>165</v>
      </c>
      <c r="J93" s="73">
        <v>5</v>
      </c>
      <c r="K93" s="113" t="s">
        <v>2802</v>
      </c>
      <c r="L93" s="119">
        <v>42.573399999999999</v>
      </c>
      <c r="M93" s="119">
        <v>0.16220000000000004</v>
      </c>
      <c r="N93" s="119">
        <v>55.880199999999988</v>
      </c>
      <c r="O93" s="119">
        <v>0.21339999999999998</v>
      </c>
      <c r="P93" s="119">
        <v>0.15860000000000002</v>
      </c>
      <c r="Q93" s="119"/>
      <c r="R93" s="119">
        <v>4.8599999999999997E-2</v>
      </c>
      <c r="S93" s="119"/>
      <c r="T93" s="119">
        <v>5.8000000000000005E-3</v>
      </c>
      <c r="U93" s="119">
        <v>2.0000000000000001E-4</v>
      </c>
      <c r="V93" s="119">
        <v>4.1250000000000009</v>
      </c>
      <c r="W93" s="119">
        <v>4.5199999999999997E-2</v>
      </c>
      <c r="X93" s="119">
        <v>103.59020000000001</v>
      </c>
      <c r="Y93" s="119"/>
      <c r="Z93" s="119"/>
      <c r="AA93" s="874">
        <v>1.0957575757575755E-2</v>
      </c>
      <c r="AB93" s="880">
        <v>1.0950358375365015</v>
      </c>
      <c r="AC93" s="874">
        <v>6.6382728741371704E-3</v>
      </c>
      <c r="AD93" s="880">
        <v>-0.10167411041063863</v>
      </c>
      <c r="AE93" s="874">
        <v>1</v>
      </c>
      <c r="AF93" s="874"/>
      <c r="AG93" s="875">
        <f t="shared" si="20"/>
        <v>0.99336172712586279</v>
      </c>
      <c r="AH93" s="875">
        <f t="shared" si="19"/>
        <v>6.6382728741371704E-3</v>
      </c>
      <c r="AI93" s="875">
        <f>0</f>
        <v>0</v>
      </c>
      <c r="AJ93" s="875">
        <f t="shared" si="18"/>
        <v>1</v>
      </c>
      <c r="AK93" s="968"/>
      <c r="AL93" s="113"/>
      <c r="AM93" s="73"/>
      <c r="AN93" s="73"/>
      <c r="AO93" s="876"/>
      <c r="AP93" s="876"/>
      <c r="AQ93" s="113"/>
      <c r="AR93" s="113"/>
      <c r="AS93" s="113"/>
      <c r="AT93" s="113"/>
      <c r="AU93" s="113"/>
      <c r="AV93" s="89"/>
      <c r="AW93" s="89"/>
      <c r="AX93" s="89"/>
      <c r="AY93" s="89"/>
      <c r="AZ93" s="89"/>
      <c r="BA93" s="89"/>
      <c r="BB93" s="89"/>
      <c r="BC93" s="89"/>
      <c r="BD93" s="89"/>
      <c r="BE93" s="89"/>
      <c r="BF93" s="89"/>
      <c r="BG93" s="89"/>
      <c r="BH93" s="89"/>
      <c r="BI93" s="89"/>
      <c r="BJ93" s="89"/>
      <c r="BK93" s="89"/>
      <c r="BL93" s="89"/>
      <c r="BM93" s="89"/>
      <c r="BN93" s="89"/>
      <c r="BO93" s="113"/>
      <c r="BP93" s="113"/>
      <c r="BQ93" s="113"/>
      <c r="BR93" s="113"/>
      <c r="BS93" s="113"/>
      <c r="BT93" s="113"/>
      <c r="BU93" s="113"/>
      <c r="BV93" s="618"/>
      <c r="BW93" s="1001"/>
    </row>
    <row r="94" spans="2:75">
      <c r="B94" s="872" t="s">
        <v>2793</v>
      </c>
      <c r="C94" s="73" t="s">
        <v>2639</v>
      </c>
      <c r="D94" s="860" t="s">
        <v>1367</v>
      </c>
      <c r="E94" s="860" t="s">
        <v>2794</v>
      </c>
      <c r="F94" s="40" t="s">
        <v>32</v>
      </c>
      <c r="G94" s="40" t="s">
        <v>2795</v>
      </c>
      <c r="H94" s="995" t="s">
        <v>2757</v>
      </c>
      <c r="I94" s="860" t="s">
        <v>165</v>
      </c>
      <c r="J94" s="73">
        <v>7</v>
      </c>
      <c r="K94" s="113" t="s">
        <v>2800</v>
      </c>
      <c r="L94" s="119">
        <v>42.363999999999997</v>
      </c>
      <c r="M94" s="119">
        <v>0.21671428571428569</v>
      </c>
      <c r="N94" s="119">
        <v>55.280571428571427</v>
      </c>
      <c r="O94" s="119">
        <v>0.2432857142857143</v>
      </c>
      <c r="P94" s="119">
        <v>8.242857142857142E-2</v>
      </c>
      <c r="Q94" s="119"/>
      <c r="R94" s="119">
        <v>9.7285714285714295E-2</v>
      </c>
      <c r="S94" s="119"/>
      <c r="T94" s="119">
        <v>2.0428571428571428E-2</v>
      </c>
      <c r="U94" s="119">
        <v>9.8571428571428577E-3</v>
      </c>
      <c r="V94" s="119">
        <v>4.128571428571429</v>
      </c>
      <c r="W94" s="119">
        <v>5.8285714285714288E-2</v>
      </c>
      <c r="X94" s="119">
        <v>102.89714285714287</v>
      </c>
      <c r="Y94" s="119"/>
      <c r="Z94" s="119"/>
      <c r="AA94" s="874">
        <v>1.4117647058823528E-2</v>
      </c>
      <c r="AB94" s="880">
        <v>1.0959839205127233</v>
      </c>
      <c r="AC94" s="874">
        <v>8.5600990285966058E-3</v>
      </c>
      <c r="AD94" s="880">
        <v>-0.10454401954131992</v>
      </c>
      <c r="AE94" s="874">
        <v>1</v>
      </c>
      <c r="AF94" s="874"/>
      <c r="AG94" s="875">
        <f t="shared" si="20"/>
        <v>0.99143990097140344</v>
      </c>
      <c r="AH94" s="875">
        <f t="shared" si="19"/>
        <v>8.5600990285966058E-3</v>
      </c>
      <c r="AI94" s="875">
        <f>0</f>
        <v>0</v>
      </c>
      <c r="AJ94" s="875">
        <f t="shared" si="18"/>
        <v>1</v>
      </c>
      <c r="AK94" s="968"/>
      <c r="AL94" s="113"/>
      <c r="AM94" s="73"/>
      <c r="AN94" s="73"/>
      <c r="AO94" s="876"/>
      <c r="AP94" s="876"/>
      <c r="AQ94" s="113"/>
      <c r="AR94" s="113"/>
      <c r="AS94" s="113"/>
      <c r="AT94" s="113"/>
      <c r="AU94" s="113"/>
      <c r="AV94" s="89"/>
      <c r="AW94" s="89"/>
      <c r="AX94" s="89"/>
      <c r="AY94" s="89"/>
      <c r="AZ94" s="89"/>
      <c r="BA94" s="89"/>
      <c r="BB94" s="89"/>
      <c r="BC94" s="89"/>
      <c r="BD94" s="89"/>
      <c r="BE94" s="89"/>
      <c r="BF94" s="89"/>
      <c r="BG94" s="89"/>
      <c r="BH94" s="89"/>
      <c r="BI94" s="89"/>
      <c r="BJ94" s="89"/>
      <c r="BK94" s="89"/>
      <c r="BL94" s="89"/>
      <c r="BM94" s="89"/>
      <c r="BN94" s="89"/>
      <c r="BO94" s="113"/>
      <c r="BP94" s="113"/>
      <c r="BQ94" s="113"/>
      <c r="BR94" s="113"/>
      <c r="BS94" s="113"/>
      <c r="BT94" s="113"/>
      <c r="BU94" s="113"/>
      <c r="BV94" s="618"/>
      <c r="BW94" s="1001"/>
    </row>
    <row r="95" spans="2:75">
      <c r="B95" s="872" t="s">
        <v>2793</v>
      </c>
      <c r="C95" s="73" t="s">
        <v>2639</v>
      </c>
      <c r="D95" s="860" t="s">
        <v>1367</v>
      </c>
      <c r="E95" s="860" t="s">
        <v>2794</v>
      </c>
      <c r="F95" s="40" t="s">
        <v>32</v>
      </c>
      <c r="G95" s="40" t="s">
        <v>2795</v>
      </c>
      <c r="H95" s="995" t="s">
        <v>2757</v>
      </c>
      <c r="I95" s="860" t="s">
        <v>165</v>
      </c>
      <c r="J95" s="73">
        <v>10</v>
      </c>
      <c r="K95" s="113" t="s">
        <v>2801</v>
      </c>
      <c r="L95" s="119">
        <v>42.342199999999998</v>
      </c>
      <c r="M95" s="119">
        <v>0.1147</v>
      </c>
      <c r="N95" s="119">
        <v>54.744600000000005</v>
      </c>
      <c r="O95" s="119">
        <v>0.33489999999999998</v>
      </c>
      <c r="P95" s="119">
        <v>0.14579999999999999</v>
      </c>
      <c r="Q95" s="119"/>
      <c r="R95" s="119">
        <v>3.9900000000000005E-2</v>
      </c>
      <c r="S95" s="119"/>
      <c r="T95" s="119">
        <v>1.4799999999999999E-2</v>
      </c>
      <c r="U95" s="119">
        <v>2.3E-3</v>
      </c>
      <c r="V95" s="119">
        <v>4.1712000000000007</v>
      </c>
      <c r="W95" s="119">
        <v>3.5299999999999998E-2</v>
      </c>
      <c r="X95" s="119">
        <v>101.6194</v>
      </c>
      <c r="Y95" s="119"/>
      <c r="Z95" s="119"/>
      <c r="AA95" s="874">
        <v>8.4627924817798211E-3</v>
      </c>
      <c r="AB95" s="880">
        <v>1.1073002389169102</v>
      </c>
      <c r="AC95" s="874">
        <v>5.1843148773681891E-3</v>
      </c>
      <c r="AD95" s="880">
        <v>-0.11248455379427839</v>
      </c>
      <c r="AE95" s="874">
        <v>1</v>
      </c>
      <c r="AF95" s="874"/>
      <c r="AG95" s="875">
        <f t="shared" si="20"/>
        <v>0.99481568512263185</v>
      </c>
      <c r="AH95" s="875">
        <f t="shared" si="19"/>
        <v>5.1843148773681891E-3</v>
      </c>
      <c r="AI95" s="875">
        <f>0</f>
        <v>0</v>
      </c>
      <c r="AJ95" s="875">
        <f t="shared" si="18"/>
        <v>1</v>
      </c>
      <c r="AK95" s="968"/>
      <c r="AL95" s="113"/>
      <c r="AM95" s="73"/>
      <c r="AN95" s="73"/>
      <c r="AO95" s="876"/>
      <c r="AP95" s="876"/>
      <c r="AQ95" s="113"/>
      <c r="AR95" s="113"/>
      <c r="AS95" s="113"/>
      <c r="AT95" s="113"/>
      <c r="AU95" s="113"/>
      <c r="AV95" s="89"/>
      <c r="AW95" s="89"/>
      <c r="AX95" s="89"/>
      <c r="AY95" s="89"/>
      <c r="AZ95" s="89"/>
      <c r="BA95" s="89"/>
      <c r="BB95" s="89"/>
      <c r="BC95" s="89"/>
      <c r="BD95" s="89"/>
      <c r="BE95" s="89"/>
      <c r="BF95" s="89"/>
      <c r="BG95" s="89"/>
      <c r="BH95" s="89"/>
      <c r="BI95" s="89"/>
      <c r="BJ95" s="89"/>
      <c r="BK95" s="89"/>
      <c r="BL95" s="89"/>
      <c r="BM95" s="89"/>
      <c r="BN95" s="89"/>
      <c r="BO95" s="113"/>
      <c r="BP95" s="113"/>
      <c r="BQ95" s="113"/>
      <c r="BR95" s="113"/>
      <c r="BS95" s="113"/>
      <c r="BT95" s="113"/>
      <c r="BU95" s="113"/>
      <c r="BV95" s="618"/>
      <c r="BW95" s="1001"/>
    </row>
    <row r="96" spans="2:75">
      <c r="B96" s="872" t="s">
        <v>2793</v>
      </c>
      <c r="C96" s="73" t="s">
        <v>2639</v>
      </c>
      <c r="D96" s="860" t="s">
        <v>1367</v>
      </c>
      <c r="E96" s="860" t="s">
        <v>2794</v>
      </c>
      <c r="F96" s="40" t="s">
        <v>32</v>
      </c>
      <c r="G96" s="40" t="s">
        <v>2795</v>
      </c>
      <c r="H96" s="995" t="s">
        <v>2757</v>
      </c>
      <c r="I96" s="860" t="s">
        <v>165</v>
      </c>
      <c r="J96" s="73">
        <v>8</v>
      </c>
      <c r="K96" s="113" t="s">
        <v>2803</v>
      </c>
      <c r="L96" s="119">
        <v>42.059250000000006</v>
      </c>
      <c r="M96" s="119">
        <v>3.1250000000000002E-3</v>
      </c>
      <c r="N96" s="119">
        <v>54.775249999999993</v>
      </c>
      <c r="O96" s="119">
        <v>0.13062499999999999</v>
      </c>
      <c r="P96" s="119">
        <v>1.7375000000000002E-2</v>
      </c>
      <c r="Q96" s="119"/>
      <c r="R96" s="119">
        <v>1.1625E-2</v>
      </c>
      <c r="S96" s="119"/>
      <c r="T96" s="119">
        <v>9.8750000000000001E-3</v>
      </c>
      <c r="U96" s="119">
        <v>1.9000000000000003E-2</v>
      </c>
      <c r="V96" s="119">
        <v>3.372125</v>
      </c>
      <c r="W96" s="119">
        <v>3.8875000000000007E-2</v>
      </c>
      <c r="X96" s="119">
        <v>99.329875000000001</v>
      </c>
      <c r="Y96" s="119"/>
      <c r="Z96" s="119"/>
      <c r="AA96" s="874">
        <v>1.152833895540646E-2</v>
      </c>
      <c r="AB96" s="874">
        <v>0.89517520573400589</v>
      </c>
      <c r="AC96" s="874">
        <v>5.7093552650903222E-3</v>
      </c>
      <c r="AD96" s="874">
        <v>9.9115439000903791E-2</v>
      </c>
      <c r="AE96" s="874">
        <v>1</v>
      </c>
      <c r="AF96" s="874"/>
      <c r="AG96" s="875">
        <f t="shared" si="19"/>
        <v>0.89517520573400589</v>
      </c>
      <c r="AH96" s="875">
        <f t="shared" si="19"/>
        <v>5.7093552650903222E-3</v>
      </c>
      <c r="AI96" s="875">
        <f t="shared" si="19"/>
        <v>9.9115439000903791E-2</v>
      </c>
      <c r="AJ96" s="875">
        <f t="shared" si="18"/>
        <v>1</v>
      </c>
      <c r="AK96" s="968"/>
      <c r="AL96" s="113"/>
      <c r="AM96" s="73"/>
      <c r="AN96" s="73"/>
      <c r="AO96" s="876"/>
      <c r="AP96" s="876"/>
      <c r="AQ96" s="113"/>
      <c r="AR96" s="113"/>
      <c r="AS96" s="113"/>
      <c r="AT96" s="113"/>
      <c r="AU96" s="113"/>
      <c r="AV96" s="89"/>
      <c r="AW96" s="89"/>
      <c r="AX96" s="89"/>
      <c r="AY96" s="89"/>
      <c r="AZ96" s="89"/>
      <c r="BA96" s="89"/>
      <c r="BB96" s="89"/>
      <c r="BC96" s="89"/>
      <c r="BD96" s="89"/>
      <c r="BE96" s="89"/>
      <c r="BF96" s="89"/>
      <c r="BG96" s="89"/>
      <c r="BH96" s="89"/>
      <c r="BI96" s="89"/>
      <c r="BJ96" s="89"/>
      <c r="BK96" s="89"/>
      <c r="BL96" s="89"/>
      <c r="BM96" s="89"/>
      <c r="BN96" s="89"/>
      <c r="BO96" s="113"/>
      <c r="BP96" s="113"/>
      <c r="BQ96" s="113"/>
      <c r="BR96" s="113"/>
      <c r="BS96" s="113"/>
      <c r="BT96" s="113"/>
      <c r="BU96" s="113"/>
      <c r="BV96" s="618"/>
      <c r="BW96" s="1001"/>
    </row>
    <row r="97" spans="2:75">
      <c r="B97" s="872" t="s">
        <v>2793</v>
      </c>
      <c r="C97" s="73" t="s">
        <v>2639</v>
      </c>
      <c r="D97" s="860" t="s">
        <v>1367</v>
      </c>
      <c r="E97" s="860" t="s">
        <v>2794</v>
      </c>
      <c r="F97" s="40" t="s">
        <v>32</v>
      </c>
      <c r="G97" s="40" t="s">
        <v>2795</v>
      </c>
      <c r="H97" s="995" t="s">
        <v>2757</v>
      </c>
      <c r="I97" s="860" t="s">
        <v>165</v>
      </c>
      <c r="J97" s="73">
        <v>9</v>
      </c>
      <c r="K97" s="113" t="s">
        <v>2804</v>
      </c>
      <c r="L97" s="119">
        <v>42.195555555555558</v>
      </c>
      <c r="M97" s="119">
        <v>4.1666666666666664E-2</v>
      </c>
      <c r="N97" s="119">
        <v>54.721444444444437</v>
      </c>
      <c r="O97" s="119">
        <v>0.16688888888888889</v>
      </c>
      <c r="P97" s="119">
        <v>9.8555555555555563E-2</v>
      </c>
      <c r="Q97" s="119"/>
      <c r="R97" s="119">
        <v>1.7888888888888888E-2</v>
      </c>
      <c r="S97" s="119"/>
      <c r="T97" s="119">
        <v>2.6888888888888886E-2</v>
      </c>
      <c r="U97" s="119">
        <v>7.4444444444444445E-3</v>
      </c>
      <c r="V97" s="119">
        <v>3.528</v>
      </c>
      <c r="W97" s="119">
        <v>3.3555555555555561E-2</v>
      </c>
      <c r="X97" s="119">
        <v>99.939111111111103</v>
      </c>
      <c r="Y97" s="119"/>
      <c r="Z97" s="119"/>
      <c r="AA97" s="874">
        <v>9.5112118921642751E-3</v>
      </c>
      <c r="AB97" s="874">
        <v>0.93655428723121847</v>
      </c>
      <c r="AC97" s="874">
        <v>4.9281180137399853E-3</v>
      </c>
      <c r="AD97" s="874">
        <v>5.8517594755041542E-2</v>
      </c>
      <c r="AE97" s="874">
        <v>1</v>
      </c>
      <c r="AF97" s="874"/>
      <c r="AG97" s="875">
        <f t="shared" si="19"/>
        <v>0.93655428723121847</v>
      </c>
      <c r="AH97" s="875">
        <f t="shared" si="19"/>
        <v>4.9281180137399853E-3</v>
      </c>
      <c r="AI97" s="875">
        <f t="shared" si="19"/>
        <v>5.8517594755041542E-2</v>
      </c>
      <c r="AJ97" s="875">
        <f t="shared" si="18"/>
        <v>1</v>
      </c>
      <c r="AK97" s="968"/>
      <c r="AL97" s="113"/>
      <c r="AM97" s="73"/>
      <c r="AN97" s="73"/>
      <c r="AO97" s="876"/>
      <c r="AP97" s="876"/>
      <c r="AQ97" s="113"/>
      <c r="AR97" s="113"/>
      <c r="AS97" s="113"/>
      <c r="AT97" s="113"/>
      <c r="AU97" s="113"/>
      <c r="AV97" s="89"/>
      <c r="AW97" s="89"/>
      <c r="AX97" s="89"/>
      <c r="AY97" s="89"/>
      <c r="AZ97" s="89"/>
      <c r="BA97" s="89"/>
      <c r="BB97" s="89"/>
      <c r="BC97" s="89"/>
      <c r="BD97" s="89"/>
      <c r="BE97" s="89"/>
      <c r="BF97" s="89"/>
      <c r="BG97" s="89"/>
      <c r="BH97" s="89"/>
      <c r="BI97" s="89"/>
      <c r="BJ97" s="89"/>
      <c r="BK97" s="89"/>
      <c r="BL97" s="89"/>
      <c r="BM97" s="89"/>
      <c r="BN97" s="89"/>
      <c r="BO97" s="113"/>
      <c r="BP97" s="113"/>
      <c r="BQ97" s="113"/>
      <c r="BR97" s="113"/>
      <c r="BS97" s="113"/>
      <c r="BT97" s="113"/>
      <c r="BU97" s="113"/>
      <c r="BV97" s="618"/>
      <c r="BW97" s="1001"/>
    </row>
    <row r="98" spans="2:75">
      <c r="B98" s="872" t="s">
        <v>2793</v>
      </c>
      <c r="C98" s="73" t="s">
        <v>2639</v>
      </c>
      <c r="D98" s="860" t="s">
        <v>1367</v>
      </c>
      <c r="E98" s="860" t="s">
        <v>2794</v>
      </c>
      <c r="F98" s="40" t="s">
        <v>32</v>
      </c>
      <c r="G98" s="40" t="s">
        <v>2795</v>
      </c>
      <c r="H98" s="995" t="s">
        <v>2757</v>
      </c>
      <c r="I98" s="860" t="s">
        <v>165</v>
      </c>
      <c r="J98" s="73">
        <v>4</v>
      </c>
      <c r="K98" s="113" t="s">
        <v>2805</v>
      </c>
      <c r="L98" s="119">
        <v>42.179599999999994</v>
      </c>
      <c r="M98" s="119">
        <v>0.1072</v>
      </c>
      <c r="N98" s="119">
        <v>55.523000000000003</v>
      </c>
      <c r="O98" s="119">
        <v>0.14660000000000001</v>
      </c>
      <c r="P98" s="119">
        <v>0.15760000000000002</v>
      </c>
      <c r="Q98" s="119"/>
      <c r="R98" s="119">
        <v>6.8599999999999994E-2</v>
      </c>
      <c r="S98" s="119"/>
      <c r="T98" s="119">
        <v>1.8599999999999998E-2</v>
      </c>
      <c r="U98" s="119">
        <v>5.5999999999999991E-3</v>
      </c>
      <c r="V98" s="119">
        <v>3.5352000000000006</v>
      </c>
      <c r="W98" s="119">
        <v>2.1400000000000002E-2</v>
      </c>
      <c r="X98" s="119">
        <v>102.0518</v>
      </c>
      <c r="Y98" s="119"/>
      <c r="Z98" s="119"/>
      <c r="AA98" s="874">
        <v>6.0534057479067656E-3</v>
      </c>
      <c r="AB98" s="874">
        <v>0.9384656225112824</v>
      </c>
      <c r="AC98" s="874">
        <v>3.1428991041268914E-3</v>
      </c>
      <c r="AD98" s="874">
        <v>5.8391478384590703E-2</v>
      </c>
      <c r="AE98" s="874">
        <v>1</v>
      </c>
      <c r="AF98" s="874"/>
      <c r="AG98" s="875">
        <f t="shared" si="19"/>
        <v>0.9384656225112824</v>
      </c>
      <c r="AH98" s="875">
        <f t="shared" si="19"/>
        <v>3.1428991041268914E-3</v>
      </c>
      <c r="AI98" s="875">
        <f t="shared" si="19"/>
        <v>5.8391478384590703E-2</v>
      </c>
      <c r="AJ98" s="875">
        <f t="shared" si="18"/>
        <v>1</v>
      </c>
      <c r="AK98" s="968"/>
      <c r="AL98" s="113"/>
      <c r="AM98" s="73"/>
      <c r="AN98" s="73"/>
      <c r="AO98" s="876"/>
      <c r="AP98" s="876"/>
      <c r="AQ98" s="113"/>
      <c r="AR98" s="113"/>
      <c r="AS98" s="113"/>
      <c r="AT98" s="113"/>
      <c r="AU98" s="113"/>
      <c r="AV98" s="89"/>
      <c r="AW98" s="89"/>
      <c r="AX98" s="89"/>
      <c r="AY98" s="89"/>
      <c r="AZ98" s="89"/>
      <c r="BA98" s="89"/>
      <c r="BB98" s="89"/>
      <c r="BC98" s="89"/>
      <c r="BD98" s="89"/>
      <c r="BE98" s="89"/>
      <c r="BF98" s="89"/>
      <c r="BG98" s="89"/>
      <c r="BH98" s="89"/>
      <c r="BI98" s="89"/>
      <c r="BJ98" s="89"/>
      <c r="BK98" s="89"/>
      <c r="BL98" s="89"/>
      <c r="BM98" s="89"/>
      <c r="BN98" s="89"/>
      <c r="BO98" s="113"/>
      <c r="BP98" s="113"/>
      <c r="BQ98" s="113"/>
      <c r="BR98" s="113"/>
      <c r="BS98" s="113"/>
      <c r="BT98" s="113"/>
      <c r="BU98" s="113"/>
      <c r="BV98" s="618"/>
      <c r="BW98" s="1001"/>
    </row>
    <row r="99" spans="2:75">
      <c r="B99" s="872" t="s">
        <v>2806</v>
      </c>
      <c r="C99" s="73" t="s">
        <v>2639</v>
      </c>
      <c r="D99" s="73" t="s">
        <v>1367</v>
      </c>
      <c r="E99" s="860" t="s">
        <v>2771</v>
      </c>
      <c r="F99" s="860" t="s">
        <v>2807</v>
      </c>
      <c r="G99" s="73" t="s">
        <v>2652</v>
      </c>
      <c r="H99" s="995"/>
      <c r="I99" s="860"/>
      <c r="J99" s="73"/>
      <c r="K99" s="113"/>
      <c r="L99" s="139"/>
      <c r="M99" s="139"/>
      <c r="N99" s="139"/>
      <c r="O99" s="139"/>
      <c r="P99" s="139"/>
      <c r="Q99" s="139"/>
      <c r="R99" s="139"/>
      <c r="S99" s="139"/>
      <c r="T99" s="139"/>
      <c r="U99" s="139"/>
      <c r="V99" s="139"/>
      <c r="W99" s="139"/>
      <c r="X99" s="139"/>
      <c r="Y99" s="139"/>
      <c r="Z99" s="139"/>
      <c r="AA99" s="874"/>
      <c r="AB99" s="874"/>
      <c r="AC99" s="874"/>
      <c r="AD99" s="874"/>
      <c r="AE99" s="874"/>
      <c r="AF99" s="874"/>
      <c r="AG99" s="875"/>
      <c r="AH99" s="875"/>
      <c r="AI99" s="875"/>
      <c r="AJ99" s="875"/>
      <c r="AK99" s="968">
        <v>30</v>
      </c>
      <c r="AL99" s="113" t="s">
        <v>165</v>
      </c>
      <c r="AM99" s="73">
        <v>41</v>
      </c>
      <c r="AN99" s="113" t="s">
        <v>2808</v>
      </c>
      <c r="AO99" s="876"/>
      <c r="AP99" s="876"/>
      <c r="AQ99" s="89">
        <v>4.4389473684210525</v>
      </c>
      <c r="AR99" s="89"/>
      <c r="AS99" s="89"/>
      <c r="AT99" s="89"/>
      <c r="AU99" s="89">
        <v>104.02105263157894</v>
      </c>
      <c r="AV99" s="89"/>
      <c r="AW99" s="89">
        <v>2420.8157894736842</v>
      </c>
      <c r="AX99" s="89">
        <v>5018.7368421052633</v>
      </c>
      <c r="AY99" s="89">
        <v>508.94473684210533</v>
      </c>
      <c r="AZ99" s="89">
        <v>1786.5263157894738</v>
      </c>
      <c r="BA99" s="89">
        <v>271.76052631578949</v>
      </c>
      <c r="BB99" s="89">
        <v>20.576052631578946</v>
      </c>
      <c r="BC99" s="89">
        <v>224.56842105263158</v>
      </c>
      <c r="BD99" s="89">
        <v>29.061578947368417</v>
      </c>
      <c r="BE99" s="89">
        <v>162.20263157894738</v>
      </c>
      <c r="BF99" s="89">
        <v>1042.078947368421</v>
      </c>
      <c r="BG99" s="89">
        <v>33.040263157894735</v>
      </c>
      <c r="BH99" s="89">
        <v>88.989473684210566</v>
      </c>
      <c r="BI99" s="89">
        <v>12.027894736842107</v>
      </c>
      <c r="BJ99" s="89">
        <v>78.073684210526295</v>
      </c>
      <c r="BK99" s="89">
        <v>12.291052631578948</v>
      </c>
      <c r="BL99" s="89">
        <v>67.88684210526317</v>
      </c>
      <c r="BM99" s="89">
        <v>31.868421052631586</v>
      </c>
      <c r="BN99" s="89">
        <v>1105.421052631579</v>
      </c>
      <c r="BO99" s="113"/>
      <c r="BP99" s="89">
        <v>0.33902777777777776</v>
      </c>
      <c r="BQ99" s="89"/>
      <c r="BR99" s="89"/>
      <c r="BS99" s="89"/>
      <c r="BT99" s="89">
        <v>14.920263157894738</v>
      </c>
      <c r="BU99" s="89"/>
      <c r="BV99" s="618"/>
      <c r="BW99" s="1001"/>
    </row>
    <row r="100" spans="2:75">
      <c r="B100" s="872" t="s">
        <v>2638</v>
      </c>
      <c r="C100" s="73" t="s">
        <v>2639</v>
      </c>
      <c r="D100" s="860" t="s">
        <v>1339</v>
      </c>
      <c r="E100" s="860" t="s">
        <v>2640</v>
      </c>
      <c r="F100" s="860" t="s">
        <v>2809</v>
      </c>
      <c r="G100" s="873" t="s">
        <v>121</v>
      </c>
      <c r="H100" s="995"/>
      <c r="I100" s="860" t="s">
        <v>2643</v>
      </c>
      <c r="J100" s="73">
        <v>1</v>
      </c>
      <c r="K100" s="398" t="s">
        <v>32</v>
      </c>
      <c r="L100" s="87">
        <v>41</v>
      </c>
      <c r="M100" s="874">
        <v>0.11</v>
      </c>
      <c r="N100" s="874">
        <v>53.3</v>
      </c>
      <c r="O100" s="874">
        <v>0.28000000000000003</v>
      </c>
      <c r="P100" s="874">
        <v>0.15</v>
      </c>
      <c r="Q100" s="87"/>
      <c r="R100" s="87"/>
      <c r="S100" s="87"/>
      <c r="T100" s="87">
        <v>0.01</v>
      </c>
      <c r="U100" s="874">
        <v>0.04</v>
      </c>
      <c r="V100" s="874">
        <v>3.34</v>
      </c>
      <c r="W100" s="874">
        <v>0.01</v>
      </c>
      <c r="X100" s="87"/>
      <c r="Y100" s="87"/>
      <c r="Z100" s="874">
        <v>98.69</v>
      </c>
      <c r="AA100" s="874">
        <v>2.9940119760479044E-3</v>
      </c>
      <c r="AB100" s="874">
        <v>0.88664719936288827</v>
      </c>
      <c r="AC100" s="874">
        <v>1.4686444411807901E-3</v>
      </c>
      <c r="AD100" s="874">
        <v>0.11188415619593094</v>
      </c>
      <c r="AE100" s="874">
        <v>1</v>
      </c>
      <c r="AF100" s="874"/>
      <c r="AG100" s="875">
        <f>AB100</f>
        <v>0.88664719936288827</v>
      </c>
      <c r="AH100" s="875">
        <f t="shared" ref="AH100:AI104" si="21">AC100</f>
        <v>1.4686444411807901E-3</v>
      </c>
      <c r="AI100" s="875">
        <f t="shared" si="21"/>
        <v>0.11188415619593094</v>
      </c>
      <c r="AJ100" s="875">
        <f>SUM(AG100:AI100)</f>
        <v>1</v>
      </c>
      <c r="AK100" s="968"/>
      <c r="AL100" s="113"/>
      <c r="AM100" s="73"/>
      <c r="AN100" s="73"/>
      <c r="AO100" s="113"/>
      <c r="AP100" s="113"/>
      <c r="AQ100" s="113"/>
      <c r="AR100" s="113"/>
      <c r="AS100" s="113"/>
      <c r="AT100" s="113"/>
      <c r="AU100" s="113"/>
      <c r="AV100" s="89"/>
      <c r="AW100" s="89"/>
      <c r="AX100" s="89"/>
      <c r="AY100" s="89"/>
      <c r="AZ100" s="89"/>
      <c r="BA100" s="89"/>
      <c r="BB100" s="89"/>
      <c r="BC100" s="89"/>
      <c r="BD100" s="89"/>
      <c r="BE100" s="89"/>
      <c r="BF100" s="89"/>
      <c r="BG100" s="89"/>
      <c r="BH100" s="89"/>
      <c r="BI100" s="89"/>
      <c r="BJ100" s="89"/>
      <c r="BK100" s="89"/>
      <c r="BL100" s="89"/>
      <c r="BM100" s="89"/>
      <c r="BN100" s="89"/>
      <c r="BO100" s="113"/>
      <c r="BP100" s="113"/>
      <c r="BQ100" s="113"/>
      <c r="BR100" s="113"/>
      <c r="BS100" s="113"/>
      <c r="BT100" s="113"/>
      <c r="BU100" s="113"/>
      <c r="BV100" s="113"/>
      <c r="BW100" s="1001"/>
    </row>
    <row r="101" spans="2:75">
      <c r="B101" s="872" t="s">
        <v>2810</v>
      </c>
      <c r="C101" s="73" t="s">
        <v>2639</v>
      </c>
      <c r="D101" s="860" t="s">
        <v>1339</v>
      </c>
      <c r="E101" s="860" t="s">
        <v>2811</v>
      </c>
      <c r="F101" s="40" t="s">
        <v>32</v>
      </c>
      <c r="G101" s="860"/>
      <c r="H101" s="995" t="s">
        <v>2812</v>
      </c>
      <c r="I101" s="860" t="s">
        <v>165</v>
      </c>
      <c r="J101" s="73">
        <v>98</v>
      </c>
      <c r="K101" s="398" t="s">
        <v>32</v>
      </c>
      <c r="L101" s="87">
        <v>41.89</v>
      </c>
      <c r="M101" s="87">
        <v>0.16</v>
      </c>
      <c r="N101" s="87">
        <v>56.11</v>
      </c>
      <c r="O101" s="87">
        <v>0.12</v>
      </c>
      <c r="P101" s="87">
        <v>0.1</v>
      </c>
      <c r="Q101" s="87">
        <v>0.08</v>
      </c>
      <c r="R101" s="87">
        <v>7.0000000000000007E-2</v>
      </c>
      <c r="S101" s="87"/>
      <c r="T101" s="87">
        <v>0.01</v>
      </c>
      <c r="U101" s="87">
        <v>0.01</v>
      </c>
      <c r="V101" s="87">
        <v>2.61</v>
      </c>
      <c r="W101" s="87">
        <v>0.05</v>
      </c>
      <c r="X101" s="87"/>
      <c r="Y101" s="87"/>
      <c r="Z101" s="87"/>
      <c r="AA101" s="874">
        <v>1.9157088122605366E-2</v>
      </c>
      <c r="AB101" s="874">
        <v>0.69285903902309531</v>
      </c>
      <c r="AC101" s="874">
        <v>7.343222205903951E-3</v>
      </c>
      <c r="AD101" s="874">
        <v>0.29979773877100074</v>
      </c>
      <c r="AE101" s="874">
        <v>1</v>
      </c>
      <c r="AF101" s="874"/>
      <c r="AG101" s="875">
        <f t="shared" ref="AG101:AG104" si="22">AB101</f>
        <v>0.69285903902309531</v>
      </c>
      <c r="AH101" s="875">
        <f t="shared" si="21"/>
        <v>7.343222205903951E-3</v>
      </c>
      <c r="AI101" s="875">
        <f t="shared" si="21"/>
        <v>0.29979773877100074</v>
      </c>
      <c r="AJ101" s="875">
        <f t="shared" ref="AJ101:AJ105" si="23">SUM(AG101:AI101)</f>
        <v>1</v>
      </c>
      <c r="AK101" s="968"/>
      <c r="AL101" s="113"/>
      <c r="AM101" s="73"/>
      <c r="AN101" s="73"/>
      <c r="AO101" s="113"/>
      <c r="AP101" s="113"/>
      <c r="AQ101" s="113"/>
      <c r="AR101" s="113"/>
      <c r="AS101" s="113"/>
      <c r="AT101" s="113"/>
      <c r="AU101" s="113"/>
      <c r="AV101" s="89"/>
      <c r="AW101" s="89"/>
      <c r="AX101" s="89"/>
      <c r="AY101" s="89"/>
      <c r="AZ101" s="89"/>
      <c r="BA101" s="89"/>
      <c r="BB101" s="89"/>
      <c r="BC101" s="89"/>
      <c r="BD101" s="89"/>
      <c r="BE101" s="89"/>
      <c r="BF101" s="89"/>
      <c r="BG101" s="89"/>
      <c r="BH101" s="89"/>
      <c r="BI101" s="89"/>
      <c r="BJ101" s="89"/>
      <c r="BK101" s="89"/>
      <c r="BL101" s="89"/>
      <c r="BM101" s="89"/>
      <c r="BN101" s="89"/>
      <c r="BO101" s="113"/>
      <c r="BP101" s="113"/>
      <c r="BQ101" s="113"/>
      <c r="BR101" s="113"/>
      <c r="BS101" s="113"/>
      <c r="BT101" s="113"/>
      <c r="BU101" s="113"/>
      <c r="BV101" s="113"/>
      <c r="BW101" s="1001"/>
    </row>
    <row r="102" spans="2:75">
      <c r="B102" s="872" t="s">
        <v>2813</v>
      </c>
      <c r="C102" s="73" t="s">
        <v>2639</v>
      </c>
      <c r="D102" s="860" t="s">
        <v>1339</v>
      </c>
      <c r="E102" s="860" t="s">
        <v>2811</v>
      </c>
      <c r="F102" s="614" t="s">
        <v>2814</v>
      </c>
      <c r="G102" s="614" t="s">
        <v>2815</v>
      </c>
      <c r="H102" s="995" t="s">
        <v>2816</v>
      </c>
      <c r="I102" s="860" t="s">
        <v>2662</v>
      </c>
      <c r="J102" s="154">
        <v>1</v>
      </c>
      <c r="K102" s="154" t="s">
        <v>2817</v>
      </c>
      <c r="L102" s="119">
        <v>38.72</v>
      </c>
      <c r="M102" s="119">
        <v>0.46</v>
      </c>
      <c r="N102" s="119">
        <v>52.15</v>
      </c>
      <c r="O102" s="119"/>
      <c r="P102" s="119"/>
      <c r="Q102" s="87"/>
      <c r="R102" s="87"/>
      <c r="S102" s="87"/>
      <c r="T102" s="119"/>
      <c r="U102" s="119">
        <v>0</v>
      </c>
      <c r="V102" s="119">
        <v>3.27</v>
      </c>
      <c r="W102" s="87"/>
      <c r="X102" s="119">
        <v>97.54</v>
      </c>
      <c r="Y102" s="119">
        <v>1.38</v>
      </c>
      <c r="Z102" s="119">
        <v>96.16</v>
      </c>
      <c r="AA102" s="874">
        <v>0</v>
      </c>
      <c r="AB102" s="874">
        <v>0.86806477302893548</v>
      </c>
      <c r="AC102" s="874">
        <v>0</v>
      </c>
      <c r="AD102" s="874">
        <v>0.13193522697106452</v>
      </c>
      <c r="AE102" s="874">
        <v>1</v>
      </c>
      <c r="AF102" s="874"/>
      <c r="AG102" s="875">
        <f t="shared" si="22"/>
        <v>0.86806477302893548</v>
      </c>
      <c r="AH102" s="875">
        <f t="shared" si="21"/>
        <v>0</v>
      </c>
      <c r="AI102" s="875">
        <f t="shared" si="21"/>
        <v>0.13193522697106452</v>
      </c>
      <c r="AJ102" s="875">
        <f t="shared" si="23"/>
        <v>1</v>
      </c>
      <c r="AK102" s="968"/>
      <c r="AL102" s="113"/>
      <c r="AM102" s="73"/>
      <c r="AN102" s="73"/>
      <c r="AO102" s="113"/>
      <c r="AP102" s="113"/>
      <c r="AQ102" s="113"/>
      <c r="AR102" s="113"/>
      <c r="AS102" s="113"/>
      <c r="AT102" s="113"/>
      <c r="AU102" s="113"/>
      <c r="AV102" s="89"/>
      <c r="AW102" s="89"/>
      <c r="AX102" s="89"/>
      <c r="AY102" s="89"/>
      <c r="AZ102" s="89"/>
      <c r="BA102" s="89"/>
      <c r="BB102" s="89"/>
      <c r="BC102" s="89"/>
      <c r="BD102" s="89"/>
      <c r="BE102" s="89"/>
      <c r="BF102" s="89"/>
      <c r="BG102" s="89"/>
      <c r="BH102" s="89"/>
      <c r="BI102" s="89"/>
      <c r="BJ102" s="89"/>
      <c r="BK102" s="89"/>
      <c r="BL102" s="89"/>
      <c r="BM102" s="89"/>
      <c r="BN102" s="89"/>
      <c r="BO102" s="113"/>
      <c r="BP102" s="113"/>
      <c r="BQ102" s="113"/>
      <c r="BR102" s="113"/>
      <c r="BS102" s="113"/>
      <c r="BT102" s="113"/>
      <c r="BU102" s="113"/>
      <c r="BV102" s="113"/>
      <c r="BW102" s="1001"/>
    </row>
    <row r="103" spans="2:75">
      <c r="B103" s="872" t="s">
        <v>2813</v>
      </c>
      <c r="C103" s="73" t="s">
        <v>2639</v>
      </c>
      <c r="D103" s="860" t="s">
        <v>1339</v>
      </c>
      <c r="E103" s="860" t="s">
        <v>2811</v>
      </c>
      <c r="F103" s="614" t="s">
        <v>2814</v>
      </c>
      <c r="G103" s="614" t="s">
        <v>2815</v>
      </c>
      <c r="H103" s="995" t="s">
        <v>2816</v>
      </c>
      <c r="I103" s="860" t="s">
        <v>2662</v>
      </c>
      <c r="J103" s="154">
        <v>1</v>
      </c>
      <c r="K103" s="154" t="s">
        <v>2817</v>
      </c>
      <c r="L103" s="119">
        <v>34.57</v>
      </c>
      <c r="M103" s="119">
        <v>1.02</v>
      </c>
      <c r="N103" s="119">
        <v>47.72</v>
      </c>
      <c r="O103" s="119"/>
      <c r="P103" s="119"/>
      <c r="Q103" s="87"/>
      <c r="R103" s="87"/>
      <c r="S103" s="87"/>
      <c r="T103" s="119"/>
      <c r="U103" s="119"/>
      <c r="V103" s="119">
        <v>2.96</v>
      </c>
      <c r="W103" s="87"/>
      <c r="X103" s="119">
        <v>97.36</v>
      </c>
      <c r="Y103" s="119">
        <v>1.25</v>
      </c>
      <c r="Z103" s="119">
        <v>96.11</v>
      </c>
      <c r="AA103" s="874">
        <v>0</v>
      </c>
      <c r="AB103" s="874">
        <v>0.78577117069285896</v>
      </c>
      <c r="AC103" s="874">
        <v>0</v>
      </c>
      <c r="AD103" s="874">
        <v>0.21422882930714093</v>
      </c>
      <c r="AE103" s="874">
        <v>1</v>
      </c>
      <c r="AF103" s="874"/>
      <c r="AG103" s="875">
        <f t="shared" si="22"/>
        <v>0.78577117069285896</v>
      </c>
      <c r="AH103" s="875">
        <f t="shared" si="21"/>
        <v>0</v>
      </c>
      <c r="AI103" s="875">
        <f t="shared" si="21"/>
        <v>0.21422882930714093</v>
      </c>
      <c r="AJ103" s="875">
        <f t="shared" si="23"/>
        <v>0.99999999999999989</v>
      </c>
      <c r="AK103" s="968"/>
      <c r="AL103" s="113"/>
      <c r="AM103" s="73"/>
      <c r="AN103" s="73"/>
      <c r="AO103" s="113"/>
      <c r="AP103" s="113"/>
      <c r="AQ103" s="113"/>
      <c r="AR103" s="113"/>
      <c r="AS103" s="113"/>
      <c r="AT103" s="113"/>
      <c r="AU103" s="113"/>
      <c r="AV103" s="89"/>
      <c r="AW103" s="89"/>
      <c r="AX103" s="89"/>
      <c r="AY103" s="89"/>
      <c r="AZ103" s="89"/>
      <c r="BA103" s="89"/>
      <c r="BB103" s="89"/>
      <c r="BC103" s="89"/>
      <c r="BD103" s="89"/>
      <c r="BE103" s="89"/>
      <c r="BF103" s="89"/>
      <c r="BG103" s="89"/>
      <c r="BH103" s="89"/>
      <c r="BI103" s="89"/>
      <c r="BJ103" s="89"/>
      <c r="BK103" s="89"/>
      <c r="BL103" s="89"/>
      <c r="BM103" s="89"/>
      <c r="BN103" s="89"/>
      <c r="BO103" s="113"/>
      <c r="BP103" s="113"/>
      <c r="BQ103" s="113"/>
      <c r="BR103" s="113"/>
      <c r="BS103" s="113"/>
      <c r="BT103" s="113"/>
      <c r="BU103" s="113"/>
      <c r="BV103" s="113"/>
      <c r="BW103" s="1001"/>
    </row>
    <row r="104" spans="2:75">
      <c r="B104" s="872" t="s">
        <v>2818</v>
      </c>
      <c r="C104" s="73" t="s">
        <v>2639</v>
      </c>
      <c r="D104" s="860" t="s">
        <v>1339</v>
      </c>
      <c r="E104" s="860" t="s">
        <v>2819</v>
      </c>
      <c r="F104" s="40" t="s">
        <v>32</v>
      </c>
      <c r="G104" s="860" t="s">
        <v>2820</v>
      </c>
      <c r="H104" s="995" t="s">
        <v>2751</v>
      </c>
      <c r="I104" s="860" t="s">
        <v>165</v>
      </c>
      <c r="J104" s="73">
        <v>11</v>
      </c>
      <c r="K104" s="881" t="s">
        <v>2821</v>
      </c>
      <c r="L104" s="888">
        <v>41.730690909090903</v>
      </c>
      <c r="M104" s="888">
        <v>0.1437545454545455</v>
      </c>
      <c r="N104" s="888">
        <v>53.7502</v>
      </c>
      <c r="O104" s="888">
        <v>0.75306363636363638</v>
      </c>
      <c r="P104" s="888">
        <v>8.2072727272727283E-2</v>
      </c>
      <c r="Q104" s="888"/>
      <c r="R104" s="888">
        <v>8.4790909090909097E-2</v>
      </c>
      <c r="S104" s="888">
        <v>6.0750000000000005E-3</v>
      </c>
      <c r="T104" s="888"/>
      <c r="U104" s="888">
        <v>4.7500000000000007E-3</v>
      </c>
      <c r="V104" s="888">
        <v>2.543663636363636</v>
      </c>
      <c r="W104" s="888">
        <v>0.23030909090909094</v>
      </c>
      <c r="X104" s="888">
        <v>99.359154545454558</v>
      </c>
      <c r="Y104" s="888"/>
      <c r="Z104" s="888"/>
      <c r="AA104" s="874">
        <v>9.0542274385907257E-2</v>
      </c>
      <c r="AB104" s="874">
        <v>0.67524917344402335</v>
      </c>
      <c r="AC104" s="874">
        <v>3.3824216611703761E-2</v>
      </c>
      <c r="AD104" s="874">
        <v>0.29092660994427288</v>
      </c>
      <c r="AE104" s="874">
        <v>1</v>
      </c>
      <c r="AF104" s="874"/>
      <c r="AG104" s="875">
        <f t="shared" si="22"/>
        <v>0.67524917344402335</v>
      </c>
      <c r="AH104" s="875">
        <f t="shared" si="21"/>
        <v>3.3824216611703761E-2</v>
      </c>
      <c r="AI104" s="875">
        <f t="shared" si="21"/>
        <v>0.29092660994427288</v>
      </c>
      <c r="AJ104" s="875">
        <f t="shared" si="23"/>
        <v>1</v>
      </c>
      <c r="AK104" s="968"/>
      <c r="AL104" s="113"/>
      <c r="AM104" s="73"/>
      <c r="AN104" s="73"/>
      <c r="AO104" s="113"/>
      <c r="AP104" s="113"/>
      <c r="AQ104" s="113"/>
      <c r="AR104" s="113"/>
      <c r="AS104" s="113"/>
      <c r="AT104" s="113"/>
      <c r="AU104" s="113"/>
      <c r="AV104" s="89"/>
      <c r="AW104" s="89"/>
      <c r="AX104" s="89"/>
      <c r="AY104" s="89"/>
      <c r="AZ104" s="89"/>
      <c r="BA104" s="89"/>
      <c r="BB104" s="89"/>
      <c r="BC104" s="89"/>
      <c r="BD104" s="89"/>
      <c r="BE104" s="89"/>
      <c r="BF104" s="89"/>
      <c r="BG104" s="89"/>
      <c r="BH104" s="89"/>
      <c r="BI104" s="89"/>
      <c r="BJ104" s="89"/>
      <c r="BK104" s="89"/>
      <c r="BL104" s="89"/>
      <c r="BM104" s="89"/>
      <c r="BN104" s="89"/>
      <c r="BO104" s="113"/>
      <c r="BP104" s="113"/>
      <c r="BQ104" s="113"/>
      <c r="BR104" s="113"/>
      <c r="BS104" s="113"/>
      <c r="BT104" s="113"/>
      <c r="BU104" s="113"/>
      <c r="BV104" s="113"/>
      <c r="BW104" s="1001"/>
    </row>
    <row r="105" spans="2:75">
      <c r="B105" s="872" t="s">
        <v>2680</v>
      </c>
      <c r="C105" s="73" t="s">
        <v>2639</v>
      </c>
      <c r="D105" s="860" t="s">
        <v>1339</v>
      </c>
      <c r="E105" s="860" t="s">
        <v>2681</v>
      </c>
      <c r="F105" s="860" t="s">
        <v>2822</v>
      </c>
      <c r="G105" s="860" t="s">
        <v>121</v>
      </c>
      <c r="H105" s="995" t="s">
        <v>2683</v>
      </c>
      <c r="I105" s="860" t="s">
        <v>2643</v>
      </c>
      <c r="J105" s="73">
        <v>1</v>
      </c>
      <c r="K105" s="212" t="s">
        <v>2823</v>
      </c>
      <c r="L105" s="877">
        <v>40.69</v>
      </c>
      <c r="M105" s="877">
        <v>0.42</v>
      </c>
      <c r="N105" s="877">
        <v>54.33</v>
      </c>
      <c r="O105" s="139"/>
      <c r="P105" s="139"/>
      <c r="Q105" s="139"/>
      <c r="R105" s="877">
        <v>0.11</v>
      </c>
      <c r="S105" s="139"/>
      <c r="T105" s="139"/>
      <c r="U105" s="139"/>
      <c r="V105" s="877">
        <v>4.55</v>
      </c>
      <c r="W105" s="877">
        <v>0.25</v>
      </c>
      <c r="X105" s="139"/>
      <c r="Y105" s="139"/>
      <c r="Z105" s="877">
        <v>100.43</v>
      </c>
      <c r="AA105" s="874">
        <v>5.4945054945054944E-2</v>
      </c>
      <c r="AB105" s="880">
        <v>1.2078577117069287</v>
      </c>
      <c r="AC105" s="874">
        <v>3.671611102951975E-2</v>
      </c>
      <c r="AD105" s="880">
        <v>-0.24457382273644843</v>
      </c>
      <c r="AE105" s="874">
        <v>1</v>
      </c>
      <c r="AF105" s="874"/>
      <c r="AG105" s="875">
        <f>AB105+AD105</f>
        <v>0.96328388897048023</v>
      </c>
      <c r="AH105" s="875">
        <f>AC105</f>
        <v>3.671611102951975E-2</v>
      </c>
      <c r="AI105" s="875">
        <f>0</f>
        <v>0</v>
      </c>
      <c r="AJ105" s="875">
        <f t="shared" si="23"/>
        <v>1</v>
      </c>
      <c r="AK105" s="968" t="s">
        <v>2685</v>
      </c>
      <c r="AL105" s="113" t="s">
        <v>2643</v>
      </c>
      <c r="AM105" s="73">
        <v>1</v>
      </c>
      <c r="AN105" s="878" t="s">
        <v>2824</v>
      </c>
      <c r="AO105" s="876">
        <f>W105*1*10000</f>
        <v>2500</v>
      </c>
      <c r="AP105" s="876">
        <f>V105*1*10000</f>
        <v>45500</v>
      </c>
      <c r="AQ105" s="879">
        <v>6.01</v>
      </c>
      <c r="AR105" s="89"/>
      <c r="AS105" s="113"/>
      <c r="AT105" s="879">
        <v>0.39800000000000002</v>
      </c>
      <c r="AU105" s="879">
        <v>249</v>
      </c>
      <c r="AV105" s="89"/>
      <c r="AW105" s="879">
        <v>1623</v>
      </c>
      <c r="AX105" s="879">
        <v>3581</v>
      </c>
      <c r="AY105" s="879">
        <v>435</v>
      </c>
      <c r="AZ105" s="879">
        <v>1906</v>
      </c>
      <c r="BA105" s="879">
        <v>357</v>
      </c>
      <c r="BB105" s="879">
        <v>16.3</v>
      </c>
      <c r="BC105" s="879">
        <v>309</v>
      </c>
      <c r="BD105" s="879">
        <v>35.1</v>
      </c>
      <c r="BE105" s="879">
        <v>179</v>
      </c>
      <c r="BF105" s="879">
        <v>841</v>
      </c>
      <c r="BG105" s="879">
        <v>31.4</v>
      </c>
      <c r="BH105" s="879">
        <v>73.8</v>
      </c>
      <c r="BI105" s="879">
        <v>8.36</v>
      </c>
      <c r="BJ105" s="879">
        <v>50</v>
      </c>
      <c r="BK105" s="879">
        <v>6.37</v>
      </c>
      <c r="BL105" s="879">
        <v>76.400000000000006</v>
      </c>
      <c r="BM105" s="879">
        <v>18.100000000000001</v>
      </c>
      <c r="BN105" s="879">
        <v>810</v>
      </c>
      <c r="BO105" s="113"/>
      <c r="BP105" s="89"/>
      <c r="BQ105" s="113"/>
      <c r="BR105" s="89"/>
      <c r="BS105" s="113"/>
      <c r="BT105" s="113"/>
      <c r="BU105" s="89"/>
      <c r="BV105" s="618">
        <f>M105*0.467445576193329*10000</f>
        <v>1963.2714200119817</v>
      </c>
      <c r="BW105" s="1001"/>
    </row>
    <row r="106" spans="2:75">
      <c r="B106" s="872" t="s">
        <v>2680</v>
      </c>
      <c r="C106" s="73" t="s">
        <v>2639</v>
      </c>
      <c r="D106" s="860" t="s">
        <v>1339</v>
      </c>
      <c r="E106" s="860" t="s">
        <v>2681</v>
      </c>
      <c r="F106" s="860" t="s">
        <v>2825</v>
      </c>
      <c r="G106" s="860" t="s">
        <v>121</v>
      </c>
      <c r="H106" s="995" t="s">
        <v>2683</v>
      </c>
      <c r="I106" s="860" t="s">
        <v>2643</v>
      </c>
      <c r="J106" s="73">
        <v>1</v>
      </c>
      <c r="K106" s="212" t="s">
        <v>2826</v>
      </c>
      <c r="L106" s="877">
        <v>40.86</v>
      </c>
      <c r="M106" s="877">
        <v>0.56000000000000005</v>
      </c>
      <c r="N106" s="877">
        <v>52.55</v>
      </c>
      <c r="O106" s="139"/>
      <c r="P106" s="139"/>
      <c r="Q106" s="139"/>
      <c r="R106" s="877">
        <v>0.2</v>
      </c>
      <c r="S106" s="139"/>
      <c r="T106" s="139"/>
      <c r="U106" s="139"/>
      <c r="V106" s="877">
        <v>4.7300000000000004</v>
      </c>
      <c r="W106" s="877">
        <v>0.14000000000000001</v>
      </c>
      <c r="X106" s="139"/>
      <c r="Y106" s="139"/>
      <c r="Z106" s="877">
        <v>99.2</v>
      </c>
      <c r="AA106" s="874">
        <v>2.9598308668076109E-2</v>
      </c>
      <c r="AB106" s="880">
        <v>1.2556410937085216</v>
      </c>
      <c r="AC106" s="874">
        <v>2.0561022176531062E-2</v>
      </c>
      <c r="AD106" s="880">
        <v>-0.27620211588505267</v>
      </c>
      <c r="AE106" s="874">
        <v>1</v>
      </c>
      <c r="AF106" s="874"/>
      <c r="AG106" s="875">
        <f t="shared" ref="AG106:AG108" si="24">AB106+AD106</f>
        <v>0.97943897782346889</v>
      </c>
      <c r="AH106" s="875">
        <f t="shared" ref="AH106:AI115" si="25">AC106</f>
        <v>2.0561022176531062E-2</v>
      </c>
      <c r="AI106" s="875">
        <f>0</f>
        <v>0</v>
      </c>
      <c r="AJ106" s="875">
        <f t="shared" ref="AJ106:AJ109" si="26">SUM(AG106:AI106)</f>
        <v>1</v>
      </c>
      <c r="AK106" s="968" t="s">
        <v>2685</v>
      </c>
      <c r="AL106" s="113" t="s">
        <v>2643</v>
      </c>
      <c r="AM106" s="73">
        <v>1</v>
      </c>
      <c r="AN106" s="878" t="s">
        <v>2827</v>
      </c>
      <c r="AO106" s="876">
        <f>W106*1*10000</f>
        <v>1400.0000000000002</v>
      </c>
      <c r="AP106" s="876">
        <f>V106*1*10000</f>
        <v>47300.000000000007</v>
      </c>
      <c r="AQ106" s="879">
        <v>4.03</v>
      </c>
      <c r="AR106" s="89"/>
      <c r="AS106" s="113"/>
      <c r="AT106" s="879">
        <v>0.50900000000000001</v>
      </c>
      <c r="AU106" s="879">
        <v>81.3</v>
      </c>
      <c r="AV106" s="89"/>
      <c r="AW106" s="879">
        <v>567</v>
      </c>
      <c r="AX106" s="879">
        <v>2038</v>
      </c>
      <c r="AY106" s="879">
        <v>313</v>
      </c>
      <c r="AZ106" s="879">
        <v>1519</v>
      </c>
      <c r="BA106" s="879">
        <v>510</v>
      </c>
      <c r="BB106" s="879">
        <v>17.600000000000001</v>
      </c>
      <c r="BC106" s="879">
        <v>554</v>
      </c>
      <c r="BD106" s="879">
        <v>100</v>
      </c>
      <c r="BE106" s="879">
        <v>621</v>
      </c>
      <c r="BF106" s="879">
        <v>3432</v>
      </c>
      <c r="BG106" s="879">
        <v>119</v>
      </c>
      <c r="BH106" s="879">
        <v>306</v>
      </c>
      <c r="BI106" s="879">
        <v>41.8</v>
      </c>
      <c r="BJ106" s="879">
        <v>281</v>
      </c>
      <c r="BK106" s="879">
        <v>35.1</v>
      </c>
      <c r="BL106" s="879">
        <v>15</v>
      </c>
      <c r="BM106" s="879">
        <v>4.59</v>
      </c>
      <c r="BN106" s="879">
        <v>2908</v>
      </c>
      <c r="BO106" s="113"/>
      <c r="BP106" s="89"/>
      <c r="BQ106" s="113"/>
      <c r="BR106" s="89"/>
      <c r="BS106" s="113"/>
      <c r="BT106" s="113"/>
      <c r="BU106" s="89"/>
      <c r="BV106" s="618">
        <f>M106*0.467445576193329*10000</f>
        <v>2617.6952266826424</v>
      </c>
      <c r="BW106" s="1001"/>
    </row>
    <row r="107" spans="2:75">
      <c r="B107" s="872" t="s">
        <v>2680</v>
      </c>
      <c r="C107" s="73" t="s">
        <v>2639</v>
      </c>
      <c r="D107" s="860" t="s">
        <v>1339</v>
      </c>
      <c r="E107" s="860" t="s">
        <v>2681</v>
      </c>
      <c r="F107" s="860" t="s">
        <v>2828</v>
      </c>
      <c r="G107" s="860" t="s">
        <v>121</v>
      </c>
      <c r="H107" s="995" t="s">
        <v>2683</v>
      </c>
      <c r="I107" s="860" t="s">
        <v>2643</v>
      </c>
      <c r="J107" s="73">
        <v>1</v>
      </c>
      <c r="K107" s="212" t="s">
        <v>2829</v>
      </c>
      <c r="L107" s="877">
        <v>42.14</v>
      </c>
      <c r="M107" s="877">
        <v>0.43</v>
      </c>
      <c r="N107" s="877">
        <v>54.22</v>
      </c>
      <c r="O107" s="139"/>
      <c r="P107" s="139"/>
      <c r="Q107" s="139"/>
      <c r="R107" s="877">
        <v>0.09</v>
      </c>
      <c r="S107" s="139"/>
      <c r="T107" s="139"/>
      <c r="U107" s="139"/>
      <c r="V107" s="877">
        <v>4.13</v>
      </c>
      <c r="W107" s="877">
        <v>0.01</v>
      </c>
      <c r="X107" s="139"/>
      <c r="Y107" s="139"/>
      <c r="Z107" s="877">
        <v>101.24</v>
      </c>
      <c r="AA107" s="874">
        <v>2.4213075060532689E-3</v>
      </c>
      <c r="AB107" s="880">
        <v>1.0963631537032121</v>
      </c>
      <c r="AC107" s="874">
        <v>1.4686444411807901E-3</v>
      </c>
      <c r="AD107" s="880">
        <v>-9.7831798144392926E-2</v>
      </c>
      <c r="AE107" s="874">
        <v>1</v>
      </c>
      <c r="AF107" s="874"/>
      <c r="AG107" s="875">
        <f t="shared" si="24"/>
        <v>0.99853135555881922</v>
      </c>
      <c r="AH107" s="875">
        <f t="shared" si="25"/>
        <v>1.4686444411807901E-3</v>
      </c>
      <c r="AI107" s="875">
        <f>0</f>
        <v>0</v>
      </c>
      <c r="AJ107" s="875">
        <f t="shared" si="26"/>
        <v>1</v>
      </c>
      <c r="AK107" s="968" t="s">
        <v>2685</v>
      </c>
      <c r="AL107" s="113" t="s">
        <v>2643</v>
      </c>
      <c r="AM107" s="73">
        <v>1</v>
      </c>
      <c r="AN107" s="878" t="s">
        <v>2830</v>
      </c>
      <c r="AO107" s="876">
        <f>W107*1*10000</f>
        <v>100</v>
      </c>
      <c r="AP107" s="876">
        <f>V107*1*10000</f>
        <v>41300</v>
      </c>
      <c r="AQ107" s="879">
        <v>6.26</v>
      </c>
      <c r="AR107" s="89"/>
      <c r="AS107" s="113"/>
      <c r="AT107" s="879">
        <v>0.55000000000000004</v>
      </c>
      <c r="AU107" s="879">
        <v>260</v>
      </c>
      <c r="AV107" s="89"/>
      <c r="AW107" s="879">
        <v>3312</v>
      </c>
      <c r="AX107" s="879">
        <v>5887</v>
      </c>
      <c r="AY107" s="879">
        <v>514</v>
      </c>
      <c r="AZ107" s="879">
        <v>1634</v>
      </c>
      <c r="BA107" s="879">
        <v>196</v>
      </c>
      <c r="BB107" s="879">
        <v>29.4</v>
      </c>
      <c r="BC107" s="879">
        <v>254</v>
      </c>
      <c r="BD107" s="879">
        <v>19.5</v>
      </c>
      <c r="BE107" s="879">
        <v>107</v>
      </c>
      <c r="BF107" s="879">
        <v>726</v>
      </c>
      <c r="BG107" s="879">
        <v>23.7</v>
      </c>
      <c r="BH107" s="879">
        <v>67.3</v>
      </c>
      <c r="BI107" s="879">
        <v>10</v>
      </c>
      <c r="BJ107" s="879">
        <v>68.099999999999994</v>
      </c>
      <c r="BK107" s="879">
        <v>11.6</v>
      </c>
      <c r="BL107" s="879">
        <v>91.9</v>
      </c>
      <c r="BM107" s="879">
        <v>14.9</v>
      </c>
      <c r="BN107" s="879">
        <v>2027</v>
      </c>
      <c r="BO107" s="113"/>
      <c r="BP107" s="89"/>
      <c r="BQ107" s="113"/>
      <c r="BR107" s="89"/>
      <c r="BS107" s="113"/>
      <c r="BT107" s="113"/>
      <c r="BU107" s="89"/>
      <c r="BV107" s="618">
        <f>M107*0.467445576193329*10000</f>
        <v>2010.0159776313144</v>
      </c>
      <c r="BW107" s="1001"/>
    </row>
    <row r="108" spans="2:75">
      <c r="B108" s="872" t="s">
        <v>2680</v>
      </c>
      <c r="C108" s="73" t="s">
        <v>2639</v>
      </c>
      <c r="D108" s="860" t="s">
        <v>1339</v>
      </c>
      <c r="E108" s="860" t="s">
        <v>2681</v>
      </c>
      <c r="F108" s="860" t="s">
        <v>2831</v>
      </c>
      <c r="G108" s="860" t="s">
        <v>121</v>
      </c>
      <c r="H108" s="995" t="s">
        <v>2683</v>
      </c>
      <c r="I108" s="860" t="s">
        <v>2643</v>
      </c>
      <c r="J108" s="73">
        <v>1</v>
      </c>
      <c r="K108" s="212" t="s">
        <v>2832</v>
      </c>
      <c r="L108" s="877">
        <v>40.450000000000003</v>
      </c>
      <c r="M108" s="877">
        <v>0.48</v>
      </c>
      <c r="N108" s="877">
        <v>53.12</v>
      </c>
      <c r="O108" s="139"/>
      <c r="P108" s="139"/>
      <c r="Q108" s="139"/>
      <c r="R108" s="877">
        <v>0.26</v>
      </c>
      <c r="S108" s="139"/>
      <c r="T108" s="139"/>
      <c r="U108" s="139"/>
      <c r="V108" s="877">
        <v>4.87</v>
      </c>
      <c r="W108" s="877">
        <v>0.02</v>
      </c>
      <c r="X108" s="139"/>
      <c r="Y108" s="139"/>
      <c r="Z108" s="877">
        <v>99.62</v>
      </c>
      <c r="AA108" s="874">
        <v>4.1067761806981521E-3</v>
      </c>
      <c r="AB108" s="880">
        <v>1.292805946376427</v>
      </c>
      <c r="AC108" s="874">
        <v>2.9372888823615802E-3</v>
      </c>
      <c r="AD108" s="880">
        <v>-0.29574323525878854</v>
      </c>
      <c r="AE108" s="874">
        <v>1</v>
      </c>
      <c r="AF108" s="874"/>
      <c r="AG108" s="875">
        <f t="shared" si="24"/>
        <v>0.99706271111763844</v>
      </c>
      <c r="AH108" s="875">
        <f t="shared" si="25"/>
        <v>2.9372888823615802E-3</v>
      </c>
      <c r="AI108" s="875">
        <f>0</f>
        <v>0</v>
      </c>
      <c r="AJ108" s="875">
        <f t="shared" si="26"/>
        <v>1</v>
      </c>
      <c r="AK108" s="968" t="s">
        <v>2685</v>
      </c>
      <c r="AL108" s="113" t="s">
        <v>2643</v>
      </c>
      <c r="AM108" s="73">
        <v>1</v>
      </c>
      <c r="AN108" s="878" t="s">
        <v>2833</v>
      </c>
      <c r="AO108" s="876">
        <f>W108*1*10000</f>
        <v>200</v>
      </c>
      <c r="AP108" s="876">
        <f>V108*1*10000</f>
        <v>48700</v>
      </c>
      <c r="AQ108" s="879">
        <v>7.11</v>
      </c>
      <c r="AR108" s="89"/>
      <c r="AS108" s="113"/>
      <c r="AT108" s="879">
        <v>0.52400000000000002</v>
      </c>
      <c r="AU108" s="879">
        <v>46.3</v>
      </c>
      <c r="AV108" s="89"/>
      <c r="AW108" s="879">
        <v>1460</v>
      </c>
      <c r="AX108" s="879">
        <v>3462</v>
      </c>
      <c r="AY108" s="879">
        <v>432</v>
      </c>
      <c r="AZ108" s="879">
        <v>1850</v>
      </c>
      <c r="BA108" s="879">
        <v>375</v>
      </c>
      <c r="BB108" s="879">
        <v>30.9</v>
      </c>
      <c r="BC108" s="879">
        <v>360</v>
      </c>
      <c r="BD108" s="879">
        <v>49.5</v>
      </c>
      <c r="BE108" s="879">
        <v>286</v>
      </c>
      <c r="BF108" s="879">
        <v>1634</v>
      </c>
      <c r="BG108" s="879">
        <v>55.3</v>
      </c>
      <c r="BH108" s="879">
        <v>142</v>
      </c>
      <c r="BI108" s="879">
        <v>17</v>
      </c>
      <c r="BJ108" s="879">
        <v>99</v>
      </c>
      <c r="BK108" s="879">
        <v>11.9</v>
      </c>
      <c r="BL108" s="879">
        <v>10.6</v>
      </c>
      <c r="BM108" s="879">
        <v>1.75</v>
      </c>
      <c r="BN108" s="879">
        <v>3428</v>
      </c>
      <c r="BO108" s="113"/>
      <c r="BP108" s="89"/>
      <c r="BQ108" s="113"/>
      <c r="BR108" s="89"/>
      <c r="BS108" s="113"/>
      <c r="BT108" s="113"/>
      <c r="BU108" s="89"/>
      <c r="BV108" s="618">
        <f>M108*0.467445576193329*10000</f>
        <v>2243.7387657279792</v>
      </c>
      <c r="BW108" s="1001"/>
    </row>
    <row r="109" spans="2:75">
      <c r="B109" s="872" t="s">
        <v>2690</v>
      </c>
      <c r="C109" s="73" t="s">
        <v>2834</v>
      </c>
      <c r="D109" s="860" t="s">
        <v>1339</v>
      </c>
      <c r="E109" s="860" t="s">
        <v>2692</v>
      </c>
      <c r="F109" s="40" t="s">
        <v>32</v>
      </c>
      <c r="G109" s="860" t="s">
        <v>2835</v>
      </c>
      <c r="H109" s="995" t="s">
        <v>2693</v>
      </c>
      <c r="I109" s="860" t="s">
        <v>165</v>
      </c>
      <c r="J109" s="73">
        <v>29</v>
      </c>
      <c r="K109" s="881" t="s">
        <v>2836</v>
      </c>
      <c r="L109" s="87">
        <v>42.1</v>
      </c>
      <c r="M109" s="87">
        <v>0.06</v>
      </c>
      <c r="N109" s="87">
        <v>55</v>
      </c>
      <c r="O109" s="87">
        <v>0.19</v>
      </c>
      <c r="P109" s="87">
        <v>0.23</v>
      </c>
      <c r="Q109" s="87"/>
      <c r="R109" s="87">
        <v>0.14000000000000001</v>
      </c>
      <c r="S109" s="87"/>
      <c r="T109" s="87">
        <v>0.09</v>
      </c>
      <c r="U109" s="87">
        <v>0.01</v>
      </c>
      <c r="V109" s="87">
        <v>3.2</v>
      </c>
      <c r="W109" s="87">
        <v>0.33</v>
      </c>
      <c r="X109" s="87"/>
      <c r="Y109" s="87">
        <v>1.42</v>
      </c>
      <c r="Z109" s="87"/>
      <c r="AA109" s="874">
        <v>0.10312499999999999</v>
      </c>
      <c r="AB109" s="874">
        <v>0.84948234669498279</v>
      </c>
      <c r="AC109" s="874">
        <v>4.8465266558966075E-2</v>
      </c>
      <c r="AD109" s="874">
        <v>0.10205238674605113</v>
      </c>
      <c r="AE109" s="874">
        <v>1</v>
      </c>
      <c r="AF109" s="874"/>
      <c r="AG109" s="875">
        <f t="shared" ref="AG109:AG115" si="27">AB109</f>
        <v>0.84948234669498279</v>
      </c>
      <c r="AH109" s="875">
        <f t="shared" si="25"/>
        <v>4.8465266558966075E-2</v>
      </c>
      <c r="AI109" s="875">
        <f t="shared" si="25"/>
        <v>0.10205238674605113</v>
      </c>
      <c r="AJ109" s="875">
        <f t="shared" si="26"/>
        <v>1</v>
      </c>
      <c r="AK109" s="968"/>
      <c r="AL109" s="113"/>
      <c r="AM109" s="73"/>
      <c r="AN109" s="73"/>
      <c r="AO109" s="876"/>
      <c r="AP109" s="876"/>
      <c r="AQ109" s="113"/>
      <c r="AR109" s="113"/>
      <c r="AS109" s="113"/>
      <c r="AT109" s="113"/>
      <c r="AU109" s="113"/>
      <c r="AV109" s="89"/>
      <c r="AW109" s="89"/>
      <c r="AX109" s="89"/>
      <c r="AY109" s="89"/>
      <c r="AZ109" s="89"/>
      <c r="BA109" s="89"/>
      <c r="BB109" s="89"/>
      <c r="BC109" s="89"/>
      <c r="BD109" s="89"/>
      <c r="BE109" s="89"/>
      <c r="BF109" s="89"/>
      <c r="BG109" s="89"/>
      <c r="BH109" s="89"/>
      <c r="BI109" s="89"/>
      <c r="BJ109" s="89"/>
      <c r="BK109" s="89"/>
      <c r="BL109" s="89"/>
      <c r="BM109" s="89"/>
      <c r="BN109" s="89"/>
      <c r="BO109" s="113"/>
      <c r="BP109" s="113"/>
      <c r="BQ109" s="113"/>
      <c r="BR109" s="113"/>
      <c r="BS109" s="113"/>
      <c r="BT109" s="113"/>
      <c r="BU109" s="113"/>
      <c r="BV109" s="618"/>
      <c r="BW109" s="1001"/>
    </row>
    <row r="110" spans="2:75">
      <c r="B110" s="872" t="s">
        <v>2690</v>
      </c>
      <c r="C110" s="73" t="s">
        <v>2834</v>
      </c>
      <c r="D110" s="860" t="s">
        <v>1339</v>
      </c>
      <c r="E110" s="860" t="s">
        <v>2692</v>
      </c>
      <c r="F110" s="40" t="s">
        <v>32</v>
      </c>
      <c r="G110" s="860" t="s">
        <v>2837</v>
      </c>
      <c r="H110" s="995" t="s">
        <v>2693</v>
      </c>
      <c r="I110" s="860" t="s">
        <v>165</v>
      </c>
      <c r="J110" s="73">
        <v>32</v>
      </c>
      <c r="K110" s="881" t="s">
        <v>2838</v>
      </c>
      <c r="L110" s="87">
        <v>42.6</v>
      </c>
      <c r="M110" s="87">
        <v>0.11</v>
      </c>
      <c r="N110" s="87">
        <v>55.3</v>
      </c>
      <c r="O110" s="87">
        <v>0.19</v>
      </c>
      <c r="P110" s="87">
        <v>0.24</v>
      </c>
      <c r="Q110" s="87"/>
      <c r="R110" s="87">
        <v>0.12</v>
      </c>
      <c r="S110" s="87"/>
      <c r="T110" s="87">
        <v>0.05</v>
      </c>
      <c r="U110" s="87"/>
      <c r="V110" s="87">
        <v>2.99</v>
      </c>
      <c r="W110" s="87">
        <v>0.5</v>
      </c>
      <c r="X110" s="87"/>
      <c r="Y110" s="87">
        <v>1.37</v>
      </c>
      <c r="Z110" s="87"/>
      <c r="AA110" s="874">
        <v>0.16722408026755853</v>
      </c>
      <c r="AB110" s="874">
        <v>0.79373506769312463</v>
      </c>
      <c r="AC110" s="874">
        <v>7.3432222059039501E-2</v>
      </c>
      <c r="AD110" s="874">
        <v>0.13283271024783588</v>
      </c>
      <c r="AE110" s="874">
        <v>1</v>
      </c>
      <c r="AF110" s="874"/>
      <c r="AG110" s="875">
        <f t="shared" si="27"/>
        <v>0.79373506769312463</v>
      </c>
      <c r="AH110" s="875">
        <f t="shared" si="25"/>
        <v>7.3432222059039501E-2</v>
      </c>
      <c r="AI110" s="875">
        <f t="shared" si="25"/>
        <v>0.13283271024783588</v>
      </c>
      <c r="AJ110" s="875">
        <f t="shared" ref="AJ110:AJ115" si="28">SUM(AG110:AI110)</f>
        <v>1</v>
      </c>
      <c r="AK110" s="968" t="s">
        <v>2695</v>
      </c>
      <c r="AL110" s="113" t="s">
        <v>2839</v>
      </c>
      <c r="AM110" s="73">
        <v>17</v>
      </c>
      <c r="AN110" s="882" t="s">
        <v>2838</v>
      </c>
      <c r="AO110" s="876">
        <f t="shared" ref="AO110:AO121" si="29">W110*1*10000</f>
        <v>5000</v>
      </c>
      <c r="AP110" s="876">
        <f t="shared" ref="AP110:AP115" si="30">V110*1*10000</f>
        <v>29900.000000000004</v>
      </c>
      <c r="AQ110" s="89">
        <v>3.93</v>
      </c>
      <c r="AR110" s="89"/>
      <c r="AS110" s="89"/>
      <c r="AT110" s="89"/>
      <c r="AU110" s="89">
        <v>590</v>
      </c>
      <c r="AV110" s="89"/>
      <c r="AW110" s="89">
        <v>737</v>
      </c>
      <c r="AX110" s="89">
        <v>1499</v>
      </c>
      <c r="AY110" s="89">
        <v>173</v>
      </c>
      <c r="AZ110" s="89">
        <v>730</v>
      </c>
      <c r="BA110" s="89">
        <v>120</v>
      </c>
      <c r="BB110" s="89">
        <v>27.4</v>
      </c>
      <c r="BC110" s="89">
        <v>93.2</v>
      </c>
      <c r="BD110" s="89">
        <v>11.7</v>
      </c>
      <c r="BE110" s="89">
        <v>65.400000000000006</v>
      </c>
      <c r="BF110" s="89">
        <v>470</v>
      </c>
      <c r="BG110" s="89">
        <v>12.6</v>
      </c>
      <c r="BH110" s="89">
        <v>33.200000000000003</v>
      </c>
      <c r="BI110" s="89">
        <v>4.8099999999999996</v>
      </c>
      <c r="BJ110" s="89">
        <v>33.5</v>
      </c>
      <c r="BK110" s="89">
        <v>4.83</v>
      </c>
      <c r="BL110" s="89">
        <v>25.2</v>
      </c>
      <c r="BM110" s="89">
        <v>39.700000000000003</v>
      </c>
      <c r="BN110" s="89"/>
      <c r="BO110" s="89"/>
      <c r="BP110" s="89"/>
      <c r="BQ110" s="89"/>
      <c r="BR110" s="89"/>
      <c r="BS110" s="89"/>
      <c r="BT110" s="89">
        <v>17.399999999999999</v>
      </c>
      <c r="BU110" s="89"/>
      <c r="BV110" s="618">
        <f>M110*0.467445576193329*10000</f>
        <v>514.19013381266188</v>
      </c>
      <c r="BW110" s="1001"/>
    </row>
    <row r="111" spans="2:75">
      <c r="B111" s="872" t="s">
        <v>2714</v>
      </c>
      <c r="C111" s="73" t="s">
        <v>2639</v>
      </c>
      <c r="D111" s="860" t="s">
        <v>1339</v>
      </c>
      <c r="E111" s="860" t="s">
        <v>2715</v>
      </c>
      <c r="F111" s="860" t="s">
        <v>2840</v>
      </c>
      <c r="G111" s="860" t="s">
        <v>2717</v>
      </c>
      <c r="H111" s="995" t="s">
        <v>2718</v>
      </c>
      <c r="I111" s="860" t="s">
        <v>2662</v>
      </c>
      <c r="J111" s="73">
        <v>1</v>
      </c>
      <c r="K111" s="113" t="s">
        <v>2841</v>
      </c>
      <c r="L111" s="139">
        <v>41.05</v>
      </c>
      <c r="M111" s="139">
        <v>0.32</v>
      </c>
      <c r="N111" s="139">
        <v>53.86</v>
      </c>
      <c r="O111" s="139">
        <v>0.12</v>
      </c>
      <c r="P111" s="139">
        <v>0.52</v>
      </c>
      <c r="Q111" s="139">
        <v>0</v>
      </c>
      <c r="R111" s="139"/>
      <c r="S111" s="139"/>
      <c r="T111" s="139"/>
      <c r="U111" s="139"/>
      <c r="V111" s="139">
        <v>3.38</v>
      </c>
      <c r="W111" s="139">
        <v>0.11</v>
      </c>
      <c r="X111" s="139"/>
      <c r="Y111" s="139">
        <v>1.45</v>
      </c>
      <c r="Z111" s="139">
        <v>98.63</v>
      </c>
      <c r="AA111" s="874">
        <v>3.2544378698224852E-2</v>
      </c>
      <c r="AB111" s="874">
        <v>0.8972657286965755</v>
      </c>
      <c r="AC111" s="874">
        <v>1.6155088852988692E-2</v>
      </c>
      <c r="AD111" s="874">
        <v>8.6579182450435804E-2</v>
      </c>
      <c r="AE111" s="874">
        <v>1</v>
      </c>
      <c r="AF111" s="874"/>
      <c r="AG111" s="875">
        <f t="shared" si="27"/>
        <v>0.8972657286965755</v>
      </c>
      <c r="AH111" s="875">
        <f t="shared" si="25"/>
        <v>1.6155088852988692E-2</v>
      </c>
      <c r="AI111" s="875">
        <f t="shared" si="25"/>
        <v>8.6579182450435804E-2</v>
      </c>
      <c r="AJ111" s="875">
        <f t="shared" si="28"/>
        <v>1</v>
      </c>
      <c r="AK111" s="968">
        <v>5</v>
      </c>
      <c r="AL111" s="113" t="s">
        <v>2662</v>
      </c>
      <c r="AM111" s="73">
        <v>1</v>
      </c>
      <c r="AN111" s="73"/>
      <c r="AO111" s="876">
        <f t="shared" si="29"/>
        <v>1100</v>
      </c>
      <c r="AP111" s="876">
        <f t="shared" si="30"/>
        <v>33800</v>
      </c>
      <c r="AQ111" s="89"/>
      <c r="AR111" s="89"/>
      <c r="AS111" s="89"/>
      <c r="AT111" s="89"/>
      <c r="AU111" s="89">
        <v>36</v>
      </c>
      <c r="AV111" s="89"/>
      <c r="AW111" s="89">
        <v>883</v>
      </c>
      <c r="AX111" s="89">
        <v>2606</v>
      </c>
      <c r="AY111" s="89">
        <v>378</v>
      </c>
      <c r="AZ111" s="89">
        <v>2048</v>
      </c>
      <c r="BA111" s="89">
        <v>638</v>
      </c>
      <c r="BB111" s="89">
        <v>5</v>
      </c>
      <c r="BC111" s="89">
        <v>765</v>
      </c>
      <c r="BD111" s="89">
        <v>122</v>
      </c>
      <c r="BE111" s="89">
        <v>713</v>
      </c>
      <c r="BF111" s="89">
        <v>3900</v>
      </c>
      <c r="BG111" s="89">
        <v>135</v>
      </c>
      <c r="BH111" s="89">
        <v>324</v>
      </c>
      <c r="BI111" s="89">
        <v>41</v>
      </c>
      <c r="BJ111" s="89">
        <v>241</v>
      </c>
      <c r="BK111" s="89">
        <v>30</v>
      </c>
      <c r="BL111" s="89">
        <v>15</v>
      </c>
      <c r="BM111" s="89">
        <v>13</v>
      </c>
      <c r="BN111" s="89">
        <v>1136</v>
      </c>
      <c r="BO111" s="89"/>
      <c r="BP111" s="89"/>
      <c r="BQ111" s="89"/>
      <c r="BR111" s="89"/>
      <c r="BS111" s="89"/>
      <c r="BT111" s="89"/>
      <c r="BU111" s="89"/>
      <c r="BV111" s="618">
        <f>M111*0.467445576193329*10000</f>
        <v>1495.8258438186529</v>
      </c>
      <c r="BW111" s="1001"/>
    </row>
    <row r="112" spans="2:75">
      <c r="B112" s="872" t="s">
        <v>2714</v>
      </c>
      <c r="C112" s="73" t="s">
        <v>2639</v>
      </c>
      <c r="D112" s="860" t="s">
        <v>1339</v>
      </c>
      <c r="E112" s="860" t="s">
        <v>2715</v>
      </c>
      <c r="F112" s="860" t="s">
        <v>2842</v>
      </c>
      <c r="G112" s="860" t="s">
        <v>2843</v>
      </c>
      <c r="H112" s="995" t="s">
        <v>2718</v>
      </c>
      <c r="I112" s="860" t="s">
        <v>165</v>
      </c>
      <c r="J112" s="73">
        <v>3</v>
      </c>
      <c r="K112" s="113" t="s">
        <v>2844</v>
      </c>
      <c r="L112" s="139">
        <v>41.4</v>
      </c>
      <c r="M112" s="139">
        <v>0.4</v>
      </c>
      <c r="N112" s="139">
        <v>54.82</v>
      </c>
      <c r="O112" s="139">
        <v>0.21</v>
      </c>
      <c r="P112" s="139">
        <v>0.23</v>
      </c>
      <c r="Q112" s="139">
        <v>0</v>
      </c>
      <c r="R112" s="139"/>
      <c r="S112" s="139"/>
      <c r="T112" s="139"/>
      <c r="U112" s="139"/>
      <c r="V112" s="139">
        <v>3.13</v>
      </c>
      <c r="W112" s="139">
        <v>0.01</v>
      </c>
      <c r="X112" s="139"/>
      <c r="Y112" s="139">
        <v>1.32</v>
      </c>
      <c r="Z112" s="139">
        <v>99.25</v>
      </c>
      <c r="AA112" s="874">
        <v>3.1948881789137383E-3</v>
      </c>
      <c r="AB112" s="874">
        <v>0.83089992036103</v>
      </c>
      <c r="AC112" s="874">
        <v>1.4686444411807901E-3</v>
      </c>
      <c r="AD112" s="874">
        <v>0.16763143519778922</v>
      </c>
      <c r="AE112" s="874">
        <v>1</v>
      </c>
      <c r="AF112" s="874"/>
      <c r="AG112" s="875">
        <f t="shared" si="27"/>
        <v>0.83089992036103</v>
      </c>
      <c r="AH112" s="875">
        <f t="shared" si="25"/>
        <v>1.4686444411807901E-3</v>
      </c>
      <c r="AI112" s="875">
        <f t="shared" si="25"/>
        <v>0.16763143519778922</v>
      </c>
      <c r="AJ112" s="875">
        <f t="shared" si="28"/>
        <v>1</v>
      </c>
      <c r="AK112" s="968">
        <v>5</v>
      </c>
      <c r="AL112" s="113" t="s">
        <v>2839</v>
      </c>
      <c r="AM112" s="73">
        <v>13</v>
      </c>
      <c r="AN112" s="73"/>
      <c r="AO112" s="876">
        <f t="shared" si="29"/>
        <v>100</v>
      </c>
      <c r="AP112" s="876">
        <f t="shared" si="30"/>
        <v>31300</v>
      </c>
      <c r="AQ112" s="89"/>
      <c r="AR112" s="89"/>
      <c r="AS112" s="89"/>
      <c r="AT112" s="89"/>
      <c r="AU112" s="89">
        <v>93</v>
      </c>
      <c r="AV112" s="89"/>
      <c r="AW112" s="89">
        <v>201</v>
      </c>
      <c r="AX112" s="89">
        <v>913</v>
      </c>
      <c r="AY112" s="89">
        <v>177</v>
      </c>
      <c r="AZ112" s="89">
        <v>1123</v>
      </c>
      <c r="BA112" s="89">
        <v>503</v>
      </c>
      <c r="BB112" s="89">
        <v>75</v>
      </c>
      <c r="BC112" s="89">
        <v>689</v>
      </c>
      <c r="BD112" s="89">
        <v>104</v>
      </c>
      <c r="BE112" s="89">
        <v>541</v>
      </c>
      <c r="BF112" s="89">
        <v>1882</v>
      </c>
      <c r="BG112" s="89">
        <v>91</v>
      </c>
      <c r="BH112" s="89">
        <v>171</v>
      </c>
      <c r="BI112" s="89">
        <v>15</v>
      </c>
      <c r="BJ112" s="89">
        <v>117</v>
      </c>
      <c r="BK112" s="89">
        <v>25</v>
      </c>
      <c r="BL112" s="89">
        <v>23</v>
      </c>
      <c r="BM112" s="89">
        <v>264</v>
      </c>
      <c r="BN112" s="89">
        <v>1575</v>
      </c>
      <c r="BO112" s="89"/>
      <c r="BP112" s="89"/>
      <c r="BQ112" s="89"/>
      <c r="BR112" s="89"/>
      <c r="BS112" s="89"/>
      <c r="BT112" s="89"/>
      <c r="BU112" s="89"/>
      <c r="BV112" s="618">
        <f>M112*0.467445576193329*10000</f>
        <v>1869.7823047733161</v>
      </c>
      <c r="BW112" s="1001"/>
    </row>
    <row r="113" spans="2:75">
      <c r="B113" s="872" t="s">
        <v>2714</v>
      </c>
      <c r="C113" s="73" t="s">
        <v>2639</v>
      </c>
      <c r="D113" s="860" t="s">
        <v>1339</v>
      </c>
      <c r="E113" s="860" t="s">
        <v>2715</v>
      </c>
      <c r="F113" s="860" t="s">
        <v>2845</v>
      </c>
      <c r="G113" s="860" t="s">
        <v>2846</v>
      </c>
      <c r="H113" s="995" t="s">
        <v>2718</v>
      </c>
      <c r="I113" s="860" t="s">
        <v>165</v>
      </c>
      <c r="J113" s="73">
        <v>20</v>
      </c>
      <c r="K113" s="113" t="s">
        <v>2847</v>
      </c>
      <c r="L113" s="139">
        <v>40.54</v>
      </c>
      <c r="M113" s="139">
        <v>0.61</v>
      </c>
      <c r="N113" s="139">
        <v>54.23</v>
      </c>
      <c r="O113" s="139">
        <v>0.11</v>
      </c>
      <c r="P113" s="139">
        <v>0.63</v>
      </c>
      <c r="Q113" s="139">
        <v>0.01</v>
      </c>
      <c r="R113" s="139"/>
      <c r="S113" s="139"/>
      <c r="T113" s="139"/>
      <c r="U113" s="139"/>
      <c r="V113" s="139">
        <v>2.62</v>
      </c>
      <c r="W113" s="139">
        <v>0.05</v>
      </c>
      <c r="X113" s="139"/>
      <c r="Y113" s="139">
        <v>1.1200000000000001</v>
      </c>
      <c r="Z113" s="139"/>
      <c r="AA113" s="874">
        <v>1.9083969465648856E-2</v>
      </c>
      <c r="AB113" s="874">
        <v>0.6955136713565172</v>
      </c>
      <c r="AC113" s="874">
        <v>7.343222205903951E-3</v>
      </c>
      <c r="AD113" s="874">
        <v>0.29714310643757885</v>
      </c>
      <c r="AE113" s="874">
        <v>1</v>
      </c>
      <c r="AF113" s="874"/>
      <c r="AG113" s="875">
        <f t="shared" si="27"/>
        <v>0.6955136713565172</v>
      </c>
      <c r="AH113" s="875">
        <f t="shared" si="25"/>
        <v>7.343222205903951E-3</v>
      </c>
      <c r="AI113" s="875">
        <f t="shared" si="25"/>
        <v>0.29714310643757885</v>
      </c>
      <c r="AJ113" s="875">
        <f t="shared" si="28"/>
        <v>1</v>
      </c>
      <c r="AK113" s="968"/>
      <c r="AL113" s="113"/>
      <c r="AM113" s="73"/>
      <c r="AN113" s="73"/>
      <c r="AO113" s="876">
        <f t="shared" si="29"/>
        <v>500</v>
      </c>
      <c r="AP113" s="876">
        <f t="shared" si="30"/>
        <v>26200</v>
      </c>
      <c r="AQ113" s="113"/>
      <c r="AR113" s="113"/>
      <c r="AS113" s="113"/>
      <c r="AT113" s="113"/>
      <c r="AU113" s="113"/>
      <c r="AV113" s="89"/>
      <c r="AW113" s="89"/>
      <c r="AX113" s="89"/>
      <c r="AY113" s="89"/>
      <c r="AZ113" s="89"/>
      <c r="BA113" s="89"/>
      <c r="BB113" s="89"/>
      <c r="BC113" s="89"/>
      <c r="BD113" s="89"/>
      <c r="BE113" s="89"/>
      <c r="BF113" s="89"/>
      <c r="BG113" s="89"/>
      <c r="BH113" s="89"/>
      <c r="BI113" s="89"/>
      <c r="BJ113" s="89"/>
      <c r="BK113" s="89"/>
      <c r="BL113" s="89"/>
      <c r="BM113" s="89"/>
      <c r="BN113" s="89"/>
      <c r="BO113" s="113"/>
      <c r="BP113" s="113"/>
      <c r="BQ113" s="113"/>
      <c r="BR113" s="113"/>
      <c r="BS113" s="113"/>
      <c r="BT113" s="113"/>
      <c r="BU113" s="113"/>
      <c r="BV113" s="618"/>
      <c r="BW113" s="1001"/>
    </row>
    <row r="114" spans="2:75">
      <c r="B114" s="872" t="s">
        <v>2714</v>
      </c>
      <c r="C114" s="73" t="s">
        <v>2639</v>
      </c>
      <c r="D114" s="860" t="s">
        <v>1339</v>
      </c>
      <c r="E114" s="860" t="s">
        <v>2715</v>
      </c>
      <c r="F114" s="860" t="s">
        <v>2848</v>
      </c>
      <c r="G114" s="860" t="s">
        <v>2717</v>
      </c>
      <c r="H114" s="995" t="s">
        <v>2718</v>
      </c>
      <c r="I114" s="860" t="s">
        <v>2662</v>
      </c>
      <c r="J114" s="73">
        <v>1</v>
      </c>
      <c r="K114" s="113" t="s">
        <v>2849</v>
      </c>
      <c r="L114" s="139">
        <v>39.270000000000003</v>
      </c>
      <c r="M114" s="139">
        <v>0.75</v>
      </c>
      <c r="N114" s="139">
        <v>50.83</v>
      </c>
      <c r="O114" s="139">
        <v>1.01</v>
      </c>
      <c r="P114" s="139">
        <v>2.14</v>
      </c>
      <c r="Q114" s="139">
        <v>0</v>
      </c>
      <c r="R114" s="139"/>
      <c r="S114" s="139"/>
      <c r="T114" s="139"/>
      <c r="U114" s="139"/>
      <c r="V114" s="139">
        <v>3.25</v>
      </c>
      <c r="W114" s="139">
        <v>7.0000000000000007E-2</v>
      </c>
      <c r="X114" s="139"/>
      <c r="Y114" s="139">
        <v>1.38</v>
      </c>
      <c r="Z114" s="139"/>
      <c r="AA114" s="874">
        <v>2.1538461538461541E-2</v>
      </c>
      <c r="AB114" s="874">
        <v>0.86275550836209192</v>
      </c>
      <c r="AC114" s="874">
        <v>1.0280511088265531E-2</v>
      </c>
      <c r="AD114" s="874">
        <v>0.12696398054964256</v>
      </c>
      <c r="AE114" s="874">
        <v>1</v>
      </c>
      <c r="AF114" s="874"/>
      <c r="AG114" s="875">
        <f t="shared" si="27"/>
        <v>0.86275550836209192</v>
      </c>
      <c r="AH114" s="875">
        <f t="shared" si="25"/>
        <v>1.0280511088265531E-2</v>
      </c>
      <c r="AI114" s="875">
        <f t="shared" si="25"/>
        <v>0.12696398054964256</v>
      </c>
      <c r="AJ114" s="875">
        <f t="shared" si="28"/>
        <v>1</v>
      </c>
      <c r="AK114" s="968"/>
      <c r="AL114" s="113"/>
      <c r="AM114" s="73"/>
      <c r="AN114" s="73"/>
      <c r="AO114" s="876">
        <f t="shared" si="29"/>
        <v>700.00000000000011</v>
      </c>
      <c r="AP114" s="876">
        <f t="shared" si="30"/>
        <v>32500</v>
      </c>
      <c r="AQ114" s="113"/>
      <c r="AR114" s="113"/>
      <c r="AS114" s="113"/>
      <c r="AT114" s="113"/>
      <c r="AU114" s="113"/>
      <c r="AV114" s="89"/>
      <c r="AW114" s="89"/>
      <c r="AX114" s="89"/>
      <c r="AY114" s="89"/>
      <c r="AZ114" s="89"/>
      <c r="BA114" s="89"/>
      <c r="BB114" s="89"/>
      <c r="BC114" s="89"/>
      <c r="BD114" s="89"/>
      <c r="BE114" s="89"/>
      <c r="BF114" s="89"/>
      <c r="BG114" s="89"/>
      <c r="BH114" s="89"/>
      <c r="BI114" s="89"/>
      <c r="BJ114" s="89"/>
      <c r="BK114" s="89"/>
      <c r="BL114" s="89"/>
      <c r="BM114" s="89"/>
      <c r="BN114" s="89"/>
      <c r="BO114" s="113"/>
      <c r="BP114" s="113"/>
      <c r="BQ114" s="113"/>
      <c r="BR114" s="113"/>
      <c r="BS114" s="113"/>
      <c r="BT114" s="113"/>
      <c r="BU114" s="113"/>
      <c r="BV114" s="618"/>
      <c r="BW114" s="1001"/>
    </row>
    <row r="115" spans="2:75">
      <c r="B115" s="872" t="s">
        <v>2714</v>
      </c>
      <c r="C115" s="73" t="s">
        <v>2850</v>
      </c>
      <c r="D115" s="860" t="s">
        <v>1339</v>
      </c>
      <c r="E115" s="860" t="s">
        <v>2715</v>
      </c>
      <c r="F115" s="860" t="s">
        <v>2851</v>
      </c>
      <c r="G115" s="860" t="s">
        <v>2852</v>
      </c>
      <c r="H115" s="995" t="s">
        <v>2718</v>
      </c>
      <c r="I115" s="860" t="s">
        <v>165</v>
      </c>
      <c r="J115" s="73">
        <v>3</v>
      </c>
      <c r="K115" s="113" t="s">
        <v>2853</v>
      </c>
      <c r="L115" s="139">
        <v>41.6</v>
      </c>
      <c r="M115" s="139">
        <v>0.17</v>
      </c>
      <c r="N115" s="139">
        <v>52.77</v>
      </c>
      <c r="O115" s="139">
        <v>1.58</v>
      </c>
      <c r="P115" s="139">
        <v>1</v>
      </c>
      <c r="Q115" s="139">
        <v>0</v>
      </c>
      <c r="R115" s="139"/>
      <c r="S115" s="139"/>
      <c r="T115" s="139"/>
      <c r="U115" s="139"/>
      <c r="V115" s="139">
        <v>3.32</v>
      </c>
      <c r="W115" s="139">
        <v>0.04</v>
      </c>
      <c r="X115" s="139"/>
      <c r="Y115" s="139">
        <v>1.41</v>
      </c>
      <c r="Z115" s="139"/>
      <c r="AA115" s="874">
        <v>1.2048192771084338E-2</v>
      </c>
      <c r="AB115" s="874">
        <v>0.8813379346960446</v>
      </c>
      <c r="AC115" s="874">
        <v>5.8745777647231604E-3</v>
      </c>
      <c r="AD115" s="874">
        <v>0.11278748753923223</v>
      </c>
      <c r="AE115" s="874">
        <v>1</v>
      </c>
      <c r="AF115" s="874"/>
      <c r="AG115" s="875">
        <f t="shared" si="27"/>
        <v>0.8813379346960446</v>
      </c>
      <c r="AH115" s="875">
        <f t="shared" si="25"/>
        <v>5.8745777647231604E-3</v>
      </c>
      <c r="AI115" s="875">
        <f t="shared" si="25"/>
        <v>0.11278748753923223</v>
      </c>
      <c r="AJ115" s="875">
        <f t="shared" si="28"/>
        <v>1</v>
      </c>
      <c r="AK115" s="968"/>
      <c r="AL115" s="113"/>
      <c r="AM115" s="73"/>
      <c r="AN115" s="73"/>
      <c r="AO115" s="876">
        <f t="shared" si="29"/>
        <v>400</v>
      </c>
      <c r="AP115" s="876">
        <f t="shared" si="30"/>
        <v>33200</v>
      </c>
      <c r="AQ115" s="113"/>
      <c r="AR115" s="113"/>
      <c r="AS115" s="113"/>
      <c r="AT115" s="113"/>
      <c r="AU115" s="113"/>
      <c r="AV115" s="89"/>
      <c r="AW115" s="89"/>
      <c r="AX115" s="89"/>
      <c r="AY115" s="89"/>
      <c r="AZ115" s="89"/>
      <c r="BA115" s="89"/>
      <c r="BB115" s="89"/>
      <c r="BC115" s="89"/>
      <c r="BD115" s="89"/>
      <c r="BE115" s="89"/>
      <c r="BF115" s="89"/>
      <c r="BG115" s="89"/>
      <c r="BH115" s="89"/>
      <c r="BI115" s="89"/>
      <c r="BJ115" s="89"/>
      <c r="BK115" s="89"/>
      <c r="BL115" s="89"/>
      <c r="BM115" s="89"/>
      <c r="BN115" s="89"/>
      <c r="BO115" s="113"/>
      <c r="BP115" s="113"/>
      <c r="BQ115" s="113"/>
      <c r="BR115" s="113"/>
      <c r="BS115" s="113"/>
      <c r="BT115" s="113"/>
      <c r="BU115" s="113"/>
      <c r="BV115" s="618"/>
      <c r="BW115" s="1001"/>
    </row>
    <row r="116" spans="2:75">
      <c r="B116" s="872" t="s">
        <v>2734</v>
      </c>
      <c r="C116" s="73" t="s">
        <v>2639</v>
      </c>
      <c r="D116" s="40" t="s">
        <v>1339</v>
      </c>
      <c r="E116" s="860" t="s">
        <v>1368</v>
      </c>
      <c r="F116" s="873" t="s">
        <v>2854</v>
      </c>
      <c r="G116" s="873" t="s">
        <v>2855</v>
      </c>
      <c r="H116" s="995" t="s">
        <v>2737</v>
      </c>
      <c r="I116" s="860" t="s">
        <v>2643</v>
      </c>
      <c r="J116" s="73">
        <v>1</v>
      </c>
      <c r="K116" s="212" t="s">
        <v>2856</v>
      </c>
      <c r="L116" s="884">
        <v>41.533999999999999</v>
      </c>
      <c r="M116" s="884">
        <v>0.23530000000000001</v>
      </c>
      <c r="N116" s="884">
        <v>55.107599999999998</v>
      </c>
      <c r="O116" s="884">
        <v>5.5800000000000002E-2</v>
      </c>
      <c r="P116" s="884">
        <v>1.5100000000000001E-2</v>
      </c>
      <c r="Q116" s="87"/>
      <c r="R116" s="884">
        <v>4.9500000000000002E-2</v>
      </c>
      <c r="S116" s="87"/>
      <c r="T116" s="884">
        <v>1.7899999999999999E-2</v>
      </c>
      <c r="U116" s="884">
        <v>2.12E-2</v>
      </c>
      <c r="V116" s="87"/>
      <c r="W116" s="884">
        <v>0.1396</v>
      </c>
      <c r="X116" s="87"/>
      <c r="Y116" s="87"/>
      <c r="Z116" s="884">
        <v>97.479400000000012</v>
      </c>
      <c r="AA116" s="874"/>
      <c r="AB116" s="874"/>
      <c r="AC116" s="874"/>
      <c r="AD116" s="874"/>
      <c r="AE116" s="874"/>
      <c r="AF116" s="874"/>
      <c r="AG116" s="875"/>
      <c r="AH116" s="875"/>
      <c r="AI116" s="875"/>
      <c r="AJ116" s="875"/>
      <c r="AK116" s="968">
        <v>34</v>
      </c>
      <c r="AL116" s="113" t="s">
        <v>2643</v>
      </c>
      <c r="AM116" s="73">
        <v>1</v>
      </c>
      <c r="AN116" s="212" t="s">
        <v>2857</v>
      </c>
      <c r="AO116" s="876">
        <f t="shared" si="29"/>
        <v>1396</v>
      </c>
      <c r="AP116" s="876"/>
      <c r="AQ116" s="400">
        <v>1.4</v>
      </c>
      <c r="AR116" s="89"/>
      <c r="AS116" s="89"/>
      <c r="AT116" s="89"/>
      <c r="AU116" s="400">
        <v>260.7</v>
      </c>
      <c r="AV116" s="400">
        <v>379</v>
      </c>
      <c r="AW116" s="400">
        <v>509.3</v>
      </c>
      <c r="AX116" s="400">
        <v>1009</v>
      </c>
      <c r="AY116" s="400">
        <v>129.80000000000001</v>
      </c>
      <c r="AZ116" s="400">
        <v>678</v>
      </c>
      <c r="BA116" s="400">
        <v>130.4</v>
      </c>
      <c r="BB116" s="400">
        <v>7.66</v>
      </c>
      <c r="BC116" s="400">
        <v>105.7</v>
      </c>
      <c r="BD116" s="400">
        <v>11.8</v>
      </c>
      <c r="BE116" s="400">
        <v>63.9</v>
      </c>
      <c r="BF116" s="400">
        <v>329.4</v>
      </c>
      <c r="BG116" s="89"/>
      <c r="BH116" s="400">
        <v>31.5</v>
      </c>
      <c r="BI116" s="400">
        <v>3.3</v>
      </c>
      <c r="BJ116" s="400">
        <v>20.6</v>
      </c>
      <c r="BK116" s="400">
        <v>3.01</v>
      </c>
      <c r="BL116" s="400">
        <v>13.55</v>
      </c>
      <c r="BM116" s="400">
        <v>35.22</v>
      </c>
      <c r="BN116" s="400">
        <v>901</v>
      </c>
      <c r="BO116" s="89"/>
      <c r="BP116" s="400"/>
      <c r="BQ116" s="89"/>
      <c r="BR116" s="89"/>
      <c r="BS116" s="89"/>
      <c r="BT116" s="400">
        <v>16.2</v>
      </c>
      <c r="BU116" s="89"/>
      <c r="BV116" s="618">
        <f t="shared" ref="BV116:BV121" si="31">M116*0.467445576193329*10000</f>
        <v>1099.8994407829032</v>
      </c>
      <c r="BW116" s="1001"/>
    </row>
    <row r="117" spans="2:75">
      <c r="B117" s="872" t="s">
        <v>2734</v>
      </c>
      <c r="C117" s="73" t="s">
        <v>2639</v>
      </c>
      <c r="D117" s="40" t="s">
        <v>1339</v>
      </c>
      <c r="E117" s="860" t="s">
        <v>2744</v>
      </c>
      <c r="F117" s="873" t="s">
        <v>2858</v>
      </c>
      <c r="G117" s="873" t="s">
        <v>2859</v>
      </c>
      <c r="H117" s="995" t="s">
        <v>2737</v>
      </c>
      <c r="I117" s="860" t="s">
        <v>2643</v>
      </c>
      <c r="J117" s="73">
        <v>1</v>
      </c>
      <c r="K117" s="212" t="s">
        <v>2860</v>
      </c>
      <c r="L117" s="884">
        <v>42.282899999999998</v>
      </c>
      <c r="M117" s="884">
        <v>5.6500000000000002E-2</v>
      </c>
      <c r="N117" s="884">
        <v>55.155799999999999</v>
      </c>
      <c r="O117" s="884">
        <v>9.8100000000000007E-2</v>
      </c>
      <c r="P117" s="884"/>
      <c r="Q117" s="87"/>
      <c r="R117" s="884">
        <v>2.87E-2</v>
      </c>
      <c r="S117" s="87"/>
      <c r="T117" s="884">
        <v>1.6199999999999999E-2</v>
      </c>
      <c r="U117" s="884"/>
      <c r="V117" s="87"/>
      <c r="W117" s="884">
        <v>0.76370000000000005</v>
      </c>
      <c r="X117" s="87"/>
      <c r="Y117" s="87"/>
      <c r="Z117" s="884">
        <v>98.444199999999995</v>
      </c>
      <c r="AA117" s="874"/>
      <c r="AB117" s="874"/>
      <c r="AC117" s="874"/>
      <c r="AD117" s="874"/>
      <c r="AE117" s="874"/>
      <c r="AF117" s="874"/>
      <c r="AG117" s="875"/>
      <c r="AH117" s="875"/>
      <c r="AI117" s="875"/>
      <c r="AJ117" s="875"/>
      <c r="AK117" s="968">
        <v>34</v>
      </c>
      <c r="AL117" s="113" t="s">
        <v>2643</v>
      </c>
      <c r="AM117" s="73">
        <v>1</v>
      </c>
      <c r="AN117" s="212" t="s">
        <v>2861</v>
      </c>
      <c r="AO117" s="876">
        <f t="shared" si="29"/>
        <v>7637</v>
      </c>
      <c r="AP117" s="876"/>
      <c r="AQ117" s="400"/>
      <c r="AR117" s="89"/>
      <c r="AS117" s="89"/>
      <c r="AT117" s="89"/>
      <c r="AU117" s="400">
        <v>121.6</v>
      </c>
      <c r="AV117" s="400">
        <v>44.3</v>
      </c>
      <c r="AW117" s="400">
        <v>8.5299999999999994</v>
      </c>
      <c r="AX117" s="400">
        <v>20.170000000000002</v>
      </c>
      <c r="AY117" s="400">
        <v>2.86</v>
      </c>
      <c r="AZ117" s="400">
        <v>14.06</v>
      </c>
      <c r="BA117" s="400">
        <v>3.3</v>
      </c>
      <c r="BB117" s="400">
        <v>0.66800000000000004</v>
      </c>
      <c r="BC117" s="400">
        <v>3.19</v>
      </c>
      <c r="BD117" s="400"/>
      <c r="BE117" s="400">
        <v>2.0299999999999998</v>
      </c>
      <c r="BF117" s="400">
        <v>9.0500000000000007</v>
      </c>
      <c r="BG117" s="89"/>
      <c r="BH117" s="400">
        <v>0.82</v>
      </c>
      <c r="BI117" s="400"/>
      <c r="BJ117" s="400">
        <v>0.48199999999999998</v>
      </c>
      <c r="BK117" s="400"/>
      <c r="BL117" s="400">
        <v>1.859</v>
      </c>
      <c r="BM117" s="400">
        <v>1.167</v>
      </c>
      <c r="BN117" s="400">
        <v>33.06</v>
      </c>
      <c r="BO117" s="89"/>
      <c r="BP117" s="400"/>
      <c r="BQ117" s="89"/>
      <c r="BR117" s="89"/>
      <c r="BS117" s="89"/>
      <c r="BT117" s="400">
        <v>1.31</v>
      </c>
      <c r="BU117" s="89"/>
      <c r="BV117" s="618">
        <f t="shared" si="31"/>
        <v>264.10675054923087</v>
      </c>
      <c r="BW117" s="1001"/>
    </row>
    <row r="118" spans="2:75">
      <c r="B118" s="883" t="s">
        <v>2770</v>
      </c>
      <c r="C118" s="73" t="s">
        <v>2639</v>
      </c>
      <c r="D118" s="40" t="s">
        <v>1339</v>
      </c>
      <c r="E118" s="860" t="s">
        <v>2862</v>
      </c>
      <c r="F118" s="860" t="s">
        <v>2863</v>
      </c>
      <c r="G118" s="860" t="s">
        <v>2700</v>
      </c>
      <c r="H118" s="995" t="s">
        <v>2774</v>
      </c>
      <c r="I118" s="860" t="s">
        <v>165</v>
      </c>
      <c r="J118" s="379">
        <v>6</v>
      </c>
      <c r="K118" s="886" t="s">
        <v>2864</v>
      </c>
      <c r="L118" s="139">
        <v>43.713333333333331</v>
      </c>
      <c r="M118" s="139">
        <v>0.31666666666666671</v>
      </c>
      <c r="N118" s="139">
        <v>54.050000000000004</v>
      </c>
      <c r="O118" s="139">
        <v>0.20833333333333334</v>
      </c>
      <c r="P118" s="139">
        <v>6.3333333333333339E-2</v>
      </c>
      <c r="Q118" s="139"/>
      <c r="R118" s="139">
        <v>0.12666666666666668</v>
      </c>
      <c r="S118" s="139">
        <v>6.6666666666666671E-3</v>
      </c>
      <c r="T118" s="139">
        <v>5.0000000000000001E-3</v>
      </c>
      <c r="U118" s="139">
        <v>6.6666666666666671E-3</v>
      </c>
      <c r="V118" s="139">
        <v>2.64</v>
      </c>
      <c r="W118" s="139">
        <v>1.6666666666666666E-2</v>
      </c>
      <c r="X118" s="139"/>
      <c r="Y118" s="139">
        <v>1.1116666666666666</v>
      </c>
      <c r="Z118" s="139">
        <v>99.603333333333339</v>
      </c>
      <c r="AA118" s="874">
        <v>6.313131313131313E-3</v>
      </c>
      <c r="AB118" s="874">
        <v>0.70082293602336077</v>
      </c>
      <c r="AC118" s="874">
        <v>2.4477407353013167E-3</v>
      </c>
      <c r="AD118" s="874">
        <v>0.29672932324133794</v>
      </c>
      <c r="AE118" s="874">
        <v>1</v>
      </c>
      <c r="AF118" s="874"/>
      <c r="AG118" s="875">
        <f t="shared" ref="AG118:AI131" si="32">AB118</f>
        <v>0.70082293602336077</v>
      </c>
      <c r="AH118" s="875">
        <f t="shared" si="32"/>
        <v>2.4477407353013167E-3</v>
      </c>
      <c r="AI118" s="875">
        <f t="shared" si="32"/>
        <v>0.29672932324133794</v>
      </c>
      <c r="AJ118" s="875">
        <f t="shared" ref="AJ118" si="33">SUM(AG118:AI118)</f>
        <v>1</v>
      </c>
      <c r="AK118" s="968" t="s">
        <v>2776</v>
      </c>
      <c r="AL118" s="113" t="s">
        <v>165</v>
      </c>
      <c r="AM118" s="398">
        <v>5</v>
      </c>
      <c r="AN118" s="154" t="s">
        <v>2865</v>
      </c>
      <c r="AO118" s="876">
        <f t="shared" si="29"/>
        <v>166.66666666666666</v>
      </c>
      <c r="AP118" s="876">
        <f>V118*1*10000</f>
        <v>26400</v>
      </c>
      <c r="AQ118" s="89">
        <v>5</v>
      </c>
      <c r="AR118" s="89">
        <v>0.02</v>
      </c>
      <c r="AS118" s="89"/>
      <c r="AT118" s="89">
        <v>0.34</v>
      </c>
      <c r="AU118" s="89">
        <v>251.4</v>
      </c>
      <c r="AV118" s="89"/>
      <c r="AW118" s="89">
        <v>1708.6</v>
      </c>
      <c r="AX118" s="89">
        <v>3849.4</v>
      </c>
      <c r="AY118" s="89">
        <v>372</v>
      </c>
      <c r="AZ118" s="89">
        <v>1278</v>
      </c>
      <c r="BA118" s="89">
        <v>168.2</v>
      </c>
      <c r="BB118" s="89">
        <v>20.399999999999999</v>
      </c>
      <c r="BC118" s="89">
        <v>120.6</v>
      </c>
      <c r="BD118" s="89">
        <v>14.4</v>
      </c>
      <c r="BE118" s="89">
        <v>73.599999999999994</v>
      </c>
      <c r="BF118" s="89">
        <v>584</v>
      </c>
      <c r="BG118" s="89">
        <v>15.4</v>
      </c>
      <c r="BH118" s="89">
        <v>44.6</v>
      </c>
      <c r="BI118" s="89">
        <v>7</v>
      </c>
      <c r="BJ118" s="89">
        <v>51.6</v>
      </c>
      <c r="BK118" s="89">
        <v>8.8000000000000007</v>
      </c>
      <c r="BL118" s="89">
        <v>65.8</v>
      </c>
      <c r="BM118" s="89">
        <v>13.6</v>
      </c>
      <c r="BN118" s="89"/>
      <c r="BO118" s="89"/>
      <c r="BP118" s="89">
        <v>0.62</v>
      </c>
      <c r="BQ118" s="89">
        <v>1.1800000000000002</v>
      </c>
      <c r="BR118" s="89">
        <v>0.02</v>
      </c>
      <c r="BS118" s="89"/>
      <c r="BT118" s="89">
        <v>4.2</v>
      </c>
      <c r="BU118" s="89">
        <v>3.4</v>
      </c>
      <c r="BV118" s="618">
        <f t="shared" si="31"/>
        <v>1480.2443246122089</v>
      </c>
      <c r="BW118" s="1001"/>
    </row>
    <row r="119" spans="2:75">
      <c r="B119" s="883" t="s">
        <v>2770</v>
      </c>
      <c r="C119" s="73" t="s">
        <v>2639</v>
      </c>
      <c r="D119" s="40" t="s">
        <v>1339</v>
      </c>
      <c r="E119" s="860" t="s">
        <v>2862</v>
      </c>
      <c r="F119" s="860" t="s">
        <v>2866</v>
      </c>
      <c r="G119" s="860" t="s">
        <v>2773</v>
      </c>
      <c r="H119" s="995" t="s">
        <v>2774</v>
      </c>
      <c r="I119" s="860" t="s">
        <v>165</v>
      </c>
      <c r="J119" s="379">
        <v>6</v>
      </c>
      <c r="K119" s="886" t="s">
        <v>2867</v>
      </c>
      <c r="L119" s="139">
        <v>44.41</v>
      </c>
      <c r="M119" s="139">
        <v>0.27</v>
      </c>
      <c r="N119" s="139">
        <v>54.9</v>
      </c>
      <c r="O119" s="139">
        <v>0.16</v>
      </c>
      <c r="P119" s="139">
        <v>0.06</v>
      </c>
      <c r="Q119" s="139"/>
      <c r="R119" s="139">
        <v>0.05</v>
      </c>
      <c r="S119" s="139">
        <v>0</v>
      </c>
      <c r="T119" s="139">
        <v>0</v>
      </c>
      <c r="U119" s="139">
        <v>0</v>
      </c>
      <c r="V119" s="139">
        <v>2.58</v>
      </c>
      <c r="W119" s="139">
        <v>0.01</v>
      </c>
      <c r="X119" s="139"/>
      <c r="Y119" s="139">
        <v>1.0900000000000001</v>
      </c>
      <c r="Z119" s="139">
        <v>100.46</v>
      </c>
      <c r="AA119" s="874">
        <v>3.875968992248062E-3</v>
      </c>
      <c r="AB119" s="874">
        <v>0.68489514202282986</v>
      </c>
      <c r="AC119" s="874">
        <v>1.4686444411807901E-3</v>
      </c>
      <c r="AD119" s="874">
        <v>0.31363621353598936</v>
      </c>
      <c r="AE119" s="874">
        <v>1</v>
      </c>
      <c r="AF119" s="874"/>
      <c r="AG119" s="875">
        <f t="shared" si="32"/>
        <v>0.68489514202282986</v>
      </c>
      <c r="AH119" s="875">
        <f t="shared" si="32"/>
        <v>1.4686444411807901E-3</v>
      </c>
      <c r="AI119" s="875">
        <f t="shared" si="32"/>
        <v>0.31363621353598936</v>
      </c>
      <c r="AJ119" s="875">
        <f t="shared" ref="AJ119:AJ131" si="34">SUM(AG119:AI119)</f>
        <v>1</v>
      </c>
      <c r="AK119" s="968" t="s">
        <v>2776</v>
      </c>
      <c r="AL119" s="113" t="s">
        <v>165</v>
      </c>
      <c r="AM119" s="398">
        <v>4</v>
      </c>
      <c r="AN119" s="154" t="s">
        <v>2868</v>
      </c>
      <c r="AO119" s="876">
        <f t="shared" si="29"/>
        <v>100</v>
      </c>
      <c r="AP119" s="876">
        <f>V119*1*10000</f>
        <v>25800</v>
      </c>
      <c r="AQ119" s="89">
        <v>4.5</v>
      </c>
      <c r="AR119" s="89">
        <v>0</v>
      </c>
      <c r="AS119" s="89"/>
      <c r="AT119" s="89">
        <v>0.57500000000000007</v>
      </c>
      <c r="AU119" s="89">
        <v>417.25</v>
      </c>
      <c r="AV119" s="89"/>
      <c r="AW119" s="89">
        <v>933</v>
      </c>
      <c r="AX119" s="89">
        <v>2216</v>
      </c>
      <c r="AY119" s="89">
        <v>215.75</v>
      </c>
      <c r="AZ119" s="89">
        <v>774</v>
      </c>
      <c r="BA119" s="89">
        <v>106.25</v>
      </c>
      <c r="BB119" s="89">
        <v>17.25</v>
      </c>
      <c r="BC119" s="89">
        <v>78.75</v>
      </c>
      <c r="BD119" s="89">
        <v>9</v>
      </c>
      <c r="BE119" s="89">
        <v>44.25</v>
      </c>
      <c r="BF119" s="89">
        <v>295.25</v>
      </c>
      <c r="BG119" s="89">
        <v>9.25</v>
      </c>
      <c r="BH119" s="89">
        <v>24.75</v>
      </c>
      <c r="BI119" s="89">
        <v>3.25</v>
      </c>
      <c r="BJ119" s="89">
        <v>24</v>
      </c>
      <c r="BK119" s="89">
        <v>4</v>
      </c>
      <c r="BL119" s="89">
        <v>47</v>
      </c>
      <c r="BM119" s="89">
        <v>14</v>
      </c>
      <c r="BN119" s="89"/>
      <c r="BO119" s="89"/>
      <c r="BP119" s="89">
        <v>0.27500000000000002</v>
      </c>
      <c r="BQ119" s="89">
        <v>0.52500000000000002</v>
      </c>
      <c r="BR119" s="89">
        <v>0</v>
      </c>
      <c r="BS119" s="89"/>
      <c r="BT119" s="89">
        <v>4</v>
      </c>
      <c r="BU119" s="89">
        <v>3.25</v>
      </c>
      <c r="BV119" s="618">
        <f t="shared" si="31"/>
        <v>1262.1030557219883</v>
      </c>
      <c r="BW119" s="1001"/>
    </row>
    <row r="120" spans="2:75">
      <c r="B120" s="883" t="s">
        <v>2770</v>
      </c>
      <c r="C120" s="73" t="s">
        <v>2639</v>
      </c>
      <c r="D120" s="40" t="s">
        <v>1339</v>
      </c>
      <c r="E120" s="860" t="s">
        <v>2862</v>
      </c>
      <c r="F120" s="860" t="s">
        <v>2869</v>
      </c>
      <c r="G120" s="860" t="s">
        <v>2773</v>
      </c>
      <c r="H120" s="995" t="s">
        <v>2774</v>
      </c>
      <c r="I120" s="860" t="s">
        <v>165</v>
      </c>
      <c r="J120" s="379">
        <v>6</v>
      </c>
      <c r="K120" s="886" t="s">
        <v>2870</v>
      </c>
      <c r="L120" s="139">
        <v>43.891666666666673</v>
      </c>
      <c r="M120" s="139">
        <v>0.245</v>
      </c>
      <c r="N120" s="139">
        <v>54.408333333333339</v>
      </c>
      <c r="O120" s="139">
        <v>0.1466666666666667</v>
      </c>
      <c r="P120" s="139">
        <v>4.3333333333333335E-2</v>
      </c>
      <c r="Q120" s="139"/>
      <c r="R120" s="139">
        <v>0.22999999999999998</v>
      </c>
      <c r="S120" s="139">
        <v>2.8333333333333335E-2</v>
      </c>
      <c r="T120" s="139">
        <v>1.1666666666666667E-2</v>
      </c>
      <c r="U120" s="139">
        <v>8.3333333333333332E-3</v>
      </c>
      <c r="V120" s="139">
        <v>2.5083333333333333</v>
      </c>
      <c r="W120" s="139">
        <v>0.12166666666666666</v>
      </c>
      <c r="X120" s="139"/>
      <c r="Y120" s="139">
        <v>1.0783333333333334</v>
      </c>
      <c r="Z120" s="139">
        <v>99.631666666666661</v>
      </c>
      <c r="AA120" s="874">
        <v>4.8504983388704313E-2</v>
      </c>
      <c r="AB120" s="874">
        <v>0.66587027696664014</v>
      </c>
      <c r="AC120" s="874">
        <v>1.7868507367699613E-2</v>
      </c>
      <c r="AD120" s="874">
        <v>0.31626121566566023</v>
      </c>
      <c r="AE120" s="874">
        <v>1</v>
      </c>
      <c r="AF120" s="874"/>
      <c r="AG120" s="875">
        <f t="shared" si="32"/>
        <v>0.66587027696664014</v>
      </c>
      <c r="AH120" s="875">
        <f t="shared" si="32"/>
        <v>1.7868507367699613E-2</v>
      </c>
      <c r="AI120" s="875">
        <f t="shared" si="32"/>
        <v>0.31626121566566023</v>
      </c>
      <c r="AJ120" s="875">
        <f t="shared" si="34"/>
        <v>1</v>
      </c>
      <c r="AK120" s="968" t="s">
        <v>2776</v>
      </c>
      <c r="AL120" s="113" t="s">
        <v>165</v>
      </c>
      <c r="AM120" s="398">
        <v>2</v>
      </c>
      <c r="AN120" s="154" t="s">
        <v>2871</v>
      </c>
      <c r="AO120" s="876">
        <f t="shared" si="29"/>
        <v>1216.6666666666665</v>
      </c>
      <c r="AP120" s="876">
        <f>V120*1*10000</f>
        <v>25083.333333333332</v>
      </c>
      <c r="AQ120" s="89">
        <v>5</v>
      </c>
      <c r="AR120" s="89">
        <v>0.05</v>
      </c>
      <c r="AS120" s="89"/>
      <c r="AT120" s="89">
        <v>1.9</v>
      </c>
      <c r="AU120" s="89">
        <v>677</v>
      </c>
      <c r="AV120" s="89"/>
      <c r="AW120" s="89">
        <v>1145</v>
      </c>
      <c r="AX120" s="89">
        <v>2850</v>
      </c>
      <c r="AY120" s="89">
        <v>299.5</v>
      </c>
      <c r="AZ120" s="89">
        <v>1149.5</v>
      </c>
      <c r="BA120" s="89">
        <v>176</v>
      </c>
      <c r="BB120" s="89">
        <v>26</v>
      </c>
      <c r="BC120" s="89">
        <v>138.5</v>
      </c>
      <c r="BD120" s="89">
        <v>16.5</v>
      </c>
      <c r="BE120" s="89">
        <v>83</v>
      </c>
      <c r="BF120" s="89">
        <v>483</v>
      </c>
      <c r="BG120" s="89">
        <v>15.5</v>
      </c>
      <c r="BH120" s="89">
        <v>41.5</v>
      </c>
      <c r="BI120" s="89">
        <v>5.5</v>
      </c>
      <c r="BJ120" s="89">
        <v>34</v>
      </c>
      <c r="BK120" s="89">
        <v>5</v>
      </c>
      <c r="BL120" s="89">
        <v>47.5</v>
      </c>
      <c r="BM120" s="89">
        <v>11</v>
      </c>
      <c r="BN120" s="89"/>
      <c r="BO120" s="89"/>
      <c r="BP120" s="89">
        <v>0.5</v>
      </c>
      <c r="BQ120" s="89">
        <v>0.7</v>
      </c>
      <c r="BR120" s="89">
        <v>0</v>
      </c>
      <c r="BS120" s="89"/>
      <c r="BT120" s="89">
        <v>4</v>
      </c>
      <c r="BU120" s="89">
        <v>4</v>
      </c>
      <c r="BV120" s="618">
        <f t="shared" si="31"/>
        <v>1145.2416616736562</v>
      </c>
      <c r="BW120" s="1001"/>
    </row>
    <row r="121" spans="2:75">
      <c r="B121" s="883" t="s">
        <v>2770</v>
      </c>
      <c r="C121" s="73" t="s">
        <v>2639</v>
      </c>
      <c r="D121" s="40" t="s">
        <v>1339</v>
      </c>
      <c r="E121" s="860" t="s">
        <v>2862</v>
      </c>
      <c r="F121" s="860" t="s">
        <v>2872</v>
      </c>
      <c r="G121" s="860" t="s">
        <v>2873</v>
      </c>
      <c r="H121" s="995" t="s">
        <v>2774</v>
      </c>
      <c r="I121" s="860" t="s">
        <v>165</v>
      </c>
      <c r="J121" s="379">
        <v>10</v>
      </c>
      <c r="K121" s="886" t="s">
        <v>2874</v>
      </c>
      <c r="L121" s="139">
        <v>43.824999999999996</v>
      </c>
      <c r="M121" s="139">
        <v>0.35100000000000003</v>
      </c>
      <c r="N121" s="139">
        <v>53.734000000000002</v>
      </c>
      <c r="O121" s="139">
        <v>0.13100000000000001</v>
      </c>
      <c r="P121" s="139">
        <v>0.186</v>
      </c>
      <c r="Q121" s="139"/>
      <c r="R121" s="139">
        <v>6.4999999999999988E-2</v>
      </c>
      <c r="S121" s="139">
        <v>0</v>
      </c>
      <c r="T121" s="139">
        <v>7.000000000000001E-3</v>
      </c>
      <c r="U121" s="139">
        <v>8.9999999999999993E-3</v>
      </c>
      <c r="V121" s="139">
        <v>1.9359999999999999</v>
      </c>
      <c r="W121" s="139">
        <v>0.63300000000000001</v>
      </c>
      <c r="X121" s="139"/>
      <c r="Y121" s="139">
        <v>0.95899999999999996</v>
      </c>
      <c r="Z121" s="139">
        <v>99.086999999999989</v>
      </c>
      <c r="AA121" s="874">
        <v>0.32696280991735538</v>
      </c>
      <c r="AB121" s="874">
        <v>0.51393681975046457</v>
      </c>
      <c r="AC121" s="874">
        <v>9.296519312674402E-2</v>
      </c>
      <c r="AD121" s="874">
        <v>0.39309798712279143</v>
      </c>
      <c r="AE121" s="874">
        <v>1</v>
      </c>
      <c r="AF121" s="874"/>
      <c r="AG121" s="875">
        <f t="shared" si="32"/>
        <v>0.51393681975046457</v>
      </c>
      <c r="AH121" s="875">
        <f t="shared" si="32"/>
        <v>9.296519312674402E-2</v>
      </c>
      <c r="AI121" s="875">
        <f t="shared" si="32"/>
        <v>0.39309798712279143</v>
      </c>
      <c r="AJ121" s="875">
        <f t="shared" si="34"/>
        <v>1</v>
      </c>
      <c r="AK121" s="968" t="s">
        <v>2776</v>
      </c>
      <c r="AL121" s="113" t="s">
        <v>165</v>
      </c>
      <c r="AM121" s="398">
        <v>4</v>
      </c>
      <c r="AN121" s="154" t="s">
        <v>2875</v>
      </c>
      <c r="AO121" s="876">
        <f t="shared" si="29"/>
        <v>6330</v>
      </c>
      <c r="AP121" s="876">
        <f>V121*1*10000</f>
        <v>19360</v>
      </c>
      <c r="AQ121" s="89">
        <v>5</v>
      </c>
      <c r="AR121" s="89">
        <v>0.15</v>
      </c>
      <c r="AS121" s="89"/>
      <c r="AT121" s="89">
        <v>0.32500000000000001</v>
      </c>
      <c r="AU121" s="89">
        <v>354</v>
      </c>
      <c r="AV121" s="89"/>
      <c r="AW121" s="89">
        <v>946.5</v>
      </c>
      <c r="AX121" s="89">
        <v>2187.5</v>
      </c>
      <c r="AY121" s="89">
        <v>222.5</v>
      </c>
      <c r="AZ121" s="89">
        <v>805.25</v>
      </c>
      <c r="BA121" s="89">
        <v>113</v>
      </c>
      <c r="BB121" s="89">
        <v>17.5</v>
      </c>
      <c r="BC121" s="89">
        <v>85.5</v>
      </c>
      <c r="BD121" s="89">
        <v>9.5</v>
      </c>
      <c r="BE121" s="89">
        <v>47.25</v>
      </c>
      <c r="BF121" s="89">
        <v>300.75</v>
      </c>
      <c r="BG121" s="89">
        <v>9</v>
      </c>
      <c r="BH121" s="89">
        <v>24.25</v>
      </c>
      <c r="BI121" s="89">
        <v>3.25</v>
      </c>
      <c r="BJ121" s="89">
        <v>23.25</v>
      </c>
      <c r="BK121" s="89">
        <v>3.75</v>
      </c>
      <c r="BL121" s="89">
        <v>46.75</v>
      </c>
      <c r="BM121" s="89">
        <v>10.75</v>
      </c>
      <c r="BN121" s="89"/>
      <c r="BO121" s="89"/>
      <c r="BP121" s="89">
        <v>0.25</v>
      </c>
      <c r="BQ121" s="89">
        <v>2</v>
      </c>
      <c r="BR121" s="89">
        <v>2.5000000000000001E-2</v>
      </c>
      <c r="BS121" s="89"/>
      <c r="BT121" s="89">
        <v>3.5</v>
      </c>
      <c r="BU121" s="89">
        <v>4</v>
      </c>
      <c r="BV121" s="618">
        <f t="shared" si="31"/>
        <v>1640.7339724385849</v>
      </c>
      <c r="BW121" s="1001"/>
    </row>
    <row r="122" spans="2:75">
      <c r="B122" s="883" t="s">
        <v>2876</v>
      </c>
      <c r="C122" s="73" t="s">
        <v>2639</v>
      </c>
      <c r="D122" s="860" t="s">
        <v>1339</v>
      </c>
      <c r="E122" s="860" t="s">
        <v>2877</v>
      </c>
      <c r="F122" s="40" t="s">
        <v>32</v>
      </c>
      <c r="G122" s="860" t="s">
        <v>2878</v>
      </c>
      <c r="H122" s="995" t="s">
        <v>2879</v>
      </c>
      <c r="I122" s="860" t="s">
        <v>165</v>
      </c>
      <c r="J122" s="379">
        <v>22</v>
      </c>
      <c r="K122" s="113" t="s">
        <v>2880</v>
      </c>
      <c r="L122" s="139">
        <v>42.558</v>
      </c>
      <c r="M122" s="139"/>
      <c r="N122" s="139">
        <v>54.079409090909081</v>
      </c>
      <c r="O122" s="139"/>
      <c r="P122" s="139">
        <v>0.12333333333333336</v>
      </c>
      <c r="Q122" s="139"/>
      <c r="R122" s="139">
        <v>8.1136363636363631E-2</v>
      </c>
      <c r="S122" s="139">
        <v>4.5777777777777792E-2</v>
      </c>
      <c r="T122" s="139">
        <v>1.9071428571428573E-2</v>
      </c>
      <c r="U122" s="139">
        <v>2.1000000000000005E-2</v>
      </c>
      <c r="V122" s="139">
        <v>3.2064090909090903</v>
      </c>
      <c r="W122" s="139">
        <v>1.4227272727272727E-2</v>
      </c>
      <c r="X122" s="139">
        <v>99.020681818181814</v>
      </c>
      <c r="Y122" s="139"/>
      <c r="Z122" s="139"/>
      <c r="AA122" s="874">
        <v>4.4371358500730077E-3</v>
      </c>
      <c r="AB122" s="874">
        <v>0.85118372469049386</v>
      </c>
      <c r="AC122" s="874">
        <v>2.0894805004072151E-3</v>
      </c>
      <c r="AD122" s="874">
        <v>0.14672679480909892</v>
      </c>
      <c r="AE122" s="874">
        <v>1</v>
      </c>
      <c r="AF122" s="874"/>
      <c r="AG122" s="875">
        <f t="shared" si="32"/>
        <v>0.85118372469049386</v>
      </c>
      <c r="AH122" s="875">
        <f t="shared" si="32"/>
        <v>2.0894805004072151E-3</v>
      </c>
      <c r="AI122" s="875">
        <f t="shared" si="32"/>
        <v>0.14672679480909892</v>
      </c>
      <c r="AJ122" s="875">
        <f t="shared" si="34"/>
        <v>1</v>
      </c>
      <c r="AK122" s="968"/>
      <c r="AL122" s="113"/>
      <c r="AM122" s="73"/>
      <c r="AN122" s="73"/>
      <c r="AO122" s="876"/>
      <c r="AP122" s="876"/>
      <c r="AQ122" s="113"/>
      <c r="AR122" s="113"/>
      <c r="AS122" s="113"/>
      <c r="AT122" s="113"/>
      <c r="AU122" s="113"/>
      <c r="AV122" s="89"/>
      <c r="AW122" s="89"/>
      <c r="AX122" s="89"/>
      <c r="AY122" s="89"/>
      <c r="AZ122" s="89"/>
      <c r="BA122" s="89"/>
      <c r="BB122" s="89"/>
      <c r="BC122" s="89"/>
      <c r="BD122" s="89"/>
      <c r="BE122" s="89"/>
      <c r="BF122" s="89"/>
      <c r="BG122" s="89"/>
      <c r="BH122" s="89"/>
      <c r="BI122" s="89"/>
      <c r="BJ122" s="89"/>
      <c r="BK122" s="89"/>
      <c r="BL122" s="89"/>
      <c r="BM122" s="89"/>
      <c r="BN122" s="89"/>
      <c r="BO122" s="113"/>
      <c r="BP122" s="113"/>
      <c r="BQ122" s="113"/>
      <c r="BR122" s="113"/>
      <c r="BS122" s="113"/>
      <c r="BT122" s="113"/>
      <c r="BU122" s="113"/>
      <c r="BV122" s="618"/>
      <c r="BW122" s="1001"/>
    </row>
    <row r="123" spans="2:75">
      <c r="B123" s="883" t="s">
        <v>2876</v>
      </c>
      <c r="C123" s="73" t="s">
        <v>2639</v>
      </c>
      <c r="D123" s="860" t="s">
        <v>1339</v>
      </c>
      <c r="E123" s="860" t="s">
        <v>2877</v>
      </c>
      <c r="F123" s="40" t="s">
        <v>32</v>
      </c>
      <c r="G123" s="860" t="s">
        <v>2878</v>
      </c>
      <c r="H123" s="995" t="s">
        <v>2879</v>
      </c>
      <c r="I123" s="860" t="s">
        <v>165</v>
      </c>
      <c r="J123" s="379">
        <v>7</v>
      </c>
      <c r="K123" s="113" t="s">
        <v>2881</v>
      </c>
      <c r="L123" s="139">
        <v>42.409285714285716</v>
      </c>
      <c r="M123" s="139"/>
      <c r="N123" s="139">
        <v>53.4</v>
      </c>
      <c r="O123" s="139"/>
      <c r="P123" s="139">
        <v>0.79771428571428582</v>
      </c>
      <c r="Q123" s="139"/>
      <c r="R123" s="139">
        <v>6.8285714285714297E-2</v>
      </c>
      <c r="S123" s="139">
        <v>7.6200000000000018E-2</v>
      </c>
      <c r="T123" s="139">
        <v>2.1333333333333333E-2</v>
      </c>
      <c r="U123" s="139">
        <v>3.4714285714285711E-2</v>
      </c>
      <c r="V123" s="139">
        <v>3.5489999999999999</v>
      </c>
      <c r="W123" s="139">
        <v>1.4428571428571429E-2</v>
      </c>
      <c r="X123" s="139">
        <v>99.090571428571437</v>
      </c>
      <c r="Y123" s="139"/>
      <c r="Z123" s="139"/>
      <c r="AA123" s="874">
        <v>4.0655315380590112E-3</v>
      </c>
      <c r="AB123" s="874">
        <v>0.94212901513140435</v>
      </c>
      <c r="AC123" s="874">
        <v>2.1190441222751401E-3</v>
      </c>
      <c r="AD123" s="874">
        <v>5.5751940746320512E-2</v>
      </c>
      <c r="AE123" s="874">
        <v>1</v>
      </c>
      <c r="AF123" s="874"/>
      <c r="AG123" s="875">
        <f t="shared" si="32"/>
        <v>0.94212901513140435</v>
      </c>
      <c r="AH123" s="875">
        <f t="shared" si="32"/>
        <v>2.1190441222751401E-3</v>
      </c>
      <c r="AI123" s="875">
        <f t="shared" si="32"/>
        <v>5.5751940746320512E-2</v>
      </c>
      <c r="AJ123" s="875">
        <f t="shared" si="34"/>
        <v>1</v>
      </c>
      <c r="AK123" s="968">
        <v>30</v>
      </c>
      <c r="AL123" s="113" t="s">
        <v>165</v>
      </c>
      <c r="AM123" s="113">
        <v>32</v>
      </c>
      <c r="AN123" s="113" t="s">
        <v>2882</v>
      </c>
      <c r="AO123" s="876">
        <f>W123*1*10000</f>
        <v>144.28571428571431</v>
      </c>
      <c r="AP123" s="876">
        <f>V123*1*10000</f>
        <v>35490</v>
      </c>
      <c r="AQ123" s="89">
        <v>3.3443750000000012</v>
      </c>
      <c r="AR123" s="89">
        <v>6.5625000000000017E-2</v>
      </c>
      <c r="AS123" s="89"/>
      <c r="AT123" s="89">
        <v>1.3815625000000002</v>
      </c>
      <c r="AU123" s="89">
        <v>425.125</v>
      </c>
      <c r="AV123" s="89"/>
      <c r="AW123" s="89">
        <v>331.4375</v>
      </c>
      <c r="AX123" s="89">
        <v>982.75</v>
      </c>
      <c r="AY123" s="89">
        <v>146.90625</v>
      </c>
      <c r="AZ123" s="89">
        <v>788.0625</v>
      </c>
      <c r="BA123" s="89">
        <v>216</v>
      </c>
      <c r="BB123" s="89">
        <v>32.5</v>
      </c>
      <c r="BC123" s="89">
        <v>225</v>
      </c>
      <c r="BD123" s="89">
        <v>28.75</v>
      </c>
      <c r="BE123" s="89">
        <v>138.78125</v>
      </c>
      <c r="BF123" s="89">
        <v>583.53125</v>
      </c>
      <c r="BG123" s="89">
        <v>22.009374999999999</v>
      </c>
      <c r="BH123" s="89">
        <v>44.993749999999999</v>
      </c>
      <c r="BI123" s="89">
        <v>4.8018749999999999</v>
      </c>
      <c r="BJ123" s="89">
        <v>24.55</v>
      </c>
      <c r="BK123" s="89">
        <v>2.9781249999999999</v>
      </c>
      <c r="BL123" s="89">
        <v>9.9312499999999986</v>
      </c>
      <c r="BM123" s="89">
        <v>6.1640624999999991</v>
      </c>
      <c r="BN123" s="89"/>
      <c r="BO123" s="89"/>
      <c r="BP123" s="89">
        <v>0.59468750000000004</v>
      </c>
      <c r="BQ123" s="89">
        <v>0.25093750000000009</v>
      </c>
      <c r="BR123" s="89">
        <v>9.0624999999999994E-3</v>
      </c>
      <c r="BS123" s="89"/>
      <c r="BT123" s="89">
        <v>3.0246875000000002</v>
      </c>
      <c r="BU123" s="89"/>
      <c r="BV123" s="618"/>
      <c r="BW123" s="1001"/>
    </row>
    <row r="124" spans="2:75">
      <c r="B124" s="883" t="s">
        <v>2876</v>
      </c>
      <c r="C124" s="73" t="s">
        <v>2639</v>
      </c>
      <c r="D124" s="860" t="s">
        <v>1339</v>
      </c>
      <c r="E124" s="860" t="s">
        <v>2877</v>
      </c>
      <c r="F124" s="40" t="s">
        <v>32</v>
      </c>
      <c r="G124" s="860" t="s">
        <v>2878</v>
      </c>
      <c r="H124" s="995" t="s">
        <v>2879</v>
      </c>
      <c r="I124" s="860" t="s">
        <v>165</v>
      </c>
      <c r="J124" s="379">
        <v>13</v>
      </c>
      <c r="K124" s="113" t="s">
        <v>2883</v>
      </c>
      <c r="L124" s="139">
        <v>42.982384615384611</v>
      </c>
      <c r="M124" s="139"/>
      <c r="N124" s="139">
        <v>54.960461538461537</v>
      </c>
      <c r="O124" s="139"/>
      <c r="P124" s="139">
        <v>0.33300000000000002</v>
      </c>
      <c r="Q124" s="139"/>
      <c r="R124" s="139">
        <v>5.2230769230769233E-2</v>
      </c>
      <c r="S124" s="139">
        <v>0.14853846153846156</v>
      </c>
      <c r="T124" s="139">
        <v>1.8625000000000003E-2</v>
      </c>
      <c r="U124" s="139">
        <v>1.542857142857143E-2</v>
      </c>
      <c r="V124" s="139">
        <v>1.9466923076923075</v>
      </c>
      <c r="W124" s="139">
        <v>3.084615384615385E-2</v>
      </c>
      <c r="X124" s="139">
        <v>100.08530769230768</v>
      </c>
      <c r="Y124" s="139"/>
      <c r="Z124" s="139"/>
      <c r="AA124" s="874">
        <v>1.5845418263721503E-2</v>
      </c>
      <c r="AB124" s="874">
        <v>0.51677523432235406</v>
      </c>
      <c r="AC124" s="874">
        <v>4.53020323779613E-3</v>
      </c>
      <c r="AD124" s="874">
        <v>0.47869456243984981</v>
      </c>
      <c r="AE124" s="874">
        <v>1</v>
      </c>
      <c r="AF124" s="874"/>
      <c r="AG124" s="875">
        <f t="shared" si="32"/>
        <v>0.51677523432235406</v>
      </c>
      <c r="AH124" s="875">
        <f t="shared" si="32"/>
        <v>4.53020323779613E-3</v>
      </c>
      <c r="AI124" s="875">
        <f t="shared" si="32"/>
        <v>0.47869456243984981</v>
      </c>
      <c r="AJ124" s="875">
        <f t="shared" si="34"/>
        <v>1</v>
      </c>
      <c r="AK124" s="968"/>
      <c r="AL124" s="113"/>
      <c r="AM124" s="73"/>
      <c r="AN124" s="73"/>
      <c r="AO124" s="876"/>
      <c r="AP124" s="876"/>
      <c r="AQ124" s="113"/>
      <c r="AR124" s="113"/>
      <c r="AS124" s="113"/>
      <c r="AT124" s="113"/>
      <c r="AU124" s="113"/>
      <c r="AV124" s="89"/>
      <c r="AW124" s="89"/>
      <c r="AX124" s="89"/>
      <c r="AY124" s="89"/>
      <c r="AZ124" s="89"/>
      <c r="BA124" s="89"/>
      <c r="BB124" s="89"/>
      <c r="BC124" s="89"/>
      <c r="BD124" s="89"/>
      <c r="BE124" s="89"/>
      <c r="BF124" s="89"/>
      <c r="BG124" s="89"/>
      <c r="BH124" s="89"/>
      <c r="BI124" s="89"/>
      <c r="BJ124" s="89"/>
      <c r="BK124" s="89"/>
      <c r="BL124" s="89"/>
      <c r="BM124" s="89"/>
      <c r="BN124" s="89"/>
      <c r="BO124" s="113"/>
      <c r="BP124" s="113"/>
      <c r="BQ124" s="113"/>
      <c r="BR124" s="113"/>
      <c r="BS124" s="113"/>
      <c r="BT124" s="113"/>
      <c r="BU124" s="113"/>
      <c r="BV124" s="618"/>
      <c r="BW124" s="1001"/>
    </row>
    <row r="125" spans="2:75">
      <c r="B125" s="883" t="s">
        <v>2781</v>
      </c>
      <c r="C125" s="73" t="s">
        <v>2639</v>
      </c>
      <c r="D125" s="860" t="s">
        <v>1339</v>
      </c>
      <c r="E125" s="860" t="s">
        <v>2782</v>
      </c>
      <c r="F125" s="860" t="s">
        <v>2884</v>
      </c>
      <c r="G125" s="860" t="s">
        <v>121</v>
      </c>
      <c r="H125" s="995" t="s">
        <v>2757</v>
      </c>
      <c r="I125" s="860" t="s">
        <v>165</v>
      </c>
      <c r="J125" s="379">
        <v>10</v>
      </c>
      <c r="K125" s="113" t="s">
        <v>2885</v>
      </c>
      <c r="L125" s="139">
        <v>41.971000000000004</v>
      </c>
      <c r="M125" s="139">
        <v>0.28800000000000009</v>
      </c>
      <c r="N125" s="139">
        <v>54.055999999999997</v>
      </c>
      <c r="O125" s="139">
        <v>0.219</v>
      </c>
      <c r="P125" s="139">
        <v>3.0000000000000006E-2</v>
      </c>
      <c r="Q125" s="139"/>
      <c r="R125" s="139">
        <v>0.21900000000000003</v>
      </c>
      <c r="S125" s="139"/>
      <c r="T125" s="139">
        <v>2E-3</v>
      </c>
      <c r="U125" s="139"/>
      <c r="V125" s="139">
        <v>3.0300000000000002</v>
      </c>
      <c r="W125" s="139">
        <v>5.5000000000000007E-2</v>
      </c>
      <c r="X125" s="139"/>
      <c r="Y125" s="139"/>
      <c r="Z125" s="139"/>
      <c r="AA125" s="874">
        <v>1.8151815181518153E-2</v>
      </c>
      <c r="AB125" s="874">
        <v>0.80435359702681186</v>
      </c>
      <c r="AC125" s="874">
        <v>8.0775444264943458E-3</v>
      </c>
      <c r="AD125" s="874">
        <v>0.18756885854669381</v>
      </c>
      <c r="AE125" s="874">
        <v>1</v>
      </c>
      <c r="AF125" s="874"/>
      <c r="AG125" s="875">
        <f t="shared" si="32"/>
        <v>0.80435359702681186</v>
      </c>
      <c r="AH125" s="875">
        <f t="shared" si="32"/>
        <v>8.0775444264943458E-3</v>
      </c>
      <c r="AI125" s="875">
        <f t="shared" si="32"/>
        <v>0.18756885854669381</v>
      </c>
      <c r="AJ125" s="875">
        <f t="shared" si="34"/>
        <v>1</v>
      </c>
      <c r="AK125" s="968" t="s">
        <v>2785</v>
      </c>
      <c r="AL125" s="113" t="s">
        <v>165</v>
      </c>
      <c r="AM125" s="379">
        <v>10</v>
      </c>
      <c r="AN125" s="113" t="s">
        <v>2886</v>
      </c>
      <c r="AO125" s="876">
        <f>W125*1*10000</f>
        <v>550.00000000000011</v>
      </c>
      <c r="AP125" s="876">
        <f>V125*1*10000</f>
        <v>30300.000000000004</v>
      </c>
      <c r="AQ125" s="89">
        <v>3.0409999999999999</v>
      </c>
      <c r="AR125" s="89">
        <v>8.1000000000000003E-2</v>
      </c>
      <c r="AS125" s="89"/>
      <c r="AT125" s="89">
        <v>0.22000000000000003</v>
      </c>
      <c r="AU125" s="89">
        <v>126.17999999999999</v>
      </c>
      <c r="AV125" s="89"/>
      <c r="AW125" s="89">
        <v>1717.7</v>
      </c>
      <c r="AX125" s="89">
        <v>3175.4</v>
      </c>
      <c r="AY125" s="89">
        <v>340.8</v>
      </c>
      <c r="AZ125" s="89">
        <v>1418.6</v>
      </c>
      <c r="BA125" s="89">
        <v>262.2</v>
      </c>
      <c r="BB125" s="89">
        <v>14.324000000000002</v>
      </c>
      <c r="BC125" s="89">
        <v>231</v>
      </c>
      <c r="BD125" s="89">
        <v>29.57</v>
      </c>
      <c r="BE125" s="89">
        <v>157.25</v>
      </c>
      <c r="BF125" s="89">
        <v>826.9</v>
      </c>
      <c r="BG125" s="89">
        <v>30.089999999999996</v>
      </c>
      <c r="BH125" s="89">
        <v>73.83</v>
      </c>
      <c r="BI125" s="89">
        <v>8.9039999999999999</v>
      </c>
      <c r="BJ125" s="89">
        <v>52.44</v>
      </c>
      <c r="BK125" s="89">
        <v>7.6379999999999999</v>
      </c>
      <c r="BL125" s="89">
        <v>25.402000000000001</v>
      </c>
      <c r="BM125" s="89">
        <v>12.565999999999999</v>
      </c>
      <c r="BN125" s="89"/>
      <c r="BO125" s="89"/>
      <c r="BP125" s="89">
        <v>2.3440000000000003</v>
      </c>
      <c r="BQ125" s="89">
        <v>0.40400000000000003</v>
      </c>
      <c r="BR125" s="89">
        <v>4.0000000000000001E-3</v>
      </c>
      <c r="BS125" s="89"/>
      <c r="BT125" s="89">
        <v>10.458</v>
      </c>
      <c r="BU125" s="89"/>
      <c r="BV125" s="618">
        <f>M125*0.467445576193329*10000</f>
        <v>1346.2432594367879</v>
      </c>
      <c r="BW125" s="1001"/>
    </row>
    <row r="126" spans="2:75">
      <c r="B126" s="883" t="s">
        <v>2781</v>
      </c>
      <c r="C126" s="73" t="s">
        <v>2639</v>
      </c>
      <c r="D126" s="860" t="s">
        <v>1339</v>
      </c>
      <c r="E126" s="860" t="s">
        <v>2782</v>
      </c>
      <c r="F126" s="860" t="s">
        <v>2887</v>
      </c>
      <c r="G126" s="860" t="s">
        <v>121</v>
      </c>
      <c r="H126" s="995" t="s">
        <v>2757</v>
      </c>
      <c r="I126" s="860" t="s">
        <v>165</v>
      </c>
      <c r="J126" s="379">
        <v>23</v>
      </c>
      <c r="K126" s="113" t="s">
        <v>2888</v>
      </c>
      <c r="L126" s="139">
        <v>41.748695652173907</v>
      </c>
      <c r="M126" s="139">
        <v>0.32521739130434779</v>
      </c>
      <c r="N126" s="139">
        <v>51.819565217391307</v>
      </c>
      <c r="O126" s="139">
        <v>1.8452173913043477</v>
      </c>
      <c r="P126" s="139">
        <v>0.12565217391304345</v>
      </c>
      <c r="Q126" s="139"/>
      <c r="R126" s="139">
        <v>0.22217391304347825</v>
      </c>
      <c r="S126" s="139"/>
      <c r="T126" s="139">
        <v>1.1304347826086957E-2</v>
      </c>
      <c r="U126" s="139"/>
      <c r="V126" s="139">
        <v>3.2826086956521738</v>
      </c>
      <c r="W126" s="139">
        <v>7.826086956521738E-3</v>
      </c>
      <c r="X126" s="139"/>
      <c r="Y126" s="139"/>
      <c r="Z126" s="139"/>
      <c r="AA126" s="874">
        <v>2.3841059602649002E-3</v>
      </c>
      <c r="AB126" s="874">
        <v>0.87141191814498908</v>
      </c>
      <c r="AC126" s="874">
        <v>1.1493739104893139E-3</v>
      </c>
      <c r="AD126" s="874">
        <v>0.12743870794452161</v>
      </c>
      <c r="AE126" s="874">
        <v>1</v>
      </c>
      <c r="AF126" s="874"/>
      <c r="AG126" s="875">
        <f t="shared" si="32"/>
        <v>0.87141191814498908</v>
      </c>
      <c r="AH126" s="875">
        <f t="shared" si="32"/>
        <v>1.1493739104893139E-3</v>
      </c>
      <c r="AI126" s="875">
        <f t="shared" si="32"/>
        <v>0.12743870794452161</v>
      </c>
      <c r="AJ126" s="875">
        <f t="shared" si="34"/>
        <v>1</v>
      </c>
      <c r="AK126" s="968" t="s">
        <v>2785</v>
      </c>
      <c r="AL126" s="113" t="s">
        <v>165</v>
      </c>
      <c r="AM126" s="379">
        <v>23</v>
      </c>
      <c r="AN126" s="113" t="s">
        <v>2889</v>
      </c>
      <c r="AO126" s="876">
        <f>W126*1*10000</f>
        <v>78.260869565217376</v>
      </c>
      <c r="AP126" s="876">
        <f>V126*1*10000</f>
        <v>32826.086956521736</v>
      </c>
      <c r="AQ126" s="89">
        <v>10.910434782608696</v>
      </c>
      <c r="AR126" s="89">
        <v>0.49086956521739128</v>
      </c>
      <c r="AS126" s="89"/>
      <c r="AT126" s="89">
        <v>0.14434782608695654</v>
      </c>
      <c r="AU126" s="89">
        <v>80.026086956521738</v>
      </c>
      <c r="AV126" s="89"/>
      <c r="AW126" s="89">
        <v>1854.1304347826087</v>
      </c>
      <c r="AX126" s="89">
        <v>4569.173913043478</v>
      </c>
      <c r="AY126" s="89">
        <v>514.39130434782612</v>
      </c>
      <c r="AZ126" s="89">
        <v>1884.3478260869565</v>
      </c>
      <c r="BA126" s="89">
        <v>357.30434782608694</v>
      </c>
      <c r="BB126" s="89">
        <v>20.004347826086956</v>
      </c>
      <c r="BC126" s="89">
        <v>314.56521739130437</v>
      </c>
      <c r="BD126" s="89">
        <v>51.27391304347826</v>
      </c>
      <c r="BE126" s="89">
        <v>321.08695652173913</v>
      </c>
      <c r="BF126" s="89">
        <v>3334.0434782608695</v>
      </c>
      <c r="BG126" s="89">
        <v>67.147826086956513</v>
      </c>
      <c r="BH126" s="89">
        <v>206.95652173913044</v>
      </c>
      <c r="BI126" s="89">
        <v>37.439130434782605</v>
      </c>
      <c r="BJ126" s="89">
        <v>304.17391304347825</v>
      </c>
      <c r="BK126" s="89">
        <v>45.478260869565226</v>
      </c>
      <c r="BL126" s="89">
        <v>36.695652173913047</v>
      </c>
      <c r="BM126" s="89">
        <v>8.0982608695652178</v>
      </c>
      <c r="BN126" s="89"/>
      <c r="BO126" s="89"/>
      <c r="BP126" s="89">
        <v>1.116521739130435</v>
      </c>
      <c r="BQ126" s="89">
        <v>5.6347826086956516</v>
      </c>
      <c r="BR126" s="89">
        <v>6.6521739130434798E-2</v>
      </c>
      <c r="BS126" s="89"/>
      <c r="BT126" s="89">
        <v>5.144347826086956</v>
      </c>
      <c r="BU126" s="89"/>
      <c r="BV126" s="618">
        <f>M126*0.467445576193329*10000</f>
        <v>1520.2143086635219</v>
      </c>
      <c r="BW126" s="1001"/>
    </row>
    <row r="127" spans="2:75">
      <c r="B127" s="872" t="s">
        <v>2749</v>
      </c>
      <c r="C127" s="73" t="s">
        <v>2639</v>
      </c>
      <c r="D127" s="73" t="s">
        <v>1339</v>
      </c>
      <c r="E127" s="860" t="s">
        <v>2750</v>
      </c>
      <c r="F127" s="860" t="s">
        <v>32</v>
      </c>
      <c r="G127" s="860" t="s">
        <v>2652</v>
      </c>
      <c r="H127" s="995" t="s">
        <v>2751</v>
      </c>
      <c r="I127" s="860" t="s">
        <v>165</v>
      </c>
      <c r="J127" s="73">
        <v>21</v>
      </c>
      <c r="K127" s="113" t="s">
        <v>2890</v>
      </c>
      <c r="L127" s="139">
        <v>42.755190476190471</v>
      </c>
      <c r="M127" s="139">
        <v>0.34704761904761899</v>
      </c>
      <c r="N127" s="139">
        <v>54.495761904761906</v>
      </c>
      <c r="O127" s="139">
        <v>0.27319047619047621</v>
      </c>
      <c r="P127" s="139">
        <v>3.4238095238095241E-2</v>
      </c>
      <c r="Q127" s="139">
        <v>1.7190476190476194E-2</v>
      </c>
      <c r="R127" s="139">
        <v>7.0571428571428577E-2</v>
      </c>
      <c r="S127" s="139"/>
      <c r="T127" s="139"/>
      <c r="U127" s="139"/>
      <c r="V127" s="139">
        <v>2.9536666666666669</v>
      </c>
      <c r="W127" s="139">
        <v>5.5523809523809517E-2</v>
      </c>
      <c r="X127" s="139">
        <v>101.65957142857144</v>
      </c>
      <c r="Y127" s="139">
        <v>1.255714285714286</v>
      </c>
      <c r="Z127" s="139">
        <v>100.78047619047618</v>
      </c>
      <c r="AA127" s="874">
        <v>1.8798265271575278E-2</v>
      </c>
      <c r="AB127" s="874">
        <v>0.78408990354835861</v>
      </c>
      <c r="AC127" s="874">
        <v>8.1544734210323867E-3</v>
      </c>
      <c r="AD127" s="874">
        <v>0.20775562303060899</v>
      </c>
      <c r="AE127" s="874">
        <v>1</v>
      </c>
      <c r="AF127" s="874"/>
      <c r="AG127" s="875">
        <f t="shared" si="32"/>
        <v>0.78408990354835861</v>
      </c>
      <c r="AH127" s="875">
        <f t="shared" si="32"/>
        <v>8.1544734210323867E-3</v>
      </c>
      <c r="AI127" s="875">
        <f t="shared" si="32"/>
        <v>0.20775562303060899</v>
      </c>
      <c r="AJ127" s="875">
        <f t="shared" si="34"/>
        <v>1</v>
      </c>
      <c r="AK127" s="968"/>
      <c r="AL127" s="113"/>
      <c r="AM127" s="73"/>
      <c r="AN127" s="73"/>
      <c r="AO127" s="876"/>
      <c r="AP127" s="876"/>
      <c r="AQ127" s="113"/>
      <c r="AR127" s="113"/>
      <c r="AS127" s="113"/>
      <c r="AT127" s="113"/>
      <c r="AU127" s="113"/>
      <c r="AV127" s="89"/>
      <c r="AW127" s="89"/>
      <c r="AX127" s="89"/>
      <c r="AY127" s="89"/>
      <c r="AZ127" s="89"/>
      <c r="BA127" s="89"/>
      <c r="BB127" s="89"/>
      <c r="BC127" s="89"/>
      <c r="BD127" s="89"/>
      <c r="BE127" s="89"/>
      <c r="BF127" s="89"/>
      <c r="BG127" s="89"/>
      <c r="BH127" s="89"/>
      <c r="BI127" s="89"/>
      <c r="BJ127" s="89"/>
      <c r="BK127" s="89"/>
      <c r="BL127" s="89"/>
      <c r="BM127" s="89"/>
      <c r="BN127" s="89"/>
      <c r="BO127" s="113"/>
      <c r="BP127" s="113"/>
      <c r="BQ127" s="113"/>
      <c r="BR127" s="113"/>
      <c r="BS127" s="113"/>
      <c r="BT127" s="113"/>
      <c r="BU127" s="113"/>
      <c r="BV127" s="618"/>
      <c r="BW127" s="1001"/>
    </row>
    <row r="128" spans="2:75">
      <c r="B128" s="872" t="s">
        <v>2793</v>
      </c>
      <c r="C128" s="73" t="s">
        <v>2639</v>
      </c>
      <c r="D128" s="860" t="s">
        <v>1339</v>
      </c>
      <c r="E128" s="860" t="s">
        <v>2794</v>
      </c>
      <c r="F128" s="40" t="s">
        <v>32</v>
      </c>
      <c r="G128" s="40" t="s">
        <v>2795</v>
      </c>
      <c r="H128" s="995" t="s">
        <v>2757</v>
      </c>
      <c r="I128" s="860" t="s">
        <v>165</v>
      </c>
      <c r="J128" s="73">
        <v>9</v>
      </c>
      <c r="K128" s="113" t="s">
        <v>2891</v>
      </c>
      <c r="L128" s="119">
        <v>42.364333333333342</v>
      </c>
      <c r="M128" s="119">
        <v>0</v>
      </c>
      <c r="N128" s="119">
        <v>54.596333333333334</v>
      </c>
      <c r="O128" s="119">
        <v>0.24144444444444449</v>
      </c>
      <c r="P128" s="119">
        <v>6.1333333333333337E-2</v>
      </c>
      <c r="Q128" s="119"/>
      <c r="R128" s="119">
        <v>8.1111111111111106E-3</v>
      </c>
      <c r="S128" s="119"/>
      <c r="T128" s="119">
        <v>2.0888888888888887E-2</v>
      </c>
      <c r="U128" s="119">
        <v>3.7777777777777779E-3</v>
      </c>
      <c r="V128" s="119">
        <v>3.5238888888888891</v>
      </c>
      <c r="W128" s="119">
        <v>9.5777777777777767E-2</v>
      </c>
      <c r="X128" s="119">
        <v>99.670555555555552</v>
      </c>
      <c r="Y128" s="119"/>
      <c r="Z128" s="119"/>
      <c r="AA128" s="874">
        <v>2.7179568027747118E-2</v>
      </c>
      <c r="AB128" s="874">
        <v>0.93546293838303407</v>
      </c>
      <c r="AC128" s="874">
        <v>1.4066350092198232E-2</v>
      </c>
      <c r="AD128" s="874">
        <v>5.0470711524767696E-2</v>
      </c>
      <c r="AE128" s="874">
        <v>1</v>
      </c>
      <c r="AF128" s="874"/>
      <c r="AG128" s="875">
        <f t="shared" si="32"/>
        <v>0.93546293838303407</v>
      </c>
      <c r="AH128" s="875">
        <f t="shared" si="32"/>
        <v>1.4066350092198232E-2</v>
      </c>
      <c r="AI128" s="875">
        <f t="shared" si="32"/>
        <v>5.0470711524767696E-2</v>
      </c>
      <c r="AJ128" s="875">
        <f t="shared" si="34"/>
        <v>1</v>
      </c>
      <c r="AK128" s="968">
        <v>30</v>
      </c>
      <c r="AL128" s="113" t="s">
        <v>165</v>
      </c>
      <c r="AM128" s="73">
        <v>15</v>
      </c>
      <c r="AN128" s="113" t="s">
        <v>2891</v>
      </c>
      <c r="AO128" s="876">
        <f>W128*1*10000</f>
        <v>957.77777777777771</v>
      </c>
      <c r="AP128" s="876">
        <f>V128*1*10000</f>
        <v>35238.888888888891</v>
      </c>
      <c r="AQ128" s="89">
        <v>3.4269463965677938</v>
      </c>
      <c r="AR128" s="89">
        <v>0.46847409828060121</v>
      </c>
      <c r="AS128" s="113"/>
      <c r="AT128" s="89">
        <v>9.2973742735407025E-2</v>
      </c>
      <c r="AU128" s="89">
        <v>273.73267561757081</v>
      </c>
      <c r="AV128" s="89"/>
      <c r="AW128" s="89">
        <v>918.41911485059654</v>
      </c>
      <c r="AX128" s="89">
        <v>1354.1871059683701</v>
      </c>
      <c r="AY128" s="89">
        <v>130.55616621269795</v>
      </c>
      <c r="AZ128" s="89">
        <v>502.15659116160697</v>
      </c>
      <c r="BA128" s="89">
        <v>95.488454408204674</v>
      </c>
      <c r="BB128" s="89">
        <v>17.302113613037818</v>
      </c>
      <c r="BC128" s="89">
        <v>86.465020688269973</v>
      </c>
      <c r="BD128" s="89">
        <v>12.608381713475671</v>
      </c>
      <c r="BE128" s="89">
        <v>75.185503566506455</v>
      </c>
      <c r="BF128" s="89">
        <v>496.79194460459871</v>
      </c>
      <c r="BG128" s="89">
        <v>15.163670683093931</v>
      </c>
      <c r="BH128" s="89">
        <v>42.425320682297716</v>
      </c>
      <c r="BI128" s="89">
        <v>6.4729217319716392</v>
      </c>
      <c r="BJ128" s="89">
        <v>47.268727840966726</v>
      </c>
      <c r="BK128" s="89">
        <v>7.3460928720202192</v>
      </c>
      <c r="BL128" s="89">
        <v>25.521623398000923</v>
      </c>
      <c r="BM128" s="89">
        <v>23.727528639354137</v>
      </c>
      <c r="BN128" s="89"/>
      <c r="BO128" s="113"/>
      <c r="BP128" s="89">
        <v>0.35996962620882222</v>
      </c>
      <c r="BQ128" s="113"/>
      <c r="BR128" s="89"/>
      <c r="BS128" s="113"/>
      <c r="BT128" s="89">
        <v>7.6047634516357014</v>
      </c>
      <c r="BU128" s="89"/>
      <c r="BV128" s="618"/>
      <c r="BW128" s="1001"/>
    </row>
    <row r="129" spans="2:75">
      <c r="B129" s="872" t="s">
        <v>2793</v>
      </c>
      <c r="C129" s="73" t="s">
        <v>2639</v>
      </c>
      <c r="D129" s="860" t="s">
        <v>1339</v>
      </c>
      <c r="E129" s="860" t="s">
        <v>2794</v>
      </c>
      <c r="F129" s="40" t="s">
        <v>32</v>
      </c>
      <c r="G129" s="40" t="s">
        <v>2795</v>
      </c>
      <c r="H129" s="995" t="s">
        <v>2757</v>
      </c>
      <c r="I129" s="860" t="s">
        <v>165</v>
      </c>
      <c r="J129" s="73">
        <v>7</v>
      </c>
      <c r="K129" s="113" t="s">
        <v>2892</v>
      </c>
      <c r="L129" s="119">
        <v>42.097857142857137</v>
      </c>
      <c r="M129" s="119">
        <v>0.18528571428571428</v>
      </c>
      <c r="N129" s="119">
        <v>55.614285714285714</v>
      </c>
      <c r="O129" s="119">
        <v>0.18414285714285714</v>
      </c>
      <c r="P129" s="119">
        <v>0.12085714285714286</v>
      </c>
      <c r="Q129" s="119"/>
      <c r="R129" s="119">
        <v>7.457142857142858E-2</v>
      </c>
      <c r="S129" s="119"/>
      <c r="T129" s="119">
        <v>2.2000000000000002E-2</v>
      </c>
      <c r="U129" s="119">
        <v>3.0000000000000001E-3</v>
      </c>
      <c r="V129" s="119">
        <v>4.0551428571428572</v>
      </c>
      <c r="W129" s="119">
        <v>2.9571428571428575E-2</v>
      </c>
      <c r="X129" s="119">
        <v>102.87014285714285</v>
      </c>
      <c r="Y129" s="119"/>
      <c r="Z129" s="119"/>
      <c r="AA129" s="874">
        <v>7.292327203551047E-3</v>
      </c>
      <c r="AB129" s="880">
        <v>1.0764913345215974</v>
      </c>
      <c r="AC129" s="874">
        <v>4.3429914189203368E-3</v>
      </c>
      <c r="AD129" s="880">
        <v>-8.0834325940517732E-2</v>
      </c>
      <c r="AE129" s="874">
        <v>1</v>
      </c>
      <c r="AF129" s="874"/>
      <c r="AG129" s="875">
        <f t="shared" ref="AG129:AG130" si="35">AB129+AD129</f>
        <v>0.99565700858107964</v>
      </c>
      <c r="AH129" s="875">
        <f t="shared" si="32"/>
        <v>4.3429914189203368E-3</v>
      </c>
      <c r="AI129" s="875">
        <f>0</f>
        <v>0</v>
      </c>
      <c r="AJ129" s="875">
        <f t="shared" si="34"/>
        <v>1</v>
      </c>
      <c r="AK129" s="968"/>
      <c r="AL129" s="113"/>
      <c r="AM129" s="73"/>
      <c r="AN129" s="73"/>
      <c r="AO129" s="876"/>
      <c r="AP129" s="876"/>
      <c r="AQ129" s="113"/>
      <c r="AR129" s="113"/>
      <c r="AS129" s="113"/>
      <c r="AT129" s="113"/>
      <c r="AU129" s="113"/>
      <c r="AV129" s="89"/>
      <c r="AW129" s="89"/>
      <c r="AX129" s="89"/>
      <c r="AY129" s="89"/>
      <c r="AZ129" s="89"/>
      <c r="BA129" s="89"/>
      <c r="BB129" s="89"/>
      <c r="BC129" s="89"/>
      <c r="BD129" s="89"/>
      <c r="BE129" s="89"/>
      <c r="BF129" s="89"/>
      <c r="BG129" s="89"/>
      <c r="BH129" s="89"/>
      <c r="BI129" s="89"/>
      <c r="BJ129" s="89"/>
      <c r="BK129" s="89"/>
      <c r="BL129" s="89"/>
      <c r="BM129" s="89"/>
      <c r="BN129" s="89"/>
      <c r="BO129" s="113"/>
      <c r="BP129" s="113"/>
      <c r="BQ129" s="113"/>
      <c r="BR129" s="113"/>
      <c r="BS129" s="113"/>
      <c r="BT129" s="113"/>
      <c r="BU129" s="113"/>
      <c r="BV129" s="618"/>
      <c r="BW129" s="1001"/>
    </row>
    <row r="130" spans="2:75">
      <c r="B130" s="872" t="s">
        <v>2793</v>
      </c>
      <c r="C130" s="73" t="s">
        <v>2639</v>
      </c>
      <c r="D130" s="860" t="s">
        <v>1339</v>
      </c>
      <c r="E130" s="860" t="s">
        <v>2794</v>
      </c>
      <c r="F130" s="40" t="s">
        <v>32</v>
      </c>
      <c r="G130" s="40" t="s">
        <v>2795</v>
      </c>
      <c r="H130" s="995" t="s">
        <v>2757</v>
      </c>
      <c r="I130" s="860" t="s">
        <v>165</v>
      </c>
      <c r="J130" s="73">
        <v>7</v>
      </c>
      <c r="K130" s="113" t="s">
        <v>2892</v>
      </c>
      <c r="L130" s="119">
        <v>42.114714285714285</v>
      </c>
      <c r="M130" s="119">
        <v>5.7142857142857147E-4</v>
      </c>
      <c r="N130" s="119">
        <v>54.280714285714289</v>
      </c>
      <c r="O130" s="119">
        <v>0.28885714285714287</v>
      </c>
      <c r="P130" s="119">
        <v>7.0571428571428577E-2</v>
      </c>
      <c r="Q130" s="119"/>
      <c r="R130" s="119">
        <v>1.257142857142857E-2</v>
      </c>
      <c r="S130" s="119"/>
      <c r="T130" s="119">
        <v>2.3285714285714288E-2</v>
      </c>
      <c r="U130" s="119">
        <v>7.1428571428571435E-3</v>
      </c>
      <c r="V130" s="119">
        <v>4.0012857142857143</v>
      </c>
      <c r="W130" s="119">
        <v>8.4714285714285714E-2</v>
      </c>
      <c r="X130" s="119">
        <v>99.447285714285698</v>
      </c>
      <c r="Y130" s="119"/>
      <c r="Z130" s="119"/>
      <c r="AA130" s="874">
        <v>2.1171766218001358E-2</v>
      </c>
      <c r="AB130" s="880">
        <v>1.0621942432401683</v>
      </c>
      <c r="AC130" s="874">
        <v>1.2441516480288694E-2</v>
      </c>
      <c r="AD130" s="880">
        <v>-7.4635759720457009E-2</v>
      </c>
      <c r="AE130" s="874">
        <v>1</v>
      </c>
      <c r="AF130" s="874"/>
      <c r="AG130" s="875">
        <f t="shared" si="35"/>
        <v>0.98755848351971132</v>
      </c>
      <c r="AH130" s="875">
        <f t="shared" si="32"/>
        <v>1.2441516480288694E-2</v>
      </c>
      <c r="AI130" s="875">
        <f>0</f>
        <v>0</v>
      </c>
      <c r="AJ130" s="875">
        <f t="shared" si="34"/>
        <v>1</v>
      </c>
      <c r="AK130" s="968"/>
      <c r="AL130" s="113"/>
      <c r="AM130" s="73"/>
      <c r="AN130" s="73"/>
      <c r="AO130" s="876"/>
      <c r="AP130" s="876"/>
      <c r="AQ130" s="113"/>
      <c r="AR130" s="113"/>
      <c r="AS130" s="113"/>
      <c r="AT130" s="113"/>
      <c r="AU130" s="113"/>
      <c r="AV130" s="89"/>
      <c r="AW130" s="89"/>
      <c r="AX130" s="89"/>
      <c r="AY130" s="89"/>
      <c r="AZ130" s="89"/>
      <c r="BA130" s="89"/>
      <c r="BB130" s="89"/>
      <c r="BC130" s="89"/>
      <c r="BD130" s="89"/>
      <c r="BE130" s="89"/>
      <c r="BF130" s="89"/>
      <c r="BG130" s="89"/>
      <c r="BH130" s="89"/>
      <c r="BI130" s="89"/>
      <c r="BJ130" s="89"/>
      <c r="BK130" s="89"/>
      <c r="BL130" s="89"/>
      <c r="BM130" s="89"/>
      <c r="BN130" s="89"/>
      <c r="BO130" s="113"/>
      <c r="BP130" s="113"/>
      <c r="BQ130" s="113"/>
      <c r="BR130" s="113"/>
      <c r="BS130" s="113"/>
      <c r="BT130" s="113"/>
      <c r="BU130" s="113"/>
      <c r="BV130" s="618"/>
      <c r="BW130" s="1001"/>
    </row>
    <row r="131" spans="2:75">
      <c r="B131" s="872" t="s">
        <v>2793</v>
      </c>
      <c r="C131" s="73" t="s">
        <v>2639</v>
      </c>
      <c r="D131" s="860" t="s">
        <v>1339</v>
      </c>
      <c r="E131" s="860" t="s">
        <v>2794</v>
      </c>
      <c r="F131" s="40" t="s">
        <v>32</v>
      </c>
      <c r="G131" s="40" t="s">
        <v>2795</v>
      </c>
      <c r="H131" s="995" t="s">
        <v>2757</v>
      </c>
      <c r="I131" s="860" t="s">
        <v>165</v>
      </c>
      <c r="J131" s="73">
        <v>6</v>
      </c>
      <c r="K131" s="113" t="s">
        <v>2893</v>
      </c>
      <c r="L131" s="119">
        <v>42.662666666666659</v>
      </c>
      <c r="M131" s="119">
        <v>0.19416666666666668</v>
      </c>
      <c r="N131" s="119">
        <v>55.072166666666668</v>
      </c>
      <c r="O131" s="119">
        <v>0.12466666666666666</v>
      </c>
      <c r="P131" s="119">
        <v>0.23133333333333331</v>
      </c>
      <c r="Q131" s="119"/>
      <c r="R131" s="119">
        <v>9.7166666666666637E-2</v>
      </c>
      <c r="S131" s="119"/>
      <c r="T131" s="119">
        <v>1.9166666666666669E-2</v>
      </c>
      <c r="U131" s="119">
        <v>6.9999999999999993E-3</v>
      </c>
      <c r="V131" s="119">
        <v>3.3261666666666669</v>
      </c>
      <c r="W131" s="119">
        <v>3.8833333333333331E-2</v>
      </c>
      <c r="X131" s="119">
        <v>102.21633333333334</v>
      </c>
      <c r="Y131" s="119"/>
      <c r="Z131" s="119"/>
      <c r="AA131" s="874">
        <v>1.1675101468156535E-2</v>
      </c>
      <c r="AB131" s="874">
        <v>0.88297495796832148</v>
      </c>
      <c r="AC131" s="874">
        <v>5.7032359132520678E-3</v>
      </c>
      <c r="AD131" s="874">
        <v>0.11132180611842644</v>
      </c>
      <c r="AE131" s="874">
        <v>1</v>
      </c>
      <c r="AF131" s="874"/>
      <c r="AG131" s="875">
        <f t="shared" ref="AG131" si="36">AB131</f>
        <v>0.88297495796832148</v>
      </c>
      <c r="AH131" s="875">
        <f t="shared" si="32"/>
        <v>5.7032359132520678E-3</v>
      </c>
      <c r="AI131" s="875">
        <f t="shared" si="32"/>
        <v>0.11132180611842644</v>
      </c>
      <c r="AJ131" s="875">
        <f t="shared" si="34"/>
        <v>1</v>
      </c>
      <c r="AK131" s="968"/>
      <c r="AL131" s="113"/>
      <c r="AM131" s="73"/>
      <c r="AN131" s="73"/>
      <c r="AO131" s="876"/>
      <c r="AP131" s="876"/>
      <c r="AQ131" s="113"/>
      <c r="AR131" s="113"/>
      <c r="AS131" s="113"/>
      <c r="AT131" s="113"/>
      <c r="AU131" s="113"/>
      <c r="AV131" s="89"/>
      <c r="AW131" s="89"/>
      <c r="AX131" s="89"/>
      <c r="AY131" s="89"/>
      <c r="AZ131" s="89"/>
      <c r="BA131" s="89"/>
      <c r="BB131" s="89"/>
      <c r="BC131" s="89"/>
      <c r="BD131" s="89"/>
      <c r="BE131" s="89"/>
      <c r="BF131" s="89"/>
      <c r="BG131" s="89"/>
      <c r="BH131" s="89"/>
      <c r="BI131" s="89"/>
      <c r="BJ131" s="89"/>
      <c r="BK131" s="89"/>
      <c r="BL131" s="89"/>
      <c r="BM131" s="89"/>
      <c r="BN131" s="89"/>
      <c r="BO131" s="113"/>
      <c r="BP131" s="113"/>
      <c r="BQ131" s="113"/>
      <c r="BR131" s="113"/>
      <c r="BS131" s="113"/>
      <c r="BT131" s="113"/>
      <c r="BU131" s="113"/>
      <c r="BV131" s="618"/>
      <c r="BW131" s="1001"/>
    </row>
    <row r="132" spans="2:75">
      <c r="B132" s="872" t="s">
        <v>2806</v>
      </c>
      <c r="C132" s="73" t="s">
        <v>2639</v>
      </c>
      <c r="D132" s="73" t="s">
        <v>1339</v>
      </c>
      <c r="E132" s="860" t="s">
        <v>2894</v>
      </c>
      <c r="F132" s="860" t="s">
        <v>2869</v>
      </c>
      <c r="G132" s="860" t="s">
        <v>2652</v>
      </c>
      <c r="H132" s="995"/>
      <c r="I132" s="860"/>
      <c r="J132" s="73"/>
      <c r="K132" s="113"/>
      <c r="L132" s="139"/>
      <c r="M132" s="139"/>
      <c r="N132" s="139"/>
      <c r="O132" s="139"/>
      <c r="P132" s="139"/>
      <c r="Q132" s="139"/>
      <c r="R132" s="139"/>
      <c r="S132" s="139"/>
      <c r="T132" s="139"/>
      <c r="U132" s="139"/>
      <c r="V132" s="139"/>
      <c r="W132" s="139"/>
      <c r="X132" s="139"/>
      <c r="Y132" s="139"/>
      <c r="Z132" s="139"/>
      <c r="AA132" s="874"/>
      <c r="AB132" s="874"/>
      <c r="AC132" s="874"/>
      <c r="AD132" s="874"/>
      <c r="AE132" s="874"/>
      <c r="AF132" s="874"/>
      <c r="AG132" s="875"/>
      <c r="AH132" s="875"/>
      <c r="AI132" s="875"/>
      <c r="AJ132" s="875"/>
      <c r="AK132" s="968">
        <v>30</v>
      </c>
      <c r="AL132" s="113" t="s">
        <v>165</v>
      </c>
      <c r="AM132" s="73">
        <v>70</v>
      </c>
      <c r="AN132" s="113" t="s">
        <v>2895</v>
      </c>
      <c r="AO132" s="876"/>
      <c r="AP132" s="876"/>
      <c r="AQ132" s="89">
        <v>4.6514285714285695</v>
      </c>
      <c r="AR132" s="89"/>
      <c r="AS132" s="89"/>
      <c r="AT132" s="89"/>
      <c r="AU132" s="89">
        <v>309.05142857142857</v>
      </c>
      <c r="AV132" s="89"/>
      <c r="AW132" s="89">
        <v>1381.0666666666666</v>
      </c>
      <c r="AX132" s="89">
        <v>2518.8333333333335</v>
      </c>
      <c r="AY132" s="89">
        <v>240.37666666666667</v>
      </c>
      <c r="AZ132" s="89">
        <v>813.43333333333328</v>
      </c>
      <c r="BA132" s="89">
        <v>102.57</v>
      </c>
      <c r="BB132" s="89">
        <v>14.066333333333334</v>
      </c>
      <c r="BC132" s="89">
        <v>73.943333333333342</v>
      </c>
      <c r="BD132" s="89">
        <v>8.2546666666666688</v>
      </c>
      <c r="BE132" s="89">
        <v>42.060000000000009</v>
      </c>
      <c r="BF132" s="89">
        <v>279.39999999999998</v>
      </c>
      <c r="BG132" s="89">
        <v>8.5393333333333352</v>
      </c>
      <c r="BH132" s="89">
        <v>23.293333333333329</v>
      </c>
      <c r="BI132" s="89">
        <v>3.3173333333333326</v>
      </c>
      <c r="BJ132" s="89">
        <v>23.816666666666666</v>
      </c>
      <c r="BK132" s="89">
        <v>4.4219999999999997</v>
      </c>
      <c r="BL132" s="89">
        <v>48.478571428571449</v>
      </c>
      <c r="BM132" s="89">
        <v>18.243285714285719</v>
      </c>
      <c r="BN132" s="89">
        <v>965.61428571428576</v>
      </c>
      <c r="BO132" s="113"/>
      <c r="BP132" s="89">
        <v>3.9304666666666663</v>
      </c>
      <c r="BQ132" s="89"/>
      <c r="BR132" s="89"/>
      <c r="BS132" s="89"/>
      <c r="BT132" s="89">
        <v>5.6493333333333347</v>
      </c>
      <c r="BU132" s="89"/>
      <c r="BV132" s="618"/>
      <c r="BW132" s="1001"/>
    </row>
    <row r="133" spans="2:75">
      <c r="B133" s="872" t="s">
        <v>2806</v>
      </c>
      <c r="C133" s="73" t="s">
        <v>2639</v>
      </c>
      <c r="D133" s="73" t="s">
        <v>1339</v>
      </c>
      <c r="E133" s="860" t="s">
        <v>2894</v>
      </c>
      <c r="F133" s="860" t="s">
        <v>2772</v>
      </c>
      <c r="G133" s="860" t="s">
        <v>2896</v>
      </c>
      <c r="H133" s="995"/>
      <c r="I133" s="860"/>
      <c r="J133" s="73"/>
      <c r="K133" s="113"/>
      <c r="L133" s="139"/>
      <c r="M133" s="139"/>
      <c r="N133" s="139"/>
      <c r="O133" s="139"/>
      <c r="P133" s="139"/>
      <c r="Q133" s="139"/>
      <c r="R133" s="139"/>
      <c r="S133" s="139"/>
      <c r="T133" s="139"/>
      <c r="U133" s="139"/>
      <c r="V133" s="139"/>
      <c r="W133" s="139"/>
      <c r="X133" s="139"/>
      <c r="Y133" s="139"/>
      <c r="Z133" s="139"/>
      <c r="AA133" s="874"/>
      <c r="AB133" s="874"/>
      <c r="AC133" s="874"/>
      <c r="AD133" s="874"/>
      <c r="AE133" s="874"/>
      <c r="AF133" s="874"/>
      <c r="AG133" s="875"/>
      <c r="AH133" s="875"/>
      <c r="AI133" s="875"/>
      <c r="AJ133" s="875"/>
      <c r="AK133" s="968">
        <v>30</v>
      </c>
      <c r="AL133" s="113" t="s">
        <v>165</v>
      </c>
      <c r="AM133" s="73">
        <v>40</v>
      </c>
      <c r="AN133" s="113" t="s">
        <v>2897</v>
      </c>
      <c r="AO133" s="876"/>
      <c r="AP133" s="876"/>
      <c r="AQ133" s="89">
        <v>3.8200000000000012</v>
      </c>
      <c r="AR133" s="89"/>
      <c r="AS133" s="89"/>
      <c r="AT133" s="89"/>
      <c r="AU133" s="89">
        <v>151.19749999999999</v>
      </c>
      <c r="AV133" s="89"/>
      <c r="AW133" s="89">
        <v>1589.325</v>
      </c>
      <c r="AX133" s="89">
        <v>4028.5</v>
      </c>
      <c r="AY133" s="89">
        <v>464.55</v>
      </c>
      <c r="AZ133" s="89">
        <v>1771.5</v>
      </c>
      <c r="BA133" s="89">
        <v>332.17</v>
      </c>
      <c r="BB133" s="89">
        <v>27.592500000000008</v>
      </c>
      <c r="BC133" s="89">
        <v>274.03750000000002</v>
      </c>
      <c r="BD133" s="89">
        <v>38.249750000000006</v>
      </c>
      <c r="BE133" s="89">
        <v>208.50249999999997</v>
      </c>
      <c r="BF133" s="89">
        <v>1549.425</v>
      </c>
      <c r="BG133" s="89">
        <v>40.15025</v>
      </c>
      <c r="BH133" s="89">
        <v>110.25750000000001</v>
      </c>
      <c r="BI133" s="89">
        <v>17.011250000000004</v>
      </c>
      <c r="BJ133" s="89">
        <v>122.30500000000004</v>
      </c>
      <c r="BK133" s="89">
        <v>18.899249999999999</v>
      </c>
      <c r="BL133" s="89">
        <v>66.258500000000012</v>
      </c>
      <c r="BM133" s="89">
        <v>17.557000000000002</v>
      </c>
      <c r="BN133" s="89">
        <v>1900.3</v>
      </c>
      <c r="BO133" s="113"/>
      <c r="BP133" s="89">
        <v>0.35652499999999993</v>
      </c>
      <c r="BQ133" s="89"/>
      <c r="BR133" s="89"/>
      <c r="BS133" s="89"/>
      <c r="BT133" s="89">
        <v>5.1474999999999991</v>
      </c>
      <c r="BU133" s="89"/>
      <c r="BV133" s="618"/>
      <c r="BW133" s="1001"/>
    </row>
    <row r="134" spans="2:75">
      <c r="B134" s="872" t="s">
        <v>2806</v>
      </c>
      <c r="C134" s="73" t="s">
        <v>2639</v>
      </c>
      <c r="D134" s="73" t="s">
        <v>1339</v>
      </c>
      <c r="E134" s="860" t="s">
        <v>2894</v>
      </c>
      <c r="F134" s="860" t="s">
        <v>2898</v>
      </c>
      <c r="G134" s="860" t="s">
        <v>2773</v>
      </c>
      <c r="H134" s="995"/>
      <c r="I134" s="860"/>
      <c r="J134" s="73"/>
      <c r="K134" s="113"/>
      <c r="L134" s="139"/>
      <c r="M134" s="139"/>
      <c r="N134" s="139"/>
      <c r="O134" s="139"/>
      <c r="P134" s="139"/>
      <c r="Q134" s="139"/>
      <c r="R134" s="139"/>
      <c r="S134" s="139"/>
      <c r="T134" s="139"/>
      <c r="U134" s="139"/>
      <c r="V134" s="139"/>
      <c r="W134" s="139"/>
      <c r="X134" s="139"/>
      <c r="Y134" s="139"/>
      <c r="Z134" s="139"/>
      <c r="AA134" s="874"/>
      <c r="AB134" s="874"/>
      <c r="AC134" s="874"/>
      <c r="AD134" s="874"/>
      <c r="AE134" s="874"/>
      <c r="AF134" s="874"/>
      <c r="AG134" s="875"/>
      <c r="AH134" s="875"/>
      <c r="AI134" s="875"/>
      <c r="AJ134" s="875"/>
      <c r="AK134" s="968">
        <v>30</v>
      </c>
      <c r="AL134" s="113" t="s">
        <v>165</v>
      </c>
      <c r="AM134" s="73">
        <v>40</v>
      </c>
      <c r="AN134" s="113" t="s">
        <v>2899</v>
      </c>
      <c r="AO134" s="876"/>
      <c r="AP134" s="876"/>
      <c r="AQ134" s="89">
        <v>6.6499999999999986</v>
      </c>
      <c r="AR134" s="89"/>
      <c r="AS134" s="89"/>
      <c r="AT134" s="89"/>
      <c r="AU134" s="89">
        <v>262.38000000000005</v>
      </c>
      <c r="AV134" s="89"/>
      <c r="AW134" s="89">
        <v>1042.8</v>
      </c>
      <c r="AX134" s="89">
        <v>2557.3000000000002</v>
      </c>
      <c r="AY134" s="89">
        <v>282.01499999999999</v>
      </c>
      <c r="AZ134" s="89">
        <v>1018.65</v>
      </c>
      <c r="BA134" s="89">
        <v>163.23250000000002</v>
      </c>
      <c r="BB134" s="89">
        <v>20.518250000000002</v>
      </c>
      <c r="BC134" s="89">
        <v>127.09499999999998</v>
      </c>
      <c r="BD134" s="89">
        <v>16.708500000000001</v>
      </c>
      <c r="BE134" s="89">
        <v>91.75500000000001</v>
      </c>
      <c r="BF134" s="89">
        <v>531.125</v>
      </c>
      <c r="BG134" s="89">
        <v>17.748999999999999</v>
      </c>
      <c r="BH134" s="89">
        <v>48.582499999999996</v>
      </c>
      <c r="BI134" s="89">
        <v>7.3535000000000013</v>
      </c>
      <c r="BJ134" s="89">
        <v>51.577500000000001</v>
      </c>
      <c r="BK134" s="89">
        <v>7.4912499999999991</v>
      </c>
      <c r="BL134" s="89">
        <v>46.437500000000007</v>
      </c>
      <c r="BM134" s="89">
        <v>8.8132499999999983</v>
      </c>
      <c r="BN134" s="89">
        <v>3039.4749999999999</v>
      </c>
      <c r="BO134" s="113"/>
      <c r="BP134" s="89">
        <v>0.28057894736842104</v>
      </c>
      <c r="BQ134" s="89"/>
      <c r="BR134" s="89"/>
      <c r="BS134" s="89"/>
      <c r="BT134" s="89">
        <v>4.1894999999999998</v>
      </c>
      <c r="BU134" s="89"/>
      <c r="BV134" s="618"/>
      <c r="BW134" s="1001"/>
    </row>
    <row r="135" spans="2:75">
      <c r="B135" s="872" t="s">
        <v>2806</v>
      </c>
      <c r="C135" s="73" t="s">
        <v>2639</v>
      </c>
      <c r="D135" s="73" t="s">
        <v>1339</v>
      </c>
      <c r="E135" s="860" t="s">
        <v>2894</v>
      </c>
      <c r="F135" s="860" t="s">
        <v>2866</v>
      </c>
      <c r="G135" s="860" t="s">
        <v>2652</v>
      </c>
      <c r="H135" s="995"/>
      <c r="I135" s="860"/>
      <c r="J135" s="73"/>
      <c r="K135" s="113"/>
      <c r="L135" s="139"/>
      <c r="M135" s="139"/>
      <c r="N135" s="139"/>
      <c r="O135" s="139"/>
      <c r="P135" s="139"/>
      <c r="Q135" s="139"/>
      <c r="R135" s="139"/>
      <c r="S135" s="139"/>
      <c r="T135" s="139"/>
      <c r="U135" s="139"/>
      <c r="V135" s="139"/>
      <c r="W135" s="139"/>
      <c r="X135" s="139"/>
      <c r="Y135" s="139"/>
      <c r="Z135" s="139"/>
      <c r="AA135" s="874"/>
      <c r="AB135" s="874"/>
      <c r="AC135" s="874"/>
      <c r="AD135" s="874"/>
      <c r="AE135" s="874"/>
      <c r="AF135" s="874"/>
      <c r="AG135" s="875"/>
      <c r="AH135" s="875"/>
      <c r="AI135" s="875"/>
      <c r="AJ135" s="875"/>
      <c r="AK135" s="968">
        <v>30</v>
      </c>
      <c r="AL135" s="113" t="s">
        <v>165</v>
      </c>
      <c r="AM135" s="73">
        <v>40</v>
      </c>
      <c r="AN135" s="113" t="s">
        <v>2900</v>
      </c>
      <c r="AO135" s="876"/>
      <c r="AP135" s="876"/>
      <c r="AQ135" s="89">
        <v>3.9017499999999989</v>
      </c>
      <c r="AR135" s="89"/>
      <c r="AS135" s="89"/>
      <c r="AT135" s="89"/>
      <c r="AU135" s="89">
        <v>419.32499999999999</v>
      </c>
      <c r="AV135" s="89"/>
      <c r="AW135" s="89">
        <v>1045.8</v>
      </c>
      <c r="AX135" s="89">
        <v>2440.25</v>
      </c>
      <c r="AY135" s="89">
        <v>281.88249999999999</v>
      </c>
      <c r="AZ135" s="89">
        <v>1100.5250000000001</v>
      </c>
      <c r="BA135" s="89">
        <v>173.01000000000002</v>
      </c>
      <c r="BB135" s="89">
        <v>25.312500000000007</v>
      </c>
      <c r="BC135" s="89">
        <v>129.80000000000001</v>
      </c>
      <c r="BD135" s="89">
        <v>16.320749999999997</v>
      </c>
      <c r="BE135" s="89">
        <v>87.942499999999981</v>
      </c>
      <c r="BF135" s="89">
        <v>574.42499999999995</v>
      </c>
      <c r="BG135" s="89">
        <v>17.616749999999996</v>
      </c>
      <c r="BH135" s="89">
        <v>48.702499999999986</v>
      </c>
      <c r="BI135" s="89">
        <v>7.1232500000000005</v>
      </c>
      <c r="BJ135" s="89">
        <v>50.052500000000002</v>
      </c>
      <c r="BK135" s="89">
        <v>7.7275000000000009</v>
      </c>
      <c r="BL135" s="89">
        <v>46.275000000000013</v>
      </c>
      <c r="BM135" s="89">
        <v>15.570250000000001</v>
      </c>
      <c r="BN135" s="89">
        <v>997.1</v>
      </c>
      <c r="BO135" s="113"/>
      <c r="BP135" s="89">
        <v>0.76147500000000012</v>
      </c>
      <c r="BQ135" s="89"/>
      <c r="BR135" s="89"/>
      <c r="BS135" s="89"/>
      <c r="BT135" s="89">
        <v>5.4819999999999984</v>
      </c>
      <c r="BU135" s="89"/>
      <c r="BV135" s="618"/>
      <c r="BW135" s="1001"/>
    </row>
    <row r="136" spans="2:75">
      <c r="B136" s="872" t="s">
        <v>2901</v>
      </c>
      <c r="C136" s="73" t="s">
        <v>2639</v>
      </c>
      <c r="D136" s="860" t="s">
        <v>1339</v>
      </c>
      <c r="E136" s="860" t="s">
        <v>2902</v>
      </c>
      <c r="F136" s="40" t="s">
        <v>32</v>
      </c>
      <c r="G136" s="860" t="s">
        <v>121</v>
      </c>
      <c r="H136" s="995" t="s">
        <v>2757</v>
      </c>
      <c r="I136" s="860" t="s">
        <v>165</v>
      </c>
      <c r="J136" s="154">
        <v>24</v>
      </c>
      <c r="K136" s="113" t="s">
        <v>2903</v>
      </c>
      <c r="L136" s="885">
        <v>42.55904166666668</v>
      </c>
      <c r="M136" s="885">
        <v>5.8000000000000003E-2</v>
      </c>
      <c r="N136" s="885">
        <v>54.096916666666658</v>
      </c>
      <c r="O136" s="885">
        <v>1.6043333333333336</v>
      </c>
      <c r="P136" s="885">
        <v>0.37233333333333335</v>
      </c>
      <c r="Q136" s="885"/>
      <c r="R136" s="885">
        <v>0.13670833333333332</v>
      </c>
      <c r="S136" s="885">
        <v>2.2777777777777779E-2</v>
      </c>
      <c r="T136" s="885">
        <v>5.2652173913043485E-2</v>
      </c>
      <c r="U136" s="885">
        <v>8.5000000000000006E-3</v>
      </c>
      <c r="V136" s="885">
        <v>2.1931666666666669</v>
      </c>
      <c r="W136" s="885">
        <v>0.21624999999999997</v>
      </c>
      <c r="X136" s="885">
        <v>101.31266666666669</v>
      </c>
      <c r="Y136" s="885">
        <v>0.97086749999999988</v>
      </c>
      <c r="Z136" s="885">
        <v>100.32428956521738</v>
      </c>
      <c r="AA136" s="874">
        <v>9.8601717455733692E-2</v>
      </c>
      <c r="AB136" s="874">
        <v>0.58220511459162916</v>
      </c>
      <c r="AC136" s="874">
        <v>3.1759436040534585E-2</v>
      </c>
      <c r="AD136" s="874">
        <v>0.38603544936783624</v>
      </c>
      <c r="AE136" s="874">
        <v>1</v>
      </c>
      <c r="AF136" s="874"/>
      <c r="AG136" s="875">
        <f t="shared" ref="AG136:AI138" si="37">AB136</f>
        <v>0.58220511459162916</v>
      </c>
      <c r="AH136" s="875">
        <f t="shared" si="37"/>
        <v>3.1759436040534585E-2</v>
      </c>
      <c r="AI136" s="875">
        <f t="shared" si="37"/>
        <v>0.38603544936783624</v>
      </c>
      <c r="AJ136" s="875">
        <f t="shared" ref="AJ136" si="38">SUM(AG136:AI136)</f>
        <v>1</v>
      </c>
      <c r="AK136" s="968">
        <v>31</v>
      </c>
      <c r="AL136" s="113" t="s">
        <v>165</v>
      </c>
      <c r="AM136" s="154">
        <v>24</v>
      </c>
      <c r="AN136" s="113" t="s">
        <v>2903</v>
      </c>
      <c r="AO136" s="876">
        <f>W136*1*10000</f>
        <v>2162.4999999999995</v>
      </c>
      <c r="AP136" s="876">
        <f>V136*1*10000</f>
        <v>21931.666666666668</v>
      </c>
      <c r="AQ136" s="889">
        <v>4.1747704166666653</v>
      </c>
      <c r="AR136" s="889">
        <v>0.13645608695652173</v>
      </c>
      <c r="AS136" s="889"/>
      <c r="AT136" s="889">
        <v>2.3534079166666668</v>
      </c>
      <c r="AU136" s="889">
        <v>366.23480249999994</v>
      </c>
      <c r="AV136" s="889"/>
      <c r="AW136" s="889">
        <v>965.31803083333341</v>
      </c>
      <c r="AX136" s="889">
        <v>2378.8029695833334</v>
      </c>
      <c r="AY136" s="889">
        <v>320.83523750000006</v>
      </c>
      <c r="AZ136" s="889">
        <v>1476.2135650000002</v>
      </c>
      <c r="BA136" s="889">
        <v>297.58355499999999</v>
      </c>
      <c r="BB136" s="889">
        <v>18.782639583333335</v>
      </c>
      <c r="BC136" s="889">
        <v>268.69252499999999</v>
      </c>
      <c r="BD136" s="889">
        <v>39.474215833333318</v>
      </c>
      <c r="BE136" s="889">
        <v>226.99965291666669</v>
      </c>
      <c r="BF136" s="889">
        <v>1307.2827650000002</v>
      </c>
      <c r="BG136" s="889">
        <v>43.80905416666667</v>
      </c>
      <c r="BH136" s="889">
        <v>112.10384874999998</v>
      </c>
      <c r="BI136" s="889">
        <v>15.774911250000002</v>
      </c>
      <c r="BJ136" s="889">
        <v>103.62075458333334</v>
      </c>
      <c r="BK136" s="889">
        <v>13.779478750000003</v>
      </c>
      <c r="BL136" s="889">
        <v>12.318767083333334</v>
      </c>
      <c r="BM136" s="889">
        <v>4.0305941666666678</v>
      </c>
      <c r="BN136" s="889">
        <v>9390.8920112212272</v>
      </c>
      <c r="BO136" s="889">
        <v>345.92492473865292</v>
      </c>
      <c r="BP136" s="889">
        <v>1.1638704166666667</v>
      </c>
      <c r="BQ136" s="889"/>
      <c r="BR136" s="889">
        <v>1.8386470588235289E-2</v>
      </c>
      <c r="BS136" s="889"/>
      <c r="BT136" s="889">
        <v>15.476768750000003</v>
      </c>
      <c r="BU136" s="889"/>
      <c r="BV136" s="618">
        <f>M136*0.467445576193329*10000</f>
        <v>271.11843419213085</v>
      </c>
      <c r="BW136" s="1001"/>
    </row>
    <row r="137" spans="2:75">
      <c r="B137" s="872" t="s">
        <v>2901</v>
      </c>
      <c r="C137" s="73" t="s">
        <v>2639</v>
      </c>
      <c r="D137" s="860" t="s">
        <v>1339</v>
      </c>
      <c r="E137" s="860" t="s">
        <v>2902</v>
      </c>
      <c r="F137" s="40" t="s">
        <v>32</v>
      </c>
      <c r="G137" s="860" t="s">
        <v>121</v>
      </c>
      <c r="H137" s="995" t="s">
        <v>2757</v>
      </c>
      <c r="I137" s="860" t="s">
        <v>165</v>
      </c>
      <c r="J137" s="154">
        <v>7</v>
      </c>
      <c r="K137" s="113" t="s">
        <v>2904</v>
      </c>
      <c r="L137" s="885">
        <v>42.611714285714285</v>
      </c>
      <c r="M137" s="885"/>
      <c r="N137" s="885">
        <v>55.394714285714294</v>
      </c>
      <c r="O137" s="885">
        <v>0.64100000000000001</v>
      </c>
      <c r="P137" s="885">
        <v>0.25285714285714289</v>
      </c>
      <c r="Q137" s="885"/>
      <c r="R137" s="885">
        <v>0.10199999999999998</v>
      </c>
      <c r="S137" s="885">
        <v>1.0999999999999999E-2</v>
      </c>
      <c r="T137" s="885">
        <v>3.2333333333333332E-2</v>
      </c>
      <c r="U137" s="885">
        <v>7.0000000000000001E-3</v>
      </c>
      <c r="V137" s="885">
        <v>2.5641428571428575</v>
      </c>
      <c r="W137" s="885">
        <v>0.17685714285714282</v>
      </c>
      <c r="X137" s="885">
        <v>101.83442857142856</v>
      </c>
      <c r="Y137" s="885">
        <v>1.1176171428571429</v>
      </c>
      <c r="Z137" s="885">
        <v>100.71681142857142</v>
      </c>
      <c r="AA137" s="874">
        <v>6.8973201849685195E-2</v>
      </c>
      <c r="AB137" s="874">
        <v>0.68068565360840394</v>
      </c>
      <c r="AC137" s="874">
        <v>2.5974025974025969E-2</v>
      </c>
      <c r="AD137" s="874">
        <v>0.29334032041757008</v>
      </c>
      <c r="AE137" s="874">
        <v>1</v>
      </c>
      <c r="AF137" s="874"/>
      <c r="AG137" s="875">
        <f t="shared" si="37"/>
        <v>0.68068565360840394</v>
      </c>
      <c r="AH137" s="875">
        <f t="shared" si="37"/>
        <v>2.5974025974025969E-2</v>
      </c>
      <c r="AI137" s="875">
        <f t="shared" si="37"/>
        <v>0.29334032041757008</v>
      </c>
      <c r="AJ137" s="875">
        <f>SUM(AG137:AI137)</f>
        <v>1</v>
      </c>
      <c r="AK137" s="968">
        <v>31</v>
      </c>
      <c r="AL137" s="113" t="s">
        <v>165</v>
      </c>
      <c r="AM137" s="154">
        <v>7</v>
      </c>
      <c r="AN137" s="113" t="s">
        <v>2904</v>
      </c>
      <c r="AO137" s="876">
        <f>W137*1*10000</f>
        <v>1768.5714285714282</v>
      </c>
      <c r="AP137" s="876">
        <f>V137*1*10000</f>
        <v>25641.428571428576</v>
      </c>
      <c r="AQ137" s="889">
        <v>3.5201471428571431</v>
      </c>
      <c r="AR137" s="889">
        <v>0.21546999999999999</v>
      </c>
      <c r="AS137" s="889"/>
      <c r="AT137" s="889">
        <v>3.1420633333333328</v>
      </c>
      <c r="AU137" s="889">
        <v>327.70817142857146</v>
      </c>
      <c r="AV137" s="889"/>
      <c r="AW137" s="889">
        <v>996.78102285714283</v>
      </c>
      <c r="AX137" s="889">
        <v>2542.4573300000002</v>
      </c>
      <c r="AY137" s="889">
        <v>350.66038571428572</v>
      </c>
      <c r="AZ137" s="889">
        <v>1638.4003300000002</v>
      </c>
      <c r="BA137" s="889">
        <v>337.07465857142853</v>
      </c>
      <c r="BB137" s="889">
        <v>17.222137142857143</v>
      </c>
      <c r="BC137" s="889">
        <v>304.85753285714281</v>
      </c>
      <c r="BD137" s="889">
        <v>40.826404285714283</v>
      </c>
      <c r="BE137" s="889">
        <v>219.67934999999997</v>
      </c>
      <c r="BF137" s="889">
        <v>1105.1379785714287</v>
      </c>
      <c r="BG137" s="889">
        <v>41.501125714285713</v>
      </c>
      <c r="BH137" s="889">
        <v>99.517694285714285</v>
      </c>
      <c r="BI137" s="889">
        <v>12.193065714285712</v>
      </c>
      <c r="BJ137" s="889">
        <v>68.89057428571428</v>
      </c>
      <c r="BK137" s="889">
        <v>9.1055485714285709</v>
      </c>
      <c r="BL137" s="889">
        <v>11.022222857142856</v>
      </c>
      <c r="BM137" s="889">
        <v>2.832017142857143</v>
      </c>
      <c r="BN137" s="889">
        <v>5490.5804514669962</v>
      </c>
      <c r="BO137" s="889">
        <v>203.99183881075257</v>
      </c>
      <c r="BP137" s="889">
        <v>0.90938142857142856</v>
      </c>
      <c r="BQ137" s="889"/>
      <c r="BR137" s="889">
        <v>1.4227999999999999E-2</v>
      </c>
      <c r="BS137" s="889"/>
      <c r="BT137" s="889">
        <v>18.222305714285714</v>
      </c>
      <c r="BU137" s="889"/>
      <c r="BV137" s="618"/>
      <c r="BW137" s="1001"/>
    </row>
    <row r="138" spans="2:75">
      <c r="B138" s="891" t="s">
        <v>2901</v>
      </c>
      <c r="C138" s="592" t="s">
        <v>2639</v>
      </c>
      <c r="D138" s="892" t="s">
        <v>1339</v>
      </c>
      <c r="E138" s="892" t="s">
        <v>2902</v>
      </c>
      <c r="F138" s="893" t="s">
        <v>32</v>
      </c>
      <c r="G138" s="892" t="s">
        <v>121</v>
      </c>
      <c r="H138" s="996" t="s">
        <v>2757</v>
      </c>
      <c r="I138" s="892" t="s">
        <v>165</v>
      </c>
      <c r="J138" s="913">
        <v>28</v>
      </c>
      <c r="K138" s="593" t="s">
        <v>2905</v>
      </c>
      <c r="L138" s="936">
        <v>42.548310344827591</v>
      </c>
      <c r="M138" s="936"/>
      <c r="N138" s="936">
        <v>55.065793103448264</v>
      </c>
      <c r="O138" s="936">
        <v>0.62413793103448267</v>
      </c>
      <c r="P138" s="936">
        <v>0.19396551724137934</v>
      </c>
      <c r="Q138" s="936"/>
      <c r="R138" s="936">
        <v>8.1931034482758652E-2</v>
      </c>
      <c r="S138" s="936">
        <v>1.433333333333333E-2</v>
      </c>
      <c r="T138" s="936">
        <v>2.8392857142857157E-2</v>
      </c>
      <c r="U138" s="936">
        <v>2.5428571428571432E-2</v>
      </c>
      <c r="V138" s="936">
        <v>2.5626896551724139</v>
      </c>
      <c r="W138" s="936">
        <v>0.15562068965517242</v>
      </c>
      <c r="X138" s="936">
        <v>101.33848275862069</v>
      </c>
      <c r="Y138" s="936">
        <v>1.1121224137931036</v>
      </c>
      <c r="Z138" s="936">
        <v>100.22636034482757</v>
      </c>
      <c r="AA138" s="894">
        <v>6.0725530826986736E-2</v>
      </c>
      <c r="AB138" s="894">
        <v>0.68029988191463076</v>
      </c>
      <c r="AC138" s="894">
        <v>2.2855146079478986E-2</v>
      </c>
      <c r="AD138" s="894">
        <v>0.29684497200589027</v>
      </c>
      <c r="AE138" s="894">
        <v>1</v>
      </c>
      <c r="AF138" s="894"/>
      <c r="AG138" s="895">
        <f t="shared" si="37"/>
        <v>0.68029988191463076</v>
      </c>
      <c r="AH138" s="895">
        <f t="shared" si="37"/>
        <v>2.2855146079478986E-2</v>
      </c>
      <c r="AI138" s="895">
        <f t="shared" si="37"/>
        <v>0.29684497200589027</v>
      </c>
      <c r="AJ138" s="895">
        <f>SUM(AG138:AI138)</f>
        <v>1</v>
      </c>
      <c r="AK138" s="970">
        <v>31</v>
      </c>
      <c r="AL138" s="593" t="s">
        <v>165</v>
      </c>
      <c r="AM138" s="913">
        <v>28</v>
      </c>
      <c r="AN138" s="593" t="s">
        <v>2905</v>
      </c>
      <c r="AO138" s="896">
        <f>W138*1*10000</f>
        <v>1556.2068965517242</v>
      </c>
      <c r="AP138" s="896">
        <f>V138*1*10000</f>
        <v>25626.896551724138</v>
      </c>
      <c r="AQ138" s="937">
        <v>4.3635558620689654</v>
      </c>
      <c r="AR138" s="937">
        <v>0.22099103448275861</v>
      </c>
      <c r="AS138" s="937"/>
      <c r="AT138" s="937">
        <v>3.1406503448275855</v>
      </c>
      <c r="AU138" s="937">
        <v>354.71948551724142</v>
      </c>
      <c r="AV138" s="937"/>
      <c r="AW138" s="937">
        <v>889.94512931034478</v>
      </c>
      <c r="AX138" s="937">
        <v>2182.409556206896</v>
      </c>
      <c r="AY138" s="937">
        <v>293.28422413793101</v>
      </c>
      <c r="AZ138" s="937">
        <v>1364.2268486206895</v>
      </c>
      <c r="BA138" s="937">
        <v>275.70342241379308</v>
      </c>
      <c r="BB138" s="937">
        <v>18.953475862068967</v>
      </c>
      <c r="BC138" s="937">
        <v>245.44239103448277</v>
      </c>
      <c r="BD138" s="937">
        <v>32.185587586206886</v>
      </c>
      <c r="BE138" s="937">
        <v>173.57821275862071</v>
      </c>
      <c r="BF138" s="937">
        <v>883.10974586206896</v>
      </c>
      <c r="BG138" s="937">
        <v>32.866365862068967</v>
      </c>
      <c r="BH138" s="937">
        <v>78.505846206896564</v>
      </c>
      <c r="BI138" s="937">
        <v>9.5950620689655164</v>
      </c>
      <c r="BJ138" s="937">
        <v>54.983393448275862</v>
      </c>
      <c r="BK138" s="937">
        <v>7.2016117241379307</v>
      </c>
      <c r="BL138" s="937">
        <v>12.585402068965518</v>
      </c>
      <c r="BM138" s="937">
        <v>3.3305051724137926</v>
      </c>
      <c r="BN138" s="937">
        <v>5221.5339320514104</v>
      </c>
      <c r="BO138" s="937">
        <v>207.61484314040865</v>
      </c>
      <c r="BP138" s="937">
        <v>1.5288510344827584</v>
      </c>
      <c r="BQ138" s="937"/>
      <c r="BR138" s="937">
        <v>2.8370416666666665E-2</v>
      </c>
      <c r="BS138" s="937"/>
      <c r="BT138" s="937">
        <v>17.81668275862069</v>
      </c>
      <c r="BU138" s="937"/>
      <c r="BV138" s="897"/>
      <c r="BW138" s="1001"/>
    </row>
    <row r="139" spans="2:75" s="110" customFormat="1" ht="21.75" customHeight="1">
      <c r="B139" s="926" t="s">
        <v>3262</v>
      </c>
      <c r="C139" s="939"/>
      <c r="D139" s="940"/>
      <c r="E139" s="941"/>
      <c r="F139" s="941"/>
      <c r="G139" s="941"/>
      <c r="H139" s="994"/>
      <c r="I139" s="941"/>
      <c r="J139" s="938">
        <f>SUM(J140:J188)</f>
        <v>958</v>
      </c>
      <c r="K139" s="938"/>
      <c r="L139" s="920"/>
      <c r="M139" s="920"/>
      <c r="N139" s="920"/>
      <c r="O139" s="920"/>
      <c r="P139" s="920"/>
      <c r="Q139" s="920"/>
      <c r="R139" s="920"/>
      <c r="S139" s="920"/>
      <c r="T139" s="920"/>
      <c r="U139" s="920"/>
      <c r="V139" s="920"/>
      <c r="W139" s="920"/>
      <c r="X139" s="920"/>
      <c r="Y139" s="920"/>
      <c r="Z139" s="920"/>
      <c r="AA139" s="920"/>
      <c r="AB139" s="920"/>
      <c r="AC139" s="920"/>
      <c r="AD139" s="920"/>
      <c r="AE139" s="920"/>
      <c r="AF139" s="920"/>
      <c r="AG139" s="921"/>
      <c r="AH139" s="921"/>
      <c r="AI139" s="921"/>
      <c r="AJ139" s="921"/>
      <c r="AK139" s="967"/>
      <c r="AL139" s="938"/>
      <c r="AM139" s="938">
        <f>SUM(AM140:AM188)</f>
        <v>195</v>
      </c>
      <c r="AN139" s="938"/>
      <c r="AO139" s="938"/>
      <c r="AP139" s="938"/>
      <c r="AQ139" s="938"/>
      <c r="AR139" s="938"/>
      <c r="AS139" s="938"/>
      <c r="AT139" s="938"/>
      <c r="AU139" s="938"/>
      <c r="AV139" s="942"/>
      <c r="AW139" s="942"/>
      <c r="AX139" s="942"/>
      <c r="AY139" s="942"/>
      <c r="AZ139" s="942"/>
      <c r="BA139" s="942"/>
      <c r="BB139" s="942"/>
      <c r="BC139" s="942"/>
      <c r="BD139" s="942"/>
      <c r="BE139" s="942"/>
      <c r="BF139" s="942"/>
      <c r="BG139" s="942"/>
      <c r="BH139" s="942"/>
      <c r="BI139" s="942"/>
      <c r="BJ139" s="942"/>
      <c r="BK139" s="942"/>
      <c r="BL139" s="942"/>
      <c r="BM139" s="942"/>
      <c r="BN139" s="942"/>
      <c r="BO139" s="938"/>
      <c r="BP139" s="938"/>
      <c r="BQ139" s="938"/>
      <c r="BR139" s="938"/>
      <c r="BS139" s="938"/>
      <c r="BT139" s="938"/>
      <c r="BU139" s="938"/>
      <c r="BV139" s="943"/>
      <c r="BW139" s="1002"/>
    </row>
    <row r="140" spans="2:75">
      <c r="B140" s="872" t="s">
        <v>2818</v>
      </c>
      <c r="C140" s="73" t="s">
        <v>2906</v>
      </c>
      <c r="D140" s="860" t="s">
        <v>1367</v>
      </c>
      <c r="E140" s="860" t="s">
        <v>2819</v>
      </c>
      <c r="F140" s="40" t="s">
        <v>32</v>
      </c>
      <c r="G140" s="860" t="s">
        <v>2820</v>
      </c>
      <c r="H140" s="995"/>
      <c r="I140" s="860"/>
      <c r="J140" s="73"/>
      <c r="K140" s="881"/>
      <c r="L140" s="888"/>
      <c r="M140" s="888"/>
      <c r="N140" s="888"/>
      <c r="O140" s="888"/>
      <c r="P140" s="888"/>
      <c r="Q140" s="888"/>
      <c r="R140" s="888"/>
      <c r="S140" s="888"/>
      <c r="T140" s="888"/>
      <c r="U140" s="888"/>
      <c r="V140" s="888"/>
      <c r="W140" s="888"/>
      <c r="X140" s="888"/>
      <c r="Y140" s="888"/>
      <c r="Z140" s="888"/>
      <c r="AA140" s="874"/>
      <c r="AB140" s="874">
        <v>0</v>
      </c>
      <c r="AC140" s="874">
        <v>0</v>
      </c>
      <c r="AD140" s="874">
        <v>1</v>
      </c>
      <c r="AE140" s="874">
        <v>1</v>
      </c>
      <c r="AF140" s="874"/>
      <c r="AG140" s="875"/>
      <c r="AH140" s="875"/>
      <c r="AI140" s="875"/>
      <c r="AJ140" s="875"/>
      <c r="AK140" s="968">
        <v>30</v>
      </c>
      <c r="AL140" s="113" t="s">
        <v>165</v>
      </c>
      <c r="AM140" s="73">
        <v>8</v>
      </c>
      <c r="AN140" s="882" t="s">
        <v>2907</v>
      </c>
      <c r="AO140" s="876"/>
      <c r="AP140" s="876"/>
      <c r="AQ140" s="89">
        <v>7.7537499999999984</v>
      </c>
      <c r="AR140" s="89">
        <v>1.8199999999999998</v>
      </c>
      <c r="AS140" s="113"/>
      <c r="AT140" s="89">
        <v>2.13375</v>
      </c>
      <c r="AU140" s="89"/>
      <c r="AV140" s="89"/>
      <c r="AW140" s="89">
        <v>1565.68</v>
      </c>
      <c r="AX140" s="89">
        <v>3924.2612500000005</v>
      </c>
      <c r="AY140" s="89">
        <v>491.70500000000004</v>
      </c>
      <c r="AZ140" s="89">
        <v>1914.07125</v>
      </c>
      <c r="BA140" s="89">
        <v>314.24875000000003</v>
      </c>
      <c r="BB140" s="89">
        <v>13.02</v>
      </c>
      <c r="BC140" s="89">
        <v>235.3175</v>
      </c>
      <c r="BD140" s="89">
        <v>26.89</v>
      </c>
      <c r="BE140" s="89">
        <v>141.71125000000001</v>
      </c>
      <c r="BF140" s="89">
        <v>725.1137500000001</v>
      </c>
      <c r="BG140" s="89">
        <v>25.855000000000004</v>
      </c>
      <c r="BH140" s="89">
        <v>62.400000000000006</v>
      </c>
      <c r="BI140" s="89">
        <v>7.7949999999999999</v>
      </c>
      <c r="BJ140" s="89">
        <v>46.067499999999995</v>
      </c>
      <c r="BK140" s="89">
        <v>6.2462499999999999</v>
      </c>
      <c r="BL140" s="89">
        <v>60.209999999999994</v>
      </c>
      <c r="BM140" s="89">
        <v>24.203750000000003</v>
      </c>
      <c r="BN140" s="89"/>
      <c r="BO140" s="113"/>
      <c r="BP140" s="89">
        <v>1.7108749999999999</v>
      </c>
      <c r="BQ140" s="113"/>
      <c r="BR140" s="89">
        <v>0.18137500000000001</v>
      </c>
      <c r="BS140" s="89">
        <v>98.90625</v>
      </c>
      <c r="BT140" s="89"/>
      <c r="BU140" s="89"/>
      <c r="BV140" s="618"/>
      <c r="BW140" s="1001"/>
    </row>
    <row r="141" spans="2:75">
      <c r="B141" s="872" t="s">
        <v>2818</v>
      </c>
      <c r="C141" s="73" t="s">
        <v>2906</v>
      </c>
      <c r="D141" s="860" t="s">
        <v>1367</v>
      </c>
      <c r="E141" s="860" t="s">
        <v>2819</v>
      </c>
      <c r="F141" s="40" t="s">
        <v>32</v>
      </c>
      <c r="G141" s="860" t="s">
        <v>2820</v>
      </c>
      <c r="H141" s="995"/>
      <c r="I141" s="860"/>
      <c r="J141" s="73"/>
      <c r="K141" s="881"/>
      <c r="L141" s="888"/>
      <c r="M141" s="888"/>
      <c r="N141" s="888"/>
      <c r="O141" s="888"/>
      <c r="P141" s="888"/>
      <c r="Q141" s="888"/>
      <c r="R141" s="888"/>
      <c r="S141" s="888"/>
      <c r="T141" s="888"/>
      <c r="U141" s="888"/>
      <c r="V141" s="888"/>
      <c r="W141" s="888"/>
      <c r="X141" s="888"/>
      <c r="Y141" s="888"/>
      <c r="Z141" s="888"/>
      <c r="AA141" s="874"/>
      <c r="AB141" s="874">
        <v>0</v>
      </c>
      <c r="AC141" s="874">
        <v>0</v>
      </c>
      <c r="AD141" s="874">
        <v>1</v>
      </c>
      <c r="AE141" s="874">
        <v>1</v>
      </c>
      <c r="AF141" s="874"/>
      <c r="AG141" s="875"/>
      <c r="AH141" s="875"/>
      <c r="AI141" s="875"/>
      <c r="AJ141" s="875"/>
      <c r="AK141" s="968">
        <v>30</v>
      </c>
      <c r="AL141" s="113" t="s">
        <v>165</v>
      </c>
      <c r="AM141" s="73">
        <v>6</v>
      </c>
      <c r="AN141" s="882" t="s">
        <v>2908</v>
      </c>
      <c r="AO141" s="876"/>
      <c r="AP141" s="876"/>
      <c r="AQ141" s="89">
        <v>2.188333333333333</v>
      </c>
      <c r="AR141" s="890">
        <v>0.59</v>
      </c>
      <c r="AS141" s="113"/>
      <c r="AT141" s="89">
        <v>0.65500000000000003</v>
      </c>
      <c r="AU141" s="89"/>
      <c r="AV141" s="89"/>
      <c r="AW141" s="89">
        <v>1172.1966666666667</v>
      </c>
      <c r="AX141" s="89">
        <v>2479.3416666666667</v>
      </c>
      <c r="AY141" s="89">
        <v>296.81333333333333</v>
      </c>
      <c r="AZ141" s="89">
        <v>1156.4216666666664</v>
      </c>
      <c r="BA141" s="89">
        <v>183.29999999999998</v>
      </c>
      <c r="BB141" s="89">
        <v>16.618333333333336</v>
      </c>
      <c r="BC141" s="89">
        <v>143.96666666666667</v>
      </c>
      <c r="BD141" s="89">
        <v>16.521666666666665</v>
      </c>
      <c r="BE141" s="89">
        <v>89.131666666666661</v>
      </c>
      <c r="BF141" s="89">
        <v>458.2166666666667</v>
      </c>
      <c r="BG141" s="89">
        <v>17.031666666666666</v>
      </c>
      <c r="BH141" s="89">
        <v>42.286666666666669</v>
      </c>
      <c r="BI141" s="89">
        <v>5.3350000000000009</v>
      </c>
      <c r="BJ141" s="89">
        <v>32.300000000000004</v>
      </c>
      <c r="BK141" s="89">
        <v>4.8599999999999994</v>
      </c>
      <c r="BL141" s="89">
        <v>51.256666666666668</v>
      </c>
      <c r="BM141" s="89">
        <v>23.286666666666672</v>
      </c>
      <c r="BN141" s="89"/>
      <c r="BO141" s="113"/>
      <c r="BP141" s="89">
        <v>0.37366666666666665</v>
      </c>
      <c r="BQ141" s="113"/>
      <c r="BR141" s="890">
        <v>6.7166666666666666E-2</v>
      </c>
      <c r="BS141" s="89">
        <v>16.338333333333335</v>
      </c>
      <c r="BT141" s="89"/>
      <c r="BU141" s="89"/>
      <c r="BV141" s="618"/>
      <c r="BW141" s="1001"/>
    </row>
    <row r="142" spans="2:75">
      <c r="B142" s="872" t="s">
        <v>2818</v>
      </c>
      <c r="C142" s="73" t="s">
        <v>2906</v>
      </c>
      <c r="D142" s="860" t="s">
        <v>1367</v>
      </c>
      <c r="E142" s="860" t="s">
        <v>2819</v>
      </c>
      <c r="F142" s="40" t="s">
        <v>32</v>
      </c>
      <c r="G142" s="860" t="s">
        <v>2820</v>
      </c>
      <c r="H142" s="995"/>
      <c r="I142" s="860"/>
      <c r="J142" s="73"/>
      <c r="K142" s="881"/>
      <c r="L142" s="888"/>
      <c r="M142" s="888"/>
      <c r="N142" s="888"/>
      <c r="O142" s="888"/>
      <c r="P142" s="888"/>
      <c r="Q142" s="888"/>
      <c r="R142" s="888"/>
      <c r="S142" s="888"/>
      <c r="T142" s="888"/>
      <c r="U142" s="888"/>
      <c r="V142" s="888"/>
      <c r="W142" s="888"/>
      <c r="X142" s="888"/>
      <c r="Y142" s="888"/>
      <c r="Z142" s="888"/>
      <c r="AA142" s="874"/>
      <c r="AB142" s="874">
        <v>0</v>
      </c>
      <c r="AC142" s="874">
        <v>0</v>
      </c>
      <c r="AD142" s="874">
        <v>1</v>
      </c>
      <c r="AE142" s="874">
        <v>1</v>
      </c>
      <c r="AF142" s="874"/>
      <c r="AG142" s="875"/>
      <c r="AH142" s="875"/>
      <c r="AI142" s="875"/>
      <c r="AJ142" s="875"/>
      <c r="AK142" s="968">
        <v>30</v>
      </c>
      <c r="AL142" s="113" t="s">
        <v>165</v>
      </c>
      <c r="AM142" s="73">
        <v>13</v>
      </c>
      <c r="AN142" s="882" t="s">
        <v>2909</v>
      </c>
      <c r="AO142" s="876"/>
      <c r="AP142" s="876"/>
      <c r="AQ142" s="89">
        <v>4.7484615384615383</v>
      </c>
      <c r="AR142" s="890">
        <v>0.52076923076923076</v>
      </c>
      <c r="AS142" s="113"/>
      <c r="AT142" s="89">
        <v>0.50461538461538469</v>
      </c>
      <c r="AU142" s="89"/>
      <c r="AV142" s="89"/>
      <c r="AW142" s="89">
        <v>185.15538461538461</v>
      </c>
      <c r="AX142" s="89">
        <v>655.77615384615376</v>
      </c>
      <c r="AY142" s="89">
        <v>124.14923076923075</v>
      </c>
      <c r="AZ142" s="89">
        <v>671.31538461538469</v>
      </c>
      <c r="BA142" s="89">
        <v>165.9346153846154</v>
      </c>
      <c r="BB142" s="89">
        <v>16.223076923076924</v>
      </c>
      <c r="BC142" s="89">
        <v>167.4892307692308</v>
      </c>
      <c r="BD142" s="89">
        <v>22.643076923076919</v>
      </c>
      <c r="BE142" s="89">
        <v>134.77230769230769</v>
      </c>
      <c r="BF142" s="89">
        <v>722.31538461538469</v>
      </c>
      <c r="BG142" s="89">
        <v>26.883076923076928</v>
      </c>
      <c r="BH142" s="89">
        <v>69.635384615384609</v>
      </c>
      <c r="BI142" s="89">
        <v>8.7553846153846155</v>
      </c>
      <c r="BJ142" s="89">
        <v>52.458461538461542</v>
      </c>
      <c r="BK142" s="89">
        <v>7.8523076923076918</v>
      </c>
      <c r="BL142" s="89">
        <v>52.406923076923086</v>
      </c>
      <c r="BM142" s="89">
        <v>40.230000000000004</v>
      </c>
      <c r="BN142" s="89"/>
      <c r="BO142" s="113"/>
      <c r="BP142" s="89">
        <v>0.92169230769230759</v>
      </c>
      <c r="BQ142" s="113"/>
      <c r="BR142" s="890">
        <v>6.5615384615384631E-2</v>
      </c>
      <c r="BS142" s="89">
        <v>10.056923076923077</v>
      </c>
      <c r="BT142" s="89"/>
      <c r="BU142" s="89"/>
      <c r="BV142" s="618"/>
      <c r="BW142" s="1001"/>
    </row>
    <row r="143" spans="2:75">
      <c r="B143" s="872" t="s">
        <v>2818</v>
      </c>
      <c r="C143" s="73" t="s">
        <v>2906</v>
      </c>
      <c r="D143" s="860" t="s">
        <v>1367</v>
      </c>
      <c r="E143" s="860" t="s">
        <v>2910</v>
      </c>
      <c r="F143" s="40" t="s">
        <v>32</v>
      </c>
      <c r="G143" s="860" t="s">
        <v>2820</v>
      </c>
      <c r="H143" s="995" t="s">
        <v>2751</v>
      </c>
      <c r="I143" s="860" t="s">
        <v>165</v>
      </c>
      <c r="J143" s="73">
        <v>54</v>
      </c>
      <c r="K143" s="881" t="s">
        <v>2911</v>
      </c>
      <c r="L143" s="888">
        <v>41.880624074074085</v>
      </c>
      <c r="M143" s="888">
        <v>0.26903148148148154</v>
      </c>
      <c r="N143" s="888">
        <v>54.680033333333363</v>
      </c>
      <c r="O143" s="888">
        <v>9.2790740740740729E-2</v>
      </c>
      <c r="P143" s="888">
        <v>3.5762745098039214E-2</v>
      </c>
      <c r="Q143" s="888"/>
      <c r="R143" s="888">
        <v>2.5537254901960793E-2</v>
      </c>
      <c r="S143" s="888">
        <v>4.4040000000000008E-3</v>
      </c>
      <c r="T143" s="888"/>
      <c r="U143" s="888">
        <v>9.7565217391304363E-3</v>
      </c>
      <c r="V143" s="888">
        <v>2.6612314814814817</v>
      </c>
      <c r="W143" s="888">
        <v>0.27147222222222223</v>
      </c>
      <c r="X143" s="888">
        <v>100.0576740740741</v>
      </c>
      <c r="Y143" s="888"/>
      <c r="Z143" s="888"/>
      <c r="AA143" s="874">
        <v>0.1020099995476892</v>
      </c>
      <c r="AB143" s="874">
        <v>0.70645911374607961</v>
      </c>
      <c r="AC143" s="874">
        <v>3.9869617010166281E-2</v>
      </c>
      <c r="AD143" s="874">
        <v>0.25367126924375411</v>
      </c>
      <c r="AE143" s="874">
        <v>1</v>
      </c>
      <c r="AF143" s="874"/>
      <c r="AG143" s="875">
        <f t="shared" ref="AG143:AI158" si="39">AB143</f>
        <v>0.70645911374607961</v>
      </c>
      <c r="AH143" s="875">
        <f t="shared" si="39"/>
        <v>3.9869617010166281E-2</v>
      </c>
      <c r="AI143" s="875">
        <f t="shared" si="39"/>
        <v>0.25367126924375411</v>
      </c>
      <c r="AJ143" s="875">
        <f t="shared" ref="AJ143:AJ144" si="40">SUM(AG143:AI143)</f>
        <v>1</v>
      </c>
      <c r="AK143" s="968">
        <v>30</v>
      </c>
      <c r="AL143" s="113" t="s">
        <v>165</v>
      </c>
      <c r="AM143" s="73">
        <v>6</v>
      </c>
      <c r="AN143" s="882" t="s">
        <v>2911</v>
      </c>
      <c r="AO143" s="876">
        <f>W143*1*10000</f>
        <v>2714.7222222222222</v>
      </c>
      <c r="AP143" s="876">
        <f>V143*1*10000</f>
        <v>26612.314814814818</v>
      </c>
      <c r="AQ143" s="89">
        <v>2.0116666666666667</v>
      </c>
      <c r="AR143" s="89">
        <v>0.48499999999999993</v>
      </c>
      <c r="AS143" s="113"/>
      <c r="AT143" s="89">
        <v>0.42666666666666669</v>
      </c>
      <c r="AU143" s="89"/>
      <c r="AV143" s="89"/>
      <c r="AW143" s="89">
        <v>499.24666666666661</v>
      </c>
      <c r="AX143" s="89">
        <v>1421.3433333333332</v>
      </c>
      <c r="AY143" s="89">
        <v>187.24</v>
      </c>
      <c r="AZ143" s="89">
        <v>809.38666666666666</v>
      </c>
      <c r="BA143" s="89">
        <v>169.23666666666665</v>
      </c>
      <c r="BB143" s="89">
        <v>21.731666666666666</v>
      </c>
      <c r="BC143" s="89">
        <v>142.98833333333332</v>
      </c>
      <c r="BD143" s="89">
        <v>17.128333333333334</v>
      </c>
      <c r="BE143" s="89">
        <v>95.506666666666661</v>
      </c>
      <c r="BF143" s="89">
        <v>567.63833333333332</v>
      </c>
      <c r="BG143" s="89">
        <v>18.953333333333333</v>
      </c>
      <c r="BH143" s="89">
        <v>51.946666666666665</v>
      </c>
      <c r="BI143" s="89">
        <v>7.3133333333333335</v>
      </c>
      <c r="BJ143" s="89">
        <v>47.373333333333335</v>
      </c>
      <c r="BK143" s="89">
        <v>6.9766666666666666</v>
      </c>
      <c r="BL143" s="89">
        <v>42.888333333333328</v>
      </c>
      <c r="BM143" s="89">
        <v>25.804999999999996</v>
      </c>
      <c r="BN143" s="89"/>
      <c r="BO143" s="113"/>
      <c r="BP143" s="89">
        <v>0.43016666666666659</v>
      </c>
      <c r="BQ143" s="113"/>
      <c r="BR143" s="89">
        <v>6.1499999999999999E-2</v>
      </c>
      <c r="BS143" s="89">
        <v>28.290000000000003</v>
      </c>
      <c r="BT143" s="89"/>
      <c r="BU143" s="89"/>
      <c r="BV143" s="618">
        <f>M143*0.467445576193329*10000</f>
        <v>1257.5757587525604</v>
      </c>
      <c r="BW143" s="1001"/>
    </row>
    <row r="144" spans="2:75">
      <c r="B144" s="872" t="s">
        <v>2818</v>
      </c>
      <c r="C144" s="73" t="s">
        <v>2906</v>
      </c>
      <c r="D144" s="860" t="s">
        <v>1367</v>
      </c>
      <c r="E144" s="860" t="s">
        <v>2910</v>
      </c>
      <c r="F144" s="40" t="s">
        <v>32</v>
      </c>
      <c r="G144" s="860" t="s">
        <v>2820</v>
      </c>
      <c r="H144" s="995" t="s">
        <v>2751</v>
      </c>
      <c r="I144" s="860" t="s">
        <v>165</v>
      </c>
      <c r="J144" s="73">
        <v>85</v>
      </c>
      <c r="K144" s="881" t="s">
        <v>2912</v>
      </c>
      <c r="L144" s="888">
        <v>40.899689411764697</v>
      </c>
      <c r="M144" s="888">
        <v>0.3354928571428572</v>
      </c>
      <c r="N144" s="888">
        <v>54.980990588235301</v>
      </c>
      <c r="O144" s="888">
        <v>7.7084722222222235E-2</v>
      </c>
      <c r="P144" s="888">
        <v>7.1770491803278685E-2</v>
      </c>
      <c r="Q144" s="888"/>
      <c r="R144" s="888">
        <v>4.3781967213114774E-2</v>
      </c>
      <c r="S144" s="888">
        <v>6.3777777777777774E-3</v>
      </c>
      <c r="T144" s="888">
        <v>7.1000000000000008E-2</v>
      </c>
      <c r="U144" s="888">
        <v>0.10883684210526315</v>
      </c>
      <c r="V144" s="888">
        <v>2.5740047058823539</v>
      </c>
      <c r="W144" s="888">
        <v>0.35165647058823535</v>
      </c>
      <c r="X144" s="888">
        <v>98.774381176470584</v>
      </c>
      <c r="Y144" s="888"/>
      <c r="Z144" s="888"/>
      <c r="AA144" s="874">
        <v>0.13661842567132743</v>
      </c>
      <c r="AB144" s="874">
        <v>0.68330361186152211</v>
      </c>
      <c r="AC144" s="874">
        <v>5.1645832073466784E-2</v>
      </c>
      <c r="AD144" s="874">
        <v>0.2650505560650111</v>
      </c>
      <c r="AE144" s="874">
        <v>1</v>
      </c>
      <c r="AF144" s="874"/>
      <c r="AG144" s="875">
        <f t="shared" si="39"/>
        <v>0.68330361186152211</v>
      </c>
      <c r="AH144" s="875">
        <f t="shared" si="39"/>
        <v>5.1645832073466784E-2</v>
      </c>
      <c r="AI144" s="875">
        <f t="shared" si="39"/>
        <v>0.2650505560650111</v>
      </c>
      <c r="AJ144" s="875">
        <f t="shared" si="40"/>
        <v>1</v>
      </c>
      <c r="AK144" s="968">
        <v>30</v>
      </c>
      <c r="AL144" s="113" t="s">
        <v>165</v>
      </c>
      <c r="AM144" s="73">
        <v>8</v>
      </c>
      <c r="AN144" s="882" t="s">
        <v>2912</v>
      </c>
      <c r="AO144" s="876">
        <f>W144*1*10000</f>
        <v>3516.5647058823533</v>
      </c>
      <c r="AP144" s="876">
        <f>V144*1*10000</f>
        <v>25740.04705882354</v>
      </c>
      <c r="AQ144" s="89">
        <v>5.415</v>
      </c>
      <c r="AR144" s="890">
        <v>1.5487500000000001</v>
      </c>
      <c r="AS144" s="113"/>
      <c r="AT144" s="890">
        <v>0.77749999999999997</v>
      </c>
      <c r="AU144" s="89"/>
      <c r="AV144" s="89"/>
      <c r="AW144" s="89">
        <v>1541.9637500000001</v>
      </c>
      <c r="AX144" s="89">
        <v>2211.3937500000002</v>
      </c>
      <c r="AY144" s="89">
        <v>212.22375</v>
      </c>
      <c r="AZ144" s="89">
        <v>717.22375</v>
      </c>
      <c r="BA144" s="89">
        <v>87.611249999999998</v>
      </c>
      <c r="BB144" s="89">
        <v>17.481249999999999</v>
      </c>
      <c r="BC144" s="89">
        <v>67.631249999999994</v>
      </c>
      <c r="BD144" s="89">
        <v>7.4024999999999999</v>
      </c>
      <c r="BE144" s="89">
        <v>43.912500000000001</v>
      </c>
      <c r="BF144" s="89">
        <v>255.29250000000002</v>
      </c>
      <c r="BG144" s="89">
        <v>8.9187499999999993</v>
      </c>
      <c r="BH144" s="89">
        <v>24.709999999999997</v>
      </c>
      <c r="BI144" s="89">
        <v>3.5975000000000001</v>
      </c>
      <c r="BJ144" s="89">
        <v>25.31</v>
      </c>
      <c r="BK144" s="89">
        <v>4.5250000000000004</v>
      </c>
      <c r="BL144" s="89">
        <v>162.14875000000001</v>
      </c>
      <c r="BM144" s="89">
        <v>64.143749999999997</v>
      </c>
      <c r="BN144" s="89"/>
      <c r="BO144" s="113"/>
      <c r="BP144" s="89">
        <v>1.0025000000000002</v>
      </c>
      <c r="BQ144" s="113"/>
      <c r="BR144" s="890">
        <v>0.11012500000000001</v>
      </c>
      <c r="BS144" s="89">
        <v>72.592500000000015</v>
      </c>
      <c r="BT144" s="89"/>
      <c r="BU144" s="89"/>
      <c r="BV144" s="618">
        <f>M144*0.467445576193329*10000</f>
        <v>1568.246519158891</v>
      </c>
      <c r="BW144" s="1001"/>
    </row>
    <row r="145" spans="2:75">
      <c r="B145" s="872" t="s">
        <v>2818</v>
      </c>
      <c r="C145" s="73" t="s">
        <v>2906</v>
      </c>
      <c r="D145" s="860" t="s">
        <v>1367</v>
      </c>
      <c r="E145" s="860" t="s">
        <v>2910</v>
      </c>
      <c r="F145" s="40" t="s">
        <v>32</v>
      </c>
      <c r="G145" s="860" t="s">
        <v>2820</v>
      </c>
      <c r="H145" s="995" t="s">
        <v>2751</v>
      </c>
      <c r="I145" s="860" t="s">
        <v>165</v>
      </c>
      <c r="J145" s="73">
        <v>37</v>
      </c>
      <c r="K145" s="881" t="s">
        <v>2913</v>
      </c>
      <c r="L145" s="888">
        <v>41.497345945945931</v>
      </c>
      <c r="M145" s="888">
        <v>0.19091621621621624</v>
      </c>
      <c r="N145" s="888">
        <v>54.156737837837824</v>
      </c>
      <c r="O145" s="888">
        <v>0.11262162162162162</v>
      </c>
      <c r="P145" s="888">
        <v>5.1005714285714286E-2</v>
      </c>
      <c r="Q145" s="888"/>
      <c r="R145" s="888">
        <v>8.0862162162162174E-2</v>
      </c>
      <c r="S145" s="888">
        <v>5.4347826086956512E-3</v>
      </c>
      <c r="T145" s="888"/>
      <c r="U145" s="888">
        <v>1.3538888888888889E-2</v>
      </c>
      <c r="V145" s="888">
        <v>1.5836459459459462</v>
      </c>
      <c r="W145" s="888">
        <v>1.3027918918918919</v>
      </c>
      <c r="X145" s="888">
        <v>99.142186486486494</v>
      </c>
      <c r="Y145" s="888"/>
      <c r="Z145" s="888"/>
      <c r="AA145" s="874">
        <v>0.82265350738716159</v>
      </c>
      <c r="AB145" s="874">
        <v>0.42039977328004946</v>
      </c>
      <c r="AC145" s="874">
        <v>0.19133380700424318</v>
      </c>
      <c r="AD145" s="874">
        <v>0.3882664197157073</v>
      </c>
      <c r="AE145" s="874">
        <v>1</v>
      </c>
      <c r="AF145" s="874"/>
      <c r="AG145" s="875">
        <f t="shared" si="39"/>
        <v>0.42039977328004946</v>
      </c>
      <c r="AH145" s="875">
        <f t="shared" si="39"/>
        <v>0.19133380700424318</v>
      </c>
      <c r="AI145" s="875">
        <f t="shared" si="39"/>
        <v>0.3882664197157073</v>
      </c>
      <c r="AJ145" s="875">
        <f t="shared" ref="AJ145:AJ157" si="41">SUM(AG145:AI145)</f>
        <v>1</v>
      </c>
      <c r="AK145" s="968">
        <v>30</v>
      </c>
      <c r="AL145" s="113" t="s">
        <v>165</v>
      </c>
      <c r="AM145" s="73">
        <v>8</v>
      </c>
      <c r="AN145" s="882" t="s">
        <v>2913</v>
      </c>
      <c r="AO145" s="876">
        <f>W145*1*10000</f>
        <v>13027.91891891892</v>
      </c>
      <c r="AP145" s="876">
        <f>V145*1*10000</f>
        <v>15836.459459459462</v>
      </c>
      <c r="AQ145" s="89">
        <v>3.3162500000000001</v>
      </c>
      <c r="AR145" s="890">
        <v>0.44874999999999998</v>
      </c>
      <c r="AS145" s="113"/>
      <c r="AT145" s="89">
        <v>1.9075</v>
      </c>
      <c r="AU145" s="89"/>
      <c r="AV145" s="89"/>
      <c r="AW145" s="89">
        <v>1124.2925</v>
      </c>
      <c r="AX145" s="89">
        <v>2237.0787500000001</v>
      </c>
      <c r="AY145" s="89">
        <v>243.71375</v>
      </c>
      <c r="AZ145" s="89">
        <v>831.99749999999995</v>
      </c>
      <c r="BA145" s="89">
        <v>119.5775</v>
      </c>
      <c r="BB145" s="89">
        <v>14.8225</v>
      </c>
      <c r="BC145" s="89">
        <v>94.84</v>
      </c>
      <c r="BD145" s="89">
        <v>12.313749999999999</v>
      </c>
      <c r="BE145" s="89">
        <v>72.587499999999991</v>
      </c>
      <c r="BF145" s="89">
        <v>428.78750000000002</v>
      </c>
      <c r="BG145" s="89">
        <v>14.992500000000001</v>
      </c>
      <c r="BH145" s="89">
        <v>41.29</v>
      </c>
      <c r="BI145" s="89">
        <v>5.6024999999999991</v>
      </c>
      <c r="BJ145" s="89">
        <v>36.012499999999996</v>
      </c>
      <c r="BK145" s="89">
        <v>5.6862500000000002</v>
      </c>
      <c r="BL145" s="89">
        <v>32.323750000000004</v>
      </c>
      <c r="BM145" s="89">
        <v>19.298750000000002</v>
      </c>
      <c r="BN145" s="89"/>
      <c r="BO145" s="113"/>
      <c r="BP145" s="89">
        <v>1.0587500000000001</v>
      </c>
      <c r="BQ145" s="113"/>
      <c r="BR145" s="890">
        <v>6.4125000000000001E-2</v>
      </c>
      <c r="BS145" s="89">
        <v>13.952499999999999</v>
      </c>
      <c r="BT145" s="89"/>
      <c r="BU145" s="89"/>
      <c r="BV145" s="618">
        <f>M145*0.467445576193329*10000</f>
        <v>892.42940693839387</v>
      </c>
      <c r="BW145" s="1001"/>
    </row>
    <row r="146" spans="2:75">
      <c r="B146" s="872" t="s">
        <v>2818</v>
      </c>
      <c r="C146" s="73" t="s">
        <v>2906</v>
      </c>
      <c r="D146" s="860" t="s">
        <v>1367</v>
      </c>
      <c r="E146" s="860" t="s">
        <v>2910</v>
      </c>
      <c r="F146" s="40" t="s">
        <v>32</v>
      </c>
      <c r="G146" s="860" t="s">
        <v>2820</v>
      </c>
      <c r="H146" s="995" t="s">
        <v>2751</v>
      </c>
      <c r="I146" s="860" t="s">
        <v>165</v>
      </c>
      <c r="J146" s="73">
        <v>40</v>
      </c>
      <c r="K146" s="881" t="s">
        <v>2907</v>
      </c>
      <c r="L146" s="888">
        <v>41.676962499999995</v>
      </c>
      <c r="M146" s="888">
        <v>0.21763749999999998</v>
      </c>
      <c r="N146" s="888">
        <v>53.860477500000002</v>
      </c>
      <c r="O146" s="888">
        <v>0.11969736842105265</v>
      </c>
      <c r="P146" s="888">
        <v>0.10428421052631578</v>
      </c>
      <c r="Q146" s="888"/>
      <c r="R146" s="888">
        <v>6.1199999999999991E-2</v>
      </c>
      <c r="S146" s="888">
        <v>3.695454545454546E-3</v>
      </c>
      <c r="T146" s="888"/>
      <c r="U146" s="888">
        <v>2.4360869565217384E-2</v>
      </c>
      <c r="V146" s="888">
        <v>1.8301500000000004</v>
      </c>
      <c r="W146" s="888">
        <v>1.5349125000000001</v>
      </c>
      <c r="X146" s="888">
        <v>99.433070000000001</v>
      </c>
      <c r="Y146" s="888"/>
      <c r="Z146" s="888"/>
      <c r="AA146" s="874">
        <v>0.83868125563478391</v>
      </c>
      <c r="AB146" s="874">
        <v>0.48583753650119471</v>
      </c>
      <c r="AC146" s="874">
        <v>0.22542407108239096</v>
      </c>
      <c r="AD146" s="874">
        <v>0.28873839241641441</v>
      </c>
      <c r="AE146" s="874">
        <v>1</v>
      </c>
      <c r="AF146" s="874"/>
      <c r="AG146" s="875">
        <f t="shared" si="39"/>
        <v>0.48583753650119471</v>
      </c>
      <c r="AH146" s="875">
        <f t="shared" si="39"/>
        <v>0.22542407108239096</v>
      </c>
      <c r="AI146" s="875">
        <f t="shared" si="39"/>
        <v>0.28873839241641441</v>
      </c>
      <c r="AJ146" s="875">
        <f t="shared" si="41"/>
        <v>1</v>
      </c>
      <c r="AK146" s="968"/>
      <c r="AL146" s="113"/>
      <c r="AM146" s="73"/>
      <c r="AN146" s="73"/>
      <c r="AO146" s="876"/>
      <c r="AP146" s="876"/>
      <c r="AQ146" s="113"/>
      <c r="AR146" s="113"/>
      <c r="AS146" s="113"/>
      <c r="AT146" s="113"/>
      <c r="AU146" s="113"/>
      <c r="AV146" s="89"/>
      <c r="AW146" s="89"/>
      <c r="AX146" s="89"/>
      <c r="AY146" s="89"/>
      <c r="AZ146" s="89"/>
      <c r="BA146" s="89"/>
      <c r="BB146" s="89"/>
      <c r="BC146" s="89"/>
      <c r="BD146" s="89"/>
      <c r="BE146" s="89"/>
      <c r="BF146" s="89"/>
      <c r="BG146" s="89"/>
      <c r="BH146" s="89"/>
      <c r="BI146" s="89"/>
      <c r="BJ146" s="89"/>
      <c r="BK146" s="89"/>
      <c r="BL146" s="89"/>
      <c r="BM146" s="89"/>
      <c r="BN146" s="89"/>
      <c r="BO146" s="113"/>
      <c r="BP146" s="113"/>
      <c r="BQ146" s="113"/>
      <c r="BR146" s="113"/>
      <c r="BS146" s="113"/>
      <c r="BT146" s="113"/>
      <c r="BU146" s="113"/>
      <c r="BV146" s="618"/>
      <c r="BW146" s="1001"/>
    </row>
    <row r="147" spans="2:75">
      <c r="B147" s="872" t="s">
        <v>2818</v>
      </c>
      <c r="C147" s="73" t="s">
        <v>2906</v>
      </c>
      <c r="D147" s="860" t="s">
        <v>1367</v>
      </c>
      <c r="E147" s="860" t="s">
        <v>2910</v>
      </c>
      <c r="F147" s="40" t="s">
        <v>32</v>
      </c>
      <c r="G147" s="860" t="s">
        <v>2820</v>
      </c>
      <c r="H147" s="995" t="s">
        <v>2751</v>
      </c>
      <c r="I147" s="860" t="s">
        <v>165</v>
      </c>
      <c r="J147" s="73">
        <v>45</v>
      </c>
      <c r="K147" s="881" t="s">
        <v>2914</v>
      </c>
      <c r="L147" s="888">
        <v>42.050102222222222</v>
      </c>
      <c r="M147" s="888">
        <v>0.18206888888888892</v>
      </c>
      <c r="N147" s="888">
        <v>54.504700000000021</v>
      </c>
      <c r="O147" s="888">
        <v>8.8104444444444444E-2</v>
      </c>
      <c r="P147" s="888">
        <v>3.787317073170731E-2</v>
      </c>
      <c r="Q147" s="888"/>
      <c r="R147" s="888">
        <v>4.4182222222222234E-2</v>
      </c>
      <c r="S147" s="888">
        <v>5.4250000000000001E-3</v>
      </c>
      <c r="T147" s="888"/>
      <c r="U147" s="888">
        <v>1.5543478260869562E-2</v>
      </c>
      <c r="V147" s="888">
        <v>2.1799204545454547</v>
      </c>
      <c r="W147" s="888">
        <v>0.3444666666666667</v>
      </c>
      <c r="X147" s="888">
        <v>99.46646666666669</v>
      </c>
      <c r="Y147" s="888"/>
      <c r="Z147" s="888"/>
      <c r="AA147" s="874">
        <v>0.15801799829365473</v>
      </c>
      <c r="AB147" s="874">
        <v>0.5786887322923957</v>
      </c>
      <c r="AC147" s="874">
        <v>5.0589905517207621E-2</v>
      </c>
      <c r="AD147" s="874">
        <v>0.3707213621903967</v>
      </c>
      <c r="AE147" s="874">
        <v>1</v>
      </c>
      <c r="AF147" s="874"/>
      <c r="AG147" s="875">
        <f t="shared" si="39"/>
        <v>0.5786887322923957</v>
      </c>
      <c r="AH147" s="875">
        <f t="shared" si="39"/>
        <v>5.0589905517207621E-2</v>
      </c>
      <c r="AI147" s="875">
        <f t="shared" si="39"/>
        <v>0.3707213621903967</v>
      </c>
      <c r="AJ147" s="875">
        <f t="shared" si="41"/>
        <v>1</v>
      </c>
      <c r="AK147" s="968"/>
      <c r="AL147" s="113"/>
      <c r="AM147" s="73"/>
      <c r="AN147" s="73"/>
      <c r="AO147" s="876"/>
      <c r="AP147" s="876"/>
      <c r="AQ147" s="113"/>
      <c r="AR147" s="113"/>
      <c r="AS147" s="113"/>
      <c r="AT147" s="113"/>
      <c r="AU147" s="113"/>
      <c r="AV147" s="89"/>
      <c r="AW147" s="89"/>
      <c r="AX147" s="89"/>
      <c r="AY147" s="89"/>
      <c r="AZ147" s="89"/>
      <c r="BA147" s="89"/>
      <c r="BB147" s="89"/>
      <c r="BC147" s="89"/>
      <c r="BD147" s="89"/>
      <c r="BE147" s="89"/>
      <c r="BF147" s="89"/>
      <c r="BG147" s="89"/>
      <c r="BH147" s="89"/>
      <c r="BI147" s="89"/>
      <c r="BJ147" s="89"/>
      <c r="BK147" s="89"/>
      <c r="BL147" s="89"/>
      <c r="BM147" s="89"/>
      <c r="BN147" s="89"/>
      <c r="BO147" s="113"/>
      <c r="BP147" s="113"/>
      <c r="BQ147" s="113"/>
      <c r="BR147" s="113"/>
      <c r="BS147" s="113"/>
      <c r="BT147" s="113"/>
      <c r="BU147" s="113"/>
      <c r="BV147" s="618"/>
      <c r="BW147" s="1001"/>
    </row>
    <row r="148" spans="2:75">
      <c r="B148" s="872" t="s">
        <v>2818</v>
      </c>
      <c r="C148" s="73" t="s">
        <v>2906</v>
      </c>
      <c r="D148" s="860" t="s">
        <v>1367</v>
      </c>
      <c r="E148" s="860" t="s">
        <v>2910</v>
      </c>
      <c r="F148" s="40" t="s">
        <v>32</v>
      </c>
      <c r="G148" s="860" t="s">
        <v>2820</v>
      </c>
      <c r="H148" s="995" t="s">
        <v>2751</v>
      </c>
      <c r="I148" s="860" t="s">
        <v>165</v>
      </c>
      <c r="J148" s="73">
        <v>35</v>
      </c>
      <c r="K148" s="881" t="s">
        <v>2915</v>
      </c>
      <c r="L148" s="888">
        <v>41.646851428571431</v>
      </c>
      <c r="M148" s="888">
        <v>0.22495999999999999</v>
      </c>
      <c r="N148" s="888">
        <v>54.576514285714282</v>
      </c>
      <c r="O148" s="888">
        <v>6.4765714285714288E-2</v>
      </c>
      <c r="P148" s="888">
        <v>3.7570967741935489E-2</v>
      </c>
      <c r="Q148" s="888"/>
      <c r="R148" s="888">
        <v>3.8836363636363634E-2</v>
      </c>
      <c r="S148" s="888">
        <v>6.6249999999999989E-3</v>
      </c>
      <c r="T148" s="888"/>
      <c r="U148" s="888">
        <v>1.6622727272727272E-2</v>
      </c>
      <c r="V148" s="888">
        <v>1.9088228571428565</v>
      </c>
      <c r="W148" s="888">
        <v>0.64029714285714279</v>
      </c>
      <c r="X148" s="888">
        <v>99.236537142857145</v>
      </c>
      <c r="Y148" s="888"/>
      <c r="Z148" s="888"/>
      <c r="AA148" s="874">
        <v>0.3354408401288454</v>
      </c>
      <c r="AB148" s="874">
        <v>0.50672228753460491</v>
      </c>
      <c r="AC148" s="874">
        <v>9.40368839561085E-2</v>
      </c>
      <c r="AD148" s="874">
        <v>0.3992408285092866</v>
      </c>
      <c r="AE148" s="874">
        <v>1</v>
      </c>
      <c r="AF148" s="874"/>
      <c r="AG148" s="875">
        <f t="shared" si="39"/>
        <v>0.50672228753460491</v>
      </c>
      <c r="AH148" s="875">
        <f t="shared" si="39"/>
        <v>9.40368839561085E-2</v>
      </c>
      <c r="AI148" s="875">
        <f t="shared" si="39"/>
        <v>0.3992408285092866</v>
      </c>
      <c r="AJ148" s="875">
        <f t="shared" si="41"/>
        <v>1</v>
      </c>
      <c r="AK148" s="968">
        <v>30</v>
      </c>
      <c r="AL148" s="113" t="s">
        <v>165</v>
      </c>
      <c r="AM148" s="73">
        <v>12</v>
      </c>
      <c r="AN148" s="882" t="s">
        <v>2916</v>
      </c>
      <c r="AO148" s="876">
        <f>W148*1*10000</f>
        <v>6402.9714285714281</v>
      </c>
      <c r="AP148" s="876">
        <f>V148*1*10000</f>
        <v>19088.228571428564</v>
      </c>
      <c r="AQ148" s="89">
        <v>2.4908333333333332</v>
      </c>
      <c r="AR148" s="890">
        <v>0.45033333333333342</v>
      </c>
      <c r="AS148" s="113"/>
      <c r="AT148" s="89">
        <v>0.46500000000000002</v>
      </c>
      <c r="AU148" s="89"/>
      <c r="AV148" s="89"/>
      <c r="AW148" s="89">
        <v>1133.5074999999999</v>
      </c>
      <c r="AX148" s="89">
        <v>1839.9025000000001</v>
      </c>
      <c r="AY148" s="89">
        <v>186.12249999999997</v>
      </c>
      <c r="AZ148" s="89">
        <v>651.93083333333323</v>
      </c>
      <c r="BA148" s="89">
        <v>88.260833333333323</v>
      </c>
      <c r="BB148" s="89">
        <v>13.831666666666669</v>
      </c>
      <c r="BC148" s="89">
        <v>65.877500000000012</v>
      </c>
      <c r="BD148" s="89">
        <v>7.2650000000000006</v>
      </c>
      <c r="BE148" s="89">
        <v>37.382499999999993</v>
      </c>
      <c r="BF148" s="89">
        <v>186.72666666666666</v>
      </c>
      <c r="BG148" s="89">
        <v>6.9133333333333331</v>
      </c>
      <c r="BH148" s="89">
        <v>17.212500000000002</v>
      </c>
      <c r="BI148" s="89">
        <v>2.0204999999999997</v>
      </c>
      <c r="BJ148" s="89">
        <v>12.134166666666665</v>
      </c>
      <c r="BK148" s="89">
        <v>1.8299166666666666</v>
      </c>
      <c r="BL148" s="89">
        <v>64.670833333333334</v>
      </c>
      <c r="BM148" s="89">
        <v>31.140000000000004</v>
      </c>
      <c r="BN148" s="89"/>
      <c r="BO148" s="113"/>
      <c r="BP148" s="89">
        <v>0.56724999999999992</v>
      </c>
      <c r="BQ148" s="113"/>
      <c r="BR148" s="890">
        <v>5.9916666666666674E-2</v>
      </c>
      <c r="BS148" s="89">
        <v>16.822499999999998</v>
      </c>
      <c r="BT148" s="89"/>
      <c r="BU148" s="89"/>
      <c r="BV148" s="618">
        <f>M148*0.467445576193329*10000</f>
        <v>1051.5655682045128</v>
      </c>
      <c r="BW148" s="1001"/>
    </row>
    <row r="149" spans="2:75">
      <c r="B149" s="872" t="s">
        <v>2818</v>
      </c>
      <c r="C149" s="73" t="s">
        <v>2906</v>
      </c>
      <c r="D149" s="860" t="s">
        <v>1367</v>
      </c>
      <c r="E149" s="860" t="s">
        <v>2910</v>
      </c>
      <c r="F149" s="40" t="s">
        <v>32</v>
      </c>
      <c r="G149" s="860" t="s">
        <v>2820</v>
      </c>
      <c r="H149" s="995" t="s">
        <v>2751</v>
      </c>
      <c r="I149" s="860" t="s">
        <v>165</v>
      </c>
      <c r="J149" s="73">
        <v>41</v>
      </c>
      <c r="K149" s="881" t="s">
        <v>2917</v>
      </c>
      <c r="L149" s="888">
        <v>41.720300000000002</v>
      </c>
      <c r="M149" s="888">
        <v>0.19938780487804875</v>
      </c>
      <c r="N149" s="888">
        <v>54.408392682926817</v>
      </c>
      <c r="O149" s="888">
        <v>6.8951219512195114E-2</v>
      </c>
      <c r="P149" s="888">
        <v>2.9186111111111118E-2</v>
      </c>
      <c r="Q149" s="888"/>
      <c r="R149" s="888">
        <v>2.6368421052631579E-2</v>
      </c>
      <c r="S149" s="888">
        <v>5.9187500000000004E-3</v>
      </c>
      <c r="T149" s="888"/>
      <c r="U149" s="888">
        <v>1.1004545454545454E-2</v>
      </c>
      <c r="V149" s="888">
        <v>1.9859121951219507</v>
      </c>
      <c r="W149" s="888">
        <v>0.62322195121951196</v>
      </c>
      <c r="X149" s="888">
        <v>99.136058536585367</v>
      </c>
      <c r="Y149" s="888"/>
      <c r="Z149" s="888"/>
      <c r="AA149" s="874">
        <v>0.31382150366483913</v>
      </c>
      <c r="AB149" s="874">
        <v>0.52718667245074347</v>
      </c>
      <c r="AC149" s="874">
        <v>9.1529145428038181E-2</v>
      </c>
      <c r="AD149" s="874">
        <v>0.38128418212121834</v>
      </c>
      <c r="AE149" s="874">
        <v>1</v>
      </c>
      <c r="AF149" s="874"/>
      <c r="AG149" s="875">
        <f t="shared" si="39"/>
        <v>0.52718667245074347</v>
      </c>
      <c r="AH149" s="875">
        <f t="shared" si="39"/>
        <v>9.1529145428038181E-2</v>
      </c>
      <c r="AI149" s="875">
        <f t="shared" si="39"/>
        <v>0.38128418212121834</v>
      </c>
      <c r="AJ149" s="875">
        <f t="shared" si="41"/>
        <v>1</v>
      </c>
      <c r="AK149" s="968">
        <v>30</v>
      </c>
      <c r="AL149" s="113" t="s">
        <v>165</v>
      </c>
      <c r="AM149" s="73">
        <v>5</v>
      </c>
      <c r="AN149" s="882" t="s">
        <v>2917</v>
      </c>
      <c r="AO149" s="876">
        <f>W149*1*10000</f>
        <v>6232.2195121951199</v>
      </c>
      <c r="AP149" s="876">
        <f>V149*1*10000</f>
        <v>19859.121951219506</v>
      </c>
      <c r="AQ149" s="89">
        <v>3.2739999999999996</v>
      </c>
      <c r="AR149" s="89">
        <v>0.42000000000000004</v>
      </c>
      <c r="AS149" s="113"/>
      <c r="AT149" s="89">
        <v>0.42599999999999999</v>
      </c>
      <c r="AU149" s="89"/>
      <c r="AV149" s="89"/>
      <c r="AW149" s="89">
        <v>1227.3420000000001</v>
      </c>
      <c r="AX149" s="89">
        <v>1956.4979999999996</v>
      </c>
      <c r="AY149" s="89">
        <v>221.17800000000003</v>
      </c>
      <c r="AZ149" s="89">
        <v>774.76199999999994</v>
      </c>
      <c r="BA149" s="89">
        <v>105.98399999999999</v>
      </c>
      <c r="BB149" s="89">
        <v>18.59</v>
      </c>
      <c r="BC149" s="89">
        <v>82.219999999999985</v>
      </c>
      <c r="BD149" s="89">
        <v>9.9379999999999988</v>
      </c>
      <c r="BE149" s="89">
        <v>55.46</v>
      </c>
      <c r="BF149" s="89">
        <v>310.50599999999997</v>
      </c>
      <c r="BG149" s="89">
        <v>10.778000000000002</v>
      </c>
      <c r="BH149" s="89">
        <v>30.98</v>
      </c>
      <c r="BI149" s="89">
        <v>4.0759999999999996</v>
      </c>
      <c r="BJ149" s="89">
        <v>27.712</v>
      </c>
      <c r="BK149" s="89">
        <v>4.5020000000000007</v>
      </c>
      <c r="BL149" s="89">
        <v>117.80999999999999</v>
      </c>
      <c r="BM149" s="89">
        <v>84.24199999999999</v>
      </c>
      <c r="BN149" s="89"/>
      <c r="BO149" s="113"/>
      <c r="BP149" s="89">
        <v>0.64499999999999991</v>
      </c>
      <c r="BQ149" s="113"/>
      <c r="BR149" s="89">
        <v>0.11159999999999999</v>
      </c>
      <c r="BS149" s="89">
        <v>45.116</v>
      </c>
      <c r="BT149" s="89"/>
      <c r="BU149" s="89"/>
      <c r="BV149" s="618">
        <f>M149*0.467445576193329*10000</f>
        <v>932.02947337142541</v>
      </c>
      <c r="BW149" s="1001"/>
    </row>
    <row r="150" spans="2:75">
      <c r="B150" s="872" t="s">
        <v>2818</v>
      </c>
      <c r="C150" s="73" t="s">
        <v>2906</v>
      </c>
      <c r="D150" s="860" t="s">
        <v>1367</v>
      </c>
      <c r="E150" s="860" t="s">
        <v>2910</v>
      </c>
      <c r="F150" s="40" t="s">
        <v>32</v>
      </c>
      <c r="G150" s="860" t="s">
        <v>2820</v>
      </c>
      <c r="H150" s="995" t="s">
        <v>2751</v>
      </c>
      <c r="I150" s="860" t="s">
        <v>165</v>
      </c>
      <c r="J150" s="73">
        <v>37</v>
      </c>
      <c r="K150" s="881" t="s">
        <v>2918</v>
      </c>
      <c r="L150" s="888">
        <v>41.87412432432432</v>
      </c>
      <c r="M150" s="888">
        <v>0.16790810810810808</v>
      </c>
      <c r="N150" s="888">
        <v>54.469100000000005</v>
      </c>
      <c r="O150" s="888">
        <v>7.196486486486485E-2</v>
      </c>
      <c r="P150" s="888">
        <v>4.170882352941177E-2</v>
      </c>
      <c r="Q150" s="888"/>
      <c r="R150" s="888">
        <v>2.5100000000000001E-2</v>
      </c>
      <c r="S150" s="888">
        <v>6.7550000000000015E-3</v>
      </c>
      <c r="T150" s="888"/>
      <c r="U150" s="888">
        <v>2.7188000000000007E-2</v>
      </c>
      <c r="V150" s="888">
        <v>2.0980513513513515</v>
      </c>
      <c r="W150" s="888">
        <v>0.35016216216216217</v>
      </c>
      <c r="X150" s="888">
        <v>99.146205405405397</v>
      </c>
      <c r="Y150" s="888"/>
      <c r="Z150" s="888"/>
      <c r="AA150" s="874">
        <v>0.1668987567614221</v>
      </c>
      <c r="AB150" s="874">
        <v>0.55695549544766432</v>
      </c>
      <c r="AC150" s="874">
        <v>5.1426371297130589E-2</v>
      </c>
      <c r="AD150" s="874">
        <v>0.39161813325520511</v>
      </c>
      <c r="AE150" s="874">
        <v>1</v>
      </c>
      <c r="AF150" s="874"/>
      <c r="AG150" s="875">
        <f t="shared" si="39"/>
        <v>0.55695549544766432</v>
      </c>
      <c r="AH150" s="875">
        <f t="shared" si="39"/>
        <v>5.1426371297130589E-2</v>
      </c>
      <c r="AI150" s="875">
        <f t="shared" si="39"/>
        <v>0.39161813325520511</v>
      </c>
      <c r="AJ150" s="875">
        <f t="shared" si="41"/>
        <v>1</v>
      </c>
      <c r="AK150" s="968">
        <v>30</v>
      </c>
      <c r="AL150" s="113" t="s">
        <v>165</v>
      </c>
      <c r="AM150" s="73">
        <v>6</v>
      </c>
      <c r="AN150" s="882" t="s">
        <v>2919</v>
      </c>
      <c r="AO150" s="876">
        <f>W150*1*10000</f>
        <v>3501.6216216216217</v>
      </c>
      <c r="AP150" s="876">
        <f>V150*1*10000</f>
        <v>20980.513513513513</v>
      </c>
      <c r="AQ150" s="89">
        <v>15.904999999999999</v>
      </c>
      <c r="AR150" s="89">
        <v>0.90333333333333332</v>
      </c>
      <c r="AS150" s="113"/>
      <c r="AT150" s="89">
        <v>3.1466666666666665</v>
      </c>
      <c r="AU150" s="89"/>
      <c r="AV150" s="89"/>
      <c r="AW150" s="89">
        <v>958.89499999999998</v>
      </c>
      <c r="AX150" s="89">
        <v>2268.4966666666664</v>
      </c>
      <c r="AY150" s="89">
        <v>282.65166666666664</v>
      </c>
      <c r="AZ150" s="89">
        <v>937.99666666666678</v>
      </c>
      <c r="BA150" s="89">
        <v>137.18333333333334</v>
      </c>
      <c r="BB150" s="89">
        <v>21.275000000000002</v>
      </c>
      <c r="BC150" s="89">
        <v>107.42</v>
      </c>
      <c r="BD150" s="89">
        <v>13.33</v>
      </c>
      <c r="BE150" s="89">
        <v>71.681666666666672</v>
      </c>
      <c r="BF150" s="89">
        <v>390.20833333333331</v>
      </c>
      <c r="BG150" s="89">
        <v>14.738333333333335</v>
      </c>
      <c r="BH150" s="89">
        <v>38.203333333333326</v>
      </c>
      <c r="BI150" s="89">
        <v>4.9866666666666655</v>
      </c>
      <c r="BJ150" s="89">
        <v>31.234999999999999</v>
      </c>
      <c r="BK150" s="89">
        <v>4.8550000000000004</v>
      </c>
      <c r="BL150" s="89">
        <v>91.588333333333324</v>
      </c>
      <c r="BM150" s="89">
        <v>81.028333333333336</v>
      </c>
      <c r="BN150" s="89"/>
      <c r="BO150" s="113"/>
      <c r="BP150" s="89">
        <v>0.93833333333333335</v>
      </c>
      <c r="BQ150" s="113"/>
      <c r="BR150" s="89">
        <v>0.21249999999999999</v>
      </c>
      <c r="BS150" s="89">
        <v>160.38166666666666</v>
      </c>
      <c r="BT150" s="89"/>
      <c r="BU150" s="89"/>
      <c r="BV150" s="618">
        <f>M150*0.467445576193329*10000</f>
        <v>784.87902342126358</v>
      </c>
      <c r="BW150" s="1001"/>
    </row>
    <row r="151" spans="2:75">
      <c r="B151" s="872" t="s">
        <v>2818</v>
      </c>
      <c r="C151" s="73" t="s">
        <v>2906</v>
      </c>
      <c r="D151" s="860" t="s">
        <v>1367</v>
      </c>
      <c r="E151" s="860" t="s">
        <v>2910</v>
      </c>
      <c r="F151" s="40" t="s">
        <v>32</v>
      </c>
      <c r="G151" s="860" t="s">
        <v>2820</v>
      </c>
      <c r="H151" s="995" t="s">
        <v>2751</v>
      </c>
      <c r="I151" s="860" t="s">
        <v>165</v>
      </c>
      <c r="J151" s="73">
        <v>38</v>
      </c>
      <c r="K151" s="881" t="s">
        <v>2920</v>
      </c>
      <c r="L151" s="888">
        <v>41.98220789473686</v>
      </c>
      <c r="M151" s="888">
        <v>0.16789210526315793</v>
      </c>
      <c r="N151" s="888">
        <v>54.806084210526322</v>
      </c>
      <c r="O151" s="888">
        <v>6.3526315789473681E-2</v>
      </c>
      <c r="P151" s="888">
        <v>2.6815625000000003E-2</v>
      </c>
      <c r="Q151" s="888"/>
      <c r="R151" s="888">
        <v>9.3478260869565184E-3</v>
      </c>
      <c r="S151" s="888">
        <v>5.0714285714285713E-3</v>
      </c>
      <c r="T151" s="888"/>
      <c r="U151" s="888">
        <v>9.7791666666666669E-3</v>
      </c>
      <c r="V151" s="888">
        <v>1.6197710526315792</v>
      </c>
      <c r="W151" s="888">
        <v>0.27691578947368423</v>
      </c>
      <c r="X151" s="888">
        <v>98.98105789473685</v>
      </c>
      <c r="Y151" s="888"/>
      <c r="Z151" s="888"/>
      <c r="AA151" s="874">
        <v>0.17095983350473506</v>
      </c>
      <c r="AB151" s="874">
        <v>0.42998966090564883</v>
      </c>
      <c r="AC151" s="874">
        <v>4.0669083488571629E-2</v>
      </c>
      <c r="AD151" s="874">
        <v>0.52934125560577949</v>
      </c>
      <c r="AE151" s="874">
        <v>1</v>
      </c>
      <c r="AF151" s="874"/>
      <c r="AG151" s="875">
        <f t="shared" si="39"/>
        <v>0.42998966090564883</v>
      </c>
      <c r="AH151" s="875">
        <f t="shared" si="39"/>
        <v>4.0669083488571629E-2</v>
      </c>
      <c r="AI151" s="875">
        <f t="shared" si="39"/>
        <v>0.52934125560577949</v>
      </c>
      <c r="AJ151" s="875">
        <f t="shared" si="41"/>
        <v>1</v>
      </c>
      <c r="AK151" s="968"/>
      <c r="AL151" s="113"/>
      <c r="AM151" s="73"/>
      <c r="AN151" s="73"/>
      <c r="AO151" s="876"/>
      <c r="AP151" s="876"/>
      <c r="AQ151" s="113"/>
      <c r="AR151" s="113"/>
      <c r="AS151" s="113"/>
      <c r="AT151" s="113"/>
      <c r="AU151" s="113"/>
      <c r="AV151" s="89"/>
      <c r="AW151" s="89"/>
      <c r="AX151" s="89"/>
      <c r="AY151" s="89"/>
      <c r="AZ151" s="89"/>
      <c r="BA151" s="89"/>
      <c r="BB151" s="89"/>
      <c r="BC151" s="89"/>
      <c r="BD151" s="89"/>
      <c r="BE151" s="89"/>
      <c r="BF151" s="89"/>
      <c r="BG151" s="89"/>
      <c r="BH151" s="89"/>
      <c r="BI151" s="89"/>
      <c r="BJ151" s="89"/>
      <c r="BK151" s="89"/>
      <c r="BL151" s="89"/>
      <c r="BM151" s="89"/>
      <c r="BN151" s="89"/>
      <c r="BO151" s="113"/>
      <c r="BP151" s="113"/>
      <c r="BQ151" s="113"/>
      <c r="BR151" s="113"/>
      <c r="BS151" s="113"/>
      <c r="BT151" s="113"/>
      <c r="BU151" s="113"/>
      <c r="BV151" s="618"/>
      <c r="BW151" s="1001"/>
    </row>
    <row r="152" spans="2:75">
      <c r="B152" s="872" t="s">
        <v>2818</v>
      </c>
      <c r="C152" s="73" t="s">
        <v>2906</v>
      </c>
      <c r="D152" s="860" t="s">
        <v>1367</v>
      </c>
      <c r="E152" s="860" t="s">
        <v>2910</v>
      </c>
      <c r="F152" s="40" t="s">
        <v>32</v>
      </c>
      <c r="G152" s="860" t="s">
        <v>2820</v>
      </c>
      <c r="H152" s="995" t="s">
        <v>2751</v>
      </c>
      <c r="I152" s="860" t="s">
        <v>165</v>
      </c>
      <c r="J152" s="73">
        <v>30</v>
      </c>
      <c r="K152" s="881" t="s">
        <v>2921</v>
      </c>
      <c r="L152" s="888">
        <v>41.431993333333331</v>
      </c>
      <c r="M152" s="888">
        <v>0.22577</v>
      </c>
      <c r="N152" s="888">
        <v>53.975769999999997</v>
      </c>
      <c r="O152" s="888">
        <v>0.11667999999999999</v>
      </c>
      <c r="P152" s="888">
        <v>6.596666666666666E-2</v>
      </c>
      <c r="Q152" s="888"/>
      <c r="R152" s="888">
        <v>6.1080000000000009E-2</v>
      </c>
      <c r="S152" s="888">
        <v>8.5272727272727271E-3</v>
      </c>
      <c r="T152" s="888"/>
      <c r="U152" s="888">
        <v>8.9555555555555569E-3</v>
      </c>
      <c r="V152" s="888">
        <v>2.0173233333333331</v>
      </c>
      <c r="W152" s="888">
        <v>0.71910333333333343</v>
      </c>
      <c r="X152" s="888">
        <v>98.638639999999967</v>
      </c>
      <c r="Y152" s="888"/>
      <c r="Z152" s="888"/>
      <c r="AA152" s="874">
        <v>0.35646409351004721</v>
      </c>
      <c r="AB152" s="874">
        <v>0.5355251747632952</v>
      </c>
      <c r="AC152" s="874">
        <v>0.10561071131345769</v>
      </c>
      <c r="AD152" s="874">
        <v>0.35886411392324713</v>
      </c>
      <c r="AE152" s="874">
        <v>1</v>
      </c>
      <c r="AF152" s="874"/>
      <c r="AG152" s="875">
        <f t="shared" si="39"/>
        <v>0.5355251747632952</v>
      </c>
      <c r="AH152" s="875">
        <f t="shared" si="39"/>
        <v>0.10561071131345769</v>
      </c>
      <c r="AI152" s="875">
        <f t="shared" si="39"/>
        <v>0.35886411392324713</v>
      </c>
      <c r="AJ152" s="875">
        <f t="shared" si="41"/>
        <v>1</v>
      </c>
      <c r="AK152" s="968">
        <v>30</v>
      </c>
      <c r="AL152" s="113" t="s">
        <v>165</v>
      </c>
      <c r="AM152" s="73">
        <v>7</v>
      </c>
      <c r="AN152" s="157" t="s">
        <v>2921</v>
      </c>
      <c r="AO152" s="876">
        <f t="shared" ref="AO152:AO157" si="42">W152*1*10000</f>
        <v>7191.0333333333347</v>
      </c>
      <c r="AP152" s="876">
        <f t="shared" ref="AP152:AP157" si="43">V152*1*10000</f>
        <v>20173.23333333333</v>
      </c>
      <c r="AQ152" s="89">
        <v>5.6671428571428573</v>
      </c>
      <c r="AR152" s="890">
        <v>0.75857142857142867</v>
      </c>
      <c r="AS152" s="113"/>
      <c r="AT152" s="890">
        <v>0.66285714285714281</v>
      </c>
      <c r="AU152" s="89"/>
      <c r="AV152" s="89"/>
      <c r="AW152" s="89">
        <v>1071.6342857142856</v>
      </c>
      <c r="AX152" s="89">
        <v>2531.5185714285712</v>
      </c>
      <c r="AY152" s="89">
        <v>329.58571428571429</v>
      </c>
      <c r="AZ152" s="89">
        <v>1363.982857142857</v>
      </c>
      <c r="BA152" s="89">
        <v>259.19428571428568</v>
      </c>
      <c r="BB152" s="89">
        <v>14.652857142857142</v>
      </c>
      <c r="BC152" s="89">
        <v>238.63285714285712</v>
      </c>
      <c r="BD152" s="89">
        <v>31.508571428571432</v>
      </c>
      <c r="BE152" s="89">
        <v>186.51428571428571</v>
      </c>
      <c r="BF152" s="89">
        <v>1046.787142857143</v>
      </c>
      <c r="BG152" s="89">
        <v>37.001428571428569</v>
      </c>
      <c r="BH152" s="89">
        <v>97.625714285714281</v>
      </c>
      <c r="BI152" s="89">
        <v>12.827142857142858</v>
      </c>
      <c r="BJ152" s="89">
        <v>78.821428571428569</v>
      </c>
      <c r="BK152" s="89">
        <v>11.347142857142856</v>
      </c>
      <c r="BL152" s="89">
        <v>65.61571428571429</v>
      </c>
      <c r="BM152" s="89">
        <v>116.56000000000002</v>
      </c>
      <c r="BN152" s="89"/>
      <c r="BO152" s="113"/>
      <c r="BP152" s="89">
        <v>0.81485714285714295</v>
      </c>
      <c r="BQ152" s="113"/>
      <c r="BR152" s="890">
        <v>0.12271428571428571</v>
      </c>
      <c r="BS152" s="89">
        <v>41.744285714285716</v>
      </c>
      <c r="BT152" s="89"/>
      <c r="BU152" s="89"/>
      <c r="BV152" s="618">
        <f t="shared" ref="BV152:BV157" si="44">M152*0.467445576193329*10000</f>
        <v>1055.3518773716789</v>
      </c>
      <c r="BW152" s="1001"/>
    </row>
    <row r="153" spans="2:75">
      <c r="B153" s="872" t="s">
        <v>2818</v>
      </c>
      <c r="C153" s="73" t="s">
        <v>2906</v>
      </c>
      <c r="D153" s="860" t="s">
        <v>1367</v>
      </c>
      <c r="E153" s="860" t="s">
        <v>2910</v>
      </c>
      <c r="F153" s="40" t="s">
        <v>32</v>
      </c>
      <c r="G153" s="860" t="s">
        <v>2820</v>
      </c>
      <c r="H153" s="995" t="s">
        <v>2751</v>
      </c>
      <c r="I153" s="860" t="s">
        <v>165</v>
      </c>
      <c r="J153" s="73">
        <v>32</v>
      </c>
      <c r="K153" s="881" t="s">
        <v>2922</v>
      </c>
      <c r="L153" s="888">
        <v>41.559893749999993</v>
      </c>
      <c r="M153" s="888">
        <v>0.17702499999999999</v>
      </c>
      <c r="N153" s="888">
        <v>54.76408437500001</v>
      </c>
      <c r="O153" s="888">
        <v>8.9350000000000013E-2</v>
      </c>
      <c r="P153" s="888">
        <v>0.12156562500000002</v>
      </c>
      <c r="Q153" s="888"/>
      <c r="R153" s="888">
        <v>9.6240624999999996E-2</v>
      </c>
      <c r="S153" s="888">
        <v>7.0375000000000004E-3</v>
      </c>
      <c r="T153" s="888"/>
      <c r="U153" s="888">
        <v>1.5443478260869566E-2</v>
      </c>
      <c r="V153" s="888">
        <v>1.4570749999999999</v>
      </c>
      <c r="W153" s="888">
        <v>0.51529374999999999</v>
      </c>
      <c r="X153" s="888">
        <v>99.075893749999977</v>
      </c>
      <c r="Y153" s="888"/>
      <c r="Z153" s="888"/>
      <c r="AA153" s="874">
        <v>0.35364943465504523</v>
      </c>
      <c r="AB153" s="874">
        <v>0.38679984072205997</v>
      </c>
      <c r="AC153" s="874">
        <v>7.5678330151270373E-2</v>
      </c>
      <c r="AD153" s="874">
        <v>0.53752182912666968</v>
      </c>
      <c r="AE153" s="874">
        <v>1</v>
      </c>
      <c r="AF153" s="874"/>
      <c r="AG153" s="875">
        <f t="shared" si="39"/>
        <v>0.38679984072205997</v>
      </c>
      <c r="AH153" s="875">
        <f t="shared" si="39"/>
        <v>7.5678330151270373E-2</v>
      </c>
      <c r="AI153" s="875">
        <f t="shared" si="39"/>
        <v>0.53752182912666968</v>
      </c>
      <c r="AJ153" s="875">
        <f t="shared" si="41"/>
        <v>1</v>
      </c>
      <c r="AK153" s="968">
        <v>30</v>
      </c>
      <c r="AL153" s="113" t="s">
        <v>165</v>
      </c>
      <c r="AM153" s="73">
        <v>5</v>
      </c>
      <c r="AN153" s="882" t="s">
        <v>2922</v>
      </c>
      <c r="AO153" s="876">
        <f t="shared" si="42"/>
        <v>5152.9375</v>
      </c>
      <c r="AP153" s="876">
        <f t="shared" si="43"/>
        <v>14570.749999999998</v>
      </c>
      <c r="AQ153" s="89">
        <v>1.8640000000000001</v>
      </c>
      <c r="AR153" s="89">
        <v>0.39400000000000002</v>
      </c>
      <c r="AS153" s="113"/>
      <c r="AT153" s="89">
        <v>2.29</v>
      </c>
      <c r="AU153" s="89"/>
      <c r="AV153" s="89"/>
      <c r="AW153" s="89">
        <v>295.56200000000001</v>
      </c>
      <c r="AX153" s="89">
        <v>691.57800000000009</v>
      </c>
      <c r="AY153" s="89">
        <v>96.445999999999998</v>
      </c>
      <c r="AZ153" s="89">
        <v>434.32799999999997</v>
      </c>
      <c r="BA153" s="89">
        <v>79.855999999999995</v>
      </c>
      <c r="BB153" s="89">
        <v>16.98</v>
      </c>
      <c r="BC153" s="89">
        <v>71.018000000000001</v>
      </c>
      <c r="BD153" s="89">
        <v>8.27</v>
      </c>
      <c r="BE153" s="89">
        <v>46.690000000000005</v>
      </c>
      <c r="BF153" s="89">
        <v>229.72399999999999</v>
      </c>
      <c r="BG153" s="89">
        <v>8.84</v>
      </c>
      <c r="BH153" s="89">
        <v>21.931999999999999</v>
      </c>
      <c r="BI153" s="89">
        <v>2.7559999999999998</v>
      </c>
      <c r="BJ153" s="89">
        <v>15.802000000000001</v>
      </c>
      <c r="BK153" s="89">
        <v>2.4419999999999997</v>
      </c>
      <c r="BL153" s="89">
        <v>14.162000000000001</v>
      </c>
      <c r="BM153" s="89">
        <v>5.8359999999999994</v>
      </c>
      <c r="BN153" s="89"/>
      <c r="BO153" s="113"/>
      <c r="BP153" s="89">
        <v>5.6719999999999997</v>
      </c>
      <c r="BQ153" s="113"/>
      <c r="BR153" s="890">
        <v>7.2399999999999992E-2</v>
      </c>
      <c r="BS153" s="89">
        <v>22.873999999999999</v>
      </c>
      <c r="BT153" s="89"/>
      <c r="BU153" s="89"/>
      <c r="BV153" s="618">
        <f t="shared" si="44"/>
        <v>827.49553125624061</v>
      </c>
      <c r="BW153" s="1001"/>
    </row>
    <row r="154" spans="2:75">
      <c r="B154" s="872" t="s">
        <v>2923</v>
      </c>
      <c r="C154" s="73" t="s">
        <v>2906</v>
      </c>
      <c r="D154" s="860" t="s">
        <v>1367</v>
      </c>
      <c r="E154" s="860" t="s">
        <v>2924</v>
      </c>
      <c r="F154" s="40" t="s">
        <v>32</v>
      </c>
      <c r="G154" s="873" t="s">
        <v>1342</v>
      </c>
      <c r="H154" s="995" t="s">
        <v>2757</v>
      </c>
      <c r="I154" s="860" t="s">
        <v>165</v>
      </c>
      <c r="J154" s="41">
        <v>9</v>
      </c>
      <c r="K154" s="113" t="s">
        <v>2925</v>
      </c>
      <c r="L154" s="874">
        <v>41.588888888888889</v>
      </c>
      <c r="M154" s="874">
        <v>5.5555555555555552E-2</v>
      </c>
      <c r="N154" s="874">
        <v>55.311111111111103</v>
      </c>
      <c r="O154" s="874">
        <v>0.29888888888888893</v>
      </c>
      <c r="P154" s="874">
        <v>3.4444444444444451E-2</v>
      </c>
      <c r="Q154" s="874"/>
      <c r="R154" s="874">
        <v>6.0000000000000005E-2</v>
      </c>
      <c r="S154" s="874">
        <v>6.6666666666666662E-3</v>
      </c>
      <c r="T154" s="874"/>
      <c r="U154" s="874"/>
      <c r="V154" s="874">
        <v>3.22</v>
      </c>
      <c r="W154" s="874">
        <v>1.6666666666666666E-2</v>
      </c>
      <c r="X154" s="874"/>
      <c r="Y154" s="874"/>
      <c r="Z154" s="874">
        <v>100.62222222222223</v>
      </c>
      <c r="AA154" s="874">
        <v>5.175983436853002E-3</v>
      </c>
      <c r="AB154" s="874">
        <v>0.85479161136182646</v>
      </c>
      <c r="AC154" s="874">
        <v>2.4477407353013167E-3</v>
      </c>
      <c r="AD154" s="874">
        <v>0.14276064790287221</v>
      </c>
      <c r="AE154" s="874">
        <v>1</v>
      </c>
      <c r="AF154" s="874"/>
      <c r="AG154" s="875">
        <f t="shared" si="39"/>
        <v>0.85479161136182646</v>
      </c>
      <c r="AH154" s="875">
        <f t="shared" si="39"/>
        <v>2.4477407353013167E-3</v>
      </c>
      <c r="AI154" s="875">
        <f t="shared" si="39"/>
        <v>0.14276064790287221</v>
      </c>
      <c r="AJ154" s="875">
        <f t="shared" si="41"/>
        <v>1</v>
      </c>
      <c r="AK154" s="969" t="s">
        <v>32</v>
      </c>
      <c r="AL154" s="113" t="s">
        <v>165</v>
      </c>
      <c r="AM154" s="73">
        <v>14</v>
      </c>
      <c r="AN154" s="113" t="s">
        <v>2925</v>
      </c>
      <c r="AO154" s="876">
        <f t="shared" si="42"/>
        <v>166.66666666666666</v>
      </c>
      <c r="AP154" s="876">
        <f t="shared" si="43"/>
        <v>32200.000000000004</v>
      </c>
      <c r="AQ154" s="89">
        <v>5.6778571428571434</v>
      </c>
      <c r="AR154" s="89">
        <v>0.16714285714285712</v>
      </c>
      <c r="AS154" s="113"/>
      <c r="AT154" s="89">
        <v>0.29357142857142854</v>
      </c>
      <c r="AU154" s="89">
        <v>202.64285714285714</v>
      </c>
      <c r="AV154" s="89"/>
      <c r="AW154" s="89">
        <v>458.78571428571428</v>
      </c>
      <c r="AX154" s="89">
        <v>1086.8571428571429</v>
      </c>
      <c r="AY154" s="89">
        <v>124.85000000000001</v>
      </c>
      <c r="AZ154" s="89">
        <v>522.5</v>
      </c>
      <c r="BA154" s="89">
        <v>93.178571428571431</v>
      </c>
      <c r="BB154" s="89">
        <v>15.260714285714284</v>
      </c>
      <c r="BC154" s="89">
        <v>84.528571428571425</v>
      </c>
      <c r="BD154" s="89">
        <v>9.6914285714285722</v>
      </c>
      <c r="BE154" s="89">
        <v>48.635714285714286</v>
      </c>
      <c r="BF154" s="89">
        <v>297.64285714285717</v>
      </c>
      <c r="BG154" s="89">
        <v>9.2992857142857126</v>
      </c>
      <c r="BH154" s="89">
        <v>24.057142857142853</v>
      </c>
      <c r="BI154" s="89">
        <v>3.2864285714285715</v>
      </c>
      <c r="BJ154" s="89">
        <v>22.75</v>
      </c>
      <c r="BK154" s="89">
        <v>4.1321428571428571</v>
      </c>
      <c r="BL154" s="89">
        <v>27.878571428571433</v>
      </c>
      <c r="BM154" s="89">
        <v>15.321428571428569</v>
      </c>
      <c r="BN154" s="89">
        <v>1175.7857142857142</v>
      </c>
      <c r="BO154" s="113"/>
      <c r="BP154" s="89">
        <v>0.71571428571428586</v>
      </c>
      <c r="BQ154" s="113"/>
      <c r="BR154" s="89">
        <v>1.9071428571428573E-2</v>
      </c>
      <c r="BS154" s="113"/>
      <c r="BT154" s="89"/>
      <c r="BU154" s="89"/>
      <c r="BV154" s="618">
        <f t="shared" si="44"/>
        <v>259.69198677407167</v>
      </c>
      <c r="BW154" s="1001"/>
    </row>
    <row r="155" spans="2:75">
      <c r="B155" s="872" t="s">
        <v>2923</v>
      </c>
      <c r="C155" s="73" t="s">
        <v>2906</v>
      </c>
      <c r="D155" s="860" t="s">
        <v>1367</v>
      </c>
      <c r="E155" s="860" t="s">
        <v>2926</v>
      </c>
      <c r="F155" s="40" t="s">
        <v>32</v>
      </c>
      <c r="G155" s="873" t="s">
        <v>1342</v>
      </c>
      <c r="H155" s="995" t="s">
        <v>2757</v>
      </c>
      <c r="I155" s="860" t="s">
        <v>165</v>
      </c>
      <c r="J155" s="41">
        <v>10</v>
      </c>
      <c r="K155" s="113" t="s">
        <v>2927</v>
      </c>
      <c r="L155" s="874">
        <v>41.43</v>
      </c>
      <c r="M155" s="874">
        <v>0.29899999999999999</v>
      </c>
      <c r="N155" s="874">
        <v>54.739999999999995</v>
      </c>
      <c r="O155" s="874">
        <v>0.35199999999999998</v>
      </c>
      <c r="P155" s="874">
        <v>3.0000000000000006E-2</v>
      </c>
      <c r="Q155" s="874"/>
      <c r="R155" s="874">
        <v>0.08</v>
      </c>
      <c r="S155" s="874">
        <v>1.0999999999999999E-2</v>
      </c>
      <c r="T155" s="874"/>
      <c r="U155" s="874"/>
      <c r="V155" s="874">
        <v>3.5439999999999996</v>
      </c>
      <c r="W155" s="874">
        <v>7.0000000000000007E-2</v>
      </c>
      <c r="X155" s="874"/>
      <c r="Y155" s="874"/>
      <c r="Z155" s="874">
        <v>100.57000000000001</v>
      </c>
      <c r="AA155" s="874">
        <v>1.9751693002257341E-2</v>
      </c>
      <c r="AB155" s="874">
        <v>0.94080169896469334</v>
      </c>
      <c r="AC155" s="874">
        <v>1.0280511088265531E-2</v>
      </c>
      <c r="AD155" s="874">
        <v>4.8917789947041122E-2</v>
      </c>
      <c r="AE155" s="874">
        <v>1</v>
      </c>
      <c r="AF155" s="874"/>
      <c r="AG155" s="875">
        <f t="shared" si="39"/>
        <v>0.94080169896469334</v>
      </c>
      <c r="AH155" s="875">
        <f t="shared" si="39"/>
        <v>1.0280511088265531E-2</v>
      </c>
      <c r="AI155" s="875">
        <f t="shared" si="39"/>
        <v>4.8917789947041122E-2</v>
      </c>
      <c r="AJ155" s="875">
        <f t="shared" si="41"/>
        <v>1</v>
      </c>
      <c r="AK155" s="969" t="s">
        <v>32</v>
      </c>
      <c r="AL155" s="113" t="s">
        <v>165</v>
      </c>
      <c r="AM155" s="73">
        <v>15</v>
      </c>
      <c r="AN155" s="113" t="s">
        <v>2927</v>
      </c>
      <c r="AO155" s="876">
        <f t="shared" si="42"/>
        <v>700.00000000000011</v>
      </c>
      <c r="AP155" s="876">
        <f t="shared" si="43"/>
        <v>35439.999999999993</v>
      </c>
      <c r="AQ155" s="89">
        <v>3.8153333333333332</v>
      </c>
      <c r="AR155" s="89">
        <v>0.36200000000000004</v>
      </c>
      <c r="AS155" s="113"/>
      <c r="AT155" s="89">
        <v>0.32</v>
      </c>
      <c r="AU155" s="89">
        <v>149.80000000000001</v>
      </c>
      <c r="AV155" s="89"/>
      <c r="AW155" s="89">
        <v>1226.0666666666666</v>
      </c>
      <c r="AX155" s="89">
        <v>2764.4666666666667</v>
      </c>
      <c r="AY155" s="89">
        <v>335.26666666666665</v>
      </c>
      <c r="AZ155" s="89">
        <v>1445</v>
      </c>
      <c r="BA155" s="89">
        <v>313.13333333333333</v>
      </c>
      <c r="BB155" s="89">
        <v>24.113333333333333</v>
      </c>
      <c r="BC155" s="89">
        <v>304.06666666666666</v>
      </c>
      <c r="BD155" s="89">
        <v>40.18666666666666</v>
      </c>
      <c r="BE155" s="89">
        <v>217.86666666666667</v>
      </c>
      <c r="BF155" s="89">
        <v>1288.0666666666666</v>
      </c>
      <c r="BG155" s="89">
        <v>42.706666666666663</v>
      </c>
      <c r="BH155" s="89">
        <v>108.88666666666664</v>
      </c>
      <c r="BI155" s="89">
        <v>13.719333333333335</v>
      </c>
      <c r="BJ155" s="89">
        <v>85.126666666666651</v>
      </c>
      <c r="BK155" s="89">
        <v>12.843999999999999</v>
      </c>
      <c r="BL155" s="89">
        <v>38.245999999999995</v>
      </c>
      <c r="BM155" s="89">
        <v>36.020666666666664</v>
      </c>
      <c r="BN155" s="89">
        <v>1504.2</v>
      </c>
      <c r="BO155" s="113"/>
      <c r="BP155" s="89">
        <v>0.42866666666666664</v>
      </c>
      <c r="BQ155" s="113"/>
      <c r="BR155" s="89">
        <v>3.8400000000000004E-2</v>
      </c>
      <c r="BS155" s="113"/>
      <c r="BT155" s="89"/>
      <c r="BU155" s="89"/>
      <c r="BV155" s="618">
        <f t="shared" si="44"/>
        <v>1397.6622728180535</v>
      </c>
      <c r="BW155" s="1001"/>
    </row>
    <row r="156" spans="2:75">
      <c r="B156" s="872" t="s">
        <v>2923</v>
      </c>
      <c r="C156" s="73" t="s">
        <v>2906</v>
      </c>
      <c r="D156" s="860" t="s">
        <v>1367</v>
      </c>
      <c r="E156" s="860" t="s">
        <v>2928</v>
      </c>
      <c r="F156" s="40" t="s">
        <v>32</v>
      </c>
      <c r="G156" s="873" t="s">
        <v>1342</v>
      </c>
      <c r="H156" s="995" t="s">
        <v>2757</v>
      </c>
      <c r="I156" s="860" t="s">
        <v>165</v>
      </c>
      <c r="J156" s="73">
        <v>10</v>
      </c>
      <c r="K156" s="113" t="s">
        <v>2929</v>
      </c>
      <c r="L156" s="874">
        <v>41.160000000000004</v>
      </c>
      <c r="M156" s="874">
        <v>0.15499999999999997</v>
      </c>
      <c r="N156" s="874">
        <v>54.760000000000005</v>
      </c>
      <c r="O156" s="874">
        <v>0.22199999999999998</v>
      </c>
      <c r="P156" s="874">
        <v>6.3000000000000014E-2</v>
      </c>
      <c r="Q156" s="874"/>
      <c r="R156" s="874">
        <v>0.11400000000000002</v>
      </c>
      <c r="S156" s="874">
        <v>6.0000000000000001E-3</v>
      </c>
      <c r="T156" s="874"/>
      <c r="U156" s="874"/>
      <c r="V156" s="874">
        <v>3.2369999999999997</v>
      </c>
      <c r="W156" s="874">
        <v>0.16700000000000001</v>
      </c>
      <c r="X156" s="874"/>
      <c r="Y156" s="874"/>
      <c r="Z156" s="874">
        <v>99.88000000000001</v>
      </c>
      <c r="AA156" s="874">
        <v>5.1590979301822687E-2</v>
      </c>
      <c r="AB156" s="874">
        <v>0.85930448632864342</v>
      </c>
      <c r="AC156" s="874">
        <v>2.4526362167719196E-2</v>
      </c>
      <c r="AD156" s="874">
        <v>0.11616915150363738</v>
      </c>
      <c r="AE156" s="874">
        <v>1</v>
      </c>
      <c r="AF156" s="874"/>
      <c r="AG156" s="875">
        <f t="shared" si="39"/>
        <v>0.85930448632864342</v>
      </c>
      <c r="AH156" s="875">
        <f t="shared" si="39"/>
        <v>2.4526362167719196E-2</v>
      </c>
      <c r="AI156" s="875">
        <f t="shared" si="39"/>
        <v>0.11616915150363738</v>
      </c>
      <c r="AJ156" s="875">
        <f t="shared" si="41"/>
        <v>1</v>
      </c>
      <c r="AK156" s="969" t="s">
        <v>32</v>
      </c>
      <c r="AL156" s="113" t="s">
        <v>165</v>
      </c>
      <c r="AM156" s="73">
        <v>15</v>
      </c>
      <c r="AN156" s="113" t="s">
        <v>2929</v>
      </c>
      <c r="AO156" s="876">
        <f t="shared" si="42"/>
        <v>1670</v>
      </c>
      <c r="AP156" s="876">
        <f t="shared" si="43"/>
        <v>32369.999999999996</v>
      </c>
      <c r="AQ156" s="89">
        <v>2.0606666666666671</v>
      </c>
      <c r="AR156" s="89">
        <v>8.0666666666666664E-2</v>
      </c>
      <c r="AS156" s="113"/>
      <c r="AT156" s="89">
        <v>0.41066666666666674</v>
      </c>
      <c r="AU156" s="89">
        <v>248.6</v>
      </c>
      <c r="AV156" s="89"/>
      <c r="AW156" s="89">
        <v>1321</v>
      </c>
      <c r="AX156" s="89">
        <v>2576.2666666666669</v>
      </c>
      <c r="AY156" s="89">
        <v>274.33333333333331</v>
      </c>
      <c r="AZ156" s="89">
        <v>1062.5999999999999</v>
      </c>
      <c r="BA156" s="89">
        <v>162.87333333333333</v>
      </c>
      <c r="BB156" s="89">
        <v>19.77333333333333</v>
      </c>
      <c r="BC156" s="89">
        <v>132.34</v>
      </c>
      <c r="BD156" s="89">
        <v>16.173333333333332</v>
      </c>
      <c r="BE156" s="89">
        <v>87.426666666666677</v>
      </c>
      <c r="BF156" s="89">
        <v>474.4</v>
      </c>
      <c r="BG156" s="89">
        <v>16.746666666666666</v>
      </c>
      <c r="BH156" s="89">
        <v>43.11333333333333</v>
      </c>
      <c r="BI156" s="89">
        <v>5.6666666666666679</v>
      </c>
      <c r="BJ156" s="89">
        <v>35.566666666666677</v>
      </c>
      <c r="BK156" s="89">
        <v>5.3913333333333338</v>
      </c>
      <c r="BL156" s="89">
        <v>44.706666666666678</v>
      </c>
      <c r="BM156" s="89">
        <v>21.41</v>
      </c>
      <c r="BN156" s="89">
        <v>890.13333333333333</v>
      </c>
      <c r="BO156" s="113"/>
      <c r="BP156" s="89">
        <v>1.1339999999999999</v>
      </c>
      <c r="BQ156" s="113"/>
      <c r="BR156" s="89">
        <v>2.2066666666666668E-2</v>
      </c>
      <c r="BS156" s="113"/>
      <c r="BT156" s="89"/>
      <c r="BU156" s="89"/>
      <c r="BV156" s="618">
        <f t="shared" si="44"/>
        <v>724.54064309965986</v>
      </c>
      <c r="BW156" s="1001"/>
    </row>
    <row r="157" spans="2:75" s="529" customFormat="1">
      <c r="B157" s="927" t="s">
        <v>2923</v>
      </c>
      <c r="C157" s="28" t="s">
        <v>2906</v>
      </c>
      <c r="D157" s="46" t="s">
        <v>1367</v>
      </c>
      <c r="E157" s="46" t="s">
        <v>2930</v>
      </c>
      <c r="F157" s="928" t="s">
        <v>32</v>
      </c>
      <c r="G157" s="929" t="s">
        <v>1342</v>
      </c>
      <c r="H157" s="995" t="s">
        <v>2757</v>
      </c>
      <c r="I157" s="46" t="s">
        <v>165</v>
      </c>
      <c r="J157" s="28">
        <v>10</v>
      </c>
      <c r="K157" s="930" t="s">
        <v>2931</v>
      </c>
      <c r="L157" s="931">
        <v>41.63</v>
      </c>
      <c r="M157" s="931">
        <v>0.10699999999999998</v>
      </c>
      <c r="N157" s="931">
        <v>55.379999999999995</v>
      </c>
      <c r="O157" s="931">
        <v>0.22800000000000004</v>
      </c>
      <c r="P157" s="931">
        <v>2.1999999999999999E-2</v>
      </c>
      <c r="Q157" s="931"/>
      <c r="R157" s="931">
        <v>6.8000000000000005E-2</v>
      </c>
      <c r="S157" s="931">
        <v>1.3999999999999999E-2</v>
      </c>
      <c r="T157" s="931"/>
      <c r="U157" s="931"/>
      <c r="V157" s="931">
        <v>3.1830000000000003</v>
      </c>
      <c r="W157" s="931">
        <v>0.04</v>
      </c>
      <c r="X157" s="931"/>
      <c r="Y157" s="931"/>
      <c r="Z157" s="931">
        <v>99.299999999999983</v>
      </c>
      <c r="AA157" s="931">
        <v>1.2566760917373547E-2</v>
      </c>
      <c r="AB157" s="931">
        <v>0.84496947172816572</v>
      </c>
      <c r="AC157" s="931">
        <v>5.8745777647231604E-3</v>
      </c>
      <c r="AD157" s="931">
        <v>0.14915595050711111</v>
      </c>
      <c r="AE157" s="931">
        <v>1</v>
      </c>
      <c r="AF157" s="931"/>
      <c r="AG157" s="932">
        <f t="shared" si="39"/>
        <v>0.84496947172816572</v>
      </c>
      <c r="AH157" s="932">
        <f t="shared" si="39"/>
        <v>5.8745777647231604E-3</v>
      </c>
      <c r="AI157" s="932">
        <f t="shared" si="39"/>
        <v>0.14915595050711111</v>
      </c>
      <c r="AJ157" s="932">
        <f t="shared" si="41"/>
        <v>1</v>
      </c>
      <c r="AK157" s="969" t="s">
        <v>32</v>
      </c>
      <c r="AL157" s="930" t="s">
        <v>165</v>
      </c>
      <c r="AM157" s="28">
        <v>15</v>
      </c>
      <c r="AN157" s="930" t="s">
        <v>2931</v>
      </c>
      <c r="AO157" s="933">
        <f t="shared" si="42"/>
        <v>400</v>
      </c>
      <c r="AP157" s="933">
        <f t="shared" si="43"/>
        <v>31830.000000000004</v>
      </c>
      <c r="AQ157" s="934">
        <v>4.3964285714285714</v>
      </c>
      <c r="AR157" s="934">
        <v>0.20885714285714285</v>
      </c>
      <c r="AS157" s="930"/>
      <c r="AT157" s="934">
        <v>0.25928571428571434</v>
      </c>
      <c r="AU157" s="934">
        <v>352.92857142857144</v>
      </c>
      <c r="AV157" s="934"/>
      <c r="AW157" s="934">
        <v>1125.5714285714287</v>
      </c>
      <c r="AX157" s="934">
        <v>1989.7142857142858</v>
      </c>
      <c r="AY157" s="934">
        <v>192.21428571428572</v>
      </c>
      <c r="AZ157" s="934">
        <v>697.85714285714289</v>
      </c>
      <c r="BA157" s="934">
        <v>97.70714285714287</v>
      </c>
      <c r="BB157" s="934">
        <v>16.95</v>
      </c>
      <c r="BC157" s="934">
        <v>78.685714285714297</v>
      </c>
      <c r="BD157" s="934">
        <v>8.7742857142857122</v>
      </c>
      <c r="BE157" s="934">
        <v>44.9</v>
      </c>
      <c r="BF157" s="934">
        <v>261.57142857142856</v>
      </c>
      <c r="BG157" s="934">
        <v>8.6957142857142848</v>
      </c>
      <c r="BH157" s="934">
        <v>22.671428571428571</v>
      </c>
      <c r="BI157" s="934">
        <v>3.0228571428571427</v>
      </c>
      <c r="BJ157" s="934">
        <v>19.74285714285714</v>
      </c>
      <c r="BK157" s="934">
        <v>3.2864285714285715</v>
      </c>
      <c r="BL157" s="934">
        <v>46.907142857142858</v>
      </c>
      <c r="BM157" s="934">
        <v>16.164285714285715</v>
      </c>
      <c r="BN157" s="934">
        <v>1035.7142857142858</v>
      </c>
      <c r="BO157" s="930"/>
      <c r="BP157" s="934">
        <v>0.63857142857142868</v>
      </c>
      <c r="BQ157" s="930"/>
      <c r="BR157" s="934">
        <v>1.2214285714285716E-2</v>
      </c>
      <c r="BS157" s="930"/>
      <c r="BT157" s="934"/>
      <c r="BU157" s="934"/>
      <c r="BV157" s="935">
        <f t="shared" si="44"/>
        <v>500.16676652686192</v>
      </c>
      <c r="BW157" s="1001"/>
    </row>
    <row r="158" spans="2:75">
      <c r="B158" s="872" t="s">
        <v>2818</v>
      </c>
      <c r="C158" s="73" t="s">
        <v>2906</v>
      </c>
      <c r="D158" s="860" t="s">
        <v>1339</v>
      </c>
      <c r="E158" s="860" t="s">
        <v>2910</v>
      </c>
      <c r="F158" s="40" t="s">
        <v>32</v>
      </c>
      <c r="G158" s="860" t="s">
        <v>2820</v>
      </c>
      <c r="H158" s="995" t="s">
        <v>2751</v>
      </c>
      <c r="I158" s="860" t="s">
        <v>165</v>
      </c>
      <c r="J158" s="73">
        <v>55</v>
      </c>
      <c r="K158" s="881" t="s">
        <v>2932</v>
      </c>
      <c r="L158" s="888">
        <v>41.609336363636366</v>
      </c>
      <c r="M158" s="888">
        <v>0.18657454545454549</v>
      </c>
      <c r="N158" s="888">
        <v>54.20741272727274</v>
      </c>
      <c r="O158" s="888">
        <v>0.12972181818181819</v>
      </c>
      <c r="P158" s="888">
        <v>6.0565384615384639E-2</v>
      </c>
      <c r="Q158" s="888"/>
      <c r="R158" s="888">
        <v>8.4085454545454505E-2</v>
      </c>
      <c r="S158" s="888">
        <v>5.7034482758620674E-3</v>
      </c>
      <c r="T158" s="888"/>
      <c r="U158" s="888">
        <v>3.1478947368421051E-2</v>
      </c>
      <c r="V158" s="888">
        <v>2.3158618181818182</v>
      </c>
      <c r="W158" s="888">
        <v>0.31175999999999998</v>
      </c>
      <c r="X158" s="888">
        <v>99.02983818181815</v>
      </c>
      <c r="Y158" s="888"/>
      <c r="Z158" s="888"/>
      <c r="AA158" s="874">
        <v>0.13461943089711742</v>
      </c>
      <c r="AB158" s="874">
        <v>0.61477616622825015</v>
      </c>
      <c r="AC158" s="874">
        <v>4.5786459098252311E-2</v>
      </c>
      <c r="AD158" s="874">
        <v>0.33943737467349755</v>
      </c>
      <c r="AE158" s="874">
        <v>1</v>
      </c>
      <c r="AF158" s="874"/>
      <c r="AG158" s="875">
        <f t="shared" si="39"/>
        <v>0.61477616622825015</v>
      </c>
      <c r="AH158" s="875">
        <f t="shared" si="39"/>
        <v>4.5786459098252311E-2</v>
      </c>
      <c r="AI158" s="875">
        <f t="shared" si="39"/>
        <v>0.33943737467349755</v>
      </c>
      <c r="AJ158" s="875">
        <f t="shared" ref="AJ158:AJ188" si="45">SUM(AG158:AI158)</f>
        <v>1</v>
      </c>
      <c r="AK158" s="968"/>
      <c r="AL158" s="113"/>
      <c r="AM158" s="73"/>
      <c r="AN158" s="73"/>
      <c r="AO158" s="876"/>
      <c r="AP158" s="876"/>
      <c r="AQ158" s="113"/>
      <c r="AR158" s="113"/>
      <c r="AS158" s="113"/>
      <c r="AT158" s="113"/>
      <c r="AU158" s="113"/>
      <c r="AV158" s="89"/>
      <c r="AW158" s="89"/>
      <c r="AX158" s="89"/>
      <c r="AY158" s="89"/>
      <c r="AZ158" s="89"/>
      <c r="BA158" s="89"/>
      <c r="BB158" s="89"/>
      <c r="BC158" s="89"/>
      <c r="BD158" s="89"/>
      <c r="BE158" s="89"/>
      <c r="BF158" s="89"/>
      <c r="BG158" s="89"/>
      <c r="BH158" s="89"/>
      <c r="BI158" s="89"/>
      <c r="BJ158" s="89"/>
      <c r="BK158" s="89"/>
      <c r="BL158" s="89"/>
      <c r="BM158" s="89"/>
      <c r="BN158" s="89"/>
      <c r="BO158" s="113"/>
      <c r="BP158" s="113"/>
      <c r="BQ158" s="113"/>
      <c r="BR158" s="113"/>
      <c r="BS158" s="113"/>
      <c r="BT158" s="113"/>
      <c r="BU158" s="113"/>
      <c r="BV158" s="618"/>
      <c r="BW158" s="1001"/>
    </row>
    <row r="159" spans="2:75">
      <c r="B159" s="872" t="s">
        <v>2818</v>
      </c>
      <c r="C159" s="73" t="s">
        <v>2906</v>
      </c>
      <c r="D159" s="860" t="s">
        <v>1339</v>
      </c>
      <c r="E159" s="860" t="s">
        <v>2910</v>
      </c>
      <c r="F159" s="40" t="s">
        <v>32</v>
      </c>
      <c r="G159" s="860" t="s">
        <v>2820</v>
      </c>
      <c r="H159" s="995" t="s">
        <v>2751</v>
      </c>
      <c r="I159" s="860" t="s">
        <v>165</v>
      </c>
      <c r="J159" s="73">
        <v>34</v>
      </c>
      <c r="K159" s="881" t="s">
        <v>2933</v>
      </c>
      <c r="L159" s="888">
        <v>41.622544117647067</v>
      </c>
      <c r="M159" s="888">
        <v>0.19963235294117643</v>
      </c>
      <c r="N159" s="888">
        <v>54.709011764705892</v>
      </c>
      <c r="O159" s="888">
        <v>0.17743823529411767</v>
      </c>
      <c r="P159" s="888">
        <v>1.8783333333333336E-2</v>
      </c>
      <c r="Q159" s="888"/>
      <c r="R159" s="888">
        <v>3.1148275862068968E-2</v>
      </c>
      <c r="S159" s="888">
        <v>6.0375000000000012E-3</v>
      </c>
      <c r="T159" s="888"/>
      <c r="U159" s="888">
        <v>1.0405263157894737E-2</v>
      </c>
      <c r="V159" s="888">
        <v>2.4450558823529409</v>
      </c>
      <c r="W159" s="888">
        <v>3.3129411764705886E-2</v>
      </c>
      <c r="X159" s="888">
        <v>99.307261764705885</v>
      </c>
      <c r="Y159" s="888"/>
      <c r="Z159" s="888"/>
      <c r="AA159" s="874">
        <v>1.3549551977038901E-2</v>
      </c>
      <c r="AB159" s="874">
        <v>0.64907244023173372</v>
      </c>
      <c r="AC159" s="874">
        <v>4.8655326427824771E-3</v>
      </c>
      <c r="AD159" s="874">
        <v>0.34606202712548378</v>
      </c>
      <c r="AE159" s="874">
        <v>1</v>
      </c>
      <c r="AF159" s="874"/>
      <c r="AG159" s="875">
        <f t="shared" ref="AG159:AI174" si="46">AB159</f>
        <v>0.64907244023173372</v>
      </c>
      <c r="AH159" s="875">
        <f t="shared" si="46"/>
        <v>4.8655326427824771E-3</v>
      </c>
      <c r="AI159" s="875">
        <f t="shared" si="46"/>
        <v>0.34606202712548378</v>
      </c>
      <c r="AJ159" s="875">
        <f t="shared" si="45"/>
        <v>1</v>
      </c>
      <c r="AK159" s="968"/>
      <c r="AL159" s="113"/>
      <c r="AM159" s="73"/>
      <c r="AN159" s="73"/>
      <c r="AO159" s="876"/>
      <c r="AP159" s="876"/>
      <c r="AQ159" s="113"/>
      <c r="AR159" s="113"/>
      <c r="AS159" s="113"/>
      <c r="AT159" s="113"/>
      <c r="AU159" s="113"/>
      <c r="AV159" s="89"/>
      <c r="AW159" s="89"/>
      <c r="AX159" s="89"/>
      <c r="AY159" s="89"/>
      <c r="AZ159" s="89"/>
      <c r="BA159" s="89"/>
      <c r="BB159" s="89"/>
      <c r="BC159" s="89"/>
      <c r="BD159" s="89"/>
      <c r="BE159" s="89"/>
      <c r="BF159" s="89"/>
      <c r="BG159" s="89"/>
      <c r="BH159" s="89"/>
      <c r="BI159" s="89"/>
      <c r="BJ159" s="89"/>
      <c r="BK159" s="89"/>
      <c r="BL159" s="89"/>
      <c r="BM159" s="89"/>
      <c r="BN159" s="89"/>
      <c r="BO159" s="113"/>
      <c r="BP159" s="113"/>
      <c r="BQ159" s="113"/>
      <c r="BR159" s="113"/>
      <c r="BS159" s="113"/>
      <c r="BT159" s="113"/>
      <c r="BU159" s="113"/>
      <c r="BV159" s="618"/>
      <c r="BW159" s="1001"/>
    </row>
    <row r="160" spans="2:75">
      <c r="B160" s="872" t="s">
        <v>2818</v>
      </c>
      <c r="C160" s="73" t="s">
        <v>2906</v>
      </c>
      <c r="D160" s="860" t="s">
        <v>1339</v>
      </c>
      <c r="E160" s="860" t="s">
        <v>2910</v>
      </c>
      <c r="F160" s="40" t="s">
        <v>32</v>
      </c>
      <c r="G160" s="860" t="s">
        <v>2820</v>
      </c>
      <c r="H160" s="995" t="s">
        <v>2751</v>
      </c>
      <c r="I160" s="860" t="s">
        <v>165</v>
      </c>
      <c r="J160" s="73">
        <v>79</v>
      </c>
      <c r="K160" s="881" t="s">
        <v>2934</v>
      </c>
      <c r="L160" s="888">
        <v>41.389359493670888</v>
      </c>
      <c r="M160" s="888">
        <v>0.13187662337662337</v>
      </c>
      <c r="N160" s="888">
        <v>55.463774683544287</v>
      </c>
      <c r="O160" s="888">
        <v>0.13184871794871794</v>
      </c>
      <c r="P160" s="888">
        <v>3.5188235294117652E-2</v>
      </c>
      <c r="Q160" s="888"/>
      <c r="R160" s="888">
        <v>3.0834482758620694E-2</v>
      </c>
      <c r="S160" s="888">
        <v>4.8000000000000013E-3</v>
      </c>
      <c r="T160" s="888">
        <v>2.388888888888889E-2</v>
      </c>
      <c r="U160" s="888">
        <v>3.987333333333333E-2</v>
      </c>
      <c r="V160" s="888">
        <v>2.9412556962025311</v>
      </c>
      <c r="W160" s="888">
        <v>3.5618181818181799E-2</v>
      </c>
      <c r="X160" s="888">
        <v>99.433544303797461</v>
      </c>
      <c r="Y160" s="888"/>
      <c r="Z160" s="888"/>
      <c r="AA160" s="874">
        <v>1.2109855618526672E-2</v>
      </c>
      <c r="AB160" s="874">
        <v>0.78079524720003479</v>
      </c>
      <c r="AC160" s="874">
        <v>5.231044473223939E-3</v>
      </c>
      <c r="AD160" s="874">
        <v>0.21397370832674126</v>
      </c>
      <c r="AE160" s="874">
        <v>1</v>
      </c>
      <c r="AF160" s="874"/>
      <c r="AG160" s="875">
        <f t="shared" si="46"/>
        <v>0.78079524720003479</v>
      </c>
      <c r="AH160" s="875">
        <f t="shared" si="46"/>
        <v>5.231044473223939E-3</v>
      </c>
      <c r="AI160" s="875">
        <f t="shared" si="46"/>
        <v>0.21397370832674126</v>
      </c>
      <c r="AJ160" s="875">
        <f t="shared" si="45"/>
        <v>1</v>
      </c>
      <c r="AK160" s="968">
        <v>30</v>
      </c>
      <c r="AL160" s="113" t="s">
        <v>165</v>
      </c>
      <c r="AM160" s="73">
        <v>9</v>
      </c>
      <c r="AN160" s="882" t="s">
        <v>2934</v>
      </c>
      <c r="AO160" s="876">
        <f>W160*1*10000</f>
        <v>356.18181818181802</v>
      </c>
      <c r="AP160" s="876">
        <f>V160*1*10000</f>
        <v>29412.556962025312</v>
      </c>
      <c r="AQ160" s="89">
        <v>12.43125</v>
      </c>
      <c r="AR160" s="890">
        <v>0.57499999999999996</v>
      </c>
      <c r="AS160" s="113"/>
      <c r="AT160" s="89">
        <v>12.623750000000001</v>
      </c>
      <c r="AU160" s="89"/>
      <c r="AV160" s="89"/>
      <c r="AW160" s="89">
        <v>17.436250000000001</v>
      </c>
      <c r="AX160" s="89">
        <v>52.472500000000004</v>
      </c>
      <c r="AY160" s="89">
        <v>12.428750000000001</v>
      </c>
      <c r="AZ160" s="89">
        <v>97.438749999999999</v>
      </c>
      <c r="BA160" s="89">
        <v>59.422500000000007</v>
      </c>
      <c r="BB160" s="89">
        <v>26.436249999999998</v>
      </c>
      <c r="BC160" s="89">
        <v>120.32</v>
      </c>
      <c r="BD160" s="89">
        <v>22.291249999999998</v>
      </c>
      <c r="BE160" s="89">
        <v>170.03125</v>
      </c>
      <c r="BF160" s="89">
        <v>1170.2649999999999</v>
      </c>
      <c r="BG160" s="89">
        <v>39.588750000000005</v>
      </c>
      <c r="BH160" s="89">
        <v>114.60999999999999</v>
      </c>
      <c r="BI160" s="89">
        <v>15.84625</v>
      </c>
      <c r="BJ160" s="89">
        <v>100.42749999999999</v>
      </c>
      <c r="BK160" s="89">
        <v>14.4025</v>
      </c>
      <c r="BL160" s="89">
        <v>8.4037500000000005</v>
      </c>
      <c r="BM160" s="89">
        <v>7.7037499999999994</v>
      </c>
      <c r="BN160" s="89"/>
      <c r="BO160" s="113"/>
      <c r="BP160" s="89">
        <v>0.40462500000000001</v>
      </c>
      <c r="BQ160" s="113"/>
      <c r="BR160" s="890">
        <v>0.14487500000000003</v>
      </c>
      <c r="BS160" s="89">
        <v>38.478750000000005</v>
      </c>
      <c r="BT160" s="89"/>
      <c r="BU160" s="89"/>
      <c r="BV160" s="618">
        <f>M160*0.467445576193329*10000</f>
        <v>616.45144200716356</v>
      </c>
      <c r="BW160" s="1001"/>
    </row>
    <row r="161" spans="2:75">
      <c r="B161" s="872" t="s">
        <v>2818</v>
      </c>
      <c r="C161" s="73" t="s">
        <v>2906</v>
      </c>
      <c r="D161" s="860" t="s">
        <v>1339</v>
      </c>
      <c r="E161" s="860" t="s">
        <v>2910</v>
      </c>
      <c r="F161" s="40" t="s">
        <v>32</v>
      </c>
      <c r="G161" s="860" t="s">
        <v>2820</v>
      </c>
      <c r="H161" s="995" t="s">
        <v>2751</v>
      </c>
      <c r="I161" s="860" t="s">
        <v>165</v>
      </c>
      <c r="J161" s="73">
        <v>28</v>
      </c>
      <c r="K161" s="881" t="s">
        <v>2935</v>
      </c>
      <c r="L161" s="888">
        <v>41.933500000000002</v>
      </c>
      <c r="M161" s="888">
        <v>0.22660357142857149</v>
      </c>
      <c r="N161" s="888">
        <v>54.751782142857145</v>
      </c>
      <c r="O161" s="888">
        <v>0.11801428571428572</v>
      </c>
      <c r="P161" s="888">
        <v>1.8500000000000003E-2</v>
      </c>
      <c r="Q161" s="888"/>
      <c r="R161" s="888">
        <v>5.8837037037037049E-2</v>
      </c>
      <c r="S161" s="888">
        <v>5.1083333333333336E-3</v>
      </c>
      <c r="T161" s="888"/>
      <c r="U161" s="888">
        <v>1.0823809523809524E-2</v>
      </c>
      <c r="V161" s="888">
        <v>2.3679714285714284</v>
      </c>
      <c r="W161" s="888">
        <v>6.9671428571428565E-2</v>
      </c>
      <c r="X161" s="888">
        <v>99.696464285714256</v>
      </c>
      <c r="Y161" s="888"/>
      <c r="Z161" s="888"/>
      <c r="AA161" s="874">
        <v>2.9422410984688521E-2</v>
      </c>
      <c r="AB161" s="874">
        <v>0.6286093518904774</v>
      </c>
      <c r="AC161" s="874">
        <v>1.0232255628055303E-2</v>
      </c>
      <c r="AD161" s="874">
        <v>0.36115839248146731</v>
      </c>
      <c r="AE161" s="874">
        <v>1</v>
      </c>
      <c r="AF161" s="874"/>
      <c r="AG161" s="875">
        <f t="shared" si="46"/>
        <v>0.6286093518904774</v>
      </c>
      <c r="AH161" s="875">
        <f t="shared" si="46"/>
        <v>1.0232255628055303E-2</v>
      </c>
      <c r="AI161" s="875">
        <f t="shared" si="46"/>
        <v>0.36115839248146731</v>
      </c>
      <c r="AJ161" s="875">
        <f t="shared" si="45"/>
        <v>1</v>
      </c>
      <c r="AK161" s="968">
        <v>30</v>
      </c>
      <c r="AL161" s="113" t="s">
        <v>165</v>
      </c>
      <c r="AM161" s="73">
        <v>6</v>
      </c>
      <c r="AN161" s="882" t="s">
        <v>2935</v>
      </c>
      <c r="AO161" s="876">
        <f>W161*1*10000</f>
        <v>696.71428571428567</v>
      </c>
      <c r="AP161" s="876">
        <f>V161*1*10000</f>
        <v>23679.714285714283</v>
      </c>
      <c r="AQ161" s="89">
        <v>4.7416666666666663</v>
      </c>
      <c r="AR161" s="890">
        <v>0.46166666666666667</v>
      </c>
      <c r="AS161" s="113"/>
      <c r="AT161" s="89">
        <v>0.8783333333333333</v>
      </c>
      <c r="AU161" s="89"/>
      <c r="AV161" s="89"/>
      <c r="AW161" s="89">
        <v>1346.3450000000003</v>
      </c>
      <c r="AX161" s="89">
        <v>3303.0716666666667</v>
      </c>
      <c r="AY161" s="89">
        <v>434.70333333333338</v>
      </c>
      <c r="AZ161" s="89">
        <v>1710.7216666666666</v>
      </c>
      <c r="BA161" s="89">
        <v>265.91000000000003</v>
      </c>
      <c r="BB161" s="89">
        <v>29.866666666666664</v>
      </c>
      <c r="BC161" s="89">
        <v>180.63166666666666</v>
      </c>
      <c r="BD161" s="89">
        <v>20.084999999999997</v>
      </c>
      <c r="BE161" s="89">
        <v>107.38666666666667</v>
      </c>
      <c r="BF161" s="89">
        <v>586.90166666666664</v>
      </c>
      <c r="BG161" s="89">
        <v>19.954999999999998</v>
      </c>
      <c r="BH161" s="89">
        <v>50.946666666666665</v>
      </c>
      <c r="BI161" s="89">
        <v>6.7</v>
      </c>
      <c r="BJ161" s="89">
        <v>41.733333333333327</v>
      </c>
      <c r="BK161" s="89">
        <v>6.4416666666666664</v>
      </c>
      <c r="BL161" s="89">
        <v>34.246666666666663</v>
      </c>
      <c r="BM161" s="89">
        <v>15.281666666666666</v>
      </c>
      <c r="BN161" s="89"/>
      <c r="BO161" s="113"/>
      <c r="BP161" s="89">
        <v>0.93783333333333341</v>
      </c>
      <c r="BQ161" s="113"/>
      <c r="BR161" s="890">
        <v>6.183333333333333E-2</v>
      </c>
      <c r="BS161" s="89">
        <v>27.959999999999997</v>
      </c>
      <c r="BT161" s="89"/>
      <c r="BU161" s="89"/>
      <c r="BV161" s="618">
        <f>M161*0.467445576193329*10000</f>
        <v>1059.2483701389478</v>
      </c>
      <c r="BW161" s="1001"/>
    </row>
    <row r="162" spans="2:75">
      <c r="B162" s="872" t="s">
        <v>2818</v>
      </c>
      <c r="C162" s="73" t="s">
        <v>2906</v>
      </c>
      <c r="D162" s="860" t="s">
        <v>1339</v>
      </c>
      <c r="E162" s="860" t="s">
        <v>2910</v>
      </c>
      <c r="F162" s="40" t="s">
        <v>32</v>
      </c>
      <c r="G162" s="860" t="s">
        <v>2820</v>
      </c>
      <c r="H162" s="995" t="s">
        <v>2751</v>
      </c>
      <c r="I162" s="860" t="s">
        <v>165</v>
      </c>
      <c r="J162" s="73">
        <v>170</v>
      </c>
      <c r="K162" s="881" t="s">
        <v>2936</v>
      </c>
      <c r="L162" s="888">
        <v>40.798616470588257</v>
      </c>
      <c r="M162" s="888">
        <v>0.2970470588235295</v>
      </c>
      <c r="N162" s="888">
        <v>55.335811176470557</v>
      </c>
      <c r="O162" s="888">
        <v>7.5861313868613112E-2</v>
      </c>
      <c r="P162" s="888">
        <v>5.2830588235294136E-2</v>
      </c>
      <c r="Q162" s="888"/>
      <c r="R162" s="888">
        <v>5.1345614035087715E-2</v>
      </c>
      <c r="S162" s="888">
        <v>4.1944444444444451E-3</v>
      </c>
      <c r="T162" s="888">
        <v>3.0818181818181824E-2</v>
      </c>
      <c r="U162" s="888">
        <v>8.1253191489361679E-2</v>
      </c>
      <c r="V162" s="888">
        <v>3.069822352941177</v>
      </c>
      <c r="W162" s="888">
        <v>0.10087470588235299</v>
      </c>
      <c r="X162" s="888">
        <v>98.97751411764709</v>
      </c>
      <c r="Y162" s="888"/>
      <c r="Z162" s="888"/>
      <c r="AA162" s="874">
        <v>3.2860111851653433E-2</v>
      </c>
      <c r="AB162" s="874">
        <v>0.81492496759787025</v>
      </c>
      <c r="AC162" s="874">
        <v>1.4814907604986487E-2</v>
      </c>
      <c r="AD162" s="874">
        <v>0.17026012479714325</v>
      </c>
      <c r="AE162" s="874">
        <v>1</v>
      </c>
      <c r="AF162" s="874"/>
      <c r="AG162" s="875">
        <f t="shared" si="46"/>
        <v>0.81492496759787025</v>
      </c>
      <c r="AH162" s="875">
        <f t="shared" si="46"/>
        <v>1.4814907604986487E-2</v>
      </c>
      <c r="AI162" s="875">
        <f t="shared" si="46"/>
        <v>0.17026012479714325</v>
      </c>
      <c r="AJ162" s="875">
        <f t="shared" si="45"/>
        <v>1</v>
      </c>
      <c r="AK162" s="968">
        <v>30</v>
      </c>
      <c r="AL162" s="113" t="s">
        <v>165</v>
      </c>
      <c r="AM162" s="73">
        <v>12</v>
      </c>
      <c r="AN162" s="882" t="s">
        <v>2937</v>
      </c>
      <c r="AO162" s="876">
        <f>W162*1*10000</f>
        <v>1008.7470588235299</v>
      </c>
      <c r="AP162" s="876">
        <f>V162*1*10000</f>
        <v>30698.223529411771</v>
      </c>
      <c r="AQ162" s="89">
        <v>9.2591666666666654</v>
      </c>
      <c r="AR162" s="890">
        <v>2.5942500000000011</v>
      </c>
      <c r="AS162" s="113"/>
      <c r="AT162" s="890">
        <v>1.8891666666666669</v>
      </c>
      <c r="AU162" s="89"/>
      <c r="AV162" s="89"/>
      <c r="AW162" s="89">
        <v>1340.8658333333335</v>
      </c>
      <c r="AX162" s="89">
        <v>1691.6975000000002</v>
      </c>
      <c r="AY162" s="89">
        <v>149.29083333333335</v>
      </c>
      <c r="AZ162" s="89">
        <v>477.72416666666669</v>
      </c>
      <c r="BA162" s="89">
        <v>58.231666666666662</v>
      </c>
      <c r="BB162" s="89">
        <v>14.444166666666668</v>
      </c>
      <c r="BC162" s="89">
        <v>45.957500000000003</v>
      </c>
      <c r="BD162" s="89">
        <v>4.97</v>
      </c>
      <c r="BE162" s="89">
        <v>27.142500000000002</v>
      </c>
      <c r="BF162" s="89">
        <v>168.09916666666666</v>
      </c>
      <c r="BG162" s="89">
        <v>5.8663636363636362</v>
      </c>
      <c r="BH162" s="89">
        <v>15.015000000000001</v>
      </c>
      <c r="BI162" s="89">
        <v>2.0745833333333334</v>
      </c>
      <c r="BJ162" s="89">
        <v>13.285833333333331</v>
      </c>
      <c r="BK162" s="89">
        <v>2.3848333333333334</v>
      </c>
      <c r="BL162" s="89">
        <v>99.850833333333341</v>
      </c>
      <c r="BM162" s="89">
        <v>29.358333333333334</v>
      </c>
      <c r="BN162" s="89"/>
      <c r="BO162" s="113"/>
      <c r="BP162" s="89">
        <v>1.4400000000000002</v>
      </c>
      <c r="BQ162" s="113"/>
      <c r="BR162" s="890">
        <v>0.16225000000000003</v>
      </c>
      <c r="BS162" s="89">
        <v>42.74916666666666</v>
      </c>
      <c r="BT162" s="89"/>
      <c r="BU162" s="89"/>
      <c r="BV162" s="618">
        <f>M162*0.467445576193329*10000</f>
        <v>1388.5333356829842</v>
      </c>
      <c r="BW162" s="1001"/>
    </row>
    <row r="163" spans="2:75">
      <c r="B163" s="872" t="s">
        <v>2818</v>
      </c>
      <c r="C163" s="73" t="s">
        <v>2906</v>
      </c>
      <c r="D163" s="860" t="s">
        <v>1339</v>
      </c>
      <c r="E163" s="860" t="s">
        <v>2910</v>
      </c>
      <c r="F163" s="40" t="s">
        <v>32</v>
      </c>
      <c r="G163" s="860" t="s">
        <v>2820</v>
      </c>
      <c r="H163" s="995" t="s">
        <v>2751</v>
      </c>
      <c r="I163" s="860" t="s">
        <v>165</v>
      </c>
      <c r="J163" s="73">
        <v>30</v>
      </c>
      <c r="K163" s="881" t="s">
        <v>2938</v>
      </c>
      <c r="L163" s="888">
        <v>41.424019999999999</v>
      </c>
      <c r="M163" s="888">
        <v>0.20688333333333334</v>
      </c>
      <c r="N163" s="888">
        <v>54.193906666666663</v>
      </c>
      <c r="O163" s="888">
        <v>9.8746666666666663E-2</v>
      </c>
      <c r="P163" s="888">
        <v>9.0820689655172426E-2</v>
      </c>
      <c r="Q163" s="888"/>
      <c r="R163" s="888">
        <v>0.11239666666666669</v>
      </c>
      <c r="S163" s="888">
        <v>5.5499999999999994E-3</v>
      </c>
      <c r="T163" s="888"/>
      <c r="U163" s="888">
        <v>5.0909090909090913E-3</v>
      </c>
      <c r="V163" s="888">
        <v>2.6060233333333338</v>
      </c>
      <c r="W163" s="888">
        <v>0.3854933333333333</v>
      </c>
      <c r="X163" s="888">
        <v>99.159973333333312</v>
      </c>
      <c r="Y163" s="888"/>
      <c r="Z163" s="888"/>
      <c r="AA163" s="874">
        <v>0.14792397612198402</v>
      </c>
      <c r="AB163" s="874">
        <v>0.69180338023183807</v>
      </c>
      <c r="AC163" s="874">
        <v>5.6615264111225333E-2</v>
      </c>
      <c r="AD163" s="874">
        <v>0.25158135565693662</v>
      </c>
      <c r="AE163" s="874">
        <v>1</v>
      </c>
      <c r="AF163" s="874"/>
      <c r="AG163" s="875">
        <f t="shared" si="46"/>
        <v>0.69180338023183807</v>
      </c>
      <c r="AH163" s="875">
        <f t="shared" si="46"/>
        <v>5.6615264111225333E-2</v>
      </c>
      <c r="AI163" s="875">
        <f t="shared" si="46"/>
        <v>0.25158135565693662</v>
      </c>
      <c r="AJ163" s="875">
        <f t="shared" si="45"/>
        <v>1</v>
      </c>
      <c r="AK163" s="968"/>
      <c r="AL163" s="113"/>
      <c r="AM163" s="73"/>
      <c r="AN163" s="73"/>
      <c r="AO163" s="876"/>
      <c r="AP163" s="876"/>
      <c r="AQ163" s="113"/>
      <c r="AR163" s="113"/>
      <c r="AS163" s="113"/>
      <c r="AT163" s="113"/>
      <c r="AU163" s="113"/>
      <c r="AV163" s="89"/>
      <c r="AW163" s="89"/>
      <c r="AX163" s="89"/>
      <c r="AY163" s="89"/>
      <c r="AZ163" s="89"/>
      <c r="BA163" s="89"/>
      <c r="BB163" s="89"/>
      <c r="BC163" s="89"/>
      <c r="BD163" s="89"/>
      <c r="BE163" s="89"/>
      <c r="BF163" s="89"/>
      <c r="BG163" s="89"/>
      <c r="BH163" s="89"/>
      <c r="BI163" s="89"/>
      <c r="BJ163" s="89"/>
      <c r="BK163" s="89"/>
      <c r="BL163" s="89"/>
      <c r="BM163" s="89"/>
      <c r="BN163" s="89"/>
      <c r="BO163" s="113"/>
      <c r="BP163" s="113"/>
      <c r="BQ163" s="113"/>
      <c r="BR163" s="113"/>
      <c r="BS163" s="113"/>
      <c r="BT163" s="113"/>
      <c r="BU163" s="113"/>
      <c r="BV163" s="618"/>
      <c r="BW163" s="1001"/>
    </row>
    <row r="164" spans="2:75">
      <c r="B164" s="872" t="s">
        <v>2818</v>
      </c>
      <c r="C164" s="73" t="s">
        <v>2906</v>
      </c>
      <c r="D164" s="860" t="s">
        <v>1339</v>
      </c>
      <c r="E164" s="860" t="s">
        <v>2910</v>
      </c>
      <c r="F164" s="40" t="s">
        <v>32</v>
      </c>
      <c r="G164" s="860" t="s">
        <v>2820</v>
      </c>
      <c r="H164" s="995" t="s">
        <v>2751</v>
      </c>
      <c r="I164" s="860" t="s">
        <v>165</v>
      </c>
      <c r="J164" s="73">
        <v>23</v>
      </c>
      <c r="K164" s="881" t="s">
        <v>2939</v>
      </c>
      <c r="L164" s="888">
        <v>41.446560869565225</v>
      </c>
      <c r="M164" s="888">
        <v>0.26297391304347822</v>
      </c>
      <c r="N164" s="888">
        <v>54.303452173913044</v>
      </c>
      <c r="O164" s="888">
        <v>9.0078260869565219E-2</v>
      </c>
      <c r="P164" s="888">
        <v>4.3100000000000006E-2</v>
      </c>
      <c r="Q164" s="888"/>
      <c r="R164" s="888">
        <v>8.8469565217391286E-2</v>
      </c>
      <c r="S164" s="888">
        <v>4.8461538461538464E-3</v>
      </c>
      <c r="T164" s="888"/>
      <c r="U164" s="888">
        <v>1.1854545454545456E-2</v>
      </c>
      <c r="V164" s="888">
        <v>2.4700217391304347</v>
      </c>
      <c r="W164" s="888">
        <v>0.28470869565217394</v>
      </c>
      <c r="X164" s="888">
        <v>99.062134782608695</v>
      </c>
      <c r="Y164" s="888"/>
      <c r="Z164" s="888"/>
      <c r="AA164" s="874">
        <v>0.11526566391776169</v>
      </c>
      <c r="AB164" s="874">
        <v>0.65569995729504504</v>
      </c>
      <c r="AC164" s="874">
        <v>4.1813584322539864E-2</v>
      </c>
      <c r="AD164" s="874">
        <v>0.30248645838241511</v>
      </c>
      <c r="AE164" s="874">
        <v>1</v>
      </c>
      <c r="AF164" s="874"/>
      <c r="AG164" s="875">
        <f t="shared" si="46"/>
        <v>0.65569995729504504</v>
      </c>
      <c r="AH164" s="875">
        <f t="shared" si="46"/>
        <v>4.1813584322539864E-2</v>
      </c>
      <c r="AI164" s="875">
        <f t="shared" si="46"/>
        <v>0.30248645838241511</v>
      </c>
      <c r="AJ164" s="875">
        <f t="shared" si="45"/>
        <v>1</v>
      </c>
      <c r="AK164" s="968">
        <v>30</v>
      </c>
      <c r="AL164" s="113" t="s">
        <v>165</v>
      </c>
      <c r="AM164" s="73">
        <v>6</v>
      </c>
      <c r="AN164" s="882" t="s">
        <v>2939</v>
      </c>
      <c r="AO164" s="876">
        <f>W164*1*10000</f>
        <v>2847.0869565217395</v>
      </c>
      <c r="AP164" s="876">
        <f>V164*1*10000</f>
        <v>24700.217391304348</v>
      </c>
      <c r="AQ164" s="89">
        <v>8.17</v>
      </c>
      <c r="AR164" s="890">
        <v>2.1133333333333328</v>
      </c>
      <c r="AS164" s="113"/>
      <c r="AT164" s="89">
        <v>9.5616666666666656</v>
      </c>
      <c r="AU164" s="89"/>
      <c r="AV164" s="89"/>
      <c r="AW164" s="89">
        <v>770.55499999999995</v>
      </c>
      <c r="AX164" s="89">
        <v>1989.7099999999998</v>
      </c>
      <c r="AY164" s="89">
        <v>280.28333333333336</v>
      </c>
      <c r="AZ164" s="89">
        <v>1243.925</v>
      </c>
      <c r="BA164" s="89">
        <v>287.95666666666665</v>
      </c>
      <c r="BB164" s="89">
        <v>18.544999999999998</v>
      </c>
      <c r="BC164" s="89">
        <v>298.89999999999998</v>
      </c>
      <c r="BD164" s="89">
        <v>42.213333333333331</v>
      </c>
      <c r="BE164" s="89">
        <v>276.63666666666671</v>
      </c>
      <c r="BF164" s="89">
        <v>1580.6233333333332</v>
      </c>
      <c r="BG164" s="89">
        <v>57.68</v>
      </c>
      <c r="BH164" s="89">
        <v>147.75500000000002</v>
      </c>
      <c r="BI164" s="89">
        <v>19.330000000000002</v>
      </c>
      <c r="BJ164" s="89">
        <v>120.79</v>
      </c>
      <c r="BK164" s="89">
        <v>16.198333333333334</v>
      </c>
      <c r="BL164" s="89">
        <v>38.329999999999991</v>
      </c>
      <c r="BM164" s="89">
        <v>26.689999999999994</v>
      </c>
      <c r="BN164" s="89"/>
      <c r="BO164" s="113"/>
      <c r="BP164" s="89">
        <v>1.5491666666666666</v>
      </c>
      <c r="BQ164" s="113"/>
      <c r="BR164" s="89">
        <v>0.11416666666666665</v>
      </c>
      <c r="BS164" s="89">
        <v>38.839999999999996</v>
      </c>
      <c r="BT164" s="89"/>
      <c r="BU164" s="89"/>
      <c r="BV164" s="618">
        <f>M164*0.467445576193329*10000</f>
        <v>1229.2599230642309</v>
      </c>
      <c r="BW164" s="1001"/>
    </row>
    <row r="165" spans="2:75">
      <c r="B165" s="872" t="s">
        <v>2818</v>
      </c>
      <c r="C165" s="73" t="s">
        <v>2906</v>
      </c>
      <c r="D165" s="860" t="s">
        <v>1339</v>
      </c>
      <c r="E165" s="860" t="s">
        <v>2910</v>
      </c>
      <c r="F165" s="40" t="s">
        <v>32</v>
      </c>
      <c r="G165" s="860" t="s">
        <v>2820</v>
      </c>
      <c r="H165" s="995" t="s">
        <v>2751</v>
      </c>
      <c r="I165" s="860" t="s">
        <v>165</v>
      </c>
      <c r="J165" s="73">
        <v>6</v>
      </c>
      <c r="K165" s="881" t="s">
        <v>2940</v>
      </c>
      <c r="L165" s="888">
        <v>42.403483333333334</v>
      </c>
      <c r="M165" s="888">
        <v>6.7216666666666661E-2</v>
      </c>
      <c r="N165" s="888">
        <v>55.402483333333329</v>
      </c>
      <c r="O165" s="888">
        <v>0.29711666666666664</v>
      </c>
      <c r="P165" s="888">
        <v>6.3649999999999998E-2</v>
      </c>
      <c r="Q165" s="888"/>
      <c r="R165" s="888">
        <v>5.8583333333333341E-2</v>
      </c>
      <c r="S165" s="888">
        <v>5.9499999999999996E-3</v>
      </c>
      <c r="T165" s="888"/>
      <c r="U165" s="888">
        <v>8.6499999999999997E-3</v>
      </c>
      <c r="V165" s="888">
        <v>3.3208833333333332</v>
      </c>
      <c r="W165" s="888">
        <v>6.9000000000000008E-3</v>
      </c>
      <c r="X165" s="888">
        <v>101.6182</v>
      </c>
      <c r="Y165" s="888"/>
      <c r="Z165" s="888"/>
      <c r="AA165" s="874">
        <v>2.0777604352255679E-3</v>
      </c>
      <c r="AB165" s="874">
        <v>0.88157242721883022</v>
      </c>
      <c r="AC165" s="874">
        <v>1.0133646644147453E-3</v>
      </c>
      <c r="AD165" s="874">
        <v>0.11741420811675503</v>
      </c>
      <c r="AE165" s="874">
        <v>1</v>
      </c>
      <c r="AF165" s="874"/>
      <c r="AG165" s="875">
        <f t="shared" si="46"/>
        <v>0.88157242721883022</v>
      </c>
      <c r="AH165" s="875">
        <f t="shared" si="46"/>
        <v>1.0133646644147453E-3</v>
      </c>
      <c r="AI165" s="875">
        <f t="shared" si="46"/>
        <v>0.11741420811675503</v>
      </c>
      <c r="AJ165" s="875">
        <f t="shared" si="45"/>
        <v>1</v>
      </c>
      <c r="AK165" s="968">
        <v>30</v>
      </c>
      <c r="AL165" s="113" t="s">
        <v>165</v>
      </c>
      <c r="AM165" s="73">
        <v>3</v>
      </c>
      <c r="AN165" s="882" t="s">
        <v>2941</v>
      </c>
      <c r="AO165" s="876">
        <f>W165*1*10000</f>
        <v>69.000000000000014</v>
      </c>
      <c r="AP165" s="876">
        <f>V165*1*10000</f>
        <v>33208.833333333328</v>
      </c>
      <c r="AQ165" s="89">
        <v>11.163333333333332</v>
      </c>
      <c r="AR165" s="890">
        <v>0.40666666666666668</v>
      </c>
      <c r="AS165" s="113"/>
      <c r="AT165" s="89">
        <v>0.71333333333333337</v>
      </c>
      <c r="AU165" s="89"/>
      <c r="AV165" s="89"/>
      <c r="AW165" s="89">
        <v>168.89666666666668</v>
      </c>
      <c r="AX165" s="89">
        <v>553.63666666666666</v>
      </c>
      <c r="AY165" s="89">
        <v>101.95333333333333</v>
      </c>
      <c r="AZ165" s="89">
        <v>549.85666666666668</v>
      </c>
      <c r="BA165" s="89">
        <v>264.05</v>
      </c>
      <c r="BB165" s="89">
        <v>4.28</v>
      </c>
      <c r="BC165" s="89">
        <v>318.03333333333336</v>
      </c>
      <c r="BD165" s="89">
        <v>52.233333333333327</v>
      </c>
      <c r="BE165" s="89">
        <v>307.59333333333331</v>
      </c>
      <c r="BF165" s="89">
        <v>1697.8266666666666</v>
      </c>
      <c r="BG165" s="89">
        <v>53.859999999999992</v>
      </c>
      <c r="BH165" s="89">
        <v>134.66999999999999</v>
      </c>
      <c r="BI165" s="89">
        <v>18.41</v>
      </c>
      <c r="BJ165" s="89">
        <v>113.75666666666666</v>
      </c>
      <c r="BK165" s="89">
        <v>14.823333333333332</v>
      </c>
      <c r="BL165" s="89">
        <v>2.3136666666666668</v>
      </c>
      <c r="BM165" s="89">
        <v>1.79</v>
      </c>
      <c r="BN165" s="89"/>
      <c r="BO165" s="113"/>
      <c r="BP165" s="89">
        <v>0.11799999999999999</v>
      </c>
      <c r="BQ165" s="113"/>
      <c r="BR165" s="890">
        <v>6.3666666666666663E-2</v>
      </c>
      <c r="BS165" s="89">
        <v>18.986666666666665</v>
      </c>
      <c r="BT165" s="89"/>
      <c r="BU165" s="89"/>
      <c r="BV165" s="618">
        <f>M165*0.467445576193329*10000</f>
        <v>314.2013347979493</v>
      </c>
      <c r="BW165" s="1001"/>
    </row>
    <row r="166" spans="2:75">
      <c r="B166" s="872" t="s">
        <v>2818</v>
      </c>
      <c r="C166" s="73" t="s">
        <v>2906</v>
      </c>
      <c r="D166" s="860" t="s">
        <v>1339</v>
      </c>
      <c r="E166" s="860" t="s">
        <v>2819</v>
      </c>
      <c r="F166" s="40" t="s">
        <v>32</v>
      </c>
      <c r="G166" s="860" t="s">
        <v>2820</v>
      </c>
      <c r="H166" s="995"/>
      <c r="I166" s="860"/>
      <c r="J166" s="73"/>
      <c r="K166" s="881"/>
      <c r="L166" s="888"/>
      <c r="M166" s="888"/>
      <c r="N166" s="888"/>
      <c r="O166" s="888"/>
      <c r="P166" s="888"/>
      <c r="Q166" s="888"/>
      <c r="R166" s="888"/>
      <c r="S166" s="888"/>
      <c r="T166" s="888"/>
      <c r="U166" s="888"/>
      <c r="V166" s="888"/>
      <c r="W166" s="888"/>
      <c r="X166" s="888"/>
      <c r="Y166" s="888"/>
      <c r="Z166" s="888"/>
      <c r="AA166" s="874"/>
      <c r="AB166" s="874"/>
      <c r="AC166" s="874"/>
      <c r="AD166" s="874"/>
      <c r="AE166" s="874"/>
      <c r="AF166" s="874"/>
      <c r="AG166" s="875"/>
      <c r="AH166" s="875"/>
      <c r="AI166" s="875"/>
      <c r="AJ166" s="875"/>
      <c r="AK166" s="968">
        <v>30</v>
      </c>
      <c r="AL166" s="113" t="s">
        <v>165</v>
      </c>
      <c r="AM166" s="73">
        <v>5</v>
      </c>
      <c r="AN166" s="882" t="s">
        <v>2932</v>
      </c>
      <c r="AO166" s="876">
        <f>W166*1*10000</f>
        <v>0</v>
      </c>
      <c r="AP166" s="876">
        <f>V166*1*10000</f>
        <v>0</v>
      </c>
      <c r="AQ166" s="89">
        <v>10.776</v>
      </c>
      <c r="AR166" s="89">
        <v>0.78400000000000003</v>
      </c>
      <c r="AS166" s="113"/>
      <c r="AT166" s="89">
        <v>3.3260000000000005</v>
      </c>
      <c r="AU166" s="89"/>
      <c r="AV166" s="89"/>
      <c r="AW166" s="89">
        <v>1172.6220000000001</v>
      </c>
      <c r="AX166" s="89">
        <v>2645.38</v>
      </c>
      <c r="AY166" s="89">
        <v>345.74200000000002</v>
      </c>
      <c r="AZ166" s="89">
        <v>1224.6659999999999</v>
      </c>
      <c r="BA166" s="89">
        <v>191.68600000000001</v>
      </c>
      <c r="BB166" s="89">
        <v>14.692000000000002</v>
      </c>
      <c r="BC166" s="89">
        <v>155.82200000000003</v>
      </c>
      <c r="BD166" s="89">
        <v>20.758000000000003</v>
      </c>
      <c r="BE166" s="89">
        <v>123.33</v>
      </c>
      <c r="BF166" s="89">
        <v>747.08600000000001</v>
      </c>
      <c r="BG166" s="89">
        <v>24.463999999999999</v>
      </c>
      <c r="BH166" s="89">
        <v>66.335999999999984</v>
      </c>
      <c r="BI166" s="89">
        <v>9.452</v>
      </c>
      <c r="BJ166" s="89">
        <v>59.620000000000005</v>
      </c>
      <c r="BK166" s="89">
        <v>9.3300000000000018</v>
      </c>
      <c r="BL166" s="89">
        <v>56.791999999999994</v>
      </c>
      <c r="BM166" s="89">
        <v>15.624000000000001</v>
      </c>
      <c r="BN166" s="89"/>
      <c r="BO166" s="113"/>
      <c r="BP166" s="89">
        <v>1.3739999999999999</v>
      </c>
      <c r="BQ166" s="113"/>
      <c r="BR166" s="89">
        <v>8.3200000000000024E-2</v>
      </c>
      <c r="BS166" s="89">
        <v>120.02200000000001</v>
      </c>
      <c r="BT166" s="89"/>
      <c r="BU166" s="89"/>
      <c r="BV166" s="618"/>
      <c r="BW166" s="1001"/>
    </row>
    <row r="167" spans="2:75">
      <c r="B167" s="872" t="s">
        <v>2818</v>
      </c>
      <c r="C167" s="73" t="s">
        <v>2906</v>
      </c>
      <c r="D167" s="860" t="s">
        <v>1339</v>
      </c>
      <c r="E167" s="860" t="s">
        <v>2819</v>
      </c>
      <c r="F167" s="40" t="s">
        <v>32</v>
      </c>
      <c r="G167" s="860" t="s">
        <v>2820</v>
      </c>
      <c r="H167" s="995"/>
      <c r="I167" s="860"/>
      <c r="J167" s="73"/>
      <c r="K167" s="881"/>
      <c r="L167" s="888"/>
      <c r="M167" s="888"/>
      <c r="N167" s="888"/>
      <c r="O167" s="888"/>
      <c r="P167" s="888"/>
      <c r="Q167" s="888"/>
      <c r="R167" s="888"/>
      <c r="S167" s="888"/>
      <c r="T167" s="888"/>
      <c r="U167" s="888"/>
      <c r="V167" s="888"/>
      <c r="W167" s="888"/>
      <c r="X167" s="888"/>
      <c r="Y167" s="888"/>
      <c r="Z167" s="888"/>
      <c r="AA167" s="874"/>
      <c r="AB167" s="874"/>
      <c r="AC167" s="874"/>
      <c r="AD167" s="874"/>
      <c r="AE167" s="874"/>
      <c r="AF167" s="874"/>
      <c r="AG167" s="875"/>
      <c r="AH167" s="875"/>
      <c r="AI167" s="875"/>
      <c r="AJ167" s="875"/>
      <c r="AK167" s="968">
        <v>30</v>
      </c>
      <c r="AL167" s="113" t="s">
        <v>165</v>
      </c>
      <c r="AM167" s="73">
        <v>8</v>
      </c>
      <c r="AN167" s="882" t="s">
        <v>2933</v>
      </c>
      <c r="AO167" s="876">
        <f>W167*1*10000</f>
        <v>0</v>
      </c>
      <c r="AP167" s="876">
        <f>V167*1*10000</f>
        <v>0</v>
      </c>
      <c r="AQ167" s="89">
        <v>1.3087500000000001</v>
      </c>
      <c r="AR167" s="890">
        <v>0.38125000000000003</v>
      </c>
      <c r="AS167" s="113"/>
      <c r="AT167" s="890">
        <v>0.40875000000000006</v>
      </c>
      <c r="AU167" s="89"/>
      <c r="AV167" s="89"/>
      <c r="AW167" s="89">
        <v>486.03625</v>
      </c>
      <c r="AX167" s="89">
        <v>834.04499999999996</v>
      </c>
      <c r="AY167" s="89">
        <v>96.60499999999999</v>
      </c>
      <c r="AZ167" s="89">
        <v>408.14374999999995</v>
      </c>
      <c r="BA167" s="89">
        <v>84.561250000000001</v>
      </c>
      <c r="BB167" s="89">
        <v>19.41</v>
      </c>
      <c r="BC167" s="89">
        <v>103.00124999999998</v>
      </c>
      <c r="BD167" s="89">
        <v>13.663750000000002</v>
      </c>
      <c r="BE167" s="89">
        <v>89.468750000000014</v>
      </c>
      <c r="BF167" s="89">
        <v>673.78000000000009</v>
      </c>
      <c r="BG167" s="89">
        <v>20.996249999999996</v>
      </c>
      <c r="BH167" s="89">
        <v>63.168750000000003</v>
      </c>
      <c r="BI167" s="89">
        <v>8.7637499999999999</v>
      </c>
      <c r="BJ167" s="89">
        <v>59.573750000000004</v>
      </c>
      <c r="BK167" s="89">
        <v>11.752500000000001</v>
      </c>
      <c r="BL167" s="89">
        <v>34.893749999999997</v>
      </c>
      <c r="BM167" s="89">
        <v>32.771249999999995</v>
      </c>
      <c r="BN167" s="89"/>
      <c r="BO167" s="113"/>
      <c r="BP167" s="89">
        <v>0.34175</v>
      </c>
      <c r="BQ167" s="113"/>
      <c r="BR167" s="890">
        <v>5.2624999999999998E-2</v>
      </c>
      <c r="BS167" s="89">
        <v>19.057499999999997</v>
      </c>
      <c r="BT167" s="89"/>
      <c r="BU167" s="89"/>
      <c r="BV167" s="618"/>
      <c r="BW167" s="1001"/>
    </row>
    <row r="168" spans="2:75">
      <c r="B168" s="872" t="s">
        <v>2818</v>
      </c>
      <c r="C168" s="73" t="s">
        <v>2906</v>
      </c>
      <c r="D168" s="860" t="s">
        <v>1339</v>
      </c>
      <c r="E168" s="860" t="s">
        <v>2819</v>
      </c>
      <c r="F168" s="40" t="s">
        <v>32</v>
      </c>
      <c r="G168" s="860" t="s">
        <v>2820</v>
      </c>
      <c r="H168" s="995"/>
      <c r="I168" s="860"/>
      <c r="J168" s="73"/>
      <c r="K168" s="881"/>
      <c r="L168" s="888"/>
      <c r="M168" s="888"/>
      <c r="N168" s="888"/>
      <c r="O168" s="888"/>
      <c r="P168" s="888"/>
      <c r="Q168" s="888"/>
      <c r="R168" s="888"/>
      <c r="S168" s="888"/>
      <c r="T168" s="888"/>
      <c r="U168" s="888"/>
      <c r="V168" s="888"/>
      <c r="W168" s="888"/>
      <c r="X168" s="888"/>
      <c r="Y168" s="888"/>
      <c r="Z168" s="888"/>
      <c r="AA168" s="874"/>
      <c r="AB168" s="874"/>
      <c r="AC168" s="874"/>
      <c r="AD168" s="874"/>
      <c r="AE168" s="874"/>
      <c r="AF168" s="874"/>
      <c r="AG168" s="875"/>
      <c r="AH168" s="875"/>
      <c r="AI168" s="875"/>
      <c r="AJ168" s="875"/>
      <c r="AK168" s="968">
        <v>30</v>
      </c>
      <c r="AL168" s="113" t="s">
        <v>165</v>
      </c>
      <c r="AM168" s="73">
        <v>3</v>
      </c>
      <c r="AN168" s="882" t="s">
        <v>2942</v>
      </c>
      <c r="AO168" s="876">
        <f>W168*1*10000</f>
        <v>0</v>
      </c>
      <c r="AP168" s="876">
        <f>V168*1*10000</f>
        <v>0</v>
      </c>
      <c r="AQ168" s="89">
        <v>11.040000000000001</v>
      </c>
      <c r="AR168" s="890">
        <v>0.41</v>
      </c>
      <c r="AS168" s="113"/>
      <c r="AT168" s="89">
        <v>1.58</v>
      </c>
      <c r="AU168" s="89"/>
      <c r="AV168" s="89"/>
      <c r="AW168" s="89">
        <v>181.15333333333334</v>
      </c>
      <c r="AX168" s="89">
        <v>698.63333333333333</v>
      </c>
      <c r="AY168" s="89">
        <v>144.50666666666666</v>
      </c>
      <c r="AZ168" s="89">
        <v>671.91</v>
      </c>
      <c r="BA168" s="89">
        <v>276.81333333333333</v>
      </c>
      <c r="BB168" s="89">
        <v>35.786666666666662</v>
      </c>
      <c r="BC168" s="89">
        <v>385.63000000000005</v>
      </c>
      <c r="BD168" s="89">
        <v>72.5</v>
      </c>
      <c r="BE168" s="89">
        <v>442.09999999999997</v>
      </c>
      <c r="BF168" s="89">
        <v>1911.8999999999999</v>
      </c>
      <c r="BG168" s="89">
        <v>75.066666666666677</v>
      </c>
      <c r="BH168" s="89">
        <v>209.26333333333332</v>
      </c>
      <c r="BI168" s="89">
        <v>28.536666666666665</v>
      </c>
      <c r="BJ168" s="89">
        <v>152.59</v>
      </c>
      <c r="BK168" s="89">
        <v>21.993333333333336</v>
      </c>
      <c r="BL168" s="89">
        <v>19.436666666666667</v>
      </c>
      <c r="BM168" s="89">
        <v>222.54999999999998</v>
      </c>
      <c r="BN168" s="89"/>
      <c r="BO168" s="113"/>
      <c r="BP168" s="89">
        <v>0.6399999999999999</v>
      </c>
      <c r="BQ168" s="113"/>
      <c r="BR168" s="890">
        <v>0.13999999999999999</v>
      </c>
      <c r="BS168" s="89">
        <v>138.47</v>
      </c>
      <c r="BT168" s="89"/>
      <c r="BU168" s="89"/>
      <c r="BV168" s="618"/>
      <c r="BW168" s="1001"/>
    </row>
    <row r="169" spans="2:75">
      <c r="B169" s="872" t="s">
        <v>2943</v>
      </c>
      <c r="C169" s="73" t="s">
        <v>2944</v>
      </c>
      <c r="D169" s="860" t="s">
        <v>1339</v>
      </c>
      <c r="E169" s="860" t="s">
        <v>2945</v>
      </c>
      <c r="F169" s="860">
        <v>3</v>
      </c>
      <c r="G169" s="860" t="s">
        <v>2946</v>
      </c>
      <c r="H169" s="995" t="s">
        <v>2947</v>
      </c>
      <c r="I169" s="860" t="s">
        <v>2643</v>
      </c>
      <c r="J169" s="73">
        <v>1</v>
      </c>
      <c r="K169" s="113">
        <v>1</v>
      </c>
      <c r="L169" s="87">
        <v>42.57</v>
      </c>
      <c r="M169" s="87">
        <v>0.05</v>
      </c>
      <c r="N169" s="87">
        <v>54.61</v>
      </c>
      <c r="O169" s="87">
        <v>0.21</v>
      </c>
      <c r="P169" s="87">
        <v>0.09</v>
      </c>
      <c r="Q169" s="87"/>
      <c r="R169" s="87">
        <v>0.06</v>
      </c>
      <c r="S169" s="87"/>
      <c r="T169" s="87">
        <v>0.01</v>
      </c>
      <c r="U169" s="87"/>
      <c r="V169" s="87">
        <v>2.9</v>
      </c>
      <c r="W169" s="87">
        <v>0.04</v>
      </c>
      <c r="X169" s="87"/>
      <c r="Y169" s="87">
        <v>1.23</v>
      </c>
      <c r="Z169" s="87">
        <v>100.14</v>
      </c>
      <c r="AA169" s="874">
        <v>1.3793103448275864E-2</v>
      </c>
      <c r="AB169" s="874">
        <v>0.76984337669232816</v>
      </c>
      <c r="AC169" s="874">
        <v>5.8745777647231604E-3</v>
      </c>
      <c r="AD169" s="874">
        <v>0.22428204554294867</v>
      </c>
      <c r="AE169" s="874">
        <v>1</v>
      </c>
      <c r="AF169" s="874"/>
      <c r="AG169" s="875">
        <f t="shared" si="46"/>
        <v>0.76984337669232816</v>
      </c>
      <c r="AH169" s="875">
        <f t="shared" si="46"/>
        <v>5.8745777647231604E-3</v>
      </c>
      <c r="AI169" s="875">
        <f t="shared" si="46"/>
        <v>0.22428204554294867</v>
      </c>
      <c r="AJ169" s="875">
        <f t="shared" si="45"/>
        <v>1</v>
      </c>
      <c r="AK169" s="968"/>
      <c r="AL169" s="113"/>
      <c r="AM169" s="73"/>
      <c r="AN169" s="73"/>
      <c r="AO169" s="876"/>
      <c r="AP169" s="876"/>
      <c r="AQ169" s="113"/>
      <c r="AR169" s="113"/>
      <c r="AS169" s="113"/>
      <c r="AT169" s="113"/>
      <c r="AU169" s="113"/>
      <c r="AV169" s="89"/>
      <c r="AW169" s="89"/>
      <c r="AX169" s="89"/>
      <c r="AY169" s="89"/>
      <c r="AZ169" s="89"/>
      <c r="BA169" s="89"/>
      <c r="BB169" s="89"/>
      <c r="BC169" s="89"/>
      <c r="BD169" s="89"/>
      <c r="BE169" s="89"/>
      <c r="BF169" s="89"/>
      <c r="BG169" s="89"/>
      <c r="BH169" s="89"/>
      <c r="BI169" s="89"/>
      <c r="BJ169" s="89"/>
      <c r="BK169" s="89"/>
      <c r="BL169" s="89"/>
      <c r="BM169" s="89"/>
      <c r="BN169" s="89"/>
      <c r="BO169" s="113"/>
      <c r="BP169" s="113"/>
      <c r="BQ169" s="113"/>
      <c r="BR169" s="113"/>
      <c r="BS169" s="113"/>
      <c r="BT169" s="113"/>
      <c r="BU169" s="113"/>
      <c r="BV169" s="618"/>
      <c r="BW169" s="1001"/>
    </row>
    <row r="170" spans="2:75">
      <c r="B170" s="872" t="s">
        <v>2943</v>
      </c>
      <c r="C170" s="73" t="s">
        <v>2944</v>
      </c>
      <c r="D170" s="860" t="s">
        <v>1339</v>
      </c>
      <c r="E170" s="860" t="s">
        <v>2945</v>
      </c>
      <c r="F170" s="860">
        <v>3</v>
      </c>
      <c r="G170" s="860" t="s">
        <v>2946</v>
      </c>
      <c r="H170" s="995" t="s">
        <v>2947</v>
      </c>
      <c r="I170" s="860" t="s">
        <v>2643</v>
      </c>
      <c r="J170" s="73">
        <v>1</v>
      </c>
      <c r="K170" s="113">
        <v>2</v>
      </c>
      <c r="L170" s="87">
        <v>42.67</v>
      </c>
      <c r="M170" s="87"/>
      <c r="N170" s="87">
        <v>54.21</v>
      </c>
      <c r="O170" s="87">
        <v>0.36</v>
      </c>
      <c r="P170" s="87">
        <v>0.12</v>
      </c>
      <c r="Q170" s="87"/>
      <c r="R170" s="87">
        <v>0.05</v>
      </c>
      <c r="S170" s="87"/>
      <c r="T170" s="87">
        <v>0.03</v>
      </c>
      <c r="U170" s="87"/>
      <c r="V170" s="87">
        <v>2.8</v>
      </c>
      <c r="W170" s="87">
        <v>0.03</v>
      </c>
      <c r="X170" s="87"/>
      <c r="Y170" s="87">
        <v>1.18</v>
      </c>
      <c r="Z170" s="87">
        <v>99.75</v>
      </c>
      <c r="AA170" s="874">
        <v>1.0714285714285714E-2</v>
      </c>
      <c r="AB170" s="874">
        <v>0.74329705335810992</v>
      </c>
      <c r="AC170" s="874">
        <v>4.4059333235423699E-3</v>
      </c>
      <c r="AD170" s="874">
        <v>0.2522970133183477</v>
      </c>
      <c r="AE170" s="874">
        <v>1</v>
      </c>
      <c r="AF170" s="874"/>
      <c r="AG170" s="875">
        <f t="shared" si="46"/>
        <v>0.74329705335810992</v>
      </c>
      <c r="AH170" s="875">
        <f t="shared" si="46"/>
        <v>4.4059333235423699E-3</v>
      </c>
      <c r="AI170" s="875">
        <f t="shared" si="46"/>
        <v>0.2522970133183477</v>
      </c>
      <c r="AJ170" s="875">
        <f t="shared" si="45"/>
        <v>1</v>
      </c>
      <c r="AK170" s="968"/>
      <c r="AL170" s="113"/>
      <c r="AM170" s="73"/>
      <c r="AN170" s="73"/>
      <c r="AO170" s="876"/>
      <c r="AP170" s="876"/>
      <c r="AQ170" s="113"/>
      <c r="AR170" s="113"/>
      <c r="AS170" s="113"/>
      <c r="AT170" s="113"/>
      <c r="AU170" s="113"/>
      <c r="AV170" s="89"/>
      <c r="AW170" s="89"/>
      <c r="AX170" s="89"/>
      <c r="AY170" s="89"/>
      <c r="AZ170" s="89"/>
      <c r="BA170" s="89"/>
      <c r="BB170" s="89"/>
      <c r="BC170" s="89"/>
      <c r="BD170" s="89"/>
      <c r="BE170" s="89"/>
      <c r="BF170" s="89"/>
      <c r="BG170" s="89"/>
      <c r="BH170" s="89"/>
      <c r="BI170" s="89"/>
      <c r="BJ170" s="89"/>
      <c r="BK170" s="89"/>
      <c r="BL170" s="89"/>
      <c r="BM170" s="89"/>
      <c r="BN170" s="89"/>
      <c r="BO170" s="113"/>
      <c r="BP170" s="113"/>
      <c r="BQ170" s="113"/>
      <c r="BR170" s="113"/>
      <c r="BS170" s="113"/>
      <c r="BT170" s="113"/>
      <c r="BU170" s="113"/>
      <c r="BV170" s="618"/>
      <c r="BW170" s="1001"/>
    </row>
    <row r="171" spans="2:75">
      <c r="B171" s="872" t="s">
        <v>2943</v>
      </c>
      <c r="C171" s="73" t="s">
        <v>2944</v>
      </c>
      <c r="D171" s="860" t="s">
        <v>1339</v>
      </c>
      <c r="E171" s="860" t="s">
        <v>2945</v>
      </c>
      <c r="F171" s="860">
        <v>3</v>
      </c>
      <c r="G171" s="860" t="s">
        <v>2946</v>
      </c>
      <c r="H171" s="995" t="s">
        <v>2947</v>
      </c>
      <c r="I171" s="860" t="s">
        <v>2643</v>
      </c>
      <c r="J171" s="73">
        <v>1</v>
      </c>
      <c r="K171" s="113">
        <v>3</v>
      </c>
      <c r="L171" s="87">
        <v>42.64</v>
      </c>
      <c r="M171" s="87">
        <v>0.02</v>
      </c>
      <c r="N171" s="87">
        <v>54.46</v>
      </c>
      <c r="O171" s="87">
        <v>0.38</v>
      </c>
      <c r="P171" s="87">
        <v>0.17</v>
      </c>
      <c r="Q171" s="87"/>
      <c r="R171" s="87">
        <v>0.1</v>
      </c>
      <c r="S171" s="87"/>
      <c r="T171" s="87">
        <v>0.04</v>
      </c>
      <c r="U171" s="87"/>
      <c r="V171" s="87">
        <v>2.75</v>
      </c>
      <c r="W171" s="87">
        <v>0.06</v>
      </c>
      <c r="X171" s="87"/>
      <c r="Y171" s="87">
        <v>1.17</v>
      </c>
      <c r="Z171" s="87">
        <v>100.3</v>
      </c>
      <c r="AA171" s="874">
        <v>2.1818181818181816E-2</v>
      </c>
      <c r="AB171" s="874">
        <v>0.73002389169100079</v>
      </c>
      <c r="AC171" s="874">
        <v>8.8118666470847398E-3</v>
      </c>
      <c r="AD171" s="874">
        <v>0.26116424166191449</v>
      </c>
      <c r="AE171" s="874">
        <v>1</v>
      </c>
      <c r="AF171" s="874"/>
      <c r="AG171" s="875">
        <f t="shared" si="46"/>
        <v>0.73002389169100079</v>
      </c>
      <c r="AH171" s="875">
        <f t="shared" si="46"/>
        <v>8.8118666470847398E-3</v>
      </c>
      <c r="AI171" s="875">
        <f t="shared" si="46"/>
        <v>0.26116424166191449</v>
      </c>
      <c r="AJ171" s="875">
        <f t="shared" si="45"/>
        <v>1</v>
      </c>
      <c r="AK171" s="968"/>
      <c r="AL171" s="113"/>
      <c r="AM171" s="73"/>
      <c r="AN171" s="73"/>
      <c r="AO171" s="876"/>
      <c r="AP171" s="876"/>
      <c r="AQ171" s="113"/>
      <c r="AR171" s="113"/>
      <c r="AS171" s="113"/>
      <c r="AT171" s="113"/>
      <c r="AU171" s="113"/>
      <c r="AV171" s="89"/>
      <c r="AW171" s="89"/>
      <c r="AX171" s="89"/>
      <c r="AY171" s="89"/>
      <c r="AZ171" s="89"/>
      <c r="BA171" s="89"/>
      <c r="BB171" s="89"/>
      <c r="BC171" s="89"/>
      <c r="BD171" s="89"/>
      <c r="BE171" s="89"/>
      <c r="BF171" s="89"/>
      <c r="BG171" s="89"/>
      <c r="BH171" s="89"/>
      <c r="BI171" s="89"/>
      <c r="BJ171" s="89"/>
      <c r="BK171" s="89"/>
      <c r="BL171" s="89"/>
      <c r="BM171" s="89"/>
      <c r="BN171" s="89"/>
      <c r="BO171" s="113"/>
      <c r="BP171" s="113"/>
      <c r="BQ171" s="113"/>
      <c r="BR171" s="113"/>
      <c r="BS171" s="113"/>
      <c r="BT171" s="113"/>
      <c r="BU171" s="113"/>
      <c r="BV171" s="618"/>
      <c r="BW171" s="1001"/>
    </row>
    <row r="172" spans="2:75">
      <c r="B172" s="872" t="s">
        <v>2943</v>
      </c>
      <c r="C172" s="73" t="s">
        <v>2944</v>
      </c>
      <c r="D172" s="860" t="s">
        <v>1339</v>
      </c>
      <c r="E172" s="860" t="s">
        <v>2945</v>
      </c>
      <c r="F172" s="860">
        <v>3</v>
      </c>
      <c r="G172" s="860" t="s">
        <v>2946</v>
      </c>
      <c r="H172" s="995" t="s">
        <v>2947</v>
      </c>
      <c r="I172" s="860" t="s">
        <v>2643</v>
      </c>
      <c r="J172" s="73">
        <v>1</v>
      </c>
      <c r="K172" s="113">
        <v>4</v>
      </c>
      <c r="L172" s="87">
        <v>42.86</v>
      </c>
      <c r="M172" s="87">
        <v>0.04</v>
      </c>
      <c r="N172" s="87">
        <v>54.17</v>
      </c>
      <c r="O172" s="87">
        <v>0.41</v>
      </c>
      <c r="P172" s="87">
        <v>7.0000000000000007E-2</v>
      </c>
      <c r="Q172" s="87"/>
      <c r="R172" s="87">
        <v>0.1</v>
      </c>
      <c r="S172" s="87"/>
      <c r="T172" s="87">
        <v>0.05</v>
      </c>
      <c r="U172" s="87"/>
      <c r="V172" s="87">
        <v>2.7</v>
      </c>
      <c r="W172" s="87">
        <v>0.08</v>
      </c>
      <c r="X172" s="87"/>
      <c r="Y172" s="87">
        <v>1.1499999999999999</v>
      </c>
      <c r="Z172" s="87">
        <v>100.27</v>
      </c>
      <c r="AA172" s="874">
        <v>2.9629629629629627E-2</v>
      </c>
      <c r="AB172" s="874">
        <v>0.71675073002389178</v>
      </c>
      <c r="AC172" s="874">
        <v>1.1749155529446321E-2</v>
      </c>
      <c r="AD172" s="874">
        <v>0.27150011444666189</v>
      </c>
      <c r="AE172" s="874">
        <v>1</v>
      </c>
      <c r="AF172" s="874"/>
      <c r="AG172" s="875">
        <f t="shared" si="46"/>
        <v>0.71675073002389178</v>
      </c>
      <c r="AH172" s="875">
        <f t="shared" si="46"/>
        <v>1.1749155529446321E-2</v>
      </c>
      <c r="AI172" s="875">
        <f t="shared" si="46"/>
        <v>0.27150011444666189</v>
      </c>
      <c r="AJ172" s="875">
        <f t="shared" si="45"/>
        <v>1</v>
      </c>
      <c r="AK172" s="968"/>
      <c r="AL172" s="113"/>
      <c r="AM172" s="73"/>
      <c r="AN172" s="73"/>
      <c r="AO172" s="876"/>
      <c r="AP172" s="876"/>
      <c r="AQ172" s="113"/>
      <c r="AR172" s="113"/>
      <c r="AS172" s="113"/>
      <c r="AT172" s="113"/>
      <c r="AU172" s="113"/>
      <c r="AV172" s="89"/>
      <c r="AW172" s="89"/>
      <c r="AX172" s="89"/>
      <c r="AY172" s="89"/>
      <c r="AZ172" s="89"/>
      <c r="BA172" s="89"/>
      <c r="BB172" s="89"/>
      <c r="BC172" s="89"/>
      <c r="BD172" s="89"/>
      <c r="BE172" s="89"/>
      <c r="BF172" s="89"/>
      <c r="BG172" s="89"/>
      <c r="BH172" s="89"/>
      <c r="BI172" s="89"/>
      <c r="BJ172" s="89"/>
      <c r="BK172" s="89"/>
      <c r="BL172" s="89"/>
      <c r="BM172" s="89"/>
      <c r="BN172" s="89"/>
      <c r="BO172" s="113"/>
      <c r="BP172" s="113"/>
      <c r="BQ172" s="113"/>
      <c r="BR172" s="113"/>
      <c r="BS172" s="113"/>
      <c r="BT172" s="113"/>
      <c r="BU172" s="113"/>
      <c r="BV172" s="618"/>
      <c r="BW172" s="1001"/>
    </row>
    <row r="173" spans="2:75">
      <c r="B173" s="872" t="s">
        <v>2943</v>
      </c>
      <c r="C173" s="73" t="s">
        <v>2944</v>
      </c>
      <c r="D173" s="860" t="s">
        <v>1339</v>
      </c>
      <c r="E173" s="860" t="s">
        <v>2945</v>
      </c>
      <c r="F173" s="860">
        <v>3</v>
      </c>
      <c r="G173" s="860" t="s">
        <v>2946</v>
      </c>
      <c r="H173" s="995" t="s">
        <v>2947</v>
      </c>
      <c r="I173" s="860" t="s">
        <v>2643</v>
      </c>
      <c r="J173" s="73">
        <v>1</v>
      </c>
      <c r="K173" s="113">
        <v>5</v>
      </c>
      <c r="L173" s="87">
        <v>42.66</v>
      </c>
      <c r="M173" s="87">
        <v>0.03</v>
      </c>
      <c r="N173" s="87">
        <v>54.73</v>
      </c>
      <c r="O173" s="87">
        <v>0.47</v>
      </c>
      <c r="P173" s="87">
        <v>0.1</v>
      </c>
      <c r="Q173" s="87"/>
      <c r="R173" s="87">
        <v>0.09</v>
      </c>
      <c r="S173" s="87"/>
      <c r="T173" s="87">
        <v>0.05</v>
      </c>
      <c r="U173" s="87"/>
      <c r="V173" s="87">
        <v>2.4900000000000002</v>
      </c>
      <c r="W173" s="87">
        <v>0.04</v>
      </c>
      <c r="X173" s="87"/>
      <c r="Y173" s="87">
        <v>1.06</v>
      </c>
      <c r="Z173" s="87">
        <v>100.51</v>
      </c>
      <c r="AA173" s="874">
        <v>1.6064257028112448E-2</v>
      </c>
      <c r="AB173" s="874">
        <v>0.66100345102203351</v>
      </c>
      <c r="AC173" s="874">
        <v>5.8745777647231604E-3</v>
      </c>
      <c r="AD173" s="874">
        <v>0.33312197121324333</v>
      </c>
      <c r="AE173" s="874">
        <v>1</v>
      </c>
      <c r="AF173" s="874"/>
      <c r="AG173" s="875">
        <f t="shared" si="46"/>
        <v>0.66100345102203351</v>
      </c>
      <c r="AH173" s="875">
        <f t="shared" si="46"/>
        <v>5.8745777647231604E-3</v>
      </c>
      <c r="AI173" s="875">
        <f t="shared" si="46"/>
        <v>0.33312197121324333</v>
      </c>
      <c r="AJ173" s="875">
        <f t="shared" si="45"/>
        <v>1</v>
      </c>
      <c r="AK173" s="968"/>
      <c r="AL173" s="113"/>
      <c r="AM173" s="73"/>
      <c r="AN173" s="73"/>
      <c r="AO173" s="876"/>
      <c r="AP173" s="876"/>
      <c r="AQ173" s="113"/>
      <c r="AR173" s="113"/>
      <c r="AS173" s="113"/>
      <c r="AT173" s="113"/>
      <c r="AU173" s="113"/>
      <c r="AV173" s="89"/>
      <c r="AW173" s="89"/>
      <c r="AX173" s="89"/>
      <c r="AY173" s="89"/>
      <c r="AZ173" s="89"/>
      <c r="BA173" s="89"/>
      <c r="BB173" s="89"/>
      <c r="BC173" s="89"/>
      <c r="BD173" s="89"/>
      <c r="BE173" s="89"/>
      <c r="BF173" s="89"/>
      <c r="BG173" s="89"/>
      <c r="BH173" s="89"/>
      <c r="BI173" s="89"/>
      <c r="BJ173" s="89"/>
      <c r="BK173" s="89"/>
      <c r="BL173" s="89"/>
      <c r="BM173" s="89"/>
      <c r="BN173" s="89"/>
      <c r="BO173" s="113"/>
      <c r="BP173" s="113"/>
      <c r="BQ173" s="113"/>
      <c r="BR173" s="113"/>
      <c r="BS173" s="113"/>
      <c r="BT173" s="113"/>
      <c r="BU173" s="113"/>
      <c r="BV173" s="618"/>
      <c r="BW173" s="1001"/>
    </row>
    <row r="174" spans="2:75">
      <c r="B174" s="872" t="s">
        <v>2943</v>
      </c>
      <c r="C174" s="73" t="s">
        <v>2944</v>
      </c>
      <c r="D174" s="860" t="s">
        <v>1339</v>
      </c>
      <c r="E174" s="860" t="s">
        <v>2945</v>
      </c>
      <c r="F174" s="860">
        <v>3</v>
      </c>
      <c r="G174" s="860" t="s">
        <v>2946</v>
      </c>
      <c r="H174" s="995" t="s">
        <v>2947</v>
      </c>
      <c r="I174" s="860" t="s">
        <v>2643</v>
      </c>
      <c r="J174" s="73">
        <v>1</v>
      </c>
      <c r="K174" s="113">
        <v>6</v>
      </c>
      <c r="L174" s="87">
        <v>42.59</v>
      </c>
      <c r="M174" s="87">
        <v>0.04</v>
      </c>
      <c r="N174" s="87">
        <v>54.75</v>
      </c>
      <c r="O174" s="87">
        <v>0.39</v>
      </c>
      <c r="P174" s="87">
        <v>0.2</v>
      </c>
      <c r="Q174" s="87"/>
      <c r="R174" s="87">
        <v>0.1</v>
      </c>
      <c r="S174" s="87"/>
      <c r="T174" s="87">
        <v>0.04</v>
      </c>
      <c r="U174" s="87"/>
      <c r="V174" s="87">
        <v>2.42</v>
      </c>
      <c r="W174" s="87">
        <v>0.08</v>
      </c>
      <c r="X174" s="87"/>
      <c r="Y174" s="87">
        <v>1.03</v>
      </c>
      <c r="Z174" s="87">
        <v>100.95</v>
      </c>
      <c r="AA174" s="874">
        <v>3.3057851239669422E-2</v>
      </c>
      <c r="AB174" s="874">
        <v>0.64242102468808071</v>
      </c>
      <c r="AC174" s="874">
        <v>1.1749155529446321E-2</v>
      </c>
      <c r="AD174" s="874">
        <v>0.34582981978247296</v>
      </c>
      <c r="AE174" s="874">
        <v>1</v>
      </c>
      <c r="AF174" s="874"/>
      <c r="AG174" s="875">
        <f t="shared" si="46"/>
        <v>0.64242102468808071</v>
      </c>
      <c r="AH174" s="875">
        <f t="shared" si="46"/>
        <v>1.1749155529446321E-2</v>
      </c>
      <c r="AI174" s="875">
        <f t="shared" si="46"/>
        <v>0.34582981978247296</v>
      </c>
      <c r="AJ174" s="875">
        <f t="shared" si="45"/>
        <v>1</v>
      </c>
      <c r="AK174" s="968"/>
      <c r="AL174" s="113"/>
      <c r="AM174" s="73"/>
      <c r="AN174" s="73"/>
      <c r="AO174" s="876"/>
      <c r="AP174" s="876"/>
      <c r="AQ174" s="113"/>
      <c r="AR174" s="113"/>
      <c r="AS174" s="113"/>
      <c r="AT174" s="113"/>
      <c r="AU174" s="113"/>
      <c r="AV174" s="89"/>
      <c r="AW174" s="89"/>
      <c r="AX174" s="89"/>
      <c r="AY174" s="89"/>
      <c r="AZ174" s="89"/>
      <c r="BA174" s="89"/>
      <c r="BB174" s="89"/>
      <c r="BC174" s="89"/>
      <c r="BD174" s="89"/>
      <c r="BE174" s="89"/>
      <c r="BF174" s="89"/>
      <c r="BG174" s="89"/>
      <c r="BH174" s="89"/>
      <c r="BI174" s="89"/>
      <c r="BJ174" s="89"/>
      <c r="BK174" s="89"/>
      <c r="BL174" s="89"/>
      <c r="BM174" s="89"/>
      <c r="BN174" s="89"/>
      <c r="BO174" s="113"/>
      <c r="BP174" s="113"/>
      <c r="BQ174" s="113"/>
      <c r="BR174" s="113"/>
      <c r="BS174" s="113"/>
      <c r="BT174" s="113"/>
      <c r="BU174" s="113"/>
      <c r="BV174" s="618"/>
      <c r="BW174" s="1001"/>
    </row>
    <row r="175" spans="2:75">
      <c r="B175" s="872" t="s">
        <v>2943</v>
      </c>
      <c r="C175" s="73" t="s">
        <v>2944</v>
      </c>
      <c r="D175" s="860" t="s">
        <v>1339</v>
      </c>
      <c r="E175" s="860" t="s">
        <v>2945</v>
      </c>
      <c r="F175" s="860">
        <v>3</v>
      </c>
      <c r="G175" s="860" t="s">
        <v>2946</v>
      </c>
      <c r="H175" s="995" t="s">
        <v>2947</v>
      </c>
      <c r="I175" s="860" t="s">
        <v>2643</v>
      </c>
      <c r="J175" s="73">
        <v>1</v>
      </c>
      <c r="K175" s="113">
        <v>7</v>
      </c>
      <c r="L175" s="87">
        <v>42.15</v>
      </c>
      <c r="M175" s="87">
        <v>0.01</v>
      </c>
      <c r="N175" s="87">
        <v>54.63</v>
      </c>
      <c r="O175" s="87">
        <v>0.33</v>
      </c>
      <c r="P175" s="87">
        <v>0.06</v>
      </c>
      <c r="Q175" s="87"/>
      <c r="R175" s="87">
        <v>0.1</v>
      </c>
      <c r="S175" s="87"/>
      <c r="T175" s="87">
        <v>0.05</v>
      </c>
      <c r="U175" s="87"/>
      <c r="V175" s="87">
        <v>2.84</v>
      </c>
      <c r="W175" s="87">
        <v>0.05</v>
      </c>
      <c r="X175" s="87"/>
      <c r="Y175" s="87">
        <v>1.2</v>
      </c>
      <c r="Z175" s="87">
        <v>99.71</v>
      </c>
      <c r="AA175" s="874">
        <v>1.7605633802816902E-2</v>
      </c>
      <c r="AB175" s="874">
        <v>0.75391558269179715</v>
      </c>
      <c r="AC175" s="874">
        <v>7.343222205903951E-3</v>
      </c>
      <c r="AD175" s="874">
        <v>0.23874119510229891</v>
      </c>
      <c r="AE175" s="874">
        <v>1</v>
      </c>
      <c r="AF175" s="874"/>
      <c r="AG175" s="875">
        <f t="shared" ref="AG175:AI188" si="47">AB175</f>
        <v>0.75391558269179715</v>
      </c>
      <c r="AH175" s="875">
        <f t="shared" si="47"/>
        <v>7.343222205903951E-3</v>
      </c>
      <c r="AI175" s="875">
        <f t="shared" si="47"/>
        <v>0.23874119510229891</v>
      </c>
      <c r="AJ175" s="875">
        <f t="shared" si="45"/>
        <v>1</v>
      </c>
      <c r="AK175" s="968"/>
      <c r="AL175" s="113"/>
      <c r="AM175" s="73"/>
      <c r="AN175" s="73"/>
      <c r="AO175" s="876"/>
      <c r="AP175" s="876"/>
      <c r="AQ175" s="113"/>
      <c r="AR175" s="113"/>
      <c r="AS175" s="113"/>
      <c r="AT175" s="113"/>
      <c r="AU175" s="113"/>
      <c r="AV175" s="89"/>
      <c r="AW175" s="89"/>
      <c r="AX175" s="89"/>
      <c r="AY175" s="89"/>
      <c r="AZ175" s="89"/>
      <c r="BA175" s="89"/>
      <c r="BB175" s="89"/>
      <c r="BC175" s="89"/>
      <c r="BD175" s="89"/>
      <c r="BE175" s="89"/>
      <c r="BF175" s="89"/>
      <c r="BG175" s="89"/>
      <c r="BH175" s="89"/>
      <c r="BI175" s="89"/>
      <c r="BJ175" s="89"/>
      <c r="BK175" s="89"/>
      <c r="BL175" s="89"/>
      <c r="BM175" s="89"/>
      <c r="BN175" s="89"/>
      <c r="BO175" s="113"/>
      <c r="BP175" s="113"/>
      <c r="BQ175" s="113"/>
      <c r="BR175" s="113"/>
      <c r="BS175" s="113"/>
      <c r="BT175" s="113"/>
      <c r="BU175" s="113"/>
      <c r="BV175" s="618"/>
      <c r="BW175" s="1001"/>
    </row>
    <row r="176" spans="2:75">
      <c r="B176" s="872" t="s">
        <v>2943</v>
      </c>
      <c r="C176" s="73" t="s">
        <v>2944</v>
      </c>
      <c r="D176" s="860" t="s">
        <v>1339</v>
      </c>
      <c r="E176" s="860" t="s">
        <v>2945</v>
      </c>
      <c r="F176" s="860">
        <v>3</v>
      </c>
      <c r="G176" s="860" t="s">
        <v>2946</v>
      </c>
      <c r="H176" s="995" t="s">
        <v>2947</v>
      </c>
      <c r="I176" s="860" t="s">
        <v>2643</v>
      </c>
      <c r="J176" s="73">
        <v>1</v>
      </c>
      <c r="K176" s="113">
        <v>8</v>
      </c>
      <c r="L176" s="87">
        <v>42.09</v>
      </c>
      <c r="M176" s="87">
        <v>0.18</v>
      </c>
      <c r="N176" s="87">
        <v>53.66</v>
      </c>
      <c r="O176" s="87">
        <v>0.51</v>
      </c>
      <c r="P176" s="87">
        <v>0.61</v>
      </c>
      <c r="Q176" s="87"/>
      <c r="R176" s="87">
        <v>0.09</v>
      </c>
      <c r="S176" s="87"/>
      <c r="T176" s="87">
        <v>7.0000000000000007E-2</v>
      </c>
      <c r="U176" s="87"/>
      <c r="V176" s="87">
        <v>2.86</v>
      </c>
      <c r="W176" s="87">
        <v>0.05</v>
      </c>
      <c r="X176" s="87"/>
      <c r="Y176" s="87">
        <v>1.21</v>
      </c>
      <c r="Z176" s="87">
        <v>99.67</v>
      </c>
      <c r="AA176" s="874">
        <v>1.7482517482517484E-2</v>
      </c>
      <c r="AB176" s="874">
        <v>0.75922484735864082</v>
      </c>
      <c r="AC176" s="874">
        <v>7.343222205903951E-3</v>
      </c>
      <c r="AD176" s="874">
        <v>0.23343193043545524</v>
      </c>
      <c r="AE176" s="874">
        <v>1</v>
      </c>
      <c r="AF176" s="874"/>
      <c r="AG176" s="875">
        <f t="shared" si="47"/>
        <v>0.75922484735864082</v>
      </c>
      <c r="AH176" s="875">
        <f t="shared" si="47"/>
        <v>7.343222205903951E-3</v>
      </c>
      <c r="AI176" s="875">
        <f t="shared" si="47"/>
        <v>0.23343193043545524</v>
      </c>
      <c r="AJ176" s="875">
        <f t="shared" si="45"/>
        <v>1</v>
      </c>
      <c r="AK176" s="968"/>
      <c r="AL176" s="113"/>
      <c r="AM176" s="73"/>
      <c r="AN176" s="73"/>
      <c r="AO176" s="876"/>
      <c r="AP176" s="876"/>
      <c r="AQ176" s="113"/>
      <c r="AR176" s="113"/>
      <c r="AS176" s="113"/>
      <c r="AT176" s="113"/>
      <c r="AU176" s="113"/>
      <c r="AV176" s="89"/>
      <c r="AW176" s="89"/>
      <c r="AX176" s="89"/>
      <c r="AY176" s="89"/>
      <c r="AZ176" s="89"/>
      <c r="BA176" s="89"/>
      <c r="BB176" s="89"/>
      <c r="BC176" s="89"/>
      <c r="BD176" s="89"/>
      <c r="BE176" s="89"/>
      <c r="BF176" s="89"/>
      <c r="BG176" s="89"/>
      <c r="BH176" s="89"/>
      <c r="BI176" s="89"/>
      <c r="BJ176" s="89"/>
      <c r="BK176" s="89"/>
      <c r="BL176" s="89"/>
      <c r="BM176" s="89"/>
      <c r="BN176" s="89"/>
      <c r="BO176" s="113"/>
      <c r="BP176" s="113"/>
      <c r="BQ176" s="113"/>
      <c r="BR176" s="113"/>
      <c r="BS176" s="113"/>
      <c r="BT176" s="113"/>
      <c r="BU176" s="113"/>
      <c r="BV176" s="618"/>
      <c r="BW176" s="1001"/>
    </row>
    <row r="177" spans="2:75">
      <c r="B177" s="872" t="s">
        <v>2943</v>
      </c>
      <c r="C177" s="73" t="s">
        <v>2944</v>
      </c>
      <c r="D177" s="860" t="s">
        <v>1339</v>
      </c>
      <c r="E177" s="860" t="s">
        <v>2945</v>
      </c>
      <c r="F177" s="860">
        <v>3</v>
      </c>
      <c r="G177" s="860" t="s">
        <v>2946</v>
      </c>
      <c r="H177" s="995" t="s">
        <v>2947</v>
      </c>
      <c r="I177" s="860" t="s">
        <v>2643</v>
      </c>
      <c r="J177" s="73">
        <v>1</v>
      </c>
      <c r="K177" s="113">
        <v>9</v>
      </c>
      <c r="L177" s="87">
        <v>42.79</v>
      </c>
      <c r="M177" s="87"/>
      <c r="N177" s="87">
        <v>54.29</v>
      </c>
      <c r="O177" s="87">
        <v>0.41</v>
      </c>
      <c r="P177" s="87">
        <v>0.27</v>
      </c>
      <c r="Q177" s="87"/>
      <c r="R177" s="87">
        <v>0.1</v>
      </c>
      <c r="S177" s="87"/>
      <c r="T177" s="87">
        <v>0.04</v>
      </c>
      <c r="U177" s="87"/>
      <c r="V177" s="87">
        <v>2.63</v>
      </c>
      <c r="W177" s="87">
        <v>0.06</v>
      </c>
      <c r="X177" s="87"/>
      <c r="Y177" s="87">
        <v>1.1200000000000001</v>
      </c>
      <c r="Z177" s="87">
        <v>100.44</v>
      </c>
      <c r="AA177" s="874">
        <v>2.2813688212927757E-2</v>
      </c>
      <c r="AB177" s="874">
        <v>0.69816830368993898</v>
      </c>
      <c r="AC177" s="874">
        <v>8.8118666470847398E-3</v>
      </c>
      <c r="AD177" s="874">
        <v>0.29301982966297629</v>
      </c>
      <c r="AE177" s="874">
        <v>1</v>
      </c>
      <c r="AF177" s="874"/>
      <c r="AG177" s="875">
        <f t="shared" si="47"/>
        <v>0.69816830368993898</v>
      </c>
      <c r="AH177" s="875">
        <f t="shared" si="47"/>
        <v>8.8118666470847398E-3</v>
      </c>
      <c r="AI177" s="875">
        <f t="shared" si="47"/>
        <v>0.29301982966297629</v>
      </c>
      <c r="AJ177" s="875">
        <f t="shared" si="45"/>
        <v>1</v>
      </c>
      <c r="AK177" s="968"/>
      <c r="AL177" s="113"/>
      <c r="AM177" s="73"/>
      <c r="AN177" s="73"/>
      <c r="AO177" s="876"/>
      <c r="AP177" s="876"/>
      <c r="AQ177" s="113"/>
      <c r="AR177" s="113"/>
      <c r="AS177" s="113"/>
      <c r="AT177" s="113"/>
      <c r="AU177" s="113"/>
      <c r="AV177" s="89"/>
      <c r="AW177" s="89"/>
      <c r="AX177" s="89"/>
      <c r="AY177" s="89"/>
      <c r="AZ177" s="89"/>
      <c r="BA177" s="89"/>
      <c r="BB177" s="89"/>
      <c r="BC177" s="89"/>
      <c r="BD177" s="89"/>
      <c r="BE177" s="89"/>
      <c r="BF177" s="89"/>
      <c r="BG177" s="89"/>
      <c r="BH177" s="89"/>
      <c r="BI177" s="89"/>
      <c r="BJ177" s="89"/>
      <c r="BK177" s="89"/>
      <c r="BL177" s="89"/>
      <c r="BM177" s="89"/>
      <c r="BN177" s="89"/>
      <c r="BO177" s="113"/>
      <c r="BP177" s="113"/>
      <c r="BQ177" s="113"/>
      <c r="BR177" s="113"/>
      <c r="BS177" s="113"/>
      <c r="BT177" s="113"/>
      <c r="BU177" s="113"/>
      <c r="BV177" s="618"/>
      <c r="BW177" s="1001"/>
    </row>
    <row r="178" spans="2:75">
      <c r="B178" s="872" t="s">
        <v>2943</v>
      </c>
      <c r="C178" s="73" t="s">
        <v>2944</v>
      </c>
      <c r="D178" s="860" t="s">
        <v>1339</v>
      </c>
      <c r="E178" s="860" t="s">
        <v>2945</v>
      </c>
      <c r="F178" s="860">
        <v>3</v>
      </c>
      <c r="G178" s="860" t="s">
        <v>2946</v>
      </c>
      <c r="H178" s="995" t="s">
        <v>2947</v>
      </c>
      <c r="I178" s="860" t="s">
        <v>2643</v>
      </c>
      <c r="J178" s="73">
        <v>1</v>
      </c>
      <c r="K178" s="113">
        <v>10</v>
      </c>
      <c r="L178" s="87">
        <v>42.78</v>
      </c>
      <c r="M178" s="87">
        <v>0.04</v>
      </c>
      <c r="N178" s="87">
        <v>54.57</v>
      </c>
      <c r="O178" s="87">
        <v>0.33</v>
      </c>
      <c r="P178" s="87">
        <v>0.15</v>
      </c>
      <c r="Q178" s="87"/>
      <c r="R178" s="87">
        <v>0.08</v>
      </c>
      <c r="S178" s="87"/>
      <c r="T178" s="87">
        <v>0.04</v>
      </c>
      <c r="U178" s="87"/>
      <c r="V178" s="87">
        <v>2.88</v>
      </c>
      <c r="W178" s="87">
        <v>7.0000000000000007E-2</v>
      </c>
      <c r="X178" s="87"/>
      <c r="Y178" s="87">
        <v>1.22</v>
      </c>
      <c r="Z178" s="87">
        <v>100.67</v>
      </c>
      <c r="AA178" s="874">
        <v>2.4305555555555559E-2</v>
      </c>
      <c r="AB178" s="874">
        <v>0.76453411202548449</v>
      </c>
      <c r="AC178" s="874">
        <v>1.0280511088265531E-2</v>
      </c>
      <c r="AD178" s="874">
        <v>0.22518537688624998</v>
      </c>
      <c r="AE178" s="874">
        <v>1</v>
      </c>
      <c r="AF178" s="874"/>
      <c r="AG178" s="875">
        <f t="shared" si="47"/>
        <v>0.76453411202548449</v>
      </c>
      <c r="AH178" s="875">
        <f t="shared" si="47"/>
        <v>1.0280511088265531E-2</v>
      </c>
      <c r="AI178" s="875">
        <f t="shared" si="47"/>
        <v>0.22518537688624998</v>
      </c>
      <c r="AJ178" s="875">
        <f t="shared" si="45"/>
        <v>1</v>
      </c>
      <c r="AK178" s="968"/>
      <c r="AL178" s="113"/>
      <c r="AM178" s="73"/>
      <c r="AN178" s="73"/>
      <c r="AO178" s="876"/>
      <c r="AP178" s="876"/>
      <c r="AQ178" s="113"/>
      <c r="AR178" s="113"/>
      <c r="AS178" s="113"/>
      <c r="AT178" s="113"/>
      <c r="AU178" s="113"/>
      <c r="AV178" s="89"/>
      <c r="AW178" s="89"/>
      <c r="AX178" s="89"/>
      <c r="AY178" s="89"/>
      <c r="AZ178" s="89"/>
      <c r="BA178" s="89"/>
      <c r="BB178" s="89"/>
      <c r="BC178" s="89"/>
      <c r="BD178" s="89"/>
      <c r="BE178" s="89"/>
      <c r="BF178" s="89"/>
      <c r="BG178" s="89"/>
      <c r="BH178" s="89"/>
      <c r="BI178" s="89"/>
      <c r="BJ178" s="89"/>
      <c r="BK178" s="89"/>
      <c r="BL178" s="89"/>
      <c r="BM178" s="89"/>
      <c r="BN178" s="89"/>
      <c r="BO178" s="113"/>
      <c r="BP178" s="113"/>
      <c r="BQ178" s="113"/>
      <c r="BR178" s="113"/>
      <c r="BS178" s="113"/>
      <c r="BT178" s="113"/>
      <c r="BU178" s="113"/>
      <c r="BV178" s="618"/>
      <c r="BW178" s="1001"/>
    </row>
    <row r="179" spans="2:75">
      <c r="B179" s="872" t="s">
        <v>2943</v>
      </c>
      <c r="C179" s="73" t="s">
        <v>2944</v>
      </c>
      <c r="D179" s="860" t="s">
        <v>1339</v>
      </c>
      <c r="E179" s="860" t="s">
        <v>2945</v>
      </c>
      <c r="F179" s="860">
        <v>3</v>
      </c>
      <c r="G179" s="860" t="s">
        <v>2946</v>
      </c>
      <c r="H179" s="995" t="s">
        <v>2947</v>
      </c>
      <c r="I179" s="860" t="s">
        <v>2643</v>
      </c>
      <c r="J179" s="73">
        <v>1</v>
      </c>
      <c r="K179" s="113">
        <v>11</v>
      </c>
      <c r="L179" s="87">
        <v>42.6</v>
      </c>
      <c r="M179" s="87">
        <v>0.04</v>
      </c>
      <c r="N179" s="87">
        <v>54.66</v>
      </c>
      <c r="O179" s="87">
        <v>0.36</v>
      </c>
      <c r="P179" s="87">
        <v>0.06</v>
      </c>
      <c r="Q179" s="87"/>
      <c r="R179" s="87">
        <v>0.11</v>
      </c>
      <c r="S179" s="87"/>
      <c r="T179" s="87">
        <v>0.04</v>
      </c>
      <c r="U179" s="87"/>
      <c r="V179" s="87">
        <v>2.72</v>
      </c>
      <c r="W179" s="87">
        <v>0.05</v>
      </c>
      <c r="X179" s="87"/>
      <c r="Y179" s="87">
        <v>1.1499999999999999</v>
      </c>
      <c r="Z179" s="87">
        <v>100.9</v>
      </c>
      <c r="AA179" s="874">
        <v>1.8382352941176471E-2</v>
      </c>
      <c r="AB179" s="874">
        <v>0.72205999469073545</v>
      </c>
      <c r="AC179" s="874">
        <v>7.343222205903951E-3</v>
      </c>
      <c r="AD179" s="874">
        <v>0.27059678310336061</v>
      </c>
      <c r="AE179" s="874">
        <v>1</v>
      </c>
      <c r="AF179" s="874"/>
      <c r="AG179" s="875">
        <f t="shared" si="47"/>
        <v>0.72205999469073545</v>
      </c>
      <c r="AH179" s="875">
        <f t="shared" si="47"/>
        <v>7.343222205903951E-3</v>
      </c>
      <c r="AI179" s="875">
        <f t="shared" si="47"/>
        <v>0.27059678310336061</v>
      </c>
      <c r="AJ179" s="875">
        <f t="shared" si="45"/>
        <v>1</v>
      </c>
      <c r="AK179" s="968"/>
      <c r="AL179" s="113"/>
      <c r="AM179" s="73"/>
      <c r="AN179" s="73"/>
      <c r="AO179" s="876"/>
      <c r="AP179" s="876"/>
      <c r="AQ179" s="113"/>
      <c r="AR179" s="113"/>
      <c r="AS179" s="113"/>
      <c r="AT179" s="113"/>
      <c r="AU179" s="113"/>
      <c r="AV179" s="89"/>
      <c r="AW179" s="89"/>
      <c r="AX179" s="89"/>
      <c r="AY179" s="89"/>
      <c r="AZ179" s="89"/>
      <c r="BA179" s="89"/>
      <c r="BB179" s="89"/>
      <c r="BC179" s="89"/>
      <c r="BD179" s="89"/>
      <c r="BE179" s="89"/>
      <c r="BF179" s="89"/>
      <c r="BG179" s="89"/>
      <c r="BH179" s="89"/>
      <c r="BI179" s="89"/>
      <c r="BJ179" s="89"/>
      <c r="BK179" s="89"/>
      <c r="BL179" s="89"/>
      <c r="BM179" s="89"/>
      <c r="BN179" s="89"/>
      <c r="BO179" s="113"/>
      <c r="BP179" s="113"/>
      <c r="BQ179" s="113"/>
      <c r="BR179" s="113"/>
      <c r="BS179" s="113"/>
      <c r="BT179" s="113"/>
      <c r="BU179" s="113"/>
      <c r="BV179" s="618"/>
      <c r="BW179" s="1001"/>
    </row>
    <row r="180" spans="2:75">
      <c r="B180" s="872" t="s">
        <v>2943</v>
      </c>
      <c r="C180" s="73" t="s">
        <v>2944</v>
      </c>
      <c r="D180" s="860" t="s">
        <v>1339</v>
      </c>
      <c r="E180" s="860" t="s">
        <v>2945</v>
      </c>
      <c r="F180" s="860">
        <v>3</v>
      </c>
      <c r="G180" s="860" t="s">
        <v>2946</v>
      </c>
      <c r="H180" s="995" t="s">
        <v>2947</v>
      </c>
      <c r="I180" s="860" t="s">
        <v>2643</v>
      </c>
      <c r="J180" s="73">
        <v>1</v>
      </c>
      <c r="K180" s="113">
        <v>12</v>
      </c>
      <c r="L180" s="87">
        <v>42.62</v>
      </c>
      <c r="M180" s="87">
        <v>0.04</v>
      </c>
      <c r="N180" s="87">
        <v>54.57</v>
      </c>
      <c r="O180" s="87">
        <v>0.41</v>
      </c>
      <c r="P180" s="87">
        <v>0.13</v>
      </c>
      <c r="Q180" s="87"/>
      <c r="R180" s="87">
        <v>0.06</v>
      </c>
      <c r="S180" s="87"/>
      <c r="T180" s="87">
        <v>0.04</v>
      </c>
      <c r="U180" s="87"/>
      <c r="V180" s="87">
        <v>2.52</v>
      </c>
      <c r="W180" s="87">
        <v>0.05</v>
      </c>
      <c r="X180" s="87"/>
      <c r="Y180" s="87">
        <v>1.07</v>
      </c>
      <c r="Z180" s="87">
        <v>100.73</v>
      </c>
      <c r="AA180" s="874">
        <v>1.9841269841269844E-2</v>
      </c>
      <c r="AB180" s="874">
        <v>0.66896734802229896</v>
      </c>
      <c r="AC180" s="874">
        <v>7.343222205903951E-3</v>
      </c>
      <c r="AD180" s="874">
        <v>0.3236894297717971</v>
      </c>
      <c r="AE180" s="874">
        <v>1</v>
      </c>
      <c r="AF180" s="874"/>
      <c r="AG180" s="875">
        <f t="shared" si="47"/>
        <v>0.66896734802229896</v>
      </c>
      <c r="AH180" s="875">
        <f t="shared" si="47"/>
        <v>7.343222205903951E-3</v>
      </c>
      <c r="AI180" s="875">
        <f t="shared" si="47"/>
        <v>0.3236894297717971</v>
      </c>
      <c r="AJ180" s="875">
        <f t="shared" si="45"/>
        <v>1</v>
      </c>
      <c r="AK180" s="968"/>
      <c r="AL180" s="113"/>
      <c r="AM180" s="73"/>
      <c r="AN180" s="73"/>
      <c r="AO180" s="876"/>
      <c r="AP180" s="876"/>
      <c r="AQ180" s="113"/>
      <c r="AR180" s="113"/>
      <c r="AS180" s="113"/>
      <c r="AT180" s="113"/>
      <c r="AU180" s="113"/>
      <c r="AV180" s="89"/>
      <c r="AW180" s="89"/>
      <c r="AX180" s="89"/>
      <c r="AY180" s="89"/>
      <c r="AZ180" s="89"/>
      <c r="BA180" s="89"/>
      <c r="BB180" s="89"/>
      <c r="BC180" s="89"/>
      <c r="BD180" s="89"/>
      <c r="BE180" s="89"/>
      <c r="BF180" s="89"/>
      <c r="BG180" s="89"/>
      <c r="BH180" s="89"/>
      <c r="BI180" s="89"/>
      <c r="BJ180" s="89"/>
      <c r="BK180" s="89"/>
      <c r="BL180" s="89"/>
      <c r="BM180" s="89"/>
      <c r="BN180" s="89"/>
      <c r="BO180" s="113"/>
      <c r="BP180" s="113"/>
      <c r="BQ180" s="113"/>
      <c r="BR180" s="113"/>
      <c r="BS180" s="113"/>
      <c r="BT180" s="113"/>
      <c r="BU180" s="113"/>
      <c r="BV180" s="618"/>
      <c r="BW180" s="1001"/>
    </row>
    <row r="181" spans="2:75">
      <c r="B181" s="872" t="s">
        <v>2943</v>
      </c>
      <c r="C181" s="73" t="s">
        <v>2944</v>
      </c>
      <c r="D181" s="860" t="s">
        <v>1339</v>
      </c>
      <c r="E181" s="860" t="s">
        <v>2945</v>
      </c>
      <c r="F181" s="860">
        <v>3</v>
      </c>
      <c r="G181" s="860" t="s">
        <v>2946</v>
      </c>
      <c r="H181" s="995" t="s">
        <v>2947</v>
      </c>
      <c r="I181" s="860" t="s">
        <v>2643</v>
      </c>
      <c r="J181" s="73">
        <v>1</v>
      </c>
      <c r="K181" s="113">
        <v>13</v>
      </c>
      <c r="L181" s="87">
        <v>42.75</v>
      </c>
      <c r="M181" s="87">
        <v>0.04</v>
      </c>
      <c r="N181" s="87">
        <v>54.26</v>
      </c>
      <c r="O181" s="87">
        <v>0.4</v>
      </c>
      <c r="P181" s="87">
        <v>0.15</v>
      </c>
      <c r="Q181" s="87"/>
      <c r="R181" s="87">
        <v>7.0000000000000007E-2</v>
      </c>
      <c r="S181" s="87"/>
      <c r="T181" s="87">
        <v>0.03</v>
      </c>
      <c r="U181" s="87"/>
      <c r="V181" s="87">
        <v>2.19</v>
      </c>
      <c r="W181" s="87">
        <v>0.06</v>
      </c>
      <c r="X181" s="87"/>
      <c r="Y181" s="87">
        <v>0.94</v>
      </c>
      <c r="Z181" s="87">
        <v>100.06</v>
      </c>
      <c r="AA181" s="874">
        <v>2.7397260273972601E-2</v>
      </c>
      <c r="AB181" s="874">
        <v>0.58136448101937876</v>
      </c>
      <c r="AC181" s="874">
        <v>8.8118666470847398E-3</v>
      </c>
      <c r="AD181" s="874">
        <v>0.40982365233353651</v>
      </c>
      <c r="AE181" s="874">
        <v>1</v>
      </c>
      <c r="AF181" s="874"/>
      <c r="AG181" s="875">
        <f t="shared" si="47"/>
        <v>0.58136448101937876</v>
      </c>
      <c r="AH181" s="875">
        <f t="shared" si="47"/>
        <v>8.8118666470847398E-3</v>
      </c>
      <c r="AI181" s="875">
        <f t="shared" si="47"/>
        <v>0.40982365233353651</v>
      </c>
      <c r="AJ181" s="875">
        <f t="shared" si="45"/>
        <v>1</v>
      </c>
      <c r="AK181" s="968"/>
      <c r="AL181" s="113"/>
      <c r="AM181" s="73"/>
      <c r="AN181" s="73"/>
      <c r="AO181" s="876"/>
      <c r="AP181" s="876"/>
      <c r="AQ181" s="113"/>
      <c r="AR181" s="113"/>
      <c r="AS181" s="113"/>
      <c r="AT181" s="113"/>
      <c r="AU181" s="113"/>
      <c r="AV181" s="89"/>
      <c r="AW181" s="89"/>
      <c r="AX181" s="89"/>
      <c r="AY181" s="89"/>
      <c r="AZ181" s="89"/>
      <c r="BA181" s="89"/>
      <c r="BB181" s="89"/>
      <c r="BC181" s="89"/>
      <c r="BD181" s="89"/>
      <c r="BE181" s="89"/>
      <c r="BF181" s="89"/>
      <c r="BG181" s="89"/>
      <c r="BH181" s="89"/>
      <c r="BI181" s="89"/>
      <c r="BJ181" s="89"/>
      <c r="BK181" s="89"/>
      <c r="BL181" s="89"/>
      <c r="BM181" s="89"/>
      <c r="BN181" s="89"/>
      <c r="BO181" s="113"/>
      <c r="BP181" s="113"/>
      <c r="BQ181" s="113"/>
      <c r="BR181" s="113"/>
      <c r="BS181" s="113"/>
      <c r="BT181" s="113"/>
      <c r="BU181" s="113"/>
      <c r="BV181" s="618"/>
      <c r="BW181" s="1001"/>
    </row>
    <row r="182" spans="2:75">
      <c r="B182" s="872" t="s">
        <v>2943</v>
      </c>
      <c r="C182" s="73" t="s">
        <v>2944</v>
      </c>
      <c r="D182" s="860" t="s">
        <v>1339</v>
      </c>
      <c r="E182" s="860" t="s">
        <v>2945</v>
      </c>
      <c r="F182" s="860">
        <v>3</v>
      </c>
      <c r="G182" s="860" t="s">
        <v>2946</v>
      </c>
      <c r="H182" s="995" t="s">
        <v>2947</v>
      </c>
      <c r="I182" s="860" t="s">
        <v>2643</v>
      </c>
      <c r="J182" s="73">
        <v>1</v>
      </c>
      <c r="K182" s="113">
        <v>14</v>
      </c>
      <c r="L182" s="87">
        <v>42.32</v>
      </c>
      <c r="M182" s="87">
        <v>0.09</v>
      </c>
      <c r="N182" s="87">
        <v>54.44</v>
      </c>
      <c r="O182" s="87">
        <v>0.28999999999999998</v>
      </c>
      <c r="P182" s="87">
        <v>0.25</v>
      </c>
      <c r="Q182" s="87"/>
      <c r="R182" s="87">
        <v>7.0000000000000007E-2</v>
      </c>
      <c r="S182" s="87"/>
      <c r="T182" s="87">
        <v>0.04</v>
      </c>
      <c r="U182" s="87"/>
      <c r="V182" s="87">
        <v>2.56</v>
      </c>
      <c r="W182" s="87">
        <v>0.05</v>
      </c>
      <c r="X182" s="87"/>
      <c r="Y182" s="87">
        <v>1.0900000000000001</v>
      </c>
      <c r="Z182" s="87">
        <v>100.16</v>
      </c>
      <c r="AA182" s="874">
        <v>1.953125E-2</v>
      </c>
      <c r="AB182" s="874">
        <v>0.67958587735598619</v>
      </c>
      <c r="AC182" s="874">
        <v>7.343222205903951E-3</v>
      </c>
      <c r="AD182" s="874">
        <v>0.31307090043810987</v>
      </c>
      <c r="AE182" s="874">
        <v>1</v>
      </c>
      <c r="AF182" s="874"/>
      <c r="AG182" s="875">
        <f t="shared" si="47"/>
        <v>0.67958587735598619</v>
      </c>
      <c r="AH182" s="875">
        <f t="shared" si="47"/>
        <v>7.343222205903951E-3</v>
      </c>
      <c r="AI182" s="875">
        <f t="shared" si="47"/>
        <v>0.31307090043810987</v>
      </c>
      <c r="AJ182" s="875">
        <f t="shared" si="45"/>
        <v>1</v>
      </c>
      <c r="AK182" s="968"/>
      <c r="AL182" s="113"/>
      <c r="AM182" s="73"/>
      <c r="AN182" s="73"/>
      <c r="AO182" s="876"/>
      <c r="AP182" s="876"/>
      <c r="AQ182" s="113"/>
      <c r="AR182" s="113"/>
      <c r="AS182" s="113"/>
      <c r="AT182" s="113"/>
      <c r="AU182" s="113"/>
      <c r="AV182" s="89"/>
      <c r="AW182" s="89"/>
      <c r="AX182" s="89"/>
      <c r="AY182" s="89"/>
      <c r="AZ182" s="89"/>
      <c r="BA182" s="89"/>
      <c r="BB182" s="89"/>
      <c r="BC182" s="89"/>
      <c r="BD182" s="89"/>
      <c r="BE182" s="89"/>
      <c r="BF182" s="89"/>
      <c r="BG182" s="89"/>
      <c r="BH182" s="89"/>
      <c r="BI182" s="89"/>
      <c r="BJ182" s="89"/>
      <c r="BK182" s="89"/>
      <c r="BL182" s="89"/>
      <c r="BM182" s="89"/>
      <c r="BN182" s="89"/>
      <c r="BO182" s="113"/>
      <c r="BP182" s="113"/>
      <c r="BQ182" s="113"/>
      <c r="BR182" s="113"/>
      <c r="BS182" s="113"/>
      <c r="BT182" s="113"/>
      <c r="BU182" s="113"/>
      <c r="BV182" s="618"/>
      <c r="BW182" s="1001"/>
    </row>
    <row r="183" spans="2:75">
      <c r="B183" s="872" t="s">
        <v>2943</v>
      </c>
      <c r="C183" s="73" t="s">
        <v>2944</v>
      </c>
      <c r="D183" s="860" t="s">
        <v>1339</v>
      </c>
      <c r="E183" s="860" t="s">
        <v>2945</v>
      </c>
      <c r="F183" s="860">
        <v>3</v>
      </c>
      <c r="G183" s="860" t="s">
        <v>2946</v>
      </c>
      <c r="H183" s="995" t="s">
        <v>2947</v>
      </c>
      <c r="I183" s="860" t="s">
        <v>2643</v>
      </c>
      <c r="J183" s="73">
        <v>1</v>
      </c>
      <c r="K183" s="113">
        <v>15</v>
      </c>
      <c r="L183" s="87">
        <v>42.6</v>
      </c>
      <c r="M183" s="87">
        <v>0.06</v>
      </c>
      <c r="N183" s="87">
        <v>55.06</v>
      </c>
      <c r="O183" s="87">
        <v>0.18</v>
      </c>
      <c r="P183" s="87">
        <v>0.4</v>
      </c>
      <c r="Q183" s="87"/>
      <c r="R183" s="87">
        <v>0.04</v>
      </c>
      <c r="S183" s="87"/>
      <c r="T183" s="87">
        <v>0.02</v>
      </c>
      <c r="U183" s="87"/>
      <c r="V183" s="87">
        <v>2.79</v>
      </c>
      <c r="W183" s="87">
        <v>0.06</v>
      </c>
      <c r="X183" s="87"/>
      <c r="Y183" s="87">
        <v>1.19</v>
      </c>
      <c r="Z183" s="87">
        <v>101.02</v>
      </c>
      <c r="AA183" s="874">
        <v>2.150537634408602E-2</v>
      </c>
      <c r="AB183" s="874">
        <v>0.74064242102468814</v>
      </c>
      <c r="AC183" s="874">
        <v>8.8118666470847398E-3</v>
      </c>
      <c r="AD183" s="874">
        <v>0.25054571232822714</v>
      </c>
      <c r="AE183" s="874">
        <v>1</v>
      </c>
      <c r="AF183" s="874"/>
      <c r="AG183" s="875">
        <f t="shared" si="47"/>
        <v>0.74064242102468814</v>
      </c>
      <c r="AH183" s="875">
        <f t="shared" si="47"/>
        <v>8.8118666470847398E-3</v>
      </c>
      <c r="AI183" s="875">
        <f t="shared" si="47"/>
        <v>0.25054571232822714</v>
      </c>
      <c r="AJ183" s="875">
        <f t="shared" si="45"/>
        <v>1</v>
      </c>
      <c r="AK183" s="968"/>
      <c r="AL183" s="113"/>
      <c r="AM183" s="73"/>
      <c r="AN183" s="73"/>
      <c r="AO183" s="876"/>
      <c r="AP183" s="876"/>
      <c r="AQ183" s="113"/>
      <c r="AR183" s="113"/>
      <c r="AS183" s="113"/>
      <c r="AT183" s="113"/>
      <c r="AU183" s="113"/>
      <c r="AV183" s="89"/>
      <c r="AW183" s="89"/>
      <c r="AX183" s="89"/>
      <c r="AY183" s="89"/>
      <c r="AZ183" s="89"/>
      <c r="BA183" s="89"/>
      <c r="BB183" s="89"/>
      <c r="BC183" s="89"/>
      <c r="BD183" s="89"/>
      <c r="BE183" s="89"/>
      <c r="BF183" s="89"/>
      <c r="BG183" s="89"/>
      <c r="BH183" s="89"/>
      <c r="BI183" s="89"/>
      <c r="BJ183" s="89"/>
      <c r="BK183" s="89"/>
      <c r="BL183" s="89"/>
      <c r="BM183" s="89"/>
      <c r="BN183" s="89"/>
      <c r="BO183" s="113"/>
      <c r="BP183" s="113"/>
      <c r="BQ183" s="113"/>
      <c r="BR183" s="113"/>
      <c r="BS183" s="113"/>
      <c r="BT183" s="113"/>
      <c r="BU183" s="113"/>
      <c r="BV183" s="618"/>
      <c r="BW183" s="1001"/>
    </row>
    <row r="184" spans="2:75">
      <c r="B184" s="872" t="s">
        <v>2943</v>
      </c>
      <c r="C184" s="73" t="s">
        <v>2944</v>
      </c>
      <c r="D184" s="860" t="s">
        <v>1339</v>
      </c>
      <c r="E184" s="860" t="s">
        <v>2945</v>
      </c>
      <c r="F184" s="860">
        <v>3</v>
      </c>
      <c r="G184" s="860" t="s">
        <v>2946</v>
      </c>
      <c r="H184" s="995" t="s">
        <v>2947</v>
      </c>
      <c r="I184" s="860" t="s">
        <v>2643</v>
      </c>
      <c r="J184" s="73">
        <v>1</v>
      </c>
      <c r="K184" s="113">
        <v>16</v>
      </c>
      <c r="L184" s="87">
        <v>42.07</v>
      </c>
      <c r="M184" s="87">
        <v>0.55000000000000004</v>
      </c>
      <c r="N184" s="87">
        <v>53.11</v>
      </c>
      <c r="O184" s="87">
        <v>0.36</v>
      </c>
      <c r="P184" s="87">
        <v>0.68</v>
      </c>
      <c r="Q184" s="87"/>
      <c r="R184" s="87">
        <v>0.12</v>
      </c>
      <c r="S184" s="87"/>
      <c r="T184" s="87">
        <v>0.26</v>
      </c>
      <c r="U184" s="87"/>
      <c r="V184" s="87">
        <v>2.4500000000000002</v>
      </c>
      <c r="W184" s="87">
        <v>0.08</v>
      </c>
      <c r="X184" s="87"/>
      <c r="Y184" s="87">
        <v>1.05</v>
      </c>
      <c r="Z184" s="87">
        <v>99.87</v>
      </c>
      <c r="AA184" s="874">
        <v>3.2653061224489792E-2</v>
      </c>
      <c r="AB184" s="874">
        <v>0.65038492168834627</v>
      </c>
      <c r="AC184" s="874">
        <v>1.1749155529446321E-2</v>
      </c>
      <c r="AD184" s="874">
        <v>0.3378659227822074</v>
      </c>
      <c r="AE184" s="874">
        <v>1</v>
      </c>
      <c r="AF184" s="874"/>
      <c r="AG184" s="875">
        <f t="shared" si="47"/>
        <v>0.65038492168834627</v>
      </c>
      <c r="AH184" s="875">
        <f t="shared" si="47"/>
        <v>1.1749155529446321E-2</v>
      </c>
      <c r="AI184" s="875">
        <f t="shared" si="47"/>
        <v>0.3378659227822074</v>
      </c>
      <c r="AJ184" s="875">
        <f t="shared" si="45"/>
        <v>1</v>
      </c>
      <c r="AK184" s="968"/>
      <c r="AL184" s="113"/>
      <c r="AM184" s="73"/>
      <c r="AN184" s="73"/>
      <c r="AO184" s="876"/>
      <c r="AP184" s="876"/>
      <c r="AQ184" s="113"/>
      <c r="AR184" s="113"/>
      <c r="AS184" s="113"/>
      <c r="AT184" s="113"/>
      <c r="AU184" s="113"/>
      <c r="AV184" s="89"/>
      <c r="AW184" s="89"/>
      <c r="AX184" s="89"/>
      <c r="AY184" s="89"/>
      <c r="AZ184" s="89"/>
      <c r="BA184" s="89"/>
      <c r="BB184" s="89"/>
      <c r="BC184" s="89"/>
      <c r="BD184" s="89"/>
      <c r="BE184" s="89"/>
      <c r="BF184" s="89"/>
      <c r="BG184" s="89"/>
      <c r="BH184" s="89"/>
      <c r="BI184" s="89"/>
      <c r="BJ184" s="89"/>
      <c r="BK184" s="89"/>
      <c r="BL184" s="89"/>
      <c r="BM184" s="89"/>
      <c r="BN184" s="89"/>
      <c r="BO184" s="113"/>
      <c r="BP184" s="113"/>
      <c r="BQ184" s="113"/>
      <c r="BR184" s="113"/>
      <c r="BS184" s="113"/>
      <c r="BT184" s="113"/>
      <c r="BU184" s="113"/>
      <c r="BV184" s="618"/>
      <c r="BW184" s="1001"/>
    </row>
    <row r="185" spans="2:75">
      <c r="B185" s="872" t="s">
        <v>2943</v>
      </c>
      <c r="C185" s="73" t="s">
        <v>2944</v>
      </c>
      <c r="D185" s="860" t="s">
        <v>1339</v>
      </c>
      <c r="E185" s="860" t="s">
        <v>2945</v>
      </c>
      <c r="F185" s="860">
        <v>3</v>
      </c>
      <c r="G185" s="860" t="s">
        <v>2946</v>
      </c>
      <c r="H185" s="995" t="s">
        <v>2947</v>
      </c>
      <c r="I185" s="860" t="s">
        <v>2643</v>
      </c>
      <c r="J185" s="73">
        <v>1</v>
      </c>
      <c r="K185" s="113">
        <v>17</v>
      </c>
      <c r="L185" s="87">
        <v>41.99</v>
      </c>
      <c r="M185" s="87">
        <v>0.18</v>
      </c>
      <c r="N185" s="87">
        <v>53.82</v>
      </c>
      <c r="O185" s="87">
        <v>0.38</v>
      </c>
      <c r="P185" s="87">
        <v>0.37</v>
      </c>
      <c r="Q185" s="87"/>
      <c r="R185" s="87">
        <v>0.08</v>
      </c>
      <c r="S185" s="87"/>
      <c r="T185" s="87">
        <v>0.05</v>
      </c>
      <c r="U185" s="87"/>
      <c r="V185" s="87">
        <v>2.8</v>
      </c>
      <c r="W185" s="87">
        <v>7.0000000000000007E-2</v>
      </c>
      <c r="X185" s="87"/>
      <c r="Y185" s="87">
        <v>1.19</v>
      </c>
      <c r="Z185" s="87">
        <v>99.29</v>
      </c>
      <c r="AA185" s="874">
        <v>2.5000000000000005E-2</v>
      </c>
      <c r="AB185" s="874">
        <v>0.74329705335810992</v>
      </c>
      <c r="AC185" s="874">
        <v>1.0280511088265531E-2</v>
      </c>
      <c r="AD185" s="874">
        <v>0.24642243555362456</v>
      </c>
      <c r="AE185" s="874">
        <v>1</v>
      </c>
      <c r="AF185" s="874"/>
      <c r="AG185" s="875">
        <f t="shared" si="47"/>
        <v>0.74329705335810992</v>
      </c>
      <c r="AH185" s="875">
        <f t="shared" si="47"/>
        <v>1.0280511088265531E-2</v>
      </c>
      <c r="AI185" s="875">
        <f t="shared" si="47"/>
        <v>0.24642243555362456</v>
      </c>
      <c r="AJ185" s="875">
        <f t="shared" si="45"/>
        <v>1</v>
      </c>
      <c r="AK185" s="968"/>
      <c r="AL185" s="113"/>
      <c r="AM185" s="73"/>
      <c r="AN185" s="73"/>
      <c r="AO185" s="876"/>
      <c r="AP185" s="876"/>
      <c r="AQ185" s="113"/>
      <c r="AR185" s="113"/>
      <c r="AS185" s="113"/>
      <c r="AT185" s="113"/>
      <c r="AU185" s="113"/>
      <c r="AV185" s="89"/>
      <c r="AW185" s="89"/>
      <c r="AX185" s="89"/>
      <c r="AY185" s="89"/>
      <c r="AZ185" s="89"/>
      <c r="BA185" s="89"/>
      <c r="BB185" s="89"/>
      <c r="BC185" s="89"/>
      <c r="BD185" s="89"/>
      <c r="BE185" s="89"/>
      <c r="BF185" s="89"/>
      <c r="BG185" s="89"/>
      <c r="BH185" s="89"/>
      <c r="BI185" s="89"/>
      <c r="BJ185" s="89"/>
      <c r="BK185" s="89"/>
      <c r="BL185" s="89"/>
      <c r="BM185" s="89"/>
      <c r="BN185" s="89"/>
      <c r="BO185" s="113"/>
      <c r="BP185" s="113"/>
      <c r="BQ185" s="113"/>
      <c r="BR185" s="113"/>
      <c r="BS185" s="113"/>
      <c r="BT185" s="113"/>
      <c r="BU185" s="113"/>
      <c r="BV185" s="618"/>
      <c r="BW185" s="1001"/>
    </row>
    <row r="186" spans="2:75">
      <c r="B186" s="872" t="s">
        <v>2943</v>
      </c>
      <c r="C186" s="73" t="s">
        <v>2944</v>
      </c>
      <c r="D186" s="860" t="s">
        <v>1339</v>
      </c>
      <c r="E186" s="860" t="s">
        <v>2945</v>
      </c>
      <c r="F186" s="860">
        <v>3</v>
      </c>
      <c r="G186" s="860" t="s">
        <v>2946</v>
      </c>
      <c r="H186" s="995" t="s">
        <v>2947</v>
      </c>
      <c r="I186" s="860" t="s">
        <v>2643</v>
      </c>
      <c r="J186" s="73">
        <v>1</v>
      </c>
      <c r="K186" s="113">
        <v>18</v>
      </c>
      <c r="L186" s="87">
        <v>42.7</v>
      </c>
      <c r="M186" s="87">
        <v>0.16</v>
      </c>
      <c r="N186" s="87">
        <v>54.88</v>
      </c>
      <c r="O186" s="87">
        <v>0.18</v>
      </c>
      <c r="P186" s="87">
        <v>0.05</v>
      </c>
      <c r="Q186" s="87"/>
      <c r="R186" s="87">
        <v>7.0000000000000007E-2</v>
      </c>
      <c r="S186" s="87"/>
      <c r="T186" s="87">
        <v>0.01</v>
      </c>
      <c r="U186" s="87"/>
      <c r="V186" s="87">
        <v>3.99</v>
      </c>
      <c r="W186" s="87">
        <v>0.02</v>
      </c>
      <c r="X186" s="87"/>
      <c r="Y186" s="87">
        <v>1.68</v>
      </c>
      <c r="Z186" s="87">
        <v>100.74</v>
      </c>
      <c r="AA186" s="874">
        <v>5.0125313283208017E-3</v>
      </c>
      <c r="AB186" s="880">
        <v>1.0591983010353068</v>
      </c>
      <c r="AC186" s="874">
        <v>2.9372888823615802E-3</v>
      </c>
      <c r="AD186" s="880">
        <v>-6.2135589917668349E-2</v>
      </c>
      <c r="AE186" s="874">
        <v>1</v>
      </c>
      <c r="AF186" s="874"/>
      <c r="AG186" s="875">
        <f t="shared" ref="AG186" si="48">AB186+AD186</f>
        <v>0.99706271111763844</v>
      </c>
      <c r="AH186" s="875">
        <f t="shared" si="47"/>
        <v>2.9372888823615802E-3</v>
      </c>
      <c r="AI186" s="875">
        <f>0</f>
        <v>0</v>
      </c>
      <c r="AJ186" s="875">
        <f t="shared" si="45"/>
        <v>1</v>
      </c>
      <c r="AK186" s="968"/>
      <c r="AL186" s="113"/>
      <c r="AM186" s="73"/>
      <c r="AN186" s="73"/>
      <c r="AO186" s="876"/>
      <c r="AP186" s="876"/>
      <c r="AQ186" s="113"/>
      <c r="AR186" s="113"/>
      <c r="AS186" s="113"/>
      <c r="AT186" s="113"/>
      <c r="AU186" s="113"/>
      <c r="AV186" s="89"/>
      <c r="AW186" s="89"/>
      <c r="AX186" s="89"/>
      <c r="AY186" s="89"/>
      <c r="AZ186" s="89"/>
      <c r="BA186" s="89"/>
      <c r="BB186" s="89"/>
      <c r="BC186" s="89"/>
      <c r="BD186" s="89"/>
      <c r="BE186" s="89"/>
      <c r="BF186" s="89"/>
      <c r="BG186" s="89"/>
      <c r="BH186" s="89"/>
      <c r="BI186" s="89"/>
      <c r="BJ186" s="89"/>
      <c r="BK186" s="89"/>
      <c r="BL186" s="89"/>
      <c r="BM186" s="89"/>
      <c r="BN186" s="89"/>
      <c r="BO186" s="113"/>
      <c r="BP186" s="113"/>
      <c r="BQ186" s="113"/>
      <c r="BR186" s="113"/>
      <c r="BS186" s="113"/>
      <c r="BT186" s="113"/>
      <c r="BU186" s="113"/>
      <c r="BV186" s="618"/>
      <c r="BW186" s="1001"/>
    </row>
    <row r="187" spans="2:75">
      <c r="B187" s="872" t="s">
        <v>2943</v>
      </c>
      <c r="C187" s="73" t="s">
        <v>2944</v>
      </c>
      <c r="D187" s="860" t="s">
        <v>1339</v>
      </c>
      <c r="E187" s="860" t="s">
        <v>2945</v>
      </c>
      <c r="F187" s="860">
        <v>3</v>
      </c>
      <c r="G187" s="860" t="s">
        <v>2946</v>
      </c>
      <c r="H187" s="995" t="s">
        <v>2947</v>
      </c>
      <c r="I187" s="860" t="s">
        <v>2643</v>
      </c>
      <c r="J187" s="73">
        <v>1</v>
      </c>
      <c r="K187" s="113">
        <v>19</v>
      </c>
      <c r="L187" s="87">
        <v>41.87</v>
      </c>
      <c r="M187" s="87">
        <v>0.09</v>
      </c>
      <c r="N187" s="87">
        <v>54.71</v>
      </c>
      <c r="O187" s="87">
        <v>0.23</v>
      </c>
      <c r="P187" s="87">
        <v>0.18</v>
      </c>
      <c r="Q187" s="87"/>
      <c r="R187" s="87">
        <v>0.02</v>
      </c>
      <c r="S187" s="87"/>
      <c r="T187" s="87">
        <v>0</v>
      </c>
      <c r="U187" s="87"/>
      <c r="V187" s="87">
        <v>3.58</v>
      </c>
      <c r="W187" s="87">
        <v>7.0000000000000007E-2</v>
      </c>
      <c r="X187" s="87"/>
      <c r="Y187" s="87">
        <v>1.52</v>
      </c>
      <c r="Z187" s="87">
        <v>99.57</v>
      </c>
      <c r="AA187" s="874">
        <v>1.9553072625698324E-2</v>
      </c>
      <c r="AB187" s="874">
        <v>0.950358375365012</v>
      </c>
      <c r="AC187" s="874">
        <v>1.0280511088265531E-2</v>
      </c>
      <c r="AD187" s="874">
        <v>3.9361113546722469E-2</v>
      </c>
      <c r="AE187" s="874">
        <v>1</v>
      </c>
      <c r="AF187" s="874"/>
      <c r="AG187" s="875">
        <f t="shared" si="47"/>
        <v>0.950358375365012</v>
      </c>
      <c r="AH187" s="875">
        <f t="shared" si="47"/>
        <v>1.0280511088265531E-2</v>
      </c>
      <c r="AI187" s="875">
        <f t="shared" si="47"/>
        <v>3.9361113546722469E-2</v>
      </c>
      <c r="AJ187" s="875">
        <f t="shared" si="45"/>
        <v>1</v>
      </c>
      <c r="AK187" s="968"/>
      <c r="AL187" s="113"/>
      <c r="AM187" s="73"/>
      <c r="AN187" s="73"/>
      <c r="AO187" s="876"/>
      <c r="AP187" s="876"/>
      <c r="AQ187" s="113"/>
      <c r="AR187" s="113"/>
      <c r="AS187" s="113"/>
      <c r="AT187" s="113"/>
      <c r="AU187" s="113"/>
      <c r="AV187" s="89"/>
      <c r="AW187" s="89"/>
      <c r="AX187" s="89"/>
      <c r="AY187" s="89"/>
      <c r="AZ187" s="89"/>
      <c r="BA187" s="89"/>
      <c r="BB187" s="89"/>
      <c r="BC187" s="89"/>
      <c r="BD187" s="89"/>
      <c r="BE187" s="89"/>
      <c r="BF187" s="89"/>
      <c r="BG187" s="89"/>
      <c r="BH187" s="89"/>
      <c r="BI187" s="89"/>
      <c r="BJ187" s="89"/>
      <c r="BK187" s="89"/>
      <c r="BL187" s="89"/>
      <c r="BM187" s="89"/>
      <c r="BN187" s="89"/>
      <c r="BO187" s="113"/>
      <c r="BP187" s="113"/>
      <c r="BQ187" s="113"/>
      <c r="BR187" s="113"/>
      <c r="BS187" s="113"/>
      <c r="BT187" s="113"/>
      <c r="BU187" s="113"/>
      <c r="BV187" s="618"/>
      <c r="BW187" s="1001"/>
    </row>
    <row r="188" spans="2:75" ht="15.75" thickBot="1">
      <c r="B188" s="898" t="s">
        <v>2943</v>
      </c>
      <c r="C188" s="75" t="s">
        <v>2944</v>
      </c>
      <c r="D188" s="646" t="s">
        <v>1339</v>
      </c>
      <c r="E188" s="646" t="s">
        <v>2945</v>
      </c>
      <c r="F188" s="646">
        <v>3</v>
      </c>
      <c r="G188" s="646" t="s">
        <v>2946</v>
      </c>
      <c r="H188" s="997" t="s">
        <v>2947</v>
      </c>
      <c r="I188" s="646" t="s">
        <v>2643</v>
      </c>
      <c r="J188" s="75">
        <v>1</v>
      </c>
      <c r="K188" s="114">
        <v>20</v>
      </c>
      <c r="L188" s="88">
        <v>42.67</v>
      </c>
      <c r="M188" s="88">
        <v>0.04</v>
      </c>
      <c r="N188" s="88">
        <v>54.14</v>
      </c>
      <c r="O188" s="88">
        <v>0.2</v>
      </c>
      <c r="P188" s="88">
        <v>0.03</v>
      </c>
      <c r="Q188" s="88"/>
      <c r="R188" s="88">
        <v>0.1</v>
      </c>
      <c r="S188" s="88"/>
      <c r="T188" s="88">
        <v>0.02</v>
      </c>
      <c r="U188" s="88"/>
      <c r="V188" s="88">
        <v>3.29</v>
      </c>
      <c r="W188" s="88">
        <v>0.04</v>
      </c>
      <c r="X188" s="88"/>
      <c r="Y188" s="88">
        <v>1.39</v>
      </c>
      <c r="Z188" s="88">
        <v>99.77</v>
      </c>
      <c r="AA188" s="899">
        <v>1.2158054711246201E-2</v>
      </c>
      <c r="AB188" s="899">
        <v>0.87337403769577915</v>
      </c>
      <c r="AC188" s="899">
        <v>5.8745777647231604E-3</v>
      </c>
      <c r="AD188" s="899">
        <v>0.12075138453949769</v>
      </c>
      <c r="AE188" s="899">
        <v>1</v>
      </c>
      <c r="AF188" s="899"/>
      <c r="AG188" s="900">
        <f t="shared" si="47"/>
        <v>0.87337403769577915</v>
      </c>
      <c r="AH188" s="900">
        <f t="shared" si="47"/>
        <v>5.8745777647231604E-3</v>
      </c>
      <c r="AI188" s="900">
        <f t="shared" si="47"/>
        <v>0.12075138453949769</v>
      </c>
      <c r="AJ188" s="900">
        <f t="shared" si="45"/>
        <v>1</v>
      </c>
      <c r="AK188" s="971"/>
      <c r="AL188" s="114"/>
      <c r="AM188" s="75"/>
      <c r="AN188" s="75"/>
      <c r="AO188" s="901"/>
      <c r="AP188" s="901"/>
      <c r="AQ188" s="114"/>
      <c r="AR188" s="114"/>
      <c r="AS188" s="114"/>
      <c r="AT188" s="114"/>
      <c r="AU188" s="114"/>
      <c r="AV188" s="95"/>
      <c r="AW188" s="95"/>
      <c r="AX188" s="95"/>
      <c r="AY188" s="95"/>
      <c r="AZ188" s="95"/>
      <c r="BA188" s="95"/>
      <c r="BB188" s="95"/>
      <c r="BC188" s="95"/>
      <c r="BD188" s="95"/>
      <c r="BE188" s="95"/>
      <c r="BF188" s="95"/>
      <c r="BG188" s="95"/>
      <c r="BH188" s="95"/>
      <c r="BI188" s="95"/>
      <c r="BJ188" s="95"/>
      <c r="BK188" s="95"/>
      <c r="BL188" s="95"/>
      <c r="BM188" s="95"/>
      <c r="BN188" s="95"/>
      <c r="BO188" s="114"/>
      <c r="BP188" s="114"/>
      <c r="BQ188" s="114"/>
      <c r="BR188" s="114"/>
      <c r="BS188" s="114"/>
      <c r="BT188" s="114"/>
      <c r="BU188" s="114"/>
      <c r="BV188" s="902"/>
      <c r="BW188" s="1001"/>
    </row>
    <row r="189" spans="2:75" s="72" customFormat="1" ht="21.75" customHeight="1">
      <c r="B189" s="926" t="s">
        <v>3263</v>
      </c>
      <c r="C189" s="917"/>
      <c r="D189" s="918"/>
      <c r="E189" s="916"/>
      <c r="F189" s="916"/>
      <c r="G189" s="916"/>
      <c r="H189" s="998"/>
      <c r="I189" s="916"/>
      <c r="J189" s="938">
        <f>SUM(J190:J268)</f>
        <v>1131</v>
      </c>
      <c r="K189" s="919"/>
      <c r="L189" s="920"/>
      <c r="M189" s="920"/>
      <c r="N189" s="920"/>
      <c r="O189" s="920"/>
      <c r="P189" s="920"/>
      <c r="Q189" s="920"/>
      <c r="R189" s="920"/>
      <c r="S189" s="920"/>
      <c r="T189" s="920"/>
      <c r="U189" s="920"/>
      <c r="V189" s="920"/>
      <c r="W189" s="920"/>
      <c r="X189" s="920"/>
      <c r="Y189" s="920"/>
      <c r="Z189" s="920"/>
      <c r="AA189" s="920"/>
      <c r="AB189" s="920"/>
      <c r="AC189" s="920"/>
      <c r="AD189" s="920"/>
      <c r="AE189" s="920"/>
      <c r="AF189" s="920"/>
      <c r="AG189" s="921"/>
      <c r="AH189" s="921"/>
      <c r="AI189" s="921"/>
      <c r="AJ189" s="921"/>
      <c r="AK189" s="972"/>
      <c r="AL189" s="922"/>
      <c r="AM189" s="938">
        <f>SUM(AM190:AM268)</f>
        <v>175</v>
      </c>
      <c r="AN189" s="922"/>
      <c r="AO189" s="922"/>
      <c r="AP189" s="922"/>
      <c r="AQ189" s="919"/>
      <c r="AR189" s="919"/>
      <c r="AS189" s="919"/>
      <c r="AT189" s="919"/>
      <c r="AU189" s="919"/>
      <c r="AV189" s="923"/>
      <c r="AW189" s="923"/>
      <c r="AX189" s="923"/>
      <c r="AY189" s="923"/>
      <c r="AZ189" s="923"/>
      <c r="BA189" s="923"/>
      <c r="BB189" s="923"/>
      <c r="BC189" s="923"/>
      <c r="BD189" s="923"/>
      <c r="BE189" s="923"/>
      <c r="BF189" s="923"/>
      <c r="BG189" s="923"/>
      <c r="BH189" s="923"/>
      <c r="BI189" s="923"/>
      <c r="BJ189" s="923"/>
      <c r="BK189" s="923"/>
      <c r="BL189" s="923"/>
      <c r="BM189" s="923"/>
      <c r="BN189" s="923"/>
      <c r="BO189" s="919"/>
      <c r="BP189" s="919"/>
      <c r="BQ189" s="919"/>
      <c r="BR189" s="919"/>
      <c r="BS189" s="919"/>
      <c r="BT189" s="919"/>
      <c r="BU189" s="919"/>
      <c r="BV189" s="924"/>
      <c r="BW189" s="1001"/>
    </row>
    <row r="190" spans="2:75">
      <c r="B190" s="872" t="s">
        <v>2658</v>
      </c>
      <c r="C190" s="73" t="s">
        <v>2948</v>
      </c>
      <c r="D190" s="73" t="s">
        <v>1339</v>
      </c>
      <c r="E190" s="860" t="s">
        <v>1546</v>
      </c>
      <c r="F190" s="860" t="s">
        <v>2949</v>
      </c>
      <c r="G190" s="860"/>
      <c r="H190" s="995"/>
      <c r="I190" s="860"/>
      <c r="J190" s="73"/>
      <c r="K190" s="73"/>
      <c r="L190" s="139"/>
      <c r="M190" s="139"/>
      <c r="N190" s="139"/>
      <c r="O190" s="139"/>
      <c r="P190" s="139"/>
      <c r="Q190" s="139"/>
      <c r="R190" s="139"/>
      <c r="S190" s="139"/>
      <c r="T190" s="139"/>
      <c r="U190" s="139"/>
      <c r="V190" s="139"/>
      <c r="W190" s="139"/>
      <c r="X190" s="139"/>
      <c r="Y190" s="139"/>
      <c r="Z190" s="139"/>
      <c r="AA190" s="874"/>
      <c r="AB190" s="874"/>
      <c r="AC190" s="874"/>
      <c r="AD190" s="874"/>
      <c r="AE190" s="874"/>
      <c r="AF190" s="874"/>
      <c r="AG190" s="875"/>
      <c r="AH190" s="875"/>
      <c r="AI190" s="875"/>
      <c r="AJ190" s="875"/>
      <c r="AK190" s="968"/>
      <c r="AL190" s="113" t="s">
        <v>2662</v>
      </c>
      <c r="AM190" s="73">
        <v>2</v>
      </c>
      <c r="AN190" s="113" t="s">
        <v>2950</v>
      </c>
      <c r="AO190" s="876"/>
      <c r="AP190" s="876"/>
      <c r="AQ190" s="113"/>
      <c r="AR190" s="113"/>
      <c r="AS190" s="113"/>
      <c r="AT190" s="113"/>
      <c r="AU190" s="113"/>
      <c r="AV190" s="89"/>
      <c r="AW190" s="89">
        <v>227.86</v>
      </c>
      <c r="AX190" s="89">
        <v>892.34500000000003</v>
      </c>
      <c r="AY190" s="89">
        <v>160.54</v>
      </c>
      <c r="AZ190" s="89">
        <v>697.90499999999997</v>
      </c>
      <c r="BA190" s="89">
        <v>420.70000000000005</v>
      </c>
      <c r="BB190" s="89">
        <v>5.2750000000000004</v>
      </c>
      <c r="BC190" s="89">
        <v>521.21499999999992</v>
      </c>
      <c r="BD190" s="89"/>
      <c r="BE190" s="89">
        <v>662.36500000000001</v>
      </c>
      <c r="BF190" s="89"/>
      <c r="BG190" s="89">
        <v>110.00999999999999</v>
      </c>
      <c r="BH190" s="89">
        <v>255.655</v>
      </c>
      <c r="BI190" s="89"/>
      <c r="BJ190" s="89">
        <v>232.47000000000003</v>
      </c>
      <c r="BK190" s="89">
        <v>26.92</v>
      </c>
      <c r="BL190" s="89"/>
      <c r="BM190" s="89"/>
      <c r="BN190" s="89"/>
      <c r="BO190" s="113"/>
      <c r="BP190" s="113"/>
      <c r="BQ190" s="113"/>
      <c r="BR190" s="113"/>
      <c r="BS190" s="113"/>
      <c r="BT190" s="113"/>
      <c r="BU190" s="113"/>
      <c r="BV190" s="618"/>
      <c r="BW190" s="1001"/>
    </row>
    <row r="191" spans="2:75">
      <c r="B191" s="872" t="s">
        <v>2658</v>
      </c>
      <c r="C191" s="73" t="s">
        <v>2948</v>
      </c>
      <c r="D191" s="73" t="s">
        <v>1339</v>
      </c>
      <c r="E191" s="860" t="s">
        <v>1546</v>
      </c>
      <c r="F191" s="860" t="s">
        <v>2949</v>
      </c>
      <c r="G191" s="860"/>
      <c r="H191" s="995"/>
      <c r="I191" s="860"/>
      <c r="J191" s="73"/>
      <c r="K191" s="73"/>
      <c r="L191" s="139"/>
      <c r="M191" s="139"/>
      <c r="N191" s="139"/>
      <c r="O191" s="139"/>
      <c r="P191" s="139"/>
      <c r="Q191" s="139"/>
      <c r="R191" s="139"/>
      <c r="S191" s="139"/>
      <c r="T191" s="139"/>
      <c r="U191" s="139"/>
      <c r="V191" s="139"/>
      <c r="W191" s="139"/>
      <c r="X191" s="139"/>
      <c r="Y191" s="139"/>
      <c r="Z191" s="139"/>
      <c r="AA191" s="874"/>
      <c r="AB191" s="874"/>
      <c r="AC191" s="874"/>
      <c r="AD191" s="874"/>
      <c r="AE191" s="874"/>
      <c r="AF191" s="874"/>
      <c r="AG191" s="875"/>
      <c r="AH191" s="875"/>
      <c r="AI191" s="875"/>
      <c r="AJ191" s="875"/>
      <c r="AK191" s="968"/>
      <c r="AL191" s="113" t="s">
        <v>2662</v>
      </c>
      <c r="AM191" s="73">
        <v>3</v>
      </c>
      <c r="AN191" s="113">
        <v>54</v>
      </c>
      <c r="AO191" s="876"/>
      <c r="AP191" s="876"/>
      <c r="AQ191" s="113"/>
      <c r="AR191" s="113"/>
      <c r="AS191" s="113"/>
      <c r="AT191" s="113"/>
      <c r="AU191" s="113"/>
      <c r="AV191" s="89"/>
      <c r="AW191" s="89">
        <v>233.06</v>
      </c>
      <c r="AX191" s="89">
        <v>1534.2566666666669</v>
      </c>
      <c r="AY191" s="89">
        <v>225.03666666666666</v>
      </c>
      <c r="AZ191" s="89">
        <v>698.10666666666668</v>
      </c>
      <c r="BA191" s="89">
        <v>561.85333333333335</v>
      </c>
      <c r="BB191" s="89">
        <v>20.036666666666665</v>
      </c>
      <c r="BC191" s="89">
        <v>515.6</v>
      </c>
      <c r="BD191" s="89"/>
      <c r="BE191" s="89">
        <v>446.38999999999993</v>
      </c>
      <c r="BF191" s="89"/>
      <c r="BG191" s="89">
        <v>86.033333333333346</v>
      </c>
      <c r="BH191" s="89">
        <v>266.99</v>
      </c>
      <c r="BI191" s="89"/>
      <c r="BJ191" s="89">
        <v>265.23</v>
      </c>
      <c r="BK191" s="89">
        <v>45.00333333333333</v>
      </c>
      <c r="BL191" s="89"/>
      <c r="BM191" s="89"/>
      <c r="BN191" s="89"/>
      <c r="BO191" s="113"/>
      <c r="BP191" s="113"/>
      <c r="BQ191" s="113"/>
      <c r="BR191" s="113"/>
      <c r="BS191" s="113"/>
      <c r="BT191" s="113"/>
      <c r="BU191" s="113"/>
      <c r="BV191" s="618"/>
      <c r="BW191" s="1001"/>
    </row>
    <row r="192" spans="2:75">
      <c r="B192" s="872" t="s">
        <v>2658</v>
      </c>
      <c r="C192" s="73" t="s">
        <v>2948</v>
      </c>
      <c r="D192" s="73" t="s">
        <v>1339</v>
      </c>
      <c r="E192" s="860" t="s">
        <v>1546</v>
      </c>
      <c r="F192" s="860" t="s">
        <v>2951</v>
      </c>
      <c r="G192" s="860" t="s">
        <v>121</v>
      </c>
      <c r="H192" s="995" t="s">
        <v>2661</v>
      </c>
      <c r="I192" s="860" t="s">
        <v>165</v>
      </c>
      <c r="J192" s="73">
        <v>4</v>
      </c>
      <c r="K192" s="113" t="s">
        <v>2952</v>
      </c>
      <c r="L192" s="139">
        <v>41.61</v>
      </c>
      <c r="M192" s="139"/>
      <c r="N192" s="139">
        <v>52.657499999999999</v>
      </c>
      <c r="O192" s="139">
        <v>0.86250000000000004</v>
      </c>
      <c r="P192" s="139">
        <v>0.245</v>
      </c>
      <c r="Q192" s="139">
        <v>0.26</v>
      </c>
      <c r="R192" s="139"/>
      <c r="S192" s="139"/>
      <c r="T192" s="139"/>
      <c r="U192" s="139"/>
      <c r="V192" s="139">
        <v>2.64</v>
      </c>
      <c r="W192" s="139">
        <v>0.34249999999999997</v>
      </c>
      <c r="X192" s="139">
        <v>98.58</v>
      </c>
      <c r="Y192" s="139">
        <v>1.19</v>
      </c>
      <c r="Z192" s="139"/>
      <c r="AA192" s="874">
        <v>0.12973484848484848</v>
      </c>
      <c r="AB192" s="874">
        <v>0.70082293602336077</v>
      </c>
      <c r="AC192" s="874">
        <v>5.0301072110442054E-2</v>
      </c>
      <c r="AD192" s="874">
        <v>0.24887599186619719</v>
      </c>
      <c r="AE192" s="874">
        <v>1</v>
      </c>
      <c r="AF192" s="874"/>
      <c r="AG192" s="875">
        <f t="shared" ref="AG192:AI207" si="49">AB192</f>
        <v>0.70082293602336077</v>
      </c>
      <c r="AH192" s="875">
        <f t="shared" si="49"/>
        <v>5.0301072110442054E-2</v>
      </c>
      <c r="AI192" s="875">
        <f t="shared" si="49"/>
        <v>0.24887599186619719</v>
      </c>
      <c r="AJ192" s="875">
        <f t="shared" ref="AJ192:AJ194" si="50">SUM(AG192:AI192)</f>
        <v>1</v>
      </c>
      <c r="AK192" s="968"/>
      <c r="AL192" s="113" t="s">
        <v>2662</v>
      </c>
      <c r="AM192" s="73">
        <v>3</v>
      </c>
      <c r="AN192" s="113" t="s">
        <v>2953</v>
      </c>
      <c r="AO192" s="876">
        <f>W192*1*10000</f>
        <v>3424.9999999999995</v>
      </c>
      <c r="AP192" s="876">
        <f>V192*1*10000</f>
        <v>26400</v>
      </c>
      <c r="AQ192" s="113"/>
      <c r="AR192" s="113"/>
      <c r="AS192" s="113"/>
      <c r="AT192" s="113"/>
      <c r="AU192" s="113"/>
      <c r="AV192" s="89"/>
      <c r="AW192" s="89">
        <v>94.12</v>
      </c>
      <c r="AX192" s="89">
        <v>309.40333333333331</v>
      </c>
      <c r="AY192" s="89">
        <v>51.70333333333334</v>
      </c>
      <c r="AZ192" s="89">
        <v>193.12666666666667</v>
      </c>
      <c r="BA192" s="89">
        <v>87.46</v>
      </c>
      <c r="BB192" s="89">
        <v>3.14</v>
      </c>
      <c r="BC192" s="89">
        <v>72.27</v>
      </c>
      <c r="BD192" s="89"/>
      <c r="BE192" s="89">
        <v>122.66333333333334</v>
      </c>
      <c r="BF192" s="89"/>
      <c r="BG192" s="89">
        <v>21.13</v>
      </c>
      <c r="BH192" s="89">
        <v>61.773333333333333</v>
      </c>
      <c r="BI192" s="89"/>
      <c r="BJ192" s="89">
        <v>97.273333333333326</v>
      </c>
      <c r="BK192" s="89">
        <v>12.18</v>
      </c>
      <c r="BL192" s="89"/>
      <c r="BM192" s="89"/>
      <c r="BN192" s="89"/>
      <c r="BO192" s="113"/>
      <c r="BP192" s="113"/>
      <c r="BQ192" s="113"/>
      <c r="BR192" s="113"/>
      <c r="BS192" s="113"/>
      <c r="BT192" s="113"/>
      <c r="BU192" s="113"/>
      <c r="BV192" s="618"/>
      <c r="BW192" s="1001"/>
    </row>
    <row r="193" spans="2:75">
      <c r="B193" s="872" t="s">
        <v>2658</v>
      </c>
      <c r="C193" s="73" t="s">
        <v>2948</v>
      </c>
      <c r="D193" s="73" t="s">
        <v>1339</v>
      </c>
      <c r="E193" s="860" t="s">
        <v>1546</v>
      </c>
      <c r="F193" s="860" t="s">
        <v>2951</v>
      </c>
      <c r="G193" s="860" t="s">
        <v>121</v>
      </c>
      <c r="H193" s="995" t="s">
        <v>2661</v>
      </c>
      <c r="I193" s="860" t="s">
        <v>2662</v>
      </c>
      <c r="J193" s="73">
        <v>1</v>
      </c>
      <c r="K193" s="113" t="s">
        <v>2954</v>
      </c>
      <c r="L193" s="139">
        <v>41.03</v>
      </c>
      <c r="M193" s="139">
        <v>0</v>
      </c>
      <c r="N193" s="139">
        <v>54.44</v>
      </c>
      <c r="O193" s="139">
        <v>0</v>
      </c>
      <c r="P193" s="139">
        <v>0</v>
      </c>
      <c r="Q193" s="139">
        <v>0</v>
      </c>
      <c r="R193" s="139"/>
      <c r="S193" s="139"/>
      <c r="T193" s="139"/>
      <c r="U193" s="139"/>
      <c r="V193" s="139">
        <v>3.7</v>
      </c>
      <c r="W193" s="139">
        <v>0</v>
      </c>
      <c r="X193" s="139">
        <v>99.46</v>
      </c>
      <c r="Y193" s="139">
        <v>1.56</v>
      </c>
      <c r="Z193" s="139"/>
      <c r="AA193" s="874">
        <v>0</v>
      </c>
      <c r="AB193" s="874">
        <v>0.98221396336607392</v>
      </c>
      <c r="AC193" s="874">
        <v>0</v>
      </c>
      <c r="AD193" s="874">
        <v>1.7786036633926083E-2</v>
      </c>
      <c r="AE193" s="874">
        <v>1</v>
      </c>
      <c r="AF193" s="874"/>
      <c r="AG193" s="875">
        <f t="shared" si="49"/>
        <v>0.98221396336607392</v>
      </c>
      <c r="AH193" s="875">
        <f t="shared" si="49"/>
        <v>0</v>
      </c>
      <c r="AI193" s="875">
        <f t="shared" si="49"/>
        <v>1.7786036633926083E-2</v>
      </c>
      <c r="AJ193" s="875">
        <f t="shared" si="50"/>
        <v>1</v>
      </c>
      <c r="AK193" s="968"/>
      <c r="AL193" s="113" t="s">
        <v>2662</v>
      </c>
      <c r="AM193" s="73">
        <v>1</v>
      </c>
      <c r="AN193" s="113" t="s">
        <v>2955</v>
      </c>
      <c r="AO193" s="876"/>
      <c r="AP193" s="876">
        <f>V193*1*10000</f>
        <v>37000</v>
      </c>
      <c r="AQ193" s="113"/>
      <c r="AR193" s="113"/>
      <c r="AS193" s="113"/>
      <c r="AT193" s="113"/>
      <c r="AU193" s="113"/>
      <c r="AV193" s="89"/>
      <c r="AW193" s="89">
        <v>1010.57</v>
      </c>
      <c r="AX193" s="89">
        <v>1629.69</v>
      </c>
      <c r="AY193" s="89">
        <v>1062.98</v>
      </c>
      <c r="AZ193" s="89">
        <v>2</v>
      </c>
      <c r="BA193" s="89">
        <v>128.41</v>
      </c>
      <c r="BB193" s="89">
        <v>1116.3</v>
      </c>
      <c r="BC193" s="89"/>
      <c r="BD193" s="89"/>
      <c r="BE193" s="89"/>
      <c r="BF193" s="89"/>
      <c r="BG193" s="89">
        <v>1460.37</v>
      </c>
      <c r="BH193" s="89"/>
      <c r="BI193" s="89"/>
      <c r="BJ193" s="89">
        <v>1118.1400000000001</v>
      </c>
      <c r="BK193" s="89">
        <v>18.14</v>
      </c>
      <c r="BL193" s="89"/>
      <c r="BM193" s="89"/>
      <c r="BN193" s="89"/>
      <c r="BO193" s="113"/>
      <c r="BP193" s="113"/>
      <c r="BQ193" s="113"/>
      <c r="BR193" s="113"/>
      <c r="BS193" s="113"/>
      <c r="BT193" s="113"/>
      <c r="BU193" s="113"/>
      <c r="BV193" s="618"/>
      <c r="BW193" s="1001"/>
    </row>
    <row r="194" spans="2:75">
      <c r="B194" s="872" t="s">
        <v>2658</v>
      </c>
      <c r="C194" s="73" t="s">
        <v>2948</v>
      </c>
      <c r="D194" s="73" t="s">
        <v>1339</v>
      </c>
      <c r="E194" s="860" t="s">
        <v>1546</v>
      </c>
      <c r="F194" s="860" t="s">
        <v>2951</v>
      </c>
      <c r="G194" s="860" t="s">
        <v>121</v>
      </c>
      <c r="H194" s="995" t="s">
        <v>2661</v>
      </c>
      <c r="I194" s="860" t="s">
        <v>165</v>
      </c>
      <c r="J194" s="73">
        <v>6</v>
      </c>
      <c r="K194" s="113" t="s">
        <v>2956</v>
      </c>
      <c r="L194" s="139">
        <v>40.903333333333329</v>
      </c>
      <c r="M194" s="139">
        <v>0.15666666666666668</v>
      </c>
      <c r="N194" s="139">
        <v>53.526666666666671</v>
      </c>
      <c r="O194" s="139">
        <v>0.3175</v>
      </c>
      <c r="P194" s="139">
        <v>0.26</v>
      </c>
      <c r="Q194" s="139">
        <v>9.0000000000000011E-2</v>
      </c>
      <c r="R194" s="139"/>
      <c r="S194" s="139"/>
      <c r="T194" s="139"/>
      <c r="U194" s="139"/>
      <c r="V194" s="139">
        <v>3.4166666666666665</v>
      </c>
      <c r="W194" s="139">
        <v>0.1</v>
      </c>
      <c r="X194" s="139">
        <v>98.531666666666652</v>
      </c>
      <c r="Y194" s="139">
        <v>1.4416666666666667</v>
      </c>
      <c r="Z194" s="139"/>
      <c r="AA194" s="874">
        <v>2.9268292682926831E-2</v>
      </c>
      <c r="AB194" s="874">
        <v>0.90699938058578888</v>
      </c>
      <c r="AC194" s="874">
        <v>1.4686444411807902E-2</v>
      </c>
      <c r="AD194" s="874">
        <v>7.8314175002403216E-2</v>
      </c>
      <c r="AE194" s="874">
        <v>1</v>
      </c>
      <c r="AF194" s="874"/>
      <c r="AG194" s="875">
        <f t="shared" si="49"/>
        <v>0.90699938058578888</v>
      </c>
      <c r="AH194" s="875">
        <f t="shared" si="49"/>
        <v>1.4686444411807902E-2</v>
      </c>
      <c r="AI194" s="875">
        <f t="shared" si="49"/>
        <v>7.8314175002403216E-2</v>
      </c>
      <c r="AJ194" s="875">
        <f t="shared" si="50"/>
        <v>1</v>
      </c>
      <c r="AK194" s="968"/>
      <c r="AL194" s="113"/>
      <c r="AM194" s="73"/>
      <c r="AN194" s="73"/>
      <c r="AO194" s="876"/>
      <c r="AP194" s="876"/>
      <c r="AQ194" s="113"/>
      <c r="AR194" s="113"/>
      <c r="AS194" s="113"/>
      <c r="AT194" s="113"/>
      <c r="AU194" s="113"/>
      <c r="AV194" s="89"/>
      <c r="AW194" s="89"/>
      <c r="AX194" s="89"/>
      <c r="AY194" s="89"/>
      <c r="AZ194" s="89"/>
      <c r="BA194" s="89"/>
      <c r="BB194" s="89"/>
      <c r="BC194" s="89"/>
      <c r="BD194" s="89"/>
      <c r="BE194" s="89"/>
      <c r="BF194" s="89"/>
      <c r="BG194" s="89"/>
      <c r="BH194" s="89"/>
      <c r="BI194" s="89"/>
      <c r="BJ194" s="89"/>
      <c r="BK194" s="89"/>
      <c r="BL194" s="89"/>
      <c r="BM194" s="89"/>
      <c r="BN194" s="89"/>
      <c r="BO194" s="113"/>
      <c r="BP194" s="113"/>
      <c r="BQ194" s="113"/>
      <c r="BR194" s="113"/>
      <c r="BS194" s="113"/>
      <c r="BT194" s="113"/>
      <c r="BU194" s="113"/>
      <c r="BV194" s="618"/>
      <c r="BW194" s="1001"/>
    </row>
    <row r="195" spans="2:75">
      <c r="B195" s="872" t="s">
        <v>2658</v>
      </c>
      <c r="C195" s="73" t="s">
        <v>2948</v>
      </c>
      <c r="D195" s="73" t="s">
        <v>1339</v>
      </c>
      <c r="E195" s="860" t="s">
        <v>1546</v>
      </c>
      <c r="F195" s="860" t="s">
        <v>2951</v>
      </c>
      <c r="G195" s="860" t="s">
        <v>121</v>
      </c>
      <c r="H195" s="995" t="s">
        <v>2661</v>
      </c>
      <c r="I195" s="860" t="s">
        <v>2662</v>
      </c>
      <c r="J195" s="73">
        <v>1</v>
      </c>
      <c r="K195" s="113" t="s">
        <v>2957</v>
      </c>
      <c r="L195" s="139">
        <v>38.65</v>
      </c>
      <c r="M195" s="139">
        <v>4.1399999999999997</v>
      </c>
      <c r="N195" s="139">
        <v>50.04</v>
      </c>
      <c r="O195" s="139">
        <v>0.73</v>
      </c>
      <c r="P195" s="139">
        <v>0.11</v>
      </c>
      <c r="Q195" s="139">
        <v>0</v>
      </c>
      <c r="R195" s="139"/>
      <c r="S195" s="139"/>
      <c r="T195" s="139"/>
      <c r="U195" s="139"/>
      <c r="V195" s="139">
        <v>3.38</v>
      </c>
      <c r="W195" s="139">
        <v>0</v>
      </c>
      <c r="X195" s="139">
        <v>93.86</v>
      </c>
      <c r="Y195" s="139">
        <v>1.42</v>
      </c>
      <c r="Z195" s="139"/>
      <c r="AA195" s="874">
        <v>0</v>
      </c>
      <c r="AB195" s="874">
        <v>0.8972657286965755</v>
      </c>
      <c r="AC195" s="874">
        <v>0</v>
      </c>
      <c r="AD195" s="874">
        <v>0.1027342713034245</v>
      </c>
      <c r="AE195" s="874">
        <v>1</v>
      </c>
      <c r="AF195" s="874"/>
      <c r="AG195" s="875">
        <f t="shared" si="49"/>
        <v>0.8972657286965755</v>
      </c>
      <c r="AH195" s="875">
        <f t="shared" si="49"/>
        <v>0</v>
      </c>
      <c r="AI195" s="875">
        <f t="shared" si="49"/>
        <v>0.1027342713034245</v>
      </c>
      <c r="AJ195" s="875">
        <f t="shared" ref="AJ195:AJ213" si="51">SUM(AG195:AI195)</f>
        <v>1</v>
      </c>
      <c r="AK195" s="968"/>
      <c r="AL195" s="113"/>
      <c r="AM195" s="73"/>
      <c r="AN195" s="73"/>
      <c r="AO195" s="876"/>
      <c r="AP195" s="876"/>
      <c r="AQ195" s="113"/>
      <c r="AR195" s="113"/>
      <c r="AS195" s="113"/>
      <c r="AT195" s="113"/>
      <c r="AU195" s="113"/>
      <c r="AV195" s="89"/>
      <c r="AW195" s="89"/>
      <c r="AX195" s="89"/>
      <c r="AY195" s="89"/>
      <c r="AZ195" s="89"/>
      <c r="BA195" s="89"/>
      <c r="BB195" s="89"/>
      <c r="BC195" s="89"/>
      <c r="BD195" s="89"/>
      <c r="BE195" s="89"/>
      <c r="BF195" s="89"/>
      <c r="BG195" s="89"/>
      <c r="BH195" s="89"/>
      <c r="BI195" s="89"/>
      <c r="BJ195" s="89"/>
      <c r="BK195" s="89"/>
      <c r="BL195" s="89"/>
      <c r="BM195" s="89"/>
      <c r="BN195" s="89"/>
      <c r="BO195" s="113"/>
      <c r="BP195" s="113"/>
      <c r="BQ195" s="113"/>
      <c r="BR195" s="113"/>
      <c r="BS195" s="113"/>
      <c r="BT195" s="113"/>
      <c r="BU195" s="113"/>
      <c r="BV195" s="618"/>
      <c r="BW195" s="1001"/>
    </row>
    <row r="196" spans="2:75">
      <c r="B196" s="872" t="s">
        <v>2658</v>
      </c>
      <c r="C196" s="73" t="s">
        <v>2948</v>
      </c>
      <c r="D196" s="73" t="s">
        <v>1339</v>
      </c>
      <c r="E196" s="860" t="s">
        <v>1546</v>
      </c>
      <c r="F196" s="860" t="s">
        <v>2951</v>
      </c>
      <c r="G196" s="860" t="s">
        <v>121</v>
      </c>
      <c r="H196" s="995" t="s">
        <v>2661</v>
      </c>
      <c r="I196" s="860" t="s">
        <v>165</v>
      </c>
      <c r="J196" s="73">
        <v>3</v>
      </c>
      <c r="K196" s="113" t="s">
        <v>2958</v>
      </c>
      <c r="L196" s="139">
        <v>28.475999999999999</v>
      </c>
      <c r="M196" s="139">
        <v>0.28333333333333338</v>
      </c>
      <c r="N196" s="139">
        <v>53.363333333333337</v>
      </c>
      <c r="O196" s="139">
        <v>1.4133333333333333</v>
      </c>
      <c r="P196" s="139">
        <v>0.27500000000000002</v>
      </c>
      <c r="Q196" s="139"/>
      <c r="R196" s="139"/>
      <c r="S196" s="139"/>
      <c r="T196" s="139"/>
      <c r="U196" s="139"/>
      <c r="V196" s="139">
        <v>3.27</v>
      </c>
      <c r="W196" s="139"/>
      <c r="X196" s="139">
        <v>99.143333333333331</v>
      </c>
      <c r="Y196" s="139">
        <v>1.3766666666666667</v>
      </c>
      <c r="Z196" s="139"/>
      <c r="AA196" s="874">
        <v>0</v>
      </c>
      <c r="AB196" s="874">
        <v>0.86806477302893548</v>
      </c>
      <c r="AC196" s="874">
        <v>0</v>
      </c>
      <c r="AD196" s="874">
        <v>0.13193522697106452</v>
      </c>
      <c r="AE196" s="874">
        <v>1</v>
      </c>
      <c r="AF196" s="874"/>
      <c r="AG196" s="875">
        <f t="shared" si="49"/>
        <v>0.86806477302893548</v>
      </c>
      <c r="AH196" s="875">
        <f t="shared" si="49"/>
        <v>0</v>
      </c>
      <c r="AI196" s="875">
        <f t="shared" si="49"/>
        <v>0.13193522697106452</v>
      </c>
      <c r="AJ196" s="875">
        <f t="shared" si="51"/>
        <v>1</v>
      </c>
      <c r="AK196" s="968"/>
      <c r="AL196" s="113"/>
      <c r="AM196" s="73"/>
      <c r="AN196" s="73"/>
      <c r="AO196" s="876"/>
      <c r="AP196" s="876"/>
      <c r="AQ196" s="113"/>
      <c r="AR196" s="113"/>
      <c r="AS196" s="113"/>
      <c r="AT196" s="113"/>
      <c r="AU196" s="113"/>
      <c r="AV196" s="89"/>
      <c r="AW196" s="89"/>
      <c r="AX196" s="89"/>
      <c r="AY196" s="89"/>
      <c r="AZ196" s="89"/>
      <c r="BA196" s="89"/>
      <c r="BB196" s="89"/>
      <c r="BC196" s="89"/>
      <c r="BD196" s="89"/>
      <c r="BE196" s="89"/>
      <c r="BF196" s="89"/>
      <c r="BG196" s="89"/>
      <c r="BH196" s="89"/>
      <c r="BI196" s="89"/>
      <c r="BJ196" s="89"/>
      <c r="BK196" s="89"/>
      <c r="BL196" s="89"/>
      <c r="BM196" s="89"/>
      <c r="BN196" s="89"/>
      <c r="BO196" s="113"/>
      <c r="BP196" s="113"/>
      <c r="BQ196" s="113"/>
      <c r="BR196" s="113"/>
      <c r="BS196" s="113"/>
      <c r="BT196" s="113"/>
      <c r="BU196" s="113"/>
      <c r="BV196" s="618"/>
      <c r="BW196" s="1001"/>
    </row>
    <row r="197" spans="2:75">
      <c r="B197" s="872" t="s">
        <v>2810</v>
      </c>
      <c r="C197" s="73" t="s">
        <v>2948</v>
      </c>
      <c r="D197" s="860" t="s">
        <v>1339</v>
      </c>
      <c r="E197" s="860" t="s">
        <v>2811</v>
      </c>
      <c r="F197" s="40" t="s">
        <v>32</v>
      </c>
      <c r="G197" s="860"/>
      <c r="H197" s="995" t="s">
        <v>2812</v>
      </c>
      <c r="I197" s="860" t="s">
        <v>165</v>
      </c>
      <c r="J197" s="73">
        <v>60</v>
      </c>
      <c r="K197" s="398" t="s">
        <v>32</v>
      </c>
      <c r="L197" s="87">
        <v>42.01</v>
      </c>
      <c r="M197" s="87">
        <v>0.12</v>
      </c>
      <c r="N197" s="87">
        <v>55.21</v>
      </c>
      <c r="O197" s="87">
        <v>0.36</v>
      </c>
      <c r="P197" s="87">
        <v>0.19</v>
      </c>
      <c r="Q197" s="87">
        <v>0.06</v>
      </c>
      <c r="R197" s="87">
        <v>0.11</v>
      </c>
      <c r="S197" s="87"/>
      <c r="T197" s="87">
        <v>0.01</v>
      </c>
      <c r="U197" s="87">
        <v>0.01</v>
      </c>
      <c r="V197" s="87">
        <v>2.4700000000000002</v>
      </c>
      <c r="W197" s="87">
        <v>0.03</v>
      </c>
      <c r="X197" s="87"/>
      <c r="Y197" s="87"/>
      <c r="Z197" s="87"/>
      <c r="AA197" s="874">
        <v>1.2145748987854249E-2</v>
      </c>
      <c r="AB197" s="874">
        <v>0.65569418635518983</v>
      </c>
      <c r="AC197" s="874">
        <v>4.4059333235423699E-3</v>
      </c>
      <c r="AD197" s="874">
        <v>0.33989988032126778</v>
      </c>
      <c r="AE197" s="874">
        <v>1</v>
      </c>
      <c r="AF197" s="874"/>
      <c r="AG197" s="875">
        <f t="shared" si="49"/>
        <v>0.65569418635518983</v>
      </c>
      <c r="AH197" s="875">
        <f t="shared" si="49"/>
        <v>4.4059333235423699E-3</v>
      </c>
      <c r="AI197" s="875">
        <f t="shared" si="49"/>
        <v>0.33989988032126778</v>
      </c>
      <c r="AJ197" s="875">
        <f t="shared" si="51"/>
        <v>1</v>
      </c>
      <c r="AK197" s="968"/>
      <c r="AL197" s="113"/>
      <c r="AM197" s="73"/>
      <c r="AN197" s="73"/>
      <c r="AO197" s="876"/>
      <c r="AP197" s="876"/>
      <c r="AQ197" s="113"/>
      <c r="AR197" s="113"/>
      <c r="AS197" s="113"/>
      <c r="AT197" s="113"/>
      <c r="AU197" s="113"/>
      <c r="AV197" s="89"/>
      <c r="AW197" s="89"/>
      <c r="AX197" s="89"/>
      <c r="AY197" s="89"/>
      <c r="AZ197" s="89"/>
      <c r="BA197" s="89"/>
      <c r="BB197" s="89"/>
      <c r="BC197" s="89"/>
      <c r="BD197" s="89"/>
      <c r="BE197" s="89"/>
      <c r="BF197" s="89"/>
      <c r="BG197" s="89"/>
      <c r="BH197" s="89"/>
      <c r="BI197" s="89"/>
      <c r="BJ197" s="89"/>
      <c r="BK197" s="89"/>
      <c r="BL197" s="89"/>
      <c r="BM197" s="89"/>
      <c r="BN197" s="89"/>
      <c r="BO197" s="113"/>
      <c r="BP197" s="113"/>
      <c r="BQ197" s="113"/>
      <c r="BR197" s="113"/>
      <c r="BS197" s="113"/>
      <c r="BT197" s="113"/>
      <c r="BU197" s="113"/>
      <c r="BV197" s="618"/>
      <c r="BW197" s="1001"/>
    </row>
    <row r="198" spans="2:75">
      <c r="B198" s="872" t="s">
        <v>2810</v>
      </c>
      <c r="C198" s="73" t="s">
        <v>2959</v>
      </c>
      <c r="D198" s="860" t="s">
        <v>1339</v>
      </c>
      <c r="E198" s="860" t="s">
        <v>2811</v>
      </c>
      <c r="F198" s="40" t="s">
        <v>32</v>
      </c>
      <c r="G198" s="860"/>
      <c r="H198" s="995" t="s">
        <v>2812</v>
      </c>
      <c r="I198" s="860" t="s">
        <v>165</v>
      </c>
      <c r="J198" s="73">
        <v>50</v>
      </c>
      <c r="K198" s="398" t="s">
        <v>32</v>
      </c>
      <c r="L198" s="87">
        <v>41.09</v>
      </c>
      <c r="M198" s="87">
        <v>0.26</v>
      </c>
      <c r="N198" s="87">
        <v>53.28</v>
      </c>
      <c r="O198" s="87">
        <v>1.53</v>
      </c>
      <c r="P198" s="87">
        <v>0.35</v>
      </c>
      <c r="Q198" s="87">
        <v>0.13</v>
      </c>
      <c r="R198" s="87">
        <v>0.19</v>
      </c>
      <c r="S198" s="87"/>
      <c r="T198" s="87">
        <v>0.01</v>
      </c>
      <c r="U198" s="87">
        <v>0.14000000000000001</v>
      </c>
      <c r="V198" s="87">
        <v>2.74</v>
      </c>
      <c r="W198" s="87">
        <v>0.02</v>
      </c>
      <c r="X198" s="87"/>
      <c r="Y198" s="87"/>
      <c r="Z198" s="87"/>
      <c r="AA198" s="874">
        <v>7.2992700729927005E-3</v>
      </c>
      <c r="AB198" s="874">
        <v>0.72736925935757901</v>
      </c>
      <c r="AC198" s="874">
        <v>2.9372888823615802E-3</v>
      </c>
      <c r="AD198" s="874">
        <v>0.26969345176005943</v>
      </c>
      <c r="AE198" s="874">
        <v>1</v>
      </c>
      <c r="AF198" s="874"/>
      <c r="AG198" s="875">
        <f t="shared" si="49"/>
        <v>0.72736925935757901</v>
      </c>
      <c r="AH198" s="875">
        <f t="shared" si="49"/>
        <v>2.9372888823615802E-3</v>
      </c>
      <c r="AI198" s="875">
        <f t="shared" si="49"/>
        <v>0.26969345176005943</v>
      </c>
      <c r="AJ198" s="875">
        <f t="shared" si="51"/>
        <v>1</v>
      </c>
      <c r="AK198" s="968"/>
      <c r="AL198" s="113"/>
      <c r="AM198" s="73"/>
      <c r="AN198" s="73"/>
      <c r="AO198" s="876"/>
      <c r="AP198" s="876"/>
      <c r="AQ198" s="113"/>
      <c r="AR198" s="113"/>
      <c r="AS198" s="113"/>
      <c r="AT198" s="113"/>
      <c r="AU198" s="113"/>
      <c r="AV198" s="89"/>
      <c r="AW198" s="89"/>
      <c r="AX198" s="89"/>
      <c r="AY198" s="89"/>
      <c r="AZ198" s="89"/>
      <c r="BA198" s="89"/>
      <c r="BB198" s="89"/>
      <c r="BC198" s="89"/>
      <c r="BD198" s="89"/>
      <c r="BE198" s="89"/>
      <c r="BF198" s="89"/>
      <c r="BG198" s="89"/>
      <c r="BH198" s="89"/>
      <c r="BI198" s="89"/>
      <c r="BJ198" s="89"/>
      <c r="BK198" s="89"/>
      <c r="BL198" s="89"/>
      <c r="BM198" s="89"/>
      <c r="BN198" s="89"/>
      <c r="BO198" s="113"/>
      <c r="BP198" s="113"/>
      <c r="BQ198" s="113"/>
      <c r="BR198" s="113"/>
      <c r="BS198" s="113"/>
      <c r="BT198" s="113"/>
      <c r="BU198" s="113"/>
      <c r="BV198" s="618"/>
      <c r="BW198" s="1001"/>
    </row>
    <row r="199" spans="2:75">
      <c r="B199" s="872" t="s">
        <v>2960</v>
      </c>
      <c r="C199" s="73" t="s">
        <v>2948</v>
      </c>
      <c r="D199" s="860" t="s">
        <v>1339</v>
      </c>
      <c r="E199" s="860" t="s">
        <v>2961</v>
      </c>
      <c r="F199" s="903" t="s">
        <v>32</v>
      </c>
      <c r="G199" s="873" t="s">
        <v>121</v>
      </c>
      <c r="H199" s="995" t="s">
        <v>2650</v>
      </c>
      <c r="I199" s="860" t="s">
        <v>2643</v>
      </c>
      <c r="J199" s="73">
        <v>1</v>
      </c>
      <c r="K199" s="113" t="s">
        <v>2962</v>
      </c>
      <c r="L199" s="884">
        <v>41.98</v>
      </c>
      <c r="M199" s="884">
        <v>0.03</v>
      </c>
      <c r="N199" s="884">
        <v>54.39</v>
      </c>
      <c r="O199" s="884">
        <v>0.33</v>
      </c>
      <c r="P199" s="884">
        <v>0.31</v>
      </c>
      <c r="Q199" s="87">
        <v>7.0000000000000007E-2</v>
      </c>
      <c r="R199" s="884">
        <v>0.14000000000000001</v>
      </c>
      <c r="S199" s="87"/>
      <c r="T199" s="884">
        <v>7.0000000000000007E-2</v>
      </c>
      <c r="U199" s="884">
        <v>0.02</v>
      </c>
      <c r="V199" s="87">
        <v>2.37</v>
      </c>
      <c r="W199" s="87">
        <v>0.03</v>
      </c>
      <c r="X199" s="87">
        <v>101.05</v>
      </c>
      <c r="Y199" s="87">
        <v>1</v>
      </c>
      <c r="Z199" s="87">
        <v>100.05</v>
      </c>
      <c r="AA199" s="874">
        <v>1.2658227848101266E-2</v>
      </c>
      <c r="AB199" s="874">
        <v>0.62914786302097159</v>
      </c>
      <c r="AC199" s="874">
        <v>4.4059333235423699E-3</v>
      </c>
      <c r="AD199" s="874">
        <v>0.36644620365548602</v>
      </c>
      <c r="AE199" s="874">
        <v>1</v>
      </c>
      <c r="AF199" s="874"/>
      <c r="AG199" s="875">
        <f t="shared" si="49"/>
        <v>0.62914786302097159</v>
      </c>
      <c r="AH199" s="875">
        <f t="shared" si="49"/>
        <v>4.4059333235423699E-3</v>
      </c>
      <c r="AI199" s="875">
        <f t="shared" si="49"/>
        <v>0.36644620365548602</v>
      </c>
      <c r="AJ199" s="875">
        <f t="shared" si="51"/>
        <v>1</v>
      </c>
      <c r="AK199" s="968"/>
      <c r="AL199" s="113"/>
      <c r="AM199" s="73"/>
      <c r="AN199" s="73"/>
      <c r="AO199" s="876"/>
      <c r="AP199" s="876"/>
      <c r="AQ199" s="113"/>
      <c r="AR199" s="113"/>
      <c r="AS199" s="113"/>
      <c r="AT199" s="113"/>
      <c r="AU199" s="113"/>
      <c r="AV199" s="89"/>
      <c r="AW199" s="89"/>
      <c r="AX199" s="89"/>
      <c r="AY199" s="89"/>
      <c r="AZ199" s="89"/>
      <c r="BA199" s="89"/>
      <c r="BB199" s="89"/>
      <c r="BC199" s="89"/>
      <c r="BD199" s="89"/>
      <c r="BE199" s="89"/>
      <c r="BF199" s="89"/>
      <c r="BG199" s="89"/>
      <c r="BH199" s="89"/>
      <c r="BI199" s="89"/>
      <c r="BJ199" s="89"/>
      <c r="BK199" s="89"/>
      <c r="BL199" s="89"/>
      <c r="BM199" s="89"/>
      <c r="BN199" s="89"/>
      <c r="BO199" s="113"/>
      <c r="BP199" s="113"/>
      <c r="BQ199" s="113"/>
      <c r="BR199" s="113"/>
      <c r="BS199" s="113"/>
      <c r="BT199" s="113"/>
      <c r="BU199" s="113"/>
      <c r="BV199" s="618"/>
      <c r="BW199" s="1001"/>
    </row>
    <row r="200" spans="2:75">
      <c r="B200" s="872" t="s">
        <v>2960</v>
      </c>
      <c r="C200" s="73" t="s">
        <v>2948</v>
      </c>
      <c r="D200" s="860" t="s">
        <v>1339</v>
      </c>
      <c r="E200" s="860" t="s">
        <v>2961</v>
      </c>
      <c r="F200" s="903" t="s">
        <v>32</v>
      </c>
      <c r="G200" s="873" t="s">
        <v>121</v>
      </c>
      <c r="H200" s="995" t="s">
        <v>2650</v>
      </c>
      <c r="I200" s="860" t="s">
        <v>2643</v>
      </c>
      <c r="J200" s="73">
        <v>1</v>
      </c>
      <c r="K200" s="113" t="s">
        <v>2962</v>
      </c>
      <c r="L200" s="87">
        <v>42.16</v>
      </c>
      <c r="M200" s="87">
        <v>0.04</v>
      </c>
      <c r="N200" s="87">
        <v>54.38</v>
      </c>
      <c r="O200" s="87">
        <v>0.28999999999999998</v>
      </c>
      <c r="P200" s="87">
        <v>0.27</v>
      </c>
      <c r="Q200" s="87">
        <v>0.06</v>
      </c>
      <c r="R200" s="87">
        <v>0.09</v>
      </c>
      <c r="S200" s="87"/>
      <c r="T200" s="87">
        <v>0.06</v>
      </c>
      <c r="U200" s="87">
        <v>0.04</v>
      </c>
      <c r="V200" s="87">
        <v>2.5099999999999998</v>
      </c>
      <c r="W200" s="87">
        <v>0.04</v>
      </c>
      <c r="X200" s="87">
        <v>101.15</v>
      </c>
      <c r="Y200" s="87">
        <v>1.07</v>
      </c>
      <c r="Z200" s="87">
        <v>100.08</v>
      </c>
      <c r="AA200" s="874">
        <v>1.5936254980079684E-2</v>
      </c>
      <c r="AB200" s="874">
        <v>0.66631271568887707</v>
      </c>
      <c r="AC200" s="874">
        <v>5.8745777647231604E-3</v>
      </c>
      <c r="AD200" s="874">
        <v>0.32781270654639977</v>
      </c>
      <c r="AE200" s="874">
        <v>1</v>
      </c>
      <c r="AF200" s="874"/>
      <c r="AG200" s="875">
        <f t="shared" si="49"/>
        <v>0.66631271568887707</v>
      </c>
      <c r="AH200" s="875">
        <f t="shared" si="49"/>
        <v>5.8745777647231604E-3</v>
      </c>
      <c r="AI200" s="875">
        <f t="shared" si="49"/>
        <v>0.32781270654639977</v>
      </c>
      <c r="AJ200" s="875">
        <f t="shared" si="51"/>
        <v>1</v>
      </c>
      <c r="AK200" s="968"/>
      <c r="AL200" s="113"/>
      <c r="AM200" s="73"/>
      <c r="AN200" s="73"/>
      <c r="AO200" s="876"/>
      <c r="AP200" s="876"/>
      <c r="AQ200" s="113"/>
      <c r="AR200" s="113"/>
      <c r="AS200" s="113"/>
      <c r="AT200" s="113"/>
      <c r="AU200" s="113"/>
      <c r="AV200" s="89"/>
      <c r="AW200" s="89"/>
      <c r="AX200" s="89"/>
      <c r="AY200" s="89"/>
      <c r="AZ200" s="89"/>
      <c r="BA200" s="89"/>
      <c r="BB200" s="89"/>
      <c r="BC200" s="89"/>
      <c r="BD200" s="89"/>
      <c r="BE200" s="89"/>
      <c r="BF200" s="89"/>
      <c r="BG200" s="89"/>
      <c r="BH200" s="89"/>
      <c r="BI200" s="89"/>
      <c r="BJ200" s="89"/>
      <c r="BK200" s="89"/>
      <c r="BL200" s="89"/>
      <c r="BM200" s="89"/>
      <c r="BN200" s="89"/>
      <c r="BO200" s="113"/>
      <c r="BP200" s="113"/>
      <c r="BQ200" s="113"/>
      <c r="BR200" s="113"/>
      <c r="BS200" s="113"/>
      <c r="BT200" s="113"/>
      <c r="BU200" s="113"/>
      <c r="BV200" s="618"/>
      <c r="BW200" s="1001"/>
    </row>
    <row r="201" spans="2:75">
      <c r="B201" s="872" t="s">
        <v>2960</v>
      </c>
      <c r="C201" s="73" t="s">
        <v>2959</v>
      </c>
      <c r="D201" s="860" t="s">
        <v>1339</v>
      </c>
      <c r="E201" s="860" t="s">
        <v>2961</v>
      </c>
      <c r="F201" s="903" t="s">
        <v>32</v>
      </c>
      <c r="G201" s="873" t="s">
        <v>121</v>
      </c>
      <c r="H201" s="995" t="s">
        <v>2650</v>
      </c>
      <c r="I201" s="860" t="s">
        <v>2643</v>
      </c>
      <c r="J201" s="73">
        <v>1</v>
      </c>
      <c r="K201" s="113" t="s">
        <v>2963</v>
      </c>
      <c r="L201" s="87">
        <v>7.0000000000000007E-2</v>
      </c>
      <c r="M201" s="87">
        <v>55.27</v>
      </c>
      <c r="N201" s="87">
        <v>0</v>
      </c>
      <c r="O201" s="87">
        <v>0</v>
      </c>
      <c r="P201" s="87">
        <v>0</v>
      </c>
      <c r="Q201" s="87">
        <v>0.01</v>
      </c>
      <c r="R201" s="87">
        <v>0.05</v>
      </c>
      <c r="S201" s="87"/>
      <c r="T201" s="87">
        <v>0</v>
      </c>
      <c r="U201" s="87">
        <v>0</v>
      </c>
      <c r="V201" s="87">
        <v>3.2</v>
      </c>
      <c r="W201" s="87">
        <v>0</v>
      </c>
      <c r="X201" s="87">
        <v>100.92</v>
      </c>
      <c r="Y201" s="87">
        <v>1.35</v>
      </c>
      <c r="Z201" s="87">
        <v>99.57</v>
      </c>
      <c r="AA201" s="874">
        <v>0</v>
      </c>
      <c r="AB201" s="874">
        <v>0.84948234669498279</v>
      </c>
      <c r="AC201" s="874">
        <v>0</v>
      </c>
      <c r="AD201" s="874">
        <v>0.15051765330501721</v>
      </c>
      <c r="AE201" s="874">
        <v>1</v>
      </c>
      <c r="AF201" s="874"/>
      <c r="AG201" s="875">
        <f t="shared" si="49"/>
        <v>0.84948234669498279</v>
      </c>
      <c r="AH201" s="875">
        <f t="shared" si="49"/>
        <v>0</v>
      </c>
      <c r="AI201" s="875">
        <f t="shared" si="49"/>
        <v>0.15051765330501721</v>
      </c>
      <c r="AJ201" s="875">
        <f t="shared" si="51"/>
        <v>1</v>
      </c>
      <c r="AK201" s="968"/>
      <c r="AL201" s="113"/>
      <c r="AM201" s="73"/>
      <c r="AN201" s="73"/>
      <c r="AO201" s="113"/>
      <c r="AP201" s="876"/>
      <c r="AQ201" s="113"/>
      <c r="AR201" s="113"/>
      <c r="AS201" s="113"/>
      <c r="AT201" s="113"/>
      <c r="AU201" s="113"/>
      <c r="AV201" s="89"/>
      <c r="AW201" s="89"/>
      <c r="AX201" s="89"/>
      <c r="AY201" s="89"/>
      <c r="AZ201" s="89"/>
      <c r="BA201" s="89"/>
      <c r="BB201" s="89"/>
      <c r="BC201" s="89"/>
      <c r="BD201" s="89"/>
      <c r="BE201" s="89"/>
      <c r="BF201" s="89"/>
      <c r="BG201" s="89"/>
      <c r="BH201" s="89"/>
      <c r="BI201" s="89"/>
      <c r="BJ201" s="89"/>
      <c r="BK201" s="89"/>
      <c r="BL201" s="89"/>
      <c r="BM201" s="89"/>
      <c r="BN201" s="89"/>
      <c r="BO201" s="113"/>
      <c r="BP201" s="113"/>
      <c r="BQ201" s="113"/>
      <c r="BR201" s="113"/>
      <c r="BS201" s="113"/>
      <c r="BT201" s="113"/>
      <c r="BU201" s="113"/>
      <c r="BV201" s="618"/>
      <c r="BW201" s="1001"/>
    </row>
    <row r="202" spans="2:75">
      <c r="B202" s="872" t="s">
        <v>2680</v>
      </c>
      <c r="C202" s="73" t="s">
        <v>2948</v>
      </c>
      <c r="D202" s="860" t="s">
        <v>1339</v>
      </c>
      <c r="E202" s="860" t="s">
        <v>2681</v>
      </c>
      <c r="F202" s="873" t="s">
        <v>2964</v>
      </c>
      <c r="G202" s="860" t="s">
        <v>121</v>
      </c>
      <c r="H202" s="995" t="s">
        <v>2683</v>
      </c>
      <c r="I202" s="860" t="s">
        <v>2643</v>
      </c>
      <c r="J202" s="73">
        <v>1</v>
      </c>
      <c r="K202" s="212" t="s">
        <v>2965</v>
      </c>
      <c r="L202" s="877">
        <v>41.43</v>
      </c>
      <c r="M202" s="877">
        <v>0.19</v>
      </c>
      <c r="N202" s="877">
        <v>54.15</v>
      </c>
      <c r="O202" s="139"/>
      <c r="P202" s="139"/>
      <c r="Q202" s="139"/>
      <c r="R202" s="877">
        <v>0.21</v>
      </c>
      <c r="S202" s="139"/>
      <c r="T202" s="139"/>
      <c r="U202" s="139"/>
      <c r="V202" s="877">
        <v>3.94</v>
      </c>
      <c r="W202" s="877">
        <v>0.17</v>
      </c>
      <c r="X202" s="139"/>
      <c r="Y202" s="139"/>
      <c r="Z202" s="877">
        <v>100.1</v>
      </c>
      <c r="AA202" s="874">
        <v>4.3147208121827416E-2</v>
      </c>
      <c r="AB202" s="880">
        <v>1.0459251393681974</v>
      </c>
      <c r="AC202" s="874">
        <v>2.4966955500073433E-2</v>
      </c>
      <c r="AD202" s="880">
        <v>-7.0892094868270861E-2</v>
      </c>
      <c r="AE202" s="874">
        <v>0.99999999999999989</v>
      </c>
      <c r="AF202" s="874"/>
      <c r="AG202" s="875">
        <f t="shared" ref="AG202:AG207" si="52">AB202+AD202</f>
        <v>0.97503304449992656</v>
      </c>
      <c r="AH202" s="875">
        <f t="shared" si="49"/>
        <v>2.4966955500073433E-2</v>
      </c>
      <c r="AI202" s="875">
        <f>0</f>
        <v>0</v>
      </c>
      <c r="AJ202" s="875">
        <f t="shared" si="51"/>
        <v>1</v>
      </c>
      <c r="AK202" s="968" t="s">
        <v>2685</v>
      </c>
      <c r="AL202" s="113" t="s">
        <v>2643</v>
      </c>
      <c r="AM202" s="73">
        <v>1</v>
      </c>
      <c r="AN202" s="878" t="s">
        <v>2965</v>
      </c>
      <c r="AO202" s="876">
        <f t="shared" ref="AO202:AO214" si="53">W202*1*10000</f>
        <v>1700.0000000000002</v>
      </c>
      <c r="AP202" s="876">
        <f t="shared" ref="AP202:AP214" si="54">V202*1*10000</f>
        <v>39400</v>
      </c>
      <c r="AQ202" s="879">
        <v>7.11</v>
      </c>
      <c r="AR202" s="89"/>
      <c r="AS202" s="113"/>
      <c r="AT202" s="879">
        <v>3.5000000000000003E-2</v>
      </c>
      <c r="AU202" s="879">
        <v>65.3</v>
      </c>
      <c r="AV202" s="89"/>
      <c r="AW202" s="879">
        <v>420</v>
      </c>
      <c r="AX202" s="879">
        <v>1426</v>
      </c>
      <c r="AY202" s="879">
        <v>229</v>
      </c>
      <c r="AZ202" s="879">
        <v>1123</v>
      </c>
      <c r="BA202" s="879">
        <v>472</v>
      </c>
      <c r="BB202" s="879">
        <v>2.93</v>
      </c>
      <c r="BC202" s="879">
        <v>605</v>
      </c>
      <c r="BD202" s="879">
        <v>121</v>
      </c>
      <c r="BE202" s="879">
        <v>732</v>
      </c>
      <c r="BF202" s="879">
        <v>3698</v>
      </c>
      <c r="BG202" s="879">
        <v>137</v>
      </c>
      <c r="BH202" s="879">
        <v>323</v>
      </c>
      <c r="BI202" s="879">
        <v>41.1</v>
      </c>
      <c r="BJ202" s="879">
        <v>244</v>
      </c>
      <c r="BK202" s="879">
        <v>29.7</v>
      </c>
      <c r="BL202" s="879">
        <v>13.2</v>
      </c>
      <c r="BM202" s="879">
        <v>36.799999999999997</v>
      </c>
      <c r="BN202" s="879">
        <v>3074</v>
      </c>
      <c r="BO202" s="113"/>
      <c r="BP202" s="89"/>
      <c r="BQ202" s="113"/>
      <c r="BR202" s="89"/>
      <c r="BS202" s="113"/>
      <c r="BT202" s="113"/>
      <c r="BU202" s="89"/>
      <c r="BV202" s="618">
        <f t="shared" ref="BV202:BV214" si="55">M202*0.467445576193329*10000</f>
        <v>888.14659476732504</v>
      </c>
      <c r="BW202" s="1001"/>
    </row>
    <row r="203" spans="2:75">
      <c r="B203" s="872" t="s">
        <v>2680</v>
      </c>
      <c r="C203" s="73" t="s">
        <v>2948</v>
      </c>
      <c r="D203" s="860" t="s">
        <v>1339</v>
      </c>
      <c r="E203" s="860" t="s">
        <v>2681</v>
      </c>
      <c r="F203" s="873" t="s">
        <v>2966</v>
      </c>
      <c r="G203" s="860" t="s">
        <v>121</v>
      </c>
      <c r="H203" s="995" t="s">
        <v>2683</v>
      </c>
      <c r="I203" s="860" t="s">
        <v>2643</v>
      </c>
      <c r="J203" s="73">
        <v>1</v>
      </c>
      <c r="K203" s="212" t="s">
        <v>2967</v>
      </c>
      <c r="L203" s="877">
        <v>42.26</v>
      </c>
      <c r="M203" s="877">
        <v>0.25</v>
      </c>
      <c r="N203" s="877">
        <v>52.19</v>
      </c>
      <c r="O203" s="139"/>
      <c r="P203" s="139"/>
      <c r="Q203" s="139"/>
      <c r="R203" s="877">
        <v>0.28000000000000003</v>
      </c>
      <c r="S203" s="139"/>
      <c r="T203" s="139"/>
      <c r="U203" s="139"/>
      <c r="V203" s="877">
        <v>4.5199999999999996</v>
      </c>
      <c r="W203" s="877">
        <v>0.28999999999999998</v>
      </c>
      <c r="X203" s="139"/>
      <c r="Y203" s="139"/>
      <c r="Z203" s="877">
        <v>99.82</v>
      </c>
      <c r="AA203" s="874">
        <v>6.4159292035398233E-2</v>
      </c>
      <c r="AB203" s="880">
        <v>1.1998938147066631</v>
      </c>
      <c r="AC203" s="874">
        <v>4.2590688794242909E-2</v>
      </c>
      <c r="AD203" s="880">
        <v>-0.24248450350090603</v>
      </c>
      <c r="AE203" s="874">
        <v>1</v>
      </c>
      <c r="AF203" s="874"/>
      <c r="AG203" s="875">
        <f t="shared" si="52"/>
        <v>0.95740931120575712</v>
      </c>
      <c r="AH203" s="875">
        <f t="shared" si="49"/>
        <v>4.2590688794242909E-2</v>
      </c>
      <c r="AI203" s="875">
        <f>0</f>
        <v>0</v>
      </c>
      <c r="AJ203" s="875">
        <f t="shared" ref="AJ203:AJ207" si="56">SUM(AG203:AI203)</f>
        <v>1</v>
      </c>
      <c r="AK203" s="968" t="s">
        <v>2685</v>
      </c>
      <c r="AL203" s="113" t="s">
        <v>2643</v>
      </c>
      <c r="AM203" s="73">
        <v>1</v>
      </c>
      <c r="AN203" s="878" t="s">
        <v>2967</v>
      </c>
      <c r="AO203" s="876">
        <f t="shared" si="53"/>
        <v>2900</v>
      </c>
      <c r="AP203" s="876">
        <f t="shared" si="54"/>
        <v>45199.999999999993</v>
      </c>
      <c r="AQ203" s="879">
        <v>6.66</v>
      </c>
      <c r="AR203" s="89"/>
      <c r="AS203" s="113"/>
      <c r="AT203" s="879">
        <v>0.28399999999999997</v>
      </c>
      <c r="AU203" s="879">
        <v>48.7</v>
      </c>
      <c r="AV203" s="89"/>
      <c r="AW203" s="879">
        <v>749</v>
      </c>
      <c r="AX203" s="879">
        <v>2338</v>
      </c>
      <c r="AY203" s="879">
        <v>323</v>
      </c>
      <c r="AZ203" s="879">
        <v>1395</v>
      </c>
      <c r="BA203" s="879">
        <v>529</v>
      </c>
      <c r="BB203" s="879">
        <v>2.0099999999999998</v>
      </c>
      <c r="BC203" s="879">
        <v>647</v>
      </c>
      <c r="BD203" s="879">
        <v>137</v>
      </c>
      <c r="BE203" s="879">
        <v>893</v>
      </c>
      <c r="BF203" s="879">
        <v>4391</v>
      </c>
      <c r="BG203" s="879">
        <v>175</v>
      </c>
      <c r="BH203" s="879">
        <v>438</v>
      </c>
      <c r="BI203" s="879">
        <v>57.7</v>
      </c>
      <c r="BJ203" s="879">
        <v>347</v>
      </c>
      <c r="BK203" s="879">
        <v>40.700000000000003</v>
      </c>
      <c r="BL203" s="879">
        <v>15.8</v>
      </c>
      <c r="BM203" s="879">
        <v>104</v>
      </c>
      <c r="BN203" s="879">
        <v>3313</v>
      </c>
      <c r="BO203" s="113"/>
      <c r="BP203" s="89"/>
      <c r="BQ203" s="113"/>
      <c r="BR203" s="89"/>
      <c r="BS203" s="113"/>
      <c r="BT203" s="113"/>
      <c r="BU203" s="89"/>
      <c r="BV203" s="618">
        <f t="shared" si="55"/>
        <v>1168.6139404833225</v>
      </c>
      <c r="BW203" s="1001"/>
    </row>
    <row r="204" spans="2:75">
      <c r="B204" s="872" t="s">
        <v>2680</v>
      </c>
      <c r="C204" s="73" t="s">
        <v>2948</v>
      </c>
      <c r="D204" s="860" t="s">
        <v>1339</v>
      </c>
      <c r="E204" s="860" t="s">
        <v>2681</v>
      </c>
      <c r="F204" s="873" t="s">
        <v>2968</v>
      </c>
      <c r="G204" s="860" t="s">
        <v>121</v>
      </c>
      <c r="H204" s="995" t="s">
        <v>2683</v>
      </c>
      <c r="I204" s="860" t="s">
        <v>2643</v>
      </c>
      <c r="J204" s="73">
        <v>1</v>
      </c>
      <c r="K204" s="212" t="s">
        <v>2969</v>
      </c>
      <c r="L204" s="877">
        <v>41.39</v>
      </c>
      <c r="M204" s="877">
        <v>0.17</v>
      </c>
      <c r="N204" s="877">
        <v>54.55</v>
      </c>
      <c r="O204" s="139"/>
      <c r="P204" s="139"/>
      <c r="Q204" s="139"/>
      <c r="R204" s="877">
        <v>0.19</v>
      </c>
      <c r="S204" s="139"/>
      <c r="T204" s="139"/>
      <c r="U204" s="139"/>
      <c r="V204" s="877">
        <v>4.5199999999999996</v>
      </c>
      <c r="W204" s="877">
        <v>0.03</v>
      </c>
      <c r="X204" s="139"/>
      <c r="Y204" s="139"/>
      <c r="Z204" s="877">
        <v>100.87</v>
      </c>
      <c r="AA204" s="874">
        <v>6.6371681415929211E-3</v>
      </c>
      <c r="AB204" s="880">
        <v>1.1998938147066631</v>
      </c>
      <c r="AC204" s="874">
        <v>4.4059333235423699E-3</v>
      </c>
      <c r="AD204" s="880">
        <v>-0.20429974803020548</v>
      </c>
      <c r="AE204" s="874">
        <v>1</v>
      </c>
      <c r="AF204" s="874"/>
      <c r="AG204" s="875">
        <f t="shared" si="52"/>
        <v>0.99559406667645767</v>
      </c>
      <c r="AH204" s="875">
        <f t="shared" si="49"/>
        <v>4.4059333235423699E-3</v>
      </c>
      <c r="AI204" s="875">
        <f>0</f>
        <v>0</v>
      </c>
      <c r="AJ204" s="875">
        <f t="shared" si="56"/>
        <v>1</v>
      </c>
      <c r="AK204" s="968" t="s">
        <v>2685</v>
      </c>
      <c r="AL204" s="113" t="s">
        <v>2643</v>
      </c>
      <c r="AM204" s="73">
        <v>1</v>
      </c>
      <c r="AN204" s="878" t="s">
        <v>2970</v>
      </c>
      <c r="AO204" s="876">
        <f t="shared" si="53"/>
        <v>300</v>
      </c>
      <c r="AP204" s="876">
        <f t="shared" si="54"/>
        <v>45199.999999999993</v>
      </c>
      <c r="AQ204" s="879">
        <v>5.85</v>
      </c>
      <c r="AR204" s="89"/>
      <c r="AS204" s="113"/>
      <c r="AT204" s="879">
        <v>8.4000000000000005E-2</v>
      </c>
      <c r="AU204" s="879">
        <v>49.9</v>
      </c>
      <c r="AV204" s="89"/>
      <c r="AW204" s="879">
        <v>391</v>
      </c>
      <c r="AX204" s="879">
        <v>1328</v>
      </c>
      <c r="AY204" s="879">
        <v>210</v>
      </c>
      <c r="AZ204" s="879">
        <v>987</v>
      </c>
      <c r="BA204" s="879">
        <v>420</v>
      </c>
      <c r="BB204" s="879">
        <v>3.85</v>
      </c>
      <c r="BC204" s="879">
        <v>503</v>
      </c>
      <c r="BD204" s="879">
        <v>108</v>
      </c>
      <c r="BE204" s="879">
        <v>694</v>
      </c>
      <c r="BF204" s="879">
        <v>3372</v>
      </c>
      <c r="BG204" s="879">
        <v>139</v>
      </c>
      <c r="BH204" s="879">
        <v>365</v>
      </c>
      <c r="BI204" s="879">
        <v>50.6</v>
      </c>
      <c r="BJ204" s="879">
        <v>324</v>
      </c>
      <c r="BK204" s="879">
        <v>40.9</v>
      </c>
      <c r="BL204" s="879">
        <v>13.1</v>
      </c>
      <c r="BM204" s="879">
        <v>59.2</v>
      </c>
      <c r="BN204" s="879">
        <v>2448</v>
      </c>
      <c r="BO204" s="113"/>
      <c r="BP204" s="89"/>
      <c r="BQ204" s="113"/>
      <c r="BR204" s="89"/>
      <c r="BS204" s="113"/>
      <c r="BT204" s="113"/>
      <c r="BU204" s="89"/>
      <c r="BV204" s="618">
        <f t="shared" si="55"/>
        <v>794.65747952865934</v>
      </c>
      <c r="BW204" s="1001"/>
    </row>
    <row r="205" spans="2:75">
      <c r="B205" s="872" t="s">
        <v>2680</v>
      </c>
      <c r="C205" s="73" t="s">
        <v>2948</v>
      </c>
      <c r="D205" s="860" t="s">
        <v>1339</v>
      </c>
      <c r="E205" s="860" t="s">
        <v>2681</v>
      </c>
      <c r="F205" s="873" t="s">
        <v>2968</v>
      </c>
      <c r="G205" s="860" t="s">
        <v>121</v>
      </c>
      <c r="H205" s="995" t="s">
        <v>2683</v>
      </c>
      <c r="I205" s="860" t="s">
        <v>2643</v>
      </c>
      <c r="J205" s="73">
        <v>1</v>
      </c>
      <c r="K205" s="212" t="s">
        <v>2971</v>
      </c>
      <c r="L205" s="877">
        <v>40.21</v>
      </c>
      <c r="M205" s="877">
        <v>0.15</v>
      </c>
      <c r="N205" s="877">
        <v>55.19</v>
      </c>
      <c r="O205" s="139"/>
      <c r="P205" s="139"/>
      <c r="Q205" s="139"/>
      <c r="R205" s="877">
        <v>0.17</v>
      </c>
      <c r="S205" s="139"/>
      <c r="T205" s="139"/>
      <c r="U205" s="139"/>
      <c r="V205" s="877">
        <v>4.38</v>
      </c>
      <c r="W205" s="877">
        <v>0.03</v>
      </c>
      <c r="X205" s="139"/>
      <c r="Y205" s="139"/>
      <c r="Z205" s="877">
        <v>100.15</v>
      </c>
      <c r="AA205" s="874">
        <v>6.8493150684931503E-3</v>
      </c>
      <c r="AB205" s="880">
        <v>1.1627289620387575</v>
      </c>
      <c r="AC205" s="874">
        <v>4.4059333235423699E-3</v>
      </c>
      <c r="AD205" s="880">
        <v>-0.16713489536229989</v>
      </c>
      <c r="AE205" s="874">
        <v>1</v>
      </c>
      <c r="AF205" s="874"/>
      <c r="AG205" s="875">
        <f t="shared" si="52"/>
        <v>0.99559406667645767</v>
      </c>
      <c r="AH205" s="875">
        <f t="shared" si="49"/>
        <v>4.4059333235423699E-3</v>
      </c>
      <c r="AI205" s="875">
        <f>0</f>
        <v>0</v>
      </c>
      <c r="AJ205" s="875">
        <f t="shared" si="56"/>
        <v>1</v>
      </c>
      <c r="AK205" s="968" t="s">
        <v>2685</v>
      </c>
      <c r="AL205" s="113" t="s">
        <v>2643</v>
      </c>
      <c r="AM205" s="73">
        <v>1</v>
      </c>
      <c r="AN205" s="878" t="s">
        <v>2972</v>
      </c>
      <c r="AO205" s="876">
        <f t="shared" si="53"/>
        <v>300</v>
      </c>
      <c r="AP205" s="876">
        <f t="shared" si="54"/>
        <v>43800</v>
      </c>
      <c r="AQ205" s="879">
        <v>6.52</v>
      </c>
      <c r="AR205" s="89"/>
      <c r="AS205" s="113"/>
      <c r="AT205" s="879">
        <v>0.876</v>
      </c>
      <c r="AU205" s="879">
        <v>60.7</v>
      </c>
      <c r="AV205" s="89"/>
      <c r="AW205" s="879">
        <v>369</v>
      </c>
      <c r="AX205" s="879">
        <v>1179</v>
      </c>
      <c r="AY205" s="879">
        <v>195</v>
      </c>
      <c r="AZ205" s="879">
        <v>995</v>
      </c>
      <c r="BA205" s="879">
        <v>454</v>
      </c>
      <c r="BB205" s="879">
        <v>6.23</v>
      </c>
      <c r="BC205" s="879">
        <v>583</v>
      </c>
      <c r="BD205" s="879">
        <v>131</v>
      </c>
      <c r="BE205" s="879">
        <v>792</v>
      </c>
      <c r="BF205" s="879">
        <v>3722</v>
      </c>
      <c r="BG205" s="879">
        <v>142</v>
      </c>
      <c r="BH205" s="879">
        <v>336</v>
      </c>
      <c r="BI205" s="879">
        <v>43</v>
      </c>
      <c r="BJ205" s="879">
        <v>266</v>
      </c>
      <c r="BK205" s="879">
        <v>31</v>
      </c>
      <c r="BL205" s="879">
        <v>12.5</v>
      </c>
      <c r="BM205" s="879">
        <v>127</v>
      </c>
      <c r="BN205" s="879">
        <v>2403</v>
      </c>
      <c r="BO205" s="113"/>
      <c r="BP205" s="89"/>
      <c r="BQ205" s="113"/>
      <c r="BR205" s="89"/>
      <c r="BS205" s="113"/>
      <c r="BT205" s="113"/>
      <c r="BU205" s="89"/>
      <c r="BV205" s="618">
        <f t="shared" si="55"/>
        <v>701.16836428999352</v>
      </c>
      <c r="BW205" s="1001"/>
    </row>
    <row r="206" spans="2:75">
      <c r="B206" s="872" t="s">
        <v>2680</v>
      </c>
      <c r="C206" s="73" t="s">
        <v>2948</v>
      </c>
      <c r="D206" s="860" t="s">
        <v>1339</v>
      </c>
      <c r="E206" s="860" t="s">
        <v>2681</v>
      </c>
      <c r="F206" s="873" t="s">
        <v>2973</v>
      </c>
      <c r="G206" s="860" t="s">
        <v>121</v>
      </c>
      <c r="H206" s="995" t="s">
        <v>2683</v>
      </c>
      <c r="I206" s="860" t="s">
        <v>2643</v>
      </c>
      <c r="J206" s="73">
        <v>1</v>
      </c>
      <c r="K206" s="212" t="s">
        <v>2974</v>
      </c>
      <c r="L206" s="877">
        <v>42.55</v>
      </c>
      <c r="M206" s="877">
        <v>0.27</v>
      </c>
      <c r="N206" s="877">
        <v>53.35</v>
      </c>
      <c r="O206" s="139"/>
      <c r="P206" s="139"/>
      <c r="Q206" s="139"/>
      <c r="R206" s="877">
        <v>0.25</v>
      </c>
      <c r="S206" s="139"/>
      <c r="T206" s="139"/>
      <c r="U206" s="139"/>
      <c r="V206" s="877">
        <v>4.1100000000000003</v>
      </c>
      <c r="W206" s="877">
        <v>0.08</v>
      </c>
      <c r="X206" s="139"/>
      <c r="Y206" s="139"/>
      <c r="Z206" s="877">
        <v>100.64</v>
      </c>
      <c r="AA206" s="874">
        <v>1.9464720194647202E-2</v>
      </c>
      <c r="AB206" s="880">
        <v>1.0910538890363686</v>
      </c>
      <c r="AC206" s="874">
        <v>1.1749155529446321E-2</v>
      </c>
      <c r="AD206" s="880">
        <v>-0.10280304456581489</v>
      </c>
      <c r="AE206" s="874">
        <v>0.99999999999999989</v>
      </c>
      <c r="AF206" s="874"/>
      <c r="AG206" s="875">
        <f t="shared" si="52"/>
        <v>0.98825084447055367</v>
      </c>
      <c r="AH206" s="875">
        <f t="shared" si="49"/>
        <v>1.1749155529446321E-2</v>
      </c>
      <c r="AI206" s="875">
        <f>0</f>
        <v>0</v>
      </c>
      <c r="AJ206" s="875">
        <f t="shared" si="56"/>
        <v>1</v>
      </c>
      <c r="AK206" s="968" t="s">
        <v>2685</v>
      </c>
      <c r="AL206" s="113" t="s">
        <v>2643</v>
      </c>
      <c r="AM206" s="73">
        <v>1</v>
      </c>
      <c r="AN206" s="878" t="s">
        <v>2975</v>
      </c>
      <c r="AO206" s="876">
        <f t="shared" si="53"/>
        <v>800</v>
      </c>
      <c r="AP206" s="876">
        <f t="shared" si="54"/>
        <v>41100</v>
      </c>
      <c r="AQ206" s="879">
        <v>7.01</v>
      </c>
      <c r="AR206" s="89"/>
      <c r="AS206" s="113"/>
      <c r="AT206" s="879">
        <v>0.71399999999999997</v>
      </c>
      <c r="AU206" s="879">
        <v>47.8</v>
      </c>
      <c r="AV206" s="89"/>
      <c r="AW206" s="879">
        <v>597</v>
      </c>
      <c r="AX206" s="879">
        <v>1990</v>
      </c>
      <c r="AY206" s="879">
        <v>312</v>
      </c>
      <c r="AZ206" s="879">
        <v>1582</v>
      </c>
      <c r="BA206" s="879">
        <v>622</v>
      </c>
      <c r="BB206" s="879">
        <v>2.48</v>
      </c>
      <c r="BC206" s="879">
        <v>827</v>
      </c>
      <c r="BD206" s="879">
        <v>167</v>
      </c>
      <c r="BE206" s="879">
        <v>1030</v>
      </c>
      <c r="BF206" s="879">
        <v>5384</v>
      </c>
      <c r="BG206" s="879">
        <v>202</v>
      </c>
      <c r="BH206" s="879">
        <v>500</v>
      </c>
      <c r="BI206" s="879">
        <v>58.6</v>
      </c>
      <c r="BJ206" s="879">
        <v>326</v>
      </c>
      <c r="BK206" s="879">
        <v>35.9</v>
      </c>
      <c r="BL206" s="879">
        <v>30.4</v>
      </c>
      <c r="BM206" s="879">
        <v>24.7</v>
      </c>
      <c r="BN206" s="879">
        <v>2773</v>
      </c>
      <c r="BO206" s="113"/>
      <c r="BP206" s="89"/>
      <c r="BQ206" s="113"/>
      <c r="BR206" s="89"/>
      <c r="BS206" s="113"/>
      <c r="BT206" s="113"/>
      <c r="BU206" s="89"/>
      <c r="BV206" s="618">
        <f t="shared" si="55"/>
        <v>1262.1030557219883</v>
      </c>
      <c r="BW206" s="1001"/>
    </row>
    <row r="207" spans="2:75">
      <c r="B207" s="872" t="s">
        <v>2680</v>
      </c>
      <c r="C207" s="73" t="s">
        <v>2948</v>
      </c>
      <c r="D207" s="860" t="s">
        <v>1339</v>
      </c>
      <c r="E207" s="860" t="s">
        <v>2681</v>
      </c>
      <c r="F207" s="873" t="s">
        <v>2973</v>
      </c>
      <c r="G207" s="860" t="s">
        <v>121</v>
      </c>
      <c r="H207" s="995" t="s">
        <v>2683</v>
      </c>
      <c r="I207" s="860" t="s">
        <v>2643</v>
      </c>
      <c r="J207" s="73">
        <v>1</v>
      </c>
      <c r="K207" s="212" t="s">
        <v>2976</v>
      </c>
      <c r="L207" s="877">
        <v>41.46</v>
      </c>
      <c r="M207" s="877">
        <v>0.28000000000000003</v>
      </c>
      <c r="N207" s="877">
        <v>52.45</v>
      </c>
      <c r="O207" s="139"/>
      <c r="P207" s="139"/>
      <c r="Q207" s="139"/>
      <c r="R207" s="877">
        <v>0.23</v>
      </c>
      <c r="S207" s="139"/>
      <c r="T207" s="139"/>
      <c r="U207" s="139"/>
      <c r="V207" s="877">
        <v>5.33</v>
      </c>
      <c r="W207" s="877">
        <v>0.06</v>
      </c>
      <c r="X207" s="139"/>
      <c r="Y207" s="139"/>
      <c r="Z207" s="877">
        <v>99.81</v>
      </c>
      <c r="AA207" s="874">
        <v>1.125703564727955E-2</v>
      </c>
      <c r="AB207" s="880">
        <v>1.4149190337138307</v>
      </c>
      <c r="AC207" s="874">
        <v>8.8118666470847398E-3</v>
      </c>
      <c r="AD207" s="880">
        <v>-0.42373090036091537</v>
      </c>
      <c r="AE207" s="874">
        <v>1</v>
      </c>
      <c r="AF207" s="874"/>
      <c r="AG207" s="875">
        <f t="shared" si="52"/>
        <v>0.99118813335291533</v>
      </c>
      <c r="AH207" s="875">
        <f t="shared" si="49"/>
        <v>8.8118666470847398E-3</v>
      </c>
      <c r="AI207" s="875">
        <f>0</f>
        <v>0</v>
      </c>
      <c r="AJ207" s="875">
        <f t="shared" si="56"/>
        <v>1</v>
      </c>
      <c r="AK207" s="968" t="s">
        <v>2685</v>
      </c>
      <c r="AL207" s="113" t="s">
        <v>2643</v>
      </c>
      <c r="AM207" s="73">
        <v>1</v>
      </c>
      <c r="AN207" s="878" t="s">
        <v>2977</v>
      </c>
      <c r="AO207" s="876">
        <f t="shared" si="53"/>
        <v>600</v>
      </c>
      <c r="AP207" s="876">
        <f t="shared" si="54"/>
        <v>53300</v>
      </c>
      <c r="AQ207" s="879">
        <v>9.35</v>
      </c>
      <c r="AR207" s="89"/>
      <c r="AS207" s="113"/>
      <c r="AT207" s="879">
        <v>1</v>
      </c>
      <c r="AU207" s="879">
        <v>27.9</v>
      </c>
      <c r="AV207" s="89"/>
      <c r="AW207" s="879">
        <v>606</v>
      </c>
      <c r="AX207" s="879">
        <v>1881</v>
      </c>
      <c r="AY207" s="879">
        <v>301</v>
      </c>
      <c r="AZ207" s="879">
        <v>1554</v>
      </c>
      <c r="BA207" s="879">
        <v>675</v>
      </c>
      <c r="BB207" s="879">
        <v>30.5</v>
      </c>
      <c r="BC207" s="879">
        <v>876</v>
      </c>
      <c r="BD207" s="879">
        <v>184</v>
      </c>
      <c r="BE207" s="879">
        <v>1121</v>
      </c>
      <c r="BF207" s="879">
        <v>5974</v>
      </c>
      <c r="BG207" s="879">
        <v>217</v>
      </c>
      <c r="BH207" s="879">
        <v>524</v>
      </c>
      <c r="BI207" s="879">
        <v>63.6</v>
      </c>
      <c r="BJ207" s="879">
        <v>365</v>
      </c>
      <c r="BK207" s="879">
        <v>41.2</v>
      </c>
      <c r="BL207" s="879">
        <v>30.5</v>
      </c>
      <c r="BM207" s="879">
        <v>23.6</v>
      </c>
      <c r="BN207" s="879">
        <v>8116</v>
      </c>
      <c r="BO207" s="113"/>
      <c r="BP207" s="89"/>
      <c r="BQ207" s="113"/>
      <c r="BR207" s="89"/>
      <c r="BS207" s="113"/>
      <c r="BT207" s="113"/>
      <c r="BU207" s="89"/>
      <c r="BV207" s="618">
        <f t="shared" si="55"/>
        <v>1308.8476133413212</v>
      </c>
      <c r="BW207" s="1001"/>
    </row>
    <row r="208" spans="2:75">
      <c r="B208" s="872" t="s">
        <v>2680</v>
      </c>
      <c r="C208" s="73" t="s">
        <v>2948</v>
      </c>
      <c r="D208" s="860" t="s">
        <v>1339</v>
      </c>
      <c r="E208" s="860" t="s">
        <v>2681</v>
      </c>
      <c r="F208" s="873" t="s">
        <v>2973</v>
      </c>
      <c r="G208" s="860" t="s">
        <v>121</v>
      </c>
      <c r="H208" s="995" t="s">
        <v>2683</v>
      </c>
      <c r="I208" s="860" t="s">
        <v>2643</v>
      </c>
      <c r="J208" s="73">
        <v>1</v>
      </c>
      <c r="K208" s="212" t="s">
        <v>2978</v>
      </c>
      <c r="L208" s="877">
        <v>43.32</v>
      </c>
      <c r="M208" s="877">
        <v>0.25</v>
      </c>
      <c r="N208" s="877">
        <v>51.16</v>
      </c>
      <c r="O208" s="139"/>
      <c r="P208" s="139"/>
      <c r="Q208" s="139"/>
      <c r="R208" s="877">
        <v>0.41</v>
      </c>
      <c r="S208" s="139"/>
      <c r="T208" s="139"/>
      <c r="U208" s="139"/>
      <c r="V208" s="877">
        <v>3.6</v>
      </c>
      <c r="W208" s="877">
        <v>0.09</v>
      </c>
      <c r="X208" s="139"/>
      <c r="Y208" s="139"/>
      <c r="Z208" s="877">
        <v>98.83</v>
      </c>
      <c r="AA208" s="874">
        <v>2.4999999999999998E-2</v>
      </c>
      <c r="AB208" s="874">
        <v>0.95566764003185567</v>
      </c>
      <c r="AC208" s="874">
        <v>1.321779997062711E-2</v>
      </c>
      <c r="AD208" s="874">
        <v>3.1114559997517222E-2</v>
      </c>
      <c r="AE208" s="874">
        <v>1</v>
      </c>
      <c r="AF208" s="874"/>
      <c r="AG208" s="875">
        <f t="shared" ref="AG208:AI223" si="57">AB208</f>
        <v>0.95566764003185567</v>
      </c>
      <c r="AH208" s="875">
        <f t="shared" si="57"/>
        <v>1.321779997062711E-2</v>
      </c>
      <c r="AI208" s="875">
        <f t="shared" si="57"/>
        <v>3.1114559997517222E-2</v>
      </c>
      <c r="AJ208" s="875">
        <f t="shared" si="51"/>
        <v>1</v>
      </c>
      <c r="AK208" s="968" t="s">
        <v>2685</v>
      </c>
      <c r="AL208" s="113" t="s">
        <v>2643</v>
      </c>
      <c r="AM208" s="73">
        <v>1</v>
      </c>
      <c r="AN208" s="878" t="s">
        <v>2978</v>
      </c>
      <c r="AO208" s="876">
        <f t="shared" si="53"/>
        <v>900</v>
      </c>
      <c r="AP208" s="876">
        <f t="shared" si="54"/>
        <v>36000</v>
      </c>
      <c r="AQ208" s="879">
        <v>7.46</v>
      </c>
      <c r="AR208" s="89"/>
      <c r="AS208" s="113"/>
      <c r="AT208" s="879">
        <v>8.3000000000000004E-2</v>
      </c>
      <c r="AU208" s="879">
        <v>18.600000000000001</v>
      </c>
      <c r="AV208" s="89"/>
      <c r="AW208" s="879">
        <v>548</v>
      </c>
      <c r="AX208" s="879">
        <v>2075</v>
      </c>
      <c r="AY208" s="879">
        <v>307</v>
      </c>
      <c r="AZ208" s="879">
        <v>1361</v>
      </c>
      <c r="BA208" s="879">
        <v>592</v>
      </c>
      <c r="BB208" s="879">
        <v>2.57</v>
      </c>
      <c r="BC208" s="879">
        <v>692</v>
      </c>
      <c r="BD208" s="879">
        <v>151</v>
      </c>
      <c r="BE208" s="879">
        <v>911</v>
      </c>
      <c r="BF208" s="879">
        <v>4243</v>
      </c>
      <c r="BG208" s="879">
        <v>166</v>
      </c>
      <c r="BH208" s="879">
        <v>404</v>
      </c>
      <c r="BI208" s="879">
        <v>54.7</v>
      </c>
      <c r="BJ208" s="879">
        <v>355</v>
      </c>
      <c r="BK208" s="879">
        <v>37.5</v>
      </c>
      <c r="BL208" s="879">
        <v>51.7</v>
      </c>
      <c r="BM208" s="879">
        <v>82.2</v>
      </c>
      <c r="BN208" s="879">
        <v>5451</v>
      </c>
      <c r="BO208" s="113"/>
      <c r="BP208" s="89"/>
      <c r="BQ208" s="113"/>
      <c r="BR208" s="89"/>
      <c r="BS208" s="113"/>
      <c r="BT208" s="113"/>
      <c r="BU208" s="89"/>
      <c r="BV208" s="618">
        <f t="shared" si="55"/>
        <v>1168.6139404833225</v>
      </c>
      <c r="BW208" s="1001"/>
    </row>
    <row r="209" spans="2:75">
      <c r="B209" s="872" t="s">
        <v>2818</v>
      </c>
      <c r="C209" s="73" t="s">
        <v>2948</v>
      </c>
      <c r="D209" s="860" t="s">
        <v>1339</v>
      </c>
      <c r="E209" s="860" t="s">
        <v>2979</v>
      </c>
      <c r="F209" s="40" t="s">
        <v>32</v>
      </c>
      <c r="G209" s="860" t="s">
        <v>2820</v>
      </c>
      <c r="H209" s="995" t="s">
        <v>2751</v>
      </c>
      <c r="I209" s="860" t="s">
        <v>165</v>
      </c>
      <c r="J209" s="73">
        <v>192</v>
      </c>
      <c r="K209" s="881" t="s">
        <v>2980</v>
      </c>
      <c r="L209" s="888">
        <v>41.411581770833358</v>
      </c>
      <c r="M209" s="888">
        <v>9.9982320441989E-2</v>
      </c>
      <c r="N209" s="888">
        <v>54.916889062500026</v>
      </c>
      <c r="O209" s="888">
        <v>0.14789421052631577</v>
      </c>
      <c r="P209" s="888">
        <v>8.9005839416058455E-2</v>
      </c>
      <c r="Q209" s="888"/>
      <c r="R209" s="888">
        <v>8.7624479166666672E-2</v>
      </c>
      <c r="S209" s="888">
        <v>6.1564102564102535E-3</v>
      </c>
      <c r="T209" s="888">
        <v>3.4974999999999992E-2</v>
      </c>
      <c r="U209" s="888">
        <v>6.8071153846153837E-2</v>
      </c>
      <c r="V209" s="888">
        <v>3.0461312500000015</v>
      </c>
      <c r="W209" s="888">
        <v>9.9101041666666626E-2</v>
      </c>
      <c r="X209" s="888">
        <v>99.085025520833327</v>
      </c>
      <c r="Y209" s="888"/>
      <c r="Z209" s="888"/>
      <c r="AA209" s="874">
        <v>3.2533411574654433E-2</v>
      </c>
      <c r="AB209" s="874">
        <v>0.80863585080966327</v>
      </c>
      <c r="AC209" s="874">
        <v>1.4554419395897579E-2</v>
      </c>
      <c r="AD209" s="874">
        <v>0.17680972979443915</v>
      </c>
      <c r="AE209" s="874">
        <v>1</v>
      </c>
      <c r="AF209" s="874"/>
      <c r="AG209" s="875">
        <f t="shared" si="57"/>
        <v>0.80863585080966327</v>
      </c>
      <c r="AH209" s="875">
        <f t="shared" si="57"/>
        <v>1.4554419395897579E-2</v>
      </c>
      <c r="AI209" s="875">
        <f t="shared" si="57"/>
        <v>0.17680972979443915</v>
      </c>
      <c r="AJ209" s="875">
        <f t="shared" si="51"/>
        <v>1</v>
      </c>
      <c r="AK209" s="968">
        <v>30</v>
      </c>
      <c r="AL209" s="113" t="s">
        <v>165</v>
      </c>
      <c r="AM209" s="73">
        <v>14</v>
      </c>
      <c r="AN209" s="882" t="s">
        <v>2981</v>
      </c>
      <c r="AO209" s="876">
        <f t="shared" si="53"/>
        <v>991.01041666666629</v>
      </c>
      <c r="AP209" s="876">
        <f t="shared" si="54"/>
        <v>30461.312500000015</v>
      </c>
      <c r="AQ209" s="89">
        <v>15.30142857142857</v>
      </c>
      <c r="AR209" s="890">
        <v>2.39</v>
      </c>
      <c r="AS209" s="113"/>
      <c r="AT209" s="890">
        <v>0.79142857142857148</v>
      </c>
      <c r="AU209" s="89"/>
      <c r="AV209" s="89"/>
      <c r="AW209" s="89">
        <v>168.03428571428572</v>
      </c>
      <c r="AX209" s="89">
        <v>607.58857142857141</v>
      </c>
      <c r="AY209" s="89">
        <v>111.43785714285715</v>
      </c>
      <c r="AZ209" s="89">
        <v>589.68642857142845</v>
      </c>
      <c r="BA209" s="89">
        <v>256.67642857142857</v>
      </c>
      <c r="BB209" s="89">
        <v>12.299285714285713</v>
      </c>
      <c r="BC209" s="89">
        <v>355.86785714285713</v>
      </c>
      <c r="BD209" s="89">
        <v>68.114285714285714</v>
      </c>
      <c r="BE209" s="89">
        <v>429.73285714285709</v>
      </c>
      <c r="BF209" s="89">
        <v>1920.2914285714285</v>
      </c>
      <c r="BG209" s="89">
        <v>76.287142857142854</v>
      </c>
      <c r="BH209" s="89">
        <v>185.77928571428569</v>
      </c>
      <c r="BI209" s="89">
        <v>23.45785714285714</v>
      </c>
      <c r="BJ209" s="89">
        <v>137.88785714285714</v>
      </c>
      <c r="BK209" s="89">
        <v>17.397142857142857</v>
      </c>
      <c r="BL209" s="89">
        <v>4.6495714285714289</v>
      </c>
      <c r="BM209" s="89">
        <v>46.444285714285719</v>
      </c>
      <c r="BN209" s="89"/>
      <c r="BO209" s="113"/>
      <c r="BP209" s="89">
        <v>0.34842857142857137</v>
      </c>
      <c r="BQ209" s="113"/>
      <c r="BR209" s="890">
        <v>0.25671428571428573</v>
      </c>
      <c r="BS209" s="89">
        <v>41.33</v>
      </c>
      <c r="BT209" s="89"/>
      <c r="BU209" s="89"/>
      <c r="BV209" s="618">
        <f t="shared" si="55"/>
        <v>467.36293388151608</v>
      </c>
      <c r="BW209" s="1001"/>
    </row>
    <row r="210" spans="2:75">
      <c r="B210" s="872" t="s">
        <v>2818</v>
      </c>
      <c r="C210" s="73" t="s">
        <v>2948</v>
      </c>
      <c r="D210" s="860" t="s">
        <v>1339</v>
      </c>
      <c r="E210" s="860" t="s">
        <v>2979</v>
      </c>
      <c r="F210" s="40" t="s">
        <v>32</v>
      </c>
      <c r="G210" s="860" t="s">
        <v>2820</v>
      </c>
      <c r="H210" s="995" t="s">
        <v>2751</v>
      </c>
      <c r="I210" s="860" t="s">
        <v>165</v>
      </c>
      <c r="J210" s="73">
        <v>58</v>
      </c>
      <c r="K210" s="904" t="s">
        <v>2982</v>
      </c>
      <c r="L210" s="905">
        <v>42.769206896551722</v>
      </c>
      <c r="M210" s="905">
        <v>5.6000000000000008E-2</v>
      </c>
      <c r="N210" s="905">
        <v>51.741172413793109</v>
      </c>
      <c r="O210" s="905">
        <v>2.0597758620689648</v>
      </c>
      <c r="P210" s="905">
        <v>0.11477777777777777</v>
      </c>
      <c r="Q210" s="905"/>
      <c r="R210" s="905">
        <v>0.12951724137931031</v>
      </c>
      <c r="S210" s="905"/>
      <c r="T210" s="905">
        <v>2.6999999999999996E-2</v>
      </c>
      <c r="U210" s="905">
        <v>2.8866666666666669E-2</v>
      </c>
      <c r="V210" s="905">
        <v>4.0473620689655174</v>
      </c>
      <c r="W210" s="905">
        <v>1.7777777777777781E-2</v>
      </c>
      <c r="X210" s="905">
        <v>99.166499999999999</v>
      </c>
      <c r="Y210" s="905"/>
      <c r="Z210" s="905"/>
      <c r="AA210" s="874">
        <v>4.3924357334113378E-3</v>
      </c>
      <c r="AB210" s="880">
        <v>1.07442582133409</v>
      </c>
      <c r="AC210" s="874">
        <v>2.6109234509880718E-3</v>
      </c>
      <c r="AD210" s="880">
        <v>-7.7036744785078104E-2</v>
      </c>
      <c r="AE210" s="874">
        <v>1</v>
      </c>
      <c r="AF210" s="874"/>
      <c r="AG210" s="875">
        <f t="shared" ref="AG210" si="58">AB210+AD210</f>
        <v>0.99738907654901188</v>
      </c>
      <c r="AH210" s="875">
        <f t="shared" si="57"/>
        <v>2.6109234509880718E-3</v>
      </c>
      <c r="AI210" s="875">
        <f>0</f>
        <v>0</v>
      </c>
      <c r="AJ210" s="875">
        <f t="shared" si="51"/>
        <v>1</v>
      </c>
      <c r="AK210" s="968">
        <v>30</v>
      </c>
      <c r="AL210" s="113" t="s">
        <v>165</v>
      </c>
      <c r="AM210" s="73">
        <v>12</v>
      </c>
      <c r="AN210" s="906" t="s">
        <v>2982</v>
      </c>
      <c r="AO210" s="876">
        <f t="shared" si="53"/>
        <v>177.7777777777778</v>
      </c>
      <c r="AP210" s="876">
        <f t="shared" si="54"/>
        <v>40473.620689655174</v>
      </c>
      <c r="AQ210" s="89">
        <v>9.5424999999999986</v>
      </c>
      <c r="AR210" s="890">
        <v>2.13</v>
      </c>
      <c r="AS210" s="113"/>
      <c r="AT210" s="890">
        <v>0.83333333333333337</v>
      </c>
      <c r="AU210" s="89"/>
      <c r="AV210" s="89"/>
      <c r="AW210" s="89">
        <v>263.02666666666664</v>
      </c>
      <c r="AX210" s="89">
        <v>739.87666666666655</v>
      </c>
      <c r="AY210" s="89">
        <v>113.64583333333331</v>
      </c>
      <c r="AZ210" s="89">
        <v>471.51833333333326</v>
      </c>
      <c r="BA210" s="89">
        <v>224.48749999999998</v>
      </c>
      <c r="BB210" s="89">
        <v>10.119166666666667</v>
      </c>
      <c r="BC210" s="89">
        <v>340.09083333333331</v>
      </c>
      <c r="BD210" s="89">
        <v>79.608333333333334</v>
      </c>
      <c r="BE210" s="89">
        <v>527.16</v>
      </c>
      <c r="BF210" s="89">
        <v>3016.6758333333332</v>
      </c>
      <c r="BG210" s="89">
        <v>89.332499999999996</v>
      </c>
      <c r="BH210" s="89">
        <v>220.68583333333333</v>
      </c>
      <c r="BI210" s="89">
        <v>29.945833333333336</v>
      </c>
      <c r="BJ210" s="89">
        <v>179.31499999999997</v>
      </c>
      <c r="BK210" s="89">
        <v>21.809166666666666</v>
      </c>
      <c r="BL210" s="89">
        <v>3.7050000000000005</v>
      </c>
      <c r="BM210" s="89">
        <v>84.137500000000003</v>
      </c>
      <c r="BN210" s="89"/>
      <c r="BO210" s="113"/>
      <c r="BP210" s="890">
        <v>0.40500000000000008</v>
      </c>
      <c r="BQ210" s="113"/>
      <c r="BR210" s="890">
        <v>0.15041666666666667</v>
      </c>
      <c r="BS210" s="89">
        <v>21.717499999999998</v>
      </c>
      <c r="BT210" s="89"/>
      <c r="BU210" s="89"/>
      <c r="BV210" s="618">
        <f t="shared" si="55"/>
        <v>261.7695226682643</v>
      </c>
      <c r="BW210" s="1001"/>
    </row>
    <row r="211" spans="2:75">
      <c r="B211" s="872" t="s">
        <v>2818</v>
      </c>
      <c r="C211" s="73" t="s">
        <v>2948</v>
      </c>
      <c r="D211" s="860" t="s">
        <v>1339</v>
      </c>
      <c r="E211" s="860" t="s">
        <v>2979</v>
      </c>
      <c r="F211" s="40" t="s">
        <v>32</v>
      </c>
      <c r="G211" s="860" t="s">
        <v>2820</v>
      </c>
      <c r="H211" s="995" t="s">
        <v>2751</v>
      </c>
      <c r="I211" s="860" t="s">
        <v>165</v>
      </c>
      <c r="J211" s="73">
        <v>71</v>
      </c>
      <c r="K211" s="881" t="s">
        <v>2983</v>
      </c>
      <c r="L211" s="888">
        <v>41.869071830985924</v>
      </c>
      <c r="M211" s="888">
        <v>7.6260294117647051E-2</v>
      </c>
      <c r="N211" s="888">
        <v>53.927556338028161</v>
      </c>
      <c r="O211" s="888">
        <v>0.62328873239436633</v>
      </c>
      <c r="P211" s="888">
        <v>0.24280422535211263</v>
      </c>
      <c r="Q211" s="888"/>
      <c r="R211" s="888">
        <v>0.1079464788732394</v>
      </c>
      <c r="S211" s="888">
        <v>6.0935483870967729E-3</v>
      </c>
      <c r="T211" s="888"/>
      <c r="U211" s="888">
        <v>9.3909090909090887E-3</v>
      </c>
      <c r="V211" s="888">
        <v>3.0335943661971827</v>
      </c>
      <c r="W211" s="888">
        <v>5.4164788732394366E-2</v>
      </c>
      <c r="X211" s="888">
        <v>99.962781428571432</v>
      </c>
      <c r="Y211" s="888"/>
      <c r="Z211" s="888"/>
      <c r="AA211" s="874">
        <v>1.7854987250748893E-2</v>
      </c>
      <c r="AB211" s="874">
        <v>0.80530776909933177</v>
      </c>
      <c r="AC211" s="874">
        <v>7.9548815879562883E-3</v>
      </c>
      <c r="AD211" s="874">
        <v>0.18673734931271194</v>
      </c>
      <c r="AE211" s="874">
        <v>1</v>
      </c>
      <c r="AF211" s="874"/>
      <c r="AG211" s="875">
        <f t="shared" si="57"/>
        <v>0.80530776909933177</v>
      </c>
      <c r="AH211" s="875">
        <f t="shared" si="57"/>
        <v>7.9548815879562883E-3</v>
      </c>
      <c r="AI211" s="875">
        <f t="shared" si="57"/>
        <v>0.18673734931271194</v>
      </c>
      <c r="AJ211" s="875">
        <f t="shared" si="51"/>
        <v>1</v>
      </c>
      <c r="AK211" s="968">
        <v>30</v>
      </c>
      <c r="AL211" s="113" t="s">
        <v>165</v>
      </c>
      <c r="AM211" s="73">
        <v>7</v>
      </c>
      <c r="AN211" s="882" t="s">
        <v>2983</v>
      </c>
      <c r="AO211" s="876">
        <f t="shared" si="53"/>
        <v>541.64788732394368</v>
      </c>
      <c r="AP211" s="876">
        <f t="shared" si="54"/>
        <v>30335.943661971825</v>
      </c>
      <c r="AQ211" s="89">
        <v>6.1385714285714288</v>
      </c>
      <c r="AR211" s="890">
        <v>0.51</v>
      </c>
      <c r="AS211" s="113"/>
      <c r="AT211" s="890">
        <v>0.53</v>
      </c>
      <c r="AU211" s="89"/>
      <c r="AV211" s="89"/>
      <c r="AW211" s="89">
        <v>217.52857142857144</v>
      </c>
      <c r="AX211" s="89">
        <v>778.61428571428576</v>
      </c>
      <c r="AY211" s="89">
        <v>139.05142857142854</v>
      </c>
      <c r="AZ211" s="89">
        <v>711.18428571428569</v>
      </c>
      <c r="BA211" s="89">
        <v>316.63142857142856</v>
      </c>
      <c r="BB211" s="89">
        <v>5.9928571428571429</v>
      </c>
      <c r="BC211" s="89">
        <v>428.07285714285717</v>
      </c>
      <c r="BD211" s="89">
        <v>82.535714285714292</v>
      </c>
      <c r="BE211" s="89">
        <v>494.48571428571421</v>
      </c>
      <c r="BF211" s="89">
        <v>2397.0171428571425</v>
      </c>
      <c r="BG211" s="89">
        <v>82.45</v>
      </c>
      <c r="BH211" s="89">
        <v>198.76999999999998</v>
      </c>
      <c r="BI211" s="89">
        <v>25.912857142857145</v>
      </c>
      <c r="BJ211" s="89">
        <v>158.67571428571429</v>
      </c>
      <c r="BK211" s="89">
        <v>19.311428571428571</v>
      </c>
      <c r="BL211" s="89">
        <v>7.354285714285715</v>
      </c>
      <c r="BM211" s="89">
        <v>48.834285714285713</v>
      </c>
      <c r="BN211" s="89"/>
      <c r="BO211" s="113"/>
      <c r="BP211" s="89">
        <v>0.25142857142857145</v>
      </c>
      <c r="BQ211" s="113"/>
      <c r="BR211" s="890">
        <v>7.0714285714285716E-2</v>
      </c>
      <c r="BS211" s="89">
        <v>17.181428571428572</v>
      </c>
      <c r="BT211" s="89"/>
      <c r="BU211" s="89"/>
      <c r="BV211" s="618">
        <f t="shared" si="55"/>
        <v>356.47537124496262</v>
      </c>
      <c r="BW211" s="1001"/>
    </row>
    <row r="212" spans="2:75">
      <c r="B212" s="872" t="s">
        <v>2818</v>
      </c>
      <c r="C212" s="73" t="s">
        <v>2948</v>
      </c>
      <c r="D212" s="860" t="s">
        <v>1339</v>
      </c>
      <c r="E212" s="860" t="s">
        <v>2979</v>
      </c>
      <c r="F212" s="40" t="s">
        <v>32</v>
      </c>
      <c r="G212" s="860" t="s">
        <v>2820</v>
      </c>
      <c r="H212" s="995" t="s">
        <v>2751</v>
      </c>
      <c r="I212" s="860" t="s">
        <v>165</v>
      </c>
      <c r="J212" s="73">
        <v>40</v>
      </c>
      <c r="K212" s="881" t="s">
        <v>2984</v>
      </c>
      <c r="L212" s="888">
        <v>41.425517499999998</v>
      </c>
      <c r="M212" s="888">
        <v>0.22520000000000001</v>
      </c>
      <c r="N212" s="888">
        <v>54.299695</v>
      </c>
      <c r="O212" s="888">
        <v>0.31018500000000004</v>
      </c>
      <c r="P212" s="888">
        <v>4.245263157894736E-2</v>
      </c>
      <c r="Q212" s="888"/>
      <c r="R212" s="888">
        <v>9.1705000000000009E-2</v>
      </c>
      <c r="S212" s="888">
        <v>7.499999999999998E-3</v>
      </c>
      <c r="T212" s="888"/>
      <c r="U212" s="888">
        <v>1.1880000000000002E-2</v>
      </c>
      <c r="V212" s="888">
        <v>3.2442374999999997</v>
      </c>
      <c r="W212" s="888">
        <v>5.985714285714286E-3</v>
      </c>
      <c r="X212" s="888">
        <v>99.647855000000021</v>
      </c>
      <c r="Y212" s="888"/>
      <c r="Z212" s="888"/>
      <c r="AA212" s="874">
        <v>1.8450296212019887E-3</v>
      </c>
      <c r="AB212" s="874">
        <v>0.86122577647995746</v>
      </c>
      <c r="AC212" s="874">
        <v>8.7908860122107302E-4</v>
      </c>
      <c r="AD212" s="874">
        <v>0.13789513491882147</v>
      </c>
      <c r="AE212" s="874">
        <v>1</v>
      </c>
      <c r="AF212" s="874"/>
      <c r="AG212" s="875">
        <f t="shared" si="57"/>
        <v>0.86122577647995746</v>
      </c>
      <c r="AH212" s="875">
        <f t="shared" si="57"/>
        <v>8.7908860122107302E-4</v>
      </c>
      <c r="AI212" s="875">
        <f t="shared" si="57"/>
        <v>0.13789513491882147</v>
      </c>
      <c r="AJ212" s="875">
        <f t="shared" si="51"/>
        <v>1</v>
      </c>
      <c r="AK212" s="968">
        <v>30</v>
      </c>
      <c r="AL212" s="113" t="s">
        <v>165</v>
      </c>
      <c r="AM212" s="73">
        <v>7</v>
      </c>
      <c r="AN212" s="882" t="s">
        <v>2985</v>
      </c>
      <c r="AO212" s="876">
        <f t="shared" si="53"/>
        <v>59.857142857142861</v>
      </c>
      <c r="AP212" s="876">
        <f t="shared" si="54"/>
        <v>32442.374999999996</v>
      </c>
      <c r="AQ212" s="89">
        <v>10.075714285714284</v>
      </c>
      <c r="AR212" s="89">
        <v>0.54428571428571437</v>
      </c>
      <c r="AS212" s="113"/>
      <c r="AT212" s="89">
        <v>0.74714285714285722</v>
      </c>
      <c r="AU212" s="89"/>
      <c r="AV212" s="89"/>
      <c r="AW212" s="89">
        <v>250.8771428571429</v>
      </c>
      <c r="AX212" s="89">
        <v>1007.5828571428573</v>
      </c>
      <c r="AY212" s="89">
        <v>169.06</v>
      </c>
      <c r="AZ212" s="89">
        <v>881.65142857142848</v>
      </c>
      <c r="BA212" s="89">
        <v>375.51428571428568</v>
      </c>
      <c r="BB212" s="89">
        <v>10.79857142857143</v>
      </c>
      <c r="BC212" s="89">
        <v>489.0328571428571</v>
      </c>
      <c r="BD212" s="89">
        <v>98.361428571428561</v>
      </c>
      <c r="BE212" s="89">
        <v>666.05142857142857</v>
      </c>
      <c r="BF212" s="89">
        <v>3512.735714285714</v>
      </c>
      <c r="BG212" s="89">
        <v>127.06428571428572</v>
      </c>
      <c r="BH212" s="89">
        <v>340.3271428571428</v>
      </c>
      <c r="BI212" s="89">
        <v>45.075714285714291</v>
      </c>
      <c r="BJ212" s="89">
        <v>277.55142857142857</v>
      </c>
      <c r="BK212" s="89">
        <v>33.905714285714282</v>
      </c>
      <c r="BL212" s="89">
        <v>33.231428571428566</v>
      </c>
      <c r="BM212" s="89">
        <v>99.564285714285703</v>
      </c>
      <c r="BN212" s="89"/>
      <c r="BO212" s="113"/>
      <c r="BP212" s="89">
        <v>0.71599999999999997</v>
      </c>
      <c r="BQ212" s="113"/>
      <c r="BR212" s="89">
        <v>0.10257142857142861</v>
      </c>
      <c r="BS212" s="89">
        <v>39.035714285714285</v>
      </c>
      <c r="BT212" s="89"/>
      <c r="BU212" s="89"/>
      <c r="BV212" s="618">
        <f t="shared" si="55"/>
        <v>1052.687437587377</v>
      </c>
      <c r="BW212" s="1001"/>
    </row>
    <row r="213" spans="2:75">
      <c r="B213" s="872" t="s">
        <v>2818</v>
      </c>
      <c r="C213" s="73" t="s">
        <v>2948</v>
      </c>
      <c r="D213" s="860" t="s">
        <v>1339</v>
      </c>
      <c r="E213" s="860" t="s">
        <v>2979</v>
      </c>
      <c r="F213" s="40" t="s">
        <v>32</v>
      </c>
      <c r="G213" s="860" t="s">
        <v>2820</v>
      </c>
      <c r="H213" s="995" t="s">
        <v>2751</v>
      </c>
      <c r="I213" s="860" t="s">
        <v>165</v>
      </c>
      <c r="J213" s="73">
        <v>31</v>
      </c>
      <c r="K213" s="881" t="s">
        <v>2986</v>
      </c>
      <c r="L213" s="888">
        <v>41.25639032258065</v>
      </c>
      <c r="M213" s="888">
        <v>0.24194516129032256</v>
      </c>
      <c r="N213" s="888">
        <v>51.864345161290323</v>
      </c>
      <c r="O213" s="888">
        <v>1.1935677419354838</v>
      </c>
      <c r="P213" s="888">
        <v>1.0543161290322582</v>
      </c>
      <c r="Q213" s="888"/>
      <c r="R213" s="888">
        <v>0.20053548387096773</v>
      </c>
      <c r="S213" s="888">
        <v>1.2749999999999999E-2</v>
      </c>
      <c r="T213" s="888"/>
      <c r="U213" s="888">
        <v>3.7389999999999993E-2</v>
      </c>
      <c r="V213" s="888">
        <v>3.0782967741935479</v>
      </c>
      <c r="W213" s="888">
        <v>0.13913225806451615</v>
      </c>
      <c r="X213" s="888">
        <v>99.079509677419352</v>
      </c>
      <c r="Y213" s="888"/>
      <c r="Z213" s="888"/>
      <c r="AA213" s="874">
        <v>4.5197805237919601E-2</v>
      </c>
      <c r="AB213" s="874">
        <v>0.81717461486422827</v>
      </c>
      <c r="AC213" s="874">
        <v>2.0433581739538281E-2</v>
      </c>
      <c r="AD213" s="874">
        <v>0.16239180339623346</v>
      </c>
      <c r="AE213" s="874">
        <v>1</v>
      </c>
      <c r="AF213" s="874"/>
      <c r="AG213" s="875">
        <f t="shared" si="57"/>
        <v>0.81717461486422827</v>
      </c>
      <c r="AH213" s="875">
        <f t="shared" si="57"/>
        <v>2.0433581739538281E-2</v>
      </c>
      <c r="AI213" s="875">
        <f t="shared" si="57"/>
        <v>0.16239180339623346</v>
      </c>
      <c r="AJ213" s="875">
        <f t="shared" si="51"/>
        <v>1</v>
      </c>
      <c r="AK213" s="968">
        <v>30</v>
      </c>
      <c r="AL213" s="113" t="s">
        <v>165</v>
      </c>
      <c r="AM213" s="73">
        <v>7</v>
      </c>
      <c r="AN213" s="882" t="s">
        <v>2986</v>
      </c>
      <c r="AO213" s="876">
        <f t="shared" si="53"/>
        <v>1391.3225806451615</v>
      </c>
      <c r="AP213" s="876">
        <f t="shared" si="54"/>
        <v>30782.967741935478</v>
      </c>
      <c r="AQ213" s="89">
        <v>7.7071428571428564</v>
      </c>
      <c r="AR213" s="89">
        <v>0.84999999999999987</v>
      </c>
      <c r="AS213" s="113"/>
      <c r="AT213" s="89">
        <v>0.79142857142857148</v>
      </c>
      <c r="AU213" s="89"/>
      <c r="AV213" s="89"/>
      <c r="AW213" s="89">
        <v>506.10571428571427</v>
      </c>
      <c r="AX213" s="89">
        <v>1623.6614285714284</v>
      </c>
      <c r="AY213" s="89">
        <v>272.15714285714284</v>
      </c>
      <c r="AZ213" s="89">
        <v>1358.3728571428571</v>
      </c>
      <c r="BA213" s="89">
        <v>558.21857142857141</v>
      </c>
      <c r="BB213" s="89">
        <v>4.2285714285714286</v>
      </c>
      <c r="BC213" s="89">
        <v>716.66571428571422</v>
      </c>
      <c r="BD213" s="89">
        <v>140.91857142857143</v>
      </c>
      <c r="BE213" s="89">
        <v>895.98142857142864</v>
      </c>
      <c r="BF213" s="89">
        <v>4568.8542857142866</v>
      </c>
      <c r="BG213" s="89">
        <v>163.10999999999999</v>
      </c>
      <c r="BH213" s="89">
        <v>416.29285714285714</v>
      </c>
      <c r="BI213" s="89">
        <v>59.412857142857142</v>
      </c>
      <c r="BJ213" s="89">
        <v>392.56428571428569</v>
      </c>
      <c r="BK213" s="89">
        <v>50.047142857142852</v>
      </c>
      <c r="BL213" s="89">
        <v>18.144285714285711</v>
      </c>
      <c r="BM213" s="89">
        <v>65.334285714285713</v>
      </c>
      <c r="BN213" s="89"/>
      <c r="BO213" s="113"/>
      <c r="BP213" s="89">
        <v>0.91914285714285715</v>
      </c>
      <c r="BQ213" s="113"/>
      <c r="BR213" s="890">
        <v>0.10199999999999999</v>
      </c>
      <c r="BS213" s="89">
        <v>15.855714285714285</v>
      </c>
      <c r="BT213" s="89"/>
      <c r="BU213" s="89"/>
      <c r="BV213" s="618">
        <f t="shared" si="55"/>
        <v>1130.9619532654274</v>
      </c>
      <c r="BW213" s="1001"/>
    </row>
    <row r="214" spans="2:75">
      <c r="B214" s="872" t="s">
        <v>2818</v>
      </c>
      <c r="C214" s="73" t="s">
        <v>2948</v>
      </c>
      <c r="D214" s="860" t="s">
        <v>1339</v>
      </c>
      <c r="E214" s="860" t="s">
        <v>2979</v>
      </c>
      <c r="F214" s="40" t="s">
        <v>32</v>
      </c>
      <c r="G214" s="860" t="s">
        <v>2820</v>
      </c>
      <c r="H214" s="995" t="s">
        <v>2751</v>
      </c>
      <c r="I214" s="860" t="s">
        <v>165</v>
      </c>
      <c r="J214" s="73">
        <v>78</v>
      </c>
      <c r="K214" s="881" t="s">
        <v>2987</v>
      </c>
      <c r="L214" s="888">
        <v>41.97117435897438</v>
      </c>
      <c r="M214" s="888">
        <v>0.12935733333333332</v>
      </c>
      <c r="N214" s="888">
        <v>53.264161538461558</v>
      </c>
      <c r="O214" s="888">
        <v>0.61405641025641011</v>
      </c>
      <c r="P214" s="888">
        <v>0.54111948051948067</v>
      </c>
      <c r="Q214" s="888"/>
      <c r="R214" s="888">
        <v>0.1644307692307693</v>
      </c>
      <c r="S214" s="888">
        <v>6.0049999999999999E-3</v>
      </c>
      <c r="T214" s="888"/>
      <c r="U214" s="888">
        <v>1.1065714285714285E-2</v>
      </c>
      <c r="V214" s="888">
        <v>3.2272756410256402</v>
      </c>
      <c r="W214" s="888">
        <v>4.9068831168831158E-2</v>
      </c>
      <c r="X214" s="888">
        <v>99.981866666666647</v>
      </c>
      <c r="Y214" s="888"/>
      <c r="Z214" s="888"/>
      <c r="AA214" s="874">
        <v>1.5204412832006162E-2</v>
      </c>
      <c r="AB214" s="874">
        <v>0.85672302655312993</v>
      </c>
      <c r="AC214" s="874">
        <v>7.2064666131342568E-3</v>
      </c>
      <c r="AD214" s="874">
        <v>0.13607050683373581</v>
      </c>
      <c r="AE214" s="874">
        <v>1</v>
      </c>
      <c r="AF214" s="874"/>
      <c r="AG214" s="875">
        <f t="shared" si="57"/>
        <v>0.85672302655312993</v>
      </c>
      <c r="AH214" s="875">
        <f t="shared" si="57"/>
        <v>7.2064666131342568E-3</v>
      </c>
      <c r="AI214" s="875">
        <f t="shared" si="57"/>
        <v>0.13607050683373581</v>
      </c>
      <c r="AJ214" s="875">
        <f t="shared" ref="AJ214" si="59">SUM(AG214:AI214)</f>
        <v>1</v>
      </c>
      <c r="AK214" s="968">
        <v>30</v>
      </c>
      <c r="AL214" s="113" t="s">
        <v>165</v>
      </c>
      <c r="AM214" s="73">
        <v>6</v>
      </c>
      <c r="AN214" s="882" t="s">
        <v>2987</v>
      </c>
      <c r="AO214" s="876">
        <f t="shared" si="53"/>
        <v>490.68831168831156</v>
      </c>
      <c r="AP214" s="876">
        <f t="shared" si="54"/>
        <v>32272.756410256403</v>
      </c>
      <c r="AQ214" s="89">
        <v>6.3716666666666661</v>
      </c>
      <c r="AR214" s="89">
        <v>0.505</v>
      </c>
      <c r="AS214" s="113"/>
      <c r="AT214" s="89">
        <v>0.82833333333333348</v>
      </c>
      <c r="AU214" s="89"/>
      <c r="AV214" s="89"/>
      <c r="AW214" s="89">
        <v>352.40166666666664</v>
      </c>
      <c r="AX214" s="89">
        <v>1268.7066666666667</v>
      </c>
      <c r="AY214" s="89">
        <v>205.39</v>
      </c>
      <c r="AZ214" s="89">
        <v>1007.1116666666667</v>
      </c>
      <c r="BA214" s="89">
        <v>425.38166666666672</v>
      </c>
      <c r="BB214" s="89">
        <v>3.23</v>
      </c>
      <c r="BC214" s="89">
        <v>545.45666666666659</v>
      </c>
      <c r="BD214" s="89">
        <v>107.685</v>
      </c>
      <c r="BE214" s="89">
        <v>682.44999999999993</v>
      </c>
      <c r="BF214" s="89">
        <v>3412.8716666666664</v>
      </c>
      <c r="BG214" s="89">
        <v>120.52499999999999</v>
      </c>
      <c r="BH214" s="89">
        <v>288.91500000000002</v>
      </c>
      <c r="BI214" s="89">
        <v>36.645000000000003</v>
      </c>
      <c r="BJ214" s="89">
        <v>220.875</v>
      </c>
      <c r="BK214" s="89">
        <v>25.651666666666671</v>
      </c>
      <c r="BL214" s="89">
        <v>11.888333333333335</v>
      </c>
      <c r="BM214" s="89">
        <v>37.608333333333327</v>
      </c>
      <c r="BN214" s="89"/>
      <c r="BO214" s="113"/>
      <c r="BP214" s="89">
        <v>0.26066666666666666</v>
      </c>
      <c r="BQ214" s="113"/>
      <c r="BR214" s="890">
        <v>7.3999999999999996E-2</v>
      </c>
      <c r="BS214" s="89">
        <v>31.72666666666667</v>
      </c>
      <c r="BT214" s="89"/>
      <c r="BU214" s="89"/>
      <c r="BV214" s="618">
        <f t="shared" si="55"/>
        <v>604.67513214832525</v>
      </c>
      <c r="BW214" s="1001"/>
    </row>
    <row r="215" spans="2:75">
      <c r="B215" s="872" t="s">
        <v>2988</v>
      </c>
      <c r="C215" s="73" t="s">
        <v>2989</v>
      </c>
      <c r="D215" s="860" t="s">
        <v>1339</v>
      </c>
      <c r="E215" s="614" t="s">
        <v>2990</v>
      </c>
      <c r="F215" s="625">
        <v>3</v>
      </c>
      <c r="G215" s="614" t="s">
        <v>2717</v>
      </c>
      <c r="H215" s="995" t="s">
        <v>2991</v>
      </c>
      <c r="I215" s="860" t="s">
        <v>165</v>
      </c>
      <c r="J215" s="154">
        <v>64</v>
      </c>
      <c r="K215" s="113" t="s">
        <v>2992</v>
      </c>
      <c r="L215" s="907">
        <v>42.115522599679188</v>
      </c>
      <c r="M215" s="907">
        <v>0.34511660248181425</v>
      </c>
      <c r="N215" s="907">
        <v>54.465020288232843</v>
      </c>
      <c r="O215" s="907">
        <v>0.16498278459221</v>
      </c>
      <c r="P215" s="907">
        <v>0.16017785925640032</v>
      </c>
      <c r="Q215" s="907">
        <v>3.1562130439924313E-2</v>
      </c>
      <c r="R215" s="907">
        <v>0.12579668755897019</v>
      </c>
      <c r="S215" s="907"/>
      <c r="T215" s="907">
        <v>1.5533443891652848E-2</v>
      </c>
      <c r="U215" s="907"/>
      <c r="V215" s="907">
        <v>3.9613693548387108</v>
      </c>
      <c r="W215" s="907">
        <v>4.6811806451612904E-2</v>
      </c>
      <c r="X215" s="907"/>
      <c r="Y215" s="907"/>
      <c r="Z215" s="907"/>
      <c r="AA215" s="874">
        <v>1.181707693942588E-2</v>
      </c>
      <c r="AB215" s="880">
        <v>1.051597917398118</v>
      </c>
      <c r="AC215" s="874">
        <v>6.8749899326792339E-3</v>
      </c>
      <c r="AD215" s="880">
        <v>-5.8472907330797269E-2</v>
      </c>
      <c r="AE215" s="874">
        <v>1</v>
      </c>
      <c r="AF215" s="874"/>
      <c r="AG215" s="875">
        <f t="shared" ref="AG215" si="60">AB215+AD215</f>
        <v>0.99312501006732079</v>
      </c>
      <c r="AH215" s="875">
        <f t="shared" si="57"/>
        <v>6.8749899326792339E-3</v>
      </c>
      <c r="AI215" s="875">
        <f>0</f>
        <v>0</v>
      </c>
      <c r="AJ215" s="875">
        <f t="shared" ref="AJ215:AJ223" si="61">SUM(AG215:AI215)</f>
        <v>1</v>
      </c>
      <c r="AK215" s="968"/>
      <c r="AL215" s="113"/>
      <c r="AM215" s="73"/>
      <c r="AN215" s="73"/>
      <c r="AO215" s="876"/>
      <c r="AP215" s="876"/>
      <c r="AQ215" s="113"/>
      <c r="AR215" s="113"/>
      <c r="AS215" s="113"/>
      <c r="AT215" s="113"/>
      <c r="AU215" s="113"/>
      <c r="AV215" s="89"/>
      <c r="AW215" s="89"/>
      <c r="AX215" s="89"/>
      <c r="AY215" s="89"/>
      <c r="AZ215" s="89"/>
      <c r="BA215" s="89"/>
      <c r="BB215" s="89"/>
      <c r="BC215" s="89"/>
      <c r="BD215" s="89"/>
      <c r="BE215" s="89"/>
      <c r="BF215" s="89"/>
      <c r="BG215" s="89"/>
      <c r="BH215" s="89"/>
      <c r="BI215" s="89"/>
      <c r="BJ215" s="89"/>
      <c r="BK215" s="89"/>
      <c r="BL215" s="89"/>
      <c r="BM215" s="89"/>
      <c r="BN215" s="89"/>
      <c r="BO215" s="113"/>
      <c r="BP215" s="113"/>
      <c r="BQ215" s="113"/>
      <c r="BR215" s="113"/>
      <c r="BS215" s="113"/>
      <c r="BT215" s="113"/>
      <c r="BU215" s="113"/>
      <c r="BV215" s="618"/>
      <c r="BW215" s="1001"/>
    </row>
    <row r="216" spans="2:75">
      <c r="B216" s="872" t="s">
        <v>2988</v>
      </c>
      <c r="C216" s="73" t="s">
        <v>2989</v>
      </c>
      <c r="D216" s="860" t="s">
        <v>1339</v>
      </c>
      <c r="E216" s="614" t="s">
        <v>2990</v>
      </c>
      <c r="F216" s="625">
        <v>4</v>
      </c>
      <c r="G216" s="614" t="s">
        <v>2843</v>
      </c>
      <c r="H216" s="995" t="s">
        <v>2991</v>
      </c>
      <c r="I216" s="860" t="s">
        <v>165</v>
      </c>
      <c r="J216" s="154">
        <v>56</v>
      </c>
      <c r="K216" s="113" t="s">
        <v>2993</v>
      </c>
      <c r="L216" s="907">
        <v>41.100112937017201</v>
      </c>
      <c r="M216" s="907">
        <v>0.1350861910874748</v>
      </c>
      <c r="N216" s="907">
        <v>53.779597833256716</v>
      </c>
      <c r="O216" s="907">
        <v>0.45373743428940355</v>
      </c>
      <c r="P216" s="907">
        <v>0.18060915991251766</v>
      </c>
      <c r="Q216" s="907">
        <v>1.9162217867279369E-2</v>
      </c>
      <c r="R216" s="907">
        <v>0.12443436735794197</v>
      </c>
      <c r="S216" s="907"/>
      <c r="T216" s="907">
        <v>2.8737266050698883E-2</v>
      </c>
      <c r="U216" s="907"/>
      <c r="V216" s="907">
        <v>3.6445000000000003</v>
      </c>
      <c r="W216" s="907">
        <v>1.4160714285714289E-2</v>
      </c>
      <c r="X216" s="907"/>
      <c r="Y216" s="907"/>
      <c r="Z216" s="907"/>
      <c r="AA216" s="874">
        <v>3.8855026164670839E-3</v>
      </c>
      <c r="AB216" s="874">
        <v>0.96748075391558275</v>
      </c>
      <c r="AC216" s="874">
        <v>2.0797054318863694E-3</v>
      </c>
      <c r="AD216" s="874">
        <v>3.0439540652530885E-2</v>
      </c>
      <c r="AE216" s="874">
        <v>1</v>
      </c>
      <c r="AF216" s="874"/>
      <c r="AG216" s="875">
        <f t="shared" ref="AG216:AG217" si="62">AB216</f>
        <v>0.96748075391558275</v>
      </c>
      <c r="AH216" s="875">
        <f t="shared" si="57"/>
        <v>2.0797054318863694E-3</v>
      </c>
      <c r="AI216" s="875">
        <f t="shared" si="57"/>
        <v>3.0439540652530885E-2</v>
      </c>
      <c r="AJ216" s="875">
        <f t="shared" si="61"/>
        <v>1</v>
      </c>
      <c r="AK216" s="968"/>
      <c r="AL216" s="113"/>
      <c r="AM216" s="73"/>
      <c r="AN216" s="73"/>
      <c r="AO216" s="876"/>
      <c r="AP216" s="876"/>
      <c r="AQ216" s="113"/>
      <c r="AR216" s="113"/>
      <c r="AS216" s="113"/>
      <c r="AT216" s="113"/>
      <c r="AU216" s="113"/>
      <c r="AV216" s="89"/>
      <c r="AW216" s="89"/>
      <c r="AX216" s="89"/>
      <c r="AY216" s="89"/>
      <c r="AZ216" s="89"/>
      <c r="BA216" s="89"/>
      <c r="BB216" s="89"/>
      <c r="BC216" s="89"/>
      <c r="BD216" s="89"/>
      <c r="BE216" s="89"/>
      <c r="BF216" s="89"/>
      <c r="BG216" s="89"/>
      <c r="BH216" s="89"/>
      <c r="BI216" s="89"/>
      <c r="BJ216" s="89"/>
      <c r="BK216" s="89"/>
      <c r="BL216" s="89"/>
      <c r="BM216" s="89"/>
      <c r="BN216" s="89"/>
      <c r="BO216" s="113"/>
      <c r="BP216" s="113"/>
      <c r="BQ216" s="113"/>
      <c r="BR216" s="113"/>
      <c r="BS216" s="113"/>
      <c r="BT216" s="113"/>
      <c r="BU216" s="113"/>
      <c r="BV216" s="618"/>
      <c r="BW216" s="1001"/>
    </row>
    <row r="217" spans="2:75">
      <c r="B217" s="872" t="s">
        <v>2988</v>
      </c>
      <c r="C217" s="73" t="s">
        <v>2989</v>
      </c>
      <c r="D217" s="860" t="s">
        <v>1339</v>
      </c>
      <c r="E217" s="614" t="s">
        <v>2990</v>
      </c>
      <c r="F217" s="625">
        <v>5</v>
      </c>
      <c r="G217" s="614" t="s">
        <v>2852</v>
      </c>
      <c r="H217" s="995" t="s">
        <v>2991</v>
      </c>
      <c r="I217" s="860" t="s">
        <v>165</v>
      </c>
      <c r="J217" s="154">
        <v>10</v>
      </c>
      <c r="K217" s="113" t="s">
        <v>2994</v>
      </c>
      <c r="L217" s="907">
        <v>49.632447296058658</v>
      </c>
      <c r="M217" s="907">
        <v>2.2938848951647408</v>
      </c>
      <c r="N217" s="907">
        <v>55.998320973835177</v>
      </c>
      <c r="O217" s="907"/>
      <c r="P217" s="907"/>
      <c r="Q217" s="907">
        <v>1.5992194891201513E-2</v>
      </c>
      <c r="R217" s="907">
        <v>0.13158889338185736</v>
      </c>
      <c r="S217" s="907"/>
      <c r="T217" s="907"/>
      <c r="U217" s="907"/>
      <c r="V217" s="907">
        <v>3.4259300000000001</v>
      </c>
      <c r="W217" s="907">
        <v>9.961140000000002E-3</v>
      </c>
      <c r="X217" s="907"/>
      <c r="Y217" s="907"/>
      <c r="Z217" s="907"/>
      <c r="AA217" s="874">
        <v>2.9075725423461664E-3</v>
      </c>
      <c r="AB217" s="874">
        <v>0.90945845500398204</v>
      </c>
      <c r="AC217" s="874">
        <v>1.4629372888823619E-3</v>
      </c>
      <c r="AD217" s="874">
        <v>8.9078607707135604E-2</v>
      </c>
      <c r="AE217" s="874">
        <v>1</v>
      </c>
      <c r="AF217" s="874"/>
      <c r="AG217" s="875">
        <f t="shared" si="62"/>
        <v>0.90945845500398204</v>
      </c>
      <c r="AH217" s="875">
        <f t="shared" si="57"/>
        <v>1.4629372888823619E-3</v>
      </c>
      <c r="AI217" s="875">
        <f t="shared" si="57"/>
        <v>8.9078607707135604E-2</v>
      </c>
      <c r="AJ217" s="875">
        <f t="shared" si="61"/>
        <v>1</v>
      </c>
      <c r="AK217" s="968"/>
      <c r="AL217" s="113"/>
      <c r="AM217" s="73"/>
      <c r="AN217" s="73"/>
      <c r="AO217" s="876"/>
      <c r="AP217" s="876"/>
      <c r="AQ217" s="113"/>
      <c r="AR217" s="113"/>
      <c r="AS217" s="113"/>
      <c r="AT217" s="113"/>
      <c r="AU217" s="113"/>
      <c r="AV217" s="89"/>
      <c r="AW217" s="89"/>
      <c r="AX217" s="89"/>
      <c r="AY217" s="89"/>
      <c r="AZ217" s="89"/>
      <c r="BA217" s="89"/>
      <c r="BB217" s="89"/>
      <c r="BC217" s="89"/>
      <c r="BD217" s="89"/>
      <c r="BE217" s="89"/>
      <c r="BF217" s="89"/>
      <c r="BG217" s="89"/>
      <c r="BH217" s="89"/>
      <c r="BI217" s="89"/>
      <c r="BJ217" s="89"/>
      <c r="BK217" s="89"/>
      <c r="BL217" s="89"/>
      <c r="BM217" s="89"/>
      <c r="BN217" s="89"/>
      <c r="BO217" s="113"/>
      <c r="BP217" s="113"/>
      <c r="BQ217" s="113"/>
      <c r="BR217" s="113"/>
      <c r="BS217" s="113"/>
      <c r="BT217" s="113"/>
      <c r="BU217" s="113"/>
      <c r="BV217" s="618"/>
      <c r="BW217" s="1001"/>
    </row>
    <row r="218" spans="2:75">
      <c r="B218" s="872" t="s">
        <v>2995</v>
      </c>
      <c r="C218" s="73" t="s">
        <v>2948</v>
      </c>
      <c r="D218" s="73" t="s">
        <v>1339</v>
      </c>
      <c r="E218" s="860" t="s">
        <v>2996</v>
      </c>
      <c r="F218" s="860" t="s">
        <v>32</v>
      </c>
      <c r="G218" s="860" t="s">
        <v>121</v>
      </c>
      <c r="H218" s="995" t="s">
        <v>2997</v>
      </c>
      <c r="I218" s="860" t="s">
        <v>165</v>
      </c>
      <c r="J218" s="73">
        <v>7</v>
      </c>
      <c r="K218" s="73">
        <v>10</v>
      </c>
      <c r="L218" s="139">
        <v>43.015714285714289</v>
      </c>
      <c r="M218" s="139"/>
      <c r="N218" s="139">
        <v>53.081428571428567</v>
      </c>
      <c r="O218" s="139">
        <v>0.23285714285714287</v>
      </c>
      <c r="P218" s="139">
        <v>0.3228571428571429</v>
      </c>
      <c r="Q218" s="139"/>
      <c r="R218" s="139"/>
      <c r="S218" s="139"/>
      <c r="T218" s="139">
        <v>3.8571428571428576E-2</v>
      </c>
      <c r="U218" s="139"/>
      <c r="V218" s="139">
        <v>4.1057142857142859</v>
      </c>
      <c r="W218" s="139">
        <v>2.5714285714285714E-2</v>
      </c>
      <c r="X218" s="139">
        <v>99.26</v>
      </c>
      <c r="Y218" s="139"/>
      <c r="Z218" s="139"/>
      <c r="AA218" s="874">
        <v>6.2630480167014608E-3</v>
      </c>
      <c r="AB218" s="880">
        <v>1.0899161894649021</v>
      </c>
      <c r="AC218" s="874">
        <v>3.7765142773220316E-3</v>
      </c>
      <c r="AD218" s="880">
        <v>-9.3692703742224132E-2</v>
      </c>
      <c r="AE218" s="874">
        <v>1</v>
      </c>
      <c r="AF218" s="874"/>
      <c r="AG218" s="875">
        <f t="shared" ref="AG218:AG223" si="63">AB218+AD218</f>
        <v>0.99622348572267794</v>
      </c>
      <c r="AH218" s="875">
        <f t="shared" si="57"/>
        <v>3.7765142773220316E-3</v>
      </c>
      <c r="AI218" s="875">
        <f>0</f>
        <v>0</v>
      </c>
      <c r="AJ218" s="875">
        <f t="shared" si="61"/>
        <v>1</v>
      </c>
      <c r="AK218" s="968"/>
      <c r="AL218" s="113"/>
      <c r="AM218" s="73"/>
      <c r="AN218" s="73"/>
      <c r="AO218" s="876"/>
      <c r="AP218" s="876"/>
      <c r="AQ218" s="113"/>
      <c r="AR218" s="113"/>
      <c r="AS218" s="113"/>
      <c r="AT218" s="113"/>
      <c r="AU218" s="113"/>
      <c r="AV218" s="89"/>
      <c r="AW218" s="89"/>
      <c r="AX218" s="89"/>
      <c r="AY218" s="89"/>
      <c r="AZ218" s="89"/>
      <c r="BA218" s="89"/>
      <c r="BB218" s="89"/>
      <c r="BC218" s="89"/>
      <c r="BD218" s="89"/>
      <c r="BE218" s="89"/>
      <c r="BF218" s="89"/>
      <c r="BG218" s="89"/>
      <c r="BH218" s="89"/>
      <c r="BI218" s="89"/>
      <c r="BJ218" s="89"/>
      <c r="BK218" s="89"/>
      <c r="BL218" s="89"/>
      <c r="BM218" s="89"/>
      <c r="BN218" s="89"/>
      <c r="BO218" s="113"/>
      <c r="BP218" s="113"/>
      <c r="BQ218" s="113"/>
      <c r="BR218" s="113"/>
      <c r="BS218" s="113"/>
      <c r="BT218" s="113"/>
      <c r="BU218" s="113"/>
      <c r="BV218" s="618"/>
      <c r="BW218" s="1001"/>
    </row>
    <row r="219" spans="2:75">
      <c r="B219" s="872" t="s">
        <v>2995</v>
      </c>
      <c r="C219" s="73" t="s">
        <v>2948</v>
      </c>
      <c r="D219" s="73" t="s">
        <v>1339</v>
      </c>
      <c r="E219" s="860" t="s">
        <v>2996</v>
      </c>
      <c r="F219" s="860" t="s">
        <v>32</v>
      </c>
      <c r="G219" s="860" t="s">
        <v>121</v>
      </c>
      <c r="H219" s="995" t="s">
        <v>2997</v>
      </c>
      <c r="I219" s="860" t="s">
        <v>165</v>
      </c>
      <c r="J219" s="73">
        <v>15</v>
      </c>
      <c r="K219" s="73">
        <v>13</v>
      </c>
      <c r="L219" s="139">
        <v>42.89266666666667</v>
      </c>
      <c r="M219" s="139"/>
      <c r="N219" s="139">
        <v>52.438000000000009</v>
      </c>
      <c r="O219" s="139">
        <v>0.54666666666666663</v>
      </c>
      <c r="P219" s="139">
        <v>0.64800000000000002</v>
      </c>
      <c r="Q219" s="139"/>
      <c r="R219" s="139"/>
      <c r="S219" s="139"/>
      <c r="T219" s="139">
        <v>8.1333333333333327E-2</v>
      </c>
      <c r="U219" s="139"/>
      <c r="V219" s="139">
        <v>3.9866666666666668</v>
      </c>
      <c r="W219" s="139">
        <v>0.10600000000000004</v>
      </c>
      <c r="X219" s="139">
        <v>99.229333333333344</v>
      </c>
      <c r="Y219" s="139"/>
      <c r="Z219" s="139"/>
      <c r="AA219" s="874">
        <v>2.6588628762541814E-2</v>
      </c>
      <c r="AB219" s="880">
        <v>1.0583134235908327</v>
      </c>
      <c r="AC219" s="874">
        <v>1.556763107651638E-2</v>
      </c>
      <c r="AD219" s="880">
        <v>-7.3881054667349066E-2</v>
      </c>
      <c r="AE219" s="874">
        <v>1</v>
      </c>
      <c r="AF219" s="874"/>
      <c r="AG219" s="875">
        <f t="shared" si="63"/>
        <v>0.98443236892348362</v>
      </c>
      <c r="AH219" s="875">
        <f t="shared" si="57"/>
        <v>1.556763107651638E-2</v>
      </c>
      <c r="AI219" s="875">
        <f>0</f>
        <v>0</v>
      </c>
      <c r="AJ219" s="875">
        <f t="shared" si="61"/>
        <v>1</v>
      </c>
      <c r="AK219" s="968"/>
      <c r="AL219" s="113"/>
      <c r="AM219" s="73"/>
      <c r="AN219" s="73"/>
      <c r="AO219" s="876"/>
      <c r="AP219" s="876"/>
      <c r="AQ219" s="113"/>
      <c r="AR219" s="113"/>
      <c r="AS219" s="113"/>
      <c r="AT219" s="113"/>
      <c r="AU219" s="113"/>
      <c r="AV219" s="89"/>
      <c r="AW219" s="89"/>
      <c r="AX219" s="89"/>
      <c r="AY219" s="89"/>
      <c r="AZ219" s="89"/>
      <c r="BA219" s="89"/>
      <c r="BB219" s="89"/>
      <c r="BC219" s="89"/>
      <c r="BD219" s="89"/>
      <c r="BE219" s="89"/>
      <c r="BF219" s="89"/>
      <c r="BG219" s="89"/>
      <c r="BH219" s="89"/>
      <c r="BI219" s="89"/>
      <c r="BJ219" s="89"/>
      <c r="BK219" s="89"/>
      <c r="BL219" s="89"/>
      <c r="BM219" s="89"/>
      <c r="BN219" s="89"/>
      <c r="BO219" s="113"/>
      <c r="BP219" s="113"/>
      <c r="BQ219" s="113"/>
      <c r="BR219" s="113"/>
      <c r="BS219" s="113"/>
      <c r="BT219" s="113"/>
      <c r="BU219" s="113"/>
      <c r="BV219" s="618"/>
      <c r="BW219" s="1001"/>
    </row>
    <row r="220" spans="2:75">
      <c r="B220" s="872" t="s">
        <v>2995</v>
      </c>
      <c r="C220" s="73" t="s">
        <v>2948</v>
      </c>
      <c r="D220" s="73" t="s">
        <v>1339</v>
      </c>
      <c r="E220" s="860" t="s">
        <v>2996</v>
      </c>
      <c r="F220" s="860" t="s">
        <v>32</v>
      </c>
      <c r="G220" s="860" t="s">
        <v>121</v>
      </c>
      <c r="H220" s="995" t="s">
        <v>2997</v>
      </c>
      <c r="I220" s="860" t="s">
        <v>165</v>
      </c>
      <c r="J220" s="73">
        <v>8</v>
      </c>
      <c r="K220" s="73">
        <v>125</v>
      </c>
      <c r="L220" s="139">
        <v>42.931249999999999</v>
      </c>
      <c r="M220" s="139"/>
      <c r="N220" s="139">
        <v>53.129999999999995</v>
      </c>
      <c r="O220" s="139">
        <v>0.3</v>
      </c>
      <c r="P220" s="139">
        <v>0.51749999999999996</v>
      </c>
      <c r="Q220" s="139"/>
      <c r="R220" s="139"/>
      <c r="S220" s="139"/>
      <c r="T220" s="139">
        <v>6.5000000000000002E-2</v>
      </c>
      <c r="U220" s="139"/>
      <c r="V220" s="139">
        <v>4.0362500000000008</v>
      </c>
      <c r="W220" s="139">
        <v>3.125E-2</v>
      </c>
      <c r="X220" s="139">
        <v>99.465000000000003</v>
      </c>
      <c r="Y220" s="139"/>
      <c r="Z220" s="139"/>
      <c r="AA220" s="874">
        <v>7.7423350882626189E-3</v>
      </c>
      <c r="AB220" s="880">
        <v>1.0714759755773828</v>
      </c>
      <c r="AC220" s="874">
        <v>4.5895138786899688E-3</v>
      </c>
      <c r="AD220" s="880">
        <v>-7.6065489456072805E-2</v>
      </c>
      <c r="AE220" s="874">
        <v>1</v>
      </c>
      <c r="AF220" s="874"/>
      <c r="AG220" s="875">
        <f t="shared" si="63"/>
        <v>0.99541048612131</v>
      </c>
      <c r="AH220" s="875">
        <f t="shared" si="57"/>
        <v>4.5895138786899688E-3</v>
      </c>
      <c r="AI220" s="875">
        <f>0</f>
        <v>0</v>
      </c>
      <c r="AJ220" s="875">
        <f t="shared" si="61"/>
        <v>1</v>
      </c>
      <c r="AK220" s="968"/>
      <c r="AL220" s="113"/>
      <c r="AM220" s="73"/>
      <c r="AN220" s="73"/>
      <c r="AO220" s="876"/>
      <c r="AP220" s="876"/>
      <c r="AQ220" s="113"/>
      <c r="AR220" s="113"/>
      <c r="AS220" s="113"/>
      <c r="AT220" s="113"/>
      <c r="AU220" s="113"/>
      <c r="AV220" s="89"/>
      <c r="AW220" s="89"/>
      <c r="AX220" s="89"/>
      <c r="AY220" s="89"/>
      <c r="AZ220" s="89"/>
      <c r="BA220" s="89"/>
      <c r="BB220" s="89"/>
      <c r="BC220" s="89"/>
      <c r="BD220" s="89"/>
      <c r="BE220" s="89"/>
      <c r="BF220" s="89"/>
      <c r="BG220" s="89"/>
      <c r="BH220" s="89"/>
      <c r="BI220" s="89"/>
      <c r="BJ220" s="89"/>
      <c r="BK220" s="89"/>
      <c r="BL220" s="89"/>
      <c r="BM220" s="89"/>
      <c r="BN220" s="89"/>
      <c r="BO220" s="113"/>
      <c r="BP220" s="113"/>
      <c r="BQ220" s="113"/>
      <c r="BR220" s="113"/>
      <c r="BS220" s="113"/>
      <c r="BT220" s="113"/>
      <c r="BU220" s="113"/>
      <c r="BV220" s="618"/>
      <c r="BW220" s="1001"/>
    </row>
    <row r="221" spans="2:75">
      <c r="B221" s="872" t="s">
        <v>2995</v>
      </c>
      <c r="C221" s="73" t="s">
        <v>2948</v>
      </c>
      <c r="D221" s="73" t="s">
        <v>1339</v>
      </c>
      <c r="E221" s="860" t="s">
        <v>2996</v>
      </c>
      <c r="F221" s="860" t="s">
        <v>32</v>
      </c>
      <c r="G221" s="860" t="s">
        <v>121</v>
      </c>
      <c r="H221" s="995" t="s">
        <v>2997</v>
      </c>
      <c r="I221" s="860" t="s">
        <v>165</v>
      </c>
      <c r="J221" s="73">
        <v>12</v>
      </c>
      <c r="K221" s="73">
        <v>151</v>
      </c>
      <c r="L221" s="139">
        <v>43.166666666666664</v>
      </c>
      <c r="M221" s="139"/>
      <c r="N221" s="139">
        <v>53.183333333333337</v>
      </c>
      <c r="O221" s="139">
        <v>0.47083333333333338</v>
      </c>
      <c r="P221" s="139">
        <v>0.45666666666666661</v>
      </c>
      <c r="Q221" s="139"/>
      <c r="R221" s="139"/>
      <c r="S221" s="139"/>
      <c r="T221" s="139">
        <v>4.7500000000000007E-2</v>
      </c>
      <c r="U221" s="139"/>
      <c r="V221" s="139">
        <v>3.6641666666666666</v>
      </c>
      <c r="W221" s="139">
        <v>8.666666666666667E-2</v>
      </c>
      <c r="X221" s="139">
        <v>99.68</v>
      </c>
      <c r="Y221" s="139"/>
      <c r="Z221" s="139"/>
      <c r="AA221" s="874">
        <v>2.3652490334318856E-2</v>
      </c>
      <c r="AB221" s="874">
        <v>0.97270153083797894</v>
      </c>
      <c r="AC221" s="874">
        <v>1.2728251823566848E-2</v>
      </c>
      <c r="AD221" s="874">
        <v>1.4570217338454207E-2</v>
      </c>
      <c r="AE221" s="874">
        <v>1</v>
      </c>
      <c r="AF221" s="874"/>
      <c r="AG221" s="875">
        <f t="shared" ref="AG221:AG222" si="64">AB221</f>
        <v>0.97270153083797894</v>
      </c>
      <c r="AH221" s="875">
        <f t="shared" si="57"/>
        <v>1.2728251823566848E-2</v>
      </c>
      <c r="AI221" s="875">
        <f t="shared" si="57"/>
        <v>1.4570217338454207E-2</v>
      </c>
      <c r="AJ221" s="875">
        <f t="shared" si="61"/>
        <v>1</v>
      </c>
      <c r="AK221" s="968"/>
      <c r="AL221" s="113"/>
      <c r="AM221" s="73"/>
      <c r="AN221" s="73"/>
      <c r="AO221" s="876"/>
      <c r="AP221" s="876"/>
      <c r="AQ221" s="113"/>
      <c r="AR221" s="113"/>
      <c r="AS221" s="113"/>
      <c r="AT221" s="113"/>
      <c r="AU221" s="113"/>
      <c r="AV221" s="89"/>
      <c r="AW221" s="89"/>
      <c r="AX221" s="89"/>
      <c r="AY221" s="89"/>
      <c r="AZ221" s="89"/>
      <c r="BA221" s="89"/>
      <c r="BB221" s="89"/>
      <c r="BC221" s="89"/>
      <c r="BD221" s="89"/>
      <c r="BE221" s="89"/>
      <c r="BF221" s="89"/>
      <c r="BG221" s="89"/>
      <c r="BH221" s="89"/>
      <c r="BI221" s="89"/>
      <c r="BJ221" s="89"/>
      <c r="BK221" s="89"/>
      <c r="BL221" s="89"/>
      <c r="BM221" s="89"/>
      <c r="BN221" s="89"/>
      <c r="BO221" s="113"/>
      <c r="BP221" s="113"/>
      <c r="BQ221" s="113"/>
      <c r="BR221" s="113"/>
      <c r="BS221" s="113"/>
      <c r="BT221" s="113"/>
      <c r="BU221" s="113"/>
      <c r="BV221" s="618"/>
      <c r="BW221" s="1001"/>
    </row>
    <row r="222" spans="2:75">
      <c r="B222" s="872" t="s">
        <v>2995</v>
      </c>
      <c r="C222" s="73" t="s">
        <v>2948</v>
      </c>
      <c r="D222" s="73" t="s">
        <v>1339</v>
      </c>
      <c r="E222" s="860" t="s">
        <v>2998</v>
      </c>
      <c r="F222" s="860" t="s">
        <v>32</v>
      </c>
      <c r="G222" s="860" t="s">
        <v>2999</v>
      </c>
      <c r="H222" s="995" t="s">
        <v>2997</v>
      </c>
      <c r="I222" s="860" t="s">
        <v>165</v>
      </c>
      <c r="J222" s="73">
        <v>10</v>
      </c>
      <c r="K222" s="73">
        <v>145</v>
      </c>
      <c r="L222" s="139">
        <v>43.063000000000002</v>
      </c>
      <c r="M222" s="139"/>
      <c r="N222" s="139">
        <v>52.95</v>
      </c>
      <c r="O222" s="139">
        <v>0.39800000000000002</v>
      </c>
      <c r="P222" s="139">
        <v>0.49199999999999999</v>
      </c>
      <c r="Q222" s="139"/>
      <c r="R222" s="139"/>
      <c r="S222" s="139"/>
      <c r="T222" s="139">
        <v>5.7999999999999982E-2</v>
      </c>
      <c r="U222" s="139"/>
      <c r="V222" s="139">
        <v>3.492</v>
      </c>
      <c r="W222" s="139">
        <v>0.16999999999999996</v>
      </c>
      <c r="X222" s="139">
        <v>99.347999999999999</v>
      </c>
      <c r="Y222" s="139"/>
      <c r="Z222" s="139"/>
      <c r="AA222" s="874">
        <v>4.8682703321878566E-2</v>
      </c>
      <c r="AB222" s="874">
        <v>0.92699761083089993</v>
      </c>
      <c r="AC222" s="874">
        <v>2.4966955500073426E-2</v>
      </c>
      <c r="AD222" s="874">
        <v>4.8035433669026642E-2</v>
      </c>
      <c r="AE222" s="874">
        <v>1</v>
      </c>
      <c r="AF222" s="874"/>
      <c r="AG222" s="875">
        <f t="shared" si="64"/>
        <v>0.92699761083089993</v>
      </c>
      <c r="AH222" s="875">
        <f t="shared" si="57"/>
        <v>2.4966955500073426E-2</v>
      </c>
      <c r="AI222" s="875">
        <f t="shared" si="57"/>
        <v>4.8035433669026642E-2</v>
      </c>
      <c r="AJ222" s="875">
        <f t="shared" si="61"/>
        <v>1</v>
      </c>
      <c r="AK222" s="968"/>
      <c r="AL222" s="113"/>
      <c r="AM222" s="73"/>
      <c r="AN222" s="73"/>
      <c r="AO222" s="876"/>
      <c r="AP222" s="876"/>
      <c r="AQ222" s="113"/>
      <c r="AR222" s="113"/>
      <c r="AS222" s="113"/>
      <c r="AT222" s="113"/>
      <c r="AU222" s="113"/>
      <c r="AV222" s="89"/>
      <c r="AW222" s="89"/>
      <c r="AX222" s="89"/>
      <c r="AY222" s="89"/>
      <c r="AZ222" s="89"/>
      <c r="BA222" s="89"/>
      <c r="BB222" s="89"/>
      <c r="BC222" s="89"/>
      <c r="BD222" s="89"/>
      <c r="BE222" s="89"/>
      <c r="BF222" s="89"/>
      <c r="BG222" s="89"/>
      <c r="BH222" s="89"/>
      <c r="BI222" s="89"/>
      <c r="BJ222" s="89"/>
      <c r="BK222" s="89"/>
      <c r="BL222" s="89"/>
      <c r="BM222" s="89"/>
      <c r="BN222" s="89"/>
      <c r="BO222" s="113"/>
      <c r="BP222" s="113"/>
      <c r="BQ222" s="113"/>
      <c r="BR222" s="113"/>
      <c r="BS222" s="113"/>
      <c r="BT222" s="113"/>
      <c r="BU222" s="113"/>
      <c r="BV222" s="618"/>
      <c r="BW222" s="1001"/>
    </row>
    <row r="223" spans="2:75">
      <c r="B223" s="872" t="s">
        <v>2995</v>
      </c>
      <c r="C223" s="73" t="s">
        <v>2948</v>
      </c>
      <c r="D223" s="73" t="s">
        <v>1339</v>
      </c>
      <c r="E223" s="860" t="s">
        <v>2998</v>
      </c>
      <c r="F223" s="860" t="s">
        <v>32</v>
      </c>
      <c r="G223" s="860" t="s">
        <v>2999</v>
      </c>
      <c r="H223" s="995" t="s">
        <v>2997</v>
      </c>
      <c r="I223" s="860" t="s">
        <v>165</v>
      </c>
      <c r="J223" s="73">
        <v>9</v>
      </c>
      <c r="K223" s="73">
        <v>178</v>
      </c>
      <c r="L223" s="139">
        <v>42.82222222222223</v>
      </c>
      <c r="M223" s="139"/>
      <c r="N223" s="139">
        <v>53.347777777777779</v>
      </c>
      <c r="O223" s="139">
        <v>0.29666666666666663</v>
      </c>
      <c r="P223" s="139">
        <v>0.39222222222222231</v>
      </c>
      <c r="Q223" s="139"/>
      <c r="R223" s="139"/>
      <c r="S223" s="139"/>
      <c r="T223" s="139">
        <v>4.2222222222222223E-2</v>
      </c>
      <c r="U223" s="139"/>
      <c r="V223" s="139">
        <v>3.8144444444444443</v>
      </c>
      <c r="W223" s="139">
        <v>0.18</v>
      </c>
      <c r="X223" s="139">
        <v>99.450000000000017</v>
      </c>
      <c r="Y223" s="139"/>
      <c r="Z223" s="139"/>
      <c r="AA223" s="874">
        <v>4.7189047480337899E-2</v>
      </c>
      <c r="AB223" s="880">
        <v>1.0125947556263457</v>
      </c>
      <c r="AC223" s="874">
        <v>2.6435599941254221E-2</v>
      </c>
      <c r="AD223" s="880">
        <v>-3.9030355567599928E-2</v>
      </c>
      <c r="AE223" s="874">
        <v>1</v>
      </c>
      <c r="AF223" s="874"/>
      <c r="AG223" s="875">
        <f t="shared" si="63"/>
        <v>0.97356440005874578</v>
      </c>
      <c r="AH223" s="875">
        <f t="shared" si="57"/>
        <v>2.6435599941254221E-2</v>
      </c>
      <c r="AI223" s="875">
        <f>0</f>
        <v>0</v>
      </c>
      <c r="AJ223" s="875">
        <f t="shared" si="61"/>
        <v>1</v>
      </c>
      <c r="AK223" s="968"/>
      <c r="AL223" s="113"/>
      <c r="AM223" s="73"/>
      <c r="AN223" s="73"/>
      <c r="AO223" s="876"/>
      <c r="AP223" s="876"/>
      <c r="AQ223" s="113"/>
      <c r="AR223" s="113"/>
      <c r="AS223" s="113"/>
      <c r="AT223" s="113"/>
      <c r="AU223" s="113"/>
      <c r="AV223" s="89"/>
      <c r="AW223" s="89"/>
      <c r="AX223" s="89"/>
      <c r="AY223" s="89"/>
      <c r="AZ223" s="89"/>
      <c r="BA223" s="89"/>
      <c r="BB223" s="89"/>
      <c r="BC223" s="89"/>
      <c r="BD223" s="89"/>
      <c r="BE223" s="89"/>
      <c r="BF223" s="89"/>
      <c r="BG223" s="89"/>
      <c r="BH223" s="89"/>
      <c r="BI223" s="89"/>
      <c r="BJ223" s="89"/>
      <c r="BK223" s="89"/>
      <c r="BL223" s="89"/>
      <c r="BM223" s="89"/>
      <c r="BN223" s="89"/>
      <c r="BO223" s="113"/>
      <c r="BP223" s="113"/>
      <c r="BQ223" s="113"/>
      <c r="BR223" s="113"/>
      <c r="BS223" s="113"/>
      <c r="BT223" s="113"/>
      <c r="BU223" s="113"/>
      <c r="BV223" s="618"/>
      <c r="BW223" s="1001"/>
    </row>
    <row r="224" spans="2:75">
      <c r="B224" s="872" t="s">
        <v>2995</v>
      </c>
      <c r="C224" s="73" t="s">
        <v>2948</v>
      </c>
      <c r="D224" s="73" t="s">
        <v>1339</v>
      </c>
      <c r="E224" s="860" t="s">
        <v>2998</v>
      </c>
      <c r="F224" s="860" t="s">
        <v>32</v>
      </c>
      <c r="G224" s="860" t="s">
        <v>2999</v>
      </c>
      <c r="H224" s="995" t="s">
        <v>2997</v>
      </c>
      <c r="I224" s="860" t="s">
        <v>165</v>
      </c>
      <c r="J224" s="73">
        <v>6</v>
      </c>
      <c r="K224" s="73">
        <v>181</v>
      </c>
      <c r="L224" s="139">
        <v>42.91</v>
      </c>
      <c r="M224" s="139"/>
      <c r="N224" s="139">
        <v>52.316666666666663</v>
      </c>
      <c r="O224" s="139">
        <v>0.48666666666666664</v>
      </c>
      <c r="P224" s="139">
        <v>0.49833333333333335</v>
      </c>
      <c r="Q224" s="139"/>
      <c r="R224" s="139"/>
      <c r="S224" s="139"/>
      <c r="T224" s="139">
        <v>5.5E-2</v>
      </c>
      <c r="U224" s="139"/>
      <c r="V224" s="139">
        <v>3.7183333333333337</v>
      </c>
      <c r="W224" s="139">
        <v>0.15666666666666665</v>
      </c>
      <c r="X224" s="139">
        <v>98.856666666666669</v>
      </c>
      <c r="Y224" s="139"/>
      <c r="Z224" s="139"/>
      <c r="AA224" s="874">
        <v>4.2133572389063192E-2</v>
      </c>
      <c r="AB224" s="874">
        <v>0.98708078931068055</v>
      </c>
      <c r="AC224" s="874">
        <v>2.3008762911832376E-2</v>
      </c>
      <c r="AD224" s="880">
        <v>-1.0089552222512926E-2</v>
      </c>
      <c r="AE224" s="874">
        <v>0.99999999999999989</v>
      </c>
      <c r="AF224" s="874"/>
      <c r="AG224" s="875">
        <f>AB224+AD224/2</f>
        <v>0.98203601319942413</v>
      </c>
      <c r="AH224" s="875">
        <f>AC224+AD224/2</f>
        <v>1.7963986800575912E-2</v>
      </c>
      <c r="AI224" s="875">
        <v>0</v>
      </c>
      <c r="AJ224" s="875">
        <f>SUM(AG224:AI224)</f>
        <v>1</v>
      </c>
      <c r="AK224" s="968"/>
      <c r="AL224" s="113"/>
      <c r="AM224" s="73"/>
      <c r="AN224" s="73"/>
      <c r="AO224" s="876"/>
      <c r="AP224" s="876"/>
      <c r="AQ224" s="113"/>
      <c r="AR224" s="113"/>
      <c r="AS224" s="113"/>
      <c r="AT224" s="113"/>
      <c r="AU224" s="113"/>
      <c r="AV224" s="89"/>
      <c r="AW224" s="89"/>
      <c r="AX224" s="89"/>
      <c r="AY224" s="89"/>
      <c r="AZ224" s="89"/>
      <c r="BA224" s="89"/>
      <c r="BB224" s="89"/>
      <c r="BC224" s="89"/>
      <c r="BD224" s="89"/>
      <c r="BE224" s="89"/>
      <c r="BF224" s="89"/>
      <c r="BG224" s="89"/>
      <c r="BH224" s="89"/>
      <c r="BI224" s="89"/>
      <c r="BJ224" s="89"/>
      <c r="BK224" s="89"/>
      <c r="BL224" s="89"/>
      <c r="BM224" s="89"/>
      <c r="BN224" s="89"/>
      <c r="BO224" s="113"/>
      <c r="BP224" s="113"/>
      <c r="BQ224" s="113"/>
      <c r="BR224" s="113"/>
      <c r="BS224" s="113"/>
      <c r="BT224" s="113"/>
      <c r="BU224" s="113"/>
      <c r="BV224" s="618"/>
      <c r="BW224" s="1001"/>
    </row>
    <row r="225" spans="2:75">
      <c r="B225" s="872" t="s">
        <v>2995</v>
      </c>
      <c r="C225" s="73" t="s">
        <v>2948</v>
      </c>
      <c r="D225" s="73" t="s">
        <v>1339</v>
      </c>
      <c r="E225" s="860" t="s">
        <v>3000</v>
      </c>
      <c r="F225" s="860" t="s">
        <v>32</v>
      </c>
      <c r="G225" s="860" t="s">
        <v>2999</v>
      </c>
      <c r="H225" s="995" t="s">
        <v>2997</v>
      </c>
      <c r="I225" s="860" t="s">
        <v>165</v>
      </c>
      <c r="J225" s="73">
        <v>10</v>
      </c>
      <c r="K225" s="73">
        <v>167</v>
      </c>
      <c r="L225" s="139">
        <v>43.518000000000001</v>
      </c>
      <c r="M225" s="139"/>
      <c r="N225" s="139">
        <v>51.85</v>
      </c>
      <c r="O225" s="139">
        <v>0.27900000000000003</v>
      </c>
      <c r="P225" s="139">
        <v>1.4950000000000001</v>
      </c>
      <c r="Q225" s="139"/>
      <c r="R225" s="139"/>
      <c r="S225" s="139"/>
      <c r="T225" s="139">
        <v>0.15300000000000002</v>
      </c>
      <c r="U225" s="139"/>
      <c r="V225" s="139"/>
      <c r="W225" s="139"/>
      <c r="X225" s="139">
        <v>97.841000000000008</v>
      </c>
      <c r="Y225" s="139"/>
      <c r="Z225" s="139"/>
      <c r="AA225" s="874"/>
      <c r="AB225" s="874"/>
      <c r="AC225" s="874"/>
      <c r="AD225" s="874"/>
      <c r="AE225" s="874"/>
      <c r="AF225" s="874"/>
      <c r="AG225" s="875"/>
      <c r="AH225" s="875"/>
      <c r="AI225" s="875"/>
      <c r="AJ225" s="875"/>
      <c r="AK225" s="968"/>
      <c r="AL225" s="113"/>
      <c r="AM225" s="73"/>
      <c r="AN225" s="73"/>
      <c r="AO225" s="876"/>
      <c r="AP225" s="876"/>
      <c r="AQ225" s="113"/>
      <c r="AR225" s="113"/>
      <c r="AS225" s="113"/>
      <c r="AT225" s="113"/>
      <c r="AU225" s="113"/>
      <c r="AV225" s="89"/>
      <c r="AW225" s="89"/>
      <c r="AX225" s="89"/>
      <c r="AY225" s="89"/>
      <c r="AZ225" s="89"/>
      <c r="BA225" s="89"/>
      <c r="BB225" s="89"/>
      <c r="BC225" s="89"/>
      <c r="BD225" s="89"/>
      <c r="BE225" s="89"/>
      <c r="BF225" s="89"/>
      <c r="BG225" s="89"/>
      <c r="BH225" s="89"/>
      <c r="BI225" s="89"/>
      <c r="BJ225" s="89"/>
      <c r="BK225" s="89"/>
      <c r="BL225" s="89"/>
      <c r="BM225" s="89"/>
      <c r="BN225" s="89"/>
      <c r="BO225" s="113"/>
      <c r="BP225" s="113"/>
      <c r="BQ225" s="113"/>
      <c r="BR225" s="113"/>
      <c r="BS225" s="113"/>
      <c r="BT225" s="113"/>
      <c r="BU225" s="113"/>
      <c r="BV225" s="618"/>
      <c r="BW225" s="1001"/>
    </row>
    <row r="226" spans="2:75">
      <c r="B226" s="872" t="s">
        <v>2995</v>
      </c>
      <c r="C226" s="73" t="s">
        <v>2948</v>
      </c>
      <c r="D226" s="73" t="s">
        <v>1339</v>
      </c>
      <c r="E226" s="860" t="s">
        <v>3001</v>
      </c>
      <c r="F226" s="860" t="s">
        <v>32</v>
      </c>
      <c r="G226" s="860" t="s">
        <v>3002</v>
      </c>
      <c r="H226" s="995" t="s">
        <v>2997</v>
      </c>
      <c r="I226" s="860" t="s">
        <v>165</v>
      </c>
      <c r="J226" s="73">
        <v>12</v>
      </c>
      <c r="K226" s="73">
        <v>205</v>
      </c>
      <c r="L226" s="139">
        <v>43.225833333333334</v>
      </c>
      <c r="M226" s="139"/>
      <c r="N226" s="139">
        <v>50.428333333333342</v>
      </c>
      <c r="O226" s="139">
        <v>0.29416666666666663</v>
      </c>
      <c r="P226" s="139">
        <v>2.4350000000000001</v>
      </c>
      <c r="Q226" s="139"/>
      <c r="R226" s="139"/>
      <c r="S226" s="139"/>
      <c r="T226" s="139">
        <v>0.36083333333333334</v>
      </c>
      <c r="U226" s="139"/>
      <c r="V226" s="139"/>
      <c r="W226" s="139"/>
      <c r="X226" s="139">
        <v>97.484166666666667</v>
      </c>
      <c r="Y226" s="139"/>
      <c r="Z226" s="139"/>
      <c r="AA226" s="874"/>
      <c r="AB226" s="874"/>
      <c r="AC226" s="874"/>
      <c r="AD226" s="874"/>
      <c r="AE226" s="874"/>
      <c r="AF226" s="874"/>
      <c r="AG226" s="875"/>
      <c r="AH226" s="875"/>
      <c r="AI226" s="875"/>
      <c r="AJ226" s="875"/>
      <c r="AK226" s="968"/>
      <c r="AL226" s="113"/>
      <c r="AM226" s="73"/>
      <c r="AN226" s="73"/>
      <c r="AO226" s="876"/>
      <c r="AP226" s="876"/>
      <c r="AQ226" s="113"/>
      <c r="AR226" s="113"/>
      <c r="AS226" s="113"/>
      <c r="AT226" s="113"/>
      <c r="AU226" s="113"/>
      <c r="AV226" s="89"/>
      <c r="AW226" s="89"/>
      <c r="AX226" s="89"/>
      <c r="AY226" s="89"/>
      <c r="AZ226" s="89"/>
      <c r="BA226" s="89"/>
      <c r="BB226" s="89"/>
      <c r="BC226" s="89"/>
      <c r="BD226" s="89"/>
      <c r="BE226" s="89"/>
      <c r="BF226" s="89"/>
      <c r="BG226" s="89"/>
      <c r="BH226" s="89"/>
      <c r="BI226" s="89"/>
      <c r="BJ226" s="89"/>
      <c r="BK226" s="89"/>
      <c r="BL226" s="89"/>
      <c r="BM226" s="89"/>
      <c r="BN226" s="89"/>
      <c r="BO226" s="113"/>
      <c r="BP226" s="113"/>
      <c r="BQ226" s="113"/>
      <c r="BR226" s="113"/>
      <c r="BS226" s="113"/>
      <c r="BT226" s="113"/>
      <c r="BU226" s="113"/>
      <c r="BV226" s="618"/>
      <c r="BW226" s="1001"/>
    </row>
    <row r="227" spans="2:75">
      <c r="B227" s="872" t="s">
        <v>2714</v>
      </c>
      <c r="C227" s="73" t="s">
        <v>2948</v>
      </c>
      <c r="D227" s="860" t="s">
        <v>1339</v>
      </c>
      <c r="E227" s="860" t="s">
        <v>2715</v>
      </c>
      <c r="F227" s="860" t="s">
        <v>3003</v>
      </c>
      <c r="G227" s="860" t="s">
        <v>3004</v>
      </c>
      <c r="H227" s="995" t="s">
        <v>2718</v>
      </c>
      <c r="I227" s="860" t="s">
        <v>165</v>
      </c>
      <c r="J227" s="73">
        <v>2</v>
      </c>
      <c r="K227" s="113" t="s">
        <v>3005</v>
      </c>
      <c r="L227" s="139">
        <v>42.35</v>
      </c>
      <c r="M227" s="139">
        <v>0.31</v>
      </c>
      <c r="N227" s="139">
        <v>53.91</v>
      </c>
      <c r="O227" s="139">
        <v>0.14000000000000001</v>
      </c>
      <c r="P227" s="139">
        <v>0.83</v>
      </c>
      <c r="Q227" s="139">
        <v>0</v>
      </c>
      <c r="R227" s="139"/>
      <c r="S227" s="139"/>
      <c r="T227" s="139"/>
      <c r="U227" s="139"/>
      <c r="V227" s="139">
        <v>2.97</v>
      </c>
      <c r="W227" s="139">
        <v>0.01</v>
      </c>
      <c r="X227" s="139"/>
      <c r="Y227" s="139">
        <v>1.25</v>
      </c>
      <c r="Z227" s="139"/>
      <c r="AA227" s="874">
        <v>3.3670033670033669E-3</v>
      </c>
      <c r="AB227" s="874">
        <v>0.78842580302628096</v>
      </c>
      <c r="AC227" s="874">
        <v>1.4686444411807901E-3</v>
      </c>
      <c r="AD227" s="874">
        <v>0.21010555253253826</v>
      </c>
      <c r="AE227" s="874">
        <v>1</v>
      </c>
      <c r="AF227" s="874"/>
      <c r="AG227" s="875">
        <f t="shared" ref="AG227:AI234" si="65">AB227</f>
        <v>0.78842580302628096</v>
      </c>
      <c r="AH227" s="875">
        <f t="shared" si="65"/>
        <v>1.4686444411807901E-3</v>
      </c>
      <c r="AI227" s="875">
        <f t="shared" si="65"/>
        <v>0.21010555253253826</v>
      </c>
      <c r="AJ227" s="875">
        <f t="shared" ref="AJ227:AJ267" si="66">SUM(AG227:AI227)</f>
        <v>1</v>
      </c>
      <c r="AK227" s="968"/>
      <c r="AL227" s="113"/>
      <c r="AM227" s="73"/>
      <c r="AN227" s="73"/>
      <c r="AO227" s="876"/>
      <c r="AP227" s="876"/>
      <c r="AQ227" s="113"/>
      <c r="AR227" s="113"/>
      <c r="AS227" s="113"/>
      <c r="AT227" s="113"/>
      <c r="AU227" s="113"/>
      <c r="AV227" s="89"/>
      <c r="AW227" s="89"/>
      <c r="AX227" s="89"/>
      <c r="AY227" s="89"/>
      <c r="AZ227" s="89"/>
      <c r="BA227" s="89"/>
      <c r="BB227" s="89"/>
      <c r="BC227" s="89"/>
      <c r="BD227" s="89"/>
      <c r="BE227" s="89"/>
      <c r="BF227" s="89"/>
      <c r="BG227" s="89"/>
      <c r="BH227" s="89"/>
      <c r="BI227" s="89"/>
      <c r="BJ227" s="89"/>
      <c r="BK227" s="89"/>
      <c r="BL227" s="89"/>
      <c r="BM227" s="89"/>
      <c r="BN227" s="89"/>
      <c r="BO227" s="113"/>
      <c r="BP227" s="113"/>
      <c r="BQ227" s="113"/>
      <c r="BR227" s="113"/>
      <c r="BS227" s="113"/>
      <c r="BT227" s="113"/>
      <c r="BU227" s="113"/>
      <c r="BV227" s="618"/>
      <c r="BW227" s="1001"/>
    </row>
    <row r="228" spans="2:75">
      <c r="B228" s="872" t="s">
        <v>3006</v>
      </c>
      <c r="C228" s="73" t="s">
        <v>2948</v>
      </c>
      <c r="D228" s="73" t="s">
        <v>1339</v>
      </c>
      <c r="E228" s="860" t="s">
        <v>3007</v>
      </c>
      <c r="F228" s="860" t="s">
        <v>3008</v>
      </c>
      <c r="G228" s="860" t="s">
        <v>3009</v>
      </c>
      <c r="H228" s="995" t="s">
        <v>3010</v>
      </c>
      <c r="I228" s="860" t="s">
        <v>165</v>
      </c>
      <c r="J228" s="73">
        <v>15</v>
      </c>
      <c r="K228" s="73" t="s">
        <v>3011</v>
      </c>
      <c r="L228" s="139">
        <v>41.511066666666672</v>
      </c>
      <c r="M228" s="139">
        <v>4.2066666666666669E-2</v>
      </c>
      <c r="N228" s="139">
        <v>54.417466666666662</v>
      </c>
      <c r="O228" s="139">
        <v>0.10953333333333334</v>
      </c>
      <c r="P228" s="139">
        <v>0.107</v>
      </c>
      <c r="Q228" s="139"/>
      <c r="R228" s="139">
        <v>0.13246666666666665</v>
      </c>
      <c r="S228" s="139">
        <v>6.6666666666666664E-4</v>
      </c>
      <c r="T228" s="139">
        <v>1.0933333333333331E-2</v>
      </c>
      <c r="U228" s="139">
        <v>4.5333333333333328E-3</v>
      </c>
      <c r="V228" s="139">
        <v>2.2709333333333332</v>
      </c>
      <c r="W228" s="139">
        <v>0.14560000000000001</v>
      </c>
      <c r="X228" s="139">
        <v>98.747733333333315</v>
      </c>
      <c r="Y228" s="139">
        <v>-0.98908049603572512</v>
      </c>
      <c r="Z228" s="139">
        <v>98.402850047621399</v>
      </c>
      <c r="AA228" s="874">
        <v>6.4114607797087844E-2</v>
      </c>
      <c r="AB228" s="874">
        <v>0.60284930537120607</v>
      </c>
      <c r="AC228" s="874">
        <v>2.1383463063592303E-2</v>
      </c>
      <c r="AD228" s="874">
        <v>0.37576723156520164</v>
      </c>
      <c r="AE228" s="874">
        <v>1</v>
      </c>
      <c r="AF228" s="874"/>
      <c r="AG228" s="875">
        <f t="shared" si="65"/>
        <v>0.60284930537120607</v>
      </c>
      <c r="AH228" s="875">
        <f t="shared" si="65"/>
        <v>2.1383463063592303E-2</v>
      </c>
      <c r="AI228" s="875">
        <f t="shared" si="65"/>
        <v>0.37576723156520164</v>
      </c>
      <c r="AJ228" s="875">
        <f t="shared" si="66"/>
        <v>1</v>
      </c>
      <c r="AK228" s="968"/>
      <c r="AL228" s="113"/>
      <c r="AM228" s="73"/>
      <c r="AN228" s="73"/>
      <c r="AO228" s="876"/>
      <c r="AP228" s="876"/>
      <c r="AQ228" s="113"/>
      <c r="AR228" s="113"/>
      <c r="AS228" s="113"/>
      <c r="AT228" s="113"/>
      <c r="AU228" s="113"/>
      <c r="AV228" s="89"/>
      <c r="AW228" s="89"/>
      <c r="AX228" s="89"/>
      <c r="AY228" s="89"/>
      <c r="AZ228" s="89"/>
      <c r="BA228" s="89"/>
      <c r="BB228" s="89"/>
      <c r="BC228" s="89"/>
      <c r="BD228" s="89"/>
      <c r="BE228" s="89"/>
      <c r="BF228" s="89"/>
      <c r="BG228" s="89"/>
      <c r="BH228" s="89"/>
      <c r="BI228" s="89"/>
      <c r="BJ228" s="89"/>
      <c r="BK228" s="89"/>
      <c r="BL228" s="89"/>
      <c r="BM228" s="89"/>
      <c r="BN228" s="89"/>
      <c r="BO228" s="113"/>
      <c r="BP228" s="113"/>
      <c r="BQ228" s="113"/>
      <c r="BR228" s="113"/>
      <c r="BS228" s="113"/>
      <c r="BT228" s="113"/>
      <c r="BU228" s="113"/>
      <c r="BV228" s="618"/>
      <c r="BW228" s="1001"/>
    </row>
    <row r="229" spans="2:75">
      <c r="B229" s="872" t="s">
        <v>3006</v>
      </c>
      <c r="C229" s="73" t="s">
        <v>2948</v>
      </c>
      <c r="D229" s="73" t="s">
        <v>1339</v>
      </c>
      <c r="E229" s="860" t="s">
        <v>3007</v>
      </c>
      <c r="F229" s="860" t="s">
        <v>3012</v>
      </c>
      <c r="G229" s="860" t="s">
        <v>3009</v>
      </c>
      <c r="H229" s="995" t="s">
        <v>3010</v>
      </c>
      <c r="I229" s="860" t="s">
        <v>165</v>
      </c>
      <c r="J229" s="73">
        <v>15</v>
      </c>
      <c r="K229" s="73" t="s">
        <v>3013</v>
      </c>
      <c r="L229" s="139">
        <v>41.338200000000008</v>
      </c>
      <c r="M229" s="139">
        <v>8.2333333333333328E-2</v>
      </c>
      <c r="N229" s="139">
        <v>54.038066666666666</v>
      </c>
      <c r="O229" s="139">
        <v>0.20020000000000004</v>
      </c>
      <c r="P229" s="139">
        <v>0.11986666666666666</v>
      </c>
      <c r="Q229" s="139"/>
      <c r="R229" s="139">
        <v>0.10073333333333334</v>
      </c>
      <c r="S229" s="139">
        <v>1.7333333333333335E-3</v>
      </c>
      <c r="T229" s="139">
        <v>1.1066666666666669E-2</v>
      </c>
      <c r="U229" s="139">
        <v>4.8000000000000004E-3</v>
      </c>
      <c r="V229" s="139">
        <v>2.3402000000000003</v>
      </c>
      <c r="W229" s="139">
        <v>7.9533333333333331E-2</v>
      </c>
      <c r="X229" s="139">
        <v>98.311933333333329</v>
      </c>
      <c r="Y229" s="139">
        <v>-1.0033393246136824</v>
      </c>
      <c r="Z229" s="139">
        <v>97.929293865607804</v>
      </c>
      <c r="AA229" s="874">
        <v>3.3985699227986207E-2</v>
      </c>
      <c r="AB229" s="874">
        <v>0.62123705866737466</v>
      </c>
      <c r="AC229" s="874">
        <v>1.1680618788857884E-2</v>
      </c>
      <c r="AD229" s="874">
        <v>0.36708232254376744</v>
      </c>
      <c r="AE229" s="874">
        <v>1</v>
      </c>
      <c r="AF229" s="874"/>
      <c r="AG229" s="875">
        <f t="shared" si="65"/>
        <v>0.62123705866737466</v>
      </c>
      <c r="AH229" s="875">
        <f t="shared" si="65"/>
        <v>1.1680618788857884E-2</v>
      </c>
      <c r="AI229" s="875">
        <f t="shared" si="65"/>
        <v>0.36708232254376744</v>
      </c>
      <c r="AJ229" s="875">
        <f t="shared" si="66"/>
        <v>1</v>
      </c>
      <c r="AK229" s="968"/>
      <c r="AL229" s="113"/>
      <c r="AM229" s="73"/>
      <c r="AN229" s="73"/>
      <c r="AO229" s="876"/>
      <c r="AP229" s="876"/>
      <c r="AQ229" s="113"/>
      <c r="AR229" s="113"/>
      <c r="AS229" s="113"/>
      <c r="AT229" s="113"/>
      <c r="AU229" s="113"/>
      <c r="AV229" s="89"/>
      <c r="AW229" s="89"/>
      <c r="AX229" s="89"/>
      <c r="AY229" s="89"/>
      <c r="AZ229" s="89"/>
      <c r="BA229" s="89"/>
      <c r="BB229" s="89"/>
      <c r="BC229" s="89"/>
      <c r="BD229" s="89"/>
      <c r="BE229" s="89"/>
      <c r="BF229" s="89"/>
      <c r="BG229" s="89"/>
      <c r="BH229" s="89"/>
      <c r="BI229" s="89"/>
      <c r="BJ229" s="89"/>
      <c r="BK229" s="89"/>
      <c r="BL229" s="89"/>
      <c r="BM229" s="89"/>
      <c r="BN229" s="89"/>
      <c r="BO229" s="113"/>
      <c r="BP229" s="113"/>
      <c r="BQ229" s="113"/>
      <c r="BR229" s="113"/>
      <c r="BS229" s="113"/>
      <c r="BT229" s="113"/>
      <c r="BU229" s="113"/>
      <c r="BV229" s="618"/>
      <c r="BW229" s="1001"/>
    </row>
    <row r="230" spans="2:75">
      <c r="B230" s="872" t="s">
        <v>3006</v>
      </c>
      <c r="C230" s="73" t="s">
        <v>2948</v>
      </c>
      <c r="D230" s="73" t="s">
        <v>1339</v>
      </c>
      <c r="E230" s="860" t="s">
        <v>3007</v>
      </c>
      <c r="F230" s="860" t="s">
        <v>3014</v>
      </c>
      <c r="G230" s="860" t="s">
        <v>3015</v>
      </c>
      <c r="H230" s="995" t="s">
        <v>3010</v>
      </c>
      <c r="I230" s="860" t="s">
        <v>165</v>
      </c>
      <c r="J230" s="73">
        <v>15</v>
      </c>
      <c r="K230" s="73" t="s">
        <v>3016</v>
      </c>
      <c r="L230" s="139">
        <v>41.153466666666674</v>
      </c>
      <c r="M230" s="139">
        <v>0.1366</v>
      </c>
      <c r="N230" s="139">
        <v>54.278599999999997</v>
      </c>
      <c r="O230" s="139">
        <v>0.16533333333333333</v>
      </c>
      <c r="P230" s="139">
        <v>0.14093333333333333</v>
      </c>
      <c r="Q230" s="139"/>
      <c r="R230" s="139">
        <v>4.0266666666666666E-2</v>
      </c>
      <c r="S230" s="139">
        <v>2.2000000000000001E-3</v>
      </c>
      <c r="T230" s="139">
        <v>9.4666666666666684E-3</v>
      </c>
      <c r="U230" s="139">
        <v>4.9333333333333338E-3</v>
      </c>
      <c r="V230" s="139">
        <v>2.4208666666666665</v>
      </c>
      <c r="W230" s="139">
        <v>3.0266666666666674E-2</v>
      </c>
      <c r="X230" s="139">
        <v>98.378</v>
      </c>
      <c r="Y230" s="139">
        <v>-1.0261891689291103</v>
      </c>
      <c r="Z230" s="139">
        <v>97.946096716134647</v>
      </c>
      <c r="AA230" s="874">
        <v>1.250240960537549E-2</v>
      </c>
      <c r="AB230" s="874">
        <v>0.64265109282364385</v>
      </c>
      <c r="AC230" s="874">
        <v>4.4450971753071927E-3</v>
      </c>
      <c r="AD230" s="874">
        <v>0.35290381000104898</v>
      </c>
      <c r="AE230" s="874">
        <v>1</v>
      </c>
      <c r="AF230" s="874"/>
      <c r="AG230" s="875">
        <f t="shared" si="65"/>
        <v>0.64265109282364385</v>
      </c>
      <c r="AH230" s="875">
        <f t="shared" si="65"/>
        <v>4.4450971753071927E-3</v>
      </c>
      <c r="AI230" s="875">
        <f t="shared" si="65"/>
        <v>0.35290381000104898</v>
      </c>
      <c r="AJ230" s="875">
        <f t="shared" si="66"/>
        <v>1</v>
      </c>
      <c r="AK230" s="968"/>
      <c r="AL230" s="113"/>
      <c r="AM230" s="73"/>
      <c r="AN230" s="73"/>
      <c r="AO230" s="876"/>
      <c r="AP230" s="876"/>
      <c r="AQ230" s="113"/>
      <c r="AR230" s="113"/>
      <c r="AS230" s="113"/>
      <c r="AT230" s="113"/>
      <c r="AU230" s="113"/>
      <c r="AV230" s="89"/>
      <c r="AW230" s="89"/>
      <c r="AX230" s="89"/>
      <c r="AY230" s="89"/>
      <c r="AZ230" s="89"/>
      <c r="BA230" s="89"/>
      <c r="BB230" s="89"/>
      <c r="BC230" s="89"/>
      <c r="BD230" s="89"/>
      <c r="BE230" s="89"/>
      <c r="BF230" s="89"/>
      <c r="BG230" s="89"/>
      <c r="BH230" s="89"/>
      <c r="BI230" s="89"/>
      <c r="BJ230" s="89"/>
      <c r="BK230" s="89"/>
      <c r="BL230" s="89"/>
      <c r="BM230" s="89"/>
      <c r="BN230" s="89"/>
      <c r="BO230" s="113"/>
      <c r="BP230" s="113"/>
      <c r="BQ230" s="113"/>
      <c r="BR230" s="113"/>
      <c r="BS230" s="113"/>
      <c r="BT230" s="113"/>
      <c r="BU230" s="113"/>
      <c r="BV230" s="618"/>
      <c r="BW230" s="1001"/>
    </row>
    <row r="231" spans="2:75">
      <c r="B231" s="872" t="s">
        <v>3006</v>
      </c>
      <c r="C231" s="73" t="s">
        <v>2948</v>
      </c>
      <c r="D231" s="73" t="s">
        <v>1339</v>
      </c>
      <c r="E231" s="860" t="s">
        <v>3007</v>
      </c>
      <c r="F231" s="860" t="s">
        <v>3017</v>
      </c>
      <c r="G231" s="860" t="s">
        <v>3018</v>
      </c>
      <c r="H231" s="995" t="s">
        <v>3010</v>
      </c>
      <c r="I231" s="860" t="s">
        <v>165</v>
      </c>
      <c r="J231" s="73">
        <v>15</v>
      </c>
      <c r="K231" s="73" t="s">
        <v>3019</v>
      </c>
      <c r="L231" s="139">
        <v>40.268866666666661</v>
      </c>
      <c r="M231" s="139">
        <v>0.32259999999999994</v>
      </c>
      <c r="N231" s="139">
        <v>53.149866666666668</v>
      </c>
      <c r="O231" s="139">
        <v>0.19899999999999998</v>
      </c>
      <c r="P231" s="139">
        <v>9.1866666666666666E-2</v>
      </c>
      <c r="Q231" s="139"/>
      <c r="R231" s="139">
        <v>0.16373333333333334</v>
      </c>
      <c r="S231" s="139">
        <v>5.3333333333333336E-4</v>
      </c>
      <c r="T231" s="139">
        <v>7.2666666666666669E-3</v>
      </c>
      <c r="U231" s="139">
        <v>3.3333333333333331E-3</v>
      </c>
      <c r="V231" s="139">
        <v>2.5065999999999993</v>
      </c>
      <c r="W231" s="139">
        <v>2.0199999999999999E-2</v>
      </c>
      <c r="X231" s="139">
        <v>96.730533333333327</v>
      </c>
      <c r="Y231" s="139">
        <v>-1.0600176279480804</v>
      </c>
      <c r="Z231" s="139">
        <v>96.194829522569606</v>
      </c>
      <c r="AA231" s="874">
        <v>8.0587249660895258E-3</v>
      </c>
      <c r="AB231" s="874">
        <v>0.66541014069551352</v>
      </c>
      <c r="AC231" s="874">
        <v>2.9666617711851958E-3</v>
      </c>
      <c r="AD231" s="874">
        <v>0.33162319753330127</v>
      </c>
      <c r="AE231" s="874">
        <v>1</v>
      </c>
      <c r="AF231" s="874"/>
      <c r="AG231" s="875">
        <f t="shared" si="65"/>
        <v>0.66541014069551352</v>
      </c>
      <c r="AH231" s="875">
        <f t="shared" si="65"/>
        <v>2.9666617711851958E-3</v>
      </c>
      <c r="AI231" s="875">
        <f t="shared" si="65"/>
        <v>0.33162319753330127</v>
      </c>
      <c r="AJ231" s="875">
        <f t="shared" si="66"/>
        <v>1</v>
      </c>
      <c r="AK231" s="968"/>
      <c r="AL231" s="113"/>
      <c r="AM231" s="73"/>
      <c r="AN231" s="73"/>
      <c r="AO231" s="876"/>
      <c r="AP231" s="876"/>
      <c r="AQ231" s="113"/>
      <c r="AR231" s="113"/>
      <c r="AS231" s="113"/>
      <c r="AT231" s="113"/>
      <c r="AU231" s="113"/>
      <c r="AV231" s="89"/>
      <c r="AW231" s="89"/>
      <c r="AX231" s="89"/>
      <c r="AY231" s="89"/>
      <c r="AZ231" s="89"/>
      <c r="BA231" s="89"/>
      <c r="BB231" s="89"/>
      <c r="BC231" s="89"/>
      <c r="BD231" s="89"/>
      <c r="BE231" s="89"/>
      <c r="BF231" s="89"/>
      <c r="BG231" s="89"/>
      <c r="BH231" s="89"/>
      <c r="BI231" s="89"/>
      <c r="BJ231" s="89"/>
      <c r="BK231" s="89"/>
      <c r="BL231" s="89"/>
      <c r="BM231" s="89"/>
      <c r="BN231" s="89"/>
      <c r="BO231" s="113"/>
      <c r="BP231" s="113"/>
      <c r="BQ231" s="113"/>
      <c r="BR231" s="113"/>
      <c r="BS231" s="113"/>
      <c r="BT231" s="113"/>
      <c r="BU231" s="113"/>
      <c r="BV231" s="618"/>
      <c r="BW231" s="1001"/>
    </row>
    <row r="232" spans="2:75">
      <c r="B232" s="872" t="s">
        <v>3006</v>
      </c>
      <c r="C232" s="73" t="s">
        <v>2948</v>
      </c>
      <c r="D232" s="73" t="s">
        <v>1339</v>
      </c>
      <c r="E232" s="860" t="s">
        <v>3007</v>
      </c>
      <c r="F232" s="860" t="s">
        <v>3020</v>
      </c>
      <c r="G232" s="860" t="s">
        <v>3015</v>
      </c>
      <c r="H232" s="995" t="s">
        <v>3010</v>
      </c>
      <c r="I232" s="860" t="s">
        <v>165</v>
      </c>
      <c r="J232" s="73">
        <v>15</v>
      </c>
      <c r="K232" s="73" t="s">
        <v>3021</v>
      </c>
      <c r="L232" s="139">
        <v>41.935533333333325</v>
      </c>
      <c r="M232" s="139">
        <v>0</v>
      </c>
      <c r="N232" s="139">
        <v>54.205333333333328</v>
      </c>
      <c r="O232" s="139">
        <v>0.75793333333333335</v>
      </c>
      <c r="P232" s="139">
        <v>0.20633333333333334</v>
      </c>
      <c r="Q232" s="139"/>
      <c r="R232" s="139">
        <v>9.8866666666666658E-2</v>
      </c>
      <c r="S232" s="139">
        <v>4.6666666666666666E-4</v>
      </c>
      <c r="T232" s="139">
        <v>1.3133333333333334E-2</v>
      </c>
      <c r="U232" s="139">
        <v>1.7333333333333333E-2</v>
      </c>
      <c r="V232" s="139">
        <v>2.4987333333333335</v>
      </c>
      <c r="W232" s="139">
        <v>1.326666666666667E-2</v>
      </c>
      <c r="X232" s="139">
        <v>99.729599999999991</v>
      </c>
      <c r="Y232" s="139">
        <v>-1.0551407391009267</v>
      </c>
      <c r="Z232" s="139">
        <v>99.258794482061404</v>
      </c>
      <c r="AA232" s="874">
        <v>5.3093567407486468E-3</v>
      </c>
      <c r="AB232" s="874">
        <v>0.6633218299265552</v>
      </c>
      <c r="AC232" s="874">
        <v>1.9484016252998486E-3</v>
      </c>
      <c r="AD232" s="874">
        <v>0.33472976844814495</v>
      </c>
      <c r="AE232" s="874">
        <v>1</v>
      </c>
      <c r="AF232" s="874"/>
      <c r="AG232" s="875">
        <f t="shared" si="65"/>
        <v>0.6633218299265552</v>
      </c>
      <c r="AH232" s="875">
        <f t="shared" si="65"/>
        <v>1.9484016252998486E-3</v>
      </c>
      <c r="AI232" s="875">
        <f t="shared" si="65"/>
        <v>0.33472976844814495</v>
      </c>
      <c r="AJ232" s="875">
        <f t="shared" si="66"/>
        <v>1</v>
      </c>
      <c r="AK232" s="968"/>
      <c r="AL232" s="113"/>
      <c r="AM232" s="73"/>
      <c r="AN232" s="73"/>
      <c r="AO232" s="876"/>
      <c r="AP232" s="876"/>
      <c r="AQ232" s="113"/>
      <c r="AR232" s="113"/>
      <c r="AS232" s="113"/>
      <c r="AT232" s="113"/>
      <c r="AU232" s="113"/>
      <c r="AV232" s="89"/>
      <c r="AW232" s="89"/>
      <c r="AX232" s="89"/>
      <c r="AY232" s="89"/>
      <c r="AZ232" s="89"/>
      <c r="BA232" s="89"/>
      <c r="BB232" s="89"/>
      <c r="BC232" s="89"/>
      <c r="BD232" s="89"/>
      <c r="BE232" s="89"/>
      <c r="BF232" s="89"/>
      <c r="BG232" s="89"/>
      <c r="BH232" s="89"/>
      <c r="BI232" s="89"/>
      <c r="BJ232" s="89"/>
      <c r="BK232" s="89"/>
      <c r="BL232" s="89"/>
      <c r="BM232" s="89"/>
      <c r="BN232" s="89"/>
      <c r="BO232" s="113"/>
      <c r="BP232" s="113"/>
      <c r="BQ232" s="113"/>
      <c r="BR232" s="113"/>
      <c r="BS232" s="113"/>
      <c r="BT232" s="113"/>
      <c r="BU232" s="113"/>
      <c r="BV232" s="618"/>
      <c r="BW232" s="1001"/>
    </row>
    <row r="233" spans="2:75">
      <c r="B233" s="872" t="s">
        <v>3006</v>
      </c>
      <c r="C233" s="73" t="s">
        <v>2948</v>
      </c>
      <c r="D233" s="73" t="s">
        <v>1339</v>
      </c>
      <c r="E233" s="860" t="s">
        <v>3007</v>
      </c>
      <c r="F233" s="860" t="s">
        <v>3022</v>
      </c>
      <c r="G233" s="860" t="s">
        <v>3018</v>
      </c>
      <c r="H233" s="995" t="s">
        <v>3010</v>
      </c>
      <c r="I233" s="860" t="s">
        <v>165</v>
      </c>
      <c r="J233" s="73">
        <v>15</v>
      </c>
      <c r="K233" s="73" t="s">
        <v>3023</v>
      </c>
      <c r="L233" s="139">
        <v>40.8444</v>
      </c>
      <c r="M233" s="139">
        <v>9.1866666666666666E-2</v>
      </c>
      <c r="N233" s="139">
        <v>52.392999999999994</v>
      </c>
      <c r="O233" s="139">
        <v>1.3640666666666665</v>
      </c>
      <c r="P233" s="139">
        <v>0.24493333333333331</v>
      </c>
      <c r="Q233" s="139"/>
      <c r="R233" s="139">
        <v>0.15013333333333331</v>
      </c>
      <c r="S233" s="139">
        <v>1.0666666666666667E-3</v>
      </c>
      <c r="T233" s="139">
        <v>4.2666666666666669E-3</v>
      </c>
      <c r="U233" s="139">
        <v>5.933333333333333E-3</v>
      </c>
      <c r="V233" s="139">
        <v>2.3718666666666666</v>
      </c>
      <c r="W233" s="139">
        <v>6.7333333333333334E-3</v>
      </c>
      <c r="X233" s="139">
        <v>97.472333333333324</v>
      </c>
      <c r="Y233" s="139">
        <v>-1.0002465118553616</v>
      </c>
      <c r="Z233" s="139">
        <v>97.076240029833926</v>
      </c>
      <c r="AA233" s="874">
        <v>2.83883298667716E-3</v>
      </c>
      <c r="AB233" s="874">
        <v>0.62964339438987704</v>
      </c>
      <c r="AC233" s="874">
        <v>9.8888725706173207E-4</v>
      </c>
      <c r="AD233" s="874">
        <v>0.3693677183530612</v>
      </c>
      <c r="AE233" s="874">
        <v>1</v>
      </c>
      <c r="AF233" s="874"/>
      <c r="AG233" s="875">
        <f t="shared" si="65"/>
        <v>0.62964339438987704</v>
      </c>
      <c r="AH233" s="875">
        <f t="shared" si="65"/>
        <v>9.8888725706173207E-4</v>
      </c>
      <c r="AI233" s="875">
        <f t="shared" si="65"/>
        <v>0.3693677183530612</v>
      </c>
      <c r="AJ233" s="875">
        <f t="shared" si="66"/>
        <v>1</v>
      </c>
      <c r="AK233" s="968"/>
      <c r="AL233" s="113"/>
      <c r="AM233" s="73"/>
      <c r="AN233" s="73"/>
      <c r="AO233" s="876"/>
      <c r="AP233" s="876"/>
      <c r="AQ233" s="113"/>
      <c r="AR233" s="113"/>
      <c r="AS233" s="113"/>
      <c r="AT233" s="113"/>
      <c r="AU233" s="113"/>
      <c r="AV233" s="89"/>
      <c r="AW233" s="89"/>
      <c r="AX233" s="89"/>
      <c r="AY233" s="89"/>
      <c r="AZ233" s="89"/>
      <c r="BA233" s="89"/>
      <c r="BB233" s="89"/>
      <c r="BC233" s="89"/>
      <c r="BD233" s="89"/>
      <c r="BE233" s="89"/>
      <c r="BF233" s="89"/>
      <c r="BG233" s="89"/>
      <c r="BH233" s="89"/>
      <c r="BI233" s="89"/>
      <c r="BJ233" s="89"/>
      <c r="BK233" s="89"/>
      <c r="BL233" s="89"/>
      <c r="BM233" s="89"/>
      <c r="BN233" s="89"/>
      <c r="BO233" s="113"/>
      <c r="BP233" s="113"/>
      <c r="BQ233" s="113"/>
      <c r="BR233" s="113"/>
      <c r="BS233" s="113"/>
      <c r="BT233" s="113"/>
      <c r="BU233" s="113"/>
      <c r="BV233" s="618"/>
      <c r="BW233" s="1001"/>
    </row>
    <row r="234" spans="2:75">
      <c r="B234" s="872" t="s">
        <v>3006</v>
      </c>
      <c r="C234" s="73" t="s">
        <v>2948</v>
      </c>
      <c r="D234" s="73" t="s">
        <v>1339</v>
      </c>
      <c r="E234" s="860" t="s">
        <v>3007</v>
      </c>
      <c r="F234" s="860" t="s">
        <v>3022</v>
      </c>
      <c r="G234" s="860" t="s">
        <v>3018</v>
      </c>
      <c r="H234" s="995" t="s">
        <v>3010</v>
      </c>
      <c r="I234" s="860" t="s">
        <v>165</v>
      </c>
      <c r="J234" s="73">
        <v>5</v>
      </c>
      <c r="K234" s="73" t="s">
        <v>3024</v>
      </c>
      <c r="L234" s="139">
        <v>40.676599999999993</v>
      </c>
      <c r="M234" s="139">
        <v>0.2152</v>
      </c>
      <c r="N234" s="139">
        <v>52.066999999999993</v>
      </c>
      <c r="O234" s="139">
        <v>1.1052</v>
      </c>
      <c r="P234" s="139">
        <v>0.24739999999999998</v>
      </c>
      <c r="Q234" s="139"/>
      <c r="R234" s="139">
        <v>0.20219999999999999</v>
      </c>
      <c r="S234" s="139">
        <v>1E-3</v>
      </c>
      <c r="T234" s="139">
        <v>7.4000000000000012E-3</v>
      </c>
      <c r="U234" s="139">
        <v>9.4000000000000004E-3</v>
      </c>
      <c r="V234" s="139">
        <v>2.5242</v>
      </c>
      <c r="W234" s="139">
        <v>6.1999999999999998E-3</v>
      </c>
      <c r="X234" s="139">
        <v>97.052399999999992</v>
      </c>
      <c r="Y234" s="139">
        <v>-1.0642695055971978</v>
      </c>
      <c r="Z234" s="139">
        <v>96.5132485175005</v>
      </c>
      <c r="AA234" s="874">
        <v>2.4562237540606924E-3</v>
      </c>
      <c r="AB234" s="874">
        <v>0.67008229360233607</v>
      </c>
      <c r="AC234" s="874">
        <v>9.1055955353208987E-4</v>
      </c>
      <c r="AD234" s="874">
        <v>0.32900714684413185</v>
      </c>
      <c r="AE234" s="874">
        <v>1</v>
      </c>
      <c r="AF234" s="874"/>
      <c r="AG234" s="875">
        <f t="shared" si="65"/>
        <v>0.67008229360233607</v>
      </c>
      <c r="AH234" s="875">
        <f t="shared" si="65"/>
        <v>9.1055955353208987E-4</v>
      </c>
      <c r="AI234" s="875">
        <f t="shared" si="65"/>
        <v>0.32900714684413185</v>
      </c>
      <c r="AJ234" s="875">
        <f t="shared" si="66"/>
        <v>1</v>
      </c>
      <c r="AK234" s="968"/>
      <c r="AL234" s="113"/>
      <c r="AM234" s="73"/>
      <c r="AN234" s="73"/>
      <c r="AO234" s="876"/>
      <c r="AP234" s="876"/>
      <c r="AQ234" s="113"/>
      <c r="AR234" s="113"/>
      <c r="AS234" s="113"/>
      <c r="AT234" s="113"/>
      <c r="AU234" s="113"/>
      <c r="AV234" s="89"/>
      <c r="AW234" s="89"/>
      <c r="AX234" s="89"/>
      <c r="AY234" s="89"/>
      <c r="AZ234" s="89"/>
      <c r="BA234" s="89"/>
      <c r="BB234" s="89"/>
      <c r="BC234" s="89"/>
      <c r="BD234" s="89"/>
      <c r="BE234" s="89"/>
      <c r="BF234" s="89"/>
      <c r="BG234" s="89"/>
      <c r="BH234" s="89"/>
      <c r="BI234" s="89"/>
      <c r="BJ234" s="89"/>
      <c r="BK234" s="89"/>
      <c r="BL234" s="89"/>
      <c r="BM234" s="89"/>
      <c r="BN234" s="89"/>
      <c r="BO234" s="113"/>
      <c r="BP234" s="113"/>
      <c r="BQ234" s="113"/>
      <c r="BR234" s="113"/>
      <c r="BS234" s="113"/>
      <c r="BT234" s="113"/>
      <c r="BU234" s="113"/>
      <c r="BV234" s="618"/>
      <c r="BW234" s="1001"/>
    </row>
    <row r="235" spans="2:75">
      <c r="B235" s="883" t="s">
        <v>3025</v>
      </c>
      <c r="C235" s="73" t="s">
        <v>2948</v>
      </c>
      <c r="D235" s="860" t="s">
        <v>1339</v>
      </c>
      <c r="E235" s="73" t="s">
        <v>3026</v>
      </c>
      <c r="F235" s="73" t="s">
        <v>3027</v>
      </c>
      <c r="G235" s="860" t="s">
        <v>3028</v>
      </c>
      <c r="H235" s="995" t="s">
        <v>2947</v>
      </c>
      <c r="I235" s="113" t="s">
        <v>2643</v>
      </c>
      <c r="J235" s="73">
        <v>1</v>
      </c>
      <c r="K235" s="40" t="s">
        <v>32</v>
      </c>
      <c r="L235" s="139">
        <v>42.65</v>
      </c>
      <c r="M235" s="139"/>
      <c r="N235" s="139">
        <v>53.1</v>
      </c>
      <c r="O235" s="139">
        <v>0.97</v>
      </c>
      <c r="P235" s="139">
        <v>0.74</v>
      </c>
      <c r="Q235" s="139"/>
      <c r="R235" s="139">
        <v>0.02</v>
      </c>
      <c r="S235" s="139"/>
      <c r="T235" s="139"/>
      <c r="U235" s="139"/>
      <c r="V235" s="139">
        <v>3.18</v>
      </c>
      <c r="W235" s="139"/>
      <c r="X235" s="139"/>
      <c r="Y235" s="139">
        <v>1.34</v>
      </c>
      <c r="Z235" s="139">
        <v>99.59</v>
      </c>
      <c r="AA235" s="874"/>
      <c r="AB235" s="874"/>
      <c r="AC235" s="874"/>
      <c r="AD235" s="874"/>
      <c r="AE235" s="874"/>
      <c r="AF235" s="874"/>
      <c r="AG235" s="875"/>
      <c r="AH235" s="875"/>
      <c r="AI235" s="875"/>
      <c r="AJ235" s="875"/>
      <c r="AK235" s="968"/>
      <c r="AL235" s="882"/>
      <c r="AM235" s="73"/>
      <c r="AN235" s="73"/>
      <c r="AO235" s="73"/>
      <c r="AP235" s="73"/>
      <c r="AQ235" s="73"/>
      <c r="AR235" s="73"/>
      <c r="AS235" s="73"/>
      <c r="AT235" s="73"/>
      <c r="AU235" s="73"/>
      <c r="AV235" s="73"/>
      <c r="AW235" s="73"/>
      <c r="AX235" s="73"/>
      <c r="AY235" s="73"/>
      <c r="AZ235" s="73"/>
      <c r="BA235" s="73"/>
      <c r="BB235" s="73"/>
      <c r="BC235" s="73"/>
      <c r="BD235" s="73"/>
      <c r="BE235" s="73"/>
      <c r="BF235" s="73"/>
      <c r="BG235" s="73"/>
      <c r="BH235" s="73"/>
      <c r="BI235" s="73"/>
      <c r="BJ235" s="73"/>
      <c r="BK235" s="73"/>
      <c r="BL235" s="73"/>
      <c r="BM235" s="73"/>
      <c r="BN235" s="73"/>
      <c r="BO235" s="73"/>
      <c r="BP235" s="73"/>
      <c r="BQ235" s="73"/>
      <c r="BR235" s="73"/>
      <c r="BS235" s="73"/>
      <c r="BT235" s="73"/>
      <c r="BU235" s="89"/>
      <c r="BV235" s="618"/>
      <c r="BW235" s="1001"/>
    </row>
    <row r="236" spans="2:75">
      <c r="B236" s="883" t="s">
        <v>3025</v>
      </c>
      <c r="C236" s="73" t="s">
        <v>2948</v>
      </c>
      <c r="D236" s="860" t="s">
        <v>1339</v>
      </c>
      <c r="E236" s="73" t="s">
        <v>3026</v>
      </c>
      <c r="F236" s="73" t="s">
        <v>3027</v>
      </c>
      <c r="G236" s="860" t="s">
        <v>3028</v>
      </c>
      <c r="H236" s="995" t="s">
        <v>2947</v>
      </c>
      <c r="I236" s="113" t="s">
        <v>2643</v>
      </c>
      <c r="J236" s="73">
        <v>1</v>
      </c>
      <c r="K236" s="40" t="s">
        <v>32</v>
      </c>
      <c r="L236" s="139">
        <v>43.28</v>
      </c>
      <c r="M236" s="139"/>
      <c r="N236" s="139">
        <v>53.7</v>
      </c>
      <c r="O236" s="139">
        <v>1.23</v>
      </c>
      <c r="P236" s="139">
        <v>0.64</v>
      </c>
      <c r="Q236" s="139"/>
      <c r="R236" s="139"/>
      <c r="S236" s="139"/>
      <c r="T236" s="139">
        <v>0.04</v>
      </c>
      <c r="U236" s="139"/>
      <c r="V236" s="139">
        <v>3.1</v>
      </c>
      <c r="W236" s="139">
        <v>0.04</v>
      </c>
      <c r="X236" s="139"/>
      <c r="Y236" s="139">
        <v>1.31</v>
      </c>
      <c r="Z236" s="139">
        <v>101.05</v>
      </c>
      <c r="AA236" s="874">
        <f>W236/V236</f>
        <v>1.2903225806451613E-2</v>
      </c>
      <c r="AB236" s="388">
        <f>V236/3.767</f>
        <v>0.82293602336076455</v>
      </c>
      <c r="AC236" s="388">
        <f>W236/6.809</f>
        <v>5.8745777647231604E-3</v>
      </c>
      <c r="AD236" s="388">
        <f>1-AB236-AC236</f>
        <v>0.17118939887451229</v>
      </c>
      <c r="AE236" s="874">
        <f>SUM(AB236:AD236)</f>
        <v>1</v>
      </c>
      <c r="AF236" s="874"/>
      <c r="AG236" s="875">
        <f>AB236</f>
        <v>0.82293602336076455</v>
      </c>
      <c r="AH236" s="875">
        <f>AC236</f>
        <v>5.8745777647231604E-3</v>
      </c>
      <c r="AI236" s="875">
        <f>AD236</f>
        <v>0.17118939887451229</v>
      </c>
      <c r="AJ236" s="875">
        <f t="shared" ref="AJ236:AJ237" si="67">SUM(AG236:AI236)</f>
        <v>1</v>
      </c>
      <c r="AK236" s="968"/>
      <c r="AL236" s="882"/>
      <c r="AM236" s="73"/>
      <c r="AN236" s="73"/>
      <c r="AO236" s="73"/>
      <c r="AP236" s="73"/>
      <c r="AQ236" s="73"/>
      <c r="AR236" s="73"/>
      <c r="AS236" s="73"/>
      <c r="AT236" s="73"/>
      <c r="AU236" s="73"/>
      <c r="AV236" s="73"/>
      <c r="AW236" s="73"/>
      <c r="AX236" s="73"/>
      <c r="AY236" s="73"/>
      <c r="AZ236" s="73"/>
      <c r="BA236" s="73"/>
      <c r="BB236" s="73"/>
      <c r="BC236" s="73"/>
      <c r="BD236" s="73"/>
      <c r="BE236" s="73"/>
      <c r="BF236" s="73"/>
      <c r="BG236" s="73"/>
      <c r="BH236" s="73"/>
      <c r="BI236" s="73"/>
      <c r="BJ236" s="73"/>
      <c r="BK236" s="73"/>
      <c r="BL236" s="73"/>
      <c r="BM236" s="73"/>
      <c r="BN236" s="73"/>
      <c r="BO236" s="73"/>
      <c r="BP236" s="73"/>
      <c r="BQ236" s="73"/>
      <c r="BR236" s="73"/>
      <c r="BS236" s="73"/>
      <c r="BT236" s="73"/>
      <c r="BU236" s="89"/>
      <c r="BV236" s="618"/>
      <c r="BW236" s="1001"/>
    </row>
    <row r="237" spans="2:75">
      <c r="B237" s="883" t="s">
        <v>3025</v>
      </c>
      <c r="C237" s="73" t="s">
        <v>2948</v>
      </c>
      <c r="D237" s="860" t="s">
        <v>1339</v>
      </c>
      <c r="E237" s="73" t="s">
        <v>3026</v>
      </c>
      <c r="F237" s="73" t="s">
        <v>3029</v>
      </c>
      <c r="G237" s="860" t="s">
        <v>3028</v>
      </c>
      <c r="H237" s="995" t="s">
        <v>2947</v>
      </c>
      <c r="I237" s="113" t="s">
        <v>2643</v>
      </c>
      <c r="J237" s="73">
        <v>1</v>
      </c>
      <c r="K237" s="40" t="s">
        <v>32</v>
      </c>
      <c r="L237" s="139">
        <v>43.05</v>
      </c>
      <c r="M237" s="139"/>
      <c r="N237" s="139">
        <v>55.57</v>
      </c>
      <c r="O237" s="139">
        <v>0.51</v>
      </c>
      <c r="P237" s="139">
        <v>0.41</v>
      </c>
      <c r="Q237" s="139">
        <v>0.04</v>
      </c>
      <c r="R237" s="139"/>
      <c r="S237" s="139"/>
      <c r="T237" s="139">
        <v>0.04</v>
      </c>
      <c r="U237" s="139"/>
      <c r="V237" s="139">
        <v>4.0199999999999996</v>
      </c>
      <c r="W237" s="139">
        <v>0.04</v>
      </c>
      <c r="X237" s="139"/>
      <c r="Y237" s="139">
        <v>1.7</v>
      </c>
      <c r="Z237" s="139">
        <v>101.98</v>
      </c>
      <c r="AA237" s="874">
        <f>W237/V237</f>
        <v>9.950248756218907E-3</v>
      </c>
      <c r="AB237" s="908">
        <f>V237/3.767</f>
        <v>1.0671621980355719</v>
      </c>
      <c r="AC237" s="388">
        <f>W237/6.809</f>
        <v>5.8745777647231604E-3</v>
      </c>
      <c r="AD237" s="908">
        <f t="shared" ref="AD237:AD250" si="68">1-AB237-AC237</f>
        <v>-7.3036775800295051E-2</v>
      </c>
      <c r="AE237" s="874">
        <f t="shared" ref="AE237:AE250" si="69">SUM(AB237:AD237)</f>
        <v>1</v>
      </c>
      <c r="AF237" s="874"/>
      <c r="AG237" s="875">
        <f t="shared" ref="AG237" si="70">AB237+AD237</f>
        <v>0.99412542223527689</v>
      </c>
      <c r="AH237" s="875">
        <f t="shared" ref="AH237" si="71">AC237</f>
        <v>5.8745777647231604E-3</v>
      </c>
      <c r="AI237" s="875">
        <f>0</f>
        <v>0</v>
      </c>
      <c r="AJ237" s="875">
        <f t="shared" si="67"/>
        <v>1</v>
      </c>
      <c r="AK237" s="968"/>
      <c r="AL237" s="882"/>
      <c r="AM237" s="73"/>
      <c r="AN237" s="73"/>
      <c r="AO237" s="73"/>
      <c r="AP237" s="73"/>
      <c r="AQ237" s="73"/>
      <c r="AR237" s="73"/>
      <c r="AS237" s="73"/>
      <c r="AT237" s="73"/>
      <c r="AU237" s="73"/>
      <c r="AV237" s="73"/>
      <c r="AW237" s="73"/>
      <c r="AX237" s="73"/>
      <c r="AY237" s="73"/>
      <c r="AZ237" s="73"/>
      <c r="BA237" s="73"/>
      <c r="BB237" s="73"/>
      <c r="BC237" s="73"/>
      <c r="BD237" s="73"/>
      <c r="BE237" s="73"/>
      <c r="BF237" s="73"/>
      <c r="BG237" s="73"/>
      <c r="BH237" s="73"/>
      <c r="BI237" s="73"/>
      <c r="BJ237" s="73"/>
      <c r="BK237" s="73"/>
      <c r="BL237" s="73"/>
      <c r="BM237" s="73"/>
      <c r="BN237" s="73"/>
      <c r="BO237" s="73"/>
      <c r="BP237" s="73"/>
      <c r="BQ237" s="73"/>
      <c r="BR237" s="73"/>
      <c r="BS237" s="73"/>
      <c r="BT237" s="73"/>
      <c r="BU237" s="89"/>
      <c r="BV237" s="618"/>
      <c r="BW237" s="1001"/>
    </row>
    <row r="238" spans="2:75">
      <c r="B238" s="883" t="s">
        <v>3025</v>
      </c>
      <c r="C238" s="73" t="s">
        <v>2948</v>
      </c>
      <c r="D238" s="860" t="s">
        <v>1339</v>
      </c>
      <c r="E238" s="73" t="s">
        <v>3026</v>
      </c>
      <c r="F238" s="73" t="s">
        <v>3030</v>
      </c>
      <c r="G238" s="860" t="s">
        <v>3031</v>
      </c>
      <c r="H238" s="995" t="s">
        <v>2947</v>
      </c>
      <c r="I238" s="113" t="s">
        <v>2643</v>
      </c>
      <c r="J238" s="73">
        <v>1</v>
      </c>
      <c r="K238" s="40" t="s">
        <v>32</v>
      </c>
      <c r="L238" s="139">
        <v>41.41</v>
      </c>
      <c r="M238" s="139"/>
      <c r="N238" s="139">
        <v>54.56</v>
      </c>
      <c r="O238" s="139">
        <v>0.03</v>
      </c>
      <c r="P238" s="139">
        <v>0.49</v>
      </c>
      <c r="Q238" s="139"/>
      <c r="R238" s="139">
        <v>0.12</v>
      </c>
      <c r="S238" s="139"/>
      <c r="T238" s="139"/>
      <c r="U238" s="139">
        <v>0.02</v>
      </c>
      <c r="V238" s="139">
        <v>3.54</v>
      </c>
      <c r="W238" s="139">
        <v>0.04</v>
      </c>
      <c r="X238" s="139"/>
      <c r="Y238" s="139">
        <v>1.5</v>
      </c>
      <c r="Z238" s="139">
        <v>98.82</v>
      </c>
      <c r="AA238" s="874">
        <f>W238/V238</f>
        <v>1.1299435028248588E-2</v>
      </c>
      <c r="AB238" s="388">
        <f>V238/3.767</f>
        <v>0.93973984603132465</v>
      </c>
      <c r="AC238" s="388">
        <f>W238/6.809</f>
        <v>5.8745777647231604E-3</v>
      </c>
      <c r="AD238" s="388">
        <f t="shared" si="68"/>
        <v>5.4385576203952186E-2</v>
      </c>
      <c r="AE238" s="874">
        <f t="shared" si="69"/>
        <v>1</v>
      </c>
      <c r="AF238" s="874"/>
      <c r="AG238" s="875">
        <f t="shared" ref="AG238:AI240" si="72">AB238</f>
        <v>0.93973984603132465</v>
      </c>
      <c r="AH238" s="875">
        <f t="shared" si="72"/>
        <v>5.8745777647231604E-3</v>
      </c>
      <c r="AI238" s="875">
        <f t="shared" si="72"/>
        <v>5.4385576203952186E-2</v>
      </c>
      <c r="AJ238" s="875">
        <f t="shared" ref="AJ238:AJ240" si="73">SUM(AG238:AI238)</f>
        <v>1</v>
      </c>
      <c r="AK238" s="968">
        <v>100</v>
      </c>
      <c r="AL238" s="113" t="s">
        <v>2643</v>
      </c>
      <c r="AM238" s="860">
        <v>1</v>
      </c>
      <c r="AN238" s="860"/>
      <c r="AO238" s="73">
        <v>400</v>
      </c>
      <c r="AP238" s="73">
        <v>35400</v>
      </c>
      <c r="AQ238" s="89">
        <v>9</v>
      </c>
      <c r="AR238" s="89"/>
      <c r="AS238" s="89"/>
      <c r="AT238" s="89"/>
      <c r="AU238" s="73">
        <v>97.4</v>
      </c>
      <c r="AV238" s="89"/>
      <c r="AW238" s="89">
        <v>263</v>
      </c>
      <c r="AX238" s="89">
        <v>918</v>
      </c>
      <c r="AY238" s="89">
        <v>162</v>
      </c>
      <c r="AZ238" s="89">
        <v>813</v>
      </c>
      <c r="BA238" s="89">
        <v>320</v>
      </c>
      <c r="BB238" s="89">
        <v>7.5</v>
      </c>
      <c r="BC238" s="89">
        <v>423</v>
      </c>
      <c r="BD238" s="89">
        <v>75.900000000000006</v>
      </c>
      <c r="BE238" s="89">
        <v>497</v>
      </c>
      <c r="BF238" s="89">
        <v>2520</v>
      </c>
      <c r="BG238" s="89">
        <v>95.1</v>
      </c>
      <c r="BH238" s="89">
        <v>237</v>
      </c>
      <c r="BI238" s="89">
        <v>32.9</v>
      </c>
      <c r="BJ238" s="89">
        <v>194</v>
      </c>
      <c r="BK238" s="89">
        <v>24.4</v>
      </c>
      <c r="BL238" s="89">
        <v>2.9</v>
      </c>
      <c r="BM238" s="89">
        <v>81.400000000000006</v>
      </c>
      <c r="BN238" s="89"/>
      <c r="BO238" s="89"/>
      <c r="BP238" s="89">
        <v>0.3</v>
      </c>
      <c r="BQ238" s="89">
        <v>0.8</v>
      </c>
      <c r="BR238" s="73"/>
      <c r="BS238" s="73"/>
      <c r="BT238" s="73"/>
      <c r="BU238" s="89"/>
      <c r="BV238" s="618"/>
      <c r="BW238" s="1001"/>
    </row>
    <row r="239" spans="2:75">
      <c r="B239" s="883" t="s">
        <v>3025</v>
      </c>
      <c r="C239" s="73" t="s">
        <v>2948</v>
      </c>
      <c r="D239" s="860" t="s">
        <v>1339</v>
      </c>
      <c r="E239" s="73" t="s">
        <v>3026</v>
      </c>
      <c r="F239" s="73" t="s">
        <v>3032</v>
      </c>
      <c r="G239" s="860" t="s">
        <v>3031</v>
      </c>
      <c r="H239" s="995" t="s">
        <v>2947</v>
      </c>
      <c r="I239" s="113" t="s">
        <v>2643</v>
      </c>
      <c r="J239" s="73">
        <v>1</v>
      </c>
      <c r="K239" s="40" t="s">
        <v>32</v>
      </c>
      <c r="L239" s="139">
        <v>42.55</v>
      </c>
      <c r="M239" s="139"/>
      <c r="N239" s="139">
        <v>53.79</v>
      </c>
      <c r="O239" s="139">
        <v>0.45</v>
      </c>
      <c r="P239" s="139">
        <v>0.38</v>
      </c>
      <c r="Q239" s="139">
        <v>0.02</v>
      </c>
      <c r="R239" s="139">
        <v>0.06</v>
      </c>
      <c r="S239" s="139">
        <v>0.06</v>
      </c>
      <c r="T239" s="139">
        <v>0.02</v>
      </c>
      <c r="U239" s="139">
        <v>0.09</v>
      </c>
      <c r="V239" s="139">
        <v>2.95</v>
      </c>
      <c r="W239" s="139">
        <v>0.01</v>
      </c>
      <c r="X239" s="139"/>
      <c r="Y239" s="139">
        <v>1.24</v>
      </c>
      <c r="Z239" s="139">
        <v>99.56</v>
      </c>
      <c r="AA239" s="874">
        <f>W239/V239</f>
        <v>3.3898305084745762E-3</v>
      </c>
      <c r="AB239" s="388">
        <f>V239/3.767</f>
        <v>0.78311653835943729</v>
      </c>
      <c r="AC239" s="388">
        <f>W239/6.809</f>
        <v>1.4686444411807901E-3</v>
      </c>
      <c r="AD239" s="388">
        <f t="shared" si="68"/>
        <v>0.21541481719938194</v>
      </c>
      <c r="AE239" s="874">
        <f t="shared" si="69"/>
        <v>1</v>
      </c>
      <c r="AF239" s="874"/>
      <c r="AG239" s="875">
        <f t="shared" si="72"/>
        <v>0.78311653835943729</v>
      </c>
      <c r="AH239" s="875">
        <f t="shared" si="72"/>
        <v>1.4686444411807901E-3</v>
      </c>
      <c r="AI239" s="875">
        <f t="shared" si="72"/>
        <v>0.21541481719938194</v>
      </c>
      <c r="AJ239" s="875">
        <f t="shared" si="73"/>
        <v>1</v>
      </c>
      <c r="AK239" s="968"/>
      <c r="AL239" s="882"/>
      <c r="AM239" s="73"/>
      <c r="AN239" s="73"/>
      <c r="AO239" s="73"/>
      <c r="AP239" s="73"/>
      <c r="AQ239" s="73"/>
      <c r="AR239" s="73"/>
      <c r="AS239" s="73"/>
      <c r="AT239" s="73"/>
      <c r="AU239" s="73"/>
      <c r="AV239" s="73"/>
      <c r="AW239" s="73"/>
      <c r="AX239" s="73"/>
      <c r="AY239" s="73"/>
      <c r="AZ239" s="73"/>
      <c r="BA239" s="73"/>
      <c r="BB239" s="73"/>
      <c r="BC239" s="73"/>
      <c r="BD239" s="73"/>
      <c r="BE239" s="73"/>
      <c r="BF239" s="73"/>
      <c r="BG239" s="73"/>
      <c r="BH239" s="73"/>
      <c r="BI239" s="73"/>
      <c r="BJ239" s="73"/>
      <c r="BK239" s="73"/>
      <c r="BL239" s="73"/>
      <c r="BM239" s="73"/>
      <c r="BN239" s="73"/>
      <c r="BO239" s="73"/>
      <c r="BP239" s="73"/>
      <c r="BQ239" s="73"/>
      <c r="BR239" s="73"/>
      <c r="BS239" s="73"/>
      <c r="BT239" s="73"/>
      <c r="BU239" s="89"/>
      <c r="BV239" s="618"/>
      <c r="BW239" s="1001"/>
    </row>
    <row r="240" spans="2:75">
      <c r="B240" s="883" t="s">
        <v>3025</v>
      </c>
      <c r="C240" s="73" t="s">
        <v>2948</v>
      </c>
      <c r="D240" s="860" t="s">
        <v>1339</v>
      </c>
      <c r="E240" s="73" t="s">
        <v>3026</v>
      </c>
      <c r="F240" s="73" t="s">
        <v>3033</v>
      </c>
      <c r="G240" s="860" t="s">
        <v>3031</v>
      </c>
      <c r="H240" s="995" t="s">
        <v>2947</v>
      </c>
      <c r="I240" s="113" t="s">
        <v>2643</v>
      </c>
      <c r="J240" s="73">
        <v>1</v>
      </c>
      <c r="K240" s="40" t="s">
        <v>32</v>
      </c>
      <c r="L240" s="139">
        <v>41.33</v>
      </c>
      <c r="M240" s="139">
        <v>0.03</v>
      </c>
      <c r="N240" s="139">
        <v>54.28</v>
      </c>
      <c r="O240" s="139">
        <v>0.77</v>
      </c>
      <c r="P240" s="139">
        <v>0.43</v>
      </c>
      <c r="Q240" s="139"/>
      <c r="R240" s="139">
        <v>0.05</v>
      </c>
      <c r="S240" s="139">
        <v>0.01</v>
      </c>
      <c r="T240" s="139">
        <v>7.0000000000000007E-2</v>
      </c>
      <c r="U240" s="139"/>
      <c r="V240" s="139">
        <v>3.08</v>
      </c>
      <c r="W240" s="139">
        <v>0.02</v>
      </c>
      <c r="X240" s="139"/>
      <c r="Y240" s="139">
        <v>1.3</v>
      </c>
      <c r="Z240" s="139">
        <v>99.09</v>
      </c>
      <c r="AA240" s="874">
        <f>W240/V240</f>
        <v>6.4935064935064931E-3</v>
      </c>
      <c r="AB240" s="388">
        <f>V240/3.767</f>
        <v>0.81762675869392099</v>
      </c>
      <c r="AC240" s="388">
        <f>W240/6.809</f>
        <v>2.9372888823615802E-3</v>
      </c>
      <c r="AD240" s="388">
        <f t="shared" si="68"/>
        <v>0.17943595242371743</v>
      </c>
      <c r="AE240" s="874">
        <f t="shared" si="69"/>
        <v>1</v>
      </c>
      <c r="AF240" s="874"/>
      <c r="AG240" s="875">
        <f t="shared" si="72"/>
        <v>0.81762675869392099</v>
      </c>
      <c r="AH240" s="875">
        <f t="shared" si="72"/>
        <v>2.9372888823615802E-3</v>
      </c>
      <c r="AI240" s="875">
        <f t="shared" si="72"/>
        <v>0.17943595242371743</v>
      </c>
      <c r="AJ240" s="875">
        <f t="shared" si="73"/>
        <v>1</v>
      </c>
      <c r="AK240" s="968">
        <v>100</v>
      </c>
      <c r="AL240" s="113" t="s">
        <v>2643</v>
      </c>
      <c r="AM240" s="860">
        <v>1</v>
      </c>
      <c r="AN240" s="860"/>
      <c r="AO240" s="73">
        <v>200</v>
      </c>
      <c r="AP240" s="73">
        <v>30800</v>
      </c>
      <c r="AQ240" s="89"/>
      <c r="AR240" s="89">
        <v>8.9</v>
      </c>
      <c r="AS240" s="89"/>
      <c r="AT240" s="89">
        <v>6.9</v>
      </c>
      <c r="AU240" s="73">
        <v>138.5</v>
      </c>
      <c r="AV240" s="89"/>
      <c r="AW240" s="89">
        <v>247</v>
      </c>
      <c r="AX240" s="89">
        <v>1013</v>
      </c>
      <c r="AY240" s="89">
        <v>153</v>
      </c>
      <c r="AZ240" s="89">
        <v>770</v>
      </c>
      <c r="BA240" s="89">
        <v>315</v>
      </c>
      <c r="BB240" s="89">
        <v>10.7</v>
      </c>
      <c r="BC240" s="89">
        <v>392</v>
      </c>
      <c r="BD240" s="89">
        <v>73.7</v>
      </c>
      <c r="BE240" s="89">
        <v>524</v>
      </c>
      <c r="BF240" s="89">
        <v>2480</v>
      </c>
      <c r="BG240" s="89">
        <v>98</v>
      </c>
      <c r="BH240" s="89">
        <v>242</v>
      </c>
      <c r="BI240" s="89">
        <v>30.6</v>
      </c>
      <c r="BJ240" s="89">
        <v>175</v>
      </c>
      <c r="BK240" s="89">
        <v>20.7</v>
      </c>
      <c r="BL240" s="89"/>
      <c r="BM240" s="89">
        <v>72</v>
      </c>
      <c r="BN240" s="89"/>
      <c r="BO240" s="89"/>
      <c r="BP240" s="89"/>
      <c r="BQ240" s="89"/>
      <c r="BR240" s="89">
        <v>0.6</v>
      </c>
      <c r="BS240" s="89"/>
      <c r="BT240" s="89"/>
      <c r="BU240" s="89"/>
      <c r="BV240" s="618">
        <f>M240*0.467445576193329*10000</f>
        <v>140.2336728579987</v>
      </c>
      <c r="BW240" s="1001"/>
    </row>
    <row r="241" spans="2:75">
      <c r="B241" s="883" t="s">
        <v>3025</v>
      </c>
      <c r="C241" s="73" t="s">
        <v>2948</v>
      </c>
      <c r="D241" s="860" t="s">
        <v>1339</v>
      </c>
      <c r="E241" s="73" t="s">
        <v>3026</v>
      </c>
      <c r="F241" s="73" t="s">
        <v>3034</v>
      </c>
      <c r="G241" s="860" t="s">
        <v>3035</v>
      </c>
      <c r="H241" s="995" t="s">
        <v>2947</v>
      </c>
      <c r="I241" s="113" t="s">
        <v>2643</v>
      </c>
      <c r="J241" s="73">
        <v>1</v>
      </c>
      <c r="K241" s="40" t="s">
        <v>32</v>
      </c>
      <c r="L241" s="139">
        <v>42.34</v>
      </c>
      <c r="M241" s="139"/>
      <c r="N241" s="139">
        <v>49.32</v>
      </c>
      <c r="O241" s="139">
        <v>2.84</v>
      </c>
      <c r="P241" s="139">
        <v>0.75</v>
      </c>
      <c r="Q241" s="139"/>
      <c r="R241" s="139"/>
      <c r="S241" s="139"/>
      <c r="T241" s="139"/>
      <c r="U241" s="139"/>
      <c r="V241" s="139">
        <v>3.88</v>
      </c>
      <c r="W241" s="139"/>
      <c r="X241" s="139"/>
      <c r="Y241" s="139">
        <v>1.63</v>
      </c>
      <c r="Z241" s="139">
        <v>97.5</v>
      </c>
      <c r="AA241" s="874"/>
      <c r="AB241" s="388"/>
      <c r="AC241" s="388"/>
      <c r="AD241" s="388"/>
      <c r="AE241" s="874"/>
      <c r="AF241" s="874"/>
      <c r="AG241" s="875"/>
      <c r="AH241" s="875"/>
      <c r="AI241" s="875"/>
      <c r="AJ241" s="875"/>
      <c r="AK241" s="968">
        <v>100</v>
      </c>
      <c r="AL241" s="113" t="s">
        <v>2643</v>
      </c>
      <c r="AM241" s="860">
        <v>1</v>
      </c>
      <c r="AN241" s="860"/>
      <c r="AO241" s="73"/>
      <c r="AP241" s="73"/>
      <c r="AQ241" s="89"/>
      <c r="AR241" s="89"/>
      <c r="AS241" s="89"/>
      <c r="AT241" s="89"/>
      <c r="AU241" s="73">
        <v>73</v>
      </c>
      <c r="AV241" s="89"/>
      <c r="AW241" s="89">
        <v>538</v>
      </c>
      <c r="AX241" s="89">
        <v>1782</v>
      </c>
      <c r="AY241" s="89">
        <v>254</v>
      </c>
      <c r="AZ241" s="89">
        <v>1073</v>
      </c>
      <c r="BA241" s="89">
        <v>401</v>
      </c>
      <c r="BB241" s="89">
        <v>15.2</v>
      </c>
      <c r="BC241" s="89">
        <v>480</v>
      </c>
      <c r="BD241" s="89">
        <v>102</v>
      </c>
      <c r="BE241" s="89">
        <v>636</v>
      </c>
      <c r="BF241" s="89">
        <v>2900</v>
      </c>
      <c r="BG241" s="89">
        <v>97</v>
      </c>
      <c r="BH241" s="89">
        <v>218</v>
      </c>
      <c r="BI241" s="89">
        <v>29</v>
      </c>
      <c r="BJ241" s="89">
        <v>185</v>
      </c>
      <c r="BK241" s="89">
        <v>19</v>
      </c>
      <c r="BL241" s="89">
        <v>3.5</v>
      </c>
      <c r="BM241" s="89">
        <v>431</v>
      </c>
      <c r="BN241" s="89"/>
      <c r="BO241" s="89"/>
      <c r="BP241" s="89"/>
      <c r="BQ241" s="89"/>
      <c r="BR241" s="89"/>
      <c r="BS241" s="89"/>
      <c r="BT241" s="89"/>
      <c r="BU241" s="89"/>
      <c r="BV241" s="618"/>
      <c r="BW241" s="1001"/>
    </row>
    <row r="242" spans="2:75">
      <c r="B242" s="883" t="s">
        <v>3025</v>
      </c>
      <c r="C242" s="73" t="s">
        <v>2948</v>
      </c>
      <c r="D242" s="860" t="s">
        <v>1339</v>
      </c>
      <c r="E242" s="73" t="s">
        <v>3026</v>
      </c>
      <c r="F242" s="73" t="s">
        <v>3034</v>
      </c>
      <c r="G242" s="860" t="s">
        <v>3035</v>
      </c>
      <c r="H242" s="995"/>
      <c r="I242" s="113"/>
      <c r="J242" s="73"/>
      <c r="K242" s="40"/>
      <c r="L242" s="139"/>
      <c r="M242" s="139"/>
      <c r="N242" s="139"/>
      <c r="O242" s="139"/>
      <c r="P242" s="139"/>
      <c r="Q242" s="139"/>
      <c r="R242" s="139"/>
      <c r="S242" s="139"/>
      <c r="T242" s="139"/>
      <c r="U242" s="139"/>
      <c r="V242" s="139"/>
      <c r="W242" s="139"/>
      <c r="X242" s="139"/>
      <c r="Y242" s="139"/>
      <c r="Z242" s="139"/>
      <c r="AA242" s="874"/>
      <c r="AB242" s="388"/>
      <c r="AC242" s="388"/>
      <c r="AD242" s="388"/>
      <c r="AE242" s="874"/>
      <c r="AF242" s="874"/>
      <c r="AG242" s="875"/>
      <c r="AH242" s="875"/>
      <c r="AI242" s="875"/>
      <c r="AJ242" s="875"/>
      <c r="AK242" s="968">
        <v>100</v>
      </c>
      <c r="AL242" s="113" t="s">
        <v>2643</v>
      </c>
      <c r="AM242" s="860">
        <v>1</v>
      </c>
      <c r="AN242" s="860"/>
      <c r="AO242" s="73"/>
      <c r="AP242" s="73"/>
      <c r="AQ242" s="89">
        <v>11.2</v>
      </c>
      <c r="AR242" s="89"/>
      <c r="AS242" s="89"/>
      <c r="AT242" s="89"/>
      <c r="AU242" s="73">
        <v>65.599999999999994</v>
      </c>
      <c r="AV242" s="89"/>
      <c r="AW242" s="89">
        <v>253</v>
      </c>
      <c r="AX242" s="89">
        <v>638</v>
      </c>
      <c r="AY242" s="89">
        <v>80.599999999999994</v>
      </c>
      <c r="AZ242" s="89">
        <v>245</v>
      </c>
      <c r="BA242" s="89">
        <v>75.900000000000006</v>
      </c>
      <c r="BB242" s="89">
        <v>13.4</v>
      </c>
      <c r="BC242" s="89">
        <v>76.2</v>
      </c>
      <c r="BD242" s="89">
        <v>17</v>
      </c>
      <c r="BE242" s="89">
        <v>108</v>
      </c>
      <c r="BF242" s="89">
        <v>535</v>
      </c>
      <c r="BG242" s="89">
        <v>15.3</v>
      </c>
      <c r="BH242" s="89">
        <v>35.4</v>
      </c>
      <c r="BI242" s="89">
        <v>5.0999999999999996</v>
      </c>
      <c r="BJ242" s="89">
        <v>35.9</v>
      </c>
      <c r="BK242" s="89">
        <v>4.5999999999999996</v>
      </c>
      <c r="BL242" s="89">
        <v>8.3000000000000007</v>
      </c>
      <c r="BM242" s="89">
        <v>258</v>
      </c>
      <c r="BN242" s="89"/>
      <c r="BO242" s="89"/>
      <c r="BP242" s="89">
        <v>0.3</v>
      </c>
      <c r="BQ242" s="89">
        <v>1.4</v>
      </c>
      <c r="BR242" s="89">
        <v>0.1</v>
      </c>
      <c r="BS242" s="89"/>
      <c r="BT242" s="89"/>
      <c r="BU242" s="89"/>
      <c r="BV242" s="618"/>
      <c r="BW242" s="1001"/>
    </row>
    <row r="243" spans="2:75">
      <c r="B243" s="883" t="s">
        <v>3025</v>
      </c>
      <c r="C243" s="73" t="s">
        <v>2948</v>
      </c>
      <c r="D243" s="860" t="s">
        <v>1339</v>
      </c>
      <c r="E243" s="73" t="s">
        <v>3026</v>
      </c>
      <c r="F243" s="73" t="s">
        <v>3036</v>
      </c>
      <c r="G243" s="860" t="s">
        <v>3035</v>
      </c>
      <c r="H243" s="995" t="s">
        <v>2947</v>
      </c>
      <c r="I243" s="113" t="s">
        <v>2643</v>
      </c>
      <c r="J243" s="73">
        <v>1</v>
      </c>
      <c r="K243" s="40" t="s">
        <v>32</v>
      </c>
      <c r="L243" s="139">
        <v>42.01</v>
      </c>
      <c r="M243" s="139"/>
      <c r="N243" s="139">
        <v>51.98</v>
      </c>
      <c r="O243" s="139">
        <v>1.38</v>
      </c>
      <c r="P243" s="139">
        <v>1.1399999999999999</v>
      </c>
      <c r="Q243" s="139"/>
      <c r="R243" s="139">
        <v>0.1</v>
      </c>
      <c r="S243" s="139">
        <v>0.01</v>
      </c>
      <c r="T243" s="139"/>
      <c r="U243" s="139"/>
      <c r="V243" s="139">
        <v>4</v>
      </c>
      <c r="W243" s="139">
        <v>0.03</v>
      </c>
      <c r="X243" s="139"/>
      <c r="Y243" s="139">
        <v>1.69</v>
      </c>
      <c r="Z243" s="139">
        <v>98.98</v>
      </c>
      <c r="AA243" s="874">
        <f>W243/V243</f>
        <v>7.4999999999999997E-3</v>
      </c>
      <c r="AB243" s="908">
        <f>V243/3.767</f>
        <v>1.0618529333687285</v>
      </c>
      <c r="AC243" s="388">
        <f>W243/6.809</f>
        <v>4.4059333235423699E-3</v>
      </c>
      <c r="AD243" s="908">
        <f t="shared" si="68"/>
        <v>-6.6258866692270921E-2</v>
      </c>
      <c r="AE243" s="874">
        <f t="shared" si="69"/>
        <v>1</v>
      </c>
      <c r="AF243" s="874"/>
      <c r="AG243" s="875">
        <f t="shared" ref="AG243" si="74">AB243+AD243</f>
        <v>0.99559406667645767</v>
      </c>
      <c r="AH243" s="875">
        <f t="shared" ref="AH243" si="75">AC243</f>
        <v>4.4059333235423699E-3</v>
      </c>
      <c r="AI243" s="875">
        <f>0</f>
        <v>0</v>
      </c>
      <c r="AJ243" s="875">
        <f t="shared" ref="AJ243:AJ244" si="76">SUM(AG243:AI243)</f>
        <v>1</v>
      </c>
      <c r="AK243" s="968"/>
      <c r="AL243" s="882"/>
      <c r="AM243" s="73"/>
      <c r="AN243" s="73"/>
      <c r="AO243" s="73"/>
      <c r="AP243" s="73"/>
      <c r="AQ243" s="73"/>
      <c r="AR243" s="73"/>
      <c r="AS243" s="73"/>
      <c r="AT243" s="73"/>
      <c r="AU243" s="73"/>
      <c r="AV243" s="73"/>
      <c r="AW243" s="73"/>
      <c r="AX243" s="73"/>
      <c r="AY243" s="73"/>
      <c r="AZ243" s="73"/>
      <c r="BA243" s="73"/>
      <c r="BB243" s="73"/>
      <c r="BC243" s="73"/>
      <c r="BD243" s="73"/>
      <c r="BE243" s="73"/>
      <c r="BF243" s="73"/>
      <c r="BG243" s="73"/>
      <c r="BH243" s="73"/>
      <c r="BI243" s="73"/>
      <c r="BJ243" s="73"/>
      <c r="BK243" s="73"/>
      <c r="BL243" s="73"/>
      <c r="BM243" s="73"/>
      <c r="BN243" s="73"/>
      <c r="BO243" s="73"/>
      <c r="BP243" s="73"/>
      <c r="BQ243" s="73"/>
      <c r="BR243" s="73"/>
      <c r="BS243" s="89"/>
      <c r="BT243" s="89"/>
      <c r="BU243" s="89"/>
      <c r="BV243" s="618"/>
      <c r="BW243" s="1001"/>
    </row>
    <row r="244" spans="2:75">
      <c r="B244" s="883" t="s">
        <v>3025</v>
      </c>
      <c r="C244" s="73" t="s">
        <v>2948</v>
      </c>
      <c r="D244" s="860" t="s">
        <v>1339</v>
      </c>
      <c r="E244" s="73" t="s">
        <v>3026</v>
      </c>
      <c r="F244" s="73" t="s">
        <v>3036</v>
      </c>
      <c r="G244" s="860" t="s">
        <v>3035</v>
      </c>
      <c r="H244" s="995" t="s">
        <v>2947</v>
      </c>
      <c r="I244" s="113" t="s">
        <v>2643</v>
      </c>
      <c r="J244" s="73">
        <v>1</v>
      </c>
      <c r="K244" s="40" t="s">
        <v>32</v>
      </c>
      <c r="L244" s="139">
        <v>42.88</v>
      </c>
      <c r="M244" s="139"/>
      <c r="N244" s="139">
        <v>53.66</v>
      </c>
      <c r="O244" s="139"/>
      <c r="P244" s="139">
        <v>0.14000000000000001</v>
      </c>
      <c r="Q244" s="139"/>
      <c r="R244" s="139"/>
      <c r="S244" s="139">
        <v>0.01</v>
      </c>
      <c r="T244" s="139"/>
      <c r="U244" s="139">
        <v>0.01</v>
      </c>
      <c r="V244" s="139">
        <v>3.66</v>
      </c>
      <c r="W244" s="139"/>
      <c r="X244" s="139"/>
      <c r="Y244" s="139">
        <v>1.54</v>
      </c>
      <c r="Z244" s="139">
        <v>98.88</v>
      </c>
      <c r="AA244" s="874">
        <f>W244/V244</f>
        <v>0</v>
      </c>
      <c r="AB244" s="388">
        <f>V244/3.767</f>
        <v>0.97159543403238657</v>
      </c>
      <c r="AC244" s="388">
        <f>W244/6.809</f>
        <v>0</v>
      </c>
      <c r="AD244" s="388">
        <f t="shared" si="68"/>
        <v>2.8404565967613427E-2</v>
      </c>
      <c r="AE244" s="874">
        <f t="shared" si="69"/>
        <v>1</v>
      </c>
      <c r="AF244" s="874"/>
      <c r="AG244" s="875">
        <f>AB244</f>
        <v>0.97159543403238657</v>
      </c>
      <c r="AH244" s="875">
        <f>AC244</f>
        <v>0</v>
      </c>
      <c r="AI244" s="875">
        <f>AD244</f>
        <v>2.8404565967613427E-2</v>
      </c>
      <c r="AJ244" s="875">
        <f t="shared" si="76"/>
        <v>1</v>
      </c>
      <c r="AK244" s="968"/>
      <c r="AL244" s="882"/>
      <c r="AM244" s="73"/>
      <c r="AN244" s="73"/>
      <c r="AO244" s="73"/>
      <c r="AP244" s="73"/>
      <c r="AQ244" s="73"/>
      <c r="AR244" s="73"/>
      <c r="AS244" s="73"/>
      <c r="AT244" s="73"/>
      <c r="AU244" s="73"/>
      <c r="AV244" s="73"/>
      <c r="AW244" s="73"/>
      <c r="AX244" s="73"/>
      <c r="AY244" s="73"/>
      <c r="AZ244" s="73"/>
      <c r="BA244" s="73"/>
      <c r="BB244" s="73"/>
      <c r="BC244" s="73"/>
      <c r="BD244" s="73"/>
      <c r="BE244" s="73"/>
      <c r="BF244" s="73"/>
      <c r="BG244" s="73"/>
      <c r="BH244" s="73"/>
      <c r="BI244" s="73"/>
      <c r="BJ244" s="73"/>
      <c r="BK244" s="73"/>
      <c r="BL244" s="73"/>
      <c r="BM244" s="73"/>
      <c r="BN244" s="73"/>
      <c r="BO244" s="73"/>
      <c r="BP244" s="73"/>
      <c r="BQ244" s="73"/>
      <c r="BR244" s="73"/>
      <c r="BS244" s="73"/>
      <c r="BT244" s="73"/>
      <c r="BU244" s="89"/>
      <c r="BV244" s="618"/>
      <c r="BW244" s="1001"/>
    </row>
    <row r="245" spans="2:75">
      <c r="B245" s="883" t="s">
        <v>3025</v>
      </c>
      <c r="C245" s="73" t="s">
        <v>2948</v>
      </c>
      <c r="D245" s="860" t="s">
        <v>1339</v>
      </c>
      <c r="E245" s="73" t="s">
        <v>3026</v>
      </c>
      <c r="F245" s="73" t="s">
        <v>3037</v>
      </c>
      <c r="G245" s="860" t="s">
        <v>3038</v>
      </c>
      <c r="H245" s="995" t="s">
        <v>2947</v>
      </c>
      <c r="I245" s="113" t="s">
        <v>2643</v>
      </c>
      <c r="J245" s="73">
        <v>1</v>
      </c>
      <c r="K245" s="40" t="s">
        <v>32</v>
      </c>
      <c r="L245" s="139">
        <v>42.16</v>
      </c>
      <c r="M245" s="139">
        <v>0.04</v>
      </c>
      <c r="N245" s="139">
        <v>46.43</v>
      </c>
      <c r="O245" s="139">
        <v>7.95</v>
      </c>
      <c r="P245" s="139">
        <v>1.19</v>
      </c>
      <c r="Q245" s="139"/>
      <c r="R245" s="139">
        <v>0.04</v>
      </c>
      <c r="S245" s="139" t="s">
        <v>3039</v>
      </c>
      <c r="T245" s="139"/>
      <c r="U245" s="139"/>
      <c r="V245" s="139">
        <v>2.84</v>
      </c>
      <c r="W245" s="139">
        <v>0</v>
      </c>
      <c r="X245" s="139"/>
      <c r="Y245" s="139">
        <v>1.2</v>
      </c>
      <c r="Z245" s="139">
        <v>99.87</v>
      </c>
      <c r="AA245" s="874"/>
      <c r="AB245" s="388"/>
      <c r="AC245" s="388"/>
      <c r="AD245" s="388"/>
      <c r="AE245" s="874"/>
      <c r="AF245" s="874"/>
      <c r="AG245" s="875"/>
      <c r="AH245" s="875"/>
      <c r="AI245" s="875"/>
      <c r="AJ245" s="875"/>
      <c r="AK245" s="968">
        <v>100</v>
      </c>
      <c r="AL245" s="113" t="s">
        <v>2643</v>
      </c>
      <c r="AM245" s="860">
        <v>1</v>
      </c>
      <c r="AN245" s="860"/>
      <c r="AO245" s="73"/>
      <c r="AP245" s="73">
        <v>28400</v>
      </c>
      <c r="AQ245" s="89">
        <v>16</v>
      </c>
      <c r="AR245" s="89">
        <v>1</v>
      </c>
      <c r="AS245" s="89"/>
      <c r="AT245" s="89">
        <v>2</v>
      </c>
      <c r="AU245" s="73">
        <v>36</v>
      </c>
      <c r="AV245" s="89"/>
      <c r="AW245" s="89">
        <v>344</v>
      </c>
      <c r="AX245" s="89">
        <v>793</v>
      </c>
      <c r="AY245" s="89">
        <v>88</v>
      </c>
      <c r="AZ245" s="89">
        <v>305</v>
      </c>
      <c r="BA245" s="89">
        <v>152</v>
      </c>
      <c r="BB245" s="89">
        <v>3</v>
      </c>
      <c r="BC245" s="89">
        <v>217</v>
      </c>
      <c r="BD245" s="89">
        <v>61</v>
      </c>
      <c r="BE245" s="89">
        <v>428</v>
      </c>
      <c r="BF245" s="89">
        <v>2817</v>
      </c>
      <c r="BG245" s="89">
        <v>71</v>
      </c>
      <c r="BH245" s="89">
        <v>199</v>
      </c>
      <c r="BI245" s="89">
        <v>32</v>
      </c>
      <c r="BJ245" s="89">
        <v>241</v>
      </c>
      <c r="BK245" s="89">
        <v>28</v>
      </c>
      <c r="BL245" s="89">
        <v>55</v>
      </c>
      <c r="BM245" s="89">
        <v>186</v>
      </c>
      <c r="BN245" s="89"/>
      <c r="BO245" s="89"/>
      <c r="BP245" s="89">
        <v>0</v>
      </c>
      <c r="BQ245" s="89">
        <v>15</v>
      </c>
      <c r="BR245" s="89">
        <v>0</v>
      </c>
      <c r="BS245" s="89"/>
      <c r="BT245" s="89">
        <v>0</v>
      </c>
      <c r="BU245" s="89"/>
      <c r="BV245" s="618">
        <f>M245*0.467445576193329*10000</f>
        <v>186.97823047733161</v>
      </c>
      <c r="BW245" s="1001"/>
    </row>
    <row r="246" spans="2:75">
      <c r="B246" s="883" t="s">
        <v>3025</v>
      </c>
      <c r="C246" s="73" t="s">
        <v>2948</v>
      </c>
      <c r="D246" s="860" t="s">
        <v>1339</v>
      </c>
      <c r="E246" s="73" t="s">
        <v>3026</v>
      </c>
      <c r="F246" s="73" t="s">
        <v>3037</v>
      </c>
      <c r="G246" s="860" t="s">
        <v>3038</v>
      </c>
      <c r="H246" s="995" t="s">
        <v>2947</v>
      </c>
      <c r="I246" s="113" t="s">
        <v>2643</v>
      </c>
      <c r="J246" s="73">
        <v>1</v>
      </c>
      <c r="K246" s="40" t="s">
        <v>32</v>
      </c>
      <c r="L246" s="139">
        <v>42.1</v>
      </c>
      <c r="M246" s="139">
        <v>0.16</v>
      </c>
      <c r="N246" s="139">
        <v>51.76</v>
      </c>
      <c r="O246" s="139">
        <v>2.5099999999999998</v>
      </c>
      <c r="P246" s="139">
        <v>7.0000000000000007E-2</v>
      </c>
      <c r="Q246" s="139"/>
      <c r="R246" s="139"/>
      <c r="S246" s="139"/>
      <c r="T246" s="139">
        <v>0.01</v>
      </c>
      <c r="U246" s="139"/>
      <c r="V246" s="139">
        <v>3.13</v>
      </c>
      <c r="W246" s="139">
        <v>0.12</v>
      </c>
      <c r="X246" s="139"/>
      <c r="Y246" s="139">
        <v>1.35</v>
      </c>
      <c r="Z246" s="139">
        <v>98.76</v>
      </c>
      <c r="AA246" s="874">
        <f>W246/V246</f>
        <v>3.8338658146964855E-2</v>
      </c>
      <c r="AB246" s="388">
        <f>V246/3.767</f>
        <v>0.83089992036103</v>
      </c>
      <c r="AC246" s="388">
        <f>W246/6.809</f>
        <v>1.762373329416948E-2</v>
      </c>
      <c r="AD246" s="388">
        <f t="shared" si="68"/>
        <v>0.15147634634480053</v>
      </c>
      <c r="AE246" s="874">
        <f t="shared" si="69"/>
        <v>1</v>
      </c>
      <c r="AF246" s="874"/>
      <c r="AG246" s="875">
        <f t="shared" ref="AG246:AI249" si="77">AB246</f>
        <v>0.83089992036103</v>
      </c>
      <c r="AH246" s="875">
        <f t="shared" si="77"/>
        <v>1.762373329416948E-2</v>
      </c>
      <c r="AI246" s="875">
        <f t="shared" si="77"/>
        <v>0.15147634634480053</v>
      </c>
      <c r="AJ246" s="875">
        <f t="shared" ref="AJ246:AJ247" si="78">SUM(AG246:AI246)</f>
        <v>1</v>
      </c>
      <c r="AK246" s="968">
        <v>100</v>
      </c>
      <c r="AL246" s="113" t="s">
        <v>2643</v>
      </c>
      <c r="AM246" s="860">
        <v>1</v>
      </c>
      <c r="AN246" s="860"/>
      <c r="AO246" s="73">
        <v>1200</v>
      </c>
      <c r="AP246" s="73">
        <v>31300</v>
      </c>
      <c r="AQ246" s="89">
        <v>11</v>
      </c>
      <c r="AR246" s="89">
        <v>0</v>
      </c>
      <c r="AS246" s="89"/>
      <c r="AT246" s="89">
        <v>2</v>
      </c>
      <c r="AU246" s="73">
        <v>32</v>
      </c>
      <c r="AV246" s="89"/>
      <c r="AW246" s="89">
        <v>367</v>
      </c>
      <c r="AX246" s="89">
        <v>802</v>
      </c>
      <c r="AY246" s="89">
        <v>82</v>
      </c>
      <c r="AZ246" s="89">
        <v>258</v>
      </c>
      <c r="BA246" s="89">
        <v>100</v>
      </c>
      <c r="BB246" s="89">
        <v>3</v>
      </c>
      <c r="BC246" s="89">
        <v>116</v>
      </c>
      <c r="BD246" s="89">
        <v>32</v>
      </c>
      <c r="BE246" s="89">
        <v>228</v>
      </c>
      <c r="BF246" s="89">
        <v>1758</v>
      </c>
      <c r="BG246" s="89">
        <v>40</v>
      </c>
      <c r="BH246" s="89">
        <v>121</v>
      </c>
      <c r="BI246" s="89">
        <v>22</v>
      </c>
      <c r="BJ246" s="89">
        <v>176</v>
      </c>
      <c r="BK246" s="89">
        <v>21</v>
      </c>
      <c r="BL246" s="89">
        <v>66</v>
      </c>
      <c r="BM246" s="89">
        <v>214</v>
      </c>
      <c r="BN246" s="89"/>
      <c r="BO246" s="89"/>
      <c r="BP246" s="89">
        <v>9</v>
      </c>
      <c r="BQ246" s="89">
        <v>18</v>
      </c>
      <c r="BR246" s="89">
        <v>0</v>
      </c>
      <c r="BS246" s="89"/>
      <c r="BT246" s="89">
        <v>0</v>
      </c>
      <c r="BU246" s="89"/>
      <c r="BV246" s="618">
        <f>M246*0.467445576193329*10000</f>
        <v>747.91292190932643</v>
      </c>
      <c r="BW246" s="1001"/>
    </row>
    <row r="247" spans="2:75">
      <c r="B247" s="883" t="s">
        <v>3025</v>
      </c>
      <c r="C247" s="73" t="s">
        <v>2948</v>
      </c>
      <c r="D247" s="860" t="s">
        <v>1339</v>
      </c>
      <c r="E247" s="73" t="s">
        <v>3026</v>
      </c>
      <c r="F247" s="73" t="s">
        <v>3037</v>
      </c>
      <c r="G247" s="860" t="s">
        <v>3038</v>
      </c>
      <c r="H247" s="995" t="s">
        <v>2947</v>
      </c>
      <c r="I247" s="113" t="s">
        <v>2643</v>
      </c>
      <c r="J247" s="73">
        <v>1</v>
      </c>
      <c r="K247" s="40" t="s">
        <v>32</v>
      </c>
      <c r="L247" s="139">
        <v>38.28</v>
      </c>
      <c r="M247" s="139">
        <v>1.02</v>
      </c>
      <c r="N247" s="139">
        <v>52.83</v>
      </c>
      <c r="O247" s="139">
        <v>2.46</v>
      </c>
      <c r="P247" s="139">
        <v>1.52</v>
      </c>
      <c r="Q247" s="139">
        <v>0.2</v>
      </c>
      <c r="R247" s="139"/>
      <c r="S247" s="139">
        <v>0.02</v>
      </c>
      <c r="T247" s="139">
        <v>0.05</v>
      </c>
      <c r="U247" s="139">
        <v>0.63</v>
      </c>
      <c r="V247" s="139">
        <v>2.41</v>
      </c>
      <c r="W247" s="139">
        <v>0.01</v>
      </c>
      <c r="X247" s="139"/>
      <c r="Y247" s="139">
        <v>1.02</v>
      </c>
      <c r="Z247" s="139">
        <v>99.45</v>
      </c>
      <c r="AA247" s="874">
        <f>W247/V247</f>
        <v>4.1493775933609959E-3</v>
      </c>
      <c r="AB247" s="388">
        <f>V247/3.767</f>
        <v>0.63976639235465893</v>
      </c>
      <c r="AC247" s="388">
        <f>W247/6.809</f>
        <v>1.4686444411807901E-3</v>
      </c>
      <c r="AD247" s="388">
        <f t="shared" si="68"/>
        <v>0.35876496320416029</v>
      </c>
      <c r="AE247" s="874">
        <f t="shared" si="69"/>
        <v>1</v>
      </c>
      <c r="AF247" s="874"/>
      <c r="AG247" s="875">
        <f t="shared" si="77"/>
        <v>0.63976639235465893</v>
      </c>
      <c r="AH247" s="875">
        <f t="shared" si="77"/>
        <v>1.4686444411807901E-3</v>
      </c>
      <c r="AI247" s="875">
        <f t="shared" si="77"/>
        <v>0.35876496320416029</v>
      </c>
      <c r="AJ247" s="875">
        <f t="shared" si="78"/>
        <v>1</v>
      </c>
      <c r="AK247" s="968"/>
      <c r="AL247" s="882"/>
      <c r="AM247" s="73"/>
      <c r="AN247" s="73"/>
      <c r="AO247" s="73"/>
      <c r="AP247" s="73"/>
      <c r="AQ247" s="73"/>
      <c r="AR247" s="73"/>
      <c r="AS247" s="73"/>
      <c r="AT247" s="73"/>
      <c r="AU247" s="73"/>
      <c r="AV247" s="73"/>
      <c r="AW247" s="73"/>
      <c r="AX247" s="73"/>
      <c r="AY247" s="73"/>
      <c r="AZ247" s="73"/>
      <c r="BA247" s="73"/>
      <c r="BB247" s="73"/>
      <c r="BC247" s="73"/>
      <c r="BD247" s="73"/>
      <c r="BE247" s="73"/>
      <c r="BF247" s="73"/>
      <c r="BG247" s="73"/>
      <c r="BH247" s="73"/>
      <c r="BI247" s="73"/>
      <c r="BJ247" s="73"/>
      <c r="BK247" s="73"/>
      <c r="BL247" s="73"/>
      <c r="BM247" s="73"/>
      <c r="BN247" s="73"/>
      <c r="BO247" s="73"/>
      <c r="BP247" s="73"/>
      <c r="BQ247" s="73"/>
      <c r="BR247" s="73"/>
      <c r="BS247" s="73"/>
      <c r="BT247" s="73"/>
      <c r="BU247" s="89"/>
      <c r="BV247" s="618">
        <f>M247*0.467445576193329*10000</f>
        <v>4767.9448771719553</v>
      </c>
      <c r="BW247" s="1001"/>
    </row>
    <row r="248" spans="2:75">
      <c r="B248" s="883" t="s">
        <v>3025</v>
      </c>
      <c r="C248" s="73" t="s">
        <v>2948</v>
      </c>
      <c r="D248" s="860" t="s">
        <v>1339</v>
      </c>
      <c r="E248" s="73" t="s">
        <v>3026</v>
      </c>
      <c r="F248" s="73" t="s">
        <v>3037</v>
      </c>
      <c r="G248" s="860" t="s">
        <v>3040</v>
      </c>
      <c r="H248" s="995" t="s">
        <v>2947</v>
      </c>
      <c r="I248" s="113" t="s">
        <v>2643</v>
      </c>
      <c r="J248" s="73">
        <v>1</v>
      </c>
      <c r="K248" s="40" t="s">
        <v>32</v>
      </c>
      <c r="L248" s="139">
        <v>39.729999999999997</v>
      </c>
      <c r="M248" s="139"/>
      <c r="N248" s="139">
        <v>52.8</v>
      </c>
      <c r="O248" s="139">
        <v>3.13</v>
      </c>
      <c r="P248" s="139">
        <v>0.31</v>
      </c>
      <c r="Q248" s="139">
        <v>0.02</v>
      </c>
      <c r="R248" s="139"/>
      <c r="S248" s="139">
        <v>0.01</v>
      </c>
      <c r="T248" s="139"/>
      <c r="U248" s="139">
        <v>0.02</v>
      </c>
      <c r="V248" s="139">
        <v>3.91</v>
      </c>
      <c r="W248" s="139">
        <v>0.21</v>
      </c>
      <c r="X248" s="139"/>
      <c r="Y248" s="139">
        <v>1.69</v>
      </c>
      <c r="Z248" s="139">
        <v>98.61</v>
      </c>
      <c r="AA248" s="874">
        <f>W248/V248</f>
        <v>5.3708439897698204E-2</v>
      </c>
      <c r="AB248" s="908">
        <f>V248/3.767</f>
        <v>1.0379612423679321</v>
      </c>
      <c r="AC248" s="388">
        <f>W248/6.809</f>
        <v>3.0841533264796592E-2</v>
      </c>
      <c r="AD248" s="908">
        <f t="shared" si="68"/>
        <v>-6.8802775632728672E-2</v>
      </c>
      <c r="AE248" s="874">
        <f t="shared" si="69"/>
        <v>1</v>
      </c>
      <c r="AF248" s="874"/>
      <c r="AG248" s="875">
        <f t="shared" ref="AG248:AG249" si="79">AB248+AD248</f>
        <v>0.96915846673520345</v>
      </c>
      <c r="AH248" s="875">
        <f t="shared" si="77"/>
        <v>3.0841533264796592E-2</v>
      </c>
      <c r="AI248" s="875">
        <f>0</f>
        <v>0</v>
      </c>
      <c r="AJ248" s="875">
        <f t="shared" ref="AJ248:AJ250" si="80">SUM(AG248:AI248)</f>
        <v>1</v>
      </c>
      <c r="AK248" s="968"/>
      <c r="AL248" s="882"/>
      <c r="AM248" s="73"/>
      <c r="AN248" s="73"/>
      <c r="AO248" s="73"/>
      <c r="AP248" s="73"/>
      <c r="AQ248" s="73"/>
      <c r="AR248" s="73"/>
      <c r="AS248" s="73"/>
      <c r="AT248" s="73"/>
      <c r="AU248" s="73"/>
      <c r="AV248" s="73"/>
      <c r="AW248" s="73"/>
      <c r="AX248" s="73"/>
      <c r="AY248" s="73"/>
      <c r="AZ248" s="73"/>
      <c r="BA248" s="73"/>
      <c r="BB248" s="73"/>
      <c r="BC248" s="73"/>
      <c r="BD248" s="73"/>
      <c r="BE248" s="73"/>
      <c r="BF248" s="73"/>
      <c r="BG248" s="73"/>
      <c r="BH248" s="73"/>
      <c r="BI248" s="73"/>
      <c r="BJ248" s="73"/>
      <c r="BK248" s="73"/>
      <c r="BL248" s="73"/>
      <c r="BM248" s="73"/>
      <c r="BN248" s="73"/>
      <c r="BO248" s="73"/>
      <c r="BP248" s="73"/>
      <c r="BQ248" s="73"/>
      <c r="BR248" s="73"/>
      <c r="BS248" s="73"/>
      <c r="BT248" s="73"/>
      <c r="BU248" s="89"/>
      <c r="BV248" s="618"/>
      <c r="BW248" s="1001"/>
    </row>
    <row r="249" spans="2:75">
      <c r="B249" s="883" t="s">
        <v>3025</v>
      </c>
      <c r="C249" s="73" t="s">
        <v>2948</v>
      </c>
      <c r="D249" s="860" t="s">
        <v>1339</v>
      </c>
      <c r="E249" s="73" t="s">
        <v>3026</v>
      </c>
      <c r="F249" s="73" t="s">
        <v>3037</v>
      </c>
      <c r="G249" s="860" t="s">
        <v>3040</v>
      </c>
      <c r="H249" s="995" t="s">
        <v>2947</v>
      </c>
      <c r="I249" s="113" t="s">
        <v>2643</v>
      </c>
      <c r="J249" s="73">
        <v>1</v>
      </c>
      <c r="K249" s="40" t="s">
        <v>32</v>
      </c>
      <c r="L249" s="139">
        <v>38.67</v>
      </c>
      <c r="M249" s="139"/>
      <c r="N249" s="139">
        <v>47.85</v>
      </c>
      <c r="O249" s="139">
        <v>6.09</v>
      </c>
      <c r="P249" s="139">
        <v>0.88</v>
      </c>
      <c r="Q249" s="139">
        <v>0.03</v>
      </c>
      <c r="R249" s="139">
        <v>0.05</v>
      </c>
      <c r="S249" s="139">
        <v>0.01</v>
      </c>
      <c r="T249" s="139">
        <v>0.02</v>
      </c>
      <c r="U249" s="139">
        <v>0.01</v>
      </c>
      <c r="V249" s="139">
        <v>3.84</v>
      </c>
      <c r="W249" s="139">
        <v>0.62</v>
      </c>
      <c r="X249" s="139"/>
      <c r="Y249" s="139">
        <v>1.75</v>
      </c>
      <c r="Z249" s="139">
        <v>96.52</v>
      </c>
      <c r="AA249" s="874">
        <f>W249/V249</f>
        <v>0.16145833333333334</v>
      </c>
      <c r="AB249" s="908">
        <f>V249/3.767</f>
        <v>1.0193788160339792</v>
      </c>
      <c r="AC249" s="388">
        <f>W249/6.809</f>
        <v>9.1055955353208984E-2</v>
      </c>
      <c r="AD249" s="908">
        <f t="shared" si="68"/>
        <v>-0.11043477138718816</v>
      </c>
      <c r="AE249" s="874">
        <f t="shared" si="69"/>
        <v>0.99999999999999989</v>
      </c>
      <c r="AF249" s="874"/>
      <c r="AG249" s="875">
        <f t="shared" si="79"/>
        <v>0.90894404464679102</v>
      </c>
      <c r="AH249" s="875">
        <f t="shared" si="77"/>
        <v>9.1055955353208984E-2</v>
      </c>
      <c r="AI249" s="875">
        <f>0</f>
        <v>0</v>
      </c>
      <c r="AJ249" s="875">
        <f t="shared" si="80"/>
        <v>1</v>
      </c>
      <c r="AK249" s="968"/>
      <c r="AL249" s="882"/>
      <c r="AM249" s="73"/>
      <c r="AN249" s="113"/>
      <c r="AO249" s="73"/>
      <c r="AP249" s="73"/>
      <c r="AQ249" s="89"/>
      <c r="AR249" s="89"/>
      <c r="AS249" s="89"/>
      <c r="AT249" s="89"/>
      <c r="AU249" s="89"/>
      <c r="AV249" s="89"/>
      <c r="AW249" s="89"/>
      <c r="AX249" s="89"/>
      <c r="AY249" s="89"/>
      <c r="AZ249" s="89"/>
      <c r="BA249" s="89"/>
      <c r="BB249" s="89"/>
      <c r="BC249" s="89"/>
      <c r="BD249" s="89"/>
      <c r="BE249" s="89"/>
      <c r="BF249" s="89"/>
      <c r="BG249" s="89"/>
      <c r="BH249" s="89"/>
      <c r="BI249" s="89"/>
      <c r="BJ249" s="89"/>
      <c r="BK249" s="89"/>
      <c r="BL249" s="89"/>
      <c r="BM249" s="89"/>
      <c r="BN249" s="89"/>
      <c r="BO249" s="89"/>
      <c r="BP249" s="89"/>
      <c r="BQ249" s="89"/>
      <c r="BR249" s="89"/>
      <c r="BS249" s="89"/>
      <c r="BT249" s="89"/>
      <c r="BU249" s="89"/>
      <c r="BV249" s="618"/>
      <c r="BW249" s="1001"/>
    </row>
    <row r="250" spans="2:75">
      <c r="B250" s="883" t="s">
        <v>3025</v>
      </c>
      <c r="C250" s="73" t="s">
        <v>2948</v>
      </c>
      <c r="D250" s="860" t="s">
        <v>1339</v>
      </c>
      <c r="E250" s="73" t="s">
        <v>3026</v>
      </c>
      <c r="F250" s="73" t="s">
        <v>3034</v>
      </c>
      <c r="G250" s="860" t="s">
        <v>3040</v>
      </c>
      <c r="H250" s="995" t="s">
        <v>2947</v>
      </c>
      <c r="I250" s="113" t="s">
        <v>2643</v>
      </c>
      <c r="J250" s="73">
        <v>1</v>
      </c>
      <c r="K250" s="40" t="s">
        <v>32</v>
      </c>
      <c r="L250" s="139">
        <v>39.03</v>
      </c>
      <c r="M250" s="139">
        <v>0.22</v>
      </c>
      <c r="N250" s="139">
        <v>47.29</v>
      </c>
      <c r="O250" s="139">
        <v>3.38</v>
      </c>
      <c r="P250" s="139">
        <v>3.54</v>
      </c>
      <c r="Q250" s="139"/>
      <c r="R250" s="139">
        <v>0.74</v>
      </c>
      <c r="S250" s="139">
        <v>0.02</v>
      </c>
      <c r="T250" s="139">
        <v>7.0000000000000007E-2</v>
      </c>
      <c r="U250" s="139">
        <v>0.15</v>
      </c>
      <c r="V250" s="139">
        <v>2.3199999999999998</v>
      </c>
      <c r="W250" s="139">
        <v>0.49</v>
      </c>
      <c r="X250" s="139"/>
      <c r="Y250" s="139">
        <v>1.0900000000000001</v>
      </c>
      <c r="Z250" s="139">
        <v>96.66</v>
      </c>
      <c r="AA250" s="874">
        <f>W250/V250</f>
        <v>0.21120689655172414</v>
      </c>
      <c r="AB250" s="388">
        <f>V250/3.767</f>
        <v>0.61587470135386246</v>
      </c>
      <c r="AC250" s="388">
        <f>W250/6.809</f>
        <v>7.1963577617858709E-2</v>
      </c>
      <c r="AD250" s="388">
        <f t="shared" si="68"/>
        <v>0.31216172102827883</v>
      </c>
      <c r="AE250" s="874">
        <f t="shared" si="69"/>
        <v>1</v>
      </c>
      <c r="AF250" s="874"/>
      <c r="AG250" s="875">
        <f>AB250</f>
        <v>0.61587470135386246</v>
      </c>
      <c r="AH250" s="875">
        <f>AC250</f>
        <v>7.1963577617858709E-2</v>
      </c>
      <c r="AI250" s="875">
        <f>AD250</f>
        <v>0.31216172102827883</v>
      </c>
      <c r="AJ250" s="875">
        <f t="shared" si="80"/>
        <v>1</v>
      </c>
      <c r="AK250" s="968">
        <v>100</v>
      </c>
      <c r="AL250" s="113" t="s">
        <v>2643</v>
      </c>
      <c r="AM250" s="860">
        <v>1</v>
      </c>
      <c r="AN250" s="860"/>
      <c r="AO250" s="73">
        <v>4900</v>
      </c>
      <c r="AP250" s="73">
        <v>23200</v>
      </c>
      <c r="AQ250" s="89">
        <v>133</v>
      </c>
      <c r="AR250" s="89"/>
      <c r="AS250" s="89"/>
      <c r="AT250" s="89">
        <v>142</v>
      </c>
      <c r="AU250" s="73">
        <v>2250</v>
      </c>
      <c r="AV250" s="89"/>
      <c r="AW250" s="89">
        <v>1.4</v>
      </c>
      <c r="AX250" s="89">
        <v>2.4</v>
      </c>
      <c r="AY250" s="89">
        <v>0.2</v>
      </c>
      <c r="AZ250" s="89">
        <v>1</v>
      </c>
      <c r="BA250" s="89">
        <v>0.3</v>
      </c>
      <c r="BB250" s="89"/>
      <c r="BC250" s="89">
        <v>0.8</v>
      </c>
      <c r="BD250" s="89">
        <v>0.1</v>
      </c>
      <c r="BE250" s="89">
        <v>0.8</v>
      </c>
      <c r="BF250" s="89">
        <v>9.1</v>
      </c>
      <c r="BG250" s="89">
        <v>0.2</v>
      </c>
      <c r="BH250" s="89">
        <v>0.4</v>
      </c>
      <c r="BI250" s="89">
        <v>0.1</v>
      </c>
      <c r="BJ250" s="89">
        <v>0.3</v>
      </c>
      <c r="BK250" s="89">
        <v>0</v>
      </c>
      <c r="BL250" s="89"/>
      <c r="BM250" s="89">
        <v>1.6</v>
      </c>
      <c r="BN250" s="89"/>
      <c r="BO250" s="89"/>
      <c r="BP250" s="89">
        <v>0.7</v>
      </c>
      <c r="BQ250" s="89"/>
      <c r="BR250" s="89"/>
      <c r="BS250" s="89"/>
      <c r="BT250" s="89"/>
      <c r="BU250" s="89"/>
      <c r="BV250" s="618">
        <f>M250*0.467445576193329*10000</f>
        <v>1028.3802676253238</v>
      </c>
      <c r="BW250" s="1001"/>
    </row>
    <row r="251" spans="2:75">
      <c r="B251" s="883" t="s">
        <v>3025</v>
      </c>
      <c r="C251" s="73" t="s">
        <v>2948</v>
      </c>
      <c r="D251" s="860" t="s">
        <v>1339</v>
      </c>
      <c r="E251" s="73" t="s">
        <v>3026</v>
      </c>
      <c r="F251" s="73" t="s">
        <v>3034</v>
      </c>
      <c r="G251" s="860" t="s">
        <v>3040</v>
      </c>
      <c r="H251" s="995"/>
      <c r="I251" s="860"/>
      <c r="J251" s="73"/>
      <c r="K251" s="113"/>
      <c r="L251" s="87"/>
      <c r="M251" s="87"/>
      <c r="N251" s="87"/>
      <c r="O251" s="87"/>
      <c r="P251" s="87"/>
      <c r="Q251" s="87"/>
      <c r="R251" s="87"/>
      <c r="S251" s="87"/>
      <c r="T251" s="87"/>
      <c r="U251" s="87"/>
      <c r="V251" s="87"/>
      <c r="W251" s="87"/>
      <c r="X251" s="87"/>
      <c r="Y251" s="87"/>
      <c r="Z251" s="87"/>
      <c r="AA251" s="874"/>
      <c r="AB251" s="388"/>
      <c r="AC251" s="388"/>
      <c r="AD251" s="388"/>
      <c r="AE251" s="874"/>
      <c r="AF251" s="874"/>
      <c r="AG251" s="875"/>
      <c r="AH251" s="875"/>
      <c r="AI251" s="875"/>
      <c r="AJ251" s="875"/>
      <c r="AK251" s="968">
        <v>100</v>
      </c>
      <c r="AL251" s="113" t="s">
        <v>2643</v>
      </c>
      <c r="AM251" s="860">
        <v>1</v>
      </c>
      <c r="AN251" s="860"/>
      <c r="AO251" s="73"/>
      <c r="AP251" s="73"/>
      <c r="AQ251" s="89">
        <v>4.9000000000000004</v>
      </c>
      <c r="AR251" s="89">
        <v>0.3</v>
      </c>
      <c r="AS251" s="89"/>
      <c r="AT251" s="89">
        <v>199</v>
      </c>
      <c r="AU251" s="113">
        <v>1290</v>
      </c>
      <c r="AV251" s="89"/>
      <c r="AW251" s="89">
        <v>1.2</v>
      </c>
      <c r="AX251" s="89">
        <v>7.8</v>
      </c>
      <c r="AY251" s="89">
        <v>1.4</v>
      </c>
      <c r="AZ251" s="89">
        <v>7.3</v>
      </c>
      <c r="BA251" s="89">
        <v>3.2</v>
      </c>
      <c r="BB251" s="89">
        <v>0.6</v>
      </c>
      <c r="BC251" s="89">
        <v>3.5</v>
      </c>
      <c r="BD251" s="89">
        <v>0.8</v>
      </c>
      <c r="BE251" s="89">
        <v>4.9000000000000004</v>
      </c>
      <c r="BF251" s="89">
        <v>21.8</v>
      </c>
      <c r="BG251" s="89">
        <v>0.8</v>
      </c>
      <c r="BH251" s="89">
        <v>1.7</v>
      </c>
      <c r="BI251" s="89">
        <v>0.2</v>
      </c>
      <c r="BJ251" s="89">
        <v>1.4</v>
      </c>
      <c r="BK251" s="89">
        <v>0.1</v>
      </c>
      <c r="BL251" s="89">
        <v>0.1</v>
      </c>
      <c r="BM251" s="89">
        <v>124</v>
      </c>
      <c r="BN251" s="89"/>
      <c r="BO251" s="89"/>
      <c r="BP251" s="89">
        <v>9.4</v>
      </c>
      <c r="BQ251" s="89">
        <v>16.899999999999999</v>
      </c>
      <c r="BR251" s="89">
        <v>2.1</v>
      </c>
      <c r="BS251" s="89"/>
      <c r="BT251" s="89">
        <v>0.7</v>
      </c>
      <c r="BU251" s="89"/>
      <c r="BV251" s="618"/>
      <c r="BW251" s="1001"/>
    </row>
    <row r="252" spans="2:75" s="960" customFormat="1">
      <c r="B252" s="961" t="s">
        <v>3041</v>
      </c>
      <c r="C252" s="30" t="s">
        <v>2948</v>
      </c>
      <c r="D252" s="951" t="s">
        <v>1339</v>
      </c>
      <c r="E252" s="30" t="s">
        <v>3042</v>
      </c>
      <c r="F252" s="30" t="s">
        <v>32</v>
      </c>
      <c r="G252" s="951" t="s">
        <v>3043</v>
      </c>
      <c r="H252" s="999" t="s">
        <v>2757</v>
      </c>
      <c r="I252" s="951" t="s">
        <v>165</v>
      </c>
      <c r="J252" s="30">
        <v>42</v>
      </c>
      <c r="K252" s="952">
        <v>2203</v>
      </c>
      <c r="L252" s="953">
        <v>42.058547619047623</v>
      </c>
      <c r="M252" s="953">
        <v>3.9599999999999996E-2</v>
      </c>
      <c r="N252" s="953">
        <v>54.175880952380957</v>
      </c>
      <c r="O252" s="953">
        <v>1.2837142857142856</v>
      </c>
      <c r="P252" s="953">
        <v>0.41376190476190494</v>
      </c>
      <c r="Q252" s="953">
        <v>1.883333333333333E-2</v>
      </c>
      <c r="R252" s="953">
        <v>6.334210526315788E-2</v>
      </c>
      <c r="S252" s="953"/>
      <c r="T252" s="953">
        <v>5.0702702702702704E-2</v>
      </c>
      <c r="U252" s="953">
        <v>6.7928571428571435E-2</v>
      </c>
      <c r="V252" s="953">
        <v>3.2354761904761915</v>
      </c>
      <c r="W252" s="953">
        <v>1.4296296296296298E-2</v>
      </c>
      <c r="X252" s="953"/>
      <c r="Y252" s="953">
        <v>1.3643797787840546</v>
      </c>
      <c r="Z252" s="953">
        <v>100.27492857142856</v>
      </c>
      <c r="AA252" s="954">
        <f>W252/V252</f>
        <v>4.4186065526855868E-3</v>
      </c>
      <c r="AB252" s="955">
        <f>V252/3.767</f>
        <v>0.85889997092545567</v>
      </c>
      <c r="AC252" s="955">
        <f>W252/6.809</f>
        <v>2.0996176085029076E-3</v>
      </c>
      <c r="AD252" s="955">
        <f t="shared" ref="AD252:AD255" si="81">1-AB252-AC252</f>
        <v>0.13900041146604142</v>
      </c>
      <c r="AE252" s="954">
        <f t="shared" ref="AE252:AE255" si="82">SUM(AB252:AD252)</f>
        <v>1</v>
      </c>
      <c r="AF252" s="954"/>
      <c r="AG252" s="956">
        <f t="shared" ref="AG252:AI267" si="83">AB252</f>
        <v>0.85889997092545567</v>
      </c>
      <c r="AH252" s="956">
        <f t="shared" si="83"/>
        <v>2.0996176085029076E-3</v>
      </c>
      <c r="AI252" s="956">
        <f t="shared" si="83"/>
        <v>0.13900041146604142</v>
      </c>
      <c r="AJ252" s="956">
        <f t="shared" ref="AJ252:AJ255" si="84">SUM(AG252:AI252)</f>
        <v>1</v>
      </c>
      <c r="AK252" s="973" t="s">
        <v>3044</v>
      </c>
      <c r="AL252" s="952" t="s">
        <v>165</v>
      </c>
      <c r="AM252" s="951">
        <v>32</v>
      </c>
      <c r="AN252" s="951">
        <v>2203</v>
      </c>
      <c r="AO252" s="957">
        <v>142.96296296296299</v>
      </c>
      <c r="AP252" s="957">
        <v>32354.761904761916</v>
      </c>
      <c r="AQ252" s="958">
        <v>8.6213586443220258</v>
      </c>
      <c r="AR252" s="958">
        <v>0.14593495075265156</v>
      </c>
      <c r="AS252" s="958">
        <v>1.0020585960254342</v>
      </c>
      <c r="AT252" s="958">
        <v>5.4044885611728655E-2</v>
      </c>
      <c r="AU252" s="952">
        <v>93.223056718677157</v>
      </c>
      <c r="AV252" s="958">
        <v>918.80329531420523</v>
      </c>
      <c r="AW252" s="958">
        <v>276.57924068035021</v>
      </c>
      <c r="AX252" s="958">
        <v>862.50327879203144</v>
      </c>
      <c r="AY252" s="958">
        <v>132.55042453279549</v>
      </c>
      <c r="AZ252" s="958">
        <v>682.86503840279545</v>
      </c>
      <c r="BA252" s="958">
        <v>287.28000407239909</v>
      </c>
      <c r="BB252" s="958">
        <v>17.489970186358086</v>
      </c>
      <c r="BC252" s="958">
        <v>369.72572762746745</v>
      </c>
      <c r="BD252" s="958">
        <v>73.142683575714642</v>
      </c>
      <c r="BE252" s="958">
        <v>421.53232141209565</v>
      </c>
      <c r="BF252" s="958">
        <v>2089.9688124343338</v>
      </c>
      <c r="BG252" s="958">
        <v>70.963072303564047</v>
      </c>
      <c r="BH252" s="958">
        <v>165.64625385856516</v>
      </c>
      <c r="BI252" s="958">
        <v>24.627587703787757</v>
      </c>
      <c r="BJ252" s="958">
        <v>143.75026209275708</v>
      </c>
      <c r="BK252" s="958">
        <v>17.167884676455614</v>
      </c>
      <c r="BL252" s="958">
        <v>3.4018764565570421</v>
      </c>
      <c r="BM252" s="958">
        <v>76.030497799401502</v>
      </c>
      <c r="BN252" s="958"/>
      <c r="BO252" s="958">
        <v>410.14061486346941</v>
      </c>
      <c r="BP252" s="958">
        <v>3.8971909607226736</v>
      </c>
      <c r="BQ252" s="958"/>
      <c r="BR252" s="958">
        <v>9.0995635849890743E-3</v>
      </c>
      <c r="BS252" s="30"/>
      <c r="BT252" s="958">
        <v>0.55455060864033057</v>
      </c>
      <c r="BU252" s="958">
        <v>3.7427865053515856</v>
      </c>
      <c r="BV252" s="959">
        <f>M252*0.467445576193329*10000</f>
        <v>185.10844817255827</v>
      </c>
      <c r="BW252" s="1003"/>
    </row>
    <row r="253" spans="2:75" s="960" customFormat="1">
      <c r="B253" s="961" t="s">
        <v>3041</v>
      </c>
      <c r="C253" s="30" t="s">
        <v>2948</v>
      </c>
      <c r="D253" s="951" t="s">
        <v>1339</v>
      </c>
      <c r="E253" s="30" t="s">
        <v>3042</v>
      </c>
      <c r="F253" s="30" t="s">
        <v>32</v>
      </c>
      <c r="G253" s="951" t="s">
        <v>3043</v>
      </c>
      <c r="H253" s="999" t="s">
        <v>2757</v>
      </c>
      <c r="I253" s="951" t="s">
        <v>165</v>
      </c>
      <c r="J253" s="30">
        <v>9</v>
      </c>
      <c r="K253" s="952" t="s">
        <v>3045</v>
      </c>
      <c r="L253" s="953">
        <v>41.666555555555561</v>
      </c>
      <c r="M253" s="953">
        <v>0.19839999999999999</v>
      </c>
      <c r="N253" s="953">
        <v>55.661111111111111</v>
      </c>
      <c r="O253" s="953">
        <v>3.3000000000000002E-2</v>
      </c>
      <c r="P253" s="953">
        <v>3.2000000000000001E-2</v>
      </c>
      <c r="Q253" s="953"/>
      <c r="R253" s="953"/>
      <c r="S253" s="953"/>
      <c r="T253" s="953">
        <v>2.0999999999999998E-2</v>
      </c>
      <c r="U253" s="953">
        <v>0.28583333333333333</v>
      </c>
      <c r="V253" s="953">
        <v>3.3567777777777779</v>
      </c>
      <c r="W253" s="953">
        <v>1.1333333333333332E-2</v>
      </c>
      <c r="X253" s="953"/>
      <c r="Y253" s="953">
        <v>1.4142326479103258</v>
      </c>
      <c r="Z253" s="953">
        <v>99.914111111111112</v>
      </c>
      <c r="AA253" s="954">
        <f>W253/V253</f>
        <v>3.3762536824335503E-3</v>
      </c>
      <c r="AB253" s="955">
        <f>V253/3.767</f>
        <v>0.8911010825000738</v>
      </c>
      <c r="AC253" s="955">
        <f>W253/6.809</f>
        <v>1.6644637000048953E-3</v>
      </c>
      <c r="AD253" s="955">
        <f t="shared" si="81"/>
        <v>0.1072344537999213</v>
      </c>
      <c r="AE253" s="954">
        <f t="shared" si="82"/>
        <v>1</v>
      </c>
      <c r="AF253" s="954"/>
      <c r="AG253" s="956">
        <f t="shared" si="83"/>
        <v>0.8911010825000738</v>
      </c>
      <c r="AH253" s="956">
        <f t="shared" si="83"/>
        <v>1.6644637000048953E-3</v>
      </c>
      <c r="AI253" s="956">
        <f t="shared" si="83"/>
        <v>0.1072344537999213</v>
      </c>
      <c r="AJ253" s="956">
        <f t="shared" si="84"/>
        <v>1</v>
      </c>
      <c r="AK253" s="973" t="s">
        <v>3044</v>
      </c>
      <c r="AL253" s="952" t="s">
        <v>165</v>
      </c>
      <c r="AM253" s="951">
        <v>2</v>
      </c>
      <c r="AN253" s="951" t="s">
        <v>3045</v>
      </c>
      <c r="AO253" s="957">
        <v>113.33333333333333</v>
      </c>
      <c r="AP253" s="957">
        <v>33567.777777777781</v>
      </c>
      <c r="AQ253" s="958">
        <v>2.76781070590512</v>
      </c>
      <c r="AR253" s="958">
        <v>0.42675458144761358</v>
      </c>
      <c r="AS253" s="958">
        <v>0.97675092496737026</v>
      </c>
      <c r="AT253" s="958">
        <v>5.4634217052323276E-2</v>
      </c>
      <c r="AU253" s="952">
        <v>164.72467465391486</v>
      </c>
      <c r="AV253" s="958">
        <v>210.46441742970865</v>
      </c>
      <c r="AW253" s="958">
        <v>531.22265109832006</v>
      </c>
      <c r="AX253" s="958">
        <v>1975.7302484724826</v>
      </c>
      <c r="AY253" s="958">
        <v>322.30420818968156</v>
      </c>
      <c r="AZ253" s="958">
        <v>1785.7774606180089</v>
      </c>
      <c r="BA253" s="958">
        <v>680.56719697374251</v>
      </c>
      <c r="BB253" s="958">
        <v>19.789451762815517</v>
      </c>
      <c r="BC253" s="958">
        <v>1014.2505323233906</v>
      </c>
      <c r="BD253" s="958">
        <v>189.82965632078552</v>
      </c>
      <c r="BE253" s="958">
        <v>1153.5609011324007</v>
      </c>
      <c r="BF253" s="958">
        <v>5399.9353490698159</v>
      </c>
      <c r="BG253" s="958">
        <v>211.03470098969996</v>
      </c>
      <c r="BH253" s="958">
        <v>482.32067004409964</v>
      </c>
      <c r="BI253" s="958">
        <v>64.468727915205818</v>
      </c>
      <c r="BJ253" s="958">
        <v>336.10933429604671</v>
      </c>
      <c r="BK253" s="958">
        <v>40.254559070921331</v>
      </c>
      <c r="BL253" s="958">
        <v>13.365637949799094</v>
      </c>
      <c r="BM253" s="958">
        <v>4.9856347431440131</v>
      </c>
      <c r="BN253" s="958"/>
      <c r="BO253" s="958">
        <v>5.1618038341200734</v>
      </c>
      <c r="BP253" s="958">
        <v>1.5050950238105546E-2</v>
      </c>
      <c r="BQ253" s="958"/>
      <c r="BR253" s="958">
        <v>1.0515407746163923E-2</v>
      </c>
      <c r="BS253" s="30"/>
      <c r="BT253" s="958">
        <v>3.0304682713593961E-2</v>
      </c>
      <c r="BU253" s="958">
        <v>14.198373838480284</v>
      </c>
      <c r="BV253" s="959">
        <f>M253*0.467445576193329*10000</f>
        <v>927.4120231675646</v>
      </c>
      <c r="BW253" s="1003"/>
    </row>
    <row r="254" spans="2:75" s="960" customFormat="1">
      <c r="B254" s="961" t="s">
        <v>3041</v>
      </c>
      <c r="C254" s="30" t="s">
        <v>2948</v>
      </c>
      <c r="D254" s="951" t="s">
        <v>1339</v>
      </c>
      <c r="E254" s="30" t="s">
        <v>3042</v>
      </c>
      <c r="F254" s="30" t="s">
        <v>32</v>
      </c>
      <c r="G254" s="951" t="s">
        <v>3043</v>
      </c>
      <c r="H254" s="999" t="s">
        <v>2757</v>
      </c>
      <c r="I254" s="951" t="s">
        <v>165</v>
      </c>
      <c r="J254" s="30">
        <v>54</v>
      </c>
      <c r="K254" s="952">
        <v>2290</v>
      </c>
      <c r="L254" s="953">
        <v>42.116499999999995</v>
      </c>
      <c r="M254" s="953">
        <v>3.6999999999999998E-2</v>
      </c>
      <c r="N254" s="953">
        <v>54.935277777777749</v>
      </c>
      <c r="O254" s="953">
        <v>0.88153703703703712</v>
      </c>
      <c r="P254" s="953">
        <v>0.19003846153846157</v>
      </c>
      <c r="Q254" s="953">
        <v>3.0833333333333338E-2</v>
      </c>
      <c r="R254" s="953">
        <v>3.2500000000000015E-2</v>
      </c>
      <c r="S254" s="953"/>
      <c r="T254" s="953">
        <v>2.0741935483870974E-2</v>
      </c>
      <c r="U254" s="953">
        <v>2.4545454545454551E-2</v>
      </c>
      <c r="V254" s="953">
        <v>3.3197222222222229</v>
      </c>
      <c r="W254" s="953">
        <v>6.9500000000000022E-3</v>
      </c>
      <c r="X254" s="953"/>
      <c r="Y254" s="953">
        <v>1.3983586689651568</v>
      </c>
      <c r="Z254" s="953">
        <v>100.35612962962962</v>
      </c>
      <c r="AA254" s="954">
        <f>W254/V254</f>
        <v>2.0935486570161496E-3</v>
      </c>
      <c r="AB254" s="955">
        <f>V254/3.767</f>
        <v>0.88126419490900532</v>
      </c>
      <c r="AC254" s="955">
        <f>W254/6.809</f>
        <v>1.0207078866206493E-3</v>
      </c>
      <c r="AD254" s="955">
        <f t="shared" si="81"/>
        <v>0.11771509720437404</v>
      </c>
      <c r="AE254" s="954">
        <f t="shared" si="82"/>
        <v>1</v>
      </c>
      <c r="AF254" s="954"/>
      <c r="AG254" s="956">
        <f t="shared" si="83"/>
        <v>0.88126419490900532</v>
      </c>
      <c r="AH254" s="956">
        <f t="shared" si="83"/>
        <v>1.0207078866206493E-3</v>
      </c>
      <c r="AI254" s="956">
        <f t="shared" si="83"/>
        <v>0.11771509720437404</v>
      </c>
      <c r="AJ254" s="956">
        <f t="shared" si="84"/>
        <v>1</v>
      </c>
      <c r="AK254" s="973" t="s">
        <v>3044</v>
      </c>
      <c r="AL254" s="952" t="s">
        <v>165</v>
      </c>
      <c r="AM254" s="951">
        <v>31</v>
      </c>
      <c r="AN254" s="951">
        <v>2290</v>
      </c>
      <c r="AO254" s="957">
        <v>69.500000000000028</v>
      </c>
      <c r="AP254" s="957">
        <v>33197.222222222226</v>
      </c>
      <c r="AQ254" s="958">
        <v>8.2002334965758177</v>
      </c>
      <c r="AR254" s="958">
        <v>0.11854487526718502</v>
      </c>
      <c r="AS254" s="958">
        <v>2.372388177022656</v>
      </c>
      <c r="AT254" s="958">
        <v>0.19832686872626448</v>
      </c>
      <c r="AU254" s="952">
        <v>126.10895841969813</v>
      </c>
      <c r="AV254" s="958">
        <v>579.7613542826399</v>
      </c>
      <c r="AW254" s="958">
        <v>263.91330149934828</v>
      </c>
      <c r="AX254" s="958">
        <v>731.11683850644624</v>
      </c>
      <c r="AY254" s="958">
        <v>107.71525600132451</v>
      </c>
      <c r="AZ254" s="958">
        <v>542.19976553580977</v>
      </c>
      <c r="BA254" s="958">
        <v>196.68389660591544</v>
      </c>
      <c r="BB254" s="958">
        <v>19.96468334224117</v>
      </c>
      <c r="BC254" s="958">
        <v>247.29416609077958</v>
      </c>
      <c r="BD254" s="958">
        <v>46.304288327180785</v>
      </c>
      <c r="BE254" s="958">
        <v>270.76866354736575</v>
      </c>
      <c r="BF254" s="958">
        <v>1425.8912469600109</v>
      </c>
      <c r="BG254" s="958">
        <v>48.267834596974573</v>
      </c>
      <c r="BH254" s="958">
        <v>115.58271637317108</v>
      </c>
      <c r="BI254" s="958">
        <v>16.36185691535146</v>
      </c>
      <c r="BJ254" s="958">
        <v>94.381254577336207</v>
      </c>
      <c r="BK254" s="958">
        <v>11.58791055224056</v>
      </c>
      <c r="BL254" s="958">
        <v>7.1871278450981828</v>
      </c>
      <c r="BM254" s="958">
        <v>17.279398171425733</v>
      </c>
      <c r="BN254" s="958"/>
      <c r="BO254" s="958">
        <v>109.79268214254579</v>
      </c>
      <c r="BP254" s="958">
        <v>8.9206856288614148E-2</v>
      </c>
      <c r="BQ254" s="958"/>
      <c r="BR254" s="958">
        <v>3.41748599359201E-2</v>
      </c>
      <c r="BS254" s="30"/>
      <c r="BT254" s="958">
        <v>1.5376688553044844</v>
      </c>
      <c r="BU254" s="958">
        <v>3.0557217843198146</v>
      </c>
      <c r="BV254" s="959">
        <f>M254*0.467445576193329*10000</f>
        <v>172.9548631915317</v>
      </c>
      <c r="BW254" s="1003"/>
    </row>
    <row r="255" spans="2:75" s="960" customFormat="1">
      <c r="B255" s="961" t="s">
        <v>3041</v>
      </c>
      <c r="C255" s="30" t="s">
        <v>2948</v>
      </c>
      <c r="D255" s="951" t="s">
        <v>1339</v>
      </c>
      <c r="E255" s="30" t="s">
        <v>3042</v>
      </c>
      <c r="F255" s="30" t="s">
        <v>32</v>
      </c>
      <c r="G255" s="951" t="s">
        <v>3043</v>
      </c>
      <c r="H255" s="999" t="s">
        <v>2757</v>
      </c>
      <c r="I255" s="951" t="s">
        <v>165</v>
      </c>
      <c r="J255" s="30">
        <v>29</v>
      </c>
      <c r="K255" s="952" t="s">
        <v>3046</v>
      </c>
      <c r="L255" s="953">
        <v>41.841551724137936</v>
      </c>
      <c r="M255" s="953">
        <v>0.10338888888888889</v>
      </c>
      <c r="N255" s="953">
        <v>55.719724137931038</v>
      </c>
      <c r="O255" s="953">
        <v>7.3714285714285704E-2</v>
      </c>
      <c r="P255" s="953">
        <v>2.1428571428571432E-2</v>
      </c>
      <c r="Q255" s="953">
        <v>4.5999999999999999E-2</v>
      </c>
      <c r="R255" s="953"/>
      <c r="S255" s="953"/>
      <c r="T255" s="953">
        <v>1.575E-2</v>
      </c>
      <c r="U255" s="953">
        <v>5.2599999999999994E-2</v>
      </c>
      <c r="V255" s="953">
        <v>3.4902758620689656</v>
      </c>
      <c r="W255" s="953">
        <v>7.2500000000000004E-3</v>
      </c>
      <c r="X255" s="953"/>
      <c r="Y255" s="953">
        <v>1.4698155066183038</v>
      </c>
      <c r="Z255" s="953">
        <v>100.14782758620687</v>
      </c>
      <c r="AA255" s="954">
        <f>W255/V255</f>
        <v>2.0771997075618963E-3</v>
      </c>
      <c r="AB255" s="955">
        <f>V255/3.767</f>
        <v>0.92653991560099969</v>
      </c>
      <c r="AC255" s="955">
        <f>W255/6.809</f>
        <v>1.0647672198560729E-3</v>
      </c>
      <c r="AD255" s="955">
        <f t="shared" si="81"/>
        <v>7.2395317179144242E-2</v>
      </c>
      <c r="AE255" s="954">
        <f t="shared" si="82"/>
        <v>1</v>
      </c>
      <c r="AF255" s="954"/>
      <c r="AG255" s="956">
        <f t="shared" si="83"/>
        <v>0.92653991560099969</v>
      </c>
      <c r="AH255" s="956">
        <f t="shared" si="83"/>
        <v>1.0647672198560729E-3</v>
      </c>
      <c r="AI255" s="956">
        <f t="shared" si="83"/>
        <v>7.2395317179144242E-2</v>
      </c>
      <c r="AJ255" s="956">
        <f t="shared" si="84"/>
        <v>1</v>
      </c>
      <c r="AK255" s="973" t="s">
        <v>3044</v>
      </c>
      <c r="AL255" s="952" t="s">
        <v>165</v>
      </c>
      <c r="AM255" s="951">
        <v>10</v>
      </c>
      <c r="AN255" s="951" t="s">
        <v>3046</v>
      </c>
      <c r="AO255" s="957">
        <v>72.5</v>
      </c>
      <c r="AP255" s="957">
        <v>34902.758620689652</v>
      </c>
      <c r="AQ255" s="958">
        <v>7.8229211680579995</v>
      </c>
      <c r="AR255" s="958">
        <v>0.28068737633956564</v>
      </c>
      <c r="AS255" s="958">
        <v>36.840729527776922</v>
      </c>
      <c r="AT255" s="958">
        <v>0.98230171091794161</v>
      </c>
      <c r="AU255" s="952">
        <v>169.77613040661427</v>
      </c>
      <c r="AV255" s="958">
        <v>380.52806776014188</v>
      </c>
      <c r="AW255" s="958">
        <v>411.86168317379008</v>
      </c>
      <c r="AX255" s="958">
        <v>1267.0303189966398</v>
      </c>
      <c r="AY255" s="958">
        <v>193.90205454787491</v>
      </c>
      <c r="AZ255" s="958">
        <v>1018.1685013223163</v>
      </c>
      <c r="BA255" s="958">
        <v>349.12556118472565</v>
      </c>
      <c r="BB255" s="958">
        <v>26.22927293650713</v>
      </c>
      <c r="BC255" s="958">
        <v>388.76325464760436</v>
      </c>
      <c r="BD255" s="958">
        <v>60.547028242336047</v>
      </c>
      <c r="BE255" s="958">
        <v>322.48013861763394</v>
      </c>
      <c r="BF255" s="958">
        <v>1458.2646565399468</v>
      </c>
      <c r="BG255" s="958">
        <v>55.593412275487331</v>
      </c>
      <c r="BH255" s="958">
        <v>124.23470930104486</v>
      </c>
      <c r="BI255" s="958">
        <v>16.292408696183582</v>
      </c>
      <c r="BJ255" s="958">
        <v>83.998804718258896</v>
      </c>
      <c r="BK255" s="958">
        <v>9.9539745618689945</v>
      </c>
      <c r="BL255" s="958">
        <v>14.793298706971745</v>
      </c>
      <c r="BM255" s="958">
        <v>4.7193362121101501</v>
      </c>
      <c r="BN255" s="958"/>
      <c r="BO255" s="958">
        <v>56.512983230574221</v>
      </c>
      <c r="BP255" s="958">
        <v>8.3686481411701097E-2</v>
      </c>
      <c r="BQ255" s="958"/>
      <c r="BR255" s="958">
        <v>8.5138420437587438E-3</v>
      </c>
      <c r="BS255" s="30"/>
      <c r="BT255" s="958">
        <v>0.24838184932909832</v>
      </c>
      <c r="BU255" s="958">
        <v>6.35306716256102</v>
      </c>
      <c r="BV255" s="959">
        <f>M255*0.467445576193329*10000</f>
        <v>483.28678738654736</v>
      </c>
      <c r="BW255" s="1003"/>
    </row>
    <row r="256" spans="2:75" s="529" customFormat="1">
      <c r="B256" s="927" t="s">
        <v>3047</v>
      </c>
      <c r="C256" s="28" t="s">
        <v>3048</v>
      </c>
      <c r="D256" s="46" t="s">
        <v>1367</v>
      </c>
      <c r="E256" s="945" t="s">
        <v>3049</v>
      </c>
      <c r="F256" s="46" t="s">
        <v>3050</v>
      </c>
      <c r="G256" s="46" t="s">
        <v>3051</v>
      </c>
      <c r="H256" s="995" t="s">
        <v>3052</v>
      </c>
      <c r="I256" s="46" t="s">
        <v>2643</v>
      </c>
      <c r="J256" s="946">
        <v>1</v>
      </c>
      <c r="K256" s="947" t="s">
        <v>3053</v>
      </c>
      <c r="L256" s="948">
        <v>42.3</v>
      </c>
      <c r="M256" s="948">
        <v>0.1</v>
      </c>
      <c r="N256" s="948">
        <v>55.5</v>
      </c>
      <c r="O256" s="948">
        <v>0.2</v>
      </c>
      <c r="P256" s="948">
        <v>0.3</v>
      </c>
      <c r="Q256" s="948">
        <v>0</v>
      </c>
      <c r="R256" s="948">
        <v>0.2</v>
      </c>
      <c r="S256" s="949"/>
      <c r="T256" s="949"/>
      <c r="U256" s="949"/>
      <c r="V256" s="948">
        <v>3.8</v>
      </c>
      <c r="W256" s="948">
        <v>0</v>
      </c>
      <c r="X256" s="948">
        <v>103.97</v>
      </c>
      <c r="Y256" s="948">
        <v>1.6</v>
      </c>
      <c r="Z256" s="948">
        <v>102.36</v>
      </c>
      <c r="AA256" s="931">
        <v>0</v>
      </c>
      <c r="AB256" s="950">
        <v>1.0087602867002921</v>
      </c>
      <c r="AC256" s="931">
        <v>0</v>
      </c>
      <c r="AD256" s="950">
        <v>-8.7602867002920526E-3</v>
      </c>
      <c r="AE256" s="931">
        <v>1</v>
      </c>
      <c r="AF256" s="931"/>
      <c r="AG256" s="932">
        <f t="shared" ref="AG256" si="85">AB256+AD256</f>
        <v>1</v>
      </c>
      <c r="AH256" s="932">
        <f t="shared" si="83"/>
        <v>0</v>
      </c>
      <c r="AI256" s="932">
        <f>0</f>
        <v>0</v>
      </c>
      <c r="AJ256" s="932">
        <f t="shared" si="66"/>
        <v>1</v>
      </c>
      <c r="AK256" s="968"/>
      <c r="AL256" s="930"/>
      <c r="AM256" s="28"/>
      <c r="AN256" s="28"/>
      <c r="AO256" s="933"/>
      <c r="AP256" s="933"/>
      <c r="AQ256" s="930"/>
      <c r="AR256" s="930"/>
      <c r="AS256" s="930"/>
      <c r="AT256" s="930"/>
      <c r="AU256" s="930"/>
      <c r="AV256" s="934"/>
      <c r="AW256" s="934"/>
      <c r="AX256" s="934"/>
      <c r="AY256" s="934"/>
      <c r="AZ256" s="934"/>
      <c r="BA256" s="934"/>
      <c r="BB256" s="934"/>
      <c r="BC256" s="934"/>
      <c r="BD256" s="934"/>
      <c r="BE256" s="934"/>
      <c r="BF256" s="934"/>
      <c r="BG256" s="934"/>
      <c r="BH256" s="934"/>
      <c r="BI256" s="934"/>
      <c r="BJ256" s="934"/>
      <c r="BK256" s="934"/>
      <c r="BL256" s="934"/>
      <c r="BM256" s="934"/>
      <c r="BN256" s="934"/>
      <c r="BO256" s="930"/>
      <c r="BP256" s="930"/>
      <c r="BQ256" s="930"/>
      <c r="BR256" s="930"/>
      <c r="BS256" s="930"/>
      <c r="BT256" s="930"/>
      <c r="BU256" s="930"/>
      <c r="BV256" s="935"/>
      <c r="BW256" s="1001"/>
    </row>
    <row r="257" spans="2:75">
      <c r="B257" s="872" t="s">
        <v>3047</v>
      </c>
      <c r="C257" s="73" t="s">
        <v>3048</v>
      </c>
      <c r="D257" s="860" t="s">
        <v>1367</v>
      </c>
      <c r="E257" s="614" t="s">
        <v>3049</v>
      </c>
      <c r="F257" s="614" t="s">
        <v>3050</v>
      </c>
      <c r="G257" s="860" t="s">
        <v>3051</v>
      </c>
      <c r="H257" s="995" t="s">
        <v>3052</v>
      </c>
      <c r="I257" s="860" t="s">
        <v>2643</v>
      </c>
      <c r="J257" s="154">
        <v>1</v>
      </c>
      <c r="K257" s="113" t="s">
        <v>3054</v>
      </c>
      <c r="L257" s="119">
        <v>40.799999999999997</v>
      </c>
      <c r="M257" s="119">
        <v>0.5</v>
      </c>
      <c r="N257" s="119">
        <v>54.1</v>
      </c>
      <c r="O257" s="119">
        <v>0.1</v>
      </c>
      <c r="P257" s="119">
        <v>0.6</v>
      </c>
      <c r="Q257" s="119">
        <v>0</v>
      </c>
      <c r="R257" s="119">
        <v>0</v>
      </c>
      <c r="S257" s="87"/>
      <c r="T257" s="87"/>
      <c r="U257" s="87"/>
      <c r="V257" s="119">
        <v>3.7</v>
      </c>
      <c r="W257" s="119">
        <v>0</v>
      </c>
      <c r="X257" s="119">
        <v>103.02</v>
      </c>
      <c r="Y257" s="119">
        <v>1.58</v>
      </c>
      <c r="Z257" s="119">
        <v>101.44</v>
      </c>
      <c r="AA257" s="874">
        <v>0</v>
      </c>
      <c r="AB257" s="874">
        <v>0.98221396336607392</v>
      </c>
      <c r="AC257" s="874">
        <v>0</v>
      </c>
      <c r="AD257" s="874">
        <v>1.7786036633926083E-2</v>
      </c>
      <c r="AE257" s="874">
        <v>1</v>
      </c>
      <c r="AF257" s="874"/>
      <c r="AG257" s="875">
        <f t="shared" ref="AG257:AI268" si="86">AB257</f>
        <v>0.98221396336607392</v>
      </c>
      <c r="AH257" s="875">
        <f t="shared" si="83"/>
        <v>0</v>
      </c>
      <c r="AI257" s="875">
        <f t="shared" si="83"/>
        <v>1.7786036633926083E-2</v>
      </c>
      <c r="AJ257" s="875">
        <f t="shared" si="66"/>
        <v>1</v>
      </c>
      <c r="AK257" s="968"/>
      <c r="AL257" s="113"/>
      <c r="AM257" s="73"/>
      <c r="AN257" s="73"/>
      <c r="AO257" s="876"/>
      <c r="AP257" s="876"/>
      <c r="AQ257" s="113"/>
      <c r="AR257" s="113"/>
      <c r="AS257" s="113"/>
      <c r="AT257" s="113"/>
      <c r="AU257" s="113"/>
      <c r="AV257" s="89"/>
      <c r="AW257" s="89"/>
      <c r="AX257" s="89"/>
      <c r="AY257" s="89"/>
      <c r="AZ257" s="89"/>
      <c r="BA257" s="89"/>
      <c r="BB257" s="89"/>
      <c r="BC257" s="89"/>
      <c r="BD257" s="89"/>
      <c r="BE257" s="89"/>
      <c r="BF257" s="89"/>
      <c r="BG257" s="89"/>
      <c r="BH257" s="89"/>
      <c r="BI257" s="89"/>
      <c r="BJ257" s="89"/>
      <c r="BK257" s="89"/>
      <c r="BL257" s="89"/>
      <c r="BM257" s="89"/>
      <c r="BN257" s="89"/>
      <c r="BO257" s="113"/>
      <c r="BP257" s="113"/>
      <c r="BQ257" s="113"/>
      <c r="BR257" s="113"/>
      <c r="BS257" s="113"/>
      <c r="BT257" s="113"/>
      <c r="BU257" s="113"/>
      <c r="BV257" s="618"/>
      <c r="BW257" s="1001"/>
    </row>
    <row r="258" spans="2:75">
      <c r="B258" s="872" t="s">
        <v>3047</v>
      </c>
      <c r="C258" s="73" t="s">
        <v>3048</v>
      </c>
      <c r="D258" s="860" t="s">
        <v>1367</v>
      </c>
      <c r="E258" s="614" t="s">
        <v>3049</v>
      </c>
      <c r="F258" s="614" t="s">
        <v>3055</v>
      </c>
      <c r="G258" s="860" t="s">
        <v>3051</v>
      </c>
      <c r="H258" s="995" t="s">
        <v>3052</v>
      </c>
      <c r="I258" s="860" t="s">
        <v>2643</v>
      </c>
      <c r="J258" s="154">
        <v>1</v>
      </c>
      <c r="K258" s="113" t="s">
        <v>3056</v>
      </c>
      <c r="L258" s="119">
        <v>41.2</v>
      </c>
      <c r="M258" s="119">
        <v>0.3</v>
      </c>
      <c r="N258" s="119">
        <v>54</v>
      </c>
      <c r="O258" s="119">
        <v>0.8</v>
      </c>
      <c r="P258" s="119">
        <v>0.6</v>
      </c>
      <c r="Q258" s="119">
        <v>0</v>
      </c>
      <c r="R258" s="119">
        <v>0.1</v>
      </c>
      <c r="S258" s="87"/>
      <c r="T258" s="87"/>
      <c r="U258" s="87"/>
      <c r="V258" s="119">
        <v>3.7</v>
      </c>
      <c r="W258" s="119">
        <v>0</v>
      </c>
      <c r="X258" s="119">
        <v>103.15</v>
      </c>
      <c r="Y258" s="119">
        <v>1.6</v>
      </c>
      <c r="Z258" s="119">
        <v>101.55</v>
      </c>
      <c r="AA258" s="874">
        <v>0</v>
      </c>
      <c r="AB258" s="874">
        <v>0.98221396336607392</v>
      </c>
      <c r="AC258" s="874">
        <v>0</v>
      </c>
      <c r="AD258" s="874">
        <v>1.7786036633926083E-2</v>
      </c>
      <c r="AE258" s="874">
        <v>1</v>
      </c>
      <c r="AF258" s="874"/>
      <c r="AG258" s="875">
        <f t="shared" si="86"/>
        <v>0.98221396336607392</v>
      </c>
      <c r="AH258" s="875">
        <f t="shared" si="83"/>
        <v>0</v>
      </c>
      <c r="AI258" s="875">
        <f t="shared" si="83"/>
        <v>1.7786036633926083E-2</v>
      </c>
      <c r="AJ258" s="875">
        <f t="shared" si="66"/>
        <v>1</v>
      </c>
      <c r="AK258" s="968"/>
      <c r="AL258" s="113"/>
      <c r="AM258" s="73"/>
      <c r="AN258" s="73"/>
      <c r="AO258" s="876"/>
      <c r="AP258" s="876"/>
      <c r="AQ258" s="113"/>
      <c r="AR258" s="113"/>
      <c r="AS258" s="113"/>
      <c r="AT258" s="113"/>
      <c r="AU258" s="113"/>
      <c r="AV258" s="89"/>
      <c r="AW258" s="89"/>
      <c r="AX258" s="89"/>
      <c r="AY258" s="89"/>
      <c r="AZ258" s="89"/>
      <c r="BA258" s="89"/>
      <c r="BB258" s="89"/>
      <c r="BC258" s="89"/>
      <c r="BD258" s="89"/>
      <c r="BE258" s="89"/>
      <c r="BF258" s="89"/>
      <c r="BG258" s="89"/>
      <c r="BH258" s="89"/>
      <c r="BI258" s="89"/>
      <c r="BJ258" s="89"/>
      <c r="BK258" s="89"/>
      <c r="BL258" s="89"/>
      <c r="BM258" s="89"/>
      <c r="BN258" s="89"/>
      <c r="BO258" s="113"/>
      <c r="BP258" s="113"/>
      <c r="BQ258" s="113"/>
      <c r="BR258" s="113"/>
      <c r="BS258" s="113"/>
      <c r="BT258" s="113"/>
      <c r="BU258" s="113"/>
      <c r="BV258" s="618"/>
      <c r="BW258" s="1001"/>
    </row>
    <row r="259" spans="2:75">
      <c r="B259" s="872" t="s">
        <v>3047</v>
      </c>
      <c r="C259" s="73" t="s">
        <v>3048</v>
      </c>
      <c r="D259" s="860" t="s">
        <v>1367</v>
      </c>
      <c r="E259" s="614" t="s">
        <v>3049</v>
      </c>
      <c r="F259" s="614" t="s">
        <v>3055</v>
      </c>
      <c r="G259" s="860" t="s">
        <v>3051</v>
      </c>
      <c r="H259" s="995" t="s">
        <v>3052</v>
      </c>
      <c r="I259" s="860" t="s">
        <v>2643</v>
      </c>
      <c r="J259" s="154">
        <v>1</v>
      </c>
      <c r="K259" s="113" t="s">
        <v>3057</v>
      </c>
      <c r="L259" s="119">
        <v>42.6</v>
      </c>
      <c r="M259" s="119">
        <v>0</v>
      </c>
      <c r="N259" s="119">
        <v>55.5</v>
      </c>
      <c r="O259" s="119">
        <v>0.1</v>
      </c>
      <c r="P259" s="119">
        <v>0.1</v>
      </c>
      <c r="Q259" s="119">
        <v>0</v>
      </c>
      <c r="R259" s="119">
        <v>0.2</v>
      </c>
      <c r="S259" s="87"/>
      <c r="T259" s="87"/>
      <c r="U259" s="87"/>
      <c r="V259" s="119">
        <v>3.6</v>
      </c>
      <c r="W259" s="119">
        <v>0</v>
      </c>
      <c r="X259" s="119">
        <v>101.85</v>
      </c>
      <c r="Y259" s="119">
        <v>1.52</v>
      </c>
      <c r="Z259" s="119">
        <v>102.03</v>
      </c>
      <c r="AA259" s="874">
        <v>0</v>
      </c>
      <c r="AB259" s="874">
        <v>0.95566764003185567</v>
      </c>
      <c r="AC259" s="874">
        <v>0</v>
      </c>
      <c r="AD259" s="874">
        <v>4.433235996814433E-2</v>
      </c>
      <c r="AE259" s="874">
        <v>1</v>
      </c>
      <c r="AF259" s="874"/>
      <c r="AG259" s="875">
        <f t="shared" si="86"/>
        <v>0.95566764003185567</v>
      </c>
      <c r="AH259" s="875">
        <f t="shared" si="83"/>
        <v>0</v>
      </c>
      <c r="AI259" s="875">
        <f t="shared" si="83"/>
        <v>4.433235996814433E-2</v>
      </c>
      <c r="AJ259" s="875">
        <f t="shared" si="66"/>
        <v>1</v>
      </c>
      <c r="AK259" s="968"/>
      <c r="AL259" s="113"/>
      <c r="AM259" s="73"/>
      <c r="AN259" s="73"/>
      <c r="AO259" s="876"/>
      <c r="AP259" s="876"/>
      <c r="AQ259" s="113"/>
      <c r="AR259" s="113"/>
      <c r="AS259" s="113"/>
      <c r="AT259" s="113"/>
      <c r="AU259" s="113"/>
      <c r="AV259" s="89"/>
      <c r="AW259" s="89"/>
      <c r="AX259" s="89"/>
      <c r="AY259" s="89"/>
      <c r="AZ259" s="89"/>
      <c r="BA259" s="89"/>
      <c r="BB259" s="89"/>
      <c r="BC259" s="89"/>
      <c r="BD259" s="89"/>
      <c r="BE259" s="89"/>
      <c r="BF259" s="89"/>
      <c r="BG259" s="89"/>
      <c r="BH259" s="89"/>
      <c r="BI259" s="89"/>
      <c r="BJ259" s="89"/>
      <c r="BK259" s="89"/>
      <c r="BL259" s="89"/>
      <c r="BM259" s="89"/>
      <c r="BN259" s="89"/>
      <c r="BO259" s="113"/>
      <c r="BP259" s="113"/>
      <c r="BQ259" s="113"/>
      <c r="BR259" s="113"/>
      <c r="BS259" s="113"/>
      <c r="BT259" s="113"/>
      <c r="BU259" s="113"/>
      <c r="BV259" s="618"/>
      <c r="BW259" s="1001"/>
    </row>
    <row r="260" spans="2:75">
      <c r="B260" s="872" t="s">
        <v>3047</v>
      </c>
      <c r="C260" s="73" t="s">
        <v>3048</v>
      </c>
      <c r="D260" s="860" t="s">
        <v>1367</v>
      </c>
      <c r="E260" s="614" t="s">
        <v>3049</v>
      </c>
      <c r="F260" s="614" t="s">
        <v>3058</v>
      </c>
      <c r="G260" s="860" t="s">
        <v>3051</v>
      </c>
      <c r="H260" s="995" t="s">
        <v>3052</v>
      </c>
      <c r="I260" s="860" t="s">
        <v>2643</v>
      </c>
      <c r="J260" s="154">
        <v>1</v>
      </c>
      <c r="K260" s="113" t="s">
        <v>3059</v>
      </c>
      <c r="L260" s="119">
        <v>42.3</v>
      </c>
      <c r="M260" s="119">
        <v>0.1</v>
      </c>
      <c r="N260" s="119">
        <v>55.2</v>
      </c>
      <c r="O260" s="119">
        <v>0.1</v>
      </c>
      <c r="P260" s="119">
        <v>0.3</v>
      </c>
      <c r="Q260" s="119">
        <v>0</v>
      </c>
      <c r="R260" s="119">
        <v>0.2</v>
      </c>
      <c r="S260" s="87"/>
      <c r="T260" s="87"/>
      <c r="U260" s="87"/>
      <c r="V260" s="119">
        <v>3.8</v>
      </c>
      <c r="W260" s="119">
        <v>0</v>
      </c>
      <c r="X260" s="119">
        <v>103.06</v>
      </c>
      <c r="Y260" s="119">
        <v>1.58</v>
      </c>
      <c r="Z260" s="119">
        <v>101.48</v>
      </c>
      <c r="AA260" s="874">
        <v>0</v>
      </c>
      <c r="AB260" s="880">
        <v>1.0087602867002921</v>
      </c>
      <c r="AC260" s="874">
        <v>0</v>
      </c>
      <c r="AD260" s="880">
        <v>-8.7602867002920526E-3</v>
      </c>
      <c r="AE260" s="874">
        <v>1</v>
      </c>
      <c r="AF260" s="874"/>
      <c r="AG260" s="875">
        <f t="shared" ref="AG260" si="87">AB260+AD260</f>
        <v>1</v>
      </c>
      <c r="AH260" s="875">
        <f t="shared" si="83"/>
        <v>0</v>
      </c>
      <c r="AI260" s="875">
        <f>0</f>
        <v>0</v>
      </c>
      <c r="AJ260" s="875">
        <f t="shared" si="66"/>
        <v>1</v>
      </c>
      <c r="AK260" s="968"/>
      <c r="AL260" s="113"/>
      <c r="AM260" s="73"/>
      <c r="AN260" s="73"/>
      <c r="AO260" s="876"/>
      <c r="AP260" s="876"/>
      <c r="AQ260" s="113"/>
      <c r="AR260" s="113"/>
      <c r="AS260" s="113"/>
      <c r="AT260" s="113"/>
      <c r="AU260" s="113"/>
      <c r="AV260" s="89"/>
      <c r="AW260" s="89"/>
      <c r="AX260" s="89"/>
      <c r="AY260" s="89"/>
      <c r="AZ260" s="89"/>
      <c r="BA260" s="89"/>
      <c r="BB260" s="89"/>
      <c r="BC260" s="89"/>
      <c r="BD260" s="89"/>
      <c r="BE260" s="89"/>
      <c r="BF260" s="89"/>
      <c r="BG260" s="89"/>
      <c r="BH260" s="89"/>
      <c r="BI260" s="89"/>
      <c r="BJ260" s="89"/>
      <c r="BK260" s="89"/>
      <c r="BL260" s="89"/>
      <c r="BM260" s="89"/>
      <c r="BN260" s="89"/>
      <c r="BO260" s="113"/>
      <c r="BP260" s="113"/>
      <c r="BQ260" s="113"/>
      <c r="BR260" s="113"/>
      <c r="BS260" s="113"/>
      <c r="BT260" s="113"/>
      <c r="BU260" s="113"/>
      <c r="BV260" s="618"/>
      <c r="BW260" s="1001"/>
    </row>
    <row r="261" spans="2:75">
      <c r="B261" s="872" t="s">
        <v>3047</v>
      </c>
      <c r="C261" s="73" t="s">
        <v>3048</v>
      </c>
      <c r="D261" s="860" t="s">
        <v>1367</v>
      </c>
      <c r="E261" s="614" t="s">
        <v>3049</v>
      </c>
      <c r="F261" s="614" t="s">
        <v>3058</v>
      </c>
      <c r="G261" s="860" t="s">
        <v>3051</v>
      </c>
      <c r="H261" s="995" t="s">
        <v>3052</v>
      </c>
      <c r="I261" s="860" t="s">
        <v>2643</v>
      </c>
      <c r="J261" s="154">
        <v>1</v>
      </c>
      <c r="K261" s="113" t="s">
        <v>3060</v>
      </c>
      <c r="L261" s="119">
        <v>42</v>
      </c>
      <c r="M261" s="119">
        <v>0.1</v>
      </c>
      <c r="N261" s="119">
        <v>55.3</v>
      </c>
      <c r="O261" s="119">
        <v>0.2</v>
      </c>
      <c r="P261" s="119">
        <v>0.2</v>
      </c>
      <c r="Q261" s="119">
        <v>0</v>
      </c>
      <c r="R261" s="119">
        <v>0.2</v>
      </c>
      <c r="S261" s="87"/>
      <c r="T261" s="87"/>
      <c r="U261" s="87"/>
      <c r="V261" s="119">
        <v>3.6</v>
      </c>
      <c r="W261" s="119">
        <v>0</v>
      </c>
      <c r="X261" s="119">
        <v>102.85</v>
      </c>
      <c r="Y261" s="119">
        <v>1.53</v>
      </c>
      <c r="Z261" s="119">
        <v>101.32</v>
      </c>
      <c r="AA261" s="874">
        <v>0</v>
      </c>
      <c r="AB261" s="874">
        <v>0.95566764003185567</v>
      </c>
      <c r="AC261" s="874">
        <v>0</v>
      </c>
      <c r="AD261" s="874">
        <v>4.433235996814433E-2</v>
      </c>
      <c r="AE261" s="874">
        <v>1</v>
      </c>
      <c r="AF261" s="874"/>
      <c r="AG261" s="875">
        <f t="shared" si="86"/>
        <v>0.95566764003185567</v>
      </c>
      <c r="AH261" s="875">
        <f t="shared" si="83"/>
        <v>0</v>
      </c>
      <c r="AI261" s="875">
        <f t="shared" si="83"/>
        <v>4.433235996814433E-2</v>
      </c>
      <c r="AJ261" s="875">
        <f t="shared" si="66"/>
        <v>1</v>
      </c>
      <c r="AK261" s="968"/>
      <c r="AL261" s="113"/>
      <c r="AM261" s="73"/>
      <c r="AN261" s="73"/>
      <c r="AO261" s="876"/>
      <c r="AP261" s="876"/>
      <c r="AQ261" s="113"/>
      <c r="AR261" s="113"/>
      <c r="AS261" s="113"/>
      <c r="AT261" s="113"/>
      <c r="AU261" s="113"/>
      <c r="AV261" s="89"/>
      <c r="AW261" s="89"/>
      <c r="AX261" s="89"/>
      <c r="AY261" s="89"/>
      <c r="AZ261" s="89"/>
      <c r="BA261" s="89"/>
      <c r="BB261" s="89"/>
      <c r="BC261" s="89"/>
      <c r="BD261" s="89"/>
      <c r="BE261" s="89"/>
      <c r="BF261" s="89"/>
      <c r="BG261" s="89"/>
      <c r="BH261" s="89"/>
      <c r="BI261" s="89"/>
      <c r="BJ261" s="89"/>
      <c r="BK261" s="89"/>
      <c r="BL261" s="89"/>
      <c r="BM261" s="89"/>
      <c r="BN261" s="89"/>
      <c r="BO261" s="113"/>
      <c r="BP261" s="113"/>
      <c r="BQ261" s="113"/>
      <c r="BR261" s="113"/>
      <c r="BS261" s="113"/>
      <c r="BT261" s="113"/>
      <c r="BU261" s="113"/>
      <c r="BV261" s="618"/>
      <c r="BW261" s="1001"/>
    </row>
    <row r="262" spans="2:75">
      <c r="B262" s="872" t="s">
        <v>3047</v>
      </c>
      <c r="C262" s="73" t="s">
        <v>3048</v>
      </c>
      <c r="D262" s="860" t="s">
        <v>1367</v>
      </c>
      <c r="E262" s="614" t="s">
        <v>3049</v>
      </c>
      <c r="F262" s="614" t="s">
        <v>3058</v>
      </c>
      <c r="G262" s="860" t="s">
        <v>3051</v>
      </c>
      <c r="H262" s="995" t="s">
        <v>3052</v>
      </c>
      <c r="I262" s="860" t="s">
        <v>2643</v>
      </c>
      <c r="J262" s="154">
        <v>1</v>
      </c>
      <c r="K262" s="113" t="s">
        <v>3061</v>
      </c>
      <c r="L262" s="119">
        <v>41.8</v>
      </c>
      <c r="M262" s="119">
        <v>0.1</v>
      </c>
      <c r="N262" s="119">
        <v>55.4</v>
      </c>
      <c r="O262" s="119">
        <v>0.2</v>
      </c>
      <c r="P262" s="119">
        <v>0.1</v>
      </c>
      <c r="Q262" s="119">
        <v>0</v>
      </c>
      <c r="R262" s="119">
        <v>0.1</v>
      </c>
      <c r="S262" s="87"/>
      <c r="T262" s="87"/>
      <c r="U262" s="87"/>
      <c r="V262" s="119">
        <v>3.5</v>
      </c>
      <c r="W262" s="119">
        <v>0</v>
      </c>
      <c r="X262" s="119">
        <v>102.66</v>
      </c>
      <c r="Y262" s="119">
        <v>1.49</v>
      </c>
      <c r="Z262" s="119">
        <v>101.17</v>
      </c>
      <c r="AA262" s="874">
        <v>0</v>
      </c>
      <c r="AB262" s="874">
        <v>0.92912131669763742</v>
      </c>
      <c r="AC262" s="874">
        <v>0</v>
      </c>
      <c r="AD262" s="874">
        <v>7.0878683302362577E-2</v>
      </c>
      <c r="AE262" s="874">
        <v>1</v>
      </c>
      <c r="AF262" s="874"/>
      <c r="AG262" s="875">
        <f t="shared" si="86"/>
        <v>0.92912131669763742</v>
      </c>
      <c r="AH262" s="875">
        <f t="shared" si="83"/>
        <v>0</v>
      </c>
      <c r="AI262" s="875">
        <f t="shared" si="83"/>
        <v>7.0878683302362577E-2</v>
      </c>
      <c r="AJ262" s="875">
        <f t="shared" si="66"/>
        <v>1</v>
      </c>
      <c r="AK262" s="968"/>
      <c r="AL262" s="113"/>
      <c r="AM262" s="73"/>
      <c r="AN262" s="73"/>
      <c r="AO262" s="876"/>
      <c r="AP262" s="876"/>
      <c r="AQ262" s="113"/>
      <c r="AR262" s="113"/>
      <c r="AS262" s="113"/>
      <c r="AT262" s="113"/>
      <c r="AU262" s="113"/>
      <c r="AV262" s="89"/>
      <c r="AW262" s="89"/>
      <c r="AX262" s="89"/>
      <c r="AY262" s="89"/>
      <c r="AZ262" s="89"/>
      <c r="BA262" s="89"/>
      <c r="BB262" s="89"/>
      <c r="BC262" s="89"/>
      <c r="BD262" s="89"/>
      <c r="BE262" s="89"/>
      <c r="BF262" s="89"/>
      <c r="BG262" s="89"/>
      <c r="BH262" s="89"/>
      <c r="BI262" s="89"/>
      <c r="BJ262" s="89"/>
      <c r="BK262" s="89"/>
      <c r="BL262" s="89"/>
      <c r="BM262" s="89"/>
      <c r="BN262" s="89"/>
      <c r="BO262" s="113"/>
      <c r="BP262" s="113"/>
      <c r="BQ262" s="113"/>
      <c r="BR262" s="113"/>
      <c r="BS262" s="113"/>
      <c r="BT262" s="113"/>
      <c r="BU262" s="113"/>
      <c r="BV262" s="618"/>
      <c r="BW262" s="1001"/>
    </row>
    <row r="263" spans="2:75">
      <c r="B263" s="872" t="s">
        <v>3047</v>
      </c>
      <c r="C263" s="73" t="s">
        <v>3048</v>
      </c>
      <c r="D263" s="860" t="s">
        <v>1367</v>
      </c>
      <c r="E263" s="614" t="s">
        <v>3049</v>
      </c>
      <c r="F263" s="614" t="s">
        <v>3058</v>
      </c>
      <c r="G263" s="860" t="s">
        <v>3051</v>
      </c>
      <c r="H263" s="995" t="s">
        <v>3052</v>
      </c>
      <c r="I263" s="860" t="s">
        <v>2643</v>
      </c>
      <c r="J263" s="154">
        <v>1</v>
      </c>
      <c r="K263" s="113" t="s">
        <v>3062</v>
      </c>
      <c r="L263" s="119">
        <v>42.3</v>
      </c>
      <c r="M263" s="119">
        <v>0</v>
      </c>
      <c r="N263" s="119">
        <v>56</v>
      </c>
      <c r="O263" s="119">
        <v>0.1</v>
      </c>
      <c r="P263" s="119">
        <v>0.4</v>
      </c>
      <c r="Q263" s="119">
        <v>0</v>
      </c>
      <c r="R263" s="119">
        <v>0.2</v>
      </c>
      <c r="S263" s="87"/>
      <c r="T263" s="87"/>
      <c r="U263" s="87"/>
      <c r="V263" s="119">
        <v>3.8</v>
      </c>
      <c r="W263" s="119">
        <v>0</v>
      </c>
      <c r="X263" s="119">
        <v>103.82</v>
      </c>
      <c r="Y263" s="119">
        <v>1.6</v>
      </c>
      <c r="Z263" s="119">
        <v>102.22</v>
      </c>
      <c r="AA263" s="874">
        <v>0</v>
      </c>
      <c r="AB263" s="880">
        <v>1.0087602867002921</v>
      </c>
      <c r="AC263" s="874">
        <v>0</v>
      </c>
      <c r="AD263" s="880">
        <v>-8.7602867002920526E-3</v>
      </c>
      <c r="AE263" s="874">
        <v>1</v>
      </c>
      <c r="AF263" s="874"/>
      <c r="AG263" s="875">
        <f t="shared" ref="AG263" si="88">AB263+AD263</f>
        <v>1</v>
      </c>
      <c r="AH263" s="875">
        <f t="shared" si="83"/>
        <v>0</v>
      </c>
      <c r="AI263" s="875">
        <f>0</f>
        <v>0</v>
      </c>
      <c r="AJ263" s="875">
        <f t="shared" si="66"/>
        <v>1</v>
      </c>
      <c r="AK263" s="968"/>
      <c r="AL263" s="113"/>
      <c r="AM263" s="73"/>
      <c r="AN263" s="73"/>
      <c r="AO263" s="876"/>
      <c r="AP263" s="876"/>
      <c r="AQ263" s="113"/>
      <c r="AR263" s="113"/>
      <c r="AS263" s="113"/>
      <c r="AT263" s="113"/>
      <c r="AU263" s="113"/>
      <c r="AV263" s="89"/>
      <c r="AW263" s="89"/>
      <c r="AX263" s="89"/>
      <c r="AY263" s="89"/>
      <c r="AZ263" s="89"/>
      <c r="BA263" s="89"/>
      <c r="BB263" s="89"/>
      <c r="BC263" s="89"/>
      <c r="BD263" s="89"/>
      <c r="BE263" s="89"/>
      <c r="BF263" s="89"/>
      <c r="BG263" s="89"/>
      <c r="BH263" s="89"/>
      <c r="BI263" s="89"/>
      <c r="BJ263" s="89"/>
      <c r="BK263" s="89"/>
      <c r="BL263" s="89"/>
      <c r="BM263" s="89"/>
      <c r="BN263" s="89"/>
      <c r="BO263" s="113"/>
      <c r="BP263" s="113"/>
      <c r="BQ263" s="113"/>
      <c r="BR263" s="113"/>
      <c r="BS263" s="113"/>
      <c r="BT263" s="113"/>
      <c r="BU263" s="113"/>
      <c r="BV263" s="618"/>
      <c r="BW263" s="1001"/>
    </row>
    <row r="264" spans="2:75">
      <c r="B264" s="872" t="s">
        <v>3047</v>
      </c>
      <c r="C264" s="73" t="s">
        <v>3048</v>
      </c>
      <c r="D264" s="860" t="s">
        <v>1367</v>
      </c>
      <c r="E264" s="614" t="s">
        <v>3049</v>
      </c>
      <c r="F264" s="614" t="s">
        <v>3063</v>
      </c>
      <c r="G264" s="860" t="s">
        <v>3051</v>
      </c>
      <c r="H264" s="995" t="s">
        <v>3052</v>
      </c>
      <c r="I264" s="860" t="s">
        <v>2643</v>
      </c>
      <c r="J264" s="154">
        <v>1</v>
      </c>
      <c r="K264" s="113" t="s">
        <v>3064</v>
      </c>
      <c r="L264" s="119">
        <v>40.299999999999997</v>
      </c>
      <c r="M264" s="119">
        <v>1.1000000000000001</v>
      </c>
      <c r="N264" s="119">
        <v>53.6</v>
      </c>
      <c r="O264" s="119">
        <v>0</v>
      </c>
      <c r="P264" s="119">
        <v>0.6</v>
      </c>
      <c r="Q264" s="119">
        <v>0</v>
      </c>
      <c r="R264" s="119">
        <v>0.1</v>
      </c>
      <c r="S264" s="87"/>
      <c r="T264" s="87"/>
      <c r="U264" s="87"/>
      <c r="V264" s="119">
        <v>3.7</v>
      </c>
      <c r="W264" s="119">
        <v>0</v>
      </c>
      <c r="X264" s="119">
        <v>101.37</v>
      </c>
      <c r="Y264" s="119">
        <v>1.56</v>
      </c>
      <c r="Z264" s="119">
        <v>99.81</v>
      </c>
      <c r="AA264" s="874">
        <v>0</v>
      </c>
      <c r="AB264" s="874">
        <v>0.98221396336607392</v>
      </c>
      <c r="AC264" s="874">
        <v>0</v>
      </c>
      <c r="AD264" s="874">
        <v>1.7786036633926083E-2</v>
      </c>
      <c r="AE264" s="874">
        <v>1</v>
      </c>
      <c r="AF264" s="874"/>
      <c r="AG264" s="875">
        <f t="shared" si="86"/>
        <v>0.98221396336607392</v>
      </c>
      <c r="AH264" s="875">
        <f t="shared" si="83"/>
        <v>0</v>
      </c>
      <c r="AI264" s="875">
        <f t="shared" si="83"/>
        <v>1.7786036633926083E-2</v>
      </c>
      <c r="AJ264" s="875">
        <f t="shared" si="66"/>
        <v>1</v>
      </c>
      <c r="AK264" s="968"/>
      <c r="AL264" s="113"/>
      <c r="AM264" s="73"/>
      <c r="AN264" s="73"/>
      <c r="AO264" s="876"/>
      <c r="AP264" s="876"/>
      <c r="AQ264" s="113"/>
      <c r="AR264" s="113"/>
      <c r="AS264" s="113"/>
      <c r="AT264" s="113"/>
      <c r="AU264" s="113"/>
      <c r="AV264" s="89"/>
      <c r="AW264" s="89"/>
      <c r="AX264" s="89"/>
      <c r="AY264" s="89"/>
      <c r="AZ264" s="89"/>
      <c r="BA264" s="89"/>
      <c r="BB264" s="89"/>
      <c r="BC264" s="89"/>
      <c r="BD264" s="89"/>
      <c r="BE264" s="89"/>
      <c r="BF264" s="89"/>
      <c r="BG264" s="89"/>
      <c r="BH264" s="89"/>
      <c r="BI264" s="89"/>
      <c r="BJ264" s="89"/>
      <c r="BK264" s="89"/>
      <c r="BL264" s="89"/>
      <c r="BM264" s="89"/>
      <c r="BN264" s="89"/>
      <c r="BO264" s="113"/>
      <c r="BP264" s="113"/>
      <c r="BQ264" s="113"/>
      <c r="BR264" s="113"/>
      <c r="BS264" s="113"/>
      <c r="BT264" s="113"/>
      <c r="BU264" s="113"/>
      <c r="BV264" s="618"/>
      <c r="BW264" s="1001"/>
    </row>
    <row r="265" spans="2:75">
      <c r="B265" s="883" t="s">
        <v>2876</v>
      </c>
      <c r="C265" s="73" t="s">
        <v>2948</v>
      </c>
      <c r="D265" s="860" t="s">
        <v>1367</v>
      </c>
      <c r="E265" s="860" t="s">
        <v>3065</v>
      </c>
      <c r="F265" s="860" t="s">
        <v>3066</v>
      </c>
      <c r="G265" s="860" t="s">
        <v>2878</v>
      </c>
      <c r="H265" s="995" t="s">
        <v>2879</v>
      </c>
      <c r="I265" s="860" t="s">
        <v>165</v>
      </c>
      <c r="J265" s="379">
        <v>11</v>
      </c>
      <c r="K265" s="113" t="s">
        <v>3067</v>
      </c>
      <c r="L265" s="139">
        <v>42.572454545454548</v>
      </c>
      <c r="M265" s="139"/>
      <c r="N265" s="139">
        <v>53.391727272727273</v>
      </c>
      <c r="O265" s="139"/>
      <c r="P265" s="139">
        <v>0.22127272727272729</v>
      </c>
      <c r="Q265" s="139"/>
      <c r="R265" s="139">
        <v>0.16318181818181818</v>
      </c>
      <c r="S265" s="139">
        <v>4.581818181818182E-2</v>
      </c>
      <c r="T265" s="139">
        <v>2.927272727272728E-2</v>
      </c>
      <c r="U265" s="139">
        <v>1.06E-2</v>
      </c>
      <c r="V265" s="139">
        <v>2.843818181818182</v>
      </c>
      <c r="W265" s="139">
        <v>0.35336363636363638</v>
      </c>
      <c r="X265" s="139">
        <v>98.756818181818204</v>
      </c>
      <c r="Y265" s="139"/>
      <c r="Z265" s="139"/>
      <c r="AA265" s="874">
        <v>0.12425676107665749</v>
      </c>
      <c r="AB265" s="874">
        <v>0.75492916958274014</v>
      </c>
      <c r="AC265" s="874">
        <v>5.1896554026088469E-2</v>
      </c>
      <c r="AD265" s="874">
        <v>0.19317427639117138</v>
      </c>
      <c r="AE265" s="874">
        <v>1</v>
      </c>
      <c r="AF265" s="874"/>
      <c r="AG265" s="875">
        <f t="shared" si="86"/>
        <v>0.75492916958274014</v>
      </c>
      <c r="AH265" s="875">
        <f t="shared" si="83"/>
        <v>5.1896554026088469E-2</v>
      </c>
      <c r="AI265" s="875">
        <f t="shared" si="83"/>
        <v>0.19317427639117138</v>
      </c>
      <c r="AJ265" s="875">
        <f t="shared" si="66"/>
        <v>1</v>
      </c>
      <c r="AK265" s="968"/>
      <c r="AL265" s="113"/>
      <c r="AM265" s="73"/>
      <c r="AN265" s="73"/>
      <c r="AO265" s="876"/>
      <c r="AP265" s="876"/>
      <c r="AQ265" s="113"/>
      <c r="AR265" s="113"/>
      <c r="AS265" s="113"/>
      <c r="AT265" s="113"/>
      <c r="AU265" s="113"/>
      <c r="AV265" s="89"/>
      <c r="AW265" s="89"/>
      <c r="AX265" s="89"/>
      <c r="AY265" s="89"/>
      <c r="AZ265" s="89"/>
      <c r="BA265" s="89"/>
      <c r="BB265" s="89"/>
      <c r="BC265" s="89"/>
      <c r="BD265" s="89"/>
      <c r="BE265" s="89"/>
      <c r="BF265" s="89"/>
      <c r="BG265" s="89"/>
      <c r="BH265" s="89"/>
      <c r="BI265" s="89"/>
      <c r="BJ265" s="89"/>
      <c r="BK265" s="89"/>
      <c r="BL265" s="89"/>
      <c r="BM265" s="89"/>
      <c r="BN265" s="89"/>
      <c r="BO265" s="113"/>
      <c r="BP265" s="113"/>
      <c r="BQ265" s="113"/>
      <c r="BR265" s="113"/>
      <c r="BS265" s="113"/>
      <c r="BT265" s="113"/>
      <c r="BU265" s="113"/>
      <c r="BV265" s="618"/>
      <c r="BW265" s="1001"/>
    </row>
    <row r="266" spans="2:75">
      <c r="B266" s="883" t="s">
        <v>2876</v>
      </c>
      <c r="C266" s="73" t="s">
        <v>2948</v>
      </c>
      <c r="D266" s="860" t="s">
        <v>1367</v>
      </c>
      <c r="E266" s="860" t="s">
        <v>3065</v>
      </c>
      <c r="F266" s="860" t="s">
        <v>3066</v>
      </c>
      <c r="G266" s="860" t="s">
        <v>2878</v>
      </c>
      <c r="H266" s="995" t="s">
        <v>2879</v>
      </c>
      <c r="I266" s="860" t="s">
        <v>165</v>
      </c>
      <c r="J266" s="379">
        <v>14</v>
      </c>
      <c r="K266" s="113" t="s">
        <v>3068</v>
      </c>
      <c r="L266" s="139">
        <v>41.913785714285716</v>
      </c>
      <c r="M266" s="139"/>
      <c r="N266" s="139">
        <v>53.899357142857163</v>
      </c>
      <c r="O266" s="139"/>
      <c r="P266" s="139">
        <v>0.10742857142857144</v>
      </c>
      <c r="Q266" s="139"/>
      <c r="R266" s="139">
        <v>0.10064285714285713</v>
      </c>
      <c r="S266" s="139">
        <v>1.1333333333333334E-2</v>
      </c>
      <c r="T266" s="139">
        <v>2.2000000000000002E-2</v>
      </c>
      <c r="U266" s="139">
        <v>1.925E-2</v>
      </c>
      <c r="V266" s="139">
        <v>2.5662857142857143</v>
      </c>
      <c r="W266" s="139">
        <v>0.47900000000000009</v>
      </c>
      <c r="X266" s="139">
        <v>98.323214285714329</v>
      </c>
      <c r="Y266" s="139"/>
      <c r="Z266" s="139"/>
      <c r="AA266" s="874">
        <v>0.18665107993765312</v>
      </c>
      <c r="AB266" s="874">
        <v>0.68125450339413707</v>
      </c>
      <c r="AC266" s="874">
        <v>7.034806873255986E-2</v>
      </c>
      <c r="AD266" s="874">
        <v>0.24839742787330307</v>
      </c>
      <c r="AE266" s="874">
        <v>1</v>
      </c>
      <c r="AF266" s="874"/>
      <c r="AG266" s="875">
        <f t="shared" si="86"/>
        <v>0.68125450339413707</v>
      </c>
      <c r="AH266" s="875">
        <f t="shared" si="83"/>
        <v>7.034806873255986E-2</v>
      </c>
      <c r="AI266" s="875">
        <f t="shared" si="83"/>
        <v>0.24839742787330307</v>
      </c>
      <c r="AJ266" s="875">
        <f t="shared" si="66"/>
        <v>1</v>
      </c>
      <c r="AK266" s="968">
        <v>30</v>
      </c>
      <c r="AL266" s="113" t="s">
        <v>165</v>
      </c>
      <c r="AM266" s="113">
        <v>23</v>
      </c>
      <c r="AN266" s="113" t="s">
        <v>3069</v>
      </c>
      <c r="AO266" s="876">
        <f>W266*1*10000</f>
        <v>4790.0000000000009</v>
      </c>
      <c r="AP266" s="876">
        <f>V266*1*10000</f>
        <v>25662.857142857141</v>
      </c>
      <c r="AQ266" s="89">
        <v>2.7278260869565218</v>
      </c>
      <c r="AR266" s="89">
        <v>2.8260869565217391E-2</v>
      </c>
      <c r="AS266" s="89"/>
      <c r="AT266" s="89">
        <v>1.7043478260869567</v>
      </c>
      <c r="AU266" s="89">
        <v>778.08695652173913</v>
      </c>
      <c r="AV266" s="89"/>
      <c r="AW266" s="89">
        <v>1262.0869565217392</v>
      </c>
      <c r="AX266" s="89">
        <v>2410.4347826086955</v>
      </c>
      <c r="AY266" s="89">
        <v>261.26086956521738</v>
      </c>
      <c r="AZ266" s="89">
        <v>1074.0434782608695</v>
      </c>
      <c r="BA266" s="89">
        <v>147.30434782608697</v>
      </c>
      <c r="BB266" s="89">
        <v>26.743478260869573</v>
      </c>
      <c r="BC266" s="89">
        <v>123.04347826086956</v>
      </c>
      <c r="BD266" s="89">
        <v>12.599999999999998</v>
      </c>
      <c r="BE266" s="89">
        <v>62.721739130434791</v>
      </c>
      <c r="BF266" s="89">
        <v>344.91304347826087</v>
      </c>
      <c r="BG266" s="89">
        <v>11.479565217391302</v>
      </c>
      <c r="BH266" s="89">
        <v>29.378260869565214</v>
      </c>
      <c r="BI266" s="89">
        <v>3.6291304347826081</v>
      </c>
      <c r="BJ266" s="89">
        <v>21.35217391304348</v>
      </c>
      <c r="BK266" s="89">
        <v>3.2178260869565221</v>
      </c>
      <c r="BL266" s="89">
        <v>48.099999999999987</v>
      </c>
      <c r="BM266" s="89">
        <v>8.5739130434782602</v>
      </c>
      <c r="BN266" s="89"/>
      <c r="BO266" s="89"/>
      <c r="BP266" s="89">
        <v>1.0482608695652174</v>
      </c>
      <c r="BQ266" s="89">
        <v>0.25130434782608696</v>
      </c>
      <c r="BR266" s="89">
        <v>1.0434782608695651E-2</v>
      </c>
      <c r="BS266" s="89"/>
      <c r="BT266" s="89">
        <v>9.1369565217391298</v>
      </c>
      <c r="BU266" s="89"/>
      <c r="BV266" s="618"/>
      <c r="BW266" s="1001"/>
    </row>
    <row r="267" spans="2:75">
      <c r="B267" s="883" t="s">
        <v>2876</v>
      </c>
      <c r="C267" s="73" t="s">
        <v>2948</v>
      </c>
      <c r="D267" s="860" t="s">
        <v>1367</v>
      </c>
      <c r="E267" s="860" t="s">
        <v>3065</v>
      </c>
      <c r="F267" s="860" t="s">
        <v>3070</v>
      </c>
      <c r="G267" s="860" t="s">
        <v>2878</v>
      </c>
      <c r="H267" s="995" t="s">
        <v>2879</v>
      </c>
      <c r="I267" s="860" t="s">
        <v>165</v>
      </c>
      <c r="J267" s="379">
        <v>13</v>
      </c>
      <c r="K267" s="113" t="s">
        <v>3071</v>
      </c>
      <c r="L267" s="139">
        <v>42.268153846153844</v>
      </c>
      <c r="M267" s="139"/>
      <c r="N267" s="139">
        <v>53.764307692307689</v>
      </c>
      <c r="O267" s="139"/>
      <c r="P267" s="139">
        <v>0.25515384615384618</v>
      </c>
      <c r="Q267" s="139"/>
      <c r="R267" s="139">
        <v>0.12592307692307692</v>
      </c>
      <c r="S267" s="139">
        <v>4.338461538461539E-2</v>
      </c>
      <c r="T267" s="139">
        <v>5.7846153846153839E-2</v>
      </c>
      <c r="U267" s="139">
        <v>9.3076923076923085E-3</v>
      </c>
      <c r="V267" s="139">
        <v>2.9456923076923087</v>
      </c>
      <c r="W267" s="139">
        <v>0.31715384615384618</v>
      </c>
      <c r="X267" s="139">
        <v>98.8516153846154</v>
      </c>
      <c r="Y267" s="139"/>
      <c r="Z267" s="139"/>
      <c r="AA267" s="874">
        <v>0.10766699744085233</v>
      </c>
      <c r="AB267" s="874">
        <v>0.78197300443119422</v>
      </c>
      <c r="AC267" s="874">
        <v>4.6578623315295366E-2</v>
      </c>
      <c r="AD267" s="874">
        <v>0.17144837225351042</v>
      </c>
      <c r="AE267" s="874">
        <v>1</v>
      </c>
      <c r="AF267" s="874"/>
      <c r="AG267" s="875">
        <f t="shared" si="86"/>
        <v>0.78197300443119422</v>
      </c>
      <c r="AH267" s="875">
        <f t="shared" si="83"/>
        <v>4.6578623315295366E-2</v>
      </c>
      <c r="AI267" s="875">
        <f t="shared" si="83"/>
        <v>0.17144837225351042</v>
      </c>
      <c r="AJ267" s="875">
        <f t="shared" si="66"/>
        <v>1</v>
      </c>
      <c r="AK267" s="968"/>
      <c r="AL267" s="113"/>
      <c r="AM267" s="73"/>
      <c r="AN267" s="73"/>
      <c r="AO267" s="876"/>
      <c r="AP267" s="876"/>
      <c r="AQ267" s="113"/>
      <c r="AR267" s="113"/>
      <c r="AS267" s="113"/>
      <c r="AT267" s="113"/>
      <c r="AU267" s="113"/>
      <c r="AV267" s="89"/>
      <c r="AW267" s="89"/>
      <c r="AX267" s="89"/>
      <c r="AY267" s="89"/>
      <c r="AZ267" s="89"/>
      <c r="BA267" s="89"/>
      <c r="BB267" s="89"/>
      <c r="BC267" s="89"/>
      <c r="BD267" s="89"/>
      <c r="BE267" s="89"/>
      <c r="BF267" s="89"/>
      <c r="BG267" s="89"/>
      <c r="BH267" s="89"/>
      <c r="BI267" s="89"/>
      <c r="BJ267" s="89"/>
      <c r="BK267" s="89"/>
      <c r="BL267" s="89"/>
      <c r="BM267" s="89"/>
      <c r="BN267" s="89"/>
      <c r="BO267" s="113"/>
      <c r="BP267" s="113"/>
      <c r="BQ267" s="113"/>
      <c r="BR267" s="113"/>
      <c r="BS267" s="113"/>
      <c r="BT267" s="113"/>
      <c r="BU267" s="113"/>
      <c r="BV267" s="618"/>
      <c r="BW267" s="1001"/>
    </row>
    <row r="268" spans="2:75" ht="15.75" thickBot="1">
      <c r="B268" s="909" t="s">
        <v>2876</v>
      </c>
      <c r="C268" s="75" t="s">
        <v>2948</v>
      </c>
      <c r="D268" s="646" t="s">
        <v>1367</v>
      </c>
      <c r="E268" s="646" t="s">
        <v>3065</v>
      </c>
      <c r="F268" s="646" t="s">
        <v>3070</v>
      </c>
      <c r="G268" s="646" t="s">
        <v>2878</v>
      </c>
      <c r="H268" s="997" t="s">
        <v>2879</v>
      </c>
      <c r="I268" s="646" t="s">
        <v>165</v>
      </c>
      <c r="J268" s="910">
        <v>14</v>
      </c>
      <c r="K268" s="114" t="s">
        <v>3072</v>
      </c>
      <c r="L268" s="179">
        <v>42.190214285714283</v>
      </c>
      <c r="M268" s="179"/>
      <c r="N268" s="179">
        <v>54.04821428571428</v>
      </c>
      <c r="O268" s="179"/>
      <c r="P268" s="179">
        <v>0.10250000000000001</v>
      </c>
      <c r="Q268" s="179"/>
      <c r="R268" s="179">
        <v>0.10392857142857145</v>
      </c>
      <c r="S268" s="179">
        <v>1.9071428571428573E-2</v>
      </c>
      <c r="T268" s="179">
        <v>9.642857142857144E-3</v>
      </c>
      <c r="U268" s="179">
        <v>6.1428571428571443E-3</v>
      </c>
      <c r="V268" s="179">
        <v>2.9430000000000001</v>
      </c>
      <c r="W268" s="179">
        <v>0.23742857142857146</v>
      </c>
      <c r="X268" s="179">
        <v>98.795285714285725</v>
      </c>
      <c r="Y268" s="179"/>
      <c r="Z268" s="179"/>
      <c r="AA268" s="899">
        <v>8.0675695354594443E-2</v>
      </c>
      <c r="AB268" s="899">
        <v>0.781258295726042</v>
      </c>
      <c r="AC268" s="899">
        <v>3.4869815160606762E-2</v>
      </c>
      <c r="AD268" s="899">
        <v>0.18387188911335123</v>
      </c>
      <c r="AE268" s="899">
        <v>1</v>
      </c>
      <c r="AF268" s="899"/>
      <c r="AG268" s="900">
        <f t="shared" si="86"/>
        <v>0.781258295726042</v>
      </c>
      <c r="AH268" s="900">
        <f t="shared" si="86"/>
        <v>3.4869815160606762E-2</v>
      </c>
      <c r="AI268" s="900">
        <f t="shared" si="86"/>
        <v>0.18387188911335123</v>
      </c>
      <c r="AJ268" s="900">
        <f t="shared" ref="AJ268" si="89">SUM(AG268:AI268)</f>
        <v>1</v>
      </c>
      <c r="AK268" s="971"/>
      <c r="AL268" s="114"/>
      <c r="AM268" s="75"/>
      <c r="AN268" s="75"/>
      <c r="AO268" s="901"/>
      <c r="AP268" s="901"/>
      <c r="AQ268" s="114"/>
      <c r="AR268" s="114"/>
      <c r="AS268" s="114"/>
      <c r="AT268" s="114"/>
      <c r="AU268" s="114"/>
      <c r="AV268" s="95"/>
      <c r="AW268" s="95"/>
      <c r="AX268" s="95"/>
      <c r="AY268" s="95"/>
      <c r="AZ268" s="95"/>
      <c r="BA268" s="95"/>
      <c r="BB268" s="95"/>
      <c r="BC268" s="95"/>
      <c r="BD268" s="95"/>
      <c r="BE268" s="95"/>
      <c r="BF268" s="95"/>
      <c r="BG268" s="95"/>
      <c r="BH268" s="95"/>
      <c r="BI268" s="95"/>
      <c r="BJ268" s="95"/>
      <c r="BK268" s="95"/>
      <c r="BL268" s="95"/>
      <c r="BM268" s="95"/>
      <c r="BN268" s="95"/>
      <c r="BO268" s="114"/>
      <c r="BP268" s="114"/>
      <c r="BQ268" s="114"/>
      <c r="BR268" s="114"/>
      <c r="BS268" s="114"/>
      <c r="BT268" s="114"/>
      <c r="BU268" s="114"/>
      <c r="BV268" s="902"/>
      <c r="BW268" s="1001"/>
    </row>
    <row r="269" spans="2:75" s="72" customFormat="1" ht="21.75" customHeight="1">
      <c r="B269" s="926" t="s">
        <v>3264</v>
      </c>
      <c r="C269" s="917"/>
      <c r="D269" s="918"/>
      <c r="E269" s="916"/>
      <c r="F269" s="916"/>
      <c r="G269" s="916"/>
      <c r="H269" s="998"/>
      <c r="I269" s="916"/>
      <c r="J269" s="938">
        <f>SUM(J270:J333)</f>
        <v>302</v>
      </c>
      <c r="K269" s="919"/>
      <c r="L269" s="920"/>
      <c r="M269" s="920"/>
      <c r="N269" s="920"/>
      <c r="O269" s="920"/>
      <c r="P269" s="920"/>
      <c r="Q269" s="920"/>
      <c r="R269" s="920"/>
      <c r="S269" s="920"/>
      <c r="T269" s="920"/>
      <c r="U269" s="920"/>
      <c r="V269" s="920"/>
      <c r="W269" s="920"/>
      <c r="X269" s="920"/>
      <c r="Y269" s="920"/>
      <c r="Z269" s="920"/>
      <c r="AA269" s="920"/>
      <c r="AB269" s="920"/>
      <c r="AC269" s="920"/>
      <c r="AD269" s="920"/>
      <c r="AE269" s="920"/>
      <c r="AF269" s="920"/>
      <c r="AG269" s="921"/>
      <c r="AH269" s="921"/>
      <c r="AI269" s="921"/>
      <c r="AJ269" s="921"/>
      <c r="AK269" s="972"/>
      <c r="AL269" s="922"/>
      <c r="AM269" s="938">
        <f>SUM(AM270:AM333)</f>
        <v>421</v>
      </c>
      <c r="AN269" s="922"/>
      <c r="AO269" s="922"/>
      <c r="AP269" s="922"/>
      <c r="AQ269" s="919"/>
      <c r="AR269" s="919"/>
      <c r="AS269" s="919"/>
      <c r="AT269" s="919"/>
      <c r="AU269" s="919"/>
      <c r="AV269" s="923"/>
      <c r="AW269" s="923"/>
      <c r="AX269" s="923"/>
      <c r="AY269" s="923"/>
      <c r="AZ269" s="923"/>
      <c r="BA269" s="923"/>
      <c r="BB269" s="923"/>
      <c r="BC269" s="923"/>
      <c r="BD269" s="923"/>
      <c r="BE269" s="923"/>
      <c r="BF269" s="923"/>
      <c r="BG269" s="923"/>
      <c r="BH269" s="923"/>
      <c r="BI269" s="923"/>
      <c r="BJ269" s="923"/>
      <c r="BK269" s="923"/>
      <c r="BL269" s="923"/>
      <c r="BM269" s="923"/>
      <c r="BN269" s="923"/>
      <c r="BO269" s="919"/>
      <c r="BP269" s="919"/>
      <c r="BQ269" s="919"/>
      <c r="BR269" s="919"/>
      <c r="BS269" s="919"/>
      <c r="BT269" s="919"/>
      <c r="BU269" s="919"/>
      <c r="BV269" s="924"/>
      <c r="BW269" s="1001"/>
    </row>
    <row r="270" spans="2:75">
      <c r="B270" s="872" t="s">
        <v>3073</v>
      </c>
      <c r="C270" s="73" t="s">
        <v>3074</v>
      </c>
      <c r="D270" s="73" t="s">
        <v>1367</v>
      </c>
      <c r="E270" s="860" t="s">
        <v>3075</v>
      </c>
      <c r="F270" s="860" t="s">
        <v>32</v>
      </c>
      <c r="G270" s="860" t="s">
        <v>3076</v>
      </c>
      <c r="H270" s="995" t="s">
        <v>2737</v>
      </c>
      <c r="I270" s="860" t="s">
        <v>165</v>
      </c>
      <c r="J270" s="73">
        <v>5</v>
      </c>
      <c r="K270" s="73" t="s">
        <v>3077</v>
      </c>
      <c r="L270" s="139">
        <v>42.179999999999993</v>
      </c>
      <c r="M270" s="139">
        <v>0.47400000000000003</v>
      </c>
      <c r="N270" s="139">
        <v>54.44</v>
      </c>
      <c r="O270" s="139">
        <v>0.158</v>
      </c>
      <c r="P270" s="139">
        <v>4.2499999999999996E-2</v>
      </c>
      <c r="Q270" s="139">
        <v>1.3333333333333334E-2</v>
      </c>
      <c r="R270" s="139"/>
      <c r="S270" s="139"/>
      <c r="T270" s="139">
        <v>3.2000000000000008E-2</v>
      </c>
      <c r="U270" s="139"/>
      <c r="V270" s="139">
        <v>1.9019999999999999</v>
      </c>
      <c r="W270" s="139">
        <v>0.65199999999999991</v>
      </c>
      <c r="X270" s="139">
        <v>98.96</v>
      </c>
      <c r="Y270" s="139"/>
      <c r="Z270" s="139"/>
      <c r="AA270" s="874">
        <v>0.34279705573080965</v>
      </c>
      <c r="AB270" s="874">
        <v>0.50491106981683032</v>
      </c>
      <c r="AC270" s="874">
        <v>9.5755617564987502E-2</v>
      </c>
      <c r="AD270" s="874">
        <v>0.39933331261818217</v>
      </c>
      <c r="AE270" s="874">
        <v>1</v>
      </c>
      <c r="AF270" s="874"/>
      <c r="AG270" s="875">
        <f t="shared" ref="AG270:AI271" si="90">AB270</f>
        <v>0.50491106981683032</v>
      </c>
      <c r="AH270" s="875">
        <f t="shared" si="90"/>
        <v>9.5755617564987502E-2</v>
      </c>
      <c r="AI270" s="875">
        <f t="shared" si="90"/>
        <v>0.39933331261818217</v>
      </c>
      <c r="AJ270" s="875">
        <f>SUM(AG270:AI270)</f>
        <v>1</v>
      </c>
      <c r="AK270" s="968">
        <v>41</v>
      </c>
      <c r="AL270" s="113" t="s">
        <v>165</v>
      </c>
      <c r="AM270" s="73">
        <v>5</v>
      </c>
      <c r="AN270" s="113" t="s">
        <v>3077</v>
      </c>
      <c r="AO270" s="876">
        <f>W270*1*10000</f>
        <v>6519.9999999999991</v>
      </c>
      <c r="AP270" s="876">
        <f>V270*1*10000</f>
        <v>19020</v>
      </c>
      <c r="AQ270" s="113">
        <v>3.0759999999999996</v>
      </c>
      <c r="AR270" s="113">
        <v>0.17199999999999999</v>
      </c>
      <c r="AS270" s="113"/>
      <c r="AT270" s="113">
        <v>25.080000000000002</v>
      </c>
      <c r="AU270" s="113">
        <v>183.8</v>
      </c>
      <c r="AV270" s="89"/>
      <c r="AW270" s="89">
        <v>2868</v>
      </c>
      <c r="AX270" s="89">
        <v>5348</v>
      </c>
      <c r="AY270" s="89">
        <v>521.79999999999995</v>
      </c>
      <c r="AZ270" s="89">
        <v>1914.8</v>
      </c>
      <c r="BA270" s="89">
        <v>269.8</v>
      </c>
      <c r="BB270" s="89">
        <v>18.291999999999998</v>
      </c>
      <c r="BC270" s="89">
        <v>177.07999999999998</v>
      </c>
      <c r="BD270" s="89">
        <v>20.16</v>
      </c>
      <c r="BE270" s="89">
        <v>109.3</v>
      </c>
      <c r="BF270" s="89">
        <v>615.6</v>
      </c>
      <c r="BG270" s="89">
        <v>20.8</v>
      </c>
      <c r="BH270" s="89">
        <v>54.839999999999996</v>
      </c>
      <c r="BI270" s="89">
        <v>7.0980000000000008</v>
      </c>
      <c r="BJ270" s="89">
        <v>41.1</v>
      </c>
      <c r="BK270" s="89">
        <v>5.7799999999999994</v>
      </c>
      <c r="BL270" s="89">
        <v>70.02000000000001</v>
      </c>
      <c r="BM270" s="89">
        <v>23.36</v>
      </c>
      <c r="BN270" s="89"/>
      <c r="BO270" s="113"/>
      <c r="BP270" s="113">
        <v>1.32</v>
      </c>
      <c r="BQ270" s="113"/>
      <c r="BR270" s="113">
        <v>2.1999999999999999E-2</v>
      </c>
      <c r="BS270" s="113"/>
      <c r="BT270" s="113"/>
      <c r="BU270" s="113"/>
      <c r="BV270" s="618">
        <f>M270*0.467445576193329*10000</f>
        <v>2215.6920311563795</v>
      </c>
      <c r="BW270" s="1001"/>
    </row>
    <row r="271" spans="2:75">
      <c r="B271" s="872" t="s">
        <v>2749</v>
      </c>
      <c r="C271" s="73" t="s">
        <v>3074</v>
      </c>
      <c r="D271" s="73" t="s">
        <v>1367</v>
      </c>
      <c r="E271" s="860" t="s">
        <v>2750</v>
      </c>
      <c r="F271" s="860" t="s">
        <v>3078</v>
      </c>
      <c r="G271" s="860" t="s">
        <v>3079</v>
      </c>
      <c r="H271" s="995" t="s">
        <v>2751</v>
      </c>
      <c r="I271" s="860" t="s">
        <v>165</v>
      </c>
      <c r="J271" s="73">
        <v>16</v>
      </c>
      <c r="K271" s="113" t="s">
        <v>3080</v>
      </c>
      <c r="L271" s="139">
        <v>41.378687499999998</v>
      </c>
      <c r="M271" s="139">
        <v>0.69368750000000001</v>
      </c>
      <c r="N271" s="139">
        <v>53.029687500000009</v>
      </c>
      <c r="O271" s="139">
        <v>0.32774999999999999</v>
      </c>
      <c r="P271" s="139">
        <v>4.0125000000000008E-2</v>
      </c>
      <c r="Q271" s="139">
        <v>5.875E-3</v>
      </c>
      <c r="R271" s="139">
        <v>0.30837500000000001</v>
      </c>
      <c r="S271" s="139"/>
      <c r="T271" s="139"/>
      <c r="U271" s="139"/>
      <c r="V271" s="139">
        <v>3.1332500000000003</v>
      </c>
      <c r="W271" s="139">
        <v>1.9687500000000004E-2</v>
      </c>
      <c r="X271" s="139">
        <v>100.75793750000003</v>
      </c>
      <c r="Y271" s="139">
        <v>1.32375</v>
      </c>
      <c r="Z271" s="139">
        <v>99.709375000000009</v>
      </c>
      <c r="AA271" s="874">
        <v>6.2834117928668321E-3</v>
      </c>
      <c r="AB271" s="874">
        <v>0.83176267586939223</v>
      </c>
      <c r="AC271" s="874">
        <v>2.8913937435746809E-3</v>
      </c>
      <c r="AD271" s="874">
        <v>0.16534593038703307</v>
      </c>
      <c r="AE271" s="874">
        <v>1</v>
      </c>
      <c r="AF271" s="874"/>
      <c r="AG271" s="875">
        <f t="shared" si="90"/>
        <v>0.83176267586939223</v>
      </c>
      <c r="AH271" s="875">
        <f t="shared" si="90"/>
        <v>2.8913937435746809E-3</v>
      </c>
      <c r="AI271" s="875">
        <f t="shared" si="90"/>
        <v>0.16534593038703307</v>
      </c>
      <c r="AJ271" s="875">
        <f>SUM(AG271:AI271)</f>
        <v>1</v>
      </c>
      <c r="AK271" s="968"/>
      <c r="AL271" s="113"/>
      <c r="AM271" s="73"/>
      <c r="AN271" s="73"/>
      <c r="AO271" s="876"/>
      <c r="AP271" s="876"/>
      <c r="AQ271" s="113"/>
      <c r="AR271" s="113"/>
      <c r="AS271" s="113"/>
      <c r="AT271" s="113"/>
      <c r="AU271" s="113"/>
      <c r="AV271" s="89"/>
      <c r="AW271" s="89"/>
      <c r="AX271" s="89"/>
      <c r="AY271" s="89"/>
      <c r="AZ271" s="89"/>
      <c r="BA271" s="89"/>
      <c r="BB271" s="89"/>
      <c r="BC271" s="89"/>
      <c r="BD271" s="89"/>
      <c r="BE271" s="89"/>
      <c r="BF271" s="89"/>
      <c r="BG271" s="89"/>
      <c r="BH271" s="89"/>
      <c r="BI271" s="89"/>
      <c r="BJ271" s="89"/>
      <c r="BK271" s="89"/>
      <c r="BL271" s="89"/>
      <c r="BM271" s="89"/>
      <c r="BN271" s="89"/>
      <c r="BO271" s="113"/>
      <c r="BP271" s="113"/>
      <c r="BQ271" s="113"/>
      <c r="BR271" s="113"/>
      <c r="BS271" s="113"/>
      <c r="BT271" s="113"/>
      <c r="BU271" s="113"/>
      <c r="BV271" s="618"/>
      <c r="BW271" s="1001"/>
    </row>
    <row r="272" spans="2:75">
      <c r="B272" s="872" t="s">
        <v>3081</v>
      </c>
      <c r="C272" s="73" t="s">
        <v>3074</v>
      </c>
      <c r="D272" s="73" t="s">
        <v>1367</v>
      </c>
      <c r="E272" s="860" t="s">
        <v>3082</v>
      </c>
      <c r="F272" s="860" t="s">
        <v>32</v>
      </c>
      <c r="G272" s="73" t="s">
        <v>3083</v>
      </c>
      <c r="H272" s="995"/>
      <c r="I272" s="860"/>
      <c r="J272" s="73"/>
      <c r="K272" s="73"/>
      <c r="L272" s="139"/>
      <c r="M272" s="139"/>
      <c r="N272" s="139"/>
      <c r="O272" s="139"/>
      <c r="P272" s="139"/>
      <c r="Q272" s="139"/>
      <c r="R272" s="139"/>
      <c r="S272" s="139"/>
      <c r="T272" s="139"/>
      <c r="U272" s="139"/>
      <c r="V272" s="139"/>
      <c r="W272" s="139"/>
      <c r="X272" s="139"/>
      <c r="Y272" s="139"/>
      <c r="Z272" s="139"/>
      <c r="AA272" s="874"/>
      <c r="AB272" s="874"/>
      <c r="AC272" s="874"/>
      <c r="AD272" s="874"/>
      <c r="AE272" s="874"/>
      <c r="AF272" s="874"/>
      <c r="AG272" s="875"/>
      <c r="AH272" s="875"/>
      <c r="AI272" s="875"/>
      <c r="AJ272" s="875"/>
      <c r="AK272" s="968" t="s">
        <v>3084</v>
      </c>
      <c r="AL272" s="113" t="s">
        <v>165</v>
      </c>
      <c r="AM272" s="73">
        <v>11</v>
      </c>
      <c r="AN272" s="113" t="s">
        <v>3085</v>
      </c>
      <c r="AO272" s="876"/>
      <c r="AP272" s="876"/>
      <c r="AQ272" s="89"/>
      <c r="AR272" s="89"/>
      <c r="AS272" s="113"/>
      <c r="AT272" s="89"/>
      <c r="AU272" s="89">
        <v>52.090909090909093</v>
      </c>
      <c r="AV272" s="89"/>
      <c r="AW272" s="89">
        <v>3301.5454545454545</v>
      </c>
      <c r="AX272" s="89">
        <v>5863.363636363636</v>
      </c>
      <c r="AY272" s="89">
        <v>664.4545454545455</v>
      </c>
      <c r="AZ272" s="89">
        <v>2368.909090909091</v>
      </c>
      <c r="BA272" s="89">
        <v>427.09090909090907</v>
      </c>
      <c r="BB272" s="89">
        <v>32.636363636363633</v>
      </c>
      <c r="BC272" s="89">
        <v>424.18181818181819</v>
      </c>
      <c r="BD272" s="89">
        <v>55.909090909090907</v>
      </c>
      <c r="BE272" s="89">
        <v>310.18181818181819</v>
      </c>
      <c r="BF272" s="89">
        <v>1632.909090909091</v>
      </c>
      <c r="BG272" s="89">
        <v>62.272727272727273</v>
      </c>
      <c r="BH272" s="89">
        <v>165.27272727272728</v>
      </c>
      <c r="BI272" s="89">
        <v>20.272727272727273</v>
      </c>
      <c r="BJ272" s="89">
        <v>124.63636363636364</v>
      </c>
      <c r="BK272" s="89">
        <v>19.272727272727273</v>
      </c>
      <c r="BL272" s="89">
        <v>71.818181818181813</v>
      </c>
      <c r="BM272" s="89"/>
      <c r="BN272" s="89">
        <v>977.18181818181813</v>
      </c>
      <c r="BO272" s="113"/>
      <c r="BP272" s="89"/>
      <c r="BQ272" s="113"/>
      <c r="BR272" s="89"/>
      <c r="BS272" s="113"/>
      <c r="BT272" s="113"/>
      <c r="BU272" s="89"/>
      <c r="BV272" s="618"/>
      <c r="BW272" s="1001"/>
    </row>
    <row r="273" spans="2:75">
      <c r="B273" s="872" t="s">
        <v>3081</v>
      </c>
      <c r="C273" s="73" t="s">
        <v>3074</v>
      </c>
      <c r="D273" s="73" t="s">
        <v>1367</v>
      </c>
      <c r="E273" s="860" t="s">
        <v>3082</v>
      </c>
      <c r="F273" s="860" t="s">
        <v>32</v>
      </c>
      <c r="G273" s="73" t="s">
        <v>3083</v>
      </c>
      <c r="H273" s="995"/>
      <c r="I273" s="860"/>
      <c r="J273" s="73"/>
      <c r="K273" s="73"/>
      <c r="L273" s="139"/>
      <c r="M273" s="139"/>
      <c r="N273" s="139"/>
      <c r="O273" s="139"/>
      <c r="P273" s="139"/>
      <c r="Q273" s="139"/>
      <c r="R273" s="139"/>
      <c r="S273" s="139"/>
      <c r="T273" s="139"/>
      <c r="U273" s="139"/>
      <c r="V273" s="139"/>
      <c r="W273" s="139"/>
      <c r="X273" s="139"/>
      <c r="Y273" s="139"/>
      <c r="Z273" s="139"/>
      <c r="AA273" s="874"/>
      <c r="AB273" s="874"/>
      <c r="AC273" s="874"/>
      <c r="AD273" s="874"/>
      <c r="AE273" s="874"/>
      <c r="AF273" s="874"/>
      <c r="AG273" s="875"/>
      <c r="AH273" s="875"/>
      <c r="AI273" s="875"/>
      <c r="AJ273" s="875"/>
      <c r="AK273" s="968" t="s">
        <v>3084</v>
      </c>
      <c r="AL273" s="113" t="s">
        <v>165</v>
      </c>
      <c r="AM273" s="73">
        <v>3</v>
      </c>
      <c r="AN273" s="113" t="s">
        <v>3086</v>
      </c>
      <c r="AO273" s="876"/>
      <c r="AP273" s="876"/>
      <c r="AQ273" s="89"/>
      <c r="AR273" s="89"/>
      <c r="AS273" s="113"/>
      <c r="AT273" s="89"/>
      <c r="AU273" s="89">
        <v>82.666666666666671</v>
      </c>
      <c r="AV273" s="89"/>
      <c r="AW273" s="89">
        <v>3946.6666666666665</v>
      </c>
      <c r="AX273" s="89">
        <v>7026.666666666667</v>
      </c>
      <c r="AY273" s="89">
        <v>803.66666666666663</v>
      </c>
      <c r="AZ273" s="89">
        <v>2646.6666666666665</v>
      </c>
      <c r="BA273" s="89">
        <v>405</v>
      </c>
      <c r="BB273" s="89">
        <v>30.666666666666668</v>
      </c>
      <c r="BC273" s="89">
        <v>386</v>
      </c>
      <c r="BD273" s="89">
        <v>52</v>
      </c>
      <c r="BE273" s="89">
        <v>283.66666666666669</v>
      </c>
      <c r="BF273" s="89">
        <v>1742.3333333333333</v>
      </c>
      <c r="BG273" s="89">
        <v>60.333333333333336</v>
      </c>
      <c r="BH273" s="89">
        <v>172.66666666666666</v>
      </c>
      <c r="BI273" s="89">
        <v>24.333333333333332</v>
      </c>
      <c r="BJ273" s="89">
        <v>163</v>
      </c>
      <c r="BK273" s="89">
        <v>26.333333333333332</v>
      </c>
      <c r="BL273" s="89">
        <v>81.666666666666671</v>
      </c>
      <c r="BM273" s="89"/>
      <c r="BN273" s="89">
        <v>1130</v>
      </c>
      <c r="BO273" s="113"/>
      <c r="BP273" s="89"/>
      <c r="BQ273" s="113"/>
      <c r="BR273" s="89"/>
      <c r="BS273" s="113"/>
      <c r="BT273" s="113"/>
      <c r="BU273" s="89"/>
      <c r="BV273" s="618"/>
      <c r="BW273" s="1001"/>
    </row>
    <row r="274" spans="2:75">
      <c r="B274" s="872" t="s">
        <v>3081</v>
      </c>
      <c r="C274" s="73" t="s">
        <v>3074</v>
      </c>
      <c r="D274" s="73" t="s">
        <v>1367</v>
      </c>
      <c r="E274" s="860" t="s">
        <v>3082</v>
      </c>
      <c r="F274" s="860" t="s">
        <v>32</v>
      </c>
      <c r="G274" s="73" t="s">
        <v>3083</v>
      </c>
      <c r="H274" s="995"/>
      <c r="I274" s="860"/>
      <c r="J274" s="73"/>
      <c r="K274" s="73"/>
      <c r="L274" s="139"/>
      <c r="M274" s="139"/>
      <c r="N274" s="139"/>
      <c r="O274" s="139"/>
      <c r="P274" s="139"/>
      <c r="Q274" s="139"/>
      <c r="R274" s="139"/>
      <c r="S274" s="139"/>
      <c r="T274" s="139"/>
      <c r="U274" s="139"/>
      <c r="V274" s="139"/>
      <c r="W274" s="139"/>
      <c r="X274" s="139"/>
      <c r="Y274" s="139"/>
      <c r="Z274" s="139"/>
      <c r="AA274" s="874"/>
      <c r="AB274" s="874"/>
      <c r="AC274" s="874"/>
      <c r="AD274" s="874"/>
      <c r="AE274" s="874"/>
      <c r="AF274" s="874"/>
      <c r="AG274" s="875"/>
      <c r="AH274" s="875"/>
      <c r="AI274" s="875"/>
      <c r="AJ274" s="875"/>
      <c r="AK274" s="968" t="s">
        <v>3084</v>
      </c>
      <c r="AL274" s="113" t="s">
        <v>165</v>
      </c>
      <c r="AM274" s="73">
        <v>9</v>
      </c>
      <c r="AN274" s="113" t="s">
        <v>3087</v>
      </c>
      <c r="AO274" s="876"/>
      <c r="AP274" s="876"/>
      <c r="AQ274" s="89"/>
      <c r="AR274" s="89"/>
      <c r="AS274" s="113"/>
      <c r="AT274" s="89"/>
      <c r="AU274" s="89">
        <v>55.555555555555557</v>
      </c>
      <c r="AV274" s="89"/>
      <c r="AW274" s="89">
        <v>4126.1111111111113</v>
      </c>
      <c r="AX274" s="89">
        <v>8950</v>
      </c>
      <c r="AY274" s="89">
        <v>899.22222222222217</v>
      </c>
      <c r="AZ274" s="89">
        <v>2865.7777777777778</v>
      </c>
      <c r="BA274" s="89">
        <v>420.22222222222223</v>
      </c>
      <c r="BB274" s="89">
        <v>44.777777777777779</v>
      </c>
      <c r="BC274" s="89">
        <v>360.77777777777777</v>
      </c>
      <c r="BD274" s="89">
        <v>49</v>
      </c>
      <c r="BE274" s="89">
        <v>284.77777777777777</v>
      </c>
      <c r="BF274" s="89">
        <v>2046.2222222222222</v>
      </c>
      <c r="BG274" s="89">
        <v>62</v>
      </c>
      <c r="BH274" s="89">
        <v>193.55555555555554</v>
      </c>
      <c r="BI274" s="89">
        <v>29.444444444444443</v>
      </c>
      <c r="BJ274" s="89">
        <v>214.66666666666666</v>
      </c>
      <c r="BK274" s="89">
        <v>30.333333333333332</v>
      </c>
      <c r="BL274" s="89">
        <v>117.66666666666667</v>
      </c>
      <c r="BM274" s="89">
        <v>25.545555555555556</v>
      </c>
      <c r="BN274" s="89">
        <v>2149.5555555555557</v>
      </c>
      <c r="BO274" s="113"/>
      <c r="BP274" s="89"/>
      <c r="BQ274" s="113"/>
      <c r="BR274" s="89"/>
      <c r="BS274" s="113"/>
      <c r="BT274" s="113"/>
      <c r="BU274" s="89"/>
      <c r="BV274" s="618"/>
      <c r="BW274" s="1001"/>
    </row>
    <row r="275" spans="2:75">
      <c r="B275" s="872" t="s">
        <v>3081</v>
      </c>
      <c r="C275" s="73" t="s">
        <v>3074</v>
      </c>
      <c r="D275" s="73" t="s">
        <v>1367</v>
      </c>
      <c r="E275" s="860" t="s">
        <v>3088</v>
      </c>
      <c r="F275" s="860" t="s">
        <v>32</v>
      </c>
      <c r="G275" s="73" t="s">
        <v>3089</v>
      </c>
      <c r="H275" s="995"/>
      <c r="I275" s="860"/>
      <c r="J275" s="73"/>
      <c r="K275" s="73"/>
      <c r="L275" s="139"/>
      <c r="M275" s="139"/>
      <c r="N275" s="139"/>
      <c r="O275" s="139"/>
      <c r="P275" s="139"/>
      <c r="Q275" s="139"/>
      <c r="R275" s="139"/>
      <c r="S275" s="139"/>
      <c r="T275" s="139"/>
      <c r="U275" s="139"/>
      <c r="V275" s="139"/>
      <c r="W275" s="139"/>
      <c r="X275" s="139"/>
      <c r="Y275" s="139"/>
      <c r="Z275" s="139"/>
      <c r="AA275" s="874"/>
      <c r="AB275" s="874"/>
      <c r="AC275" s="874"/>
      <c r="AD275" s="874"/>
      <c r="AE275" s="874"/>
      <c r="AF275" s="874"/>
      <c r="AG275" s="875"/>
      <c r="AH275" s="875"/>
      <c r="AI275" s="875"/>
      <c r="AJ275" s="875"/>
      <c r="AK275" s="968" t="s">
        <v>3084</v>
      </c>
      <c r="AL275" s="113" t="s">
        <v>165</v>
      </c>
      <c r="AM275" s="73">
        <v>20</v>
      </c>
      <c r="AN275" s="113" t="s">
        <v>3090</v>
      </c>
      <c r="AO275" s="876"/>
      <c r="AP275" s="876"/>
      <c r="AQ275" s="89"/>
      <c r="AR275" s="89"/>
      <c r="AS275" s="113"/>
      <c r="AT275" s="89"/>
      <c r="AU275" s="89">
        <v>201.9</v>
      </c>
      <c r="AV275" s="89"/>
      <c r="AW275" s="89">
        <v>814.6</v>
      </c>
      <c r="AX275" s="89">
        <v>1928.95</v>
      </c>
      <c r="AY275" s="89">
        <v>200.45</v>
      </c>
      <c r="AZ275" s="89">
        <v>799.75</v>
      </c>
      <c r="BA275" s="89">
        <v>135.44999999999999</v>
      </c>
      <c r="BB275" s="89">
        <v>18.649999999999999</v>
      </c>
      <c r="BC275" s="89">
        <v>119.3</v>
      </c>
      <c r="BD275" s="89">
        <v>13.9</v>
      </c>
      <c r="BE275" s="89">
        <v>71.5</v>
      </c>
      <c r="BF275" s="89">
        <v>359.95</v>
      </c>
      <c r="BG275" s="89">
        <v>12.95</v>
      </c>
      <c r="BH275" s="89">
        <v>32.15</v>
      </c>
      <c r="BI275" s="89">
        <v>3.75</v>
      </c>
      <c r="BJ275" s="89">
        <v>20.6</v>
      </c>
      <c r="BK275" s="89">
        <v>2.85</v>
      </c>
      <c r="BL275" s="89">
        <v>7.15</v>
      </c>
      <c r="BM275" s="89">
        <v>3.7595000000000001</v>
      </c>
      <c r="BN275" s="89">
        <v>346.7</v>
      </c>
      <c r="BO275" s="113"/>
      <c r="BP275" s="89"/>
      <c r="BQ275" s="113"/>
      <c r="BR275" s="89"/>
      <c r="BS275" s="113"/>
      <c r="BT275" s="113"/>
      <c r="BU275" s="89"/>
      <c r="BV275" s="618"/>
      <c r="BW275" s="1001"/>
    </row>
    <row r="276" spans="2:75">
      <c r="B276" s="872" t="s">
        <v>3081</v>
      </c>
      <c r="C276" s="73" t="s">
        <v>3074</v>
      </c>
      <c r="D276" s="73" t="s">
        <v>1367</v>
      </c>
      <c r="E276" s="860" t="s">
        <v>3088</v>
      </c>
      <c r="F276" s="860" t="s">
        <v>32</v>
      </c>
      <c r="G276" s="73" t="s">
        <v>3089</v>
      </c>
      <c r="H276" s="995"/>
      <c r="I276" s="860"/>
      <c r="J276" s="73"/>
      <c r="K276" s="73"/>
      <c r="L276" s="139"/>
      <c r="M276" s="139"/>
      <c r="N276" s="139"/>
      <c r="O276" s="139"/>
      <c r="P276" s="139"/>
      <c r="Q276" s="139"/>
      <c r="R276" s="139"/>
      <c r="S276" s="139"/>
      <c r="T276" s="139"/>
      <c r="U276" s="139"/>
      <c r="V276" s="139"/>
      <c r="W276" s="139"/>
      <c r="X276" s="139"/>
      <c r="Y276" s="139"/>
      <c r="Z276" s="139"/>
      <c r="AA276" s="874"/>
      <c r="AB276" s="874"/>
      <c r="AC276" s="874"/>
      <c r="AD276" s="874"/>
      <c r="AE276" s="874"/>
      <c r="AF276" s="874"/>
      <c r="AG276" s="875"/>
      <c r="AH276" s="875"/>
      <c r="AI276" s="875"/>
      <c r="AJ276" s="875"/>
      <c r="AK276" s="968" t="s">
        <v>3084</v>
      </c>
      <c r="AL276" s="113" t="s">
        <v>165</v>
      </c>
      <c r="AM276" s="73">
        <v>16</v>
      </c>
      <c r="AN276" s="113" t="s">
        <v>3091</v>
      </c>
      <c r="AO276" s="876"/>
      <c r="AP276" s="876"/>
      <c r="AQ276" s="89"/>
      <c r="AR276" s="89"/>
      <c r="AS276" s="113"/>
      <c r="AT276" s="89"/>
      <c r="AU276" s="89">
        <v>444.625</v>
      </c>
      <c r="AV276" s="89"/>
      <c r="AW276" s="89">
        <v>1922.5</v>
      </c>
      <c r="AX276" s="89">
        <v>4183.125</v>
      </c>
      <c r="AY276" s="89">
        <v>507.875</v>
      </c>
      <c r="AZ276" s="89">
        <v>2029.875</v>
      </c>
      <c r="BA276" s="89">
        <v>373.0625</v>
      </c>
      <c r="BB276" s="89">
        <v>41</v>
      </c>
      <c r="BC276" s="89">
        <v>322.5625</v>
      </c>
      <c r="BD276" s="89">
        <v>37.5625</v>
      </c>
      <c r="BE276" s="89">
        <v>186.6875</v>
      </c>
      <c r="BF276" s="89">
        <v>954.9375</v>
      </c>
      <c r="BG276" s="89">
        <v>35.125</v>
      </c>
      <c r="BH276" s="89">
        <v>85.25</v>
      </c>
      <c r="BI276" s="89">
        <v>9.6875</v>
      </c>
      <c r="BJ276" s="89">
        <v>56.8125</v>
      </c>
      <c r="BK276" s="89">
        <v>7.3125</v>
      </c>
      <c r="BL276" s="89">
        <v>16.125</v>
      </c>
      <c r="BM276" s="89"/>
      <c r="BN276" s="89">
        <v>846.125</v>
      </c>
      <c r="BO276" s="113"/>
      <c r="BP276" s="89"/>
      <c r="BQ276" s="113"/>
      <c r="BR276" s="89"/>
      <c r="BS276" s="113"/>
      <c r="BT276" s="113"/>
      <c r="BU276" s="89"/>
      <c r="BV276" s="618"/>
      <c r="BW276" s="1001"/>
    </row>
    <row r="277" spans="2:75">
      <c r="B277" s="872" t="s">
        <v>3081</v>
      </c>
      <c r="C277" s="73" t="s">
        <v>3074</v>
      </c>
      <c r="D277" s="73" t="s">
        <v>1367</v>
      </c>
      <c r="E277" s="860" t="s">
        <v>3088</v>
      </c>
      <c r="F277" s="860" t="s">
        <v>32</v>
      </c>
      <c r="G277" s="73" t="s">
        <v>3092</v>
      </c>
      <c r="H277" s="995"/>
      <c r="I277" s="860"/>
      <c r="J277" s="73"/>
      <c r="K277" s="73"/>
      <c r="L277" s="139"/>
      <c r="M277" s="139"/>
      <c r="N277" s="139"/>
      <c r="O277" s="139"/>
      <c r="P277" s="139"/>
      <c r="Q277" s="139"/>
      <c r="R277" s="139"/>
      <c r="S277" s="139"/>
      <c r="T277" s="139"/>
      <c r="U277" s="139"/>
      <c r="V277" s="139"/>
      <c r="W277" s="139"/>
      <c r="X277" s="139"/>
      <c r="Y277" s="139"/>
      <c r="Z277" s="139"/>
      <c r="AA277" s="874"/>
      <c r="AB277" s="874"/>
      <c r="AC277" s="874"/>
      <c r="AD277" s="874"/>
      <c r="AE277" s="874"/>
      <c r="AF277" s="874"/>
      <c r="AG277" s="875"/>
      <c r="AH277" s="875"/>
      <c r="AI277" s="875"/>
      <c r="AJ277" s="875"/>
      <c r="AK277" s="968" t="s">
        <v>3084</v>
      </c>
      <c r="AL277" s="113" t="s">
        <v>165</v>
      </c>
      <c r="AM277" s="73">
        <v>34</v>
      </c>
      <c r="AN277" s="113" t="s">
        <v>3093</v>
      </c>
      <c r="AO277" s="876"/>
      <c r="AP277" s="876"/>
      <c r="AQ277" s="89"/>
      <c r="AR277" s="89"/>
      <c r="AS277" s="113"/>
      <c r="AT277" s="89"/>
      <c r="AU277" s="89">
        <v>296.38235294117646</v>
      </c>
      <c r="AV277" s="89"/>
      <c r="AW277" s="89">
        <v>2033.2941176470588</v>
      </c>
      <c r="AX277" s="89">
        <v>4702.7941176470586</v>
      </c>
      <c r="AY277" s="89">
        <v>588.41176470588232</v>
      </c>
      <c r="AZ277" s="89">
        <v>2621.8823529411766</v>
      </c>
      <c r="BA277" s="89">
        <v>650.73529411764707</v>
      </c>
      <c r="BB277" s="89">
        <v>110.61764705882354</v>
      </c>
      <c r="BC277" s="89">
        <v>672.29411764705878</v>
      </c>
      <c r="BD277" s="89">
        <v>83.617647058823536</v>
      </c>
      <c r="BE277" s="89">
        <v>427.05882352941177</v>
      </c>
      <c r="BF277" s="89">
        <v>2104.294117647059</v>
      </c>
      <c r="BG277" s="89">
        <v>76.558823529411768</v>
      </c>
      <c r="BH277" s="89">
        <v>173.88235294117646</v>
      </c>
      <c r="BI277" s="89">
        <v>17.882352941176471</v>
      </c>
      <c r="BJ277" s="89">
        <v>92.588235294117652</v>
      </c>
      <c r="BK277" s="89">
        <v>12.558823529411764</v>
      </c>
      <c r="BL277" s="89">
        <v>18.676470588235293</v>
      </c>
      <c r="BM277" s="89">
        <v>3.4361764705882352</v>
      </c>
      <c r="BN277" s="89">
        <v>1070.4411764705883</v>
      </c>
      <c r="BO277" s="113"/>
      <c r="BP277" s="89"/>
      <c r="BQ277" s="113"/>
      <c r="BR277" s="89"/>
      <c r="BS277" s="113"/>
      <c r="BT277" s="113"/>
      <c r="BU277" s="89"/>
      <c r="BV277" s="618"/>
      <c r="BW277" s="1001"/>
    </row>
    <row r="278" spans="2:75">
      <c r="B278" s="872" t="s">
        <v>3081</v>
      </c>
      <c r="C278" s="73" t="s">
        <v>3074</v>
      </c>
      <c r="D278" s="73" t="s">
        <v>1367</v>
      </c>
      <c r="E278" s="860" t="s">
        <v>3088</v>
      </c>
      <c r="F278" s="860" t="s">
        <v>32</v>
      </c>
      <c r="G278" s="73" t="s">
        <v>3092</v>
      </c>
      <c r="H278" s="995"/>
      <c r="I278" s="860"/>
      <c r="J278" s="73"/>
      <c r="K278" s="73"/>
      <c r="L278" s="139"/>
      <c r="M278" s="139"/>
      <c r="N278" s="139"/>
      <c r="O278" s="139"/>
      <c r="P278" s="139"/>
      <c r="Q278" s="139"/>
      <c r="R278" s="139"/>
      <c r="S278" s="139"/>
      <c r="T278" s="139"/>
      <c r="U278" s="139"/>
      <c r="V278" s="139"/>
      <c r="W278" s="139"/>
      <c r="X278" s="139"/>
      <c r="Y278" s="139"/>
      <c r="Z278" s="139"/>
      <c r="AA278" s="874"/>
      <c r="AB278" s="874"/>
      <c r="AC278" s="874"/>
      <c r="AD278" s="874"/>
      <c r="AE278" s="874"/>
      <c r="AF278" s="874"/>
      <c r="AG278" s="875"/>
      <c r="AH278" s="875"/>
      <c r="AI278" s="875"/>
      <c r="AJ278" s="875"/>
      <c r="AK278" s="968" t="s">
        <v>3084</v>
      </c>
      <c r="AL278" s="113" t="s">
        <v>165</v>
      </c>
      <c r="AM278" s="73">
        <v>8</v>
      </c>
      <c r="AN278" s="113" t="s">
        <v>3094</v>
      </c>
      <c r="AO278" s="876"/>
      <c r="AP278" s="876"/>
      <c r="AQ278" s="89"/>
      <c r="AR278" s="89"/>
      <c r="AS278" s="113"/>
      <c r="AT278" s="89"/>
      <c r="AU278" s="89">
        <v>430.875</v>
      </c>
      <c r="AV278" s="89"/>
      <c r="AW278" s="89">
        <v>2354.375</v>
      </c>
      <c r="AX278" s="89">
        <v>4164.25</v>
      </c>
      <c r="AY278" s="89">
        <v>468.375</v>
      </c>
      <c r="AZ278" s="89">
        <v>1966.625</v>
      </c>
      <c r="BA278" s="89">
        <v>382.5</v>
      </c>
      <c r="BB278" s="89">
        <v>46.625</v>
      </c>
      <c r="BC278" s="89">
        <v>360.875</v>
      </c>
      <c r="BD278" s="89">
        <v>43.375</v>
      </c>
      <c r="BE278" s="89">
        <v>226.5</v>
      </c>
      <c r="BF278" s="89">
        <v>1113.75</v>
      </c>
      <c r="BG278" s="89">
        <v>42.125</v>
      </c>
      <c r="BH278" s="89">
        <v>99.375</v>
      </c>
      <c r="BI278" s="89">
        <v>11.25</v>
      </c>
      <c r="BJ278" s="89">
        <v>64.375</v>
      </c>
      <c r="BK278" s="89">
        <v>9.75</v>
      </c>
      <c r="BL278" s="89">
        <v>16.125</v>
      </c>
      <c r="BM278" s="89">
        <v>7.4</v>
      </c>
      <c r="BN278" s="89">
        <v>2050.25</v>
      </c>
      <c r="BO278" s="113"/>
      <c r="BP278" s="89"/>
      <c r="BQ278" s="113"/>
      <c r="BR278" s="89"/>
      <c r="BS278" s="113"/>
      <c r="BT278" s="113"/>
      <c r="BU278" s="89"/>
      <c r="BV278" s="618"/>
      <c r="BW278" s="1001"/>
    </row>
    <row r="279" spans="2:75">
      <c r="B279" s="872" t="s">
        <v>3081</v>
      </c>
      <c r="C279" s="73" t="s">
        <v>3074</v>
      </c>
      <c r="D279" s="73" t="s">
        <v>1367</v>
      </c>
      <c r="E279" s="860" t="s">
        <v>3088</v>
      </c>
      <c r="F279" s="860" t="s">
        <v>32</v>
      </c>
      <c r="G279" s="73" t="s">
        <v>3092</v>
      </c>
      <c r="H279" s="995"/>
      <c r="I279" s="860"/>
      <c r="J279" s="73"/>
      <c r="K279" s="73"/>
      <c r="L279" s="139"/>
      <c r="M279" s="139"/>
      <c r="N279" s="139"/>
      <c r="O279" s="139"/>
      <c r="P279" s="139"/>
      <c r="Q279" s="139"/>
      <c r="R279" s="139"/>
      <c r="S279" s="139"/>
      <c r="T279" s="139"/>
      <c r="U279" s="139"/>
      <c r="V279" s="139"/>
      <c r="W279" s="139"/>
      <c r="X279" s="139"/>
      <c r="Y279" s="139"/>
      <c r="Z279" s="139"/>
      <c r="AA279" s="874"/>
      <c r="AB279" s="874"/>
      <c r="AC279" s="874"/>
      <c r="AD279" s="874"/>
      <c r="AE279" s="874"/>
      <c r="AF279" s="874"/>
      <c r="AG279" s="875"/>
      <c r="AH279" s="875"/>
      <c r="AI279" s="875"/>
      <c r="AJ279" s="875"/>
      <c r="AK279" s="968" t="s">
        <v>3084</v>
      </c>
      <c r="AL279" s="113" t="s">
        <v>165</v>
      </c>
      <c r="AM279" s="73">
        <v>10</v>
      </c>
      <c r="AN279" s="113" t="s">
        <v>3095</v>
      </c>
      <c r="AO279" s="876"/>
      <c r="AP279" s="876"/>
      <c r="AQ279" s="89"/>
      <c r="AR279" s="89"/>
      <c r="AS279" s="113"/>
      <c r="AT279" s="89"/>
      <c r="AU279" s="89">
        <v>182.6</v>
      </c>
      <c r="AV279" s="89"/>
      <c r="AW279" s="89">
        <v>2769.3</v>
      </c>
      <c r="AX279" s="89">
        <v>5546.6</v>
      </c>
      <c r="AY279" s="89">
        <v>645.20000000000005</v>
      </c>
      <c r="AZ279" s="89">
        <v>2790.1</v>
      </c>
      <c r="BA279" s="89">
        <v>586.5</v>
      </c>
      <c r="BB279" s="89">
        <v>76.599999999999994</v>
      </c>
      <c r="BC279" s="89">
        <v>604.29999999999995</v>
      </c>
      <c r="BD279" s="89">
        <v>80.599999999999994</v>
      </c>
      <c r="BE279" s="89">
        <v>422.7</v>
      </c>
      <c r="BF279" s="89">
        <v>1968.5</v>
      </c>
      <c r="BG279" s="89">
        <v>79.2</v>
      </c>
      <c r="BH279" s="89">
        <v>192.4</v>
      </c>
      <c r="BI279" s="89">
        <v>21.4</v>
      </c>
      <c r="BJ279" s="89">
        <v>115.8</v>
      </c>
      <c r="BK279" s="89">
        <v>15.8</v>
      </c>
      <c r="BL279" s="89">
        <v>6.2</v>
      </c>
      <c r="BM279" s="89"/>
      <c r="BN279" s="89">
        <v>1747.1</v>
      </c>
      <c r="BO279" s="113"/>
      <c r="BP279" s="89"/>
      <c r="BQ279" s="113"/>
      <c r="BR279" s="89"/>
      <c r="BS279" s="113"/>
      <c r="BT279" s="113"/>
      <c r="BU279" s="89"/>
      <c r="BV279" s="618"/>
      <c r="BW279" s="1001"/>
    </row>
    <row r="280" spans="2:75">
      <c r="B280" s="872" t="s">
        <v>3081</v>
      </c>
      <c r="C280" s="73" t="s">
        <v>3074</v>
      </c>
      <c r="D280" s="73" t="s">
        <v>1367</v>
      </c>
      <c r="E280" s="860" t="s">
        <v>3088</v>
      </c>
      <c r="F280" s="860" t="s">
        <v>32</v>
      </c>
      <c r="G280" s="73" t="s">
        <v>3092</v>
      </c>
      <c r="H280" s="995"/>
      <c r="I280" s="860"/>
      <c r="J280" s="73"/>
      <c r="K280" s="73"/>
      <c r="L280" s="139"/>
      <c r="M280" s="139"/>
      <c r="N280" s="139"/>
      <c r="O280" s="139"/>
      <c r="P280" s="139"/>
      <c r="Q280" s="139"/>
      <c r="R280" s="139"/>
      <c r="S280" s="139"/>
      <c r="T280" s="139"/>
      <c r="U280" s="139"/>
      <c r="V280" s="139"/>
      <c r="W280" s="139"/>
      <c r="X280" s="139"/>
      <c r="Y280" s="139"/>
      <c r="Z280" s="139"/>
      <c r="AA280" s="874"/>
      <c r="AB280" s="874"/>
      <c r="AC280" s="874"/>
      <c r="AD280" s="874"/>
      <c r="AE280" s="874"/>
      <c r="AF280" s="874"/>
      <c r="AG280" s="875"/>
      <c r="AH280" s="875"/>
      <c r="AI280" s="875"/>
      <c r="AJ280" s="875"/>
      <c r="AK280" s="968" t="s">
        <v>3084</v>
      </c>
      <c r="AL280" s="113" t="s">
        <v>165</v>
      </c>
      <c r="AM280" s="73">
        <v>19</v>
      </c>
      <c r="AN280" s="113" t="s">
        <v>3096</v>
      </c>
      <c r="AO280" s="876"/>
      <c r="AP280" s="876"/>
      <c r="AQ280" s="89"/>
      <c r="AR280" s="89"/>
      <c r="AS280" s="113"/>
      <c r="AT280" s="89"/>
      <c r="AU280" s="89">
        <v>287.15789473684208</v>
      </c>
      <c r="AV280" s="89"/>
      <c r="AW280" s="89">
        <v>2599.5263157894738</v>
      </c>
      <c r="AX280" s="89">
        <v>4255.8421052631575</v>
      </c>
      <c r="AY280" s="89">
        <v>412.10526315789474</v>
      </c>
      <c r="AZ280" s="89">
        <v>1511.7894736842106</v>
      </c>
      <c r="BA280" s="89">
        <v>248.68421052631578</v>
      </c>
      <c r="BB280" s="89">
        <v>45.842105263157897</v>
      </c>
      <c r="BC280" s="89">
        <v>236.78947368421052</v>
      </c>
      <c r="BD280" s="89">
        <v>29.05263157894737</v>
      </c>
      <c r="BE280" s="89">
        <v>153.15789473684211</v>
      </c>
      <c r="BF280" s="89">
        <v>769.57894736842104</v>
      </c>
      <c r="BG280" s="89">
        <v>29.473684210526315</v>
      </c>
      <c r="BH280" s="89">
        <v>74.10526315789474</v>
      </c>
      <c r="BI280" s="89">
        <v>8.7368421052631575</v>
      </c>
      <c r="BJ280" s="89">
        <v>51.421052631578945</v>
      </c>
      <c r="BK280" s="89">
        <v>8.2631578947368425</v>
      </c>
      <c r="BL280" s="89">
        <v>8.1052631578947363</v>
      </c>
      <c r="BM280" s="89"/>
      <c r="BN280" s="89">
        <v>2884.8421052631579</v>
      </c>
      <c r="BO280" s="113"/>
      <c r="BP280" s="89"/>
      <c r="BQ280" s="113"/>
      <c r="BR280" s="89"/>
      <c r="BS280" s="113"/>
      <c r="BT280" s="113"/>
      <c r="BU280" s="89"/>
      <c r="BV280" s="618"/>
      <c r="BW280" s="1001"/>
    </row>
    <row r="281" spans="2:75">
      <c r="B281" s="872" t="s">
        <v>3081</v>
      </c>
      <c r="C281" s="73" t="s">
        <v>3074</v>
      </c>
      <c r="D281" s="73" t="s">
        <v>1367</v>
      </c>
      <c r="E281" s="860" t="s">
        <v>3088</v>
      </c>
      <c r="F281" s="860" t="s">
        <v>32</v>
      </c>
      <c r="G281" s="73" t="s">
        <v>3097</v>
      </c>
      <c r="H281" s="995"/>
      <c r="I281" s="860"/>
      <c r="J281" s="73"/>
      <c r="K281" s="73"/>
      <c r="L281" s="139"/>
      <c r="M281" s="139"/>
      <c r="N281" s="139"/>
      <c r="O281" s="139"/>
      <c r="P281" s="139"/>
      <c r="Q281" s="139"/>
      <c r="R281" s="139"/>
      <c r="S281" s="139"/>
      <c r="T281" s="139"/>
      <c r="U281" s="139"/>
      <c r="V281" s="139"/>
      <c r="W281" s="139"/>
      <c r="X281" s="139"/>
      <c r="Y281" s="139"/>
      <c r="Z281" s="139"/>
      <c r="AA281" s="874"/>
      <c r="AB281" s="874"/>
      <c r="AC281" s="874"/>
      <c r="AD281" s="874"/>
      <c r="AE281" s="874"/>
      <c r="AF281" s="874"/>
      <c r="AG281" s="875"/>
      <c r="AH281" s="875"/>
      <c r="AI281" s="875"/>
      <c r="AJ281" s="875"/>
      <c r="AK281" s="968" t="s">
        <v>3084</v>
      </c>
      <c r="AL281" s="113" t="s">
        <v>165</v>
      </c>
      <c r="AM281" s="73">
        <v>13</v>
      </c>
      <c r="AN281" s="113" t="s">
        <v>3098</v>
      </c>
      <c r="AO281" s="876"/>
      <c r="AP281" s="876"/>
      <c r="AQ281" s="89"/>
      <c r="AR281" s="89"/>
      <c r="AS281" s="113"/>
      <c r="AT281" s="89"/>
      <c r="AU281" s="89">
        <v>775.07692307692309</v>
      </c>
      <c r="AV281" s="89"/>
      <c r="AW281" s="89">
        <v>5086.0769230769229</v>
      </c>
      <c r="AX281" s="89">
        <v>9647.6923076923085</v>
      </c>
      <c r="AY281" s="89">
        <v>1028.8461538461538</v>
      </c>
      <c r="AZ281" s="89">
        <v>3700.6923076923076</v>
      </c>
      <c r="BA281" s="89">
        <v>628.53846153846155</v>
      </c>
      <c r="BB281" s="89">
        <v>115.61538461538461</v>
      </c>
      <c r="BC281" s="89">
        <v>608.30769230769226</v>
      </c>
      <c r="BD281" s="89">
        <v>80.769230769230774</v>
      </c>
      <c r="BE281" s="89">
        <v>464.23076923076923</v>
      </c>
      <c r="BF281" s="89">
        <v>3010.6923076923076</v>
      </c>
      <c r="BG281" s="89">
        <v>93.384615384615387</v>
      </c>
      <c r="BH281" s="89">
        <v>265.07692307692309</v>
      </c>
      <c r="BI281" s="89">
        <v>35.46153846153846</v>
      </c>
      <c r="BJ281" s="89">
        <v>239.92307692307693</v>
      </c>
      <c r="BK281" s="89">
        <v>34.769230769230766</v>
      </c>
      <c r="BL281" s="89">
        <v>81.461538461538467</v>
      </c>
      <c r="BM281" s="89"/>
      <c r="BN281" s="89">
        <v>2640.7692307692309</v>
      </c>
      <c r="BO281" s="113"/>
      <c r="BP281" s="89"/>
      <c r="BQ281" s="113"/>
      <c r="BR281" s="89"/>
      <c r="BS281" s="113"/>
      <c r="BT281" s="113"/>
      <c r="BU281" s="89"/>
      <c r="BV281" s="618"/>
      <c r="BW281" s="1001"/>
    </row>
    <row r="282" spans="2:75">
      <c r="B282" s="872" t="s">
        <v>3081</v>
      </c>
      <c r="C282" s="73" t="s">
        <v>3074</v>
      </c>
      <c r="D282" s="73" t="s">
        <v>1367</v>
      </c>
      <c r="E282" s="860" t="s">
        <v>3088</v>
      </c>
      <c r="F282" s="860" t="s">
        <v>32</v>
      </c>
      <c r="G282" s="73" t="s">
        <v>3097</v>
      </c>
      <c r="H282" s="995"/>
      <c r="I282" s="860"/>
      <c r="J282" s="73"/>
      <c r="K282" s="73"/>
      <c r="L282" s="139"/>
      <c r="M282" s="139"/>
      <c r="N282" s="139"/>
      <c r="O282" s="139"/>
      <c r="P282" s="139"/>
      <c r="Q282" s="139"/>
      <c r="R282" s="139"/>
      <c r="S282" s="139"/>
      <c r="T282" s="139"/>
      <c r="U282" s="139"/>
      <c r="V282" s="139"/>
      <c r="W282" s="139"/>
      <c r="X282" s="139"/>
      <c r="Y282" s="139"/>
      <c r="Z282" s="139"/>
      <c r="AA282" s="874"/>
      <c r="AB282" s="874"/>
      <c r="AC282" s="874"/>
      <c r="AD282" s="874"/>
      <c r="AE282" s="874"/>
      <c r="AF282" s="874"/>
      <c r="AG282" s="875"/>
      <c r="AH282" s="875"/>
      <c r="AI282" s="875"/>
      <c r="AJ282" s="875"/>
      <c r="AK282" s="968" t="s">
        <v>3084</v>
      </c>
      <c r="AL282" s="113" t="s">
        <v>165</v>
      </c>
      <c r="AM282" s="73">
        <v>10</v>
      </c>
      <c r="AN282" s="113" t="s">
        <v>3099</v>
      </c>
      <c r="AO282" s="876"/>
      <c r="AP282" s="876"/>
      <c r="AQ282" s="89"/>
      <c r="AR282" s="89"/>
      <c r="AS282" s="113"/>
      <c r="AT282" s="89"/>
      <c r="AU282" s="89">
        <v>100.8</v>
      </c>
      <c r="AV282" s="89"/>
      <c r="AW282" s="89">
        <v>4260</v>
      </c>
      <c r="AX282" s="89">
        <v>9158</v>
      </c>
      <c r="AY282" s="89">
        <v>973.1</v>
      </c>
      <c r="AZ282" s="89">
        <v>3533.4</v>
      </c>
      <c r="BA282" s="89">
        <v>637.29999999999995</v>
      </c>
      <c r="BB282" s="89">
        <v>79.2</v>
      </c>
      <c r="BC282" s="89">
        <v>587</v>
      </c>
      <c r="BD282" s="89">
        <v>84.9</v>
      </c>
      <c r="BE282" s="89">
        <v>520.9</v>
      </c>
      <c r="BF282" s="89">
        <v>3557.7</v>
      </c>
      <c r="BG282" s="89">
        <v>106</v>
      </c>
      <c r="BH282" s="89">
        <v>310.2</v>
      </c>
      <c r="BI282" s="89">
        <v>45.5</v>
      </c>
      <c r="BJ282" s="89">
        <v>285.89999999999998</v>
      </c>
      <c r="BK282" s="89">
        <v>40.299999999999997</v>
      </c>
      <c r="BL282" s="89">
        <v>141.1</v>
      </c>
      <c r="BM282" s="89">
        <v>10.604000000000001</v>
      </c>
      <c r="BN282" s="89">
        <v>8436.9</v>
      </c>
      <c r="BO282" s="113"/>
      <c r="BP282" s="89"/>
      <c r="BQ282" s="113"/>
      <c r="BR282" s="89"/>
      <c r="BS282" s="113"/>
      <c r="BT282" s="113"/>
      <c r="BU282" s="89"/>
      <c r="BV282" s="618"/>
      <c r="BW282" s="1001"/>
    </row>
    <row r="283" spans="2:75">
      <c r="B283" s="872" t="s">
        <v>3100</v>
      </c>
      <c r="C283" s="73" t="s">
        <v>3074</v>
      </c>
      <c r="D283" s="860" t="s">
        <v>1367</v>
      </c>
      <c r="E283" s="860" t="s">
        <v>3101</v>
      </c>
      <c r="F283" s="40" t="s">
        <v>32</v>
      </c>
      <c r="G283" s="887" t="s">
        <v>3102</v>
      </c>
      <c r="H283" s="995" t="s">
        <v>3103</v>
      </c>
      <c r="I283" s="860" t="s">
        <v>2643</v>
      </c>
      <c r="J283" s="154">
        <v>6</v>
      </c>
      <c r="K283" s="911" t="s">
        <v>3104</v>
      </c>
      <c r="L283" s="119">
        <v>41</v>
      </c>
      <c r="M283" s="119">
        <v>0.23</v>
      </c>
      <c r="N283" s="119">
        <v>54.5</v>
      </c>
      <c r="O283" s="87"/>
      <c r="P283" s="119">
        <v>0.18</v>
      </c>
      <c r="Q283" s="87"/>
      <c r="R283" s="87"/>
      <c r="S283" s="87"/>
      <c r="T283" s="87"/>
      <c r="U283" s="87"/>
      <c r="V283" s="119">
        <v>3.55</v>
      </c>
      <c r="W283" s="119">
        <v>0.02</v>
      </c>
      <c r="X283" s="87"/>
      <c r="Y283" s="87"/>
      <c r="Z283" s="119">
        <v>99.97</v>
      </c>
      <c r="AA283" s="874">
        <v>5.6338028169014088E-3</v>
      </c>
      <c r="AB283" s="874">
        <v>0.94239447836474644</v>
      </c>
      <c r="AC283" s="874">
        <v>2.9372888823615802E-3</v>
      </c>
      <c r="AD283" s="874">
        <v>5.4668232752891982E-2</v>
      </c>
      <c r="AE283" s="874">
        <v>1</v>
      </c>
      <c r="AF283" s="874"/>
      <c r="AG283" s="875">
        <f t="shared" ref="AG283:AI295" si="91">AB283</f>
        <v>0.94239447836474644</v>
      </c>
      <c r="AH283" s="875">
        <f t="shared" si="91"/>
        <v>2.9372888823615802E-3</v>
      </c>
      <c r="AI283" s="875">
        <f t="shared" si="91"/>
        <v>5.4668232752891982E-2</v>
      </c>
      <c r="AJ283" s="875">
        <f t="shared" ref="AJ283:AJ291" si="92">SUM(AG283:AI283)</f>
        <v>1</v>
      </c>
      <c r="AK283" s="968" t="s">
        <v>2785</v>
      </c>
      <c r="AL283" s="113" t="s">
        <v>2643</v>
      </c>
      <c r="AM283" s="154">
        <v>6</v>
      </c>
      <c r="AN283" s="911" t="s">
        <v>3104</v>
      </c>
      <c r="AO283" s="876">
        <f t="shared" ref="AO283:AO291" si="93">W283*1*10000</f>
        <v>200</v>
      </c>
      <c r="AP283" s="876">
        <f t="shared" ref="AP283:AP291" si="94">V283*1*10000</f>
        <v>35500</v>
      </c>
      <c r="AQ283" s="859" t="s">
        <v>3105</v>
      </c>
      <c r="AR283" s="89"/>
      <c r="AS283" s="89"/>
      <c r="AT283" s="89"/>
      <c r="AU283" s="859">
        <v>123</v>
      </c>
      <c r="AV283" s="89"/>
      <c r="AW283" s="859">
        <v>811</v>
      </c>
      <c r="AX283" s="859">
        <v>2297</v>
      </c>
      <c r="AY283" s="859">
        <v>329</v>
      </c>
      <c r="AZ283" s="859">
        <v>1374</v>
      </c>
      <c r="BA283" s="859">
        <v>447</v>
      </c>
      <c r="BB283" s="859" t="s">
        <v>3106</v>
      </c>
      <c r="BC283" s="859">
        <v>413</v>
      </c>
      <c r="BD283" s="859" t="s">
        <v>3107</v>
      </c>
      <c r="BE283" s="859">
        <v>316</v>
      </c>
      <c r="BF283" s="859">
        <v>1505</v>
      </c>
      <c r="BG283" s="859" t="s">
        <v>3108</v>
      </c>
      <c r="BH283" s="859">
        <v>130</v>
      </c>
      <c r="BI283" s="859" t="s">
        <v>3109</v>
      </c>
      <c r="BJ283" s="859" t="s">
        <v>3110</v>
      </c>
      <c r="BK283" s="859" t="s">
        <v>3111</v>
      </c>
      <c r="BL283" s="89"/>
      <c r="BM283" s="89"/>
      <c r="BN283" s="859">
        <v>702</v>
      </c>
      <c r="BO283" s="89"/>
      <c r="BP283" s="89"/>
      <c r="BQ283" s="89"/>
      <c r="BR283" s="89"/>
      <c r="BS283" s="89"/>
      <c r="BT283" s="89"/>
      <c r="BU283" s="89"/>
      <c r="BV283" s="618">
        <f t="shared" ref="BV283:BV289" si="95">M283*0.467445576193329*10000</f>
        <v>1075.1248252446567</v>
      </c>
      <c r="BW283" s="1001"/>
    </row>
    <row r="284" spans="2:75">
      <c r="B284" s="872" t="s">
        <v>3100</v>
      </c>
      <c r="C284" s="73" t="s">
        <v>3074</v>
      </c>
      <c r="D284" s="860" t="s">
        <v>1367</v>
      </c>
      <c r="E284" s="860" t="s">
        <v>3101</v>
      </c>
      <c r="F284" s="40" t="s">
        <v>32</v>
      </c>
      <c r="G284" s="887" t="s">
        <v>3112</v>
      </c>
      <c r="H284" s="995" t="s">
        <v>3103</v>
      </c>
      <c r="I284" s="860" t="s">
        <v>2643</v>
      </c>
      <c r="J284" s="154">
        <v>10</v>
      </c>
      <c r="K284" s="911" t="s">
        <v>3113</v>
      </c>
      <c r="L284" s="119">
        <v>41.3</v>
      </c>
      <c r="M284" s="119">
        <v>0.24</v>
      </c>
      <c r="N284" s="119">
        <v>53.8</v>
      </c>
      <c r="O284" s="87"/>
      <c r="P284" s="119">
        <v>0.22</v>
      </c>
      <c r="Q284" s="87"/>
      <c r="R284" s="87"/>
      <c r="S284" s="87"/>
      <c r="T284" s="87"/>
      <c r="U284" s="87"/>
      <c r="V284" s="119">
        <v>3.16</v>
      </c>
      <c r="W284" s="119">
        <v>0.17</v>
      </c>
      <c r="X284" s="87"/>
      <c r="Y284" s="87"/>
      <c r="Z284" s="119">
        <v>99.4</v>
      </c>
      <c r="AA284" s="874">
        <v>5.3797468354430382E-2</v>
      </c>
      <c r="AB284" s="874">
        <v>0.83886381736129556</v>
      </c>
      <c r="AC284" s="874">
        <v>2.4966955500073433E-2</v>
      </c>
      <c r="AD284" s="874">
        <v>0.136169227138631</v>
      </c>
      <c r="AE284" s="874">
        <v>1</v>
      </c>
      <c r="AF284" s="874"/>
      <c r="AG284" s="875">
        <f t="shared" si="91"/>
        <v>0.83886381736129556</v>
      </c>
      <c r="AH284" s="875">
        <f t="shared" si="91"/>
        <v>2.4966955500073433E-2</v>
      </c>
      <c r="AI284" s="875">
        <f t="shared" si="91"/>
        <v>0.136169227138631</v>
      </c>
      <c r="AJ284" s="875">
        <f t="shared" si="92"/>
        <v>1</v>
      </c>
      <c r="AK284" s="968" t="s">
        <v>2785</v>
      </c>
      <c r="AL284" s="113" t="s">
        <v>2643</v>
      </c>
      <c r="AM284" s="154">
        <v>10</v>
      </c>
      <c r="AN284" s="911" t="s">
        <v>3113</v>
      </c>
      <c r="AO284" s="876">
        <f t="shared" si="93"/>
        <v>1700.0000000000002</v>
      </c>
      <c r="AP284" s="876">
        <f t="shared" si="94"/>
        <v>31600</v>
      </c>
      <c r="AQ284" s="859" t="s">
        <v>3114</v>
      </c>
      <c r="AR284" s="89"/>
      <c r="AS284" s="89"/>
      <c r="AT284" s="89"/>
      <c r="AU284" s="859">
        <v>362</v>
      </c>
      <c r="AV284" s="89"/>
      <c r="AW284" s="859">
        <v>922</v>
      </c>
      <c r="AX284" s="859">
        <v>2782</v>
      </c>
      <c r="AY284" s="859">
        <v>332</v>
      </c>
      <c r="AZ284" s="859">
        <v>1445</v>
      </c>
      <c r="BA284" s="859">
        <v>350</v>
      </c>
      <c r="BB284" s="859">
        <v>77.3</v>
      </c>
      <c r="BC284" s="859">
        <v>299</v>
      </c>
      <c r="BD284" s="859" t="s">
        <v>3115</v>
      </c>
      <c r="BE284" s="859">
        <v>192</v>
      </c>
      <c r="BF284" s="859">
        <v>884</v>
      </c>
      <c r="BG284" s="859" t="s">
        <v>3116</v>
      </c>
      <c r="BH284" s="859" t="s">
        <v>3117</v>
      </c>
      <c r="BI284" s="859" t="s">
        <v>3118</v>
      </c>
      <c r="BJ284" s="859" t="s">
        <v>3119</v>
      </c>
      <c r="BK284" s="859" t="s">
        <v>3120</v>
      </c>
      <c r="BL284" s="89"/>
      <c r="BM284" s="89"/>
      <c r="BN284" s="859">
        <v>839</v>
      </c>
      <c r="BO284" s="89"/>
      <c r="BP284" s="89"/>
      <c r="BQ284" s="89"/>
      <c r="BR284" s="89"/>
      <c r="BS284" s="89"/>
      <c r="BT284" s="89"/>
      <c r="BU284" s="89"/>
      <c r="BV284" s="618">
        <f t="shared" si="95"/>
        <v>1121.8693828639896</v>
      </c>
      <c r="BW284" s="1001"/>
    </row>
    <row r="285" spans="2:75">
      <c r="B285" s="872" t="s">
        <v>3100</v>
      </c>
      <c r="C285" s="73" t="s">
        <v>3074</v>
      </c>
      <c r="D285" s="860" t="s">
        <v>1367</v>
      </c>
      <c r="E285" s="860" t="s">
        <v>3101</v>
      </c>
      <c r="F285" s="40" t="s">
        <v>32</v>
      </c>
      <c r="G285" s="887" t="s">
        <v>3112</v>
      </c>
      <c r="H285" s="995" t="s">
        <v>3103</v>
      </c>
      <c r="I285" s="860" t="s">
        <v>2643</v>
      </c>
      <c r="J285" s="154">
        <v>8</v>
      </c>
      <c r="K285" s="911" t="s">
        <v>3121</v>
      </c>
      <c r="L285" s="119">
        <v>41.2</v>
      </c>
      <c r="M285" s="119">
        <v>0.22</v>
      </c>
      <c r="N285" s="119">
        <v>54.3</v>
      </c>
      <c r="O285" s="87"/>
      <c r="P285" s="119">
        <v>0.13</v>
      </c>
      <c r="Q285" s="87"/>
      <c r="R285" s="87"/>
      <c r="S285" s="87"/>
      <c r="T285" s="87"/>
      <c r="U285" s="87"/>
      <c r="V285" s="119">
        <v>3.39</v>
      </c>
      <c r="W285" s="119">
        <v>7.0000000000000007E-2</v>
      </c>
      <c r="X285" s="87"/>
      <c r="Y285" s="87"/>
      <c r="Z285" s="119">
        <v>99.86</v>
      </c>
      <c r="AA285" s="874">
        <v>2.0648967551622419E-2</v>
      </c>
      <c r="AB285" s="874">
        <v>0.8999203610299974</v>
      </c>
      <c r="AC285" s="874">
        <v>1.0280511088265531E-2</v>
      </c>
      <c r="AD285" s="874">
        <v>8.9799127881737079E-2</v>
      </c>
      <c r="AE285" s="874">
        <v>1</v>
      </c>
      <c r="AF285" s="874"/>
      <c r="AG285" s="875">
        <f t="shared" si="91"/>
        <v>0.8999203610299974</v>
      </c>
      <c r="AH285" s="875">
        <f t="shared" si="91"/>
        <v>1.0280511088265531E-2</v>
      </c>
      <c r="AI285" s="875">
        <f t="shared" si="91"/>
        <v>8.9799127881737079E-2</v>
      </c>
      <c r="AJ285" s="875">
        <f t="shared" si="92"/>
        <v>1</v>
      </c>
      <c r="AK285" s="968" t="s">
        <v>2785</v>
      </c>
      <c r="AL285" s="113" t="s">
        <v>2643</v>
      </c>
      <c r="AM285" s="154">
        <v>8</v>
      </c>
      <c r="AN285" s="911" t="s">
        <v>3121</v>
      </c>
      <c r="AO285" s="876">
        <f t="shared" si="93"/>
        <v>700.00000000000011</v>
      </c>
      <c r="AP285" s="876">
        <f t="shared" si="94"/>
        <v>33900</v>
      </c>
      <c r="AQ285" s="859" t="s">
        <v>3122</v>
      </c>
      <c r="AR285" s="89"/>
      <c r="AS285" s="89"/>
      <c r="AT285" s="89"/>
      <c r="AU285" s="859">
        <v>455</v>
      </c>
      <c r="AV285" s="89"/>
      <c r="AW285" s="859">
        <v>1303</v>
      </c>
      <c r="AX285" s="859">
        <v>3932</v>
      </c>
      <c r="AY285" s="859">
        <v>469</v>
      </c>
      <c r="AZ285" s="859">
        <v>1950</v>
      </c>
      <c r="BA285" s="859">
        <v>469</v>
      </c>
      <c r="BB285" s="859" t="s">
        <v>3123</v>
      </c>
      <c r="BC285" s="859">
        <v>394</v>
      </c>
      <c r="BD285" s="859" t="s">
        <v>3124</v>
      </c>
      <c r="BE285" s="859">
        <v>252</v>
      </c>
      <c r="BF285" s="859">
        <v>1196</v>
      </c>
      <c r="BG285" s="859" t="s">
        <v>3125</v>
      </c>
      <c r="BH285" s="859" t="s">
        <v>3126</v>
      </c>
      <c r="BI285" s="859" t="s">
        <v>3127</v>
      </c>
      <c r="BJ285" s="859" t="s">
        <v>3128</v>
      </c>
      <c r="BK285" s="859" t="s">
        <v>3129</v>
      </c>
      <c r="BL285" s="89"/>
      <c r="BM285" s="89"/>
      <c r="BN285" s="859">
        <v>807</v>
      </c>
      <c r="BO285" s="89"/>
      <c r="BP285" s="89"/>
      <c r="BQ285" s="89"/>
      <c r="BR285" s="89"/>
      <c r="BS285" s="89"/>
      <c r="BT285" s="89"/>
      <c r="BU285" s="89"/>
      <c r="BV285" s="618">
        <f t="shared" si="95"/>
        <v>1028.3802676253238</v>
      </c>
      <c r="BW285" s="1001"/>
    </row>
    <row r="286" spans="2:75">
      <c r="B286" s="872" t="s">
        <v>3100</v>
      </c>
      <c r="C286" s="73" t="s">
        <v>3074</v>
      </c>
      <c r="D286" s="860" t="s">
        <v>1367</v>
      </c>
      <c r="E286" s="860" t="s">
        <v>3101</v>
      </c>
      <c r="F286" s="40" t="s">
        <v>32</v>
      </c>
      <c r="G286" s="887" t="s">
        <v>3112</v>
      </c>
      <c r="H286" s="995" t="s">
        <v>3103</v>
      </c>
      <c r="I286" s="860" t="s">
        <v>2643</v>
      </c>
      <c r="J286" s="154">
        <v>10</v>
      </c>
      <c r="K286" s="911" t="s">
        <v>3130</v>
      </c>
      <c r="L286" s="119">
        <v>40.700000000000003</v>
      </c>
      <c r="M286" s="119">
        <v>0.25</v>
      </c>
      <c r="N286" s="119">
        <v>54.6</v>
      </c>
      <c r="O286" s="87"/>
      <c r="P286" s="119">
        <v>0.23</v>
      </c>
      <c r="Q286" s="87"/>
      <c r="R286" s="87"/>
      <c r="S286" s="87"/>
      <c r="T286" s="87"/>
      <c r="U286" s="87"/>
      <c r="V286" s="119">
        <v>3.25</v>
      </c>
      <c r="W286" s="119">
        <v>0.17</v>
      </c>
      <c r="X286" s="87"/>
      <c r="Y286" s="87"/>
      <c r="Z286" s="119">
        <v>99.71</v>
      </c>
      <c r="AA286" s="874">
        <v>5.2307692307692312E-2</v>
      </c>
      <c r="AB286" s="874">
        <v>0.86275550836209192</v>
      </c>
      <c r="AC286" s="874">
        <v>2.4966955500073433E-2</v>
      </c>
      <c r="AD286" s="874">
        <v>0.11227753613783464</v>
      </c>
      <c r="AE286" s="874">
        <v>1</v>
      </c>
      <c r="AF286" s="874"/>
      <c r="AG286" s="875">
        <f t="shared" si="91"/>
        <v>0.86275550836209192</v>
      </c>
      <c r="AH286" s="875">
        <f t="shared" si="91"/>
        <v>2.4966955500073433E-2</v>
      </c>
      <c r="AI286" s="875">
        <f t="shared" si="91"/>
        <v>0.11227753613783464</v>
      </c>
      <c r="AJ286" s="875">
        <f t="shared" si="92"/>
        <v>1</v>
      </c>
      <c r="AK286" s="968" t="s">
        <v>2785</v>
      </c>
      <c r="AL286" s="113" t="s">
        <v>2643</v>
      </c>
      <c r="AM286" s="154">
        <v>10</v>
      </c>
      <c r="AN286" s="911" t="s">
        <v>3130</v>
      </c>
      <c r="AO286" s="876">
        <f t="shared" si="93"/>
        <v>1700.0000000000002</v>
      </c>
      <c r="AP286" s="876">
        <f t="shared" si="94"/>
        <v>32500</v>
      </c>
      <c r="AQ286" s="859" t="s">
        <v>3131</v>
      </c>
      <c r="AR286" s="89"/>
      <c r="AS286" s="89"/>
      <c r="AT286" s="89"/>
      <c r="AU286" s="859">
        <v>211</v>
      </c>
      <c r="AV286" s="89"/>
      <c r="AW286" s="859">
        <v>1286</v>
      </c>
      <c r="AX286" s="859">
        <v>3258</v>
      </c>
      <c r="AY286" s="859">
        <v>389</v>
      </c>
      <c r="AZ286" s="859">
        <v>1899</v>
      </c>
      <c r="BA286" s="859">
        <v>410</v>
      </c>
      <c r="BB286" s="859" t="s">
        <v>3132</v>
      </c>
      <c r="BC286" s="859">
        <v>350</v>
      </c>
      <c r="BD286" s="859" t="s">
        <v>3133</v>
      </c>
      <c r="BE286" s="859">
        <v>225</v>
      </c>
      <c r="BF286" s="859">
        <v>1035</v>
      </c>
      <c r="BG286" s="859" t="s">
        <v>3134</v>
      </c>
      <c r="BH286" s="859" t="s">
        <v>3135</v>
      </c>
      <c r="BI286" s="859" t="s">
        <v>3136</v>
      </c>
      <c r="BJ286" s="859" t="s">
        <v>3137</v>
      </c>
      <c r="BK286" s="859" t="s">
        <v>3138</v>
      </c>
      <c r="BL286" s="89"/>
      <c r="BM286" s="89"/>
      <c r="BN286" s="859">
        <v>517</v>
      </c>
      <c r="BO286" s="89"/>
      <c r="BP286" s="89"/>
      <c r="BQ286" s="89"/>
      <c r="BR286" s="89"/>
      <c r="BS286" s="89"/>
      <c r="BT286" s="89"/>
      <c r="BU286" s="89"/>
      <c r="BV286" s="618">
        <f t="shared" si="95"/>
        <v>1168.6139404833225</v>
      </c>
      <c r="BW286" s="1001"/>
    </row>
    <row r="287" spans="2:75">
      <c r="B287" s="872" t="s">
        <v>3100</v>
      </c>
      <c r="C287" s="73" t="s">
        <v>3074</v>
      </c>
      <c r="D287" s="860" t="s">
        <v>1367</v>
      </c>
      <c r="E287" s="860" t="s">
        <v>3101</v>
      </c>
      <c r="F287" s="40" t="s">
        <v>32</v>
      </c>
      <c r="G287" s="887" t="s">
        <v>3139</v>
      </c>
      <c r="H287" s="995" t="s">
        <v>3103</v>
      </c>
      <c r="I287" s="860" t="s">
        <v>2643</v>
      </c>
      <c r="J287" s="154">
        <v>10</v>
      </c>
      <c r="K287" s="911" t="s">
        <v>3140</v>
      </c>
      <c r="L287" s="119">
        <v>41.3</v>
      </c>
      <c r="M287" s="119">
        <v>0.25</v>
      </c>
      <c r="N287" s="119">
        <v>53.3</v>
      </c>
      <c r="O287" s="87"/>
      <c r="P287" s="119">
        <v>0.32</v>
      </c>
      <c r="Q287" s="87"/>
      <c r="R287" s="87"/>
      <c r="S287" s="87"/>
      <c r="T287" s="87"/>
      <c r="U287" s="87"/>
      <c r="V287" s="119">
        <v>2.36</v>
      </c>
      <c r="W287" s="119">
        <v>1.59</v>
      </c>
      <c r="X287" s="87"/>
      <c r="Y287" s="87"/>
      <c r="Z287" s="119">
        <v>99.14</v>
      </c>
      <c r="AA287" s="874">
        <v>0.67372881355932213</v>
      </c>
      <c r="AB287" s="874">
        <v>0.62649323068754981</v>
      </c>
      <c r="AC287" s="874">
        <v>0.23351446614774563</v>
      </c>
      <c r="AD287" s="874">
        <v>0.13999230316470457</v>
      </c>
      <c r="AE287" s="874">
        <v>1</v>
      </c>
      <c r="AF287" s="874"/>
      <c r="AG287" s="875">
        <f t="shared" si="91"/>
        <v>0.62649323068754981</v>
      </c>
      <c r="AH287" s="875">
        <f t="shared" si="91"/>
        <v>0.23351446614774563</v>
      </c>
      <c r="AI287" s="875">
        <f t="shared" si="91"/>
        <v>0.13999230316470457</v>
      </c>
      <c r="AJ287" s="875">
        <f t="shared" si="92"/>
        <v>1</v>
      </c>
      <c r="AK287" s="968" t="s">
        <v>2785</v>
      </c>
      <c r="AL287" s="113" t="s">
        <v>2643</v>
      </c>
      <c r="AM287" s="154">
        <v>10</v>
      </c>
      <c r="AN287" s="911" t="s">
        <v>3140</v>
      </c>
      <c r="AO287" s="876">
        <f t="shared" si="93"/>
        <v>15900</v>
      </c>
      <c r="AP287" s="876">
        <f t="shared" si="94"/>
        <v>23600</v>
      </c>
      <c r="AQ287" s="859" t="s">
        <v>3141</v>
      </c>
      <c r="AR287" s="89"/>
      <c r="AS287" s="89"/>
      <c r="AT287" s="89"/>
      <c r="AU287" s="859">
        <v>323</v>
      </c>
      <c r="AV287" s="89"/>
      <c r="AW287" s="859">
        <v>1181</v>
      </c>
      <c r="AX287" s="859">
        <v>3008</v>
      </c>
      <c r="AY287" s="859">
        <v>359</v>
      </c>
      <c r="AZ287" s="859">
        <v>1758</v>
      </c>
      <c r="BA287" s="859">
        <v>382</v>
      </c>
      <c r="BB287" s="859" t="s">
        <v>3142</v>
      </c>
      <c r="BC287" s="859">
        <v>327</v>
      </c>
      <c r="BD287" s="859" t="s">
        <v>3143</v>
      </c>
      <c r="BE287" s="859">
        <v>211</v>
      </c>
      <c r="BF287" s="859">
        <v>1239</v>
      </c>
      <c r="BG287" s="859" t="s">
        <v>3144</v>
      </c>
      <c r="BH287" s="859" t="s">
        <v>3145</v>
      </c>
      <c r="BI287" s="859" t="s">
        <v>3146</v>
      </c>
      <c r="BJ287" s="859" t="s">
        <v>3133</v>
      </c>
      <c r="BK287" s="859" t="s">
        <v>3147</v>
      </c>
      <c r="BL287" s="89"/>
      <c r="BM287" s="89"/>
      <c r="BN287" s="859">
        <v>7372</v>
      </c>
      <c r="BO287" s="89"/>
      <c r="BP287" s="89"/>
      <c r="BQ287" s="89"/>
      <c r="BR287" s="89"/>
      <c r="BS287" s="89"/>
      <c r="BT287" s="89"/>
      <c r="BU287" s="89"/>
      <c r="BV287" s="618">
        <f t="shared" si="95"/>
        <v>1168.6139404833225</v>
      </c>
      <c r="BW287" s="1001"/>
    </row>
    <row r="288" spans="2:75">
      <c r="B288" s="872" t="s">
        <v>3100</v>
      </c>
      <c r="C288" s="73" t="s">
        <v>3074</v>
      </c>
      <c r="D288" s="860" t="s">
        <v>1367</v>
      </c>
      <c r="E288" s="860" t="s">
        <v>3101</v>
      </c>
      <c r="F288" s="40" t="s">
        <v>32</v>
      </c>
      <c r="G288" s="887" t="s">
        <v>3139</v>
      </c>
      <c r="H288" s="995" t="s">
        <v>3103</v>
      </c>
      <c r="I288" s="860" t="s">
        <v>2643</v>
      </c>
      <c r="J288" s="154">
        <v>10</v>
      </c>
      <c r="K288" s="911" t="s">
        <v>3148</v>
      </c>
      <c r="L288" s="119">
        <v>41</v>
      </c>
      <c r="M288" s="119">
        <v>0.21</v>
      </c>
      <c r="N288" s="119">
        <v>54.1</v>
      </c>
      <c r="O288" s="87"/>
      <c r="P288" s="119">
        <v>0.22</v>
      </c>
      <c r="Q288" s="87"/>
      <c r="R288" s="87"/>
      <c r="S288" s="87"/>
      <c r="T288" s="87"/>
      <c r="U288" s="87"/>
      <c r="V288" s="119">
        <v>2.39</v>
      </c>
      <c r="W288" s="119">
        <v>1.28</v>
      </c>
      <c r="X288" s="87"/>
      <c r="Y288" s="87"/>
      <c r="Z288" s="119">
        <v>99.16</v>
      </c>
      <c r="AA288" s="874">
        <v>0.53556485355648531</v>
      </c>
      <c r="AB288" s="874">
        <v>0.63445712768781526</v>
      </c>
      <c r="AC288" s="874">
        <v>0.18798648847114113</v>
      </c>
      <c r="AD288" s="874">
        <v>0.17755638384104361</v>
      </c>
      <c r="AE288" s="874">
        <v>1</v>
      </c>
      <c r="AF288" s="874"/>
      <c r="AG288" s="875">
        <f t="shared" si="91"/>
        <v>0.63445712768781526</v>
      </c>
      <c r="AH288" s="875">
        <f t="shared" si="91"/>
        <v>0.18798648847114113</v>
      </c>
      <c r="AI288" s="875">
        <f t="shared" si="91"/>
        <v>0.17755638384104361</v>
      </c>
      <c r="AJ288" s="875">
        <f t="shared" si="92"/>
        <v>1</v>
      </c>
      <c r="AK288" s="968" t="s">
        <v>2785</v>
      </c>
      <c r="AL288" s="113" t="s">
        <v>2643</v>
      </c>
      <c r="AM288" s="154">
        <v>10</v>
      </c>
      <c r="AN288" s="911" t="s">
        <v>3148</v>
      </c>
      <c r="AO288" s="876">
        <f t="shared" si="93"/>
        <v>12800</v>
      </c>
      <c r="AP288" s="876">
        <f t="shared" si="94"/>
        <v>23900</v>
      </c>
      <c r="AQ288" s="859" t="s">
        <v>3149</v>
      </c>
      <c r="AR288" s="89"/>
      <c r="AS288" s="89"/>
      <c r="AT288" s="89"/>
      <c r="AU288" s="859">
        <v>371</v>
      </c>
      <c r="AV288" s="89"/>
      <c r="AW288" s="859">
        <v>786</v>
      </c>
      <c r="AX288" s="859">
        <v>2370</v>
      </c>
      <c r="AY288" s="859">
        <v>283</v>
      </c>
      <c r="AZ288" s="859">
        <v>1234</v>
      </c>
      <c r="BA288" s="859">
        <v>301</v>
      </c>
      <c r="BB288" s="859" t="s">
        <v>3150</v>
      </c>
      <c r="BC288" s="859">
        <v>257</v>
      </c>
      <c r="BD288" s="859" t="s">
        <v>3116</v>
      </c>
      <c r="BE288" s="859">
        <v>165</v>
      </c>
      <c r="BF288" s="859">
        <v>1219</v>
      </c>
      <c r="BG288" s="859" t="s">
        <v>3151</v>
      </c>
      <c r="BH288" s="859" t="s">
        <v>3152</v>
      </c>
      <c r="BI288" s="859" t="s">
        <v>3153</v>
      </c>
      <c r="BJ288" s="859" t="s">
        <v>3154</v>
      </c>
      <c r="BK288" s="859" t="s">
        <v>3155</v>
      </c>
      <c r="BL288" s="89"/>
      <c r="BM288" s="89"/>
      <c r="BN288" s="859">
        <v>8240</v>
      </c>
      <c r="BO288" s="89"/>
      <c r="BP288" s="89"/>
      <c r="BQ288" s="89"/>
      <c r="BR288" s="89"/>
      <c r="BS288" s="89"/>
      <c r="BT288" s="89"/>
      <c r="BU288" s="89"/>
      <c r="BV288" s="618">
        <f t="shared" si="95"/>
        <v>981.63571000599086</v>
      </c>
      <c r="BW288" s="1001"/>
    </row>
    <row r="289" spans="2:75">
      <c r="B289" s="872" t="s">
        <v>3100</v>
      </c>
      <c r="C289" s="73" t="s">
        <v>3074</v>
      </c>
      <c r="D289" s="860" t="s">
        <v>1367</v>
      </c>
      <c r="E289" s="860" t="s">
        <v>3101</v>
      </c>
      <c r="F289" s="40" t="s">
        <v>32</v>
      </c>
      <c r="G289" s="887" t="s">
        <v>3139</v>
      </c>
      <c r="H289" s="995" t="s">
        <v>3103</v>
      </c>
      <c r="I289" s="860" t="s">
        <v>2643</v>
      </c>
      <c r="J289" s="154">
        <v>8</v>
      </c>
      <c r="K289" s="911" t="s">
        <v>3156</v>
      </c>
      <c r="L289" s="119">
        <v>40.700000000000003</v>
      </c>
      <c r="M289" s="119">
        <v>0.28000000000000003</v>
      </c>
      <c r="N289" s="119">
        <v>54</v>
      </c>
      <c r="O289" s="87"/>
      <c r="P289" s="119">
        <v>0.51</v>
      </c>
      <c r="Q289" s="87"/>
      <c r="R289" s="87"/>
      <c r="S289" s="87"/>
      <c r="T289" s="87"/>
      <c r="U289" s="87"/>
      <c r="V289" s="119">
        <v>2.33</v>
      </c>
      <c r="W289" s="119">
        <v>1.31</v>
      </c>
      <c r="X289" s="87"/>
      <c r="Y289" s="87"/>
      <c r="Z289" s="119">
        <v>99.06</v>
      </c>
      <c r="AA289" s="874">
        <v>0.5622317596566524</v>
      </c>
      <c r="AB289" s="874">
        <v>0.61852933368728436</v>
      </c>
      <c r="AC289" s="874">
        <v>0.19239242179468352</v>
      </c>
      <c r="AD289" s="874">
        <v>0.18907824451803212</v>
      </c>
      <c r="AE289" s="874">
        <v>1</v>
      </c>
      <c r="AF289" s="874"/>
      <c r="AG289" s="875">
        <f t="shared" si="91"/>
        <v>0.61852933368728436</v>
      </c>
      <c r="AH289" s="875">
        <f t="shared" si="91"/>
        <v>0.19239242179468352</v>
      </c>
      <c r="AI289" s="875">
        <f t="shared" si="91"/>
        <v>0.18907824451803212</v>
      </c>
      <c r="AJ289" s="875">
        <f t="shared" si="92"/>
        <v>1</v>
      </c>
      <c r="AK289" s="968" t="s">
        <v>2785</v>
      </c>
      <c r="AL289" s="113" t="s">
        <v>2643</v>
      </c>
      <c r="AM289" s="154">
        <v>8</v>
      </c>
      <c r="AN289" s="911" t="s">
        <v>3156</v>
      </c>
      <c r="AO289" s="876">
        <f t="shared" si="93"/>
        <v>13100</v>
      </c>
      <c r="AP289" s="876">
        <f t="shared" si="94"/>
        <v>23300</v>
      </c>
      <c r="AQ289" s="859" t="s">
        <v>3157</v>
      </c>
      <c r="AR289" s="89"/>
      <c r="AS289" s="89"/>
      <c r="AT289" s="89"/>
      <c r="AU289" s="859">
        <v>378</v>
      </c>
      <c r="AV289" s="89"/>
      <c r="AW289" s="859">
        <v>941</v>
      </c>
      <c r="AX289" s="859">
        <v>2385</v>
      </c>
      <c r="AY289" s="859">
        <v>285</v>
      </c>
      <c r="AZ289" s="859">
        <v>1329</v>
      </c>
      <c r="BA289" s="859">
        <v>285</v>
      </c>
      <c r="BB289" s="859" t="s">
        <v>3158</v>
      </c>
      <c r="BC289" s="859">
        <v>239</v>
      </c>
      <c r="BD289" s="859" t="s">
        <v>3159</v>
      </c>
      <c r="BE289" s="859">
        <v>154</v>
      </c>
      <c r="BF289" s="859">
        <v>926</v>
      </c>
      <c r="BG289" s="859" t="s">
        <v>3160</v>
      </c>
      <c r="BH289" s="859" t="s">
        <v>3161</v>
      </c>
      <c r="BI289" s="859" t="s">
        <v>3162</v>
      </c>
      <c r="BJ289" s="859" t="s">
        <v>3163</v>
      </c>
      <c r="BK289" s="859" t="s">
        <v>3164</v>
      </c>
      <c r="BL289" s="89"/>
      <c r="BM289" s="89"/>
      <c r="BN289" s="859">
        <v>7881</v>
      </c>
      <c r="BO289" s="89"/>
      <c r="BP289" s="89"/>
      <c r="BQ289" s="89"/>
      <c r="BR289" s="89"/>
      <c r="BS289" s="89"/>
      <c r="BT289" s="89"/>
      <c r="BU289" s="89"/>
      <c r="BV289" s="618">
        <f t="shared" si="95"/>
        <v>1308.8476133413212</v>
      </c>
      <c r="BW289" s="1001"/>
    </row>
    <row r="290" spans="2:75">
      <c r="B290" s="872" t="s">
        <v>3100</v>
      </c>
      <c r="C290" s="73" t="s">
        <v>3074</v>
      </c>
      <c r="D290" s="40" t="s">
        <v>1367</v>
      </c>
      <c r="E290" s="860" t="s">
        <v>3101</v>
      </c>
      <c r="F290" s="40" t="s">
        <v>32</v>
      </c>
      <c r="G290" s="912" t="s">
        <v>3165</v>
      </c>
      <c r="H290" s="995" t="s">
        <v>3103</v>
      </c>
      <c r="I290" s="860" t="s">
        <v>2643</v>
      </c>
      <c r="J290" s="154">
        <v>5</v>
      </c>
      <c r="K290" s="911" t="s">
        <v>3166</v>
      </c>
      <c r="L290" s="119">
        <v>41.7</v>
      </c>
      <c r="M290" s="119">
        <v>0.27</v>
      </c>
      <c r="N290" s="119">
        <v>53.1</v>
      </c>
      <c r="O290" s="87"/>
      <c r="P290" s="119">
        <v>0.47</v>
      </c>
      <c r="Q290" s="87"/>
      <c r="R290" s="87"/>
      <c r="S290" s="87"/>
      <c r="T290" s="87"/>
      <c r="U290" s="87"/>
      <c r="V290" s="119">
        <v>1.36</v>
      </c>
      <c r="W290" s="119">
        <v>2.48</v>
      </c>
      <c r="X290" s="87"/>
      <c r="Y290" s="87"/>
      <c r="Z290" s="119">
        <v>99.38</v>
      </c>
      <c r="AA290" s="874">
        <v>1.8235294117647058</v>
      </c>
      <c r="AB290" s="874">
        <v>0.36102999734536773</v>
      </c>
      <c r="AC290" s="874">
        <v>0.36422382141283594</v>
      </c>
      <c r="AD290" s="874">
        <v>0.27474618124179639</v>
      </c>
      <c r="AE290" s="874">
        <v>1</v>
      </c>
      <c r="AF290" s="874"/>
      <c r="AG290" s="875">
        <f t="shared" si="91"/>
        <v>0.36102999734536773</v>
      </c>
      <c r="AH290" s="875">
        <f t="shared" si="91"/>
        <v>0.36422382141283594</v>
      </c>
      <c r="AI290" s="875">
        <f t="shared" si="91"/>
        <v>0.27474618124179639</v>
      </c>
      <c r="AJ290" s="875">
        <f t="shared" si="92"/>
        <v>1</v>
      </c>
      <c r="AK290" s="968"/>
      <c r="AL290" s="113"/>
      <c r="AM290" s="73"/>
      <c r="AN290" s="73"/>
      <c r="AO290" s="876">
        <f t="shared" si="93"/>
        <v>24800</v>
      </c>
      <c r="AP290" s="876">
        <f t="shared" si="94"/>
        <v>13600.000000000002</v>
      </c>
      <c r="AQ290" s="113"/>
      <c r="AR290" s="113"/>
      <c r="AS290" s="113"/>
      <c r="AT290" s="113"/>
      <c r="AU290" s="113"/>
      <c r="AV290" s="89"/>
      <c r="AW290" s="89"/>
      <c r="AX290" s="89"/>
      <c r="AY290" s="89"/>
      <c r="AZ290" s="89"/>
      <c r="BA290" s="89"/>
      <c r="BB290" s="89"/>
      <c r="BC290" s="89"/>
      <c r="BD290" s="89"/>
      <c r="BE290" s="89"/>
      <c r="BF290" s="89"/>
      <c r="BG290" s="89"/>
      <c r="BH290" s="89"/>
      <c r="BI290" s="89"/>
      <c r="BJ290" s="89"/>
      <c r="BK290" s="89"/>
      <c r="BL290" s="89"/>
      <c r="BM290" s="89"/>
      <c r="BN290" s="89"/>
      <c r="BO290" s="113"/>
      <c r="BP290" s="113"/>
      <c r="BQ290" s="113"/>
      <c r="BR290" s="113"/>
      <c r="BS290" s="113"/>
      <c r="BT290" s="113"/>
      <c r="BU290" s="113"/>
      <c r="BV290" s="618"/>
      <c r="BW290" s="1001"/>
    </row>
    <row r="291" spans="2:75" s="529" customFormat="1">
      <c r="B291" s="927" t="s">
        <v>3100</v>
      </c>
      <c r="C291" s="28" t="s">
        <v>3074</v>
      </c>
      <c r="D291" s="928" t="s">
        <v>1367</v>
      </c>
      <c r="E291" s="46" t="s">
        <v>3101</v>
      </c>
      <c r="F291" s="928" t="s">
        <v>32</v>
      </c>
      <c r="G291" s="962" t="s">
        <v>3165</v>
      </c>
      <c r="H291" s="995" t="s">
        <v>3103</v>
      </c>
      <c r="I291" s="46" t="s">
        <v>2643</v>
      </c>
      <c r="J291" s="946">
        <v>7</v>
      </c>
      <c r="K291" s="963" t="s">
        <v>3167</v>
      </c>
      <c r="L291" s="948">
        <v>39.9</v>
      </c>
      <c r="M291" s="948">
        <v>0.24</v>
      </c>
      <c r="N291" s="948">
        <v>54.2</v>
      </c>
      <c r="O291" s="949"/>
      <c r="P291" s="948">
        <v>0.95</v>
      </c>
      <c r="Q291" s="949"/>
      <c r="R291" s="949"/>
      <c r="S291" s="949"/>
      <c r="T291" s="949"/>
      <c r="U291" s="949"/>
      <c r="V291" s="948">
        <v>1.58</v>
      </c>
      <c r="W291" s="948">
        <v>2.3199999999999998</v>
      </c>
      <c r="X291" s="949"/>
      <c r="Y291" s="949"/>
      <c r="Z291" s="948">
        <v>99.19</v>
      </c>
      <c r="AA291" s="931">
        <v>1.4683544303797467</v>
      </c>
      <c r="AB291" s="931">
        <v>0.41943190868064778</v>
      </c>
      <c r="AC291" s="931">
        <v>0.34072551035394327</v>
      </c>
      <c r="AD291" s="931">
        <v>0.239842580965409</v>
      </c>
      <c r="AE291" s="931">
        <v>1</v>
      </c>
      <c r="AF291" s="931"/>
      <c r="AG291" s="932">
        <f t="shared" si="91"/>
        <v>0.41943190868064778</v>
      </c>
      <c r="AH291" s="932">
        <f t="shared" si="91"/>
        <v>0.34072551035394327</v>
      </c>
      <c r="AI291" s="932">
        <f t="shared" si="91"/>
        <v>0.239842580965409</v>
      </c>
      <c r="AJ291" s="932">
        <f t="shared" si="92"/>
        <v>1</v>
      </c>
      <c r="AK291" s="968"/>
      <c r="AL291" s="930"/>
      <c r="AM291" s="28"/>
      <c r="AN291" s="28"/>
      <c r="AO291" s="933">
        <f t="shared" si="93"/>
        <v>23200</v>
      </c>
      <c r="AP291" s="933">
        <f t="shared" si="94"/>
        <v>15800</v>
      </c>
      <c r="AQ291" s="930"/>
      <c r="AR291" s="930"/>
      <c r="AS291" s="930"/>
      <c r="AT291" s="930"/>
      <c r="AU291" s="930"/>
      <c r="AV291" s="934"/>
      <c r="AW291" s="934"/>
      <c r="AX291" s="934"/>
      <c r="AY291" s="934"/>
      <c r="AZ291" s="934"/>
      <c r="BA291" s="934"/>
      <c r="BB291" s="934"/>
      <c r="BC291" s="934"/>
      <c r="BD291" s="934"/>
      <c r="BE291" s="934"/>
      <c r="BF291" s="934"/>
      <c r="BG291" s="934"/>
      <c r="BH291" s="934"/>
      <c r="BI291" s="934"/>
      <c r="BJ291" s="934"/>
      <c r="BK291" s="934"/>
      <c r="BL291" s="934"/>
      <c r="BM291" s="934"/>
      <c r="BN291" s="934"/>
      <c r="BO291" s="930"/>
      <c r="BP291" s="930"/>
      <c r="BQ291" s="930"/>
      <c r="BR291" s="930"/>
      <c r="BS291" s="930"/>
      <c r="BT291" s="930"/>
      <c r="BU291" s="930"/>
      <c r="BV291" s="935"/>
      <c r="BW291" s="1001"/>
    </row>
    <row r="292" spans="2:75">
      <c r="B292" s="872" t="s">
        <v>2810</v>
      </c>
      <c r="C292" s="73" t="s">
        <v>3074</v>
      </c>
      <c r="D292" s="860" t="s">
        <v>1339</v>
      </c>
      <c r="E292" s="860" t="s">
        <v>2811</v>
      </c>
      <c r="F292" s="40" t="s">
        <v>32</v>
      </c>
      <c r="G292" s="860"/>
      <c r="H292" s="995" t="s">
        <v>2812</v>
      </c>
      <c r="I292" s="860" t="s">
        <v>165</v>
      </c>
      <c r="J292" s="73">
        <v>37</v>
      </c>
      <c r="K292" s="398" t="s">
        <v>32</v>
      </c>
      <c r="L292" s="87">
        <v>39.79</v>
      </c>
      <c r="M292" s="87">
        <v>0.3</v>
      </c>
      <c r="N292" s="87">
        <v>55.49</v>
      </c>
      <c r="O292" s="87">
        <v>0.28999999999999998</v>
      </c>
      <c r="P292" s="87">
        <v>0.45</v>
      </c>
      <c r="Q292" s="87">
        <v>0.04</v>
      </c>
      <c r="R292" s="87">
        <v>0.12</v>
      </c>
      <c r="S292" s="87"/>
      <c r="T292" s="87">
        <v>0.01</v>
      </c>
      <c r="U292" s="87">
        <v>0.01</v>
      </c>
      <c r="V292" s="87">
        <v>3.05</v>
      </c>
      <c r="W292" s="87">
        <v>0.01</v>
      </c>
      <c r="X292" s="87"/>
      <c r="Y292" s="87"/>
      <c r="Z292" s="87"/>
      <c r="AA292" s="874">
        <v>3.2786885245901644E-3</v>
      </c>
      <c r="AB292" s="874">
        <v>0.80966286169365542</v>
      </c>
      <c r="AC292" s="874">
        <v>1.4686444411807901E-3</v>
      </c>
      <c r="AD292" s="874">
        <v>0.1888684938651638</v>
      </c>
      <c r="AE292" s="874">
        <v>1</v>
      </c>
      <c r="AF292" s="874"/>
      <c r="AG292" s="875">
        <f t="shared" si="91"/>
        <v>0.80966286169365542</v>
      </c>
      <c r="AH292" s="875">
        <f t="shared" si="91"/>
        <v>1.4686444411807901E-3</v>
      </c>
      <c r="AI292" s="875">
        <f t="shared" si="91"/>
        <v>0.1888684938651638</v>
      </c>
      <c r="AJ292" s="875">
        <f t="shared" ref="AJ292" si="96">SUM(AG292:AI292)</f>
        <v>1</v>
      </c>
      <c r="AK292" s="968"/>
      <c r="AL292" s="113"/>
      <c r="AM292" s="73"/>
      <c r="AN292" s="73"/>
      <c r="AO292" s="876"/>
      <c r="AP292" s="876"/>
      <c r="AQ292" s="113"/>
      <c r="AR292" s="113"/>
      <c r="AS292" s="113"/>
      <c r="AT292" s="113"/>
      <c r="AU292" s="113"/>
      <c r="AV292" s="89"/>
      <c r="AW292" s="89"/>
      <c r="AX292" s="89"/>
      <c r="AY292" s="89"/>
      <c r="AZ292" s="89"/>
      <c r="BA292" s="89"/>
      <c r="BB292" s="89"/>
      <c r="BC292" s="89"/>
      <c r="BD292" s="89"/>
      <c r="BE292" s="89"/>
      <c r="BF292" s="89"/>
      <c r="BG292" s="89"/>
      <c r="BH292" s="89"/>
      <c r="BI292" s="89"/>
      <c r="BJ292" s="89"/>
      <c r="BK292" s="89"/>
      <c r="BL292" s="89"/>
      <c r="BM292" s="89"/>
      <c r="BN292" s="89"/>
      <c r="BO292" s="113"/>
      <c r="BP292" s="113"/>
      <c r="BQ292" s="113"/>
      <c r="BR292" s="113"/>
      <c r="BS292" s="113"/>
      <c r="BT292" s="113"/>
      <c r="BU292" s="113"/>
      <c r="BV292" s="618"/>
      <c r="BW292" s="1001"/>
    </row>
    <row r="293" spans="2:75">
      <c r="B293" s="872" t="s">
        <v>3073</v>
      </c>
      <c r="C293" s="73" t="s">
        <v>3074</v>
      </c>
      <c r="D293" s="73" t="s">
        <v>1339</v>
      </c>
      <c r="E293" s="860" t="s">
        <v>3075</v>
      </c>
      <c r="F293" s="860" t="s">
        <v>32</v>
      </c>
      <c r="G293" s="860" t="s">
        <v>127</v>
      </c>
      <c r="H293" s="995" t="s">
        <v>2737</v>
      </c>
      <c r="I293" s="860" t="s">
        <v>165</v>
      </c>
      <c r="J293" s="73">
        <v>4</v>
      </c>
      <c r="K293" s="73" t="s">
        <v>3168</v>
      </c>
      <c r="L293" s="139">
        <v>42.925000000000004</v>
      </c>
      <c r="M293" s="139">
        <v>0.16500000000000001</v>
      </c>
      <c r="N293" s="139">
        <v>54.95</v>
      </c>
      <c r="O293" s="139">
        <v>0.13</v>
      </c>
      <c r="P293" s="139">
        <v>0.11000000000000001</v>
      </c>
      <c r="Q293" s="139">
        <v>0.01</v>
      </c>
      <c r="R293" s="139"/>
      <c r="S293" s="139"/>
      <c r="T293" s="139">
        <v>3.3333333333333333E-2</v>
      </c>
      <c r="U293" s="139"/>
      <c r="V293" s="139">
        <v>1.7250000000000001</v>
      </c>
      <c r="W293" s="139">
        <v>0.30499999999999999</v>
      </c>
      <c r="X293" s="139">
        <v>99.524999999999991</v>
      </c>
      <c r="Y293" s="139"/>
      <c r="Z293" s="139"/>
      <c r="AA293" s="874">
        <v>0.17681159420289855</v>
      </c>
      <c r="AB293" s="874">
        <v>0.45792407751526415</v>
      </c>
      <c r="AC293" s="874">
        <v>4.4793655456014096E-2</v>
      </c>
      <c r="AD293" s="874">
        <v>0.49728226702872169</v>
      </c>
      <c r="AE293" s="874">
        <v>0.99999999999999989</v>
      </c>
      <c r="AF293" s="874"/>
      <c r="AG293" s="875">
        <f t="shared" si="91"/>
        <v>0.45792407751526415</v>
      </c>
      <c r="AH293" s="875">
        <f t="shared" si="91"/>
        <v>4.4793655456014096E-2</v>
      </c>
      <c r="AI293" s="875">
        <f t="shared" si="91"/>
        <v>0.49728226702872169</v>
      </c>
      <c r="AJ293" s="875">
        <f t="shared" ref="AJ293:AJ295" si="97">SUM(AG293:AI293)</f>
        <v>0.99999999999999989</v>
      </c>
      <c r="AK293" s="968">
        <v>41</v>
      </c>
      <c r="AL293" s="113" t="s">
        <v>165</v>
      </c>
      <c r="AM293" s="73">
        <v>4</v>
      </c>
      <c r="AN293" s="113" t="s">
        <v>3168</v>
      </c>
      <c r="AO293" s="876">
        <f>W293*1*10000</f>
        <v>3050</v>
      </c>
      <c r="AP293" s="876">
        <f>V293*1*10000</f>
        <v>17250</v>
      </c>
      <c r="AQ293" s="113">
        <v>4.1349999999999998</v>
      </c>
      <c r="AR293" s="113">
        <v>0.30249999999999999</v>
      </c>
      <c r="AS293" s="113"/>
      <c r="AT293" s="113">
        <v>14.4</v>
      </c>
      <c r="AU293" s="113">
        <v>548.25</v>
      </c>
      <c r="AV293" s="89"/>
      <c r="AW293" s="89">
        <v>1158.25</v>
      </c>
      <c r="AX293" s="89">
        <v>2602</v>
      </c>
      <c r="AY293" s="89">
        <v>304.75</v>
      </c>
      <c r="AZ293" s="89">
        <v>1275.75</v>
      </c>
      <c r="BA293" s="89">
        <v>196.25</v>
      </c>
      <c r="BB293" s="89">
        <v>23.8</v>
      </c>
      <c r="BC293" s="89">
        <v>142.75</v>
      </c>
      <c r="BD293" s="89">
        <v>16.925000000000001</v>
      </c>
      <c r="BE293" s="89">
        <v>94.2</v>
      </c>
      <c r="BF293" s="89">
        <v>446.25</v>
      </c>
      <c r="BG293" s="89">
        <v>16.425000000000001</v>
      </c>
      <c r="BH293" s="89">
        <v>39.875</v>
      </c>
      <c r="BI293" s="89">
        <v>4.807500000000001</v>
      </c>
      <c r="BJ293" s="89">
        <v>26.425000000000001</v>
      </c>
      <c r="BK293" s="89">
        <v>3.36</v>
      </c>
      <c r="BL293" s="89">
        <v>7.1350000000000007</v>
      </c>
      <c r="BM293" s="89">
        <v>1.4324999999999999</v>
      </c>
      <c r="BN293" s="89"/>
      <c r="BO293" s="113"/>
      <c r="BP293" s="113">
        <v>4.5750000000000002</v>
      </c>
      <c r="BQ293" s="113"/>
      <c r="BR293" s="113">
        <v>4.5000000000000005E-2</v>
      </c>
      <c r="BS293" s="113"/>
      <c r="BT293" s="113"/>
      <c r="BU293" s="113"/>
      <c r="BV293" s="618">
        <f>M293*0.467445576193329*10000</f>
        <v>771.28520071899288</v>
      </c>
      <c r="BW293" s="1001"/>
    </row>
    <row r="294" spans="2:75">
      <c r="B294" s="872" t="s">
        <v>2749</v>
      </c>
      <c r="C294" s="73" t="s">
        <v>3074</v>
      </c>
      <c r="D294" s="73" t="s">
        <v>1339</v>
      </c>
      <c r="E294" s="860" t="s">
        <v>2750</v>
      </c>
      <c r="F294" s="860" t="s">
        <v>32</v>
      </c>
      <c r="G294" s="860" t="s">
        <v>2700</v>
      </c>
      <c r="H294" s="995" t="s">
        <v>2751</v>
      </c>
      <c r="I294" s="860" t="s">
        <v>165</v>
      </c>
      <c r="J294" s="73">
        <v>18</v>
      </c>
      <c r="K294" s="113" t="s">
        <v>3169</v>
      </c>
      <c r="L294" s="139">
        <v>42.04505555555555</v>
      </c>
      <c r="M294" s="139">
        <v>0.50388888888888894</v>
      </c>
      <c r="N294" s="139">
        <v>53.643277777777783</v>
      </c>
      <c r="O294" s="139">
        <v>0.32283333333333331</v>
      </c>
      <c r="P294" s="139">
        <v>5.5611111111111118E-2</v>
      </c>
      <c r="Q294" s="139">
        <v>7.9444444444444449E-3</v>
      </c>
      <c r="R294" s="139">
        <v>0.23477777777777784</v>
      </c>
      <c r="S294" s="139"/>
      <c r="T294" s="139"/>
      <c r="U294" s="139"/>
      <c r="V294" s="139">
        <v>3.2876111111111106</v>
      </c>
      <c r="W294" s="139">
        <v>7.566666666666666E-2</v>
      </c>
      <c r="X294" s="139">
        <v>101.53255555555555</v>
      </c>
      <c r="Y294" s="139">
        <v>1.4022222222222223</v>
      </c>
      <c r="Z294" s="139">
        <v>100.33222222222223</v>
      </c>
      <c r="AA294" s="874">
        <v>2.3015698666711732E-2</v>
      </c>
      <c r="AB294" s="874">
        <v>0.87273987552723942</v>
      </c>
      <c r="AC294" s="874">
        <v>1.1112742938267977E-2</v>
      </c>
      <c r="AD294" s="874">
        <v>0.11614738153449261</v>
      </c>
      <c r="AE294" s="874">
        <v>1</v>
      </c>
      <c r="AF294" s="874"/>
      <c r="AG294" s="875">
        <f t="shared" si="91"/>
        <v>0.87273987552723942</v>
      </c>
      <c r="AH294" s="875">
        <f t="shared" si="91"/>
        <v>1.1112742938267977E-2</v>
      </c>
      <c r="AI294" s="875">
        <f t="shared" si="91"/>
        <v>0.11614738153449261</v>
      </c>
      <c r="AJ294" s="875">
        <f t="shared" si="97"/>
        <v>1</v>
      </c>
      <c r="AK294" s="968"/>
      <c r="AL294" s="113"/>
      <c r="AM294" s="73"/>
      <c r="AN294" s="73"/>
      <c r="AO294" s="876"/>
      <c r="AP294" s="876"/>
      <c r="AQ294" s="113"/>
      <c r="AR294" s="113"/>
      <c r="AS294" s="113"/>
      <c r="AT294" s="113"/>
      <c r="AU294" s="113"/>
      <c r="AV294" s="89"/>
      <c r="AW294" s="89"/>
      <c r="AX294" s="89"/>
      <c r="AY294" s="89"/>
      <c r="AZ294" s="89"/>
      <c r="BA294" s="89"/>
      <c r="BB294" s="89"/>
      <c r="BC294" s="89"/>
      <c r="BD294" s="89"/>
      <c r="BE294" s="89"/>
      <c r="BF294" s="89"/>
      <c r="BG294" s="89"/>
      <c r="BH294" s="89"/>
      <c r="BI294" s="89"/>
      <c r="BJ294" s="89"/>
      <c r="BK294" s="89"/>
      <c r="BL294" s="89"/>
      <c r="BM294" s="89"/>
      <c r="BN294" s="89"/>
      <c r="BO294" s="113"/>
      <c r="BP294" s="113"/>
      <c r="BQ294" s="113"/>
      <c r="BR294" s="113"/>
      <c r="BS294" s="113"/>
      <c r="BT294" s="113"/>
      <c r="BU294" s="113"/>
      <c r="BV294" s="618"/>
      <c r="BW294" s="1001"/>
    </row>
    <row r="295" spans="2:75">
      <c r="B295" s="872" t="s">
        <v>2749</v>
      </c>
      <c r="C295" s="73" t="s">
        <v>3074</v>
      </c>
      <c r="D295" s="73" t="s">
        <v>1339</v>
      </c>
      <c r="E295" s="860" t="s">
        <v>2750</v>
      </c>
      <c r="F295" s="860" t="s">
        <v>3078</v>
      </c>
      <c r="G295" s="860" t="s">
        <v>3170</v>
      </c>
      <c r="H295" s="995" t="s">
        <v>2751</v>
      </c>
      <c r="I295" s="860" t="s">
        <v>165</v>
      </c>
      <c r="J295" s="73">
        <v>24</v>
      </c>
      <c r="K295" s="113" t="s">
        <v>3171</v>
      </c>
      <c r="L295" s="139">
        <v>41.87285714285715</v>
      </c>
      <c r="M295" s="139">
        <v>0.61909523809523803</v>
      </c>
      <c r="N295" s="139">
        <v>53.432666666666655</v>
      </c>
      <c r="O295" s="139">
        <v>0.42257142857142849</v>
      </c>
      <c r="P295" s="139">
        <v>4.6666666666666676E-2</v>
      </c>
      <c r="Q295" s="139">
        <v>5.619047619047619E-3</v>
      </c>
      <c r="R295" s="139">
        <v>0.22357142857142853</v>
      </c>
      <c r="S295" s="139"/>
      <c r="T295" s="139"/>
      <c r="U295" s="139"/>
      <c r="V295" s="139">
        <v>3.0003809523809521</v>
      </c>
      <c r="W295" s="139">
        <v>1.3000000000000001E-2</v>
      </c>
      <c r="X295" s="139">
        <v>101.31799999999997</v>
      </c>
      <c r="Y295" s="139">
        <v>1.2661904761904761</v>
      </c>
      <c r="Z295" s="139">
        <v>100.4052380952381</v>
      </c>
      <c r="AA295" s="874">
        <v>4.3327831386490608E-3</v>
      </c>
      <c r="AB295" s="874">
        <v>0.79649082887734335</v>
      </c>
      <c r="AC295" s="874">
        <v>1.9092377735350273E-3</v>
      </c>
      <c r="AD295" s="874">
        <v>0.20159993334912163</v>
      </c>
      <c r="AE295" s="874">
        <v>1</v>
      </c>
      <c r="AF295" s="874"/>
      <c r="AG295" s="875">
        <f t="shared" si="91"/>
        <v>0.79649082887734335</v>
      </c>
      <c r="AH295" s="875">
        <f t="shared" si="91"/>
        <v>1.9092377735350273E-3</v>
      </c>
      <c r="AI295" s="875">
        <f t="shared" si="91"/>
        <v>0.20159993334912163</v>
      </c>
      <c r="AJ295" s="875">
        <f t="shared" si="97"/>
        <v>1</v>
      </c>
      <c r="AK295" s="968"/>
      <c r="AL295" s="113"/>
      <c r="AM295" s="73"/>
      <c r="AN295" s="73"/>
      <c r="AO295" s="876"/>
      <c r="AP295" s="876"/>
      <c r="AQ295" s="113"/>
      <c r="AR295" s="113"/>
      <c r="AS295" s="113"/>
      <c r="AT295" s="113"/>
      <c r="AU295" s="113"/>
      <c r="AV295" s="89"/>
      <c r="AW295" s="89"/>
      <c r="AX295" s="89"/>
      <c r="AY295" s="89"/>
      <c r="AZ295" s="89"/>
      <c r="BA295" s="89"/>
      <c r="BB295" s="89"/>
      <c r="BC295" s="89"/>
      <c r="BD295" s="89"/>
      <c r="BE295" s="89"/>
      <c r="BF295" s="89"/>
      <c r="BG295" s="89"/>
      <c r="BH295" s="89"/>
      <c r="BI295" s="89"/>
      <c r="BJ295" s="89"/>
      <c r="BK295" s="89"/>
      <c r="BL295" s="89"/>
      <c r="BM295" s="89"/>
      <c r="BN295" s="89"/>
      <c r="BO295" s="113"/>
      <c r="BP295" s="113"/>
      <c r="BQ295" s="113"/>
      <c r="BR295" s="113"/>
      <c r="BS295" s="113"/>
      <c r="BT295" s="113"/>
      <c r="BU295" s="113"/>
      <c r="BV295" s="618"/>
      <c r="BW295" s="1001"/>
    </row>
    <row r="296" spans="2:75">
      <c r="B296" s="872" t="s">
        <v>3081</v>
      </c>
      <c r="C296" s="73" t="s">
        <v>3074</v>
      </c>
      <c r="D296" s="73" t="s">
        <v>1339</v>
      </c>
      <c r="E296" s="860" t="s">
        <v>3082</v>
      </c>
      <c r="F296" s="860" t="s">
        <v>32</v>
      </c>
      <c r="G296" s="73" t="s">
        <v>3172</v>
      </c>
      <c r="H296" s="995"/>
      <c r="I296" s="860"/>
      <c r="J296" s="73"/>
      <c r="K296" s="73"/>
      <c r="L296" s="139"/>
      <c r="M296" s="139"/>
      <c r="N296" s="139"/>
      <c r="O296" s="139"/>
      <c r="P296" s="139"/>
      <c r="Q296" s="139"/>
      <c r="R296" s="139"/>
      <c r="S296" s="139"/>
      <c r="T296" s="139"/>
      <c r="U296" s="139"/>
      <c r="V296" s="139"/>
      <c r="W296" s="139"/>
      <c r="X296" s="139"/>
      <c r="Y296" s="139"/>
      <c r="Z296" s="139"/>
      <c r="AA296" s="874"/>
      <c r="AB296" s="874"/>
      <c r="AC296" s="874"/>
      <c r="AD296" s="874"/>
      <c r="AE296" s="874"/>
      <c r="AF296" s="874"/>
      <c r="AG296" s="875"/>
      <c r="AH296" s="875"/>
      <c r="AI296" s="875"/>
      <c r="AJ296" s="875"/>
      <c r="AK296" s="968" t="s">
        <v>3084</v>
      </c>
      <c r="AL296" s="113" t="s">
        <v>165</v>
      </c>
      <c r="AM296" s="73">
        <v>14</v>
      </c>
      <c r="AN296" s="113" t="s">
        <v>3173</v>
      </c>
      <c r="AO296" s="876"/>
      <c r="AP296" s="876"/>
      <c r="AQ296" s="89"/>
      <c r="AR296" s="89"/>
      <c r="AS296" s="113"/>
      <c r="AT296" s="89"/>
      <c r="AU296" s="89">
        <v>48.071428571428569</v>
      </c>
      <c r="AV296" s="89"/>
      <c r="AW296" s="89">
        <v>2988.9285714285716</v>
      </c>
      <c r="AX296" s="89">
        <v>6849.2857142857147</v>
      </c>
      <c r="AY296" s="89">
        <v>754.71428571428567</v>
      </c>
      <c r="AZ296" s="89">
        <v>2375.7857142857142</v>
      </c>
      <c r="BA296" s="89">
        <v>373.5</v>
      </c>
      <c r="BB296" s="89">
        <v>24</v>
      </c>
      <c r="BC296" s="89">
        <v>367.64285714285717</v>
      </c>
      <c r="BD296" s="89">
        <v>49.642857142857146</v>
      </c>
      <c r="BE296" s="89">
        <v>294.42857142857144</v>
      </c>
      <c r="BF296" s="89">
        <v>2317.1428571428573</v>
      </c>
      <c r="BG296" s="89">
        <v>65.071428571428569</v>
      </c>
      <c r="BH296" s="89">
        <v>196.71428571428572</v>
      </c>
      <c r="BI296" s="89">
        <v>28.071428571428573</v>
      </c>
      <c r="BJ296" s="89">
        <v>188.92857142857142</v>
      </c>
      <c r="BK296" s="89">
        <v>28.214285714285715</v>
      </c>
      <c r="BL296" s="89">
        <v>96.571428571428569</v>
      </c>
      <c r="BM296" s="89">
        <v>12.130714285714289</v>
      </c>
      <c r="BN296" s="89">
        <v>1147.7857142857142</v>
      </c>
      <c r="BO296" s="113"/>
      <c r="BP296" s="89"/>
      <c r="BQ296" s="113"/>
      <c r="BR296" s="89"/>
      <c r="BS296" s="113"/>
      <c r="BT296" s="113"/>
      <c r="BU296" s="89"/>
      <c r="BV296" s="618"/>
      <c r="BW296" s="1001"/>
    </row>
    <row r="297" spans="2:75">
      <c r="B297" s="872" t="s">
        <v>3081</v>
      </c>
      <c r="C297" s="73" t="s">
        <v>3074</v>
      </c>
      <c r="D297" s="73" t="s">
        <v>1339</v>
      </c>
      <c r="E297" s="860" t="s">
        <v>3082</v>
      </c>
      <c r="F297" s="860" t="s">
        <v>32</v>
      </c>
      <c r="G297" s="73" t="s">
        <v>3172</v>
      </c>
      <c r="H297" s="995"/>
      <c r="I297" s="860"/>
      <c r="J297" s="73"/>
      <c r="K297" s="73"/>
      <c r="L297" s="139"/>
      <c r="M297" s="139"/>
      <c r="N297" s="139"/>
      <c r="O297" s="139"/>
      <c r="P297" s="139"/>
      <c r="Q297" s="139"/>
      <c r="R297" s="139"/>
      <c r="S297" s="139"/>
      <c r="T297" s="139"/>
      <c r="U297" s="139"/>
      <c r="V297" s="139"/>
      <c r="W297" s="139"/>
      <c r="X297" s="139"/>
      <c r="Y297" s="139"/>
      <c r="Z297" s="139"/>
      <c r="AA297" s="874"/>
      <c r="AB297" s="874"/>
      <c r="AC297" s="874"/>
      <c r="AD297" s="874"/>
      <c r="AE297" s="874"/>
      <c r="AF297" s="874"/>
      <c r="AG297" s="875"/>
      <c r="AH297" s="875"/>
      <c r="AI297" s="875"/>
      <c r="AJ297" s="875"/>
      <c r="AK297" s="968" t="s">
        <v>3084</v>
      </c>
      <c r="AL297" s="113" t="s">
        <v>165</v>
      </c>
      <c r="AM297" s="73">
        <v>3</v>
      </c>
      <c r="AN297" s="113" t="s">
        <v>3174</v>
      </c>
      <c r="AO297" s="876"/>
      <c r="AP297" s="876"/>
      <c r="AQ297" s="89"/>
      <c r="AR297" s="89"/>
      <c r="AS297" s="113"/>
      <c r="AT297" s="89"/>
      <c r="AU297" s="89">
        <v>107.33333333333333</v>
      </c>
      <c r="AV297" s="89"/>
      <c r="AW297" s="89">
        <v>2566.6666666666665</v>
      </c>
      <c r="AX297" s="89">
        <v>6446.666666666667</v>
      </c>
      <c r="AY297" s="89">
        <v>643.66666666666663</v>
      </c>
      <c r="AZ297" s="89">
        <v>2039.6666666666667</v>
      </c>
      <c r="BA297" s="89">
        <v>327.66666666666669</v>
      </c>
      <c r="BB297" s="89">
        <v>17.666666666666668</v>
      </c>
      <c r="BC297" s="89">
        <v>302.66666666666669</v>
      </c>
      <c r="BD297" s="89">
        <v>45</v>
      </c>
      <c r="BE297" s="89">
        <v>272</v>
      </c>
      <c r="BF297" s="89">
        <v>2563.6666666666665</v>
      </c>
      <c r="BG297" s="89">
        <v>60.333333333333336</v>
      </c>
      <c r="BH297" s="89">
        <v>182.66666666666666</v>
      </c>
      <c r="BI297" s="89">
        <v>27.333333333333332</v>
      </c>
      <c r="BJ297" s="89">
        <v>185</v>
      </c>
      <c r="BK297" s="89">
        <v>27</v>
      </c>
      <c r="BL297" s="89">
        <v>98.333333333333329</v>
      </c>
      <c r="BM297" s="89">
        <v>14.6</v>
      </c>
      <c r="BN297" s="89">
        <v>61631.666666666664</v>
      </c>
      <c r="BO297" s="113"/>
      <c r="BP297" s="89"/>
      <c r="BQ297" s="113"/>
      <c r="BR297" s="89"/>
      <c r="BS297" s="113"/>
      <c r="BT297" s="113"/>
      <c r="BU297" s="89"/>
      <c r="BV297" s="618"/>
      <c r="BW297" s="1001"/>
    </row>
    <row r="298" spans="2:75">
      <c r="B298" s="872" t="s">
        <v>3081</v>
      </c>
      <c r="C298" s="73" t="s">
        <v>3074</v>
      </c>
      <c r="D298" s="73" t="s">
        <v>1339</v>
      </c>
      <c r="E298" s="860" t="s">
        <v>3082</v>
      </c>
      <c r="F298" s="860" t="s">
        <v>32</v>
      </c>
      <c r="G298" s="73" t="s">
        <v>3172</v>
      </c>
      <c r="H298" s="995"/>
      <c r="I298" s="860"/>
      <c r="J298" s="73"/>
      <c r="K298" s="73"/>
      <c r="L298" s="139"/>
      <c r="M298" s="139"/>
      <c r="N298" s="139"/>
      <c r="O298" s="139"/>
      <c r="P298" s="139"/>
      <c r="Q298" s="139"/>
      <c r="R298" s="139"/>
      <c r="S298" s="139"/>
      <c r="T298" s="139"/>
      <c r="U298" s="139"/>
      <c r="V298" s="139"/>
      <c r="W298" s="139"/>
      <c r="X298" s="139"/>
      <c r="Y298" s="139"/>
      <c r="Z298" s="139"/>
      <c r="AA298" s="874"/>
      <c r="AB298" s="874"/>
      <c r="AC298" s="874"/>
      <c r="AD298" s="874"/>
      <c r="AE298" s="874"/>
      <c r="AF298" s="874"/>
      <c r="AG298" s="875"/>
      <c r="AH298" s="875"/>
      <c r="AI298" s="875"/>
      <c r="AJ298" s="875"/>
      <c r="AK298" s="968" t="s">
        <v>3084</v>
      </c>
      <c r="AL298" s="113" t="s">
        <v>165</v>
      </c>
      <c r="AM298" s="73">
        <v>16</v>
      </c>
      <c r="AN298" s="113" t="s">
        <v>3175</v>
      </c>
      <c r="AO298" s="876"/>
      <c r="AP298" s="876"/>
      <c r="AQ298" s="89"/>
      <c r="AR298" s="89"/>
      <c r="AS298" s="113"/>
      <c r="AT298" s="89"/>
      <c r="AU298" s="89">
        <v>31.25</v>
      </c>
      <c r="AV298" s="89"/>
      <c r="AW298" s="89">
        <v>3481.6875</v>
      </c>
      <c r="AX298" s="89">
        <v>9326.875</v>
      </c>
      <c r="AY298" s="89">
        <v>1377.875</v>
      </c>
      <c r="AZ298" s="89">
        <v>5333.875</v>
      </c>
      <c r="BA298" s="89">
        <v>1150.5625</v>
      </c>
      <c r="BB298" s="89">
        <v>50.1875</v>
      </c>
      <c r="BC298" s="89">
        <v>1013.6875</v>
      </c>
      <c r="BD298" s="89">
        <v>164.0625</v>
      </c>
      <c r="BE298" s="89">
        <v>1029.625</v>
      </c>
      <c r="BF298" s="89">
        <v>5156.1875</v>
      </c>
      <c r="BG298" s="89">
        <v>201.5</v>
      </c>
      <c r="BH298" s="89">
        <v>569</v>
      </c>
      <c r="BI298" s="89">
        <v>78.1875</v>
      </c>
      <c r="BJ298" s="89">
        <v>483.4375</v>
      </c>
      <c r="BK298" s="89">
        <v>53.9375</v>
      </c>
      <c r="BL298" s="89">
        <v>385.125</v>
      </c>
      <c r="BM298" s="89">
        <v>58.306249999999999</v>
      </c>
      <c r="BN298" s="89">
        <v>1460.3125</v>
      </c>
      <c r="BO298" s="113"/>
      <c r="BP298" s="89"/>
      <c r="BQ298" s="113"/>
      <c r="BR298" s="89"/>
      <c r="BS298" s="113"/>
      <c r="BT298" s="113"/>
      <c r="BU298" s="89"/>
      <c r="BV298" s="618"/>
      <c r="BW298" s="1001"/>
    </row>
    <row r="299" spans="2:75">
      <c r="B299" s="872" t="s">
        <v>3081</v>
      </c>
      <c r="C299" s="73" t="s">
        <v>3074</v>
      </c>
      <c r="D299" s="73" t="s">
        <v>1339</v>
      </c>
      <c r="E299" s="860" t="s">
        <v>3082</v>
      </c>
      <c r="F299" s="860" t="s">
        <v>32</v>
      </c>
      <c r="G299" s="73" t="s">
        <v>3172</v>
      </c>
      <c r="H299" s="995"/>
      <c r="I299" s="860"/>
      <c r="J299" s="73"/>
      <c r="K299" s="73"/>
      <c r="L299" s="139"/>
      <c r="M299" s="139"/>
      <c r="N299" s="139"/>
      <c r="O299" s="139"/>
      <c r="P299" s="139"/>
      <c r="Q299" s="139"/>
      <c r="R299" s="139"/>
      <c r="S299" s="139"/>
      <c r="T299" s="139"/>
      <c r="U299" s="139"/>
      <c r="V299" s="139"/>
      <c r="W299" s="139"/>
      <c r="X299" s="139"/>
      <c r="Y299" s="139"/>
      <c r="Z299" s="139"/>
      <c r="AA299" s="874"/>
      <c r="AB299" s="874"/>
      <c r="AC299" s="874"/>
      <c r="AD299" s="874"/>
      <c r="AE299" s="874"/>
      <c r="AF299" s="874"/>
      <c r="AG299" s="875"/>
      <c r="AH299" s="875"/>
      <c r="AI299" s="875"/>
      <c r="AJ299" s="875"/>
      <c r="AK299" s="968" t="s">
        <v>3084</v>
      </c>
      <c r="AL299" s="113" t="s">
        <v>165</v>
      </c>
      <c r="AM299" s="73">
        <v>7</v>
      </c>
      <c r="AN299" s="113" t="s">
        <v>3176</v>
      </c>
      <c r="AO299" s="876"/>
      <c r="AP299" s="876"/>
      <c r="AQ299" s="89"/>
      <c r="AR299" s="89"/>
      <c r="AS299" s="113"/>
      <c r="AT299" s="89"/>
      <c r="AU299" s="89">
        <v>48.571428571428569</v>
      </c>
      <c r="AV299" s="89"/>
      <c r="AW299" s="89">
        <v>2705.1428571428573</v>
      </c>
      <c r="AX299" s="89">
        <v>5534.2857142857147</v>
      </c>
      <c r="AY299" s="89">
        <v>452.14285714285717</v>
      </c>
      <c r="AZ299" s="89">
        <v>1569.5714285714287</v>
      </c>
      <c r="BA299" s="89">
        <v>269.42857142857144</v>
      </c>
      <c r="BB299" s="89">
        <v>25.714285714285715</v>
      </c>
      <c r="BC299" s="89">
        <v>246.28571428571428</v>
      </c>
      <c r="BD299" s="89">
        <v>37.428571428571431</v>
      </c>
      <c r="BE299" s="89">
        <v>231.42857142857142</v>
      </c>
      <c r="BF299" s="89">
        <v>1651.7142857142858</v>
      </c>
      <c r="BG299" s="89">
        <v>49.571428571428569</v>
      </c>
      <c r="BH299" s="89">
        <v>147.71428571428572</v>
      </c>
      <c r="BI299" s="89">
        <v>22.428571428571427</v>
      </c>
      <c r="BJ299" s="89">
        <v>151.14285714285714</v>
      </c>
      <c r="BK299" s="89">
        <v>21.714285714285715</v>
      </c>
      <c r="BL299" s="89">
        <v>57</v>
      </c>
      <c r="BM299" s="89">
        <v>12.571428571428571</v>
      </c>
      <c r="BN299" s="89">
        <v>2002.1428571428571</v>
      </c>
      <c r="BO299" s="113"/>
      <c r="BP299" s="89"/>
      <c r="BQ299" s="113"/>
      <c r="BR299" s="89"/>
      <c r="BS299" s="113"/>
      <c r="BT299" s="113"/>
      <c r="BU299" s="89"/>
      <c r="BV299" s="618"/>
      <c r="BW299" s="1001"/>
    </row>
    <row r="300" spans="2:75">
      <c r="B300" s="872" t="s">
        <v>3081</v>
      </c>
      <c r="C300" s="73" t="s">
        <v>3074</v>
      </c>
      <c r="D300" s="73" t="s">
        <v>1339</v>
      </c>
      <c r="E300" s="860" t="s">
        <v>3082</v>
      </c>
      <c r="F300" s="860" t="s">
        <v>32</v>
      </c>
      <c r="G300" s="73" t="s">
        <v>3177</v>
      </c>
      <c r="H300" s="995"/>
      <c r="I300" s="860"/>
      <c r="J300" s="73"/>
      <c r="K300" s="73"/>
      <c r="L300" s="139"/>
      <c r="M300" s="139"/>
      <c r="N300" s="139"/>
      <c r="O300" s="139"/>
      <c r="P300" s="139"/>
      <c r="Q300" s="139"/>
      <c r="R300" s="139"/>
      <c r="S300" s="139"/>
      <c r="T300" s="139"/>
      <c r="U300" s="139"/>
      <c r="V300" s="139"/>
      <c r="W300" s="139"/>
      <c r="X300" s="139"/>
      <c r="Y300" s="139"/>
      <c r="Z300" s="139"/>
      <c r="AA300" s="874"/>
      <c r="AB300" s="874"/>
      <c r="AC300" s="874"/>
      <c r="AD300" s="874"/>
      <c r="AE300" s="874"/>
      <c r="AF300" s="874"/>
      <c r="AG300" s="875"/>
      <c r="AH300" s="875"/>
      <c r="AI300" s="875"/>
      <c r="AJ300" s="875"/>
      <c r="AK300" s="968" t="s">
        <v>3084</v>
      </c>
      <c r="AL300" s="113" t="s">
        <v>165</v>
      </c>
      <c r="AM300" s="73">
        <v>6</v>
      </c>
      <c r="AN300" s="113" t="s">
        <v>3178</v>
      </c>
      <c r="AO300" s="876"/>
      <c r="AP300" s="876"/>
      <c r="AQ300" s="89"/>
      <c r="AR300" s="89"/>
      <c r="AS300" s="113"/>
      <c r="AT300" s="89"/>
      <c r="AU300" s="89">
        <v>137.66666666666666</v>
      </c>
      <c r="AV300" s="89"/>
      <c r="AW300" s="89">
        <v>2844.5</v>
      </c>
      <c r="AX300" s="89">
        <v>6393.333333333333</v>
      </c>
      <c r="AY300" s="89">
        <v>664.66666666666663</v>
      </c>
      <c r="AZ300" s="89">
        <v>2271.6666666666665</v>
      </c>
      <c r="BA300" s="89">
        <v>432.33333333333331</v>
      </c>
      <c r="BB300" s="89">
        <v>19.5</v>
      </c>
      <c r="BC300" s="89">
        <v>428.33333333333331</v>
      </c>
      <c r="BD300" s="89">
        <v>61.666666666666664</v>
      </c>
      <c r="BE300" s="89">
        <v>365.33333333333331</v>
      </c>
      <c r="BF300" s="89">
        <v>2724.8333333333335</v>
      </c>
      <c r="BG300" s="89">
        <v>77.5</v>
      </c>
      <c r="BH300" s="89">
        <v>224.33333333333334</v>
      </c>
      <c r="BI300" s="89">
        <v>30.333333333333332</v>
      </c>
      <c r="BJ300" s="89">
        <v>188.66666666666666</v>
      </c>
      <c r="BK300" s="89">
        <v>25.333333333333332</v>
      </c>
      <c r="BL300" s="89">
        <v>154.5</v>
      </c>
      <c r="BM300" s="89">
        <v>46.833333333333336</v>
      </c>
      <c r="BN300" s="89">
        <v>828</v>
      </c>
      <c r="BO300" s="113"/>
      <c r="BP300" s="89"/>
      <c r="BQ300" s="113"/>
      <c r="BR300" s="89"/>
      <c r="BS300" s="113"/>
      <c r="BT300" s="113"/>
      <c r="BU300" s="89"/>
      <c r="BV300" s="618"/>
      <c r="BW300" s="1001"/>
    </row>
    <row r="301" spans="2:75">
      <c r="B301" s="872" t="s">
        <v>3081</v>
      </c>
      <c r="C301" s="73" t="s">
        <v>3074</v>
      </c>
      <c r="D301" s="73" t="s">
        <v>1339</v>
      </c>
      <c r="E301" s="860" t="s">
        <v>3082</v>
      </c>
      <c r="F301" s="860" t="s">
        <v>32</v>
      </c>
      <c r="G301" s="73" t="s">
        <v>3177</v>
      </c>
      <c r="H301" s="995"/>
      <c r="I301" s="860"/>
      <c r="J301" s="73"/>
      <c r="K301" s="73"/>
      <c r="L301" s="139"/>
      <c r="M301" s="139"/>
      <c r="N301" s="139"/>
      <c r="O301" s="139"/>
      <c r="P301" s="139"/>
      <c r="Q301" s="139"/>
      <c r="R301" s="139"/>
      <c r="S301" s="139"/>
      <c r="T301" s="139"/>
      <c r="U301" s="139"/>
      <c r="V301" s="139"/>
      <c r="W301" s="139"/>
      <c r="X301" s="139"/>
      <c r="Y301" s="139"/>
      <c r="Z301" s="139"/>
      <c r="AA301" s="874"/>
      <c r="AB301" s="874"/>
      <c r="AC301" s="874"/>
      <c r="AD301" s="874"/>
      <c r="AE301" s="874"/>
      <c r="AF301" s="874"/>
      <c r="AG301" s="875"/>
      <c r="AH301" s="875"/>
      <c r="AI301" s="875"/>
      <c r="AJ301" s="875"/>
      <c r="AK301" s="968" t="s">
        <v>3084</v>
      </c>
      <c r="AL301" s="113" t="s">
        <v>165</v>
      </c>
      <c r="AM301" s="73">
        <v>2</v>
      </c>
      <c r="AN301" s="113" t="s">
        <v>3179</v>
      </c>
      <c r="AO301" s="876"/>
      <c r="AP301" s="876"/>
      <c r="AQ301" s="89"/>
      <c r="AR301" s="89"/>
      <c r="AS301" s="113"/>
      <c r="AT301" s="89"/>
      <c r="AU301" s="89">
        <v>47</v>
      </c>
      <c r="AV301" s="89"/>
      <c r="AW301" s="89">
        <v>4720</v>
      </c>
      <c r="AX301" s="89">
        <v>10055</v>
      </c>
      <c r="AY301" s="89">
        <v>1239.5</v>
      </c>
      <c r="AZ301" s="89">
        <v>4229</v>
      </c>
      <c r="BA301" s="89">
        <v>680.5</v>
      </c>
      <c r="BB301" s="89">
        <v>36.5</v>
      </c>
      <c r="BC301" s="89">
        <v>632</v>
      </c>
      <c r="BD301" s="89">
        <v>77</v>
      </c>
      <c r="BE301" s="89">
        <v>451.5</v>
      </c>
      <c r="BF301" s="89">
        <v>2589.5</v>
      </c>
      <c r="BG301" s="89">
        <v>92</v>
      </c>
      <c r="BH301" s="89">
        <v>283.5</v>
      </c>
      <c r="BI301" s="89">
        <v>40</v>
      </c>
      <c r="BJ301" s="89">
        <v>310.5</v>
      </c>
      <c r="BK301" s="89">
        <v>45</v>
      </c>
      <c r="BL301" s="89">
        <v>580</v>
      </c>
      <c r="BM301" s="89">
        <v>302.85000000000002</v>
      </c>
      <c r="BN301" s="89">
        <v>26484</v>
      </c>
      <c r="BO301" s="113"/>
      <c r="BP301" s="89"/>
      <c r="BQ301" s="113"/>
      <c r="BR301" s="89"/>
      <c r="BS301" s="113"/>
      <c r="BT301" s="113"/>
      <c r="BU301" s="89"/>
      <c r="BV301" s="618"/>
      <c r="BW301" s="1001"/>
    </row>
    <row r="302" spans="2:75">
      <c r="B302" s="872" t="s">
        <v>3081</v>
      </c>
      <c r="C302" s="73" t="s">
        <v>3074</v>
      </c>
      <c r="D302" s="73" t="s">
        <v>1339</v>
      </c>
      <c r="E302" s="860" t="s">
        <v>3082</v>
      </c>
      <c r="F302" s="860" t="s">
        <v>32</v>
      </c>
      <c r="G302" s="73" t="s">
        <v>3177</v>
      </c>
      <c r="H302" s="995"/>
      <c r="I302" s="860"/>
      <c r="J302" s="73"/>
      <c r="K302" s="73"/>
      <c r="L302" s="139"/>
      <c r="M302" s="139"/>
      <c r="N302" s="139"/>
      <c r="O302" s="139"/>
      <c r="P302" s="139"/>
      <c r="Q302" s="139"/>
      <c r="R302" s="139"/>
      <c r="S302" s="139"/>
      <c r="T302" s="139"/>
      <c r="U302" s="139"/>
      <c r="V302" s="139"/>
      <c r="W302" s="139"/>
      <c r="X302" s="139"/>
      <c r="Y302" s="139"/>
      <c r="Z302" s="139"/>
      <c r="AA302" s="874"/>
      <c r="AB302" s="874"/>
      <c r="AC302" s="874"/>
      <c r="AD302" s="874"/>
      <c r="AE302" s="874"/>
      <c r="AF302" s="874"/>
      <c r="AG302" s="875"/>
      <c r="AH302" s="875"/>
      <c r="AI302" s="875"/>
      <c r="AJ302" s="875"/>
      <c r="AK302" s="968" t="s">
        <v>3084</v>
      </c>
      <c r="AL302" s="113" t="s">
        <v>165</v>
      </c>
      <c r="AM302" s="73">
        <v>5</v>
      </c>
      <c r="AN302" s="113" t="s">
        <v>3180</v>
      </c>
      <c r="AO302" s="876"/>
      <c r="AP302" s="876"/>
      <c r="AQ302" s="89"/>
      <c r="AR302" s="89"/>
      <c r="AS302" s="113"/>
      <c r="AT302" s="89"/>
      <c r="AU302" s="89">
        <v>79.8</v>
      </c>
      <c r="AV302" s="89"/>
      <c r="AW302" s="89">
        <v>2093.4</v>
      </c>
      <c r="AX302" s="89">
        <v>5787.2</v>
      </c>
      <c r="AY302" s="89">
        <v>811</v>
      </c>
      <c r="AZ302" s="89">
        <v>3418.6</v>
      </c>
      <c r="BA302" s="89">
        <v>926.2</v>
      </c>
      <c r="BB302" s="89">
        <v>60</v>
      </c>
      <c r="BC302" s="89">
        <v>899.8</v>
      </c>
      <c r="BD302" s="89">
        <v>153</v>
      </c>
      <c r="BE302" s="89">
        <v>897.2</v>
      </c>
      <c r="BF302" s="89">
        <v>4698</v>
      </c>
      <c r="BG302" s="89">
        <v>173.2</v>
      </c>
      <c r="BH302" s="89">
        <v>467.4</v>
      </c>
      <c r="BI302" s="89">
        <v>65</v>
      </c>
      <c r="BJ302" s="89">
        <v>430.8</v>
      </c>
      <c r="BK302" s="89">
        <v>59.8</v>
      </c>
      <c r="BL302" s="89">
        <v>107.8</v>
      </c>
      <c r="BM302" s="89">
        <v>16.425999999999998</v>
      </c>
      <c r="BN302" s="89">
        <v>9676</v>
      </c>
      <c r="BO302" s="113"/>
      <c r="BP302" s="89"/>
      <c r="BQ302" s="113"/>
      <c r="BR302" s="89"/>
      <c r="BS302" s="113"/>
      <c r="BT302" s="113"/>
      <c r="BU302" s="89"/>
      <c r="BV302" s="618"/>
      <c r="BW302" s="1001"/>
    </row>
    <row r="303" spans="2:75">
      <c r="B303" s="872" t="s">
        <v>3081</v>
      </c>
      <c r="C303" s="73" t="s">
        <v>3074</v>
      </c>
      <c r="D303" s="73" t="s">
        <v>1339</v>
      </c>
      <c r="E303" s="860" t="s">
        <v>3082</v>
      </c>
      <c r="F303" s="860" t="s">
        <v>32</v>
      </c>
      <c r="G303" s="73" t="s">
        <v>3181</v>
      </c>
      <c r="H303" s="995"/>
      <c r="I303" s="860"/>
      <c r="J303" s="73"/>
      <c r="K303" s="73"/>
      <c r="L303" s="139"/>
      <c r="M303" s="139"/>
      <c r="N303" s="139"/>
      <c r="O303" s="139"/>
      <c r="P303" s="139"/>
      <c r="Q303" s="139"/>
      <c r="R303" s="139"/>
      <c r="S303" s="139"/>
      <c r="T303" s="139"/>
      <c r="U303" s="139"/>
      <c r="V303" s="139"/>
      <c r="W303" s="139"/>
      <c r="X303" s="139"/>
      <c r="Y303" s="139"/>
      <c r="Z303" s="139"/>
      <c r="AA303" s="874"/>
      <c r="AB303" s="874"/>
      <c r="AC303" s="874"/>
      <c r="AD303" s="874"/>
      <c r="AE303" s="874"/>
      <c r="AF303" s="874"/>
      <c r="AG303" s="875"/>
      <c r="AH303" s="875"/>
      <c r="AI303" s="875"/>
      <c r="AJ303" s="875"/>
      <c r="AK303" s="968" t="s">
        <v>3084</v>
      </c>
      <c r="AL303" s="113" t="s">
        <v>165</v>
      </c>
      <c r="AM303" s="73">
        <v>2</v>
      </c>
      <c r="AN303" s="113" t="s">
        <v>3182</v>
      </c>
      <c r="AO303" s="876"/>
      <c r="AP303" s="876"/>
      <c r="AQ303" s="89"/>
      <c r="AR303" s="89"/>
      <c r="AS303" s="113"/>
      <c r="AT303" s="89"/>
      <c r="AU303" s="89">
        <v>17</v>
      </c>
      <c r="AV303" s="89"/>
      <c r="AW303" s="89">
        <v>3850</v>
      </c>
      <c r="AX303" s="89">
        <v>9630</v>
      </c>
      <c r="AY303" s="89">
        <v>955</v>
      </c>
      <c r="AZ303" s="89">
        <v>3130</v>
      </c>
      <c r="BA303" s="89">
        <v>475</v>
      </c>
      <c r="BB303" s="89">
        <v>24</v>
      </c>
      <c r="BC303" s="89">
        <v>402</v>
      </c>
      <c r="BD303" s="89">
        <v>56.5</v>
      </c>
      <c r="BE303" s="89">
        <v>343</v>
      </c>
      <c r="BF303" s="89">
        <v>2116</v>
      </c>
      <c r="BG303" s="89">
        <v>72</v>
      </c>
      <c r="BH303" s="89">
        <v>209</v>
      </c>
      <c r="BI303" s="89">
        <v>31.5</v>
      </c>
      <c r="BJ303" s="89">
        <v>230</v>
      </c>
      <c r="BK303" s="89">
        <v>36</v>
      </c>
      <c r="BL303" s="89">
        <v>203</v>
      </c>
      <c r="BM303" s="89">
        <v>135.4</v>
      </c>
      <c r="BN303" s="89">
        <v>2109</v>
      </c>
      <c r="BO303" s="113"/>
      <c r="BP303" s="89"/>
      <c r="BQ303" s="113"/>
      <c r="BR303" s="89"/>
      <c r="BS303" s="113"/>
      <c r="BT303" s="113"/>
      <c r="BU303" s="89"/>
      <c r="BV303" s="618"/>
      <c r="BW303" s="1001"/>
    </row>
    <row r="304" spans="2:75">
      <c r="B304" s="872" t="s">
        <v>3081</v>
      </c>
      <c r="C304" s="73" t="s">
        <v>3074</v>
      </c>
      <c r="D304" s="73" t="s">
        <v>1339</v>
      </c>
      <c r="E304" s="860" t="s">
        <v>3082</v>
      </c>
      <c r="F304" s="860" t="s">
        <v>32</v>
      </c>
      <c r="G304" s="73" t="s">
        <v>3181</v>
      </c>
      <c r="H304" s="995"/>
      <c r="I304" s="860"/>
      <c r="J304" s="73"/>
      <c r="K304" s="73"/>
      <c r="L304" s="139"/>
      <c r="M304" s="139"/>
      <c r="N304" s="139"/>
      <c r="O304" s="139"/>
      <c r="P304" s="139"/>
      <c r="Q304" s="139"/>
      <c r="R304" s="139"/>
      <c r="S304" s="139"/>
      <c r="T304" s="139"/>
      <c r="U304" s="139"/>
      <c r="V304" s="139"/>
      <c r="W304" s="139"/>
      <c r="X304" s="139"/>
      <c r="Y304" s="139"/>
      <c r="Z304" s="139"/>
      <c r="AA304" s="874"/>
      <c r="AB304" s="874"/>
      <c r="AC304" s="874"/>
      <c r="AD304" s="874"/>
      <c r="AE304" s="874"/>
      <c r="AF304" s="874"/>
      <c r="AG304" s="875"/>
      <c r="AH304" s="875"/>
      <c r="AI304" s="875"/>
      <c r="AJ304" s="875"/>
      <c r="AK304" s="968" t="s">
        <v>3084</v>
      </c>
      <c r="AL304" s="113" t="s">
        <v>165</v>
      </c>
      <c r="AM304" s="73">
        <v>2</v>
      </c>
      <c r="AN304" s="113" t="s">
        <v>3183</v>
      </c>
      <c r="AO304" s="876"/>
      <c r="AP304" s="876"/>
      <c r="AQ304" s="89"/>
      <c r="AR304" s="89"/>
      <c r="AS304" s="113"/>
      <c r="AT304" s="89"/>
      <c r="AU304" s="89">
        <v>340</v>
      </c>
      <c r="AV304" s="89"/>
      <c r="AW304" s="89">
        <v>14500</v>
      </c>
      <c r="AX304" s="89">
        <v>32500</v>
      </c>
      <c r="AY304" s="89">
        <v>3550</v>
      </c>
      <c r="AZ304" s="89">
        <v>13650</v>
      </c>
      <c r="BA304" s="89">
        <v>2500</v>
      </c>
      <c r="BB304" s="89">
        <v>88.5</v>
      </c>
      <c r="BC304" s="89">
        <v>2250</v>
      </c>
      <c r="BD304" s="89">
        <v>310</v>
      </c>
      <c r="BE304" s="89">
        <v>1750</v>
      </c>
      <c r="BF304" s="89">
        <v>9350</v>
      </c>
      <c r="BG304" s="89">
        <v>335</v>
      </c>
      <c r="BH304" s="89">
        <v>910</v>
      </c>
      <c r="BI304" s="89">
        <v>114.5</v>
      </c>
      <c r="BJ304" s="89">
        <v>695</v>
      </c>
      <c r="BK304" s="89">
        <v>96</v>
      </c>
      <c r="BL304" s="89">
        <v>640</v>
      </c>
      <c r="BM304" s="89">
        <v>110</v>
      </c>
      <c r="BN304" s="89">
        <v>3600</v>
      </c>
      <c r="BO304" s="113"/>
      <c r="BP304" s="89"/>
      <c r="BQ304" s="113"/>
      <c r="BR304" s="89"/>
      <c r="BS304" s="113"/>
      <c r="BT304" s="113"/>
      <c r="BU304" s="89"/>
      <c r="BV304" s="618"/>
      <c r="BW304" s="1001"/>
    </row>
    <row r="305" spans="2:75">
      <c r="B305" s="872" t="s">
        <v>3081</v>
      </c>
      <c r="C305" s="73" t="s">
        <v>3074</v>
      </c>
      <c r="D305" s="73" t="s">
        <v>1339</v>
      </c>
      <c r="E305" s="860" t="s">
        <v>3082</v>
      </c>
      <c r="F305" s="860" t="s">
        <v>32</v>
      </c>
      <c r="G305" s="73" t="s">
        <v>3184</v>
      </c>
      <c r="H305" s="995"/>
      <c r="I305" s="860"/>
      <c r="J305" s="73"/>
      <c r="K305" s="73"/>
      <c r="L305" s="139"/>
      <c r="M305" s="139"/>
      <c r="N305" s="139"/>
      <c r="O305" s="139"/>
      <c r="P305" s="139"/>
      <c r="Q305" s="139"/>
      <c r="R305" s="139"/>
      <c r="S305" s="139"/>
      <c r="T305" s="139"/>
      <c r="U305" s="139"/>
      <c r="V305" s="139"/>
      <c r="W305" s="139"/>
      <c r="X305" s="139"/>
      <c r="Y305" s="139"/>
      <c r="Z305" s="139"/>
      <c r="AA305" s="874"/>
      <c r="AB305" s="874"/>
      <c r="AC305" s="874"/>
      <c r="AD305" s="874"/>
      <c r="AE305" s="874"/>
      <c r="AF305" s="874"/>
      <c r="AG305" s="875"/>
      <c r="AH305" s="875"/>
      <c r="AI305" s="875"/>
      <c r="AJ305" s="875"/>
      <c r="AK305" s="968" t="s">
        <v>3084</v>
      </c>
      <c r="AL305" s="113" t="s">
        <v>165</v>
      </c>
      <c r="AM305" s="73">
        <v>6</v>
      </c>
      <c r="AN305" s="113" t="s">
        <v>3185</v>
      </c>
      <c r="AO305" s="876"/>
      <c r="AP305" s="876"/>
      <c r="AQ305" s="89"/>
      <c r="AR305" s="89"/>
      <c r="AS305" s="113"/>
      <c r="AT305" s="89"/>
      <c r="AU305" s="89">
        <v>100.83333333333333</v>
      </c>
      <c r="AV305" s="89"/>
      <c r="AW305" s="89">
        <v>4544.833333333333</v>
      </c>
      <c r="AX305" s="89">
        <v>8536.6666666666661</v>
      </c>
      <c r="AY305" s="89">
        <v>968.66666666666663</v>
      </c>
      <c r="AZ305" s="89">
        <v>3406.6666666666665</v>
      </c>
      <c r="BA305" s="89">
        <v>496.66666666666669</v>
      </c>
      <c r="BB305" s="89">
        <v>78.333333333333329</v>
      </c>
      <c r="BC305" s="89">
        <v>439</v>
      </c>
      <c r="BD305" s="89">
        <v>48.833333333333336</v>
      </c>
      <c r="BE305" s="89">
        <v>246.33333333333334</v>
      </c>
      <c r="BF305" s="89">
        <v>1474.8333333333333</v>
      </c>
      <c r="BG305" s="89">
        <v>49.333333333333336</v>
      </c>
      <c r="BH305" s="89">
        <v>137</v>
      </c>
      <c r="BI305" s="89">
        <v>18.5</v>
      </c>
      <c r="BJ305" s="89">
        <v>125</v>
      </c>
      <c r="BK305" s="89">
        <v>20</v>
      </c>
      <c r="BL305" s="89">
        <v>46.333333333333336</v>
      </c>
      <c r="BM305" s="89"/>
      <c r="BN305" s="89">
        <v>1789</v>
      </c>
      <c r="BO305" s="113"/>
      <c r="BP305" s="89"/>
      <c r="BQ305" s="113"/>
      <c r="BR305" s="89"/>
      <c r="BS305" s="113"/>
      <c r="BT305" s="113"/>
      <c r="BU305" s="89"/>
      <c r="BV305" s="618"/>
      <c r="BW305" s="1001"/>
    </row>
    <row r="306" spans="2:75">
      <c r="B306" s="872" t="s">
        <v>3081</v>
      </c>
      <c r="C306" s="73" t="s">
        <v>3074</v>
      </c>
      <c r="D306" s="73" t="s">
        <v>1339</v>
      </c>
      <c r="E306" s="860" t="s">
        <v>3082</v>
      </c>
      <c r="F306" s="860" t="s">
        <v>32</v>
      </c>
      <c r="G306" s="73" t="s">
        <v>3097</v>
      </c>
      <c r="H306" s="995"/>
      <c r="I306" s="860"/>
      <c r="J306" s="73"/>
      <c r="K306" s="73"/>
      <c r="L306" s="139"/>
      <c r="M306" s="139"/>
      <c r="N306" s="139"/>
      <c r="O306" s="139"/>
      <c r="P306" s="139"/>
      <c r="Q306" s="139"/>
      <c r="R306" s="139"/>
      <c r="S306" s="139"/>
      <c r="T306" s="139"/>
      <c r="U306" s="139"/>
      <c r="V306" s="139"/>
      <c r="W306" s="139"/>
      <c r="X306" s="139"/>
      <c r="Y306" s="139"/>
      <c r="Z306" s="139"/>
      <c r="AA306" s="874"/>
      <c r="AB306" s="874"/>
      <c r="AC306" s="874"/>
      <c r="AD306" s="874"/>
      <c r="AE306" s="874"/>
      <c r="AF306" s="874"/>
      <c r="AG306" s="875"/>
      <c r="AH306" s="875"/>
      <c r="AI306" s="875"/>
      <c r="AJ306" s="875"/>
      <c r="AK306" s="968" t="s">
        <v>3084</v>
      </c>
      <c r="AL306" s="113" t="s">
        <v>165</v>
      </c>
      <c r="AM306" s="73">
        <v>17</v>
      </c>
      <c r="AN306" s="113" t="s">
        <v>3186</v>
      </c>
      <c r="AO306" s="876"/>
      <c r="AP306" s="876"/>
      <c r="AQ306" s="89"/>
      <c r="AR306" s="89"/>
      <c r="AS306" s="113"/>
      <c r="AT306" s="89"/>
      <c r="AU306" s="89">
        <v>73.941176470588232</v>
      </c>
      <c r="AV306" s="89"/>
      <c r="AW306" s="89">
        <v>3452.2352941176468</v>
      </c>
      <c r="AX306" s="89">
        <v>6761.6470588235297</v>
      </c>
      <c r="AY306" s="89">
        <v>627</v>
      </c>
      <c r="AZ306" s="89">
        <v>2044.7058823529412</v>
      </c>
      <c r="BA306" s="89">
        <v>329.76470588235293</v>
      </c>
      <c r="BB306" s="89">
        <v>24</v>
      </c>
      <c r="BC306" s="89">
        <v>329.35294117647061</v>
      </c>
      <c r="BD306" s="89">
        <v>43.764705882352942</v>
      </c>
      <c r="BE306" s="89">
        <v>261.64705882352939</v>
      </c>
      <c r="BF306" s="89">
        <v>1936.9411764705883</v>
      </c>
      <c r="BG306" s="89">
        <v>57.058823529411768</v>
      </c>
      <c r="BH306" s="89">
        <v>165</v>
      </c>
      <c r="BI306" s="89">
        <v>23.411764705882351</v>
      </c>
      <c r="BJ306" s="89">
        <v>156.29411764705881</v>
      </c>
      <c r="BK306" s="89">
        <v>23.411764705882351</v>
      </c>
      <c r="BL306" s="89">
        <v>84.411764705882348</v>
      </c>
      <c r="BM306" s="89">
        <v>27.15529411764706</v>
      </c>
      <c r="BN306" s="89">
        <v>11921.64705882353</v>
      </c>
      <c r="BO306" s="113"/>
      <c r="BP306" s="89"/>
      <c r="BQ306" s="113"/>
      <c r="BR306" s="89"/>
      <c r="BS306" s="113"/>
      <c r="BT306" s="113"/>
      <c r="BU306" s="89"/>
      <c r="BV306" s="618"/>
      <c r="BW306" s="1001"/>
    </row>
    <row r="307" spans="2:75">
      <c r="B307" s="872" t="s">
        <v>3081</v>
      </c>
      <c r="C307" s="73" t="s">
        <v>3074</v>
      </c>
      <c r="D307" s="73" t="s">
        <v>1339</v>
      </c>
      <c r="E307" s="860" t="s">
        <v>3082</v>
      </c>
      <c r="F307" s="860" t="s">
        <v>32</v>
      </c>
      <c r="G307" s="73" t="s">
        <v>3187</v>
      </c>
      <c r="H307" s="995"/>
      <c r="I307" s="860"/>
      <c r="J307" s="73"/>
      <c r="K307" s="73"/>
      <c r="L307" s="139"/>
      <c r="M307" s="139"/>
      <c r="N307" s="139"/>
      <c r="O307" s="139"/>
      <c r="P307" s="139"/>
      <c r="Q307" s="139"/>
      <c r="R307" s="139"/>
      <c r="S307" s="139"/>
      <c r="T307" s="139"/>
      <c r="U307" s="139"/>
      <c r="V307" s="139"/>
      <c r="W307" s="139"/>
      <c r="X307" s="139"/>
      <c r="Y307" s="139"/>
      <c r="Z307" s="139"/>
      <c r="AA307" s="874"/>
      <c r="AB307" s="874"/>
      <c r="AC307" s="874"/>
      <c r="AD307" s="874"/>
      <c r="AE307" s="874"/>
      <c r="AF307" s="874"/>
      <c r="AG307" s="875"/>
      <c r="AH307" s="875"/>
      <c r="AI307" s="875"/>
      <c r="AJ307" s="875"/>
      <c r="AK307" s="968" t="s">
        <v>3084</v>
      </c>
      <c r="AL307" s="113" t="s">
        <v>165</v>
      </c>
      <c r="AM307" s="73">
        <v>7</v>
      </c>
      <c r="AN307" s="113" t="s">
        <v>3188</v>
      </c>
      <c r="AO307" s="876"/>
      <c r="AP307" s="876"/>
      <c r="AQ307" s="89"/>
      <c r="AR307" s="89"/>
      <c r="AS307" s="113"/>
      <c r="AT307" s="89"/>
      <c r="AU307" s="89">
        <v>123.71428571428571</v>
      </c>
      <c r="AV307" s="89"/>
      <c r="AW307" s="89">
        <v>3402.5714285714284</v>
      </c>
      <c r="AX307" s="89">
        <v>8075.7142857142853</v>
      </c>
      <c r="AY307" s="89">
        <v>917</v>
      </c>
      <c r="AZ307" s="89">
        <v>3237.8571428571427</v>
      </c>
      <c r="BA307" s="89">
        <v>562.85714285714289</v>
      </c>
      <c r="BB307" s="89">
        <v>30</v>
      </c>
      <c r="BC307" s="89">
        <v>462</v>
      </c>
      <c r="BD307" s="89">
        <v>62</v>
      </c>
      <c r="BE307" s="89">
        <v>341.85714285714283</v>
      </c>
      <c r="BF307" s="89">
        <v>1845.2857142857142</v>
      </c>
      <c r="BG307" s="89">
        <v>62</v>
      </c>
      <c r="BH307" s="89">
        <v>160.71428571428572</v>
      </c>
      <c r="BI307" s="89">
        <v>20</v>
      </c>
      <c r="BJ307" s="89">
        <v>118</v>
      </c>
      <c r="BK307" s="89">
        <v>14.571428571428571</v>
      </c>
      <c r="BL307" s="89">
        <v>125.28571428571429</v>
      </c>
      <c r="BM307" s="89">
        <v>55.15</v>
      </c>
      <c r="BN307" s="89">
        <v>1964.4285714285713</v>
      </c>
      <c r="BO307" s="113"/>
      <c r="BP307" s="89"/>
      <c r="BQ307" s="113"/>
      <c r="BR307" s="89"/>
      <c r="BS307" s="113"/>
      <c r="BT307" s="113"/>
      <c r="BU307" s="89"/>
      <c r="BV307" s="618"/>
      <c r="BW307" s="1001"/>
    </row>
    <row r="308" spans="2:75">
      <c r="B308" s="872" t="s">
        <v>3081</v>
      </c>
      <c r="C308" s="73" t="s">
        <v>3074</v>
      </c>
      <c r="D308" s="73" t="s">
        <v>1339</v>
      </c>
      <c r="E308" s="860" t="s">
        <v>3082</v>
      </c>
      <c r="F308" s="860" t="s">
        <v>32</v>
      </c>
      <c r="G308" s="73" t="s">
        <v>3187</v>
      </c>
      <c r="H308" s="995"/>
      <c r="I308" s="860"/>
      <c r="J308" s="73"/>
      <c r="K308" s="73"/>
      <c r="L308" s="139"/>
      <c r="M308" s="139"/>
      <c r="N308" s="139"/>
      <c r="O308" s="139"/>
      <c r="P308" s="139"/>
      <c r="Q308" s="139"/>
      <c r="R308" s="139"/>
      <c r="S308" s="139"/>
      <c r="T308" s="139"/>
      <c r="U308" s="139"/>
      <c r="V308" s="139"/>
      <c r="W308" s="139"/>
      <c r="X308" s="139"/>
      <c r="Y308" s="139"/>
      <c r="Z308" s="139"/>
      <c r="AA308" s="874"/>
      <c r="AB308" s="874"/>
      <c r="AC308" s="874"/>
      <c r="AD308" s="874"/>
      <c r="AE308" s="874"/>
      <c r="AF308" s="874"/>
      <c r="AG308" s="875"/>
      <c r="AH308" s="875"/>
      <c r="AI308" s="875"/>
      <c r="AJ308" s="875"/>
      <c r="AK308" s="968" t="s">
        <v>3084</v>
      </c>
      <c r="AL308" s="113" t="s">
        <v>165</v>
      </c>
      <c r="AM308" s="73">
        <v>5</v>
      </c>
      <c r="AN308" s="113" t="s">
        <v>3189</v>
      </c>
      <c r="AO308" s="876"/>
      <c r="AP308" s="876"/>
      <c r="AQ308" s="89"/>
      <c r="AR308" s="89"/>
      <c r="AS308" s="113"/>
      <c r="AT308" s="89"/>
      <c r="AU308" s="89">
        <v>125.2</v>
      </c>
      <c r="AV308" s="89"/>
      <c r="AW308" s="89">
        <v>3387.8</v>
      </c>
      <c r="AX308" s="89">
        <v>6954</v>
      </c>
      <c r="AY308" s="89">
        <v>919</v>
      </c>
      <c r="AZ308" s="89">
        <v>3317.6</v>
      </c>
      <c r="BA308" s="89">
        <v>604.4</v>
      </c>
      <c r="BB308" s="89">
        <v>24.4</v>
      </c>
      <c r="BC308" s="89">
        <v>519</v>
      </c>
      <c r="BD308" s="89">
        <v>70.599999999999994</v>
      </c>
      <c r="BE308" s="89">
        <v>390.8</v>
      </c>
      <c r="BF308" s="89">
        <v>2013</v>
      </c>
      <c r="BG308" s="89">
        <v>71</v>
      </c>
      <c r="BH308" s="89">
        <v>183.4</v>
      </c>
      <c r="BI308" s="89">
        <v>22.4</v>
      </c>
      <c r="BJ308" s="89">
        <v>127</v>
      </c>
      <c r="BK308" s="89">
        <v>14.8</v>
      </c>
      <c r="BL308" s="89">
        <v>99.6</v>
      </c>
      <c r="BM308" s="89">
        <v>13.066000000000003</v>
      </c>
      <c r="BN308" s="89">
        <v>1069</v>
      </c>
      <c r="BO308" s="113"/>
      <c r="BP308" s="89"/>
      <c r="BQ308" s="113"/>
      <c r="BR308" s="89"/>
      <c r="BS308" s="113"/>
      <c r="BT308" s="113"/>
      <c r="BU308" s="89"/>
      <c r="BV308" s="618"/>
      <c r="BW308" s="1001"/>
    </row>
    <row r="309" spans="2:75">
      <c r="B309" s="872" t="s">
        <v>3081</v>
      </c>
      <c r="C309" s="73" t="s">
        <v>3074</v>
      </c>
      <c r="D309" s="73" t="s">
        <v>1339</v>
      </c>
      <c r="E309" s="860" t="s">
        <v>3088</v>
      </c>
      <c r="F309" s="860" t="s">
        <v>32</v>
      </c>
      <c r="G309" s="73" t="s">
        <v>3190</v>
      </c>
      <c r="H309" s="995"/>
      <c r="I309" s="860"/>
      <c r="J309" s="73"/>
      <c r="K309" s="73"/>
      <c r="L309" s="139"/>
      <c r="M309" s="139"/>
      <c r="N309" s="139"/>
      <c r="O309" s="139"/>
      <c r="P309" s="139"/>
      <c r="Q309" s="139"/>
      <c r="R309" s="139"/>
      <c r="S309" s="139"/>
      <c r="T309" s="139"/>
      <c r="U309" s="139"/>
      <c r="V309" s="139"/>
      <c r="W309" s="139"/>
      <c r="X309" s="139"/>
      <c r="Y309" s="139"/>
      <c r="Z309" s="139"/>
      <c r="AA309" s="874"/>
      <c r="AB309" s="874"/>
      <c r="AC309" s="874"/>
      <c r="AD309" s="874"/>
      <c r="AE309" s="874"/>
      <c r="AF309" s="874"/>
      <c r="AG309" s="875"/>
      <c r="AH309" s="875"/>
      <c r="AI309" s="875"/>
      <c r="AJ309" s="875"/>
      <c r="AK309" s="968" t="s">
        <v>3084</v>
      </c>
      <c r="AL309" s="113" t="s">
        <v>165</v>
      </c>
      <c r="AM309" s="73">
        <v>4</v>
      </c>
      <c r="AN309" s="113" t="s">
        <v>3191</v>
      </c>
      <c r="AO309" s="876"/>
      <c r="AP309" s="876"/>
      <c r="AQ309" s="89"/>
      <c r="AR309" s="89"/>
      <c r="AS309" s="113"/>
      <c r="AT309" s="89"/>
      <c r="AU309" s="89">
        <v>66.5</v>
      </c>
      <c r="AV309" s="89"/>
      <c r="AW309" s="89">
        <v>2190.5</v>
      </c>
      <c r="AX309" s="89">
        <v>4552.5</v>
      </c>
      <c r="AY309" s="89">
        <v>406</v>
      </c>
      <c r="AZ309" s="89">
        <v>1308.75</v>
      </c>
      <c r="BA309" s="89">
        <v>194</v>
      </c>
      <c r="BB309" s="89">
        <v>24.25</v>
      </c>
      <c r="BC309" s="89">
        <v>177.75</v>
      </c>
      <c r="BD309" s="89">
        <v>22</v>
      </c>
      <c r="BE309" s="89">
        <v>125.5</v>
      </c>
      <c r="BF309" s="89">
        <v>806</v>
      </c>
      <c r="BG309" s="89">
        <v>26.25</v>
      </c>
      <c r="BH309" s="89">
        <v>74.5</v>
      </c>
      <c r="BI309" s="89">
        <v>10.25</v>
      </c>
      <c r="BJ309" s="89">
        <v>68.5</v>
      </c>
      <c r="BK309" s="89">
        <v>11.5</v>
      </c>
      <c r="BL309" s="89">
        <v>24.25</v>
      </c>
      <c r="BM309" s="89">
        <v>2.7675000000000001</v>
      </c>
      <c r="BN309" s="89">
        <v>2016.5</v>
      </c>
      <c r="BO309" s="113"/>
      <c r="BP309" s="89"/>
      <c r="BQ309" s="113"/>
      <c r="BR309" s="89"/>
      <c r="BS309" s="113"/>
      <c r="BT309" s="113"/>
      <c r="BU309" s="89"/>
      <c r="BV309" s="618"/>
      <c r="BW309" s="1001"/>
    </row>
    <row r="310" spans="2:75">
      <c r="B310" s="872" t="s">
        <v>3081</v>
      </c>
      <c r="C310" s="73" t="s">
        <v>3074</v>
      </c>
      <c r="D310" s="73" t="s">
        <v>1339</v>
      </c>
      <c r="E310" s="860" t="s">
        <v>3088</v>
      </c>
      <c r="F310" s="860" t="s">
        <v>32</v>
      </c>
      <c r="G310" s="73" t="s">
        <v>3190</v>
      </c>
      <c r="H310" s="995"/>
      <c r="I310" s="860"/>
      <c r="J310" s="73"/>
      <c r="K310" s="73"/>
      <c r="L310" s="139"/>
      <c r="M310" s="139"/>
      <c r="N310" s="139"/>
      <c r="O310" s="139"/>
      <c r="P310" s="139"/>
      <c r="Q310" s="139"/>
      <c r="R310" s="139"/>
      <c r="S310" s="139"/>
      <c r="T310" s="139"/>
      <c r="U310" s="139"/>
      <c r="V310" s="139"/>
      <c r="W310" s="139"/>
      <c r="X310" s="139"/>
      <c r="Y310" s="139"/>
      <c r="Z310" s="139"/>
      <c r="AA310" s="874"/>
      <c r="AB310" s="874"/>
      <c r="AC310" s="874"/>
      <c r="AD310" s="874"/>
      <c r="AE310" s="874"/>
      <c r="AF310" s="874"/>
      <c r="AG310" s="875"/>
      <c r="AH310" s="875"/>
      <c r="AI310" s="875"/>
      <c r="AJ310" s="875"/>
      <c r="AK310" s="968" t="s">
        <v>3084</v>
      </c>
      <c r="AL310" s="113" t="s">
        <v>165</v>
      </c>
      <c r="AM310" s="73">
        <v>3</v>
      </c>
      <c r="AN310" s="113" t="s">
        <v>3192</v>
      </c>
      <c r="AO310" s="876"/>
      <c r="AP310" s="876"/>
      <c r="AQ310" s="89"/>
      <c r="AR310" s="89"/>
      <c r="AS310" s="113"/>
      <c r="AT310" s="89"/>
      <c r="AU310" s="89">
        <v>87.666666666666671</v>
      </c>
      <c r="AV310" s="89"/>
      <c r="AW310" s="89">
        <v>2510.6666666666665</v>
      </c>
      <c r="AX310" s="89">
        <v>5500</v>
      </c>
      <c r="AY310" s="89">
        <v>585.33333333333337</v>
      </c>
      <c r="AZ310" s="89">
        <v>2111.3333333333335</v>
      </c>
      <c r="BA310" s="89">
        <v>419</v>
      </c>
      <c r="BB310" s="89">
        <v>41.666666666666664</v>
      </c>
      <c r="BC310" s="89">
        <v>409</v>
      </c>
      <c r="BD310" s="89">
        <v>55.666666666666664</v>
      </c>
      <c r="BE310" s="89">
        <v>305.33333333333331</v>
      </c>
      <c r="BF310" s="89">
        <v>2100</v>
      </c>
      <c r="BG310" s="89">
        <v>62.333333333333336</v>
      </c>
      <c r="BH310" s="89">
        <v>174.66666666666666</v>
      </c>
      <c r="BI310" s="89">
        <v>23.333333333333332</v>
      </c>
      <c r="BJ310" s="89">
        <v>147</v>
      </c>
      <c r="BK310" s="89">
        <v>21.666666666666668</v>
      </c>
      <c r="BL310" s="89">
        <v>24.666666666666668</v>
      </c>
      <c r="BM310" s="89">
        <v>3.0533333333333332</v>
      </c>
      <c r="BN310" s="89">
        <v>3013.3333333333335</v>
      </c>
      <c r="BO310" s="113"/>
      <c r="BP310" s="89"/>
      <c r="BQ310" s="113"/>
      <c r="BR310" s="89"/>
      <c r="BS310" s="113"/>
      <c r="BT310" s="113"/>
      <c r="BU310" s="89"/>
      <c r="BV310" s="618"/>
      <c r="BW310" s="1001"/>
    </row>
    <row r="311" spans="2:75">
      <c r="B311" s="872" t="s">
        <v>3081</v>
      </c>
      <c r="C311" s="73" t="s">
        <v>3074</v>
      </c>
      <c r="D311" s="73" t="s">
        <v>1339</v>
      </c>
      <c r="E311" s="860" t="s">
        <v>3088</v>
      </c>
      <c r="F311" s="860" t="s">
        <v>32</v>
      </c>
      <c r="G311" s="73" t="s">
        <v>3190</v>
      </c>
      <c r="H311" s="995"/>
      <c r="I311" s="860"/>
      <c r="J311" s="73"/>
      <c r="K311" s="73"/>
      <c r="L311" s="139"/>
      <c r="M311" s="139"/>
      <c r="N311" s="139"/>
      <c r="O311" s="139"/>
      <c r="P311" s="139"/>
      <c r="Q311" s="139"/>
      <c r="R311" s="139"/>
      <c r="S311" s="139"/>
      <c r="T311" s="139"/>
      <c r="U311" s="139"/>
      <c r="V311" s="139"/>
      <c r="W311" s="139"/>
      <c r="X311" s="139"/>
      <c r="Y311" s="139"/>
      <c r="Z311" s="139"/>
      <c r="AA311" s="874"/>
      <c r="AB311" s="874"/>
      <c r="AC311" s="874"/>
      <c r="AD311" s="874"/>
      <c r="AE311" s="874"/>
      <c r="AF311" s="874"/>
      <c r="AG311" s="875"/>
      <c r="AH311" s="875"/>
      <c r="AI311" s="875"/>
      <c r="AJ311" s="875"/>
      <c r="AK311" s="968" t="s">
        <v>3084</v>
      </c>
      <c r="AL311" s="113" t="s">
        <v>165</v>
      </c>
      <c r="AM311" s="73">
        <v>8</v>
      </c>
      <c r="AN311" s="113" t="s">
        <v>3193</v>
      </c>
      <c r="AO311" s="876"/>
      <c r="AP311" s="876"/>
      <c r="AQ311" s="89"/>
      <c r="AR311" s="89"/>
      <c r="AS311" s="113"/>
      <c r="AT311" s="89"/>
      <c r="AU311" s="89">
        <v>132.33333333333334</v>
      </c>
      <c r="AV311" s="89"/>
      <c r="AW311" s="89">
        <v>2644.3333333333335</v>
      </c>
      <c r="AX311" s="89">
        <v>5445</v>
      </c>
      <c r="AY311" s="89">
        <v>624.66666666666663</v>
      </c>
      <c r="AZ311" s="89">
        <v>2286.5</v>
      </c>
      <c r="BA311" s="89">
        <v>399.5</v>
      </c>
      <c r="BB311" s="89">
        <v>49.333333333333336</v>
      </c>
      <c r="BC311" s="89">
        <v>343.66666666666669</v>
      </c>
      <c r="BD311" s="89">
        <v>44.833333333333336</v>
      </c>
      <c r="BE311" s="89">
        <v>248.83333333333334</v>
      </c>
      <c r="BF311" s="89">
        <v>1373.3333333333333</v>
      </c>
      <c r="BG311" s="89">
        <v>47.166666666666664</v>
      </c>
      <c r="BH311" s="89">
        <v>126.83333333333333</v>
      </c>
      <c r="BI311" s="89">
        <v>16.333333333333332</v>
      </c>
      <c r="BJ311" s="89">
        <v>107.83333333333333</v>
      </c>
      <c r="BK311" s="89">
        <v>16.333333333333332</v>
      </c>
      <c r="BL311" s="89">
        <v>33.833333333333336</v>
      </c>
      <c r="BM311" s="89">
        <v>3.7416666666666671</v>
      </c>
      <c r="BN311" s="89">
        <v>2377.1666666666665</v>
      </c>
      <c r="BO311" s="113"/>
      <c r="BP311" s="89"/>
      <c r="BQ311" s="113"/>
      <c r="BR311" s="89"/>
      <c r="BS311" s="113"/>
      <c r="BT311" s="113"/>
      <c r="BU311" s="89"/>
      <c r="BV311" s="618"/>
      <c r="BW311" s="1001"/>
    </row>
    <row r="312" spans="2:75">
      <c r="B312" s="872" t="s">
        <v>3100</v>
      </c>
      <c r="C312" s="73" t="s">
        <v>3074</v>
      </c>
      <c r="D312" s="860" t="s">
        <v>1339</v>
      </c>
      <c r="E312" s="860" t="s">
        <v>3101</v>
      </c>
      <c r="F312" s="40" t="s">
        <v>32</v>
      </c>
      <c r="G312" s="887" t="s">
        <v>3194</v>
      </c>
      <c r="H312" s="995" t="s">
        <v>3103</v>
      </c>
      <c r="I312" s="860" t="s">
        <v>2643</v>
      </c>
      <c r="J312" s="154">
        <v>9</v>
      </c>
      <c r="K312" s="911" t="s">
        <v>3195</v>
      </c>
      <c r="L312" s="119">
        <v>40.799999999999997</v>
      </c>
      <c r="M312" s="119">
        <v>0.24</v>
      </c>
      <c r="N312" s="119">
        <v>53.6</v>
      </c>
      <c r="O312" s="87"/>
      <c r="P312" s="119">
        <v>0.82</v>
      </c>
      <c r="Q312" s="87"/>
      <c r="R312" s="87"/>
      <c r="S312" s="87"/>
      <c r="T312" s="87"/>
      <c r="U312" s="87"/>
      <c r="V312" s="119">
        <v>3.43</v>
      </c>
      <c r="W312" s="119">
        <v>0.08</v>
      </c>
      <c r="X312" s="87"/>
      <c r="Y312" s="87"/>
      <c r="Z312" s="119">
        <v>99.61</v>
      </c>
      <c r="AA312" s="874">
        <v>2.3323615160349854E-2</v>
      </c>
      <c r="AB312" s="874">
        <v>0.91053889036368474</v>
      </c>
      <c r="AC312" s="874">
        <v>1.1749155529446321E-2</v>
      </c>
      <c r="AD312" s="874">
        <v>7.7711954106868944E-2</v>
      </c>
      <c r="AE312" s="874">
        <v>1</v>
      </c>
      <c r="AF312" s="874"/>
      <c r="AG312" s="875">
        <f t="shared" ref="AG312:AI325" si="98">AB312</f>
        <v>0.91053889036368474</v>
      </c>
      <c r="AH312" s="875">
        <f t="shared" si="98"/>
        <v>1.1749155529446321E-2</v>
      </c>
      <c r="AI312" s="875">
        <f t="shared" si="98"/>
        <v>7.7711954106868944E-2</v>
      </c>
      <c r="AJ312" s="875">
        <f t="shared" ref="AJ312:AJ315" si="99">SUM(AG312:AI312)</f>
        <v>1</v>
      </c>
      <c r="AK312" s="968" t="s">
        <v>2785</v>
      </c>
      <c r="AL312" s="113" t="s">
        <v>2643</v>
      </c>
      <c r="AM312" s="154">
        <v>9</v>
      </c>
      <c r="AN312" s="911" t="s">
        <v>3195</v>
      </c>
      <c r="AO312" s="876">
        <f>W312*1*10000</f>
        <v>800</v>
      </c>
      <c r="AP312" s="876">
        <f>V312*1*10000</f>
        <v>34300</v>
      </c>
      <c r="AQ312" s="859" t="s">
        <v>3196</v>
      </c>
      <c r="AR312" s="89"/>
      <c r="AS312" s="89"/>
      <c r="AT312" s="89"/>
      <c r="AU312" s="859">
        <v>264</v>
      </c>
      <c r="AV312" s="89"/>
      <c r="AW312" s="859">
        <v>466</v>
      </c>
      <c r="AX312" s="859">
        <v>1403</v>
      </c>
      <c r="AY312" s="859">
        <v>246</v>
      </c>
      <c r="AZ312" s="859">
        <v>1012</v>
      </c>
      <c r="BA312" s="859">
        <v>362</v>
      </c>
      <c r="BB312" s="859" t="s">
        <v>3197</v>
      </c>
      <c r="BC312" s="859">
        <v>320</v>
      </c>
      <c r="BD312" s="859" t="s">
        <v>3198</v>
      </c>
      <c r="BE312" s="859">
        <v>289</v>
      </c>
      <c r="BF312" s="859">
        <v>1038</v>
      </c>
      <c r="BG312" s="859" t="s">
        <v>3199</v>
      </c>
      <c r="BH312" s="859">
        <v>137</v>
      </c>
      <c r="BI312" s="859" t="s">
        <v>3200</v>
      </c>
      <c r="BJ312" s="859">
        <v>120</v>
      </c>
      <c r="BK312" s="859" t="s">
        <v>3201</v>
      </c>
      <c r="BL312" s="89"/>
      <c r="BM312" s="89"/>
      <c r="BN312" s="859">
        <v>2346</v>
      </c>
      <c r="BO312" s="89"/>
      <c r="BP312" s="89"/>
      <c r="BQ312" s="89"/>
      <c r="BR312" s="89"/>
      <c r="BS312" s="89"/>
      <c r="BT312" s="89"/>
      <c r="BU312" s="89"/>
      <c r="BV312" s="618">
        <f>M312*0.467445576193329*10000</f>
        <v>1121.8693828639896</v>
      </c>
      <c r="BW312" s="1001"/>
    </row>
    <row r="313" spans="2:75">
      <c r="B313" s="872" t="s">
        <v>3100</v>
      </c>
      <c r="C313" s="73" t="s">
        <v>3074</v>
      </c>
      <c r="D313" s="860" t="s">
        <v>1339</v>
      </c>
      <c r="E313" s="860" t="s">
        <v>3101</v>
      </c>
      <c r="F313" s="40" t="s">
        <v>32</v>
      </c>
      <c r="G313" s="887" t="s">
        <v>3194</v>
      </c>
      <c r="H313" s="995" t="s">
        <v>3103</v>
      </c>
      <c r="I313" s="860" t="s">
        <v>2643</v>
      </c>
      <c r="J313" s="154">
        <v>6</v>
      </c>
      <c r="K313" s="911" t="s">
        <v>3202</v>
      </c>
      <c r="L313" s="119">
        <v>41.4</v>
      </c>
      <c r="M313" s="119">
        <v>0.18</v>
      </c>
      <c r="N313" s="119">
        <v>52.8</v>
      </c>
      <c r="O313" s="87"/>
      <c r="P313" s="119">
        <v>0.75</v>
      </c>
      <c r="Q313" s="87"/>
      <c r="R313" s="87"/>
      <c r="S313" s="87"/>
      <c r="T313" s="87"/>
      <c r="U313" s="87"/>
      <c r="V313" s="119">
        <v>3.54</v>
      </c>
      <c r="W313" s="119">
        <v>0.06</v>
      </c>
      <c r="X313" s="87"/>
      <c r="Y313" s="87"/>
      <c r="Z313" s="119">
        <v>99.23</v>
      </c>
      <c r="AA313" s="874">
        <v>1.6949152542372881E-2</v>
      </c>
      <c r="AB313" s="874">
        <v>0.93973984603132465</v>
      </c>
      <c r="AC313" s="874">
        <v>8.8118666470847398E-3</v>
      </c>
      <c r="AD313" s="874">
        <v>5.1448287321590604E-2</v>
      </c>
      <c r="AE313" s="874">
        <v>1</v>
      </c>
      <c r="AF313" s="874"/>
      <c r="AG313" s="875">
        <f t="shared" si="98"/>
        <v>0.93973984603132465</v>
      </c>
      <c r="AH313" s="875">
        <f t="shared" si="98"/>
        <v>8.8118666470847398E-3</v>
      </c>
      <c r="AI313" s="875">
        <f t="shared" si="98"/>
        <v>5.1448287321590604E-2</v>
      </c>
      <c r="AJ313" s="875">
        <f t="shared" si="99"/>
        <v>1</v>
      </c>
      <c r="AK313" s="968" t="s">
        <v>2785</v>
      </c>
      <c r="AL313" s="113" t="s">
        <v>2643</v>
      </c>
      <c r="AM313" s="154">
        <v>6</v>
      </c>
      <c r="AN313" s="911" t="s">
        <v>3202</v>
      </c>
      <c r="AO313" s="876">
        <f>W313*1*10000</f>
        <v>600</v>
      </c>
      <c r="AP313" s="876">
        <f>V313*1*10000</f>
        <v>35400</v>
      </c>
      <c r="AQ313" s="859" t="s">
        <v>3203</v>
      </c>
      <c r="AR313" s="89"/>
      <c r="AS313" s="89"/>
      <c r="AT313" s="89"/>
      <c r="AU313" s="859">
        <v>251</v>
      </c>
      <c r="AV313" s="89"/>
      <c r="AW313" s="859">
        <v>474</v>
      </c>
      <c r="AX313" s="859">
        <v>1591</v>
      </c>
      <c r="AY313" s="859">
        <v>267</v>
      </c>
      <c r="AZ313" s="859">
        <v>884</v>
      </c>
      <c r="BA313" s="859">
        <v>308</v>
      </c>
      <c r="BB313" s="859" t="s">
        <v>3204</v>
      </c>
      <c r="BC313" s="859">
        <v>378</v>
      </c>
      <c r="BD313" s="859" t="s">
        <v>3205</v>
      </c>
      <c r="BE313" s="859">
        <v>274</v>
      </c>
      <c r="BF313" s="859">
        <v>1208</v>
      </c>
      <c r="BG313" s="859" t="s">
        <v>3206</v>
      </c>
      <c r="BH313" s="859">
        <v>142</v>
      </c>
      <c r="BI313" s="859" t="s">
        <v>3207</v>
      </c>
      <c r="BJ313" s="859" t="s">
        <v>3208</v>
      </c>
      <c r="BK313" s="859" t="s">
        <v>3209</v>
      </c>
      <c r="BL313" s="89"/>
      <c r="BM313" s="89"/>
      <c r="BN313" s="859">
        <v>1658</v>
      </c>
      <c r="BO313" s="89"/>
      <c r="BP313" s="89"/>
      <c r="BQ313" s="89"/>
      <c r="BR313" s="89"/>
      <c r="BS313" s="89"/>
      <c r="BT313" s="89"/>
      <c r="BU313" s="89"/>
      <c r="BV313" s="618">
        <f>M313*0.467445576193329*10000</f>
        <v>841.40203714799213</v>
      </c>
      <c r="BW313" s="1001"/>
    </row>
    <row r="314" spans="2:75">
      <c r="B314" s="872" t="s">
        <v>3100</v>
      </c>
      <c r="C314" s="73" t="s">
        <v>3074</v>
      </c>
      <c r="D314" s="860" t="s">
        <v>1339</v>
      </c>
      <c r="E314" s="860" t="s">
        <v>3101</v>
      </c>
      <c r="F314" s="40" t="s">
        <v>32</v>
      </c>
      <c r="G314" s="887" t="s">
        <v>3102</v>
      </c>
      <c r="H314" s="995" t="s">
        <v>3103</v>
      </c>
      <c r="I314" s="860" t="s">
        <v>2643</v>
      </c>
      <c r="J314" s="154">
        <v>10</v>
      </c>
      <c r="K314" s="911" t="s">
        <v>3210</v>
      </c>
      <c r="L314" s="119">
        <v>40.9</v>
      </c>
      <c r="M314" s="119">
        <v>0.16</v>
      </c>
      <c r="N314" s="119">
        <v>54.5</v>
      </c>
      <c r="O314" s="87"/>
      <c r="P314" s="119">
        <v>0.17</v>
      </c>
      <c r="Q314" s="87"/>
      <c r="R314" s="87"/>
      <c r="S314" s="87"/>
      <c r="T314" s="87"/>
      <c r="U314" s="87"/>
      <c r="V314" s="119">
        <v>3.14</v>
      </c>
      <c r="W314" s="119">
        <v>0.12</v>
      </c>
      <c r="X314" s="87"/>
      <c r="Y314" s="87"/>
      <c r="Z314" s="119">
        <v>99.53</v>
      </c>
      <c r="AA314" s="874">
        <v>3.8216560509554139E-2</v>
      </c>
      <c r="AB314" s="874">
        <v>0.83355455269445189</v>
      </c>
      <c r="AC314" s="874">
        <v>1.762373329416948E-2</v>
      </c>
      <c r="AD314" s="874">
        <v>0.14882171401137864</v>
      </c>
      <c r="AE314" s="874">
        <v>1</v>
      </c>
      <c r="AF314" s="874"/>
      <c r="AG314" s="875">
        <f t="shared" si="98"/>
        <v>0.83355455269445189</v>
      </c>
      <c r="AH314" s="875">
        <f t="shared" si="98"/>
        <v>1.762373329416948E-2</v>
      </c>
      <c r="AI314" s="875">
        <f t="shared" si="98"/>
        <v>0.14882171401137864</v>
      </c>
      <c r="AJ314" s="875">
        <f t="shared" si="99"/>
        <v>1</v>
      </c>
      <c r="AK314" s="968" t="s">
        <v>2785</v>
      </c>
      <c r="AL314" s="113" t="s">
        <v>2643</v>
      </c>
      <c r="AM314" s="154">
        <v>10</v>
      </c>
      <c r="AN314" s="911" t="s">
        <v>3210</v>
      </c>
      <c r="AO314" s="876">
        <f>W314*1*10000</f>
        <v>1200</v>
      </c>
      <c r="AP314" s="876">
        <f>V314*1*10000</f>
        <v>31400</v>
      </c>
      <c r="AQ314" s="859" t="s">
        <v>3211</v>
      </c>
      <c r="AR314" s="89"/>
      <c r="AS314" s="89"/>
      <c r="AT314" s="89"/>
      <c r="AU314" s="859">
        <v>131</v>
      </c>
      <c r="AV314" s="89"/>
      <c r="AW314" s="859">
        <v>355</v>
      </c>
      <c r="AX314" s="859">
        <v>1300</v>
      </c>
      <c r="AY314" s="859">
        <v>236</v>
      </c>
      <c r="AZ314" s="859">
        <v>1011</v>
      </c>
      <c r="BA314" s="859">
        <v>388</v>
      </c>
      <c r="BB314" s="859" t="s">
        <v>3143</v>
      </c>
      <c r="BC314" s="859">
        <v>352</v>
      </c>
      <c r="BD314" s="859" t="s">
        <v>3212</v>
      </c>
      <c r="BE314" s="859">
        <v>311</v>
      </c>
      <c r="BF314" s="859">
        <v>1261</v>
      </c>
      <c r="BG314" s="859" t="s">
        <v>3213</v>
      </c>
      <c r="BH314" s="859">
        <v>151</v>
      </c>
      <c r="BI314" s="859" t="s">
        <v>3214</v>
      </c>
      <c r="BJ314" s="859">
        <v>143</v>
      </c>
      <c r="BK314" s="859" t="s">
        <v>3215</v>
      </c>
      <c r="BL314" s="89"/>
      <c r="BM314" s="89"/>
      <c r="BN314" s="859">
        <v>1274</v>
      </c>
      <c r="BO314" s="89"/>
      <c r="BP314" s="89"/>
      <c r="BQ314" s="89"/>
      <c r="BR314" s="89"/>
      <c r="BS314" s="89"/>
      <c r="BT314" s="89"/>
      <c r="BU314" s="89"/>
      <c r="BV314" s="618">
        <f>M314*0.467445576193329*10000</f>
        <v>747.91292190932643</v>
      </c>
      <c r="BW314" s="1001"/>
    </row>
    <row r="315" spans="2:75">
      <c r="B315" s="872" t="s">
        <v>3100</v>
      </c>
      <c r="C315" s="73" t="s">
        <v>3074</v>
      </c>
      <c r="D315" s="860" t="s">
        <v>1339</v>
      </c>
      <c r="E315" s="860" t="s">
        <v>3101</v>
      </c>
      <c r="F315" s="40" t="s">
        <v>32</v>
      </c>
      <c r="G315" s="887" t="s">
        <v>3102</v>
      </c>
      <c r="H315" s="995" t="s">
        <v>3103</v>
      </c>
      <c r="I315" s="860" t="s">
        <v>2643</v>
      </c>
      <c r="J315" s="154">
        <v>10</v>
      </c>
      <c r="K315" s="911" t="s">
        <v>3216</v>
      </c>
      <c r="L315" s="119">
        <v>40.299999999999997</v>
      </c>
      <c r="M315" s="119">
        <v>0.25</v>
      </c>
      <c r="N315" s="119">
        <v>54.6</v>
      </c>
      <c r="O315" s="87"/>
      <c r="P315" s="119">
        <v>0.21</v>
      </c>
      <c r="Q315" s="87"/>
      <c r="R315" s="87"/>
      <c r="S315" s="87"/>
      <c r="T315" s="87"/>
      <c r="U315" s="87"/>
      <c r="V315" s="119">
        <v>3.38</v>
      </c>
      <c r="W315" s="119">
        <v>0.03</v>
      </c>
      <c r="X315" s="87"/>
      <c r="Y315" s="87"/>
      <c r="Z315" s="119">
        <v>99.4</v>
      </c>
      <c r="AA315" s="874">
        <v>8.8757396449704144E-3</v>
      </c>
      <c r="AB315" s="874">
        <v>0.8972657286965755</v>
      </c>
      <c r="AC315" s="874">
        <v>4.4059333235423699E-3</v>
      </c>
      <c r="AD315" s="874">
        <v>9.8328337979882122E-2</v>
      </c>
      <c r="AE315" s="874">
        <v>1</v>
      </c>
      <c r="AF315" s="874"/>
      <c r="AG315" s="875">
        <f t="shared" si="98"/>
        <v>0.8972657286965755</v>
      </c>
      <c r="AH315" s="875">
        <f t="shared" si="98"/>
        <v>4.4059333235423699E-3</v>
      </c>
      <c r="AI315" s="875">
        <f t="shared" si="98"/>
        <v>9.8328337979882122E-2</v>
      </c>
      <c r="AJ315" s="875">
        <f t="shared" si="99"/>
        <v>1</v>
      </c>
      <c r="AK315" s="968" t="s">
        <v>2785</v>
      </c>
      <c r="AL315" s="113" t="s">
        <v>2643</v>
      </c>
      <c r="AM315" s="154">
        <v>10</v>
      </c>
      <c r="AN315" s="911" t="s">
        <v>3216</v>
      </c>
      <c r="AO315" s="876">
        <f>W315*1*10000</f>
        <v>300</v>
      </c>
      <c r="AP315" s="876">
        <f>V315*1*10000</f>
        <v>33800</v>
      </c>
      <c r="AQ315" s="859" t="s">
        <v>3217</v>
      </c>
      <c r="AR315" s="89"/>
      <c r="AS315" s="89"/>
      <c r="AT315" s="89"/>
      <c r="AU315" s="859">
        <v>127</v>
      </c>
      <c r="AV315" s="89"/>
      <c r="AW315" s="859">
        <v>395</v>
      </c>
      <c r="AX315" s="859">
        <v>1297</v>
      </c>
      <c r="AY315" s="859">
        <v>241</v>
      </c>
      <c r="AZ315" s="859">
        <v>1044</v>
      </c>
      <c r="BA315" s="859">
        <v>419</v>
      </c>
      <c r="BB315" s="859" t="s">
        <v>3218</v>
      </c>
      <c r="BC315" s="859">
        <v>387</v>
      </c>
      <c r="BD315" s="859" t="s">
        <v>3219</v>
      </c>
      <c r="BE315" s="859">
        <v>346</v>
      </c>
      <c r="BF315" s="859">
        <v>1389</v>
      </c>
      <c r="BG315" s="859" t="s">
        <v>3220</v>
      </c>
      <c r="BH315" s="859">
        <v>168</v>
      </c>
      <c r="BI315" s="859" t="s">
        <v>3221</v>
      </c>
      <c r="BJ315" s="859">
        <v>151</v>
      </c>
      <c r="BK315" s="859" t="s">
        <v>3222</v>
      </c>
      <c r="BL315" s="89"/>
      <c r="BM315" s="89"/>
      <c r="BN315" s="859">
        <v>1532</v>
      </c>
      <c r="BO315" s="89"/>
      <c r="BP315" s="89"/>
      <c r="BQ315" s="89"/>
      <c r="BR315" s="89"/>
      <c r="BS315" s="89"/>
      <c r="BT315" s="89"/>
      <c r="BU315" s="89"/>
      <c r="BV315" s="618">
        <f>M315*0.467445576193329*10000</f>
        <v>1168.6139404833225</v>
      </c>
      <c r="BW315" s="1001"/>
    </row>
    <row r="316" spans="2:75">
      <c r="B316" s="872" t="s">
        <v>3100</v>
      </c>
      <c r="C316" s="73" t="s">
        <v>3074</v>
      </c>
      <c r="D316" s="860" t="s">
        <v>1339</v>
      </c>
      <c r="E316" s="860" t="s">
        <v>3101</v>
      </c>
      <c r="F316" s="40" t="s">
        <v>32</v>
      </c>
      <c r="G316" s="887" t="s">
        <v>3112</v>
      </c>
      <c r="H316" s="995" t="s">
        <v>3103</v>
      </c>
      <c r="I316" s="860" t="s">
        <v>2643</v>
      </c>
      <c r="J316" s="154">
        <v>8</v>
      </c>
      <c r="K316" s="911" t="s">
        <v>3223</v>
      </c>
      <c r="L316" s="119">
        <v>40.5</v>
      </c>
      <c r="M316" s="119">
        <v>0.23</v>
      </c>
      <c r="N316" s="119">
        <v>55.1</v>
      </c>
      <c r="O316" s="87"/>
      <c r="P316" s="119">
        <v>0.14000000000000001</v>
      </c>
      <c r="Q316" s="87"/>
      <c r="R316" s="87"/>
      <c r="S316" s="87"/>
      <c r="T316" s="87"/>
      <c r="U316" s="87"/>
      <c r="V316" s="119">
        <v>3.35</v>
      </c>
      <c r="W316" s="119">
        <v>7.0000000000000007E-2</v>
      </c>
      <c r="X316" s="87"/>
      <c r="Y316" s="87"/>
      <c r="Z316" s="119">
        <v>99.99</v>
      </c>
      <c r="AA316" s="874">
        <v>2.0895522388059702E-2</v>
      </c>
      <c r="AB316" s="874">
        <v>0.88930183169631005</v>
      </c>
      <c r="AC316" s="874">
        <v>1.0280511088265531E-2</v>
      </c>
      <c r="AD316" s="874">
        <v>0.10041765721542442</v>
      </c>
      <c r="AE316" s="874">
        <v>1</v>
      </c>
      <c r="AF316" s="874"/>
      <c r="AG316" s="875">
        <f t="shared" si="98"/>
        <v>0.88930183169631005</v>
      </c>
      <c r="AH316" s="875">
        <f t="shared" si="98"/>
        <v>1.0280511088265531E-2</v>
      </c>
      <c r="AI316" s="875">
        <f t="shared" si="98"/>
        <v>0.10041765721542442</v>
      </c>
      <c r="AJ316" s="875">
        <f t="shared" ref="AJ316:AJ320" si="100">SUM(AG316:AI316)</f>
        <v>1</v>
      </c>
      <c r="AK316" s="968" t="s">
        <v>2785</v>
      </c>
      <c r="AL316" s="113" t="s">
        <v>2643</v>
      </c>
      <c r="AM316" s="154">
        <v>8</v>
      </c>
      <c r="AN316" s="911" t="s">
        <v>3223</v>
      </c>
      <c r="AO316" s="876">
        <f>W316*1*10000</f>
        <v>700.00000000000011</v>
      </c>
      <c r="AP316" s="876">
        <f>V316*1*10000</f>
        <v>33500</v>
      </c>
      <c r="AQ316" s="859" t="s">
        <v>3224</v>
      </c>
      <c r="AR316" s="89"/>
      <c r="AS316" s="89"/>
      <c r="AT316" s="89"/>
      <c r="AU316" s="859">
        <v>376</v>
      </c>
      <c r="AV316" s="89"/>
      <c r="AW316" s="859">
        <v>1816</v>
      </c>
      <c r="AX316" s="859">
        <v>4604</v>
      </c>
      <c r="AY316" s="859">
        <v>549</v>
      </c>
      <c r="AZ316" s="859">
        <v>2562</v>
      </c>
      <c r="BA316" s="859">
        <v>549</v>
      </c>
      <c r="BB316" s="859">
        <v>102</v>
      </c>
      <c r="BC316" s="859">
        <v>461</v>
      </c>
      <c r="BD316" s="859" t="s">
        <v>3225</v>
      </c>
      <c r="BE316" s="859">
        <v>295</v>
      </c>
      <c r="BF316" s="859">
        <v>1400</v>
      </c>
      <c r="BG316" s="859" t="s">
        <v>3226</v>
      </c>
      <c r="BH316" s="859">
        <v>109</v>
      </c>
      <c r="BI316" s="859" t="s">
        <v>3227</v>
      </c>
      <c r="BJ316" s="859" t="s">
        <v>3228</v>
      </c>
      <c r="BK316" s="859" t="s">
        <v>3229</v>
      </c>
      <c r="BL316" s="89"/>
      <c r="BM316" s="89"/>
      <c r="BN316" s="859">
        <v>492</v>
      </c>
      <c r="BO316" s="89"/>
      <c r="BP316" s="89"/>
      <c r="BQ316" s="89"/>
      <c r="BR316" s="89"/>
      <c r="BS316" s="89"/>
      <c r="BT316" s="89"/>
      <c r="BU316" s="89"/>
      <c r="BV316" s="618">
        <f>M316*0.467445576193329*10000</f>
        <v>1075.1248252446567</v>
      </c>
      <c r="BW316" s="1001"/>
    </row>
    <row r="317" spans="2:75" s="989" customFormat="1">
      <c r="B317" s="872" t="s">
        <v>3230</v>
      </c>
      <c r="C317" s="4" t="s">
        <v>3074</v>
      </c>
      <c r="D317" s="974" t="s">
        <v>1339</v>
      </c>
      <c r="E317" s="974" t="s">
        <v>3231</v>
      </c>
      <c r="F317" s="975" t="s">
        <v>32</v>
      </c>
      <c r="G317" s="976" t="s">
        <v>2652</v>
      </c>
      <c r="H317" s="999"/>
      <c r="I317" s="974"/>
      <c r="J317" s="977"/>
      <c r="K317" s="978"/>
      <c r="L317" s="979"/>
      <c r="M317" s="979"/>
      <c r="N317" s="979"/>
      <c r="O317" s="980"/>
      <c r="P317" s="979"/>
      <c r="Q317" s="980"/>
      <c r="R317" s="980"/>
      <c r="S317" s="980"/>
      <c r="T317" s="980"/>
      <c r="U317" s="980"/>
      <c r="V317" s="979"/>
      <c r="W317" s="979"/>
      <c r="X317" s="980"/>
      <c r="Y317" s="980"/>
      <c r="Z317" s="979"/>
      <c r="AA317" s="981"/>
      <c r="AB317" s="981"/>
      <c r="AC317" s="981"/>
      <c r="AD317" s="981"/>
      <c r="AE317" s="981"/>
      <c r="AF317" s="981"/>
      <c r="AG317" s="982"/>
      <c r="AH317" s="982"/>
      <c r="AI317" s="982"/>
      <c r="AJ317" s="982"/>
      <c r="AK317" s="983"/>
      <c r="AL317" s="984" t="s">
        <v>165</v>
      </c>
      <c r="AM317" s="977">
        <v>8</v>
      </c>
      <c r="AN317" s="978" t="s">
        <v>3232</v>
      </c>
      <c r="AO317" s="985"/>
      <c r="AP317" s="985"/>
      <c r="AQ317" s="986">
        <v>5.1714080817948025</v>
      </c>
      <c r="AR317" s="987">
        <v>0.3298960248180387</v>
      </c>
      <c r="AS317" s="987"/>
      <c r="AT317" s="987">
        <v>7.7814856430463888E-2</v>
      </c>
      <c r="AU317" s="986">
        <v>58.096130361204551</v>
      </c>
      <c r="AV317" s="987"/>
      <c r="AW317" s="986">
        <v>1384.2648249384197</v>
      </c>
      <c r="AX317" s="986">
        <v>4495.7222389130984</v>
      </c>
      <c r="AY317" s="986">
        <v>605.19655021655944</v>
      </c>
      <c r="AZ317" s="986">
        <v>3044.518118525993</v>
      </c>
      <c r="BA317" s="986">
        <v>733.1993996315573</v>
      </c>
      <c r="BB317" s="986">
        <v>10.463661523663738</v>
      </c>
      <c r="BC317" s="986">
        <v>731.25070368697095</v>
      </c>
      <c r="BD317" s="986">
        <v>103.04180871533244</v>
      </c>
      <c r="BE317" s="986">
        <v>559.32359239442405</v>
      </c>
      <c r="BF317" s="986">
        <v>2878.1567562421592</v>
      </c>
      <c r="BG317" s="986">
        <v>101.07738688892222</v>
      </c>
      <c r="BH317" s="986">
        <v>233.28930626724215</v>
      </c>
      <c r="BI317" s="986">
        <v>27.570243974578052</v>
      </c>
      <c r="BJ317" s="986">
        <v>150.33083156079667</v>
      </c>
      <c r="BK317" s="986">
        <v>18.809441697624813</v>
      </c>
      <c r="BL317" s="987">
        <v>17.162791521058438</v>
      </c>
      <c r="BM317" s="987">
        <v>34.388880239529961</v>
      </c>
      <c r="BN317" s="986"/>
      <c r="BO317" s="987"/>
      <c r="BP317" s="987">
        <v>0.5163813123942349</v>
      </c>
      <c r="BQ317" s="987">
        <v>0.39237275409788902</v>
      </c>
      <c r="BR317" s="987">
        <v>7.3465211487541478E-3</v>
      </c>
      <c r="BS317" s="987"/>
      <c r="BT317" s="987">
        <v>0.6057059743456471</v>
      </c>
      <c r="BU317" s="987"/>
      <c r="BV317" s="988"/>
      <c r="BW317" s="1003"/>
    </row>
    <row r="318" spans="2:75" s="989" customFormat="1">
      <c r="B318" s="872" t="s">
        <v>3230</v>
      </c>
      <c r="C318" s="4" t="s">
        <v>3074</v>
      </c>
      <c r="D318" s="974" t="s">
        <v>1339</v>
      </c>
      <c r="E318" s="974" t="s">
        <v>3231</v>
      </c>
      <c r="F318" s="975" t="s">
        <v>32</v>
      </c>
      <c r="G318" s="976" t="s">
        <v>2652</v>
      </c>
      <c r="H318" s="999"/>
      <c r="I318" s="974"/>
      <c r="J318" s="977"/>
      <c r="K318" s="978"/>
      <c r="L318" s="979"/>
      <c r="M318" s="979"/>
      <c r="N318" s="979"/>
      <c r="O318" s="980"/>
      <c r="P318" s="979"/>
      <c r="Q318" s="980"/>
      <c r="R318" s="980"/>
      <c r="S318" s="980"/>
      <c r="T318" s="980"/>
      <c r="U318" s="980"/>
      <c r="V318" s="979"/>
      <c r="W318" s="979"/>
      <c r="X318" s="980"/>
      <c r="Y318" s="980"/>
      <c r="Z318" s="979"/>
      <c r="AA318" s="981"/>
      <c r="AB318" s="981"/>
      <c r="AC318" s="981"/>
      <c r="AD318" s="981"/>
      <c r="AE318" s="981"/>
      <c r="AF318" s="981"/>
      <c r="AG318" s="982"/>
      <c r="AH318" s="982"/>
      <c r="AI318" s="982"/>
      <c r="AJ318" s="982"/>
      <c r="AK318" s="983"/>
      <c r="AL318" s="984" t="s">
        <v>165</v>
      </c>
      <c r="AM318" s="977">
        <v>8</v>
      </c>
      <c r="AN318" s="978" t="s">
        <v>3233</v>
      </c>
      <c r="AO318" s="985"/>
      <c r="AP318" s="985"/>
      <c r="AQ318" s="986">
        <v>9.5907500397013621</v>
      </c>
      <c r="AR318" s="987">
        <v>0.31201235503417823</v>
      </c>
      <c r="AS318" s="987"/>
      <c r="AT318" s="987">
        <v>0.14949863531076354</v>
      </c>
      <c r="AU318" s="986">
        <v>66.585304494303202</v>
      </c>
      <c r="AV318" s="987"/>
      <c r="AW318" s="986">
        <v>1945.8146616904066</v>
      </c>
      <c r="AX318" s="986">
        <v>5632.781552050571</v>
      </c>
      <c r="AY318" s="986">
        <v>713.30387127771769</v>
      </c>
      <c r="AZ318" s="986">
        <v>3460.9918268945225</v>
      </c>
      <c r="BA318" s="986">
        <v>777.79577652510545</v>
      </c>
      <c r="BB318" s="986">
        <v>20.437015620859778</v>
      </c>
      <c r="BC318" s="986">
        <v>767.12923831416572</v>
      </c>
      <c r="BD318" s="986">
        <v>103.84742478450646</v>
      </c>
      <c r="BE318" s="986">
        <v>553.02923650525292</v>
      </c>
      <c r="BF318" s="986">
        <v>2804.6751570762544</v>
      </c>
      <c r="BG318" s="986">
        <v>100.74269977178049</v>
      </c>
      <c r="BH318" s="986">
        <v>235.08984676748258</v>
      </c>
      <c r="BI318" s="986">
        <v>28.23683750637565</v>
      </c>
      <c r="BJ318" s="986">
        <v>160.99097905955753</v>
      </c>
      <c r="BK318" s="986">
        <v>21.425098977677571</v>
      </c>
      <c r="BL318" s="987">
        <v>45.686258659574136</v>
      </c>
      <c r="BM318" s="987">
        <v>56.525593839414299</v>
      </c>
      <c r="BN318" s="986"/>
      <c r="BO318" s="987"/>
      <c r="BP318" s="987">
        <v>1.5363540195024528</v>
      </c>
      <c r="BQ318" s="987">
        <v>0.47640463091374491</v>
      </c>
      <c r="BR318" s="987">
        <v>4.7839647023472487E-2</v>
      </c>
      <c r="BS318" s="987"/>
      <c r="BT318" s="987">
        <v>1.6573995865442386</v>
      </c>
      <c r="BU318" s="987"/>
      <c r="BV318" s="988"/>
      <c r="BW318" s="1003"/>
    </row>
    <row r="319" spans="2:75">
      <c r="B319" s="872" t="s">
        <v>3234</v>
      </c>
      <c r="C319" s="73" t="s">
        <v>3074</v>
      </c>
      <c r="D319" s="73" t="s">
        <v>1339</v>
      </c>
      <c r="E319" s="860" t="s">
        <v>3235</v>
      </c>
      <c r="F319" s="860" t="s">
        <v>32</v>
      </c>
      <c r="G319" s="860" t="s">
        <v>3236</v>
      </c>
      <c r="H319" s="995" t="s">
        <v>2751</v>
      </c>
      <c r="I319" s="860" t="s">
        <v>165</v>
      </c>
      <c r="J319" s="73">
        <v>18</v>
      </c>
      <c r="K319" s="113" t="s">
        <v>3237</v>
      </c>
      <c r="L319" s="139">
        <v>41.312777777777782</v>
      </c>
      <c r="M319" s="139">
        <v>0.25444444444444447</v>
      </c>
      <c r="N319" s="139">
        <v>54.513888888888886</v>
      </c>
      <c r="O319" s="139">
        <v>0.12666666666666668</v>
      </c>
      <c r="P319" s="139">
        <v>0.11166666666666668</v>
      </c>
      <c r="Q319" s="139">
        <v>0</v>
      </c>
      <c r="R319" s="139">
        <v>0.29444444444444445</v>
      </c>
      <c r="S319" s="139">
        <v>1.5000000000000001E-2</v>
      </c>
      <c r="T319" s="139">
        <v>8.500000000000002E-2</v>
      </c>
      <c r="U319" s="139">
        <v>3.8888888888888883E-3</v>
      </c>
      <c r="V319" s="139">
        <v>2.8438888888888894</v>
      </c>
      <c r="W319" s="139">
        <v>0.23555555555555557</v>
      </c>
      <c r="X319" s="139"/>
      <c r="Y319" s="139"/>
      <c r="Z319" s="139">
        <v>99.292222222222222</v>
      </c>
      <c r="AA319" s="874">
        <v>8.2828677476069534E-2</v>
      </c>
      <c r="AB319" s="874">
        <v>0.75494793971035024</v>
      </c>
      <c r="AC319" s="874">
        <v>3.4594735725591949E-2</v>
      </c>
      <c r="AD319" s="874">
        <v>0.2104573245640578</v>
      </c>
      <c r="AE319" s="874">
        <v>1</v>
      </c>
      <c r="AF319" s="874"/>
      <c r="AG319" s="875">
        <f t="shared" si="98"/>
        <v>0.75494793971035024</v>
      </c>
      <c r="AH319" s="875">
        <f t="shared" si="98"/>
        <v>3.4594735725591949E-2</v>
      </c>
      <c r="AI319" s="875">
        <f t="shared" si="98"/>
        <v>0.2104573245640578</v>
      </c>
      <c r="AJ319" s="875">
        <f t="shared" si="100"/>
        <v>1</v>
      </c>
      <c r="AK319" s="968">
        <v>38</v>
      </c>
      <c r="AL319" s="113" t="s">
        <v>165</v>
      </c>
      <c r="AM319" s="73">
        <v>9</v>
      </c>
      <c r="AN319" s="113" t="s">
        <v>3238</v>
      </c>
      <c r="AO319" s="876">
        <f>W319*1*10000</f>
        <v>2355.5555555555557</v>
      </c>
      <c r="AP319" s="876">
        <f>V319*1*10000</f>
        <v>28438.888888888894</v>
      </c>
      <c r="AQ319" s="89">
        <v>4.1344444444444441</v>
      </c>
      <c r="AR319" s="89">
        <v>1.6444444444444444</v>
      </c>
      <c r="AS319" s="89"/>
      <c r="AT319" s="89">
        <v>2.5155555555555558</v>
      </c>
      <c r="AU319" s="89">
        <v>672.26</v>
      </c>
      <c r="AV319" s="89"/>
      <c r="AW319" s="89">
        <v>2318.6522222222225</v>
      </c>
      <c r="AX319" s="89">
        <v>4656.2666666666664</v>
      </c>
      <c r="AY319" s="89">
        <v>736.47555555555562</v>
      </c>
      <c r="AZ319" s="89">
        <v>3147.827777777778</v>
      </c>
      <c r="BA319" s="89">
        <v>553.99555555555548</v>
      </c>
      <c r="BB319" s="89">
        <v>90.641111111111101</v>
      </c>
      <c r="BC319" s="89">
        <v>431.45888888888885</v>
      </c>
      <c r="BD319" s="89">
        <v>48.63666666666667</v>
      </c>
      <c r="BE319" s="89">
        <v>231.52777777777777</v>
      </c>
      <c r="BF319" s="89">
        <v>1025.6944444444443</v>
      </c>
      <c r="BG319" s="89">
        <v>39.830000000000005</v>
      </c>
      <c r="BH319" s="89">
        <v>88.904444444444437</v>
      </c>
      <c r="BI319" s="89">
        <v>10.115555555555556</v>
      </c>
      <c r="BJ319" s="89">
        <v>55.196666666666665</v>
      </c>
      <c r="BK319" s="89">
        <v>7.1377777777777789</v>
      </c>
      <c r="BL319" s="89">
        <v>73.683333333333337</v>
      </c>
      <c r="BM319" s="89">
        <v>10.678888888888888</v>
      </c>
      <c r="BN319" s="89"/>
      <c r="BO319" s="89"/>
      <c r="BP319" s="89">
        <v>18.722222222222221</v>
      </c>
      <c r="BQ319" s="89"/>
      <c r="BR319" s="89">
        <v>5.4444444444444434E-2</v>
      </c>
      <c r="BS319" s="89"/>
      <c r="BT319" s="89"/>
      <c r="BU319" s="89"/>
      <c r="BV319" s="618">
        <f>M319*0.467445576193329*10000</f>
        <v>1189.3892994252483</v>
      </c>
      <c r="BW319" s="1001"/>
    </row>
    <row r="320" spans="2:75" s="529" customFormat="1">
      <c r="B320" s="927" t="s">
        <v>3234</v>
      </c>
      <c r="C320" s="28" t="s">
        <v>3074</v>
      </c>
      <c r="D320" s="28" t="s">
        <v>1339</v>
      </c>
      <c r="E320" s="46" t="s">
        <v>3235</v>
      </c>
      <c r="F320" s="46" t="s">
        <v>32</v>
      </c>
      <c r="G320" s="46" t="s">
        <v>3239</v>
      </c>
      <c r="H320" s="995" t="s">
        <v>2751</v>
      </c>
      <c r="I320" s="46" t="s">
        <v>165</v>
      </c>
      <c r="J320" s="28">
        <v>20</v>
      </c>
      <c r="K320" s="930" t="s">
        <v>3240</v>
      </c>
      <c r="L320" s="990">
        <v>41.600999999999999</v>
      </c>
      <c r="M320" s="990">
        <v>0.13450000000000001</v>
      </c>
      <c r="N320" s="990">
        <v>54.166499999999999</v>
      </c>
      <c r="O320" s="990">
        <v>0.12899999999999998</v>
      </c>
      <c r="P320" s="990">
        <v>0.14299999999999999</v>
      </c>
      <c r="Q320" s="990">
        <v>0</v>
      </c>
      <c r="R320" s="990">
        <v>0.21600000000000003</v>
      </c>
      <c r="S320" s="990">
        <v>5.0000000000000001E-3</v>
      </c>
      <c r="T320" s="990">
        <v>5.000000000000001E-2</v>
      </c>
      <c r="U320" s="990">
        <v>3.0000000000000001E-3</v>
      </c>
      <c r="V320" s="990">
        <v>2.4750000000000001</v>
      </c>
      <c r="W320" s="990">
        <v>1.1599999999999999</v>
      </c>
      <c r="X320" s="990"/>
      <c r="Y320" s="990"/>
      <c r="Z320" s="990">
        <v>98.922999999999973</v>
      </c>
      <c r="AA320" s="931">
        <v>0.46868686868686865</v>
      </c>
      <c r="AB320" s="931">
        <v>0.65702150252190072</v>
      </c>
      <c r="AC320" s="931">
        <v>0.17036275517697164</v>
      </c>
      <c r="AD320" s="931">
        <v>0.17261574230112764</v>
      </c>
      <c r="AE320" s="931">
        <v>1</v>
      </c>
      <c r="AF320" s="931"/>
      <c r="AG320" s="932">
        <f t="shared" si="98"/>
        <v>0.65702150252190072</v>
      </c>
      <c r="AH320" s="932">
        <f t="shared" si="98"/>
        <v>0.17036275517697164</v>
      </c>
      <c r="AI320" s="932">
        <f t="shared" si="98"/>
        <v>0.17261574230112764</v>
      </c>
      <c r="AJ320" s="932">
        <f t="shared" si="100"/>
        <v>1</v>
      </c>
      <c r="AK320" s="930">
        <v>38</v>
      </c>
      <c r="AL320" s="930" t="s">
        <v>165</v>
      </c>
      <c r="AM320" s="28">
        <v>10</v>
      </c>
      <c r="AN320" s="930" t="s">
        <v>3241</v>
      </c>
      <c r="AO320" s="933">
        <f>W320*1*10000</f>
        <v>11600</v>
      </c>
      <c r="AP320" s="933">
        <f>V320*1*10000</f>
        <v>24750</v>
      </c>
      <c r="AQ320" s="934">
        <v>3.8630000000000004</v>
      </c>
      <c r="AR320" s="934">
        <v>0.60600000000000009</v>
      </c>
      <c r="AS320" s="934"/>
      <c r="AT320" s="934">
        <v>0.70699999999999996</v>
      </c>
      <c r="AU320" s="934">
        <v>403.40899999999999</v>
      </c>
      <c r="AV320" s="934"/>
      <c r="AW320" s="934">
        <v>3067.5010000000002</v>
      </c>
      <c r="AX320" s="934">
        <v>6892.6319999999996</v>
      </c>
      <c r="AY320" s="934">
        <v>1046.3920000000001</v>
      </c>
      <c r="AZ320" s="934">
        <v>4168.4210000000003</v>
      </c>
      <c r="BA320" s="934">
        <v>728.35799999999995</v>
      </c>
      <c r="BB320" s="934">
        <v>25.098000000000003</v>
      </c>
      <c r="BC320" s="934">
        <v>558.20099999999991</v>
      </c>
      <c r="BD320" s="934">
        <v>67.977999999999994</v>
      </c>
      <c r="BE320" s="934">
        <v>336.04</v>
      </c>
      <c r="BF320" s="934">
        <v>1564.2230000000002</v>
      </c>
      <c r="BG320" s="934">
        <v>60.554999999999993</v>
      </c>
      <c r="BH320" s="934">
        <v>142.93</v>
      </c>
      <c r="BI320" s="934">
        <v>17.955000000000002</v>
      </c>
      <c r="BJ320" s="934">
        <v>102.431</v>
      </c>
      <c r="BK320" s="934">
        <v>13.092000000000002</v>
      </c>
      <c r="BL320" s="934">
        <v>85.72799999999998</v>
      </c>
      <c r="BM320" s="934">
        <v>16.742000000000004</v>
      </c>
      <c r="BN320" s="934"/>
      <c r="BO320" s="934"/>
      <c r="BP320" s="934">
        <v>14.061999999999998</v>
      </c>
      <c r="BQ320" s="934"/>
      <c r="BR320" s="934">
        <v>7.2000000000000008E-2</v>
      </c>
      <c r="BS320" s="934"/>
      <c r="BT320" s="934"/>
      <c r="BU320" s="934"/>
      <c r="BV320" s="935">
        <f>M320*0.467445576193329*10000</f>
        <v>628.71429998002759</v>
      </c>
      <c r="BW320" s="1001"/>
    </row>
    <row r="321" spans="2:75">
      <c r="B321" s="872" t="s">
        <v>2658</v>
      </c>
      <c r="C321" s="73" t="s">
        <v>3074</v>
      </c>
      <c r="D321" s="73" t="s">
        <v>3242</v>
      </c>
      <c r="E321" s="860" t="s">
        <v>1546</v>
      </c>
      <c r="F321" s="860" t="s">
        <v>3243</v>
      </c>
      <c r="G321" s="860" t="s">
        <v>121</v>
      </c>
      <c r="H321" s="995" t="s">
        <v>2661</v>
      </c>
      <c r="I321" s="860" t="s">
        <v>2662</v>
      </c>
      <c r="J321" s="73">
        <v>1</v>
      </c>
      <c r="K321" s="113">
        <v>87093</v>
      </c>
      <c r="L321" s="139">
        <v>40.520000000000003</v>
      </c>
      <c r="M321" s="139">
        <v>0.28000000000000003</v>
      </c>
      <c r="N321" s="139">
        <v>53.36</v>
      </c>
      <c r="O321" s="139"/>
      <c r="P321" s="139"/>
      <c r="Q321" s="139"/>
      <c r="R321" s="139"/>
      <c r="S321" s="139"/>
      <c r="T321" s="139"/>
      <c r="U321" s="139"/>
      <c r="V321" s="139">
        <v>3.13</v>
      </c>
      <c r="W321" s="139"/>
      <c r="X321" s="139">
        <v>98.2</v>
      </c>
      <c r="Y321" s="139">
        <v>1.32</v>
      </c>
      <c r="Z321" s="139"/>
      <c r="AA321" s="874"/>
      <c r="AB321" s="874">
        <v>0.83089992036103</v>
      </c>
      <c r="AC321" s="874">
        <v>0</v>
      </c>
      <c r="AD321" s="874">
        <v>0.16910007963897</v>
      </c>
      <c r="AE321" s="874">
        <v>1</v>
      </c>
      <c r="AF321" s="874"/>
      <c r="AG321" s="875">
        <f t="shared" si="98"/>
        <v>0.83089992036103</v>
      </c>
      <c r="AH321" s="875">
        <f t="shared" si="98"/>
        <v>0</v>
      </c>
      <c r="AI321" s="875">
        <f t="shared" si="98"/>
        <v>0.16910007963897</v>
      </c>
      <c r="AJ321" s="875">
        <f>SUM(AG321:AI321)</f>
        <v>1</v>
      </c>
      <c r="AK321" s="968"/>
      <c r="AL321" s="113"/>
      <c r="AM321" s="73"/>
      <c r="AN321" s="73"/>
      <c r="AO321" s="876"/>
      <c r="AP321" s="876"/>
      <c r="AQ321" s="113"/>
      <c r="AR321" s="113"/>
      <c r="AS321" s="113"/>
      <c r="AT321" s="113"/>
      <c r="AU321" s="113"/>
      <c r="AV321" s="89"/>
      <c r="AW321" s="89"/>
      <c r="AX321" s="89"/>
      <c r="AY321" s="89"/>
      <c r="AZ321" s="89"/>
      <c r="BA321" s="89"/>
      <c r="BB321" s="89"/>
      <c r="BC321" s="89"/>
      <c r="BD321" s="89"/>
      <c r="BE321" s="89"/>
      <c r="BF321" s="89"/>
      <c r="BG321" s="89"/>
      <c r="BH321" s="89"/>
      <c r="BI321" s="89"/>
      <c r="BJ321" s="89"/>
      <c r="BK321" s="89"/>
      <c r="BL321" s="89"/>
      <c r="BM321" s="89"/>
      <c r="BN321" s="89"/>
      <c r="BO321" s="113"/>
      <c r="BP321" s="113"/>
      <c r="BQ321" s="113"/>
      <c r="BR321" s="113"/>
      <c r="BS321" s="113"/>
      <c r="BT321" s="113"/>
      <c r="BU321" s="113"/>
      <c r="BV321" s="618"/>
      <c r="BW321" s="1001"/>
    </row>
    <row r="322" spans="2:75">
      <c r="B322" s="872" t="s">
        <v>2658</v>
      </c>
      <c r="C322" s="73" t="s">
        <v>3074</v>
      </c>
      <c r="D322" s="73" t="s">
        <v>3242</v>
      </c>
      <c r="E322" s="860" t="s">
        <v>1546</v>
      </c>
      <c r="F322" s="860" t="s">
        <v>3243</v>
      </c>
      <c r="G322" s="860" t="s">
        <v>121</v>
      </c>
      <c r="H322" s="995" t="s">
        <v>2661</v>
      </c>
      <c r="I322" s="860" t="s">
        <v>2662</v>
      </c>
      <c r="J322" s="73">
        <v>1</v>
      </c>
      <c r="K322" s="113" t="s">
        <v>3244</v>
      </c>
      <c r="L322" s="139">
        <v>39.51</v>
      </c>
      <c r="M322" s="139">
        <v>0.89</v>
      </c>
      <c r="N322" s="139">
        <v>52.59</v>
      </c>
      <c r="O322" s="139"/>
      <c r="P322" s="139"/>
      <c r="Q322" s="139"/>
      <c r="R322" s="139"/>
      <c r="S322" s="139"/>
      <c r="T322" s="139"/>
      <c r="U322" s="139"/>
      <c r="V322" s="139">
        <v>3.18</v>
      </c>
      <c r="W322" s="139"/>
      <c r="X322" s="139">
        <v>97.92</v>
      </c>
      <c r="Y322" s="139">
        <v>1.34</v>
      </c>
      <c r="Z322" s="139"/>
      <c r="AA322" s="874"/>
      <c r="AB322" s="874">
        <v>0.84417308202813912</v>
      </c>
      <c r="AC322" s="874">
        <v>0</v>
      </c>
      <c r="AD322" s="874">
        <v>0.15582691797186088</v>
      </c>
      <c r="AE322" s="874">
        <v>1</v>
      </c>
      <c r="AF322" s="874"/>
      <c r="AG322" s="875">
        <f t="shared" si="98"/>
        <v>0.84417308202813912</v>
      </c>
      <c r="AH322" s="875">
        <f t="shared" si="98"/>
        <v>0</v>
      </c>
      <c r="AI322" s="875">
        <f t="shared" si="98"/>
        <v>0.15582691797186088</v>
      </c>
      <c r="AJ322" s="875">
        <f>SUM(AG322:AI322)</f>
        <v>1</v>
      </c>
      <c r="AK322" s="968"/>
      <c r="AL322" s="113"/>
      <c r="AM322" s="73"/>
      <c r="AN322" s="73"/>
      <c r="AO322" s="876"/>
      <c r="AP322" s="876"/>
      <c r="AQ322" s="113"/>
      <c r="AR322" s="113"/>
      <c r="AS322" s="113"/>
      <c r="AT322" s="113"/>
      <c r="AU322" s="113"/>
      <c r="AV322" s="89"/>
      <c r="AW322" s="89"/>
      <c r="AX322" s="89"/>
      <c r="AY322" s="89"/>
      <c r="AZ322" s="89"/>
      <c r="BA322" s="89"/>
      <c r="BB322" s="89"/>
      <c r="BC322" s="89"/>
      <c r="BD322" s="89"/>
      <c r="BE322" s="89"/>
      <c r="BF322" s="89"/>
      <c r="BG322" s="89"/>
      <c r="BH322" s="89"/>
      <c r="BI322" s="89"/>
      <c r="BJ322" s="89"/>
      <c r="BK322" s="89"/>
      <c r="BL322" s="89"/>
      <c r="BM322" s="89"/>
      <c r="BN322" s="89"/>
      <c r="BO322" s="113"/>
      <c r="BP322" s="113"/>
      <c r="BQ322" s="113"/>
      <c r="BR322" s="113"/>
      <c r="BS322" s="113"/>
      <c r="BT322" s="113"/>
      <c r="BU322" s="113"/>
      <c r="BV322" s="618"/>
      <c r="BW322" s="1001"/>
    </row>
    <row r="323" spans="2:75">
      <c r="B323" s="872" t="s">
        <v>2658</v>
      </c>
      <c r="C323" s="73" t="s">
        <v>3074</v>
      </c>
      <c r="D323" s="73" t="s">
        <v>3242</v>
      </c>
      <c r="E323" s="860" t="s">
        <v>1546</v>
      </c>
      <c r="F323" s="860" t="s">
        <v>3243</v>
      </c>
      <c r="G323" s="860" t="s">
        <v>121</v>
      </c>
      <c r="H323" s="995" t="s">
        <v>2661</v>
      </c>
      <c r="I323" s="860" t="s">
        <v>165</v>
      </c>
      <c r="J323" s="73">
        <v>2</v>
      </c>
      <c r="K323" s="113" t="s">
        <v>3245</v>
      </c>
      <c r="L323" s="139">
        <v>40.564999999999998</v>
      </c>
      <c r="M323" s="139">
        <v>0.37</v>
      </c>
      <c r="N323" s="139">
        <v>53.865000000000002</v>
      </c>
      <c r="O323" s="139"/>
      <c r="P323" s="139"/>
      <c r="Q323" s="139"/>
      <c r="R323" s="139"/>
      <c r="S323" s="139"/>
      <c r="T323" s="139"/>
      <c r="U323" s="139"/>
      <c r="V323" s="139">
        <v>3.35</v>
      </c>
      <c r="W323" s="139"/>
      <c r="X323" s="139">
        <v>99.125</v>
      </c>
      <c r="Y323" s="139">
        <v>1.41</v>
      </c>
      <c r="Z323" s="139"/>
      <c r="AA323" s="874"/>
      <c r="AB323" s="874">
        <v>0.88930183169631005</v>
      </c>
      <c r="AC323" s="874">
        <v>0</v>
      </c>
      <c r="AD323" s="874">
        <v>0.11069816830368995</v>
      </c>
      <c r="AE323" s="874">
        <v>1</v>
      </c>
      <c r="AF323" s="874"/>
      <c r="AG323" s="875">
        <f t="shared" si="98"/>
        <v>0.88930183169631005</v>
      </c>
      <c r="AH323" s="875">
        <f t="shared" si="98"/>
        <v>0</v>
      </c>
      <c r="AI323" s="875">
        <f t="shared" si="98"/>
        <v>0.11069816830368995</v>
      </c>
      <c r="AJ323" s="875">
        <f>SUM(AG323:AI323)</f>
        <v>1</v>
      </c>
      <c r="AK323" s="968"/>
      <c r="AL323" s="113"/>
      <c r="AM323" s="73"/>
      <c r="AN323" s="73"/>
      <c r="AO323" s="876"/>
      <c r="AP323" s="876"/>
      <c r="AQ323" s="113"/>
      <c r="AR323" s="113"/>
      <c r="AS323" s="113"/>
      <c r="AT323" s="113"/>
      <c r="AU323" s="113"/>
      <c r="AV323" s="89"/>
      <c r="AW323" s="89"/>
      <c r="AX323" s="89"/>
      <c r="AY323" s="89"/>
      <c r="AZ323" s="89"/>
      <c r="BA323" s="89"/>
      <c r="BB323" s="89"/>
      <c r="BC323" s="89"/>
      <c r="BD323" s="89"/>
      <c r="BE323" s="89"/>
      <c r="BF323" s="89"/>
      <c r="BG323" s="89"/>
      <c r="BH323" s="89"/>
      <c r="BI323" s="89"/>
      <c r="BJ323" s="89"/>
      <c r="BK323" s="89"/>
      <c r="BL323" s="89"/>
      <c r="BM323" s="89"/>
      <c r="BN323" s="89"/>
      <c r="BO323" s="113"/>
      <c r="BP323" s="113"/>
      <c r="BQ323" s="113"/>
      <c r="BR323" s="113"/>
      <c r="BS323" s="113"/>
      <c r="BT323" s="113"/>
      <c r="BU323" s="113"/>
      <c r="BV323" s="618"/>
      <c r="BW323" s="1001"/>
    </row>
    <row r="324" spans="2:75">
      <c r="B324" s="872" t="s">
        <v>2658</v>
      </c>
      <c r="C324" s="73" t="s">
        <v>3074</v>
      </c>
      <c r="D324" s="73" t="s">
        <v>3242</v>
      </c>
      <c r="E324" s="860" t="s">
        <v>1546</v>
      </c>
      <c r="F324" s="860" t="s">
        <v>3243</v>
      </c>
      <c r="G324" s="860" t="s">
        <v>121</v>
      </c>
      <c r="H324" s="995" t="s">
        <v>2661</v>
      </c>
      <c r="I324" s="860" t="s">
        <v>165</v>
      </c>
      <c r="J324" s="73">
        <v>8</v>
      </c>
      <c r="K324" s="113" t="s">
        <v>3246</v>
      </c>
      <c r="L324" s="139">
        <v>39.688749999999999</v>
      </c>
      <c r="M324" s="139">
        <v>0.44</v>
      </c>
      <c r="N324" s="139">
        <v>53.58</v>
      </c>
      <c r="O324" s="139"/>
      <c r="P324" s="139"/>
      <c r="Q324" s="139"/>
      <c r="R324" s="139"/>
      <c r="S324" s="139"/>
      <c r="T324" s="139"/>
      <c r="U324" s="139"/>
      <c r="V324" s="139">
        <v>3.19625</v>
      </c>
      <c r="W324" s="139">
        <v>0.09</v>
      </c>
      <c r="X324" s="139">
        <v>97.824999999999989</v>
      </c>
      <c r="Y324" s="139">
        <v>16.778749999999999</v>
      </c>
      <c r="Z324" s="139"/>
      <c r="AA324" s="874">
        <v>2.8157997653500196E-2</v>
      </c>
      <c r="AB324" s="874">
        <v>0.84848685956994963</v>
      </c>
      <c r="AC324" s="874">
        <v>1.321779997062711E-2</v>
      </c>
      <c r="AD324" s="874">
        <v>0.13829534045942327</v>
      </c>
      <c r="AE324" s="874">
        <v>1</v>
      </c>
      <c r="AF324" s="874"/>
      <c r="AG324" s="875">
        <f t="shared" si="98"/>
        <v>0.84848685956994963</v>
      </c>
      <c r="AH324" s="875">
        <f t="shared" si="98"/>
        <v>1.321779997062711E-2</v>
      </c>
      <c r="AI324" s="875">
        <f t="shared" si="98"/>
        <v>0.13829534045942327</v>
      </c>
      <c r="AJ324" s="875">
        <f>SUM(AG324:AI324)</f>
        <v>1</v>
      </c>
      <c r="AK324" s="968"/>
      <c r="AL324" s="113"/>
      <c r="AM324" s="73"/>
      <c r="AN324" s="73"/>
      <c r="AO324" s="876"/>
      <c r="AP324" s="876"/>
      <c r="AQ324" s="113"/>
      <c r="AR324" s="113"/>
      <c r="AS324" s="113"/>
      <c r="AT324" s="113"/>
      <c r="AU324" s="113"/>
      <c r="AV324" s="89"/>
      <c r="AW324" s="89"/>
      <c r="AX324" s="89"/>
      <c r="AY324" s="89"/>
      <c r="AZ324" s="89"/>
      <c r="BA324" s="89"/>
      <c r="BB324" s="89"/>
      <c r="BC324" s="89"/>
      <c r="BD324" s="89"/>
      <c r="BE324" s="89"/>
      <c r="BF324" s="89"/>
      <c r="BG324" s="89"/>
      <c r="BH324" s="89"/>
      <c r="BI324" s="89"/>
      <c r="BJ324" s="89"/>
      <c r="BK324" s="89"/>
      <c r="BL324" s="89"/>
      <c r="BM324" s="89"/>
      <c r="BN324" s="89"/>
      <c r="BO324" s="113"/>
      <c r="BP324" s="113"/>
      <c r="BQ324" s="113"/>
      <c r="BR324" s="113"/>
      <c r="BS324" s="113"/>
      <c r="BT324" s="113"/>
      <c r="BU324" s="113"/>
      <c r="BV324" s="618"/>
      <c r="BW324" s="1001"/>
    </row>
    <row r="325" spans="2:75">
      <c r="B325" s="872" t="s">
        <v>2658</v>
      </c>
      <c r="C325" s="73" t="s">
        <v>3074</v>
      </c>
      <c r="D325" s="73" t="s">
        <v>3242</v>
      </c>
      <c r="E325" s="860" t="s">
        <v>1546</v>
      </c>
      <c r="F325" s="860" t="s">
        <v>3243</v>
      </c>
      <c r="G325" s="860" t="s">
        <v>121</v>
      </c>
      <c r="H325" s="995" t="s">
        <v>2661</v>
      </c>
      <c r="I325" s="860" t="s">
        <v>165</v>
      </c>
      <c r="J325" s="73">
        <v>2</v>
      </c>
      <c r="K325" s="113">
        <v>87090</v>
      </c>
      <c r="L325" s="139">
        <v>39.409999999999997</v>
      </c>
      <c r="M325" s="139">
        <v>0.66</v>
      </c>
      <c r="N325" s="139">
        <v>53.870000000000005</v>
      </c>
      <c r="O325" s="139"/>
      <c r="P325" s="139"/>
      <c r="Q325" s="139"/>
      <c r="R325" s="139"/>
      <c r="S325" s="139"/>
      <c r="T325" s="139"/>
      <c r="U325" s="139"/>
      <c r="V325" s="139">
        <v>2.91</v>
      </c>
      <c r="W325" s="139"/>
      <c r="X325" s="139">
        <v>98.224999999999994</v>
      </c>
      <c r="Y325" s="139">
        <v>1.2250000000000001</v>
      </c>
      <c r="Z325" s="139"/>
      <c r="AA325" s="874"/>
      <c r="AB325" s="874">
        <v>0.77249800902574994</v>
      </c>
      <c r="AC325" s="874">
        <v>0</v>
      </c>
      <c r="AD325" s="874">
        <v>0.22750199097425006</v>
      </c>
      <c r="AE325" s="874">
        <v>1</v>
      </c>
      <c r="AF325" s="874"/>
      <c r="AG325" s="875">
        <f t="shared" si="98"/>
        <v>0.77249800902574994</v>
      </c>
      <c r="AH325" s="875">
        <f t="shared" si="98"/>
        <v>0</v>
      </c>
      <c r="AI325" s="875">
        <f t="shared" si="98"/>
        <v>0.22750199097425006</v>
      </c>
      <c r="AJ325" s="875">
        <f>SUM(AG325:AI325)</f>
        <v>1</v>
      </c>
      <c r="AK325" s="968"/>
      <c r="AL325" s="113"/>
      <c r="AM325" s="73"/>
      <c r="AN325" s="73"/>
      <c r="AO325" s="876"/>
      <c r="AP325" s="876"/>
      <c r="AQ325" s="113"/>
      <c r="AR325" s="113"/>
      <c r="AS325" s="113"/>
      <c r="AT325" s="113"/>
      <c r="AU325" s="113"/>
      <c r="AV325" s="89"/>
      <c r="AW325" s="89"/>
      <c r="AX325" s="89"/>
      <c r="AY325" s="89"/>
      <c r="AZ325" s="89"/>
      <c r="BA325" s="89"/>
      <c r="BB325" s="89"/>
      <c r="BC325" s="89"/>
      <c r="BD325" s="89"/>
      <c r="BE325" s="89"/>
      <c r="BF325" s="89"/>
      <c r="BG325" s="89"/>
      <c r="BH325" s="89"/>
      <c r="BI325" s="89"/>
      <c r="BJ325" s="89"/>
      <c r="BK325" s="89"/>
      <c r="BL325" s="89"/>
      <c r="BM325" s="89"/>
      <c r="BN325" s="89"/>
      <c r="BO325" s="113"/>
      <c r="BP325" s="113"/>
      <c r="BQ325" s="113"/>
      <c r="BR325" s="113"/>
      <c r="BS325" s="113"/>
      <c r="BT325" s="113"/>
      <c r="BU325" s="113"/>
      <c r="BV325" s="618"/>
      <c r="BW325" s="1001"/>
    </row>
    <row r="326" spans="2:75">
      <c r="B326" s="872" t="s">
        <v>2658</v>
      </c>
      <c r="C326" s="73" t="s">
        <v>3074</v>
      </c>
      <c r="D326" s="73" t="s">
        <v>3242</v>
      </c>
      <c r="E326" s="860" t="s">
        <v>1546</v>
      </c>
      <c r="F326" s="860" t="s">
        <v>3243</v>
      </c>
      <c r="G326" s="73" t="s">
        <v>121</v>
      </c>
      <c r="H326" s="995"/>
      <c r="I326" s="860"/>
      <c r="J326" s="73"/>
      <c r="K326" s="73"/>
      <c r="L326" s="139"/>
      <c r="M326" s="139"/>
      <c r="N326" s="139"/>
      <c r="O326" s="139"/>
      <c r="P326" s="139"/>
      <c r="Q326" s="139"/>
      <c r="R326" s="139"/>
      <c r="S326" s="139"/>
      <c r="T326" s="139"/>
      <c r="U326" s="139"/>
      <c r="V326" s="139"/>
      <c r="W326" s="139"/>
      <c r="X326" s="139"/>
      <c r="Y326" s="139"/>
      <c r="Z326" s="139"/>
      <c r="AA326" s="874"/>
      <c r="AB326" s="874"/>
      <c r="AC326" s="874"/>
      <c r="AD326" s="874"/>
      <c r="AE326" s="874"/>
      <c r="AF326" s="874"/>
      <c r="AG326" s="875"/>
      <c r="AH326" s="875"/>
      <c r="AI326" s="875"/>
      <c r="AJ326" s="875"/>
      <c r="AK326" s="968"/>
      <c r="AL326" s="113" t="s">
        <v>165</v>
      </c>
      <c r="AM326" s="73">
        <v>5</v>
      </c>
      <c r="AN326" s="113">
        <v>80</v>
      </c>
      <c r="AO326" s="876"/>
      <c r="AP326" s="876"/>
      <c r="AQ326" s="113"/>
      <c r="AR326" s="113"/>
      <c r="AS326" s="113"/>
      <c r="AT326" s="113"/>
      <c r="AU326" s="113"/>
      <c r="AV326" s="89"/>
      <c r="AW326" s="89">
        <v>394.87750000000005</v>
      </c>
      <c r="AX326" s="89">
        <v>563.35</v>
      </c>
      <c r="AY326" s="89">
        <v>335.14500000000004</v>
      </c>
      <c r="AZ326" s="89">
        <v>279.77999999999997</v>
      </c>
      <c r="BA326" s="89">
        <v>386.00333333333333</v>
      </c>
      <c r="BB326" s="89">
        <v>253.30500000000001</v>
      </c>
      <c r="BC326" s="89">
        <v>281.27249999999998</v>
      </c>
      <c r="BD326" s="89"/>
      <c r="BE326" s="89">
        <v>268.83749999999998</v>
      </c>
      <c r="BF326" s="89"/>
      <c r="BG326" s="89">
        <v>278.33750000000003</v>
      </c>
      <c r="BH326" s="89">
        <v>291.26499999999999</v>
      </c>
      <c r="BI326" s="89"/>
      <c r="BJ326" s="89">
        <v>319.73</v>
      </c>
      <c r="BK326" s="89">
        <v>296.81</v>
      </c>
      <c r="BL326" s="89"/>
      <c r="BM326" s="89"/>
      <c r="BN326" s="89"/>
      <c r="BO326" s="113"/>
      <c r="BP326" s="113"/>
      <c r="BQ326" s="113"/>
      <c r="BR326" s="113"/>
      <c r="BS326" s="113"/>
      <c r="BT326" s="113"/>
      <c r="BU326" s="113"/>
      <c r="BV326" s="618"/>
      <c r="BW326" s="1001"/>
    </row>
    <row r="327" spans="2:75">
      <c r="B327" s="872" t="s">
        <v>2658</v>
      </c>
      <c r="C327" s="73" t="s">
        <v>3074</v>
      </c>
      <c r="D327" s="73" t="s">
        <v>3242</v>
      </c>
      <c r="E327" s="860" t="s">
        <v>1546</v>
      </c>
      <c r="F327" s="860" t="s">
        <v>3247</v>
      </c>
      <c r="G327" s="860" t="s">
        <v>3248</v>
      </c>
      <c r="H327" s="995" t="s">
        <v>2661</v>
      </c>
      <c r="I327" s="860" t="s">
        <v>165</v>
      </c>
      <c r="J327" s="73">
        <v>3</v>
      </c>
      <c r="K327" s="113" t="s">
        <v>3249</v>
      </c>
      <c r="L327" s="139">
        <v>39.233333333333341</v>
      </c>
      <c r="M327" s="139">
        <v>0.39999999999999997</v>
      </c>
      <c r="N327" s="139">
        <v>53.856666666666662</v>
      </c>
      <c r="O327" s="139"/>
      <c r="P327" s="139"/>
      <c r="Q327" s="139"/>
      <c r="R327" s="139"/>
      <c r="S327" s="139"/>
      <c r="T327" s="139"/>
      <c r="U327" s="139"/>
      <c r="V327" s="139">
        <v>3.1933333333333334</v>
      </c>
      <c r="W327" s="139">
        <v>7.0000000000000007E-2</v>
      </c>
      <c r="X327" s="139">
        <v>97.603333333333339</v>
      </c>
      <c r="Y327" s="139">
        <v>1.3466666666666667</v>
      </c>
      <c r="Z327" s="139"/>
      <c r="AA327" s="874">
        <v>2.1920668058455117E-2</v>
      </c>
      <c r="AB327" s="874">
        <v>0.84771259180603487</v>
      </c>
      <c r="AC327" s="874">
        <v>1.0280511088265531E-2</v>
      </c>
      <c r="AD327" s="874">
        <v>0.14200689710569961</v>
      </c>
      <c r="AE327" s="874">
        <v>1</v>
      </c>
      <c r="AF327" s="874"/>
      <c r="AG327" s="875">
        <f t="shared" ref="AG327:AI328" si="101">AB327</f>
        <v>0.84771259180603487</v>
      </c>
      <c r="AH327" s="875">
        <f t="shared" si="101"/>
        <v>1.0280511088265531E-2</v>
      </c>
      <c r="AI327" s="875">
        <f t="shared" si="101"/>
        <v>0.14200689710569961</v>
      </c>
      <c r="AJ327" s="875">
        <f>SUM(AG327:AI327)</f>
        <v>1</v>
      </c>
      <c r="AK327" s="968"/>
      <c r="AL327" s="113"/>
      <c r="AM327" s="73"/>
      <c r="AN327" s="73"/>
      <c r="AO327" s="876"/>
      <c r="AP327" s="876"/>
      <c r="AQ327" s="113"/>
      <c r="AR327" s="113"/>
      <c r="AS327" s="113"/>
      <c r="AT327" s="113"/>
      <c r="AU327" s="113"/>
      <c r="AV327" s="89"/>
      <c r="AW327" s="89"/>
      <c r="AX327" s="89"/>
      <c r="AY327" s="89"/>
      <c r="AZ327" s="89"/>
      <c r="BA327" s="89"/>
      <c r="BB327" s="89"/>
      <c r="BC327" s="89"/>
      <c r="BD327" s="89"/>
      <c r="BE327" s="89"/>
      <c r="BF327" s="89"/>
      <c r="BG327" s="89"/>
      <c r="BH327" s="89"/>
      <c r="BI327" s="89"/>
      <c r="BJ327" s="89"/>
      <c r="BK327" s="89"/>
      <c r="BL327" s="89"/>
      <c r="BM327" s="89"/>
      <c r="BN327" s="89"/>
      <c r="BO327" s="113"/>
      <c r="BP327" s="113"/>
      <c r="BQ327" s="113"/>
      <c r="BR327" s="113"/>
      <c r="BS327" s="113"/>
      <c r="BT327" s="113"/>
      <c r="BU327" s="113"/>
      <c r="BV327" s="618"/>
      <c r="BW327" s="1001"/>
    </row>
    <row r="328" spans="2:75">
      <c r="B328" s="872" t="s">
        <v>2658</v>
      </c>
      <c r="C328" s="73" t="s">
        <v>3074</v>
      </c>
      <c r="D328" s="73" t="s">
        <v>3242</v>
      </c>
      <c r="E328" s="860" t="s">
        <v>1546</v>
      </c>
      <c r="F328" s="860" t="s">
        <v>3247</v>
      </c>
      <c r="G328" s="860" t="s">
        <v>3248</v>
      </c>
      <c r="H328" s="995" t="s">
        <v>2661</v>
      </c>
      <c r="I328" s="860" t="s">
        <v>165</v>
      </c>
      <c r="J328" s="73">
        <v>2</v>
      </c>
      <c r="K328" s="113" t="s">
        <v>3250</v>
      </c>
      <c r="L328" s="139">
        <v>38.825000000000003</v>
      </c>
      <c r="M328" s="139">
        <v>1.0350000000000001</v>
      </c>
      <c r="N328" s="139">
        <v>51.784999999999997</v>
      </c>
      <c r="O328" s="139"/>
      <c r="P328" s="139"/>
      <c r="Q328" s="139"/>
      <c r="R328" s="139"/>
      <c r="S328" s="139"/>
      <c r="T328" s="139"/>
      <c r="U328" s="139"/>
      <c r="V328" s="139">
        <v>3.0550000000000002</v>
      </c>
      <c r="W328" s="139"/>
      <c r="X328" s="139">
        <v>96.59</v>
      </c>
      <c r="Y328" s="139">
        <v>1.29</v>
      </c>
      <c r="Z328" s="139"/>
      <c r="AA328" s="874"/>
      <c r="AB328" s="874">
        <v>0.81099017786036642</v>
      </c>
      <c r="AC328" s="874">
        <v>0</v>
      </c>
      <c r="AD328" s="874">
        <v>0.18900982213963358</v>
      </c>
      <c r="AE328" s="874">
        <v>1</v>
      </c>
      <c r="AF328" s="874"/>
      <c r="AG328" s="875">
        <f t="shared" si="101"/>
        <v>0.81099017786036642</v>
      </c>
      <c r="AH328" s="875">
        <f t="shared" si="101"/>
        <v>0</v>
      </c>
      <c r="AI328" s="875">
        <f t="shared" si="101"/>
        <v>0.18900982213963358</v>
      </c>
      <c r="AJ328" s="875">
        <f>SUM(AG328:AI328)</f>
        <v>1</v>
      </c>
      <c r="AK328" s="968"/>
      <c r="AL328" s="113"/>
      <c r="AM328" s="73"/>
      <c r="AN328" s="73"/>
      <c r="AO328" s="876"/>
      <c r="AP328" s="876"/>
      <c r="AQ328" s="113"/>
      <c r="AR328" s="113"/>
      <c r="AS328" s="113"/>
      <c r="AT328" s="113"/>
      <c r="AU328" s="113"/>
      <c r="AV328" s="89"/>
      <c r="AW328" s="89"/>
      <c r="AX328" s="89"/>
      <c r="AY328" s="89"/>
      <c r="AZ328" s="89"/>
      <c r="BA328" s="89"/>
      <c r="BB328" s="89"/>
      <c r="BC328" s="89"/>
      <c r="BD328" s="89"/>
      <c r="BE328" s="89"/>
      <c r="BF328" s="89"/>
      <c r="BG328" s="89"/>
      <c r="BH328" s="89"/>
      <c r="BI328" s="89"/>
      <c r="BJ328" s="89"/>
      <c r="BK328" s="89"/>
      <c r="BL328" s="89"/>
      <c r="BM328" s="89"/>
      <c r="BN328" s="89"/>
      <c r="BO328" s="113"/>
      <c r="BP328" s="113"/>
      <c r="BQ328" s="113"/>
      <c r="BR328" s="113"/>
      <c r="BS328" s="113"/>
      <c r="BT328" s="113"/>
      <c r="BU328" s="113"/>
      <c r="BV328" s="618"/>
      <c r="BW328" s="1001"/>
    </row>
    <row r="329" spans="2:75">
      <c r="B329" s="872" t="s">
        <v>2658</v>
      </c>
      <c r="C329" s="73" t="s">
        <v>3074</v>
      </c>
      <c r="D329" s="73" t="s">
        <v>3242</v>
      </c>
      <c r="E329" s="860" t="s">
        <v>1546</v>
      </c>
      <c r="F329" s="860" t="s">
        <v>3247</v>
      </c>
      <c r="G329" s="860" t="s">
        <v>3248</v>
      </c>
      <c r="H329" s="995" t="s">
        <v>2661</v>
      </c>
      <c r="I329" s="860" t="s">
        <v>2662</v>
      </c>
      <c r="J329" s="73">
        <v>1</v>
      </c>
      <c r="K329" s="113" t="s">
        <v>3251</v>
      </c>
      <c r="L329" s="139">
        <v>41.44</v>
      </c>
      <c r="M329" s="139">
        <v>0</v>
      </c>
      <c r="N329" s="139">
        <v>54.93</v>
      </c>
      <c r="O329" s="139"/>
      <c r="P329" s="139"/>
      <c r="Q329" s="139"/>
      <c r="R329" s="139"/>
      <c r="S329" s="139"/>
      <c r="T329" s="139"/>
      <c r="U329" s="139"/>
      <c r="V329" s="139">
        <v>3.91</v>
      </c>
      <c r="W329" s="139">
        <v>0</v>
      </c>
      <c r="X329" s="139">
        <v>100.57</v>
      </c>
      <c r="Y329" s="139">
        <v>1.65</v>
      </c>
      <c r="Z329" s="139"/>
      <c r="AA329" s="874">
        <v>0</v>
      </c>
      <c r="AB329" s="880">
        <v>1.0379612423679321</v>
      </c>
      <c r="AC329" s="874">
        <v>0</v>
      </c>
      <c r="AD329" s="880">
        <v>-3.796124236793208E-2</v>
      </c>
      <c r="AE329" s="874">
        <v>1</v>
      </c>
      <c r="AF329" s="874"/>
      <c r="AG329" s="875">
        <f t="shared" ref="AG329" si="102">AB329+AD329</f>
        <v>1</v>
      </c>
      <c r="AH329" s="875">
        <f>AC329</f>
        <v>0</v>
      </c>
      <c r="AI329" s="875">
        <f>0</f>
        <v>0</v>
      </c>
      <c r="AJ329" s="875">
        <f>SUM(AG329:AI329)</f>
        <v>1</v>
      </c>
      <c r="AK329" s="968"/>
      <c r="AL329" s="113"/>
      <c r="AM329" s="73"/>
      <c r="AN329" s="73"/>
      <c r="AO329" s="876"/>
      <c r="AP329" s="876"/>
      <c r="AQ329" s="113"/>
      <c r="AR329" s="113"/>
      <c r="AS329" s="113"/>
      <c r="AT329" s="113"/>
      <c r="AU329" s="113"/>
      <c r="AV329" s="89"/>
      <c r="AW329" s="89"/>
      <c r="AX329" s="89"/>
      <c r="AY329" s="89"/>
      <c r="AZ329" s="89"/>
      <c r="BA329" s="89"/>
      <c r="BB329" s="89"/>
      <c r="BC329" s="89"/>
      <c r="BD329" s="89"/>
      <c r="BE329" s="89"/>
      <c r="BF329" s="89"/>
      <c r="BG329" s="89"/>
      <c r="BH329" s="89"/>
      <c r="BI329" s="89"/>
      <c r="BJ329" s="89"/>
      <c r="BK329" s="89"/>
      <c r="BL329" s="89"/>
      <c r="BM329" s="89"/>
      <c r="BN329" s="89"/>
      <c r="BO329" s="113"/>
      <c r="BP329" s="113"/>
      <c r="BQ329" s="113"/>
      <c r="BR329" s="113"/>
      <c r="BS329" s="113"/>
      <c r="BT329" s="113"/>
      <c r="BU329" s="113"/>
      <c r="BV329" s="618"/>
      <c r="BW329" s="1001"/>
    </row>
    <row r="330" spans="2:75">
      <c r="B330" s="872" t="s">
        <v>2658</v>
      </c>
      <c r="C330" s="73" t="s">
        <v>3074</v>
      </c>
      <c r="D330" s="73" t="s">
        <v>3242</v>
      </c>
      <c r="E330" s="860" t="s">
        <v>1546</v>
      </c>
      <c r="F330" s="860" t="s">
        <v>3247</v>
      </c>
      <c r="G330" s="73" t="s">
        <v>3248</v>
      </c>
      <c r="H330" s="995"/>
      <c r="I330" s="860"/>
      <c r="J330" s="73"/>
      <c r="K330" s="73"/>
      <c r="L330" s="139"/>
      <c r="M330" s="139"/>
      <c r="N330" s="139"/>
      <c r="O330" s="139"/>
      <c r="P330" s="139"/>
      <c r="Q330" s="139"/>
      <c r="R330" s="139"/>
      <c r="S330" s="139"/>
      <c r="T330" s="139"/>
      <c r="U330" s="139"/>
      <c r="V330" s="139"/>
      <c r="W330" s="139"/>
      <c r="X330" s="139"/>
      <c r="Y330" s="139"/>
      <c r="Z330" s="139"/>
      <c r="AA330" s="874"/>
      <c r="AB330" s="874"/>
      <c r="AC330" s="874"/>
      <c r="AD330" s="874"/>
      <c r="AE330" s="874"/>
      <c r="AF330" s="874"/>
      <c r="AG330" s="875"/>
      <c r="AH330" s="875"/>
      <c r="AI330" s="875"/>
      <c r="AJ330" s="875"/>
      <c r="AK330" s="968"/>
      <c r="AL330" s="113" t="s">
        <v>2662</v>
      </c>
      <c r="AM330" s="73">
        <v>2</v>
      </c>
      <c r="AN330" s="113" t="s">
        <v>3252</v>
      </c>
      <c r="AO330" s="876"/>
      <c r="AP330" s="876"/>
      <c r="AQ330" s="113"/>
      <c r="AR330" s="113"/>
      <c r="AS330" s="113"/>
      <c r="AT330" s="113"/>
      <c r="AU330" s="113"/>
      <c r="AV330" s="89"/>
      <c r="AW330" s="89">
        <v>481.06</v>
      </c>
      <c r="AX330" s="89">
        <v>741.51</v>
      </c>
      <c r="AY330" s="89">
        <v>545.96</v>
      </c>
      <c r="AZ330" s="89">
        <v>583.54999999999995</v>
      </c>
      <c r="BA330" s="89">
        <v>501.29</v>
      </c>
      <c r="BB330" s="89">
        <v>425.57</v>
      </c>
      <c r="BC330" s="89">
        <v>385.6</v>
      </c>
      <c r="BD330" s="89"/>
      <c r="BE330" s="89">
        <v>191.34</v>
      </c>
      <c r="BF330" s="89"/>
      <c r="BG330" s="89">
        <v>236.32999999999998</v>
      </c>
      <c r="BH330" s="89">
        <v>150.37</v>
      </c>
      <c r="BI330" s="89"/>
      <c r="BJ330" s="89">
        <v>132.66</v>
      </c>
      <c r="BK330" s="89">
        <v>280.55500000000001</v>
      </c>
      <c r="BL330" s="89"/>
      <c r="BM330" s="89"/>
      <c r="BN330" s="89"/>
      <c r="BO330" s="113"/>
      <c r="BP330" s="113"/>
      <c r="BQ330" s="113"/>
      <c r="BR330" s="113"/>
      <c r="BS330" s="113"/>
      <c r="BT330" s="113"/>
      <c r="BU330" s="113"/>
      <c r="BV330" s="618"/>
      <c r="BW330" s="1001"/>
    </row>
    <row r="331" spans="2:75">
      <c r="B331" s="872" t="s">
        <v>2658</v>
      </c>
      <c r="C331" s="73" t="s">
        <v>3074</v>
      </c>
      <c r="D331" s="73" t="s">
        <v>3242</v>
      </c>
      <c r="E331" s="860" t="s">
        <v>1546</v>
      </c>
      <c r="F331" s="860" t="s">
        <v>3247</v>
      </c>
      <c r="G331" s="73" t="s">
        <v>3248</v>
      </c>
      <c r="H331" s="995"/>
      <c r="I331" s="860"/>
      <c r="J331" s="73"/>
      <c r="K331" s="73"/>
      <c r="L331" s="139"/>
      <c r="M331" s="139"/>
      <c r="N331" s="139"/>
      <c r="O331" s="139"/>
      <c r="P331" s="139"/>
      <c r="Q331" s="139"/>
      <c r="R331" s="139"/>
      <c r="S331" s="139"/>
      <c r="T331" s="139"/>
      <c r="U331" s="139"/>
      <c r="V331" s="139"/>
      <c r="W331" s="139"/>
      <c r="X331" s="139"/>
      <c r="Y331" s="139"/>
      <c r="Z331" s="139"/>
      <c r="AA331" s="874"/>
      <c r="AB331" s="874"/>
      <c r="AC331" s="874"/>
      <c r="AD331" s="874"/>
      <c r="AE331" s="874"/>
      <c r="AF331" s="874"/>
      <c r="AG331" s="875"/>
      <c r="AH331" s="875"/>
      <c r="AI331" s="875"/>
      <c r="AJ331" s="875"/>
      <c r="AK331" s="968"/>
      <c r="AL331" s="113" t="s">
        <v>2662</v>
      </c>
      <c r="AM331" s="73">
        <v>5</v>
      </c>
      <c r="AN331" s="113" t="s">
        <v>3253</v>
      </c>
      <c r="AO331" s="876"/>
      <c r="AP331" s="876"/>
      <c r="AQ331" s="113"/>
      <c r="AR331" s="113"/>
      <c r="AS331" s="113"/>
      <c r="AT331" s="113"/>
      <c r="AU331" s="113"/>
      <c r="AV331" s="89"/>
      <c r="AW331" s="89">
        <v>439.40666666666669</v>
      </c>
      <c r="AX331" s="89">
        <v>254.7</v>
      </c>
      <c r="AY331" s="89">
        <v>483.51749999999998</v>
      </c>
      <c r="AZ331" s="89">
        <v>333.51</v>
      </c>
      <c r="BA331" s="89">
        <v>465.61</v>
      </c>
      <c r="BB331" s="89">
        <v>487.28666666666669</v>
      </c>
      <c r="BC331" s="89">
        <v>357.66500000000002</v>
      </c>
      <c r="BD331" s="89"/>
      <c r="BE331" s="89">
        <v>475.14000000000004</v>
      </c>
      <c r="BF331" s="89"/>
      <c r="BG331" s="89">
        <v>519.09</v>
      </c>
      <c r="BH331" s="89">
        <v>452.23500000000001</v>
      </c>
      <c r="BI331" s="89"/>
      <c r="BJ331" s="89">
        <v>471.51749999999998</v>
      </c>
      <c r="BK331" s="89">
        <v>441.62</v>
      </c>
      <c r="BL331" s="89"/>
      <c r="BM331" s="89"/>
      <c r="BN331" s="89"/>
      <c r="BO331" s="113"/>
      <c r="BP331" s="113"/>
      <c r="BQ331" s="113"/>
      <c r="BR331" s="113"/>
      <c r="BS331" s="113"/>
      <c r="BT331" s="113"/>
      <c r="BU331" s="113"/>
      <c r="BV331" s="618"/>
      <c r="BW331" s="1001"/>
    </row>
    <row r="332" spans="2:75">
      <c r="B332" s="872" t="s">
        <v>3254</v>
      </c>
      <c r="C332" s="73" t="s">
        <v>3074</v>
      </c>
      <c r="D332" s="73" t="s">
        <v>3242</v>
      </c>
      <c r="E332" s="40" t="s">
        <v>3255</v>
      </c>
      <c r="F332" s="860" t="s">
        <v>32</v>
      </c>
      <c r="G332" s="860" t="s">
        <v>3256</v>
      </c>
      <c r="H332" s="995" t="s">
        <v>3257</v>
      </c>
      <c r="I332" s="860" t="s">
        <v>165</v>
      </c>
      <c r="J332" s="73">
        <v>6</v>
      </c>
      <c r="K332" s="73">
        <v>5</v>
      </c>
      <c r="L332" s="139">
        <v>43.561833333333333</v>
      </c>
      <c r="M332" s="139">
        <v>0.3213333333333333</v>
      </c>
      <c r="N332" s="139">
        <v>50.2515</v>
      </c>
      <c r="O332" s="139">
        <v>5.4833333333333338E-2</v>
      </c>
      <c r="P332" s="139">
        <v>0.23849999999999996</v>
      </c>
      <c r="Q332" s="139"/>
      <c r="R332" s="139">
        <v>0.41983333333333334</v>
      </c>
      <c r="S332" s="139">
        <v>6.666666666666668E-3</v>
      </c>
      <c r="T332" s="139">
        <v>3.0666666666666665E-2</v>
      </c>
      <c r="U332" s="139">
        <v>2.3000000000000003E-2</v>
      </c>
      <c r="V332" s="139">
        <v>1.9521666666666668</v>
      </c>
      <c r="W332" s="139">
        <v>0.442</v>
      </c>
      <c r="X332" s="139">
        <v>97.305999999999997</v>
      </c>
      <c r="Y332" s="139">
        <v>0.92171103357830386</v>
      </c>
      <c r="Z332" s="139">
        <v>96.384288966421707</v>
      </c>
      <c r="AA332" s="874">
        <v>0.22641509433962262</v>
      </c>
      <c r="AB332" s="874">
        <v>0.51822847535616323</v>
      </c>
      <c r="AC332" s="874">
        <v>6.4914084300190925E-2</v>
      </c>
      <c r="AD332" s="874">
        <v>0.41685744034364586</v>
      </c>
      <c r="AE332" s="874">
        <v>1</v>
      </c>
      <c r="AF332" s="874"/>
      <c r="AG332" s="875">
        <f t="shared" ref="AG332:AI333" si="103">AB332</f>
        <v>0.51822847535616323</v>
      </c>
      <c r="AH332" s="875">
        <f t="shared" si="103"/>
        <v>6.4914084300190925E-2</v>
      </c>
      <c r="AI332" s="875">
        <f t="shared" si="103"/>
        <v>0.41685744034364586</v>
      </c>
      <c r="AJ332" s="875">
        <f t="shared" ref="AJ332:AJ333" si="104">SUM(AG332:AI332)</f>
        <v>1</v>
      </c>
      <c r="AK332" s="968"/>
      <c r="AL332" s="113"/>
      <c r="AM332" s="73"/>
      <c r="AN332" s="73"/>
      <c r="AO332" s="876"/>
      <c r="AP332" s="876"/>
      <c r="AQ332" s="113"/>
      <c r="AR332" s="113"/>
      <c r="AS332" s="113"/>
      <c r="AT332" s="113"/>
      <c r="AU332" s="113"/>
      <c r="AV332" s="89"/>
      <c r="AW332" s="89"/>
      <c r="AX332" s="89"/>
      <c r="AY332" s="89"/>
      <c r="AZ332" s="89"/>
      <c r="BA332" s="89"/>
      <c r="BB332" s="89"/>
      <c r="BC332" s="89"/>
      <c r="BD332" s="89"/>
      <c r="BE332" s="89"/>
      <c r="BF332" s="89"/>
      <c r="BG332" s="89"/>
      <c r="BH332" s="89"/>
      <c r="BI332" s="89"/>
      <c r="BJ332" s="89"/>
      <c r="BK332" s="89"/>
      <c r="BL332" s="89"/>
      <c r="BM332" s="89"/>
      <c r="BN332" s="89"/>
      <c r="BO332" s="113"/>
      <c r="BP332" s="113"/>
      <c r="BQ332" s="113"/>
      <c r="BR332" s="113"/>
      <c r="BS332" s="113"/>
      <c r="BT332" s="113"/>
      <c r="BU332" s="113"/>
      <c r="BV332" s="618"/>
      <c r="BW332" s="1001"/>
    </row>
    <row r="333" spans="2:75" ht="15.75" thickBot="1">
      <c r="B333" s="898" t="s">
        <v>3254</v>
      </c>
      <c r="C333" s="75" t="s">
        <v>3074</v>
      </c>
      <c r="D333" s="75" t="s">
        <v>3242</v>
      </c>
      <c r="E333" s="914" t="s">
        <v>3255</v>
      </c>
      <c r="F333" s="646" t="s">
        <v>32</v>
      </c>
      <c r="G333" s="646" t="s">
        <v>3256</v>
      </c>
      <c r="H333" s="997" t="s">
        <v>3258</v>
      </c>
      <c r="I333" s="646" t="s">
        <v>165</v>
      </c>
      <c r="J333" s="75">
        <v>17</v>
      </c>
      <c r="K333" s="75">
        <v>6</v>
      </c>
      <c r="L333" s="179">
        <v>43.319411764705876</v>
      </c>
      <c r="M333" s="179">
        <v>0.3214117647058824</v>
      </c>
      <c r="N333" s="179">
        <v>51.039529411764711</v>
      </c>
      <c r="O333" s="179">
        <v>5.464705882352941E-2</v>
      </c>
      <c r="P333" s="179">
        <v>0.25394117647058817</v>
      </c>
      <c r="Q333" s="179"/>
      <c r="R333" s="179">
        <v>0.39129411764705885</v>
      </c>
      <c r="S333" s="179">
        <v>6.1764705882352937E-3</v>
      </c>
      <c r="T333" s="179">
        <v>3.5705882352941185E-2</v>
      </c>
      <c r="U333" s="179">
        <v>2.4882352941176474E-2</v>
      </c>
      <c r="V333" s="179">
        <v>1.9775882352941176</v>
      </c>
      <c r="W333" s="179">
        <v>0.45476470588235296</v>
      </c>
      <c r="X333" s="179">
        <v>97.884352941176459</v>
      </c>
      <c r="Y333" s="179">
        <v>0.93529546258411311</v>
      </c>
      <c r="Z333" s="179">
        <v>96.949057478592351</v>
      </c>
      <c r="AA333" s="899">
        <v>0.22995924923406408</v>
      </c>
      <c r="AB333" s="899">
        <v>0.52497696716063647</v>
      </c>
      <c r="AC333" s="899">
        <v>6.6788765733933469E-2</v>
      </c>
      <c r="AD333" s="899">
        <v>0.40823426710543009</v>
      </c>
      <c r="AE333" s="899">
        <v>1</v>
      </c>
      <c r="AF333" s="899"/>
      <c r="AG333" s="900">
        <f t="shared" si="103"/>
        <v>0.52497696716063647</v>
      </c>
      <c r="AH333" s="900">
        <f t="shared" si="103"/>
        <v>6.6788765733933469E-2</v>
      </c>
      <c r="AI333" s="900">
        <f t="shared" si="103"/>
        <v>0.40823426710543009</v>
      </c>
      <c r="AJ333" s="900">
        <f t="shared" si="104"/>
        <v>1</v>
      </c>
      <c r="AK333" s="971"/>
      <c r="AL333" s="114"/>
      <c r="AM333" s="75"/>
      <c r="AN333" s="75"/>
      <c r="AO333" s="901"/>
      <c r="AP333" s="901"/>
      <c r="AQ333" s="114"/>
      <c r="AR333" s="114"/>
      <c r="AS333" s="114"/>
      <c r="AT333" s="114"/>
      <c r="AU333" s="114"/>
      <c r="AV333" s="95"/>
      <c r="AW333" s="95"/>
      <c r="AX333" s="95"/>
      <c r="AY333" s="95"/>
      <c r="AZ333" s="95"/>
      <c r="BA333" s="95"/>
      <c r="BB333" s="95"/>
      <c r="BC333" s="95"/>
      <c r="BD333" s="95"/>
      <c r="BE333" s="95"/>
      <c r="BF333" s="95"/>
      <c r="BG333" s="95"/>
      <c r="BH333" s="95"/>
      <c r="BI333" s="95"/>
      <c r="BJ333" s="95"/>
      <c r="BK333" s="95"/>
      <c r="BL333" s="95"/>
      <c r="BM333" s="95"/>
      <c r="BN333" s="95"/>
      <c r="BO333" s="114"/>
      <c r="BP333" s="114"/>
      <c r="BQ333" s="114"/>
      <c r="BR333" s="114"/>
      <c r="BS333" s="114"/>
      <c r="BT333" s="114"/>
      <c r="BU333" s="114"/>
      <c r="BV333" s="902"/>
      <c r="BW333" s="1001"/>
    </row>
  </sheetData>
  <mergeCells count="2">
    <mergeCell ref="AB4:AE5"/>
    <mergeCell ref="AG4:AJ5"/>
  </mergeCells>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0FBDD-96F8-4CBE-BFCB-7CD7B5A7E471}">
  <dimension ref="A2:K26"/>
  <sheetViews>
    <sheetView workbookViewId="0">
      <selection activeCell="F12" sqref="F12"/>
    </sheetView>
  </sheetViews>
  <sheetFormatPr baseColWidth="10" defaultRowHeight="15"/>
  <cols>
    <col min="1" max="1" width="2.5703125" customWidth="1"/>
    <col min="2" max="2" width="21.28515625" customWidth="1"/>
    <col min="7" max="7" width="17.42578125" bestFit="1" customWidth="1"/>
    <col min="8" max="8" width="19.85546875" bestFit="1" customWidth="1"/>
    <col min="9" max="9" width="21.42578125" customWidth="1"/>
    <col min="10" max="10" width="12.28515625" customWidth="1"/>
  </cols>
  <sheetData>
    <row r="2" spans="1:11" ht="18.75">
      <c r="A2" s="72"/>
      <c r="B2" s="80" t="s">
        <v>2581</v>
      </c>
      <c r="C2" s="72"/>
      <c r="D2" s="72"/>
      <c r="E2" s="72"/>
      <c r="F2" s="72"/>
      <c r="G2" s="72"/>
      <c r="H2" s="72"/>
      <c r="I2" s="72"/>
      <c r="J2" s="72"/>
      <c r="K2" s="72"/>
    </row>
    <row r="3" spans="1:11">
      <c r="A3" s="72"/>
      <c r="B3" s="72"/>
      <c r="C3" s="72"/>
      <c r="D3" s="72"/>
      <c r="E3" s="72"/>
      <c r="F3" s="72"/>
      <c r="G3" s="72"/>
      <c r="H3" s="72"/>
      <c r="I3" s="72"/>
      <c r="J3" s="72"/>
      <c r="K3" s="72"/>
    </row>
    <row r="4" spans="1:11">
      <c r="A4" s="72"/>
      <c r="B4" s="73" t="s">
        <v>192</v>
      </c>
      <c r="C4" s="73"/>
      <c r="D4" s="112"/>
      <c r="E4" s="72"/>
      <c r="F4" s="72"/>
      <c r="G4" s="72"/>
      <c r="H4" s="72"/>
      <c r="I4" s="72"/>
      <c r="J4" s="72"/>
      <c r="K4" s="72"/>
    </row>
    <row r="5" spans="1:11">
      <c r="A5" s="72"/>
      <c r="B5" s="73" t="s">
        <v>193</v>
      </c>
      <c r="C5" s="113" t="s">
        <v>194</v>
      </c>
      <c r="D5" s="72"/>
      <c r="E5" s="72"/>
      <c r="F5" s="72"/>
      <c r="G5" s="72"/>
      <c r="H5" s="72"/>
      <c r="I5" s="72"/>
      <c r="J5" s="72"/>
      <c r="K5" s="72"/>
    </row>
    <row r="6" spans="1:11">
      <c r="A6" s="72"/>
      <c r="B6" s="73" t="s">
        <v>195</v>
      </c>
      <c r="C6" s="113" t="s">
        <v>196</v>
      </c>
      <c r="D6" s="72"/>
      <c r="E6" s="72"/>
      <c r="F6" s="72"/>
      <c r="G6" s="72"/>
      <c r="H6" s="72"/>
      <c r="I6" s="72"/>
      <c r="J6" s="72"/>
      <c r="K6" s="72"/>
    </row>
    <row r="7" spans="1:11">
      <c r="A7" s="72"/>
      <c r="B7" s="73" t="s">
        <v>197</v>
      </c>
      <c r="C7" s="113" t="s">
        <v>198</v>
      </c>
      <c r="D7" s="72"/>
      <c r="E7" s="72"/>
      <c r="F7" s="72"/>
      <c r="G7" s="72"/>
      <c r="H7" s="72"/>
      <c r="I7" s="72"/>
      <c r="J7" s="72"/>
      <c r="K7" s="72"/>
    </row>
    <row r="8" spans="1:11" ht="15.75" thickBot="1">
      <c r="A8" s="72"/>
      <c r="B8" s="73"/>
      <c r="C8" s="114"/>
      <c r="D8" s="83"/>
      <c r="E8" s="83"/>
      <c r="F8" s="83"/>
      <c r="G8" s="83"/>
      <c r="H8" s="83"/>
      <c r="I8" s="83"/>
      <c r="J8" s="83"/>
      <c r="K8" s="83"/>
    </row>
    <row r="9" spans="1:11" ht="15.75" thickBot="1">
      <c r="A9" s="72"/>
      <c r="B9" s="72"/>
      <c r="C9" s="1037" t="s">
        <v>199</v>
      </c>
      <c r="D9" s="1037" t="s">
        <v>200</v>
      </c>
      <c r="E9" s="1037" t="s">
        <v>201</v>
      </c>
      <c r="F9" s="1037" t="s">
        <v>202</v>
      </c>
      <c r="G9" s="1037" t="s">
        <v>203</v>
      </c>
      <c r="H9" s="1037" t="s">
        <v>204</v>
      </c>
      <c r="I9" s="75" t="s">
        <v>205</v>
      </c>
      <c r="J9" s="83"/>
      <c r="K9" s="83"/>
    </row>
    <row r="10" spans="1:11">
      <c r="A10" s="72"/>
      <c r="B10" s="72"/>
      <c r="C10" s="1038"/>
      <c r="D10" s="1038"/>
      <c r="E10" s="1038"/>
      <c r="F10" s="1038"/>
      <c r="G10" s="1038"/>
      <c r="H10" s="1038"/>
      <c r="I10" s="1040" t="s">
        <v>206</v>
      </c>
      <c r="J10" s="1042" t="s">
        <v>207</v>
      </c>
      <c r="K10" s="1042"/>
    </row>
    <row r="11" spans="1:11">
      <c r="A11" s="72"/>
      <c r="B11" s="72"/>
      <c r="C11" s="1039"/>
      <c r="D11" s="1039"/>
      <c r="E11" s="1039"/>
      <c r="F11" s="1039"/>
      <c r="G11" s="1039"/>
      <c r="H11" s="1039"/>
      <c r="I11" s="1041"/>
      <c r="J11" s="115" t="s">
        <v>208</v>
      </c>
      <c r="K11" s="115" t="s">
        <v>209</v>
      </c>
    </row>
    <row r="12" spans="1:11">
      <c r="A12" s="72"/>
      <c r="B12" s="72"/>
      <c r="C12" s="73" t="s">
        <v>210</v>
      </c>
      <c r="D12" s="73" t="s">
        <v>211</v>
      </c>
      <c r="E12" s="73" t="s">
        <v>212</v>
      </c>
      <c r="F12" s="73" t="s">
        <v>213</v>
      </c>
      <c r="G12" s="73" t="s">
        <v>214</v>
      </c>
      <c r="H12" s="116">
        <v>3.3224212242525995E-2</v>
      </c>
      <c r="I12" s="117">
        <v>40.78</v>
      </c>
      <c r="J12" s="118">
        <v>40.520461538461547</v>
      </c>
      <c r="K12" s="118">
        <v>0.50249180934771376</v>
      </c>
    </row>
    <row r="13" spans="1:11">
      <c r="A13" s="72"/>
      <c r="B13" s="72"/>
      <c r="C13" s="73" t="s">
        <v>215</v>
      </c>
      <c r="D13" s="73" t="s">
        <v>211</v>
      </c>
      <c r="E13" s="73" t="s">
        <v>212</v>
      </c>
      <c r="F13" s="73" t="s">
        <v>216</v>
      </c>
      <c r="G13" s="73" t="s">
        <v>217</v>
      </c>
      <c r="H13" s="119">
        <v>2.3104293954283275E-2</v>
      </c>
      <c r="I13" s="120">
        <v>0.34</v>
      </c>
      <c r="J13" s="118">
        <v>0.27857692307692311</v>
      </c>
      <c r="K13" s="118">
        <v>2.6435087405829515E-2</v>
      </c>
    </row>
    <row r="14" spans="1:11">
      <c r="A14" s="72"/>
      <c r="B14" s="72"/>
      <c r="C14" s="73" t="s">
        <v>152</v>
      </c>
      <c r="D14" s="73" t="s">
        <v>218</v>
      </c>
      <c r="E14" s="73" t="s">
        <v>212</v>
      </c>
      <c r="F14" s="73" t="s">
        <v>219</v>
      </c>
      <c r="G14" s="73" t="s">
        <v>214</v>
      </c>
      <c r="H14" s="119">
        <v>2.0568189530415691E-2</v>
      </c>
      <c r="I14" s="120">
        <v>54.02</v>
      </c>
      <c r="J14" s="118">
        <v>54.662000000000006</v>
      </c>
      <c r="K14" s="118">
        <v>0.32035068284615825</v>
      </c>
    </row>
    <row r="15" spans="1:11">
      <c r="A15" s="72"/>
      <c r="B15" s="72"/>
      <c r="C15" s="73" t="s">
        <v>220</v>
      </c>
      <c r="D15" s="73" t="s">
        <v>218</v>
      </c>
      <c r="E15" s="73" t="s">
        <v>212</v>
      </c>
      <c r="F15" s="73" t="s">
        <v>221</v>
      </c>
      <c r="G15" s="73" t="s">
        <v>217</v>
      </c>
      <c r="H15" s="119">
        <v>1.17E-2</v>
      </c>
      <c r="I15" s="120">
        <v>0.41</v>
      </c>
      <c r="J15" s="118">
        <v>0.49253846153846165</v>
      </c>
      <c r="K15" s="118">
        <v>3.6868665036022964E-2</v>
      </c>
    </row>
    <row r="16" spans="1:11">
      <c r="A16" s="72"/>
      <c r="B16" s="72"/>
      <c r="C16" s="73" t="s">
        <v>222</v>
      </c>
      <c r="D16" s="73" t="s">
        <v>223</v>
      </c>
      <c r="E16" s="73" t="s">
        <v>212</v>
      </c>
      <c r="F16" s="73" t="s">
        <v>224</v>
      </c>
      <c r="G16" s="73" t="s">
        <v>217</v>
      </c>
      <c r="H16" s="119">
        <v>6.8698533440773563E-2</v>
      </c>
      <c r="I16" s="120">
        <v>5.3999999999999999E-2</v>
      </c>
      <c r="J16" s="118">
        <v>5.6846153846153852E-2</v>
      </c>
      <c r="K16" s="118">
        <v>5.3829874462192298E-2</v>
      </c>
    </row>
    <row r="17" spans="1:11">
      <c r="A17" s="72"/>
      <c r="B17" s="72"/>
      <c r="C17" s="73" t="s">
        <v>225</v>
      </c>
      <c r="D17" s="73" t="s">
        <v>226</v>
      </c>
      <c r="E17" s="73" t="s">
        <v>212</v>
      </c>
      <c r="F17" s="73" t="s">
        <v>219</v>
      </c>
      <c r="G17" s="73" t="s">
        <v>214</v>
      </c>
      <c r="H17" s="119">
        <v>4.1200000000000001E-2</v>
      </c>
      <c r="I17" s="120">
        <v>3.53</v>
      </c>
      <c r="J17" s="118">
        <v>3.6623076923076918</v>
      </c>
      <c r="K17" s="118">
        <v>0.20041133086345575</v>
      </c>
    </row>
    <row r="18" spans="1:11">
      <c r="A18" s="72"/>
      <c r="B18" s="72"/>
      <c r="C18" s="73" t="s">
        <v>227</v>
      </c>
      <c r="D18" s="73" t="s">
        <v>223</v>
      </c>
      <c r="E18" s="73" t="s">
        <v>212</v>
      </c>
      <c r="F18" s="73" t="s">
        <v>228</v>
      </c>
      <c r="G18" s="73" t="s">
        <v>217</v>
      </c>
      <c r="H18" s="119">
        <v>7.840989974937343E-2</v>
      </c>
      <c r="I18" s="120" t="s">
        <v>229</v>
      </c>
      <c r="J18" s="118">
        <v>2.226923076923077E-2</v>
      </c>
      <c r="K18" s="118">
        <v>3.1079971289958031E-2</v>
      </c>
    </row>
    <row r="19" spans="1:11">
      <c r="A19" s="72"/>
      <c r="B19" s="72"/>
      <c r="C19" s="73" t="s">
        <v>230</v>
      </c>
      <c r="D19" s="73" t="s">
        <v>218</v>
      </c>
      <c r="E19" s="73" t="s">
        <v>212</v>
      </c>
      <c r="F19" s="73" t="s">
        <v>231</v>
      </c>
      <c r="G19" s="73" t="s">
        <v>217</v>
      </c>
      <c r="H19" s="119">
        <v>1.9879209418368939E-2</v>
      </c>
      <c r="I19" s="120">
        <v>0.3</v>
      </c>
      <c r="J19" s="118">
        <v>0.3860384615384615</v>
      </c>
      <c r="K19" s="118">
        <v>5.0710536001293667E-2</v>
      </c>
    </row>
    <row r="20" spans="1:11" ht="16.5">
      <c r="A20" s="72"/>
      <c r="B20" s="72"/>
      <c r="C20" s="73" t="s">
        <v>232</v>
      </c>
      <c r="D20" s="73" t="s">
        <v>233</v>
      </c>
      <c r="E20" s="73" t="s">
        <v>234</v>
      </c>
      <c r="F20" s="73" t="s">
        <v>235</v>
      </c>
      <c r="G20" s="73" t="s">
        <v>236</v>
      </c>
      <c r="H20" s="119">
        <v>5.3712827472013246E-2</v>
      </c>
      <c r="I20" s="1043" t="s">
        <v>237</v>
      </c>
      <c r="J20" s="1043">
        <v>1.1377692307692309</v>
      </c>
      <c r="K20" s="1043">
        <v>0.31753418055182081</v>
      </c>
    </row>
    <row r="21" spans="1:11" ht="16.5">
      <c r="A21" s="72"/>
      <c r="B21" s="72"/>
      <c r="C21" s="73" t="s">
        <v>238</v>
      </c>
      <c r="D21" s="73" t="s">
        <v>233</v>
      </c>
      <c r="E21" s="73" t="s">
        <v>234</v>
      </c>
      <c r="F21" s="73" t="s">
        <v>239</v>
      </c>
      <c r="G21" s="73" t="s">
        <v>236</v>
      </c>
      <c r="H21" s="119">
        <v>5.4230076151189022E-2</v>
      </c>
      <c r="I21" s="1043"/>
      <c r="J21" s="1043"/>
      <c r="K21" s="1043"/>
    </row>
    <row r="22" spans="1:11" ht="16.5">
      <c r="A22" s="72"/>
      <c r="B22" s="72"/>
      <c r="C22" s="73" t="s">
        <v>240</v>
      </c>
      <c r="D22" s="73" t="s">
        <v>241</v>
      </c>
      <c r="E22" s="73" t="s">
        <v>242</v>
      </c>
      <c r="F22" s="73" t="s">
        <v>243</v>
      </c>
      <c r="G22" s="73" t="s">
        <v>236</v>
      </c>
      <c r="H22" s="119">
        <v>0.10053011617674194</v>
      </c>
      <c r="I22" s="1043"/>
      <c r="J22" s="1043"/>
      <c r="K22" s="1043"/>
    </row>
    <row r="23" spans="1:11" ht="17.25" thickBot="1">
      <c r="A23" s="72"/>
      <c r="B23" s="72"/>
      <c r="C23" s="75" t="s">
        <v>244</v>
      </c>
      <c r="D23" s="75" t="s">
        <v>233</v>
      </c>
      <c r="E23" s="75" t="s">
        <v>242</v>
      </c>
      <c r="F23" s="75" t="s">
        <v>245</v>
      </c>
      <c r="G23" s="75" t="s">
        <v>236</v>
      </c>
      <c r="H23" s="121">
        <v>9.6575890684469964E-2</v>
      </c>
      <c r="I23" s="1044"/>
      <c r="J23" s="1044"/>
      <c r="K23" s="1044"/>
    </row>
    <row r="24" spans="1:11">
      <c r="A24" s="72"/>
      <c r="B24" s="72"/>
      <c r="C24" s="73"/>
      <c r="D24" s="73"/>
      <c r="E24" s="72"/>
      <c r="F24" s="72"/>
      <c r="G24" s="72"/>
      <c r="H24" s="72"/>
      <c r="I24" s="72"/>
      <c r="J24" s="72"/>
      <c r="K24" s="72"/>
    </row>
    <row r="25" spans="1:11">
      <c r="A25" s="72"/>
      <c r="B25" s="72"/>
      <c r="C25" s="5" t="s">
        <v>246</v>
      </c>
      <c r="D25" s="73"/>
      <c r="E25" s="72"/>
      <c r="F25" s="72"/>
      <c r="G25" s="72"/>
      <c r="H25" s="72"/>
      <c r="I25" s="72"/>
      <c r="J25" s="72"/>
      <c r="K25" s="72"/>
    </row>
    <row r="26" spans="1:11">
      <c r="A26" s="72"/>
      <c r="B26" s="72"/>
      <c r="C26" s="73"/>
      <c r="D26" s="72"/>
      <c r="E26" s="72"/>
      <c r="F26" s="72"/>
      <c r="G26" s="72"/>
      <c r="H26" s="72"/>
      <c r="I26" s="72"/>
      <c r="J26" s="72"/>
      <c r="K26" s="72"/>
    </row>
  </sheetData>
  <mergeCells count="11">
    <mergeCell ref="I10:I11"/>
    <mergeCell ref="J10:K10"/>
    <mergeCell ref="I20:I23"/>
    <mergeCell ref="J20:J23"/>
    <mergeCell ref="K20:K23"/>
    <mergeCell ref="H9:H11"/>
    <mergeCell ref="C9:C11"/>
    <mergeCell ref="D9:D11"/>
    <mergeCell ref="E9:E11"/>
    <mergeCell ref="F9:F11"/>
    <mergeCell ref="G9:G1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F6B13-DE82-4D66-A036-F97C61265AC7}">
  <dimension ref="B2:R62"/>
  <sheetViews>
    <sheetView workbookViewId="0">
      <selection activeCell="B2" sqref="B2"/>
    </sheetView>
  </sheetViews>
  <sheetFormatPr baseColWidth="10" defaultRowHeight="15"/>
  <cols>
    <col min="1" max="1" width="2.5703125" customWidth="1"/>
    <col min="2" max="2" width="32.28515625" customWidth="1"/>
    <col min="4" max="18" width="8.5703125" customWidth="1"/>
  </cols>
  <sheetData>
    <row r="2" spans="2:18" ht="18.75">
      <c r="B2" s="122" t="s">
        <v>2580</v>
      </c>
      <c r="C2" s="72"/>
      <c r="D2" s="72"/>
      <c r="E2" s="72"/>
      <c r="F2" s="72"/>
      <c r="G2" s="72"/>
      <c r="H2" s="72"/>
      <c r="I2" s="72"/>
      <c r="J2" s="72"/>
      <c r="K2" s="72"/>
      <c r="L2" s="72"/>
      <c r="M2" s="72"/>
      <c r="N2" s="72"/>
      <c r="O2" s="72"/>
      <c r="P2" s="72"/>
      <c r="Q2" s="72"/>
      <c r="R2" s="72"/>
    </row>
    <row r="3" spans="2:18" ht="18.75">
      <c r="B3" s="80"/>
      <c r="C3" s="72"/>
      <c r="D3" s="72"/>
      <c r="E3" s="72"/>
      <c r="F3" s="72"/>
      <c r="G3" s="72"/>
      <c r="H3" s="72"/>
      <c r="I3" s="72"/>
      <c r="J3" s="72"/>
      <c r="K3" s="72"/>
      <c r="L3" s="72"/>
      <c r="M3" s="72"/>
      <c r="N3" s="72"/>
      <c r="O3" s="72"/>
      <c r="P3" s="72"/>
      <c r="Q3" s="72"/>
      <c r="R3" s="72"/>
    </row>
    <row r="4" spans="2:18" ht="15.75" thickBot="1">
      <c r="B4" s="83"/>
      <c r="C4" s="72"/>
      <c r="D4" s="83"/>
      <c r="E4" s="83"/>
      <c r="F4" s="83"/>
      <c r="G4" s="83"/>
      <c r="H4" s="83"/>
      <c r="I4" s="83"/>
      <c r="J4" s="83"/>
      <c r="K4" s="83"/>
      <c r="L4" s="83"/>
      <c r="M4" s="83"/>
      <c r="N4" s="83"/>
      <c r="O4" s="83"/>
      <c r="P4" s="83"/>
      <c r="Q4" s="83"/>
      <c r="R4" s="83"/>
    </row>
    <row r="5" spans="2:18" ht="16.5">
      <c r="B5" s="1045" t="s">
        <v>247</v>
      </c>
      <c r="C5" s="1045"/>
      <c r="D5" s="123" t="s">
        <v>248</v>
      </c>
      <c r="E5" s="123" t="s">
        <v>249</v>
      </c>
      <c r="F5" s="123" t="s">
        <v>250</v>
      </c>
      <c r="G5" s="123" t="s">
        <v>251</v>
      </c>
      <c r="H5" s="123" t="s">
        <v>252</v>
      </c>
      <c r="I5" s="123" t="s">
        <v>253</v>
      </c>
      <c r="J5" s="123" t="s">
        <v>254</v>
      </c>
      <c r="K5" s="123" t="s">
        <v>255</v>
      </c>
      <c r="L5" s="123" t="s">
        <v>256</v>
      </c>
      <c r="M5" s="123" t="s">
        <v>257</v>
      </c>
      <c r="N5" s="123" t="s">
        <v>149</v>
      </c>
      <c r="O5" s="123" t="s">
        <v>220</v>
      </c>
      <c r="P5" s="123" t="s">
        <v>153</v>
      </c>
      <c r="Q5" s="123" t="s">
        <v>258</v>
      </c>
      <c r="R5" s="123" t="s">
        <v>153</v>
      </c>
    </row>
    <row r="6" spans="2:18">
      <c r="B6" s="124"/>
      <c r="C6" s="124" t="s">
        <v>204</v>
      </c>
      <c r="D6" s="125">
        <v>3.3224212242525995E-2</v>
      </c>
      <c r="E6" s="125">
        <v>2.3104293954283275E-2</v>
      </c>
      <c r="F6" s="125">
        <v>1.9879209418368939E-2</v>
      </c>
      <c r="G6" s="125">
        <v>7.840989974937343E-2</v>
      </c>
      <c r="H6" s="125">
        <v>5.3712827472013246E-2</v>
      </c>
      <c r="I6" s="125">
        <v>5.4230076151189022E-2</v>
      </c>
      <c r="J6" s="125">
        <v>0.10053011617674194</v>
      </c>
      <c r="K6" s="125">
        <v>9.6575890684469964E-2</v>
      </c>
      <c r="L6" s="125">
        <v>2.0568189530415691E-2</v>
      </c>
      <c r="M6" s="125">
        <v>6.8698533440773563E-2</v>
      </c>
      <c r="N6" s="125">
        <v>4.1200000000000001E-2</v>
      </c>
      <c r="O6" s="125">
        <v>1.17E-2</v>
      </c>
      <c r="P6" s="126"/>
      <c r="Q6" s="124"/>
      <c r="R6" s="124"/>
    </row>
    <row r="7" spans="2:18" ht="15.75" thickBot="1">
      <c r="B7" s="1046" t="s">
        <v>259</v>
      </c>
      <c r="C7" s="1046"/>
      <c r="D7" s="127">
        <v>40.78</v>
      </c>
      <c r="E7" s="127">
        <v>0.34</v>
      </c>
      <c r="F7" s="127">
        <v>0.3</v>
      </c>
      <c r="G7" s="128" t="s">
        <v>229</v>
      </c>
      <c r="H7" s="1047" t="s">
        <v>260</v>
      </c>
      <c r="I7" s="1047"/>
      <c r="J7" s="1047"/>
      <c r="K7" s="1047"/>
      <c r="L7" s="127">
        <v>54.02</v>
      </c>
      <c r="M7" s="127">
        <v>5.3999999999999999E-2</v>
      </c>
      <c r="N7" s="127">
        <v>3.53</v>
      </c>
      <c r="O7" s="127">
        <v>0.41</v>
      </c>
      <c r="P7" s="129"/>
      <c r="Q7" s="129"/>
      <c r="R7" s="129"/>
    </row>
    <row r="8" spans="2:18">
      <c r="B8" s="1048" t="s">
        <v>261</v>
      </c>
      <c r="C8" s="22"/>
      <c r="D8" s="130">
        <v>40.81</v>
      </c>
      <c r="E8" s="130">
        <v>0.29499999999999998</v>
      </c>
      <c r="F8" s="130">
        <v>0.39700000000000002</v>
      </c>
      <c r="G8" s="130">
        <v>0</v>
      </c>
      <c r="H8" s="130">
        <v>0.36099999999999999</v>
      </c>
      <c r="I8" s="130">
        <v>0.56200000000000006</v>
      </c>
      <c r="J8" s="130">
        <v>6.9000000000000006E-2</v>
      </c>
      <c r="K8" s="130">
        <v>0.04</v>
      </c>
      <c r="L8" s="130">
        <v>54.817999999999998</v>
      </c>
      <c r="M8" s="130">
        <v>4.2999999999999997E-2</v>
      </c>
      <c r="N8" s="130">
        <v>3.5550000000000002</v>
      </c>
      <c r="O8" s="130">
        <v>0.56200000000000006</v>
      </c>
      <c r="P8" s="130">
        <v>101.511</v>
      </c>
      <c r="Q8" s="130">
        <v>1.6240000000000001</v>
      </c>
      <c r="R8" s="130">
        <v>99.887</v>
      </c>
    </row>
    <row r="9" spans="2:18">
      <c r="B9" s="1049"/>
      <c r="C9" s="113"/>
      <c r="D9" s="118">
        <v>40.479999999999997</v>
      </c>
      <c r="E9" s="118">
        <v>0.28100000000000003</v>
      </c>
      <c r="F9" s="118">
        <v>0.35</v>
      </c>
      <c r="G9" s="118">
        <v>2.3E-2</v>
      </c>
      <c r="H9" s="118">
        <v>0.36399999999999999</v>
      </c>
      <c r="I9" s="118">
        <v>0.48199999999999998</v>
      </c>
      <c r="J9" s="118">
        <v>0.13900000000000001</v>
      </c>
      <c r="K9" s="118">
        <v>0.13700000000000001</v>
      </c>
      <c r="L9" s="118">
        <v>54.588000000000001</v>
      </c>
      <c r="M9" s="118">
        <v>7.2999999999999995E-2</v>
      </c>
      <c r="N9" s="118">
        <v>3.5790000000000002</v>
      </c>
      <c r="O9" s="118">
        <v>0.51500000000000001</v>
      </c>
      <c r="P9" s="118">
        <v>101.011</v>
      </c>
      <c r="Q9" s="118">
        <v>1.623</v>
      </c>
      <c r="R9" s="118">
        <v>99.388000000000005</v>
      </c>
    </row>
    <row r="10" spans="2:18">
      <c r="B10" s="1049"/>
      <c r="C10" s="113"/>
      <c r="D10" s="118">
        <v>40.488</v>
      </c>
      <c r="E10" s="118">
        <v>0.27</v>
      </c>
      <c r="F10" s="118">
        <v>0.371</v>
      </c>
      <c r="G10" s="118">
        <v>0</v>
      </c>
      <c r="H10" s="118">
        <v>0.40100000000000002</v>
      </c>
      <c r="I10" s="118">
        <v>0.54100000000000004</v>
      </c>
      <c r="J10" s="118">
        <v>6.4000000000000001E-2</v>
      </c>
      <c r="K10" s="118">
        <v>0.13700000000000001</v>
      </c>
      <c r="L10" s="118">
        <v>54.673999999999999</v>
      </c>
      <c r="M10" s="118">
        <v>0</v>
      </c>
      <c r="N10" s="118">
        <v>3.6059999999999999</v>
      </c>
      <c r="O10" s="118">
        <v>0.53300000000000003</v>
      </c>
      <c r="P10" s="118">
        <v>101.08499999999999</v>
      </c>
      <c r="Q10" s="118">
        <v>1.639</v>
      </c>
      <c r="R10" s="118">
        <v>99.447000000000003</v>
      </c>
    </row>
    <row r="11" spans="2:18">
      <c r="B11" s="1049"/>
      <c r="C11" s="113"/>
      <c r="D11" s="118">
        <v>40.036999999999999</v>
      </c>
      <c r="E11" s="118">
        <v>0.27800000000000002</v>
      </c>
      <c r="F11" s="118">
        <v>0.38600000000000001</v>
      </c>
      <c r="G11" s="118">
        <v>0.126</v>
      </c>
      <c r="H11" s="118">
        <v>0.28299999999999997</v>
      </c>
      <c r="I11" s="118">
        <v>0.438</v>
      </c>
      <c r="J11" s="118">
        <v>0.06</v>
      </c>
      <c r="K11" s="118">
        <v>0</v>
      </c>
      <c r="L11" s="118">
        <v>54.624000000000002</v>
      </c>
      <c r="M11" s="118">
        <v>0</v>
      </c>
      <c r="N11" s="118">
        <v>3.593</v>
      </c>
      <c r="O11" s="118">
        <v>0.53500000000000003</v>
      </c>
      <c r="P11" s="118">
        <v>100.361</v>
      </c>
      <c r="Q11" s="118">
        <v>1.6339999999999999</v>
      </c>
      <c r="R11" s="118">
        <v>98.727999999999994</v>
      </c>
    </row>
    <row r="12" spans="2:18">
      <c r="B12" s="1049"/>
      <c r="C12" s="113"/>
      <c r="D12" s="118">
        <v>40.436999999999998</v>
      </c>
      <c r="E12" s="118">
        <v>0.27100000000000002</v>
      </c>
      <c r="F12" s="118">
        <v>0.39600000000000002</v>
      </c>
      <c r="G12" s="118">
        <v>0</v>
      </c>
      <c r="H12" s="118">
        <v>0.40899999999999997</v>
      </c>
      <c r="I12" s="118">
        <v>0.45500000000000002</v>
      </c>
      <c r="J12" s="118">
        <v>0</v>
      </c>
      <c r="K12" s="118">
        <v>0</v>
      </c>
      <c r="L12" s="118">
        <v>54.758000000000003</v>
      </c>
      <c r="M12" s="118">
        <v>0.159</v>
      </c>
      <c r="N12" s="118">
        <v>3.4529999999999998</v>
      </c>
      <c r="O12" s="118">
        <v>0.53</v>
      </c>
      <c r="P12" s="118">
        <v>100.867</v>
      </c>
      <c r="Q12" s="118">
        <v>1.573</v>
      </c>
      <c r="R12" s="118">
        <v>99.293000000000006</v>
      </c>
    </row>
    <row r="13" spans="2:18">
      <c r="B13" s="1049"/>
      <c r="C13" s="113"/>
      <c r="D13" s="118">
        <v>40.332999999999998</v>
      </c>
      <c r="E13" s="118">
        <v>0.23699999999999999</v>
      </c>
      <c r="F13" s="118">
        <v>0.39</v>
      </c>
      <c r="G13" s="118">
        <v>0</v>
      </c>
      <c r="H13" s="118">
        <v>0.50600000000000001</v>
      </c>
      <c r="I13" s="118">
        <v>0.5</v>
      </c>
      <c r="J13" s="118">
        <v>2.5000000000000001E-2</v>
      </c>
      <c r="K13" s="118">
        <v>0.19900000000000001</v>
      </c>
      <c r="L13" s="118">
        <v>54.753</v>
      </c>
      <c r="M13" s="118">
        <v>0</v>
      </c>
      <c r="N13" s="118">
        <v>3.5</v>
      </c>
      <c r="O13" s="118">
        <v>0.495</v>
      </c>
      <c r="P13" s="118">
        <v>100.937</v>
      </c>
      <c r="Q13" s="118">
        <v>1.585</v>
      </c>
      <c r="R13" s="118">
        <v>99.352000000000004</v>
      </c>
    </row>
    <row r="14" spans="2:18">
      <c r="B14" s="1049"/>
      <c r="C14" s="113"/>
      <c r="D14" s="118">
        <v>40.151000000000003</v>
      </c>
      <c r="E14" s="118">
        <v>0.27600000000000002</v>
      </c>
      <c r="F14" s="118">
        <v>0.4</v>
      </c>
      <c r="G14" s="118">
        <v>0.08</v>
      </c>
      <c r="H14" s="118">
        <v>0.376</v>
      </c>
      <c r="I14" s="118">
        <v>0.45500000000000002</v>
      </c>
      <c r="J14" s="118">
        <v>8.8999999999999996E-2</v>
      </c>
      <c r="K14" s="118">
        <v>4.3999999999999997E-2</v>
      </c>
      <c r="L14" s="118">
        <v>54.765000000000001</v>
      </c>
      <c r="M14" s="118">
        <v>6.7000000000000004E-2</v>
      </c>
      <c r="N14" s="118">
        <v>3.5510000000000002</v>
      </c>
      <c r="O14" s="118">
        <v>0.47299999999999998</v>
      </c>
      <c r="P14" s="118">
        <v>100.727</v>
      </c>
      <c r="Q14" s="118">
        <v>1.6020000000000001</v>
      </c>
      <c r="R14" s="118">
        <v>99.125</v>
      </c>
    </row>
    <row r="15" spans="2:18">
      <c r="B15" s="1049"/>
      <c r="C15" s="113"/>
      <c r="D15" s="118">
        <v>40.212000000000003</v>
      </c>
      <c r="E15" s="118">
        <v>0.23400000000000001</v>
      </c>
      <c r="F15" s="118">
        <v>0.38600000000000001</v>
      </c>
      <c r="G15" s="118">
        <v>0</v>
      </c>
      <c r="H15" s="118">
        <v>0.47599999999999998</v>
      </c>
      <c r="I15" s="118">
        <v>0.32400000000000001</v>
      </c>
      <c r="J15" s="118">
        <v>0.124</v>
      </c>
      <c r="K15" s="118">
        <v>0</v>
      </c>
      <c r="L15" s="118">
        <v>54.804000000000002</v>
      </c>
      <c r="M15" s="118">
        <v>0.104</v>
      </c>
      <c r="N15" s="118">
        <v>3.5259999999999998</v>
      </c>
      <c r="O15" s="118">
        <v>0.52200000000000002</v>
      </c>
      <c r="P15" s="118">
        <v>100.712</v>
      </c>
      <c r="Q15" s="118">
        <v>1.603</v>
      </c>
      <c r="R15" s="118">
        <v>99.11</v>
      </c>
    </row>
    <row r="16" spans="2:18">
      <c r="B16" s="1049"/>
      <c r="C16" s="113"/>
      <c r="D16" s="118">
        <v>40.643999999999998</v>
      </c>
      <c r="E16" s="118">
        <v>0.29299999999999998</v>
      </c>
      <c r="F16" s="118">
        <v>0.34699999999999998</v>
      </c>
      <c r="G16" s="118">
        <v>0.08</v>
      </c>
      <c r="H16" s="118">
        <v>0.32400000000000001</v>
      </c>
      <c r="I16" s="118">
        <v>0.52100000000000002</v>
      </c>
      <c r="J16" s="118">
        <v>7.0000000000000007E-2</v>
      </c>
      <c r="K16" s="118">
        <v>8.4000000000000005E-2</v>
      </c>
      <c r="L16" s="118">
        <v>55.124000000000002</v>
      </c>
      <c r="M16" s="118">
        <v>0</v>
      </c>
      <c r="N16" s="118">
        <v>3.4940000000000002</v>
      </c>
      <c r="O16" s="118">
        <v>0.53800000000000003</v>
      </c>
      <c r="P16" s="118">
        <v>101.518</v>
      </c>
      <c r="Q16" s="118">
        <v>1.593</v>
      </c>
      <c r="R16" s="118">
        <v>99.924999999999997</v>
      </c>
    </row>
    <row r="17" spans="2:18">
      <c r="B17" s="1049"/>
      <c r="C17" s="113"/>
      <c r="D17" s="118">
        <v>40.357999999999997</v>
      </c>
      <c r="E17" s="118">
        <v>0.24199999999999999</v>
      </c>
      <c r="F17" s="118">
        <v>0.38</v>
      </c>
      <c r="G17" s="118">
        <v>2.3E-2</v>
      </c>
      <c r="H17" s="118">
        <v>0.47599999999999998</v>
      </c>
      <c r="I17" s="118">
        <v>0.55500000000000005</v>
      </c>
      <c r="J17" s="118">
        <v>0</v>
      </c>
      <c r="K17" s="118">
        <v>0.22600000000000001</v>
      </c>
      <c r="L17" s="118">
        <v>54.637999999999998</v>
      </c>
      <c r="M17" s="118">
        <v>6.7000000000000004E-2</v>
      </c>
      <c r="N17" s="118">
        <v>3.7349999999999999</v>
      </c>
      <c r="O17" s="118">
        <v>0.54900000000000004</v>
      </c>
      <c r="P17" s="118">
        <v>101.248</v>
      </c>
      <c r="Q17" s="118">
        <v>1.6970000000000001</v>
      </c>
      <c r="R17" s="118">
        <v>99.551000000000002</v>
      </c>
    </row>
    <row r="18" spans="2:18">
      <c r="B18" s="1049"/>
      <c r="C18" s="113"/>
      <c r="D18" s="118">
        <v>40.298000000000002</v>
      </c>
      <c r="E18" s="118">
        <v>0.25900000000000001</v>
      </c>
      <c r="F18" s="118">
        <v>0.43099999999999999</v>
      </c>
      <c r="G18" s="118">
        <v>0</v>
      </c>
      <c r="H18" s="118">
        <v>0.52400000000000002</v>
      </c>
      <c r="I18" s="118">
        <v>0.52100000000000002</v>
      </c>
      <c r="J18" s="118">
        <v>4.4999999999999998E-2</v>
      </c>
      <c r="K18" s="118">
        <v>9.7000000000000003E-2</v>
      </c>
      <c r="L18" s="118">
        <v>54.694000000000003</v>
      </c>
      <c r="M18" s="118">
        <v>6.0999999999999999E-2</v>
      </c>
      <c r="N18" s="118">
        <v>3.5129999999999999</v>
      </c>
      <c r="O18" s="118">
        <v>0.52500000000000002</v>
      </c>
      <c r="P18" s="118">
        <v>100.967</v>
      </c>
      <c r="Q18" s="118">
        <v>1.5980000000000001</v>
      </c>
      <c r="R18" s="118">
        <v>99.369</v>
      </c>
    </row>
    <row r="19" spans="2:18">
      <c r="B19" s="1049"/>
      <c r="C19" s="113"/>
      <c r="D19" s="118">
        <v>40.076000000000001</v>
      </c>
      <c r="E19" s="118">
        <v>0.32400000000000001</v>
      </c>
      <c r="F19" s="118">
        <v>0.45</v>
      </c>
      <c r="G19" s="118">
        <v>0</v>
      </c>
      <c r="H19" s="118">
        <v>0.502</v>
      </c>
      <c r="I19" s="118">
        <v>0.39</v>
      </c>
      <c r="J19" s="118">
        <v>3.5000000000000003E-2</v>
      </c>
      <c r="K19" s="118">
        <v>0</v>
      </c>
      <c r="L19" s="118">
        <v>54.871000000000002</v>
      </c>
      <c r="M19" s="118">
        <v>1.7999999999999999E-2</v>
      </c>
      <c r="N19" s="118">
        <v>3.6760000000000002</v>
      </c>
      <c r="O19" s="118">
        <v>0.53700000000000003</v>
      </c>
      <c r="P19" s="118">
        <v>100.879</v>
      </c>
      <c r="Q19" s="118">
        <v>1.669</v>
      </c>
      <c r="R19" s="118">
        <v>99.21</v>
      </c>
    </row>
    <row r="20" spans="2:18">
      <c r="B20" s="1049"/>
      <c r="C20" s="113"/>
      <c r="D20" s="118">
        <v>40.061999999999998</v>
      </c>
      <c r="E20" s="118">
        <v>0.25900000000000001</v>
      </c>
      <c r="F20" s="118">
        <v>0.41499999999999998</v>
      </c>
      <c r="G20" s="118">
        <v>0</v>
      </c>
      <c r="H20" s="118">
        <v>0.53900000000000003</v>
      </c>
      <c r="I20" s="118">
        <v>0.55900000000000005</v>
      </c>
      <c r="J20" s="118">
        <v>0</v>
      </c>
      <c r="K20" s="118">
        <v>7.0999999999999994E-2</v>
      </c>
      <c r="L20" s="118">
        <v>54.768999999999998</v>
      </c>
      <c r="M20" s="118">
        <v>0</v>
      </c>
      <c r="N20" s="118">
        <v>3.4529999999999998</v>
      </c>
      <c r="O20" s="118">
        <v>0.52900000000000003</v>
      </c>
      <c r="P20" s="118">
        <v>100.65600000000001</v>
      </c>
      <c r="Q20" s="118">
        <v>1.573</v>
      </c>
      <c r="R20" s="118">
        <v>99.082999999999998</v>
      </c>
    </row>
    <row r="21" spans="2:18">
      <c r="B21" s="1049"/>
      <c r="C21" s="113"/>
      <c r="D21" s="118">
        <v>40.207999999999998</v>
      </c>
      <c r="E21" s="118">
        <v>0.34200000000000003</v>
      </c>
      <c r="F21" s="118">
        <v>0.40899999999999997</v>
      </c>
      <c r="G21" s="118">
        <v>1.0999999999999999E-2</v>
      </c>
      <c r="H21" s="118">
        <v>0.40899999999999997</v>
      </c>
      <c r="I21" s="118">
        <v>0.54500000000000004</v>
      </c>
      <c r="J21" s="118">
        <v>0.193</v>
      </c>
      <c r="K21" s="118">
        <v>0.115</v>
      </c>
      <c r="L21" s="118">
        <v>54.718000000000004</v>
      </c>
      <c r="M21" s="118">
        <v>0.11600000000000001</v>
      </c>
      <c r="N21" s="118">
        <v>3.6139999999999999</v>
      </c>
      <c r="O21" s="118">
        <v>0.54</v>
      </c>
      <c r="P21" s="118">
        <v>101.221</v>
      </c>
      <c r="Q21" s="118">
        <v>1.6439999999999999</v>
      </c>
      <c r="R21" s="118">
        <v>99.576999999999998</v>
      </c>
    </row>
    <row r="22" spans="2:18">
      <c r="B22" s="1049"/>
      <c r="C22" s="113"/>
      <c r="D22" s="118">
        <v>40.274000000000001</v>
      </c>
      <c r="E22" s="118">
        <v>0.308</v>
      </c>
      <c r="F22" s="118">
        <v>0.42599999999999999</v>
      </c>
      <c r="G22" s="118">
        <v>4.5999999999999999E-2</v>
      </c>
      <c r="H22" s="118">
        <v>0.55800000000000005</v>
      </c>
      <c r="I22" s="118">
        <v>0.45500000000000002</v>
      </c>
      <c r="J22" s="118">
        <v>0</v>
      </c>
      <c r="K22" s="118">
        <v>0</v>
      </c>
      <c r="L22" s="118">
        <v>54.646000000000001</v>
      </c>
      <c r="M22" s="118">
        <v>0</v>
      </c>
      <c r="N22" s="118">
        <v>3.5089999999999999</v>
      </c>
      <c r="O22" s="118">
        <v>0.52200000000000002</v>
      </c>
      <c r="P22" s="118">
        <v>100.744</v>
      </c>
      <c r="Q22" s="118">
        <v>1.5960000000000001</v>
      </c>
      <c r="R22" s="118">
        <v>99.147999999999996</v>
      </c>
    </row>
    <row r="23" spans="2:18">
      <c r="B23" s="1049"/>
      <c r="C23" s="115"/>
      <c r="D23" s="131">
        <v>40.159999999999997</v>
      </c>
      <c r="E23" s="131">
        <v>0.28199999999999997</v>
      </c>
      <c r="F23" s="131">
        <v>0.379</v>
      </c>
      <c r="G23" s="131">
        <v>0</v>
      </c>
      <c r="H23" s="131">
        <v>0.36799999999999999</v>
      </c>
      <c r="I23" s="131">
        <v>0.504</v>
      </c>
      <c r="J23" s="131">
        <v>0.159</v>
      </c>
      <c r="K23" s="131">
        <v>0.129</v>
      </c>
      <c r="L23" s="131">
        <v>54.67</v>
      </c>
      <c r="M23" s="131">
        <v>0</v>
      </c>
      <c r="N23" s="131">
        <v>3.468</v>
      </c>
      <c r="O23" s="131">
        <v>0.504</v>
      </c>
      <c r="P23" s="131">
        <v>100.623</v>
      </c>
      <c r="Q23" s="131">
        <v>1.5740000000000001</v>
      </c>
      <c r="R23" s="131">
        <v>99.049000000000007</v>
      </c>
    </row>
    <row r="24" spans="2:18">
      <c r="B24" s="1049"/>
      <c r="C24" s="15" t="s">
        <v>165</v>
      </c>
      <c r="D24" s="118">
        <v>40.314249999999994</v>
      </c>
      <c r="E24" s="118">
        <v>0.27818750000000003</v>
      </c>
      <c r="F24" s="118">
        <v>0.39456250000000004</v>
      </c>
      <c r="G24" s="118">
        <v>2.4312500000000001E-2</v>
      </c>
      <c r="H24" s="1051">
        <v>1.25084375</v>
      </c>
      <c r="I24" s="1051"/>
      <c r="J24" s="1051"/>
      <c r="K24" s="1051"/>
      <c r="L24" s="118">
        <v>54.744624999999992</v>
      </c>
      <c r="M24" s="118">
        <v>4.4250000000000005E-2</v>
      </c>
      <c r="N24" s="118">
        <v>3.5515625000000002</v>
      </c>
      <c r="O24" s="118">
        <v>0.52556250000000004</v>
      </c>
      <c r="P24" s="118">
        <v>100.94168749999999</v>
      </c>
      <c r="Q24" s="118">
        <v>1.6141875000000001</v>
      </c>
      <c r="R24" s="118">
        <v>99.327624999999998</v>
      </c>
    </row>
    <row r="25" spans="2:18">
      <c r="B25" s="1049"/>
      <c r="C25" s="132" t="s">
        <v>209</v>
      </c>
      <c r="D25" s="118">
        <v>0.21615287799764932</v>
      </c>
      <c r="E25" s="118">
        <v>2.9891400658606033E-2</v>
      </c>
      <c r="F25" s="118">
        <v>2.7662173329898242E-2</v>
      </c>
      <c r="G25" s="118">
        <v>3.8741396894450428E-2</v>
      </c>
      <c r="H25" s="1052">
        <v>0.58809545593757306</v>
      </c>
      <c r="I25" s="1052"/>
      <c r="J25" s="1052"/>
      <c r="K25" s="1052"/>
      <c r="L25" s="118">
        <v>0.12755907128333419</v>
      </c>
      <c r="M25" s="118">
        <v>5.0612910079017047E-2</v>
      </c>
      <c r="N25" s="118">
        <v>7.9504271373723498E-2</v>
      </c>
      <c r="O25" s="118">
        <v>2.136342279067973E-2</v>
      </c>
      <c r="P25" s="118"/>
      <c r="Q25" s="118"/>
      <c r="R25" s="118"/>
    </row>
    <row r="26" spans="2:18" ht="16.5">
      <c r="B26" s="1049"/>
      <c r="C26" s="132" t="s">
        <v>263</v>
      </c>
      <c r="D26" s="118">
        <v>-1.1421039725355737</v>
      </c>
      <c r="E26" s="118">
        <v>-18.180147058823525</v>
      </c>
      <c r="F26" s="118">
        <v>31.520833333333353</v>
      </c>
      <c r="G26" s="118"/>
      <c r="H26" s="1052">
        <v>-12.528409090909085</v>
      </c>
      <c r="I26" s="1052"/>
      <c r="J26" s="1052"/>
      <c r="K26" s="1052"/>
      <c r="L26" s="118">
        <v>1.3414013328396686</v>
      </c>
      <c r="M26" s="118">
        <v>-18.055555555555546</v>
      </c>
      <c r="N26" s="118">
        <v>0.61083569405100213</v>
      </c>
      <c r="O26" s="118">
        <v>28.185975609756113</v>
      </c>
      <c r="P26" s="118"/>
      <c r="Q26" s="118"/>
      <c r="R26" s="118"/>
    </row>
    <row r="27" spans="2:18" ht="17.25" thickBot="1">
      <c r="B27" s="1050"/>
      <c r="C27" s="133" t="s">
        <v>264</v>
      </c>
      <c r="D27" s="134">
        <v>0.53616991013760484</v>
      </c>
      <c r="E27" s="134">
        <v>10.745055280559345</v>
      </c>
      <c r="F27" s="134">
        <v>7.0108470343477238</v>
      </c>
      <c r="G27" s="134"/>
      <c r="H27" s="1053">
        <v>47.015900742004987</v>
      </c>
      <c r="I27" s="1053"/>
      <c r="J27" s="1053"/>
      <c r="K27" s="1053"/>
      <c r="L27" s="134">
        <v>0.23300748024730136</v>
      </c>
      <c r="M27" s="134">
        <v>114.37945780568823</v>
      </c>
      <c r="N27" s="134">
        <v>2.2385716532856592</v>
      </c>
      <c r="O27" s="134">
        <v>4.0648681728014706</v>
      </c>
      <c r="P27" s="134"/>
      <c r="Q27" s="134"/>
      <c r="R27" s="134"/>
    </row>
    <row r="28" spans="2:18">
      <c r="B28" s="1048" t="s">
        <v>262</v>
      </c>
      <c r="C28" s="72"/>
      <c r="D28" s="118">
        <v>40.197000000000003</v>
      </c>
      <c r="E28" s="118">
        <v>0.27600000000000002</v>
      </c>
      <c r="F28" s="118">
        <v>0.40300000000000002</v>
      </c>
      <c r="G28" s="118">
        <v>0</v>
      </c>
      <c r="H28" s="118">
        <v>0.51</v>
      </c>
      <c r="I28" s="118">
        <v>0.60699999999999998</v>
      </c>
      <c r="J28" s="118">
        <v>0.192</v>
      </c>
      <c r="K28" s="118">
        <v>0.34300000000000003</v>
      </c>
      <c r="L28" s="118">
        <v>54.283000000000001</v>
      </c>
      <c r="M28" s="118">
        <v>6.7000000000000004E-2</v>
      </c>
      <c r="N28" s="118">
        <v>3.544</v>
      </c>
      <c r="O28" s="118">
        <v>0.50900000000000001</v>
      </c>
      <c r="P28" s="118">
        <v>100.931</v>
      </c>
      <c r="Q28" s="118">
        <v>1.607</v>
      </c>
      <c r="R28" s="118">
        <v>99.323999999999998</v>
      </c>
    </row>
    <row r="29" spans="2:18">
      <c r="B29" s="1049"/>
      <c r="C29" s="118"/>
      <c r="D29" s="118">
        <v>40.435000000000002</v>
      </c>
      <c r="E29" s="118">
        <v>0.28000000000000003</v>
      </c>
      <c r="F29" s="118">
        <v>0.38500000000000001</v>
      </c>
      <c r="G29" s="118">
        <v>0</v>
      </c>
      <c r="H29" s="118">
        <v>0.45500000000000002</v>
      </c>
      <c r="I29" s="118">
        <v>0.68300000000000005</v>
      </c>
      <c r="J29" s="118">
        <v>0.128</v>
      </c>
      <c r="K29" s="118">
        <v>4.0000000000000001E-3</v>
      </c>
      <c r="L29" s="118">
        <v>54.265000000000001</v>
      </c>
      <c r="M29" s="118">
        <v>2.4E-2</v>
      </c>
      <c r="N29" s="118">
        <v>3.456</v>
      </c>
      <c r="O29" s="118">
        <v>0.505</v>
      </c>
      <c r="P29" s="118">
        <v>100.622</v>
      </c>
      <c r="Q29" s="118">
        <v>1.569</v>
      </c>
      <c r="R29" s="118">
        <v>99.052000000000007</v>
      </c>
    </row>
    <row r="30" spans="2:18">
      <c r="B30" s="1049"/>
      <c r="C30" s="118"/>
      <c r="D30" s="118">
        <v>40.420999999999999</v>
      </c>
      <c r="E30" s="118">
        <v>0.25800000000000001</v>
      </c>
      <c r="F30" s="118">
        <v>0.38900000000000001</v>
      </c>
      <c r="G30" s="118">
        <v>1.0999999999999999E-2</v>
      </c>
      <c r="H30" s="118">
        <v>0.443</v>
      </c>
      <c r="I30" s="118">
        <v>0.61</v>
      </c>
      <c r="J30" s="118">
        <v>7.9000000000000001E-2</v>
      </c>
      <c r="K30" s="118">
        <v>0.35699999999999998</v>
      </c>
      <c r="L30" s="118">
        <v>54.247</v>
      </c>
      <c r="M30" s="118">
        <v>0.13900000000000001</v>
      </c>
      <c r="N30" s="118">
        <v>3.5680000000000001</v>
      </c>
      <c r="O30" s="118">
        <v>0.52900000000000003</v>
      </c>
      <c r="P30" s="118">
        <v>101.053</v>
      </c>
      <c r="Q30" s="118">
        <v>1.6220000000000001</v>
      </c>
      <c r="R30" s="118">
        <v>99.430999999999997</v>
      </c>
    </row>
    <row r="31" spans="2:18">
      <c r="B31" s="1049"/>
      <c r="C31" s="118"/>
      <c r="D31" s="118">
        <v>40.840000000000003</v>
      </c>
      <c r="E31" s="118">
        <v>0.28599999999999998</v>
      </c>
      <c r="F31" s="118">
        <v>0.44400000000000001</v>
      </c>
      <c r="G31" s="118">
        <v>0</v>
      </c>
      <c r="H31" s="118">
        <v>0.55100000000000005</v>
      </c>
      <c r="I31" s="118">
        <v>0.53200000000000003</v>
      </c>
      <c r="J31" s="118">
        <v>0</v>
      </c>
      <c r="K31" s="118">
        <v>0.13700000000000001</v>
      </c>
      <c r="L31" s="118">
        <v>54.191000000000003</v>
      </c>
      <c r="M31" s="118">
        <v>4.9000000000000002E-2</v>
      </c>
      <c r="N31" s="118">
        <v>3.637</v>
      </c>
      <c r="O31" s="118">
        <v>0.52</v>
      </c>
      <c r="P31" s="118">
        <v>101.18600000000001</v>
      </c>
      <c r="Q31" s="118">
        <v>1.649</v>
      </c>
      <c r="R31" s="118">
        <v>99.537000000000006</v>
      </c>
    </row>
    <row r="32" spans="2:18">
      <c r="B32" s="1049"/>
      <c r="C32" s="118"/>
      <c r="D32" s="118">
        <v>40.198</v>
      </c>
      <c r="E32" s="118">
        <v>0.315</v>
      </c>
      <c r="F32" s="118">
        <v>0.42499999999999999</v>
      </c>
      <c r="G32" s="118">
        <v>4.5999999999999999E-2</v>
      </c>
      <c r="H32" s="118">
        <v>0.439</v>
      </c>
      <c r="I32" s="118">
        <v>0.39600000000000002</v>
      </c>
      <c r="J32" s="118">
        <v>6.5000000000000002E-2</v>
      </c>
      <c r="K32" s="118">
        <v>0.27200000000000002</v>
      </c>
      <c r="L32" s="118">
        <v>54.981999999999999</v>
      </c>
      <c r="M32" s="118">
        <v>0</v>
      </c>
      <c r="N32" s="118">
        <v>3.6179999999999999</v>
      </c>
      <c r="O32" s="118">
        <v>0.54700000000000004</v>
      </c>
      <c r="P32" s="118">
        <v>101.304</v>
      </c>
      <c r="Q32" s="118">
        <v>1.647</v>
      </c>
      <c r="R32" s="118">
        <v>99.656999999999996</v>
      </c>
    </row>
    <row r="33" spans="2:18">
      <c r="B33" s="1049"/>
      <c r="C33" s="118"/>
      <c r="D33" s="118">
        <v>40.39</v>
      </c>
      <c r="E33" s="118">
        <v>0.31</v>
      </c>
      <c r="F33" s="118">
        <v>0.379</v>
      </c>
      <c r="G33" s="118">
        <v>3.5000000000000003E-2</v>
      </c>
      <c r="H33" s="118">
        <v>0.51400000000000001</v>
      </c>
      <c r="I33" s="118">
        <v>0.51800000000000002</v>
      </c>
      <c r="J33" s="118">
        <v>0.03</v>
      </c>
      <c r="K33" s="118">
        <v>0</v>
      </c>
      <c r="L33" s="118">
        <v>54.798000000000002</v>
      </c>
      <c r="M33" s="118">
        <v>4.9000000000000002E-2</v>
      </c>
      <c r="N33" s="118">
        <v>3.58</v>
      </c>
      <c r="O33" s="118">
        <v>0.505</v>
      </c>
      <c r="P33" s="118">
        <v>101.108</v>
      </c>
      <c r="Q33" s="118">
        <v>1.6220000000000001</v>
      </c>
      <c r="R33" s="118">
        <v>99.486000000000004</v>
      </c>
    </row>
    <row r="34" spans="2:18">
      <c r="B34" s="1049"/>
      <c r="C34" s="118"/>
      <c r="D34" s="118">
        <v>40.344999999999999</v>
      </c>
      <c r="E34" s="118">
        <v>0.30299999999999999</v>
      </c>
      <c r="F34" s="118">
        <v>0.41299999999999998</v>
      </c>
      <c r="G34" s="118">
        <v>0</v>
      </c>
      <c r="H34" s="118">
        <v>0.45</v>
      </c>
      <c r="I34" s="118">
        <v>0.57399999999999995</v>
      </c>
      <c r="J34" s="118">
        <v>0</v>
      </c>
      <c r="K34" s="118">
        <v>0.13400000000000001</v>
      </c>
      <c r="L34" s="118">
        <v>55.125999999999998</v>
      </c>
      <c r="M34" s="118">
        <v>0.11700000000000001</v>
      </c>
      <c r="N34" s="118">
        <v>3.56</v>
      </c>
      <c r="O34" s="118">
        <v>0.51300000000000001</v>
      </c>
      <c r="P34" s="118">
        <v>101.535</v>
      </c>
      <c r="Q34" s="118">
        <v>1.615</v>
      </c>
      <c r="R34" s="118">
        <v>99.92</v>
      </c>
    </row>
    <row r="35" spans="2:18">
      <c r="B35" s="1049"/>
      <c r="C35" s="118"/>
      <c r="D35" s="118">
        <v>41.642000000000003</v>
      </c>
      <c r="E35" s="118">
        <v>0.252</v>
      </c>
      <c r="F35" s="118">
        <v>0.46100000000000002</v>
      </c>
      <c r="G35" s="118">
        <v>1.0999999999999999E-2</v>
      </c>
      <c r="H35" s="118">
        <v>0.45100000000000001</v>
      </c>
      <c r="I35" s="118">
        <v>0.54600000000000004</v>
      </c>
      <c r="J35" s="118">
        <v>3.5000000000000003E-2</v>
      </c>
      <c r="K35" s="118">
        <v>0.24399999999999999</v>
      </c>
      <c r="L35" s="118">
        <v>54.201999999999998</v>
      </c>
      <c r="M35" s="118">
        <v>2.4E-2</v>
      </c>
      <c r="N35" s="118">
        <v>3.508</v>
      </c>
      <c r="O35" s="118">
        <v>0.53700000000000003</v>
      </c>
      <c r="P35" s="118">
        <v>101.914</v>
      </c>
      <c r="Q35" s="118">
        <v>1.5980000000000001</v>
      </c>
      <c r="R35" s="118">
        <v>100.316</v>
      </c>
    </row>
    <row r="36" spans="2:18">
      <c r="B36" s="1049"/>
      <c r="C36" s="118"/>
      <c r="D36" s="118">
        <v>41.537999999999997</v>
      </c>
      <c r="E36" s="118">
        <v>0.25</v>
      </c>
      <c r="F36" s="118">
        <v>0.4</v>
      </c>
      <c r="G36" s="118">
        <v>0</v>
      </c>
      <c r="H36" s="118">
        <v>0.35799999999999998</v>
      </c>
      <c r="I36" s="118">
        <v>0.51600000000000001</v>
      </c>
      <c r="J36" s="118">
        <v>0.13500000000000001</v>
      </c>
      <c r="K36" s="118">
        <v>0.04</v>
      </c>
      <c r="L36" s="118">
        <v>54.253</v>
      </c>
      <c r="M36" s="118">
        <v>1.7999999999999999E-2</v>
      </c>
      <c r="N36" s="118">
        <v>3.641</v>
      </c>
      <c r="O36" s="118">
        <v>0.501</v>
      </c>
      <c r="P36" s="118">
        <v>101.651</v>
      </c>
      <c r="Q36" s="118">
        <v>1.6459999999999999</v>
      </c>
      <c r="R36" s="118">
        <v>100.004</v>
      </c>
    </row>
    <row r="37" spans="2:18">
      <c r="B37" s="1049"/>
      <c r="C37" s="118"/>
      <c r="D37" s="118">
        <v>41.767000000000003</v>
      </c>
      <c r="E37" s="118">
        <v>0.25700000000000001</v>
      </c>
      <c r="F37" s="118">
        <v>0.4</v>
      </c>
      <c r="G37" s="118">
        <v>0</v>
      </c>
      <c r="H37" s="118">
        <v>0.55200000000000005</v>
      </c>
      <c r="I37" s="118">
        <v>0.64300000000000002</v>
      </c>
      <c r="J37" s="118">
        <v>0.04</v>
      </c>
      <c r="K37" s="118">
        <v>0.32</v>
      </c>
      <c r="L37" s="118">
        <v>54.273000000000003</v>
      </c>
      <c r="M37" s="118">
        <v>0.11600000000000001</v>
      </c>
      <c r="N37" s="118">
        <v>3.63</v>
      </c>
      <c r="O37" s="118">
        <v>0.55100000000000005</v>
      </c>
      <c r="P37" s="118">
        <v>102.55</v>
      </c>
      <c r="Q37" s="118">
        <v>1.653</v>
      </c>
      <c r="R37" s="118">
        <v>100.896</v>
      </c>
    </row>
    <row r="38" spans="2:18">
      <c r="B38" s="1049"/>
      <c r="C38" s="118"/>
      <c r="D38" s="118">
        <v>39.780999999999999</v>
      </c>
      <c r="E38" s="118">
        <v>0.26600000000000001</v>
      </c>
      <c r="F38" s="118">
        <v>0.32500000000000001</v>
      </c>
      <c r="G38" s="118">
        <v>1.2E-2</v>
      </c>
      <c r="H38" s="118">
        <v>0.42299999999999999</v>
      </c>
      <c r="I38" s="118">
        <v>0.48899999999999999</v>
      </c>
      <c r="J38" s="118">
        <v>0</v>
      </c>
      <c r="K38" s="118">
        <v>5.8000000000000003E-2</v>
      </c>
      <c r="L38" s="118">
        <v>54.698</v>
      </c>
      <c r="M38" s="118">
        <v>0.13200000000000001</v>
      </c>
      <c r="N38" s="118">
        <v>3.5059999999999998</v>
      </c>
      <c r="O38" s="118">
        <v>0.45</v>
      </c>
      <c r="P38" s="118">
        <v>100.14100000000001</v>
      </c>
      <c r="Q38" s="118">
        <v>1.5780000000000001</v>
      </c>
      <c r="R38" s="118">
        <v>98.561999999999998</v>
      </c>
    </row>
    <row r="39" spans="2:18">
      <c r="B39" s="1049"/>
      <c r="C39" s="118"/>
      <c r="D39" s="118">
        <v>40.113999999999997</v>
      </c>
      <c r="E39" s="118">
        <v>0.28399999999999997</v>
      </c>
      <c r="F39" s="118">
        <v>0.33600000000000002</v>
      </c>
      <c r="G39" s="118">
        <v>0</v>
      </c>
      <c r="H39" s="118">
        <v>0.41899999999999998</v>
      </c>
      <c r="I39" s="118">
        <v>0.46300000000000002</v>
      </c>
      <c r="J39" s="118">
        <v>8.1000000000000003E-2</v>
      </c>
      <c r="K39" s="118">
        <v>0.13900000000000001</v>
      </c>
      <c r="L39" s="118">
        <v>54.673000000000002</v>
      </c>
      <c r="M39" s="118">
        <v>0</v>
      </c>
      <c r="N39" s="118">
        <v>3.556</v>
      </c>
      <c r="O39" s="118">
        <v>0.45700000000000002</v>
      </c>
      <c r="P39" s="118">
        <v>100.521</v>
      </c>
      <c r="Q39" s="118">
        <v>1.601</v>
      </c>
      <c r="R39" s="118">
        <v>98.921000000000006</v>
      </c>
    </row>
    <row r="40" spans="2:18">
      <c r="B40" s="1049"/>
      <c r="C40" s="118"/>
      <c r="D40" s="118">
        <v>40.341999999999999</v>
      </c>
      <c r="E40" s="118">
        <v>0.25800000000000001</v>
      </c>
      <c r="F40" s="118">
        <v>0.29099999999999998</v>
      </c>
      <c r="G40" s="118">
        <v>0</v>
      </c>
      <c r="H40" s="118">
        <v>0.42699999999999999</v>
      </c>
      <c r="I40" s="118">
        <v>0.40400000000000003</v>
      </c>
      <c r="J40" s="118">
        <v>8.5999999999999993E-2</v>
      </c>
      <c r="K40" s="118">
        <v>6.7000000000000004E-2</v>
      </c>
      <c r="L40" s="118">
        <v>54.936</v>
      </c>
      <c r="M40" s="118">
        <v>8.5999999999999993E-2</v>
      </c>
      <c r="N40" s="118">
        <v>3.4449999999999998</v>
      </c>
      <c r="O40" s="118">
        <v>0.42</v>
      </c>
      <c r="P40" s="118">
        <v>100.762</v>
      </c>
      <c r="Q40" s="118">
        <v>1.546</v>
      </c>
      <c r="R40" s="118">
        <v>99.215999999999994</v>
      </c>
    </row>
    <row r="41" spans="2:18">
      <c r="B41" s="1049"/>
      <c r="C41" s="118"/>
      <c r="D41" s="118">
        <v>40.097000000000001</v>
      </c>
      <c r="E41" s="118">
        <v>0.318</v>
      </c>
      <c r="F41" s="118">
        <v>0.36799999999999999</v>
      </c>
      <c r="G41" s="118">
        <v>0</v>
      </c>
      <c r="H41" s="118">
        <v>0.443</v>
      </c>
      <c r="I41" s="118">
        <v>0.56000000000000005</v>
      </c>
      <c r="J41" s="118">
        <v>0.183</v>
      </c>
      <c r="K41" s="118">
        <v>0.19700000000000001</v>
      </c>
      <c r="L41" s="118">
        <v>54.567</v>
      </c>
      <c r="M41" s="118">
        <v>0.11899999999999999</v>
      </c>
      <c r="N41" s="118">
        <v>3.5579999999999998</v>
      </c>
      <c r="O41" s="118">
        <v>0.44500000000000001</v>
      </c>
      <c r="P41" s="118">
        <v>100.855</v>
      </c>
      <c r="Q41" s="118">
        <v>1.599</v>
      </c>
      <c r="R41" s="118">
        <v>99.256</v>
      </c>
    </row>
    <row r="42" spans="2:18">
      <c r="B42" s="1049"/>
      <c r="C42" s="118"/>
      <c r="D42" s="118">
        <v>40.301000000000002</v>
      </c>
      <c r="E42" s="118">
        <v>0.29399999999999998</v>
      </c>
      <c r="F42" s="118">
        <v>0.35</v>
      </c>
      <c r="G42" s="118">
        <v>3.6999999999999998E-2</v>
      </c>
      <c r="H42" s="118">
        <v>0.40300000000000002</v>
      </c>
      <c r="I42" s="118">
        <v>0.49299999999999999</v>
      </c>
      <c r="J42" s="118">
        <v>0.14000000000000001</v>
      </c>
      <c r="K42" s="118">
        <v>0.115</v>
      </c>
      <c r="L42" s="118">
        <v>54.670999999999999</v>
      </c>
      <c r="M42" s="118">
        <v>0.20499999999999999</v>
      </c>
      <c r="N42" s="118">
        <v>3.5910000000000002</v>
      </c>
      <c r="O42" s="118">
        <v>0.48699999999999999</v>
      </c>
      <c r="P42" s="118">
        <v>101.08799999999999</v>
      </c>
      <c r="Q42" s="118">
        <v>1.6220000000000001</v>
      </c>
      <c r="R42" s="118">
        <v>99.465000000000003</v>
      </c>
    </row>
    <row r="43" spans="2:18">
      <c r="B43" s="1049"/>
      <c r="C43" s="118"/>
      <c r="D43" s="118">
        <v>40.658999999999999</v>
      </c>
      <c r="E43" s="118">
        <v>0.312</v>
      </c>
      <c r="F43" s="118">
        <v>0.39800000000000002</v>
      </c>
      <c r="G43" s="118">
        <v>5.7000000000000002E-2</v>
      </c>
      <c r="H43" s="118">
        <v>0.46300000000000002</v>
      </c>
      <c r="I43" s="118">
        <v>0.55300000000000005</v>
      </c>
      <c r="J43" s="118">
        <v>0.13800000000000001</v>
      </c>
      <c r="K43" s="118">
        <v>6.2E-2</v>
      </c>
      <c r="L43" s="118">
        <v>55.076000000000001</v>
      </c>
      <c r="M43" s="118">
        <v>0</v>
      </c>
      <c r="N43" s="118">
        <v>3.4889999999999999</v>
      </c>
      <c r="O43" s="118">
        <v>0.48599999999999999</v>
      </c>
      <c r="P43" s="118">
        <v>101.693</v>
      </c>
      <c r="Q43" s="118">
        <v>1.579</v>
      </c>
      <c r="R43" s="118">
        <v>100.114</v>
      </c>
    </row>
    <row r="44" spans="2:18">
      <c r="B44" s="1049"/>
      <c r="C44" s="118"/>
      <c r="D44" s="118">
        <v>40.820999999999998</v>
      </c>
      <c r="E44" s="118">
        <v>0.30099999999999999</v>
      </c>
      <c r="F44" s="118">
        <v>0.38300000000000001</v>
      </c>
      <c r="G44" s="118">
        <v>0</v>
      </c>
      <c r="H44" s="118">
        <v>0.45500000000000002</v>
      </c>
      <c r="I44" s="118">
        <v>0.5</v>
      </c>
      <c r="J44" s="118">
        <v>0.11799999999999999</v>
      </c>
      <c r="K44" s="118">
        <v>0</v>
      </c>
      <c r="L44" s="118">
        <v>54.375999999999998</v>
      </c>
      <c r="M44" s="118">
        <v>6.0000000000000001E-3</v>
      </c>
      <c r="N44" s="118">
        <v>3.548</v>
      </c>
      <c r="O44" s="118">
        <v>0.45500000000000002</v>
      </c>
      <c r="P44" s="118">
        <v>100.96299999999999</v>
      </c>
      <c r="Q44" s="118">
        <v>1.5960000000000001</v>
      </c>
      <c r="R44" s="118">
        <v>99.366</v>
      </c>
    </row>
    <row r="45" spans="2:18">
      <c r="B45" s="1049"/>
      <c r="C45" s="118"/>
      <c r="D45" s="118">
        <v>40.881999999999998</v>
      </c>
      <c r="E45" s="118">
        <v>0.27300000000000002</v>
      </c>
      <c r="F45" s="118">
        <v>0.30599999999999999</v>
      </c>
      <c r="G45" s="118">
        <v>6.8000000000000005E-2</v>
      </c>
      <c r="H45" s="118">
        <v>0.33300000000000002</v>
      </c>
      <c r="I45" s="118">
        <v>0.45300000000000001</v>
      </c>
      <c r="J45" s="118">
        <v>0.01</v>
      </c>
      <c r="K45" s="118">
        <v>9.2999999999999999E-2</v>
      </c>
      <c r="L45" s="118">
        <v>54.725999999999999</v>
      </c>
      <c r="M45" s="118">
        <v>0</v>
      </c>
      <c r="N45" s="118">
        <v>3.6</v>
      </c>
      <c r="O45" s="118">
        <v>0.44700000000000001</v>
      </c>
      <c r="P45" s="118">
        <v>101.19199999999999</v>
      </c>
      <c r="Q45" s="118">
        <v>1.617</v>
      </c>
      <c r="R45" s="118">
        <v>99.575000000000003</v>
      </c>
    </row>
    <row r="46" spans="2:18">
      <c r="B46" s="1049"/>
      <c r="C46" s="118"/>
      <c r="D46" s="118">
        <v>40.688000000000002</v>
      </c>
      <c r="E46" s="118">
        <v>0.28399999999999997</v>
      </c>
      <c r="F46" s="118">
        <v>0.29799999999999999</v>
      </c>
      <c r="G46" s="118">
        <v>3.4000000000000002E-2</v>
      </c>
      <c r="H46" s="118">
        <v>0.45500000000000002</v>
      </c>
      <c r="I46" s="118">
        <v>0.45300000000000001</v>
      </c>
      <c r="J46" s="118">
        <v>0</v>
      </c>
      <c r="K46" s="118">
        <v>0.33500000000000002</v>
      </c>
      <c r="L46" s="118">
        <v>54.402999999999999</v>
      </c>
      <c r="M46" s="118">
        <v>4.8000000000000001E-2</v>
      </c>
      <c r="N46" s="118">
        <v>3.5059999999999998</v>
      </c>
      <c r="O46" s="118">
        <v>0.44400000000000001</v>
      </c>
      <c r="P46" s="118">
        <v>100.94799999999999</v>
      </c>
      <c r="Q46" s="118">
        <v>1.5760000000000001</v>
      </c>
      <c r="R46" s="118">
        <v>99.370999999999995</v>
      </c>
    </row>
    <row r="47" spans="2:18">
      <c r="B47" s="1049"/>
      <c r="C47" s="118"/>
      <c r="D47" s="118">
        <v>40.387999999999998</v>
      </c>
      <c r="E47" s="118">
        <v>0.33</v>
      </c>
      <c r="F47" s="118">
        <v>0.35799999999999998</v>
      </c>
      <c r="G47" s="118">
        <v>0</v>
      </c>
      <c r="H47" s="118">
        <v>0.4</v>
      </c>
      <c r="I47" s="118">
        <v>0.40899999999999997</v>
      </c>
      <c r="J47" s="118">
        <v>0.03</v>
      </c>
      <c r="K47" s="118">
        <v>8.4000000000000005E-2</v>
      </c>
      <c r="L47" s="118">
        <v>54.701000000000001</v>
      </c>
      <c r="M47" s="118">
        <v>0</v>
      </c>
      <c r="N47" s="118">
        <v>3.66</v>
      </c>
      <c r="O47" s="118">
        <v>0.435</v>
      </c>
      <c r="P47" s="118">
        <v>100.795</v>
      </c>
      <c r="Q47" s="118">
        <v>1.639</v>
      </c>
      <c r="R47" s="118">
        <v>99.156000000000006</v>
      </c>
    </row>
    <row r="48" spans="2:18">
      <c r="B48" s="1049"/>
      <c r="C48" s="118"/>
      <c r="D48" s="118">
        <v>39.978999999999999</v>
      </c>
      <c r="E48" s="118">
        <v>0.24199999999999999</v>
      </c>
      <c r="F48" s="118">
        <v>0.51200000000000001</v>
      </c>
      <c r="G48" s="118">
        <v>0.11600000000000001</v>
      </c>
      <c r="H48" s="118">
        <v>0.55900000000000005</v>
      </c>
      <c r="I48" s="118">
        <v>0.46600000000000003</v>
      </c>
      <c r="J48" s="118">
        <v>0</v>
      </c>
      <c r="K48" s="118">
        <v>2.1999999999999999E-2</v>
      </c>
      <c r="L48" s="118">
        <v>54.777999999999999</v>
      </c>
      <c r="M48" s="118">
        <v>6.8000000000000005E-2</v>
      </c>
      <c r="N48" s="118">
        <v>3.9489999999999998</v>
      </c>
      <c r="O48" s="118">
        <v>0.51800000000000002</v>
      </c>
      <c r="P48" s="118">
        <v>101.21</v>
      </c>
      <c r="Q48" s="118">
        <v>1.78</v>
      </c>
      <c r="R48" s="118">
        <v>99.43</v>
      </c>
    </row>
    <row r="49" spans="2:18">
      <c r="B49" s="1049"/>
      <c r="C49" s="118"/>
      <c r="D49" s="118">
        <v>40.445999999999998</v>
      </c>
      <c r="E49" s="118">
        <v>0.29899999999999999</v>
      </c>
      <c r="F49" s="118">
        <v>0.38700000000000001</v>
      </c>
      <c r="G49" s="118">
        <v>4.7E-2</v>
      </c>
      <c r="H49" s="118">
        <v>0.36699999999999999</v>
      </c>
      <c r="I49" s="118">
        <v>0.53</v>
      </c>
      <c r="J49" s="118">
        <v>0.04</v>
      </c>
      <c r="K49" s="118">
        <v>3.2000000000000001E-2</v>
      </c>
      <c r="L49" s="118">
        <v>54.99</v>
      </c>
      <c r="M49" s="118">
        <v>5.6000000000000001E-2</v>
      </c>
      <c r="N49" s="118">
        <v>3.9969999999999999</v>
      </c>
      <c r="O49" s="118">
        <v>0.51500000000000001</v>
      </c>
      <c r="P49" s="118">
        <v>101.70399999999999</v>
      </c>
      <c r="Q49" s="118">
        <v>1.7989999999999999</v>
      </c>
      <c r="R49" s="118">
        <v>99.905000000000001</v>
      </c>
    </row>
    <row r="50" spans="2:18">
      <c r="B50" s="1049"/>
      <c r="C50" s="118"/>
      <c r="D50" s="118">
        <v>40.33</v>
      </c>
      <c r="E50" s="118">
        <v>0.248</v>
      </c>
      <c r="F50" s="118">
        <v>0.36599999999999999</v>
      </c>
      <c r="G50" s="118">
        <v>8.2000000000000003E-2</v>
      </c>
      <c r="H50" s="118">
        <v>0.40500000000000003</v>
      </c>
      <c r="I50" s="118">
        <v>0.46700000000000003</v>
      </c>
      <c r="J50" s="118">
        <v>0</v>
      </c>
      <c r="K50" s="118">
        <v>2.3E-2</v>
      </c>
      <c r="L50" s="118">
        <v>55</v>
      </c>
      <c r="M50" s="118">
        <v>5.6000000000000001E-2</v>
      </c>
      <c r="N50" s="118">
        <v>4.1219999999999999</v>
      </c>
      <c r="O50" s="118">
        <v>0.496</v>
      </c>
      <c r="P50" s="118">
        <v>101.593</v>
      </c>
      <c r="Q50" s="118">
        <v>1.8480000000000001</v>
      </c>
      <c r="R50" s="118">
        <v>99.745999999999995</v>
      </c>
    </row>
    <row r="51" spans="2:18">
      <c r="B51" s="1049"/>
      <c r="C51" s="118"/>
      <c r="D51" s="118">
        <v>39.973999999999997</v>
      </c>
      <c r="E51" s="118">
        <v>0.24399999999999999</v>
      </c>
      <c r="F51" s="118">
        <v>0.44</v>
      </c>
      <c r="G51" s="118">
        <v>0</v>
      </c>
      <c r="H51" s="118">
        <v>0.33700000000000002</v>
      </c>
      <c r="I51" s="118">
        <v>0.53100000000000003</v>
      </c>
      <c r="J51" s="118">
        <v>6.6000000000000003E-2</v>
      </c>
      <c r="K51" s="118">
        <v>3.2000000000000001E-2</v>
      </c>
      <c r="L51" s="118">
        <v>55.103000000000002</v>
      </c>
      <c r="M51" s="118">
        <v>0</v>
      </c>
      <c r="N51" s="118">
        <v>3.9140000000000001</v>
      </c>
      <c r="O51" s="118">
        <v>0.52800000000000002</v>
      </c>
      <c r="P51" s="118">
        <v>101.169</v>
      </c>
      <c r="Q51" s="118">
        <v>1.7669999999999999</v>
      </c>
      <c r="R51" s="118">
        <v>99.402000000000001</v>
      </c>
    </row>
    <row r="52" spans="2:18">
      <c r="B52" s="1049"/>
      <c r="C52" s="118"/>
      <c r="D52" s="118">
        <v>40.165999999999997</v>
      </c>
      <c r="E52" s="118">
        <v>0.25</v>
      </c>
      <c r="F52" s="118">
        <v>0.40699999999999997</v>
      </c>
      <c r="G52" s="118">
        <v>2.3E-2</v>
      </c>
      <c r="H52" s="118">
        <v>0.504</v>
      </c>
      <c r="I52" s="118">
        <v>0.46100000000000002</v>
      </c>
      <c r="J52" s="118">
        <v>0</v>
      </c>
      <c r="K52" s="118">
        <v>0</v>
      </c>
      <c r="L52" s="118">
        <v>54.957000000000001</v>
      </c>
      <c r="M52" s="118">
        <v>4.2999999999999997E-2</v>
      </c>
      <c r="N52" s="118">
        <v>4.0350000000000001</v>
      </c>
      <c r="O52" s="118">
        <v>0.505</v>
      </c>
      <c r="P52" s="118">
        <v>101.352</v>
      </c>
      <c r="Q52" s="118">
        <v>1.8129999999999999</v>
      </c>
      <c r="R52" s="118">
        <v>99.539000000000001</v>
      </c>
    </row>
    <row r="53" spans="2:18">
      <c r="B53" s="1049"/>
      <c r="C53" s="131"/>
      <c r="D53" s="131">
        <v>40.790999999999997</v>
      </c>
      <c r="E53" s="131">
        <v>0.253</v>
      </c>
      <c r="F53" s="131">
        <v>0.41299999999999998</v>
      </c>
      <c r="G53" s="131">
        <v>0</v>
      </c>
      <c r="H53" s="131">
        <v>0.33800000000000002</v>
      </c>
      <c r="I53" s="131">
        <v>0.54500000000000004</v>
      </c>
      <c r="J53" s="131">
        <v>0.02</v>
      </c>
      <c r="K53" s="131">
        <v>0</v>
      </c>
      <c r="L53" s="131">
        <v>54.936999999999998</v>
      </c>
      <c r="M53" s="131">
        <v>5.6000000000000001E-2</v>
      </c>
      <c r="N53" s="131">
        <v>4.0019999999999998</v>
      </c>
      <c r="O53" s="131">
        <v>0.501</v>
      </c>
      <c r="P53" s="131">
        <v>101.855</v>
      </c>
      <c r="Q53" s="131">
        <v>1.798</v>
      </c>
      <c r="R53" s="131">
        <v>100.057</v>
      </c>
    </row>
    <row r="54" spans="2:18">
      <c r="B54" s="1049"/>
      <c r="C54" s="15" t="s">
        <v>165</v>
      </c>
      <c r="D54" s="118">
        <v>40.520461538461547</v>
      </c>
      <c r="E54" s="118">
        <v>0.27857692307692311</v>
      </c>
      <c r="F54" s="118">
        <v>0.3860384615384615</v>
      </c>
      <c r="G54" s="118">
        <v>2.226923076923077E-2</v>
      </c>
      <c r="H54" s="1051">
        <v>1.1377692307692309</v>
      </c>
      <c r="I54" s="1051"/>
      <c r="J54" s="1051"/>
      <c r="K54" s="1051"/>
      <c r="L54" s="118">
        <v>54.662000000000006</v>
      </c>
      <c r="M54" s="118">
        <v>5.6846153846153852E-2</v>
      </c>
      <c r="N54" s="118">
        <v>3.6623076923076918</v>
      </c>
      <c r="O54" s="118">
        <v>0.49253846153846165</v>
      </c>
      <c r="P54" s="118"/>
      <c r="Q54" s="118"/>
      <c r="R54" s="118"/>
    </row>
    <row r="55" spans="2:18">
      <c r="B55" s="1049"/>
      <c r="C55" s="132" t="s">
        <v>209</v>
      </c>
      <c r="D55" s="118">
        <v>0.50249180934771376</v>
      </c>
      <c r="E55" s="118">
        <v>2.6435087405829515E-2</v>
      </c>
      <c r="F55" s="118">
        <v>5.0710536001293667E-2</v>
      </c>
      <c r="G55" s="118">
        <v>3.1079971289958031E-2</v>
      </c>
      <c r="H55" s="1052">
        <v>0.31753418055182081</v>
      </c>
      <c r="I55" s="1052"/>
      <c r="J55" s="1052"/>
      <c r="K55" s="1052"/>
      <c r="L55" s="118">
        <v>0.32035068284615825</v>
      </c>
      <c r="M55" s="118">
        <v>5.3829874462192298E-2</v>
      </c>
      <c r="N55" s="118">
        <v>0.20041133086345575</v>
      </c>
      <c r="O55" s="118">
        <v>3.6868665036022964E-2</v>
      </c>
      <c r="P55" s="118"/>
      <c r="Q55" s="118"/>
      <c r="R55" s="118"/>
    </row>
    <row r="56" spans="2:18" ht="16.5">
      <c r="B56" s="1049"/>
      <c r="C56" s="132" t="s">
        <v>263</v>
      </c>
      <c r="D56" s="135">
        <v>-0.63643565850528305</v>
      </c>
      <c r="E56" s="135">
        <v>-18.065610859728505</v>
      </c>
      <c r="F56" s="135">
        <v>28.6794871794872</v>
      </c>
      <c r="G56" s="72"/>
      <c r="H56" s="1056">
        <v>-20.435718128025808</v>
      </c>
      <c r="I56" s="1056"/>
      <c r="J56" s="1056"/>
      <c r="K56" s="1056"/>
      <c r="L56" s="135">
        <v>1.1884487226953035</v>
      </c>
      <c r="M56" s="135">
        <v>5.2706552706552818</v>
      </c>
      <c r="N56" s="135">
        <v>3.7480932665068565</v>
      </c>
      <c r="O56" s="135">
        <v>20.13133208255163</v>
      </c>
      <c r="P56" s="135"/>
      <c r="Q56" s="135"/>
      <c r="R56" s="135"/>
    </row>
    <row r="57" spans="2:18" ht="17.25" thickBot="1">
      <c r="B57" s="1050"/>
      <c r="C57" s="133" t="s">
        <v>264</v>
      </c>
      <c r="D57" s="136">
        <v>1.2400939926875079</v>
      </c>
      <c r="E57" s="136">
        <v>9.4893313896392009</v>
      </c>
      <c r="F57" s="136">
        <v>13.136135658400274</v>
      </c>
      <c r="G57" s="136"/>
      <c r="H57" s="1057">
        <v>27.908487236655198</v>
      </c>
      <c r="I57" s="1057"/>
      <c r="J57" s="1057"/>
      <c r="K57" s="1057"/>
      <c r="L57" s="136">
        <v>0.58605737595799323</v>
      </c>
      <c r="M57" s="136">
        <v>94.693960488294977</v>
      </c>
      <c r="N57" s="136">
        <v>5.4722690636944442</v>
      </c>
      <c r="O57" s="136">
        <v>7.4854387860112199</v>
      </c>
      <c r="P57" s="136"/>
      <c r="Q57" s="136"/>
      <c r="R57" s="136"/>
    </row>
    <row r="58" spans="2:18">
      <c r="B58" s="118"/>
      <c r="C58" s="72"/>
      <c r="D58" s="72"/>
      <c r="E58" s="72"/>
      <c r="F58" s="72"/>
      <c r="G58" s="72"/>
      <c r="H58" s="72"/>
      <c r="I58" s="72"/>
      <c r="J58" s="72"/>
      <c r="K58" s="72"/>
      <c r="L58" s="72"/>
      <c r="M58" s="72"/>
      <c r="N58" s="72"/>
      <c r="O58" s="72"/>
      <c r="P58" s="72"/>
      <c r="Q58" s="72"/>
      <c r="R58" s="72"/>
    </row>
    <row r="59" spans="2:18">
      <c r="B59" s="72"/>
      <c r="C59" s="72"/>
      <c r="D59" s="72"/>
      <c r="E59" s="72"/>
      <c r="F59" s="72"/>
      <c r="G59" s="72"/>
      <c r="H59" s="72"/>
      <c r="I59" s="72"/>
      <c r="J59" s="72"/>
      <c r="K59" s="72"/>
      <c r="L59" s="72"/>
      <c r="M59" s="72"/>
      <c r="N59" s="72"/>
      <c r="O59" s="72"/>
      <c r="P59" s="72"/>
      <c r="Q59" s="72"/>
      <c r="R59" s="72"/>
    </row>
    <row r="60" spans="2:18" ht="18" customHeight="1">
      <c r="B60" s="1054" t="s">
        <v>265</v>
      </c>
      <c r="C60" s="1055"/>
      <c r="D60" s="1055"/>
      <c r="E60" s="1055"/>
      <c r="F60" s="1055"/>
      <c r="G60" s="1055"/>
      <c r="H60" s="1055"/>
      <c r="I60" s="1055"/>
      <c r="J60" s="1055"/>
      <c r="K60" s="1055"/>
      <c r="L60" s="1055"/>
      <c r="M60" s="72"/>
      <c r="N60" s="72"/>
      <c r="O60" s="72"/>
      <c r="P60" s="72"/>
      <c r="Q60" s="72"/>
      <c r="R60" s="72"/>
    </row>
    <row r="61" spans="2:18" ht="18" customHeight="1">
      <c r="B61" s="1055"/>
      <c r="C61" s="1055"/>
      <c r="D61" s="1055"/>
      <c r="E61" s="1055"/>
      <c r="F61" s="1055"/>
      <c r="G61" s="1055"/>
      <c r="H61" s="1055"/>
      <c r="I61" s="1055"/>
      <c r="J61" s="1055"/>
      <c r="K61" s="1055"/>
      <c r="L61" s="1055"/>
      <c r="M61" s="72"/>
      <c r="N61" s="72"/>
      <c r="O61" s="72"/>
      <c r="P61" s="72"/>
      <c r="Q61" s="72"/>
      <c r="R61" s="72"/>
    </row>
    <row r="62" spans="2:18">
      <c r="B62" s="73"/>
      <c r="C62" s="72"/>
      <c r="D62" s="72"/>
      <c r="E62" s="72"/>
      <c r="F62" s="72"/>
      <c r="G62" s="72"/>
      <c r="H62" s="72"/>
      <c r="I62" s="72"/>
      <c r="J62" s="72"/>
      <c r="K62" s="72"/>
      <c r="L62" s="72"/>
      <c r="M62" s="72"/>
      <c r="N62" s="72"/>
      <c r="O62" s="72"/>
      <c r="P62" s="72"/>
      <c r="Q62" s="72"/>
      <c r="R62" s="72"/>
    </row>
  </sheetData>
  <mergeCells count="14">
    <mergeCell ref="B60:L61"/>
    <mergeCell ref="B28:B57"/>
    <mergeCell ref="H54:K54"/>
    <mergeCell ref="H55:K55"/>
    <mergeCell ref="H56:K56"/>
    <mergeCell ref="H57:K57"/>
    <mergeCell ref="B5:C5"/>
    <mergeCell ref="B7:C7"/>
    <mergeCell ref="H7:K7"/>
    <mergeCell ref="B8:B27"/>
    <mergeCell ref="H24:K24"/>
    <mergeCell ref="H25:K25"/>
    <mergeCell ref="H26:K26"/>
    <mergeCell ref="H27:K2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94524-5D14-405D-B4FC-BAC58559EBBD}">
  <dimension ref="B2:AR246"/>
  <sheetViews>
    <sheetView workbookViewId="0"/>
  </sheetViews>
  <sheetFormatPr baseColWidth="10" defaultColWidth="9.140625" defaultRowHeight="15"/>
  <cols>
    <col min="1" max="1" width="3" style="73" customWidth="1"/>
    <col min="2" max="2" width="21.5703125" style="73" customWidth="1"/>
    <col min="3" max="3" width="23" style="73" bestFit="1" customWidth="1"/>
    <col min="4" max="4" width="18.85546875" style="73" bestFit="1" customWidth="1"/>
    <col min="5" max="5" width="10.28515625" style="73" bestFit="1" customWidth="1"/>
    <col min="6" max="6" width="11.7109375" style="73" bestFit="1" customWidth="1"/>
    <col min="7" max="7" width="10.85546875" style="73" bestFit="1" customWidth="1"/>
    <col min="8" max="8" width="13.28515625" style="73" customWidth="1"/>
    <col min="9" max="9" width="20.140625" style="73" bestFit="1" customWidth="1"/>
    <col min="10" max="10" width="16" style="113" bestFit="1" customWidth="1"/>
    <col min="11" max="11" width="25.140625" style="113" bestFit="1" customWidth="1"/>
    <col min="12" max="15" width="6" style="73" bestFit="1" customWidth="1"/>
    <col min="16" max="16" width="6.42578125" style="73" bestFit="1" customWidth="1"/>
    <col min="17" max="17" width="6.5703125" style="73" bestFit="1" customWidth="1"/>
    <col min="18" max="18" width="6.28515625" style="73" bestFit="1" customWidth="1"/>
    <col min="19" max="19" width="7" style="73" bestFit="1" customWidth="1"/>
    <col min="20" max="21" width="6" style="73" bestFit="1" customWidth="1"/>
    <col min="22" max="22" width="5.7109375" style="73" bestFit="1" customWidth="1"/>
    <col min="23" max="24" width="6" style="73" bestFit="1" customWidth="1"/>
    <col min="25" max="25" width="9.85546875" style="73" bestFit="1" customWidth="1"/>
    <col min="26" max="26" width="9.42578125" style="73" bestFit="1" customWidth="1"/>
    <col min="27" max="27" width="7.28515625" style="73" bestFit="1" customWidth="1"/>
    <col min="28" max="28" width="3.28515625" style="73" customWidth="1"/>
    <col min="29" max="29" width="8.7109375" style="73" customWidth="1"/>
    <col min="30" max="33" width="8.85546875" style="73" customWidth="1"/>
    <col min="34" max="34" width="1.140625" style="73" customWidth="1"/>
    <col min="35" max="38" width="9.42578125" style="73" customWidth="1"/>
    <col min="39" max="39" width="4.28515625" style="73" customWidth="1"/>
    <col min="40" max="40" width="9.140625" style="73"/>
    <col min="41" max="41" width="26.42578125" style="73" bestFit="1" customWidth="1"/>
    <col min="42" max="42" width="33.28515625" style="73" bestFit="1" customWidth="1"/>
    <col min="43" max="16384" width="9.140625" style="73"/>
  </cols>
  <sheetData>
    <row r="2" spans="2:40" ht="18.75">
      <c r="B2" s="80" t="s">
        <v>2579</v>
      </c>
      <c r="AE2" s="137"/>
      <c r="AF2" s="137"/>
      <c r="AG2" s="137"/>
      <c r="AJ2" s="137"/>
      <c r="AK2" s="137"/>
      <c r="AL2" s="137"/>
      <c r="AN2" s="113"/>
    </row>
    <row r="3" spans="2:40" ht="15.75" customHeight="1">
      <c r="K3" s="138"/>
      <c r="AD3" s="1058" t="s">
        <v>266</v>
      </c>
      <c r="AE3" s="1058"/>
      <c r="AF3" s="1058"/>
      <c r="AG3" s="1058"/>
      <c r="AI3" s="1058" t="s">
        <v>267</v>
      </c>
      <c r="AJ3" s="1058"/>
      <c r="AK3" s="1058"/>
      <c r="AL3" s="1058"/>
      <c r="AN3" s="113"/>
    </row>
    <row r="4" spans="2:40">
      <c r="L4" s="139"/>
      <c r="M4" s="139"/>
      <c r="N4" s="139"/>
      <c r="O4" s="139"/>
      <c r="P4" s="139"/>
      <c r="Q4" s="139"/>
      <c r="R4" s="139"/>
      <c r="S4" s="139"/>
      <c r="T4" s="139"/>
      <c r="U4" s="139"/>
      <c r="W4" s="139"/>
      <c r="X4" s="139"/>
      <c r="AD4" s="1058"/>
      <c r="AE4" s="1058"/>
      <c r="AF4" s="1058"/>
      <c r="AG4" s="1058"/>
      <c r="AI4" s="1058"/>
      <c r="AJ4" s="1058"/>
      <c r="AK4" s="1058"/>
      <c r="AL4" s="1058"/>
    </row>
    <row r="5" spans="2:40" ht="18" thickBot="1">
      <c r="B5" s="75"/>
      <c r="C5" s="75"/>
      <c r="D5" s="75"/>
      <c r="E5" s="75"/>
      <c r="F5" s="75"/>
      <c r="G5" s="75"/>
      <c r="H5" s="75"/>
      <c r="I5" s="75"/>
      <c r="J5" s="75"/>
      <c r="K5" s="140"/>
      <c r="L5" s="141" t="s">
        <v>268</v>
      </c>
      <c r="M5" s="141" t="s">
        <v>269</v>
      </c>
      <c r="N5" s="141" t="s">
        <v>270</v>
      </c>
      <c r="O5" s="141" t="s">
        <v>271</v>
      </c>
      <c r="P5" s="141" t="s">
        <v>272</v>
      </c>
      <c r="Q5" s="141" t="s">
        <v>273</v>
      </c>
      <c r="R5" s="141" t="s">
        <v>274</v>
      </c>
      <c r="S5" s="141" t="s">
        <v>275</v>
      </c>
      <c r="T5" s="141" t="s">
        <v>256</v>
      </c>
      <c r="U5" s="141" t="s">
        <v>257</v>
      </c>
      <c r="V5" s="141" t="s">
        <v>276</v>
      </c>
      <c r="W5" s="141" t="s">
        <v>149</v>
      </c>
      <c r="X5" s="141" t="s">
        <v>220</v>
      </c>
      <c r="Y5" s="142" t="s">
        <v>277</v>
      </c>
      <c r="Z5" s="142" t="s">
        <v>258</v>
      </c>
      <c r="AA5" s="142" t="s">
        <v>153</v>
      </c>
      <c r="AB5" s="142"/>
      <c r="AC5" s="74" t="s">
        <v>278</v>
      </c>
      <c r="AD5" s="114" t="s">
        <v>279</v>
      </c>
      <c r="AE5" s="114" t="s">
        <v>280</v>
      </c>
      <c r="AF5" s="114" t="s">
        <v>281</v>
      </c>
      <c r="AG5" s="114" t="s">
        <v>282</v>
      </c>
      <c r="AH5" s="75"/>
      <c r="AI5" s="114" t="s">
        <v>279</v>
      </c>
      <c r="AJ5" s="114" t="s">
        <v>280</v>
      </c>
      <c r="AK5" s="114" t="s">
        <v>281</v>
      </c>
      <c r="AL5" s="114" t="s">
        <v>282</v>
      </c>
    </row>
    <row r="6" spans="2:40">
      <c r="B6" s="143"/>
      <c r="J6" s="73"/>
      <c r="K6" s="123" t="s">
        <v>204</v>
      </c>
      <c r="L6" s="144">
        <v>3.3224212242525995E-2</v>
      </c>
      <c r="M6" s="144">
        <v>2.3104293954283275E-2</v>
      </c>
      <c r="N6" s="144">
        <v>1.9879209418368939E-2</v>
      </c>
      <c r="O6" s="144">
        <v>7.840989974937343E-2</v>
      </c>
      <c r="P6" s="144">
        <v>5.3712827472013246E-2</v>
      </c>
      <c r="Q6" s="144">
        <v>5.4230076151189022E-2</v>
      </c>
      <c r="R6" s="144">
        <v>0.10053011617674194</v>
      </c>
      <c r="S6" s="144">
        <v>9.6575890684469964E-2</v>
      </c>
      <c r="T6" s="144">
        <v>2.0568189530415691E-2</v>
      </c>
      <c r="U6" s="144">
        <v>6.8698533440773563E-2</v>
      </c>
      <c r="V6" s="68"/>
      <c r="W6" s="144">
        <v>4.1200000000000001E-2</v>
      </c>
      <c r="X6" s="144">
        <v>1.17E-2</v>
      </c>
      <c r="Y6" s="145"/>
      <c r="Z6" s="145"/>
      <c r="AA6" s="145"/>
      <c r="AB6" s="145"/>
      <c r="AD6" s="113"/>
      <c r="AE6" s="113"/>
      <c r="AF6" s="113"/>
      <c r="AG6" s="113"/>
      <c r="AI6" s="113"/>
      <c r="AJ6" s="113"/>
      <c r="AK6" s="113"/>
      <c r="AL6" s="113"/>
    </row>
    <row r="7" spans="2:40" s="153" customFormat="1" ht="36.75" thickBot="1">
      <c r="B7" s="146" t="s">
        <v>146</v>
      </c>
      <c r="C7" s="147" t="s">
        <v>145</v>
      </c>
      <c r="D7" s="146" t="s">
        <v>144</v>
      </c>
      <c r="E7" s="146" t="s">
        <v>283</v>
      </c>
      <c r="F7" s="146" t="s">
        <v>284</v>
      </c>
      <c r="G7" s="146" t="s">
        <v>143</v>
      </c>
      <c r="H7" s="140" t="s">
        <v>285</v>
      </c>
      <c r="I7" s="149" t="s">
        <v>140</v>
      </c>
      <c r="J7" s="140" t="s">
        <v>286</v>
      </c>
      <c r="K7" s="150" t="s">
        <v>287</v>
      </c>
      <c r="L7" s="151"/>
      <c r="M7" s="151"/>
      <c r="N7" s="151"/>
      <c r="O7" s="151"/>
      <c r="P7" s="151"/>
      <c r="Q7" s="151"/>
      <c r="R7" s="151"/>
      <c r="S7" s="151"/>
      <c r="T7" s="151"/>
      <c r="U7" s="151"/>
      <c r="V7" s="148"/>
      <c r="W7" s="151"/>
      <c r="X7" s="151"/>
      <c r="Y7" s="142"/>
      <c r="Z7" s="142"/>
      <c r="AA7" s="142"/>
      <c r="AB7" s="142"/>
      <c r="AC7" s="148"/>
      <c r="AD7" s="152"/>
      <c r="AE7" s="152"/>
      <c r="AF7" s="152"/>
      <c r="AG7" s="152"/>
      <c r="AH7" s="148"/>
      <c r="AI7" s="152"/>
      <c r="AJ7" s="152"/>
      <c r="AK7" s="152"/>
      <c r="AL7" s="152"/>
    </row>
    <row r="8" spans="2:40">
      <c r="B8" s="16" t="s">
        <v>288</v>
      </c>
      <c r="J8" s="73"/>
      <c r="K8" s="154"/>
      <c r="L8" s="155"/>
      <c r="M8" s="155"/>
      <c r="N8" s="155"/>
      <c r="O8" s="155"/>
      <c r="P8" s="155"/>
      <c r="Q8" s="155"/>
      <c r="R8" s="155"/>
      <c r="S8" s="155"/>
      <c r="T8" s="155"/>
      <c r="U8" s="155"/>
      <c r="W8" s="155"/>
      <c r="X8" s="155"/>
      <c r="Y8" s="145"/>
      <c r="Z8" s="145"/>
      <c r="AA8" s="145"/>
      <c r="AB8" s="145"/>
      <c r="AD8" s="113"/>
      <c r="AE8" s="113"/>
      <c r="AF8" s="113"/>
      <c r="AG8" s="113"/>
      <c r="AI8" s="113"/>
      <c r="AJ8" s="113"/>
      <c r="AK8" s="113"/>
      <c r="AL8" s="113"/>
    </row>
    <row r="9" spans="2:40" ht="17.25" customHeight="1">
      <c r="B9" s="41" t="s">
        <v>122</v>
      </c>
      <c r="C9" s="143" t="s">
        <v>121</v>
      </c>
      <c r="D9" s="143" t="s">
        <v>124</v>
      </c>
      <c r="E9" s="143" t="s">
        <v>289</v>
      </c>
      <c r="F9" s="143">
        <v>1.4</v>
      </c>
      <c r="G9" s="143">
        <v>910</v>
      </c>
      <c r="H9" s="156" t="s">
        <v>32</v>
      </c>
      <c r="I9" s="73" t="s">
        <v>290</v>
      </c>
      <c r="J9" s="157" t="s">
        <v>291</v>
      </c>
      <c r="K9" s="157" t="s">
        <v>292</v>
      </c>
      <c r="L9" s="118">
        <v>41.05</v>
      </c>
      <c r="M9" s="118">
        <v>0.76800000000000002</v>
      </c>
      <c r="N9" s="118">
        <v>1.7000000000000001E-2</v>
      </c>
      <c r="O9" s="158">
        <v>2.1999999999999999E-2</v>
      </c>
      <c r="P9" s="118">
        <v>0.41299999999999998</v>
      </c>
      <c r="Q9" s="118">
        <v>0.84399999999999997</v>
      </c>
      <c r="R9" s="158">
        <v>0</v>
      </c>
      <c r="S9" s="135">
        <v>0.501</v>
      </c>
      <c r="T9" s="118">
        <v>53.343000000000004</v>
      </c>
      <c r="U9" s="158">
        <v>0</v>
      </c>
      <c r="V9" s="118"/>
      <c r="W9" s="118">
        <v>3.8849999999999998</v>
      </c>
      <c r="X9" s="158">
        <v>7.0000000000000001E-3</v>
      </c>
      <c r="Y9" s="118">
        <v>100.85</v>
      </c>
      <c r="Z9" s="118">
        <v>1.6379999999999999</v>
      </c>
      <c r="AA9" s="159">
        <v>99.212999999999994</v>
      </c>
      <c r="AB9" s="160"/>
      <c r="AC9" s="139">
        <f t="shared" ref="AC9:AC28" si="0">X9/W9</f>
        <v>1.801801801801802E-3</v>
      </c>
      <c r="AD9" s="161">
        <v>1.0313246615343774</v>
      </c>
      <c r="AE9" s="118">
        <v>1.0280511088265531E-3</v>
      </c>
      <c r="AF9" s="161">
        <v>-3.2352712643203961E-2</v>
      </c>
      <c r="AG9" s="118">
        <v>1</v>
      </c>
      <c r="AI9" s="118">
        <v>0.99897194889117347</v>
      </c>
      <c r="AJ9" s="118">
        <v>1.0280511088265501E-3</v>
      </c>
      <c r="AK9" s="118">
        <v>0</v>
      </c>
      <c r="AL9" s="118">
        <v>1</v>
      </c>
    </row>
    <row r="10" spans="2:40" ht="17.25" customHeight="1">
      <c r="B10" s="41" t="s">
        <v>122</v>
      </c>
      <c r="C10" s="143" t="s">
        <v>121</v>
      </c>
      <c r="D10" s="143" t="s">
        <v>124</v>
      </c>
      <c r="E10" s="143" t="s">
        <v>289</v>
      </c>
      <c r="F10" s="143">
        <v>1.4</v>
      </c>
      <c r="G10" s="143">
        <v>910</v>
      </c>
      <c r="H10" s="156" t="s">
        <v>32</v>
      </c>
      <c r="I10" s="73" t="s">
        <v>290</v>
      </c>
      <c r="J10" s="157" t="s">
        <v>293</v>
      </c>
      <c r="K10" s="157" t="s">
        <v>294</v>
      </c>
      <c r="L10" s="118">
        <v>40.098999999999997</v>
      </c>
      <c r="M10" s="118">
        <v>0.89900000000000002</v>
      </c>
      <c r="N10" s="158">
        <v>0</v>
      </c>
      <c r="O10" s="158">
        <v>0</v>
      </c>
      <c r="P10" s="118">
        <v>0.504</v>
      </c>
      <c r="Q10" s="118">
        <v>1.173</v>
      </c>
      <c r="R10" s="135">
        <v>0.19600000000000001</v>
      </c>
      <c r="S10" s="118">
        <v>0.58299999999999996</v>
      </c>
      <c r="T10" s="118">
        <v>52.8</v>
      </c>
      <c r="U10" s="158">
        <v>0</v>
      </c>
      <c r="V10" s="118"/>
      <c r="W10" s="118">
        <v>3.9609999999999999</v>
      </c>
      <c r="X10" s="135">
        <v>1.6E-2</v>
      </c>
      <c r="Y10" s="118">
        <v>100.23099999999999</v>
      </c>
      <c r="Z10" s="118">
        <v>1.671</v>
      </c>
      <c r="AA10" s="159">
        <v>98.558999999999997</v>
      </c>
      <c r="AB10" s="160"/>
      <c r="AC10" s="139">
        <f t="shared" si="0"/>
        <v>4.039383993940924E-3</v>
      </c>
      <c r="AD10" s="161">
        <v>1.0514998672683833</v>
      </c>
      <c r="AE10" s="118">
        <v>2.3498311058892641E-3</v>
      </c>
      <c r="AF10" s="161">
        <v>-5.3849698374272559E-2</v>
      </c>
      <c r="AG10" s="118">
        <v>0.99999999999999989</v>
      </c>
      <c r="AI10" s="118">
        <v>0.99765016889411073</v>
      </c>
      <c r="AJ10" s="118">
        <v>2.3498311058892641E-3</v>
      </c>
      <c r="AK10" s="118">
        <v>0</v>
      </c>
      <c r="AL10" s="118">
        <v>1</v>
      </c>
    </row>
    <row r="11" spans="2:40" ht="17.25" customHeight="1">
      <c r="B11" s="41" t="s">
        <v>122</v>
      </c>
      <c r="C11" s="143" t="s">
        <v>127</v>
      </c>
      <c r="D11" s="73" t="s">
        <v>126</v>
      </c>
      <c r="E11" s="143" t="s">
        <v>289</v>
      </c>
      <c r="F11" s="73">
        <v>4.2</v>
      </c>
      <c r="G11" s="73">
        <v>840</v>
      </c>
      <c r="H11" s="156" t="s">
        <v>32</v>
      </c>
      <c r="I11" s="73" t="s">
        <v>290</v>
      </c>
      <c r="J11" s="113" t="s">
        <v>295</v>
      </c>
      <c r="K11" s="113" t="s">
        <v>292</v>
      </c>
      <c r="L11" s="118">
        <v>40.380000000000003</v>
      </c>
      <c r="M11" s="118">
        <v>1.2929999999999999</v>
      </c>
      <c r="N11" s="118"/>
      <c r="O11" s="158">
        <v>0</v>
      </c>
      <c r="P11" s="118">
        <v>0.77100000000000002</v>
      </c>
      <c r="Q11" s="118">
        <v>1.6060000000000001</v>
      </c>
      <c r="R11" s="135">
        <v>0.25600000000000001</v>
      </c>
      <c r="S11" s="118">
        <v>0.80100000000000005</v>
      </c>
      <c r="T11" s="118">
        <v>52.03</v>
      </c>
      <c r="U11" s="118">
        <v>0.35799999999999998</v>
      </c>
      <c r="V11" s="118">
        <v>-0.217</v>
      </c>
      <c r="W11" s="118">
        <v>3.9830000000000001</v>
      </c>
      <c r="X11" s="135">
        <v>1.4999999999999999E-2</v>
      </c>
      <c r="Y11" s="118">
        <v>101.494</v>
      </c>
      <c r="Z11" s="118">
        <v>1.681</v>
      </c>
      <c r="AA11" s="159">
        <v>99.813000000000002</v>
      </c>
      <c r="AB11" s="160"/>
      <c r="AC11" s="139">
        <f t="shared" si="0"/>
        <v>3.7660055234747677E-3</v>
      </c>
      <c r="AD11" s="161">
        <v>1.0573400584019115</v>
      </c>
      <c r="AE11" s="118">
        <v>2.2029666617711849E-3</v>
      </c>
      <c r="AF11" s="161">
        <v>-5.9543025063682663E-2</v>
      </c>
      <c r="AG11" s="118">
        <v>0.99999999999999989</v>
      </c>
      <c r="AI11" s="118">
        <v>1</v>
      </c>
      <c r="AJ11" s="118">
        <v>0</v>
      </c>
      <c r="AK11" s="118">
        <v>0</v>
      </c>
      <c r="AL11" s="118">
        <v>1</v>
      </c>
    </row>
    <row r="12" spans="2:40" ht="17.25" customHeight="1">
      <c r="B12" s="41" t="s">
        <v>122</v>
      </c>
      <c r="C12" s="143" t="s">
        <v>127</v>
      </c>
      <c r="D12" s="73" t="s">
        <v>126</v>
      </c>
      <c r="E12" s="143" t="s">
        <v>289</v>
      </c>
      <c r="F12" s="73">
        <v>4.2</v>
      </c>
      <c r="G12" s="73">
        <v>840</v>
      </c>
      <c r="H12" s="156" t="s">
        <v>32</v>
      </c>
      <c r="I12" s="73" t="s">
        <v>290</v>
      </c>
      <c r="J12" s="113" t="s">
        <v>296</v>
      </c>
      <c r="K12" s="113" t="s">
        <v>297</v>
      </c>
      <c r="L12" s="118">
        <v>41.963000000000001</v>
      </c>
      <c r="M12" s="118">
        <v>0.51900000000000002</v>
      </c>
      <c r="N12" s="118"/>
      <c r="O12" s="158">
        <v>5.6000000000000001E-2</v>
      </c>
      <c r="P12" s="118">
        <v>0.43</v>
      </c>
      <c r="Q12" s="118">
        <v>0.97599999999999998</v>
      </c>
      <c r="R12" s="158">
        <v>0.104</v>
      </c>
      <c r="S12" s="135">
        <v>0.33600000000000002</v>
      </c>
      <c r="T12" s="118">
        <v>53.37</v>
      </c>
      <c r="U12" s="118">
        <v>0.34699999999999998</v>
      </c>
      <c r="V12" s="118">
        <v>-0.57599999999999996</v>
      </c>
      <c r="W12" s="118">
        <v>4.7679999999999998</v>
      </c>
      <c r="X12" s="135">
        <v>1.7000000000000001E-2</v>
      </c>
      <c r="Y12" s="118">
        <v>102.886</v>
      </c>
      <c r="Z12" s="118">
        <v>2.012</v>
      </c>
      <c r="AA12" s="159">
        <v>100.874</v>
      </c>
      <c r="AB12" s="160"/>
      <c r="AC12" s="139">
        <f t="shared" si="0"/>
        <v>3.5654362416107387E-3</v>
      </c>
      <c r="AD12" s="161">
        <v>1.2657286965755243</v>
      </c>
      <c r="AE12" s="118">
        <v>2.4966955500073432E-3</v>
      </c>
      <c r="AF12" s="161">
        <v>-0.2682253921255317</v>
      </c>
      <c r="AG12" s="118">
        <v>1</v>
      </c>
      <c r="AI12" s="118">
        <v>1</v>
      </c>
      <c r="AJ12" s="118">
        <v>2.4966955500073432E-3</v>
      </c>
      <c r="AK12" s="118">
        <v>0</v>
      </c>
      <c r="AL12" s="118">
        <v>1.0024966955500074</v>
      </c>
    </row>
    <row r="13" spans="2:40" ht="17.25" customHeight="1">
      <c r="B13" s="41" t="s">
        <v>122</v>
      </c>
      <c r="C13" s="143" t="s">
        <v>127</v>
      </c>
      <c r="D13" s="73" t="s">
        <v>126</v>
      </c>
      <c r="E13" s="143" t="s">
        <v>289</v>
      </c>
      <c r="F13" s="73">
        <v>4.2</v>
      </c>
      <c r="G13" s="73">
        <v>840</v>
      </c>
      <c r="H13" s="156" t="s">
        <v>32</v>
      </c>
      <c r="I13" s="73" t="s">
        <v>290</v>
      </c>
      <c r="J13" s="113" t="s">
        <v>298</v>
      </c>
      <c r="K13" s="113" t="s">
        <v>292</v>
      </c>
      <c r="L13" s="118">
        <v>41.075000000000003</v>
      </c>
      <c r="M13" s="118">
        <v>0.86499999999999999</v>
      </c>
      <c r="N13" s="118"/>
      <c r="O13" s="158">
        <v>0</v>
      </c>
      <c r="P13" s="118">
        <v>0.504</v>
      </c>
      <c r="Q13" s="118">
        <v>1.123</v>
      </c>
      <c r="R13" s="158">
        <v>5.3999999999999999E-2</v>
      </c>
      <c r="S13" s="135">
        <v>0.59599999999999997</v>
      </c>
      <c r="T13" s="118">
        <v>53.134</v>
      </c>
      <c r="U13" s="118">
        <v>0.32200000000000001</v>
      </c>
      <c r="V13" s="118">
        <v>-0.27500000000000002</v>
      </c>
      <c r="W13" s="118">
        <v>4.1269999999999998</v>
      </c>
      <c r="X13" s="135">
        <v>1.7000000000000001E-2</v>
      </c>
      <c r="Y13" s="118">
        <v>101.819</v>
      </c>
      <c r="Z13" s="118">
        <v>1.742</v>
      </c>
      <c r="AA13" s="159">
        <v>100.077</v>
      </c>
      <c r="AB13" s="160"/>
      <c r="AC13" s="139">
        <f t="shared" si="0"/>
        <v>4.1192149260964386E-3</v>
      </c>
      <c r="AD13" s="161">
        <v>1.0955667640031854</v>
      </c>
      <c r="AE13" s="118">
        <v>2.4966955500073432E-3</v>
      </c>
      <c r="AF13" s="161">
        <v>-9.8063459553192761E-2</v>
      </c>
      <c r="AG13" s="118">
        <v>1</v>
      </c>
      <c r="AI13" s="118">
        <v>1</v>
      </c>
      <c r="AJ13" s="118">
        <v>2.4966955500073432E-3</v>
      </c>
      <c r="AK13" s="118">
        <v>0</v>
      </c>
      <c r="AL13" s="118">
        <v>1.0024966955500074</v>
      </c>
    </row>
    <row r="14" spans="2:40" ht="17.25" customHeight="1">
      <c r="B14" s="41" t="s">
        <v>122</v>
      </c>
      <c r="C14" s="143" t="s">
        <v>127</v>
      </c>
      <c r="D14" s="73" t="s">
        <v>126</v>
      </c>
      <c r="E14" s="143" t="s">
        <v>289</v>
      </c>
      <c r="F14" s="73">
        <v>4.2</v>
      </c>
      <c r="G14" s="73">
        <v>840</v>
      </c>
      <c r="H14" s="156" t="s">
        <v>32</v>
      </c>
      <c r="I14" s="73" t="s">
        <v>290</v>
      </c>
      <c r="J14" s="113" t="s">
        <v>299</v>
      </c>
      <c r="K14" s="113" t="s">
        <v>292</v>
      </c>
      <c r="L14" s="118">
        <v>41.496000000000002</v>
      </c>
      <c r="M14" s="118">
        <v>0.65800000000000003</v>
      </c>
      <c r="N14" s="118"/>
      <c r="O14" s="135">
        <v>0.09</v>
      </c>
      <c r="P14" s="118">
        <v>0.33</v>
      </c>
      <c r="Q14" s="118">
        <v>0.97</v>
      </c>
      <c r="R14" s="158">
        <v>0.109</v>
      </c>
      <c r="S14" s="135">
        <v>0.46899999999999997</v>
      </c>
      <c r="T14" s="118">
        <v>53.436</v>
      </c>
      <c r="U14" s="135">
        <v>0.152</v>
      </c>
      <c r="V14" s="118">
        <v>-0.36299999999999999</v>
      </c>
      <c r="W14" s="118">
        <v>4.3170000000000002</v>
      </c>
      <c r="X14" s="135">
        <v>2.1000000000000001E-2</v>
      </c>
      <c r="Y14" s="118">
        <v>102.048</v>
      </c>
      <c r="Z14" s="118">
        <v>1.823</v>
      </c>
      <c r="AA14" s="159">
        <v>100.226</v>
      </c>
      <c r="AB14" s="160"/>
      <c r="AC14" s="139">
        <f t="shared" si="0"/>
        <v>4.864489228630994E-3</v>
      </c>
      <c r="AD14" s="161">
        <v>1.1460047783382001</v>
      </c>
      <c r="AE14" s="118">
        <v>3.0841533264796593E-3</v>
      </c>
      <c r="AF14" s="161">
        <v>-0.14908893166467979</v>
      </c>
      <c r="AG14" s="118">
        <v>1</v>
      </c>
      <c r="AI14" s="118">
        <v>1</v>
      </c>
      <c r="AJ14" s="118">
        <v>3.0841533264796593E-3</v>
      </c>
      <c r="AK14" s="118">
        <v>0</v>
      </c>
      <c r="AL14" s="118">
        <v>1.0030841533264796</v>
      </c>
    </row>
    <row r="15" spans="2:40" ht="17.25" customHeight="1">
      <c r="B15" s="41" t="s">
        <v>122</v>
      </c>
      <c r="C15" s="143" t="s">
        <v>127</v>
      </c>
      <c r="D15" s="73" t="s">
        <v>126</v>
      </c>
      <c r="E15" s="143" t="s">
        <v>289</v>
      </c>
      <c r="F15" s="73">
        <v>4.2</v>
      </c>
      <c r="G15" s="73">
        <v>840</v>
      </c>
      <c r="H15" s="156" t="s">
        <v>32</v>
      </c>
      <c r="I15" s="73" t="s">
        <v>290</v>
      </c>
      <c r="J15" s="113" t="s">
        <v>300</v>
      </c>
      <c r="K15" s="113" t="s">
        <v>292</v>
      </c>
      <c r="L15" s="118">
        <v>39.314999999999998</v>
      </c>
      <c r="M15" s="118">
        <v>1.5329999999999999</v>
      </c>
      <c r="N15" s="118"/>
      <c r="O15" s="118">
        <v>0.111</v>
      </c>
      <c r="P15" s="118">
        <v>0.74399999999999999</v>
      </c>
      <c r="Q15" s="118">
        <v>1.8109999999999999</v>
      </c>
      <c r="R15" s="135">
        <v>0.251</v>
      </c>
      <c r="S15" s="118">
        <v>0.96299999999999997</v>
      </c>
      <c r="T15" s="118">
        <v>51.265000000000001</v>
      </c>
      <c r="U15" s="118">
        <v>0.89700000000000002</v>
      </c>
      <c r="V15" s="118">
        <v>-0.26100000000000001</v>
      </c>
      <c r="W15" s="118">
        <v>4.0279999999999996</v>
      </c>
      <c r="X15" s="135">
        <v>1.7000000000000001E-2</v>
      </c>
      <c r="Y15" s="118">
        <v>100.935</v>
      </c>
      <c r="Z15" s="118">
        <v>1.7</v>
      </c>
      <c r="AA15" s="159">
        <v>99.234999999999999</v>
      </c>
      <c r="AB15" s="160"/>
      <c r="AC15" s="139">
        <f t="shared" si="0"/>
        <v>4.2204568023833178E-3</v>
      </c>
      <c r="AD15" s="161">
        <v>1.0692859039023095</v>
      </c>
      <c r="AE15" s="118">
        <v>2.4966955500073432E-3</v>
      </c>
      <c r="AF15" s="161">
        <v>-7.1782599452316825E-2</v>
      </c>
      <c r="AG15" s="118">
        <v>1</v>
      </c>
      <c r="AI15" s="118">
        <v>1</v>
      </c>
      <c r="AJ15" s="118">
        <v>2.4966955500073432E-3</v>
      </c>
      <c r="AK15" s="118">
        <v>0</v>
      </c>
      <c r="AL15" s="118">
        <v>1.0024966955500074</v>
      </c>
    </row>
    <row r="16" spans="2:40" ht="17.25" customHeight="1">
      <c r="B16" s="41" t="s">
        <v>122</v>
      </c>
      <c r="C16" s="143" t="s">
        <v>127</v>
      </c>
      <c r="D16" s="73" t="s">
        <v>126</v>
      </c>
      <c r="E16" s="143" t="s">
        <v>289</v>
      </c>
      <c r="F16" s="73">
        <v>4.2</v>
      </c>
      <c r="G16" s="73">
        <v>840</v>
      </c>
      <c r="H16" s="156" t="s">
        <v>32</v>
      </c>
      <c r="I16" s="73" t="s">
        <v>290</v>
      </c>
      <c r="J16" s="113" t="s">
        <v>301</v>
      </c>
      <c r="K16" s="113" t="s">
        <v>294</v>
      </c>
      <c r="L16" s="118">
        <v>40.270000000000003</v>
      </c>
      <c r="M16" s="118">
        <v>1.2270000000000001</v>
      </c>
      <c r="N16" s="118"/>
      <c r="O16" s="158">
        <v>4.4999999999999998E-2</v>
      </c>
      <c r="P16" s="118">
        <v>0.54700000000000004</v>
      </c>
      <c r="Q16" s="118">
        <v>1.3919999999999999</v>
      </c>
      <c r="R16" s="135">
        <v>0.23200000000000001</v>
      </c>
      <c r="S16" s="118">
        <v>0.82</v>
      </c>
      <c r="T16" s="118">
        <v>52.155000000000001</v>
      </c>
      <c r="U16" s="118">
        <v>0.22500000000000001</v>
      </c>
      <c r="V16" s="118">
        <v>-0.20699999999999999</v>
      </c>
      <c r="W16" s="118">
        <v>3.9569999999999999</v>
      </c>
      <c r="X16" s="158">
        <v>2E-3</v>
      </c>
      <c r="Y16" s="118">
        <v>100.871</v>
      </c>
      <c r="Z16" s="118">
        <v>1.6659999999999999</v>
      </c>
      <c r="AA16" s="159">
        <v>99.204999999999998</v>
      </c>
      <c r="AB16" s="160"/>
      <c r="AC16" s="139">
        <f t="shared" si="0"/>
        <v>5.0543340914834477E-4</v>
      </c>
      <c r="AD16" s="161">
        <v>1.0504380143350145</v>
      </c>
      <c r="AE16" s="118">
        <v>2.9372888823615801E-4</v>
      </c>
      <c r="AF16" s="161">
        <v>-5.073174322325065E-2</v>
      </c>
      <c r="AG16" s="118">
        <v>0.99999999999999989</v>
      </c>
      <c r="AI16" s="118">
        <v>1</v>
      </c>
      <c r="AJ16" s="118">
        <v>2.9372888823615801E-4</v>
      </c>
      <c r="AK16" s="118">
        <v>0</v>
      </c>
      <c r="AL16" s="118">
        <v>1.0002937288882361</v>
      </c>
    </row>
    <row r="17" spans="2:38" ht="17.25" customHeight="1">
      <c r="B17" s="41" t="s">
        <v>122</v>
      </c>
      <c r="C17" s="143" t="s">
        <v>121</v>
      </c>
      <c r="D17" s="143" t="s">
        <v>125</v>
      </c>
      <c r="E17" s="143" t="s">
        <v>289</v>
      </c>
      <c r="F17" s="143">
        <v>4.9000000000000004</v>
      </c>
      <c r="G17" s="143">
        <v>810</v>
      </c>
      <c r="H17" s="156" t="s">
        <v>32</v>
      </c>
      <c r="I17" s="73" t="s">
        <v>290</v>
      </c>
      <c r="J17" s="157" t="s">
        <v>302</v>
      </c>
      <c r="K17" s="157" t="s">
        <v>294</v>
      </c>
      <c r="L17" s="118">
        <v>38.411000000000001</v>
      </c>
      <c r="M17" s="118">
        <v>1.84</v>
      </c>
      <c r="N17" s="118">
        <v>1.4E-2</v>
      </c>
      <c r="O17" s="158">
        <v>1.0999999999999999E-2</v>
      </c>
      <c r="P17" s="118">
        <v>1.044</v>
      </c>
      <c r="Q17" s="118">
        <v>2.0619999999999998</v>
      </c>
      <c r="R17" s="135">
        <v>0.33200000000000002</v>
      </c>
      <c r="S17" s="118">
        <v>1.198</v>
      </c>
      <c r="T17" s="118">
        <v>51.113999999999997</v>
      </c>
      <c r="U17" s="118">
        <v>0.40200000000000002</v>
      </c>
      <c r="V17" s="118"/>
      <c r="W17" s="118">
        <v>3.661</v>
      </c>
      <c r="X17" s="158">
        <v>5.0000000000000001E-3</v>
      </c>
      <c r="Y17" s="118">
        <v>100.095</v>
      </c>
      <c r="Z17" s="118">
        <v>1.5429999999999999</v>
      </c>
      <c r="AA17" s="159">
        <v>98.552000000000007</v>
      </c>
      <c r="AB17" s="160"/>
      <c r="AC17" s="139">
        <f t="shared" si="0"/>
        <v>1.3657470636438131E-3</v>
      </c>
      <c r="AD17" s="118">
        <v>0.97186089726572877</v>
      </c>
      <c r="AE17" s="118">
        <v>7.3432222059039505E-4</v>
      </c>
      <c r="AF17" s="118">
        <v>2.7404780513680831E-2</v>
      </c>
      <c r="AG17" s="118">
        <v>1</v>
      </c>
      <c r="AI17" s="118">
        <v>0.97186089726572877</v>
      </c>
      <c r="AJ17" s="118">
        <v>7.3432222059039505E-4</v>
      </c>
      <c r="AK17" s="118">
        <v>2.7404780513680831E-2</v>
      </c>
      <c r="AL17" s="118">
        <v>1</v>
      </c>
    </row>
    <row r="18" spans="2:38" ht="17.25" customHeight="1">
      <c r="B18" s="41" t="s">
        <v>130</v>
      </c>
      <c r="C18" s="143" t="s">
        <v>127</v>
      </c>
      <c r="D18" s="73" t="s">
        <v>129</v>
      </c>
      <c r="E18" s="143" t="s">
        <v>289</v>
      </c>
      <c r="F18" s="73">
        <v>18.3</v>
      </c>
      <c r="G18" s="73">
        <v>780</v>
      </c>
      <c r="H18" s="156" t="s">
        <v>32</v>
      </c>
      <c r="I18" s="73" t="s">
        <v>128</v>
      </c>
      <c r="J18" s="113" t="s">
        <v>303</v>
      </c>
      <c r="K18" s="113" t="s">
        <v>292</v>
      </c>
      <c r="L18" s="118">
        <v>40.832000000000001</v>
      </c>
      <c r="M18" s="118">
        <v>0.83899999999999997</v>
      </c>
      <c r="N18" s="118"/>
      <c r="O18" s="158">
        <v>0</v>
      </c>
      <c r="P18" s="118">
        <v>0.40100000000000002</v>
      </c>
      <c r="Q18" s="118">
        <v>0.91500000000000004</v>
      </c>
      <c r="R18" s="158">
        <v>0.17799999999999999</v>
      </c>
      <c r="S18" s="135">
        <v>0.42899999999999999</v>
      </c>
      <c r="T18" s="118">
        <v>53.326000000000001</v>
      </c>
      <c r="U18" s="135">
        <v>0.17699999999999999</v>
      </c>
      <c r="V18" s="118">
        <v>-0.21099999999999999</v>
      </c>
      <c r="W18" s="118">
        <v>3.92</v>
      </c>
      <c r="X18" s="118">
        <v>0.129</v>
      </c>
      <c r="Y18" s="118">
        <v>101.14700000000001</v>
      </c>
      <c r="Z18" s="118">
        <v>1.68</v>
      </c>
      <c r="AA18" s="159">
        <v>99.466999999999999</v>
      </c>
      <c r="AB18" s="160"/>
      <c r="AC18" s="139">
        <f t="shared" si="0"/>
        <v>3.2908163265306122E-2</v>
      </c>
      <c r="AD18" s="161">
        <v>1.0406158747013539</v>
      </c>
      <c r="AE18" s="118">
        <v>1.8945513291232192E-2</v>
      </c>
      <c r="AF18" s="161">
        <v>-5.9561387992586048E-2</v>
      </c>
      <c r="AG18" s="118">
        <v>1</v>
      </c>
      <c r="AI18" s="118">
        <v>0.98105448670876783</v>
      </c>
      <c r="AJ18" s="118">
        <v>1.8945513291232192E-2</v>
      </c>
      <c r="AK18" s="118">
        <v>0</v>
      </c>
      <c r="AL18" s="118">
        <v>1</v>
      </c>
    </row>
    <row r="19" spans="2:38" ht="17.25" customHeight="1">
      <c r="B19" s="41" t="s">
        <v>130</v>
      </c>
      <c r="C19" s="143" t="s">
        <v>127</v>
      </c>
      <c r="D19" s="73" t="s">
        <v>129</v>
      </c>
      <c r="E19" s="143" t="s">
        <v>289</v>
      </c>
      <c r="F19" s="143">
        <v>18.3</v>
      </c>
      <c r="G19" s="143">
        <v>780</v>
      </c>
      <c r="H19" s="156" t="s">
        <v>32</v>
      </c>
      <c r="I19" s="73" t="s">
        <v>128</v>
      </c>
      <c r="J19" s="113" t="s">
        <v>304</v>
      </c>
      <c r="K19" s="113" t="s">
        <v>292</v>
      </c>
      <c r="L19" s="118">
        <v>40.371000000000002</v>
      </c>
      <c r="M19" s="118">
        <v>0.96299999999999997</v>
      </c>
      <c r="N19" s="118"/>
      <c r="O19" s="158">
        <v>5.6000000000000001E-2</v>
      </c>
      <c r="P19" s="118">
        <v>0.32600000000000001</v>
      </c>
      <c r="Q19" s="118">
        <v>0.85699999999999998</v>
      </c>
      <c r="R19" s="158">
        <v>0</v>
      </c>
      <c r="S19" s="118">
        <v>0.72499999999999998</v>
      </c>
      <c r="T19" s="118">
        <v>53.249000000000002</v>
      </c>
      <c r="U19" s="118">
        <v>0.23699999999999999</v>
      </c>
      <c r="V19" s="118">
        <v>-0.151</v>
      </c>
      <c r="W19" s="118">
        <v>3.7810000000000001</v>
      </c>
      <c r="X19" s="118">
        <v>0.13200000000000001</v>
      </c>
      <c r="Y19" s="118">
        <v>100.69799999999999</v>
      </c>
      <c r="Z19" s="118">
        <v>1.6220000000000001</v>
      </c>
      <c r="AA19" s="159">
        <v>99.075999999999993</v>
      </c>
      <c r="AB19" s="160"/>
      <c r="AC19" s="139">
        <f t="shared" si="0"/>
        <v>3.4911399100766995E-2</v>
      </c>
      <c r="AD19" s="161">
        <v>1.0037164852667906</v>
      </c>
      <c r="AE19" s="118">
        <v>1.9386106623586429E-2</v>
      </c>
      <c r="AF19" s="161">
        <v>-2.310259189037701E-2</v>
      </c>
      <c r="AG19" s="118">
        <v>1</v>
      </c>
      <c r="AI19" s="118">
        <v>0.98061389337641358</v>
      </c>
      <c r="AJ19" s="118">
        <v>1.9386106623586429E-2</v>
      </c>
      <c r="AK19" s="118">
        <v>0</v>
      </c>
      <c r="AL19" s="118">
        <v>1</v>
      </c>
    </row>
    <row r="20" spans="2:38" ht="17.25" customHeight="1">
      <c r="B20" s="41" t="s">
        <v>130</v>
      </c>
      <c r="C20" s="143" t="s">
        <v>127</v>
      </c>
      <c r="D20" s="73" t="s">
        <v>129</v>
      </c>
      <c r="E20" s="143" t="s">
        <v>289</v>
      </c>
      <c r="F20" s="73">
        <v>18.3</v>
      </c>
      <c r="G20" s="73">
        <v>780</v>
      </c>
      <c r="H20" s="156" t="s">
        <v>32</v>
      </c>
      <c r="I20" s="73" t="s">
        <v>128</v>
      </c>
      <c r="J20" s="113" t="s">
        <v>305</v>
      </c>
      <c r="K20" s="113" t="s">
        <v>292</v>
      </c>
      <c r="L20" s="118">
        <v>41.295999999999999</v>
      </c>
      <c r="M20" s="118">
        <v>0.98899999999999999</v>
      </c>
      <c r="N20" s="118"/>
      <c r="O20" s="158">
        <v>0</v>
      </c>
      <c r="P20" s="118">
        <v>0.223</v>
      </c>
      <c r="Q20" s="118">
        <v>0.63</v>
      </c>
      <c r="R20" s="158">
        <v>0.13400000000000001</v>
      </c>
      <c r="S20" s="135">
        <v>0.438</v>
      </c>
      <c r="T20" s="118">
        <v>53.533000000000001</v>
      </c>
      <c r="U20" s="118">
        <v>0.317</v>
      </c>
      <c r="V20" s="118">
        <v>-0.191</v>
      </c>
      <c r="W20" s="118">
        <v>3.91</v>
      </c>
      <c r="X20" s="118">
        <v>0.13500000000000001</v>
      </c>
      <c r="Y20" s="118">
        <v>101.60599999999999</v>
      </c>
      <c r="Z20" s="118">
        <v>1.677</v>
      </c>
      <c r="AA20" s="159">
        <v>99.929000000000002</v>
      </c>
      <c r="AB20" s="160"/>
      <c r="AC20" s="139">
        <f t="shared" si="0"/>
        <v>3.4526854219948853E-2</v>
      </c>
      <c r="AD20" s="161">
        <v>1.0379612423679321</v>
      </c>
      <c r="AE20" s="118">
        <v>1.9826699955940667E-2</v>
      </c>
      <c r="AF20" s="161">
        <v>-5.7787942323872743E-2</v>
      </c>
      <c r="AG20" s="118">
        <v>1</v>
      </c>
      <c r="AI20" s="118">
        <v>0.98017330004405934</v>
      </c>
      <c r="AJ20" s="118">
        <v>1.9826699955940667E-2</v>
      </c>
      <c r="AK20" s="118">
        <v>0</v>
      </c>
      <c r="AL20" s="118">
        <v>1</v>
      </c>
    </row>
    <row r="21" spans="2:38" ht="17.25" customHeight="1">
      <c r="B21" s="41" t="s">
        <v>130</v>
      </c>
      <c r="C21" s="143" t="s">
        <v>127</v>
      </c>
      <c r="D21" s="73" t="s">
        <v>129</v>
      </c>
      <c r="E21" s="143" t="s">
        <v>289</v>
      </c>
      <c r="F21" s="143">
        <v>18.3</v>
      </c>
      <c r="G21" s="143">
        <v>780</v>
      </c>
      <c r="H21" s="156" t="s">
        <v>32</v>
      </c>
      <c r="I21" s="73" t="s">
        <v>128</v>
      </c>
      <c r="J21" s="113" t="s">
        <v>306</v>
      </c>
      <c r="K21" s="113" t="s">
        <v>294</v>
      </c>
      <c r="L21" s="118">
        <v>41.311</v>
      </c>
      <c r="M21" s="118">
        <v>0.751</v>
      </c>
      <c r="N21" s="118"/>
      <c r="O21" s="158">
        <v>0</v>
      </c>
      <c r="P21" s="118">
        <v>0.29699999999999999</v>
      </c>
      <c r="Q21" s="118">
        <v>0.81599999999999995</v>
      </c>
      <c r="R21" s="158">
        <v>0.05</v>
      </c>
      <c r="S21" s="135">
        <v>0.40300000000000002</v>
      </c>
      <c r="T21" s="118">
        <v>53.472000000000001</v>
      </c>
      <c r="U21" s="158">
        <v>6.0999999999999999E-2</v>
      </c>
      <c r="V21" s="118">
        <v>-0.29399999999999998</v>
      </c>
      <c r="W21" s="118">
        <v>4.101</v>
      </c>
      <c r="X21" s="118">
        <v>0.13800000000000001</v>
      </c>
      <c r="Y21" s="118">
        <v>101.401</v>
      </c>
      <c r="Z21" s="118">
        <v>1.758</v>
      </c>
      <c r="AA21" s="159">
        <v>99.643000000000001</v>
      </c>
      <c r="AB21" s="160"/>
      <c r="AC21" s="139">
        <f t="shared" si="0"/>
        <v>3.3650329188002932E-2</v>
      </c>
      <c r="AD21" s="161">
        <v>1.0886647199362889</v>
      </c>
      <c r="AE21" s="118">
        <v>2.0267293288294904E-2</v>
      </c>
      <c r="AF21" s="161">
        <v>-0.10893201322458379</v>
      </c>
      <c r="AG21" s="118">
        <v>0.99999999999999989</v>
      </c>
      <c r="AI21" s="118">
        <v>0.97973270671170509</v>
      </c>
      <c r="AJ21" s="118">
        <v>2.0267293288294904E-2</v>
      </c>
      <c r="AK21" s="118">
        <v>0</v>
      </c>
      <c r="AL21" s="118">
        <v>1</v>
      </c>
    </row>
    <row r="22" spans="2:38" ht="17.25" customHeight="1">
      <c r="B22" s="41" t="s">
        <v>130</v>
      </c>
      <c r="C22" s="143" t="s">
        <v>127</v>
      </c>
      <c r="D22" s="73" t="s">
        <v>129</v>
      </c>
      <c r="E22" s="143" t="s">
        <v>289</v>
      </c>
      <c r="F22" s="73">
        <v>18.3</v>
      </c>
      <c r="G22" s="73">
        <v>780</v>
      </c>
      <c r="H22" s="156" t="s">
        <v>32</v>
      </c>
      <c r="I22" s="73" t="s">
        <v>128</v>
      </c>
      <c r="J22" s="113" t="s">
        <v>307</v>
      </c>
      <c r="K22" s="113" t="s">
        <v>297</v>
      </c>
      <c r="L22" s="118">
        <v>41.246000000000002</v>
      </c>
      <c r="M22" s="118">
        <v>0.628</v>
      </c>
      <c r="N22" s="118"/>
      <c r="O22" s="158">
        <v>0</v>
      </c>
      <c r="P22" s="118">
        <v>0.17100000000000001</v>
      </c>
      <c r="Q22" s="118">
        <v>0.78200000000000003</v>
      </c>
      <c r="R22" s="158">
        <v>4.4999999999999998E-2</v>
      </c>
      <c r="S22" s="135">
        <v>0.42499999999999999</v>
      </c>
      <c r="T22" s="118">
        <v>53.529000000000003</v>
      </c>
      <c r="U22" s="135">
        <v>0.16500000000000001</v>
      </c>
      <c r="V22" s="118">
        <v>-0.36699999999999999</v>
      </c>
      <c r="W22" s="118">
        <v>4.2460000000000004</v>
      </c>
      <c r="X22" s="118">
        <v>0.13</v>
      </c>
      <c r="Y22" s="118">
        <v>101.366</v>
      </c>
      <c r="Z22" s="118">
        <v>1.8169999999999999</v>
      </c>
      <c r="AA22" s="159">
        <v>99.549000000000007</v>
      </c>
      <c r="AB22" s="160"/>
      <c r="AC22" s="139">
        <f t="shared" si="0"/>
        <v>3.061705134243994E-2</v>
      </c>
      <c r="AD22" s="161">
        <v>1.1271568887709054</v>
      </c>
      <c r="AE22" s="118">
        <v>1.9092377735350271E-2</v>
      </c>
      <c r="AF22" s="161">
        <v>-0.14624926650625564</v>
      </c>
      <c r="AG22" s="118">
        <v>1</v>
      </c>
      <c r="AI22" s="118">
        <v>0.98090762226464978</v>
      </c>
      <c r="AJ22" s="118">
        <v>1.9092377735350271E-2</v>
      </c>
      <c r="AK22" s="118">
        <v>0</v>
      </c>
      <c r="AL22" s="118">
        <v>1</v>
      </c>
    </row>
    <row r="23" spans="2:38" ht="17.25" customHeight="1">
      <c r="B23" s="41" t="s">
        <v>130</v>
      </c>
      <c r="C23" s="143" t="s">
        <v>127</v>
      </c>
      <c r="D23" s="73" t="s">
        <v>129</v>
      </c>
      <c r="E23" s="143" t="s">
        <v>289</v>
      </c>
      <c r="F23" s="143">
        <v>18.3</v>
      </c>
      <c r="G23" s="143">
        <v>780</v>
      </c>
      <c r="H23" s="156" t="s">
        <v>32</v>
      </c>
      <c r="I23" s="73" t="s">
        <v>128</v>
      </c>
      <c r="J23" s="113" t="s">
        <v>308</v>
      </c>
      <c r="K23" s="113" t="s">
        <v>297</v>
      </c>
      <c r="L23" s="118">
        <v>39.533999999999999</v>
      </c>
      <c r="M23" s="118">
        <v>1.5369999999999999</v>
      </c>
      <c r="N23" s="118"/>
      <c r="O23" s="158">
        <v>0</v>
      </c>
      <c r="P23" s="118">
        <v>0.47</v>
      </c>
      <c r="Q23" s="118">
        <v>1.391</v>
      </c>
      <c r="R23" s="158">
        <v>0.16300000000000001</v>
      </c>
      <c r="S23" s="118">
        <v>0.81200000000000006</v>
      </c>
      <c r="T23" s="118">
        <v>52.118000000000002</v>
      </c>
      <c r="U23" s="158">
        <v>2.4E-2</v>
      </c>
      <c r="V23" s="118">
        <v>-0.38600000000000001</v>
      </c>
      <c r="W23" s="118">
        <v>4.2270000000000003</v>
      </c>
      <c r="X23" s="118">
        <v>0.115</v>
      </c>
      <c r="Y23" s="118">
        <v>100.392</v>
      </c>
      <c r="Z23" s="118">
        <v>1.806</v>
      </c>
      <c r="AA23" s="159">
        <v>98.585999999999999</v>
      </c>
      <c r="AB23" s="160"/>
      <c r="AC23" s="139">
        <f t="shared" si="0"/>
        <v>2.7206056304707831E-2</v>
      </c>
      <c r="AD23" s="161">
        <v>1.1221130873374039</v>
      </c>
      <c r="AE23" s="118">
        <v>1.6889411073579087E-2</v>
      </c>
      <c r="AF23" s="161">
        <v>-0.13900249841098297</v>
      </c>
      <c r="AG23" s="118">
        <v>1</v>
      </c>
      <c r="AI23" s="118">
        <v>0.98311058892642089</v>
      </c>
      <c r="AJ23" s="118">
        <v>1.6889411073579087E-2</v>
      </c>
      <c r="AK23" s="118">
        <v>0</v>
      </c>
      <c r="AL23" s="118">
        <v>1</v>
      </c>
    </row>
    <row r="24" spans="2:38" ht="17.25" customHeight="1">
      <c r="B24" s="41" t="s">
        <v>130</v>
      </c>
      <c r="C24" s="143" t="s">
        <v>127</v>
      </c>
      <c r="D24" s="73" t="s">
        <v>129</v>
      </c>
      <c r="E24" s="143" t="s">
        <v>289</v>
      </c>
      <c r="F24" s="73">
        <v>18.3</v>
      </c>
      <c r="G24" s="73">
        <v>780</v>
      </c>
      <c r="H24" s="156" t="s">
        <v>32</v>
      </c>
      <c r="I24" s="73" t="s">
        <v>128</v>
      </c>
      <c r="J24" s="113" t="s">
        <v>309</v>
      </c>
      <c r="K24" s="113" t="s">
        <v>292</v>
      </c>
      <c r="L24" s="118">
        <v>41.662999999999997</v>
      </c>
      <c r="M24" s="118">
        <v>0.45600000000000002</v>
      </c>
      <c r="N24" s="118"/>
      <c r="O24" s="158">
        <v>0</v>
      </c>
      <c r="P24" s="118">
        <v>0.112</v>
      </c>
      <c r="Q24" s="118">
        <v>0.752</v>
      </c>
      <c r="R24" s="158">
        <v>1.4999999999999999E-2</v>
      </c>
      <c r="S24" s="135">
        <v>0.28799999999999998</v>
      </c>
      <c r="T24" s="118">
        <v>53.773000000000003</v>
      </c>
      <c r="U24" s="135">
        <v>0.17100000000000001</v>
      </c>
      <c r="V24" s="118">
        <v>-0.222</v>
      </c>
      <c r="W24" s="118">
        <v>3.9660000000000002</v>
      </c>
      <c r="X24" s="118">
        <v>0.13200000000000001</v>
      </c>
      <c r="Y24" s="118">
        <v>101.328</v>
      </c>
      <c r="Z24" s="118">
        <v>1.7</v>
      </c>
      <c r="AA24" s="159">
        <v>99.628</v>
      </c>
      <c r="AB24" s="160"/>
      <c r="AC24" s="139">
        <f t="shared" si="0"/>
        <v>3.3282904689863842E-2</v>
      </c>
      <c r="AD24" s="161">
        <v>1.0528271834350944</v>
      </c>
      <c r="AE24" s="118">
        <v>1.9386106623586429E-2</v>
      </c>
      <c r="AF24" s="161">
        <v>-7.2213290058680837E-2</v>
      </c>
      <c r="AG24" s="118">
        <v>1</v>
      </c>
      <c r="AI24" s="118">
        <v>0.98061389337641358</v>
      </c>
      <c r="AJ24" s="118">
        <v>1.9386106623586429E-2</v>
      </c>
      <c r="AK24" s="118">
        <v>0</v>
      </c>
      <c r="AL24" s="118">
        <v>1</v>
      </c>
    </row>
    <row r="25" spans="2:38" ht="17.25" customHeight="1">
      <c r="B25" s="41" t="s">
        <v>130</v>
      </c>
      <c r="C25" s="143" t="s">
        <v>132</v>
      </c>
      <c r="D25" s="143" t="s">
        <v>131</v>
      </c>
      <c r="E25" s="143" t="s">
        <v>289</v>
      </c>
      <c r="F25" s="143">
        <v>25.5</v>
      </c>
      <c r="G25" s="143">
        <v>750</v>
      </c>
      <c r="H25" s="156" t="s">
        <v>32</v>
      </c>
      <c r="I25" s="73" t="s">
        <v>128</v>
      </c>
      <c r="J25" s="157" t="s">
        <v>310</v>
      </c>
      <c r="K25" s="157" t="s">
        <v>292</v>
      </c>
      <c r="L25" s="118">
        <v>40.35</v>
      </c>
      <c r="M25" s="118">
        <v>1.3819999999999999</v>
      </c>
      <c r="N25" s="158">
        <v>6.0000000000000001E-3</v>
      </c>
      <c r="O25" s="158">
        <v>0</v>
      </c>
      <c r="P25" s="118">
        <v>0.379</v>
      </c>
      <c r="Q25" s="118">
        <v>0.99099999999999999</v>
      </c>
      <c r="R25" s="158">
        <v>0</v>
      </c>
      <c r="S25" s="135">
        <v>0.48299999999999998</v>
      </c>
      <c r="T25" s="118">
        <v>53.648000000000003</v>
      </c>
      <c r="U25" s="158">
        <v>0</v>
      </c>
      <c r="V25" s="118"/>
      <c r="W25" s="118">
        <v>3.84</v>
      </c>
      <c r="X25" s="118">
        <v>4.5999999999999999E-2</v>
      </c>
      <c r="Y25" s="118">
        <v>101.125</v>
      </c>
      <c r="Z25" s="118">
        <v>1.627</v>
      </c>
      <c r="AA25" s="159">
        <v>99.497</v>
      </c>
      <c r="AB25" s="160"/>
      <c r="AC25" s="139">
        <f t="shared" si="0"/>
        <v>1.1979166666666667E-2</v>
      </c>
      <c r="AD25" s="161">
        <v>1.0193788160339792</v>
      </c>
      <c r="AE25" s="118">
        <v>6.7557644294316344E-3</v>
      </c>
      <c r="AF25" s="161">
        <v>-2.6134580463410807E-2</v>
      </c>
      <c r="AG25" s="118">
        <v>1</v>
      </c>
      <c r="AI25" s="118">
        <v>0.9932442355705684</v>
      </c>
      <c r="AJ25" s="118">
        <v>6.7557644294316344E-3</v>
      </c>
      <c r="AK25" s="118">
        <v>0</v>
      </c>
      <c r="AL25" s="118">
        <v>1</v>
      </c>
    </row>
    <row r="26" spans="2:38" ht="17.25" customHeight="1">
      <c r="B26" s="41" t="s">
        <v>130</v>
      </c>
      <c r="C26" s="143" t="s">
        <v>132</v>
      </c>
      <c r="D26" s="143" t="s">
        <v>131</v>
      </c>
      <c r="E26" s="143" t="s">
        <v>289</v>
      </c>
      <c r="F26" s="143">
        <v>25.5</v>
      </c>
      <c r="G26" s="143">
        <v>750</v>
      </c>
      <c r="H26" s="156" t="s">
        <v>32</v>
      </c>
      <c r="I26" s="73" t="s">
        <v>128</v>
      </c>
      <c r="J26" s="157" t="s">
        <v>311</v>
      </c>
      <c r="K26" s="157" t="s">
        <v>292</v>
      </c>
      <c r="L26" s="118">
        <v>40.472999999999999</v>
      </c>
      <c r="M26" s="118">
        <v>0.73399999999999999</v>
      </c>
      <c r="N26" s="118">
        <v>3.4000000000000002E-2</v>
      </c>
      <c r="O26" s="158">
        <v>0</v>
      </c>
      <c r="P26" s="118">
        <v>0.32800000000000001</v>
      </c>
      <c r="Q26" s="118">
        <v>0.85399999999999998</v>
      </c>
      <c r="R26" s="158">
        <v>9.8000000000000004E-2</v>
      </c>
      <c r="S26" s="135">
        <v>0.36</v>
      </c>
      <c r="T26" s="118">
        <v>53.911999999999999</v>
      </c>
      <c r="U26" s="118">
        <v>0.35699999999999998</v>
      </c>
      <c r="V26" s="118"/>
      <c r="W26" s="118">
        <v>3.839</v>
      </c>
      <c r="X26" s="118">
        <v>4.9000000000000002E-2</v>
      </c>
      <c r="Y26" s="118">
        <v>101.04</v>
      </c>
      <c r="Z26" s="118">
        <v>1.6279999999999999</v>
      </c>
      <c r="AA26" s="159">
        <v>99.412000000000006</v>
      </c>
      <c r="AB26" s="160"/>
      <c r="AC26" s="139">
        <f t="shared" si="0"/>
        <v>1.2763740557436834E-2</v>
      </c>
      <c r="AD26" s="161">
        <v>1.0191133528006371</v>
      </c>
      <c r="AE26" s="118">
        <v>7.1963577617858718E-3</v>
      </c>
      <c r="AF26" s="161">
        <v>-2.6309710562422955E-2</v>
      </c>
      <c r="AG26" s="118">
        <v>1</v>
      </c>
      <c r="AI26" s="118">
        <v>0.99280364223821416</v>
      </c>
      <c r="AJ26" s="118">
        <v>7.1963577617858718E-3</v>
      </c>
      <c r="AK26" s="118">
        <v>0</v>
      </c>
      <c r="AL26" s="118">
        <v>1</v>
      </c>
    </row>
    <row r="27" spans="2:38" ht="17.25" customHeight="1">
      <c r="B27" s="41" t="s">
        <v>130</v>
      </c>
      <c r="C27" s="143" t="s">
        <v>132</v>
      </c>
      <c r="D27" s="143" t="s">
        <v>131</v>
      </c>
      <c r="E27" s="143" t="s">
        <v>289</v>
      </c>
      <c r="F27" s="143">
        <v>25.5</v>
      </c>
      <c r="G27" s="143">
        <v>750</v>
      </c>
      <c r="H27" s="156" t="s">
        <v>32</v>
      </c>
      <c r="I27" s="73" t="s">
        <v>128</v>
      </c>
      <c r="J27" s="157" t="s">
        <v>312</v>
      </c>
      <c r="K27" s="157" t="s">
        <v>292</v>
      </c>
      <c r="L27" s="118">
        <v>42.472999999999999</v>
      </c>
      <c r="M27" s="118">
        <v>0.20200000000000001</v>
      </c>
      <c r="N27" s="158">
        <v>2E-3</v>
      </c>
      <c r="O27" s="118">
        <v>0.34599999999999997</v>
      </c>
      <c r="P27" s="118">
        <v>0.16200000000000001</v>
      </c>
      <c r="Q27" s="118">
        <v>0.29799999999999999</v>
      </c>
      <c r="R27" s="158">
        <v>0.17799999999999999</v>
      </c>
      <c r="S27" s="158">
        <v>8.4000000000000005E-2</v>
      </c>
      <c r="T27" s="118">
        <v>55.029000000000003</v>
      </c>
      <c r="U27" s="118">
        <v>0.41199999999999998</v>
      </c>
      <c r="V27" s="118"/>
      <c r="W27" s="118">
        <v>3.8220000000000001</v>
      </c>
      <c r="X27" s="118">
        <v>2.1000000000000001E-2</v>
      </c>
      <c r="Y27" s="118">
        <v>103.02800000000001</v>
      </c>
      <c r="Z27" s="118">
        <v>1.6140000000000001</v>
      </c>
      <c r="AA27" s="159">
        <v>101.414</v>
      </c>
      <c r="AB27" s="160"/>
      <c r="AC27" s="139">
        <f t="shared" si="0"/>
        <v>5.4945054945054949E-3</v>
      </c>
      <c r="AD27" s="161">
        <v>1.01460047783382</v>
      </c>
      <c r="AE27" s="118">
        <v>3.0841533264796593E-3</v>
      </c>
      <c r="AF27" s="161">
        <v>-1.7684631160299672E-2</v>
      </c>
      <c r="AG27" s="118">
        <v>0.99999999999999989</v>
      </c>
      <c r="AI27" s="118">
        <v>0.99691584667352029</v>
      </c>
      <c r="AJ27" s="118">
        <v>3.0841533264796593E-3</v>
      </c>
      <c r="AK27" s="118">
        <v>0</v>
      </c>
      <c r="AL27" s="118">
        <v>1</v>
      </c>
    </row>
    <row r="28" spans="2:38" ht="17.25" customHeight="1" thickBot="1">
      <c r="B28" s="162" t="s">
        <v>130</v>
      </c>
      <c r="C28" s="163" t="s">
        <v>132</v>
      </c>
      <c r="D28" s="163" t="s">
        <v>131</v>
      </c>
      <c r="E28" s="163" t="s">
        <v>289</v>
      </c>
      <c r="F28" s="163">
        <v>25.5</v>
      </c>
      <c r="G28" s="163">
        <v>750</v>
      </c>
      <c r="H28" s="164" t="s">
        <v>32</v>
      </c>
      <c r="I28" s="57" t="s">
        <v>128</v>
      </c>
      <c r="J28" s="165" t="s">
        <v>313</v>
      </c>
      <c r="K28" s="165" t="s">
        <v>292</v>
      </c>
      <c r="L28" s="166">
        <v>41.067</v>
      </c>
      <c r="M28" s="166">
        <v>0.38500000000000001</v>
      </c>
      <c r="N28" s="166">
        <v>1.2999999999999999E-2</v>
      </c>
      <c r="O28" s="166">
        <v>6.7000000000000004E-2</v>
      </c>
      <c r="P28" s="167">
        <v>7.8E-2</v>
      </c>
      <c r="Q28" s="166">
        <v>0.25700000000000001</v>
      </c>
      <c r="R28" s="167">
        <v>6.4000000000000001E-2</v>
      </c>
      <c r="S28" s="168">
        <v>0.33100000000000002</v>
      </c>
      <c r="T28" s="166">
        <v>55.182000000000002</v>
      </c>
      <c r="U28" s="168">
        <v>7.9000000000000001E-2</v>
      </c>
      <c r="V28" s="166"/>
      <c r="W28" s="166">
        <v>3.758</v>
      </c>
      <c r="X28" s="166">
        <v>2.1999999999999999E-2</v>
      </c>
      <c r="Y28" s="166">
        <v>101.30200000000001</v>
      </c>
      <c r="Z28" s="166">
        <v>1.5880000000000001</v>
      </c>
      <c r="AA28" s="169">
        <v>99.715000000000003</v>
      </c>
      <c r="AB28" s="170"/>
      <c r="AC28" s="171">
        <f t="shared" si="0"/>
        <v>5.854177754124534E-3</v>
      </c>
      <c r="AD28" s="168">
        <v>0.99761083089992042</v>
      </c>
      <c r="AE28" s="166">
        <v>3.2310177705977381E-3</v>
      </c>
      <c r="AF28" s="166">
        <v>-8.41848670518158E-4</v>
      </c>
      <c r="AG28" s="166">
        <v>1</v>
      </c>
      <c r="AH28" s="57"/>
      <c r="AI28" s="166">
        <v>0.99676898222940225</v>
      </c>
      <c r="AJ28" s="166">
        <v>3.2310177705977381E-3</v>
      </c>
      <c r="AK28" s="166">
        <v>-8.41848670518158E-4</v>
      </c>
      <c r="AL28" s="166">
        <v>0.99915815132948183</v>
      </c>
    </row>
    <row r="29" spans="2:38" ht="17.25" customHeight="1" thickTop="1">
      <c r="B29" s="16" t="s">
        <v>314</v>
      </c>
      <c r="C29" s="172"/>
      <c r="D29" s="143"/>
      <c r="E29" s="143"/>
      <c r="F29" s="143"/>
      <c r="G29" s="143"/>
      <c r="H29" s="143"/>
      <c r="J29" s="157"/>
      <c r="K29" s="157"/>
      <c r="L29" s="118"/>
      <c r="M29" s="118"/>
      <c r="N29" s="118"/>
      <c r="O29" s="118"/>
      <c r="P29" s="158"/>
      <c r="Q29" s="118"/>
      <c r="R29" s="158"/>
      <c r="S29" s="135"/>
      <c r="T29" s="118"/>
      <c r="U29" s="135"/>
      <c r="V29" s="118"/>
      <c r="W29" s="118"/>
      <c r="X29" s="118"/>
      <c r="Y29" s="118"/>
      <c r="Z29" s="118"/>
      <c r="AA29" s="159"/>
      <c r="AB29" s="160"/>
      <c r="AC29" s="139"/>
      <c r="AD29" s="135"/>
      <c r="AE29" s="118"/>
      <c r="AF29" s="118"/>
      <c r="AG29" s="118"/>
      <c r="AI29" s="118"/>
      <c r="AJ29" s="118"/>
      <c r="AK29" s="118"/>
      <c r="AL29" s="118"/>
    </row>
    <row r="30" spans="2:38" ht="17.25" customHeight="1">
      <c r="B30" s="143" t="s">
        <v>17</v>
      </c>
      <c r="C30" s="143" t="s">
        <v>51</v>
      </c>
      <c r="D30" s="143" t="s">
        <v>117</v>
      </c>
      <c r="E30" s="143">
        <v>1.3</v>
      </c>
      <c r="F30" s="143">
        <v>34.299999999999997</v>
      </c>
      <c r="G30" s="73">
        <v>240</v>
      </c>
      <c r="H30" s="173" t="s">
        <v>315</v>
      </c>
      <c r="I30" s="73" t="s">
        <v>99</v>
      </c>
      <c r="J30" s="154" t="s">
        <v>316</v>
      </c>
      <c r="K30" s="154" t="s">
        <v>292</v>
      </c>
      <c r="L30" s="118">
        <v>40.619</v>
      </c>
      <c r="M30" s="118">
        <v>0.29099999999999998</v>
      </c>
      <c r="N30" s="118">
        <v>2.7E-2</v>
      </c>
      <c r="O30" s="158">
        <v>2.5000000000000001E-2</v>
      </c>
      <c r="P30" s="158">
        <v>7.2999999999999995E-2</v>
      </c>
      <c r="Q30" s="118">
        <v>0.23699999999999999</v>
      </c>
      <c r="R30" s="118">
        <v>0.20599999999999999</v>
      </c>
      <c r="S30" s="135">
        <v>0.31900000000000001</v>
      </c>
      <c r="T30" s="118">
        <v>55.194000000000003</v>
      </c>
      <c r="U30" s="118">
        <v>0.29199999999999998</v>
      </c>
      <c r="V30" s="118"/>
      <c r="W30" s="118">
        <v>2.9689999999999999</v>
      </c>
      <c r="X30" s="118">
        <v>9.1999999999999998E-2</v>
      </c>
      <c r="Y30" s="118">
        <v>100.34399999999999</v>
      </c>
      <c r="Z30" s="118">
        <v>1.2709999999999999</v>
      </c>
      <c r="AA30" s="159">
        <v>99.072999999999993</v>
      </c>
      <c r="AB30" s="160"/>
      <c r="AC30" s="139">
        <f t="shared" ref="AC30:AC93" si="1">X30/W30</f>
        <v>3.0986864264061973E-2</v>
      </c>
      <c r="AD30" s="118">
        <v>0.78816033979293865</v>
      </c>
      <c r="AE30" s="118">
        <v>1.3511528858863269E-2</v>
      </c>
      <c r="AF30" s="118">
        <v>0.19832813134819807</v>
      </c>
      <c r="AG30" s="118">
        <v>1</v>
      </c>
      <c r="AI30" s="118">
        <v>0.78816033979293865</v>
      </c>
      <c r="AJ30" s="118">
        <v>1.3511528858863269E-2</v>
      </c>
      <c r="AK30" s="118">
        <v>0.19832813134819807</v>
      </c>
      <c r="AL30" s="118">
        <v>1</v>
      </c>
    </row>
    <row r="31" spans="2:38" ht="17.25" customHeight="1">
      <c r="B31" s="143" t="s">
        <v>17</v>
      </c>
      <c r="C31" s="143" t="s">
        <v>51</v>
      </c>
      <c r="D31" s="143" t="s">
        <v>117</v>
      </c>
      <c r="E31" s="143">
        <v>1.3</v>
      </c>
      <c r="F31" s="143">
        <v>34.299999999999997</v>
      </c>
      <c r="G31" s="73">
        <v>240</v>
      </c>
      <c r="H31" s="173" t="s">
        <v>315</v>
      </c>
      <c r="I31" s="73" t="s">
        <v>99</v>
      </c>
      <c r="J31" s="154" t="s">
        <v>317</v>
      </c>
      <c r="K31" s="154" t="s">
        <v>294</v>
      </c>
      <c r="L31" s="118">
        <v>40.167999999999999</v>
      </c>
      <c r="M31" s="118">
        <v>0.57799999999999996</v>
      </c>
      <c r="N31" s="118">
        <v>2.7E-2</v>
      </c>
      <c r="O31" s="158">
        <v>0</v>
      </c>
      <c r="P31" s="118">
        <v>0.17799999999999999</v>
      </c>
      <c r="Q31" s="118">
        <v>0.52300000000000002</v>
      </c>
      <c r="R31" s="158">
        <v>7.5999999999999998E-2</v>
      </c>
      <c r="S31" s="135">
        <v>0.3</v>
      </c>
      <c r="T31" s="118">
        <v>54.362000000000002</v>
      </c>
      <c r="U31" s="135">
        <v>0.12</v>
      </c>
      <c r="V31" s="118"/>
      <c r="W31" s="118">
        <v>2.851</v>
      </c>
      <c r="X31" s="118">
        <v>0.104</v>
      </c>
      <c r="Y31" s="118">
        <v>99.286000000000001</v>
      </c>
      <c r="Z31" s="118">
        <v>1.224</v>
      </c>
      <c r="AA31" s="159">
        <v>98.061999999999998</v>
      </c>
      <c r="AB31" s="160"/>
      <c r="AC31" s="139">
        <f t="shared" si="1"/>
        <v>3.6478428621536302E-2</v>
      </c>
      <c r="AD31" s="118">
        <v>0.75683567825856124</v>
      </c>
      <c r="AE31" s="118">
        <v>1.5273902188280217E-2</v>
      </c>
      <c r="AF31" s="118">
        <v>0.22789041955315853</v>
      </c>
      <c r="AG31" s="118">
        <v>1</v>
      </c>
      <c r="AI31" s="118">
        <v>0.75683567825856124</v>
      </c>
      <c r="AJ31" s="118">
        <v>1.5273902188280217E-2</v>
      </c>
      <c r="AK31" s="118">
        <v>0.22789041955315853</v>
      </c>
      <c r="AL31" s="118">
        <v>1</v>
      </c>
    </row>
    <row r="32" spans="2:38" ht="17.25" customHeight="1">
      <c r="B32" s="143" t="s">
        <v>17</v>
      </c>
      <c r="C32" s="143" t="s">
        <v>51</v>
      </c>
      <c r="D32" s="143" t="s">
        <v>117</v>
      </c>
      <c r="E32" s="143">
        <v>1.3</v>
      </c>
      <c r="F32" s="143">
        <v>34.299999999999997</v>
      </c>
      <c r="G32" s="73">
        <v>240</v>
      </c>
      <c r="H32" s="173" t="s">
        <v>315</v>
      </c>
      <c r="I32" s="73" t="s">
        <v>99</v>
      </c>
      <c r="J32" s="154" t="s">
        <v>318</v>
      </c>
      <c r="K32" s="154" t="s">
        <v>297</v>
      </c>
      <c r="L32" s="118">
        <v>40.863</v>
      </c>
      <c r="M32" s="118">
        <v>0.32500000000000001</v>
      </c>
      <c r="N32" s="158">
        <v>0</v>
      </c>
      <c r="O32" s="158">
        <v>0</v>
      </c>
      <c r="P32" s="158">
        <v>9.7000000000000003E-2</v>
      </c>
      <c r="Q32" s="118">
        <v>0.309</v>
      </c>
      <c r="R32" s="158">
        <v>0.125</v>
      </c>
      <c r="S32" s="158">
        <v>0.14000000000000001</v>
      </c>
      <c r="T32" s="118">
        <v>54.526000000000003</v>
      </c>
      <c r="U32" s="135">
        <v>0.16</v>
      </c>
      <c r="V32" s="118"/>
      <c r="W32" s="118">
        <v>2.9239999999999999</v>
      </c>
      <c r="X32" s="118">
        <v>0.183</v>
      </c>
      <c r="Y32" s="118">
        <v>99.650999999999996</v>
      </c>
      <c r="Z32" s="118">
        <v>1.2729999999999999</v>
      </c>
      <c r="AA32" s="159">
        <v>98.379000000000005</v>
      </c>
      <c r="AB32" s="160"/>
      <c r="AC32" s="139">
        <f t="shared" si="1"/>
        <v>6.2585499316005475E-2</v>
      </c>
      <c r="AD32" s="118">
        <v>0.77621449429254052</v>
      </c>
      <c r="AE32" s="118">
        <v>2.6876193273608458E-2</v>
      </c>
      <c r="AF32" s="118">
        <v>0.19690931243385101</v>
      </c>
      <c r="AG32" s="118">
        <v>1</v>
      </c>
      <c r="AI32" s="118">
        <v>0.77621449429254052</v>
      </c>
      <c r="AJ32" s="118">
        <v>2.6876193273608458E-2</v>
      </c>
      <c r="AK32" s="118">
        <v>0.19690931243385101</v>
      </c>
      <c r="AL32" s="118">
        <v>1</v>
      </c>
    </row>
    <row r="33" spans="2:38" ht="17.25" customHeight="1">
      <c r="B33" s="143" t="s">
        <v>17</v>
      </c>
      <c r="C33" s="143" t="s">
        <v>51</v>
      </c>
      <c r="D33" s="143" t="s">
        <v>117</v>
      </c>
      <c r="E33" s="143">
        <v>1.3</v>
      </c>
      <c r="F33" s="143">
        <v>34.299999999999997</v>
      </c>
      <c r="G33" s="73">
        <v>240</v>
      </c>
      <c r="H33" s="173" t="s">
        <v>315</v>
      </c>
      <c r="I33" s="73" t="s">
        <v>99</v>
      </c>
      <c r="J33" s="154" t="s">
        <v>319</v>
      </c>
      <c r="K33" s="154" t="s">
        <v>294</v>
      </c>
      <c r="L33" s="118">
        <v>41.012999999999998</v>
      </c>
      <c r="M33" s="118">
        <v>0.35</v>
      </c>
      <c r="N33" s="158">
        <v>5.0000000000000001E-3</v>
      </c>
      <c r="O33" s="158">
        <v>0</v>
      </c>
      <c r="P33" s="118">
        <v>0.15</v>
      </c>
      <c r="Q33" s="118">
        <v>0.316</v>
      </c>
      <c r="R33" s="158">
        <v>2.1999999999999999E-2</v>
      </c>
      <c r="S33" s="135">
        <v>0.28100000000000003</v>
      </c>
      <c r="T33" s="118">
        <v>54.488999999999997</v>
      </c>
      <c r="U33" s="135">
        <v>0.17299999999999999</v>
      </c>
      <c r="V33" s="118"/>
      <c r="W33" s="118">
        <v>2.8039999999999998</v>
      </c>
      <c r="X33" s="118">
        <v>0.156</v>
      </c>
      <c r="Y33" s="118">
        <v>99.759</v>
      </c>
      <c r="Z33" s="118">
        <v>1.216</v>
      </c>
      <c r="AA33" s="159">
        <v>98.543000000000006</v>
      </c>
      <c r="AB33" s="160"/>
      <c r="AC33" s="139">
        <f t="shared" si="1"/>
        <v>5.5634807417974323E-2</v>
      </c>
      <c r="AD33" s="118">
        <v>0.74435890629147861</v>
      </c>
      <c r="AE33" s="118">
        <v>2.2910853282420325E-2</v>
      </c>
      <c r="AF33" s="118">
        <v>0.23273024042610108</v>
      </c>
      <c r="AG33" s="118">
        <v>1</v>
      </c>
      <c r="AI33" s="118">
        <v>0.74435890629147861</v>
      </c>
      <c r="AJ33" s="118">
        <v>2.2910853282420325E-2</v>
      </c>
      <c r="AK33" s="118">
        <v>0.23273024042610108</v>
      </c>
      <c r="AL33" s="118">
        <v>1</v>
      </c>
    </row>
    <row r="34" spans="2:38" ht="17.25" customHeight="1">
      <c r="B34" s="143" t="s">
        <v>17</v>
      </c>
      <c r="C34" s="143" t="s">
        <v>51</v>
      </c>
      <c r="D34" s="143" t="s">
        <v>117</v>
      </c>
      <c r="E34" s="143">
        <v>1.3</v>
      </c>
      <c r="F34" s="143">
        <v>34.299999999999997</v>
      </c>
      <c r="G34" s="73">
        <v>240</v>
      </c>
      <c r="H34" s="173" t="s">
        <v>315</v>
      </c>
      <c r="I34" s="73" t="s">
        <v>99</v>
      </c>
      <c r="J34" s="154" t="s">
        <v>320</v>
      </c>
      <c r="K34" s="154" t="s">
        <v>292</v>
      </c>
      <c r="L34" s="118">
        <v>40.710999999999999</v>
      </c>
      <c r="M34" s="118">
        <v>0.44900000000000001</v>
      </c>
      <c r="N34" s="158">
        <v>0</v>
      </c>
      <c r="O34" s="158">
        <v>2.5000000000000001E-2</v>
      </c>
      <c r="P34" s="118">
        <v>0.27500000000000002</v>
      </c>
      <c r="Q34" s="118">
        <v>0.503</v>
      </c>
      <c r="R34" s="118">
        <v>0.32400000000000001</v>
      </c>
      <c r="S34" s="135">
        <v>0.38600000000000001</v>
      </c>
      <c r="T34" s="118">
        <v>54.243000000000002</v>
      </c>
      <c r="U34" s="118">
        <v>0.23899999999999999</v>
      </c>
      <c r="V34" s="118"/>
      <c r="W34" s="118">
        <v>2.9329999999999998</v>
      </c>
      <c r="X34" s="118">
        <v>8.6999999999999994E-2</v>
      </c>
      <c r="Y34" s="118">
        <v>100.176</v>
      </c>
      <c r="Z34" s="118">
        <v>1.2549999999999999</v>
      </c>
      <c r="AA34" s="159">
        <v>98.921000000000006</v>
      </c>
      <c r="AB34" s="160"/>
      <c r="AC34" s="139">
        <f t="shared" si="1"/>
        <v>2.9662461643368564E-2</v>
      </c>
      <c r="AD34" s="118">
        <v>0.7786036633926201</v>
      </c>
      <c r="AE34" s="118">
        <v>1.2777206638272873E-2</v>
      </c>
      <c r="AF34" s="118">
        <v>0.20861912996910703</v>
      </c>
      <c r="AG34" s="118">
        <v>1</v>
      </c>
      <c r="AI34" s="118">
        <v>0.7786036633926201</v>
      </c>
      <c r="AJ34" s="118">
        <v>1.2777206638272873E-2</v>
      </c>
      <c r="AK34" s="118">
        <v>0.20861912996910703</v>
      </c>
      <c r="AL34" s="118">
        <v>1</v>
      </c>
    </row>
    <row r="35" spans="2:38" ht="17.25" customHeight="1">
      <c r="B35" s="143" t="s">
        <v>17</v>
      </c>
      <c r="C35" s="143" t="s">
        <v>51</v>
      </c>
      <c r="D35" s="143" t="s">
        <v>117</v>
      </c>
      <c r="E35" s="143">
        <v>1.3</v>
      </c>
      <c r="F35" s="143">
        <v>34.299999999999997</v>
      </c>
      <c r="G35" s="73">
        <v>240</v>
      </c>
      <c r="H35" s="173" t="s">
        <v>315</v>
      </c>
      <c r="I35" s="73" t="s">
        <v>99</v>
      </c>
      <c r="J35" s="154" t="s">
        <v>321</v>
      </c>
      <c r="K35" s="154" t="s">
        <v>297</v>
      </c>
      <c r="L35" s="118">
        <v>40.896000000000001</v>
      </c>
      <c r="M35" s="118">
        <v>0.25</v>
      </c>
      <c r="N35" s="158">
        <v>1.7000000000000001E-2</v>
      </c>
      <c r="O35" s="158">
        <v>0</v>
      </c>
      <c r="P35" s="158">
        <v>3.6999999999999998E-2</v>
      </c>
      <c r="Q35" s="118">
        <v>0.33500000000000002</v>
      </c>
      <c r="R35" s="158">
        <v>6.5000000000000002E-2</v>
      </c>
      <c r="S35" s="135">
        <v>0.28100000000000003</v>
      </c>
      <c r="T35" s="118">
        <v>54.582999999999998</v>
      </c>
      <c r="U35" s="135">
        <v>0.13300000000000001</v>
      </c>
      <c r="V35" s="118"/>
      <c r="W35" s="118">
        <v>3.0129999999999999</v>
      </c>
      <c r="X35" s="118">
        <v>0.112</v>
      </c>
      <c r="Y35" s="118">
        <v>99.722999999999999</v>
      </c>
      <c r="Z35" s="118">
        <v>1.294</v>
      </c>
      <c r="AA35" s="159">
        <v>98.427999999999997</v>
      </c>
      <c r="AB35" s="160"/>
      <c r="AC35" s="139">
        <f t="shared" si="1"/>
        <v>3.7172253567872557E-2</v>
      </c>
      <c r="AD35" s="118">
        <v>0.79984072205999468</v>
      </c>
      <c r="AE35" s="118">
        <v>1.644881774122485E-2</v>
      </c>
      <c r="AF35" s="118">
        <v>0.18371046019878046</v>
      </c>
      <c r="AG35" s="118">
        <v>1</v>
      </c>
      <c r="AI35" s="118">
        <v>0.79984072205999468</v>
      </c>
      <c r="AJ35" s="118">
        <v>1.644881774122485E-2</v>
      </c>
      <c r="AK35" s="118">
        <v>0.18371046019878046</v>
      </c>
      <c r="AL35" s="118">
        <v>1</v>
      </c>
    </row>
    <row r="36" spans="2:38" ht="17.25" customHeight="1">
      <c r="B36" s="143" t="s">
        <v>17</v>
      </c>
      <c r="C36" s="143" t="s">
        <v>51</v>
      </c>
      <c r="D36" s="143" t="s">
        <v>116</v>
      </c>
      <c r="E36" s="143">
        <v>6.7</v>
      </c>
      <c r="F36" s="143">
        <v>35.299999999999997</v>
      </c>
      <c r="G36" s="73">
        <v>206</v>
      </c>
      <c r="H36" s="173" t="s">
        <v>322</v>
      </c>
      <c r="I36" s="73" t="s">
        <v>99</v>
      </c>
      <c r="J36" s="154" t="s">
        <v>323</v>
      </c>
      <c r="K36" s="154" t="s">
        <v>297</v>
      </c>
      <c r="L36" s="118">
        <v>40.737000000000002</v>
      </c>
      <c r="M36" s="118">
        <v>0.193</v>
      </c>
      <c r="N36" s="158">
        <v>0</v>
      </c>
      <c r="O36" s="158">
        <v>0</v>
      </c>
      <c r="P36" s="158">
        <v>0</v>
      </c>
      <c r="Q36" s="135">
        <v>0.308</v>
      </c>
      <c r="R36" s="158">
        <v>0.14599999999999999</v>
      </c>
      <c r="S36" s="135">
        <v>0.22700000000000001</v>
      </c>
      <c r="T36" s="118">
        <v>54.420999999999999</v>
      </c>
      <c r="U36" s="135">
        <v>0.13300000000000001</v>
      </c>
      <c r="V36" s="118"/>
      <c r="W36" s="118">
        <v>3.415</v>
      </c>
      <c r="X36" s="118">
        <v>0.11799999999999999</v>
      </c>
      <c r="Y36" s="118">
        <v>99.697000000000003</v>
      </c>
      <c r="Z36" s="118">
        <v>1.4650000000000001</v>
      </c>
      <c r="AA36" s="159">
        <v>98.231999999999999</v>
      </c>
      <c r="AB36" s="160"/>
      <c r="AC36" s="139">
        <f t="shared" si="1"/>
        <v>3.4553440702781844E-2</v>
      </c>
      <c r="AD36" s="118">
        <v>0.90655694186355196</v>
      </c>
      <c r="AE36" s="118">
        <v>1.7330004405933321E-2</v>
      </c>
      <c r="AF36" s="118">
        <v>7.6113053730514718E-2</v>
      </c>
      <c r="AG36" s="118">
        <v>1</v>
      </c>
      <c r="AI36" s="118">
        <v>0.90655694186355196</v>
      </c>
      <c r="AJ36" s="118">
        <v>1.7330004405933321E-2</v>
      </c>
      <c r="AK36" s="118">
        <v>7.6113053730514718E-2</v>
      </c>
      <c r="AL36" s="118">
        <v>1</v>
      </c>
    </row>
    <row r="37" spans="2:38" ht="17.25" customHeight="1">
      <c r="B37" s="143" t="s">
        <v>17</v>
      </c>
      <c r="C37" s="143" t="s">
        <v>51</v>
      </c>
      <c r="D37" s="143" t="s">
        <v>116</v>
      </c>
      <c r="E37" s="143">
        <v>6.7</v>
      </c>
      <c r="F37" s="143">
        <v>35.299999999999997</v>
      </c>
      <c r="G37" s="73">
        <v>206</v>
      </c>
      <c r="H37" s="173" t="s">
        <v>322</v>
      </c>
      <c r="I37" s="73" t="s">
        <v>99</v>
      </c>
      <c r="J37" s="154" t="s">
        <v>324</v>
      </c>
      <c r="K37" s="154" t="s">
        <v>294</v>
      </c>
      <c r="L37" s="118">
        <v>40.790999999999997</v>
      </c>
      <c r="M37" s="118">
        <v>0.20300000000000001</v>
      </c>
      <c r="N37" s="158">
        <v>8.0000000000000002E-3</v>
      </c>
      <c r="O37" s="158">
        <v>1.2E-2</v>
      </c>
      <c r="P37" s="135">
        <v>0.13400000000000001</v>
      </c>
      <c r="Q37" s="135">
        <v>0.28599999999999998</v>
      </c>
      <c r="R37" s="158">
        <v>0</v>
      </c>
      <c r="S37" s="135">
        <v>0.309</v>
      </c>
      <c r="T37" s="118">
        <v>54.389000000000003</v>
      </c>
      <c r="U37" s="158">
        <v>0.06</v>
      </c>
      <c r="V37" s="118"/>
      <c r="W37" s="118">
        <v>3.18</v>
      </c>
      <c r="X37" s="118">
        <v>0.14199999999999999</v>
      </c>
      <c r="Y37" s="118">
        <v>99.513999999999996</v>
      </c>
      <c r="Z37" s="118">
        <v>1.371</v>
      </c>
      <c r="AA37" s="159">
        <v>98.143000000000001</v>
      </c>
      <c r="AB37" s="160"/>
      <c r="AC37" s="139">
        <f t="shared" si="1"/>
        <v>4.4654088050314462E-2</v>
      </c>
      <c r="AD37" s="118">
        <v>0.84417308202813912</v>
      </c>
      <c r="AE37" s="118">
        <v>2.0854751064767217E-2</v>
      </c>
      <c r="AF37" s="118">
        <v>0.13497216690709365</v>
      </c>
      <c r="AG37" s="118">
        <v>1</v>
      </c>
      <c r="AI37" s="118">
        <v>0.84417308202813912</v>
      </c>
      <c r="AJ37" s="118">
        <v>2.0854751064767217E-2</v>
      </c>
      <c r="AK37" s="118">
        <v>0.13497216690709365</v>
      </c>
      <c r="AL37" s="118">
        <v>1</v>
      </c>
    </row>
    <row r="38" spans="2:38" ht="17.25" customHeight="1">
      <c r="B38" s="143" t="s">
        <v>17</v>
      </c>
      <c r="C38" s="143" t="s">
        <v>51</v>
      </c>
      <c r="D38" s="143" t="s">
        <v>116</v>
      </c>
      <c r="E38" s="143">
        <v>6.7</v>
      </c>
      <c r="F38" s="143">
        <v>35.299999999999997</v>
      </c>
      <c r="G38" s="73">
        <v>206</v>
      </c>
      <c r="H38" s="173" t="s">
        <v>322</v>
      </c>
      <c r="I38" s="73" t="s">
        <v>99</v>
      </c>
      <c r="J38" s="154" t="s">
        <v>325</v>
      </c>
      <c r="K38" s="154" t="s">
        <v>292</v>
      </c>
      <c r="L38" s="118">
        <v>40.441000000000003</v>
      </c>
      <c r="M38" s="118">
        <v>0.33700000000000002</v>
      </c>
      <c r="N38" s="158">
        <v>0</v>
      </c>
      <c r="O38" s="158">
        <v>0.05</v>
      </c>
      <c r="P38" s="135">
        <v>0.16200000000000001</v>
      </c>
      <c r="Q38" s="118">
        <v>0.372</v>
      </c>
      <c r="R38" s="158">
        <v>2.7E-2</v>
      </c>
      <c r="S38" s="158">
        <v>7.1999999999999995E-2</v>
      </c>
      <c r="T38" s="118">
        <v>53.744999999999997</v>
      </c>
      <c r="U38" s="135">
        <v>0.113</v>
      </c>
      <c r="V38" s="118"/>
      <c r="W38" s="118">
        <v>3.0350000000000001</v>
      </c>
      <c r="X38" s="118">
        <v>0.14699999999999999</v>
      </c>
      <c r="Y38" s="118">
        <v>98.501999999999995</v>
      </c>
      <c r="Z38" s="118">
        <v>1.3109999999999999</v>
      </c>
      <c r="AA38" s="135">
        <v>97.191000000000003</v>
      </c>
      <c r="AB38" s="118"/>
      <c r="AC38" s="139">
        <f t="shared" si="1"/>
        <v>4.8434925864909384E-2</v>
      </c>
      <c r="AD38" s="118">
        <v>0.80568091319352275</v>
      </c>
      <c r="AE38" s="118">
        <v>2.1589073285357613E-2</v>
      </c>
      <c r="AF38" s="118">
        <v>0.17273001352111964</v>
      </c>
      <c r="AG38" s="118">
        <v>1</v>
      </c>
      <c r="AI38" s="118">
        <v>0.80568091319352275</v>
      </c>
      <c r="AJ38" s="118">
        <v>2.1589073285357613E-2</v>
      </c>
      <c r="AK38" s="118">
        <v>0.17273001352111964</v>
      </c>
      <c r="AL38" s="118">
        <v>1</v>
      </c>
    </row>
    <row r="39" spans="2:38" ht="17.25" customHeight="1">
      <c r="B39" s="143" t="s">
        <v>17</v>
      </c>
      <c r="C39" s="143" t="s">
        <v>51</v>
      </c>
      <c r="D39" s="143" t="s">
        <v>116</v>
      </c>
      <c r="E39" s="143">
        <v>6.7</v>
      </c>
      <c r="F39" s="143">
        <v>35.299999999999997</v>
      </c>
      <c r="G39" s="73">
        <v>206</v>
      </c>
      <c r="H39" s="173" t="s">
        <v>322</v>
      </c>
      <c r="I39" s="73" t="s">
        <v>99</v>
      </c>
      <c r="J39" s="154" t="s">
        <v>326</v>
      </c>
      <c r="K39" s="154" t="s">
        <v>294</v>
      </c>
      <c r="L39" s="118">
        <v>40.893999999999998</v>
      </c>
      <c r="M39" s="118">
        <v>0.19700000000000001</v>
      </c>
      <c r="N39" s="158">
        <v>0</v>
      </c>
      <c r="O39" s="158">
        <v>0</v>
      </c>
      <c r="P39" s="135">
        <v>0.11799999999999999</v>
      </c>
      <c r="Q39" s="135">
        <v>0.222</v>
      </c>
      <c r="R39" s="158">
        <v>0.11899999999999999</v>
      </c>
      <c r="S39" s="135">
        <v>0.246</v>
      </c>
      <c r="T39" s="118">
        <v>53.918999999999997</v>
      </c>
      <c r="U39" s="158">
        <v>0</v>
      </c>
      <c r="V39" s="118"/>
      <c r="W39" s="118">
        <v>3.355</v>
      </c>
      <c r="X39" s="118">
        <v>0.105</v>
      </c>
      <c r="Y39" s="118">
        <v>99.174999999999997</v>
      </c>
      <c r="Z39" s="118">
        <v>1.4359999999999999</v>
      </c>
      <c r="AA39" s="135">
        <v>97.738</v>
      </c>
      <c r="AB39" s="118"/>
      <c r="AC39" s="139">
        <f t="shared" si="1"/>
        <v>3.1296572280178833E-2</v>
      </c>
      <c r="AD39" s="118">
        <v>0.89062914786302094</v>
      </c>
      <c r="AE39" s="118">
        <v>1.5420766632398296E-2</v>
      </c>
      <c r="AF39" s="118">
        <v>9.3950085504580755E-2</v>
      </c>
      <c r="AG39" s="118">
        <v>1</v>
      </c>
      <c r="AI39" s="118">
        <v>0.89062914786302094</v>
      </c>
      <c r="AJ39" s="118">
        <v>1.5420766632398296E-2</v>
      </c>
      <c r="AK39" s="118">
        <v>9.3950085504580755E-2</v>
      </c>
      <c r="AL39" s="118">
        <v>1</v>
      </c>
    </row>
    <row r="40" spans="2:38" ht="17.25" customHeight="1">
      <c r="B40" s="143" t="s">
        <v>17</v>
      </c>
      <c r="C40" s="143" t="s">
        <v>51</v>
      </c>
      <c r="D40" s="143" t="s">
        <v>116</v>
      </c>
      <c r="E40" s="143">
        <v>6.7</v>
      </c>
      <c r="F40" s="143">
        <v>35.299999999999997</v>
      </c>
      <c r="G40" s="73">
        <v>206</v>
      </c>
      <c r="H40" s="173" t="s">
        <v>322</v>
      </c>
      <c r="I40" s="73" t="s">
        <v>99</v>
      </c>
      <c r="J40" s="154" t="s">
        <v>327</v>
      </c>
      <c r="K40" s="154" t="s">
        <v>294</v>
      </c>
      <c r="L40" s="118">
        <v>41.031999999999996</v>
      </c>
      <c r="M40" s="118">
        <v>0.16700000000000001</v>
      </c>
      <c r="N40" s="158">
        <v>1.0999999999999999E-2</v>
      </c>
      <c r="O40" s="135">
        <v>8.6999999999999994E-2</v>
      </c>
      <c r="P40" s="158">
        <v>8.1000000000000003E-2</v>
      </c>
      <c r="Q40" s="135">
        <v>0.29299999999999998</v>
      </c>
      <c r="R40" s="158">
        <v>0</v>
      </c>
      <c r="S40" s="135">
        <v>0.28499999999999998</v>
      </c>
      <c r="T40" s="118">
        <v>54.098999999999997</v>
      </c>
      <c r="U40" s="158">
        <v>5.2999999999999999E-2</v>
      </c>
      <c r="V40" s="118"/>
      <c r="W40" s="118">
        <v>3.1560000000000001</v>
      </c>
      <c r="X40" s="118">
        <v>0.08</v>
      </c>
      <c r="Y40" s="118">
        <v>99.343999999999994</v>
      </c>
      <c r="Z40" s="118">
        <v>1.347</v>
      </c>
      <c r="AA40" s="135">
        <v>97.997</v>
      </c>
      <c r="AB40" s="118"/>
      <c r="AC40" s="139">
        <f t="shared" si="1"/>
        <v>2.5348542458808618E-2</v>
      </c>
      <c r="AD40" s="118">
        <v>0.83780196442792676</v>
      </c>
      <c r="AE40" s="118">
        <v>1.1749155529446321E-2</v>
      </c>
      <c r="AF40" s="118">
        <v>0.15044888004262691</v>
      </c>
      <c r="AG40" s="118">
        <v>1</v>
      </c>
      <c r="AI40" s="118">
        <v>0.83780196442792676</v>
      </c>
      <c r="AJ40" s="118">
        <v>1.1749155529446321E-2</v>
      </c>
      <c r="AK40" s="118">
        <v>0.15044888004262691</v>
      </c>
      <c r="AL40" s="118">
        <v>1</v>
      </c>
    </row>
    <row r="41" spans="2:38" ht="17.25" customHeight="1">
      <c r="B41" s="143" t="s">
        <v>17</v>
      </c>
      <c r="C41" s="143" t="s">
        <v>51</v>
      </c>
      <c r="D41" s="143" t="s">
        <v>116</v>
      </c>
      <c r="E41" s="143">
        <v>6.7</v>
      </c>
      <c r="F41" s="143">
        <v>35.299999999999997</v>
      </c>
      <c r="G41" s="73">
        <v>206</v>
      </c>
      <c r="H41" s="173" t="s">
        <v>322</v>
      </c>
      <c r="I41" s="73" t="s">
        <v>99</v>
      </c>
      <c r="J41" s="154" t="s">
        <v>328</v>
      </c>
      <c r="K41" s="154" t="s">
        <v>297</v>
      </c>
      <c r="L41" s="118">
        <v>40.700000000000003</v>
      </c>
      <c r="M41" s="118">
        <v>0.189</v>
      </c>
      <c r="N41" s="158">
        <v>0</v>
      </c>
      <c r="O41" s="158">
        <v>0</v>
      </c>
      <c r="P41" s="158">
        <v>8.0000000000000002E-3</v>
      </c>
      <c r="Q41" s="135">
        <v>0.27800000000000002</v>
      </c>
      <c r="R41" s="158">
        <v>0.23799999999999999</v>
      </c>
      <c r="S41" s="158">
        <v>0.14499999999999999</v>
      </c>
      <c r="T41" s="118">
        <v>53.89</v>
      </c>
      <c r="U41" s="135">
        <v>0.11899999999999999</v>
      </c>
      <c r="V41" s="118"/>
      <c r="W41" s="118">
        <v>3.206</v>
      </c>
      <c r="X41" s="118">
        <v>0.14099999999999999</v>
      </c>
      <c r="Y41" s="118">
        <v>98.915000000000006</v>
      </c>
      <c r="Z41" s="118">
        <v>1.3819999999999999</v>
      </c>
      <c r="AA41" s="135">
        <v>97.533000000000001</v>
      </c>
      <c r="AB41" s="118"/>
      <c r="AC41" s="139">
        <f t="shared" si="1"/>
        <v>4.3980037429819083E-2</v>
      </c>
      <c r="AD41" s="118">
        <v>0.85107512609503588</v>
      </c>
      <c r="AE41" s="118">
        <v>2.0707886620649138E-2</v>
      </c>
      <c r="AF41" s="118">
        <v>0.12821698728431496</v>
      </c>
      <c r="AG41" s="118">
        <v>1</v>
      </c>
      <c r="AI41" s="118">
        <v>0.85107512609503588</v>
      </c>
      <c r="AJ41" s="118">
        <v>2.0707886620649138E-2</v>
      </c>
      <c r="AK41" s="118">
        <v>0.12821698728431496</v>
      </c>
      <c r="AL41" s="118">
        <v>1</v>
      </c>
    </row>
    <row r="42" spans="2:38" ht="17.25" customHeight="1">
      <c r="B42" s="143" t="s">
        <v>17</v>
      </c>
      <c r="C42" s="143" t="s">
        <v>51</v>
      </c>
      <c r="D42" s="143" t="s">
        <v>109</v>
      </c>
      <c r="E42" s="143">
        <v>7.6</v>
      </c>
      <c r="F42" s="143">
        <v>43</v>
      </c>
      <c r="G42" s="143">
        <v>150</v>
      </c>
      <c r="H42" s="41" t="s">
        <v>322</v>
      </c>
      <c r="I42" s="73" t="s">
        <v>39</v>
      </c>
      <c r="J42" s="157" t="s">
        <v>329</v>
      </c>
      <c r="K42" s="157" t="s">
        <v>297</v>
      </c>
      <c r="L42" s="118">
        <v>41.49</v>
      </c>
      <c r="M42" s="118">
        <v>0.217</v>
      </c>
      <c r="N42" s="135">
        <v>1.0999999999999999E-2</v>
      </c>
      <c r="O42" s="158">
        <v>3.4000000000000002E-2</v>
      </c>
      <c r="P42" s="158">
        <v>0.1</v>
      </c>
      <c r="Q42" s="135">
        <v>0.216</v>
      </c>
      <c r="R42" s="158">
        <v>3.5000000000000003E-2</v>
      </c>
      <c r="S42" s="158">
        <v>0</v>
      </c>
      <c r="T42" s="118">
        <v>54.901000000000003</v>
      </c>
      <c r="U42" s="118">
        <v>0.50900000000000001</v>
      </c>
      <c r="V42" s="118"/>
      <c r="W42" s="118">
        <v>3.2930000000000001</v>
      </c>
      <c r="X42" s="118">
        <v>0.124</v>
      </c>
      <c r="Y42" s="118">
        <v>100.93</v>
      </c>
      <c r="Z42" s="118">
        <v>1.4139999999999999</v>
      </c>
      <c r="AA42" s="159">
        <v>99.516000000000005</v>
      </c>
      <c r="AB42" s="160"/>
      <c r="AC42" s="139">
        <f t="shared" si="1"/>
        <v>3.7655633161251138E-2</v>
      </c>
      <c r="AD42" s="118">
        <v>0.87417042739580575</v>
      </c>
      <c r="AE42" s="118">
        <v>1.8211191070641796E-2</v>
      </c>
      <c r="AF42" s="118">
        <v>0.10761838153355245</v>
      </c>
      <c r="AG42" s="118">
        <v>1</v>
      </c>
      <c r="AI42" s="118">
        <v>0.87417042739580575</v>
      </c>
      <c r="AJ42" s="118">
        <v>1.8211191070641796E-2</v>
      </c>
      <c r="AK42" s="118">
        <v>0.10761838153355245</v>
      </c>
      <c r="AL42" s="118">
        <v>1</v>
      </c>
    </row>
    <row r="43" spans="2:38" ht="17.25" customHeight="1">
      <c r="B43" s="143" t="s">
        <v>17</v>
      </c>
      <c r="C43" s="143" t="s">
        <v>51</v>
      </c>
      <c r="D43" s="143" t="s">
        <v>109</v>
      </c>
      <c r="E43" s="143">
        <v>7.6</v>
      </c>
      <c r="F43" s="143">
        <v>43</v>
      </c>
      <c r="G43" s="143">
        <v>150</v>
      </c>
      <c r="H43" s="41" t="s">
        <v>322</v>
      </c>
      <c r="I43" s="73" t="s">
        <v>39</v>
      </c>
      <c r="J43" s="157" t="s">
        <v>330</v>
      </c>
      <c r="K43" s="157" t="s">
        <v>297</v>
      </c>
      <c r="L43" s="118">
        <v>41.533999999999999</v>
      </c>
      <c r="M43" s="118">
        <v>0.14299999999999999</v>
      </c>
      <c r="N43" s="158">
        <v>0</v>
      </c>
      <c r="O43" s="158">
        <v>0</v>
      </c>
      <c r="P43" s="158">
        <v>0</v>
      </c>
      <c r="Q43" s="158">
        <v>4.8000000000000001E-2</v>
      </c>
      <c r="R43" s="158">
        <v>0</v>
      </c>
      <c r="S43" s="135">
        <v>0.20699999999999999</v>
      </c>
      <c r="T43" s="118">
        <v>54.942999999999998</v>
      </c>
      <c r="U43" s="118">
        <v>0.29099999999999998</v>
      </c>
      <c r="V43" s="118"/>
      <c r="W43" s="118">
        <v>3.1230000000000002</v>
      </c>
      <c r="X43" s="118">
        <v>0.111</v>
      </c>
      <c r="Y43" s="118">
        <v>100.401</v>
      </c>
      <c r="Z43" s="118">
        <v>1.34</v>
      </c>
      <c r="AA43" s="159">
        <v>99.061000000000007</v>
      </c>
      <c r="AB43" s="160"/>
      <c r="AC43" s="139">
        <f t="shared" si="1"/>
        <v>3.5542747358309319E-2</v>
      </c>
      <c r="AD43" s="118">
        <v>0.82904167772763482</v>
      </c>
      <c r="AE43" s="118">
        <v>1.6301953297106771E-2</v>
      </c>
      <c r="AF43" s="118">
        <v>0.15465636897525842</v>
      </c>
      <c r="AG43" s="118">
        <v>1</v>
      </c>
      <c r="AI43" s="118">
        <v>0.82904167772763482</v>
      </c>
      <c r="AJ43" s="118">
        <v>1.6301953297106771E-2</v>
      </c>
      <c r="AK43" s="118">
        <v>0.15465636897525842</v>
      </c>
      <c r="AL43" s="118">
        <v>1</v>
      </c>
    </row>
    <row r="44" spans="2:38" ht="17.25" customHeight="1">
      <c r="B44" s="143" t="s">
        <v>17</v>
      </c>
      <c r="C44" s="143" t="s">
        <v>51</v>
      </c>
      <c r="D44" s="143" t="s">
        <v>109</v>
      </c>
      <c r="E44" s="143">
        <v>7.6</v>
      </c>
      <c r="F44" s="143">
        <v>43</v>
      </c>
      <c r="G44" s="143">
        <v>150</v>
      </c>
      <c r="H44" s="41" t="s">
        <v>322</v>
      </c>
      <c r="I44" s="73" t="s">
        <v>39</v>
      </c>
      <c r="J44" s="157" t="s">
        <v>331</v>
      </c>
      <c r="K44" s="157" t="s">
        <v>297</v>
      </c>
      <c r="L44" s="118">
        <v>41.536000000000001</v>
      </c>
      <c r="M44" s="118">
        <v>0.16600000000000001</v>
      </c>
      <c r="N44" s="135">
        <v>1.2999999999999999E-2</v>
      </c>
      <c r="O44" s="158">
        <v>0</v>
      </c>
      <c r="P44" s="135">
        <v>0.14799999999999999</v>
      </c>
      <c r="Q44" s="135">
        <v>0.182</v>
      </c>
      <c r="R44" s="158">
        <v>0.17799999999999999</v>
      </c>
      <c r="S44" s="158">
        <v>0.14099999999999999</v>
      </c>
      <c r="T44" s="118">
        <v>54.866999999999997</v>
      </c>
      <c r="U44" s="135">
        <v>0.2</v>
      </c>
      <c r="V44" s="118"/>
      <c r="W44" s="118">
        <v>3.0150000000000001</v>
      </c>
      <c r="X44" s="118">
        <v>0.14699999999999999</v>
      </c>
      <c r="Y44" s="118">
        <v>100.593</v>
      </c>
      <c r="Z44" s="118">
        <v>1.3029999999999999</v>
      </c>
      <c r="AA44" s="159">
        <v>99.29</v>
      </c>
      <c r="AB44" s="160"/>
      <c r="AC44" s="139">
        <f t="shared" si="1"/>
        <v>4.8756218905472631E-2</v>
      </c>
      <c r="AD44" s="118">
        <v>0.80037164852667908</v>
      </c>
      <c r="AE44" s="118">
        <v>2.1589073285357613E-2</v>
      </c>
      <c r="AF44" s="118">
        <v>0.17803927818796331</v>
      </c>
      <c r="AG44" s="118">
        <v>1</v>
      </c>
      <c r="AI44" s="118">
        <v>0.80037164852667908</v>
      </c>
      <c r="AJ44" s="118">
        <v>2.1589073285357613E-2</v>
      </c>
      <c r="AK44" s="118">
        <v>0.17803927818796331</v>
      </c>
      <c r="AL44" s="118">
        <v>1</v>
      </c>
    </row>
    <row r="45" spans="2:38" ht="17.25" customHeight="1">
      <c r="B45" s="143" t="s">
        <v>17</v>
      </c>
      <c r="C45" s="143" t="s">
        <v>51</v>
      </c>
      <c r="D45" s="143" t="s">
        <v>109</v>
      </c>
      <c r="E45" s="143">
        <v>7.6</v>
      </c>
      <c r="F45" s="143">
        <v>43</v>
      </c>
      <c r="G45" s="143">
        <v>150</v>
      </c>
      <c r="H45" s="41" t="s">
        <v>322</v>
      </c>
      <c r="I45" s="73" t="s">
        <v>39</v>
      </c>
      <c r="J45" s="157" t="s">
        <v>332</v>
      </c>
      <c r="K45" s="157" t="s">
        <v>297</v>
      </c>
      <c r="L45" s="118">
        <v>41.841000000000001</v>
      </c>
      <c r="M45" s="118">
        <v>0.16200000000000001</v>
      </c>
      <c r="N45" s="158">
        <v>0</v>
      </c>
      <c r="O45" s="135">
        <v>0.112</v>
      </c>
      <c r="P45" s="158">
        <v>1.0999999999999999E-2</v>
      </c>
      <c r="Q45" s="135">
        <v>0.23</v>
      </c>
      <c r="R45" s="158">
        <v>0</v>
      </c>
      <c r="S45" s="158">
        <v>0.15</v>
      </c>
      <c r="T45" s="118">
        <v>54.988999999999997</v>
      </c>
      <c r="U45" s="135">
        <v>9.0999999999999998E-2</v>
      </c>
      <c r="V45" s="118"/>
      <c r="W45" s="118">
        <v>3.1949999999999998</v>
      </c>
      <c r="X45" s="118">
        <v>0.14000000000000001</v>
      </c>
      <c r="Y45" s="118">
        <v>100.92100000000001</v>
      </c>
      <c r="Z45" s="118">
        <v>1.377</v>
      </c>
      <c r="AA45" s="159">
        <v>99.543999999999997</v>
      </c>
      <c r="AB45" s="160"/>
      <c r="AC45" s="139">
        <f t="shared" si="1"/>
        <v>4.3818466353677629E-2</v>
      </c>
      <c r="AD45" s="118">
        <v>0.84815503052827179</v>
      </c>
      <c r="AE45" s="118">
        <v>2.0561022176531062E-2</v>
      </c>
      <c r="AF45" s="118">
        <v>0.13128394729519716</v>
      </c>
      <c r="AG45" s="118">
        <v>1</v>
      </c>
      <c r="AI45" s="118">
        <v>0.84815503052827179</v>
      </c>
      <c r="AJ45" s="118">
        <v>2.0561022176531062E-2</v>
      </c>
      <c r="AK45" s="118">
        <v>0.13128394729519716</v>
      </c>
      <c r="AL45" s="118">
        <v>1</v>
      </c>
    </row>
    <row r="46" spans="2:38" ht="17.25" customHeight="1">
      <c r="B46" s="143" t="s">
        <v>17</v>
      </c>
      <c r="C46" s="143" t="s">
        <v>51</v>
      </c>
      <c r="D46" s="143" t="s">
        <v>109</v>
      </c>
      <c r="E46" s="143">
        <v>7.6</v>
      </c>
      <c r="F46" s="143">
        <v>43</v>
      </c>
      <c r="G46" s="143">
        <v>150</v>
      </c>
      <c r="H46" s="41" t="s">
        <v>322</v>
      </c>
      <c r="I46" s="73" t="s">
        <v>39</v>
      </c>
      <c r="J46" s="157" t="s">
        <v>333</v>
      </c>
      <c r="K46" s="157" t="s">
        <v>297</v>
      </c>
      <c r="L46" s="118">
        <v>41.396000000000001</v>
      </c>
      <c r="M46" s="118">
        <v>0.151</v>
      </c>
      <c r="N46" s="135">
        <v>2.5000000000000001E-2</v>
      </c>
      <c r="O46" s="158">
        <v>1.0999999999999999E-2</v>
      </c>
      <c r="P46" s="158">
        <v>0</v>
      </c>
      <c r="Q46" s="158">
        <v>9.2999999999999999E-2</v>
      </c>
      <c r="R46" s="158">
        <v>0.01</v>
      </c>
      <c r="S46" s="135">
        <v>0.22500000000000001</v>
      </c>
      <c r="T46" s="118">
        <v>55.002000000000002</v>
      </c>
      <c r="U46" s="135">
        <v>7.9000000000000001E-2</v>
      </c>
      <c r="V46" s="118"/>
      <c r="W46" s="118">
        <v>3.153</v>
      </c>
      <c r="X46" s="118">
        <v>0.09</v>
      </c>
      <c r="Y46" s="118">
        <v>100.236</v>
      </c>
      <c r="Z46" s="118">
        <v>1.3480000000000001</v>
      </c>
      <c r="AA46" s="159">
        <v>98.888000000000005</v>
      </c>
      <c r="AB46" s="160"/>
      <c r="AC46" s="139">
        <f t="shared" si="1"/>
        <v>2.8544243577545193E-2</v>
      </c>
      <c r="AD46" s="118">
        <v>0.83700557472790016</v>
      </c>
      <c r="AE46" s="118">
        <v>1.321779997062711E-2</v>
      </c>
      <c r="AF46" s="118">
        <v>0.14977662530147273</v>
      </c>
      <c r="AG46" s="118">
        <v>1</v>
      </c>
      <c r="AI46" s="118">
        <v>0.83700557472790016</v>
      </c>
      <c r="AJ46" s="118">
        <v>1.321779997062711E-2</v>
      </c>
      <c r="AK46" s="118">
        <v>0.14977662530147273</v>
      </c>
      <c r="AL46" s="118">
        <v>1</v>
      </c>
    </row>
    <row r="47" spans="2:38" ht="17.25" customHeight="1">
      <c r="B47" s="143" t="s">
        <v>17</v>
      </c>
      <c r="C47" s="143" t="s">
        <v>51</v>
      </c>
      <c r="D47" s="143" t="s">
        <v>109</v>
      </c>
      <c r="E47" s="143">
        <v>7.6</v>
      </c>
      <c r="F47" s="143">
        <v>43</v>
      </c>
      <c r="G47" s="143">
        <v>150</v>
      </c>
      <c r="H47" s="41" t="s">
        <v>322</v>
      </c>
      <c r="I47" s="73" t="s">
        <v>39</v>
      </c>
      <c r="J47" s="157" t="s">
        <v>334</v>
      </c>
      <c r="K47" s="157" t="s">
        <v>297</v>
      </c>
      <c r="L47" s="118">
        <v>41.412999999999997</v>
      </c>
      <c r="M47" s="118">
        <v>0.16</v>
      </c>
      <c r="N47" s="158">
        <v>8.9999999999999993E-3</v>
      </c>
      <c r="O47" s="158">
        <v>0</v>
      </c>
      <c r="P47" s="135">
        <v>0.13</v>
      </c>
      <c r="Q47" s="135">
        <v>0.22</v>
      </c>
      <c r="R47" s="158">
        <v>0</v>
      </c>
      <c r="S47" s="158">
        <v>0.10100000000000001</v>
      </c>
      <c r="T47" s="118">
        <v>55.003</v>
      </c>
      <c r="U47" s="135">
        <v>0.121</v>
      </c>
      <c r="V47" s="118"/>
      <c r="W47" s="118">
        <v>3.2509999999999999</v>
      </c>
      <c r="X47" s="118">
        <v>0.13100000000000001</v>
      </c>
      <c r="Y47" s="118">
        <v>100.539</v>
      </c>
      <c r="Z47" s="118">
        <v>1.3979999999999999</v>
      </c>
      <c r="AA47" s="159">
        <v>99.14</v>
      </c>
      <c r="AB47" s="160"/>
      <c r="AC47" s="139">
        <f t="shared" si="1"/>
        <v>4.0295293755767458E-2</v>
      </c>
      <c r="AD47" s="118">
        <v>0.86302097159543401</v>
      </c>
      <c r="AE47" s="118">
        <v>1.923924217946835E-2</v>
      </c>
      <c r="AF47" s="118">
        <v>0.11773978622509765</v>
      </c>
      <c r="AG47" s="118">
        <v>1</v>
      </c>
      <c r="AI47" s="118">
        <v>0.86302097159543401</v>
      </c>
      <c r="AJ47" s="118">
        <v>1.923924217946835E-2</v>
      </c>
      <c r="AK47" s="118">
        <v>0.11773978622509765</v>
      </c>
      <c r="AL47" s="118">
        <v>1</v>
      </c>
    </row>
    <row r="48" spans="2:38" ht="17.25" customHeight="1">
      <c r="B48" s="143" t="s">
        <v>17</v>
      </c>
      <c r="C48" s="143" t="s">
        <v>51</v>
      </c>
      <c r="D48" s="143" t="s">
        <v>109</v>
      </c>
      <c r="E48" s="143">
        <v>7.6</v>
      </c>
      <c r="F48" s="143">
        <v>43</v>
      </c>
      <c r="G48" s="143">
        <v>150</v>
      </c>
      <c r="H48" s="41" t="s">
        <v>322</v>
      </c>
      <c r="I48" s="73" t="s">
        <v>39</v>
      </c>
      <c r="J48" s="157" t="s">
        <v>335</v>
      </c>
      <c r="K48" s="157" t="s">
        <v>297</v>
      </c>
      <c r="L48" s="118">
        <v>41.753999999999998</v>
      </c>
      <c r="M48" s="118">
        <v>0.16700000000000001</v>
      </c>
      <c r="N48" s="135">
        <v>2.4E-2</v>
      </c>
      <c r="O48" s="158">
        <v>0</v>
      </c>
      <c r="P48" s="158">
        <v>5.6000000000000001E-2</v>
      </c>
      <c r="Q48" s="135">
        <v>0.17799999999999999</v>
      </c>
      <c r="R48" s="158">
        <v>9.4E-2</v>
      </c>
      <c r="S48" s="135">
        <v>0.185</v>
      </c>
      <c r="T48" s="118">
        <v>54.941000000000003</v>
      </c>
      <c r="U48" s="158">
        <v>4.9000000000000002E-2</v>
      </c>
      <c r="V48" s="118"/>
      <c r="W48" s="118">
        <v>3.161</v>
      </c>
      <c r="X48" s="118">
        <v>0.11600000000000001</v>
      </c>
      <c r="Y48" s="118">
        <v>100.726</v>
      </c>
      <c r="Z48" s="118">
        <v>1.357</v>
      </c>
      <c r="AA48" s="159">
        <v>99.367999999999995</v>
      </c>
      <c r="AB48" s="160"/>
      <c r="AC48" s="139">
        <f t="shared" si="1"/>
        <v>3.669724770642202E-2</v>
      </c>
      <c r="AD48" s="118">
        <v>0.83912928059463765</v>
      </c>
      <c r="AE48" s="118">
        <v>1.7036275517697166E-2</v>
      </c>
      <c r="AF48" s="118">
        <v>0.1438344438876652</v>
      </c>
      <c r="AG48" s="118">
        <v>1</v>
      </c>
      <c r="AI48" s="118">
        <v>0.83912928059463765</v>
      </c>
      <c r="AJ48" s="118">
        <v>1.7036275517697166E-2</v>
      </c>
      <c r="AK48" s="118">
        <v>0.1438344438876652</v>
      </c>
      <c r="AL48" s="118">
        <v>1</v>
      </c>
    </row>
    <row r="49" spans="2:38" ht="17.25" customHeight="1">
      <c r="B49" s="143" t="s">
        <v>17</v>
      </c>
      <c r="C49" s="143" t="s">
        <v>51</v>
      </c>
      <c r="D49" s="143" t="s">
        <v>109</v>
      </c>
      <c r="E49" s="143">
        <v>7.6</v>
      </c>
      <c r="F49" s="143">
        <v>43</v>
      </c>
      <c r="G49" s="143">
        <v>150</v>
      </c>
      <c r="H49" s="41" t="s">
        <v>322</v>
      </c>
      <c r="I49" s="73" t="s">
        <v>39</v>
      </c>
      <c r="J49" s="157" t="s">
        <v>336</v>
      </c>
      <c r="K49" s="157" t="s">
        <v>297</v>
      </c>
      <c r="L49" s="118">
        <v>41.558</v>
      </c>
      <c r="M49" s="118">
        <v>0.13800000000000001</v>
      </c>
      <c r="N49" s="135">
        <v>1.7000000000000001E-2</v>
      </c>
      <c r="O49" s="158">
        <v>5.6000000000000001E-2</v>
      </c>
      <c r="P49" s="158">
        <v>1.9E-2</v>
      </c>
      <c r="Q49" s="135">
        <v>0.106</v>
      </c>
      <c r="R49" s="158">
        <v>0.22700000000000001</v>
      </c>
      <c r="S49" s="158">
        <v>3.1E-2</v>
      </c>
      <c r="T49" s="118">
        <v>55.192</v>
      </c>
      <c r="U49" s="118">
        <v>0.32700000000000001</v>
      </c>
      <c r="V49" s="118"/>
      <c r="W49" s="118">
        <v>3.3420000000000001</v>
      </c>
      <c r="X49" s="118">
        <v>0.11799999999999999</v>
      </c>
      <c r="Y49" s="118">
        <v>101.13200000000001</v>
      </c>
      <c r="Z49" s="118">
        <v>1.4339999999999999</v>
      </c>
      <c r="AA49" s="159">
        <v>99.697000000000003</v>
      </c>
      <c r="AB49" s="160"/>
      <c r="AC49" s="139">
        <f t="shared" si="1"/>
        <v>3.5308198683423095E-2</v>
      </c>
      <c r="AD49" s="118">
        <v>0.88717812582957267</v>
      </c>
      <c r="AE49" s="118">
        <v>1.7330004405933321E-2</v>
      </c>
      <c r="AF49" s="118">
        <v>9.5491869764494003E-2</v>
      </c>
      <c r="AG49" s="118">
        <v>1</v>
      </c>
      <c r="AI49" s="118">
        <v>0.88717812582957267</v>
      </c>
      <c r="AJ49" s="118">
        <v>1.7330004405933321E-2</v>
      </c>
      <c r="AK49" s="118">
        <v>9.5491869764494003E-2</v>
      </c>
      <c r="AL49" s="118">
        <v>1</v>
      </c>
    </row>
    <row r="50" spans="2:38" ht="17.25" customHeight="1">
      <c r="B50" s="143" t="s">
        <v>17</v>
      </c>
      <c r="C50" s="143" t="s">
        <v>51</v>
      </c>
      <c r="D50" s="143" t="s">
        <v>109</v>
      </c>
      <c r="E50" s="143">
        <v>7.6</v>
      </c>
      <c r="F50" s="143">
        <v>43</v>
      </c>
      <c r="G50" s="143">
        <v>150</v>
      </c>
      <c r="H50" s="41" t="s">
        <v>322</v>
      </c>
      <c r="I50" s="73" t="s">
        <v>39</v>
      </c>
      <c r="J50" s="157" t="s">
        <v>337</v>
      </c>
      <c r="K50" s="157" t="s">
        <v>297</v>
      </c>
      <c r="L50" s="118">
        <v>41.372999999999998</v>
      </c>
      <c r="M50" s="118">
        <v>0.18099999999999999</v>
      </c>
      <c r="N50" s="158">
        <v>0</v>
      </c>
      <c r="O50" s="135">
        <v>0.123</v>
      </c>
      <c r="P50" s="158">
        <v>3.6999999999999998E-2</v>
      </c>
      <c r="Q50" s="135">
        <v>0.124</v>
      </c>
      <c r="R50" s="158">
        <v>0.22700000000000001</v>
      </c>
      <c r="S50" s="158">
        <v>2.5999999999999999E-2</v>
      </c>
      <c r="T50" s="118">
        <v>55.02</v>
      </c>
      <c r="U50" s="118">
        <v>0.249</v>
      </c>
      <c r="V50" s="118"/>
      <c r="W50" s="118">
        <v>3.1309999999999998</v>
      </c>
      <c r="X50" s="118">
        <v>0.126</v>
      </c>
      <c r="Y50" s="118">
        <v>100.617</v>
      </c>
      <c r="Z50" s="118">
        <v>1.347</v>
      </c>
      <c r="AA50" s="159">
        <v>99.27</v>
      </c>
      <c r="AB50" s="160"/>
      <c r="AC50" s="139">
        <f t="shared" si="1"/>
        <v>4.0242733950814437E-2</v>
      </c>
      <c r="AD50" s="118">
        <v>0.8311653835943722</v>
      </c>
      <c r="AE50" s="118">
        <v>1.8504919958877954E-2</v>
      </c>
      <c r="AF50" s="118">
        <v>0.15032969644674984</v>
      </c>
      <c r="AG50" s="118">
        <v>1</v>
      </c>
      <c r="AI50" s="118">
        <v>0.8311653835943722</v>
      </c>
      <c r="AJ50" s="118">
        <v>1.8504919958877954E-2</v>
      </c>
      <c r="AK50" s="118">
        <v>0.15032969644674984</v>
      </c>
      <c r="AL50" s="118">
        <v>1</v>
      </c>
    </row>
    <row r="51" spans="2:38" ht="17.25" customHeight="1">
      <c r="B51" s="143" t="s">
        <v>17</v>
      </c>
      <c r="C51" s="143" t="s">
        <v>51</v>
      </c>
      <c r="D51" s="143" t="s">
        <v>109</v>
      </c>
      <c r="E51" s="143">
        <v>7.6</v>
      </c>
      <c r="F51" s="143">
        <v>43</v>
      </c>
      <c r="G51" s="143">
        <v>150</v>
      </c>
      <c r="H51" s="41" t="s">
        <v>322</v>
      </c>
      <c r="I51" s="73" t="s">
        <v>39</v>
      </c>
      <c r="J51" s="157" t="s">
        <v>338</v>
      </c>
      <c r="K51" s="157" t="s">
        <v>294</v>
      </c>
      <c r="L51" s="118">
        <v>41.066000000000003</v>
      </c>
      <c r="M51" s="118">
        <v>0.155</v>
      </c>
      <c r="N51" s="158">
        <v>0</v>
      </c>
      <c r="O51" s="158">
        <v>0</v>
      </c>
      <c r="P51" s="158">
        <v>4.3999999999999997E-2</v>
      </c>
      <c r="Q51" s="135">
        <v>0.223</v>
      </c>
      <c r="R51" s="158">
        <v>0</v>
      </c>
      <c r="S51" s="135">
        <v>0.18099999999999999</v>
      </c>
      <c r="T51" s="118">
        <v>54.808999999999997</v>
      </c>
      <c r="U51" s="135">
        <v>0.17599999999999999</v>
      </c>
      <c r="V51" s="118"/>
      <c r="W51" s="118">
        <v>3.15</v>
      </c>
      <c r="X51" s="118">
        <v>0.109</v>
      </c>
      <c r="Y51" s="118">
        <v>99.914000000000001</v>
      </c>
      <c r="Z51" s="118">
        <v>1.351</v>
      </c>
      <c r="AA51" s="159">
        <v>98.561999999999998</v>
      </c>
      <c r="AB51" s="160"/>
      <c r="AC51" s="139">
        <f t="shared" si="1"/>
        <v>3.4603174603174601E-2</v>
      </c>
      <c r="AD51" s="118">
        <v>0.83620918502787367</v>
      </c>
      <c r="AE51" s="118">
        <v>1.6008224408870612E-2</v>
      </c>
      <c r="AF51" s="118">
        <v>0.14778259056325571</v>
      </c>
      <c r="AG51" s="118">
        <v>1</v>
      </c>
      <c r="AI51" s="118">
        <v>0.83620918502787367</v>
      </c>
      <c r="AJ51" s="118">
        <v>1.6008224408870612E-2</v>
      </c>
      <c r="AK51" s="118">
        <v>0.14778259056325571</v>
      </c>
      <c r="AL51" s="118">
        <v>1</v>
      </c>
    </row>
    <row r="52" spans="2:38" ht="17.25" customHeight="1">
      <c r="B52" s="143" t="s">
        <v>17</v>
      </c>
      <c r="C52" s="143" t="s">
        <v>51</v>
      </c>
      <c r="D52" s="143" t="s">
        <v>109</v>
      </c>
      <c r="E52" s="143">
        <v>7.6</v>
      </c>
      <c r="F52" s="143">
        <v>43</v>
      </c>
      <c r="G52" s="143">
        <v>150</v>
      </c>
      <c r="H52" s="41" t="s">
        <v>322</v>
      </c>
      <c r="I52" s="73" t="s">
        <v>39</v>
      </c>
      <c r="J52" s="157" t="s">
        <v>339</v>
      </c>
      <c r="K52" s="157" t="s">
        <v>297</v>
      </c>
      <c r="L52" s="118">
        <v>41.387</v>
      </c>
      <c r="M52" s="118">
        <v>0.191</v>
      </c>
      <c r="N52" s="158">
        <v>0.01</v>
      </c>
      <c r="O52" s="158">
        <v>0</v>
      </c>
      <c r="P52" s="158">
        <v>8.1000000000000003E-2</v>
      </c>
      <c r="Q52" s="135">
        <v>0.14099999999999999</v>
      </c>
      <c r="R52" s="158">
        <v>0</v>
      </c>
      <c r="S52" s="135">
        <v>0.23400000000000001</v>
      </c>
      <c r="T52" s="118">
        <v>54.814999999999998</v>
      </c>
      <c r="U52" s="135">
        <v>9.7000000000000003E-2</v>
      </c>
      <c r="V52" s="118"/>
      <c r="W52" s="118">
        <v>3.2469999999999999</v>
      </c>
      <c r="X52" s="118">
        <v>0.107</v>
      </c>
      <c r="Y52" s="118">
        <v>100.31</v>
      </c>
      <c r="Z52" s="118">
        <v>1.3919999999999999</v>
      </c>
      <c r="AA52" s="159">
        <v>98.918999999999997</v>
      </c>
      <c r="AB52" s="160"/>
      <c r="AC52" s="139">
        <f t="shared" si="1"/>
        <v>3.2953495534339391E-2</v>
      </c>
      <c r="AD52" s="118">
        <v>0.86195911866206532</v>
      </c>
      <c r="AE52" s="118">
        <v>1.5714495520634454E-2</v>
      </c>
      <c r="AF52" s="118">
        <v>0.12232638581730024</v>
      </c>
      <c r="AG52" s="118">
        <v>1</v>
      </c>
      <c r="AI52" s="118">
        <v>0.86195911866206532</v>
      </c>
      <c r="AJ52" s="118">
        <v>1.5714495520634454E-2</v>
      </c>
      <c r="AK52" s="118">
        <v>0.12232638581730024</v>
      </c>
      <c r="AL52" s="118">
        <v>1</v>
      </c>
    </row>
    <row r="53" spans="2:38" ht="17.25" customHeight="1">
      <c r="B53" s="143" t="s">
        <v>17</v>
      </c>
      <c r="C53" s="143" t="s">
        <v>51</v>
      </c>
      <c r="D53" s="143" t="s">
        <v>109</v>
      </c>
      <c r="E53" s="143">
        <v>7.6</v>
      </c>
      <c r="F53" s="143">
        <v>43</v>
      </c>
      <c r="G53" s="143">
        <v>150</v>
      </c>
      <c r="H53" s="41" t="s">
        <v>322</v>
      </c>
      <c r="I53" s="73" t="s">
        <v>39</v>
      </c>
      <c r="J53" s="157" t="s">
        <v>340</v>
      </c>
      <c r="K53" s="157" t="s">
        <v>297</v>
      </c>
      <c r="L53" s="118">
        <v>41.372999999999998</v>
      </c>
      <c r="M53" s="118">
        <v>0.16200000000000001</v>
      </c>
      <c r="N53" s="158">
        <v>3.0000000000000001E-3</v>
      </c>
      <c r="O53" s="158">
        <v>1.0999999999999999E-2</v>
      </c>
      <c r="P53" s="158">
        <v>0</v>
      </c>
      <c r="Q53" s="135">
        <v>0.127</v>
      </c>
      <c r="R53" s="158">
        <v>0.14299999999999999</v>
      </c>
      <c r="S53" s="135">
        <v>0.20699999999999999</v>
      </c>
      <c r="T53" s="118">
        <v>54.966000000000001</v>
      </c>
      <c r="U53" s="118">
        <v>0.26700000000000002</v>
      </c>
      <c r="V53" s="118"/>
      <c r="W53" s="118">
        <v>3.2229999999999999</v>
      </c>
      <c r="X53" s="118">
        <v>0.129</v>
      </c>
      <c r="Y53" s="118">
        <v>100.61199999999999</v>
      </c>
      <c r="Z53" s="118">
        <v>1.3859999999999999</v>
      </c>
      <c r="AA53" s="159">
        <v>99.224999999999994</v>
      </c>
      <c r="AB53" s="160"/>
      <c r="AC53" s="139">
        <f t="shared" si="1"/>
        <v>4.0024821594787464E-2</v>
      </c>
      <c r="AD53" s="118">
        <v>0.85558800106185295</v>
      </c>
      <c r="AE53" s="118">
        <v>1.8945513291232192E-2</v>
      </c>
      <c r="AF53" s="118">
        <v>0.12546648564691484</v>
      </c>
      <c r="AG53" s="118">
        <v>1</v>
      </c>
      <c r="AI53" s="118">
        <v>0.85558800106185295</v>
      </c>
      <c r="AJ53" s="118">
        <v>1.8945513291232192E-2</v>
      </c>
      <c r="AK53" s="118">
        <v>0.12546648564691484</v>
      </c>
      <c r="AL53" s="118">
        <v>1</v>
      </c>
    </row>
    <row r="54" spans="2:38" ht="17.25" customHeight="1">
      <c r="B54" s="143" t="s">
        <v>17</v>
      </c>
      <c r="C54" s="143" t="s">
        <v>51</v>
      </c>
      <c r="D54" s="143" t="s">
        <v>109</v>
      </c>
      <c r="E54" s="143">
        <v>7.6</v>
      </c>
      <c r="F54" s="143">
        <v>43</v>
      </c>
      <c r="G54" s="143">
        <v>150</v>
      </c>
      <c r="H54" s="41" t="s">
        <v>322</v>
      </c>
      <c r="I54" s="73" t="s">
        <v>39</v>
      </c>
      <c r="J54" s="157" t="s">
        <v>341</v>
      </c>
      <c r="K54" s="157" t="s">
        <v>294</v>
      </c>
      <c r="L54" s="118">
        <v>41.448999999999998</v>
      </c>
      <c r="M54" s="118">
        <v>0.16400000000000001</v>
      </c>
      <c r="N54" s="158">
        <v>8.0000000000000002E-3</v>
      </c>
      <c r="O54" s="158">
        <v>0</v>
      </c>
      <c r="P54" s="135">
        <v>0.11799999999999999</v>
      </c>
      <c r="Q54" s="135">
        <v>0.14799999999999999</v>
      </c>
      <c r="R54" s="158">
        <v>0</v>
      </c>
      <c r="S54" s="135">
        <v>0.22500000000000001</v>
      </c>
      <c r="T54" s="118">
        <v>54.844999999999999</v>
      </c>
      <c r="U54" s="118">
        <v>0.21199999999999999</v>
      </c>
      <c r="V54" s="118"/>
      <c r="W54" s="118">
        <v>3.0960000000000001</v>
      </c>
      <c r="X54" s="118">
        <v>0.11700000000000001</v>
      </c>
      <c r="Y54" s="118">
        <v>100.383</v>
      </c>
      <c r="Z54" s="118">
        <v>1.33</v>
      </c>
      <c r="AA54" s="159">
        <v>99.052999999999997</v>
      </c>
      <c r="AB54" s="160"/>
      <c r="AC54" s="139">
        <f t="shared" si="1"/>
        <v>3.7790697674418602E-2</v>
      </c>
      <c r="AD54" s="118">
        <v>0.82187417042739586</v>
      </c>
      <c r="AE54" s="118">
        <v>1.7183139961815246E-2</v>
      </c>
      <c r="AF54" s="118">
        <v>0.16094268961078889</v>
      </c>
      <c r="AG54" s="118">
        <v>1</v>
      </c>
      <c r="AI54" s="118">
        <v>0.82187417042739586</v>
      </c>
      <c r="AJ54" s="118">
        <v>1.7183139961815246E-2</v>
      </c>
      <c r="AK54" s="118">
        <v>0.16094268961078889</v>
      </c>
      <c r="AL54" s="118">
        <v>1</v>
      </c>
    </row>
    <row r="55" spans="2:38" ht="17.25" customHeight="1">
      <c r="B55" s="143" t="s">
        <v>17</v>
      </c>
      <c r="C55" s="143" t="s">
        <v>51</v>
      </c>
      <c r="D55" s="143" t="s">
        <v>109</v>
      </c>
      <c r="E55" s="143">
        <v>7.6</v>
      </c>
      <c r="F55" s="143">
        <v>43</v>
      </c>
      <c r="G55" s="143">
        <v>150</v>
      </c>
      <c r="H55" s="41" t="s">
        <v>322</v>
      </c>
      <c r="I55" s="73" t="s">
        <v>39</v>
      </c>
      <c r="J55" s="157" t="s">
        <v>342</v>
      </c>
      <c r="K55" s="157" t="s">
        <v>294</v>
      </c>
      <c r="L55" s="118">
        <v>41.71</v>
      </c>
      <c r="M55" s="118">
        <v>0.154</v>
      </c>
      <c r="N55" s="158">
        <v>0</v>
      </c>
      <c r="O55" s="158">
        <v>0</v>
      </c>
      <c r="P55" s="158">
        <v>0</v>
      </c>
      <c r="Q55" s="158">
        <v>6.5000000000000002E-2</v>
      </c>
      <c r="R55" s="158">
        <v>0</v>
      </c>
      <c r="S55" s="135">
        <v>0.17199999999999999</v>
      </c>
      <c r="T55" s="118">
        <v>55.084000000000003</v>
      </c>
      <c r="U55" s="135">
        <v>0.13300000000000001</v>
      </c>
      <c r="V55" s="118"/>
      <c r="W55" s="118">
        <v>3.2490000000000001</v>
      </c>
      <c r="X55" s="118">
        <v>0.13</v>
      </c>
      <c r="Y55" s="118">
        <v>100.69799999999999</v>
      </c>
      <c r="Z55" s="118">
        <v>1.3979999999999999</v>
      </c>
      <c r="AA55" s="159">
        <v>99.301000000000002</v>
      </c>
      <c r="AB55" s="160"/>
      <c r="AC55" s="139">
        <f t="shared" si="1"/>
        <v>4.0012311480455524E-2</v>
      </c>
      <c r="AD55" s="118">
        <v>0.86249004512874972</v>
      </c>
      <c r="AE55" s="118">
        <v>1.9092377735350271E-2</v>
      </c>
      <c r="AF55" s="118">
        <v>0.11841757713590001</v>
      </c>
      <c r="AG55" s="118">
        <v>1</v>
      </c>
      <c r="AI55" s="118">
        <v>0.86249004512874972</v>
      </c>
      <c r="AJ55" s="118">
        <v>1.9092377735350271E-2</v>
      </c>
      <c r="AK55" s="118">
        <v>0.11841757713590001</v>
      </c>
      <c r="AL55" s="118">
        <v>1</v>
      </c>
    </row>
    <row r="56" spans="2:38" ht="17.25" customHeight="1">
      <c r="B56" s="143" t="s">
        <v>17</v>
      </c>
      <c r="C56" s="143" t="s">
        <v>51</v>
      </c>
      <c r="D56" s="143" t="s">
        <v>109</v>
      </c>
      <c r="E56" s="143">
        <v>7.6</v>
      </c>
      <c r="F56" s="143">
        <v>43</v>
      </c>
      <c r="G56" s="143">
        <v>150</v>
      </c>
      <c r="H56" s="41" t="s">
        <v>322</v>
      </c>
      <c r="I56" s="73" t="s">
        <v>39</v>
      </c>
      <c r="J56" s="157" t="s">
        <v>343</v>
      </c>
      <c r="K56" s="157" t="s">
        <v>292</v>
      </c>
      <c r="L56" s="118">
        <v>41.296999999999997</v>
      </c>
      <c r="M56" s="118">
        <v>0.14299999999999999</v>
      </c>
      <c r="N56" s="158">
        <v>0</v>
      </c>
      <c r="O56" s="158">
        <v>0</v>
      </c>
      <c r="P56" s="135">
        <v>0.2</v>
      </c>
      <c r="Q56" s="118">
        <v>0.37</v>
      </c>
      <c r="R56" s="158">
        <v>0.03</v>
      </c>
      <c r="S56" s="158">
        <v>6.2E-2</v>
      </c>
      <c r="T56" s="118">
        <v>54.906999999999996</v>
      </c>
      <c r="U56" s="135">
        <v>0.20599999999999999</v>
      </c>
      <c r="V56" s="118"/>
      <c r="W56" s="118">
        <v>3.1160000000000001</v>
      </c>
      <c r="X56" s="118">
        <v>0.122</v>
      </c>
      <c r="Y56" s="118">
        <v>100.45099999999999</v>
      </c>
      <c r="Z56" s="118">
        <v>1.34</v>
      </c>
      <c r="AA56" s="159">
        <v>99.111999999999995</v>
      </c>
      <c r="AB56" s="160"/>
      <c r="AC56" s="139">
        <f t="shared" si="1"/>
        <v>3.9152759948652117E-2</v>
      </c>
      <c r="AD56" s="118">
        <v>0.82718343509423953</v>
      </c>
      <c r="AE56" s="118">
        <v>1.7917462182405638E-2</v>
      </c>
      <c r="AF56" s="118">
        <v>0.15489910272335483</v>
      </c>
      <c r="AG56" s="118">
        <v>1</v>
      </c>
      <c r="AI56" s="118">
        <v>0.82718343509423953</v>
      </c>
      <c r="AJ56" s="118">
        <v>1.7917462182405638E-2</v>
      </c>
      <c r="AK56" s="118">
        <v>0.15489910272335483</v>
      </c>
      <c r="AL56" s="118">
        <v>1</v>
      </c>
    </row>
    <row r="57" spans="2:38" ht="17.25" customHeight="1">
      <c r="B57" s="143" t="s">
        <v>17</v>
      </c>
      <c r="C57" s="143" t="s">
        <v>51</v>
      </c>
      <c r="D57" s="143" t="s">
        <v>109</v>
      </c>
      <c r="E57" s="143">
        <v>7.6</v>
      </c>
      <c r="F57" s="143">
        <v>43</v>
      </c>
      <c r="G57" s="143">
        <v>150</v>
      </c>
      <c r="H57" s="41" t="s">
        <v>322</v>
      </c>
      <c r="I57" s="73" t="s">
        <v>39</v>
      </c>
      <c r="J57" s="157" t="s">
        <v>344</v>
      </c>
      <c r="K57" s="157" t="s">
        <v>292</v>
      </c>
      <c r="L57" s="118">
        <v>41.319000000000003</v>
      </c>
      <c r="M57" s="118">
        <v>0.22500000000000001</v>
      </c>
      <c r="N57" s="135">
        <v>0.02</v>
      </c>
      <c r="O57" s="158">
        <v>5.6000000000000001E-2</v>
      </c>
      <c r="P57" s="135">
        <v>0.111</v>
      </c>
      <c r="Q57" s="158">
        <v>9.6000000000000002E-2</v>
      </c>
      <c r="R57" s="158">
        <v>0.128</v>
      </c>
      <c r="S57" s="135">
        <v>0.22900000000000001</v>
      </c>
      <c r="T57" s="118">
        <v>54.959000000000003</v>
      </c>
      <c r="U57" s="118">
        <v>0.254</v>
      </c>
      <c r="V57" s="118"/>
      <c r="W57" s="118">
        <v>3.0459999999999998</v>
      </c>
      <c r="X57" s="118">
        <v>0.13100000000000001</v>
      </c>
      <c r="Y57" s="118">
        <v>100.57599999999999</v>
      </c>
      <c r="Z57" s="118">
        <v>1.3120000000000001</v>
      </c>
      <c r="AA57" s="159">
        <v>99.263000000000005</v>
      </c>
      <c r="AB57" s="160"/>
      <c r="AC57" s="139">
        <f t="shared" si="1"/>
        <v>4.300722258699935E-2</v>
      </c>
      <c r="AD57" s="118">
        <v>0.80860100876028662</v>
      </c>
      <c r="AE57" s="118">
        <v>1.923924217946835E-2</v>
      </c>
      <c r="AF57" s="118">
        <v>0.17215974906024503</v>
      </c>
      <c r="AG57" s="118">
        <v>1</v>
      </c>
      <c r="AI57" s="118">
        <v>0.80860100876028662</v>
      </c>
      <c r="AJ57" s="118">
        <v>1.923924217946835E-2</v>
      </c>
      <c r="AK57" s="118">
        <v>0.17215974906024503</v>
      </c>
      <c r="AL57" s="118">
        <v>1</v>
      </c>
    </row>
    <row r="58" spans="2:38" ht="17.25" customHeight="1">
      <c r="B58" s="143" t="s">
        <v>17</v>
      </c>
      <c r="C58" s="143" t="s">
        <v>51</v>
      </c>
      <c r="D58" s="143" t="s">
        <v>109</v>
      </c>
      <c r="E58" s="143">
        <v>7.6</v>
      </c>
      <c r="F58" s="143">
        <v>43</v>
      </c>
      <c r="G58" s="143">
        <v>150</v>
      </c>
      <c r="H58" s="41" t="s">
        <v>322</v>
      </c>
      <c r="I58" s="73" t="s">
        <v>39</v>
      </c>
      <c r="J58" s="157" t="s">
        <v>345</v>
      </c>
      <c r="K58" s="157" t="s">
        <v>294</v>
      </c>
      <c r="L58" s="118">
        <v>41.22</v>
      </c>
      <c r="M58" s="118">
        <v>0.184</v>
      </c>
      <c r="N58" s="158">
        <v>7.0000000000000001E-3</v>
      </c>
      <c r="O58" s="158">
        <v>0</v>
      </c>
      <c r="P58" s="158">
        <v>8.1000000000000003E-2</v>
      </c>
      <c r="Q58" s="135">
        <v>0.182</v>
      </c>
      <c r="R58" s="158">
        <v>5.0000000000000001E-3</v>
      </c>
      <c r="S58" s="135">
        <v>0.29499999999999998</v>
      </c>
      <c r="T58" s="118">
        <v>54.984000000000002</v>
      </c>
      <c r="U58" s="118">
        <v>0.32700000000000001</v>
      </c>
      <c r="V58" s="118"/>
      <c r="W58" s="118">
        <v>3.129</v>
      </c>
      <c r="X58" s="118">
        <v>0.13</v>
      </c>
      <c r="Y58" s="118">
        <v>100.54600000000001</v>
      </c>
      <c r="Z58" s="118">
        <v>1.347</v>
      </c>
      <c r="AA58" s="159">
        <v>99.198999999999998</v>
      </c>
      <c r="AB58" s="160"/>
      <c r="AC58" s="139">
        <f t="shared" si="1"/>
        <v>4.1546820070310006E-2</v>
      </c>
      <c r="AD58" s="118">
        <v>0.8306344571276878</v>
      </c>
      <c r="AE58" s="118">
        <v>1.9092377735350271E-2</v>
      </c>
      <c r="AF58" s="118">
        <v>0.15027316513696193</v>
      </c>
      <c r="AG58" s="118">
        <v>1</v>
      </c>
      <c r="AI58" s="118">
        <v>0.8306344571276878</v>
      </c>
      <c r="AJ58" s="118">
        <v>1.9092377735350271E-2</v>
      </c>
      <c r="AK58" s="118">
        <v>0.15027316513696193</v>
      </c>
      <c r="AL58" s="118">
        <v>1</v>
      </c>
    </row>
    <row r="59" spans="2:38" ht="17.25" customHeight="1">
      <c r="B59" s="143" t="s">
        <v>17</v>
      </c>
      <c r="C59" s="143" t="s">
        <v>51</v>
      </c>
      <c r="D59" s="73" t="s">
        <v>105</v>
      </c>
      <c r="E59" s="73">
        <v>19.399999999999999</v>
      </c>
      <c r="F59" s="143">
        <v>45</v>
      </c>
      <c r="G59" s="73">
        <v>138</v>
      </c>
      <c r="H59" s="41" t="s">
        <v>322</v>
      </c>
      <c r="I59" s="73" t="s">
        <v>39</v>
      </c>
      <c r="J59" s="113" t="s">
        <v>346</v>
      </c>
      <c r="K59" s="113" t="s">
        <v>294</v>
      </c>
      <c r="L59" s="118">
        <v>41.841000000000001</v>
      </c>
      <c r="M59" s="118">
        <v>0.156</v>
      </c>
      <c r="N59" s="118"/>
      <c r="O59" s="135">
        <v>7.2999999999999995E-2</v>
      </c>
      <c r="P59" s="158">
        <v>0</v>
      </c>
      <c r="Q59" s="135">
        <v>0.17599999999999999</v>
      </c>
      <c r="R59" s="158">
        <v>0</v>
      </c>
      <c r="S59" s="158">
        <v>0.11600000000000001</v>
      </c>
      <c r="T59" s="118">
        <v>55.290999999999997</v>
      </c>
      <c r="U59" s="135">
        <v>0.14599999999999999</v>
      </c>
      <c r="V59" s="118">
        <v>3.3000000000000002E-2</v>
      </c>
      <c r="W59" s="118">
        <v>3.4750000000000001</v>
      </c>
      <c r="X59" s="118">
        <v>0.129</v>
      </c>
      <c r="Y59" s="118">
        <v>101.438</v>
      </c>
      <c r="Z59" s="118">
        <v>1.4930000000000001</v>
      </c>
      <c r="AA59" s="159">
        <v>99.944999999999993</v>
      </c>
      <c r="AB59" s="160"/>
      <c r="AC59" s="139">
        <f t="shared" si="1"/>
        <v>3.7122302158273383E-2</v>
      </c>
      <c r="AD59" s="118">
        <v>0.92248473586408286</v>
      </c>
      <c r="AE59" s="118">
        <v>1.8945513291232192E-2</v>
      </c>
      <c r="AF59" s="118">
        <v>5.8569750844684951E-2</v>
      </c>
      <c r="AG59" s="118">
        <v>1</v>
      </c>
      <c r="AI59" s="118">
        <v>0.92248473586408286</v>
      </c>
      <c r="AJ59" s="118">
        <v>1.8945513291232192E-2</v>
      </c>
      <c r="AK59" s="118">
        <v>5.8569750844684951E-2</v>
      </c>
      <c r="AL59" s="118">
        <v>1</v>
      </c>
    </row>
    <row r="60" spans="2:38" ht="17.25" customHeight="1">
      <c r="B60" s="143" t="s">
        <v>17</v>
      </c>
      <c r="C60" s="143" t="s">
        <v>51</v>
      </c>
      <c r="D60" s="73" t="s">
        <v>105</v>
      </c>
      <c r="E60" s="73">
        <v>19.399999999999999</v>
      </c>
      <c r="F60" s="143">
        <v>45</v>
      </c>
      <c r="G60" s="73">
        <v>138</v>
      </c>
      <c r="H60" s="41" t="s">
        <v>322</v>
      </c>
      <c r="I60" s="73" t="s">
        <v>39</v>
      </c>
      <c r="J60" s="113" t="s">
        <v>347</v>
      </c>
      <c r="K60" s="113" t="s">
        <v>294</v>
      </c>
      <c r="L60" s="118">
        <v>41.341000000000001</v>
      </c>
      <c r="M60" s="118">
        <v>0.125</v>
      </c>
      <c r="N60" s="118"/>
      <c r="O60" s="158">
        <v>6.0999999999999999E-2</v>
      </c>
      <c r="P60" s="158">
        <v>2.4E-2</v>
      </c>
      <c r="Q60" s="135">
        <v>0.20300000000000001</v>
      </c>
      <c r="R60" s="158">
        <v>0</v>
      </c>
      <c r="S60" s="158">
        <v>2.4E-2</v>
      </c>
      <c r="T60" s="118">
        <v>55.094000000000001</v>
      </c>
      <c r="U60" s="135">
        <v>0.126</v>
      </c>
      <c r="V60" s="118">
        <v>-2.8000000000000001E-2</v>
      </c>
      <c r="W60" s="118">
        <v>3.5579999999999998</v>
      </c>
      <c r="X60" s="118">
        <v>0.14199999999999999</v>
      </c>
      <c r="Y60" s="118">
        <v>100.699</v>
      </c>
      <c r="Z60" s="118">
        <v>1.53</v>
      </c>
      <c r="AA60" s="159">
        <v>99.168000000000006</v>
      </c>
      <c r="AB60" s="160"/>
      <c r="AC60" s="139">
        <f t="shared" si="1"/>
        <v>3.9910061832490164E-2</v>
      </c>
      <c r="AD60" s="118">
        <v>0.94451818423148393</v>
      </c>
      <c r="AE60" s="118">
        <v>2.0854751064767217E-2</v>
      </c>
      <c r="AF60" s="118">
        <v>3.4627064703748857E-2</v>
      </c>
      <c r="AG60" s="118">
        <v>1</v>
      </c>
      <c r="AI60" s="118">
        <v>0.94451818423148393</v>
      </c>
      <c r="AJ60" s="118">
        <v>2.0854751064767217E-2</v>
      </c>
      <c r="AK60" s="118">
        <v>3.4627064703748857E-2</v>
      </c>
      <c r="AL60" s="118">
        <v>1</v>
      </c>
    </row>
    <row r="61" spans="2:38" ht="17.25" customHeight="1">
      <c r="B61" s="143" t="s">
        <v>17</v>
      </c>
      <c r="C61" s="143" t="s">
        <v>51</v>
      </c>
      <c r="D61" s="73" t="s">
        <v>105</v>
      </c>
      <c r="E61" s="73">
        <v>19.399999999999999</v>
      </c>
      <c r="F61" s="143">
        <v>45</v>
      </c>
      <c r="G61" s="73">
        <v>138</v>
      </c>
      <c r="H61" s="41" t="s">
        <v>322</v>
      </c>
      <c r="I61" s="73" t="s">
        <v>39</v>
      </c>
      <c r="J61" s="113" t="s">
        <v>348</v>
      </c>
      <c r="K61" s="113" t="s">
        <v>297</v>
      </c>
      <c r="L61" s="118">
        <v>42.468000000000004</v>
      </c>
      <c r="M61" s="118">
        <v>0.16200000000000001</v>
      </c>
      <c r="N61" s="118"/>
      <c r="O61" s="158">
        <v>0</v>
      </c>
      <c r="P61" s="158">
        <v>7.6999999999999999E-2</v>
      </c>
      <c r="Q61" s="135">
        <v>0.15</v>
      </c>
      <c r="R61" s="158">
        <v>4.2999999999999997E-2</v>
      </c>
      <c r="S61" s="158">
        <v>5.0000000000000001E-3</v>
      </c>
      <c r="T61" s="118">
        <v>55.088999999999999</v>
      </c>
      <c r="U61" s="135">
        <v>0.11899999999999999</v>
      </c>
      <c r="V61" s="118">
        <v>0.13100000000000001</v>
      </c>
      <c r="W61" s="118">
        <v>3.2850000000000001</v>
      </c>
      <c r="X61" s="118">
        <v>0.159</v>
      </c>
      <c r="Y61" s="118">
        <v>101.68899999999999</v>
      </c>
      <c r="Z61" s="118">
        <v>1.419</v>
      </c>
      <c r="AA61" s="159">
        <v>100.27</v>
      </c>
      <c r="AB61" s="160"/>
      <c r="AC61" s="139">
        <f t="shared" si="1"/>
        <v>4.8401826484018265E-2</v>
      </c>
      <c r="AD61" s="118">
        <v>0.87204672152906826</v>
      </c>
      <c r="AE61" s="118">
        <v>2.3351446614774563E-2</v>
      </c>
      <c r="AF61" s="118">
        <v>0.10460183185615718</v>
      </c>
      <c r="AG61" s="118">
        <v>1</v>
      </c>
      <c r="AI61" s="118">
        <v>0.87204672152906826</v>
      </c>
      <c r="AJ61" s="118">
        <v>2.3351446614774563E-2</v>
      </c>
      <c r="AK61" s="118">
        <v>0.10460183185615718</v>
      </c>
      <c r="AL61" s="118">
        <v>1</v>
      </c>
    </row>
    <row r="62" spans="2:38" ht="17.25" customHeight="1">
      <c r="B62" s="143" t="s">
        <v>17</v>
      </c>
      <c r="C62" s="143" t="s">
        <v>51</v>
      </c>
      <c r="D62" s="73" t="s">
        <v>105</v>
      </c>
      <c r="E62" s="73">
        <v>19.399999999999999</v>
      </c>
      <c r="F62" s="143">
        <v>45</v>
      </c>
      <c r="G62" s="73">
        <v>138</v>
      </c>
      <c r="H62" s="41" t="s">
        <v>322</v>
      </c>
      <c r="I62" s="73" t="s">
        <v>39</v>
      </c>
      <c r="J62" s="113" t="s">
        <v>349</v>
      </c>
      <c r="K62" s="113" t="s">
        <v>292</v>
      </c>
      <c r="L62" s="118">
        <v>42.176000000000002</v>
      </c>
      <c r="M62" s="118">
        <v>0.16</v>
      </c>
      <c r="N62" s="118"/>
      <c r="O62" s="158">
        <v>0</v>
      </c>
      <c r="P62" s="135">
        <v>0.129</v>
      </c>
      <c r="Q62" s="135">
        <v>0.17199999999999999</v>
      </c>
      <c r="R62" s="158">
        <v>0.113</v>
      </c>
      <c r="S62" s="158">
        <v>0.17799999999999999</v>
      </c>
      <c r="T62" s="118">
        <v>55.097000000000001</v>
      </c>
      <c r="U62" s="118">
        <v>0.27200000000000002</v>
      </c>
      <c r="V62" s="118">
        <v>4.4999999999999998E-2</v>
      </c>
      <c r="W62" s="118">
        <v>3.4580000000000002</v>
      </c>
      <c r="X62" s="118">
        <v>0.14499999999999999</v>
      </c>
      <c r="Y62" s="118">
        <v>101.94799999999999</v>
      </c>
      <c r="Z62" s="118">
        <v>1.4890000000000001</v>
      </c>
      <c r="AA62" s="159">
        <v>100.459</v>
      </c>
      <c r="AB62" s="160"/>
      <c r="AC62" s="139">
        <f t="shared" si="1"/>
        <v>4.1931752458068246E-2</v>
      </c>
      <c r="AD62" s="118">
        <v>0.91797186089726579</v>
      </c>
      <c r="AE62" s="118">
        <v>2.1295344397121455E-2</v>
      </c>
      <c r="AF62" s="118">
        <v>6.0732794705612755E-2</v>
      </c>
      <c r="AG62" s="118">
        <v>1</v>
      </c>
      <c r="AI62" s="118">
        <v>0.91797186089726579</v>
      </c>
      <c r="AJ62" s="118">
        <v>2.1295344397121455E-2</v>
      </c>
      <c r="AK62" s="118">
        <v>6.0732794705612755E-2</v>
      </c>
      <c r="AL62" s="118">
        <v>1</v>
      </c>
    </row>
    <row r="63" spans="2:38" ht="17.25" customHeight="1">
      <c r="B63" s="143" t="s">
        <v>17</v>
      </c>
      <c r="C63" s="143" t="s">
        <v>51</v>
      </c>
      <c r="D63" s="73" t="s">
        <v>105</v>
      </c>
      <c r="E63" s="73">
        <v>19.399999999999999</v>
      </c>
      <c r="F63" s="143">
        <v>45</v>
      </c>
      <c r="G63" s="73">
        <v>138</v>
      </c>
      <c r="H63" s="41" t="s">
        <v>322</v>
      </c>
      <c r="I63" s="73" t="s">
        <v>39</v>
      </c>
      <c r="J63" s="113" t="s">
        <v>350</v>
      </c>
      <c r="K63" s="113" t="s">
        <v>297</v>
      </c>
      <c r="L63" s="118">
        <v>41.951999999999998</v>
      </c>
      <c r="M63" s="118">
        <v>0.16500000000000001</v>
      </c>
      <c r="N63" s="118"/>
      <c r="O63" s="158">
        <v>6.0999999999999999E-2</v>
      </c>
      <c r="P63" s="135">
        <v>0.121</v>
      </c>
      <c r="Q63" s="158">
        <v>9.4E-2</v>
      </c>
      <c r="R63" s="158">
        <v>0</v>
      </c>
      <c r="S63" s="135">
        <v>0.23599999999999999</v>
      </c>
      <c r="T63" s="118">
        <v>55.145000000000003</v>
      </c>
      <c r="U63" s="135">
        <v>0.16600000000000001</v>
      </c>
      <c r="V63" s="118">
        <v>-9.1999999999999998E-2</v>
      </c>
      <c r="W63" s="118">
        <v>3.7229999999999999</v>
      </c>
      <c r="X63" s="118">
        <v>0.151</v>
      </c>
      <c r="Y63" s="118">
        <v>101.81399999999999</v>
      </c>
      <c r="Z63" s="118">
        <v>1.6020000000000001</v>
      </c>
      <c r="AA63" s="159">
        <v>100.212</v>
      </c>
      <c r="AB63" s="160"/>
      <c r="AC63" s="139">
        <f t="shared" si="1"/>
        <v>4.0558689229116304E-2</v>
      </c>
      <c r="AD63" s="118">
        <v>0.98831961773294397</v>
      </c>
      <c r="AE63" s="118">
        <v>2.2176531061829929E-2</v>
      </c>
      <c r="AF63" s="161">
        <v>-1.0496148794773896E-2</v>
      </c>
      <c r="AG63" s="118">
        <v>1</v>
      </c>
      <c r="AI63" s="118">
        <v>0.98307154333555702</v>
      </c>
      <c r="AJ63" s="118">
        <v>1.6928456664442981E-2</v>
      </c>
      <c r="AK63" s="118">
        <v>0</v>
      </c>
      <c r="AL63" s="118">
        <v>1</v>
      </c>
    </row>
    <row r="64" spans="2:38" ht="17.25" customHeight="1">
      <c r="B64" s="143" t="s">
        <v>17</v>
      </c>
      <c r="C64" s="143" t="s">
        <v>51</v>
      </c>
      <c r="D64" s="73" t="s">
        <v>105</v>
      </c>
      <c r="E64" s="73">
        <v>19.399999999999999</v>
      </c>
      <c r="F64" s="143">
        <v>45</v>
      </c>
      <c r="G64" s="73">
        <v>138</v>
      </c>
      <c r="H64" s="41" t="s">
        <v>322</v>
      </c>
      <c r="I64" s="73" t="s">
        <v>39</v>
      </c>
      <c r="J64" s="113" t="s">
        <v>351</v>
      </c>
      <c r="K64" s="113" t="s">
        <v>297</v>
      </c>
      <c r="L64" s="118">
        <v>42.112000000000002</v>
      </c>
      <c r="M64" s="118">
        <v>0.13900000000000001</v>
      </c>
      <c r="N64" s="118"/>
      <c r="O64" s="158">
        <v>0</v>
      </c>
      <c r="P64" s="135">
        <v>0.13400000000000001</v>
      </c>
      <c r="Q64" s="135">
        <v>0.20300000000000001</v>
      </c>
      <c r="R64" s="158">
        <v>4.2999999999999997E-2</v>
      </c>
      <c r="S64" s="158">
        <v>9.6000000000000002E-2</v>
      </c>
      <c r="T64" s="118">
        <v>55.076999999999998</v>
      </c>
      <c r="U64" s="135">
        <v>7.2999999999999995E-2</v>
      </c>
      <c r="V64" s="118">
        <v>6.0999999999999999E-2</v>
      </c>
      <c r="W64" s="118">
        <v>3.4209999999999998</v>
      </c>
      <c r="X64" s="118">
        <v>0.13700000000000001</v>
      </c>
      <c r="Y64" s="118">
        <v>101.495</v>
      </c>
      <c r="Z64" s="118">
        <v>1.4710000000000001</v>
      </c>
      <c r="AA64" s="159">
        <v>100.024</v>
      </c>
      <c r="AB64" s="160"/>
      <c r="AC64" s="139">
        <f t="shared" si="1"/>
        <v>4.0046769950306933E-2</v>
      </c>
      <c r="AD64" s="118">
        <v>0.90814972126360494</v>
      </c>
      <c r="AE64" s="118">
        <v>2.0120428844176825E-2</v>
      </c>
      <c r="AF64" s="118">
        <v>7.1729849892218242E-2</v>
      </c>
      <c r="AG64" s="118">
        <v>1</v>
      </c>
      <c r="AI64" s="118">
        <v>0.90814972126360494</v>
      </c>
      <c r="AJ64" s="118">
        <v>2.0120428844176825E-2</v>
      </c>
      <c r="AK64" s="118">
        <v>7.1729849892218242E-2</v>
      </c>
      <c r="AL64" s="118">
        <v>1</v>
      </c>
    </row>
    <row r="65" spans="2:38" ht="17.25" customHeight="1">
      <c r="B65" s="143" t="s">
        <v>17</v>
      </c>
      <c r="C65" s="143" t="s">
        <v>51</v>
      </c>
      <c r="D65" s="73" t="s">
        <v>105</v>
      </c>
      <c r="E65" s="73">
        <v>19.399999999999999</v>
      </c>
      <c r="F65" s="143">
        <v>45</v>
      </c>
      <c r="G65" s="73">
        <v>138</v>
      </c>
      <c r="H65" s="41" t="s">
        <v>322</v>
      </c>
      <c r="I65" s="73" t="s">
        <v>39</v>
      </c>
      <c r="J65" s="113" t="s">
        <v>352</v>
      </c>
      <c r="K65" s="113" t="s">
        <v>294</v>
      </c>
      <c r="L65" s="118">
        <v>42.747999999999998</v>
      </c>
      <c r="M65" s="118">
        <v>0.192</v>
      </c>
      <c r="N65" s="118"/>
      <c r="O65" s="158">
        <v>0</v>
      </c>
      <c r="P65" s="158">
        <v>8.5000000000000006E-2</v>
      </c>
      <c r="Q65" s="135">
        <v>0.21</v>
      </c>
      <c r="R65" s="158">
        <v>4.9000000000000002E-2</v>
      </c>
      <c r="S65" s="158">
        <v>9.1999999999999998E-2</v>
      </c>
      <c r="T65" s="118">
        <v>55.265999999999998</v>
      </c>
      <c r="U65" s="135">
        <v>0.192</v>
      </c>
      <c r="V65" s="118">
        <v>0.111</v>
      </c>
      <c r="W65" s="118">
        <v>3.3610000000000002</v>
      </c>
      <c r="X65" s="118">
        <v>0.13900000000000001</v>
      </c>
      <c r="Y65" s="118">
        <v>102.444</v>
      </c>
      <c r="Z65" s="118">
        <v>1.4470000000000001</v>
      </c>
      <c r="AA65" s="159">
        <v>100.997</v>
      </c>
      <c r="AB65" s="160"/>
      <c r="AC65" s="139">
        <f t="shared" si="1"/>
        <v>4.1356739065754239E-2</v>
      </c>
      <c r="AD65" s="118">
        <v>0.89222192726307414</v>
      </c>
      <c r="AE65" s="118">
        <v>2.0414157732412983E-2</v>
      </c>
      <c r="AF65" s="118">
        <v>8.7363915004512877E-2</v>
      </c>
      <c r="AG65" s="118">
        <v>1</v>
      </c>
      <c r="AI65" s="118">
        <v>0.89222192726307414</v>
      </c>
      <c r="AJ65" s="118">
        <v>2.0414157732412983E-2</v>
      </c>
      <c r="AK65" s="118">
        <v>8.7363915004512877E-2</v>
      </c>
      <c r="AL65" s="118">
        <v>1</v>
      </c>
    </row>
    <row r="66" spans="2:38" ht="17.25" customHeight="1">
      <c r="B66" s="143" t="s">
        <v>17</v>
      </c>
      <c r="C66" s="143" t="s">
        <v>51</v>
      </c>
      <c r="D66" s="73" t="s">
        <v>105</v>
      </c>
      <c r="E66" s="73">
        <v>19.399999999999999</v>
      </c>
      <c r="F66" s="143">
        <v>45</v>
      </c>
      <c r="G66" s="73">
        <v>138</v>
      </c>
      <c r="H66" s="41" t="s">
        <v>322</v>
      </c>
      <c r="I66" s="73" t="s">
        <v>39</v>
      </c>
      <c r="J66" s="113" t="s">
        <v>353</v>
      </c>
      <c r="K66" s="113" t="s">
        <v>297</v>
      </c>
      <c r="L66" s="118">
        <v>43.052</v>
      </c>
      <c r="M66" s="118">
        <v>0.187</v>
      </c>
      <c r="N66" s="118"/>
      <c r="O66" s="158">
        <v>3.6999999999999998E-2</v>
      </c>
      <c r="P66" s="158">
        <v>4.9000000000000002E-2</v>
      </c>
      <c r="Q66" s="135">
        <v>0.19900000000000001</v>
      </c>
      <c r="R66" s="158">
        <v>0.16200000000000001</v>
      </c>
      <c r="S66" s="158">
        <v>2.9000000000000001E-2</v>
      </c>
      <c r="T66" s="118">
        <v>55.112000000000002</v>
      </c>
      <c r="U66" s="135">
        <v>0.21199999999999999</v>
      </c>
      <c r="V66" s="118">
        <v>7.5999999999999998E-2</v>
      </c>
      <c r="W66" s="118">
        <v>3.4460000000000002</v>
      </c>
      <c r="X66" s="118">
        <v>0.13400000000000001</v>
      </c>
      <c r="Y66" s="118">
        <v>102.694</v>
      </c>
      <c r="Z66" s="118">
        <v>1.4810000000000001</v>
      </c>
      <c r="AA66" s="159">
        <v>101.21299999999999</v>
      </c>
      <c r="AB66" s="160"/>
      <c r="AC66" s="139">
        <f t="shared" si="1"/>
        <v>3.8885664538595474E-2</v>
      </c>
      <c r="AD66" s="118">
        <v>0.91478630209715961</v>
      </c>
      <c r="AE66" s="118">
        <v>1.9679835511822587E-2</v>
      </c>
      <c r="AF66" s="118">
        <v>6.55338623910178E-2</v>
      </c>
      <c r="AG66" s="118">
        <v>1</v>
      </c>
      <c r="AI66" s="118">
        <v>0.91478630209715961</v>
      </c>
      <c r="AJ66" s="118">
        <v>1.9679835511822587E-2</v>
      </c>
      <c r="AK66" s="118">
        <v>6.55338623910178E-2</v>
      </c>
      <c r="AL66" s="118">
        <v>1</v>
      </c>
    </row>
    <row r="67" spans="2:38" ht="17.25" customHeight="1">
      <c r="B67" s="143" t="s">
        <v>17</v>
      </c>
      <c r="C67" s="143" t="s">
        <v>51</v>
      </c>
      <c r="D67" s="73" t="s">
        <v>105</v>
      </c>
      <c r="E67" s="73">
        <v>19.399999999999999</v>
      </c>
      <c r="F67" s="143">
        <v>45</v>
      </c>
      <c r="G67" s="73">
        <v>138</v>
      </c>
      <c r="H67" s="41" t="s">
        <v>322</v>
      </c>
      <c r="I67" s="73" t="s">
        <v>39</v>
      </c>
      <c r="J67" s="113" t="s">
        <v>354</v>
      </c>
      <c r="K67" s="113" t="s">
        <v>297</v>
      </c>
      <c r="L67" s="118">
        <v>42.814999999999998</v>
      </c>
      <c r="M67" s="118">
        <v>0.122</v>
      </c>
      <c r="N67" s="118"/>
      <c r="O67" s="158">
        <v>1.2E-2</v>
      </c>
      <c r="P67" s="158">
        <v>6.0999999999999999E-2</v>
      </c>
      <c r="Q67" s="135">
        <v>0.20300000000000001</v>
      </c>
      <c r="R67" s="158">
        <v>0</v>
      </c>
      <c r="S67" s="158">
        <v>2.4E-2</v>
      </c>
      <c r="T67" s="118">
        <v>55.14</v>
      </c>
      <c r="U67" s="118">
        <v>0.36499999999999999</v>
      </c>
      <c r="V67" s="118">
        <v>-5.0000000000000001E-3</v>
      </c>
      <c r="W67" s="118">
        <v>3.589</v>
      </c>
      <c r="X67" s="118">
        <v>0.15</v>
      </c>
      <c r="Y67" s="118">
        <v>102.48</v>
      </c>
      <c r="Z67" s="118">
        <v>1.5449999999999999</v>
      </c>
      <c r="AA67" s="159">
        <v>100.935</v>
      </c>
      <c r="AB67" s="160"/>
      <c r="AC67" s="139">
        <f t="shared" si="1"/>
        <v>4.1794371691278906E-2</v>
      </c>
      <c r="AD67" s="118">
        <v>0.95274754446509158</v>
      </c>
      <c r="AE67" s="118">
        <v>2.202966661771185E-2</v>
      </c>
      <c r="AF67" s="118">
        <v>2.5222788917196572E-2</v>
      </c>
      <c r="AG67" s="118">
        <v>1</v>
      </c>
      <c r="AI67" s="118">
        <v>0.95274754446509158</v>
      </c>
      <c r="AJ67" s="118">
        <v>2.202966661771185E-2</v>
      </c>
      <c r="AK67" s="118">
        <v>2.5222788917196572E-2</v>
      </c>
      <c r="AL67" s="118">
        <v>1</v>
      </c>
    </row>
    <row r="68" spans="2:38" ht="17.25" customHeight="1">
      <c r="B68" s="143" t="s">
        <v>17</v>
      </c>
      <c r="C68" s="143" t="s">
        <v>51</v>
      </c>
      <c r="D68" s="73" t="s">
        <v>105</v>
      </c>
      <c r="E68" s="73">
        <v>19.399999999999999</v>
      </c>
      <c r="F68" s="143">
        <v>45</v>
      </c>
      <c r="G68" s="73">
        <v>138</v>
      </c>
      <c r="H68" s="41" t="s">
        <v>322</v>
      </c>
      <c r="I68" s="73" t="s">
        <v>39</v>
      </c>
      <c r="J68" s="113" t="s">
        <v>355</v>
      </c>
      <c r="K68" s="113" t="s">
        <v>297</v>
      </c>
      <c r="L68" s="118">
        <v>42.183999999999997</v>
      </c>
      <c r="M68" s="118">
        <v>0.14199999999999999</v>
      </c>
      <c r="N68" s="118"/>
      <c r="O68" s="158">
        <v>0</v>
      </c>
      <c r="P68" s="158">
        <v>7.2999999999999995E-2</v>
      </c>
      <c r="Q68" s="135">
        <v>0.16900000000000001</v>
      </c>
      <c r="R68" s="158">
        <v>3.7999999999999999E-2</v>
      </c>
      <c r="S68" s="158">
        <v>0.13500000000000001</v>
      </c>
      <c r="T68" s="118">
        <v>54.817</v>
      </c>
      <c r="U68" s="118">
        <v>0.30499999999999999</v>
      </c>
      <c r="V68" s="118">
        <v>0.13600000000000001</v>
      </c>
      <c r="W68" s="118">
        <v>3.2669999999999999</v>
      </c>
      <c r="X68" s="118">
        <v>0.14199999999999999</v>
      </c>
      <c r="Y68" s="118">
        <v>101.407</v>
      </c>
      <c r="Z68" s="118">
        <v>1.4079999999999999</v>
      </c>
      <c r="AA68" s="159">
        <v>99.998999999999995</v>
      </c>
      <c r="AB68" s="160"/>
      <c r="AC68" s="139">
        <f t="shared" si="1"/>
        <v>4.3464952555861643E-2</v>
      </c>
      <c r="AD68" s="118">
        <v>0.86726838332890899</v>
      </c>
      <c r="AE68" s="118">
        <v>2.0854751064767217E-2</v>
      </c>
      <c r="AF68" s="118">
        <v>0.11187686560632379</v>
      </c>
      <c r="AG68" s="118">
        <v>1</v>
      </c>
      <c r="AI68" s="118">
        <v>0.86726838332890899</v>
      </c>
      <c r="AJ68" s="118">
        <v>2.0854751064767217E-2</v>
      </c>
      <c r="AK68" s="118">
        <v>0.11187686560632379</v>
      </c>
      <c r="AL68" s="118">
        <v>1</v>
      </c>
    </row>
    <row r="69" spans="2:38" ht="17.25" customHeight="1">
      <c r="B69" s="143" t="s">
        <v>17</v>
      </c>
      <c r="C69" s="143" t="s">
        <v>51</v>
      </c>
      <c r="D69" s="73" t="s">
        <v>105</v>
      </c>
      <c r="E69" s="73">
        <v>19.399999999999999</v>
      </c>
      <c r="F69" s="143">
        <v>45</v>
      </c>
      <c r="G69" s="73">
        <v>138</v>
      </c>
      <c r="H69" s="41" t="s">
        <v>322</v>
      </c>
      <c r="I69" s="73" t="s">
        <v>39</v>
      </c>
      <c r="J69" s="113" t="s">
        <v>356</v>
      </c>
      <c r="K69" s="113" t="s">
        <v>294</v>
      </c>
      <c r="L69" s="118">
        <v>42.921999999999997</v>
      </c>
      <c r="M69" s="118">
        <v>0.154</v>
      </c>
      <c r="N69" s="118"/>
      <c r="O69" s="158">
        <v>0</v>
      </c>
      <c r="P69" s="158">
        <v>8.8999999999999996E-2</v>
      </c>
      <c r="Q69" s="135">
        <v>0.15</v>
      </c>
      <c r="R69" s="158">
        <v>0</v>
      </c>
      <c r="S69" s="158">
        <v>6.3E-2</v>
      </c>
      <c r="T69" s="118">
        <v>55.119</v>
      </c>
      <c r="U69" s="118">
        <v>0.27800000000000002</v>
      </c>
      <c r="V69" s="118">
        <v>0.105</v>
      </c>
      <c r="W69" s="118">
        <v>3.3740000000000001</v>
      </c>
      <c r="X69" s="118">
        <v>0.14299999999999999</v>
      </c>
      <c r="Y69" s="118">
        <v>102.39700000000001</v>
      </c>
      <c r="Z69" s="118">
        <v>1.4530000000000001</v>
      </c>
      <c r="AA69" s="159">
        <v>100.944</v>
      </c>
      <c r="AB69" s="160"/>
      <c r="AC69" s="139">
        <f t="shared" si="1"/>
        <v>4.2382928275044453E-2</v>
      </c>
      <c r="AD69" s="118">
        <v>0.89567294929652252</v>
      </c>
      <c r="AE69" s="118">
        <v>2.1001615508885296E-2</v>
      </c>
      <c r="AF69" s="118">
        <v>8.3325435194592179E-2</v>
      </c>
      <c r="AG69" s="118">
        <v>1</v>
      </c>
      <c r="AI69" s="118">
        <v>0.89567294929652252</v>
      </c>
      <c r="AJ69" s="118">
        <v>2.1001615508885296E-2</v>
      </c>
      <c r="AK69" s="118">
        <v>8.3325435194592179E-2</v>
      </c>
      <c r="AL69" s="118">
        <v>1</v>
      </c>
    </row>
    <row r="70" spans="2:38" ht="17.25" customHeight="1">
      <c r="B70" s="143" t="s">
        <v>17</v>
      </c>
      <c r="C70" s="143" t="s">
        <v>51</v>
      </c>
      <c r="D70" s="73" t="s">
        <v>105</v>
      </c>
      <c r="E70" s="73">
        <v>19.399999999999999</v>
      </c>
      <c r="F70" s="143">
        <v>45</v>
      </c>
      <c r="G70" s="73">
        <v>138</v>
      </c>
      <c r="H70" s="41" t="s">
        <v>322</v>
      </c>
      <c r="I70" s="73" t="s">
        <v>39</v>
      </c>
      <c r="J70" s="113" t="s">
        <v>357</v>
      </c>
      <c r="K70" s="113" t="s">
        <v>297</v>
      </c>
      <c r="L70" s="118">
        <v>42.695999999999998</v>
      </c>
      <c r="M70" s="118">
        <v>0.158</v>
      </c>
      <c r="N70" s="118"/>
      <c r="O70" s="158">
        <v>0</v>
      </c>
      <c r="P70" s="158">
        <v>0</v>
      </c>
      <c r="Q70" s="135">
        <v>0.13100000000000001</v>
      </c>
      <c r="R70" s="158">
        <v>9.1999999999999998E-2</v>
      </c>
      <c r="S70" s="158">
        <v>9.6000000000000002E-2</v>
      </c>
      <c r="T70" s="118">
        <v>55.311999999999998</v>
      </c>
      <c r="U70" s="135">
        <v>0.113</v>
      </c>
      <c r="V70" s="118">
        <v>6.5000000000000002E-2</v>
      </c>
      <c r="W70" s="118">
        <v>3.4350000000000001</v>
      </c>
      <c r="X70" s="118">
        <v>0.16</v>
      </c>
      <c r="Y70" s="118">
        <v>102.259</v>
      </c>
      <c r="Z70" s="118">
        <v>1.4830000000000001</v>
      </c>
      <c r="AA70" s="159">
        <v>100.776</v>
      </c>
      <c r="AB70" s="160"/>
      <c r="AC70" s="139">
        <f t="shared" si="1"/>
        <v>4.6579330422125184E-2</v>
      </c>
      <c r="AD70" s="118">
        <v>0.91186620653039563</v>
      </c>
      <c r="AE70" s="118">
        <v>2.3498311058892642E-2</v>
      </c>
      <c r="AF70" s="118">
        <v>6.4635482410711737E-2</v>
      </c>
      <c r="AG70" s="118">
        <v>1</v>
      </c>
      <c r="AI70" s="118">
        <v>0.91186620653039563</v>
      </c>
      <c r="AJ70" s="118">
        <v>2.3498311058892642E-2</v>
      </c>
      <c r="AK70" s="118">
        <v>6.4635482410711737E-2</v>
      </c>
      <c r="AL70" s="118">
        <v>1</v>
      </c>
    </row>
    <row r="71" spans="2:38" ht="17.25" customHeight="1">
      <c r="B71" s="143" t="s">
        <v>17</v>
      </c>
      <c r="C71" s="143" t="s">
        <v>51</v>
      </c>
      <c r="D71" s="73" t="s">
        <v>105</v>
      </c>
      <c r="E71" s="73">
        <v>19.399999999999999</v>
      </c>
      <c r="F71" s="143">
        <v>45</v>
      </c>
      <c r="G71" s="73">
        <v>138</v>
      </c>
      <c r="H71" s="41" t="s">
        <v>322</v>
      </c>
      <c r="I71" s="73" t="s">
        <v>39</v>
      </c>
      <c r="J71" s="113" t="s">
        <v>358</v>
      </c>
      <c r="K71" s="113" t="s">
        <v>297</v>
      </c>
      <c r="L71" s="118">
        <v>43.027000000000001</v>
      </c>
      <c r="M71" s="118">
        <v>0.13600000000000001</v>
      </c>
      <c r="N71" s="118"/>
      <c r="O71" s="158">
        <v>0</v>
      </c>
      <c r="P71" s="158">
        <v>4.9000000000000002E-2</v>
      </c>
      <c r="Q71" s="135">
        <v>0.14299999999999999</v>
      </c>
      <c r="R71" s="158">
        <v>0.14000000000000001</v>
      </c>
      <c r="S71" s="158">
        <v>3.4000000000000002E-2</v>
      </c>
      <c r="T71" s="118">
        <v>55.037999999999997</v>
      </c>
      <c r="U71" s="135">
        <v>0.14599999999999999</v>
      </c>
      <c r="V71" s="118">
        <v>0.10199999999999999</v>
      </c>
      <c r="W71" s="118">
        <v>3.379</v>
      </c>
      <c r="X71" s="118">
        <v>0.14599999999999999</v>
      </c>
      <c r="Y71" s="118">
        <v>102.34</v>
      </c>
      <c r="Z71" s="118">
        <v>1.456</v>
      </c>
      <c r="AA71" s="159">
        <v>100.884</v>
      </c>
      <c r="AB71" s="160"/>
      <c r="AC71" s="139">
        <f t="shared" si="1"/>
        <v>4.3208049718851727E-2</v>
      </c>
      <c r="AD71" s="118">
        <v>0.89700026546323341</v>
      </c>
      <c r="AE71" s="118">
        <v>2.1442208841239534E-2</v>
      </c>
      <c r="AF71" s="118">
        <v>8.1557525695527044E-2</v>
      </c>
      <c r="AG71" s="118">
        <v>1</v>
      </c>
      <c r="AI71" s="118">
        <v>0.89700026546323341</v>
      </c>
      <c r="AJ71" s="118">
        <v>2.1442208841239534E-2</v>
      </c>
      <c r="AK71" s="118">
        <v>8.1557525695527044E-2</v>
      </c>
      <c r="AL71" s="118">
        <v>1</v>
      </c>
    </row>
    <row r="72" spans="2:38" ht="17.25" customHeight="1">
      <c r="B72" s="143" t="s">
        <v>17</v>
      </c>
      <c r="C72" s="143" t="s">
        <v>51</v>
      </c>
      <c r="D72" s="73" t="s">
        <v>105</v>
      </c>
      <c r="E72" s="73">
        <v>19.399999999999999</v>
      </c>
      <c r="F72" s="143">
        <v>45</v>
      </c>
      <c r="G72" s="73">
        <v>138</v>
      </c>
      <c r="H72" s="41" t="s">
        <v>322</v>
      </c>
      <c r="I72" s="73" t="s">
        <v>39</v>
      </c>
      <c r="J72" s="113" t="s">
        <v>359</v>
      </c>
      <c r="K72" s="113" t="s">
        <v>297</v>
      </c>
      <c r="L72" s="118">
        <v>42.710999999999999</v>
      </c>
      <c r="M72" s="118">
        <v>0.31900000000000001</v>
      </c>
      <c r="N72" s="118"/>
      <c r="O72" s="158">
        <v>2.4E-2</v>
      </c>
      <c r="P72" s="135">
        <v>0.113</v>
      </c>
      <c r="Q72" s="118">
        <v>0.41599999999999998</v>
      </c>
      <c r="R72" s="158">
        <v>0</v>
      </c>
      <c r="S72" s="135">
        <v>0.255</v>
      </c>
      <c r="T72" s="118">
        <v>55.006999999999998</v>
      </c>
      <c r="U72" s="158">
        <v>0.04</v>
      </c>
      <c r="V72" s="118">
        <v>3.2000000000000001E-2</v>
      </c>
      <c r="W72" s="118">
        <v>3.5179999999999998</v>
      </c>
      <c r="X72" s="118">
        <v>0.14399999999999999</v>
      </c>
      <c r="Y72" s="118">
        <v>102.57899999999999</v>
      </c>
      <c r="Z72" s="118">
        <v>1.514</v>
      </c>
      <c r="AA72" s="159">
        <v>101.065</v>
      </c>
      <c r="AB72" s="160"/>
      <c r="AC72" s="139">
        <f t="shared" si="1"/>
        <v>4.0932347924957362E-2</v>
      </c>
      <c r="AD72" s="118">
        <v>0.93389965489779658</v>
      </c>
      <c r="AE72" s="118">
        <v>2.1148479953003375E-2</v>
      </c>
      <c r="AF72" s="118">
        <v>4.4951865149200042E-2</v>
      </c>
      <c r="AG72" s="118">
        <v>1</v>
      </c>
      <c r="AI72" s="118">
        <v>0.93389965489779658</v>
      </c>
      <c r="AJ72" s="118">
        <v>2.1148479953003375E-2</v>
      </c>
      <c r="AK72" s="118">
        <v>4.4951865149200042E-2</v>
      </c>
      <c r="AL72" s="118">
        <v>1</v>
      </c>
    </row>
    <row r="73" spans="2:38" ht="17.25" customHeight="1">
      <c r="B73" s="143" t="s">
        <v>17</v>
      </c>
      <c r="C73" s="143" t="s">
        <v>51</v>
      </c>
      <c r="D73" s="73" t="s">
        <v>105</v>
      </c>
      <c r="E73" s="73">
        <v>19.399999999999999</v>
      </c>
      <c r="F73" s="143">
        <v>45</v>
      </c>
      <c r="G73" s="73">
        <v>138</v>
      </c>
      <c r="H73" s="41" t="s">
        <v>322</v>
      </c>
      <c r="I73" s="73" t="s">
        <v>39</v>
      </c>
      <c r="J73" s="113" t="s">
        <v>360</v>
      </c>
      <c r="K73" s="113" t="s">
        <v>294</v>
      </c>
      <c r="L73" s="118">
        <v>43.026000000000003</v>
      </c>
      <c r="M73" s="118">
        <v>0.16300000000000001</v>
      </c>
      <c r="N73" s="118"/>
      <c r="O73" s="158">
        <v>4.9000000000000002E-2</v>
      </c>
      <c r="P73" s="158">
        <v>8.5000000000000006E-2</v>
      </c>
      <c r="Q73" s="135">
        <v>0.218</v>
      </c>
      <c r="R73" s="158">
        <v>2.7E-2</v>
      </c>
      <c r="S73" s="158">
        <v>0.10100000000000001</v>
      </c>
      <c r="T73" s="118">
        <v>55.296999999999997</v>
      </c>
      <c r="U73" s="118">
        <v>0.23200000000000001</v>
      </c>
      <c r="V73" s="118">
        <v>2.4E-2</v>
      </c>
      <c r="W73" s="118">
        <v>3.56</v>
      </c>
      <c r="X73" s="118">
        <v>0.126</v>
      </c>
      <c r="Y73" s="118">
        <v>102.908</v>
      </c>
      <c r="Z73" s="118">
        <v>1.5269999999999999</v>
      </c>
      <c r="AA73" s="159">
        <v>101.38</v>
      </c>
      <c r="AB73" s="160"/>
      <c r="AC73" s="139">
        <f t="shared" si="1"/>
        <v>3.5393258426966293E-2</v>
      </c>
      <c r="AD73" s="118">
        <v>0.94504911069816833</v>
      </c>
      <c r="AE73" s="118">
        <v>1.8504919958877954E-2</v>
      </c>
      <c r="AF73" s="118">
        <v>3.6445969342953716E-2</v>
      </c>
      <c r="AG73" s="118">
        <v>1</v>
      </c>
      <c r="AI73" s="118">
        <v>0.94504911069816833</v>
      </c>
      <c r="AJ73" s="118">
        <v>1.8504919958877954E-2</v>
      </c>
      <c r="AK73" s="118">
        <v>3.6445969342953716E-2</v>
      </c>
      <c r="AL73" s="118">
        <v>1</v>
      </c>
    </row>
    <row r="74" spans="2:38" ht="17.25" customHeight="1">
      <c r="B74" s="143" t="s">
        <v>17</v>
      </c>
      <c r="C74" s="143" t="s">
        <v>51</v>
      </c>
      <c r="D74" s="73" t="s">
        <v>105</v>
      </c>
      <c r="E74" s="73">
        <v>19.399999999999999</v>
      </c>
      <c r="F74" s="143">
        <v>45</v>
      </c>
      <c r="G74" s="73">
        <v>138</v>
      </c>
      <c r="H74" s="41" t="s">
        <v>322</v>
      </c>
      <c r="I74" s="73" t="s">
        <v>39</v>
      </c>
      <c r="J74" s="113" t="s">
        <v>361</v>
      </c>
      <c r="K74" s="113" t="s">
        <v>294</v>
      </c>
      <c r="L74" s="118">
        <v>41.965000000000003</v>
      </c>
      <c r="M74" s="118">
        <v>0.122</v>
      </c>
      <c r="N74" s="118"/>
      <c r="O74" s="158">
        <v>6.0999999999999999E-2</v>
      </c>
      <c r="P74" s="135">
        <v>0.129</v>
      </c>
      <c r="Q74" s="135">
        <v>0.221</v>
      </c>
      <c r="R74" s="158">
        <v>0</v>
      </c>
      <c r="S74" s="158">
        <v>0.159</v>
      </c>
      <c r="T74" s="118">
        <v>55.104999999999997</v>
      </c>
      <c r="U74" s="135">
        <v>0.185</v>
      </c>
      <c r="V74" s="118">
        <v>1.7000000000000001E-2</v>
      </c>
      <c r="W74" s="118">
        <v>3.4950000000000001</v>
      </c>
      <c r="X74" s="118">
        <v>0.161</v>
      </c>
      <c r="Y74" s="118">
        <v>101.621</v>
      </c>
      <c r="Z74" s="118">
        <v>1.508</v>
      </c>
      <c r="AA74" s="159">
        <v>100.113</v>
      </c>
      <c r="AB74" s="160"/>
      <c r="AC74" s="139">
        <f t="shared" si="1"/>
        <v>4.6065808297567956E-2</v>
      </c>
      <c r="AD74" s="118">
        <v>0.92779400053092653</v>
      </c>
      <c r="AE74" s="118">
        <v>2.3645175503010721E-2</v>
      </c>
      <c r="AF74" s="118">
        <v>4.8560823966062747E-2</v>
      </c>
      <c r="AG74" s="118">
        <v>1</v>
      </c>
      <c r="AI74" s="118">
        <v>0.92779400053092653</v>
      </c>
      <c r="AJ74" s="118">
        <v>2.3645175503010721E-2</v>
      </c>
      <c r="AK74" s="118">
        <v>4.8560823966062747E-2</v>
      </c>
      <c r="AL74" s="118">
        <v>1</v>
      </c>
    </row>
    <row r="75" spans="2:38" ht="17.25" customHeight="1">
      <c r="B75" s="143" t="s">
        <v>17</v>
      </c>
      <c r="C75" s="143" t="s">
        <v>51</v>
      </c>
      <c r="D75" s="73" t="s">
        <v>105</v>
      </c>
      <c r="E75" s="73">
        <v>19.399999999999999</v>
      </c>
      <c r="F75" s="143">
        <v>45</v>
      </c>
      <c r="G75" s="73">
        <v>138</v>
      </c>
      <c r="H75" s="41" t="s">
        <v>322</v>
      </c>
      <c r="I75" s="73" t="s">
        <v>39</v>
      </c>
      <c r="J75" s="113" t="s">
        <v>362</v>
      </c>
      <c r="K75" s="113" t="s">
        <v>297</v>
      </c>
      <c r="L75" s="118">
        <v>42.356000000000002</v>
      </c>
      <c r="M75" s="118">
        <v>0.152</v>
      </c>
      <c r="N75" s="118"/>
      <c r="O75" s="158">
        <v>2.4E-2</v>
      </c>
      <c r="P75" s="158">
        <v>0.02</v>
      </c>
      <c r="Q75" s="135">
        <v>0.12</v>
      </c>
      <c r="R75" s="158">
        <v>6.5000000000000002E-2</v>
      </c>
      <c r="S75" s="158">
        <v>4.2999999999999997E-2</v>
      </c>
      <c r="T75" s="118">
        <v>54.997</v>
      </c>
      <c r="U75" s="135">
        <v>0.14599999999999999</v>
      </c>
      <c r="V75" s="118">
        <v>2.8000000000000001E-2</v>
      </c>
      <c r="W75" s="118">
        <v>3.4820000000000002</v>
      </c>
      <c r="X75" s="118">
        <v>0.16800000000000001</v>
      </c>
      <c r="Y75" s="118">
        <v>101.602</v>
      </c>
      <c r="Z75" s="118">
        <v>1.504</v>
      </c>
      <c r="AA75" s="159">
        <v>100.09699999999999</v>
      </c>
      <c r="AB75" s="160"/>
      <c r="AC75" s="139">
        <f t="shared" si="1"/>
        <v>4.8248133256748996E-2</v>
      </c>
      <c r="AD75" s="118">
        <v>0.92434297849747815</v>
      </c>
      <c r="AE75" s="118">
        <v>2.4673226611837275E-2</v>
      </c>
      <c r="AF75" s="118">
        <v>5.0983794890684574E-2</v>
      </c>
      <c r="AG75" s="118">
        <v>1</v>
      </c>
      <c r="AI75" s="118">
        <v>0.92434297849747815</v>
      </c>
      <c r="AJ75" s="118">
        <v>2.4673226611837275E-2</v>
      </c>
      <c r="AK75" s="118">
        <v>5.0983794890684574E-2</v>
      </c>
      <c r="AL75" s="118">
        <v>1</v>
      </c>
    </row>
    <row r="76" spans="2:38" ht="17.25" customHeight="1">
      <c r="B76" s="143" t="s">
        <v>17</v>
      </c>
      <c r="C76" s="143" t="s">
        <v>51</v>
      </c>
      <c r="D76" s="73" t="s">
        <v>105</v>
      </c>
      <c r="E76" s="73">
        <v>19.399999999999999</v>
      </c>
      <c r="F76" s="143">
        <v>45</v>
      </c>
      <c r="G76" s="73">
        <v>138</v>
      </c>
      <c r="H76" s="41" t="s">
        <v>322</v>
      </c>
      <c r="I76" s="73" t="s">
        <v>39</v>
      </c>
      <c r="J76" s="113" t="s">
        <v>363</v>
      </c>
      <c r="K76" s="113" t="s">
        <v>294</v>
      </c>
      <c r="L76" s="118">
        <v>42.808999999999997</v>
      </c>
      <c r="M76" s="118">
        <v>0.16800000000000001</v>
      </c>
      <c r="N76" s="118"/>
      <c r="O76" s="158">
        <v>0</v>
      </c>
      <c r="P76" s="158">
        <v>4.0000000000000001E-3</v>
      </c>
      <c r="Q76" s="135">
        <v>0.17299999999999999</v>
      </c>
      <c r="R76" s="158">
        <v>2.7E-2</v>
      </c>
      <c r="S76" s="158">
        <v>0.111</v>
      </c>
      <c r="T76" s="118">
        <v>55.104999999999997</v>
      </c>
      <c r="U76" s="158">
        <v>3.3000000000000002E-2</v>
      </c>
      <c r="V76" s="118">
        <v>1.2999999999999999E-2</v>
      </c>
      <c r="W76" s="118">
        <v>3.556</v>
      </c>
      <c r="X76" s="118">
        <v>0.13100000000000001</v>
      </c>
      <c r="Y76" s="118">
        <v>102.129</v>
      </c>
      <c r="Z76" s="118">
        <v>1.5269999999999999</v>
      </c>
      <c r="AA76" s="159">
        <v>100.602</v>
      </c>
      <c r="AB76" s="160"/>
      <c r="AC76" s="139">
        <f t="shared" si="1"/>
        <v>3.6839145106861641E-2</v>
      </c>
      <c r="AD76" s="118">
        <v>0.94398725776479964</v>
      </c>
      <c r="AE76" s="118">
        <v>1.923924217946835E-2</v>
      </c>
      <c r="AF76" s="118">
        <v>3.6773500055732017E-2</v>
      </c>
      <c r="AG76" s="118">
        <v>1</v>
      </c>
      <c r="AI76" s="118">
        <v>0.94398725776479964</v>
      </c>
      <c r="AJ76" s="118">
        <v>1.923924217946835E-2</v>
      </c>
      <c r="AK76" s="118">
        <v>3.6773500055732017E-2</v>
      </c>
      <c r="AL76" s="118">
        <v>1</v>
      </c>
    </row>
    <row r="77" spans="2:38" ht="17.25" customHeight="1">
      <c r="B77" s="143" t="s">
        <v>17</v>
      </c>
      <c r="C77" s="143" t="s">
        <v>51</v>
      </c>
      <c r="D77" s="73" t="s">
        <v>105</v>
      </c>
      <c r="E77" s="73">
        <v>19.399999999999999</v>
      </c>
      <c r="F77" s="143">
        <v>45</v>
      </c>
      <c r="G77" s="73">
        <v>138</v>
      </c>
      <c r="H77" s="41" t="s">
        <v>322</v>
      </c>
      <c r="I77" s="73" t="s">
        <v>39</v>
      </c>
      <c r="J77" s="113" t="s">
        <v>364</v>
      </c>
      <c r="K77" s="113" t="s">
        <v>297</v>
      </c>
      <c r="L77" s="118">
        <v>42.703000000000003</v>
      </c>
      <c r="M77" s="118">
        <v>0.17499999999999999</v>
      </c>
      <c r="N77" s="118"/>
      <c r="O77" s="158">
        <v>0</v>
      </c>
      <c r="P77" s="135">
        <v>0.16600000000000001</v>
      </c>
      <c r="Q77" s="135">
        <v>0.248</v>
      </c>
      <c r="R77" s="158">
        <v>0</v>
      </c>
      <c r="S77" s="158">
        <v>0.125</v>
      </c>
      <c r="T77" s="118">
        <v>55.021000000000001</v>
      </c>
      <c r="U77" s="158">
        <v>0</v>
      </c>
      <c r="V77" s="118">
        <v>3.1E-2</v>
      </c>
      <c r="W77" s="118">
        <v>3.5070000000000001</v>
      </c>
      <c r="X77" s="118">
        <v>0.14599999999999999</v>
      </c>
      <c r="Y77" s="118">
        <v>102.121</v>
      </c>
      <c r="Z77" s="118">
        <v>1.51</v>
      </c>
      <c r="AA77" s="159">
        <v>100.61199999999999</v>
      </c>
      <c r="AB77" s="160"/>
      <c r="AC77" s="139">
        <f t="shared" si="1"/>
        <v>4.1631023666951809E-2</v>
      </c>
      <c r="AD77" s="118">
        <v>0.93097955933103271</v>
      </c>
      <c r="AE77" s="118">
        <v>2.1442208841239534E-2</v>
      </c>
      <c r="AF77" s="118">
        <v>4.7578231827727753E-2</v>
      </c>
      <c r="AG77" s="118">
        <v>1</v>
      </c>
      <c r="AI77" s="118">
        <v>0.93097955933103271</v>
      </c>
      <c r="AJ77" s="118">
        <v>2.1442208841239534E-2</v>
      </c>
      <c r="AK77" s="118">
        <v>4.7578231827727753E-2</v>
      </c>
      <c r="AL77" s="118">
        <v>1</v>
      </c>
    </row>
    <row r="78" spans="2:38" ht="17.25" customHeight="1">
      <c r="B78" s="143" t="s">
        <v>17</v>
      </c>
      <c r="C78" s="143" t="s">
        <v>51</v>
      </c>
      <c r="D78" s="73" t="s">
        <v>105</v>
      </c>
      <c r="E78" s="73">
        <v>19.399999999999999</v>
      </c>
      <c r="F78" s="143">
        <v>45</v>
      </c>
      <c r="G78" s="73">
        <v>138</v>
      </c>
      <c r="H78" s="41" t="s">
        <v>322</v>
      </c>
      <c r="I78" s="73" t="s">
        <v>39</v>
      </c>
      <c r="J78" s="113" t="s">
        <v>365</v>
      </c>
      <c r="K78" s="113" t="s">
        <v>297</v>
      </c>
      <c r="L78" s="118">
        <v>42.811999999999998</v>
      </c>
      <c r="M78" s="118">
        <v>0.13400000000000001</v>
      </c>
      <c r="N78" s="118"/>
      <c r="O78" s="158">
        <v>0</v>
      </c>
      <c r="P78" s="158">
        <v>6.0999999999999999E-2</v>
      </c>
      <c r="Q78" s="135">
        <v>0.19900000000000001</v>
      </c>
      <c r="R78" s="158">
        <v>0</v>
      </c>
      <c r="S78" s="158">
        <v>0.14499999999999999</v>
      </c>
      <c r="T78" s="118">
        <v>55.313000000000002</v>
      </c>
      <c r="U78" s="158">
        <v>0.04</v>
      </c>
      <c r="V78" s="118">
        <v>0.109</v>
      </c>
      <c r="W78" s="118">
        <v>3.3639999999999999</v>
      </c>
      <c r="X78" s="118">
        <v>0.13700000000000001</v>
      </c>
      <c r="Y78" s="118">
        <v>102.312</v>
      </c>
      <c r="Z78" s="118">
        <v>1.4470000000000001</v>
      </c>
      <c r="AA78" s="159">
        <v>100.86499999999999</v>
      </c>
      <c r="AB78" s="160"/>
      <c r="AC78" s="139">
        <f t="shared" si="1"/>
        <v>4.072532699167658E-2</v>
      </c>
      <c r="AD78" s="118">
        <v>0.89301831696310063</v>
      </c>
      <c r="AE78" s="118">
        <v>2.0120428844176825E-2</v>
      </c>
      <c r="AF78" s="118">
        <v>8.6861254192722545E-2</v>
      </c>
      <c r="AG78" s="118">
        <v>1</v>
      </c>
      <c r="AI78" s="118">
        <v>0.89301831696310063</v>
      </c>
      <c r="AJ78" s="118">
        <v>2.0120428844176825E-2</v>
      </c>
      <c r="AK78" s="118">
        <v>8.6861254192722545E-2</v>
      </c>
      <c r="AL78" s="118">
        <v>1</v>
      </c>
    </row>
    <row r="79" spans="2:38" ht="17.25" customHeight="1">
      <c r="B79" s="143" t="s">
        <v>17</v>
      </c>
      <c r="C79" s="143" t="s">
        <v>51</v>
      </c>
      <c r="D79" s="73" t="s">
        <v>88</v>
      </c>
      <c r="E79" s="73">
        <v>17.7</v>
      </c>
      <c r="F79" s="143">
        <v>47</v>
      </c>
      <c r="G79" s="73">
        <v>87</v>
      </c>
      <c r="H79" s="41" t="s">
        <v>322</v>
      </c>
      <c r="I79" s="73" t="s">
        <v>39</v>
      </c>
      <c r="J79" s="113" t="s">
        <v>366</v>
      </c>
      <c r="K79" s="113" t="s">
        <v>297</v>
      </c>
      <c r="L79" s="118">
        <v>42.082999999999998</v>
      </c>
      <c r="M79" s="118">
        <v>9.9000000000000005E-2</v>
      </c>
      <c r="N79" s="118"/>
      <c r="O79" s="135">
        <v>9.7000000000000003E-2</v>
      </c>
      <c r="P79" s="158">
        <v>0</v>
      </c>
      <c r="Q79" s="135">
        <v>0.16</v>
      </c>
      <c r="R79" s="158">
        <v>0</v>
      </c>
      <c r="S79" s="158">
        <v>0</v>
      </c>
      <c r="T79" s="118">
        <v>53.472000000000001</v>
      </c>
      <c r="U79" s="118">
        <v>1.5640000000000001</v>
      </c>
      <c r="V79" s="118">
        <v>0.11700000000000001</v>
      </c>
      <c r="W79" s="118">
        <v>3.298</v>
      </c>
      <c r="X79" s="118">
        <v>0.126</v>
      </c>
      <c r="Y79" s="118">
        <v>101.01600000000001</v>
      </c>
      <c r="Z79" s="118">
        <v>1.417</v>
      </c>
      <c r="AA79" s="159">
        <v>99.597999999999999</v>
      </c>
      <c r="AB79" s="160"/>
      <c r="AC79" s="139">
        <f t="shared" si="1"/>
        <v>3.8204972710733781E-2</v>
      </c>
      <c r="AD79" s="118">
        <v>0.87549774356251664</v>
      </c>
      <c r="AE79" s="118">
        <v>1.8504919958877954E-2</v>
      </c>
      <c r="AF79" s="118">
        <v>0.1059973364786054</v>
      </c>
      <c r="AG79" s="118">
        <v>1</v>
      </c>
      <c r="AI79" s="118">
        <v>0.87549774356251664</v>
      </c>
      <c r="AJ79" s="118">
        <v>1.8504919958877954E-2</v>
      </c>
      <c r="AK79" s="118">
        <v>0.1059973364786054</v>
      </c>
      <c r="AL79" s="118">
        <v>1</v>
      </c>
    </row>
    <row r="80" spans="2:38" ht="17.25" customHeight="1">
      <c r="B80" s="143" t="s">
        <v>17</v>
      </c>
      <c r="C80" s="143" t="s">
        <v>51</v>
      </c>
      <c r="D80" s="73" t="s">
        <v>88</v>
      </c>
      <c r="E80" s="73">
        <v>17.7</v>
      </c>
      <c r="F80" s="143">
        <v>47</v>
      </c>
      <c r="G80" s="73">
        <v>87</v>
      </c>
      <c r="H80" s="41" t="s">
        <v>322</v>
      </c>
      <c r="I80" s="73" t="s">
        <v>39</v>
      </c>
      <c r="J80" s="113" t="s">
        <v>367</v>
      </c>
      <c r="K80" s="113" t="s">
        <v>294</v>
      </c>
      <c r="L80" s="118">
        <v>43.506</v>
      </c>
      <c r="M80" s="118">
        <v>0.14599999999999999</v>
      </c>
      <c r="N80" s="118"/>
      <c r="O80" s="158">
        <v>0</v>
      </c>
      <c r="P80" s="135">
        <v>0.161</v>
      </c>
      <c r="Q80" s="135">
        <v>0.11600000000000001</v>
      </c>
      <c r="R80" s="158">
        <v>0.16700000000000001</v>
      </c>
      <c r="S80" s="158">
        <v>0</v>
      </c>
      <c r="T80" s="118">
        <v>54.866</v>
      </c>
      <c r="U80" s="135">
        <v>9.9000000000000005E-2</v>
      </c>
      <c r="V80" s="118">
        <v>0.156</v>
      </c>
      <c r="W80" s="118">
        <v>3.2949999999999999</v>
      </c>
      <c r="X80" s="118">
        <v>0.13600000000000001</v>
      </c>
      <c r="Y80" s="118">
        <v>102.648</v>
      </c>
      <c r="Z80" s="118">
        <v>1.4179999999999999</v>
      </c>
      <c r="AA80" s="159">
        <v>101.23</v>
      </c>
      <c r="AB80" s="160"/>
      <c r="AC80" s="139">
        <f t="shared" si="1"/>
        <v>4.1274658573596364E-2</v>
      </c>
      <c r="AD80" s="118">
        <v>0.87470135386249004</v>
      </c>
      <c r="AE80" s="118">
        <v>1.9973564400058746E-2</v>
      </c>
      <c r="AF80" s="118">
        <v>0.10532508173745121</v>
      </c>
      <c r="AG80" s="118">
        <v>1</v>
      </c>
      <c r="AI80" s="118">
        <v>0.87470135386249004</v>
      </c>
      <c r="AJ80" s="118">
        <v>1.9973564400058746E-2</v>
      </c>
      <c r="AK80" s="118">
        <v>0.10532508173745121</v>
      </c>
      <c r="AL80" s="118">
        <v>1</v>
      </c>
    </row>
    <row r="81" spans="2:38" ht="17.25" customHeight="1">
      <c r="B81" s="143" t="s">
        <v>17</v>
      </c>
      <c r="C81" s="143" t="s">
        <v>51</v>
      </c>
      <c r="D81" s="73" t="s">
        <v>88</v>
      </c>
      <c r="E81" s="73">
        <v>17.7</v>
      </c>
      <c r="F81" s="143">
        <v>47</v>
      </c>
      <c r="G81" s="73">
        <v>87</v>
      </c>
      <c r="H81" s="41" t="s">
        <v>322</v>
      </c>
      <c r="I81" s="73" t="s">
        <v>39</v>
      </c>
      <c r="J81" s="113" t="s">
        <v>368</v>
      </c>
      <c r="K81" s="113" t="s">
        <v>297</v>
      </c>
      <c r="L81" s="118">
        <v>43.015999999999998</v>
      </c>
      <c r="M81" s="118">
        <v>0.108</v>
      </c>
      <c r="N81" s="118"/>
      <c r="O81" s="158">
        <v>0</v>
      </c>
      <c r="P81" s="158">
        <v>4.0000000000000001E-3</v>
      </c>
      <c r="Q81" s="135">
        <v>0.19400000000000001</v>
      </c>
      <c r="R81" s="158">
        <v>0</v>
      </c>
      <c r="S81" s="158">
        <v>0.115</v>
      </c>
      <c r="T81" s="118">
        <v>55.118000000000002</v>
      </c>
      <c r="U81" s="118">
        <v>0.29699999999999999</v>
      </c>
      <c r="V81" s="118">
        <v>0.11799999999999999</v>
      </c>
      <c r="W81" s="118">
        <v>3.3620000000000001</v>
      </c>
      <c r="X81" s="118">
        <v>0.11899999999999999</v>
      </c>
      <c r="Y81" s="118">
        <v>102.45399999999999</v>
      </c>
      <c r="Z81" s="118">
        <v>1.4430000000000001</v>
      </c>
      <c r="AA81" s="159">
        <v>101.011</v>
      </c>
      <c r="AB81" s="160"/>
      <c r="AC81" s="139">
        <f t="shared" si="1"/>
        <v>3.5395597858417609E-2</v>
      </c>
      <c r="AD81" s="118">
        <v>0.89248739049641634</v>
      </c>
      <c r="AE81" s="118">
        <v>1.74768688500514E-2</v>
      </c>
      <c r="AF81" s="118">
        <v>9.0035740653532259E-2</v>
      </c>
      <c r="AG81" s="118">
        <v>1</v>
      </c>
      <c r="AI81" s="118">
        <v>0.89248739049641634</v>
      </c>
      <c r="AJ81" s="118">
        <v>1.74768688500514E-2</v>
      </c>
      <c r="AK81" s="118">
        <v>9.0035740653532259E-2</v>
      </c>
      <c r="AL81" s="118">
        <v>1</v>
      </c>
    </row>
    <row r="82" spans="2:38" ht="17.25" customHeight="1">
      <c r="B82" s="143" t="s">
        <v>17</v>
      </c>
      <c r="C82" s="143" t="s">
        <v>51</v>
      </c>
      <c r="D82" s="73" t="s">
        <v>88</v>
      </c>
      <c r="E82" s="73">
        <v>17.7</v>
      </c>
      <c r="F82" s="143">
        <v>47</v>
      </c>
      <c r="G82" s="73">
        <v>87</v>
      </c>
      <c r="H82" s="41" t="s">
        <v>322</v>
      </c>
      <c r="I82" s="73" t="s">
        <v>39</v>
      </c>
      <c r="J82" s="113" t="s">
        <v>369</v>
      </c>
      <c r="K82" s="113" t="s">
        <v>294</v>
      </c>
      <c r="L82" s="118">
        <v>43.357999999999997</v>
      </c>
      <c r="M82" s="118">
        <v>0.14199999999999999</v>
      </c>
      <c r="N82" s="118"/>
      <c r="O82" s="158">
        <v>0</v>
      </c>
      <c r="P82" s="158">
        <v>0</v>
      </c>
      <c r="Q82" s="158">
        <v>3.4000000000000002E-2</v>
      </c>
      <c r="R82" s="158">
        <v>5.3999999999999999E-2</v>
      </c>
      <c r="S82" s="158">
        <v>0.12</v>
      </c>
      <c r="T82" s="118">
        <v>54.923999999999999</v>
      </c>
      <c r="U82" s="135">
        <v>0.218</v>
      </c>
      <c r="V82" s="118">
        <v>0.17799999999999999</v>
      </c>
      <c r="W82" s="118">
        <v>3.2440000000000002</v>
      </c>
      <c r="X82" s="118">
        <v>0.13300000000000001</v>
      </c>
      <c r="Y82" s="118">
        <v>102.40600000000001</v>
      </c>
      <c r="Z82" s="118">
        <v>1.3959999999999999</v>
      </c>
      <c r="AA82" s="159">
        <v>101.01</v>
      </c>
      <c r="AB82" s="160"/>
      <c r="AC82" s="139">
        <f t="shared" si="1"/>
        <v>4.0998766954377312E-2</v>
      </c>
      <c r="AD82" s="118">
        <v>0.86116272896203883</v>
      </c>
      <c r="AE82" s="118">
        <v>1.9532971067704508E-2</v>
      </c>
      <c r="AF82" s="118">
        <v>0.11930429997025667</v>
      </c>
      <c r="AG82" s="118">
        <v>1</v>
      </c>
      <c r="AI82" s="118">
        <v>0.86116272896203883</v>
      </c>
      <c r="AJ82" s="118">
        <v>1.9532971067704508E-2</v>
      </c>
      <c r="AK82" s="118">
        <v>0.11930429997025667</v>
      </c>
      <c r="AL82" s="118">
        <v>1</v>
      </c>
    </row>
    <row r="83" spans="2:38" ht="17.25" customHeight="1">
      <c r="B83" s="143" t="s">
        <v>17</v>
      </c>
      <c r="C83" s="143" t="s">
        <v>51</v>
      </c>
      <c r="D83" s="73" t="s">
        <v>88</v>
      </c>
      <c r="E83" s="73">
        <v>17.7</v>
      </c>
      <c r="F83" s="143">
        <v>47</v>
      </c>
      <c r="G83" s="73">
        <v>87</v>
      </c>
      <c r="H83" s="41" t="s">
        <v>322</v>
      </c>
      <c r="I83" s="73" t="s">
        <v>39</v>
      </c>
      <c r="J83" s="113" t="s">
        <v>370</v>
      </c>
      <c r="K83" s="113" t="s">
        <v>294</v>
      </c>
      <c r="L83" s="118">
        <v>43.115000000000002</v>
      </c>
      <c r="M83" s="118">
        <v>0.105</v>
      </c>
      <c r="N83" s="118"/>
      <c r="O83" s="158">
        <v>0</v>
      </c>
      <c r="P83" s="158">
        <v>4.0000000000000001E-3</v>
      </c>
      <c r="Q83" s="135">
        <v>0.14599999999999999</v>
      </c>
      <c r="R83" s="158">
        <v>2.1999999999999999E-2</v>
      </c>
      <c r="S83" s="158">
        <v>9.6000000000000002E-2</v>
      </c>
      <c r="T83" s="118">
        <v>55.155999999999999</v>
      </c>
      <c r="U83" s="135">
        <v>0.11899999999999999</v>
      </c>
      <c r="V83" s="118">
        <v>7.2999999999999995E-2</v>
      </c>
      <c r="W83" s="118">
        <v>3.4569999999999999</v>
      </c>
      <c r="X83" s="118">
        <v>0.11700000000000001</v>
      </c>
      <c r="Y83" s="118">
        <v>102.41</v>
      </c>
      <c r="Z83" s="118">
        <v>1.482</v>
      </c>
      <c r="AA83" s="159">
        <v>100.928</v>
      </c>
      <c r="AB83" s="160"/>
      <c r="AC83" s="139">
        <f t="shared" si="1"/>
        <v>3.3844373734451844E-2</v>
      </c>
      <c r="AD83" s="118">
        <v>0.91770639766392348</v>
      </c>
      <c r="AE83" s="118">
        <v>1.7183139961815246E-2</v>
      </c>
      <c r="AF83" s="118">
        <v>6.5110462374261269E-2</v>
      </c>
      <c r="AG83" s="118">
        <v>1</v>
      </c>
      <c r="AI83" s="118">
        <v>0.91770639766392348</v>
      </c>
      <c r="AJ83" s="118">
        <v>1.7183139961815246E-2</v>
      </c>
      <c r="AK83" s="118">
        <v>6.5110462374261269E-2</v>
      </c>
      <c r="AL83" s="118">
        <v>1</v>
      </c>
    </row>
    <row r="84" spans="2:38" ht="17.25" customHeight="1">
      <c r="B84" s="143" t="s">
        <v>17</v>
      </c>
      <c r="C84" s="143" t="s">
        <v>51</v>
      </c>
      <c r="D84" s="73" t="s">
        <v>88</v>
      </c>
      <c r="E84" s="73">
        <v>17.7</v>
      </c>
      <c r="F84" s="143">
        <v>47</v>
      </c>
      <c r="G84" s="73">
        <v>87</v>
      </c>
      <c r="H84" s="41" t="s">
        <v>322</v>
      </c>
      <c r="I84" s="73" t="s">
        <v>39</v>
      </c>
      <c r="J84" s="113" t="s">
        <v>371</v>
      </c>
      <c r="K84" s="113" t="s">
        <v>294</v>
      </c>
      <c r="L84" s="118">
        <v>43.148000000000003</v>
      </c>
      <c r="M84" s="118">
        <v>0.17100000000000001</v>
      </c>
      <c r="N84" s="118"/>
      <c r="O84" s="158">
        <v>4.9000000000000002E-2</v>
      </c>
      <c r="P84" s="135">
        <v>0.14099999999999999</v>
      </c>
      <c r="Q84" s="135">
        <v>0.191</v>
      </c>
      <c r="R84" s="158">
        <v>0</v>
      </c>
      <c r="S84" s="158">
        <v>6.2E-2</v>
      </c>
      <c r="T84" s="118">
        <v>54.975999999999999</v>
      </c>
      <c r="U84" s="135">
        <v>0.13900000000000001</v>
      </c>
      <c r="V84" s="118">
        <v>0.26400000000000001</v>
      </c>
      <c r="W84" s="118">
        <v>3.06</v>
      </c>
      <c r="X84" s="118">
        <v>0.14399999999999999</v>
      </c>
      <c r="Y84" s="118">
        <v>102.345</v>
      </c>
      <c r="Z84" s="118">
        <v>1.321</v>
      </c>
      <c r="AA84" s="159">
        <v>101.023</v>
      </c>
      <c r="AB84" s="160"/>
      <c r="AC84" s="139">
        <f t="shared" si="1"/>
        <v>4.7058823529411757E-2</v>
      </c>
      <c r="AD84" s="118">
        <v>0.81231749402707731</v>
      </c>
      <c r="AE84" s="118">
        <v>2.1148479953003375E-2</v>
      </c>
      <c r="AF84" s="118">
        <v>0.16653402601991932</v>
      </c>
      <c r="AG84" s="118">
        <v>1</v>
      </c>
      <c r="AI84" s="118">
        <v>0.81231749402707731</v>
      </c>
      <c r="AJ84" s="118">
        <v>2.1148479953003375E-2</v>
      </c>
      <c r="AK84" s="118">
        <v>0.16653402601991932</v>
      </c>
      <c r="AL84" s="118">
        <v>1</v>
      </c>
    </row>
    <row r="85" spans="2:38" ht="17.25" customHeight="1">
      <c r="B85" s="143" t="s">
        <v>17</v>
      </c>
      <c r="C85" s="143" t="s">
        <v>51</v>
      </c>
      <c r="D85" s="73" t="s">
        <v>88</v>
      </c>
      <c r="E85" s="73">
        <v>17.7</v>
      </c>
      <c r="F85" s="143">
        <v>47</v>
      </c>
      <c r="G85" s="73">
        <v>87</v>
      </c>
      <c r="H85" s="41" t="s">
        <v>322</v>
      </c>
      <c r="I85" s="73" t="s">
        <v>39</v>
      </c>
      <c r="J85" s="113" t="s">
        <v>372</v>
      </c>
      <c r="K85" s="113" t="s">
        <v>294</v>
      </c>
      <c r="L85" s="118">
        <v>43.161000000000001</v>
      </c>
      <c r="M85" s="118">
        <v>0.155</v>
      </c>
      <c r="N85" s="118"/>
      <c r="O85" s="158">
        <v>0</v>
      </c>
      <c r="P85" s="158">
        <v>1.2E-2</v>
      </c>
      <c r="Q85" s="135">
        <v>0.23200000000000001</v>
      </c>
      <c r="R85" s="158">
        <v>0</v>
      </c>
      <c r="S85" s="158">
        <v>0.106</v>
      </c>
      <c r="T85" s="118">
        <v>55.154000000000003</v>
      </c>
      <c r="U85" s="135">
        <v>0.185</v>
      </c>
      <c r="V85" s="118">
        <v>6.2E-2</v>
      </c>
      <c r="W85" s="118">
        <v>3.476</v>
      </c>
      <c r="X85" s="118">
        <v>0.13500000000000001</v>
      </c>
      <c r="Y85" s="118">
        <v>102.678</v>
      </c>
      <c r="Z85" s="118">
        <v>1.494</v>
      </c>
      <c r="AA85" s="159">
        <v>101.184</v>
      </c>
      <c r="AB85" s="160"/>
      <c r="AC85" s="139">
        <f t="shared" si="1"/>
        <v>3.8837744533947068E-2</v>
      </c>
      <c r="AD85" s="118">
        <v>0.92275019909742506</v>
      </c>
      <c r="AE85" s="118">
        <v>1.9826699955940667E-2</v>
      </c>
      <c r="AF85" s="118">
        <v>5.7423100946634276E-2</v>
      </c>
      <c r="AG85" s="118">
        <v>1</v>
      </c>
      <c r="AI85" s="118">
        <v>0.92275019909742506</v>
      </c>
      <c r="AJ85" s="118">
        <v>1.9826699955940667E-2</v>
      </c>
      <c r="AK85" s="118">
        <v>5.7423100946634276E-2</v>
      </c>
      <c r="AL85" s="118">
        <v>1</v>
      </c>
    </row>
    <row r="86" spans="2:38" ht="17.25" customHeight="1">
      <c r="B86" s="143" t="s">
        <v>17</v>
      </c>
      <c r="C86" s="143" t="s">
        <v>51</v>
      </c>
      <c r="D86" s="73" t="s">
        <v>88</v>
      </c>
      <c r="E86" s="73">
        <v>17.7</v>
      </c>
      <c r="F86" s="143">
        <v>47</v>
      </c>
      <c r="G86" s="73">
        <v>87</v>
      </c>
      <c r="H86" s="41" t="s">
        <v>322</v>
      </c>
      <c r="I86" s="73" t="s">
        <v>39</v>
      </c>
      <c r="J86" s="113" t="s">
        <v>373</v>
      </c>
      <c r="K86" s="113" t="s">
        <v>297</v>
      </c>
      <c r="L86" s="118">
        <v>43.094000000000001</v>
      </c>
      <c r="M86" s="118">
        <v>0.16300000000000001</v>
      </c>
      <c r="N86" s="118"/>
      <c r="O86" s="158">
        <v>0</v>
      </c>
      <c r="P86" s="135">
        <v>0.222</v>
      </c>
      <c r="Q86" s="135">
        <v>0.17599999999999999</v>
      </c>
      <c r="R86" s="158">
        <v>0</v>
      </c>
      <c r="S86" s="158">
        <v>0.12</v>
      </c>
      <c r="T86" s="118">
        <v>54.944000000000003</v>
      </c>
      <c r="U86" s="158">
        <v>6.6000000000000003E-2</v>
      </c>
      <c r="V86" s="118">
        <v>0.14799999999999999</v>
      </c>
      <c r="W86" s="118">
        <v>3.2839999999999998</v>
      </c>
      <c r="X86" s="118">
        <v>0.154</v>
      </c>
      <c r="Y86" s="118">
        <v>102.37</v>
      </c>
      <c r="Z86" s="118">
        <v>1.417</v>
      </c>
      <c r="AA86" s="159">
        <v>100.953</v>
      </c>
      <c r="AB86" s="160"/>
      <c r="AC86" s="139">
        <f t="shared" si="1"/>
        <v>4.6894031668696712E-2</v>
      </c>
      <c r="AD86" s="118">
        <v>0.87178125829572606</v>
      </c>
      <c r="AE86" s="118">
        <v>2.2617124394184167E-2</v>
      </c>
      <c r="AF86" s="118">
        <v>0.10560161731008977</v>
      </c>
      <c r="AG86" s="118">
        <v>1</v>
      </c>
      <c r="AI86" s="118">
        <v>0.87178125829572606</v>
      </c>
      <c r="AJ86" s="118">
        <v>2.2617124394184167E-2</v>
      </c>
      <c r="AK86" s="118">
        <v>0.10560161731008977</v>
      </c>
      <c r="AL86" s="118">
        <v>1</v>
      </c>
    </row>
    <row r="87" spans="2:38" ht="17.25" customHeight="1">
      <c r="B87" s="143" t="s">
        <v>17</v>
      </c>
      <c r="C87" s="143" t="s">
        <v>51</v>
      </c>
      <c r="D87" s="73" t="s">
        <v>88</v>
      </c>
      <c r="E87" s="73">
        <v>17.7</v>
      </c>
      <c r="F87" s="143">
        <v>47</v>
      </c>
      <c r="G87" s="73">
        <v>87</v>
      </c>
      <c r="H87" s="41" t="s">
        <v>322</v>
      </c>
      <c r="I87" s="73" t="s">
        <v>39</v>
      </c>
      <c r="J87" s="113" t="s">
        <v>374</v>
      </c>
      <c r="K87" s="113" t="s">
        <v>294</v>
      </c>
      <c r="L87" s="118">
        <v>43.115000000000002</v>
      </c>
      <c r="M87" s="118">
        <v>0.113</v>
      </c>
      <c r="N87" s="118"/>
      <c r="O87" s="158">
        <v>0</v>
      </c>
      <c r="P87" s="158">
        <v>8.1000000000000003E-2</v>
      </c>
      <c r="Q87" s="135">
        <v>0.19400000000000001</v>
      </c>
      <c r="R87" s="158">
        <v>0</v>
      </c>
      <c r="S87" s="135">
        <v>0.20200000000000001</v>
      </c>
      <c r="T87" s="118">
        <v>54.698999999999998</v>
      </c>
      <c r="U87" s="135">
        <v>0.185</v>
      </c>
      <c r="V87" s="118">
        <v>0.13500000000000001</v>
      </c>
      <c r="W87" s="118">
        <v>3.2970000000000002</v>
      </c>
      <c r="X87" s="118">
        <v>0.16900000000000001</v>
      </c>
      <c r="Y87" s="118">
        <v>102.18899999999999</v>
      </c>
      <c r="Z87" s="118">
        <v>1.4259999999999999</v>
      </c>
      <c r="AA87" s="159">
        <v>100.76300000000001</v>
      </c>
      <c r="AB87" s="160"/>
      <c r="AC87" s="139">
        <f t="shared" si="1"/>
        <v>5.1258720048528966E-2</v>
      </c>
      <c r="AD87" s="118">
        <v>0.87523228032917444</v>
      </c>
      <c r="AE87" s="118">
        <v>2.4820091055955354E-2</v>
      </c>
      <c r="AF87" s="118">
        <v>9.9947628614870207E-2</v>
      </c>
      <c r="AG87" s="118">
        <v>1</v>
      </c>
      <c r="AI87" s="118">
        <v>0.87523228032917444</v>
      </c>
      <c r="AJ87" s="118">
        <v>2.4820091055955354E-2</v>
      </c>
      <c r="AK87" s="118">
        <v>9.9947628614870207E-2</v>
      </c>
      <c r="AL87" s="118">
        <v>1</v>
      </c>
    </row>
    <row r="88" spans="2:38" ht="17.25" customHeight="1">
      <c r="B88" s="143" t="s">
        <v>17</v>
      </c>
      <c r="C88" s="143" t="s">
        <v>51</v>
      </c>
      <c r="D88" s="73" t="s">
        <v>88</v>
      </c>
      <c r="E88" s="73">
        <v>17.7</v>
      </c>
      <c r="F88" s="143">
        <v>47</v>
      </c>
      <c r="G88" s="73">
        <v>87</v>
      </c>
      <c r="H88" s="41" t="s">
        <v>322</v>
      </c>
      <c r="I88" s="73" t="s">
        <v>39</v>
      </c>
      <c r="J88" s="113" t="s">
        <v>375</v>
      </c>
      <c r="K88" s="113" t="s">
        <v>294</v>
      </c>
      <c r="L88" s="118">
        <v>42.97</v>
      </c>
      <c r="M88" s="118">
        <v>0.13300000000000001</v>
      </c>
      <c r="N88" s="118"/>
      <c r="O88" s="158">
        <v>0</v>
      </c>
      <c r="P88" s="135">
        <v>0.109</v>
      </c>
      <c r="Q88" s="135">
        <v>0.14199999999999999</v>
      </c>
      <c r="R88" s="158">
        <v>0.13500000000000001</v>
      </c>
      <c r="S88" s="135">
        <v>0.255</v>
      </c>
      <c r="T88" s="118">
        <v>55.276000000000003</v>
      </c>
      <c r="U88" s="158">
        <v>3.3000000000000002E-2</v>
      </c>
      <c r="V88" s="118">
        <v>0.125</v>
      </c>
      <c r="W88" s="118">
        <v>3.35</v>
      </c>
      <c r="X88" s="118">
        <v>0.121</v>
      </c>
      <c r="Y88" s="118">
        <v>102.649</v>
      </c>
      <c r="Z88" s="118">
        <v>1.4379999999999999</v>
      </c>
      <c r="AA88" s="159">
        <v>101.21</v>
      </c>
      <c r="AB88" s="160"/>
      <c r="AC88" s="139">
        <f t="shared" si="1"/>
        <v>3.6119402985074628E-2</v>
      </c>
      <c r="AD88" s="118">
        <v>0.88930183169631005</v>
      </c>
      <c r="AE88" s="118">
        <v>1.7770597738287559E-2</v>
      </c>
      <c r="AF88" s="118">
        <v>9.2927570565402393E-2</v>
      </c>
      <c r="AG88" s="118">
        <v>1</v>
      </c>
      <c r="AI88" s="118">
        <v>0.88930183169631005</v>
      </c>
      <c r="AJ88" s="118">
        <v>1.7770597738287559E-2</v>
      </c>
      <c r="AK88" s="118">
        <v>9.2927570565402393E-2</v>
      </c>
      <c r="AL88" s="118">
        <v>1</v>
      </c>
    </row>
    <row r="89" spans="2:38" ht="17.25" customHeight="1">
      <c r="B89" s="143" t="s">
        <v>17</v>
      </c>
      <c r="C89" s="143" t="s">
        <v>51</v>
      </c>
      <c r="D89" s="73" t="s">
        <v>88</v>
      </c>
      <c r="E89" s="73">
        <v>17.7</v>
      </c>
      <c r="F89" s="143">
        <v>47</v>
      </c>
      <c r="G89" s="73">
        <v>87</v>
      </c>
      <c r="H89" s="41" t="s">
        <v>322</v>
      </c>
      <c r="I89" s="73" t="s">
        <v>39</v>
      </c>
      <c r="J89" s="113" t="s">
        <v>376</v>
      </c>
      <c r="K89" s="113" t="s">
        <v>297</v>
      </c>
      <c r="L89" s="118">
        <v>43.143000000000001</v>
      </c>
      <c r="M89" s="118">
        <v>0.17599999999999999</v>
      </c>
      <c r="N89" s="118"/>
      <c r="O89" s="158">
        <v>0</v>
      </c>
      <c r="P89" s="158">
        <v>9.2999999999999999E-2</v>
      </c>
      <c r="Q89" s="135">
        <v>0.11600000000000001</v>
      </c>
      <c r="R89" s="158">
        <v>0</v>
      </c>
      <c r="S89" s="158">
        <v>0.17799999999999999</v>
      </c>
      <c r="T89" s="118">
        <v>54.88</v>
      </c>
      <c r="U89" s="118">
        <v>0.23799999999999999</v>
      </c>
      <c r="V89" s="118">
        <v>3.3000000000000002E-2</v>
      </c>
      <c r="W89" s="118">
        <v>3.544</v>
      </c>
      <c r="X89" s="118">
        <v>0.109</v>
      </c>
      <c r="Y89" s="118">
        <v>102.509</v>
      </c>
      <c r="Z89" s="118">
        <v>1.5169999999999999</v>
      </c>
      <c r="AA89" s="159">
        <v>100.99299999999999</v>
      </c>
      <c r="AB89" s="160"/>
      <c r="AC89" s="139">
        <f t="shared" si="1"/>
        <v>3.0756207674943567E-2</v>
      </c>
      <c r="AD89" s="118">
        <v>0.94080169896469346</v>
      </c>
      <c r="AE89" s="118">
        <v>1.6008224408870612E-2</v>
      </c>
      <c r="AF89" s="118">
        <v>4.3190076626435932E-2</v>
      </c>
      <c r="AG89" s="118">
        <v>1</v>
      </c>
      <c r="AI89" s="118">
        <v>0.94080169896469346</v>
      </c>
      <c r="AJ89" s="118">
        <v>1.6008224408870612E-2</v>
      </c>
      <c r="AK89" s="118">
        <v>4.3190076626435932E-2</v>
      </c>
      <c r="AL89" s="118">
        <v>1</v>
      </c>
    </row>
    <row r="90" spans="2:38" ht="17.25" customHeight="1">
      <c r="B90" s="143" t="s">
        <v>17</v>
      </c>
      <c r="C90" s="143" t="s">
        <v>51</v>
      </c>
      <c r="D90" s="73" t="s">
        <v>88</v>
      </c>
      <c r="E90" s="73">
        <v>17.7</v>
      </c>
      <c r="F90" s="143">
        <v>47</v>
      </c>
      <c r="G90" s="73">
        <v>87</v>
      </c>
      <c r="H90" s="41" t="s">
        <v>322</v>
      </c>
      <c r="I90" s="73" t="s">
        <v>39</v>
      </c>
      <c r="J90" s="113" t="s">
        <v>377</v>
      </c>
      <c r="K90" s="113" t="s">
        <v>297</v>
      </c>
      <c r="L90" s="118">
        <v>43.122999999999998</v>
      </c>
      <c r="M90" s="118">
        <v>0.11899999999999999</v>
      </c>
      <c r="N90" s="118"/>
      <c r="O90" s="158">
        <v>0</v>
      </c>
      <c r="P90" s="135">
        <v>0.105</v>
      </c>
      <c r="Q90" s="135">
        <v>0.108</v>
      </c>
      <c r="R90" s="158">
        <v>1.0999999999999999E-2</v>
      </c>
      <c r="S90" s="158">
        <v>0.111</v>
      </c>
      <c r="T90" s="118">
        <v>54.905000000000001</v>
      </c>
      <c r="U90" s="135">
        <v>0.112</v>
      </c>
      <c r="V90" s="118">
        <v>0.20599999999999999</v>
      </c>
      <c r="W90" s="118">
        <v>3.145</v>
      </c>
      <c r="X90" s="118">
        <v>0.187</v>
      </c>
      <c r="Y90" s="118">
        <v>102.131</v>
      </c>
      <c r="Z90" s="118">
        <v>1.3660000000000001</v>
      </c>
      <c r="AA90" s="159">
        <v>100.765</v>
      </c>
      <c r="AB90" s="160"/>
      <c r="AC90" s="139">
        <f t="shared" si="1"/>
        <v>5.9459459459459456E-2</v>
      </c>
      <c r="AD90" s="118">
        <v>0.83488186886116278</v>
      </c>
      <c r="AE90" s="118">
        <v>2.7463651050080775E-2</v>
      </c>
      <c r="AF90" s="118">
        <v>0.13765448008875644</v>
      </c>
      <c r="AG90" s="118">
        <v>1</v>
      </c>
      <c r="AI90" s="118">
        <v>0.83488186886116278</v>
      </c>
      <c r="AJ90" s="118">
        <v>2.7463651050080775E-2</v>
      </c>
      <c r="AK90" s="118">
        <v>0.13765448008875644</v>
      </c>
      <c r="AL90" s="118">
        <v>1</v>
      </c>
    </row>
    <row r="91" spans="2:38" ht="17.25" customHeight="1">
      <c r="B91" s="143" t="s">
        <v>17</v>
      </c>
      <c r="C91" s="143" t="s">
        <v>51</v>
      </c>
      <c r="D91" s="73" t="s">
        <v>88</v>
      </c>
      <c r="E91" s="73">
        <v>17.7</v>
      </c>
      <c r="F91" s="143">
        <v>47</v>
      </c>
      <c r="G91" s="73">
        <v>87</v>
      </c>
      <c r="H91" s="41" t="s">
        <v>322</v>
      </c>
      <c r="I91" s="73" t="s">
        <v>39</v>
      </c>
      <c r="J91" s="113" t="s">
        <v>378</v>
      </c>
      <c r="K91" s="113" t="s">
        <v>294</v>
      </c>
      <c r="L91" s="118">
        <v>42.616999999999997</v>
      </c>
      <c r="M91" s="118">
        <v>0.46200000000000002</v>
      </c>
      <c r="N91" s="118"/>
      <c r="O91" s="158">
        <v>0</v>
      </c>
      <c r="P91" s="158">
        <v>3.2000000000000001E-2</v>
      </c>
      <c r="Q91" s="135">
        <v>0.24299999999999999</v>
      </c>
      <c r="R91" s="158">
        <v>0</v>
      </c>
      <c r="S91" s="135">
        <v>0.307</v>
      </c>
      <c r="T91" s="118">
        <v>54.296999999999997</v>
      </c>
      <c r="U91" s="118">
        <v>0.47499999999999998</v>
      </c>
      <c r="V91" s="118">
        <v>0.108</v>
      </c>
      <c r="W91" s="118">
        <v>3.3650000000000002</v>
      </c>
      <c r="X91" s="118">
        <v>0.121</v>
      </c>
      <c r="Y91" s="118">
        <v>102.027</v>
      </c>
      <c r="Z91" s="118">
        <v>1.444</v>
      </c>
      <c r="AA91" s="159">
        <v>100.583</v>
      </c>
      <c r="AB91" s="160"/>
      <c r="AC91" s="139">
        <f t="shared" si="1"/>
        <v>3.5958395245170874E-2</v>
      </c>
      <c r="AD91" s="118">
        <v>0.89328378019644283</v>
      </c>
      <c r="AE91" s="118">
        <v>1.7770597738287559E-2</v>
      </c>
      <c r="AF91" s="118">
        <v>8.8945622065269611E-2</v>
      </c>
      <c r="AG91" s="118">
        <v>1</v>
      </c>
      <c r="AI91" s="118">
        <v>0.89328378019644283</v>
      </c>
      <c r="AJ91" s="118">
        <v>1.7770597738287559E-2</v>
      </c>
      <c r="AK91" s="118">
        <v>8.8945622065269611E-2</v>
      </c>
      <c r="AL91" s="118">
        <v>1</v>
      </c>
    </row>
    <row r="92" spans="2:38" ht="17.25" customHeight="1">
      <c r="B92" s="143" t="s">
        <v>17</v>
      </c>
      <c r="C92" s="143" t="s">
        <v>51</v>
      </c>
      <c r="D92" s="73" t="s">
        <v>88</v>
      </c>
      <c r="E92" s="73">
        <v>17.7</v>
      </c>
      <c r="F92" s="143">
        <v>47</v>
      </c>
      <c r="G92" s="73">
        <v>87</v>
      </c>
      <c r="H92" s="41" t="s">
        <v>322</v>
      </c>
      <c r="I92" s="73" t="s">
        <v>39</v>
      </c>
      <c r="J92" s="113" t="s">
        <v>379</v>
      </c>
      <c r="K92" s="113" t="s">
        <v>297</v>
      </c>
      <c r="L92" s="118">
        <v>43.006</v>
      </c>
      <c r="M92" s="118">
        <v>0.114</v>
      </c>
      <c r="N92" s="118"/>
      <c r="O92" s="135">
        <v>0.14599999999999999</v>
      </c>
      <c r="P92" s="135">
        <v>0.13700000000000001</v>
      </c>
      <c r="Q92" s="135">
        <v>0.15</v>
      </c>
      <c r="R92" s="158">
        <v>0</v>
      </c>
      <c r="S92" s="158">
        <v>0.10100000000000001</v>
      </c>
      <c r="T92" s="118">
        <v>55.194000000000003</v>
      </c>
      <c r="U92" s="118">
        <v>0.27100000000000002</v>
      </c>
      <c r="V92" s="118">
        <v>6.6000000000000003E-2</v>
      </c>
      <c r="W92" s="118">
        <v>3.4790000000000001</v>
      </c>
      <c r="X92" s="118">
        <v>0.115</v>
      </c>
      <c r="Y92" s="118">
        <v>102.779</v>
      </c>
      <c r="Z92" s="118">
        <v>1.4910000000000001</v>
      </c>
      <c r="AA92" s="159">
        <v>101.288</v>
      </c>
      <c r="AB92" s="160"/>
      <c r="AC92" s="139">
        <f t="shared" si="1"/>
        <v>3.3055475711411327E-2</v>
      </c>
      <c r="AD92" s="118">
        <v>0.92354658879745155</v>
      </c>
      <c r="AE92" s="118">
        <v>1.6889411073579087E-2</v>
      </c>
      <c r="AF92" s="118">
        <v>5.9564000128969362E-2</v>
      </c>
      <c r="AG92" s="118">
        <v>1</v>
      </c>
      <c r="AI92" s="118">
        <v>0.92354658879745155</v>
      </c>
      <c r="AJ92" s="118">
        <v>1.6889411073579087E-2</v>
      </c>
      <c r="AK92" s="118">
        <v>5.9564000128969362E-2</v>
      </c>
      <c r="AL92" s="118">
        <v>1</v>
      </c>
    </row>
    <row r="93" spans="2:38" ht="17.25" customHeight="1">
      <c r="B93" s="143" t="s">
        <v>17</v>
      </c>
      <c r="C93" s="143" t="s">
        <v>51</v>
      </c>
      <c r="D93" s="73" t="s">
        <v>88</v>
      </c>
      <c r="E93" s="73">
        <v>17.7</v>
      </c>
      <c r="F93" s="143">
        <v>47</v>
      </c>
      <c r="G93" s="73">
        <v>87</v>
      </c>
      <c r="H93" s="41" t="s">
        <v>322</v>
      </c>
      <c r="I93" s="73" t="s">
        <v>39</v>
      </c>
      <c r="J93" s="113" t="s">
        <v>380</v>
      </c>
      <c r="K93" s="113" t="s">
        <v>297</v>
      </c>
      <c r="L93" s="118">
        <v>43.201000000000001</v>
      </c>
      <c r="M93" s="118">
        <v>0.13500000000000001</v>
      </c>
      <c r="N93" s="118"/>
      <c r="O93" s="158">
        <v>0</v>
      </c>
      <c r="P93" s="158">
        <v>0</v>
      </c>
      <c r="Q93" s="135">
        <v>0.21299999999999999</v>
      </c>
      <c r="R93" s="158">
        <v>0</v>
      </c>
      <c r="S93" s="158">
        <v>7.6999999999999999E-2</v>
      </c>
      <c r="T93" s="118">
        <v>55.231999999999999</v>
      </c>
      <c r="U93" s="135">
        <v>0.14499999999999999</v>
      </c>
      <c r="V93" s="118">
        <v>8.1000000000000003E-2</v>
      </c>
      <c r="W93" s="118">
        <v>3.4430000000000001</v>
      </c>
      <c r="X93" s="118">
        <v>0.13100000000000001</v>
      </c>
      <c r="Y93" s="118">
        <v>102.658</v>
      </c>
      <c r="Z93" s="118">
        <v>1.4790000000000001</v>
      </c>
      <c r="AA93" s="159">
        <v>101.179</v>
      </c>
      <c r="AB93" s="160"/>
      <c r="AC93" s="139">
        <f t="shared" si="1"/>
        <v>3.8048213767063611E-2</v>
      </c>
      <c r="AD93" s="118">
        <v>0.91398991239713301</v>
      </c>
      <c r="AE93" s="118">
        <v>1.923924217946835E-2</v>
      </c>
      <c r="AF93" s="118">
        <v>6.6770845423398645E-2</v>
      </c>
      <c r="AG93" s="118">
        <v>1</v>
      </c>
      <c r="AI93" s="118">
        <v>0.91398991239713301</v>
      </c>
      <c r="AJ93" s="118">
        <v>1.923924217946835E-2</v>
      </c>
      <c r="AK93" s="118">
        <v>6.6770845423398645E-2</v>
      </c>
      <c r="AL93" s="118">
        <v>1</v>
      </c>
    </row>
    <row r="94" spans="2:38" ht="17.25" customHeight="1">
      <c r="B94" s="143" t="s">
        <v>17</v>
      </c>
      <c r="C94" s="143" t="s">
        <v>51</v>
      </c>
      <c r="D94" s="73" t="s">
        <v>88</v>
      </c>
      <c r="E94" s="73">
        <v>17.7</v>
      </c>
      <c r="F94" s="143">
        <v>47</v>
      </c>
      <c r="G94" s="73">
        <v>87</v>
      </c>
      <c r="H94" s="41" t="s">
        <v>322</v>
      </c>
      <c r="I94" s="73" t="s">
        <v>39</v>
      </c>
      <c r="J94" s="113" t="s">
        <v>381</v>
      </c>
      <c r="K94" s="113" t="s">
        <v>294</v>
      </c>
      <c r="L94" s="118">
        <v>43.357999999999997</v>
      </c>
      <c r="M94" s="118">
        <v>0.159</v>
      </c>
      <c r="N94" s="118"/>
      <c r="O94" s="158">
        <v>0</v>
      </c>
      <c r="P94" s="158">
        <v>0</v>
      </c>
      <c r="Q94" s="135">
        <v>0.108</v>
      </c>
      <c r="R94" s="158">
        <v>4.2999999999999997E-2</v>
      </c>
      <c r="S94" s="158">
        <v>6.7000000000000004E-2</v>
      </c>
      <c r="T94" s="118">
        <v>55.122</v>
      </c>
      <c r="U94" s="135">
        <v>0.23799999999999999</v>
      </c>
      <c r="V94" s="118">
        <v>8.5000000000000006E-2</v>
      </c>
      <c r="W94" s="118">
        <v>3.444</v>
      </c>
      <c r="X94" s="118">
        <v>0.124</v>
      </c>
      <c r="Y94" s="118">
        <v>102.75</v>
      </c>
      <c r="Z94" s="118">
        <v>1.478</v>
      </c>
      <c r="AA94" s="159">
        <v>101.27200000000001</v>
      </c>
      <c r="AB94" s="160"/>
      <c r="AC94" s="139">
        <f t="shared" ref="AC94:AC157" si="2">X94/W94</f>
        <v>3.6004645760743324E-2</v>
      </c>
      <c r="AD94" s="118">
        <v>0.91425537563047521</v>
      </c>
      <c r="AE94" s="118">
        <v>1.8211191070641796E-2</v>
      </c>
      <c r="AF94" s="118">
        <v>6.7533433298882992E-2</v>
      </c>
      <c r="AG94" s="118">
        <v>1</v>
      </c>
      <c r="AI94" s="118">
        <v>0.91425537563047521</v>
      </c>
      <c r="AJ94" s="118">
        <v>1.8211191070641796E-2</v>
      </c>
      <c r="AK94" s="118">
        <v>6.7533433298882992E-2</v>
      </c>
      <c r="AL94" s="118">
        <v>1</v>
      </c>
    </row>
    <row r="95" spans="2:38" ht="17.25" customHeight="1">
      <c r="B95" s="143" t="s">
        <v>17</v>
      </c>
      <c r="C95" s="143" t="s">
        <v>51</v>
      </c>
      <c r="D95" s="143" t="s">
        <v>86</v>
      </c>
      <c r="E95" s="143">
        <v>16.399999999999999</v>
      </c>
      <c r="F95" s="143">
        <v>42.9</v>
      </c>
      <c r="G95" s="73">
        <v>78.099999999999994</v>
      </c>
      <c r="H95" s="173" t="s">
        <v>322</v>
      </c>
      <c r="I95" s="73" t="s">
        <v>13</v>
      </c>
      <c r="J95" s="154" t="s">
        <v>382</v>
      </c>
      <c r="K95" s="154" t="s">
        <v>292</v>
      </c>
      <c r="L95" s="118">
        <v>40.459000000000003</v>
      </c>
      <c r="M95" s="118">
        <v>0.13100000000000001</v>
      </c>
      <c r="N95" s="158">
        <v>0.01</v>
      </c>
      <c r="O95" s="158">
        <v>0</v>
      </c>
      <c r="P95" s="158">
        <v>2.4E-2</v>
      </c>
      <c r="Q95" s="135">
        <v>0.158</v>
      </c>
      <c r="R95" s="158">
        <v>1.0999999999999999E-2</v>
      </c>
      <c r="S95" s="158">
        <v>0</v>
      </c>
      <c r="T95" s="118">
        <v>53.972000000000001</v>
      </c>
      <c r="U95" s="135">
        <v>7.2999999999999995E-2</v>
      </c>
      <c r="V95" s="118"/>
      <c r="W95" s="118">
        <v>3.1269999999999998</v>
      </c>
      <c r="X95" s="118">
        <v>7.4999999999999997E-2</v>
      </c>
      <c r="Y95" s="118">
        <v>98.040999999999997</v>
      </c>
      <c r="Z95" s="118">
        <v>1.3340000000000001</v>
      </c>
      <c r="AA95" s="135">
        <v>96.707999999999998</v>
      </c>
      <c r="AB95" s="118"/>
      <c r="AC95" s="139">
        <f t="shared" si="2"/>
        <v>2.398464982411257E-2</v>
      </c>
      <c r="AD95" s="118">
        <v>0.8301035306610034</v>
      </c>
      <c r="AE95" s="118">
        <v>1.1014833308855925E-2</v>
      </c>
      <c r="AF95" s="118">
        <v>0.15888163603014069</v>
      </c>
      <c r="AG95" s="118">
        <v>1</v>
      </c>
      <c r="AI95" s="118">
        <v>0.8301035306610034</v>
      </c>
      <c r="AJ95" s="118">
        <v>1.1014833308855925E-2</v>
      </c>
      <c r="AK95" s="118">
        <v>0.15888163603014069</v>
      </c>
      <c r="AL95" s="118">
        <v>1</v>
      </c>
    </row>
    <row r="96" spans="2:38" ht="17.25" customHeight="1">
      <c r="B96" s="143" t="s">
        <v>17</v>
      </c>
      <c r="C96" s="143" t="s">
        <v>51</v>
      </c>
      <c r="D96" s="143" t="s">
        <v>86</v>
      </c>
      <c r="E96" s="143">
        <v>16.399999999999999</v>
      </c>
      <c r="F96" s="143">
        <v>42.9</v>
      </c>
      <c r="G96" s="73">
        <v>78.099999999999994</v>
      </c>
      <c r="H96" s="173" t="s">
        <v>322</v>
      </c>
      <c r="I96" s="73" t="s">
        <v>13</v>
      </c>
      <c r="J96" s="154" t="s">
        <v>383</v>
      </c>
      <c r="K96" s="154" t="s">
        <v>294</v>
      </c>
      <c r="L96" s="118">
        <v>40.395000000000003</v>
      </c>
      <c r="M96" s="118">
        <v>0.123</v>
      </c>
      <c r="N96" s="158">
        <v>0</v>
      </c>
      <c r="O96" s="158">
        <v>0</v>
      </c>
      <c r="P96" s="135">
        <v>0.114</v>
      </c>
      <c r="Q96" s="158">
        <v>9.4E-2</v>
      </c>
      <c r="R96" s="158">
        <v>0</v>
      </c>
      <c r="S96" s="158">
        <v>5.0000000000000001E-3</v>
      </c>
      <c r="T96" s="118">
        <v>53.478999999999999</v>
      </c>
      <c r="U96" s="135">
        <v>0.219</v>
      </c>
      <c r="V96" s="118"/>
      <c r="W96" s="118">
        <v>3.3660000000000001</v>
      </c>
      <c r="X96" s="118">
        <v>0.1</v>
      </c>
      <c r="Y96" s="118">
        <v>97.894999999999996</v>
      </c>
      <c r="Z96" s="118">
        <v>1.44</v>
      </c>
      <c r="AA96" s="135">
        <v>96.454999999999998</v>
      </c>
      <c r="AB96" s="118"/>
      <c r="AC96" s="139">
        <f t="shared" si="2"/>
        <v>2.9708853238265005E-2</v>
      </c>
      <c r="AD96" s="118">
        <v>0.89354924342978503</v>
      </c>
      <c r="AE96" s="118">
        <v>1.4686444411807902E-2</v>
      </c>
      <c r="AF96" s="118">
        <v>9.1764312158407066E-2</v>
      </c>
      <c r="AG96" s="118">
        <v>1</v>
      </c>
      <c r="AI96" s="118">
        <v>0.89354924342978503</v>
      </c>
      <c r="AJ96" s="118">
        <v>1.4686444411807902E-2</v>
      </c>
      <c r="AK96" s="118">
        <v>9.1764312158407066E-2</v>
      </c>
      <c r="AL96" s="118">
        <v>1</v>
      </c>
    </row>
    <row r="97" spans="2:38" ht="17.25" customHeight="1">
      <c r="B97" s="143" t="s">
        <v>17</v>
      </c>
      <c r="C97" s="143" t="s">
        <v>51</v>
      </c>
      <c r="D97" s="143" t="s">
        <v>86</v>
      </c>
      <c r="E97" s="143">
        <v>16.399999999999999</v>
      </c>
      <c r="F97" s="143">
        <v>42.9</v>
      </c>
      <c r="G97" s="73">
        <v>78.099999999999994</v>
      </c>
      <c r="H97" s="173" t="s">
        <v>322</v>
      </c>
      <c r="I97" s="73" t="s">
        <v>13</v>
      </c>
      <c r="J97" s="154" t="s">
        <v>384</v>
      </c>
      <c r="K97" s="154" t="s">
        <v>297</v>
      </c>
      <c r="L97" s="118">
        <v>40.134</v>
      </c>
      <c r="M97" s="118">
        <v>0.10199999999999999</v>
      </c>
      <c r="N97" s="158">
        <v>0</v>
      </c>
      <c r="O97" s="158">
        <v>0.05</v>
      </c>
      <c r="P97" s="158">
        <v>0</v>
      </c>
      <c r="Q97" s="135">
        <v>0.158</v>
      </c>
      <c r="R97" s="158">
        <v>7.5999999999999998E-2</v>
      </c>
      <c r="S97" s="158">
        <v>0.17899999999999999</v>
      </c>
      <c r="T97" s="118">
        <v>53.445</v>
      </c>
      <c r="U97" s="158">
        <v>2.7E-2</v>
      </c>
      <c r="V97" s="118"/>
      <c r="W97" s="118">
        <v>3.4969999999999999</v>
      </c>
      <c r="X97" s="118">
        <v>7.0000000000000007E-2</v>
      </c>
      <c r="Y97" s="118">
        <v>97.739000000000004</v>
      </c>
      <c r="Z97" s="118">
        <v>1.4890000000000001</v>
      </c>
      <c r="AA97" s="135">
        <v>96.25</v>
      </c>
      <c r="AB97" s="118"/>
      <c r="AC97" s="139">
        <f t="shared" si="2"/>
        <v>2.0017157563625966E-2</v>
      </c>
      <c r="AD97" s="118">
        <v>0.92832492699761082</v>
      </c>
      <c r="AE97" s="118">
        <v>1.0280511088265531E-2</v>
      </c>
      <c r="AF97" s="118">
        <v>6.1394561914123645E-2</v>
      </c>
      <c r="AG97" s="118">
        <v>1</v>
      </c>
      <c r="AI97" s="118">
        <v>0.92832492699761082</v>
      </c>
      <c r="AJ97" s="118">
        <v>1.0280511088265531E-2</v>
      </c>
      <c r="AK97" s="118">
        <v>6.1394561914123645E-2</v>
      </c>
      <c r="AL97" s="118">
        <v>1</v>
      </c>
    </row>
    <row r="98" spans="2:38" ht="17.25" customHeight="1">
      <c r="B98" s="143" t="s">
        <v>17</v>
      </c>
      <c r="C98" s="143" t="s">
        <v>51</v>
      </c>
      <c r="D98" s="143" t="s">
        <v>86</v>
      </c>
      <c r="E98" s="143">
        <v>16.399999999999999</v>
      </c>
      <c r="F98" s="143">
        <v>42.9</v>
      </c>
      <c r="G98" s="73">
        <v>78.099999999999994</v>
      </c>
      <c r="H98" s="173" t="s">
        <v>322</v>
      </c>
      <c r="I98" s="73" t="s">
        <v>13</v>
      </c>
      <c r="J98" s="154" t="s">
        <v>385</v>
      </c>
      <c r="K98" s="154" t="s">
        <v>297</v>
      </c>
      <c r="L98" s="118">
        <v>40.869999999999997</v>
      </c>
      <c r="M98" s="118">
        <v>0.125</v>
      </c>
      <c r="N98" s="158">
        <v>1E-3</v>
      </c>
      <c r="O98" s="135">
        <v>8.7999999999999995E-2</v>
      </c>
      <c r="P98" s="158">
        <v>0</v>
      </c>
      <c r="Q98" s="158">
        <v>2.5999999999999999E-2</v>
      </c>
      <c r="R98" s="158">
        <v>0</v>
      </c>
      <c r="S98" s="158">
        <v>0</v>
      </c>
      <c r="T98" s="118">
        <v>53.652999999999999</v>
      </c>
      <c r="U98" s="135">
        <v>0.17299999999999999</v>
      </c>
      <c r="V98" s="118"/>
      <c r="W98" s="118">
        <v>3.4340000000000002</v>
      </c>
      <c r="X98" s="118">
        <v>7.8E-2</v>
      </c>
      <c r="Y98" s="118">
        <v>98.447999999999993</v>
      </c>
      <c r="Z98" s="118">
        <v>1.4630000000000001</v>
      </c>
      <c r="AA98" s="135">
        <v>96.984999999999999</v>
      </c>
      <c r="AB98" s="118"/>
      <c r="AC98" s="139">
        <f t="shared" si="2"/>
        <v>2.27140361094933E-2</v>
      </c>
      <c r="AD98" s="118">
        <v>0.91160074329705343</v>
      </c>
      <c r="AE98" s="118">
        <v>1.1455426641210163E-2</v>
      </c>
      <c r="AF98" s="118">
        <v>7.6943830061736412E-2</v>
      </c>
      <c r="AG98" s="118">
        <v>1</v>
      </c>
      <c r="AI98" s="118">
        <v>0.91160074329705343</v>
      </c>
      <c r="AJ98" s="118">
        <v>1.1455426641210163E-2</v>
      </c>
      <c r="AK98" s="118">
        <v>7.6943830061736412E-2</v>
      </c>
      <c r="AL98" s="118">
        <v>1</v>
      </c>
    </row>
    <row r="99" spans="2:38" ht="17.25" customHeight="1">
      <c r="B99" s="143" t="s">
        <v>17</v>
      </c>
      <c r="C99" s="143" t="s">
        <v>51</v>
      </c>
      <c r="D99" s="143" t="s">
        <v>86</v>
      </c>
      <c r="E99" s="143">
        <v>16.399999999999999</v>
      </c>
      <c r="F99" s="143">
        <v>42.9</v>
      </c>
      <c r="G99" s="73">
        <v>78.099999999999994</v>
      </c>
      <c r="H99" s="173" t="s">
        <v>322</v>
      </c>
      <c r="I99" s="73" t="s">
        <v>13</v>
      </c>
      <c r="J99" s="154" t="s">
        <v>386</v>
      </c>
      <c r="K99" s="154" t="s">
        <v>294</v>
      </c>
      <c r="L99" s="118">
        <v>40.65</v>
      </c>
      <c r="M99" s="118">
        <v>9.6000000000000002E-2</v>
      </c>
      <c r="N99" s="158">
        <v>0</v>
      </c>
      <c r="O99" s="135">
        <v>0.1</v>
      </c>
      <c r="P99" s="158">
        <v>2.4E-2</v>
      </c>
      <c r="Q99" s="135">
        <v>0.124</v>
      </c>
      <c r="R99" s="158">
        <v>0</v>
      </c>
      <c r="S99" s="158">
        <v>0.13100000000000001</v>
      </c>
      <c r="T99" s="118">
        <v>53.500999999999998</v>
      </c>
      <c r="U99" s="135">
        <v>0.08</v>
      </c>
      <c r="V99" s="118"/>
      <c r="W99" s="118">
        <v>3.194</v>
      </c>
      <c r="X99" s="118">
        <v>0.107</v>
      </c>
      <c r="Y99" s="118">
        <v>98.007000000000005</v>
      </c>
      <c r="Z99" s="118">
        <v>1.369</v>
      </c>
      <c r="AA99" s="135">
        <v>96.638000000000005</v>
      </c>
      <c r="AB99" s="118"/>
      <c r="AC99" s="139">
        <f t="shared" si="2"/>
        <v>3.35003130870382E-2</v>
      </c>
      <c r="AD99" s="118">
        <v>0.8478895672949297</v>
      </c>
      <c r="AE99" s="118">
        <v>1.5714495520634454E-2</v>
      </c>
      <c r="AF99" s="118">
        <v>0.13639593718443585</v>
      </c>
      <c r="AG99" s="118">
        <v>1</v>
      </c>
      <c r="AI99" s="118">
        <v>0.8478895672949297</v>
      </c>
      <c r="AJ99" s="118">
        <v>1.5714495520634454E-2</v>
      </c>
      <c r="AK99" s="118">
        <v>0.13639593718443585</v>
      </c>
      <c r="AL99" s="118">
        <v>1</v>
      </c>
    </row>
    <row r="100" spans="2:38" ht="17.25" customHeight="1">
      <c r="B100" s="143" t="s">
        <v>17</v>
      </c>
      <c r="C100" s="143" t="s">
        <v>51</v>
      </c>
      <c r="D100" s="143" t="s">
        <v>86</v>
      </c>
      <c r="E100" s="143">
        <v>16.399999999999999</v>
      </c>
      <c r="F100" s="143">
        <v>42.9</v>
      </c>
      <c r="G100" s="73">
        <v>78.099999999999994</v>
      </c>
      <c r="H100" s="173" t="s">
        <v>322</v>
      </c>
      <c r="I100" s="73" t="s">
        <v>13</v>
      </c>
      <c r="J100" s="154" t="s">
        <v>387</v>
      </c>
      <c r="K100" s="154" t="s">
        <v>297</v>
      </c>
      <c r="L100" s="118">
        <v>40.119</v>
      </c>
      <c r="M100" s="118">
        <v>0.14499999999999999</v>
      </c>
      <c r="N100" s="158">
        <v>1.4999999999999999E-2</v>
      </c>
      <c r="O100" s="158">
        <v>0</v>
      </c>
      <c r="P100" s="158">
        <v>8.0000000000000002E-3</v>
      </c>
      <c r="Q100" s="135">
        <v>0.17299999999999999</v>
      </c>
      <c r="R100" s="158">
        <v>0</v>
      </c>
      <c r="S100" s="158">
        <v>6.3E-2</v>
      </c>
      <c r="T100" s="118">
        <v>53.872</v>
      </c>
      <c r="U100" s="135">
        <v>0.186</v>
      </c>
      <c r="V100" s="118"/>
      <c r="W100" s="118">
        <v>3.363</v>
      </c>
      <c r="X100" s="118">
        <v>8.5999999999999993E-2</v>
      </c>
      <c r="Y100" s="118">
        <v>98.028999999999996</v>
      </c>
      <c r="Z100" s="118">
        <v>1.4350000000000001</v>
      </c>
      <c r="AA100" s="135">
        <v>96.593999999999994</v>
      </c>
      <c r="AB100" s="118"/>
      <c r="AC100" s="139">
        <f t="shared" si="2"/>
        <v>2.5572405590246802E-2</v>
      </c>
      <c r="AD100" s="118">
        <v>0.89275285372975843</v>
      </c>
      <c r="AE100" s="118">
        <v>1.2630342194154794E-2</v>
      </c>
      <c r="AF100" s="118">
        <v>9.4616804076086775E-2</v>
      </c>
      <c r="AG100" s="118">
        <v>1</v>
      </c>
      <c r="AI100" s="118">
        <v>0.89275285372975843</v>
      </c>
      <c r="AJ100" s="118">
        <v>1.2630342194154794E-2</v>
      </c>
      <c r="AK100" s="118">
        <v>9.4616804076086775E-2</v>
      </c>
      <c r="AL100" s="118">
        <v>1</v>
      </c>
    </row>
    <row r="101" spans="2:38" ht="17.25" customHeight="1">
      <c r="B101" s="143" t="s">
        <v>17</v>
      </c>
      <c r="C101" s="143" t="s">
        <v>51</v>
      </c>
      <c r="D101" s="143" t="s">
        <v>388</v>
      </c>
      <c r="E101" s="143">
        <v>0.9</v>
      </c>
      <c r="F101" s="143">
        <v>43.3</v>
      </c>
      <c r="G101" s="73">
        <v>73.7</v>
      </c>
      <c r="H101" s="173" t="s">
        <v>315</v>
      </c>
      <c r="I101" s="73" t="s">
        <v>13</v>
      </c>
      <c r="J101" s="154" t="s">
        <v>389</v>
      </c>
      <c r="K101" s="154" t="s">
        <v>292</v>
      </c>
      <c r="L101" s="118">
        <v>41.003999999999998</v>
      </c>
      <c r="M101" s="118">
        <v>0.16400000000000001</v>
      </c>
      <c r="N101" s="158">
        <v>6.0000000000000001E-3</v>
      </c>
      <c r="O101" s="158">
        <v>7.4999999999999997E-2</v>
      </c>
      <c r="P101" s="158">
        <v>1.2E-2</v>
      </c>
      <c r="Q101" s="158">
        <v>7.4999999999999997E-2</v>
      </c>
      <c r="R101" s="158">
        <v>0.06</v>
      </c>
      <c r="S101" s="158">
        <v>0.107</v>
      </c>
      <c r="T101" s="118">
        <v>54.701000000000001</v>
      </c>
      <c r="U101" s="158">
        <v>6.7000000000000004E-2</v>
      </c>
      <c r="V101" s="118"/>
      <c r="W101" s="118">
        <v>3.141</v>
      </c>
      <c r="X101" s="118">
        <v>0.109</v>
      </c>
      <c r="Y101" s="118">
        <v>99.521000000000001</v>
      </c>
      <c r="Z101" s="118">
        <v>1.347</v>
      </c>
      <c r="AA101" s="159">
        <v>98.174000000000007</v>
      </c>
      <c r="AB101" s="160"/>
      <c r="AC101" s="139">
        <f t="shared" si="2"/>
        <v>3.4702324100604906E-2</v>
      </c>
      <c r="AD101" s="118">
        <v>0.83382001592779398</v>
      </c>
      <c r="AE101" s="118">
        <v>1.6008224408870612E-2</v>
      </c>
      <c r="AF101" s="118">
        <v>0.1501717596633354</v>
      </c>
      <c r="AG101" s="118">
        <v>1</v>
      </c>
      <c r="AI101" s="118">
        <v>0.83382001592779398</v>
      </c>
      <c r="AJ101" s="118">
        <v>1.6008224408870612E-2</v>
      </c>
      <c r="AK101" s="118">
        <v>0.1501717596633354</v>
      </c>
      <c r="AL101" s="118">
        <v>1</v>
      </c>
    </row>
    <row r="102" spans="2:38" ht="17.25" customHeight="1">
      <c r="B102" s="143" t="s">
        <v>17</v>
      </c>
      <c r="C102" s="143" t="s">
        <v>51</v>
      </c>
      <c r="D102" s="143" t="s">
        <v>388</v>
      </c>
      <c r="E102" s="143">
        <v>0.9</v>
      </c>
      <c r="F102" s="143">
        <v>43.3</v>
      </c>
      <c r="G102" s="73">
        <v>73.7</v>
      </c>
      <c r="H102" s="173" t="s">
        <v>315</v>
      </c>
      <c r="I102" s="73" t="s">
        <v>13</v>
      </c>
      <c r="J102" s="154" t="s">
        <v>390</v>
      </c>
      <c r="K102" s="154" t="s">
        <v>294</v>
      </c>
      <c r="L102" s="118">
        <v>41.822000000000003</v>
      </c>
      <c r="M102" s="118">
        <v>0.154</v>
      </c>
      <c r="N102" s="158">
        <v>0</v>
      </c>
      <c r="O102" s="158">
        <v>0</v>
      </c>
      <c r="P102" s="158">
        <v>2.4E-2</v>
      </c>
      <c r="Q102" s="135">
        <v>0.192</v>
      </c>
      <c r="R102" s="158">
        <v>0</v>
      </c>
      <c r="S102" s="158">
        <v>0.107</v>
      </c>
      <c r="T102" s="118">
        <v>54.639000000000003</v>
      </c>
      <c r="U102" s="135">
        <v>0.2</v>
      </c>
      <c r="V102" s="118"/>
      <c r="W102" s="118">
        <v>3.5089999999999999</v>
      </c>
      <c r="X102" s="118">
        <v>0.1</v>
      </c>
      <c r="Y102" s="118">
        <v>100.747</v>
      </c>
      <c r="Z102" s="118">
        <v>1.5</v>
      </c>
      <c r="AA102" s="159">
        <v>99.247</v>
      </c>
      <c r="AB102" s="160"/>
      <c r="AC102" s="139">
        <f t="shared" si="2"/>
        <v>2.8498147620404677E-2</v>
      </c>
      <c r="AD102" s="118">
        <v>0.931510485797717</v>
      </c>
      <c r="AE102" s="118">
        <v>1.4686444411807902E-2</v>
      </c>
      <c r="AF102" s="118">
        <v>5.3803069790475097E-2</v>
      </c>
      <c r="AG102" s="118">
        <v>1</v>
      </c>
      <c r="AI102" s="118">
        <v>0.931510485797717</v>
      </c>
      <c r="AJ102" s="118">
        <v>1.4686444411807902E-2</v>
      </c>
      <c r="AK102" s="118">
        <v>5.3803069790475097E-2</v>
      </c>
      <c r="AL102" s="118">
        <v>1</v>
      </c>
    </row>
    <row r="103" spans="2:38" ht="17.25" customHeight="1">
      <c r="B103" s="143" t="s">
        <v>17</v>
      </c>
      <c r="C103" s="143" t="s">
        <v>51</v>
      </c>
      <c r="D103" s="143" t="s">
        <v>388</v>
      </c>
      <c r="E103" s="143">
        <v>0.9</v>
      </c>
      <c r="F103" s="143">
        <v>43.3</v>
      </c>
      <c r="G103" s="73">
        <v>73.7</v>
      </c>
      <c r="H103" s="173" t="s">
        <v>315</v>
      </c>
      <c r="I103" s="73" t="s">
        <v>13</v>
      </c>
      <c r="J103" s="154" t="s">
        <v>391</v>
      </c>
      <c r="K103" s="154" t="s">
        <v>292</v>
      </c>
      <c r="L103" s="118">
        <v>40.557000000000002</v>
      </c>
      <c r="M103" s="118">
        <v>0.13300000000000001</v>
      </c>
      <c r="N103" s="135">
        <v>3.2000000000000001E-2</v>
      </c>
      <c r="O103" s="158">
        <v>0</v>
      </c>
      <c r="P103" s="158">
        <v>0</v>
      </c>
      <c r="Q103" s="135">
        <v>0.189</v>
      </c>
      <c r="R103" s="135">
        <v>0.217</v>
      </c>
      <c r="S103" s="158">
        <v>5.0000000000000001E-3</v>
      </c>
      <c r="T103" s="118">
        <v>54.643000000000001</v>
      </c>
      <c r="U103" s="135">
        <v>0.14699999999999999</v>
      </c>
      <c r="V103" s="118"/>
      <c r="W103" s="118">
        <v>3.302</v>
      </c>
      <c r="X103" s="118">
        <v>0.10199999999999999</v>
      </c>
      <c r="Y103" s="118">
        <v>99.325999999999993</v>
      </c>
      <c r="Z103" s="118">
        <v>1.4139999999999999</v>
      </c>
      <c r="AA103" s="159">
        <v>97.912000000000006</v>
      </c>
      <c r="AB103" s="160"/>
      <c r="AC103" s="139">
        <f t="shared" si="2"/>
        <v>3.0890369473046637E-2</v>
      </c>
      <c r="AD103" s="118">
        <v>0.87655959649588533</v>
      </c>
      <c r="AE103" s="118">
        <v>1.4980173300044058E-2</v>
      </c>
      <c r="AF103" s="118">
        <v>0.10846023020407061</v>
      </c>
      <c r="AG103" s="118">
        <v>1</v>
      </c>
      <c r="AI103" s="118">
        <v>0.87655959649588533</v>
      </c>
      <c r="AJ103" s="118">
        <v>1.4980173300044058E-2</v>
      </c>
      <c r="AK103" s="118">
        <v>0.10846023020407061</v>
      </c>
      <c r="AL103" s="118">
        <v>1</v>
      </c>
    </row>
    <row r="104" spans="2:38" ht="17.25" customHeight="1">
      <c r="B104" s="143" t="s">
        <v>17</v>
      </c>
      <c r="C104" s="143" t="s">
        <v>51</v>
      </c>
      <c r="D104" s="143" t="s">
        <v>388</v>
      </c>
      <c r="E104" s="143">
        <v>0.9</v>
      </c>
      <c r="F104" s="143">
        <v>43.3</v>
      </c>
      <c r="G104" s="73">
        <v>73.7</v>
      </c>
      <c r="H104" s="173" t="s">
        <v>315</v>
      </c>
      <c r="I104" s="73" t="s">
        <v>13</v>
      </c>
      <c r="J104" s="154" t="s">
        <v>392</v>
      </c>
      <c r="K104" s="154" t="s">
        <v>297</v>
      </c>
      <c r="L104" s="118">
        <v>41.466999999999999</v>
      </c>
      <c r="M104" s="118">
        <v>0.1</v>
      </c>
      <c r="N104" s="158">
        <v>0</v>
      </c>
      <c r="O104" s="158">
        <v>0</v>
      </c>
      <c r="P104" s="158">
        <v>0</v>
      </c>
      <c r="Q104" s="135">
        <v>0.26</v>
      </c>
      <c r="R104" s="158">
        <v>3.3000000000000002E-2</v>
      </c>
      <c r="S104" s="135">
        <v>0.23300000000000001</v>
      </c>
      <c r="T104" s="118">
        <v>54.52</v>
      </c>
      <c r="U104" s="135">
        <v>0.193</v>
      </c>
      <c r="V104" s="118"/>
      <c r="W104" s="118">
        <v>3.448</v>
      </c>
      <c r="X104" s="118">
        <v>0.109</v>
      </c>
      <c r="Y104" s="118">
        <v>100.363</v>
      </c>
      <c r="Z104" s="118">
        <v>1.476</v>
      </c>
      <c r="AA104" s="159">
        <v>98.885999999999996</v>
      </c>
      <c r="AB104" s="160"/>
      <c r="AC104" s="139">
        <f t="shared" si="2"/>
        <v>3.1612529002320186E-2</v>
      </c>
      <c r="AD104" s="118">
        <v>0.9153172285638439</v>
      </c>
      <c r="AE104" s="118">
        <v>1.6008224408870612E-2</v>
      </c>
      <c r="AF104" s="118">
        <v>6.8674547027285482E-2</v>
      </c>
      <c r="AG104" s="118">
        <v>1</v>
      </c>
      <c r="AI104" s="118">
        <v>0.9153172285638439</v>
      </c>
      <c r="AJ104" s="118">
        <v>1.6008224408870612E-2</v>
      </c>
      <c r="AK104" s="118">
        <v>6.8674547027285482E-2</v>
      </c>
      <c r="AL104" s="118">
        <v>1</v>
      </c>
    </row>
    <row r="105" spans="2:38" ht="17.25" customHeight="1">
      <c r="B105" s="143" t="s">
        <v>17</v>
      </c>
      <c r="C105" s="143" t="s">
        <v>51</v>
      </c>
      <c r="D105" s="143" t="s">
        <v>388</v>
      </c>
      <c r="E105" s="143">
        <v>0.9</v>
      </c>
      <c r="F105" s="143">
        <v>43.3</v>
      </c>
      <c r="G105" s="73">
        <v>73.7</v>
      </c>
      <c r="H105" s="173" t="s">
        <v>315</v>
      </c>
      <c r="I105" s="73" t="s">
        <v>13</v>
      </c>
      <c r="J105" s="154" t="s">
        <v>393</v>
      </c>
      <c r="K105" s="154" t="s">
        <v>292</v>
      </c>
      <c r="L105" s="118">
        <v>41.031999999999996</v>
      </c>
      <c r="M105" s="118">
        <v>0.13900000000000001</v>
      </c>
      <c r="N105" s="158">
        <v>8.9999999999999993E-3</v>
      </c>
      <c r="O105" s="158">
        <v>3.7999999999999999E-2</v>
      </c>
      <c r="P105" s="158">
        <v>5.2999999999999999E-2</v>
      </c>
      <c r="Q105" s="158">
        <v>9.4E-2</v>
      </c>
      <c r="R105" s="158">
        <v>0</v>
      </c>
      <c r="S105" s="135">
        <v>2.4E-2</v>
      </c>
      <c r="T105" s="118">
        <v>54.344000000000001</v>
      </c>
      <c r="U105" s="135">
        <v>0.14699999999999999</v>
      </c>
      <c r="V105" s="118"/>
      <c r="W105" s="118">
        <v>3.121</v>
      </c>
      <c r="X105" s="118">
        <v>8.6999999999999994E-2</v>
      </c>
      <c r="Y105" s="118">
        <v>99.087000000000003</v>
      </c>
      <c r="Z105" s="118">
        <v>1.3340000000000001</v>
      </c>
      <c r="AA105" s="135">
        <v>97.753</v>
      </c>
      <c r="AB105" s="118"/>
      <c r="AC105" s="139">
        <f t="shared" si="2"/>
        <v>2.7875680871515537E-2</v>
      </c>
      <c r="AD105" s="118">
        <v>0.82851075126095042</v>
      </c>
      <c r="AE105" s="118">
        <v>1.2777206638272873E-2</v>
      </c>
      <c r="AF105" s="118">
        <v>0.15871204210077672</v>
      </c>
      <c r="AG105" s="118">
        <v>1</v>
      </c>
      <c r="AI105" s="118">
        <v>0.82851075126095042</v>
      </c>
      <c r="AJ105" s="118">
        <v>1.2777206638272873E-2</v>
      </c>
      <c r="AK105" s="118">
        <v>0.15871204210077672</v>
      </c>
      <c r="AL105" s="118">
        <v>1</v>
      </c>
    </row>
    <row r="106" spans="2:38" ht="17.25" customHeight="1">
      <c r="B106" s="143" t="s">
        <v>17</v>
      </c>
      <c r="C106" s="143" t="s">
        <v>51</v>
      </c>
      <c r="D106" s="73" t="s">
        <v>75</v>
      </c>
      <c r="E106" s="73">
        <v>21.8</v>
      </c>
      <c r="F106" s="143">
        <v>49</v>
      </c>
      <c r="G106" s="73">
        <v>30</v>
      </c>
      <c r="H106" s="41" t="s">
        <v>322</v>
      </c>
      <c r="I106" s="73" t="s">
        <v>39</v>
      </c>
      <c r="J106" s="113" t="s">
        <v>394</v>
      </c>
      <c r="K106" s="113" t="s">
        <v>294</v>
      </c>
      <c r="L106" s="118">
        <v>42.384</v>
      </c>
      <c r="M106" s="118">
        <v>0.186</v>
      </c>
      <c r="N106" s="118"/>
      <c r="O106" s="158">
        <v>0</v>
      </c>
      <c r="P106" s="135">
        <v>0.10100000000000001</v>
      </c>
      <c r="Q106" s="135">
        <v>0.20200000000000001</v>
      </c>
      <c r="R106" s="158">
        <v>0</v>
      </c>
      <c r="S106" s="158">
        <v>7.6999999999999999E-2</v>
      </c>
      <c r="T106" s="118">
        <v>55.052999999999997</v>
      </c>
      <c r="U106" s="135">
        <v>0.106</v>
      </c>
      <c r="V106" s="118">
        <v>0.14000000000000001</v>
      </c>
      <c r="W106" s="118">
        <v>3.294</v>
      </c>
      <c r="X106" s="118">
        <v>0.10299999999999999</v>
      </c>
      <c r="Y106" s="118">
        <v>101.646</v>
      </c>
      <c r="Z106" s="118">
        <v>1.41</v>
      </c>
      <c r="AA106" s="159">
        <v>100.235</v>
      </c>
      <c r="AB106" s="160"/>
      <c r="AC106" s="139">
        <f t="shared" si="2"/>
        <v>3.1268973891924706E-2</v>
      </c>
      <c r="AD106" s="118">
        <v>0.87443589062914795</v>
      </c>
      <c r="AE106" s="118">
        <v>1.5127037744162138E-2</v>
      </c>
      <c r="AF106" s="118">
        <v>0.11043707162668992</v>
      </c>
      <c r="AG106" s="118">
        <v>1</v>
      </c>
      <c r="AI106" s="118">
        <v>0.87443589062914795</v>
      </c>
      <c r="AJ106" s="118">
        <v>1.5127037744162138E-2</v>
      </c>
      <c r="AK106" s="118">
        <v>0.11043707162668992</v>
      </c>
      <c r="AL106" s="118">
        <v>1</v>
      </c>
    </row>
    <row r="107" spans="2:38" ht="17.25" customHeight="1">
      <c r="B107" s="143" t="s">
        <v>17</v>
      </c>
      <c r="C107" s="143" t="s">
        <v>51</v>
      </c>
      <c r="D107" s="73" t="s">
        <v>75</v>
      </c>
      <c r="E107" s="73">
        <v>21.8</v>
      </c>
      <c r="F107" s="143">
        <v>49</v>
      </c>
      <c r="G107" s="73">
        <v>30</v>
      </c>
      <c r="H107" s="41" t="s">
        <v>322</v>
      </c>
      <c r="I107" s="73" t="s">
        <v>39</v>
      </c>
      <c r="J107" s="113" t="s">
        <v>395</v>
      </c>
      <c r="K107" s="113" t="s">
        <v>297</v>
      </c>
      <c r="L107" s="118">
        <v>42.540999999999997</v>
      </c>
      <c r="M107" s="118">
        <v>0.12</v>
      </c>
      <c r="N107" s="118"/>
      <c r="O107" s="158">
        <v>0</v>
      </c>
      <c r="P107" s="158">
        <v>8.8999999999999996E-2</v>
      </c>
      <c r="Q107" s="135">
        <v>0.14599999999999999</v>
      </c>
      <c r="R107" s="158">
        <v>0</v>
      </c>
      <c r="S107" s="158">
        <v>2.9000000000000001E-2</v>
      </c>
      <c r="T107" s="118">
        <v>54.95</v>
      </c>
      <c r="U107" s="135">
        <v>7.2999999999999995E-2</v>
      </c>
      <c r="V107" s="118">
        <v>8.5999999999999993E-2</v>
      </c>
      <c r="W107" s="118">
        <v>3.3980000000000001</v>
      </c>
      <c r="X107" s="118">
        <v>0.114</v>
      </c>
      <c r="Y107" s="118">
        <v>101.54600000000001</v>
      </c>
      <c r="Z107" s="118">
        <v>1.4570000000000001</v>
      </c>
      <c r="AA107" s="159">
        <v>100.089</v>
      </c>
      <c r="AB107" s="160"/>
      <c r="AC107" s="139">
        <f t="shared" si="2"/>
        <v>3.3549146556798116E-2</v>
      </c>
      <c r="AD107" s="118">
        <v>0.90204406689673489</v>
      </c>
      <c r="AE107" s="118">
        <v>1.6742546629461008E-2</v>
      </c>
      <c r="AF107" s="118">
        <v>8.1213386473804106E-2</v>
      </c>
      <c r="AG107" s="118">
        <v>1</v>
      </c>
      <c r="AI107" s="118">
        <v>0.90204406689673489</v>
      </c>
      <c r="AJ107" s="118">
        <v>1.6742546629461008E-2</v>
      </c>
      <c r="AK107" s="118">
        <v>8.1213386473804106E-2</v>
      </c>
      <c r="AL107" s="118">
        <v>1</v>
      </c>
    </row>
    <row r="108" spans="2:38" ht="17.25" customHeight="1">
      <c r="B108" s="143" t="s">
        <v>17</v>
      </c>
      <c r="C108" s="143" t="s">
        <v>51</v>
      </c>
      <c r="D108" s="73" t="s">
        <v>75</v>
      </c>
      <c r="E108" s="73">
        <v>21.8</v>
      </c>
      <c r="F108" s="143">
        <v>49</v>
      </c>
      <c r="G108" s="73">
        <v>30</v>
      </c>
      <c r="H108" s="41" t="s">
        <v>322</v>
      </c>
      <c r="I108" s="73" t="s">
        <v>39</v>
      </c>
      <c r="J108" s="113" t="s">
        <v>396</v>
      </c>
      <c r="K108" s="113" t="s">
        <v>294</v>
      </c>
      <c r="L108" s="118">
        <v>43.281999999999996</v>
      </c>
      <c r="M108" s="118">
        <v>0.14799999999999999</v>
      </c>
      <c r="N108" s="118"/>
      <c r="O108" s="158">
        <v>0</v>
      </c>
      <c r="P108" s="158">
        <v>2.8000000000000001E-2</v>
      </c>
      <c r="Q108" s="158">
        <v>7.9000000000000001E-2</v>
      </c>
      <c r="R108" s="158">
        <v>0.113</v>
      </c>
      <c r="S108" s="158">
        <v>0</v>
      </c>
      <c r="T108" s="118">
        <v>55.235999999999997</v>
      </c>
      <c r="U108" s="135">
        <v>0.13900000000000001</v>
      </c>
      <c r="V108" s="118">
        <v>0.19900000000000001</v>
      </c>
      <c r="W108" s="118">
        <v>3.2229999999999999</v>
      </c>
      <c r="X108" s="118">
        <v>9.9000000000000005E-2</v>
      </c>
      <c r="Y108" s="118">
        <v>102.547</v>
      </c>
      <c r="Z108" s="118">
        <v>1.379</v>
      </c>
      <c r="AA108" s="159">
        <v>101.167</v>
      </c>
      <c r="AB108" s="160"/>
      <c r="AC108" s="139">
        <f t="shared" si="2"/>
        <v>3.0716723549488057E-2</v>
      </c>
      <c r="AD108" s="118">
        <v>0.85558800106185295</v>
      </c>
      <c r="AE108" s="118">
        <v>1.4539579967689823E-2</v>
      </c>
      <c r="AF108" s="118">
        <v>0.12987241897045723</v>
      </c>
      <c r="AG108" s="118">
        <v>1</v>
      </c>
      <c r="AI108" s="118">
        <v>0.85558800106185295</v>
      </c>
      <c r="AJ108" s="118">
        <v>1.4539579967689823E-2</v>
      </c>
      <c r="AK108" s="118">
        <v>0.12987241897045723</v>
      </c>
      <c r="AL108" s="118">
        <v>1</v>
      </c>
    </row>
    <row r="109" spans="2:38" ht="17.25" customHeight="1">
      <c r="B109" s="143" t="s">
        <v>17</v>
      </c>
      <c r="C109" s="143" t="s">
        <v>51</v>
      </c>
      <c r="D109" s="73" t="s">
        <v>75</v>
      </c>
      <c r="E109" s="73">
        <v>21.8</v>
      </c>
      <c r="F109" s="143">
        <v>49</v>
      </c>
      <c r="G109" s="73">
        <v>30</v>
      </c>
      <c r="H109" s="41" t="s">
        <v>322</v>
      </c>
      <c r="I109" s="73" t="s">
        <v>39</v>
      </c>
      <c r="J109" s="113" t="s">
        <v>397</v>
      </c>
      <c r="K109" s="113" t="s">
        <v>292</v>
      </c>
      <c r="L109" s="118">
        <v>42.595999999999997</v>
      </c>
      <c r="M109" s="118">
        <v>0.16900000000000001</v>
      </c>
      <c r="N109" s="118"/>
      <c r="O109" s="158">
        <v>0</v>
      </c>
      <c r="P109" s="158">
        <v>4.3999999999999997E-2</v>
      </c>
      <c r="Q109" s="135">
        <v>0.16500000000000001</v>
      </c>
      <c r="R109" s="158">
        <v>0.124</v>
      </c>
      <c r="S109" s="135">
        <v>0.20699999999999999</v>
      </c>
      <c r="T109" s="118">
        <v>54.863999999999997</v>
      </c>
      <c r="U109" s="135">
        <v>0.16500000000000001</v>
      </c>
      <c r="V109" s="118">
        <v>0.188</v>
      </c>
      <c r="W109" s="118">
        <v>3.2040000000000002</v>
      </c>
      <c r="X109" s="118">
        <v>0.10299999999999999</v>
      </c>
      <c r="Y109" s="118">
        <v>101.82899999999999</v>
      </c>
      <c r="Z109" s="118">
        <v>1.3720000000000001</v>
      </c>
      <c r="AA109" s="159">
        <v>100.456</v>
      </c>
      <c r="AB109" s="160"/>
      <c r="AC109" s="139">
        <f t="shared" si="2"/>
        <v>3.2147315855181019E-2</v>
      </c>
      <c r="AD109" s="118">
        <v>0.85054419962835159</v>
      </c>
      <c r="AE109" s="118">
        <v>1.5127037744162138E-2</v>
      </c>
      <c r="AF109" s="118">
        <v>0.13432876262748628</v>
      </c>
      <c r="AG109" s="118">
        <v>1</v>
      </c>
      <c r="AI109" s="118">
        <v>0.85054419962835159</v>
      </c>
      <c r="AJ109" s="118">
        <v>1.5127037744162138E-2</v>
      </c>
      <c r="AK109" s="118">
        <v>0.13432876262748628</v>
      </c>
      <c r="AL109" s="118">
        <v>1</v>
      </c>
    </row>
    <row r="110" spans="2:38" ht="17.25" customHeight="1">
      <c r="B110" s="143" t="s">
        <v>17</v>
      </c>
      <c r="C110" s="143" t="s">
        <v>51</v>
      </c>
      <c r="D110" s="73" t="s">
        <v>75</v>
      </c>
      <c r="E110" s="73">
        <v>21.8</v>
      </c>
      <c r="F110" s="143">
        <v>49</v>
      </c>
      <c r="G110" s="73">
        <v>30</v>
      </c>
      <c r="H110" s="41" t="s">
        <v>322</v>
      </c>
      <c r="I110" s="73" t="s">
        <v>39</v>
      </c>
      <c r="J110" s="113" t="s">
        <v>398</v>
      </c>
      <c r="K110" s="113" t="s">
        <v>297</v>
      </c>
      <c r="L110" s="118">
        <v>42.387999999999998</v>
      </c>
      <c r="M110" s="118">
        <v>0.126</v>
      </c>
      <c r="N110" s="118"/>
      <c r="O110" s="158">
        <v>0</v>
      </c>
      <c r="P110" s="158">
        <v>0.04</v>
      </c>
      <c r="Q110" s="135">
        <v>0.13100000000000001</v>
      </c>
      <c r="R110" s="158">
        <v>7.0000000000000007E-2</v>
      </c>
      <c r="S110" s="158">
        <v>8.6999999999999994E-2</v>
      </c>
      <c r="T110" s="118">
        <v>55.244999999999997</v>
      </c>
      <c r="U110" s="135">
        <v>9.9000000000000005E-2</v>
      </c>
      <c r="V110" s="118">
        <v>0.155</v>
      </c>
      <c r="W110" s="118">
        <v>3.2669999999999999</v>
      </c>
      <c r="X110" s="118">
        <v>9.7000000000000003E-2</v>
      </c>
      <c r="Y110" s="118">
        <v>101.706</v>
      </c>
      <c r="Z110" s="118">
        <v>1.3979999999999999</v>
      </c>
      <c r="AA110" s="159">
        <v>100.30800000000001</v>
      </c>
      <c r="AB110" s="160"/>
      <c r="AC110" s="139">
        <f t="shared" si="2"/>
        <v>2.9690847872666057E-2</v>
      </c>
      <c r="AD110" s="118">
        <v>0.86726838332890899</v>
      </c>
      <c r="AE110" s="118">
        <v>1.4245851079453664E-2</v>
      </c>
      <c r="AF110" s="118">
        <v>0.11848576559163734</v>
      </c>
      <c r="AG110" s="118">
        <v>1</v>
      </c>
      <c r="AI110" s="118">
        <v>0.86726838332890899</v>
      </c>
      <c r="AJ110" s="118">
        <v>1.4245851079453664E-2</v>
      </c>
      <c r="AK110" s="118">
        <v>0.11848576559163734</v>
      </c>
      <c r="AL110" s="118">
        <v>1</v>
      </c>
    </row>
    <row r="111" spans="2:38" ht="17.25" customHeight="1">
      <c r="B111" s="143" t="s">
        <v>17</v>
      </c>
      <c r="C111" s="143" t="s">
        <v>51</v>
      </c>
      <c r="D111" s="73" t="s">
        <v>75</v>
      </c>
      <c r="E111" s="73">
        <v>21.8</v>
      </c>
      <c r="F111" s="143">
        <v>49</v>
      </c>
      <c r="G111" s="73">
        <v>30</v>
      </c>
      <c r="H111" s="41" t="s">
        <v>322</v>
      </c>
      <c r="I111" s="73" t="s">
        <v>39</v>
      </c>
      <c r="J111" s="113" t="s">
        <v>399</v>
      </c>
      <c r="K111" s="113" t="s">
        <v>297</v>
      </c>
      <c r="L111" s="118">
        <v>42.411999999999999</v>
      </c>
      <c r="M111" s="118">
        <v>0.13600000000000001</v>
      </c>
      <c r="N111" s="118"/>
      <c r="O111" s="158">
        <v>2.4E-2</v>
      </c>
      <c r="P111" s="158">
        <v>5.1999999999999998E-2</v>
      </c>
      <c r="Q111" s="135">
        <v>0.15</v>
      </c>
      <c r="R111" s="158">
        <v>0</v>
      </c>
      <c r="S111" s="158">
        <v>5.0000000000000001E-3</v>
      </c>
      <c r="T111" s="118">
        <v>55.256</v>
      </c>
      <c r="U111" s="135">
        <v>0.17899999999999999</v>
      </c>
      <c r="V111" s="118">
        <v>3.3000000000000002E-2</v>
      </c>
      <c r="W111" s="118">
        <v>3.5089999999999999</v>
      </c>
      <c r="X111" s="118">
        <v>0.114</v>
      </c>
      <c r="Y111" s="118">
        <v>101.87</v>
      </c>
      <c r="Z111" s="118">
        <v>1.5029999999999999</v>
      </c>
      <c r="AA111" s="159">
        <v>100.367</v>
      </c>
      <c r="AB111" s="160"/>
      <c r="AC111" s="139">
        <f t="shared" si="2"/>
        <v>3.2487888287261332E-2</v>
      </c>
      <c r="AD111" s="118">
        <v>0.931510485797717</v>
      </c>
      <c r="AE111" s="118">
        <v>1.6742546629461008E-2</v>
      </c>
      <c r="AF111" s="118">
        <v>5.1746967572821989E-2</v>
      </c>
      <c r="AG111" s="118">
        <v>1</v>
      </c>
      <c r="AI111" s="118">
        <v>0.931510485797717</v>
      </c>
      <c r="AJ111" s="118">
        <v>1.6742546629461008E-2</v>
      </c>
      <c r="AK111" s="118">
        <v>5.1746967572821989E-2</v>
      </c>
      <c r="AL111" s="118">
        <v>1</v>
      </c>
    </row>
    <row r="112" spans="2:38" ht="17.25" customHeight="1">
      <c r="B112" s="143" t="s">
        <v>17</v>
      </c>
      <c r="C112" s="143" t="s">
        <v>51</v>
      </c>
      <c r="D112" s="73" t="s">
        <v>75</v>
      </c>
      <c r="E112" s="73">
        <v>21.8</v>
      </c>
      <c r="F112" s="143">
        <v>49</v>
      </c>
      <c r="G112" s="73">
        <v>30</v>
      </c>
      <c r="H112" s="41" t="s">
        <v>322</v>
      </c>
      <c r="I112" s="73" t="s">
        <v>39</v>
      </c>
      <c r="J112" s="113" t="s">
        <v>400</v>
      </c>
      <c r="K112" s="113" t="s">
        <v>292</v>
      </c>
      <c r="L112" s="118">
        <v>42.878</v>
      </c>
      <c r="M112" s="118">
        <v>0.128</v>
      </c>
      <c r="N112" s="118"/>
      <c r="O112" s="158">
        <v>1.2E-2</v>
      </c>
      <c r="P112" s="158">
        <v>4.3999999999999997E-2</v>
      </c>
      <c r="Q112" s="135">
        <v>0.109</v>
      </c>
      <c r="R112" s="158">
        <v>0.13500000000000001</v>
      </c>
      <c r="S112" s="158">
        <v>0</v>
      </c>
      <c r="T112" s="118">
        <v>55.323999999999998</v>
      </c>
      <c r="U112" s="158">
        <v>0</v>
      </c>
      <c r="V112" s="118">
        <v>0.17399999999999999</v>
      </c>
      <c r="W112" s="118">
        <v>3.262</v>
      </c>
      <c r="X112" s="118">
        <v>8.4000000000000005E-2</v>
      </c>
      <c r="Y112" s="118">
        <v>102.15</v>
      </c>
      <c r="Z112" s="118">
        <v>1.393</v>
      </c>
      <c r="AA112" s="159">
        <v>100.758</v>
      </c>
      <c r="AB112" s="160"/>
      <c r="AC112" s="139">
        <f t="shared" si="2"/>
        <v>2.575107296137339E-2</v>
      </c>
      <c r="AD112" s="118">
        <v>0.8659410671621981</v>
      </c>
      <c r="AE112" s="118">
        <v>1.2336613305918637E-2</v>
      </c>
      <c r="AF112" s="118">
        <v>0.12172231953188327</v>
      </c>
      <c r="AG112" s="118">
        <v>1</v>
      </c>
      <c r="AI112" s="118">
        <v>0.8659410671621981</v>
      </c>
      <c r="AJ112" s="118">
        <v>1.2336613305918637E-2</v>
      </c>
      <c r="AK112" s="118">
        <v>0.12172231953188327</v>
      </c>
      <c r="AL112" s="118">
        <v>1</v>
      </c>
    </row>
    <row r="113" spans="2:38" ht="17.25" customHeight="1">
      <c r="B113" s="143" t="s">
        <v>17</v>
      </c>
      <c r="C113" s="143" t="s">
        <v>51</v>
      </c>
      <c r="D113" s="73" t="s">
        <v>75</v>
      </c>
      <c r="E113" s="73">
        <v>21.8</v>
      </c>
      <c r="F113" s="143">
        <v>49</v>
      </c>
      <c r="G113" s="73">
        <v>30</v>
      </c>
      <c r="H113" s="41" t="s">
        <v>322</v>
      </c>
      <c r="I113" s="73" t="s">
        <v>39</v>
      </c>
      <c r="J113" s="113" t="s">
        <v>401</v>
      </c>
      <c r="K113" s="113" t="s">
        <v>297</v>
      </c>
      <c r="L113" s="118">
        <v>42.268000000000001</v>
      </c>
      <c r="M113" s="118">
        <v>0.188</v>
      </c>
      <c r="N113" s="118"/>
      <c r="O113" s="158">
        <v>0</v>
      </c>
      <c r="P113" s="158">
        <v>0</v>
      </c>
      <c r="Q113" s="135">
        <v>0.105</v>
      </c>
      <c r="R113" s="158">
        <v>1.0999999999999999E-2</v>
      </c>
      <c r="S113" s="158">
        <v>0</v>
      </c>
      <c r="T113" s="118">
        <v>55.085999999999999</v>
      </c>
      <c r="U113" s="135">
        <v>0.126</v>
      </c>
      <c r="V113" s="118">
        <v>0.14000000000000001</v>
      </c>
      <c r="W113" s="118">
        <v>3.2890000000000001</v>
      </c>
      <c r="X113" s="118">
        <v>9.6000000000000002E-2</v>
      </c>
      <c r="Y113" s="118">
        <v>101.309</v>
      </c>
      <c r="Z113" s="118">
        <v>1.407</v>
      </c>
      <c r="AA113" s="159">
        <v>99.902000000000001</v>
      </c>
      <c r="AB113" s="160"/>
      <c r="AC113" s="139">
        <f t="shared" si="2"/>
        <v>2.918820310124658E-2</v>
      </c>
      <c r="AD113" s="118">
        <v>0.87310857446243706</v>
      </c>
      <c r="AE113" s="118">
        <v>1.4098986635335585E-2</v>
      </c>
      <c r="AF113" s="118">
        <v>0.11279243890222736</v>
      </c>
      <c r="AG113" s="118">
        <v>1</v>
      </c>
      <c r="AI113" s="118">
        <v>0.87310857446243706</v>
      </c>
      <c r="AJ113" s="118">
        <v>1.4098986635335585E-2</v>
      </c>
      <c r="AK113" s="118">
        <v>0.11279243890222736</v>
      </c>
      <c r="AL113" s="118">
        <v>1</v>
      </c>
    </row>
    <row r="114" spans="2:38" ht="17.25" customHeight="1">
      <c r="B114" s="143" t="s">
        <v>17</v>
      </c>
      <c r="C114" s="143" t="s">
        <v>51</v>
      </c>
      <c r="D114" s="73" t="s">
        <v>75</v>
      </c>
      <c r="E114" s="73">
        <v>21.8</v>
      </c>
      <c r="F114" s="143">
        <v>49</v>
      </c>
      <c r="G114" s="73">
        <v>30</v>
      </c>
      <c r="H114" s="41" t="s">
        <v>322</v>
      </c>
      <c r="I114" s="73" t="s">
        <v>39</v>
      </c>
      <c r="J114" s="113" t="s">
        <v>402</v>
      </c>
      <c r="K114" s="113" t="s">
        <v>294</v>
      </c>
      <c r="L114" s="118">
        <v>42.731000000000002</v>
      </c>
      <c r="M114" s="118">
        <v>0.11700000000000001</v>
      </c>
      <c r="N114" s="118"/>
      <c r="O114" s="135">
        <v>9.8000000000000004E-2</v>
      </c>
      <c r="P114" s="135">
        <v>0.109</v>
      </c>
      <c r="Q114" s="135">
        <v>0.14199999999999999</v>
      </c>
      <c r="R114" s="158">
        <v>0</v>
      </c>
      <c r="S114" s="158">
        <v>2.9000000000000001E-2</v>
      </c>
      <c r="T114" s="118">
        <v>55.04</v>
      </c>
      <c r="U114" s="135">
        <v>7.9000000000000001E-2</v>
      </c>
      <c r="V114" s="118">
        <v>0.309</v>
      </c>
      <c r="W114" s="118">
        <v>2.9740000000000002</v>
      </c>
      <c r="X114" s="118">
        <v>0.09</v>
      </c>
      <c r="Y114" s="118">
        <v>101.71899999999999</v>
      </c>
      <c r="Z114" s="118">
        <v>1.2729999999999999</v>
      </c>
      <c r="AA114" s="159">
        <v>100.446</v>
      </c>
      <c r="AB114" s="160"/>
      <c r="AC114" s="139">
        <f t="shared" si="2"/>
        <v>3.0262273032952251E-2</v>
      </c>
      <c r="AD114" s="118">
        <v>0.78948765595964965</v>
      </c>
      <c r="AE114" s="118">
        <v>1.321779997062711E-2</v>
      </c>
      <c r="AF114" s="118">
        <v>0.19729454406972324</v>
      </c>
      <c r="AG114" s="118">
        <v>1</v>
      </c>
      <c r="AI114" s="118">
        <v>0.78948765595964965</v>
      </c>
      <c r="AJ114" s="118">
        <v>1.321779997062711E-2</v>
      </c>
      <c r="AK114" s="118">
        <v>0.19729454406972324</v>
      </c>
      <c r="AL114" s="118">
        <v>1</v>
      </c>
    </row>
    <row r="115" spans="2:38" ht="17.25" customHeight="1">
      <c r="B115" s="143" t="s">
        <v>17</v>
      </c>
      <c r="C115" s="143" t="s">
        <v>51</v>
      </c>
      <c r="D115" s="73" t="s">
        <v>75</v>
      </c>
      <c r="E115" s="73">
        <v>21.8</v>
      </c>
      <c r="F115" s="143">
        <v>49</v>
      </c>
      <c r="G115" s="73">
        <v>30</v>
      </c>
      <c r="H115" s="41" t="s">
        <v>322</v>
      </c>
      <c r="I115" s="73" t="s">
        <v>39</v>
      </c>
      <c r="J115" s="113" t="s">
        <v>403</v>
      </c>
      <c r="K115" s="113" t="s">
        <v>294</v>
      </c>
      <c r="L115" s="118">
        <v>42.795000000000002</v>
      </c>
      <c r="M115" s="118">
        <v>0.112</v>
      </c>
      <c r="N115" s="118"/>
      <c r="O115" s="135">
        <v>9.8000000000000004E-2</v>
      </c>
      <c r="P115" s="158">
        <v>7.2999999999999995E-2</v>
      </c>
      <c r="Q115" s="158">
        <v>8.5999999999999993E-2</v>
      </c>
      <c r="R115" s="158">
        <v>0</v>
      </c>
      <c r="S115" s="135">
        <v>0.26900000000000002</v>
      </c>
      <c r="T115" s="118">
        <v>55.045000000000002</v>
      </c>
      <c r="U115" s="158">
        <v>3.3000000000000002E-2</v>
      </c>
      <c r="V115" s="118">
        <v>0.13200000000000001</v>
      </c>
      <c r="W115" s="118">
        <v>3.3239999999999998</v>
      </c>
      <c r="X115" s="118">
        <v>0.115</v>
      </c>
      <c r="Y115" s="118">
        <v>102.081</v>
      </c>
      <c r="Z115" s="118">
        <v>1.425</v>
      </c>
      <c r="AA115" s="159">
        <v>100.65600000000001</v>
      </c>
      <c r="AB115" s="160"/>
      <c r="AC115" s="139">
        <f t="shared" si="2"/>
        <v>3.4596871239470521E-2</v>
      </c>
      <c r="AD115" s="118">
        <v>0.88239978762941329</v>
      </c>
      <c r="AE115" s="118">
        <v>1.6889411073579087E-2</v>
      </c>
      <c r="AF115" s="118">
        <v>0.10071080129700763</v>
      </c>
      <c r="AG115" s="118">
        <v>1</v>
      </c>
      <c r="AI115" s="118">
        <v>0.88239978762941329</v>
      </c>
      <c r="AJ115" s="118">
        <v>1.6889411073579087E-2</v>
      </c>
      <c r="AK115" s="118">
        <v>0.10071080129700763</v>
      </c>
      <c r="AL115" s="118">
        <v>1</v>
      </c>
    </row>
    <row r="116" spans="2:38" ht="17.25" customHeight="1">
      <c r="B116" s="143" t="s">
        <v>17</v>
      </c>
      <c r="C116" s="143" t="s">
        <v>51</v>
      </c>
      <c r="D116" s="73" t="s">
        <v>75</v>
      </c>
      <c r="E116" s="73">
        <v>21.8</v>
      </c>
      <c r="F116" s="143">
        <v>49</v>
      </c>
      <c r="G116" s="73">
        <v>30</v>
      </c>
      <c r="H116" s="41" t="s">
        <v>322</v>
      </c>
      <c r="I116" s="73" t="s">
        <v>39</v>
      </c>
      <c r="J116" s="113" t="s">
        <v>404</v>
      </c>
      <c r="K116" s="113" t="s">
        <v>294</v>
      </c>
      <c r="L116" s="118">
        <v>42.406999999999996</v>
      </c>
      <c r="M116" s="118">
        <v>9.8000000000000004E-2</v>
      </c>
      <c r="N116" s="118"/>
      <c r="O116" s="158">
        <v>0</v>
      </c>
      <c r="P116" s="158">
        <v>1.6E-2</v>
      </c>
      <c r="Q116" s="135">
        <v>0.161</v>
      </c>
      <c r="R116" s="158">
        <v>0</v>
      </c>
      <c r="S116" s="158">
        <v>6.3E-2</v>
      </c>
      <c r="T116" s="118">
        <v>55.347000000000001</v>
      </c>
      <c r="U116" s="135">
        <v>9.9000000000000005E-2</v>
      </c>
      <c r="V116" s="118">
        <v>0.23400000000000001</v>
      </c>
      <c r="W116" s="118">
        <v>3.1059999999999999</v>
      </c>
      <c r="X116" s="118">
        <v>0.10199999999999999</v>
      </c>
      <c r="Y116" s="118">
        <v>101.63200000000001</v>
      </c>
      <c r="Z116" s="118">
        <v>1.331</v>
      </c>
      <c r="AA116" s="159">
        <v>100.301</v>
      </c>
      <c r="AB116" s="160"/>
      <c r="AC116" s="139">
        <f t="shared" si="2"/>
        <v>3.2839665164198326E-2</v>
      </c>
      <c r="AD116" s="118">
        <v>0.82452880276081764</v>
      </c>
      <c r="AE116" s="118">
        <v>1.4980173300044058E-2</v>
      </c>
      <c r="AF116" s="118">
        <v>0.16049102393913831</v>
      </c>
      <c r="AG116" s="118">
        <v>1</v>
      </c>
      <c r="AI116" s="118">
        <v>0.82452880276081764</v>
      </c>
      <c r="AJ116" s="118">
        <v>1.4980173300044058E-2</v>
      </c>
      <c r="AK116" s="118">
        <v>0.16049102393913831</v>
      </c>
      <c r="AL116" s="118">
        <v>1</v>
      </c>
    </row>
    <row r="117" spans="2:38" ht="17.25" customHeight="1">
      <c r="B117" s="143" t="s">
        <v>17</v>
      </c>
      <c r="C117" s="143" t="s">
        <v>51</v>
      </c>
      <c r="D117" s="73" t="s">
        <v>75</v>
      </c>
      <c r="E117" s="73">
        <v>21.8</v>
      </c>
      <c r="F117" s="143">
        <v>49</v>
      </c>
      <c r="G117" s="73">
        <v>30</v>
      </c>
      <c r="H117" s="41" t="s">
        <v>322</v>
      </c>
      <c r="I117" s="73" t="s">
        <v>39</v>
      </c>
      <c r="J117" s="113" t="s">
        <v>405</v>
      </c>
      <c r="K117" s="113" t="s">
        <v>297</v>
      </c>
      <c r="L117" s="118">
        <v>42.402000000000001</v>
      </c>
      <c r="M117" s="118">
        <v>0.152</v>
      </c>
      <c r="N117" s="118"/>
      <c r="O117" s="135">
        <v>7.2999999999999995E-2</v>
      </c>
      <c r="P117" s="158">
        <v>6.5000000000000002E-2</v>
      </c>
      <c r="Q117" s="135">
        <v>0.153</v>
      </c>
      <c r="R117" s="158">
        <v>0</v>
      </c>
      <c r="S117" s="135">
        <v>0.20699999999999999</v>
      </c>
      <c r="T117" s="118">
        <v>55.335000000000001</v>
      </c>
      <c r="U117" s="158">
        <v>0</v>
      </c>
      <c r="V117" s="118">
        <v>0.17699999999999999</v>
      </c>
      <c r="W117" s="118">
        <v>3.2280000000000002</v>
      </c>
      <c r="X117" s="118">
        <v>0.1</v>
      </c>
      <c r="Y117" s="118">
        <v>101.893</v>
      </c>
      <c r="Z117" s="118">
        <v>1.3819999999999999</v>
      </c>
      <c r="AA117" s="159">
        <v>100.511</v>
      </c>
      <c r="AB117" s="160"/>
      <c r="AC117" s="139">
        <f t="shared" si="2"/>
        <v>3.0978934324659233E-2</v>
      </c>
      <c r="AD117" s="118">
        <v>0.85691531722856396</v>
      </c>
      <c r="AE117" s="118">
        <v>1.4686444411807902E-2</v>
      </c>
      <c r="AF117" s="118">
        <v>0.12839823835962813</v>
      </c>
      <c r="AG117" s="118">
        <v>1</v>
      </c>
      <c r="AI117" s="118">
        <v>0.85691531722856396</v>
      </c>
      <c r="AJ117" s="118">
        <v>1.4686444411807902E-2</v>
      </c>
      <c r="AK117" s="118">
        <v>0.12839823835962813</v>
      </c>
      <c r="AL117" s="118">
        <v>1</v>
      </c>
    </row>
    <row r="118" spans="2:38" ht="17.25" customHeight="1">
      <c r="B118" s="143" t="s">
        <v>17</v>
      </c>
      <c r="C118" s="143" t="s">
        <v>51</v>
      </c>
      <c r="D118" s="143" t="s">
        <v>406</v>
      </c>
      <c r="E118" s="143">
        <v>0.14000000000000001</v>
      </c>
      <c r="F118" s="143">
        <v>49.5</v>
      </c>
      <c r="G118" s="73">
        <v>17.3</v>
      </c>
      <c r="H118" s="173" t="s">
        <v>315</v>
      </c>
      <c r="I118" s="73" t="s">
        <v>13</v>
      </c>
      <c r="J118" s="154" t="s">
        <v>407</v>
      </c>
      <c r="K118" s="154" t="s">
        <v>294</v>
      </c>
      <c r="L118" s="118">
        <v>40.889000000000003</v>
      </c>
      <c r="M118" s="118">
        <v>0.24099999999999999</v>
      </c>
      <c r="N118" s="158">
        <v>0</v>
      </c>
      <c r="O118" s="158">
        <v>0</v>
      </c>
      <c r="P118" s="135">
        <v>0.219</v>
      </c>
      <c r="Q118" s="118">
        <v>0.432</v>
      </c>
      <c r="R118" s="158">
        <v>0</v>
      </c>
      <c r="S118" s="135">
        <v>0.26500000000000001</v>
      </c>
      <c r="T118" s="118">
        <v>54.015000000000001</v>
      </c>
      <c r="U118" s="135">
        <v>0.192</v>
      </c>
      <c r="V118" s="118"/>
      <c r="W118" s="118">
        <v>3.7160000000000002</v>
      </c>
      <c r="X118" s="118">
        <v>4.5999999999999999E-2</v>
      </c>
      <c r="Y118" s="118">
        <v>100.01600000000001</v>
      </c>
      <c r="Z118" s="118">
        <v>1.575</v>
      </c>
      <c r="AA118" s="159">
        <v>98.441000000000003</v>
      </c>
      <c r="AB118" s="160"/>
      <c r="AC118" s="139">
        <f t="shared" si="2"/>
        <v>1.2378902045209902E-2</v>
      </c>
      <c r="AD118" s="118">
        <v>0.98646137509954879</v>
      </c>
      <c r="AE118" s="118">
        <v>6.7557644294316344E-3</v>
      </c>
      <c r="AF118" s="118">
        <v>6.7828604710195783E-3</v>
      </c>
      <c r="AG118" s="118">
        <v>1</v>
      </c>
      <c r="AI118" s="118">
        <v>0.98646137509954879</v>
      </c>
      <c r="AJ118" s="118">
        <v>6.7557644294316344E-3</v>
      </c>
      <c r="AK118" s="118">
        <v>6.7828604710195783E-3</v>
      </c>
      <c r="AL118" s="118">
        <v>1</v>
      </c>
    </row>
    <row r="119" spans="2:38" ht="17.25" customHeight="1">
      <c r="B119" s="143" t="s">
        <v>17</v>
      </c>
      <c r="C119" s="143" t="s">
        <v>51</v>
      </c>
      <c r="D119" s="143" t="s">
        <v>406</v>
      </c>
      <c r="E119" s="143">
        <v>0.14000000000000001</v>
      </c>
      <c r="F119" s="143">
        <v>49.5</v>
      </c>
      <c r="G119" s="73">
        <v>17.3</v>
      </c>
      <c r="H119" s="173" t="s">
        <v>315</v>
      </c>
      <c r="I119" s="73" t="s">
        <v>13</v>
      </c>
      <c r="J119" s="154" t="s">
        <v>408</v>
      </c>
      <c r="K119" s="154" t="s">
        <v>292</v>
      </c>
      <c r="L119" s="118">
        <v>40.762999999999998</v>
      </c>
      <c r="M119" s="118">
        <v>0.309</v>
      </c>
      <c r="N119" s="158">
        <v>6.0000000000000001E-3</v>
      </c>
      <c r="O119" s="135">
        <v>0.125</v>
      </c>
      <c r="P119" s="158">
        <v>2.8000000000000001E-2</v>
      </c>
      <c r="Q119" s="135">
        <v>0.192</v>
      </c>
      <c r="R119" s="158">
        <v>0</v>
      </c>
      <c r="S119" s="135">
        <v>0.29499999999999998</v>
      </c>
      <c r="T119" s="118">
        <v>53.860999999999997</v>
      </c>
      <c r="U119" s="135">
        <v>0.193</v>
      </c>
      <c r="V119" s="118"/>
      <c r="W119" s="118">
        <v>3.53</v>
      </c>
      <c r="X119" s="118">
        <v>4.8000000000000001E-2</v>
      </c>
      <c r="Y119" s="118">
        <v>99.349000000000004</v>
      </c>
      <c r="Z119" s="118">
        <v>1.4970000000000001</v>
      </c>
      <c r="AA119" s="135">
        <v>97.850999999999999</v>
      </c>
      <c r="AB119" s="118"/>
      <c r="AC119" s="139">
        <f t="shared" si="2"/>
        <v>1.359773371104816E-2</v>
      </c>
      <c r="AD119" s="118">
        <v>0.93708521369790276</v>
      </c>
      <c r="AE119" s="118">
        <v>7.0494933176677927E-3</v>
      </c>
      <c r="AF119" s="118">
        <v>5.5865292984429445E-2</v>
      </c>
      <c r="AG119" s="118">
        <v>1</v>
      </c>
      <c r="AI119" s="118">
        <v>0.93708521369790276</v>
      </c>
      <c r="AJ119" s="118">
        <v>7.0494933176677927E-3</v>
      </c>
      <c r="AK119" s="118">
        <v>5.5865292984429445E-2</v>
      </c>
      <c r="AL119" s="118">
        <v>1</v>
      </c>
    </row>
    <row r="120" spans="2:38" ht="17.25" customHeight="1">
      <c r="B120" s="143" t="s">
        <v>17</v>
      </c>
      <c r="C120" s="143" t="s">
        <v>51</v>
      </c>
      <c r="D120" s="143" t="s">
        <v>406</v>
      </c>
      <c r="E120" s="143">
        <v>0.14000000000000001</v>
      </c>
      <c r="F120" s="143">
        <v>49.5</v>
      </c>
      <c r="G120" s="73">
        <v>17.3</v>
      </c>
      <c r="H120" s="173" t="s">
        <v>315</v>
      </c>
      <c r="I120" s="73" t="s">
        <v>13</v>
      </c>
      <c r="J120" s="154" t="s">
        <v>409</v>
      </c>
      <c r="K120" s="154" t="s">
        <v>297</v>
      </c>
      <c r="L120" s="118">
        <v>41.08</v>
      </c>
      <c r="M120" s="118">
        <v>0.23799999999999999</v>
      </c>
      <c r="N120" s="158">
        <v>4.0000000000000001E-3</v>
      </c>
      <c r="O120" s="158">
        <v>0</v>
      </c>
      <c r="P120" s="135">
        <v>0.16600000000000001</v>
      </c>
      <c r="Q120" s="118">
        <v>0.375</v>
      </c>
      <c r="R120" s="158">
        <v>0.16200000000000001</v>
      </c>
      <c r="S120" s="135">
        <v>0.34300000000000003</v>
      </c>
      <c r="T120" s="118">
        <v>54.012999999999998</v>
      </c>
      <c r="U120" s="135">
        <v>0.126</v>
      </c>
      <c r="V120" s="118"/>
      <c r="W120" s="118">
        <v>3.7309999999999999</v>
      </c>
      <c r="X120" s="118">
        <v>5.1999999999999998E-2</v>
      </c>
      <c r="Y120" s="118">
        <v>100.29</v>
      </c>
      <c r="Z120" s="118">
        <v>1.583</v>
      </c>
      <c r="AA120" s="159">
        <v>98.707999999999998</v>
      </c>
      <c r="AB120" s="160"/>
      <c r="AC120" s="139">
        <f t="shared" si="2"/>
        <v>1.3937282229965157E-2</v>
      </c>
      <c r="AD120" s="118">
        <v>0.99044332359968146</v>
      </c>
      <c r="AE120" s="118">
        <v>7.6369510941401084E-3</v>
      </c>
      <c r="AF120" s="118">
        <v>1.9197253061784339E-3</v>
      </c>
      <c r="AG120" s="118">
        <v>1</v>
      </c>
      <c r="AI120" s="118">
        <v>0.99044332359968146</v>
      </c>
      <c r="AJ120" s="118">
        <v>7.6369510941401084E-3</v>
      </c>
      <c r="AK120" s="118">
        <v>1.9197253061784339E-3</v>
      </c>
      <c r="AL120" s="118">
        <v>1</v>
      </c>
    </row>
    <row r="121" spans="2:38" ht="17.25" customHeight="1">
      <c r="B121" s="143" t="s">
        <v>17</v>
      </c>
      <c r="C121" s="143" t="s">
        <v>51</v>
      </c>
      <c r="D121" s="143" t="s">
        <v>406</v>
      </c>
      <c r="E121" s="143">
        <v>0.14000000000000001</v>
      </c>
      <c r="F121" s="143">
        <v>49.5</v>
      </c>
      <c r="G121" s="73">
        <v>17.3</v>
      </c>
      <c r="H121" s="173" t="s">
        <v>315</v>
      </c>
      <c r="I121" s="73" t="s">
        <v>13</v>
      </c>
      <c r="J121" s="154" t="s">
        <v>410</v>
      </c>
      <c r="K121" s="154" t="s">
        <v>294</v>
      </c>
      <c r="L121" s="118">
        <v>40.698</v>
      </c>
      <c r="M121" s="118">
        <v>0.27100000000000002</v>
      </c>
      <c r="N121" s="158">
        <v>4.0000000000000001E-3</v>
      </c>
      <c r="O121" s="158">
        <v>1.2E-2</v>
      </c>
      <c r="P121" s="135">
        <v>0.19</v>
      </c>
      <c r="Q121" s="135">
        <v>0.315</v>
      </c>
      <c r="R121" s="158">
        <v>0.13500000000000001</v>
      </c>
      <c r="S121" s="158">
        <v>0.13500000000000001</v>
      </c>
      <c r="T121" s="118">
        <v>53.567</v>
      </c>
      <c r="U121" s="118">
        <v>0.25900000000000001</v>
      </c>
      <c r="V121" s="118"/>
      <c r="W121" s="118">
        <v>3.9590000000000001</v>
      </c>
      <c r="X121" s="118">
        <v>0.06</v>
      </c>
      <c r="Y121" s="118">
        <v>99.605999999999995</v>
      </c>
      <c r="Z121" s="118">
        <v>1.68</v>
      </c>
      <c r="AA121" s="135">
        <v>97.926000000000002</v>
      </c>
      <c r="AB121" s="118"/>
      <c r="AC121" s="139">
        <f t="shared" si="2"/>
        <v>1.5155342258145996E-2</v>
      </c>
      <c r="AD121" s="118">
        <v>1.0509689408016991</v>
      </c>
      <c r="AE121" s="118">
        <v>8.8118666470847398E-3</v>
      </c>
      <c r="AF121" s="161">
        <v>-5.9780807448783856E-2</v>
      </c>
      <c r="AG121" s="118">
        <v>0.99999999999999989</v>
      </c>
      <c r="AI121" s="118">
        <v>0.99118813335291522</v>
      </c>
      <c r="AJ121" s="118">
        <v>8.8118666470847398E-3</v>
      </c>
      <c r="AK121" s="118">
        <v>0</v>
      </c>
      <c r="AL121" s="118">
        <v>1</v>
      </c>
    </row>
    <row r="122" spans="2:38" ht="17.25" customHeight="1">
      <c r="B122" s="143" t="s">
        <v>17</v>
      </c>
      <c r="C122" s="143" t="s">
        <v>51</v>
      </c>
      <c r="D122" s="143" t="s">
        <v>406</v>
      </c>
      <c r="E122" s="143">
        <v>0.14000000000000001</v>
      </c>
      <c r="F122" s="143">
        <v>49.5</v>
      </c>
      <c r="G122" s="73">
        <v>17.3</v>
      </c>
      <c r="H122" s="173" t="s">
        <v>315</v>
      </c>
      <c r="I122" s="73" t="s">
        <v>13</v>
      </c>
      <c r="J122" s="154" t="s">
        <v>411</v>
      </c>
      <c r="K122" s="154" t="s">
        <v>292</v>
      </c>
      <c r="L122" s="118">
        <v>40.874000000000002</v>
      </c>
      <c r="M122" s="118">
        <v>0.21299999999999999</v>
      </c>
      <c r="N122" s="158">
        <v>0</v>
      </c>
      <c r="O122" s="158">
        <v>2.5000000000000001E-2</v>
      </c>
      <c r="P122" s="135">
        <v>0.24299999999999999</v>
      </c>
      <c r="Q122" s="135">
        <v>0.34200000000000003</v>
      </c>
      <c r="R122" s="158">
        <v>0</v>
      </c>
      <c r="S122" s="158">
        <v>0.17899999999999999</v>
      </c>
      <c r="T122" s="118">
        <v>53.499000000000002</v>
      </c>
      <c r="U122" s="135">
        <v>0.12</v>
      </c>
      <c r="V122" s="118"/>
      <c r="W122" s="118">
        <v>3.52</v>
      </c>
      <c r="X122" s="118">
        <v>0.05</v>
      </c>
      <c r="Y122" s="118">
        <v>99.064999999999998</v>
      </c>
      <c r="Z122" s="118">
        <v>1.494</v>
      </c>
      <c r="AA122" s="135">
        <v>97.570999999999998</v>
      </c>
      <c r="AB122" s="118"/>
      <c r="AC122" s="139">
        <f t="shared" si="2"/>
        <v>1.4204545454545456E-2</v>
      </c>
      <c r="AD122" s="118">
        <v>0.93443058136448109</v>
      </c>
      <c r="AE122" s="118">
        <v>7.343222205903951E-3</v>
      </c>
      <c r="AF122" s="118">
        <v>5.8226196429614956E-2</v>
      </c>
      <c r="AG122" s="118">
        <v>1</v>
      </c>
      <c r="AI122" s="118">
        <v>0.93443058136448109</v>
      </c>
      <c r="AJ122" s="118">
        <v>7.343222205903951E-3</v>
      </c>
      <c r="AK122" s="118">
        <v>5.8226196429614956E-2</v>
      </c>
      <c r="AL122" s="118">
        <v>1</v>
      </c>
    </row>
    <row r="123" spans="2:38" ht="17.25" customHeight="1">
      <c r="B123" s="143" t="s">
        <v>17</v>
      </c>
      <c r="C123" s="143" t="s">
        <v>51</v>
      </c>
      <c r="D123" s="143" t="s">
        <v>406</v>
      </c>
      <c r="E123" s="143">
        <v>0.14000000000000001</v>
      </c>
      <c r="F123" s="143">
        <v>49.5</v>
      </c>
      <c r="G123" s="73">
        <v>17.3</v>
      </c>
      <c r="H123" s="173" t="s">
        <v>315</v>
      </c>
      <c r="I123" s="73" t="s">
        <v>13</v>
      </c>
      <c r="J123" s="154" t="s">
        <v>412</v>
      </c>
      <c r="K123" s="154" t="s">
        <v>294</v>
      </c>
      <c r="L123" s="118">
        <v>41.073999999999998</v>
      </c>
      <c r="M123" s="118">
        <v>0.30399999999999999</v>
      </c>
      <c r="N123" s="158">
        <v>7.0000000000000001E-3</v>
      </c>
      <c r="O123" s="158">
        <v>2.5000000000000001E-2</v>
      </c>
      <c r="P123" s="135">
        <v>0.113</v>
      </c>
      <c r="Q123" s="135">
        <v>0.32700000000000001</v>
      </c>
      <c r="R123" s="158">
        <v>0.184</v>
      </c>
      <c r="S123" s="158">
        <v>0.23200000000000001</v>
      </c>
      <c r="T123" s="118">
        <v>54.1</v>
      </c>
      <c r="U123" s="135">
        <v>0.16600000000000001</v>
      </c>
      <c r="V123" s="118"/>
      <c r="W123" s="118">
        <v>3.6909999999999998</v>
      </c>
      <c r="X123" s="118">
        <v>6.2E-2</v>
      </c>
      <c r="Y123" s="118">
        <v>100.286</v>
      </c>
      <c r="Z123" s="118">
        <v>1.5680000000000001</v>
      </c>
      <c r="AA123" s="159">
        <v>98.718000000000004</v>
      </c>
      <c r="AB123" s="160"/>
      <c r="AC123" s="139">
        <f t="shared" si="2"/>
        <v>1.6797615822270389E-2</v>
      </c>
      <c r="AD123" s="118">
        <v>0.97982479426599411</v>
      </c>
      <c r="AE123" s="118">
        <v>9.105595535320898E-3</v>
      </c>
      <c r="AF123" s="118">
        <v>1.1069610198684987E-2</v>
      </c>
      <c r="AG123" s="118">
        <v>1</v>
      </c>
      <c r="AI123" s="118">
        <v>0.97982479426599411</v>
      </c>
      <c r="AJ123" s="118">
        <v>9.105595535320898E-3</v>
      </c>
      <c r="AK123" s="118">
        <v>1.1069610198684987E-2</v>
      </c>
      <c r="AL123" s="118">
        <v>1</v>
      </c>
    </row>
    <row r="124" spans="2:38" ht="17.25" customHeight="1">
      <c r="B124" s="143" t="s">
        <v>17</v>
      </c>
      <c r="C124" s="143" t="s">
        <v>51</v>
      </c>
      <c r="D124" s="143" t="s">
        <v>413</v>
      </c>
      <c r="E124" s="143">
        <v>23.99</v>
      </c>
      <c r="F124" s="143">
        <v>50.4</v>
      </c>
      <c r="G124" s="73">
        <v>11.3</v>
      </c>
      <c r="H124" s="173" t="s">
        <v>322</v>
      </c>
      <c r="I124" s="73" t="s">
        <v>13</v>
      </c>
      <c r="J124" s="154" t="s">
        <v>414</v>
      </c>
      <c r="K124" s="154" t="s">
        <v>297</v>
      </c>
      <c r="L124" s="118">
        <v>40.466999999999999</v>
      </c>
      <c r="M124" s="118">
        <v>0.153</v>
      </c>
      <c r="N124" s="135">
        <v>2.1000000000000001E-2</v>
      </c>
      <c r="O124" s="158">
        <v>0</v>
      </c>
      <c r="P124" s="158">
        <v>0</v>
      </c>
      <c r="Q124" s="135">
        <v>0.21099999999999999</v>
      </c>
      <c r="R124" s="158">
        <v>1.0999999999999999E-2</v>
      </c>
      <c r="S124" s="158">
        <v>7.6999999999999999E-2</v>
      </c>
      <c r="T124" s="118">
        <v>54.046999999999997</v>
      </c>
      <c r="U124" s="135">
        <v>0.16</v>
      </c>
      <c r="V124" s="118"/>
      <c r="W124" s="118">
        <v>3.2610000000000001</v>
      </c>
      <c r="X124" s="118">
        <v>7.4999999999999997E-2</v>
      </c>
      <c r="Y124" s="118">
        <v>98.481999999999999</v>
      </c>
      <c r="Z124" s="118">
        <v>1.39</v>
      </c>
      <c r="AA124" s="135">
        <v>97.091999999999999</v>
      </c>
      <c r="AB124" s="118"/>
      <c r="AC124" s="139">
        <f t="shared" si="2"/>
        <v>2.2999080036798528E-2</v>
      </c>
      <c r="AD124" s="118">
        <v>0.8656756039288559</v>
      </c>
      <c r="AE124" s="118">
        <v>1.1014833308855925E-2</v>
      </c>
      <c r="AF124" s="118">
        <v>0.12330956276228817</v>
      </c>
      <c r="AG124" s="118">
        <v>1</v>
      </c>
      <c r="AI124" s="118">
        <v>0.8656756039288559</v>
      </c>
      <c r="AJ124" s="118">
        <v>1.1014833308855925E-2</v>
      </c>
      <c r="AK124" s="118">
        <v>0.12330956276228817</v>
      </c>
      <c r="AL124" s="118">
        <v>1</v>
      </c>
    </row>
    <row r="125" spans="2:38" ht="17.25" customHeight="1">
      <c r="B125" s="143" t="s">
        <v>17</v>
      </c>
      <c r="C125" s="143" t="s">
        <v>51</v>
      </c>
      <c r="D125" s="143" t="s">
        <v>413</v>
      </c>
      <c r="E125" s="143">
        <v>23.99</v>
      </c>
      <c r="F125" s="143">
        <v>50.4</v>
      </c>
      <c r="G125" s="73">
        <v>11.3</v>
      </c>
      <c r="H125" s="173" t="s">
        <v>322</v>
      </c>
      <c r="I125" s="73" t="s">
        <v>13</v>
      </c>
      <c r="J125" s="154" t="s">
        <v>415</v>
      </c>
      <c r="K125" s="154" t="s">
        <v>297</v>
      </c>
      <c r="L125" s="118">
        <v>40.848999999999997</v>
      </c>
      <c r="M125" s="118">
        <v>0.128</v>
      </c>
      <c r="N125" s="158">
        <v>1.4999999999999999E-2</v>
      </c>
      <c r="O125" s="158">
        <v>0</v>
      </c>
      <c r="P125" s="158">
        <v>3.2000000000000001E-2</v>
      </c>
      <c r="Q125" s="158">
        <v>9.8000000000000004E-2</v>
      </c>
      <c r="R125" s="135">
        <v>0.20599999999999999</v>
      </c>
      <c r="S125" s="158">
        <v>0</v>
      </c>
      <c r="T125" s="118">
        <v>54.136000000000003</v>
      </c>
      <c r="U125" s="135">
        <v>0.14599999999999999</v>
      </c>
      <c r="V125" s="118"/>
      <c r="W125" s="118">
        <v>3.234</v>
      </c>
      <c r="X125" s="118">
        <v>0.06</v>
      </c>
      <c r="Y125" s="118">
        <v>98.903999999999996</v>
      </c>
      <c r="Z125" s="118">
        <v>1.3759999999999999</v>
      </c>
      <c r="AA125" s="135">
        <v>97.528999999999996</v>
      </c>
      <c r="AB125" s="118"/>
      <c r="AC125" s="139">
        <f t="shared" si="2"/>
        <v>1.8552875695732839E-2</v>
      </c>
      <c r="AD125" s="118">
        <v>0.85850809662861693</v>
      </c>
      <c r="AE125" s="118">
        <v>8.8118666470847398E-3</v>
      </c>
      <c r="AF125" s="118">
        <v>0.13268003672429832</v>
      </c>
      <c r="AG125" s="118">
        <v>1</v>
      </c>
      <c r="AI125" s="118">
        <v>0.85850809662861693</v>
      </c>
      <c r="AJ125" s="118">
        <v>8.8118666470847398E-3</v>
      </c>
      <c r="AK125" s="118">
        <v>0.13268003672429832</v>
      </c>
      <c r="AL125" s="118">
        <v>1</v>
      </c>
    </row>
    <row r="126" spans="2:38" ht="17.25" customHeight="1">
      <c r="B126" s="143" t="s">
        <v>17</v>
      </c>
      <c r="C126" s="143" t="s">
        <v>51</v>
      </c>
      <c r="D126" s="143" t="s">
        <v>413</v>
      </c>
      <c r="E126" s="143">
        <v>23.99</v>
      </c>
      <c r="F126" s="143">
        <v>50.4</v>
      </c>
      <c r="G126" s="73">
        <v>11.3</v>
      </c>
      <c r="H126" s="173" t="s">
        <v>322</v>
      </c>
      <c r="I126" s="73" t="s">
        <v>13</v>
      </c>
      <c r="J126" s="154" t="s">
        <v>416</v>
      </c>
      <c r="K126" s="154" t="s">
        <v>297</v>
      </c>
      <c r="L126" s="118">
        <v>40.381999999999998</v>
      </c>
      <c r="M126" s="118">
        <v>0.155</v>
      </c>
      <c r="N126" s="158">
        <v>0</v>
      </c>
      <c r="O126" s="158">
        <v>3.6999999999999998E-2</v>
      </c>
      <c r="P126" s="158">
        <v>0</v>
      </c>
      <c r="Q126" s="135">
        <v>0.113</v>
      </c>
      <c r="R126" s="158">
        <v>5.3999999999999999E-2</v>
      </c>
      <c r="S126" s="158">
        <v>0.126</v>
      </c>
      <c r="T126" s="118">
        <v>54.033999999999999</v>
      </c>
      <c r="U126" s="158">
        <v>2.7E-2</v>
      </c>
      <c r="V126" s="118"/>
      <c r="W126" s="118">
        <v>3.274</v>
      </c>
      <c r="X126" s="118">
        <v>9.8000000000000004E-2</v>
      </c>
      <c r="Y126" s="118">
        <v>98.3</v>
      </c>
      <c r="Z126" s="118">
        <v>1.401</v>
      </c>
      <c r="AA126" s="135">
        <v>96.899000000000001</v>
      </c>
      <c r="AB126" s="118"/>
      <c r="AC126" s="139">
        <f t="shared" si="2"/>
        <v>2.9932803909590716E-2</v>
      </c>
      <c r="AD126" s="118">
        <v>0.86912662596230428</v>
      </c>
      <c r="AE126" s="118">
        <v>1.4392715523571744E-2</v>
      </c>
      <c r="AF126" s="118">
        <v>0.11648065851412398</v>
      </c>
      <c r="AG126" s="118">
        <v>1</v>
      </c>
      <c r="AI126" s="118">
        <v>0.86912662596230428</v>
      </c>
      <c r="AJ126" s="118">
        <v>1.4392715523571744E-2</v>
      </c>
      <c r="AK126" s="118">
        <v>0.11648065851412398</v>
      </c>
      <c r="AL126" s="118">
        <v>1</v>
      </c>
    </row>
    <row r="127" spans="2:38" ht="17.25" customHeight="1">
      <c r="B127" s="143" t="s">
        <v>17</v>
      </c>
      <c r="C127" s="143" t="s">
        <v>51</v>
      </c>
      <c r="D127" s="143" t="s">
        <v>413</v>
      </c>
      <c r="E127" s="143">
        <v>23.99</v>
      </c>
      <c r="F127" s="143">
        <v>50.4</v>
      </c>
      <c r="G127" s="73">
        <v>11.3</v>
      </c>
      <c r="H127" s="173" t="s">
        <v>322</v>
      </c>
      <c r="I127" s="73" t="s">
        <v>13</v>
      </c>
      <c r="J127" s="154" t="s">
        <v>417</v>
      </c>
      <c r="K127" s="154" t="s">
        <v>294</v>
      </c>
      <c r="L127" s="118">
        <v>40.542999999999999</v>
      </c>
      <c r="M127" s="135">
        <v>7.5999999999999998E-2</v>
      </c>
      <c r="N127" s="158">
        <v>5.0000000000000001E-3</v>
      </c>
      <c r="O127" s="135">
        <v>0.125</v>
      </c>
      <c r="P127" s="158">
        <v>2.8000000000000001E-2</v>
      </c>
      <c r="Q127" s="158">
        <v>9.4E-2</v>
      </c>
      <c r="R127" s="158">
        <v>6.5000000000000002E-2</v>
      </c>
      <c r="S127" s="158">
        <v>0</v>
      </c>
      <c r="T127" s="118">
        <v>53.542000000000002</v>
      </c>
      <c r="U127" s="158">
        <v>5.2999999999999999E-2</v>
      </c>
      <c r="V127" s="118"/>
      <c r="W127" s="118">
        <v>3.1960000000000002</v>
      </c>
      <c r="X127" s="118">
        <v>7.4999999999999997E-2</v>
      </c>
      <c r="Y127" s="118">
        <v>97.802000000000007</v>
      </c>
      <c r="Z127" s="118">
        <v>1.363</v>
      </c>
      <c r="AA127" s="135">
        <v>96.438999999999993</v>
      </c>
      <c r="AB127" s="118"/>
      <c r="AC127" s="139">
        <f t="shared" si="2"/>
        <v>2.3466833541927409E-2</v>
      </c>
      <c r="AD127" s="118">
        <v>0.8484204937616141</v>
      </c>
      <c r="AE127" s="118">
        <v>1.1014833308855925E-2</v>
      </c>
      <c r="AF127" s="118">
        <v>0.14056467292952998</v>
      </c>
      <c r="AG127" s="118">
        <v>1</v>
      </c>
      <c r="AI127" s="118">
        <v>0.8484204937616141</v>
      </c>
      <c r="AJ127" s="118">
        <v>1.1014833308855925E-2</v>
      </c>
      <c r="AK127" s="118">
        <v>0.14056467292952998</v>
      </c>
      <c r="AL127" s="118">
        <v>1</v>
      </c>
    </row>
    <row r="128" spans="2:38" ht="17.25" customHeight="1">
      <c r="B128" s="143" t="s">
        <v>17</v>
      </c>
      <c r="C128" s="143" t="s">
        <v>51</v>
      </c>
      <c r="D128" s="143" t="s">
        <v>413</v>
      </c>
      <c r="E128" s="143">
        <v>23.99</v>
      </c>
      <c r="F128" s="143">
        <v>50.4</v>
      </c>
      <c r="G128" s="73">
        <v>11.3</v>
      </c>
      <c r="H128" s="173" t="s">
        <v>322</v>
      </c>
      <c r="I128" s="73" t="s">
        <v>13</v>
      </c>
      <c r="J128" s="154" t="s">
        <v>418</v>
      </c>
      <c r="K128" s="154" t="s">
        <v>292</v>
      </c>
      <c r="L128" s="118">
        <v>41.154000000000003</v>
      </c>
      <c r="M128" s="118">
        <v>9.6000000000000002E-2</v>
      </c>
      <c r="N128" s="135">
        <v>2.1999999999999999E-2</v>
      </c>
      <c r="O128" s="158">
        <v>7.4999999999999997E-2</v>
      </c>
      <c r="P128" s="158">
        <v>0</v>
      </c>
      <c r="Q128" s="158">
        <v>8.6999999999999994E-2</v>
      </c>
      <c r="R128" s="158">
        <v>5.3999999999999999E-2</v>
      </c>
      <c r="S128" s="158">
        <v>0.16</v>
      </c>
      <c r="T128" s="118">
        <v>53.8</v>
      </c>
      <c r="U128" s="158">
        <v>0</v>
      </c>
      <c r="V128" s="118"/>
      <c r="W128" s="118">
        <v>3.0019999999999998</v>
      </c>
      <c r="X128" s="118">
        <v>7.0999999999999994E-2</v>
      </c>
      <c r="Y128" s="118">
        <v>98.521000000000001</v>
      </c>
      <c r="Z128" s="118">
        <v>1.28</v>
      </c>
      <c r="AA128" s="135">
        <v>97.24</v>
      </c>
      <c r="AB128" s="118"/>
      <c r="AC128" s="139">
        <f t="shared" si="2"/>
        <v>2.3650899400399734E-2</v>
      </c>
      <c r="AD128" s="118">
        <v>0.7969206264932307</v>
      </c>
      <c r="AE128" s="118">
        <v>1.0427375532383609E-2</v>
      </c>
      <c r="AF128" s="118">
        <v>0.1926519979743857</v>
      </c>
      <c r="AG128" s="118">
        <v>1</v>
      </c>
      <c r="AI128" s="118">
        <v>0.7969206264932307</v>
      </c>
      <c r="AJ128" s="118">
        <v>1.0427375532383609E-2</v>
      </c>
      <c r="AK128" s="118">
        <v>0.1926519979743857</v>
      </c>
      <c r="AL128" s="118">
        <v>1</v>
      </c>
    </row>
    <row r="129" spans="2:38" ht="17.25" customHeight="1">
      <c r="B129" s="143" t="s">
        <v>17</v>
      </c>
      <c r="C129" s="143" t="s">
        <v>51</v>
      </c>
      <c r="D129" s="143" t="s">
        <v>413</v>
      </c>
      <c r="E129" s="143">
        <v>23.99</v>
      </c>
      <c r="F129" s="143">
        <v>50.4</v>
      </c>
      <c r="G129" s="73">
        <v>11.3</v>
      </c>
      <c r="H129" s="173" t="s">
        <v>322</v>
      </c>
      <c r="I129" s="73" t="s">
        <v>13</v>
      </c>
      <c r="J129" s="154" t="s">
        <v>419</v>
      </c>
      <c r="K129" s="154" t="s">
        <v>297</v>
      </c>
      <c r="L129" s="118">
        <v>41.011000000000003</v>
      </c>
      <c r="M129" s="118">
        <v>0.11799999999999999</v>
      </c>
      <c r="N129" s="135">
        <v>2.1000000000000001E-2</v>
      </c>
      <c r="O129" s="158">
        <v>0</v>
      </c>
      <c r="P129" s="158">
        <v>4.1000000000000002E-2</v>
      </c>
      <c r="Q129" s="158">
        <v>1.4999999999999999E-2</v>
      </c>
      <c r="R129" s="158">
        <v>4.2999999999999997E-2</v>
      </c>
      <c r="S129" s="158">
        <v>0.14000000000000001</v>
      </c>
      <c r="T129" s="118">
        <v>53.933</v>
      </c>
      <c r="U129" s="158">
        <v>0.04</v>
      </c>
      <c r="V129" s="118"/>
      <c r="W129" s="118">
        <v>3.19</v>
      </c>
      <c r="X129" s="118">
        <v>7.6999999999999999E-2</v>
      </c>
      <c r="Y129" s="118">
        <v>98.628</v>
      </c>
      <c r="Z129" s="118">
        <v>1.361</v>
      </c>
      <c r="AA129" s="135">
        <v>97.268000000000001</v>
      </c>
      <c r="AB129" s="118"/>
      <c r="AC129" s="139">
        <f t="shared" si="2"/>
        <v>2.4137931034482758E-2</v>
      </c>
      <c r="AD129" s="118">
        <v>0.8468277143615609</v>
      </c>
      <c r="AE129" s="118">
        <v>1.1308562197092083E-2</v>
      </c>
      <c r="AF129" s="118">
        <v>0.14186372344134701</v>
      </c>
      <c r="AG129" s="118">
        <v>1</v>
      </c>
      <c r="AI129" s="118">
        <v>0.8468277143615609</v>
      </c>
      <c r="AJ129" s="118">
        <v>1.1308562197092083E-2</v>
      </c>
      <c r="AK129" s="118">
        <v>0.14186372344134701</v>
      </c>
      <c r="AL129" s="118">
        <v>1</v>
      </c>
    </row>
    <row r="130" spans="2:38" ht="17.25" customHeight="1">
      <c r="B130" s="143" t="s">
        <v>17</v>
      </c>
      <c r="C130" s="143" t="s">
        <v>51</v>
      </c>
      <c r="D130" s="73" t="s">
        <v>60</v>
      </c>
      <c r="E130" s="73">
        <v>32</v>
      </c>
      <c r="F130" s="174">
        <v>49</v>
      </c>
      <c r="G130" s="73">
        <v>0</v>
      </c>
      <c r="H130" s="41" t="s">
        <v>322</v>
      </c>
      <c r="I130" s="73" t="s">
        <v>59</v>
      </c>
      <c r="J130" s="113" t="s">
        <v>420</v>
      </c>
      <c r="K130" s="113" t="s">
        <v>297</v>
      </c>
      <c r="L130" s="118">
        <v>42.722000000000001</v>
      </c>
      <c r="M130" s="118">
        <v>0.18099999999999999</v>
      </c>
      <c r="N130" s="118"/>
      <c r="O130" s="135">
        <v>9.8000000000000004E-2</v>
      </c>
      <c r="P130" s="158">
        <v>0</v>
      </c>
      <c r="Q130" s="158">
        <v>7.4999999999999997E-2</v>
      </c>
      <c r="R130" s="158">
        <v>0</v>
      </c>
      <c r="S130" s="158">
        <v>2.9000000000000001E-2</v>
      </c>
      <c r="T130" s="118">
        <v>54.997</v>
      </c>
      <c r="U130" s="135">
        <v>0.152</v>
      </c>
      <c r="V130" s="118">
        <v>0.24099999999999999</v>
      </c>
      <c r="W130" s="118">
        <v>3.0870000000000002</v>
      </c>
      <c r="X130" s="118">
        <v>0.13900000000000001</v>
      </c>
      <c r="Y130" s="118">
        <v>101.721</v>
      </c>
      <c r="Z130" s="118">
        <v>1.331</v>
      </c>
      <c r="AA130" s="159">
        <v>100.39</v>
      </c>
      <c r="AB130" s="160"/>
      <c r="AC130" s="139">
        <f t="shared" si="2"/>
        <v>4.5027534823453196E-2</v>
      </c>
      <c r="AD130" s="118">
        <v>0.81948500132731628</v>
      </c>
      <c r="AE130" s="118">
        <v>2.0414157732412983E-2</v>
      </c>
      <c r="AF130" s="118">
        <v>0.16010084094027074</v>
      </c>
      <c r="AG130" s="118">
        <v>1</v>
      </c>
      <c r="AI130" s="118">
        <v>0.81948500132731628</v>
      </c>
      <c r="AJ130" s="118">
        <v>2.0414157732412983E-2</v>
      </c>
      <c r="AK130" s="118">
        <v>0.16010084094027074</v>
      </c>
      <c r="AL130" s="118">
        <v>1</v>
      </c>
    </row>
    <row r="131" spans="2:38" ht="17.25" customHeight="1">
      <c r="B131" s="143" t="s">
        <v>17</v>
      </c>
      <c r="C131" s="143" t="s">
        <v>51</v>
      </c>
      <c r="D131" s="73" t="s">
        <v>60</v>
      </c>
      <c r="E131" s="73">
        <v>32</v>
      </c>
      <c r="F131" s="174">
        <v>49</v>
      </c>
      <c r="G131" s="73">
        <v>0</v>
      </c>
      <c r="H131" s="41" t="s">
        <v>322</v>
      </c>
      <c r="I131" s="73" t="s">
        <v>59</v>
      </c>
      <c r="J131" s="113" t="s">
        <v>421</v>
      </c>
      <c r="K131" s="113" t="s">
        <v>297</v>
      </c>
      <c r="L131" s="118">
        <v>42.54</v>
      </c>
      <c r="M131" s="118">
        <v>0.125</v>
      </c>
      <c r="N131" s="118"/>
      <c r="O131" s="158">
        <v>6.0999999999999999E-2</v>
      </c>
      <c r="P131" s="158">
        <v>0</v>
      </c>
      <c r="Q131" s="158">
        <v>3.7999999999999999E-2</v>
      </c>
      <c r="R131" s="158">
        <v>0</v>
      </c>
      <c r="S131" s="135">
        <v>0.23100000000000001</v>
      </c>
      <c r="T131" s="118">
        <v>55.417999999999999</v>
      </c>
      <c r="U131" s="158">
        <v>0.04</v>
      </c>
      <c r="V131" s="118">
        <v>0.27100000000000002</v>
      </c>
      <c r="W131" s="118">
        <v>3.0339999999999998</v>
      </c>
      <c r="X131" s="118">
        <v>0.11700000000000001</v>
      </c>
      <c r="Y131" s="118">
        <v>101.876</v>
      </c>
      <c r="Z131" s="118">
        <v>1.304</v>
      </c>
      <c r="AA131" s="159">
        <v>100.572</v>
      </c>
      <c r="AB131" s="160"/>
      <c r="AC131" s="139">
        <f t="shared" si="2"/>
        <v>3.8562953197099542E-2</v>
      </c>
      <c r="AD131" s="118">
        <v>0.80541544996018044</v>
      </c>
      <c r="AE131" s="118">
        <v>1.7183139961815246E-2</v>
      </c>
      <c r="AF131" s="118">
        <v>0.17740141007800431</v>
      </c>
      <c r="AG131" s="118">
        <v>1</v>
      </c>
      <c r="AI131" s="118">
        <v>0.80541544996018044</v>
      </c>
      <c r="AJ131" s="118">
        <v>1.7183139961815246E-2</v>
      </c>
      <c r="AK131" s="118">
        <v>0.17740141007800431</v>
      </c>
      <c r="AL131" s="118">
        <v>1</v>
      </c>
    </row>
    <row r="132" spans="2:38" ht="17.25" customHeight="1">
      <c r="B132" s="143" t="s">
        <v>17</v>
      </c>
      <c r="C132" s="143" t="s">
        <v>51</v>
      </c>
      <c r="D132" s="73" t="s">
        <v>60</v>
      </c>
      <c r="E132" s="73">
        <v>32</v>
      </c>
      <c r="F132" s="174">
        <v>49</v>
      </c>
      <c r="G132" s="73">
        <v>0</v>
      </c>
      <c r="H132" s="41" t="s">
        <v>322</v>
      </c>
      <c r="I132" s="73" t="s">
        <v>59</v>
      </c>
      <c r="J132" s="113" t="s">
        <v>422</v>
      </c>
      <c r="K132" s="113" t="s">
        <v>297</v>
      </c>
      <c r="L132" s="118">
        <v>42.814</v>
      </c>
      <c r="M132" s="118">
        <v>8.8999999999999996E-2</v>
      </c>
      <c r="N132" s="118"/>
      <c r="O132" s="158">
        <v>4.9000000000000002E-2</v>
      </c>
      <c r="P132" s="158">
        <v>0</v>
      </c>
      <c r="Q132" s="135">
        <v>0.17299999999999999</v>
      </c>
      <c r="R132" s="158">
        <v>0.16700000000000001</v>
      </c>
      <c r="S132" s="158">
        <v>0</v>
      </c>
      <c r="T132" s="118">
        <v>55.317</v>
      </c>
      <c r="U132" s="135">
        <v>0.16600000000000001</v>
      </c>
      <c r="V132" s="118">
        <v>0.27200000000000002</v>
      </c>
      <c r="W132" s="118">
        <v>3.0430000000000001</v>
      </c>
      <c r="X132" s="118">
        <v>0.12</v>
      </c>
      <c r="Y132" s="118">
        <v>102.21</v>
      </c>
      <c r="Z132" s="118">
        <v>1.3080000000000001</v>
      </c>
      <c r="AA132" s="159">
        <v>100.901</v>
      </c>
      <c r="AB132" s="160"/>
      <c r="AC132" s="139">
        <f t="shared" si="2"/>
        <v>3.9434768320736113E-2</v>
      </c>
      <c r="AD132" s="118">
        <v>0.80780461906026024</v>
      </c>
      <c r="AE132" s="118">
        <v>1.762373329416948E-2</v>
      </c>
      <c r="AF132" s="118">
        <v>0.17457164764557029</v>
      </c>
      <c r="AG132" s="118">
        <v>1</v>
      </c>
      <c r="AI132" s="118">
        <v>0.80780461906026024</v>
      </c>
      <c r="AJ132" s="118">
        <v>1.762373329416948E-2</v>
      </c>
      <c r="AK132" s="118">
        <v>0.17457164764557029</v>
      </c>
      <c r="AL132" s="118">
        <v>1</v>
      </c>
    </row>
    <row r="133" spans="2:38" ht="17.25" customHeight="1">
      <c r="B133" s="143" t="s">
        <v>17</v>
      </c>
      <c r="C133" s="143" t="s">
        <v>51</v>
      </c>
      <c r="D133" s="73" t="s">
        <v>60</v>
      </c>
      <c r="E133" s="73">
        <v>32</v>
      </c>
      <c r="F133" s="174">
        <v>49</v>
      </c>
      <c r="G133" s="73">
        <v>0</v>
      </c>
      <c r="H133" s="41" t="s">
        <v>322</v>
      </c>
      <c r="I133" s="73" t="s">
        <v>59</v>
      </c>
      <c r="J133" s="113" t="s">
        <v>423</v>
      </c>
      <c r="K133" s="113" t="s">
        <v>297</v>
      </c>
      <c r="L133" s="118">
        <v>42.689</v>
      </c>
      <c r="M133" s="118">
        <v>0.13200000000000001</v>
      </c>
      <c r="N133" s="118"/>
      <c r="O133" s="158">
        <v>0</v>
      </c>
      <c r="P133" s="158">
        <v>5.7000000000000002E-2</v>
      </c>
      <c r="Q133" s="158">
        <v>7.0999999999999994E-2</v>
      </c>
      <c r="R133" s="158">
        <v>4.9000000000000002E-2</v>
      </c>
      <c r="S133" s="158">
        <v>0</v>
      </c>
      <c r="T133" s="118">
        <v>55.316000000000003</v>
      </c>
      <c r="U133" s="135">
        <v>0.153</v>
      </c>
      <c r="V133" s="118">
        <v>0.25800000000000001</v>
      </c>
      <c r="W133" s="118">
        <v>3.0670000000000002</v>
      </c>
      <c r="X133" s="118">
        <v>0.112</v>
      </c>
      <c r="Y133" s="118">
        <v>101.90300000000001</v>
      </c>
      <c r="Z133" s="118">
        <v>1.3169999999999999</v>
      </c>
      <c r="AA133" s="159">
        <v>100.587</v>
      </c>
      <c r="AB133" s="160"/>
      <c r="AC133" s="139">
        <f t="shared" si="2"/>
        <v>3.6517769807629608E-2</v>
      </c>
      <c r="AD133" s="118">
        <v>0.8141757366604726</v>
      </c>
      <c r="AE133" s="118">
        <v>1.644881774122485E-2</v>
      </c>
      <c r="AF133" s="118">
        <v>0.16937544559830253</v>
      </c>
      <c r="AG133" s="118">
        <v>1</v>
      </c>
      <c r="AI133" s="118">
        <v>0.8141757366604726</v>
      </c>
      <c r="AJ133" s="118">
        <v>1.644881774122485E-2</v>
      </c>
      <c r="AK133" s="118">
        <v>0.16937544559830253</v>
      </c>
      <c r="AL133" s="118">
        <v>1</v>
      </c>
    </row>
    <row r="134" spans="2:38" ht="17.25" customHeight="1">
      <c r="B134" s="143" t="s">
        <v>17</v>
      </c>
      <c r="C134" s="143" t="s">
        <v>51</v>
      </c>
      <c r="D134" s="73" t="s">
        <v>60</v>
      </c>
      <c r="E134" s="73">
        <v>32</v>
      </c>
      <c r="F134" s="174">
        <v>49</v>
      </c>
      <c r="G134" s="73">
        <v>0</v>
      </c>
      <c r="H134" s="41" t="s">
        <v>322</v>
      </c>
      <c r="I134" s="73" t="s">
        <v>59</v>
      </c>
      <c r="J134" s="113" t="s">
        <v>424</v>
      </c>
      <c r="K134" s="113" t="s">
        <v>294</v>
      </c>
      <c r="L134" s="118">
        <v>42.923000000000002</v>
      </c>
      <c r="M134" s="118">
        <v>6.8000000000000005E-2</v>
      </c>
      <c r="N134" s="118"/>
      <c r="O134" s="135">
        <v>0.122</v>
      </c>
      <c r="P134" s="158">
        <v>8.5000000000000006E-2</v>
      </c>
      <c r="Q134" s="135">
        <v>0.13900000000000001</v>
      </c>
      <c r="R134" s="158">
        <v>9.1999999999999998E-2</v>
      </c>
      <c r="S134" s="135">
        <v>0.313</v>
      </c>
      <c r="T134" s="118">
        <v>55.03</v>
      </c>
      <c r="U134" s="135">
        <v>0.14599999999999999</v>
      </c>
      <c r="V134" s="118">
        <v>0.22</v>
      </c>
      <c r="W134" s="118">
        <v>3.1509999999999998</v>
      </c>
      <c r="X134" s="118">
        <v>0.122</v>
      </c>
      <c r="Y134" s="118">
        <v>102.411</v>
      </c>
      <c r="Z134" s="118">
        <v>1.355</v>
      </c>
      <c r="AA134" s="159">
        <v>101.056</v>
      </c>
      <c r="AB134" s="160"/>
      <c r="AC134" s="139">
        <f t="shared" si="2"/>
        <v>3.8717867343700411E-2</v>
      </c>
      <c r="AD134" s="118">
        <v>0.83647464826121576</v>
      </c>
      <c r="AE134" s="118">
        <v>1.7917462182405638E-2</v>
      </c>
      <c r="AF134" s="118">
        <v>0.1456078895563786</v>
      </c>
      <c r="AG134" s="118">
        <v>1</v>
      </c>
      <c r="AI134" s="118">
        <v>0.83647464826121576</v>
      </c>
      <c r="AJ134" s="118">
        <v>1.7917462182405638E-2</v>
      </c>
      <c r="AK134" s="118">
        <v>0.1456078895563786</v>
      </c>
      <c r="AL134" s="118">
        <v>1</v>
      </c>
    </row>
    <row r="135" spans="2:38" ht="17.25" customHeight="1">
      <c r="B135" s="143" t="s">
        <v>17</v>
      </c>
      <c r="C135" s="143" t="s">
        <v>51</v>
      </c>
      <c r="D135" s="73" t="s">
        <v>60</v>
      </c>
      <c r="E135" s="73">
        <v>32</v>
      </c>
      <c r="F135" s="174">
        <v>49</v>
      </c>
      <c r="G135" s="73">
        <v>0</v>
      </c>
      <c r="H135" s="41" t="s">
        <v>322</v>
      </c>
      <c r="I135" s="73" t="s">
        <v>59</v>
      </c>
      <c r="J135" s="113" t="s">
        <v>425</v>
      </c>
      <c r="K135" s="113" t="s">
        <v>297</v>
      </c>
      <c r="L135" s="118">
        <v>42.27</v>
      </c>
      <c r="M135" s="118">
        <v>8.5000000000000006E-2</v>
      </c>
      <c r="N135" s="118"/>
      <c r="O135" s="158">
        <v>1.2E-2</v>
      </c>
      <c r="P135" s="158">
        <v>0</v>
      </c>
      <c r="Q135" s="135">
        <v>0.11600000000000001</v>
      </c>
      <c r="R135" s="158">
        <v>7.5999999999999998E-2</v>
      </c>
      <c r="S135" s="158">
        <v>1.9E-2</v>
      </c>
      <c r="T135" s="118">
        <v>55.173999999999999</v>
      </c>
      <c r="U135" s="135">
        <v>9.9000000000000005E-2</v>
      </c>
      <c r="V135" s="118">
        <v>0.22700000000000001</v>
      </c>
      <c r="W135" s="118">
        <v>3.0939999999999999</v>
      </c>
      <c r="X135" s="118">
        <v>0.127</v>
      </c>
      <c r="Y135" s="118">
        <v>101.3</v>
      </c>
      <c r="Z135" s="118">
        <v>1.331</v>
      </c>
      <c r="AA135" s="159">
        <v>99.968000000000004</v>
      </c>
      <c r="AB135" s="160"/>
      <c r="AC135" s="139">
        <f t="shared" si="2"/>
        <v>4.1047188106011635E-2</v>
      </c>
      <c r="AD135" s="118">
        <v>0.82134324396071146</v>
      </c>
      <c r="AE135" s="118">
        <v>1.8651784402996033E-2</v>
      </c>
      <c r="AF135" s="118">
        <v>0.16000497163629251</v>
      </c>
      <c r="AG135" s="118">
        <v>1</v>
      </c>
      <c r="AI135" s="118">
        <v>0.82134324396071146</v>
      </c>
      <c r="AJ135" s="118">
        <v>1.8651784402996033E-2</v>
      </c>
      <c r="AK135" s="118">
        <v>0.16000497163629251</v>
      </c>
      <c r="AL135" s="118">
        <v>1</v>
      </c>
    </row>
    <row r="136" spans="2:38" ht="17.25" customHeight="1">
      <c r="B136" s="143" t="s">
        <v>17</v>
      </c>
      <c r="C136" s="143" t="s">
        <v>51</v>
      </c>
      <c r="D136" s="73" t="s">
        <v>60</v>
      </c>
      <c r="E136" s="73">
        <v>32</v>
      </c>
      <c r="F136" s="174">
        <v>49</v>
      </c>
      <c r="G136" s="73">
        <v>0</v>
      </c>
      <c r="H136" s="41" t="s">
        <v>322</v>
      </c>
      <c r="I136" s="73" t="s">
        <v>59</v>
      </c>
      <c r="J136" s="113" t="s">
        <v>426</v>
      </c>
      <c r="K136" s="113" t="s">
        <v>297</v>
      </c>
      <c r="L136" s="118">
        <v>42.31</v>
      </c>
      <c r="M136" s="118">
        <v>0.13700000000000001</v>
      </c>
      <c r="N136" s="118"/>
      <c r="O136" s="158">
        <v>4.9000000000000002E-2</v>
      </c>
      <c r="P136" s="158">
        <v>7.6999999999999999E-2</v>
      </c>
      <c r="Q136" s="135">
        <v>0.13500000000000001</v>
      </c>
      <c r="R136" s="158">
        <v>0</v>
      </c>
      <c r="S136" s="158">
        <v>0</v>
      </c>
      <c r="T136" s="118">
        <v>55.054000000000002</v>
      </c>
      <c r="U136" s="135">
        <v>0.20599999999999999</v>
      </c>
      <c r="V136" s="118">
        <v>0.18</v>
      </c>
      <c r="W136" s="118">
        <v>3.1850000000000001</v>
      </c>
      <c r="X136" s="118">
        <v>0.14799999999999999</v>
      </c>
      <c r="Y136" s="118">
        <v>101.479</v>
      </c>
      <c r="Z136" s="118">
        <v>1.3740000000000001</v>
      </c>
      <c r="AA136" s="159">
        <v>100.105</v>
      </c>
      <c r="AB136" s="160"/>
      <c r="AC136" s="139">
        <f t="shared" si="2"/>
        <v>4.6467817896389318E-2</v>
      </c>
      <c r="AD136" s="118">
        <v>0.84550039819485001</v>
      </c>
      <c r="AE136" s="118">
        <v>2.1735937729475692E-2</v>
      </c>
      <c r="AF136" s="118">
        <v>0.1327636640756743</v>
      </c>
      <c r="AG136" s="118">
        <v>1</v>
      </c>
      <c r="AI136" s="118">
        <v>0.84550039819485001</v>
      </c>
      <c r="AJ136" s="118">
        <v>2.1735937729475692E-2</v>
      </c>
      <c r="AK136" s="118">
        <v>0.1327636640756743</v>
      </c>
      <c r="AL136" s="118">
        <v>1</v>
      </c>
    </row>
    <row r="137" spans="2:38" ht="17.25" customHeight="1">
      <c r="B137" s="143" t="s">
        <v>17</v>
      </c>
      <c r="C137" s="143" t="s">
        <v>51</v>
      </c>
      <c r="D137" s="73" t="s">
        <v>60</v>
      </c>
      <c r="E137" s="73">
        <v>32</v>
      </c>
      <c r="F137" s="174">
        <v>49</v>
      </c>
      <c r="G137" s="73">
        <v>0</v>
      </c>
      <c r="H137" s="41" t="s">
        <v>322</v>
      </c>
      <c r="I137" s="73" t="s">
        <v>59</v>
      </c>
      <c r="J137" s="113" t="s">
        <v>427</v>
      </c>
      <c r="K137" s="113" t="s">
        <v>297</v>
      </c>
      <c r="L137" s="118">
        <v>42.353000000000002</v>
      </c>
      <c r="M137" s="118">
        <v>9.4E-2</v>
      </c>
      <c r="N137" s="118"/>
      <c r="O137" s="158">
        <v>3.6999999999999998E-2</v>
      </c>
      <c r="P137" s="135">
        <v>0.13800000000000001</v>
      </c>
      <c r="Q137" s="135">
        <v>0.10100000000000001</v>
      </c>
      <c r="R137" s="158">
        <v>5.0000000000000001E-3</v>
      </c>
      <c r="S137" s="158">
        <v>5.2999999999999999E-2</v>
      </c>
      <c r="T137" s="118">
        <v>55.084000000000003</v>
      </c>
      <c r="U137" s="118">
        <v>0.35099999999999998</v>
      </c>
      <c r="V137" s="118">
        <v>0.28899999999999998</v>
      </c>
      <c r="W137" s="118">
        <v>2.9780000000000002</v>
      </c>
      <c r="X137" s="118">
        <v>0.127</v>
      </c>
      <c r="Y137" s="118">
        <v>101.60899999999999</v>
      </c>
      <c r="Z137" s="118">
        <v>1.2829999999999999</v>
      </c>
      <c r="AA137" s="159">
        <v>100.327</v>
      </c>
      <c r="AB137" s="160"/>
      <c r="AC137" s="139">
        <f t="shared" si="2"/>
        <v>4.2646071188717258E-2</v>
      </c>
      <c r="AD137" s="118">
        <v>0.79054950889301834</v>
      </c>
      <c r="AE137" s="118">
        <v>1.8651784402996033E-2</v>
      </c>
      <c r="AF137" s="118">
        <v>0.19079870670398563</v>
      </c>
      <c r="AG137" s="118">
        <v>1</v>
      </c>
      <c r="AI137" s="118">
        <v>0.79054950889301834</v>
      </c>
      <c r="AJ137" s="118">
        <v>1.8651784402996033E-2</v>
      </c>
      <c r="AK137" s="118">
        <v>0.19079870670398563</v>
      </c>
      <c r="AL137" s="118">
        <v>1</v>
      </c>
    </row>
    <row r="138" spans="2:38" ht="17.25" customHeight="1">
      <c r="B138" s="143" t="s">
        <v>17</v>
      </c>
      <c r="C138" s="143" t="s">
        <v>51</v>
      </c>
      <c r="D138" s="73" t="s">
        <v>60</v>
      </c>
      <c r="E138" s="73">
        <v>32</v>
      </c>
      <c r="F138" s="174">
        <v>49</v>
      </c>
      <c r="G138" s="73">
        <v>0</v>
      </c>
      <c r="H138" s="41" t="s">
        <v>322</v>
      </c>
      <c r="I138" s="73" t="s">
        <v>59</v>
      </c>
      <c r="J138" s="113" t="s">
        <v>428</v>
      </c>
      <c r="K138" s="113" t="s">
        <v>297</v>
      </c>
      <c r="L138" s="118">
        <v>42.329000000000001</v>
      </c>
      <c r="M138" s="118">
        <v>0.16500000000000001</v>
      </c>
      <c r="N138" s="118"/>
      <c r="O138" s="158">
        <v>0</v>
      </c>
      <c r="P138" s="135">
        <v>0.105</v>
      </c>
      <c r="Q138" s="158">
        <v>3.7999999999999999E-2</v>
      </c>
      <c r="R138" s="158">
        <v>0</v>
      </c>
      <c r="S138" s="158">
        <v>6.8000000000000005E-2</v>
      </c>
      <c r="T138" s="118">
        <v>55.292999999999999</v>
      </c>
      <c r="U138" s="135">
        <v>0.13900000000000001</v>
      </c>
      <c r="V138" s="118">
        <v>0.16300000000000001</v>
      </c>
      <c r="W138" s="118">
        <v>3.226</v>
      </c>
      <c r="X138" s="118">
        <v>0.14399999999999999</v>
      </c>
      <c r="Y138" s="118">
        <v>101.669</v>
      </c>
      <c r="Z138" s="118">
        <v>1.391</v>
      </c>
      <c r="AA138" s="159">
        <v>100.27800000000001</v>
      </c>
      <c r="AB138" s="160"/>
      <c r="AC138" s="139">
        <f t="shared" si="2"/>
        <v>4.4637321760694355E-2</v>
      </c>
      <c r="AD138" s="118">
        <v>0.85638439076187944</v>
      </c>
      <c r="AE138" s="118">
        <v>2.1148479953003375E-2</v>
      </c>
      <c r="AF138" s="118">
        <v>0.12246712928511719</v>
      </c>
      <c r="AG138" s="118">
        <v>1</v>
      </c>
      <c r="AI138" s="118">
        <v>0.85638439076187944</v>
      </c>
      <c r="AJ138" s="118">
        <v>2.1148479953003375E-2</v>
      </c>
      <c r="AK138" s="118">
        <v>0.12246712928511719</v>
      </c>
      <c r="AL138" s="118">
        <v>1</v>
      </c>
    </row>
    <row r="139" spans="2:38" ht="17.25" customHeight="1">
      <c r="B139" s="143" t="s">
        <v>17</v>
      </c>
      <c r="C139" s="143" t="s">
        <v>51</v>
      </c>
      <c r="D139" s="73" t="s">
        <v>60</v>
      </c>
      <c r="E139" s="73">
        <v>32</v>
      </c>
      <c r="F139" s="174">
        <v>49</v>
      </c>
      <c r="G139" s="73">
        <v>0</v>
      </c>
      <c r="H139" s="41" t="s">
        <v>322</v>
      </c>
      <c r="I139" s="73" t="s">
        <v>59</v>
      </c>
      <c r="J139" s="113" t="s">
        <v>429</v>
      </c>
      <c r="K139" s="113" t="s">
        <v>297</v>
      </c>
      <c r="L139" s="118">
        <v>42.496000000000002</v>
      </c>
      <c r="M139" s="118">
        <v>7.0999999999999994E-2</v>
      </c>
      <c r="N139" s="118"/>
      <c r="O139" s="158">
        <v>0</v>
      </c>
      <c r="P139" s="135">
        <v>0.105</v>
      </c>
      <c r="Q139" s="158">
        <v>4.9000000000000002E-2</v>
      </c>
      <c r="R139" s="158">
        <v>0</v>
      </c>
      <c r="S139" s="158">
        <v>0</v>
      </c>
      <c r="T139" s="118">
        <v>54.991999999999997</v>
      </c>
      <c r="U139" s="118">
        <v>0.252</v>
      </c>
      <c r="V139" s="118">
        <v>0.24099999999999999</v>
      </c>
      <c r="W139" s="118">
        <v>3.0630000000000002</v>
      </c>
      <c r="X139" s="118">
        <v>0.14799999999999999</v>
      </c>
      <c r="Y139" s="118">
        <v>101.41800000000001</v>
      </c>
      <c r="Z139" s="118">
        <v>1.323</v>
      </c>
      <c r="AA139" s="159">
        <v>100.095</v>
      </c>
      <c r="AB139" s="160"/>
      <c r="AC139" s="139">
        <f t="shared" si="2"/>
        <v>4.8318641854391116E-2</v>
      </c>
      <c r="AD139" s="118">
        <v>0.81311388372710391</v>
      </c>
      <c r="AE139" s="118">
        <v>2.1735937729475692E-2</v>
      </c>
      <c r="AF139" s="118">
        <v>0.1651501785434204</v>
      </c>
      <c r="AG139" s="118">
        <v>1</v>
      </c>
      <c r="AI139" s="118">
        <v>0.81311388372710391</v>
      </c>
      <c r="AJ139" s="118">
        <v>2.1735937729475692E-2</v>
      </c>
      <c r="AK139" s="118">
        <v>0.1651501785434204</v>
      </c>
      <c r="AL139" s="118">
        <v>1</v>
      </c>
    </row>
    <row r="140" spans="2:38" ht="17.25" customHeight="1">
      <c r="B140" s="143" t="s">
        <v>17</v>
      </c>
      <c r="C140" s="143" t="s">
        <v>51</v>
      </c>
      <c r="D140" s="73" t="s">
        <v>60</v>
      </c>
      <c r="E140" s="73">
        <v>32</v>
      </c>
      <c r="F140" s="174">
        <v>49</v>
      </c>
      <c r="G140" s="73">
        <v>0</v>
      </c>
      <c r="H140" s="41" t="s">
        <v>322</v>
      </c>
      <c r="I140" s="73" t="s">
        <v>59</v>
      </c>
      <c r="J140" s="113" t="s">
        <v>430</v>
      </c>
      <c r="K140" s="113" t="s">
        <v>297</v>
      </c>
      <c r="L140" s="118">
        <v>42.167999999999999</v>
      </c>
      <c r="M140" s="118">
        <v>0.161</v>
      </c>
      <c r="N140" s="118"/>
      <c r="O140" s="158">
        <v>0</v>
      </c>
      <c r="P140" s="158">
        <v>3.2000000000000001E-2</v>
      </c>
      <c r="Q140" s="135">
        <v>0.161</v>
      </c>
      <c r="R140" s="158">
        <v>0</v>
      </c>
      <c r="S140" s="158">
        <v>0</v>
      </c>
      <c r="T140" s="118">
        <v>55.194000000000003</v>
      </c>
      <c r="U140" s="118">
        <v>0.252</v>
      </c>
      <c r="V140" s="118">
        <v>0.19900000000000001</v>
      </c>
      <c r="W140" s="118">
        <v>3.157</v>
      </c>
      <c r="X140" s="118">
        <v>0.121</v>
      </c>
      <c r="Y140" s="118">
        <v>101.446</v>
      </c>
      <c r="Z140" s="118">
        <v>1.357</v>
      </c>
      <c r="AA140" s="159">
        <v>100.089</v>
      </c>
      <c r="AB140" s="160"/>
      <c r="AC140" s="139">
        <f t="shared" si="2"/>
        <v>3.8327526132404179E-2</v>
      </c>
      <c r="AD140" s="118">
        <v>0.83806742766126896</v>
      </c>
      <c r="AE140" s="118">
        <v>1.7770597738287559E-2</v>
      </c>
      <c r="AF140" s="118">
        <v>0.14416197460044347</v>
      </c>
      <c r="AG140" s="118">
        <v>1</v>
      </c>
      <c r="AI140" s="118">
        <v>0.83806742766126896</v>
      </c>
      <c r="AJ140" s="118">
        <v>1.7770597738287559E-2</v>
      </c>
      <c r="AK140" s="118">
        <v>0.14416197460044347</v>
      </c>
      <c r="AL140" s="118">
        <v>1</v>
      </c>
    </row>
    <row r="141" spans="2:38" ht="17.25" customHeight="1">
      <c r="B141" s="143" t="s">
        <v>17</v>
      </c>
      <c r="C141" s="143" t="s">
        <v>51</v>
      </c>
      <c r="D141" s="73" t="s">
        <v>60</v>
      </c>
      <c r="E141" s="73">
        <v>32</v>
      </c>
      <c r="F141" s="174">
        <v>49</v>
      </c>
      <c r="G141" s="73">
        <v>0</v>
      </c>
      <c r="H141" s="41" t="s">
        <v>322</v>
      </c>
      <c r="I141" s="73" t="s">
        <v>59</v>
      </c>
      <c r="J141" s="113" t="s">
        <v>431</v>
      </c>
      <c r="K141" s="113" t="s">
        <v>297</v>
      </c>
      <c r="L141" s="118">
        <v>42.259</v>
      </c>
      <c r="M141" s="118">
        <v>7.6999999999999999E-2</v>
      </c>
      <c r="N141" s="118"/>
      <c r="O141" s="158">
        <v>6.0999999999999999E-2</v>
      </c>
      <c r="P141" s="158">
        <v>9.7000000000000003E-2</v>
      </c>
      <c r="Q141" s="158">
        <v>9.8000000000000004E-2</v>
      </c>
      <c r="R141" s="158">
        <v>0</v>
      </c>
      <c r="S141" s="158">
        <v>5.2999999999999999E-2</v>
      </c>
      <c r="T141" s="118">
        <v>55.072000000000003</v>
      </c>
      <c r="U141" s="118">
        <v>0.33100000000000002</v>
      </c>
      <c r="V141" s="118">
        <v>0.17199999999999999</v>
      </c>
      <c r="W141" s="118">
        <v>3.194</v>
      </c>
      <c r="X141" s="118">
        <v>0.154</v>
      </c>
      <c r="Y141" s="118">
        <v>101.57</v>
      </c>
      <c r="Z141" s="118">
        <v>1.38</v>
      </c>
      <c r="AA141" s="159">
        <v>100.19</v>
      </c>
      <c r="AB141" s="160"/>
      <c r="AC141" s="139">
        <f t="shared" si="2"/>
        <v>4.8215403882279274E-2</v>
      </c>
      <c r="AD141" s="118">
        <v>0.8478895672949297</v>
      </c>
      <c r="AE141" s="118">
        <v>2.2617124394184167E-2</v>
      </c>
      <c r="AF141" s="118">
        <v>0.12949330831088612</v>
      </c>
      <c r="AG141" s="118">
        <v>1</v>
      </c>
      <c r="AI141" s="118">
        <v>0.8478895672949297</v>
      </c>
      <c r="AJ141" s="118">
        <v>2.2617124394184167E-2</v>
      </c>
      <c r="AK141" s="118">
        <v>0.12949330831088612</v>
      </c>
      <c r="AL141" s="118">
        <v>1</v>
      </c>
    </row>
    <row r="142" spans="2:38" ht="17.25" customHeight="1">
      <c r="B142" s="143" t="s">
        <v>17</v>
      </c>
      <c r="C142" s="143" t="s">
        <v>51</v>
      </c>
      <c r="D142" s="73" t="s">
        <v>60</v>
      </c>
      <c r="E142" s="73">
        <v>32</v>
      </c>
      <c r="F142" s="174">
        <v>49</v>
      </c>
      <c r="G142" s="73">
        <v>0</v>
      </c>
      <c r="H142" s="41" t="s">
        <v>322</v>
      </c>
      <c r="I142" s="73" t="s">
        <v>59</v>
      </c>
      <c r="J142" s="113" t="s">
        <v>432</v>
      </c>
      <c r="K142" s="113" t="s">
        <v>297</v>
      </c>
      <c r="L142" s="118">
        <v>42.387999999999998</v>
      </c>
      <c r="M142" s="118">
        <v>9.8000000000000004E-2</v>
      </c>
      <c r="N142" s="118"/>
      <c r="O142" s="158">
        <v>0</v>
      </c>
      <c r="P142" s="158">
        <v>5.2999999999999999E-2</v>
      </c>
      <c r="Q142" s="135">
        <v>0.13900000000000001</v>
      </c>
      <c r="R142" s="158">
        <v>7.0000000000000007E-2</v>
      </c>
      <c r="S142" s="135">
        <v>0.20200000000000001</v>
      </c>
      <c r="T142" s="118">
        <v>55.093000000000004</v>
      </c>
      <c r="U142" s="135">
        <v>0.186</v>
      </c>
      <c r="V142" s="118">
        <v>0.17799999999999999</v>
      </c>
      <c r="W142" s="118">
        <v>3.2040000000000002</v>
      </c>
      <c r="X142" s="118">
        <v>0.126</v>
      </c>
      <c r="Y142" s="118">
        <v>101.73699999999999</v>
      </c>
      <c r="Z142" s="118">
        <v>1.3779999999999999</v>
      </c>
      <c r="AA142" s="159">
        <v>100.36</v>
      </c>
      <c r="AB142" s="160"/>
      <c r="AC142" s="139">
        <f t="shared" si="2"/>
        <v>3.9325842696629212E-2</v>
      </c>
      <c r="AD142" s="118">
        <v>0.85054419962835159</v>
      </c>
      <c r="AE142" s="118">
        <v>1.8504919958877954E-2</v>
      </c>
      <c r="AF142" s="118">
        <v>0.13095088041277045</v>
      </c>
      <c r="AG142" s="118">
        <v>1</v>
      </c>
      <c r="AI142" s="118">
        <v>0.85054419962835159</v>
      </c>
      <c r="AJ142" s="118">
        <v>1.8504919958877954E-2</v>
      </c>
      <c r="AK142" s="118">
        <v>0.13095088041277045</v>
      </c>
      <c r="AL142" s="118">
        <v>1</v>
      </c>
    </row>
    <row r="143" spans="2:38" ht="17.25" customHeight="1">
      <c r="B143" s="143" t="s">
        <v>17</v>
      </c>
      <c r="C143" s="143" t="s">
        <v>51</v>
      </c>
      <c r="D143" s="73" t="s">
        <v>60</v>
      </c>
      <c r="E143" s="73">
        <v>32</v>
      </c>
      <c r="F143" s="174">
        <v>49</v>
      </c>
      <c r="G143" s="73">
        <v>0</v>
      </c>
      <c r="H143" s="41" t="s">
        <v>322</v>
      </c>
      <c r="I143" s="73" t="s">
        <v>59</v>
      </c>
      <c r="J143" s="113" t="s">
        <v>433</v>
      </c>
      <c r="K143" s="113" t="s">
        <v>294</v>
      </c>
      <c r="L143" s="118">
        <v>41.44</v>
      </c>
      <c r="M143" s="118">
        <v>9.5000000000000001E-2</v>
      </c>
      <c r="N143" s="118"/>
      <c r="O143" s="158">
        <v>0</v>
      </c>
      <c r="P143" s="158">
        <v>6.0999999999999999E-2</v>
      </c>
      <c r="Q143" s="135">
        <v>0.14299999999999999</v>
      </c>
      <c r="R143" s="158">
        <v>0</v>
      </c>
      <c r="S143" s="158">
        <v>0.106</v>
      </c>
      <c r="T143" s="118">
        <v>54.274999999999999</v>
      </c>
      <c r="U143" s="118">
        <v>0.48399999999999999</v>
      </c>
      <c r="V143" s="118">
        <v>0.16800000000000001</v>
      </c>
      <c r="W143" s="118">
        <v>3.153</v>
      </c>
      <c r="X143" s="118">
        <v>0.13700000000000001</v>
      </c>
      <c r="Y143" s="118">
        <v>100.06</v>
      </c>
      <c r="Z143" s="118">
        <v>1.3580000000000001</v>
      </c>
      <c r="AA143" s="159">
        <v>98.700999999999993</v>
      </c>
      <c r="AB143" s="160"/>
      <c r="AC143" s="139">
        <f t="shared" si="2"/>
        <v>4.3450681890263243E-2</v>
      </c>
      <c r="AD143" s="118">
        <v>0.83700557472790016</v>
      </c>
      <c r="AE143" s="118">
        <v>2.0120428844176825E-2</v>
      </c>
      <c r="AF143" s="118">
        <v>0.14287399642792301</v>
      </c>
      <c r="AG143" s="118">
        <v>1</v>
      </c>
      <c r="AI143" s="118">
        <v>0.83700557472790016</v>
      </c>
      <c r="AJ143" s="118">
        <v>2.0120428844176825E-2</v>
      </c>
      <c r="AK143" s="118">
        <v>0.14287399642792301</v>
      </c>
      <c r="AL143" s="118">
        <v>1</v>
      </c>
    </row>
    <row r="144" spans="2:38" ht="17.25" customHeight="1">
      <c r="B144" s="143" t="s">
        <v>17</v>
      </c>
      <c r="C144" s="143" t="s">
        <v>51</v>
      </c>
      <c r="D144" s="73" t="s">
        <v>60</v>
      </c>
      <c r="E144" s="73">
        <v>32</v>
      </c>
      <c r="F144" s="174">
        <v>49</v>
      </c>
      <c r="G144" s="73">
        <v>0</v>
      </c>
      <c r="H144" s="41" t="s">
        <v>322</v>
      </c>
      <c r="I144" s="73" t="s">
        <v>59</v>
      </c>
      <c r="J144" s="113" t="s">
        <v>434</v>
      </c>
      <c r="K144" s="113" t="s">
        <v>294</v>
      </c>
      <c r="L144" s="118">
        <v>42.917999999999999</v>
      </c>
      <c r="M144" s="118">
        <v>8.8999999999999996E-2</v>
      </c>
      <c r="N144" s="118"/>
      <c r="O144" s="158">
        <v>1.2E-2</v>
      </c>
      <c r="P144" s="158">
        <v>4.0000000000000001E-3</v>
      </c>
      <c r="Q144" s="158">
        <v>9.4E-2</v>
      </c>
      <c r="R144" s="158">
        <v>0</v>
      </c>
      <c r="S144" s="158">
        <v>9.6000000000000002E-2</v>
      </c>
      <c r="T144" s="118">
        <v>54.871000000000002</v>
      </c>
      <c r="U144" s="135">
        <v>0.21199999999999999</v>
      </c>
      <c r="V144" s="118">
        <v>0.30199999999999999</v>
      </c>
      <c r="W144" s="118">
        <v>2.9540000000000002</v>
      </c>
      <c r="X144" s="118">
        <v>0.157</v>
      </c>
      <c r="Y144" s="118">
        <v>101.709</v>
      </c>
      <c r="Z144" s="118">
        <v>1.2789999999999999</v>
      </c>
      <c r="AA144" s="159">
        <v>100.43</v>
      </c>
      <c r="AB144" s="160"/>
      <c r="AC144" s="139">
        <f t="shared" si="2"/>
        <v>5.3148273527420443E-2</v>
      </c>
      <c r="AD144" s="118">
        <v>0.78417839129280598</v>
      </c>
      <c r="AE144" s="118">
        <v>2.3057717726538404E-2</v>
      </c>
      <c r="AF144" s="118">
        <v>0.19276389098065561</v>
      </c>
      <c r="AG144" s="118">
        <v>1</v>
      </c>
      <c r="AI144" s="118">
        <v>0.78417839129280598</v>
      </c>
      <c r="AJ144" s="118">
        <v>2.3057717726538404E-2</v>
      </c>
      <c r="AK144" s="118">
        <v>0.19276389098065561</v>
      </c>
      <c r="AL144" s="118">
        <v>1</v>
      </c>
    </row>
    <row r="145" spans="2:38" ht="17.25" customHeight="1">
      <c r="B145" s="143" t="s">
        <v>17</v>
      </c>
      <c r="C145" s="143" t="s">
        <v>51</v>
      </c>
      <c r="D145" s="73" t="s">
        <v>60</v>
      </c>
      <c r="E145" s="73">
        <v>32</v>
      </c>
      <c r="F145" s="174">
        <v>49</v>
      </c>
      <c r="G145" s="73">
        <v>0</v>
      </c>
      <c r="H145" s="41" t="s">
        <v>322</v>
      </c>
      <c r="I145" s="73" t="s">
        <v>59</v>
      </c>
      <c r="J145" s="113" t="s">
        <v>435</v>
      </c>
      <c r="K145" s="113" t="s">
        <v>294</v>
      </c>
      <c r="L145" s="118">
        <v>42.777999999999999</v>
      </c>
      <c r="M145" s="118">
        <v>9.7000000000000003E-2</v>
      </c>
      <c r="N145" s="118"/>
      <c r="O145" s="135">
        <v>0.11</v>
      </c>
      <c r="P145" s="158">
        <v>0.04</v>
      </c>
      <c r="Q145" s="135">
        <v>0.14299999999999999</v>
      </c>
      <c r="R145" s="158">
        <v>0.10299999999999999</v>
      </c>
      <c r="S145" s="158">
        <v>0.14499999999999999</v>
      </c>
      <c r="T145" s="118">
        <v>54.972999999999999</v>
      </c>
      <c r="U145" s="135">
        <v>0.192</v>
      </c>
      <c r="V145" s="118">
        <v>0.255</v>
      </c>
      <c r="W145" s="118">
        <v>3.0590000000000002</v>
      </c>
      <c r="X145" s="118">
        <v>0.14599999999999999</v>
      </c>
      <c r="Y145" s="118">
        <v>102.039</v>
      </c>
      <c r="Z145" s="118">
        <v>1.321</v>
      </c>
      <c r="AA145" s="159">
        <v>100.718</v>
      </c>
      <c r="AB145" s="160"/>
      <c r="AC145" s="139">
        <f t="shared" si="2"/>
        <v>4.7728015691402413E-2</v>
      </c>
      <c r="AD145" s="118">
        <v>0.81205203079373511</v>
      </c>
      <c r="AE145" s="118">
        <v>2.1442208841239534E-2</v>
      </c>
      <c r="AF145" s="118">
        <v>0.16650576036502535</v>
      </c>
      <c r="AG145" s="118">
        <v>1</v>
      </c>
      <c r="AI145" s="118">
        <v>0.81205203079373511</v>
      </c>
      <c r="AJ145" s="118">
        <v>2.1442208841239534E-2</v>
      </c>
      <c r="AK145" s="118">
        <v>0.16650576036502535</v>
      </c>
      <c r="AL145" s="118">
        <v>1</v>
      </c>
    </row>
    <row r="146" spans="2:38" ht="17.25" customHeight="1">
      <c r="B146" s="143" t="s">
        <v>17</v>
      </c>
      <c r="C146" s="143" t="s">
        <v>51</v>
      </c>
      <c r="D146" s="73" t="s">
        <v>60</v>
      </c>
      <c r="E146" s="73">
        <v>32</v>
      </c>
      <c r="F146" s="174">
        <v>49</v>
      </c>
      <c r="G146" s="73">
        <v>0</v>
      </c>
      <c r="H146" s="41" t="s">
        <v>322</v>
      </c>
      <c r="I146" s="73" t="s">
        <v>59</v>
      </c>
      <c r="J146" s="113" t="s">
        <v>436</v>
      </c>
      <c r="K146" s="113" t="s">
        <v>294</v>
      </c>
      <c r="L146" s="118">
        <v>41.667000000000002</v>
      </c>
      <c r="M146" s="118">
        <v>7.0000000000000007E-2</v>
      </c>
      <c r="N146" s="118"/>
      <c r="O146" s="135">
        <v>8.5999999999999993E-2</v>
      </c>
      <c r="P146" s="158">
        <v>0.02</v>
      </c>
      <c r="Q146" s="158">
        <v>7.9000000000000001E-2</v>
      </c>
      <c r="R146" s="158">
        <v>0.124</v>
      </c>
      <c r="S146" s="158">
        <v>2.9000000000000001E-2</v>
      </c>
      <c r="T146" s="118">
        <v>54.79</v>
      </c>
      <c r="U146" s="135">
        <v>0.186</v>
      </c>
      <c r="V146" s="118">
        <v>0.20899999999999999</v>
      </c>
      <c r="W146" s="118">
        <v>3.089</v>
      </c>
      <c r="X146" s="118">
        <v>0.13800000000000001</v>
      </c>
      <c r="Y146" s="118">
        <v>100.48699999999999</v>
      </c>
      <c r="Z146" s="118">
        <v>1.3320000000000001</v>
      </c>
      <c r="AA146" s="159">
        <v>99.155000000000001</v>
      </c>
      <c r="AB146" s="160"/>
      <c r="AC146" s="139">
        <f t="shared" si="2"/>
        <v>4.4674651990935579E-2</v>
      </c>
      <c r="AD146" s="118">
        <v>0.82001592779400057</v>
      </c>
      <c r="AE146" s="118">
        <v>2.0267293288294904E-2</v>
      </c>
      <c r="AF146" s="118">
        <v>0.15971677891770453</v>
      </c>
      <c r="AG146" s="118">
        <v>1</v>
      </c>
      <c r="AI146" s="118">
        <v>0.82001592779400057</v>
      </c>
      <c r="AJ146" s="118">
        <v>2.0267293288294904E-2</v>
      </c>
      <c r="AK146" s="118">
        <v>0.15971677891770453</v>
      </c>
      <c r="AL146" s="118">
        <v>1</v>
      </c>
    </row>
    <row r="147" spans="2:38" ht="17.25" customHeight="1">
      <c r="B147" s="143" t="s">
        <v>17</v>
      </c>
      <c r="C147" s="143" t="s">
        <v>51</v>
      </c>
      <c r="D147" s="73" t="s">
        <v>60</v>
      </c>
      <c r="E147" s="73">
        <v>32</v>
      </c>
      <c r="F147" s="174">
        <v>49</v>
      </c>
      <c r="G147" s="73">
        <v>0</v>
      </c>
      <c r="H147" s="41" t="s">
        <v>322</v>
      </c>
      <c r="I147" s="73" t="s">
        <v>59</v>
      </c>
      <c r="J147" s="113" t="s">
        <v>437</v>
      </c>
      <c r="K147" s="113" t="s">
        <v>294</v>
      </c>
      <c r="L147" s="118">
        <v>42.648000000000003</v>
      </c>
      <c r="M147" s="118">
        <v>5.0999999999999997E-2</v>
      </c>
      <c r="N147" s="118"/>
      <c r="O147" s="158">
        <v>0</v>
      </c>
      <c r="P147" s="158">
        <v>0</v>
      </c>
      <c r="Q147" s="135">
        <v>0.15</v>
      </c>
      <c r="R147" s="135">
        <v>0.216</v>
      </c>
      <c r="S147" s="158">
        <v>0</v>
      </c>
      <c r="T147" s="118">
        <v>55.271999999999998</v>
      </c>
      <c r="U147" s="135">
        <v>7.2999999999999995E-2</v>
      </c>
      <c r="V147" s="118">
        <v>0.152</v>
      </c>
      <c r="W147" s="118">
        <v>3.2570000000000001</v>
      </c>
      <c r="X147" s="118">
        <v>0.14699999999999999</v>
      </c>
      <c r="Y147" s="118">
        <v>101.968</v>
      </c>
      <c r="Z147" s="118">
        <v>1.405</v>
      </c>
      <c r="AA147" s="159">
        <v>100.563</v>
      </c>
      <c r="AB147" s="160"/>
      <c r="AC147" s="139">
        <f t="shared" si="2"/>
        <v>4.5133558489407428E-2</v>
      </c>
      <c r="AD147" s="118">
        <v>0.86461375099548721</v>
      </c>
      <c r="AE147" s="118">
        <v>2.1589073285357613E-2</v>
      </c>
      <c r="AF147" s="118">
        <v>0.11379717571915518</v>
      </c>
      <c r="AG147" s="118">
        <v>1</v>
      </c>
      <c r="AI147" s="118">
        <v>0.86461375099548721</v>
      </c>
      <c r="AJ147" s="118">
        <v>2.1589073285357613E-2</v>
      </c>
      <c r="AK147" s="118">
        <v>0.11379717571915518</v>
      </c>
      <c r="AL147" s="118">
        <v>1</v>
      </c>
    </row>
    <row r="148" spans="2:38" ht="17.25" customHeight="1">
      <c r="B148" s="143" t="s">
        <v>17</v>
      </c>
      <c r="C148" s="143" t="s">
        <v>51</v>
      </c>
      <c r="D148" s="73" t="s">
        <v>60</v>
      </c>
      <c r="E148" s="73">
        <v>32</v>
      </c>
      <c r="F148" s="174">
        <v>49</v>
      </c>
      <c r="G148" s="73">
        <v>0</v>
      </c>
      <c r="H148" s="41" t="s">
        <v>322</v>
      </c>
      <c r="I148" s="73" t="s">
        <v>59</v>
      </c>
      <c r="J148" s="113" t="s">
        <v>438</v>
      </c>
      <c r="K148" s="113" t="s">
        <v>294</v>
      </c>
      <c r="L148" s="118">
        <v>42.494</v>
      </c>
      <c r="M148" s="118">
        <v>7.2999999999999995E-2</v>
      </c>
      <c r="N148" s="118"/>
      <c r="O148" s="158">
        <v>1.2E-2</v>
      </c>
      <c r="P148" s="158">
        <v>3.2000000000000001E-2</v>
      </c>
      <c r="Q148" s="135">
        <v>0.16500000000000001</v>
      </c>
      <c r="R148" s="158">
        <v>0.13500000000000001</v>
      </c>
      <c r="S148" s="158">
        <v>1.9E-2</v>
      </c>
      <c r="T148" s="118">
        <v>55.052999999999997</v>
      </c>
      <c r="U148" s="135">
        <v>0.219</v>
      </c>
      <c r="V148" s="118">
        <v>0.19800000000000001</v>
      </c>
      <c r="W148" s="118">
        <v>3.1619999999999999</v>
      </c>
      <c r="X148" s="118">
        <v>0.13200000000000001</v>
      </c>
      <c r="Y148" s="118">
        <v>101.696</v>
      </c>
      <c r="Z148" s="118">
        <v>1.361</v>
      </c>
      <c r="AA148" s="159">
        <v>100.33499999999999</v>
      </c>
      <c r="AB148" s="160"/>
      <c r="AC148" s="139">
        <f t="shared" si="2"/>
        <v>4.1745730550284632E-2</v>
      </c>
      <c r="AD148" s="118">
        <v>0.83939474382797985</v>
      </c>
      <c r="AE148" s="118">
        <v>1.9386106623586429E-2</v>
      </c>
      <c r="AF148" s="118">
        <v>0.14121914954843373</v>
      </c>
      <c r="AG148" s="118">
        <v>1</v>
      </c>
      <c r="AI148" s="118">
        <v>0.83939474382797985</v>
      </c>
      <c r="AJ148" s="118">
        <v>1.9386106623586429E-2</v>
      </c>
      <c r="AK148" s="118">
        <v>0.14121914954843373</v>
      </c>
      <c r="AL148" s="118">
        <v>1</v>
      </c>
    </row>
    <row r="149" spans="2:38" ht="17.25" customHeight="1">
      <c r="B149" s="143" t="s">
        <v>17</v>
      </c>
      <c r="C149" s="143" t="s">
        <v>51</v>
      </c>
      <c r="D149" s="73" t="s">
        <v>60</v>
      </c>
      <c r="E149" s="73">
        <v>32</v>
      </c>
      <c r="F149" s="174">
        <v>49</v>
      </c>
      <c r="G149" s="73">
        <v>0</v>
      </c>
      <c r="H149" s="41" t="s">
        <v>322</v>
      </c>
      <c r="I149" s="73" t="s">
        <v>59</v>
      </c>
      <c r="J149" s="113" t="s">
        <v>439</v>
      </c>
      <c r="K149" s="113" t="s">
        <v>294</v>
      </c>
      <c r="L149" s="118">
        <v>42.610999999999997</v>
      </c>
      <c r="M149" s="118">
        <v>6.7000000000000004E-2</v>
      </c>
      <c r="N149" s="118"/>
      <c r="O149" s="158">
        <v>2.5000000000000001E-2</v>
      </c>
      <c r="P149" s="158">
        <v>6.9000000000000006E-2</v>
      </c>
      <c r="Q149" s="158">
        <v>4.4999999999999998E-2</v>
      </c>
      <c r="R149" s="158">
        <v>0.151</v>
      </c>
      <c r="S149" s="158">
        <v>6.3E-2</v>
      </c>
      <c r="T149" s="118">
        <v>55.512</v>
      </c>
      <c r="U149" s="135">
        <v>7.2999999999999995E-2</v>
      </c>
      <c r="V149" s="118">
        <v>0.32800000000000001</v>
      </c>
      <c r="W149" s="118">
        <v>2.9159999999999999</v>
      </c>
      <c r="X149" s="118">
        <v>0.127</v>
      </c>
      <c r="Y149" s="118">
        <v>101.988</v>
      </c>
      <c r="Z149" s="118">
        <v>1.2569999999999999</v>
      </c>
      <c r="AA149" s="159">
        <v>100.73099999999999</v>
      </c>
      <c r="AB149" s="160"/>
      <c r="AC149" s="139">
        <f t="shared" si="2"/>
        <v>4.3552812071330591E-2</v>
      </c>
      <c r="AD149" s="118">
        <v>0.77409078842580303</v>
      </c>
      <c r="AE149" s="118">
        <v>1.8651784402996033E-2</v>
      </c>
      <c r="AF149" s="118">
        <v>0.20725742717120094</v>
      </c>
      <c r="AG149" s="118">
        <v>1</v>
      </c>
      <c r="AI149" s="118">
        <v>0.77409078842580303</v>
      </c>
      <c r="AJ149" s="118">
        <v>1.8651784402996033E-2</v>
      </c>
      <c r="AK149" s="118">
        <v>0.20725742717120094</v>
      </c>
      <c r="AL149" s="118">
        <v>1</v>
      </c>
    </row>
    <row r="150" spans="2:38" ht="17.25" customHeight="1">
      <c r="B150" s="143" t="s">
        <v>17</v>
      </c>
      <c r="C150" s="143" t="s">
        <v>51</v>
      </c>
      <c r="D150" s="73" t="s">
        <v>60</v>
      </c>
      <c r="E150" s="73">
        <v>32</v>
      </c>
      <c r="F150" s="174">
        <v>49</v>
      </c>
      <c r="G150" s="73">
        <v>0</v>
      </c>
      <c r="H150" s="41" t="s">
        <v>322</v>
      </c>
      <c r="I150" s="73" t="s">
        <v>59</v>
      </c>
      <c r="J150" s="113" t="s">
        <v>440</v>
      </c>
      <c r="K150" s="113" t="s">
        <v>294</v>
      </c>
      <c r="L150" s="118">
        <v>42.255000000000003</v>
      </c>
      <c r="M150" s="118">
        <v>0.13200000000000001</v>
      </c>
      <c r="N150" s="118"/>
      <c r="O150" s="158">
        <v>0</v>
      </c>
      <c r="P150" s="158">
        <v>0</v>
      </c>
      <c r="Q150" s="135">
        <v>0.161</v>
      </c>
      <c r="R150" s="158">
        <v>1.0999999999999999E-2</v>
      </c>
      <c r="S150" s="158">
        <v>0</v>
      </c>
      <c r="T150" s="118">
        <v>55.084000000000003</v>
      </c>
      <c r="U150" s="135">
        <v>0.19900000000000001</v>
      </c>
      <c r="V150" s="118">
        <v>0.245</v>
      </c>
      <c r="W150" s="118">
        <v>3.0510000000000002</v>
      </c>
      <c r="X150" s="118">
        <v>0.14199999999999999</v>
      </c>
      <c r="Y150" s="118">
        <v>101.28100000000001</v>
      </c>
      <c r="Z150" s="118">
        <v>1.3169999999999999</v>
      </c>
      <c r="AA150" s="159">
        <v>99.963999999999999</v>
      </c>
      <c r="AB150" s="160"/>
      <c r="AC150" s="139">
        <f t="shared" si="2"/>
        <v>4.6542117338577507E-2</v>
      </c>
      <c r="AD150" s="118">
        <v>0.80992832492699762</v>
      </c>
      <c r="AE150" s="118">
        <v>2.0854751064767217E-2</v>
      </c>
      <c r="AF150" s="118">
        <v>0.16921692400823515</v>
      </c>
      <c r="AG150" s="118">
        <v>1</v>
      </c>
      <c r="AI150" s="118">
        <v>0.80992832492699762</v>
      </c>
      <c r="AJ150" s="118">
        <v>2.0854751064767217E-2</v>
      </c>
      <c r="AK150" s="118">
        <v>0.16921692400823515</v>
      </c>
      <c r="AL150" s="118">
        <v>1</v>
      </c>
    </row>
    <row r="151" spans="2:38" ht="17.25" customHeight="1">
      <c r="B151" s="143" t="s">
        <v>17</v>
      </c>
      <c r="C151" s="143" t="s">
        <v>51</v>
      </c>
      <c r="D151" s="143" t="s">
        <v>58</v>
      </c>
      <c r="E151" s="143">
        <v>32.200000000000003</v>
      </c>
      <c r="F151" s="143">
        <v>50.2</v>
      </c>
      <c r="G151" s="143">
        <v>0</v>
      </c>
      <c r="H151" s="41" t="s">
        <v>322</v>
      </c>
      <c r="I151" s="73" t="s">
        <v>49</v>
      </c>
      <c r="J151" s="157" t="s">
        <v>441</v>
      </c>
      <c r="K151" s="157" t="s">
        <v>294</v>
      </c>
      <c r="L151" s="118">
        <v>41.511000000000003</v>
      </c>
      <c r="M151" s="118">
        <v>6.9000000000000006E-2</v>
      </c>
      <c r="N151" s="158">
        <v>0</v>
      </c>
      <c r="O151" s="158">
        <v>0</v>
      </c>
      <c r="P151" s="158">
        <v>0</v>
      </c>
      <c r="Q151" s="135">
        <v>0.11700000000000001</v>
      </c>
      <c r="R151" s="158">
        <v>0.02</v>
      </c>
      <c r="S151" s="158">
        <v>1.2999999999999999E-2</v>
      </c>
      <c r="T151" s="118">
        <v>55.127000000000002</v>
      </c>
      <c r="U151" s="135">
        <v>6.0999999999999999E-2</v>
      </c>
      <c r="V151" s="118"/>
      <c r="W151" s="118">
        <v>2.93</v>
      </c>
      <c r="X151" s="118">
        <v>0.111</v>
      </c>
      <c r="Y151" s="118">
        <v>99.959000000000003</v>
      </c>
      <c r="Z151" s="118">
        <v>1.2589999999999999</v>
      </c>
      <c r="AA151" s="159">
        <v>98.7</v>
      </c>
      <c r="AB151" s="160"/>
      <c r="AC151" s="139">
        <f t="shared" si="2"/>
        <v>3.7883959044368601E-2</v>
      </c>
      <c r="AD151" s="118">
        <v>0.77780727369259361</v>
      </c>
      <c r="AE151" s="118">
        <v>1.6301953297106771E-2</v>
      </c>
      <c r="AF151" s="118">
        <v>0.20589077301029962</v>
      </c>
      <c r="AG151" s="118">
        <v>1</v>
      </c>
      <c r="AI151" s="118">
        <v>0.77780727369259361</v>
      </c>
      <c r="AJ151" s="118">
        <v>1.6301953297106771E-2</v>
      </c>
      <c r="AK151" s="118">
        <v>0.20589077301029962</v>
      </c>
      <c r="AL151" s="118">
        <v>1</v>
      </c>
    </row>
    <row r="152" spans="2:38" ht="17.25" customHeight="1">
      <c r="B152" s="143" t="s">
        <v>17</v>
      </c>
      <c r="C152" s="143" t="s">
        <v>51</v>
      </c>
      <c r="D152" s="143" t="s">
        <v>58</v>
      </c>
      <c r="E152" s="143">
        <v>32.200000000000003</v>
      </c>
      <c r="F152" s="143">
        <v>50.2</v>
      </c>
      <c r="G152" s="143">
        <v>0</v>
      </c>
      <c r="H152" s="41" t="s">
        <v>322</v>
      </c>
      <c r="I152" s="73" t="s">
        <v>49</v>
      </c>
      <c r="J152" s="157" t="s">
        <v>442</v>
      </c>
      <c r="K152" s="157" t="s">
        <v>297</v>
      </c>
      <c r="L152" s="118">
        <v>41.582000000000001</v>
      </c>
      <c r="M152" s="118">
        <v>0.106</v>
      </c>
      <c r="N152" s="158">
        <v>0</v>
      </c>
      <c r="O152" s="158">
        <v>1.0999999999999999E-2</v>
      </c>
      <c r="P152" s="158">
        <v>5.6000000000000001E-2</v>
      </c>
      <c r="Q152" s="135">
        <v>0.113</v>
      </c>
      <c r="R152" s="158">
        <v>3.5000000000000003E-2</v>
      </c>
      <c r="S152" s="158">
        <v>2.5999999999999999E-2</v>
      </c>
      <c r="T152" s="118">
        <v>55.082999999999998</v>
      </c>
      <c r="U152" s="135">
        <v>0.16400000000000001</v>
      </c>
      <c r="V152" s="118"/>
      <c r="W152" s="118">
        <v>3.028</v>
      </c>
      <c r="X152" s="118">
        <v>0.123</v>
      </c>
      <c r="Y152" s="118">
        <v>100.32599999999999</v>
      </c>
      <c r="Z152" s="118">
        <v>1.3029999999999999</v>
      </c>
      <c r="AA152" s="159">
        <v>99.022999999999996</v>
      </c>
      <c r="AB152" s="160"/>
      <c r="AC152" s="139">
        <f t="shared" si="2"/>
        <v>4.0620871862615586E-2</v>
      </c>
      <c r="AD152" s="118">
        <v>0.80382267056012746</v>
      </c>
      <c r="AE152" s="118">
        <v>1.8064326626523717E-2</v>
      </c>
      <c r="AF152" s="118">
        <v>0.17811300281334883</v>
      </c>
      <c r="AG152" s="118">
        <v>1</v>
      </c>
      <c r="AI152" s="118">
        <v>0.80382267056012746</v>
      </c>
      <c r="AJ152" s="118">
        <v>1.8064326626523717E-2</v>
      </c>
      <c r="AK152" s="118">
        <v>0.17811300281334883</v>
      </c>
      <c r="AL152" s="118">
        <v>1</v>
      </c>
    </row>
    <row r="153" spans="2:38" ht="17.25" customHeight="1">
      <c r="B153" s="143" t="s">
        <v>17</v>
      </c>
      <c r="C153" s="143" t="s">
        <v>51</v>
      </c>
      <c r="D153" s="143" t="s">
        <v>58</v>
      </c>
      <c r="E153" s="143">
        <v>32.200000000000003</v>
      </c>
      <c r="F153" s="143">
        <v>50.2</v>
      </c>
      <c r="G153" s="143">
        <v>0</v>
      </c>
      <c r="H153" s="41" t="s">
        <v>322</v>
      </c>
      <c r="I153" s="73" t="s">
        <v>49</v>
      </c>
      <c r="J153" s="157" t="s">
        <v>443</v>
      </c>
      <c r="K153" s="157" t="s">
        <v>294</v>
      </c>
      <c r="L153" s="118">
        <v>41.402000000000001</v>
      </c>
      <c r="M153" s="118">
        <v>8.2000000000000003E-2</v>
      </c>
      <c r="N153" s="158">
        <v>0</v>
      </c>
      <c r="O153" s="158">
        <v>0</v>
      </c>
      <c r="P153" s="158">
        <v>4.8000000000000001E-2</v>
      </c>
      <c r="Q153" s="135">
        <v>0.14799999999999999</v>
      </c>
      <c r="R153" s="158">
        <v>0</v>
      </c>
      <c r="S153" s="158">
        <v>0</v>
      </c>
      <c r="T153" s="118">
        <v>54.874000000000002</v>
      </c>
      <c r="U153" s="135">
        <v>0.188</v>
      </c>
      <c r="V153" s="118"/>
      <c r="W153" s="118">
        <v>2.9580000000000002</v>
      </c>
      <c r="X153" s="118">
        <v>0.10100000000000001</v>
      </c>
      <c r="Y153" s="118">
        <v>99.802999999999997</v>
      </c>
      <c r="Z153" s="118">
        <v>1.2689999999999999</v>
      </c>
      <c r="AA153" s="159">
        <v>98.534000000000006</v>
      </c>
      <c r="AB153" s="160"/>
      <c r="AC153" s="139">
        <f t="shared" si="2"/>
        <v>3.4144692359702501E-2</v>
      </c>
      <c r="AD153" s="118">
        <v>0.78524024422617478</v>
      </c>
      <c r="AE153" s="118">
        <v>1.4833308855925981E-2</v>
      </c>
      <c r="AF153" s="118">
        <v>0.19992644691789924</v>
      </c>
      <c r="AG153" s="118">
        <v>1</v>
      </c>
      <c r="AI153" s="118">
        <v>0.78524024422617478</v>
      </c>
      <c r="AJ153" s="118">
        <v>1.4833308855925981E-2</v>
      </c>
      <c r="AK153" s="118">
        <v>0.19992644691789924</v>
      </c>
      <c r="AL153" s="118">
        <v>1</v>
      </c>
    </row>
    <row r="154" spans="2:38" ht="17.25" customHeight="1">
      <c r="B154" s="143" t="s">
        <v>17</v>
      </c>
      <c r="C154" s="143" t="s">
        <v>51</v>
      </c>
      <c r="D154" s="143" t="s">
        <v>58</v>
      </c>
      <c r="E154" s="143">
        <v>32.200000000000003</v>
      </c>
      <c r="F154" s="143">
        <v>50.2</v>
      </c>
      <c r="G154" s="143">
        <v>0</v>
      </c>
      <c r="H154" s="41" t="s">
        <v>322</v>
      </c>
      <c r="I154" s="73" t="s">
        <v>49</v>
      </c>
      <c r="J154" s="157" t="s">
        <v>444</v>
      </c>
      <c r="K154" s="157" t="s">
        <v>294</v>
      </c>
      <c r="L154" s="118">
        <v>41.359000000000002</v>
      </c>
      <c r="M154" s="118">
        <v>9.8000000000000004E-2</v>
      </c>
      <c r="N154" s="158">
        <v>0</v>
      </c>
      <c r="O154" s="158">
        <v>0</v>
      </c>
      <c r="P154" s="158">
        <v>7.3999999999999996E-2</v>
      </c>
      <c r="Q154" s="135">
        <v>0.20200000000000001</v>
      </c>
      <c r="R154" s="158">
        <v>0</v>
      </c>
      <c r="S154" s="135">
        <v>0.19800000000000001</v>
      </c>
      <c r="T154" s="118">
        <v>55.091000000000001</v>
      </c>
      <c r="U154" s="135">
        <v>0.17599999999999999</v>
      </c>
      <c r="V154" s="118"/>
      <c r="W154" s="118">
        <v>2.984</v>
      </c>
      <c r="X154" s="118">
        <v>0.106</v>
      </c>
      <c r="Y154" s="118">
        <v>100.29</v>
      </c>
      <c r="Z154" s="118">
        <v>1.2809999999999999</v>
      </c>
      <c r="AA154" s="159">
        <v>99.009</v>
      </c>
      <c r="AB154" s="160"/>
      <c r="AC154" s="139">
        <f t="shared" si="2"/>
        <v>3.5522788203753347E-2</v>
      </c>
      <c r="AD154" s="118">
        <v>0.79214228829307143</v>
      </c>
      <c r="AE154" s="118">
        <v>1.5567631076516375E-2</v>
      </c>
      <c r="AF154" s="118">
        <v>0.1922900806304122</v>
      </c>
      <c r="AG154" s="118">
        <v>1</v>
      </c>
      <c r="AI154" s="118">
        <v>0.79214228829307143</v>
      </c>
      <c r="AJ154" s="118">
        <v>1.5567631076516375E-2</v>
      </c>
      <c r="AK154" s="118">
        <v>0.1922900806304122</v>
      </c>
      <c r="AL154" s="118">
        <v>1</v>
      </c>
    </row>
    <row r="155" spans="2:38" ht="17.25" customHeight="1">
      <c r="B155" s="143" t="s">
        <v>17</v>
      </c>
      <c r="C155" s="143" t="s">
        <v>51</v>
      </c>
      <c r="D155" s="143" t="s">
        <v>58</v>
      </c>
      <c r="E155" s="143">
        <v>32.200000000000003</v>
      </c>
      <c r="F155" s="143">
        <v>50.2</v>
      </c>
      <c r="G155" s="143">
        <v>0</v>
      </c>
      <c r="H155" s="41" t="s">
        <v>322</v>
      </c>
      <c r="I155" s="73" t="s">
        <v>49</v>
      </c>
      <c r="J155" s="157" t="s">
        <v>445</v>
      </c>
      <c r="K155" s="157" t="s">
        <v>294</v>
      </c>
      <c r="L155" s="118">
        <v>41.228000000000002</v>
      </c>
      <c r="M155" s="118">
        <v>0.19500000000000001</v>
      </c>
      <c r="N155" s="135">
        <v>0.03</v>
      </c>
      <c r="O155" s="158">
        <v>0</v>
      </c>
      <c r="P155" s="158">
        <v>1.0999999999999999E-2</v>
      </c>
      <c r="Q155" s="135">
        <v>0.151</v>
      </c>
      <c r="R155" s="158">
        <v>0</v>
      </c>
      <c r="S155" s="158">
        <v>2.5999999999999999E-2</v>
      </c>
      <c r="T155" s="118">
        <v>55.057000000000002</v>
      </c>
      <c r="U155" s="135">
        <v>0.127</v>
      </c>
      <c r="V155" s="118"/>
      <c r="W155" s="118">
        <v>3.0259999999999998</v>
      </c>
      <c r="X155" s="118">
        <v>9.6000000000000002E-2</v>
      </c>
      <c r="Y155" s="118">
        <v>99.947999999999993</v>
      </c>
      <c r="Z155" s="118">
        <v>1.296</v>
      </c>
      <c r="AA155" s="159">
        <v>98.652000000000001</v>
      </c>
      <c r="AB155" s="160"/>
      <c r="AC155" s="139">
        <f t="shared" si="2"/>
        <v>3.1725049570389956E-2</v>
      </c>
      <c r="AD155" s="118">
        <v>0.80329174409344306</v>
      </c>
      <c r="AE155" s="118">
        <v>1.4098986635335585E-2</v>
      </c>
      <c r="AF155" s="118">
        <v>0.18260926927122134</v>
      </c>
      <c r="AG155" s="118">
        <v>1</v>
      </c>
      <c r="AI155" s="118">
        <v>0.80329174409344306</v>
      </c>
      <c r="AJ155" s="118">
        <v>1.4098986635335585E-2</v>
      </c>
      <c r="AK155" s="118">
        <v>0.18260926927122134</v>
      </c>
      <c r="AL155" s="118">
        <v>1</v>
      </c>
    </row>
    <row r="156" spans="2:38" ht="17.25" customHeight="1">
      <c r="B156" s="143" t="s">
        <v>17</v>
      </c>
      <c r="C156" s="143" t="s">
        <v>51</v>
      </c>
      <c r="D156" s="143" t="s">
        <v>58</v>
      </c>
      <c r="E156" s="143">
        <v>32.200000000000003</v>
      </c>
      <c r="F156" s="143">
        <v>50.2</v>
      </c>
      <c r="G156" s="143">
        <v>0</v>
      </c>
      <c r="H156" s="41" t="s">
        <v>322</v>
      </c>
      <c r="I156" s="73" t="s">
        <v>49</v>
      </c>
      <c r="J156" s="157" t="s">
        <v>446</v>
      </c>
      <c r="K156" s="157" t="s">
        <v>297</v>
      </c>
      <c r="L156" s="118">
        <v>41.912999999999997</v>
      </c>
      <c r="M156" s="118">
        <v>0.129</v>
      </c>
      <c r="N156" s="135">
        <v>1.0999999999999999E-2</v>
      </c>
      <c r="O156" s="135">
        <v>0.157</v>
      </c>
      <c r="P156" s="158">
        <v>3.3000000000000002E-2</v>
      </c>
      <c r="Q156" s="158">
        <v>8.5999999999999993E-2</v>
      </c>
      <c r="R156" s="158">
        <v>7.3999999999999996E-2</v>
      </c>
      <c r="S156" s="158">
        <v>7.4999999999999997E-2</v>
      </c>
      <c r="T156" s="118">
        <v>55.046999999999997</v>
      </c>
      <c r="U156" s="135">
        <v>0.127</v>
      </c>
      <c r="V156" s="118"/>
      <c r="W156" s="118">
        <v>3.1230000000000002</v>
      </c>
      <c r="X156" s="118">
        <v>0.1</v>
      </c>
      <c r="Y156" s="118">
        <v>100.876</v>
      </c>
      <c r="Z156" s="118">
        <v>1.3380000000000001</v>
      </c>
      <c r="AA156" s="159">
        <v>99.537999999999997</v>
      </c>
      <c r="AB156" s="160"/>
      <c r="AC156" s="139">
        <f t="shared" si="2"/>
        <v>3.2020493115593983E-2</v>
      </c>
      <c r="AD156" s="118">
        <v>0.82904167772763482</v>
      </c>
      <c r="AE156" s="118">
        <v>1.4686444411807902E-2</v>
      </c>
      <c r="AF156" s="118">
        <v>0.15627187786055727</v>
      </c>
      <c r="AG156" s="118">
        <v>1</v>
      </c>
      <c r="AI156" s="118">
        <v>0.82904167772763482</v>
      </c>
      <c r="AJ156" s="118">
        <v>1.4686444411807902E-2</v>
      </c>
      <c r="AK156" s="118">
        <v>0.15627187786055727</v>
      </c>
      <c r="AL156" s="118">
        <v>1</v>
      </c>
    </row>
    <row r="157" spans="2:38" ht="17.25" customHeight="1">
      <c r="B157" s="143" t="s">
        <v>17</v>
      </c>
      <c r="C157" s="143" t="s">
        <v>51</v>
      </c>
      <c r="D157" s="143" t="s">
        <v>58</v>
      </c>
      <c r="E157" s="143">
        <v>32.200000000000003</v>
      </c>
      <c r="F157" s="143">
        <v>50.2</v>
      </c>
      <c r="G157" s="143">
        <v>0</v>
      </c>
      <c r="H157" s="41" t="s">
        <v>322</v>
      </c>
      <c r="I157" s="73" t="s">
        <v>49</v>
      </c>
      <c r="J157" s="157" t="s">
        <v>447</v>
      </c>
      <c r="K157" s="157" t="s">
        <v>297</v>
      </c>
      <c r="L157" s="118">
        <v>41.252000000000002</v>
      </c>
      <c r="M157" s="118">
        <v>0.114</v>
      </c>
      <c r="N157" s="135">
        <v>2.9000000000000001E-2</v>
      </c>
      <c r="O157" s="158">
        <v>5.6000000000000001E-2</v>
      </c>
      <c r="P157" s="158">
        <v>0</v>
      </c>
      <c r="Q157" s="158">
        <v>0</v>
      </c>
      <c r="R157" s="158">
        <v>0</v>
      </c>
      <c r="S157" s="158">
        <v>0</v>
      </c>
      <c r="T157" s="118">
        <v>55.084000000000003</v>
      </c>
      <c r="U157" s="118">
        <v>0.47299999999999998</v>
      </c>
      <c r="V157" s="118"/>
      <c r="W157" s="118">
        <v>3.1709999999999998</v>
      </c>
      <c r="X157" s="118">
        <v>0.106</v>
      </c>
      <c r="Y157" s="118">
        <v>100.286</v>
      </c>
      <c r="Z157" s="118">
        <v>1.359</v>
      </c>
      <c r="AA157" s="159">
        <v>98.927000000000007</v>
      </c>
      <c r="AB157" s="160"/>
      <c r="AC157" s="139">
        <f t="shared" si="2"/>
        <v>3.3427940712708923E-2</v>
      </c>
      <c r="AD157" s="118">
        <v>0.84178391292805943</v>
      </c>
      <c r="AE157" s="118">
        <v>1.5567631076516375E-2</v>
      </c>
      <c r="AF157" s="118">
        <v>0.14264845599542419</v>
      </c>
      <c r="AG157" s="118">
        <v>1</v>
      </c>
      <c r="AI157" s="118">
        <v>0.84178391292805943</v>
      </c>
      <c r="AJ157" s="118">
        <v>1.5567631076516375E-2</v>
      </c>
      <c r="AK157" s="118">
        <v>0.14264845599542419</v>
      </c>
      <c r="AL157" s="118">
        <v>1</v>
      </c>
    </row>
    <row r="158" spans="2:38" ht="17.25" customHeight="1">
      <c r="B158" s="143" t="s">
        <v>17</v>
      </c>
      <c r="C158" s="143" t="s">
        <v>51</v>
      </c>
      <c r="D158" s="143" t="s">
        <v>58</v>
      </c>
      <c r="E158" s="143">
        <v>32.200000000000003</v>
      </c>
      <c r="F158" s="143">
        <v>50.2</v>
      </c>
      <c r="G158" s="143">
        <v>0</v>
      </c>
      <c r="H158" s="41" t="s">
        <v>322</v>
      </c>
      <c r="I158" s="73" t="s">
        <v>49</v>
      </c>
      <c r="J158" s="157" t="s">
        <v>448</v>
      </c>
      <c r="K158" s="157" t="s">
        <v>294</v>
      </c>
      <c r="L158" s="118">
        <v>41.573999999999998</v>
      </c>
      <c r="M158" s="118">
        <v>0.125</v>
      </c>
      <c r="N158" s="135">
        <v>1.4E-2</v>
      </c>
      <c r="O158" s="158">
        <v>0</v>
      </c>
      <c r="P158" s="158">
        <v>6.7000000000000004E-2</v>
      </c>
      <c r="Q158" s="158">
        <v>0</v>
      </c>
      <c r="R158" s="158">
        <v>5.3999999999999999E-2</v>
      </c>
      <c r="S158" s="135">
        <v>0.27300000000000002</v>
      </c>
      <c r="T158" s="118">
        <v>54.883000000000003</v>
      </c>
      <c r="U158" s="135">
        <v>0.14599999999999999</v>
      </c>
      <c r="V158" s="118"/>
      <c r="W158" s="118">
        <v>2.996</v>
      </c>
      <c r="X158" s="118">
        <v>0.121</v>
      </c>
      <c r="Y158" s="118">
        <v>100.253</v>
      </c>
      <c r="Z158" s="118">
        <v>1.2889999999999999</v>
      </c>
      <c r="AA158" s="159">
        <v>98.963999999999999</v>
      </c>
      <c r="AB158" s="160"/>
      <c r="AC158" s="139">
        <f t="shared" ref="AC158:AC220" si="3">X158/W158</f>
        <v>4.0387182910547395E-2</v>
      </c>
      <c r="AD158" s="118">
        <v>0.79532784709317761</v>
      </c>
      <c r="AE158" s="118">
        <v>1.7770597738287559E-2</v>
      </c>
      <c r="AF158" s="118">
        <v>0.18690155516853482</v>
      </c>
      <c r="AG158" s="118">
        <v>1</v>
      </c>
      <c r="AI158" s="118">
        <v>0.79532784709317761</v>
      </c>
      <c r="AJ158" s="118">
        <v>1.7770597738287559E-2</v>
      </c>
      <c r="AK158" s="118">
        <v>0.18690155516853482</v>
      </c>
      <c r="AL158" s="118">
        <v>1</v>
      </c>
    </row>
    <row r="159" spans="2:38" ht="17.25" customHeight="1">
      <c r="B159" s="143" t="s">
        <v>17</v>
      </c>
      <c r="C159" s="143" t="s">
        <v>51</v>
      </c>
      <c r="D159" s="143" t="s">
        <v>58</v>
      </c>
      <c r="E159" s="143">
        <v>32.200000000000003</v>
      </c>
      <c r="F159" s="143">
        <v>50.2</v>
      </c>
      <c r="G159" s="143">
        <v>0</v>
      </c>
      <c r="H159" s="41" t="s">
        <v>322</v>
      </c>
      <c r="I159" s="73" t="s">
        <v>49</v>
      </c>
      <c r="J159" s="157" t="s">
        <v>449</v>
      </c>
      <c r="K159" s="157" t="s">
        <v>297</v>
      </c>
      <c r="L159" s="118">
        <v>41.393000000000001</v>
      </c>
      <c r="M159" s="118">
        <v>0.11700000000000001</v>
      </c>
      <c r="N159" s="158">
        <v>0</v>
      </c>
      <c r="O159" s="158">
        <v>0</v>
      </c>
      <c r="P159" s="158">
        <v>0</v>
      </c>
      <c r="Q159" s="135">
        <v>0.13100000000000001</v>
      </c>
      <c r="R159" s="158">
        <v>0.11899999999999999</v>
      </c>
      <c r="S159" s="158">
        <v>0</v>
      </c>
      <c r="T159" s="118">
        <v>55.238999999999997</v>
      </c>
      <c r="U159" s="135">
        <v>0.109</v>
      </c>
      <c r="V159" s="118"/>
      <c r="W159" s="118">
        <v>3.0819999999999999</v>
      </c>
      <c r="X159" s="118">
        <v>9.0999999999999998E-2</v>
      </c>
      <c r="Y159" s="118">
        <v>100.28</v>
      </c>
      <c r="Z159" s="118">
        <v>1.3180000000000001</v>
      </c>
      <c r="AA159" s="159">
        <v>98.962000000000003</v>
      </c>
      <c r="AB159" s="160"/>
      <c r="AC159" s="139">
        <f t="shared" si="3"/>
        <v>2.9526281635301754E-2</v>
      </c>
      <c r="AD159" s="118">
        <v>0.81815768516060527</v>
      </c>
      <c r="AE159" s="118">
        <v>1.336466441474519E-2</v>
      </c>
      <c r="AF159" s="118">
        <v>0.16847765042464954</v>
      </c>
      <c r="AG159" s="118">
        <v>1</v>
      </c>
      <c r="AI159" s="118">
        <v>0.81815768516060527</v>
      </c>
      <c r="AJ159" s="118">
        <v>1.336466441474519E-2</v>
      </c>
      <c r="AK159" s="118">
        <v>0.16847765042464954</v>
      </c>
      <c r="AL159" s="118">
        <v>1</v>
      </c>
    </row>
    <row r="160" spans="2:38" ht="17.25" customHeight="1">
      <c r="B160" s="143" t="s">
        <v>17</v>
      </c>
      <c r="C160" s="143" t="s">
        <v>51</v>
      </c>
      <c r="D160" s="143" t="s">
        <v>58</v>
      </c>
      <c r="E160" s="143">
        <v>32.200000000000003</v>
      </c>
      <c r="F160" s="143">
        <v>50.2</v>
      </c>
      <c r="G160" s="143">
        <v>0</v>
      </c>
      <c r="H160" s="41" t="s">
        <v>322</v>
      </c>
      <c r="I160" s="73" t="s">
        <v>49</v>
      </c>
      <c r="J160" s="157" t="s">
        <v>450</v>
      </c>
      <c r="K160" s="157" t="s">
        <v>297</v>
      </c>
      <c r="L160" s="118">
        <v>41.210999999999999</v>
      </c>
      <c r="M160" s="118">
        <v>0.10299999999999999</v>
      </c>
      <c r="N160" s="135">
        <v>2.4E-2</v>
      </c>
      <c r="O160" s="158">
        <v>0</v>
      </c>
      <c r="P160" s="158">
        <v>8.1000000000000003E-2</v>
      </c>
      <c r="Q160" s="135">
        <v>0.10299999999999999</v>
      </c>
      <c r="R160" s="158">
        <v>4.3999999999999997E-2</v>
      </c>
      <c r="S160" s="158">
        <v>0</v>
      </c>
      <c r="T160" s="118">
        <v>55.125999999999998</v>
      </c>
      <c r="U160" s="135">
        <v>0.218</v>
      </c>
      <c r="V160" s="118"/>
      <c r="W160" s="118">
        <v>3.1469999999999998</v>
      </c>
      <c r="X160" s="118">
        <v>0.11</v>
      </c>
      <c r="Y160" s="118">
        <v>100.16800000000001</v>
      </c>
      <c r="Z160" s="118">
        <v>1.35</v>
      </c>
      <c r="AA160" s="159">
        <v>98.817999999999998</v>
      </c>
      <c r="AB160" s="160"/>
      <c r="AC160" s="139">
        <f t="shared" si="3"/>
        <v>3.4953924372418177E-2</v>
      </c>
      <c r="AD160" s="118">
        <v>0.83541279532784707</v>
      </c>
      <c r="AE160" s="118">
        <v>1.6155088852988692E-2</v>
      </c>
      <c r="AF160" s="118">
        <v>0.14843211581916424</v>
      </c>
      <c r="AG160" s="118">
        <v>1</v>
      </c>
      <c r="AI160" s="118">
        <v>0.83541279532784707</v>
      </c>
      <c r="AJ160" s="118">
        <v>1.6155088852988692E-2</v>
      </c>
      <c r="AK160" s="118">
        <v>0.14843211581916424</v>
      </c>
      <c r="AL160" s="118">
        <v>1</v>
      </c>
    </row>
    <row r="161" spans="2:38" ht="17.25" customHeight="1">
      <c r="B161" s="143" t="s">
        <v>17</v>
      </c>
      <c r="C161" s="143" t="s">
        <v>51</v>
      </c>
      <c r="D161" s="143" t="s">
        <v>58</v>
      </c>
      <c r="E161" s="143">
        <v>32.200000000000003</v>
      </c>
      <c r="F161" s="143">
        <v>50.2</v>
      </c>
      <c r="G161" s="143">
        <v>0</v>
      </c>
      <c r="H161" s="41" t="s">
        <v>322</v>
      </c>
      <c r="I161" s="73" t="s">
        <v>49</v>
      </c>
      <c r="J161" s="157" t="s">
        <v>451</v>
      </c>
      <c r="K161" s="157" t="s">
        <v>294</v>
      </c>
      <c r="L161" s="118">
        <v>41.304000000000002</v>
      </c>
      <c r="M161" s="118">
        <v>0.109</v>
      </c>
      <c r="N161" s="158">
        <v>1E-3</v>
      </c>
      <c r="O161" s="158">
        <v>4.4999999999999998E-2</v>
      </c>
      <c r="P161" s="158">
        <v>0</v>
      </c>
      <c r="Q161" s="135">
        <v>0.11700000000000001</v>
      </c>
      <c r="R161" s="158">
        <v>5.3999999999999999E-2</v>
      </c>
      <c r="S161" s="158">
        <v>0</v>
      </c>
      <c r="T161" s="118">
        <v>55.206000000000003</v>
      </c>
      <c r="U161" s="135">
        <v>0.32100000000000001</v>
      </c>
      <c r="V161" s="118"/>
      <c r="W161" s="118">
        <v>3.0139999999999998</v>
      </c>
      <c r="X161" s="118">
        <v>0.108</v>
      </c>
      <c r="Y161" s="118">
        <v>100.28</v>
      </c>
      <c r="Z161" s="118">
        <v>1.2929999999999999</v>
      </c>
      <c r="AA161" s="159">
        <v>98.986999999999995</v>
      </c>
      <c r="AB161" s="160"/>
      <c r="AC161" s="139">
        <f t="shared" si="3"/>
        <v>3.5832780358327807E-2</v>
      </c>
      <c r="AD161" s="118">
        <v>0.80010618529333688</v>
      </c>
      <c r="AE161" s="118">
        <v>1.5861359964752533E-2</v>
      </c>
      <c r="AF161" s="118">
        <v>0.1840324547419106</v>
      </c>
      <c r="AG161" s="118">
        <v>1</v>
      </c>
      <c r="AI161" s="118">
        <v>0.80010618529333688</v>
      </c>
      <c r="AJ161" s="118">
        <v>1.5861359964752533E-2</v>
      </c>
      <c r="AK161" s="118">
        <v>0.1840324547419106</v>
      </c>
      <c r="AL161" s="118">
        <v>1</v>
      </c>
    </row>
    <row r="162" spans="2:38" ht="17.25" customHeight="1">
      <c r="B162" s="143" t="s">
        <v>17</v>
      </c>
      <c r="C162" s="143" t="s">
        <v>51</v>
      </c>
      <c r="D162" s="143" t="s">
        <v>58</v>
      </c>
      <c r="E162" s="143">
        <v>32.200000000000003</v>
      </c>
      <c r="F162" s="143">
        <v>50.2</v>
      </c>
      <c r="G162" s="143">
        <v>0</v>
      </c>
      <c r="H162" s="41" t="s">
        <v>322</v>
      </c>
      <c r="I162" s="73" t="s">
        <v>49</v>
      </c>
      <c r="J162" s="157" t="s">
        <v>452</v>
      </c>
      <c r="K162" s="157" t="s">
        <v>297</v>
      </c>
      <c r="L162" s="118">
        <v>41.587000000000003</v>
      </c>
      <c r="M162" s="118">
        <v>0.11799999999999999</v>
      </c>
      <c r="N162" s="158">
        <v>8.0000000000000002E-3</v>
      </c>
      <c r="O162" s="158">
        <v>0</v>
      </c>
      <c r="P162" s="158">
        <v>6.3E-2</v>
      </c>
      <c r="Q162" s="158">
        <v>6.2E-2</v>
      </c>
      <c r="R162" s="158">
        <v>8.8999999999999996E-2</v>
      </c>
      <c r="S162" s="158">
        <v>6.2E-2</v>
      </c>
      <c r="T162" s="118">
        <v>55.033999999999999</v>
      </c>
      <c r="U162" s="135">
        <v>0.37</v>
      </c>
      <c r="V162" s="118"/>
      <c r="W162" s="118">
        <v>3.073</v>
      </c>
      <c r="X162" s="118">
        <v>0.123</v>
      </c>
      <c r="Y162" s="118">
        <v>100.587</v>
      </c>
      <c r="Z162" s="118">
        <v>1.3220000000000001</v>
      </c>
      <c r="AA162" s="159">
        <v>99.265000000000001</v>
      </c>
      <c r="AB162" s="160"/>
      <c r="AC162" s="139">
        <f t="shared" si="3"/>
        <v>4.0026033192320211E-2</v>
      </c>
      <c r="AD162" s="118">
        <v>0.81576851606052558</v>
      </c>
      <c r="AE162" s="118">
        <v>1.8064326626523717E-2</v>
      </c>
      <c r="AF162" s="118">
        <v>0.1661671573129507</v>
      </c>
      <c r="AG162" s="118">
        <v>1</v>
      </c>
      <c r="AI162" s="118">
        <v>0.81576851606052558</v>
      </c>
      <c r="AJ162" s="118">
        <v>1.8064326626523717E-2</v>
      </c>
      <c r="AK162" s="118">
        <v>0.1661671573129507</v>
      </c>
      <c r="AL162" s="118">
        <v>1</v>
      </c>
    </row>
    <row r="163" spans="2:38" ht="17.25" customHeight="1">
      <c r="B163" s="143" t="s">
        <v>17</v>
      </c>
      <c r="C163" s="143" t="s">
        <v>51</v>
      </c>
      <c r="D163" s="143" t="s">
        <v>58</v>
      </c>
      <c r="E163" s="143">
        <v>32.200000000000003</v>
      </c>
      <c r="F163" s="143">
        <v>50.2</v>
      </c>
      <c r="G163" s="143">
        <v>0</v>
      </c>
      <c r="H163" s="41" t="s">
        <v>322</v>
      </c>
      <c r="I163" s="73" t="s">
        <v>49</v>
      </c>
      <c r="J163" s="157" t="s">
        <v>453</v>
      </c>
      <c r="K163" s="157" t="s">
        <v>292</v>
      </c>
      <c r="L163" s="118">
        <v>41.463000000000001</v>
      </c>
      <c r="M163" s="118">
        <v>0.11600000000000001</v>
      </c>
      <c r="N163" s="135">
        <v>1.4E-2</v>
      </c>
      <c r="O163" s="158">
        <v>0</v>
      </c>
      <c r="P163" s="158">
        <v>5.8999999999999997E-2</v>
      </c>
      <c r="Q163" s="158">
        <v>3.1E-2</v>
      </c>
      <c r="R163" s="158">
        <v>0</v>
      </c>
      <c r="S163" s="158">
        <v>7.0999999999999994E-2</v>
      </c>
      <c r="T163" s="118">
        <v>55.180999999999997</v>
      </c>
      <c r="U163" s="135">
        <v>0.24299999999999999</v>
      </c>
      <c r="V163" s="118"/>
      <c r="W163" s="118">
        <v>2.8919999999999999</v>
      </c>
      <c r="X163" s="118">
        <v>0.11</v>
      </c>
      <c r="Y163" s="118">
        <v>100.179</v>
      </c>
      <c r="Z163" s="118">
        <v>1.2430000000000001</v>
      </c>
      <c r="AA163" s="159">
        <v>98.936999999999998</v>
      </c>
      <c r="AB163" s="160"/>
      <c r="AC163" s="139">
        <f t="shared" si="3"/>
        <v>3.8035961272475799E-2</v>
      </c>
      <c r="AD163" s="118">
        <v>0.76771967082559067</v>
      </c>
      <c r="AE163" s="118">
        <v>1.6155088852988692E-2</v>
      </c>
      <c r="AF163" s="118">
        <v>0.21612524032142064</v>
      </c>
      <c r="AG163" s="118">
        <v>1</v>
      </c>
      <c r="AI163" s="118">
        <v>0.76771967082559067</v>
      </c>
      <c r="AJ163" s="118">
        <v>1.6155088852988692E-2</v>
      </c>
      <c r="AK163" s="118">
        <v>0.21612524032142064</v>
      </c>
      <c r="AL163" s="118">
        <v>1</v>
      </c>
    </row>
    <row r="164" spans="2:38" ht="17.25" customHeight="1">
      <c r="B164" s="143" t="s">
        <v>17</v>
      </c>
      <c r="C164" s="143" t="s">
        <v>51</v>
      </c>
      <c r="D164" s="143" t="s">
        <v>57</v>
      </c>
      <c r="E164" s="143">
        <v>36.200000000000003</v>
      </c>
      <c r="F164" s="174">
        <v>55.65</v>
      </c>
      <c r="G164" s="143">
        <v>0</v>
      </c>
      <c r="H164" s="41" t="s">
        <v>322</v>
      </c>
      <c r="I164" s="73" t="s">
        <v>54</v>
      </c>
      <c r="J164" s="157" t="s">
        <v>454</v>
      </c>
      <c r="K164" s="157" t="s">
        <v>297</v>
      </c>
      <c r="L164" s="118">
        <v>42.884</v>
      </c>
      <c r="M164" s="118">
        <v>0.111</v>
      </c>
      <c r="N164" s="158">
        <v>0</v>
      </c>
      <c r="O164" s="158">
        <v>0</v>
      </c>
      <c r="P164" s="158">
        <v>0</v>
      </c>
      <c r="Q164" s="135">
        <v>0.124</v>
      </c>
      <c r="R164" s="158">
        <v>0</v>
      </c>
      <c r="S164" s="158">
        <v>0.13300000000000001</v>
      </c>
      <c r="T164" s="118">
        <v>55.034999999999997</v>
      </c>
      <c r="U164" s="135">
        <v>8.5000000000000006E-2</v>
      </c>
      <c r="V164" s="118"/>
      <c r="W164" s="118">
        <v>2.9550000000000001</v>
      </c>
      <c r="X164" s="118">
        <v>8.5000000000000006E-2</v>
      </c>
      <c r="Y164" s="118">
        <v>101.41200000000001</v>
      </c>
      <c r="Z164" s="118">
        <v>1.2629999999999999</v>
      </c>
      <c r="AA164" s="159">
        <v>100.148</v>
      </c>
      <c r="AB164" s="160"/>
      <c r="AC164" s="139">
        <f t="shared" si="3"/>
        <v>2.8764805414551609E-2</v>
      </c>
      <c r="AD164" s="118">
        <v>0.78444385452614818</v>
      </c>
      <c r="AE164" s="118">
        <v>1.2483477750036717E-2</v>
      </c>
      <c r="AF164" s="118">
        <v>0.2030726677238151</v>
      </c>
      <c r="AG164" s="118">
        <v>1</v>
      </c>
      <c r="AI164" s="118">
        <v>0.78444385452614818</v>
      </c>
      <c r="AJ164" s="118">
        <v>1.2483477750036717E-2</v>
      </c>
      <c r="AK164" s="118">
        <v>0.2030726677238151</v>
      </c>
      <c r="AL164" s="118">
        <v>1</v>
      </c>
    </row>
    <row r="165" spans="2:38" ht="17.25" customHeight="1">
      <c r="B165" s="143" t="s">
        <v>17</v>
      </c>
      <c r="C165" s="143" t="s">
        <v>51</v>
      </c>
      <c r="D165" s="143" t="s">
        <v>57</v>
      </c>
      <c r="E165" s="143">
        <v>36.200000000000003</v>
      </c>
      <c r="F165" s="174">
        <v>55.65</v>
      </c>
      <c r="G165" s="143">
        <v>0</v>
      </c>
      <c r="H165" s="41" t="s">
        <v>322</v>
      </c>
      <c r="I165" s="73" t="s">
        <v>54</v>
      </c>
      <c r="J165" s="157" t="s">
        <v>455</v>
      </c>
      <c r="K165" s="157" t="s">
        <v>297</v>
      </c>
      <c r="L165" s="118">
        <v>42.819000000000003</v>
      </c>
      <c r="M165" s="118">
        <v>0.152</v>
      </c>
      <c r="N165" s="158">
        <v>0</v>
      </c>
      <c r="O165" s="135">
        <v>1.0999999999999999E-2</v>
      </c>
      <c r="P165" s="158">
        <v>4.8000000000000001E-2</v>
      </c>
      <c r="Q165" s="158">
        <v>8.5999999999999993E-2</v>
      </c>
      <c r="R165" s="158">
        <v>1.4999999999999999E-2</v>
      </c>
      <c r="S165" s="158">
        <v>0</v>
      </c>
      <c r="T165" s="118">
        <v>55.268000000000001</v>
      </c>
      <c r="U165" s="135">
        <v>0.255</v>
      </c>
      <c r="V165" s="118"/>
      <c r="W165" s="118">
        <v>2.8559999999999999</v>
      </c>
      <c r="X165" s="118">
        <v>0.106</v>
      </c>
      <c r="Y165" s="118">
        <v>101.616</v>
      </c>
      <c r="Z165" s="118">
        <v>1.2270000000000001</v>
      </c>
      <c r="AA165" s="159">
        <v>100.389</v>
      </c>
      <c r="AB165" s="160"/>
      <c r="AC165" s="139">
        <f t="shared" si="3"/>
        <v>3.711484593837535E-2</v>
      </c>
      <c r="AD165" s="118">
        <v>0.75816299442527213</v>
      </c>
      <c r="AE165" s="118">
        <v>1.5567631076516375E-2</v>
      </c>
      <c r="AF165" s="118">
        <v>0.2262693744982115</v>
      </c>
      <c r="AG165" s="118">
        <v>1</v>
      </c>
      <c r="AI165" s="118">
        <v>0.75816299442527213</v>
      </c>
      <c r="AJ165" s="118">
        <v>1.5567631076516375E-2</v>
      </c>
      <c r="AK165" s="118">
        <v>0.2262693744982115</v>
      </c>
      <c r="AL165" s="118">
        <v>1</v>
      </c>
    </row>
    <row r="166" spans="2:38" ht="17.25" customHeight="1">
      <c r="B166" s="143" t="s">
        <v>17</v>
      </c>
      <c r="C166" s="143" t="s">
        <v>51</v>
      </c>
      <c r="D166" s="143" t="s">
        <v>57</v>
      </c>
      <c r="E166" s="143">
        <v>36.200000000000003</v>
      </c>
      <c r="F166" s="174">
        <v>55.65</v>
      </c>
      <c r="G166" s="143">
        <v>0</v>
      </c>
      <c r="H166" s="41" t="s">
        <v>322</v>
      </c>
      <c r="I166" s="73" t="s">
        <v>54</v>
      </c>
      <c r="J166" s="157" t="s">
        <v>456</v>
      </c>
      <c r="K166" s="157" t="s">
        <v>297</v>
      </c>
      <c r="L166" s="118">
        <v>42.932000000000002</v>
      </c>
      <c r="M166" s="118">
        <v>0.11799999999999999</v>
      </c>
      <c r="N166" s="135">
        <v>2.9000000000000001E-2</v>
      </c>
      <c r="O166" s="135">
        <v>0.157</v>
      </c>
      <c r="P166" s="158">
        <v>7.0000000000000001E-3</v>
      </c>
      <c r="Q166" s="135">
        <v>0.113</v>
      </c>
      <c r="R166" s="158">
        <v>0</v>
      </c>
      <c r="S166" s="158">
        <v>0</v>
      </c>
      <c r="T166" s="118">
        <v>55.156999999999996</v>
      </c>
      <c r="U166" s="135">
        <v>0.224</v>
      </c>
      <c r="V166" s="118"/>
      <c r="W166" s="118">
        <v>3.0640000000000001</v>
      </c>
      <c r="X166" s="118">
        <v>8.7999999999999995E-2</v>
      </c>
      <c r="Y166" s="118">
        <v>101.89</v>
      </c>
      <c r="Z166" s="118">
        <v>1.31</v>
      </c>
      <c r="AA166" s="159">
        <v>100.58</v>
      </c>
      <c r="AB166" s="160"/>
      <c r="AC166" s="139">
        <f t="shared" si="3"/>
        <v>2.8720626631853784E-2</v>
      </c>
      <c r="AD166" s="118">
        <v>0.813379346960446</v>
      </c>
      <c r="AE166" s="118">
        <v>1.2924071082390952E-2</v>
      </c>
      <c r="AF166" s="118">
        <v>0.17369658195716303</v>
      </c>
      <c r="AG166" s="118">
        <v>1</v>
      </c>
      <c r="AI166" s="118">
        <v>0.813379346960446</v>
      </c>
      <c r="AJ166" s="118">
        <v>1.2924071082390952E-2</v>
      </c>
      <c r="AK166" s="118">
        <v>0.17369658195716303</v>
      </c>
      <c r="AL166" s="118">
        <v>1</v>
      </c>
    </row>
    <row r="167" spans="2:38" ht="17.25" customHeight="1">
      <c r="B167" s="143" t="s">
        <v>17</v>
      </c>
      <c r="C167" s="143" t="s">
        <v>51</v>
      </c>
      <c r="D167" s="143" t="s">
        <v>57</v>
      </c>
      <c r="E167" s="143">
        <v>36.200000000000003</v>
      </c>
      <c r="F167" s="174">
        <v>55.65</v>
      </c>
      <c r="G167" s="143">
        <v>0</v>
      </c>
      <c r="H167" s="41" t="s">
        <v>322</v>
      </c>
      <c r="I167" s="73" t="s">
        <v>54</v>
      </c>
      <c r="J167" s="157" t="s">
        <v>457</v>
      </c>
      <c r="K167" s="157" t="s">
        <v>294</v>
      </c>
      <c r="L167" s="118">
        <v>42.58</v>
      </c>
      <c r="M167" s="118">
        <v>0.11799999999999999</v>
      </c>
      <c r="N167" s="158">
        <v>0</v>
      </c>
      <c r="O167" s="158">
        <v>0</v>
      </c>
      <c r="P167" s="158">
        <v>0</v>
      </c>
      <c r="Q167" s="158">
        <v>0.01</v>
      </c>
      <c r="R167" s="158">
        <v>5.8999999999999997E-2</v>
      </c>
      <c r="S167" s="158">
        <v>0.04</v>
      </c>
      <c r="T167" s="118">
        <v>55.481000000000002</v>
      </c>
      <c r="U167" s="135">
        <v>0.27300000000000002</v>
      </c>
      <c r="V167" s="118"/>
      <c r="W167" s="118">
        <v>2.9969999999999999</v>
      </c>
      <c r="X167" s="118">
        <v>8.8999999999999996E-2</v>
      </c>
      <c r="Y167" s="118">
        <v>101.648</v>
      </c>
      <c r="Z167" s="118">
        <v>1.282</v>
      </c>
      <c r="AA167" s="159">
        <v>100.366</v>
      </c>
      <c r="AB167" s="160"/>
      <c r="AC167" s="139">
        <f t="shared" si="3"/>
        <v>2.9696363029696363E-2</v>
      </c>
      <c r="AD167" s="118">
        <v>0.79559331032651981</v>
      </c>
      <c r="AE167" s="118">
        <v>1.3070935526509031E-2</v>
      </c>
      <c r="AF167" s="118">
        <v>0.19133575414697115</v>
      </c>
      <c r="AG167" s="118">
        <v>1</v>
      </c>
      <c r="AI167" s="118">
        <v>0.79559331032651981</v>
      </c>
      <c r="AJ167" s="118">
        <v>1.3070935526509031E-2</v>
      </c>
      <c r="AK167" s="118">
        <v>0.19133575414697115</v>
      </c>
      <c r="AL167" s="118">
        <v>1</v>
      </c>
    </row>
    <row r="168" spans="2:38" ht="17.25" customHeight="1">
      <c r="B168" s="143" t="s">
        <v>17</v>
      </c>
      <c r="C168" s="143" t="s">
        <v>51</v>
      </c>
      <c r="D168" s="143" t="s">
        <v>57</v>
      </c>
      <c r="E168" s="143">
        <v>36.200000000000003</v>
      </c>
      <c r="F168" s="174">
        <v>55.65</v>
      </c>
      <c r="G168" s="143">
        <v>0</v>
      </c>
      <c r="H168" s="41" t="s">
        <v>322</v>
      </c>
      <c r="I168" s="73" t="s">
        <v>54</v>
      </c>
      <c r="J168" s="157" t="s">
        <v>458</v>
      </c>
      <c r="K168" s="157" t="s">
        <v>297</v>
      </c>
      <c r="L168" s="118">
        <v>42.712000000000003</v>
      </c>
      <c r="M168" s="118">
        <v>8.7999999999999995E-2</v>
      </c>
      <c r="N168" s="158">
        <v>0</v>
      </c>
      <c r="O168" s="158">
        <v>4.4999999999999998E-2</v>
      </c>
      <c r="P168" s="158">
        <v>2.1999999999999999E-2</v>
      </c>
      <c r="Q168" s="158">
        <v>9.2999999999999999E-2</v>
      </c>
      <c r="R168" s="158">
        <v>0</v>
      </c>
      <c r="S168" s="158">
        <v>0.16800000000000001</v>
      </c>
      <c r="T168" s="118">
        <v>55.295000000000002</v>
      </c>
      <c r="U168" s="135">
        <v>0.188</v>
      </c>
      <c r="V168" s="118"/>
      <c r="W168" s="118">
        <v>3.1829999999999998</v>
      </c>
      <c r="X168" s="118">
        <v>9.4E-2</v>
      </c>
      <c r="Y168" s="118">
        <v>101.887</v>
      </c>
      <c r="Z168" s="118">
        <v>1.361</v>
      </c>
      <c r="AA168" s="159">
        <v>100.526</v>
      </c>
      <c r="AB168" s="160"/>
      <c r="AC168" s="139">
        <f t="shared" si="3"/>
        <v>2.9531888155827836E-2</v>
      </c>
      <c r="AD168" s="118">
        <v>0.84496947172816561</v>
      </c>
      <c r="AE168" s="118">
        <v>1.3805257747099427E-2</v>
      </c>
      <c r="AF168" s="118">
        <v>0.14122527052473496</v>
      </c>
      <c r="AG168" s="118">
        <v>1</v>
      </c>
      <c r="AI168" s="118">
        <v>0.84496947172816561</v>
      </c>
      <c r="AJ168" s="118">
        <v>1.3805257747099427E-2</v>
      </c>
      <c r="AK168" s="118">
        <v>0.14122527052473496</v>
      </c>
      <c r="AL168" s="118">
        <v>1</v>
      </c>
    </row>
    <row r="169" spans="2:38" ht="17.25" customHeight="1">
      <c r="B169" s="143" t="s">
        <v>17</v>
      </c>
      <c r="C169" s="143" t="s">
        <v>51</v>
      </c>
      <c r="D169" s="143" t="s">
        <v>57</v>
      </c>
      <c r="E169" s="143">
        <v>36.200000000000003</v>
      </c>
      <c r="F169" s="174">
        <v>55.65</v>
      </c>
      <c r="G169" s="143">
        <v>0</v>
      </c>
      <c r="H169" s="41" t="s">
        <v>322</v>
      </c>
      <c r="I169" s="73" t="s">
        <v>54</v>
      </c>
      <c r="J169" s="157" t="s">
        <v>459</v>
      </c>
      <c r="K169" s="157" t="s">
        <v>297</v>
      </c>
      <c r="L169" s="118">
        <v>42.402999999999999</v>
      </c>
      <c r="M169" s="118">
        <v>6.5000000000000002E-2</v>
      </c>
      <c r="N169" s="158">
        <v>3.0000000000000001E-3</v>
      </c>
      <c r="O169" s="158">
        <v>2.1999999999999999E-2</v>
      </c>
      <c r="P169" s="158">
        <v>1.9E-2</v>
      </c>
      <c r="Q169" s="158">
        <v>9.2999999999999999E-2</v>
      </c>
      <c r="R169" s="158">
        <v>0</v>
      </c>
      <c r="S169" s="158">
        <v>0.11</v>
      </c>
      <c r="T169" s="118">
        <v>55.25</v>
      </c>
      <c r="U169" s="135">
        <v>0.17</v>
      </c>
      <c r="V169" s="118"/>
      <c r="W169" s="118">
        <v>3.0720000000000001</v>
      </c>
      <c r="X169" s="118">
        <v>0.13</v>
      </c>
      <c r="Y169" s="118">
        <v>101.33799999999999</v>
      </c>
      <c r="Z169" s="118">
        <v>1.323</v>
      </c>
      <c r="AA169" s="159">
        <v>100.015</v>
      </c>
      <c r="AB169" s="160"/>
      <c r="AC169" s="139">
        <f t="shared" si="3"/>
        <v>4.2317708333333336E-2</v>
      </c>
      <c r="AD169" s="118">
        <v>0.81550305282718349</v>
      </c>
      <c r="AE169" s="118">
        <v>1.9092377735350271E-2</v>
      </c>
      <c r="AF169" s="118">
        <v>0.16540456943746623</v>
      </c>
      <c r="AG169" s="118">
        <v>1</v>
      </c>
      <c r="AI169" s="118">
        <v>0.81550305282718349</v>
      </c>
      <c r="AJ169" s="118">
        <v>1.9092377735350271E-2</v>
      </c>
      <c r="AK169" s="118">
        <v>0.16540456943746623</v>
      </c>
      <c r="AL169" s="118">
        <v>1</v>
      </c>
    </row>
    <row r="170" spans="2:38" ht="17.25" customHeight="1">
      <c r="B170" s="143" t="s">
        <v>17</v>
      </c>
      <c r="C170" s="143" t="s">
        <v>51</v>
      </c>
      <c r="D170" s="143" t="s">
        <v>57</v>
      </c>
      <c r="E170" s="143">
        <v>36.200000000000003</v>
      </c>
      <c r="F170" s="174">
        <v>55.65</v>
      </c>
      <c r="G170" s="143">
        <v>0</v>
      </c>
      <c r="H170" s="41" t="s">
        <v>322</v>
      </c>
      <c r="I170" s="73" t="s">
        <v>54</v>
      </c>
      <c r="J170" s="157" t="s">
        <v>460</v>
      </c>
      <c r="K170" s="157" t="s">
        <v>297</v>
      </c>
      <c r="L170" s="118">
        <v>42.426000000000002</v>
      </c>
      <c r="M170" s="118">
        <v>0.14099999999999999</v>
      </c>
      <c r="N170" s="135">
        <v>1.2999999999999999E-2</v>
      </c>
      <c r="O170" s="158">
        <v>0</v>
      </c>
      <c r="P170" s="135">
        <v>0.13300000000000001</v>
      </c>
      <c r="Q170" s="158">
        <v>5.0999999999999997E-2</v>
      </c>
      <c r="R170" s="158">
        <v>0</v>
      </c>
      <c r="S170" s="158">
        <v>6.6000000000000003E-2</v>
      </c>
      <c r="T170" s="118">
        <v>54.973999999999997</v>
      </c>
      <c r="U170" s="135">
        <v>0.27300000000000002</v>
      </c>
      <c r="V170" s="118"/>
      <c r="W170" s="118">
        <v>2.9990000000000001</v>
      </c>
      <c r="X170" s="118">
        <v>0.10199999999999999</v>
      </c>
      <c r="Y170" s="118">
        <v>101.179</v>
      </c>
      <c r="Z170" s="118">
        <v>1.286</v>
      </c>
      <c r="AA170" s="159">
        <v>99.893000000000001</v>
      </c>
      <c r="AB170" s="160"/>
      <c r="AC170" s="139">
        <f t="shared" si="3"/>
        <v>3.4011337112370789E-2</v>
      </c>
      <c r="AD170" s="118">
        <v>0.79612423679320421</v>
      </c>
      <c r="AE170" s="118">
        <v>1.4980173300044058E-2</v>
      </c>
      <c r="AF170" s="118">
        <v>0.18889558990675173</v>
      </c>
      <c r="AG170" s="118">
        <v>1</v>
      </c>
      <c r="AI170" s="118">
        <v>0.79612423679320421</v>
      </c>
      <c r="AJ170" s="118">
        <v>1.4980173300044058E-2</v>
      </c>
      <c r="AK170" s="118">
        <v>0.18889558990675173</v>
      </c>
      <c r="AL170" s="118">
        <v>1</v>
      </c>
    </row>
    <row r="171" spans="2:38" ht="17.25" customHeight="1">
      <c r="B171" s="143" t="s">
        <v>17</v>
      </c>
      <c r="C171" s="143" t="s">
        <v>51</v>
      </c>
      <c r="D171" s="143" t="s">
        <v>57</v>
      </c>
      <c r="E171" s="143">
        <v>36.200000000000003</v>
      </c>
      <c r="F171" s="174">
        <v>55.65</v>
      </c>
      <c r="G171" s="143">
        <v>0</v>
      </c>
      <c r="H171" s="41" t="s">
        <v>322</v>
      </c>
      <c r="I171" s="73" t="s">
        <v>54</v>
      </c>
      <c r="J171" s="157" t="s">
        <v>461</v>
      </c>
      <c r="K171" s="157" t="s">
        <v>297</v>
      </c>
      <c r="L171" s="118">
        <v>42.598999999999997</v>
      </c>
      <c r="M171" s="118">
        <v>8.3000000000000004E-2</v>
      </c>
      <c r="N171" s="158">
        <v>0</v>
      </c>
      <c r="O171" s="158">
        <v>4.4999999999999998E-2</v>
      </c>
      <c r="P171" s="158">
        <v>0.03</v>
      </c>
      <c r="Q171" s="158">
        <v>8.5999999999999993E-2</v>
      </c>
      <c r="R171" s="158">
        <v>0</v>
      </c>
      <c r="S171" s="158">
        <v>2.1999999999999999E-2</v>
      </c>
      <c r="T171" s="118">
        <v>55.125</v>
      </c>
      <c r="U171" s="135">
        <v>0.14599999999999999</v>
      </c>
      <c r="V171" s="118"/>
      <c r="W171" s="118">
        <v>2.95</v>
      </c>
      <c r="X171" s="118">
        <v>9.2999999999999999E-2</v>
      </c>
      <c r="Y171" s="118">
        <v>101.178</v>
      </c>
      <c r="Z171" s="118">
        <v>1.2629999999999999</v>
      </c>
      <c r="AA171" s="159">
        <v>99.914000000000001</v>
      </c>
      <c r="AB171" s="160"/>
      <c r="AC171" s="139">
        <f t="shared" si="3"/>
        <v>3.1525423728813555E-2</v>
      </c>
      <c r="AD171" s="118">
        <v>0.78311653835943729</v>
      </c>
      <c r="AE171" s="118">
        <v>1.3658393302981348E-2</v>
      </c>
      <c r="AF171" s="118">
        <v>0.20322506833758136</v>
      </c>
      <c r="AG171" s="118">
        <v>1</v>
      </c>
      <c r="AI171" s="118">
        <v>0.78311653835943729</v>
      </c>
      <c r="AJ171" s="118">
        <v>1.3658393302981348E-2</v>
      </c>
      <c r="AK171" s="118">
        <v>0.20322506833758136</v>
      </c>
      <c r="AL171" s="118">
        <v>1</v>
      </c>
    </row>
    <row r="172" spans="2:38" ht="17.25" customHeight="1">
      <c r="B172" s="143" t="s">
        <v>17</v>
      </c>
      <c r="C172" s="143" t="s">
        <v>51</v>
      </c>
      <c r="D172" s="143" t="s">
        <v>57</v>
      </c>
      <c r="E172" s="143">
        <v>36.200000000000003</v>
      </c>
      <c r="F172" s="174">
        <v>55.65</v>
      </c>
      <c r="G172" s="143">
        <v>0</v>
      </c>
      <c r="H172" s="41" t="s">
        <v>322</v>
      </c>
      <c r="I172" s="73" t="s">
        <v>54</v>
      </c>
      <c r="J172" s="157" t="s">
        <v>462</v>
      </c>
      <c r="K172" s="157" t="s">
        <v>297</v>
      </c>
      <c r="L172" s="118">
        <v>42.753</v>
      </c>
      <c r="M172" s="118">
        <v>0.121</v>
      </c>
      <c r="N172" s="135">
        <v>1.4E-2</v>
      </c>
      <c r="O172" s="158">
        <v>0</v>
      </c>
      <c r="P172" s="158">
        <v>1.0999999999999999E-2</v>
      </c>
      <c r="Q172" s="135">
        <v>0.13</v>
      </c>
      <c r="R172" s="158">
        <v>0.03</v>
      </c>
      <c r="S172" s="135">
        <v>0.247</v>
      </c>
      <c r="T172" s="118">
        <v>55.338999999999999</v>
      </c>
      <c r="U172" s="135">
        <v>6.0999999999999999E-2</v>
      </c>
      <c r="V172" s="118"/>
      <c r="W172" s="118">
        <v>3.2120000000000002</v>
      </c>
      <c r="X172" s="118">
        <v>0.113</v>
      </c>
      <c r="Y172" s="118">
        <v>102.03100000000001</v>
      </c>
      <c r="Z172" s="118">
        <v>1.3779999999999999</v>
      </c>
      <c r="AA172" s="159">
        <v>100.65300000000001</v>
      </c>
      <c r="AB172" s="160"/>
      <c r="AC172" s="139">
        <f t="shared" si="3"/>
        <v>3.518057285180573E-2</v>
      </c>
      <c r="AD172" s="118">
        <v>0.85266790549508897</v>
      </c>
      <c r="AE172" s="118">
        <v>1.6595682185342929E-2</v>
      </c>
      <c r="AF172" s="118">
        <v>0.13073641231956809</v>
      </c>
      <c r="AG172" s="118">
        <v>1</v>
      </c>
      <c r="AI172" s="118">
        <v>0.85266790549508897</v>
      </c>
      <c r="AJ172" s="118">
        <v>1.6595682185342929E-2</v>
      </c>
      <c r="AK172" s="118">
        <v>0.13073641231956809</v>
      </c>
      <c r="AL172" s="118">
        <v>1</v>
      </c>
    </row>
    <row r="173" spans="2:38" ht="17.25" customHeight="1">
      <c r="B173" s="143" t="s">
        <v>17</v>
      </c>
      <c r="C173" s="143" t="s">
        <v>51</v>
      </c>
      <c r="D173" s="143" t="s">
        <v>57</v>
      </c>
      <c r="E173" s="143">
        <v>36.200000000000003</v>
      </c>
      <c r="F173" s="174">
        <v>55.65</v>
      </c>
      <c r="G173" s="143">
        <v>0</v>
      </c>
      <c r="H173" s="41" t="s">
        <v>322</v>
      </c>
      <c r="I173" s="73" t="s">
        <v>54</v>
      </c>
      <c r="J173" s="157" t="s">
        <v>463</v>
      </c>
      <c r="K173" s="157" t="s">
        <v>297</v>
      </c>
      <c r="L173" s="118">
        <v>42.311</v>
      </c>
      <c r="M173" s="118">
        <v>0.112</v>
      </c>
      <c r="N173" s="158">
        <v>0</v>
      </c>
      <c r="O173" s="158">
        <v>3.4000000000000002E-2</v>
      </c>
      <c r="P173" s="158">
        <v>0</v>
      </c>
      <c r="Q173" s="135">
        <v>0.113</v>
      </c>
      <c r="R173" s="158">
        <v>0.03</v>
      </c>
      <c r="S173" s="158">
        <v>0.124</v>
      </c>
      <c r="T173" s="118">
        <v>55.222000000000001</v>
      </c>
      <c r="U173" s="135">
        <v>0.17599999999999999</v>
      </c>
      <c r="V173" s="118"/>
      <c r="W173" s="118">
        <v>3.125</v>
      </c>
      <c r="X173" s="118">
        <v>0.111</v>
      </c>
      <c r="Y173" s="118">
        <v>101.357</v>
      </c>
      <c r="Z173" s="118">
        <v>1.341</v>
      </c>
      <c r="AA173" s="159">
        <v>100.01600000000001</v>
      </c>
      <c r="AB173" s="160"/>
      <c r="AC173" s="139">
        <f t="shared" si="3"/>
        <v>3.5520000000000003E-2</v>
      </c>
      <c r="AD173" s="118">
        <v>0.82957260419431911</v>
      </c>
      <c r="AE173" s="118">
        <v>1.6301953297106771E-2</v>
      </c>
      <c r="AF173" s="118">
        <v>0.15412544250857413</v>
      </c>
      <c r="AG173" s="118">
        <v>1</v>
      </c>
      <c r="AI173" s="118">
        <v>0.82957260419431911</v>
      </c>
      <c r="AJ173" s="118">
        <v>1.6301953297106771E-2</v>
      </c>
      <c r="AK173" s="118">
        <v>0.15412544250857413</v>
      </c>
      <c r="AL173" s="118">
        <v>1</v>
      </c>
    </row>
    <row r="174" spans="2:38" ht="17.25" customHeight="1">
      <c r="B174" s="143" t="s">
        <v>17</v>
      </c>
      <c r="C174" s="143" t="s">
        <v>51</v>
      </c>
      <c r="D174" s="143" t="s">
        <v>57</v>
      </c>
      <c r="E174" s="143">
        <v>36.200000000000003</v>
      </c>
      <c r="F174" s="174">
        <v>55.65</v>
      </c>
      <c r="G174" s="143">
        <v>0</v>
      </c>
      <c r="H174" s="41" t="s">
        <v>322</v>
      </c>
      <c r="I174" s="73" t="s">
        <v>54</v>
      </c>
      <c r="J174" s="157" t="s">
        <v>464</v>
      </c>
      <c r="K174" s="157" t="s">
        <v>294</v>
      </c>
      <c r="L174" s="118">
        <v>42.320999999999998</v>
      </c>
      <c r="M174" s="118">
        <v>9.4E-2</v>
      </c>
      <c r="N174" s="158">
        <v>0</v>
      </c>
      <c r="O174" s="158">
        <v>0</v>
      </c>
      <c r="P174" s="158">
        <v>7.0000000000000001E-3</v>
      </c>
      <c r="Q174" s="158">
        <v>5.1999999999999998E-2</v>
      </c>
      <c r="R174" s="158">
        <v>0</v>
      </c>
      <c r="S174" s="158">
        <v>0.128</v>
      </c>
      <c r="T174" s="118">
        <v>55.356999999999999</v>
      </c>
      <c r="U174" s="158">
        <v>2.4E-2</v>
      </c>
      <c r="V174" s="118"/>
      <c r="W174" s="118">
        <v>3.056</v>
      </c>
      <c r="X174" s="118">
        <v>9.0999999999999998E-2</v>
      </c>
      <c r="Y174" s="118">
        <v>101.131</v>
      </c>
      <c r="Z174" s="118">
        <v>1.3069999999999999</v>
      </c>
      <c r="AA174" s="159">
        <v>99.823999999999998</v>
      </c>
      <c r="AB174" s="160"/>
      <c r="AC174" s="139">
        <f t="shared" si="3"/>
        <v>2.9777486910994765E-2</v>
      </c>
      <c r="AD174" s="118">
        <v>0.81125564109370851</v>
      </c>
      <c r="AE174" s="118">
        <v>1.336466441474519E-2</v>
      </c>
      <c r="AF174" s="118">
        <v>0.17537969449154631</v>
      </c>
      <c r="AG174" s="118">
        <v>1</v>
      </c>
      <c r="AI174" s="118">
        <v>0.81125564109370851</v>
      </c>
      <c r="AJ174" s="118">
        <v>1.336466441474519E-2</v>
      </c>
      <c r="AK174" s="118">
        <v>0.17537969449154631</v>
      </c>
      <c r="AL174" s="118">
        <v>1</v>
      </c>
    </row>
    <row r="175" spans="2:38" ht="17.25" customHeight="1">
      <c r="B175" s="143" t="s">
        <v>17</v>
      </c>
      <c r="C175" s="143" t="s">
        <v>51</v>
      </c>
      <c r="D175" s="143" t="s">
        <v>57</v>
      </c>
      <c r="E175" s="143">
        <v>36.200000000000003</v>
      </c>
      <c r="F175" s="174">
        <v>55.65</v>
      </c>
      <c r="G175" s="143">
        <v>0</v>
      </c>
      <c r="H175" s="41" t="s">
        <v>322</v>
      </c>
      <c r="I175" s="73" t="s">
        <v>54</v>
      </c>
      <c r="J175" s="157" t="s">
        <v>465</v>
      </c>
      <c r="K175" s="157" t="s">
        <v>297</v>
      </c>
      <c r="L175" s="118">
        <v>42.268999999999998</v>
      </c>
      <c r="M175" s="118">
        <v>8.4000000000000005E-2</v>
      </c>
      <c r="N175" s="158">
        <v>0</v>
      </c>
      <c r="O175" s="158">
        <v>0</v>
      </c>
      <c r="P175" s="158">
        <v>4.0000000000000001E-3</v>
      </c>
      <c r="Q175" s="135">
        <v>0.14799999999999999</v>
      </c>
      <c r="R175" s="158">
        <v>4.9000000000000002E-2</v>
      </c>
      <c r="S175" s="158">
        <v>0</v>
      </c>
      <c r="T175" s="118">
        <v>54.991</v>
      </c>
      <c r="U175" s="118">
        <v>0.255</v>
      </c>
      <c r="V175" s="118"/>
      <c r="W175" s="118">
        <v>3.085</v>
      </c>
      <c r="X175" s="118">
        <v>0.109</v>
      </c>
      <c r="Y175" s="118">
        <v>100.99299999999999</v>
      </c>
      <c r="Z175" s="118">
        <v>1.3240000000000001</v>
      </c>
      <c r="AA175" s="159">
        <v>99.67</v>
      </c>
      <c r="AB175" s="160"/>
      <c r="AC175" s="139">
        <f t="shared" si="3"/>
        <v>3.5332252836304701E-2</v>
      </c>
      <c r="AD175" s="118">
        <v>0.81895407486063176</v>
      </c>
      <c r="AE175" s="118">
        <v>1.6008224408870612E-2</v>
      </c>
      <c r="AF175" s="118">
        <v>0.16503770073049762</v>
      </c>
      <c r="AG175" s="118">
        <v>1</v>
      </c>
      <c r="AI175" s="118">
        <v>0.81895407486063176</v>
      </c>
      <c r="AJ175" s="118">
        <v>1.6008224408870612E-2</v>
      </c>
      <c r="AK175" s="118">
        <v>0.16503770073049762</v>
      </c>
      <c r="AL175" s="118">
        <v>1</v>
      </c>
    </row>
    <row r="176" spans="2:38" ht="17.25" customHeight="1">
      <c r="B176" s="143" t="s">
        <v>17</v>
      </c>
      <c r="C176" s="143" t="s">
        <v>51</v>
      </c>
      <c r="D176" s="143" t="s">
        <v>57</v>
      </c>
      <c r="E176" s="143">
        <v>36.200000000000003</v>
      </c>
      <c r="F176" s="174">
        <v>55.65</v>
      </c>
      <c r="G176" s="143">
        <v>0</v>
      </c>
      <c r="H176" s="41" t="s">
        <v>322</v>
      </c>
      <c r="I176" s="73" t="s">
        <v>54</v>
      </c>
      <c r="J176" s="157" t="s">
        <v>466</v>
      </c>
      <c r="K176" s="157" t="s">
        <v>297</v>
      </c>
      <c r="L176" s="118">
        <v>42.046999999999997</v>
      </c>
      <c r="M176" s="135">
        <v>2.9000000000000001E-2</v>
      </c>
      <c r="N176" s="135">
        <v>1.7000000000000001E-2</v>
      </c>
      <c r="O176" s="158">
        <v>3.4000000000000002E-2</v>
      </c>
      <c r="P176" s="158">
        <v>0</v>
      </c>
      <c r="Q176" s="158">
        <v>9.2999999999999999E-2</v>
      </c>
      <c r="R176" s="158">
        <v>0</v>
      </c>
      <c r="S176" s="158">
        <v>0</v>
      </c>
      <c r="T176" s="118">
        <v>54.972000000000001</v>
      </c>
      <c r="U176" s="135">
        <v>0.109</v>
      </c>
      <c r="V176" s="118"/>
      <c r="W176" s="118">
        <v>3.0859999999999999</v>
      </c>
      <c r="X176" s="118">
        <v>9.8000000000000004E-2</v>
      </c>
      <c r="Y176" s="118">
        <v>100.486</v>
      </c>
      <c r="Z176" s="118">
        <v>1.3220000000000001</v>
      </c>
      <c r="AA176" s="159">
        <v>99.164000000000001</v>
      </c>
      <c r="AB176" s="160"/>
      <c r="AC176" s="139">
        <f t="shared" si="3"/>
        <v>3.1756318859364877E-2</v>
      </c>
      <c r="AD176" s="118">
        <v>0.81921953809397396</v>
      </c>
      <c r="AE176" s="118">
        <v>1.4392715523571744E-2</v>
      </c>
      <c r="AF176" s="118">
        <v>0.16638774638245429</v>
      </c>
      <c r="AG176" s="118">
        <v>1</v>
      </c>
      <c r="AI176" s="118">
        <v>0.81921953809397396</v>
      </c>
      <c r="AJ176" s="118">
        <v>1.4392715523571744E-2</v>
      </c>
      <c r="AK176" s="118">
        <v>0.16638774638245429</v>
      </c>
      <c r="AL176" s="118">
        <v>1</v>
      </c>
    </row>
    <row r="177" spans="2:44" ht="17.25" customHeight="1">
      <c r="B177" s="143" t="s">
        <v>17</v>
      </c>
      <c r="C177" s="143" t="s">
        <v>51</v>
      </c>
      <c r="D177" s="143" t="s">
        <v>57</v>
      </c>
      <c r="E177" s="143">
        <v>36.200000000000003</v>
      </c>
      <c r="F177" s="174">
        <v>55.65</v>
      </c>
      <c r="G177" s="143">
        <v>0</v>
      </c>
      <c r="H177" s="41" t="s">
        <v>322</v>
      </c>
      <c r="I177" s="73" t="s">
        <v>54</v>
      </c>
      <c r="J177" s="157" t="s">
        <v>467</v>
      </c>
      <c r="K177" s="157" t="s">
        <v>297</v>
      </c>
      <c r="L177" s="118">
        <v>41.697000000000003</v>
      </c>
      <c r="M177" s="118">
        <v>0.114</v>
      </c>
      <c r="N177" s="158">
        <v>8.0000000000000002E-3</v>
      </c>
      <c r="O177" s="135">
        <v>0.09</v>
      </c>
      <c r="P177" s="158">
        <v>7.3999999999999996E-2</v>
      </c>
      <c r="Q177" s="158">
        <v>4.4999999999999998E-2</v>
      </c>
      <c r="R177" s="158">
        <v>0</v>
      </c>
      <c r="S177" s="158">
        <v>9.2999999999999999E-2</v>
      </c>
      <c r="T177" s="118">
        <v>55.220999999999997</v>
      </c>
      <c r="U177" s="118">
        <v>0.218</v>
      </c>
      <c r="V177" s="118"/>
      <c r="W177" s="118">
        <v>2.9460000000000002</v>
      </c>
      <c r="X177" s="118">
        <v>8.1000000000000003E-2</v>
      </c>
      <c r="Y177" s="118">
        <v>100.586</v>
      </c>
      <c r="Z177" s="118">
        <v>1.2589999999999999</v>
      </c>
      <c r="AA177" s="159">
        <v>99.326999999999998</v>
      </c>
      <c r="AB177" s="160"/>
      <c r="AC177" s="139">
        <f t="shared" si="3"/>
        <v>2.7494908350305498E-2</v>
      </c>
      <c r="AD177" s="118">
        <v>0.7820546854260686</v>
      </c>
      <c r="AE177" s="118">
        <v>1.18960199735644E-2</v>
      </c>
      <c r="AF177" s="118">
        <v>0.206049294600367</v>
      </c>
      <c r="AG177" s="118">
        <v>1</v>
      </c>
      <c r="AI177" s="118">
        <v>0.7820546854260686</v>
      </c>
      <c r="AJ177" s="118">
        <v>1.18960199735644E-2</v>
      </c>
      <c r="AK177" s="118">
        <v>0.206049294600367</v>
      </c>
      <c r="AL177" s="118">
        <v>1</v>
      </c>
    </row>
    <row r="178" spans="2:44" ht="17.25" customHeight="1">
      <c r="B178" s="143" t="s">
        <v>17</v>
      </c>
      <c r="C178" s="143" t="s">
        <v>51</v>
      </c>
      <c r="D178" s="143" t="s">
        <v>57</v>
      </c>
      <c r="E178" s="143">
        <v>36.200000000000003</v>
      </c>
      <c r="F178" s="174">
        <v>55.65</v>
      </c>
      <c r="G178" s="143">
        <v>0</v>
      </c>
      <c r="H178" s="41" t="s">
        <v>322</v>
      </c>
      <c r="I178" s="73" t="s">
        <v>54</v>
      </c>
      <c r="J178" s="157" t="s">
        <v>468</v>
      </c>
      <c r="K178" s="157" t="s">
        <v>294</v>
      </c>
      <c r="L178" s="118">
        <v>41.463000000000001</v>
      </c>
      <c r="M178" s="118">
        <v>8.2000000000000003E-2</v>
      </c>
      <c r="N178" s="135">
        <v>1.2E-2</v>
      </c>
      <c r="O178" s="158">
        <v>0</v>
      </c>
      <c r="P178" s="158">
        <v>3.6999999999999998E-2</v>
      </c>
      <c r="Q178" s="158">
        <v>0.1</v>
      </c>
      <c r="R178" s="158">
        <v>6.9000000000000006E-2</v>
      </c>
      <c r="S178" s="135">
        <v>0.17199999999999999</v>
      </c>
      <c r="T178" s="118">
        <v>55.243000000000002</v>
      </c>
      <c r="U178" s="118">
        <v>0.255</v>
      </c>
      <c r="V178" s="118"/>
      <c r="W178" s="118">
        <v>2.8460000000000001</v>
      </c>
      <c r="X178" s="118">
        <v>9.5000000000000001E-2</v>
      </c>
      <c r="Y178" s="118">
        <v>100.375</v>
      </c>
      <c r="Z178" s="118">
        <v>1.22</v>
      </c>
      <c r="AA178" s="159">
        <v>99.155000000000001</v>
      </c>
      <c r="AB178" s="160"/>
      <c r="AC178" s="139">
        <f t="shared" si="3"/>
        <v>3.338018271257906E-2</v>
      </c>
      <c r="AD178" s="118">
        <v>0.75550836209185035</v>
      </c>
      <c r="AE178" s="118">
        <v>1.3952122191217506E-2</v>
      </c>
      <c r="AF178" s="118">
        <v>0.23053951571693215</v>
      </c>
      <c r="AG178" s="118">
        <v>1</v>
      </c>
      <c r="AI178" s="118">
        <v>0.75550836209185035</v>
      </c>
      <c r="AJ178" s="118">
        <v>1.3952122191217506E-2</v>
      </c>
      <c r="AK178" s="118">
        <v>0.23053951571693215</v>
      </c>
      <c r="AL178" s="118">
        <v>1</v>
      </c>
    </row>
    <row r="179" spans="2:44" ht="17.25" customHeight="1">
      <c r="B179" s="143" t="s">
        <v>17</v>
      </c>
      <c r="C179" s="143" t="s">
        <v>51</v>
      </c>
      <c r="D179" s="143" t="s">
        <v>57</v>
      </c>
      <c r="E179" s="143">
        <v>36.200000000000003</v>
      </c>
      <c r="F179" s="174">
        <v>55.65</v>
      </c>
      <c r="G179" s="143">
        <v>0</v>
      </c>
      <c r="H179" s="41" t="s">
        <v>322</v>
      </c>
      <c r="I179" s="73" t="s">
        <v>54</v>
      </c>
      <c r="J179" s="157" t="s">
        <v>469</v>
      </c>
      <c r="K179" s="157" t="s">
        <v>294</v>
      </c>
      <c r="L179" s="118">
        <v>42.006999999999998</v>
      </c>
      <c r="M179" s="118">
        <v>7.8E-2</v>
      </c>
      <c r="N179" s="158">
        <v>8.9999999999999993E-3</v>
      </c>
      <c r="O179" s="158">
        <v>0</v>
      </c>
      <c r="P179" s="158">
        <v>0</v>
      </c>
      <c r="Q179" s="158">
        <v>0.1</v>
      </c>
      <c r="R179" s="158">
        <v>5.3999999999999999E-2</v>
      </c>
      <c r="S179" s="158">
        <v>1.7999999999999999E-2</v>
      </c>
      <c r="T179" s="118">
        <v>55.207000000000001</v>
      </c>
      <c r="U179" s="158">
        <v>0</v>
      </c>
      <c r="V179" s="118"/>
      <c r="W179" s="118">
        <v>3.016</v>
      </c>
      <c r="X179" s="118">
        <v>0.10199999999999999</v>
      </c>
      <c r="Y179" s="118">
        <v>100.59099999999999</v>
      </c>
      <c r="Z179" s="118">
        <v>1.2929999999999999</v>
      </c>
      <c r="AA179" s="159">
        <v>99.298000000000002</v>
      </c>
      <c r="AB179" s="160"/>
      <c r="AC179" s="139">
        <f t="shared" si="3"/>
        <v>3.3819628647214849E-2</v>
      </c>
      <c r="AD179" s="118">
        <v>0.80063711176002128</v>
      </c>
      <c r="AE179" s="118">
        <v>1.4980173300044058E-2</v>
      </c>
      <c r="AF179" s="118">
        <v>0.18438271493993466</v>
      </c>
      <c r="AG179" s="118">
        <v>1</v>
      </c>
      <c r="AI179" s="118">
        <v>0.80063711176002128</v>
      </c>
      <c r="AJ179" s="118">
        <v>1.4980173300044058E-2</v>
      </c>
      <c r="AK179" s="118">
        <v>0.18438271493993466</v>
      </c>
      <c r="AL179" s="118">
        <v>1</v>
      </c>
    </row>
    <row r="180" spans="2:44" ht="17.25" customHeight="1">
      <c r="B180" s="143" t="s">
        <v>17</v>
      </c>
      <c r="C180" s="143" t="s">
        <v>51</v>
      </c>
      <c r="D180" s="143" t="s">
        <v>57</v>
      </c>
      <c r="E180" s="143">
        <v>36.200000000000003</v>
      </c>
      <c r="F180" s="174">
        <v>55.65</v>
      </c>
      <c r="G180" s="143">
        <v>0</v>
      </c>
      <c r="H180" s="41" t="s">
        <v>322</v>
      </c>
      <c r="I180" s="73" t="s">
        <v>54</v>
      </c>
      <c r="J180" s="157" t="s">
        <v>470</v>
      </c>
      <c r="K180" s="157" t="s">
        <v>294</v>
      </c>
      <c r="L180" s="118">
        <v>42.298999999999999</v>
      </c>
      <c r="M180" s="118">
        <v>0.107</v>
      </c>
      <c r="N180" s="158">
        <v>0</v>
      </c>
      <c r="O180" s="135">
        <v>0.112</v>
      </c>
      <c r="P180" s="158">
        <v>1.9E-2</v>
      </c>
      <c r="Q180" s="135">
        <v>0.19600000000000001</v>
      </c>
      <c r="R180" s="158">
        <v>0</v>
      </c>
      <c r="S180" s="158">
        <v>5.2999999999999999E-2</v>
      </c>
      <c r="T180" s="118">
        <v>55.037999999999997</v>
      </c>
      <c r="U180" s="135">
        <v>0.14599999999999999</v>
      </c>
      <c r="V180" s="118"/>
      <c r="W180" s="118">
        <v>3.206</v>
      </c>
      <c r="X180" s="118">
        <v>0.112</v>
      </c>
      <c r="Y180" s="118">
        <v>101.288</v>
      </c>
      <c r="Z180" s="118">
        <v>1.3759999999999999</v>
      </c>
      <c r="AA180" s="159">
        <v>99.912000000000006</v>
      </c>
      <c r="AB180" s="160"/>
      <c r="AC180" s="139">
        <f t="shared" si="3"/>
        <v>3.4934497816593885E-2</v>
      </c>
      <c r="AD180" s="118">
        <v>0.85107512609503588</v>
      </c>
      <c r="AE180" s="118">
        <v>1.644881774122485E-2</v>
      </c>
      <c r="AF180" s="118">
        <v>0.13247605616373925</v>
      </c>
      <c r="AG180" s="118">
        <v>1</v>
      </c>
      <c r="AI180" s="118">
        <v>0.85107512609503588</v>
      </c>
      <c r="AJ180" s="118">
        <v>1.644881774122485E-2</v>
      </c>
      <c r="AK180" s="118">
        <v>0.13247605616373925</v>
      </c>
      <c r="AL180" s="118">
        <v>1</v>
      </c>
    </row>
    <row r="181" spans="2:44" ht="17.25" customHeight="1">
      <c r="B181" s="143" t="s">
        <v>17</v>
      </c>
      <c r="C181" s="143" t="s">
        <v>51</v>
      </c>
      <c r="D181" s="143" t="s">
        <v>57</v>
      </c>
      <c r="E181" s="143">
        <v>36.200000000000003</v>
      </c>
      <c r="F181" s="174">
        <v>55.65</v>
      </c>
      <c r="G181" s="143">
        <v>0</v>
      </c>
      <c r="H181" s="41" t="s">
        <v>322</v>
      </c>
      <c r="I181" s="73" t="s">
        <v>54</v>
      </c>
      <c r="J181" s="157" t="s">
        <v>471</v>
      </c>
      <c r="K181" s="157" t="s">
        <v>294</v>
      </c>
      <c r="L181" s="118">
        <v>41.845999999999997</v>
      </c>
      <c r="M181" s="118">
        <v>0.09</v>
      </c>
      <c r="N181" s="158">
        <v>0</v>
      </c>
      <c r="O181" s="158">
        <v>0</v>
      </c>
      <c r="P181" s="158">
        <v>0</v>
      </c>
      <c r="Q181" s="158">
        <v>0.01</v>
      </c>
      <c r="R181" s="158">
        <v>0</v>
      </c>
      <c r="S181" s="158">
        <v>2.1999999999999999E-2</v>
      </c>
      <c r="T181" s="118">
        <v>55.006</v>
      </c>
      <c r="U181" s="135">
        <v>0.121</v>
      </c>
      <c r="V181" s="118"/>
      <c r="W181" s="118">
        <v>3.0190000000000001</v>
      </c>
      <c r="X181" s="118">
        <v>0.112</v>
      </c>
      <c r="Y181" s="118">
        <v>100.226</v>
      </c>
      <c r="Z181" s="118">
        <v>1.2969999999999999</v>
      </c>
      <c r="AA181" s="159">
        <v>98.929000000000002</v>
      </c>
      <c r="AB181" s="160"/>
      <c r="AC181" s="139">
        <f t="shared" si="3"/>
        <v>3.7098376946008614E-2</v>
      </c>
      <c r="AD181" s="118">
        <v>0.80143350146004788</v>
      </c>
      <c r="AE181" s="118">
        <v>1.644881774122485E-2</v>
      </c>
      <c r="AF181" s="118">
        <v>0.18211768079872726</v>
      </c>
      <c r="AG181" s="118">
        <v>1</v>
      </c>
      <c r="AI181" s="118">
        <v>0.80143350146004788</v>
      </c>
      <c r="AJ181" s="118">
        <v>1.644881774122485E-2</v>
      </c>
      <c r="AK181" s="118">
        <v>0.18211768079872726</v>
      </c>
      <c r="AL181" s="118">
        <v>1</v>
      </c>
    </row>
    <row r="182" spans="2:44" ht="17.25" customHeight="1">
      <c r="B182" s="143" t="s">
        <v>17</v>
      </c>
      <c r="C182" s="143" t="s">
        <v>51</v>
      </c>
      <c r="D182" s="143" t="s">
        <v>57</v>
      </c>
      <c r="E182" s="143">
        <v>36.200000000000003</v>
      </c>
      <c r="F182" s="174">
        <v>55.65</v>
      </c>
      <c r="G182" s="143">
        <v>0</v>
      </c>
      <c r="H182" s="41" t="s">
        <v>322</v>
      </c>
      <c r="I182" s="73" t="s">
        <v>54</v>
      </c>
      <c r="J182" s="157" t="s">
        <v>472</v>
      </c>
      <c r="K182" s="157" t="s">
        <v>294</v>
      </c>
      <c r="L182" s="118">
        <v>42.357999999999997</v>
      </c>
      <c r="M182" s="118">
        <v>6.4000000000000001E-2</v>
      </c>
      <c r="N182" s="158">
        <v>8.0000000000000002E-3</v>
      </c>
      <c r="O182" s="135">
        <v>7.8E-2</v>
      </c>
      <c r="P182" s="158">
        <v>3.6999999999999998E-2</v>
      </c>
      <c r="Q182" s="158">
        <v>8.2000000000000003E-2</v>
      </c>
      <c r="R182" s="158">
        <v>0</v>
      </c>
      <c r="S182" s="158">
        <v>0.04</v>
      </c>
      <c r="T182" s="118">
        <v>54.965000000000003</v>
      </c>
      <c r="U182" s="135">
        <v>0.115</v>
      </c>
      <c r="V182" s="118"/>
      <c r="W182" s="118">
        <v>3.0790000000000002</v>
      </c>
      <c r="X182" s="118">
        <v>0.128</v>
      </c>
      <c r="Y182" s="118">
        <v>100.956</v>
      </c>
      <c r="Z182" s="118">
        <v>1.3260000000000001</v>
      </c>
      <c r="AA182" s="159">
        <v>99.63</v>
      </c>
      <c r="AB182" s="160"/>
      <c r="AC182" s="139">
        <f t="shared" si="3"/>
        <v>4.1571938941214678E-2</v>
      </c>
      <c r="AD182" s="118">
        <v>0.81736129546057879</v>
      </c>
      <c r="AE182" s="118">
        <v>1.8798648847114113E-2</v>
      </c>
      <c r="AF182" s="118">
        <v>0.16384005569230711</v>
      </c>
      <c r="AG182" s="118">
        <v>1</v>
      </c>
      <c r="AI182" s="118">
        <v>0.81736129546057879</v>
      </c>
      <c r="AJ182" s="118">
        <v>1.8798648847114113E-2</v>
      </c>
      <c r="AK182" s="118">
        <v>0.16384005569230711</v>
      </c>
      <c r="AL182" s="118">
        <v>1</v>
      </c>
    </row>
    <row r="183" spans="2:44" ht="17.25" customHeight="1">
      <c r="B183" s="143" t="s">
        <v>17</v>
      </c>
      <c r="C183" s="143" t="s">
        <v>51</v>
      </c>
      <c r="D183" s="143" t="s">
        <v>57</v>
      </c>
      <c r="E183" s="143">
        <v>36.200000000000003</v>
      </c>
      <c r="F183" s="174">
        <v>55.65</v>
      </c>
      <c r="G183" s="143">
        <v>0</v>
      </c>
      <c r="H183" s="41" t="s">
        <v>322</v>
      </c>
      <c r="I183" s="73" t="s">
        <v>54</v>
      </c>
      <c r="J183" s="157" t="s">
        <v>473</v>
      </c>
      <c r="K183" s="157" t="s">
        <v>297</v>
      </c>
      <c r="L183" s="118">
        <v>42.142000000000003</v>
      </c>
      <c r="M183" s="118">
        <v>0.11899999999999999</v>
      </c>
      <c r="N183" s="158">
        <v>0</v>
      </c>
      <c r="O183" s="158">
        <v>3.4000000000000002E-2</v>
      </c>
      <c r="P183" s="158">
        <v>4.3999999999999997E-2</v>
      </c>
      <c r="Q183" s="158">
        <v>7.9000000000000001E-2</v>
      </c>
      <c r="R183" s="158">
        <v>8.8999999999999996E-2</v>
      </c>
      <c r="S183" s="158">
        <v>2.5999999999999999E-2</v>
      </c>
      <c r="T183" s="118">
        <v>55.042999999999999</v>
      </c>
      <c r="U183" s="118">
        <v>0.21199999999999999</v>
      </c>
      <c r="V183" s="118"/>
      <c r="W183" s="118">
        <v>3.1240000000000001</v>
      </c>
      <c r="X183" s="118">
        <v>0.113</v>
      </c>
      <c r="Y183" s="118">
        <v>101.02500000000001</v>
      </c>
      <c r="Z183" s="118">
        <v>1.341</v>
      </c>
      <c r="AA183" s="159">
        <v>99.683999999999997</v>
      </c>
      <c r="AB183" s="160"/>
      <c r="AC183" s="139">
        <f t="shared" si="3"/>
        <v>3.6171574903969272E-2</v>
      </c>
      <c r="AD183" s="118">
        <v>0.82930714096097691</v>
      </c>
      <c r="AE183" s="118">
        <v>1.6595682185342929E-2</v>
      </c>
      <c r="AF183" s="118">
        <v>0.15409717685368016</v>
      </c>
      <c r="AG183" s="118">
        <v>1</v>
      </c>
      <c r="AI183" s="118">
        <v>0.82930714096097691</v>
      </c>
      <c r="AJ183" s="118">
        <v>1.6595682185342929E-2</v>
      </c>
      <c r="AK183" s="118">
        <v>0.15409717685368016</v>
      </c>
      <c r="AL183" s="118">
        <v>1</v>
      </c>
    </row>
    <row r="184" spans="2:44" ht="17.25" customHeight="1">
      <c r="B184" s="143" t="s">
        <v>17</v>
      </c>
      <c r="C184" s="143" t="s">
        <v>51</v>
      </c>
      <c r="D184" s="143" t="s">
        <v>57</v>
      </c>
      <c r="E184" s="143">
        <v>36.200000000000003</v>
      </c>
      <c r="F184" s="174">
        <v>55.65</v>
      </c>
      <c r="G184" s="143">
        <v>0</v>
      </c>
      <c r="H184" s="41" t="s">
        <v>322</v>
      </c>
      <c r="I184" s="73" t="s">
        <v>54</v>
      </c>
      <c r="J184" s="157" t="s">
        <v>474</v>
      </c>
      <c r="K184" s="157" t="s">
        <v>297</v>
      </c>
      <c r="L184" s="118">
        <v>42.292999999999999</v>
      </c>
      <c r="M184" s="118">
        <v>8.8999999999999996E-2</v>
      </c>
      <c r="N184" s="158">
        <v>7.0000000000000001E-3</v>
      </c>
      <c r="O184" s="158">
        <v>0</v>
      </c>
      <c r="P184" s="158">
        <v>5.6000000000000001E-2</v>
      </c>
      <c r="Q184" s="135">
        <v>0.113</v>
      </c>
      <c r="R184" s="158">
        <v>0</v>
      </c>
      <c r="S184" s="158">
        <v>5.7000000000000002E-2</v>
      </c>
      <c r="T184" s="118">
        <v>54.927</v>
      </c>
      <c r="U184" s="135">
        <v>0.115</v>
      </c>
      <c r="V184" s="118"/>
      <c r="W184" s="118">
        <v>3.101</v>
      </c>
      <c r="X184" s="118">
        <v>0.10100000000000001</v>
      </c>
      <c r="Y184" s="118">
        <v>100.85899999999999</v>
      </c>
      <c r="Z184" s="118">
        <v>1.3280000000000001</v>
      </c>
      <c r="AA184" s="159">
        <v>99.531000000000006</v>
      </c>
      <c r="AB184" s="160"/>
      <c r="AC184" s="139">
        <f t="shared" si="3"/>
        <v>3.2570138664946791E-2</v>
      </c>
      <c r="AD184" s="118">
        <v>0.82320148659410675</v>
      </c>
      <c r="AE184" s="118">
        <v>1.4833308855925981E-2</v>
      </c>
      <c r="AF184" s="118">
        <v>0.16196520454996727</v>
      </c>
      <c r="AG184" s="118">
        <v>1</v>
      </c>
      <c r="AI184" s="118">
        <v>0.82320148659410675</v>
      </c>
      <c r="AJ184" s="118">
        <v>1.4833308855925981E-2</v>
      </c>
      <c r="AK184" s="118">
        <v>0.16196520454996727</v>
      </c>
      <c r="AL184" s="118">
        <v>1</v>
      </c>
    </row>
    <row r="185" spans="2:44" ht="17.25" customHeight="1">
      <c r="B185" s="143" t="s">
        <v>17</v>
      </c>
      <c r="C185" s="143" t="s">
        <v>51</v>
      </c>
      <c r="D185" s="143" t="s">
        <v>57</v>
      </c>
      <c r="E185" s="143">
        <v>36.200000000000003</v>
      </c>
      <c r="F185" s="174">
        <v>55.65</v>
      </c>
      <c r="G185" s="143">
        <v>0</v>
      </c>
      <c r="H185" s="41" t="s">
        <v>322</v>
      </c>
      <c r="I185" s="73" t="s">
        <v>54</v>
      </c>
      <c r="J185" s="157" t="s">
        <v>475</v>
      </c>
      <c r="K185" s="157" t="s">
        <v>294</v>
      </c>
      <c r="L185" s="118">
        <v>42.146000000000001</v>
      </c>
      <c r="M185" s="118">
        <v>0.104</v>
      </c>
      <c r="N185" s="158">
        <v>0</v>
      </c>
      <c r="O185" s="158">
        <v>0</v>
      </c>
      <c r="P185" s="158">
        <v>2.1999999999999999E-2</v>
      </c>
      <c r="Q185" s="135">
        <v>0.113</v>
      </c>
      <c r="R185" s="158">
        <v>4.9000000000000002E-2</v>
      </c>
      <c r="S185" s="158">
        <v>0</v>
      </c>
      <c r="T185" s="118">
        <v>54.704999999999998</v>
      </c>
      <c r="U185" s="118">
        <v>0.23699999999999999</v>
      </c>
      <c r="V185" s="118"/>
      <c r="W185" s="118">
        <v>3.125</v>
      </c>
      <c r="X185" s="118">
        <v>0.108</v>
      </c>
      <c r="Y185" s="118">
        <v>100.608</v>
      </c>
      <c r="Z185" s="118">
        <v>1.34</v>
      </c>
      <c r="AA185" s="159">
        <v>99.268000000000001</v>
      </c>
      <c r="AB185" s="160"/>
      <c r="AC185" s="139">
        <f t="shared" si="3"/>
        <v>3.456E-2</v>
      </c>
      <c r="AD185" s="118">
        <v>0.82957260419431911</v>
      </c>
      <c r="AE185" s="118">
        <v>1.5861359964752533E-2</v>
      </c>
      <c r="AF185" s="118">
        <v>0.15456603584092837</v>
      </c>
      <c r="AG185" s="118">
        <v>1</v>
      </c>
      <c r="AI185" s="118">
        <v>0.82957260419431911</v>
      </c>
      <c r="AJ185" s="118">
        <v>1.5861359964752533E-2</v>
      </c>
      <c r="AK185" s="118">
        <v>0.15456603584092837</v>
      </c>
      <c r="AL185" s="118">
        <v>1</v>
      </c>
    </row>
    <row r="186" spans="2:44" ht="17.25" customHeight="1">
      <c r="B186" s="143" t="s">
        <v>17</v>
      </c>
      <c r="C186" s="143" t="s">
        <v>476</v>
      </c>
      <c r="D186" s="143" t="s">
        <v>477</v>
      </c>
      <c r="E186" s="143">
        <v>0.01</v>
      </c>
      <c r="F186" s="143">
        <v>50.7</v>
      </c>
      <c r="G186" s="73">
        <v>-46</v>
      </c>
      <c r="H186" s="41" t="s">
        <v>32</v>
      </c>
      <c r="I186" s="73" t="s">
        <v>19</v>
      </c>
      <c r="J186" s="154" t="s">
        <v>478</v>
      </c>
      <c r="K186" s="154" t="s">
        <v>294</v>
      </c>
      <c r="L186" s="118">
        <v>41.661999999999999</v>
      </c>
      <c r="M186" s="118">
        <v>0.23799999999999999</v>
      </c>
      <c r="N186" s="158">
        <v>1.4E-2</v>
      </c>
      <c r="O186" s="158">
        <v>0</v>
      </c>
      <c r="P186" s="135">
        <v>0.17</v>
      </c>
      <c r="Q186" s="135">
        <v>0.161</v>
      </c>
      <c r="R186" s="158">
        <v>6.0999999999999999E-2</v>
      </c>
      <c r="S186" s="135">
        <v>0.248</v>
      </c>
      <c r="T186" s="118">
        <v>55.682000000000002</v>
      </c>
      <c r="U186" s="135">
        <v>0.124</v>
      </c>
      <c r="V186" s="118"/>
      <c r="W186" s="118">
        <v>3.79</v>
      </c>
      <c r="X186" s="118">
        <v>0.24</v>
      </c>
      <c r="Y186" s="118">
        <v>102.38800000000001</v>
      </c>
      <c r="Z186" s="118">
        <v>1.65</v>
      </c>
      <c r="AA186" s="159">
        <v>100.738</v>
      </c>
      <c r="AB186" s="160"/>
      <c r="AC186" s="139">
        <f t="shared" si="3"/>
        <v>6.3324538258575189E-2</v>
      </c>
      <c r="AD186" s="135">
        <v>1.0061056543668703</v>
      </c>
      <c r="AE186" s="118">
        <v>3.5247466588338959E-2</v>
      </c>
      <c r="AF186" s="161">
        <v>-4.1353120955209231E-2</v>
      </c>
      <c r="AG186" s="118">
        <v>0.99999999999999989</v>
      </c>
      <c r="AI186" s="118">
        <v>0.96475253341166101</v>
      </c>
      <c r="AJ186" s="118">
        <v>3.5247466588338959E-2</v>
      </c>
      <c r="AK186" s="118">
        <v>0</v>
      </c>
      <c r="AL186" s="118">
        <v>1</v>
      </c>
    </row>
    <row r="187" spans="2:44" ht="17.25" customHeight="1">
      <c r="B187" s="143" t="s">
        <v>17</v>
      </c>
      <c r="C187" s="143" t="s">
        <v>476</v>
      </c>
      <c r="D187" s="143" t="s">
        <v>477</v>
      </c>
      <c r="E187" s="143">
        <v>0.01</v>
      </c>
      <c r="F187" s="143">
        <v>50.7</v>
      </c>
      <c r="G187" s="73">
        <v>-46</v>
      </c>
      <c r="H187" s="41" t="s">
        <v>32</v>
      </c>
      <c r="I187" s="73" t="s">
        <v>19</v>
      </c>
      <c r="J187" s="154" t="s">
        <v>479</v>
      </c>
      <c r="K187" s="154" t="s">
        <v>294</v>
      </c>
      <c r="L187" s="118">
        <v>41.378</v>
      </c>
      <c r="M187" s="118">
        <v>0.16200000000000001</v>
      </c>
      <c r="N187" s="135">
        <v>4.9000000000000002E-2</v>
      </c>
      <c r="O187" s="158">
        <v>0</v>
      </c>
      <c r="P187" s="158">
        <v>0.03</v>
      </c>
      <c r="Q187" s="135">
        <v>0.21</v>
      </c>
      <c r="R187" s="158">
        <v>0.19700000000000001</v>
      </c>
      <c r="S187" s="158">
        <v>7.1999999999999995E-2</v>
      </c>
      <c r="T187" s="118">
        <v>55.832000000000001</v>
      </c>
      <c r="U187" s="135">
        <v>9.9000000000000005E-2</v>
      </c>
      <c r="V187" s="118"/>
      <c r="W187" s="118">
        <v>3.7730000000000001</v>
      </c>
      <c r="X187" s="118">
        <v>0.23200000000000001</v>
      </c>
      <c r="Y187" s="118">
        <v>102.033</v>
      </c>
      <c r="Z187" s="118">
        <v>1.641</v>
      </c>
      <c r="AA187" s="159">
        <v>100.392</v>
      </c>
      <c r="AB187" s="160"/>
      <c r="AC187" s="139">
        <f t="shared" si="3"/>
        <v>6.1489530877285981E-2</v>
      </c>
      <c r="AD187" s="135">
        <v>1.0015927794000532</v>
      </c>
      <c r="AE187" s="118">
        <v>3.4072551035394333E-2</v>
      </c>
      <c r="AF187" s="161">
        <v>-3.5665330435447534E-2</v>
      </c>
      <c r="AG187" s="118">
        <v>1</v>
      </c>
      <c r="AI187" s="118">
        <v>0.96592744896460569</v>
      </c>
      <c r="AJ187" s="118">
        <v>3.4072551035394333E-2</v>
      </c>
      <c r="AK187" s="118">
        <v>0</v>
      </c>
      <c r="AL187" s="118">
        <v>1</v>
      </c>
    </row>
    <row r="188" spans="2:44" ht="17.25" customHeight="1">
      <c r="B188" s="143" t="s">
        <v>17</v>
      </c>
      <c r="C188" s="143" t="s">
        <v>476</v>
      </c>
      <c r="D188" s="143" t="s">
        <v>477</v>
      </c>
      <c r="E188" s="143">
        <v>0.01</v>
      </c>
      <c r="F188" s="143">
        <v>50.7</v>
      </c>
      <c r="G188" s="73">
        <v>-46</v>
      </c>
      <c r="H188" s="41" t="s">
        <v>32</v>
      </c>
      <c r="I188" s="73" t="s">
        <v>19</v>
      </c>
      <c r="J188" s="154" t="s">
        <v>480</v>
      </c>
      <c r="K188" s="154" t="s">
        <v>294</v>
      </c>
      <c r="L188" s="118">
        <v>41.645000000000003</v>
      </c>
      <c r="M188" s="118">
        <v>0.115</v>
      </c>
      <c r="N188" s="158">
        <v>0</v>
      </c>
      <c r="O188" s="158">
        <v>0</v>
      </c>
      <c r="P188" s="135">
        <v>0.11</v>
      </c>
      <c r="Q188" s="158">
        <v>5.6000000000000001E-2</v>
      </c>
      <c r="R188" s="158">
        <v>0.126</v>
      </c>
      <c r="S188" s="158">
        <v>0.122</v>
      </c>
      <c r="T188" s="118">
        <v>55.808</v>
      </c>
      <c r="U188" s="135">
        <v>0.105</v>
      </c>
      <c r="V188" s="118"/>
      <c r="W188" s="118">
        <v>3.4990000000000001</v>
      </c>
      <c r="X188" s="118">
        <v>0.254</v>
      </c>
      <c r="Y188" s="118">
        <v>101.84</v>
      </c>
      <c r="Z188" s="118">
        <v>1.53</v>
      </c>
      <c r="AA188" s="159">
        <v>100.31</v>
      </c>
      <c r="AB188" s="160"/>
      <c r="AC188" s="139">
        <f t="shared" si="3"/>
        <v>7.2592169191197486E-2</v>
      </c>
      <c r="AD188" s="118">
        <v>0.92885585346429522</v>
      </c>
      <c r="AE188" s="118">
        <v>3.7303568805992067E-2</v>
      </c>
      <c r="AF188" s="118">
        <v>3.3840577729712711E-2</v>
      </c>
      <c r="AG188" s="118">
        <v>1</v>
      </c>
      <c r="AI188" s="118">
        <v>0.92885585346429522</v>
      </c>
      <c r="AJ188" s="118">
        <v>3.7303568805992067E-2</v>
      </c>
      <c r="AK188" s="118">
        <v>3.3840577729712711E-2</v>
      </c>
      <c r="AL188" s="118">
        <v>1</v>
      </c>
      <c r="AP188" s="118"/>
      <c r="AQ188" s="118"/>
      <c r="AR188" s="118"/>
    </row>
    <row r="189" spans="2:44" ht="17.25" customHeight="1">
      <c r="B189" s="143" t="s">
        <v>17</v>
      </c>
      <c r="C189" s="143" t="s">
        <v>476</v>
      </c>
      <c r="D189" s="143" t="s">
        <v>477</v>
      </c>
      <c r="E189" s="143">
        <v>0.01</v>
      </c>
      <c r="F189" s="143">
        <v>50.7</v>
      </c>
      <c r="G189" s="73">
        <v>-46</v>
      </c>
      <c r="H189" s="41" t="s">
        <v>32</v>
      </c>
      <c r="I189" s="73" t="s">
        <v>19</v>
      </c>
      <c r="J189" s="154" t="s">
        <v>481</v>
      </c>
      <c r="K189" s="154" t="s">
        <v>297</v>
      </c>
      <c r="L189" s="118">
        <v>41.497999999999998</v>
      </c>
      <c r="M189" s="118">
        <v>0.114</v>
      </c>
      <c r="N189" s="158">
        <v>6.0000000000000001E-3</v>
      </c>
      <c r="O189" s="158">
        <v>0</v>
      </c>
      <c r="P189" s="158">
        <v>6.4000000000000001E-2</v>
      </c>
      <c r="Q189" s="158">
        <v>7.0000000000000007E-2</v>
      </c>
      <c r="R189" s="158">
        <v>0.11600000000000001</v>
      </c>
      <c r="S189" s="158">
        <v>0</v>
      </c>
      <c r="T189" s="118">
        <v>55.436999999999998</v>
      </c>
      <c r="U189" s="135">
        <v>0.111</v>
      </c>
      <c r="V189" s="118"/>
      <c r="W189" s="118">
        <v>3.6339999999999999</v>
      </c>
      <c r="X189" s="118">
        <v>0.20300000000000001</v>
      </c>
      <c r="Y189" s="118">
        <v>101.254</v>
      </c>
      <c r="Z189" s="118">
        <v>1.5760000000000001</v>
      </c>
      <c r="AA189" s="159">
        <v>99.677999999999997</v>
      </c>
      <c r="AB189" s="160"/>
      <c r="AC189" s="139">
        <f t="shared" si="3"/>
        <v>5.5861309851403418E-2</v>
      </c>
      <c r="AD189" s="118">
        <v>0.96469338996548981</v>
      </c>
      <c r="AE189" s="118">
        <v>2.9813482155970041E-2</v>
      </c>
      <c r="AF189" s="118">
        <v>5.4931278785401473E-3</v>
      </c>
      <c r="AG189" s="118">
        <v>1</v>
      </c>
      <c r="AI189" s="118">
        <v>0.96469338996548981</v>
      </c>
      <c r="AJ189" s="118">
        <v>2.9813482155970041E-2</v>
      </c>
      <c r="AK189" s="118">
        <v>5.4931278785401473E-3</v>
      </c>
      <c r="AL189" s="118">
        <v>1</v>
      </c>
    </row>
    <row r="190" spans="2:44" ht="17.25" customHeight="1">
      <c r="B190" s="143" t="s">
        <v>17</v>
      </c>
      <c r="C190" s="143" t="s">
        <v>476</v>
      </c>
      <c r="D190" s="143" t="s">
        <v>477</v>
      </c>
      <c r="E190" s="143">
        <v>0.01</v>
      </c>
      <c r="F190" s="143">
        <v>50.7</v>
      </c>
      <c r="G190" s="73">
        <v>-46</v>
      </c>
      <c r="H190" s="41" t="s">
        <v>32</v>
      </c>
      <c r="I190" s="73" t="s">
        <v>19</v>
      </c>
      <c r="J190" s="154" t="s">
        <v>482</v>
      </c>
      <c r="K190" s="154" t="s">
        <v>297</v>
      </c>
      <c r="L190" s="118">
        <v>41.631</v>
      </c>
      <c r="M190" s="118">
        <v>0.11799999999999999</v>
      </c>
      <c r="N190" s="158">
        <v>0</v>
      </c>
      <c r="O190" s="158">
        <v>0</v>
      </c>
      <c r="P190" s="158">
        <v>0.10199999999999999</v>
      </c>
      <c r="Q190" s="135">
        <v>0.2</v>
      </c>
      <c r="R190" s="158">
        <v>0.04</v>
      </c>
      <c r="S190" s="158">
        <v>0</v>
      </c>
      <c r="T190" s="118">
        <v>55.914000000000001</v>
      </c>
      <c r="U190" s="118">
        <v>0.254</v>
      </c>
      <c r="V190" s="118"/>
      <c r="W190" s="118">
        <v>3.6629999999999998</v>
      </c>
      <c r="X190" s="118">
        <v>0.193</v>
      </c>
      <c r="Y190" s="118">
        <v>102.116</v>
      </c>
      <c r="Z190" s="118">
        <v>1.5860000000000001</v>
      </c>
      <c r="AA190" s="159">
        <v>100.53</v>
      </c>
      <c r="AB190" s="160"/>
      <c r="AC190" s="139">
        <f t="shared" si="3"/>
        <v>5.268905268905269E-2</v>
      </c>
      <c r="AD190" s="118">
        <v>0.97239182373241306</v>
      </c>
      <c r="AE190" s="118">
        <v>2.834483771478925E-2</v>
      </c>
      <c r="AF190" s="118">
        <v>-7.3666144720231294E-4</v>
      </c>
      <c r="AG190" s="118">
        <v>1</v>
      </c>
      <c r="AI190" s="118">
        <v>0.97239182373241306</v>
      </c>
      <c r="AJ190" s="118">
        <v>2.834483771478925E-2</v>
      </c>
      <c r="AK190" s="118">
        <v>-7.3666144720231294E-4</v>
      </c>
      <c r="AL190" s="118">
        <v>1</v>
      </c>
    </row>
    <row r="191" spans="2:44" ht="17.25" customHeight="1">
      <c r="B191" s="143" t="s">
        <v>17</v>
      </c>
      <c r="C191" s="143" t="s">
        <v>476</v>
      </c>
      <c r="D191" s="143" t="s">
        <v>477</v>
      </c>
      <c r="E191" s="143">
        <v>0.01</v>
      </c>
      <c r="F191" s="143">
        <v>50.7</v>
      </c>
      <c r="G191" s="73">
        <v>-46</v>
      </c>
      <c r="H191" s="41" t="s">
        <v>32</v>
      </c>
      <c r="I191" s="73" t="s">
        <v>19</v>
      </c>
      <c r="J191" s="154" t="s">
        <v>483</v>
      </c>
      <c r="K191" s="154" t="s">
        <v>294</v>
      </c>
      <c r="L191" s="118">
        <v>41.378</v>
      </c>
      <c r="M191" s="118">
        <v>0.16700000000000001</v>
      </c>
      <c r="N191" s="158">
        <v>0</v>
      </c>
      <c r="O191" s="158">
        <v>0</v>
      </c>
      <c r="P191" s="135">
        <v>0.13600000000000001</v>
      </c>
      <c r="Q191" s="158">
        <v>4.9000000000000002E-2</v>
      </c>
      <c r="R191" s="158">
        <v>1.4999999999999999E-2</v>
      </c>
      <c r="S191" s="158">
        <v>9.9000000000000005E-2</v>
      </c>
      <c r="T191" s="118">
        <v>55.7</v>
      </c>
      <c r="U191" s="135">
        <v>0.111</v>
      </c>
      <c r="V191" s="118"/>
      <c r="W191" s="118">
        <v>3.6920000000000002</v>
      </c>
      <c r="X191" s="118">
        <v>0.218</v>
      </c>
      <c r="Y191" s="118">
        <v>101.565</v>
      </c>
      <c r="Z191" s="118">
        <v>1.6040000000000001</v>
      </c>
      <c r="AA191" s="159">
        <v>99.960999999999999</v>
      </c>
      <c r="AB191" s="160"/>
      <c r="AC191" s="139">
        <f t="shared" si="3"/>
        <v>5.9046587215601298E-2</v>
      </c>
      <c r="AD191" s="118">
        <v>0.98009025749933643</v>
      </c>
      <c r="AE191" s="118">
        <v>3.2016448817741225E-2</v>
      </c>
      <c r="AF191" s="161">
        <v>-1.2106706317077651E-2</v>
      </c>
      <c r="AG191" s="118">
        <v>1</v>
      </c>
      <c r="AI191" s="118">
        <v>0.96798355118225876</v>
      </c>
      <c r="AJ191" s="118">
        <v>3.2016448817741225E-2</v>
      </c>
      <c r="AK191" s="118">
        <v>0</v>
      </c>
      <c r="AL191" s="118">
        <v>1</v>
      </c>
    </row>
    <row r="192" spans="2:44" ht="17.25" customHeight="1">
      <c r="B192" s="143" t="s">
        <v>17</v>
      </c>
      <c r="C192" s="143" t="s">
        <v>484</v>
      </c>
      <c r="D192" s="143" t="s">
        <v>485</v>
      </c>
      <c r="E192" s="143">
        <v>0.01</v>
      </c>
      <c r="F192" s="143">
        <v>58.5</v>
      </c>
      <c r="G192" s="73">
        <v>-423</v>
      </c>
      <c r="H192" s="41" t="s">
        <v>32</v>
      </c>
      <c r="I192" s="73" t="s">
        <v>19</v>
      </c>
      <c r="J192" s="154" t="s">
        <v>486</v>
      </c>
      <c r="K192" s="154" t="s">
        <v>297</v>
      </c>
      <c r="L192" s="118">
        <v>40.576000000000001</v>
      </c>
      <c r="M192" s="118">
        <v>0.107</v>
      </c>
      <c r="N192" s="135">
        <v>3.3000000000000002E-2</v>
      </c>
      <c r="O192" s="158">
        <v>0</v>
      </c>
      <c r="P192" s="158">
        <v>4.4999999999999998E-2</v>
      </c>
      <c r="Q192" s="158">
        <v>0</v>
      </c>
      <c r="R192" s="158">
        <v>2.1999999999999999E-2</v>
      </c>
      <c r="S192" s="158">
        <v>0.17399999999999999</v>
      </c>
      <c r="T192" s="118">
        <v>55.444000000000003</v>
      </c>
      <c r="U192" s="118">
        <v>0.23899999999999999</v>
      </c>
      <c r="V192" s="118"/>
      <c r="W192" s="118">
        <v>2.024</v>
      </c>
      <c r="X192" s="118">
        <v>0.80400000000000005</v>
      </c>
      <c r="Y192" s="118">
        <v>99.468000000000004</v>
      </c>
      <c r="Z192" s="118">
        <v>1.034</v>
      </c>
      <c r="AA192" s="159">
        <v>98.433999999999997</v>
      </c>
      <c r="AB192" s="160"/>
      <c r="AC192" s="139">
        <f t="shared" si="3"/>
        <v>0.39723320158102771</v>
      </c>
      <c r="AD192" s="118">
        <v>0.53729758428457663</v>
      </c>
      <c r="AE192" s="118">
        <v>0.11807901307093553</v>
      </c>
      <c r="AF192" s="118">
        <v>0.34462340264448782</v>
      </c>
      <c r="AG192" s="118">
        <v>1</v>
      </c>
      <c r="AI192" s="118">
        <v>0.53729758428457663</v>
      </c>
      <c r="AJ192" s="118">
        <v>0.11807901307093553</v>
      </c>
      <c r="AK192" s="118">
        <v>0.34462340264448782</v>
      </c>
      <c r="AL192" s="118">
        <v>1</v>
      </c>
    </row>
    <row r="193" spans="2:44" ht="17.25" customHeight="1">
      <c r="B193" s="143" t="s">
        <v>17</v>
      </c>
      <c r="C193" s="143" t="s">
        <v>484</v>
      </c>
      <c r="D193" s="143" t="s">
        <v>485</v>
      </c>
      <c r="E193" s="143">
        <v>0.01</v>
      </c>
      <c r="F193" s="143">
        <v>58.5</v>
      </c>
      <c r="G193" s="73">
        <v>-423</v>
      </c>
      <c r="H193" s="41" t="s">
        <v>32</v>
      </c>
      <c r="I193" s="73" t="s">
        <v>19</v>
      </c>
      <c r="J193" s="154" t="s">
        <v>487</v>
      </c>
      <c r="K193" s="154" t="s">
        <v>292</v>
      </c>
      <c r="L193" s="118">
        <v>41.280999999999999</v>
      </c>
      <c r="M193" s="118">
        <v>0.13</v>
      </c>
      <c r="N193" s="135">
        <v>4.2000000000000003E-2</v>
      </c>
      <c r="O193" s="158">
        <v>0</v>
      </c>
      <c r="P193" s="158">
        <v>0</v>
      </c>
      <c r="Q193" s="158">
        <v>4.9000000000000002E-2</v>
      </c>
      <c r="R193" s="158">
        <v>0</v>
      </c>
      <c r="S193" s="158">
        <v>0.184</v>
      </c>
      <c r="T193" s="118">
        <v>55.256999999999998</v>
      </c>
      <c r="U193" s="135">
        <v>0.193</v>
      </c>
      <c r="V193" s="118"/>
      <c r="W193" s="118">
        <v>2.09</v>
      </c>
      <c r="X193" s="118">
        <v>0.441</v>
      </c>
      <c r="Y193" s="118">
        <v>99.667000000000002</v>
      </c>
      <c r="Z193" s="118">
        <v>0.98</v>
      </c>
      <c r="AA193" s="159">
        <v>98.686999999999998</v>
      </c>
      <c r="AB193" s="160"/>
      <c r="AC193" s="139">
        <f t="shared" si="3"/>
        <v>0.21100478468899522</v>
      </c>
      <c r="AD193" s="118">
        <v>0.55481815768516063</v>
      </c>
      <c r="AE193" s="118">
        <v>6.4767219856072838E-2</v>
      </c>
      <c r="AF193" s="118">
        <v>0.38041462245876656</v>
      </c>
      <c r="AG193" s="118">
        <v>1</v>
      </c>
      <c r="AI193" s="118">
        <v>0.55481815768516063</v>
      </c>
      <c r="AJ193" s="118">
        <v>6.4767219856072838E-2</v>
      </c>
      <c r="AK193" s="118">
        <v>0.38041462245876656</v>
      </c>
      <c r="AL193" s="118">
        <v>1</v>
      </c>
    </row>
    <row r="194" spans="2:44" ht="17.25" customHeight="1">
      <c r="B194" s="143" t="s">
        <v>17</v>
      </c>
      <c r="C194" s="143" t="s">
        <v>484</v>
      </c>
      <c r="D194" s="73" t="s">
        <v>485</v>
      </c>
      <c r="E194" s="143">
        <v>0.01</v>
      </c>
      <c r="F194" s="143">
        <v>58.5</v>
      </c>
      <c r="G194" s="73">
        <v>-423</v>
      </c>
      <c r="H194" s="41" t="s">
        <v>32</v>
      </c>
      <c r="I194" s="73" t="s">
        <v>19</v>
      </c>
      <c r="J194" s="154" t="s">
        <v>488</v>
      </c>
      <c r="K194" s="154" t="s">
        <v>294</v>
      </c>
      <c r="L194" s="118">
        <v>41.328000000000003</v>
      </c>
      <c r="M194" s="118">
        <v>0.13700000000000001</v>
      </c>
      <c r="N194" s="135">
        <v>5.2999999999999999E-2</v>
      </c>
      <c r="O194" s="158">
        <v>0</v>
      </c>
      <c r="P194" s="158">
        <v>6.5000000000000002E-2</v>
      </c>
      <c r="Q194" s="158">
        <v>2.5999999999999999E-2</v>
      </c>
      <c r="R194" s="135">
        <v>0.249</v>
      </c>
      <c r="S194" s="158">
        <v>0</v>
      </c>
      <c r="T194" s="118">
        <v>55.148000000000003</v>
      </c>
      <c r="U194" s="135">
        <v>9.2999999999999999E-2</v>
      </c>
      <c r="V194" s="118"/>
      <c r="W194" s="118">
        <v>1.9370000000000001</v>
      </c>
      <c r="X194" s="118">
        <v>0.83199999999999996</v>
      </c>
      <c r="Y194" s="118">
        <v>99.869</v>
      </c>
      <c r="Z194" s="118">
        <v>1.0029999999999999</v>
      </c>
      <c r="AA194" s="159">
        <v>98.866</v>
      </c>
      <c r="AB194" s="160"/>
      <c r="AC194" s="139">
        <f t="shared" si="3"/>
        <v>0.42953020134228187</v>
      </c>
      <c r="AD194" s="118">
        <v>0.51420228298380677</v>
      </c>
      <c r="AE194" s="118">
        <v>0.12219121750624173</v>
      </c>
      <c r="AF194" s="118">
        <v>0.3636064995099515</v>
      </c>
      <c r="AG194" s="118">
        <v>1</v>
      </c>
      <c r="AI194" s="118">
        <v>0.51420228298380677</v>
      </c>
      <c r="AJ194" s="118">
        <v>0.12219121750624173</v>
      </c>
      <c r="AK194" s="118">
        <v>0.3636064995099515</v>
      </c>
      <c r="AL194" s="118">
        <v>1</v>
      </c>
    </row>
    <row r="195" spans="2:44" ht="17.25" customHeight="1">
      <c r="B195" s="143" t="s">
        <v>17</v>
      </c>
      <c r="C195" s="143" t="s">
        <v>476</v>
      </c>
      <c r="D195" s="143" t="s">
        <v>489</v>
      </c>
      <c r="E195" s="143">
        <v>0.01</v>
      </c>
      <c r="F195" s="143">
        <v>53.8</v>
      </c>
      <c r="G195" s="73">
        <v>-690</v>
      </c>
      <c r="H195" s="41" t="s">
        <v>32</v>
      </c>
      <c r="I195" s="73" t="s">
        <v>23</v>
      </c>
      <c r="J195" s="154" t="s">
        <v>490</v>
      </c>
      <c r="K195" s="154" t="s">
        <v>297</v>
      </c>
      <c r="L195" s="118">
        <v>40.543999999999997</v>
      </c>
      <c r="M195" s="118">
        <v>0.247</v>
      </c>
      <c r="N195" s="158">
        <v>0</v>
      </c>
      <c r="O195" s="158">
        <v>0</v>
      </c>
      <c r="P195" s="135">
        <v>0.121</v>
      </c>
      <c r="Q195" s="135">
        <v>0.129</v>
      </c>
      <c r="R195" s="158">
        <v>0.04</v>
      </c>
      <c r="S195" s="158">
        <v>6.3E-2</v>
      </c>
      <c r="T195" s="118">
        <v>54.668999999999997</v>
      </c>
      <c r="U195" s="135">
        <v>0.154</v>
      </c>
      <c r="V195" s="118"/>
      <c r="W195" s="118">
        <v>2.8250000000000002</v>
      </c>
      <c r="X195" s="118">
        <v>0.38700000000000001</v>
      </c>
      <c r="Y195" s="118">
        <v>99.18</v>
      </c>
      <c r="Z195" s="118">
        <v>1.2769999999999999</v>
      </c>
      <c r="AA195" s="135">
        <v>97.903000000000006</v>
      </c>
      <c r="AB195" s="118"/>
      <c r="AC195" s="139">
        <f t="shared" si="3"/>
        <v>0.13699115044247787</v>
      </c>
      <c r="AD195" s="118">
        <v>0.74993363419166448</v>
      </c>
      <c r="AE195" s="118">
        <v>5.6836539873696579E-2</v>
      </c>
      <c r="AF195" s="118">
        <v>0.19322982593463894</v>
      </c>
      <c r="AG195" s="118">
        <v>1</v>
      </c>
      <c r="AI195" s="118">
        <v>0.74993363419166448</v>
      </c>
      <c r="AJ195" s="118">
        <v>5.6836539873696579E-2</v>
      </c>
      <c r="AK195" s="118">
        <v>0.19322982593463894</v>
      </c>
      <c r="AL195" s="118">
        <v>1</v>
      </c>
    </row>
    <row r="196" spans="2:44" ht="17.25" customHeight="1">
      <c r="B196" s="143" t="s">
        <v>17</v>
      </c>
      <c r="C196" s="143" t="s">
        <v>476</v>
      </c>
      <c r="D196" s="143" t="s">
        <v>489</v>
      </c>
      <c r="E196" s="143">
        <v>0.01</v>
      </c>
      <c r="F196" s="143">
        <v>53.8</v>
      </c>
      <c r="G196" s="73">
        <v>-690</v>
      </c>
      <c r="H196" s="41" t="s">
        <v>32</v>
      </c>
      <c r="I196" s="73" t="s">
        <v>23</v>
      </c>
      <c r="J196" s="154" t="s">
        <v>491</v>
      </c>
      <c r="K196" s="154" t="s">
        <v>292</v>
      </c>
      <c r="L196" s="118">
        <v>40.805</v>
      </c>
      <c r="M196" s="118">
        <v>8.5000000000000006E-2</v>
      </c>
      <c r="N196" s="158">
        <v>1.7999999999999999E-2</v>
      </c>
      <c r="O196" s="158">
        <v>3.5000000000000003E-2</v>
      </c>
      <c r="P196" s="158">
        <v>1.9E-2</v>
      </c>
      <c r="Q196" s="158">
        <v>3.1E-2</v>
      </c>
      <c r="R196" s="158">
        <v>0</v>
      </c>
      <c r="S196" s="158">
        <v>0</v>
      </c>
      <c r="T196" s="118">
        <v>54.81</v>
      </c>
      <c r="U196" s="135">
        <v>0.154</v>
      </c>
      <c r="V196" s="118"/>
      <c r="W196" s="118">
        <v>2.8109999999999999</v>
      </c>
      <c r="X196" s="118">
        <v>0.42699999999999999</v>
      </c>
      <c r="Y196" s="118">
        <v>99.194999999999993</v>
      </c>
      <c r="Z196" s="118">
        <v>1.28</v>
      </c>
      <c r="AA196" s="135">
        <v>97.915000000000006</v>
      </c>
      <c r="AB196" s="118"/>
      <c r="AC196" s="139">
        <f t="shared" si="3"/>
        <v>0.151903237282106</v>
      </c>
      <c r="AD196" s="118">
        <v>0.7462171489248739</v>
      </c>
      <c r="AE196" s="118">
        <v>6.2711117638419731E-2</v>
      </c>
      <c r="AF196" s="118">
        <v>0.19107173343670636</v>
      </c>
      <c r="AG196" s="118">
        <v>1</v>
      </c>
      <c r="AI196" s="118">
        <v>0.7462171489248739</v>
      </c>
      <c r="AJ196" s="118">
        <v>6.2711117638419731E-2</v>
      </c>
      <c r="AK196" s="118">
        <v>0.19107173343670636</v>
      </c>
      <c r="AL196" s="118">
        <v>1</v>
      </c>
    </row>
    <row r="197" spans="2:44" ht="17.25" customHeight="1">
      <c r="B197" s="143" t="s">
        <v>17</v>
      </c>
      <c r="C197" s="143" t="s">
        <v>476</v>
      </c>
      <c r="D197" s="143" t="s">
        <v>489</v>
      </c>
      <c r="E197" s="143">
        <v>0.01</v>
      </c>
      <c r="F197" s="143">
        <v>53.8</v>
      </c>
      <c r="G197" s="73">
        <v>-690</v>
      </c>
      <c r="H197" s="41" t="s">
        <v>32</v>
      </c>
      <c r="I197" s="73" t="s">
        <v>23</v>
      </c>
      <c r="J197" s="154" t="s">
        <v>492</v>
      </c>
      <c r="K197" s="154" t="s">
        <v>292</v>
      </c>
      <c r="L197" s="118">
        <v>40.055999999999997</v>
      </c>
      <c r="M197" s="118">
        <v>0.13</v>
      </c>
      <c r="N197" s="158">
        <v>4.0000000000000001E-3</v>
      </c>
      <c r="O197" s="158">
        <v>0</v>
      </c>
      <c r="P197" s="135">
        <v>0.22600000000000001</v>
      </c>
      <c r="Q197" s="158">
        <v>6.6000000000000003E-2</v>
      </c>
      <c r="R197" s="158">
        <v>0</v>
      </c>
      <c r="S197" s="158">
        <v>1.7999999999999999E-2</v>
      </c>
      <c r="T197" s="118">
        <v>54.792000000000002</v>
      </c>
      <c r="U197" s="135">
        <v>0.22800000000000001</v>
      </c>
      <c r="V197" s="118"/>
      <c r="W197" s="118">
        <v>2.4809999999999999</v>
      </c>
      <c r="X197" s="118">
        <v>0.439</v>
      </c>
      <c r="Y197" s="118">
        <v>98.441999999999993</v>
      </c>
      <c r="Z197" s="118">
        <v>1.1439999999999999</v>
      </c>
      <c r="AA197" s="135">
        <v>97.298000000000002</v>
      </c>
      <c r="AB197" s="118"/>
      <c r="AC197" s="139">
        <f t="shared" si="3"/>
        <v>0.17694478033051189</v>
      </c>
      <c r="AD197" s="118">
        <v>0.65861428192195381</v>
      </c>
      <c r="AE197" s="118">
        <v>6.447349096783668E-2</v>
      </c>
      <c r="AF197" s="118">
        <v>0.27691222711020952</v>
      </c>
      <c r="AG197" s="118">
        <v>1</v>
      </c>
      <c r="AI197" s="118">
        <v>0.65861428192195381</v>
      </c>
      <c r="AJ197" s="118">
        <v>6.447349096783668E-2</v>
      </c>
      <c r="AK197" s="118">
        <v>0.27691222711020952</v>
      </c>
      <c r="AL197" s="118">
        <v>1</v>
      </c>
    </row>
    <row r="198" spans="2:44" ht="17.25" customHeight="1">
      <c r="B198" s="143" t="s">
        <v>17</v>
      </c>
      <c r="C198" s="143" t="s">
        <v>476</v>
      </c>
      <c r="D198" s="143" t="s">
        <v>489</v>
      </c>
      <c r="E198" s="143">
        <v>0.01</v>
      </c>
      <c r="F198" s="143">
        <v>53.8</v>
      </c>
      <c r="G198" s="73">
        <v>-690</v>
      </c>
      <c r="H198" s="41" t="s">
        <v>32</v>
      </c>
      <c r="I198" s="73" t="s">
        <v>23</v>
      </c>
      <c r="J198" s="154" t="s">
        <v>493</v>
      </c>
      <c r="K198" s="154" t="s">
        <v>292</v>
      </c>
      <c r="L198" s="118">
        <v>39.935000000000002</v>
      </c>
      <c r="M198" s="118">
        <v>0.126</v>
      </c>
      <c r="N198" s="158">
        <v>1.6E-2</v>
      </c>
      <c r="O198" s="158">
        <v>5.8000000000000003E-2</v>
      </c>
      <c r="P198" s="158">
        <v>0</v>
      </c>
      <c r="Q198" s="135">
        <v>0.245</v>
      </c>
      <c r="R198" s="158">
        <v>3.5000000000000003E-2</v>
      </c>
      <c r="S198" s="158">
        <v>0.13500000000000001</v>
      </c>
      <c r="T198" s="118">
        <v>54.773000000000003</v>
      </c>
      <c r="U198" s="135">
        <v>0.222</v>
      </c>
      <c r="V198" s="118"/>
      <c r="W198" s="118">
        <v>2.8610000000000002</v>
      </c>
      <c r="X198" s="118">
        <v>0.39900000000000002</v>
      </c>
      <c r="Y198" s="118">
        <v>98.805999999999997</v>
      </c>
      <c r="Z198" s="118">
        <v>1.2949999999999999</v>
      </c>
      <c r="AA198" s="135">
        <v>97.510999999999996</v>
      </c>
      <c r="AB198" s="118"/>
      <c r="AC198" s="139">
        <f t="shared" si="3"/>
        <v>0.13946172666899684</v>
      </c>
      <c r="AD198" s="118">
        <v>0.75949031059198313</v>
      </c>
      <c r="AE198" s="118">
        <v>5.8598913203113528E-2</v>
      </c>
      <c r="AF198" s="118">
        <v>0.18191077620490334</v>
      </c>
      <c r="AG198" s="118">
        <v>1</v>
      </c>
      <c r="AI198" s="118">
        <v>0.75949031059198313</v>
      </c>
      <c r="AJ198" s="118">
        <v>5.8598913203113528E-2</v>
      </c>
      <c r="AK198" s="118">
        <v>0.18191077620490334</v>
      </c>
      <c r="AL198" s="118">
        <v>1</v>
      </c>
    </row>
    <row r="199" spans="2:44" ht="17.25" customHeight="1">
      <c r="B199" s="143" t="s">
        <v>17</v>
      </c>
      <c r="C199" s="143" t="s">
        <v>476</v>
      </c>
      <c r="D199" s="143" t="s">
        <v>489</v>
      </c>
      <c r="E199" s="143">
        <v>0.01</v>
      </c>
      <c r="F199" s="143">
        <v>53.8</v>
      </c>
      <c r="G199" s="73">
        <v>-690</v>
      </c>
      <c r="H199" s="41" t="s">
        <v>32</v>
      </c>
      <c r="I199" s="73" t="s">
        <v>23</v>
      </c>
      <c r="J199" s="154" t="s">
        <v>494</v>
      </c>
      <c r="K199" s="154" t="s">
        <v>292</v>
      </c>
      <c r="L199" s="118">
        <v>40.234999999999999</v>
      </c>
      <c r="M199" s="118">
        <v>0.105</v>
      </c>
      <c r="N199" s="158">
        <v>1.7000000000000001E-2</v>
      </c>
      <c r="O199" s="158">
        <v>0</v>
      </c>
      <c r="P199" s="158">
        <v>0</v>
      </c>
      <c r="Q199" s="158">
        <v>8.6999999999999994E-2</v>
      </c>
      <c r="R199" s="158">
        <v>0</v>
      </c>
      <c r="S199" s="158">
        <v>0.126</v>
      </c>
      <c r="T199" s="118">
        <v>54.752000000000002</v>
      </c>
      <c r="U199" s="135">
        <v>0.27200000000000002</v>
      </c>
      <c r="V199" s="118"/>
      <c r="W199" s="118">
        <v>2.5009999999999999</v>
      </c>
      <c r="X199" s="118">
        <v>0.42399999999999999</v>
      </c>
      <c r="Y199" s="118">
        <v>98.519000000000005</v>
      </c>
      <c r="Z199" s="118">
        <v>1.149</v>
      </c>
      <c r="AA199" s="135">
        <v>97.37</v>
      </c>
      <c r="AB199" s="118"/>
      <c r="AC199" s="139">
        <f t="shared" si="3"/>
        <v>0.16953218712514995</v>
      </c>
      <c r="AD199" s="118">
        <v>0.66392354658879749</v>
      </c>
      <c r="AE199" s="118">
        <v>6.22705243060655E-2</v>
      </c>
      <c r="AF199" s="118">
        <v>0.27380592910513701</v>
      </c>
      <c r="AG199" s="118">
        <v>1</v>
      </c>
      <c r="AI199" s="118">
        <v>0.66392354658879749</v>
      </c>
      <c r="AJ199" s="118">
        <v>6.22705243060655E-2</v>
      </c>
      <c r="AK199" s="118">
        <v>0.27380592910513701</v>
      </c>
      <c r="AL199" s="118">
        <v>1</v>
      </c>
    </row>
    <row r="200" spans="2:44" ht="17.25" customHeight="1">
      <c r="B200" s="143" t="s">
        <v>17</v>
      </c>
      <c r="C200" s="143" t="s">
        <v>476</v>
      </c>
      <c r="D200" s="143" t="s">
        <v>489</v>
      </c>
      <c r="E200" s="143">
        <v>0.01</v>
      </c>
      <c r="F200" s="143">
        <v>53.8</v>
      </c>
      <c r="G200" s="73">
        <v>-690</v>
      </c>
      <c r="H200" s="41" t="s">
        <v>32</v>
      </c>
      <c r="I200" s="73" t="s">
        <v>23</v>
      </c>
      <c r="J200" s="154" t="s">
        <v>495</v>
      </c>
      <c r="K200" s="154" t="s">
        <v>294</v>
      </c>
      <c r="L200" s="118">
        <v>40.110999999999997</v>
      </c>
      <c r="M200" s="135">
        <v>6.7000000000000004E-2</v>
      </c>
      <c r="N200" s="135">
        <v>3.6999999999999998E-2</v>
      </c>
      <c r="O200" s="158">
        <v>0</v>
      </c>
      <c r="P200" s="158">
        <v>3.4000000000000002E-2</v>
      </c>
      <c r="Q200" s="158">
        <v>6.6000000000000003E-2</v>
      </c>
      <c r="R200" s="158">
        <v>0.126</v>
      </c>
      <c r="S200" s="158">
        <v>0.14399999999999999</v>
      </c>
      <c r="T200" s="118">
        <v>54.753</v>
      </c>
      <c r="U200" s="158">
        <v>1.9E-2</v>
      </c>
      <c r="V200" s="118"/>
      <c r="W200" s="118">
        <v>2.5819999999999999</v>
      </c>
      <c r="X200" s="118">
        <v>0.42899999999999999</v>
      </c>
      <c r="Y200" s="118">
        <v>98.367999999999995</v>
      </c>
      <c r="Z200" s="118">
        <v>1.1839999999999999</v>
      </c>
      <c r="AA200" s="135">
        <v>97.183999999999997</v>
      </c>
      <c r="AB200" s="118"/>
      <c r="AC200" s="139">
        <f t="shared" si="3"/>
        <v>0.16615027110766847</v>
      </c>
      <c r="AD200" s="118">
        <v>0.68542606848951415</v>
      </c>
      <c r="AE200" s="118">
        <v>6.3004846526655889E-2</v>
      </c>
      <c r="AF200" s="118">
        <v>0.25156908498382996</v>
      </c>
      <c r="AG200" s="118">
        <v>1</v>
      </c>
      <c r="AI200" s="118">
        <v>0.68542606848951415</v>
      </c>
      <c r="AJ200" s="118">
        <v>6.3004846526655889E-2</v>
      </c>
      <c r="AK200" s="118">
        <v>0.25156908498382996</v>
      </c>
      <c r="AL200" s="118">
        <v>1</v>
      </c>
    </row>
    <row r="201" spans="2:44" ht="17.25" customHeight="1">
      <c r="B201" s="143" t="s">
        <v>17</v>
      </c>
      <c r="C201" s="143" t="s">
        <v>476</v>
      </c>
      <c r="D201" s="143" t="s">
        <v>34</v>
      </c>
      <c r="E201" s="143">
        <v>0.01</v>
      </c>
      <c r="F201" s="143">
        <v>57.9</v>
      </c>
      <c r="G201" s="73">
        <v>-845</v>
      </c>
      <c r="H201" s="41" t="s">
        <v>32</v>
      </c>
      <c r="I201" s="73" t="s">
        <v>23</v>
      </c>
      <c r="J201" s="154" t="s">
        <v>496</v>
      </c>
      <c r="K201" s="154" t="s">
        <v>294</v>
      </c>
      <c r="L201" s="118">
        <v>40.826000000000001</v>
      </c>
      <c r="M201" s="118">
        <v>0.107</v>
      </c>
      <c r="N201" s="158">
        <v>1.9E-2</v>
      </c>
      <c r="O201" s="158">
        <v>2.3E-2</v>
      </c>
      <c r="P201" s="158">
        <v>1.4999999999999999E-2</v>
      </c>
      <c r="Q201" s="158">
        <v>8.1000000000000003E-2</v>
      </c>
      <c r="R201" s="158">
        <v>0</v>
      </c>
      <c r="S201" s="158">
        <v>0</v>
      </c>
      <c r="T201" s="118">
        <v>55.878999999999998</v>
      </c>
      <c r="U201" s="158">
        <v>2.5000000000000001E-2</v>
      </c>
      <c r="V201" s="118"/>
      <c r="W201" s="118">
        <v>2.137</v>
      </c>
      <c r="X201" s="118">
        <v>0.52900000000000003</v>
      </c>
      <c r="Y201" s="118">
        <v>99.641000000000005</v>
      </c>
      <c r="Z201" s="118">
        <v>1.0189999999999999</v>
      </c>
      <c r="AA201" s="159">
        <v>98.622</v>
      </c>
      <c r="AB201" s="160"/>
      <c r="AC201" s="139">
        <f t="shared" si="3"/>
        <v>0.24754328497894246</v>
      </c>
      <c r="AD201" s="118">
        <v>0.56729492965224315</v>
      </c>
      <c r="AE201" s="118">
        <v>7.7691290938463803E-2</v>
      </c>
      <c r="AF201" s="118">
        <v>0.35501377940929302</v>
      </c>
      <c r="AG201" s="118">
        <v>1</v>
      </c>
      <c r="AI201" s="118">
        <v>0.56729492965224315</v>
      </c>
      <c r="AJ201" s="118">
        <v>7.7691290938463803E-2</v>
      </c>
      <c r="AK201" s="118">
        <v>0.35501377940929302</v>
      </c>
      <c r="AL201" s="118">
        <v>1</v>
      </c>
    </row>
    <row r="202" spans="2:44" ht="17.25" customHeight="1">
      <c r="B202" s="143" t="s">
        <v>17</v>
      </c>
      <c r="C202" s="143" t="s">
        <v>476</v>
      </c>
      <c r="D202" s="143" t="s">
        <v>34</v>
      </c>
      <c r="E202" s="143">
        <v>0.01</v>
      </c>
      <c r="F202" s="143">
        <v>57.9</v>
      </c>
      <c r="G202" s="73">
        <v>-845</v>
      </c>
      <c r="H202" s="41" t="s">
        <v>32</v>
      </c>
      <c r="I202" s="73" t="s">
        <v>23</v>
      </c>
      <c r="J202" s="154" t="s">
        <v>497</v>
      </c>
      <c r="K202" s="154" t="s">
        <v>292</v>
      </c>
      <c r="L202" s="118">
        <v>41.244</v>
      </c>
      <c r="M202" s="118">
        <v>0.224</v>
      </c>
      <c r="N202" s="158">
        <v>8.9999999999999993E-3</v>
      </c>
      <c r="O202" s="158">
        <v>0</v>
      </c>
      <c r="P202" s="135">
        <v>0.114</v>
      </c>
      <c r="Q202" s="158">
        <v>0</v>
      </c>
      <c r="R202" s="158">
        <v>0</v>
      </c>
      <c r="S202" s="158">
        <v>1.7999999999999999E-2</v>
      </c>
      <c r="T202" s="118">
        <v>55.863</v>
      </c>
      <c r="U202" s="135">
        <v>9.2999999999999999E-2</v>
      </c>
      <c r="V202" s="118"/>
      <c r="W202" s="118">
        <v>2.1880000000000002</v>
      </c>
      <c r="X202" s="118">
        <v>0.505</v>
      </c>
      <c r="Y202" s="118">
        <v>100.259</v>
      </c>
      <c r="Z202" s="118">
        <v>1.0349999999999999</v>
      </c>
      <c r="AA202" s="159">
        <v>99.222999999999999</v>
      </c>
      <c r="AB202" s="160"/>
      <c r="AC202" s="139">
        <f t="shared" si="3"/>
        <v>0.23080438756855573</v>
      </c>
      <c r="AD202" s="118">
        <v>0.58083355455269448</v>
      </c>
      <c r="AE202" s="118">
        <v>7.4166544279629903E-2</v>
      </c>
      <c r="AF202" s="118">
        <v>0.34499990116767565</v>
      </c>
      <c r="AG202" s="118">
        <v>1</v>
      </c>
      <c r="AI202" s="118">
        <v>0.58083355455269448</v>
      </c>
      <c r="AJ202" s="118">
        <v>7.4166544279629903E-2</v>
      </c>
      <c r="AK202" s="118">
        <v>0.34499990116767565</v>
      </c>
      <c r="AL202" s="118">
        <v>1</v>
      </c>
    </row>
    <row r="203" spans="2:44" ht="17.25" customHeight="1">
      <c r="B203" s="143" t="s">
        <v>17</v>
      </c>
      <c r="C203" s="143" t="s">
        <v>476</v>
      </c>
      <c r="D203" s="143" t="s">
        <v>34</v>
      </c>
      <c r="E203" s="143">
        <v>0.01</v>
      </c>
      <c r="F203" s="143">
        <v>57.9</v>
      </c>
      <c r="G203" s="73">
        <v>-845</v>
      </c>
      <c r="H203" s="41" t="s">
        <v>32</v>
      </c>
      <c r="I203" s="73" t="s">
        <v>23</v>
      </c>
      <c r="J203" s="154" t="s">
        <v>498</v>
      </c>
      <c r="K203" s="154" t="s">
        <v>292</v>
      </c>
      <c r="L203" s="118">
        <v>41.106999999999999</v>
      </c>
      <c r="M203" s="118">
        <v>0.122</v>
      </c>
      <c r="N203" s="158">
        <v>1.2E-2</v>
      </c>
      <c r="O203" s="158">
        <v>2.3E-2</v>
      </c>
      <c r="P203" s="158">
        <v>7.9000000000000001E-2</v>
      </c>
      <c r="Q203" s="135">
        <v>0.13</v>
      </c>
      <c r="R203" s="158">
        <v>0</v>
      </c>
      <c r="S203" s="158">
        <v>0.17100000000000001</v>
      </c>
      <c r="T203" s="118">
        <v>55.792999999999999</v>
      </c>
      <c r="U203" s="135">
        <v>0.155</v>
      </c>
      <c r="V203" s="118"/>
      <c r="W203" s="118">
        <v>2.15</v>
      </c>
      <c r="X203" s="118">
        <v>0.53200000000000003</v>
      </c>
      <c r="Y203" s="118">
        <v>100.274</v>
      </c>
      <c r="Z203" s="118">
        <v>1.0249999999999999</v>
      </c>
      <c r="AA203" s="159">
        <v>99.248999999999995</v>
      </c>
      <c r="AB203" s="160"/>
      <c r="AC203" s="139">
        <f t="shared" si="3"/>
        <v>0.24744186046511629</v>
      </c>
      <c r="AD203" s="118">
        <v>0.57074595168569153</v>
      </c>
      <c r="AE203" s="118">
        <v>7.8131884270818033E-2</v>
      </c>
      <c r="AF203" s="118">
        <v>0.35112216404349045</v>
      </c>
      <c r="AG203" s="118">
        <v>1</v>
      </c>
      <c r="AI203" s="118">
        <v>0.57074595168569153</v>
      </c>
      <c r="AJ203" s="118">
        <v>7.8131884270818033E-2</v>
      </c>
      <c r="AK203" s="118">
        <v>0.35112216404349045</v>
      </c>
      <c r="AL203" s="118">
        <v>1</v>
      </c>
      <c r="AP203" s="118"/>
      <c r="AQ203" s="118"/>
      <c r="AR203" s="118"/>
    </row>
    <row r="204" spans="2:44" ht="17.25" customHeight="1">
      <c r="B204" s="143" t="s">
        <v>17</v>
      </c>
      <c r="C204" s="143" t="s">
        <v>476</v>
      </c>
      <c r="D204" s="143" t="s">
        <v>34</v>
      </c>
      <c r="E204" s="143">
        <v>0.01</v>
      </c>
      <c r="F204" s="143">
        <v>57.9</v>
      </c>
      <c r="G204" s="73">
        <v>-845</v>
      </c>
      <c r="H204" s="41" t="s">
        <v>32</v>
      </c>
      <c r="I204" s="73" t="s">
        <v>23</v>
      </c>
      <c r="J204" s="154" t="s">
        <v>499</v>
      </c>
      <c r="K204" s="154" t="s">
        <v>294</v>
      </c>
      <c r="L204" s="118">
        <v>41.476999999999997</v>
      </c>
      <c r="M204" s="118">
        <v>0.09</v>
      </c>
      <c r="N204" s="135">
        <v>2.5999999999999999E-2</v>
      </c>
      <c r="O204" s="158">
        <v>1.2E-2</v>
      </c>
      <c r="P204" s="135">
        <v>0.16700000000000001</v>
      </c>
      <c r="Q204" s="158">
        <v>4.5999999999999999E-2</v>
      </c>
      <c r="R204" s="158">
        <v>0</v>
      </c>
      <c r="S204" s="158">
        <v>0.09</v>
      </c>
      <c r="T204" s="118">
        <v>55.77</v>
      </c>
      <c r="U204" s="135">
        <v>9.2999999999999999E-2</v>
      </c>
      <c r="V204" s="118"/>
      <c r="W204" s="118">
        <v>2.1219999999999999</v>
      </c>
      <c r="X204" s="118">
        <v>0.57099999999999995</v>
      </c>
      <c r="Y204" s="118">
        <v>100.46299999999999</v>
      </c>
      <c r="Z204" s="118">
        <v>1.022</v>
      </c>
      <c r="AA204" s="159">
        <v>99.44</v>
      </c>
      <c r="AB204" s="160"/>
      <c r="AC204" s="139">
        <f t="shared" si="3"/>
        <v>0.26908576814326107</v>
      </c>
      <c r="AD204" s="118">
        <v>0.56331298115211037</v>
      </c>
      <c r="AE204" s="118">
        <v>8.3859597591423113E-2</v>
      </c>
      <c r="AF204" s="118">
        <v>0.35282742125646649</v>
      </c>
      <c r="AG204" s="118">
        <v>1</v>
      </c>
      <c r="AI204" s="118">
        <v>0.56331298115211037</v>
      </c>
      <c r="AJ204" s="118">
        <v>8.3859597591423113E-2</v>
      </c>
      <c r="AK204" s="118">
        <v>0.35282742125646649</v>
      </c>
      <c r="AL204" s="118">
        <v>1</v>
      </c>
    </row>
    <row r="205" spans="2:44" ht="17.25" customHeight="1">
      <c r="B205" s="143" t="s">
        <v>17</v>
      </c>
      <c r="C205" s="143" t="s">
        <v>476</v>
      </c>
      <c r="D205" s="143" t="s">
        <v>34</v>
      </c>
      <c r="E205" s="143">
        <v>0.01</v>
      </c>
      <c r="F205" s="143">
        <v>57.9</v>
      </c>
      <c r="G205" s="73">
        <v>-845</v>
      </c>
      <c r="H205" s="41" t="s">
        <v>32</v>
      </c>
      <c r="I205" s="73" t="s">
        <v>23</v>
      </c>
      <c r="J205" s="154" t="s">
        <v>500</v>
      </c>
      <c r="K205" s="154" t="s">
        <v>292</v>
      </c>
      <c r="L205" s="118">
        <v>41.728999999999999</v>
      </c>
      <c r="M205" s="118">
        <v>9.1999999999999998E-2</v>
      </c>
      <c r="N205" s="158">
        <v>1.2999999999999999E-2</v>
      </c>
      <c r="O205" s="158">
        <v>0</v>
      </c>
      <c r="P205" s="158">
        <v>0</v>
      </c>
      <c r="Q205" s="135">
        <v>0.13700000000000001</v>
      </c>
      <c r="R205" s="158">
        <v>0.156</v>
      </c>
      <c r="S205" s="135">
        <v>0.21199999999999999</v>
      </c>
      <c r="T205" s="118">
        <v>55.857999999999997</v>
      </c>
      <c r="U205" s="135">
        <v>0.16700000000000001</v>
      </c>
      <c r="V205" s="118"/>
      <c r="W205" s="118">
        <v>2.0779999999999998</v>
      </c>
      <c r="X205" s="118">
        <v>0.48</v>
      </c>
      <c r="Y205" s="118">
        <v>100.922</v>
      </c>
      <c r="Z205" s="118">
        <v>0.98299999999999998</v>
      </c>
      <c r="AA205" s="159">
        <v>99.938999999999993</v>
      </c>
      <c r="AB205" s="160"/>
      <c r="AC205" s="139">
        <f t="shared" si="3"/>
        <v>0.23099133782483158</v>
      </c>
      <c r="AD205" s="118">
        <v>0.55163259888505445</v>
      </c>
      <c r="AE205" s="118">
        <v>7.0494933176677918E-2</v>
      </c>
      <c r="AF205" s="118">
        <v>0.37787246793826762</v>
      </c>
      <c r="AG205" s="118">
        <v>1</v>
      </c>
      <c r="AI205" s="118">
        <v>0.55163259888505445</v>
      </c>
      <c r="AJ205" s="118">
        <v>7.0494933176677918E-2</v>
      </c>
      <c r="AK205" s="118">
        <v>0.37787246793826762</v>
      </c>
      <c r="AL205" s="118">
        <v>1</v>
      </c>
    </row>
    <row r="206" spans="2:44" ht="17.25" customHeight="1">
      <c r="B206" s="143" t="s">
        <v>17</v>
      </c>
      <c r="C206" s="143" t="s">
        <v>476</v>
      </c>
      <c r="D206" s="143" t="s">
        <v>34</v>
      </c>
      <c r="E206" s="143">
        <v>0.01</v>
      </c>
      <c r="F206" s="143">
        <v>57.9</v>
      </c>
      <c r="G206" s="73">
        <v>-845</v>
      </c>
      <c r="H206" s="41" t="s">
        <v>32</v>
      </c>
      <c r="I206" s="73" t="s">
        <v>23</v>
      </c>
      <c r="J206" s="154" t="s">
        <v>501</v>
      </c>
      <c r="K206" s="154" t="s">
        <v>294</v>
      </c>
      <c r="L206" s="118">
        <v>41.494999999999997</v>
      </c>
      <c r="M206" s="118">
        <v>0.17899999999999999</v>
      </c>
      <c r="N206" s="158">
        <v>0</v>
      </c>
      <c r="O206" s="158">
        <v>0</v>
      </c>
      <c r="P206" s="158">
        <v>0</v>
      </c>
      <c r="Q206" s="135">
        <v>0.16900000000000001</v>
      </c>
      <c r="R206" s="158">
        <v>7.0999999999999994E-2</v>
      </c>
      <c r="S206" s="158">
        <v>0.185</v>
      </c>
      <c r="T206" s="118">
        <v>55.786999999999999</v>
      </c>
      <c r="U206" s="135">
        <v>0.124</v>
      </c>
      <c r="V206" s="118"/>
      <c r="W206" s="118">
        <v>2.5369999999999999</v>
      </c>
      <c r="X206" s="118">
        <v>0.23699999999999999</v>
      </c>
      <c r="Y206" s="118">
        <v>100.78400000000001</v>
      </c>
      <c r="Z206" s="118">
        <v>1.1220000000000001</v>
      </c>
      <c r="AA206" s="159">
        <v>99.662000000000006</v>
      </c>
      <c r="AB206" s="160"/>
      <c r="AC206" s="139">
        <f t="shared" si="3"/>
        <v>9.3417422152148211E-2</v>
      </c>
      <c r="AD206" s="118">
        <v>0.67348022298911603</v>
      </c>
      <c r="AE206" s="118">
        <v>3.4806873255984722E-2</v>
      </c>
      <c r="AF206" s="118">
        <v>0.29171290375489922</v>
      </c>
      <c r="AG206" s="118">
        <v>1</v>
      </c>
      <c r="AI206" s="118">
        <v>0.67348022298911603</v>
      </c>
      <c r="AJ206" s="118">
        <v>3.4806873255984722E-2</v>
      </c>
      <c r="AK206" s="118">
        <v>0.29171290375489922</v>
      </c>
      <c r="AL206" s="118">
        <v>1</v>
      </c>
    </row>
    <row r="207" spans="2:44" ht="17.25" customHeight="1">
      <c r="B207" s="143" t="s">
        <v>17</v>
      </c>
      <c r="C207" s="143" t="s">
        <v>502</v>
      </c>
      <c r="D207" s="143" t="s">
        <v>503</v>
      </c>
      <c r="E207" s="143">
        <v>0.01</v>
      </c>
      <c r="F207" s="143">
        <v>62.5</v>
      </c>
      <c r="G207" s="143">
        <v>-1210</v>
      </c>
      <c r="H207" s="41" t="s">
        <v>32</v>
      </c>
      <c r="I207" s="73" t="s">
        <v>23</v>
      </c>
      <c r="J207" s="154" t="s">
        <v>504</v>
      </c>
      <c r="K207" s="154" t="s">
        <v>292</v>
      </c>
      <c r="L207" s="118">
        <v>40.323</v>
      </c>
      <c r="M207" s="118">
        <v>0.155</v>
      </c>
      <c r="N207" s="135">
        <v>0.03</v>
      </c>
      <c r="O207" s="158">
        <v>0</v>
      </c>
      <c r="P207" s="158">
        <v>0</v>
      </c>
      <c r="Q207" s="135">
        <v>0.112</v>
      </c>
      <c r="R207" s="158">
        <v>0</v>
      </c>
      <c r="S207" s="158">
        <v>0.112</v>
      </c>
      <c r="T207" s="118">
        <v>55.47</v>
      </c>
      <c r="U207" s="135">
        <v>0.16700000000000001</v>
      </c>
      <c r="V207" s="118"/>
      <c r="W207" s="118">
        <v>1.99</v>
      </c>
      <c r="X207" s="118">
        <v>0.51100000000000001</v>
      </c>
      <c r="Y207" s="118">
        <v>98.87</v>
      </c>
      <c r="Z207" s="118">
        <v>0.95299999999999996</v>
      </c>
      <c r="AA207" s="135">
        <v>97.915999999999997</v>
      </c>
      <c r="AB207" s="118"/>
      <c r="AC207" s="139">
        <f t="shared" si="3"/>
        <v>0.25678391959798996</v>
      </c>
      <c r="AD207" s="118">
        <v>0.52827183435094238</v>
      </c>
      <c r="AE207" s="118">
        <v>7.5047730944338378E-2</v>
      </c>
      <c r="AF207" s="118">
        <v>0.39668043470471925</v>
      </c>
      <c r="AG207" s="118">
        <v>1</v>
      </c>
      <c r="AI207" s="118">
        <v>0.52827183435094238</v>
      </c>
      <c r="AJ207" s="118">
        <v>7.5047730944338378E-2</v>
      </c>
      <c r="AK207" s="118">
        <v>0.39668043470471925</v>
      </c>
      <c r="AL207" s="118">
        <v>1</v>
      </c>
    </row>
    <row r="208" spans="2:44" ht="17.25" customHeight="1">
      <c r="B208" s="143" t="s">
        <v>17</v>
      </c>
      <c r="C208" s="143" t="s">
        <v>502</v>
      </c>
      <c r="D208" s="73" t="s">
        <v>503</v>
      </c>
      <c r="E208" s="143">
        <v>0.01</v>
      </c>
      <c r="F208" s="143">
        <v>62.5</v>
      </c>
      <c r="G208" s="73">
        <v>-1210</v>
      </c>
      <c r="H208" s="41" t="s">
        <v>32</v>
      </c>
      <c r="I208" s="73" t="s">
        <v>23</v>
      </c>
      <c r="J208" s="154" t="s">
        <v>505</v>
      </c>
      <c r="K208" s="154" t="s">
        <v>297</v>
      </c>
      <c r="L208" s="118">
        <v>40.883000000000003</v>
      </c>
      <c r="M208" s="118">
        <v>0.14299999999999999</v>
      </c>
      <c r="N208" s="135">
        <v>5.6000000000000001E-2</v>
      </c>
      <c r="O208" s="158">
        <v>7.0000000000000007E-2</v>
      </c>
      <c r="P208" s="158">
        <v>1.9E-2</v>
      </c>
      <c r="Q208" s="158">
        <v>2.8000000000000001E-2</v>
      </c>
      <c r="R208" s="158">
        <v>7.5999999999999998E-2</v>
      </c>
      <c r="S208" s="158">
        <v>0</v>
      </c>
      <c r="T208" s="118">
        <v>54.917000000000002</v>
      </c>
      <c r="U208" s="158">
        <v>0</v>
      </c>
      <c r="V208" s="118"/>
      <c r="W208" s="118">
        <v>1.944</v>
      </c>
      <c r="X208" s="118">
        <v>0.35199999999999998</v>
      </c>
      <c r="Y208" s="118">
        <v>98.488</v>
      </c>
      <c r="Z208" s="118">
        <v>0.89800000000000002</v>
      </c>
      <c r="AA208" s="135">
        <v>97.588999999999999</v>
      </c>
      <c r="AB208" s="118"/>
      <c r="AC208" s="139">
        <f t="shared" si="3"/>
        <v>0.18106995884773661</v>
      </c>
      <c r="AD208" s="118">
        <v>0.51606052561720206</v>
      </c>
      <c r="AE208" s="118">
        <v>5.1696284329563809E-2</v>
      </c>
      <c r="AF208" s="118">
        <v>0.43224319005323414</v>
      </c>
      <c r="AG208" s="118">
        <v>1</v>
      </c>
      <c r="AI208" s="118">
        <v>0.51606052561720206</v>
      </c>
      <c r="AJ208" s="118">
        <v>5.1696284329563809E-2</v>
      </c>
      <c r="AK208" s="118">
        <v>0.43224319005323414</v>
      </c>
      <c r="AL208" s="118">
        <v>1</v>
      </c>
    </row>
    <row r="209" spans="2:44" ht="17.25" customHeight="1">
      <c r="B209" s="143" t="s">
        <v>17</v>
      </c>
      <c r="C209" s="143" t="s">
        <v>502</v>
      </c>
      <c r="D209" s="143" t="s">
        <v>24</v>
      </c>
      <c r="E209" s="143">
        <v>0.01</v>
      </c>
      <c r="F209" s="143">
        <v>62.9</v>
      </c>
      <c r="G209" s="143">
        <v>-1795</v>
      </c>
      <c r="H209" s="41" t="s">
        <v>32</v>
      </c>
      <c r="I209" s="73" t="s">
        <v>23</v>
      </c>
      <c r="J209" s="154" t="s">
        <v>506</v>
      </c>
      <c r="K209" s="154" t="s">
        <v>294</v>
      </c>
      <c r="L209" s="118">
        <v>39.764000000000003</v>
      </c>
      <c r="M209" s="118">
        <v>0.14299999999999999</v>
      </c>
      <c r="N209" s="135">
        <v>4.3999999999999997E-2</v>
      </c>
      <c r="O209" s="158">
        <v>3.5000000000000003E-2</v>
      </c>
      <c r="P209" s="158">
        <v>4.9000000000000002E-2</v>
      </c>
      <c r="Q209" s="158">
        <v>5.6000000000000001E-2</v>
      </c>
      <c r="R209" s="158">
        <v>0</v>
      </c>
      <c r="S209" s="135">
        <v>0.28799999999999998</v>
      </c>
      <c r="T209" s="118">
        <v>54.96</v>
      </c>
      <c r="U209" s="158">
        <v>5.6000000000000001E-2</v>
      </c>
      <c r="V209" s="118"/>
      <c r="W209" s="118">
        <v>2.27</v>
      </c>
      <c r="X209" s="118">
        <v>0.223</v>
      </c>
      <c r="Y209" s="118">
        <v>97.887</v>
      </c>
      <c r="Z209" s="118">
        <v>1.006</v>
      </c>
      <c r="AA209" s="135">
        <v>96.881</v>
      </c>
      <c r="AB209" s="118"/>
      <c r="AC209" s="139">
        <f t="shared" si="3"/>
        <v>9.8237885462555061E-2</v>
      </c>
      <c r="AD209" s="118">
        <v>0.60260153968675345</v>
      </c>
      <c r="AE209" s="118">
        <v>3.2750771038331621E-2</v>
      </c>
      <c r="AF209" s="118">
        <v>0.36464768927491492</v>
      </c>
      <c r="AG209" s="118">
        <v>1</v>
      </c>
      <c r="AI209" s="118">
        <v>0.60260153968675345</v>
      </c>
      <c r="AJ209" s="118">
        <v>3.2750771038331621E-2</v>
      </c>
      <c r="AK209" s="118">
        <v>0.36464768927491492</v>
      </c>
      <c r="AL209" s="118">
        <v>1</v>
      </c>
    </row>
    <row r="210" spans="2:44" ht="17.25" customHeight="1">
      <c r="B210" s="143" t="s">
        <v>17</v>
      </c>
      <c r="C210" s="143" t="s">
        <v>502</v>
      </c>
      <c r="D210" s="143" t="s">
        <v>24</v>
      </c>
      <c r="E210" s="143">
        <v>0.01</v>
      </c>
      <c r="F210" s="143">
        <v>62.9</v>
      </c>
      <c r="G210" s="143">
        <v>-1795</v>
      </c>
      <c r="H210" s="41" t="s">
        <v>32</v>
      </c>
      <c r="I210" s="73" t="s">
        <v>23</v>
      </c>
      <c r="J210" s="154" t="s">
        <v>507</v>
      </c>
      <c r="K210" s="154" t="s">
        <v>294</v>
      </c>
      <c r="L210" s="118">
        <v>39.936</v>
      </c>
      <c r="M210" s="118">
        <v>0.14299999999999999</v>
      </c>
      <c r="N210" s="135">
        <v>4.8000000000000001E-2</v>
      </c>
      <c r="O210" s="158">
        <v>3.5000000000000003E-2</v>
      </c>
      <c r="P210" s="158">
        <v>0</v>
      </c>
      <c r="Q210" s="158">
        <v>0</v>
      </c>
      <c r="R210" s="158">
        <v>0</v>
      </c>
      <c r="S210" s="158">
        <v>8.9999999999999993E-3</v>
      </c>
      <c r="T210" s="118">
        <v>54.805999999999997</v>
      </c>
      <c r="U210" s="135">
        <v>0.13600000000000001</v>
      </c>
      <c r="V210" s="118"/>
      <c r="W210" s="118">
        <v>2.4929999999999999</v>
      </c>
      <c r="X210" s="118">
        <v>0.246</v>
      </c>
      <c r="Y210" s="118">
        <v>97.852000000000004</v>
      </c>
      <c r="Z210" s="118">
        <v>1.105</v>
      </c>
      <c r="AA210" s="135">
        <v>96.747</v>
      </c>
      <c r="AB210" s="118"/>
      <c r="AC210" s="139">
        <f t="shared" si="3"/>
        <v>9.8676293622142003E-2</v>
      </c>
      <c r="AD210" s="118">
        <v>0.66179984072206</v>
      </c>
      <c r="AE210" s="118">
        <v>3.6128653253047434E-2</v>
      </c>
      <c r="AF210" s="118">
        <v>0.30207150602489258</v>
      </c>
      <c r="AG210" s="118">
        <v>1</v>
      </c>
      <c r="AI210" s="118">
        <v>0.66179984072206</v>
      </c>
      <c r="AJ210" s="118">
        <v>3.6128653253047434E-2</v>
      </c>
      <c r="AK210" s="118">
        <v>0.30207150602489258</v>
      </c>
      <c r="AL210" s="118">
        <v>1</v>
      </c>
    </row>
    <row r="211" spans="2:44" ht="17.25" customHeight="1">
      <c r="B211" s="143" t="s">
        <v>17</v>
      </c>
      <c r="C211" s="143" t="s">
        <v>502</v>
      </c>
      <c r="D211" s="143" t="s">
        <v>24</v>
      </c>
      <c r="E211" s="143">
        <v>0.01</v>
      </c>
      <c r="F211" s="143">
        <v>62.9</v>
      </c>
      <c r="G211" s="143">
        <v>-1795</v>
      </c>
      <c r="H211" s="41" t="s">
        <v>32</v>
      </c>
      <c r="I211" s="73" t="s">
        <v>23</v>
      </c>
      <c r="J211" s="154" t="s">
        <v>508</v>
      </c>
      <c r="K211" s="154" t="s">
        <v>294</v>
      </c>
      <c r="L211" s="118">
        <v>39.997</v>
      </c>
      <c r="M211" s="118">
        <v>0.11</v>
      </c>
      <c r="N211" s="118">
        <v>7.8E-2</v>
      </c>
      <c r="O211" s="158">
        <v>0</v>
      </c>
      <c r="P211" s="158">
        <v>5.7000000000000002E-2</v>
      </c>
      <c r="Q211" s="158">
        <v>7.6999999999999999E-2</v>
      </c>
      <c r="R211" s="158">
        <v>0.13100000000000001</v>
      </c>
      <c r="S211" s="135">
        <v>0.20699999999999999</v>
      </c>
      <c r="T211" s="118">
        <v>54.334000000000003</v>
      </c>
      <c r="U211" s="135">
        <v>0.08</v>
      </c>
      <c r="V211" s="118"/>
      <c r="W211" s="118">
        <v>2.512</v>
      </c>
      <c r="X211" s="118">
        <v>0.21</v>
      </c>
      <c r="Y211" s="118">
        <v>97.793000000000006</v>
      </c>
      <c r="Z211" s="118">
        <v>1.105</v>
      </c>
      <c r="AA211" s="135">
        <v>96.688000000000002</v>
      </c>
      <c r="AB211" s="118"/>
      <c r="AC211" s="139">
        <f t="shared" si="3"/>
        <v>8.3598726114649677E-2</v>
      </c>
      <c r="AD211" s="118">
        <v>0.66684364215556147</v>
      </c>
      <c r="AE211" s="118">
        <v>3.0841533264796592E-2</v>
      </c>
      <c r="AF211" s="118">
        <v>0.30231482457964193</v>
      </c>
      <c r="AG211" s="118">
        <v>1</v>
      </c>
      <c r="AI211" s="118">
        <v>0.66684364215556147</v>
      </c>
      <c r="AJ211" s="118">
        <v>3.0841533264796592E-2</v>
      </c>
      <c r="AK211" s="118">
        <v>0.30231482457964193</v>
      </c>
      <c r="AL211" s="118">
        <v>1</v>
      </c>
    </row>
    <row r="212" spans="2:44" ht="17.25" customHeight="1">
      <c r="B212" s="143" t="s">
        <v>17</v>
      </c>
      <c r="C212" s="143" t="s">
        <v>502</v>
      </c>
      <c r="D212" s="143" t="s">
        <v>24</v>
      </c>
      <c r="E212" s="143">
        <v>0.01</v>
      </c>
      <c r="F212" s="143">
        <v>62.9</v>
      </c>
      <c r="G212" s="143">
        <v>-1795</v>
      </c>
      <c r="H212" s="41" t="s">
        <v>32</v>
      </c>
      <c r="I212" s="73" t="s">
        <v>23</v>
      </c>
      <c r="J212" s="154" t="s">
        <v>509</v>
      </c>
      <c r="K212" s="154" t="s">
        <v>292</v>
      </c>
      <c r="L212" s="118">
        <v>39.843000000000004</v>
      </c>
      <c r="M212" s="118">
        <v>0.128</v>
      </c>
      <c r="N212" s="135">
        <v>0.03</v>
      </c>
      <c r="O212" s="158">
        <v>5.8000000000000003E-2</v>
      </c>
      <c r="P212" s="158">
        <v>5.2999999999999999E-2</v>
      </c>
      <c r="Q212" s="135">
        <v>0.11899999999999999</v>
      </c>
      <c r="R212" s="158">
        <v>0</v>
      </c>
      <c r="S212" s="158">
        <v>0.126</v>
      </c>
      <c r="T212" s="118">
        <v>54.651000000000003</v>
      </c>
      <c r="U212" s="135">
        <v>0.105</v>
      </c>
      <c r="V212" s="118"/>
      <c r="W212" s="118">
        <v>2.452</v>
      </c>
      <c r="X212" s="118">
        <v>0.222</v>
      </c>
      <c r="Y212" s="118">
        <v>97.787000000000006</v>
      </c>
      <c r="Z212" s="118">
        <v>1.083</v>
      </c>
      <c r="AA212" s="135">
        <v>96.703999999999994</v>
      </c>
      <c r="AB212" s="118"/>
      <c r="AC212" s="139">
        <f t="shared" si="3"/>
        <v>9.0538336052202281E-2</v>
      </c>
      <c r="AD212" s="118">
        <v>0.65091584815503056</v>
      </c>
      <c r="AE212" s="118">
        <v>3.2603906594213541E-2</v>
      </c>
      <c r="AF212" s="118">
        <v>0.31648024525075591</v>
      </c>
      <c r="AG212" s="118">
        <v>1</v>
      </c>
      <c r="AI212" s="118">
        <v>0.65091584815503056</v>
      </c>
      <c r="AJ212" s="118">
        <v>3.2603906594213541E-2</v>
      </c>
      <c r="AK212" s="118">
        <v>0.31648024525075591</v>
      </c>
      <c r="AL212" s="118">
        <v>1</v>
      </c>
    </row>
    <row r="213" spans="2:44" ht="17.25" customHeight="1">
      <c r="B213" s="143" t="s">
        <v>17</v>
      </c>
      <c r="C213" s="143" t="s">
        <v>502</v>
      </c>
      <c r="D213" s="143" t="s">
        <v>24</v>
      </c>
      <c r="E213" s="143">
        <v>0.01</v>
      </c>
      <c r="F213" s="143">
        <v>62.9</v>
      </c>
      <c r="G213" s="143">
        <v>-1795</v>
      </c>
      <c r="H213" s="41" t="s">
        <v>32</v>
      </c>
      <c r="I213" s="73" t="s">
        <v>23</v>
      </c>
      <c r="J213" s="154" t="s">
        <v>510</v>
      </c>
      <c r="K213" s="154" t="s">
        <v>294</v>
      </c>
      <c r="L213" s="118">
        <v>39.51</v>
      </c>
      <c r="M213" s="118">
        <v>0.11799999999999999</v>
      </c>
      <c r="N213" s="158">
        <v>0</v>
      </c>
      <c r="O213" s="135">
        <v>0.11600000000000001</v>
      </c>
      <c r="P213" s="158">
        <v>1.4999999999999999E-2</v>
      </c>
      <c r="Q213" s="158">
        <v>7.6999999999999999E-2</v>
      </c>
      <c r="R213" s="158">
        <v>0</v>
      </c>
      <c r="S213" s="158">
        <v>0.04</v>
      </c>
      <c r="T213" s="118">
        <v>54.487000000000002</v>
      </c>
      <c r="U213" s="158">
        <v>0</v>
      </c>
      <c r="V213" s="118"/>
      <c r="W213" s="118">
        <v>2.5339999999999998</v>
      </c>
      <c r="X213" s="118">
        <v>0.19400000000000001</v>
      </c>
      <c r="Y213" s="118">
        <v>97.091999999999999</v>
      </c>
      <c r="Z213" s="118">
        <v>1.111</v>
      </c>
      <c r="AA213" s="135">
        <v>95.980999999999995</v>
      </c>
      <c r="AB213" s="118"/>
      <c r="AC213" s="139">
        <f t="shared" si="3"/>
        <v>7.6558800315706402E-2</v>
      </c>
      <c r="AD213" s="118">
        <v>0.67268383328908943</v>
      </c>
      <c r="AE213" s="118">
        <v>2.8491702158907329E-2</v>
      </c>
      <c r="AF213" s="118">
        <v>0.29882446455200323</v>
      </c>
      <c r="AG213" s="118">
        <v>1</v>
      </c>
      <c r="AI213" s="118">
        <v>0.67268383328908943</v>
      </c>
      <c r="AJ213" s="118">
        <v>2.8491702158907329E-2</v>
      </c>
      <c r="AK213" s="118">
        <v>0.29882446455200323</v>
      </c>
      <c r="AL213" s="118">
        <v>1</v>
      </c>
    </row>
    <row r="214" spans="2:44" ht="17.25" customHeight="1">
      <c r="B214" s="143" t="s">
        <v>17</v>
      </c>
      <c r="C214" s="143" t="s">
        <v>502</v>
      </c>
      <c r="D214" s="143" t="s">
        <v>24</v>
      </c>
      <c r="E214" s="143">
        <v>0.01</v>
      </c>
      <c r="F214" s="143">
        <v>62.9</v>
      </c>
      <c r="G214" s="143">
        <v>-1795</v>
      </c>
      <c r="H214" s="41" t="s">
        <v>32</v>
      </c>
      <c r="I214" s="73" t="s">
        <v>23</v>
      </c>
      <c r="J214" s="154" t="s">
        <v>511</v>
      </c>
      <c r="K214" s="154" t="s">
        <v>294</v>
      </c>
      <c r="L214" s="118">
        <v>40.139000000000003</v>
      </c>
      <c r="M214" s="118">
        <v>0.09</v>
      </c>
      <c r="N214" s="158">
        <v>0</v>
      </c>
      <c r="O214" s="158">
        <v>0</v>
      </c>
      <c r="P214" s="158">
        <v>0</v>
      </c>
      <c r="Q214" s="135">
        <v>0.112</v>
      </c>
      <c r="R214" s="135">
        <v>0.25700000000000001</v>
      </c>
      <c r="S214" s="158">
        <v>3.1E-2</v>
      </c>
      <c r="T214" s="118">
        <v>54.371000000000002</v>
      </c>
      <c r="U214" s="135">
        <v>7.3999999999999996E-2</v>
      </c>
      <c r="V214" s="118"/>
      <c r="W214" s="118">
        <v>2.2530000000000001</v>
      </c>
      <c r="X214" s="118">
        <v>0.23300000000000001</v>
      </c>
      <c r="Y214" s="118">
        <v>97.561000000000007</v>
      </c>
      <c r="Z214" s="118">
        <v>1.0009999999999999</v>
      </c>
      <c r="AA214" s="135">
        <v>96.56</v>
      </c>
      <c r="AB214" s="118"/>
      <c r="AC214" s="139">
        <f t="shared" si="3"/>
        <v>0.10341766533510874</v>
      </c>
      <c r="AD214" s="118">
        <v>0.59808866471993638</v>
      </c>
      <c r="AE214" s="118">
        <v>3.4219415479512412E-2</v>
      </c>
      <c r="AF214" s="118">
        <v>0.36769191980055121</v>
      </c>
      <c r="AG214" s="118">
        <v>1</v>
      </c>
      <c r="AI214" s="118">
        <v>0.59808866471993638</v>
      </c>
      <c r="AJ214" s="118">
        <v>3.4219415479512412E-2</v>
      </c>
      <c r="AK214" s="118">
        <v>0.36769191980055121</v>
      </c>
      <c r="AL214" s="118">
        <v>1</v>
      </c>
    </row>
    <row r="215" spans="2:44" ht="17.25" customHeight="1">
      <c r="B215" s="143" t="s">
        <v>17</v>
      </c>
      <c r="C215" s="143" t="s">
        <v>484</v>
      </c>
      <c r="D215" s="143" t="s">
        <v>512</v>
      </c>
      <c r="E215" s="143">
        <v>0.01</v>
      </c>
      <c r="F215" s="143">
        <v>60.2</v>
      </c>
      <c r="G215" s="143">
        <v>-2338</v>
      </c>
      <c r="H215" s="41" t="s">
        <v>32</v>
      </c>
      <c r="I215" s="73" t="s">
        <v>19</v>
      </c>
      <c r="J215" s="154" t="s">
        <v>513</v>
      </c>
      <c r="K215" s="154" t="s">
        <v>292</v>
      </c>
      <c r="L215" s="118">
        <v>40.853999999999999</v>
      </c>
      <c r="M215" s="118">
        <v>0.18</v>
      </c>
      <c r="N215" s="135">
        <v>2.1000000000000001E-2</v>
      </c>
      <c r="O215" s="158">
        <v>0.05</v>
      </c>
      <c r="P215" s="158">
        <v>8.1000000000000003E-2</v>
      </c>
      <c r="Q215" s="158">
        <v>7.4999999999999997E-2</v>
      </c>
      <c r="R215" s="158">
        <v>0</v>
      </c>
      <c r="S215" s="158">
        <v>0.121</v>
      </c>
      <c r="T215" s="118">
        <v>54.707000000000001</v>
      </c>
      <c r="U215" s="135">
        <v>0.18</v>
      </c>
      <c r="V215" s="118"/>
      <c r="W215" s="118">
        <v>2.4350000000000001</v>
      </c>
      <c r="X215" s="118">
        <v>0.29699999999999999</v>
      </c>
      <c r="Y215" s="118">
        <v>99.001999999999995</v>
      </c>
      <c r="Z215" s="118">
        <v>1.093</v>
      </c>
      <c r="AA215" s="159">
        <v>97.909000000000006</v>
      </c>
      <c r="AB215" s="160"/>
      <c r="AC215" s="139">
        <f t="shared" si="3"/>
        <v>0.12197125256673511</v>
      </c>
      <c r="AD215" s="118">
        <v>0.64640297318821349</v>
      </c>
      <c r="AE215" s="118">
        <v>4.3618739903069463E-2</v>
      </c>
      <c r="AF215" s="118">
        <v>0.30997828690871704</v>
      </c>
      <c r="AG215" s="118">
        <v>1</v>
      </c>
      <c r="AI215" s="118">
        <v>0.64640297318821349</v>
      </c>
      <c r="AJ215" s="118">
        <v>4.3618739903069463E-2</v>
      </c>
      <c r="AK215" s="118">
        <v>0.30997828690871704</v>
      </c>
      <c r="AL215" s="118">
        <v>1</v>
      </c>
    </row>
    <row r="216" spans="2:44" ht="17.25" customHeight="1">
      <c r="B216" s="143" t="s">
        <v>17</v>
      </c>
      <c r="C216" s="143" t="s">
        <v>484</v>
      </c>
      <c r="D216" s="143" t="s">
        <v>512</v>
      </c>
      <c r="E216" s="143">
        <v>0.01</v>
      </c>
      <c r="F216" s="143">
        <v>60.2</v>
      </c>
      <c r="G216" s="143">
        <v>-2338</v>
      </c>
      <c r="H216" s="41" t="s">
        <v>32</v>
      </c>
      <c r="I216" s="73" t="s">
        <v>19</v>
      </c>
      <c r="J216" s="154" t="s">
        <v>514</v>
      </c>
      <c r="K216" s="154" t="s">
        <v>294</v>
      </c>
      <c r="L216" s="118">
        <v>41.225000000000001</v>
      </c>
      <c r="M216" s="118">
        <v>0.12</v>
      </c>
      <c r="N216" s="158">
        <v>0</v>
      </c>
      <c r="O216" s="158">
        <v>0</v>
      </c>
      <c r="P216" s="158">
        <v>7.6999999999999999E-2</v>
      </c>
      <c r="Q216" s="158">
        <v>1.0999999999999999E-2</v>
      </c>
      <c r="R216" s="158">
        <v>0</v>
      </c>
      <c r="S216" s="158">
        <v>0</v>
      </c>
      <c r="T216" s="118">
        <v>55.012999999999998</v>
      </c>
      <c r="U216" s="118">
        <v>0.34599999999999997</v>
      </c>
      <c r="V216" s="118"/>
      <c r="W216" s="118">
        <v>2.4590000000000001</v>
      </c>
      <c r="X216" s="118">
        <v>0.33300000000000002</v>
      </c>
      <c r="Y216" s="118">
        <v>99.585999999999999</v>
      </c>
      <c r="Z216" s="118">
        <v>1.111</v>
      </c>
      <c r="AA216" s="159">
        <v>98.474999999999994</v>
      </c>
      <c r="AB216" s="160"/>
      <c r="AC216" s="139">
        <f t="shared" si="3"/>
        <v>0.13542090280601871</v>
      </c>
      <c r="AD216" s="118">
        <v>0.65277409078842585</v>
      </c>
      <c r="AE216" s="118">
        <v>4.8905859891320312E-2</v>
      </c>
      <c r="AF216" s="118">
        <v>0.29832004932025386</v>
      </c>
      <c r="AG216" s="118">
        <v>1</v>
      </c>
      <c r="AI216" s="118">
        <v>0.65277409078842585</v>
      </c>
      <c r="AJ216" s="118">
        <v>4.8905859891320312E-2</v>
      </c>
      <c r="AK216" s="118">
        <v>0.29832004932025386</v>
      </c>
      <c r="AL216" s="118">
        <v>1</v>
      </c>
    </row>
    <row r="217" spans="2:44" ht="17.25" customHeight="1">
      <c r="B217" s="143" t="s">
        <v>17</v>
      </c>
      <c r="C217" s="143" t="s">
        <v>484</v>
      </c>
      <c r="D217" s="143" t="s">
        <v>15</v>
      </c>
      <c r="E217" s="143">
        <v>0.01</v>
      </c>
      <c r="F217" s="143">
        <v>57.4</v>
      </c>
      <c r="G217" s="143">
        <v>-2411</v>
      </c>
      <c r="H217" s="41" t="s">
        <v>32</v>
      </c>
      <c r="I217" s="73" t="s">
        <v>23</v>
      </c>
      <c r="J217" s="154" t="s">
        <v>515</v>
      </c>
      <c r="K217" s="154" t="s">
        <v>297</v>
      </c>
      <c r="L217" s="118">
        <v>42.981999999999999</v>
      </c>
      <c r="M217" s="118">
        <v>0.14599999999999999</v>
      </c>
      <c r="N217" s="135">
        <v>0.04</v>
      </c>
      <c r="O217" s="158">
        <v>0</v>
      </c>
      <c r="P217" s="158">
        <v>0</v>
      </c>
      <c r="Q217" s="158">
        <v>0</v>
      </c>
      <c r="R217" s="158">
        <v>0</v>
      </c>
      <c r="S217" s="158">
        <v>0.11</v>
      </c>
      <c r="T217" s="118">
        <v>55.64</v>
      </c>
      <c r="U217" s="118">
        <v>0.32200000000000001</v>
      </c>
      <c r="V217" s="118"/>
      <c r="W217" s="118">
        <v>3.4049999999999998</v>
      </c>
      <c r="X217" s="118">
        <v>9.5000000000000001E-2</v>
      </c>
      <c r="Y217" s="118">
        <v>102.741</v>
      </c>
      <c r="Z217" s="118">
        <v>1.4550000000000001</v>
      </c>
      <c r="AA217" s="159">
        <v>101.286</v>
      </c>
      <c r="AB217" s="160"/>
      <c r="AC217" s="139">
        <f t="shared" si="3"/>
        <v>2.7900146842878122E-2</v>
      </c>
      <c r="AD217" s="118">
        <v>0.90390230953013007</v>
      </c>
      <c r="AE217" s="118">
        <v>1.3952122191217506E-2</v>
      </c>
      <c r="AF217" s="118">
        <v>8.2145568278652423E-2</v>
      </c>
      <c r="AG217" s="118">
        <v>1</v>
      </c>
      <c r="AI217" s="118">
        <v>0.90390230953013007</v>
      </c>
      <c r="AJ217" s="118">
        <v>1.3952122191217506E-2</v>
      </c>
      <c r="AK217" s="118">
        <v>8.2145568278652423E-2</v>
      </c>
      <c r="AL217" s="118">
        <v>1</v>
      </c>
    </row>
    <row r="218" spans="2:44" ht="17.25" customHeight="1">
      <c r="B218" s="143" t="s">
        <v>17</v>
      </c>
      <c r="C218" s="143" t="s">
        <v>484</v>
      </c>
      <c r="D218" s="143" t="s">
        <v>15</v>
      </c>
      <c r="E218" s="143">
        <v>0.01</v>
      </c>
      <c r="F218" s="143">
        <v>57.4</v>
      </c>
      <c r="G218" s="143">
        <v>-2411</v>
      </c>
      <c r="H218" s="41" t="s">
        <v>32</v>
      </c>
      <c r="I218" s="73" t="s">
        <v>13</v>
      </c>
      <c r="J218" s="154" t="s">
        <v>516</v>
      </c>
      <c r="K218" s="154" t="s">
        <v>294</v>
      </c>
      <c r="L218" s="118">
        <v>43.295999999999999</v>
      </c>
      <c r="M218" s="118">
        <v>8.5999999999999993E-2</v>
      </c>
      <c r="N218" s="158">
        <v>0</v>
      </c>
      <c r="O218" s="158">
        <v>0</v>
      </c>
      <c r="P218" s="158">
        <v>1.0999999999999999E-2</v>
      </c>
      <c r="Q218" s="158">
        <v>0</v>
      </c>
      <c r="R218" s="158">
        <v>0</v>
      </c>
      <c r="S218" s="158">
        <v>0</v>
      </c>
      <c r="T218" s="118">
        <v>56.167000000000002</v>
      </c>
      <c r="U218" s="118">
        <v>0.24299999999999999</v>
      </c>
      <c r="V218" s="118"/>
      <c r="W218" s="118">
        <v>3.1160000000000001</v>
      </c>
      <c r="X218" s="118">
        <v>0.36299999999999999</v>
      </c>
      <c r="Y218" s="118">
        <v>103.283</v>
      </c>
      <c r="Z218" s="118">
        <v>1.3939999999999999</v>
      </c>
      <c r="AA218" s="159">
        <v>101.889</v>
      </c>
      <c r="AB218" s="160"/>
      <c r="AC218" s="139">
        <f t="shared" si="3"/>
        <v>0.11649550706033375</v>
      </c>
      <c r="AD218" s="118">
        <v>0.82718343509423953</v>
      </c>
      <c r="AE218" s="118">
        <v>5.3311793214862679E-2</v>
      </c>
      <c r="AF218" s="118">
        <v>0.11950477169089779</v>
      </c>
      <c r="AG218" s="118">
        <v>1</v>
      </c>
      <c r="AI218" s="118">
        <v>0.82718343509423953</v>
      </c>
      <c r="AJ218" s="118">
        <v>5.3311793214862679E-2</v>
      </c>
      <c r="AK218" s="118">
        <v>0.11950477169089779</v>
      </c>
      <c r="AL218" s="118">
        <v>1</v>
      </c>
    </row>
    <row r="219" spans="2:44" ht="17.25" customHeight="1">
      <c r="B219" s="143" t="s">
        <v>17</v>
      </c>
      <c r="C219" s="143" t="s">
        <v>484</v>
      </c>
      <c r="D219" s="143" t="s">
        <v>15</v>
      </c>
      <c r="E219" s="143">
        <v>0.01</v>
      </c>
      <c r="F219" s="143">
        <v>57.4</v>
      </c>
      <c r="G219" s="143">
        <v>-2411</v>
      </c>
      <c r="H219" s="41" t="s">
        <v>32</v>
      </c>
      <c r="I219" s="73" t="s">
        <v>517</v>
      </c>
      <c r="J219" s="154" t="s">
        <v>518</v>
      </c>
      <c r="K219" s="154" t="s">
        <v>294</v>
      </c>
      <c r="L219" s="118">
        <v>43.396000000000001</v>
      </c>
      <c r="M219" s="118">
        <v>0.11600000000000001</v>
      </c>
      <c r="N219" s="158">
        <v>0</v>
      </c>
      <c r="O219" s="158">
        <v>0</v>
      </c>
      <c r="P219" s="158">
        <v>0</v>
      </c>
      <c r="Q219" s="158">
        <v>3.7999999999999999E-2</v>
      </c>
      <c r="R219" s="158">
        <v>0.03</v>
      </c>
      <c r="S219" s="158">
        <v>8.7999999999999995E-2</v>
      </c>
      <c r="T219" s="118">
        <v>55.567999999999998</v>
      </c>
      <c r="U219" s="118">
        <v>0.32200000000000001</v>
      </c>
      <c r="V219" s="118"/>
      <c r="W219" s="118">
        <v>3.0529999999999999</v>
      </c>
      <c r="X219" s="118">
        <v>0.371</v>
      </c>
      <c r="Y219" s="118">
        <v>102.982</v>
      </c>
      <c r="Z219" s="118">
        <v>1.369</v>
      </c>
      <c r="AA219" s="159">
        <v>101.613</v>
      </c>
      <c r="AB219" s="160"/>
      <c r="AC219" s="139">
        <f t="shared" si="3"/>
        <v>0.12151981657386178</v>
      </c>
      <c r="AD219" s="118">
        <v>0.81045925139368202</v>
      </c>
      <c r="AE219" s="118">
        <v>5.4486708767807313E-2</v>
      </c>
      <c r="AF219" s="118">
        <v>0.13505403983851066</v>
      </c>
      <c r="AG219" s="118">
        <v>1</v>
      </c>
      <c r="AI219" s="118">
        <v>0.81045925139368202</v>
      </c>
      <c r="AJ219" s="118">
        <v>5.4486708767807313E-2</v>
      </c>
      <c r="AK219" s="118">
        <v>0.13505403983851066</v>
      </c>
      <c r="AL219" s="118">
        <v>1</v>
      </c>
      <c r="AP219" s="118"/>
      <c r="AQ219" s="118"/>
      <c r="AR219" s="118"/>
    </row>
    <row r="220" spans="2:44" ht="17.25" customHeight="1" thickBot="1">
      <c r="B220" s="146" t="s">
        <v>17</v>
      </c>
      <c r="C220" s="146" t="s">
        <v>484</v>
      </c>
      <c r="D220" s="146" t="s">
        <v>15</v>
      </c>
      <c r="E220" s="146">
        <v>0.01</v>
      </c>
      <c r="F220" s="146">
        <v>57.4</v>
      </c>
      <c r="G220" s="146">
        <v>-2411</v>
      </c>
      <c r="H220" s="175" t="s">
        <v>32</v>
      </c>
      <c r="I220" s="75" t="s">
        <v>23</v>
      </c>
      <c r="J220" s="152" t="s">
        <v>519</v>
      </c>
      <c r="K220" s="152" t="s">
        <v>294</v>
      </c>
      <c r="L220" s="134">
        <v>42.786000000000001</v>
      </c>
      <c r="M220" s="134">
        <v>0.121</v>
      </c>
      <c r="N220" s="136">
        <v>3.2000000000000001E-2</v>
      </c>
      <c r="O220" s="176">
        <v>1.0999999999999999E-2</v>
      </c>
      <c r="P220" s="176">
        <v>1.9E-2</v>
      </c>
      <c r="Q220" s="176">
        <v>0</v>
      </c>
      <c r="R220" s="176">
        <v>0</v>
      </c>
      <c r="S220" s="176">
        <v>0.14599999999999999</v>
      </c>
      <c r="T220" s="134">
        <v>56.042999999999999</v>
      </c>
      <c r="U220" s="176">
        <v>3.5999999999999997E-2</v>
      </c>
      <c r="V220" s="134"/>
      <c r="W220" s="134">
        <v>3.28</v>
      </c>
      <c r="X220" s="134">
        <v>0.216</v>
      </c>
      <c r="Y220" s="134">
        <v>102.69</v>
      </c>
      <c r="Z220" s="134">
        <v>1.43</v>
      </c>
      <c r="AA220" s="177">
        <v>101.26</v>
      </c>
      <c r="AB220" s="178"/>
      <c r="AC220" s="179">
        <f t="shared" si="3"/>
        <v>6.5853658536585369E-2</v>
      </c>
      <c r="AD220" s="134">
        <v>0.87071940536235726</v>
      </c>
      <c r="AE220" s="134">
        <v>3.1722719929505067E-2</v>
      </c>
      <c r="AF220" s="134">
        <v>9.7557874708137676E-2</v>
      </c>
      <c r="AG220" s="134">
        <v>1</v>
      </c>
      <c r="AH220" s="75"/>
      <c r="AI220" s="134">
        <v>0.87071940536235726</v>
      </c>
      <c r="AJ220" s="134">
        <v>3.1722719929505067E-2</v>
      </c>
      <c r="AK220" s="134">
        <v>9.7557874708137676E-2</v>
      </c>
      <c r="AL220" s="134">
        <v>1</v>
      </c>
    </row>
    <row r="221" spans="2:44">
      <c r="C221" s="143"/>
      <c r="D221" s="143"/>
      <c r="E221" s="143"/>
      <c r="F221" s="143"/>
      <c r="G221" s="143"/>
      <c r="H221" s="143"/>
      <c r="I221" s="143"/>
      <c r="J221" s="154"/>
      <c r="K221" s="154"/>
      <c r="L221" s="139"/>
      <c r="M221" s="139"/>
      <c r="N221" s="180"/>
      <c r="O221" s="181"/>
      <c r="P221" s="181"/>
      <c r="Q221" s="181"/>
      <c r="R221" s="181"/>
      <c r="S221" s="181"/>
      <c r="T221" s="139"/>
      <c r="U221" s="181"/>
      <c r="X221" s="118"/>
      <c r="Y221" s="139"/>
      <c r="Z221" s="139"/>
      <c r="AA221" s="182"/>
      <c r="AB221" s="182"/>
      <c r="AD221" s="118"/>
      <c r="AE221" s="118"/>
      <c r="AF221" s="118"/>
      <c r="AG221" s="118"/>
      <c r="AI221" s="118"/>
      <c r="AJ221" s="118"/>
      <c r="AK221" s="118"/>
      <c r="AL221" s="118"/>
    </row>
    <row r="222" spans="2:44" ht="18.75">
      <c r="B222" s="73" t="s">
        <v>520</v>
      </c>
      <c r="W222" s="118"/>
      <c r="X222" s="118"/>
      <c r="AD222" s="183"/>
    </row>
    <row r="223" spans="2:44" ht="18.75">
      <c r="B223" s="73" t="s">
        <v>521</v>
      </c>
      <c r="W223" s="118"/>
      <c r="X223" s="118"/>
      <c r="AD223" s="183"/>
    </row>
    <row r="224" spans="2:44" ht="18.75">
      <c r="B224" s="73" t="s">
        <v>522</v>
      </c>
      <c r="W224" s="118"/>
      <c r="X224" s="118"/>
      <c r="AD224" s="183"/>
    </row>
    <row r="225" spans="2:39" ht="18.75">
      <c r="B225" s="73" t="s">
        <v>2</v>
      </c>
      <c r="W225" s="118"/>
      <c r="X225" s="118"/>
      <c r="AD225" s="183"/>
    </row>
    <row r="226" spans="2:39" ht="18.75">
      <c r="B226" s="73" t="s">
        <v>1</v>
      </c>
      <c r="W226" s="118"/>
      <c r="X226" s="118"/>
      <c r="AD226" s="183"/>
    </row>
    <row r="227" spans="2:39" ht="18.75">
      <c r="B227" s="73" t="s">
        <v>523</v>
      </c>
      <c r="W227" s="118"/>
      <c r="X227" s="118"/>
      <c r="AD227" s="183"/>
    </row>
    <row r="228" spans="2:39" ht="18.75">
      <c r="B228" s="73" t="s">
        <v>524</v>
      </c>
      <c r="W228" s="118"/>
      <c r="X228" s="118"/>
      <c r="AD228" s="183"/>
    </row>
    <row r="229" spans="2:39" ht="18.75">
      <c r="B229" s="73" t="s">
        <v>525</v>
      </c>
      <c r="W229" s="118"/>
      <c r="X229" s="118"/>
    </row>
    <row r="230" spans="2:39">
      <c r="B230" s="73" t="s">
        <v>526</v>
      </c>
      <c r="L230" s="139"/>
      <c r="M230" s="139"/>
      <c r="N230" s="139"/>
      <c r="O230" s="139"/>
      <c r="P230" s="139"/>
      <c r="Q230" s="139"/>
      <c r="R230" s="139"/>
      <c r="S230" s="139"/>
      <c r="T230" s="139"/>
      <c r="U230" s="139"/>
      <c r="V230" s="139"/>
      <c r="W230" s="118"/>
      <c r="X230" s="118"/>
      <c r="Y230" s="139"/>
      <c r="Z230" s="139"/>
      <c r="AA230" s="139"/>
      <c r="AB230" s="139"/>
      <c r="AC230" s="139"/>
      <c r="AD230" s="139"/>
      <c r="AE230" s="139"/>
      <c r="AF230" s="139"/>
      <c r="AG230" s="139"/>
      <c r="AH230" s="139"/>
      <c r="AI230" s="139"/>
      <c r="AJ230" s="139"/>
      <c r="AK230" s="139"/>
      <c r="AL230" s="139"/>
      <c r="AM230" s="139"/>
    </row>
    <row r="231" spans="2:39" ht="16.5">
      <c r="B231" s="73" t="s">
        <v>527</v>
      </c>
      <c r="L231" s="139"/>
      <c r="M231" s="139"/>
      <c r="N231" s="139"/>
      <c r="O231" s="139"/>
      <c r="P231" s="139"/>
      <c r="Q231" s="139"/>
      <c r="R231" s="139"/>
      <c r="S231" s="139"/>
      <c r="T231" s="139"/>
      <c r="U231" s="139"/>
      <c r="V231" s="139"/>
      <c r="W231" s="118"/>
      <c r="X231" s="118"/>
      <c r="Y231" s="139"/>
      <c r="Z231" s="139"/>
      <c r="AA231" s="139"/>
      <c r="AB231" s="139"/>
      <c r="AC231" s="139"/>
      <c r="AD231" s="139"/>
      <c r="AE231" s="139"/>
      <c r="AF231" s="139"/>
      <c r="AG231" s="139"/>
      <c r="AH231" s="139"/>
      <c r="AI231" s="139"/>
      <c r="AJ231" s="139"/>
      <c r="AK231" s="139"/>
      <c r="AL231" s="139"/>
      <c r="AM231" s="139"/>
    </row>
    <row r="232" spans="2:39" ht="16.5">
      <c r="B232" s="73" t="s">
        <v>528</v>
      </c>
      <c r="L232" s="139"/>
      <c r="M232" s="139"/>
      <c r="N232" s="139"/>
      <c r="O232" s="139"/>
      <c r="P232" s="139"/>
      <c r="Q232" s="139"/>
      <c r="R232" s="139"/>
      <c r="S232" s="139"/>
      <c r="T232" s="139"/>
      <c r="U232" s="139"/>
      <c r="V232" s="139"/>
      <c r="W232" s="139"/>
      <c r="X232" s="139"/>
      <c r="Y232" s="139"/>
      <c r="Z232" s="139"/>
      <c r="AA232" s="139"/>
      <c r="AB232" s="139"/>
      <c r="AC232" s="139"/>
      <c r="AD232" s="139"/>
      <c r="AE232" s="139"/>
      <c r="AF232" s="139"/>
      <c r="AG232" s="139"/>
      <c r="AH232" s="139"/>
      <c r="AI232" s="139"/>
      <c r="AJ232" s="139"/>
      <c r="AK232" s="139"/>
      <c r="AL232" s="139"/>
      <c r="AM232" s="139"/>
    </row>
    <row r="233" spans="2:39">
      <c r="L233" s="139"/>
      <c r="M233" s="139"/>
      <c r="N233" s="139"/>
      <c r="O233" s="139"/>
      <c r="P233" s="139"/>
      <c r="Q233" s="139"/>
      <c r="R233" s="139"/>
      <c r="S233" s="139"/>
      <c r="T233" s="139"/>
      <c r="U233" s="139"/>
      <c r="V233" s="139"/>
      <c r="W233" s="139"/>
      <c r="X233" s="139"/>
      <c r="Y233" s="139"/>
      <c r="Z233" s="139"/>
      <c r="AA233" s="139"/>
      <c r="AB233" s="139"/>
      <c r="AC233" s="139"/>
      <c r="AD233" s="139"/>
      <c r="AE233" s="139"/>
      <c r="AF233" s="139"/>
      <c r="AG233" s="139"/>
      <c r="AH233" s="139"/>
      <c r="AI233" s="139"/>
      <c r="AJ233" s="139"/>
      <c r="AK233" s="139"/>
      <c r="AL233" s="139"/>
      <c r="AM233" s="139"/>
    </row>
    <row r="234" spans="2:39">
      <c r="W234" s="139"/>
      <c r="X234" s="139"/>
    </row>
    <row r="235" spans="2:39">
      <c r="B235" s="553"/>
      <c r="C235" s="4"/>
      <c r="W235" s="139"/>
      <c r="X235" s="139"/>
    </row>
    <row r="236" spans="2:39">
      <c r="B236" s="4"/>
      <c r="C236" s="4"/>
    </row>
    <row r="237" spans="2:39">
      <c r="B237" s="4"/>
      <c r="C237" s="4"/>
    </row>
    <row r="238" spans="2:39">
      <c r="B238" s="4"/>
      <c r="C238" s="4"/>
    </row>
    <row r="239" spans="2:39">
      <c r="B239" s="4"/>
      <c r="C239" s="4"/>
    </row>
    <row r="240" spans="2:39">
      <c r="B240" s="4"/>
      <c r="C240" s="4"/>
    </row>
    <row r="241" spans="2:3">
      <c r="B241" s="4"/>
      <c r="C241" s="4"/>
    </row>
    <row r="242" spans="2:3">
      <c r="B242" s="4"/>
      <c r="C242" s="4"/>
    </row>
    <row r="243" spans="2:3">
      <c r="B243" s="4"/>
      <c r="C243" s="4"/>
    </row>
    <row r="244" spans="2:3">
      <c r="B244" s="4"/>
      <c r="C244" s="4"/>
    </row>
    <row r="245" spans="2:3">
      <c r="B245" s="4"/>
      <c r="C245" s="4"/>
    </row>
    <row r="246" spans="2:3">
      <c r="B246" s="4"/>
      <c r="C246" s="4"/>
    </row>
  </sheetData>
  <mergeCells count="2">
    <mergeCell ref="AD3:AG4"/>
    <mergeCell ref="AI3:AL4"/>
  </mergeCells>
  <phoneticPr fontId="3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6F573-DD79-490C-A3A5-C8BD8051C236}">
  <dimension ref="B2:C23"/>
  <sheetViews>
    <sheetView workbookViewId="0"/>
  </sheetViews>
  <sheetFormatPr baseColWidth="10" defaultColWidth="11.5703125" defaultRowHeight="15"/>
  <cols>
    <col min="1" max="1" width="4.140625" style="73" customWidth="1"/>
    <col min="2" max="2" width="31.85546875" style="73" bestFit="1" customWidth="1"/>
    <col min="3" max="3" width="65.5703125" style="73" bestFit="1" customWidth="1"/>
    <col min="4" max="16384" width="11.5703125" style="73"/>
  </cols>
  <sheetData>
    <row r="2" spans="2:3" ht="18.75">
      <c r="B2" s="80" t="s">
        <v>2578</v>
      </c>
    </row>
    <row r="3" spans="2:3" ht="15.75" thickBot="1">
      <c r="B3" s="75"/>
      <c r="C3" s="75"/>
    </row>
    <row r="4" spans="2:3">
      <c r="B4" s="73" t="s">
        <v>529</v>
      </c>
      <c r="C4" s="73" t="s">
        <v>530</v>
      </c>
    </row>
    <row r="5" spans="2:3">
      <c r="B5" s="73" t="s">
        <v>531</v>
      </c>
      <c r="C5" s="73" t="s">
        <v>532</v>
      </c>
    </row>
    <row r="6" spans="2:3">
      <c r="B6" s="73" t="s">
        <v>533</v>
      </c>
      <c r="C6" s="73" t="s">
        <v>534</v>
      </c>
    </row>
    <row r="7" spans="2:3">
      <c r="B7" s="73" t="s">
        <v>535</v>
      </c>
      <c r="C7" s="73" t="s">
        <v>536</v>
      </c>
    </row>
    <row r="8" spans="2:3">
      <c r="B8" s="73" t="s">
        <v>537</v>
      </c>
      <c r="C8" s="73" t="s">
        <v>538</v>
      </c>
    </row>
    <row r="9" spans="2:3">
      <c r="B9" s="73" t="s">
        <v>539</v>
      </c>
      <c r="C9" s="73" t="s">
        <v>540</v>
      </c>
    </row>
    <row r="10" spans="2:3">
      <c r="B10" s="73" t="s">
        <v>541</v>
      </c>
      <c r="C10" s="73" t="s">
        <v>542</v>
      </c>
    </row>
    <row r="11" spans="2:3">
      <c r="B11" s="73" t="s">
        <v>543</v>
      </c>
      <c r="C11" s="73" t="s">
        <v>544</v>
      </c>
    </row>
    <row r="12" spans="2:3">
      <c r="C12" s="73" t="s">
        <v>545</v>
      </c>
    </row>
    <row r="13" spans="2:3">
      <c r="C13" s="73" t="s">
        <v>546</v>
      </c>
    </row>
    <row r="14" spans="2:3">
      <c r="C14" s="73" t="s">
        <v>547</v>
      </c>
    </row>
    <row r="15" spans="2:3">
      <c r="B15" s="73" t="s">
        <v>548</v>
      </c>
      <c r="C15" s="73" t="s">
        <v>1323</v>
      </c>
    </row>
    <row r="16" spans="2:3">
      <c r="C16" s="73" t="s">
        <v>1324</v>
      </c>
    </row>
    <row r="17" spans="2:3">
      <c r="C17" s="73" t="s">
        <v>1325</v>
      </c>
    </row>
    <row r="18" spans="2:3">
      <c r="B18" s="73" t="s">
        <v>549</v>
      </c>
      <c r="C18" s="73" t="s">
        <v>550</v>
      </c>
    </row>
    <row r="19" spans="2:3">
      <c r="B19" s="73" t="s">
        <v>551</v>
      </c>
      <c r="C19" s="73" t="s">
        <v>552</v>
      </c>
    </row>
    <row r="20" spans="2:3" ht="30">
      <c r="B20" s="185" t="s">
        <v>553</v>
      </c>
      <c r="C20" s="137" t="s">
        <v>554</v>
      </c>
    </row>
    <row r="21" spans="2:3">
      <c r="B21" s="73" t="s">
        <v>555</v>
      </c>
      <c r="C21" s="73" t="s">
        <v>556</v>
      </c>
    </row>
    <row r="22" spans="2:3">
      <c r="B22" s="73" t="s">
        <v>557</v>
      </c>
      <c r="C22" s="73" t="s">
        <v>558</v>
      </c>
    </row>
    <row r="23" spans="2:3" ht="15.75" thickBot="1">
      <c r="B23" s="75" t="s">
        <v>559</v>
      </c>
      <c r="C23" s="75" t="s">
        <v>560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E820B-3B1F-4D1F-A2DA-C9E430B56AAB}">
  <dimension ref="B1:AB68"/>
  <sheetViews>
    <sheetView zoomScaleNormal="100" workbookViewId="0"/>
  </sheetViews>
  <sheetFormatPr baseColWidth="10" defaultColWidth="11.42578125" defaultRowHeight="15"/>
  <cols>
    <col min="1" max="1" width="4.140625" style="73" customWidth="1"/>
    <col min="2" max="2" width="11.42578125" style="16"/>
    <col min="3" max="3" width="13.28515625" style="113" bestFit="1" customWidth="1"/>
    <col min="4" max="4" width="2.140625" style="113" customWidth="1"/>
    <col min="5" max="5" width="9.5703125" style="73" bestFit="1" customWidth="1"/>
    <col min="6" max="6" width="7.85546875" style="73" customWidth="1"/>
    <col min="7" max="7" width="12.140625" style="73" bestFit="1" customWidth="1"/>
    <col min="8" max="8" width="7.5703125" style="73" customWidth="1"/>
    <col min="9" max="9" width="2.140625" style="73" customWidth="1"/>
    <col min="10" max="11" width="11.5703125" style="73" bestFit="1" customWidth="1"/>
    <col min="12" max="12" width="12.140625" style="73" bestFit="1" customWidth="1"/>
    <col min="13" max="13" width="8.5703125" style="73" bestFit="1" customWidth="1"/>
    <col min="14" max="14" width="2.140625" style="73" customWidth="1"/>
    <col min="15" max="15" width="11.42578125" style="73"/>
    <col min="16" max="16" width="7.140625" style="73" customWidth="1"/>
    <col min="17" max="17" width="12.28515625" style="73" bestFit="1" customWidth="1"/>
    <col min="18" max="18" width="10.140625" style="73" bestFit="1" customWidth="1"/>
    <col min="19" max="19" width="2.140625" style="73" customWidth="1"/>
    <col min="20" max="20" width="10.5703125" style="73" customWidth="1"/>
    <col min="21" max="21" width="9.85546875" style="73" customWidth="1"/>
    <col min="22" max="22" width="13.28515625" style="73" customWidth="1"/>
    <col min="23" max="23" width="11" style="73" customWidth="1"/>
    <col min="24" max="16384" width="11.42578125" style="73"/>
  </cols>
  <sheetData>
    <row r="1" spans="2:28">
      <c r="C1" s="73"/>
    </row>
    <row r="2" spans="2:28" ht="18.75" customHeight="1">
      <c r="B2" s="1060" t="s">
        <v>2577</v>
      </c>
      <c r="C2" s="1060"/>
      <c r="D2" s="1060"/>
      <c r="E2" s="1060"/>
      <c r="F2" s="1060"/>
      <c r="G2" s="1060"/>
      <c r="H2" s="1060"/>
      <c r="I2" s="1060"/>
      <c r="J2" s="1060"/>
      <c r="K2" s="1060"/>
      <c r="L2" s="1060"/>
      <c r="M2" s="1060"/>
      <c r="N2" s="1060"/>
      <c r="O2" s="1060"/>
      <c r="P2" s="1060"/>
      <c r="Q2" s="1060"/>
      <c r="R2" s="1060"/>
      <c r="S2" s="1060"/>
      <c r="T2" s="1060"/>
      <c r="U2" s="1060"/>
      <c r="V2" s="1060"/>
      <c r="W2" s="1060"/>
    </row>
    <row r="3" spans="2:28" ht="18.75" customHeight="1">
      <c r="B3" s="1060"/>
      <c r="C3" s="1060"/>
      <c r="D3" s="1060"/>
      <c r="E3" s="1060"/>
      <c r="F3" s="1060"/>
      <c r="G3" s="1060"/>
      <c r="H3" s="1060"/>
      <c r="I3" s="1060"/>
      <c r="J3" s="1060"/>
      <c r="K3" s="1060"/>
      <c r="L3" s="1060"/>
      <c r="M3" s="1060"/>
      <c r="N3" s="1060"/>
      <c r="O3" s="1060"/>
      <c r="P3" s="1060"/>
      <c r="Q3" s="1060"/>
      <c r="R3" s="1060"/>
      <c r="S3" s="1060"/>
      <c r="T3" s="1060"/>
      <c r="U3" s="1060"/>
      <c r="V3" s="1060"/>
      <c r="W3" s="1060"/>
    </row>
    <row r="4" spans="2:28" ht="15.75" thickBot="1">
      <c r="B4" s="186"/>
      <c r="C4" s="114"/>
      <c r="D4" s="114"/>
      <c r="E4" s="75"/>
      <c r="F4" s="75"/>
      <c r="G4" s="75"/>
      <c r="H4" s="75"/>
      <c r="I4" s="75"/>
      <c r="J4" s="75"/>
      <c r="K4" s="75"/>
      <c r="L4" s="75"/>
      <c r="M4" s="75"/>
      <c r="N4" s="75"/>
      <c r="O4" s="75"/>
      <c r="P4" s="75"/>
      <c r="Q4" s="75"/>
      <c r="R4" s="75"/>
      <c r="S4" s="75"/>
      <c r="T4" s="75"/>
      <c r="U4" s="75"/>
      <c r="V4" s="75"/>
      <c r="W4" s="75"/>
    </row>
    <row r="5" spans="2:28" s="153" customFormat="1" ht="21" customHeight="1">
      <c r="B5" s="187" t="s">
        <v>561</v>
      </c>
      <c r="C5" s="154"/>
      <c r="D5" s="154"/>
      <c r="E5" s="1027" t="s">
        <v>562</v>
      </c>
      <c r="F5" s="1027"/>
      <c r="G5" s="1027"/>
      <c r="H5" s="1027"/>
      <c r="I5" s="188"/>
      <c r="J5" s="1027" t="s">
        <v>563</v>
      </c>
      <c r="K5" s="1027"/>
      <c r="L5" s="1027"/>
      <c r="M5" s="1027"/>
      <c r="N5" s="188"/>
      <c r="O5" s="1027" t="s">
        <v>563</v>
      </c>
      <c r="P5" s="1027"/>
      <c r="Q5" s="1027"/>
      <c r="R5" s="1027"/>
      <c r="S5" s="188"/>
      <c r="T5" s="1027" t="s">
        <v>564</v>
      </c>
      <c r="U5" s="1027"/>
      <c r="V5" s="1027"/>
      <c r="W5" s="1027"/>
    </row>
    <row r="6" spans="2:28" s="153" customFormat="1" ht="20.25" customHeight="1">
      <c r="C6" s="154"/>
      <c r="D6" s="154"/>
      <c r="E6" s="1061" t="s">
        <v>565</v>
      </c>
      <c r="F6" s="1061"/>
      <c r="G6" s="1061"/>
      <c r="H6" s="1061"/>
      <c r="I6" s="189"/>
      <c r="J6" s="1036" t="s">
        <v>566</v>
      </c>
      <c r="K6" s="1036"/>
      <c r="L6" s="1036"/>
      <c r="M6" s="1036"/>
      <c r="N6" s="61"/>
      <c r="O6" s="1036" t="s">
        <v>567</v>
      </c>
      <c r="P6" s="1036"/>
      <c r="Q6" s="1036"/>
      <c r="R6" s="1036"/>
      <c r="S6" s="61"/>
      <c r="T6" s="1036" t="s">
        <v>568</v>
      </c>
      <c r="U6" s="1036"/>
      <c r="V6" s="1036"/>
      <c r="W6" s="1036"/>
      <c r="AA6" s="187"/>
      <c r="AB6" s="187"/>
    </row>
    <row r="7" spans="2:28" s="153" customFormat="1" ht="18.75" customHeight="1">
      <c r="B7" s="190"/>
      <c r="C7" s="191" t="s">
        <v>569</v>
      </c>
      <c r="D7" s="191"/>
      <c r="E7" s="1059" t="s">
        <v>570</v>
      </c>
      <c r="F7" s="1059"/>
      <c r="G7" s="1059" t="s">
        <v>207</v>
      </c>
      <c r="H7" s="1059"/>
      <c r="I7" s="191"/>
      <c r="J7" s="1059" t="s">
        <v>570</v>
      </c>
      <c r="K7" s="1059"/>
      <c r="L7" s="1059" t="s">
        <v>207</v>
      </c>
      <c r="M7" s="1059"/>
      <c r="N7" s="191"/>
      <c r="O7" s="1059" t="s">
        <v>570</v>
      </c>
      <c r="P7" s="1059"/>
      <c r="Q7" s="1059" t="s">
        <v>207</v>
      </c>
      <c r="R7" s="1059"/>
      <c r="S7" s="191"/>
      <c r="T7" s="1059" t="s">
        <v>571</v>
      </c>
      <c r="U7" s="1059"/>
      <c r="V7" s="1059" t="s">
        <v>207</v>
      </c>
      <c r="W7" s="1059"/>
      <c r="X7" s="191"/>
    </row>
    <row r="8" spans="2:28" s="153" customFormat="1" ht="18.75" customHeight="1">
      <c r="B8" s="192"/>
      <c r="C8" s="193" t="s">
        <v>572</v>
      </c>
      <c r="D8" s="193"/>
      <c r="E8" s="123" t="s">
        <v>573</v>
      </c>
      <c r="F8" s="123" t="s">
        <v>574</v>
      </c>
      <c r="G8" s="194" t="s">
        <v>575</v>
      </c>
      <c r="H8" s="123" t="s">
        <v>574</v>
      </c>
      <c r="I8" s="123"/>
      <c r="J8" s="123" t="s">
        <v>573</v>
      </c>
      <c r="K8" s="123" t="s">
        <v>574</v>
      </c>
      <c r="L8" s="194" t="s">
        <v>576</v>
      </c>
      <c r="M8" s="123" t="s">
        <v>574</v>
      </c>
      <c r="N8" s="123"/>
      <c r="O8" s="123" t="s">
        <v>573</v>
      </c>
      <c r="P8" s="123" t="s">
        <v>574</v>
      </c>
      <c r="Q8" s="194" t="s">
        <v>577</v>
      </c>
      <c r="R8" s="123" t="s">
        <v>574</v>
      </c>
      <c r="S8" s="123"/>
      <c r="T8" s="123" t="s">
        <v>573</v>
      </c>
      <c r="U8" s="123" t="s">
        <v>574</v>
      </c>
      <c r="V8" s="194" t="s">
        <v>576</v>
      </c>
      <c r="W8" s="123" t="s">
        <v>574</v>
      </c>
    </row>
    <row r="9" spans="2:28" s="5" customFormat="1" ht="16.5">
      <c r="B9" s="195" t="s">
        <v>578</v>
      </c>
      <c r="C9" s="12" t="s">
        <v>579</v>
      </c>
      <c r="D9" s="12"/>
      <c r="E9" s="5">
        <v>468</v>
      </c>
      <c r="F9" s="5">
        <v>24</v>
      </c>
      <c r="G9" s="196">
        <v>469.18116377257991</v>
      </c>
      <c r="H9" s="197">
        <v>12.156404653707156</v>
      </c>
      <c r="I9" s="197"/>
      <c r="J9" s="198">
        <v>40.200000000000003</v>
      </c>
      <c r="K9" s="198">
        <v>1.3</v>
      </c>
      <c r="L9" s="199">
        <v>40.814973522103386</v>
      </c>
      <c r="M9" s="200">
        <v>4.9199810432238689</v>
      </c>
      <c r="N9" s="200"/>
      <c r="O9" s="198">
        <v>43</v>
      </c>
      <c r="P9" s="198">
        <v>6</v>
      </c>
      <c r="Q9" s="196">
        <v>40.171316125948749</v>
      </c>
      <c r="R9" s="197">
        <v>6.2845022219864788</v>
      </c>
      <c r="S9" s="197"/>
      <c r="T9" s="201" t="s">
        <v>32</v>
      </c>
      <c r="U9" s="201" t="s">
        <v>32</v>
      </c>
      <c r="V9" s="199">
        <v>1.3863762805373123</v>
      </c>
      <c r="W9" s="200">
        <v>2.605927850745215</v>
      </c>
    </row>
    <row r="10" spans="2:28" s="5" customFormat="1" ht="16.5">
      <c r="B10" s="195" t="s">
        <v>580</v>
      </c>
      <c r="C10" s="12" t="s">
        <v>581</v>
      </c>
      <c r="D10" s="12"/>
      <c r="E10" s="5">
        <v>350</v>
      </c>
      <c r="F10" s="5">
        <v>56</v>
      </c>
      <c r="G10" s="196">
        <v>351.34418758795516</v>
      </c>
      <c r="H10" s="197">
        <v>17.544134179895298</v>
      </c>
      <c r="I10" s="197"/>
      <c r="J10" s="198">
        <v>34.299999999999997</v>
      </c>
      <c r="K10" s="198">
        <v>1.7</v>
      </c>
      <c r="L10" s="199">
        <v>49.549894022960657</v>
      </c>
      <c r="M10" s="200">
        <v>15.011328848926279</v>
      </c>
      <c r="N10" s="200"/>
      <c r="O10" s="198">
        <v>50</v>
      </c>
      <c r="P10" s="198">
        <v>20</v>
      </c>
      <c r="Q10" s="196">
        <v>72.526469352477108</v>
      </c>
      <c r="R10" s="197">
        <v>14.115001655756197</v>
      </c>
      <c r="S10" s="197"/>
      <c r="T10" s="201" t="s">
        <v>32</v>
      </c>
      <c r="U10" s="201" t="s">
        <v>32</v>
      </c>
      <c r="V10" s="199">
        <v>16.318664118403568</v>
      </c>
      <c r="W10" s="200">
        <v>9.1354012177887505</v>
      </c>
      <c r="Y10" s="73"/>
      <c r="Z10" s="73"/>
    </row>
    <row r="11" spans="2:28" ht="17.25">
      <c r="B11" s="15" t="s">
        <v>582</v>
      </c>
      <c r="C11" s="113" t="s">
        <v>583</v>
      </c>
      <c r="E11" s="73">
        <v>99419</v>
      </c>
      <c r="F11" s="73">
        <v>2226</v>
      </c>
      <c r="G11" s="202">
        <v>99552.831156887172</v>
      </c>
      <c r="H11" s="203">
        <v>1774.4331633359786</v>
      </c>
      <c r="I11" s="203"/>
      <c r="J11" s="204">
        <v>103858</v>
      </c>
      <c r="K11" s="204">
        <v>0</v>
      </c>
      <c r="L11" s="202">
        <v>101260.41637919111</v>
      </c>
      <c r="M11" s="203">
        <v>2698.5549379122021</v>
      </c>
      <c r="N11" s="203"/>
      <c r="O11" s="204">
        <v>26707.96</v>
      </c>
      <c r="P11" s="204">
        <v>0</v>
      </c>
      <c r="Q11" s="205">
        <v>24572.39301180316</v>
      </c>
      <c r="R11" s="118">
        <v>837.09043551334639</v>
      </c>
      <c r="S11" s="118"/>
      <c r="T11" s="204">
        <v>478</v>
      </c>
      <c r="U11" s="204">
        <v>28</v>
      </c>
      <c r="V11" s="202">
        <v>454.9287984467706</v>
      </c>
      <c r="W11" s="203">
        <v>25.324359653056575</v>
      </c>
    </row>
    <row r="12" spans="2:28" ht="17.25">
      <c r="B12" s="15" t="s">
        <v>584</v>
      </c>
      <c r="C12" s="113" t="s">
        <v>585</v>
      </c>
      <c r="E12" s="73">
        <v>432</v>
      </c>
      <c r="F12" s="73">
        <v>29</v>
      </c>
      <c r="G12" s="202">
        <v>432.47529451301045</v>
      </c>
      <c r="H12" s="203">
        <v>8.038541067824573</v>
      </c>
      <c r="I12" s="203"/>
      <c r="J12" s="204">
        <v>68</v>
      </c>
      <c r="K12" s="204">
        <v>5.0999999999999996</v>
      </c>
      <c r="L12" s="202">
        <v>56.973725635988501</v>
      </c>
      <c r="M12" s="203">
        <v>2.4415499552532536</v>
      </c>
      <c r="N12" s="203"/>
      <c r="O12" s="204">
        <v>21711.599999999999</v>
      </c>
      <c r="P12" s="204">
        <v>0</v>
      </c>
      <c r="Q12" s="206">
        <v>18246.063645953964</v>
      </c>
      <c r="R12" s="207">
        <v>667.47666609291844</v>
      </c>
      <c r="S12" s="207"/>
      <c r="T12" s="204">
        <v>490</v>
      </c>
      <c r="U12" s="204">
        <v>67</v>
      </c>
      <c r="V12" s="202">
        <v>498.08050046781261</v>
      </c>
      <c r="W12" s="203">
        <v>30.009424734542474</v>
      </c>
    </row>
    <row r="13" spans="2:28" s="5" customFormat="1" ht="16.5">
      <c r="B13" s="195" t="s">
        <v>586</v>
      </c>
      <c r="C13" s="12" t="s">
        <v>587</v>
      </c>
      <c r="D13" s="12"/>
      <c r="E13" s="5">
        <v>10320</v>
      </c>
      <c r="F13" s="5">
        <v>2012</v>
      </c>
      <c r="G13" s="196">
        <v>10693.42327128125</v>
      </c>
      <c r="H13" s="197">
        <v>265.63495143595873</v>
      </c>
      <c r="I13" s="197"/>
      <c r="J13" s="198">
        <v>11167</v>
      </c>
      <c r="K13" s="198">
        <v>0</v>
      </c>
      <c r="L13" s="196">
        <v>11056.477476299937</v>
      </c>
      <c r="M13" s="197">
        <v>281.0760351105522</v>
      </c>
      <c r="N13" s="197"/>
      <c r="O13" s="198">
        <v>70919.5</v>
      </c>
      <c r="P13" s="198">
        <v>0</v>
      </c>
      <c r="Q13" s="199">
        <v>74245.415095672011</v>
      </c>
      <c r="R13" s="200">
        <v>2397.2090889728242</v>
      </c>
      <c r="S13" s="200"/>
      <c r="T13" s="198">
        <v>174</v>
      </c>
      <c r="U13" s="198">
        <v>22.1</v>
      </c>
      <c r="V13" s="196">
        <v>165.42527168179225</v>
      </c>
      <c r="W13" s="197">
        <v>16.181657592793442</v>
      </c>
    </row>
    <row r="14" spans="2:28" s="5" customFormat="1" ht="16.5">
      <c r="B14" s="195" t="s">
        <v>588</v>
      </c>
      <c r="C14" s="12" t="s">
        <v>589</v>
      </c>
      <c r="D14" s="12"/>
      <c r="E14" s="5">
        <v>325793</v>
      </c>
      <c r="F14" s="5">
        <v>2337</v>
      </c>
      <c r="G14" s="196">
        <v>326944.61750661058</v>
      </c>
      <c r="H14" s="197">
        <v>10188.648696178478</v>
      </c>
      <c r="I14" s="197"/>
      <c r="J14" s="198">
        <v>336061</v>
      </c>
      <c r="K14" s="198">
        <v>0</v>
      </c>
      <c r="L14" s="196">
        <v>337950.42583323451</v>
      </c>
      <c r="M14" s="197">
        <v>11278.11462826981</v>
      </c>
      <c r="N14" s="197"/>
      <c r="O14" s="198">
        <v>248678</v>
      </c>
      <c r="P14" s="198">
        <v>0</v>
      </c>
      <c r="Q14" s="196">
        <v>240676.77494456852</v>
      </c>
      <c r="R14" s="197">
        <v>8888.3615225633912</v>
      </c>
      <c r="S14" s="197"/>
      <c r="T14" s="198">
        <v>1562</v>
      </c>
      <c r="U14" s="198">
        <v>147</v>
      </c>
      <c r="V14" s="196">
        <v>1544.7161649299369</v>
      </c>
      <c r="W14" s="197">
        <v>681.53104168174127</v>
      </c>
    </row>
    <row r="15" spans="2:28" s="5" customFormat="1" ht="16.5">
      <c r="B15" s="195" t="s">
        <v>590</v>
      </c>
      <c r="C15" s="12" t="s">
        <v>591</v>
      </c>
      <c r="D15" s="12"/>
      <c r="E15" s="5">
        <v>413</v>
      </c>
      <c r="F15" s="5">
        <v>46</v>
      </c>
      <c r="G15" s="196">
        <v>413.81183976432465</v>
      </c>
      <c r="H15" s="197">
        <v>12.911454201662933</v>
      </c>
      <c r="I15" s="197"/>
      <c r="J15" s="198">
        <v>46.6</v>
      </c>
      <c r="K15" s="198">
        <v>6.9</v>
      </c>
      <c r="L15" s="199">
        <v>42.911162300077628</v>
      </c>
      <c r="M15" s="200">
        <v>13.075390643043411</v>
      </c>
      <c r="N15" s="200"/>
      <c r="O15" s="198">
        <v>860</v>
      </c>
      <c r="P15" s="198">
        <v>160</v>
      </c>
      <c r="Q15" s="196">
        <v>931.14918045330694</v>
      </c>
      <c r="R15" s="197">
        <v>45.473333376338033</v>
      </c>
      <c r="S15" s="197"/>
      <c r="T15" s="198">
        <v>174000</v>
      </c>
      <c r="U15" s="198">
        <v>174</v>
      </c>
      <c r="V15" s="196">
        <v>217561.44204363108</v>
      </c>
      <c r="W15" s="197">
        <v>18003.867195553728</v>
      </c>
    </row>
    <row r="16" spans="2:28" s="5" customFormat="1" ht="16.5">
      <c r="B16" s="195" t="s">
        <v>592</v>
      </c>
      <c r="C16" s="12" t="s">
        <v>593</v>
      </c>
      <c r="D16" s="12"/>
      <c r="E16" s="5">
        <v>575</v>
      </c>
      <c r="F16" s="5">
        <v>32</v>
      </c>
      <c r="G16" s="196">
        <v>575.38795477993119</v>
      </c>
      <c r="H16" s="197">
        <v>15.699490790913575</v>
      </c>
      <c r="I16" s="197"/>
      <c r="J16" s="198">
        <v>377</v>
      </c>
      <c r="K16" s="198">
        <v>70</v>
      </c>
      <c r="L16" s="196">
        <v>385.59776793007603</v>
      </c>
      <c r="M16" s="197">
        <v>29.648986012704913</v>
      </c>
      <c r="N16" s="197"/>
      <c r="O16" s="208" t="s">
        <v>32</v>
      </c>
      <c r="P16" s="208" t="s">
        <v>32</v>
      </c>
      <c r="Q16" s="196">
        <v>315.57179056752409</v>
      </c>
      <c r="R16" s="197">
        <v>87.441357522531874</v>
      </c>
      <c r="S16" s="208"/>
      <c r="T16" s="208" t="s">
        <v>32</v>
      </c>
      <c r="U16" s="208" t="s">
        <v>32</v>
      </c>
      <c r="V16" s="199">
        <v>439.55432668512572</v>
      </c>
      <c r="W16" s="200">
        <v>228.90338959010853</v>
      </c>
    </row>
    <row r="17" spans="2:28" s="5" customFormat="1" ht="16.5">
      <c r="B17" s="195" t="s">
        <v>594</v>
      </c>
      <c r="C17" s="12" t="s">
        <v>595</v>
      </c>
      <c r="D17" s="12"/>
      <c r="E17" s="5">
        <v>274</v>
      </c>
      <c r="F17" s="5">
        <v>67</v>
      </c>
      <c r="G17" s="196">
        <v>274.9242738739452</v>
      </c>
      <c r="H17" s="197">
        <v>22.749576848827921</v>
      </c>
      <c r="I17" s="197"/>
      <c r="J17" s="198">
        <v>142</v>
      </c>
      <c r="K17" s="198">
        <v>58</v>
      </c>
      <c r="L17" s="196">
        <v>171.70981931368971</v>
      </c>
      <c r="M17" s="197">
        <v>33.544352904417892</v>
      </c>
      <c r="N17" s="197"/>
      <c r="O17" s="208" t="s">
        <v>32</v>
      </c>
      <c r="P17" s="208" t="s">
        <v>32</v>
      </c>
      <c r="Q17" s="196">
        <v>186.0080293343633</v>
      </c>
      <c r="R17" s="197">
        <v>50.701620040501815</v>
      </c>
      <c r="S17" s="208"/>
      <c r="T17" s="208" t="s">
        <v>32</v>
      </c>
      <c r="U17" s="208" t="s">
        <v>32</v>
      </c>
      <c r="V17" s="199">
        <v>504.23330132402089</v>
      </c>
      <c r="W17" s="200">
        <v>95.651348151606882</v>
      </c>
    </row>
    <row r="18" spans="2:28" ht="17.25">
      <c r="B18" s="15" t="s">
        <v>596</v>
      </c>
      <c r="C18" s="113" t="s">
        <v>597</v>
      </c>
      <c r="E18" s="73">
        <v>464</v>
      </c>
      <c r="F18" s="73">
        <v>21</v>
      </c>
      <c r="G18" s="202">
        <v>484.05578949419231</v>
      </c>
      <c r="H18" s="203">
        <v>104.18605565846617</v>
      </c>
      <c r="I18" s="203"/>
      <c r="J18" s="204">
        <v>62.3</v>
      </c>
      <c r="K18" s="204">
        <v>2.4</v>
      </c>
      <c r="L18" s="206">
        <v>109.29667654251679</v>
      </c>
      <c r="M18" s="207">
        <v>55.758142948629498</v>
      </c>
      <c r="N18" s="207"/>
      <c r="O18" s="204">
        <v>25300</v>
      </c>
      <c r="P18" s="204">
        <v>300</v>
      </c>
      <c r="Q18" s="202">
        <v>22163.712966548068</v>
      </c>
      <c r="R18" s="203">
        <v>4030.552208300152</v>
      </c>
      <c r="S18" s="203"/>
      <c r="T18" s="209" t="s">
        <v>32</v>
      </c>
      <c r="U18" s="209" t="s">
        <v>32</v>
      </c>
      <c r="V18" s="206">
        <v>61.00157433864333</v>
      </c>
      <c r="W18" s="207">
        <v>56.435880175296106</v>
      </c>
      <c r="Y18" s="5"/>
    </row>
    <row r="19" spans="2:28" ht="17.25">
      <c r="B19" s="15" t="s">
        <v>598</v>
      </c>
      <c r="C19" s="113" t="s">
        <v>599</v>
      </c>
      <c r="E19" s="73">
        <v>455</v>
      </c>
      <c r="F19" s="73">
        <v>10</v>
      </c>
      <c r="G19" s="202">
        <v>455.08213688434711</v>
      </c>
      <c r="H19" s="203">
        <v>4.9709684949634756</v>
      </c>
      <c r="I19" s="203"/>
      <c r="J19" s="204">
        <v>39.9</v>
      </c>
      <c r="K19" s="204">
        <v>2.5</v>
      </c>
      <c r="L19" s="206">
        <v>43.194089341240712</v>
      </c>
      <c r="M19" s="207">
        <v>4.8378985393749465</v>
      </c>
      <c r="N19" s="207"/>
      <c r="O19" s="204">
        <v>52</v>
      </c>
      <c r="P19" s="204">
        <v>2</v>
      </c>
      <c r="Q19" s="202">
        <v>50.939985450559462</v>
      </c>
      <c r="R19" s="203">
        <v>4.6751526866325177</v>
      </c>
      <c r="S19" s="203"/>
      <c r="T19" s="209" t="s">
        <v>32</v>
      </c>
      <c r="U19" s="209" t="s">
        <v>32</v>
      </c>
      <c r="V19" s="206">
        <v>2.1831587320352837</v>
      </c>
      <c r="W19" s="207">
        <v>2.5073564063029496</v>
      </c>
    </row>
    <row r="20" spans="2:28" ht="17.25">
      <c r="B20" s="15" t="s">
        <v>600</v>
      </c>
      <c r="C20" s="113" t="s">
        <v>601</v>
      </c>
      <c r="E20" s="73">
        <v>452</v>
      </c>
      <c r="F20" s="73">
        <v>10</v>
      </c>
      <c r="G20" s="202">
        <v>452.51214896234575</v>
      </c>
      <c r="H20" s="203">
        <v>8.742509673163001</v>
      </c>
      <c r="I20" s="203"/>
      <c r="J20" s="204">
        <v>44</v>
      </c>
      <c r="K20" s="204">
        <v>2.2999999999999998</v>
      </c>
      <c r="L20" s="202">
        <v>40.642803113038191</v>
      </c>
      <c r="M20" s="203">
        <v>2.3140105952763088</v>
      </c>
      <c r="N20" s="203"/>
      <c r="O20" s="204">
        <v>7433.924</v>
      </c>
      <c r="P20" s="204">
        <v>0</v>
      </c>
      <c r="Q20" s="85">
        <v>7120.4159406816989</v>
      </c>
      <c r="R20" s="139">
        <v>203.1607036777466</v>
      </c>
      <c r="S20" s="139"/>
      <c r="T20" s="209" t="s">
        <v>32</v>
      </c>
      <c r="U20" s="209" t="s">
        <v>32</v>
      </c>
      <c r="V20" s="206">
        <v>23.058086630270633</v>
      </c>
      <c r="W20" s="207">
        <v>6.0827121334587462</v>
      </c>
    </row>
    <row r="21" spans="2:28" ht="17.25">
      <c r="B21" s="15" t="s">
        <v>602</v>
      </c>
      <c r="C21" s="113" t="s">
        <v>603</v>
      </c>
      <c r="E21" s="73">
        <v>450</v>
      </c>
      <c r="F21" s="73">
        <v>9</v>
      </c>
      <c r="G21" s="202">
        <v>450.52502946953734</v>
      </c>
      <c r="H21" s="203">
        <v>15.273346794961029</v>
      </c>
      <c r="I21" s="203"/>
      <c r="J21" s="204">
        <v>38.799999999999997</v>
      </c>
      <c r="K21" s="204">
        <v>1.2</v>
      </c>
      <c r="L21" s="206">
        <v>38.944625487069992</v>
      </c>
      <c r="M21" s="207">
        <v>1.5693486617406784</v>
      </c>
      <c r="N21" s="207"/>
      <c r="O21" s="204">
        <v>44</v>
      </c>
      <c r="P21" s="204">
        <v>2</v>
      </c>
      <c r="Q21" s="202">
        <v>41.093818404363461</v>
      </c>
      <c r="R21" s="203">
        <v>1.9324827143340146</v>
      </c>
      <c r="S21" s="203"/>
      <c r="T21" s="209" t="s">
        <v>32</v>
      </c>
      <c r="U21" s="209" t="s">
        <v>32</v>
      </c>
      <c r="V21" s="206">
        <v>0.5509711904567498</v>
      </c>
      <c r="W21" s="207">
        <v>0.12826166375871897</v>
      </c>
    </row>
    <row r="22" spans="2:28" s="5" customFormat="1" ht="16.5">
      <c r="B22" s="195" t="s">
        <v>604</v>
      </c>
      <c r="C22" s="12" t="s">
        <v>605</v>
      </c>
      <c r="D22" s="12"/>
      <c r="E22" s="5">
        <v>408</v>
      </c>
      <c r="F22" s="5">
        <v>10</v>
      </c>
      <c r="G22" s="196">
        <v>409.45877394954613</v>
      </c>
      <c r="H22" s="197">
        <v>16.225654069919212</v>
      </c>
      <c r="I22" s="197"/>
      <c r="J22" s="198">
        <v>36.4</v>
      </c>
      <c r="K22" s="198">
        <v>1.5</v>
      </c>
      <c r="L22" s="199">
        <v>36.058878014679479</v>
      </c>
      <c r="M22" s="200">
        <v>6.7915976638533992</v>
      </c>
      <c r="N22" s="200"/>
      <c r="O22" s="198">
        <v>42</v>
      </c>
      <c r="P22" s="198">
        <v>3</v>
      </c>
      <c r="Q22" s="196">
        <v>39.92346721896849</v>
      </c>
      <c r="R22" s="197">
        <v>2.0330914615475058</v>
      </c>
      <c r="S22" s="197"/>
      <c r="T22" s="208" t="s">
        <v>32</v>
      </c>
      <c r="U22" s="208" t="s">
        <v>32</v>
      </c>
      <c r="V22" s="199">
        <v>5.2938964123117831</v>
      </c>
      <c r="W22" s="200">
        <v>9.3532010242674648</v>
      </c>
      <c r="Z22" s="73"/>
      <c r="AA22" s="73"/>
    </row>
    <row r="23" spans="2:28" ht="17.25">
      <c r="B23" s="15" t="s">
        <v>606</v>
      </c>
      <c r="C23" s="113" t="s">
        <v>607</v>
      </c>
      <c r="E23" s="73">
        <v>444</v>
      </c>
      <c r="F23" s="73">
        <v>13</v>
      </c>
      <c r="G23" s="202">
        <v>444.856666323578</v>
      </c>
      <c r="H23" s="203">
        <v>15.000845602108324</v>
      </c>
      <c r="I23" s="203"/>
      <c r="J23" s="204">
        <v>38.700000000000003</v>
      </c>
      <c r="K23" s="204">
        <v>0.9</v>
      </c>
      <c r="L23" s="206">
        <v>38.612381131191533</v>
      </c>
      <c r="M23" s="207">
        <v>1.7558760770722304</v>
      </c>
      <c r="N23" s="207"/>
      <c r="O23" s="204">
        <v>220</v>
      </c>
      <c r="P23" s="204">
        <v>20</v>
      </c>
      <c r="Q23" s="202">
        <v>202.22646017487489</v>
      </c>
      <c r="R23" s="203">
        <v>10.001280307027463</v>
      </c>
      <c r="S23" s="203"/>
      <c r="T23" s="204">
        <v>385</v>
      </c>
      <c r="U23" s="204">
        <v>71</v>
      </c>
      <c r="V23" s="202">
        <v>375.49969981611429</v>
      </c>
      <c r="W23" s="203">
        <v>16.592282392253281</v>
      </c>
    </row>
    <row r="24" spans="2:28" s="5" customFormat="1" ht="16.5">
      <c r="B24" s="195" t="s">
        <v>608</v>
      </c>
      <c r="C24" s="12" t="s">
        <v>609</v>
      </c>
      <c r="D24" s="12"/>
      <c r="E24" s="5">
        <v>458</v>
      </c>
      <c r="F24" s="5">
        <v>9</v>
      </c>
      <c r="G24" s="196">
        <v>459.10610283991718</v>
      </c>
      <c r="H24" s="197">
        <v>12.959208308608785</v>
      </c>
      <c r="I24" s="197"/>
      <c r="J24" s="198">
        <v>51</v>
      </c>
      <c r="K24" s="198">
        <v>2</v>
      </c>
      <c r="L24" s="196">
        <v>52.547445104517308</v>
      </c>
      <c r="M24" s="197">
        <v>8.8327220236982811</v>
      </c>
      <c r="N24" s="197"/>
      <c r="O24" s="198">
        <v>103382.2</v>
      </c>
      <c r="P24" s="198">
        <v>0</v>
      </c>
      <c r="Q24" s="199">
        <v>90969.233896515172</v>
      </c>
      <c r="R24" s="200">
        <v>3419.3903102948898</v>
      </c>
      <c r="S24" s="200"/>
      <c r="T24" s="198">
        <v>1193.4000000000001</v>
      </c>
      <c r="U24" s="198">
        <v>141.69999999999999</v>
      </c>
      <c r="V24" s="199">
        <v>1550.0976928736704</v>
      </c>
      <c r="W24" s="200">
        <v>69.465165950726472</v>
      </c>
    </row>
    <row r="25" spans="2:28" s="5" customFormat="1" ht="16.5">
      <c r="B25" s="195" t="s">
        <v>610</v>
      </c>
      <c r="C25" s="12" t="s">
        <v>611</v>
      </c>
      <c r="D25" s="12"/>
      <c r="E25" s="5">
        <v>458</v>
      </c>
      <c r="F25" s="5">
        <v>9</v>
      </c>
      <c r="G25" s="196">
        <v>458.19239622735091</v>
      </c>
      <c r="H25" s="197">
        <v>16.796048556728547</v>
      </c>
      <c r="I25" s="197"/>
      <c r="J25" s="198">
        <v>51</v>
      </c>
      <c r="K25" s="198">
        <v>2</v>
      </c>
      <c r="L25" s="196">
        <v>123.15976487394315</v>
      </c>
      <c r="M25" s="197">
        <v>73.125391621946434</v>
      </c>
      <c r="N25" s="197"/>
      <c r="O25" s="198">
        <v>103382.2</v>
      </c>
      <c r="P25" s="198">
        <v>0</v>
      </c>
      <c r="Q25" s="199">
        <v>76009.247776659628</v>
      </c>
      <c r="R25" s="200">
        <v>16201.390580194324</v>
      </c>
      <c r="S25" s="200"/>
      <c r="T25" s="198">
        <v>1193.4000000000001</v>
      </c>
      <c r="U25" s="198">
        <v>141.69999999999999</v>
      </c>
      <c r="V25" s="199">
        <v>1658.0776105269513</v>
      </c>
      <c r="W25" s="200">
        <v>142.24977392333403</v>
      </c>
      <c r="Z25" s="73"/>
      <c r="AA25" s="73"/>
    </row>
    <row r="26" spans="2:28" s="5" customFormat="1" ht="16.5">
      <c r="B26" s="195" t="s">
        <v>612</v>
      </c>
      <c r="C26" s="12" t="s">
        <v>613</v>
      </c>
      <c r="D26" s="12"/>
      <c r="E26" s="5">
        <v>410</v>
      </c>
      <c r="F26" s="5">
        <v>10</v>
      </c>
      <c r="G26" s="196">
        <v>410.29739685766549</v>
      </c>
      <c r="H26" s="197">
        <v>5.9289952455112855</v>
      </c>
      <c r="I26" s="197"/>
      <c r="J26" s="198">
        <v>35.5</v>
      </c>
      <c r="K26" s="198">
        <v>1</v>
      </c>
      <c r="L26" s="199">
        <v>35.29957491517704</v>
      </c>
      <c r="M26" s="200">
        <v>1.0017450465719038</v>
      </c>
      <c r="N26" s="200"/>
      <c r="O26" s="198">
        <v>40</v>
      </c>
      <c r="P26" s="198">
        <v>2</v>
      </c>
      <c r="Q26" s="196">
        <v>36.912383625896744</v>
      </c>
      <c r="R26" s="197">
        <v>1.3840596439592101</v>
      </c>
      <c r="S26" s="197"/>
      <c r="T26" s="208" t="s">
        <v>32</v>
      </c>
      <c r="U26" s="208" t="s">
        <v>32</v>
      </c>
      <c r="V26" s="210">
        <v>2.1181973649812629</v>
      </c>
      <c r="W26" s="211">
        <v>0.27304460480467857</v>
      </c>
      <c r="AA26" s="73"/>
    </row>
    <row r="27" spans="2:28" s="5" customFormat="1" ht="16.5">
      <c r="B27" s="195" t="s">
        <v>614</v>
      </c>
      <c r="C27" s="12" t="s">
        <v>615</v>
      </c>
      <c r="D27" s="12"/>
      <c r="E27" s="5">
        <v>458.7</v>
      </c>
      <c r="F27" s="5">
        <v>4</v>
      </c>
      <c r="G27" s="199">
        <v>459.30943960871184</v>
      </c>
      <c r="H27" s="200">
        <v>7.7592517671649812</v>
      </c>
      <c r="I27" s="200"/>
      <c r="J27" s="198">
        <v>38.799999999999997</v>
      </c>
      <c r="K27" s="198">
        <v>0.2</v>
      </c>
      <c r="L27" s="199">
        <v>39.479684603052853</v>
      </c>
      <c r="M27" s="200">
        <v>1.2882303950708962</v>
      </c>
      <c r="N27" s="200"/>
      <c r="O27" s="198">
        <v>58</v>
      </c>
      <c r="P27" s="198">
        <v>4</v>
      </c>
      <c r="Q27" s="196">
        <v>54.945939674086972</v>
      </c>
      <c r="R27" s="197">
        <v>1.6176101839605757</v>
      </c>
      <c r="S27" s="197"/>
      <c r="T27" s="198">
        <v>20</v>
      </c>
      <c r="U27" s="198">
        <v>2.1</v>
      </c>
      <c r="V27" s="196">
        <v>4.8480080893985997</v>
      </c>
      <c r="W27" s="197">
        <v>2.2756820619614873</v>
      </c>
    </row>
    <row r="28" spans="2:28" s="5" customFormat="1" ht="16.5">
      <c r="B28" s="195" t="s">
        <v>616</v>
      </c>
      <c r="C28" s="12" t="s">
        <v>617</v>
      </c>
      <c r="D28" s="12"/>
      <c r="E28" s="5">
        <v>441</v>
      </c>
      <c r="F28" s="5">
        <v>15</v>
      </c>
      <c r="G28" s="196">
        <v>441.5475845221124</v>
      </c>
      <c r="H28" s="197">
        <v>4.112615131164052</v>
      </c>
      <c r="I28" s="197"/>
      <c r="J28" s="198">
        <v>37.799999999999997</v>
      </c>
      <c r="K28" s="198">
        <v>1.5</v>
      </c>
      <c r="L28" s="199">
        <v>38.463032055684039</v>
      </c>
      <c r="M28" s="200">
        <v>1.3553643118264944</v>
      </c>
      <c r="N28" s="200"/>
      <c r="O28" s="198">
        <v>42</v>
      </c>
      <c r="P28" s="198">
        <v>2</v>
      </c>
      <c r="Q28" s="196">
        <v>38.491462154101121</v>
      </c>
      <c r="R28" s="197">
        <v>1.4698313013258575</v>
      </c>
      <c r="S28" s="197"/>
      <c r="T28" s="198">
        <v>8.8000000000000007</v>
      </c>
      <c r="U28" s="198">
        <v>1.1000000000000001</v>
      </c>
      <c r="V28" s="199">
        <v>10.385804675345319</v>
      </c>
      <c r="W28" s="200">
        <v>4.9397137278411947</v>
      </c>
      <c r="Z28" s="73"/>
      <c r="AA28" s="73"/>
    </row>
    <row r="29" spans="2:28" s="5" customFormat="1" ht="16.5">
      <c r="B29" s="195" t="s">
        <v>618</v>
      </c>
      <c r="C29" s="12" t="s">
        <v>619</v>
      </c>
      <c r="D29" s="12"/>
      <c r="E29" s="5">
        <v>460</v>
      </c>
      <c r="F29" s="5">
        <v>18</v>
      </c>
      <c r="G29" s="196">
        <v>460.35921664583623</v>
      </c>
      <c r="H29" s="197">
        <v>8.3588129009517473</v>
      </c>
      <c r="I29" s="197"/>
      <c r="J29" s="198">
        <v>39.1</v>
      </c>
      <c r="K29" s="198">
        <v>1.7</v>
      </c>
      <c r="L29" s="199">
        <v>41.239263103170593</v>
      </c>
      <c r="M29" s="200">
        <v>7.9307016535590611</v>
      </c>
      <c r="N29" s="200"/>
      <c r="O29" s="198">
        <v>54</v>
      </c>
      <c r="P29" s="198">
        <v>2</v>
      </c>
      <c r="Q29" s="196">
        <v>54.465952820571097</v>
      </c>
      <c r="R29" s="197">
        <v>4.7008959901082017</v>
      </c>
      <c r="S29" s="197"/>
      <c r="T29" s="208" t="s">
        <v>32</v>
      </c>
      <c r="U29" s="208" t="s">
        <v>32</v>
      </c>
      <c r="V29" s="210">
        <v>5.5571525730339273</v>
      </c>
      <c r="W29" s="211">
        <v>1.0637316017032563</v>
      </c>
      <c r="AA29" s="73"/>
    </row>
    <row r="30" spans="2:28" s="5" customFormat="1" ht="16.5">
      <c r="B30" s="195" t="s">
        <v>620</v>
      </c>
      <c r="C30" s="12" t="s">
        <v>621</v>
      </c>
      <c r="D30" s="12"/>
      <c r="E30" s="5">
        <v>433</v>
      </c>
      <c r="F30" s="5">
        <v>13</v>
      </c>
      <c r="G30" s="196">
        <v>433.67411792868791</v>
      </c>
      <c r="H30" s="197">
        <v>4.9808640670801472</v>
      </c>
      <c r="I30" s="197"/>
      <c r="J30" s="198">
        <v>36.9</v>
      </c>
      <c r="K30" s="198">
        <v>1.5</v>
      </c>
      <c r="L30" s="199">
        <v>36.836204179760379</v>
      </c>
      <c r="M30" s="200">
        <v>0.72509538263880691</v>
      </c>
      <c r="N30" s="200"/>
      <c r="O30" s="198">
        <v>54</v>
      </c>
      <c r="P30" s="198">
        <v>7</v>
      </c>
      <c r="Q30" s="196">
        <v>52.587611763713539</v>
      </c>
      <c r="R30" s="197">
        <v>1.9716030345357336</v>
      </c>
      <c r="S30" s="197"/>
      <c r="T30" s="208" t="s">
        <v>32</v>
      </c>
      <c r="U30" s="208" t="s">
        <v>32</v>
      </c>
      <c r="V30" s="210">
        <v>0.41131208041382283</v>
      </c>
      <c r="W30" s="211">
        <v>0.18083688590029345</v>
      </c>
      <c r="Y30" s="73"/>
      <c r="Z30" s="73"/>
    </row>
    <row r="31" spans="2:28" s="5" customFormat="1" ht="16.5">
      <c r="B31" s="195" t="s">
        <v>622</v>
      </c>
      <c r="C31" s="12" t="s">
        <v>623</v>
      </c>
      <c r="D31" s="12"/>
      <c r="E31" s="5">
        <v>447</v>
      </c>
      <c r="F31" s="5">
        <v>78</v>
      </c>
      <c r="G31" s="196">
        <v>447.27743038390776</v>
      </c>
      <c r="H31" s="197">
        <v>4.7857155908720834</v>
      </c>
      <c r="I31" s="197"/>
      <c r="J31" s="198">
        <v>36.1</v>
      </c>
      <c r="K31" s="198">
        <v>3.8</v>
      </c>
      <c r="L31" s="199">
        <v>39.135700232175964</v>
      </c>
      <c r="M31" s="200">
        <v>1.1847583658542031</v>
      </c>
      <c r="N31" s="200"/>
      <c r="O31" s="198">
        <v>32</v>
      </c>
      <c r="P31" s="198">
        <v>8</v>
      </c>
      <c r="Q31" s="196">
        <v>39.519498000758297</v>
      </c>
      <c r="R31" s="197">
        <v>1.3167986878829281</v>
      </c>
      <c r="S31" s="197"/>
      <c r="T31" s="208" t="s">
        <v>32</v>
      </c>
      <c r="U31" s="208" t="s">
        <v>32</v>
      </c>
      <c r="V31" s="210">
        <v>10.224808941628877</v>
      </c>
      <c r="W31" s="211">
        <v>5.1313940768717456</v>
      </c>
      <c r="Y31" s="73"/>
      <c r="Z31" s="73"/>
      <c r="AA31" s="211"/>
      <c r="AB31" s="211"/>
    </row>
    <row r="32" spans="2:28" ht="17.25">
      <c r="B32" s="15" t="s">
        <v>624</v>
      </c>
      <c r="C32" s="113" t="s">
        <v>625</v>
      </c>
      <c r="E32" s="73">
        <v>325</v>
      </c>
      <c r="F32" s="73">
        <v>18</v>
      </c>
      <c r="G32" s="202">
        <v>325.40587508068057</v>
      </c>
      <c r="H32" s="203">
        <v>8.0644274851510218</v>
      </c>
      <c r="I32" s="203"/>
      <c r="J32" s="204">
        <v>35.700000000000003</v>
      </c>
      <c r="K32" s="204">
        <v>5.5</v>
      </c>
      <c r="L32" s="206">
        <v>33.615656919303113</v>
      </c>
      <c r="M32" s="207">
        <v>1.5199916121242547</v>
      </c>
      <c r="N32" s="207"/>
      <c r="O32" s="204">
        <v>27</v>
      </c>
      <c r="P32" s="204">
        <v>8</v>
      </c>
      <c r="Q32" s="202">
        <v>33.019181459277227</v>
      </c>
      <c r="R32" s="203">
        <v>2.2803808804390933</v>
      </c>
      <c r="S32" s="203"/>
      <c r="T32" s="204">
        <v>5.2</v>
      </c>
      <c r="U32" s="204">
        <v>0.9</v>
      </c>
      <c r="V32" s="206">
        <v>6.1600758593216005</v>
      </c>
      <c r="W32" s="207">
        <v>1.7906447564071468</v>
      </c>
    </row>
    <row r="33" spans="2:23" ht="17.25">
      <c r="B33" s="15" t="s">
        <v>626</v>
      </c>
      <c r="C33" s="113" t="s">
        <v>627</v>
      </c>
      <c r="E33" s="73">
        <v>425.7</v>
      </c>
      <c r="F33" s="73">
        <v>1</v>
      </c>
      <c r="G33" s="206">
        <v>425.85503052177972</v>
      </c>
      <c r="H33" s="207">
        <v>1.711178294878049</v>
      </c>
      <c r="I33" s="207"/>
      <c r="J33" s="204">
        <v>31.4</v>
      </c>
      <c r="K33" s="204">
        <v>0.4</v>
      </c>
      <c r="L33" s="206">
        <v>31.743793585928181</v>
      </c>
      <c r="M33" s="207">
        <v>1.2954484994505788</v>
      </c>
      <c r="N33" s="207"/>
      <c r="O33" s="204">
        <v>37.299999999999997</v>
      </c>
      <c r="P33" s="204">
        <v>0.4</v>
      </c>
      <c r="Q33" s="206">
        <v>33.306529709547689</v>
      </c>
      <c r="R33" s="207">
        <v>4.9857244497358355</v>
      </c>
      <c r="S33" s="207"/>
      <c r="T33" s="209" t="s">
        <v>32</v>
      </c>
      <c r="U33" s="209" t="s">
        <v>32</v>
      </c>
      <c r="V33" s="205">
        <v>0.75290698795129063</v>
      </c>
      <c r="W33" s="118">
        <v>0.97702325640321408</v>
      </c>
    </row>
    <row r="34" spans="2:23" ht="17.25">
      <c r="B34" s="15" t="s">
        <v>628</v>
      </c>
      <c r="C34" s="113" t="s">
        <v>629</v>
      </c>
      <c r="E34" s="73">
        <v>515.5</v>
      </c>
      <c r="F34" s="73">
        <v>1</v>
      </c>
      <c r="G34" s="206">
        <v>515.58730630095158</v>
      </c>
      <c r="H34" s="207">
        <v>4.394087998773732</v>
      </c>
      <c r="I34" s="207"/>
      <c r="J34" s="204">
        <v>78.400000000000006</v>
      </c>
      <c r="K34" s="204">
        <v>0.2</v>
      </c>
      <c r="L34" s="206">
        <v>78.589385669224441</v>
      </c>
      <c r="M34" s="207">
        <v>1.4324018886783296</v>
      </c>
      <c r="N34" s="207"/>
      <c r="O34" s="204">
        <v>69.400000000000006</v>
      </c>
      <c r="P34" s="204">
        <v>0.7</v>
      </c>
      <c r="Q34" s="206">
        <v>66.801882250793739</v>
      </c>
      <c r="R34" s="207">
        <v>2.2533169819925263</v>
      </c>
      <c r="S34" s="207"/>
      <c r="T34" s="204">
        <v>631</v>
      </c>
      <c r="U34" s="204">
        <v>20</v>
      </c>
      <c r="V34" s="202">
        <v>628.44409154595166</v>
      </c>
      <c r="W34" s="203">
        <v>10.622096026732839</v>
      </c>
    </row>
    <row r="35" spans="2:23" ht="17.25">
      <c r="B35" s="15" t="s">
        <v>630</v>
      </c>
      <c r="C35" s="113" t="s">
        <v>631</v>
      </c>
      <c r="E35" s="73">
        <v>462</v>
      </c>
      <c r="F35" s="73">
        <v>11</v>
      </c>
      <c r="G35" s="202">
        <v>461.50511811922377</v>
      </c>
      <c r="H35" s="203">
        <v>4.9363390447564894</v>
      </c>
      <c r="I35" s="203"/>
      <c r="J35" s="204">
        <v>38.299999999999997</v>
      </c>
      <c r="K35" s="204">
        <v>1.4</v>
      </c>
      <c r="L35" s="206">
        <v>38.477209246242829</v>
      </c>
      <c r="M35" s="207">
        <v>0.98197758337211549</v>
      </c>
      <c r="N35" s="207"/>
      <c r="O35" s="204">
        <v>42</v>
      </c>
      <c r="P35" s="204">
        <v>2</v>
      </c>
      <c r="Q35" s="202">
        <v>39.142950082006877</v>
      </c>
      <c r="R35" s="203">
        <v>2.0470373479801931</v>
      </c>
      <c r="S35" s="203"/>
      <c r="T35" s="204">
        <v>293</v>
      </c>
      <c r="U35" s="204">
        <v>13</v>
      </c>
      <c r="V35" s="202">
        <v>301.19039458300733</v>
      </c>
      <c r="W35" s="203">
        <v>17.697019775399333</v>
      </c>
    </row>
    <row r="36" spans="2:23" ht="17.25">
      <c r="B36" s="15" t="s">
        <v>632</v>
      </c>
      <c r="C36" s="113" t="s">
        <v>631</v>
      </c>
      <c r="E36" s="73">
        <v>448</v>
      </c>
      <c r="F36" s="73">
        <v>9</v>
      </c>
      <c r="G36" s="202">
        <v>447.51647333399524</v>
      </c>
      <c r="H36" s="203">
        <v>6.253515326383277</v>
      </c>
      <c r="I36" s="203"/>
      <c r="J36" s="204">
        <v>37.9</v>
      </c>
      <c r="K36" s="204">
        <v>1.2</v>
      </c>
      <c r="L36" s="206">
        <v>38.573773533469151</v>
      </c>
      <c r="M36" s="207">
        <v>1.27859765585564</v>
      </c>
      <c r="N36" s="207"/>
      <c r="O36" s="204">
        <v>42</v>
      </c>
      <c r="P36" s="204">
        <v>2</v>
      </c>
      <c r="Q36" s="202">
        <v>40.197419728974474</v>
      </c>
      <c r="R36" s="203">
        <v>1.7923452963691699</v>
      </c>
      <c r="S36" s="203"/>
      <c r="T36" s="209" t="s">
        <v>32</v>
      </c>
      <c r="U36" s="209" t="s">
        <v>32</v>
      </c>
      <c r="V36" s="205">
        <v>1.1184499720872503</v>
      </c>
      <c r="W36" s="118">
        <v>1.1754104684533602</v>
      </c>
    </row>
    <row r="37" spans="2:23" ht="17.25">
      <c r="B37" s="15" t="s">
        <v>633</v>
      </c>
      <c r="C37" s="113" t="s">
        <v>634</v>
      </c>
      <c r="E37" s="73">
        <v>465</v>
      </c>
      <c r="F37" s="73">
        <v>34</v>
      </c>
      <c r="G37" s="202">
        <v>464.93742106080373</v>
      </c>
      <c r="H37" s="203">
        <v>5.8869084720130358</v>
      </c>
      <c r="I37" s="203"/>
      <c r="J37" s="204">
        <v>38.9</v>
      </c>
      <c r="K37" s="204">
        <v>2.1</v>
      </c>
      <c r="L37" s="206">
        <v>38.395717985011899</v>
      </c>
      <c r="M37" s="207">
        <v>0.84781993862270633</v>
      </c>
      <c r="N37" s="207"/>
      <c r="O37" s="204">
        <v>42</v>
      </c>
      <c r="P37" s="204">
        <v>3</v>
      </c>
      <c r="Q37" s="202">
        <v>40.505179588712863</v>
      </c>
      <c r="R37" s="203">
        <v>1.3857754288565942</v>
      </c>
      <c r="S37" s="203"/>
      <c r="T37" s="209" t="s">
        <v>32</v>
      </c>
      <c r="U37" s="209" t="s">
        <v>32</v>
      </c>
      <c r="V37" s="205">
        <v>2.8071801953238145E-2</v>
      </c>
      <c r="W37" s="118">
        <v>2.8824355195210444E-2</v>
      </c>
    </row>
    <row r="38" spans="2:23" s="5" customFormat="1" ht="16.5">
      <c r="B38" s="195" t="s">
        <v>635</v>
      </c>
      <c r="C38" s="12" t="s">
        <v>636</v>
      </c>
      <c r="D38" s="12"/>
      <c r="E38" s="5">
        <v>417</v>
      </c>
      <c r="F38" s="5">
        <v>21</v>
      </c>
      <c r="G38" s="196">
        <v>416.80327345850105</v>
      </c>
      <c r="H38" s="197">
        <v>2.2413284433051004</v>
      </c>
      <c r="I38" s="197"/>
      <c r="J38" s="198">
        <v>37.4</v>
      </c>
      <c r="K38" s="198">
        <v>1.5</v>
      </c>
      <c r="L38" s="199">
        <v>36.705888405591651</v>
      </c>
      <c r="M38" s="200">
        <v>0.64996363446099237</v>
      </c>
      <c r="N38" s="200"/>
      <c r="O38" s="198">
        <v>39</v>
      </c>
      <c r="P38" s="198">
        <v>3</v>
      </c>
      <c r="Q38" s="196">
        <v>35.712217623870011</v>
      </c>
      <c r="R38" s="197">
        <v>1.0262996275780885</v>
      </c>
      <c r="S38" s="197"/>
      <c r="T38" s="208" t="s">
        <v>32</v>
      </c>
      <c r="U38" s="208" t="s">
        <v>32</v>
      </c>
      <c r="V38" s="210">
        <v>0.11281201217070275</v>
      </c>
      <c r="W38" s="118">
        <v>0.23972538676029442</v>
      </c>
    </row>
    <row r="39" spans="2:23" s="5" customFormat="1" ht="16.5">
      <c r="B39" s="195" t="s">
        <v>637</v>
      </c>
      <c r="C39" s="12" t="s">
        <v>638</v>
      </c>
      <c r="D39" s="12"/>
      <c r="E39" s="5">
        <v>430</v>
      </c>
      <c r="F39" s="5">
        <v>29</v>
      </c>
      <c r="G39" s="196">
        <v>430.30271620660284</v>
      </c>
      <c r="H39" s="197">
        <v>5.032739426726577</v>
      </c>
      <c r="I39" s="197"/>
      <c r="J39" s="198">
        <v>38.6</v>
      </c>
      <c r="K39" s="198">
        <v>1.3</v>
      </c>
      <c r="L39" s="199">
        <v>38.879081688717946</v>
      </c>
      <c r="M39" s="200">
        <v>2.9949779329468851</v>
      </c>
      <c r="N39" s="200"/>
      <c r="O39" s="198">
        <v>29</v>
      </c>
      <c r="P39" s="198">
        <v>6</v>
      </c>
      <c r="Q39" s="196">
        <v>32.687421817874366</v>
      </c>
      <c r="R39" s="197">
        <v>1.215645526050154</v>
      </c>
      <c r="S39" s="197"/>
      <c r="T39" s="208" t="s">
        <v>32</v>
      </c>
      <c r="U39" s="208" t="s">
        <v>32</v>
      </c>
      <c r="V39" s="210">
        <v>6.0910817380020204</v>
      </c>
      <c r="W39" s="118">
        <v>1.5927746771707876</v>
      </c>
    </row>
    <row r="40" spans="2:23" s="5" customFormat="1" ht="16.5">
      <c r="B40" s="195" t="s">
        <v>639</v>
      </c>
      <c r="C40" s="12" t="s">
        <v>640</v>
      </c>
      <c r="D40" s="12"/>
      <c r="E40" s="5">
        <v>396</v>
      </c>
      <c r="F40" s="5">
        <v>19</v>
      </c>
      <c r="G40" s="196">
        <v>397.13012594980722</v>
      </c>
      <c r="H40" s="197">
        <v>9.6151872670758145</v>
      </c>
      <c r="I40" s="197"/>
      <c r="J40" s="198">
        <v>34.700000000000003</v>
      </c>
      <c r="K40" s="198">
        <v>1.8</v>
      </c>
      <c r="L40" s="199">
        <v>34.258459017983654</v>
      </c>
      <c r="M40" s="200">
        <v>1.0932646758453823</v>
      </c>
      <c r="N40" s="200"/>
      <c r="O40" s="198">
        <v>43</v>
      </c>
      <c r="P40" s="198">
        <v>7</v>
      </c>
      <c r="Q40" s="196">
        <v>36.360478035870742</v>
      </c>
      <c r="R40" s="197">
        <v>1.2707736796210005</v>
      </c>
      <c r="S40" s="197"/>
      <c r="T40" s="208" t="s">
        <v>32</v>
      </c>
      <c r="U40" s="208" t="s">
        <v>32</v>
      </c>
      <c r="V40" s="210">
        <v>0.20820139174640062</v>
      </c>
      <c r="W40" s="118">
        <v>3.2087255041140766E-2</v>
      </c>
    </row>
    <row r="41" spans="2:23" ht="17.25">
      <c r="B41" s="15" t="s">
        <v>641</v>
      </c>
      <c r="C41" s="113" t="s">
        <v>642</v>
      </c>
      <c r="E41" s="73">
        <v>452</v>
      </c>
      <c r="F41" s="73">
        <v>9</v>
      </c>
      <c r="G41" s="202">
        <v>452.22179761607026</v>
      </c>
      <c r="H41" s="203">
        <v>6.0960419015090723</v>
      </c>
      <c r="I41" s="203"/>
      <c r="J41" s="204">
        <v>39.299999999999997</v>
      </c>
      <c r="K41" s="204">
        <v>0.9</v>
      </c>
      <c r="L41" s="206">
        <v>39.395183129396415</v>
      </c>
      <c r="M41" s="207">
        <v>0.85123605371969224</v>
      </c>
      <c r="N41" s="207"/>
      <c r="O41" s="204">
        <v>67</v>
      </c>
      <c r="P41" s="204">
        <v>1</v>
      </c>
      <c r="Q41" s="202">
        <v>65.635025387020249</v>
      </c>
      <c r="R41" s="203">
        <v>1.9988478050141005</v>
      </c>
      <c r="S41" s="203"/>
      <c r="T41" s="209" t="s">
        <v>32</v>
      </c>
      <c r="U41" s="209" t="s">
        <v>32</v>
      </c>
      <c r="V41" s="205">
        <v>2.4707183372206312</v>
      </c>
      <c r="W41" s="118">
        <v>0.18531205224214325</v>
      </c>
    </row>
    <row r="42" spans="2:23" ht="17.25">
      <c r="B42" s="15" t="s">
        <v>643</v>
      </c>
      <c r="C42" s="113" t="s">
        <v>644</v>
      </c>
      <c r="E42" s="73">
        <v>440</v>
      </c>
      <c r="F42" s="73">
        <v>10</v>
      </c>
      <c r="G42" s="202">
        <v>439.50773271469234</v>
      </c>
      <c r="H42" s="203">
        <v>6.3988386885366983</v>
      </c>
      <c r="I42" s="203"/>
      <c r="J42" s="204">
        <v>36</v>
      </c>
      <c r="K42" s="204">
        <v>0.7</v>
      </c>
      <c r="L42" s="202">
        <v>35.809554188458876</v>
      </c>
      <c r="M42" s="203">
        <v>0.96830436619962068</v>
      </c>
      <c r="N42" s="203"/>
      <c r="O42" s="204">
        <v>39.1</v>
      </c>
      <c r="P42" s="204">
        <v>0.4</v>
      </c>
      <c r="Q42" s="206">
        <v>36.628833334150897</v>
      </c>
      <c r="R42" s="207">
        <v>1.4249170971497791</v>
      </c>
      <c r="S42" s="207"/>
      <c r="T42" s="204">
        <v>175</v>
      </c>
      <c r="U42" s="204">
        <v>8</v>
      </c>
      <c r="V42" s="202">
        <v>187.2134514026196</v>
      </c>
      <c r="W42" s="203">
        <v>8.1245794807267977</v>
      </c>
    </row>
    <row r="43" spans="2:23" ht="17.25">
      <c r="B43" s="15" t="s">
        <v>645</v>
      </c>
      <c r="C43" s="113" t="s">
        <v>646</v>
      </c>
      <c r="E43" s="73">
        <v>453</v>
      </c>
      <c r="F43" s="73">
        <v>8</v>
      </c>
      <c r="G43" s="202">
        <v>452.86566038854789</v>
      </c>
      <c r="H43" s="203">
        <v>5.9084909672875545</v>
      </c>
      <c r="I43" s="203"/>
      <c r="J43" s="204">
        <v>38.4</v>
      </c>
      <c r="K43" s="204">
        <v>0.7</v>
      </c>
      <c r="L43" s="206">
        <v>38.320800953532576</v>
      </c>
      <c r="M43" s="207">
        <v>0.79903092877628601</v>
      </c>
      <c r="N43" s="207"/>
      <c r="O43" s="204">
        <v>41.4</v>
      </c>
      <c r="P43" s="204">
        <v>0.4</v>
      </c>
      <c r="Q43" s="206">
        <v>38.58453885725347</v>
      </c>
      <c r="R43" s="207">
        <v>1.1648327280345405</v>
      </c>
      <c r="S43" s="207"/>
      <c r="T43" s="204">
        <v>541</v>
      </c>
      <c r="U43" s="204">
        <v>46</v>
      </c>
      <c r="V43" s="202">
        <v>566.34928934140999</v>
      </c>
      <c r="W43" s="203">
        <v>16.969125363133728</v>
      </c>
    </row>
    <row r="44" spans="2:23" ht="17.25">
      <c r="B44" s="15" t="s">
        <v>647</v>
      </c>
      <c r="C44" s="113" t="s">
        <v>648</v>
      </c>
      <c r="E44" s="73">
        <v>448</v>
      </c>
      <c r="F44" s="73">
        <v>7</v>
      </c>
      <c r="G44" s="202">
        <v>448.10489221645008</v>
      </c>
      <c r="H44" s="203">
        <v>5.5858295626141139</v>
      </c>
      <c r="I44" s="203"/>
      <c r="J44" s="204">
        <v>37.9</v>
      </c>
      <c r="K44" s="204">
        <v>1</v>
      </c>
      <c r="L44" s="206">
        <v>37.776515479514657</v>
      </c>
      <c r="M44" s="207">
        <v>0.90388094863688895</v>
      </c>
      <c r="N44" s="207"/>
      <c r="O44" s="204">
        <v>45</v>
      </c>
      <c r="P44" s="204">
        <v>1</v>
      </c>
      <c r="Q44" s="202">
        <v>42.422520944712069</v>
      </c>
      <c r="R44" s="203">
        <v>1.5216537891785948</v>
      </c>
      <c r="S44" s="203"/>
      <c r="T44" s="204">
        <v>84</v>
      </c>
      <c r="U44" s="204">
        <v>5</v>
      </c>
      <c r="V44" s="202">
        <v>86.301260376613627</v>
      </c>
      <c r="W44" s="203">
        <v>2.3590822043649746</v>
      </c>
    </row>
    <row r="45" spans="2:23" ht="17.25">
      <c r="B45" s="15" t="s">
        <v>649</v>
      </c>
      <c r="C45" s="113" t="s">
        <v>650</v>
      </c>
      <c r="E45" s="73">
        <v>430</v>
      </c>
      <c r="F45" s="73">
        <v>8</v>
      </c>
      <c r="G45" s="202">
        <v>429.97153973913805</v>
      </c>
      <c r="H45" s="203">
        <v>7.115238392215792</v>
      </c>
      <c r="I45" s="203"/>
      <c r="J45" s="204">
        <v>35.5</v>
      </c>
      <c r="K45" s="204">
        <v>0.7</v>
      </c>
      <c r="L45" s="206">
        <v>35.175025582022442</v>
      </c>
      <c r="M45" s="207">
        <v>0.9073941919067906</v>
      </c>
      <c r="N45" s="207"/>
      <c r="O45" s="204">
        <v>44.7</v>
      </c>
      <c r="P45" s="204">
        <v>0.5</v>
      </c>
      <c r="Q45" s="206">
        <v>41.003973585847625</v>
      </c>
      <c r="R45" s="207">
        <v>1.3906799745112215</v>
      </c>
      <c r="S45" s="207"/>
      <c r="T45" s="204">
        <v>440</v>
      </c>
      <c r="U45" s="204">
        <v>37</v>
      </c>
      <c r="V45" s="202">
        <v>442.18715876544735</v>
      </c>
      <c r="W45" s="203">
        <v>16.220379573572242</v>
      </c>
    </row>
    <row r="46" spans="2:23" ht="17.25">
      <c r="B46" s="15" t="s">
        <v>651</v>
      </c>
      <c r="C46" s="113" t="s">
        <v>652</v>
      </c>
      <c r="E46" s="73">
        <v>453</v>
      </c>
      <c r="F46" s="73">
        <v>11</v>
      </c>
      <c r="G46" s="202">
        <v>452.93577972344269</v>
      </c>
      <c r="H46" s="203">
        <v>7.2009232282859905</v>
      </c>
      <c r="I46" s="203"/>
      <c r="J46" s="204">
        <v>37.700000000000003</v>
      </c>
      <c r="K46" s="204">
        <v>0.8</v>
      </c>
      <c r="L46" s="206">
        <v>37.585144510764515</v>
      </c>
      <c r="M46" s="207">
        <v>1.0615310794853374</v>
      </c>
      <c r="N46" s="207"/>
      <c r="O46" s="204">
        <v>47.8</v>
      </c>
      <c r="P46" s="204">
        <v>0.5</v>
      </c>
      <c r="Q46" s="206">
        <v>44.938840260691499</v>
      </c>
      <c r="R46" s="207">
        <v>1.9766083790291604</v>
      </c>
      <c r="S46" s="207"/>
      <c r="T46" s="204">
        <v>99</v>
      </c>
      <c r="U46" s="204">
        <v>8</v>
      </c>
      <c r="V46" s="202">
        <v>102.4863803808924</v>
      </c>
      <c r="W46" s="203">
        <v>5.5533166819266135</v>
      </c>
    </row>
    <row r="47" spans="2:23" ht="17.25">
      <c r="B47" s="15" t="s">
        <v>653</v>
      </c>
      <c r="C47" s="113" t="s">
        <v>654</v>
      </c>
      <c r="E47" s="73">
        <v>447</v>
      </c>
      <c r="F47" s="73">
        <v>12</v>
      </c>
      <c r="G47" s="202">
        <v>447.23186531714811</v>
      </c>
      <c r="H47" s="203">
        <v>7.8116349367728839</v>
      </c>
      <c r="I47" s="203"/>
      <c r="J47" s="204">
        <v>35.6</v>
      </c>
      <c r="K47" s="204">
        <v>0.8</v>
      </c>
      <c r="L47" s="206">
        <v>35.276484773888811</v>
      </c>
      <c r="M47" s="207">
        <v>0.8272539851560573</v>
      </c>
      <c r="N47" s="207"/>
      <c r="O47" s="204">
        <v>41</v>
      </c>
      <c r="P47" s="204">
        <v>2</v>
      </c>
      <c r="Q47" s="202">
        <v>38.294029068698819</v>
      </c>
      <c r="R47" s="203">
        <v>1.3189397645043028</v>
      </c>
      <c r="S47" s="203"/>
      <c r="T47" s="204">
        <v>21.6</v>
      </c>
      <c r="U47" s="204">
        <v>2.1</v>
      </c>
      <c r="V47" s="206">
        <v>22.372495035600323</v>
      </c>
      <c r="W47" s="207">
        <v>0.95909011067902361</v>
      </c>
    </row>
    <row r="48" spans="2:23" ht="17.25">
      <c r="B48" s="15" t="s">
        <v>655</v>
      </c>
      <c r="C48" s="113" t="s">
        <v>656</v>
      </c>
      <c r="E48" s="73">
        <v>449</v>
      </c>
      <c r="F48" s="73">
        <v>12</v>
      </c>
      <c r="G48" s="202">
        <v>448.86800226092197</v>
      </c>
      <c r="H48" s="203">
        <v>6.3717782921474955</v>
      </c>
      <c r="I48" s="203"/>
      <c r="J48" s="204">
        <v>37.299999999999997</v>
      </c>
      <c r="K48" s="204">
        <v>0.9</v>
      </c>
      <c r="L48" s="206">
        <v>37.925446613753557</v>
      </c>
      <c r="M48" s="207">
        <v>0.96881481996017793</v>
      </c>
      <c r="N48" s="207"/>
      <c r="O48" s="204">
        <v>50.7</v>
      </c>
      <c r="P48" s="204">
        <v>0.5</v>
      </c>
      <c r="Q48" s="206">
        <v>46.21681468077422</v>
      </c>
      <c r="R48" s="207">
        <v>2.3489431745375722</v>
      </c>
      <c r="S48" s="207"/>
      <c r="T48" s="204">
        <v>100</v>
      </c>
      <c r="U48" s="204">
        <v>5</v>
      </c>
      <c r="V48" s="202">
        <v>105.20559062811452</v>
      </c>
      <c r="W48" s="203">
        <v>6.3279575231079823</v>
      </c>
    </row>
    <row r="49" spans="2:23" ht="17.25">
      <c r="B49" s="15" t="s">
        <v>657</v>
      </c>
      <c r="C49" s="113" t="s">
        <v>658</v>
      </c>
      <c r="E49" s="73">
        <v>437</v>
      </c>
      <c r="F49" s="73">
        <v>9</v>
      </c>
      <c r="G49" s="202">
        <v>437.21263496193131</v>
      </c>
      <c r="H49" s="203">
        <v>7.5124991334020068</v>
      </c>
      <c r="I49" s="203"/>
      <c r="J49" s="204">
        <v>37.6</v>
      </c>
      <c r="K49" s="204">
        <v>1.1000000000000001</v>
      </c>
      <c r="L49" s="206">
        <v>36.863007541971278</v>
      </c>
      <c r="M49" s="207">
        <v>1.1061114866777089</v>
      </c>
      <c r="N49" s="207"/>
      <c r="O49" s="204">
        <v>47</v>
      </c>
      <c r="P49" s="204">
        <v>2</v>
      </c>
      <c r="Q49" s="202">
        <v>44.208257070746924</v>
      </c>
      <c r="R49" s="203">
        <v>2.0139904568126514</v>
      </c>
      <c r="S49" s="203"/>
      <c r="T49" s="204">
        <v>11.5</v>
      </c>
      <c r="U49" s="204">
        <v>1.3</v>
      </c>
      <c r="V49" s="206">
        <v>12.102800554998103</v>
      </c>
      <c r="W49" s="207">
        <v>0.69336018214982775</v>
      </c>
    </row>
    <row r="50" spans="2:23" ht="17.25">
      <c r="B50" s="15" t="s">
        <v>659</v>
      </c>
      <c r="C50" s="113" t="s">
        <v>660</v>
      </c>
      <c r="E50" s="73">
        <v>437</v>
      </c>
      <c r="F50" s="73">
        <v>11</v>
      </c>
      <c r="G50" s="202">
        <v>437.4689934443897</v>
      </c>
      <c r="H50" s="203">
        <v>6.9127522223932925</v>
      </c>
      <c r="I50" s="203"/>
      <c r="J50" s="204">
        <v>35.5</v>
      </c>
      <c r="K50" s="204">
        <v>0.7</v>
      </c>
      <c r="L50" s="206">
        <v>35.696563943070515</v>
      </c>
      <c r="M50" s="207">
        <v>0.9033758772679259</v>
      </c>
      <c r="N50" s="207"/>
      <c r="O50" s="204">
        <v>51.2</v>
      </c>
      <c r="P50" s="204">
        <v>0.5</v>
      </c>
      <c r="Q50" s="206">
        <v>48.848732790636312</v>
      </c>
      <c r="R50" s="207">
        <v>2.3164245398838577</v>
      </c>
      <c r="S50" s="207"/>
      <c r="T50" s="204">
        <v>61</v>
      </c>
      <c r="U50" s="204">
        <v>5</v>
      </c>
      <c r="V50" s="202">
        <v>63.269096534609318</v>
      </c>
      <c r="W50" s="203">
        <v>3.583270264791</v>
      </c>
    </row>
    <row r="51" spans="2:23" ht="17.25">
      <c r="B51" s="15" t="s">
        <v>661</v>
      </c>
      <c r="C51" s="113" t="s">
        <v>662</v>
      </c>
      <c r="E51" s="73">
        <v>449</v>
      </c>
      <c r="F51" s="73">
        <v>12</v>
      </c>
      <c r="G51" s="202">
        <v>449.45215856184115</v>
      </c>
      <c r="H51" s="203">
        <v>7.3857847080330776</v>
      </c>
      <c r="I51" s="203"/>
      <c r="J51" s="204">
        <v>38.299999999999997</v>
      </c>
      <c r="K51" s="204">
        <v>0.8</v>
      </c>
      <c r="L51" s="206">
        <v>37.725585108202587</v>
      </c>
      <c r="M51" s="207">
        <v>1.1631793394038514</v>
      </c>
      <c r="N51" s="207"/>
      <c r="O51" s="204">
        <v>49</v>
      </c>
      <c r="P51" s="204">
        <v>2</v>
      </c>
      <c r="Q51" s="202">
        <v>46.315832831570717</v>
      </c>
      <c r="R51" s="203">
        <v>2.0481519817704301</v>
      </c>
      <c r="S51" s="203"/>
      <c r="T51" s="204">
        <v>10.4</v>
      </c>
      <c r="U51" s="204">
        <v>1.3</v>
      </c>
      <c r="V51" s="206">
        <v>10.991027981472291</v>
      </c>
      <c r="W51" s="207">
        <v>0.54645115931700206</v>
      </c>
    </row>
    <row r="52" spans="2:23" ht="17.25">
      <c r="B52" s="15" t="s">
        <v>663</v>
      </c>
      <c r="C52" s="113" t="s">
        <v>648</v>
      </c>
      <c r="E52" s="73">
        <v>455</v>
      </c>
      <c r="F52" s="73">
        <v>14</v>
      </c>
      <c r="G52" s="202">
        <v>455.53961428309896</v>
      </c>
      <c r="H52" s="203">
        <v>9.266819396626893</v>
      </c>
      <c r="I52" s="203"/>
      <c r="J52" s="204">
        <v>38</v>
      </c>
      <c r="K52" s="204">
        <v>0.9</v>
      </c>
      <c r="L52" s="206">
        <v>38.349895462728995</v>
      </c>
      <c r="M52" s="207">
        <v>1.2138478628473492</v>
      </c>
      <c r="N52" s="207"/>
      <c r="O52" s="204">
        <v>40.1</v>
      </c>
      <c r="P52" s="204">
        <v>0.4</v>
      </c>
      <c r="Q52" s="206">
        <v>37.957924564891542</v>
      </c>
      <c r="R52" s="207">
        <v>1.9152138459457237</v>
      </c>
      <c r="S52" s="207"/>
      <c r="T52" s="204">
        <v>23.4</v>
      </c>
      <c r="U52" s="204">
        <v>1.5</v>
      </c>
      <c r="V52" s="206">
        <v>25.565734254696974</v>
      </c>
      <c r="W52" s="207">
        <v>1.3671790324012962</v>
      </c>
    </row>
    <row r="53" spans="2:23" ht="17.25">
      <c r="B53" s="15" t="s">
        <v>664</v>
      </c>
      <c r="C53" s="113" t="s">
        <v>665</v>
      </c>
      <c r="E53" s="73">
        <v>435</v>
      </c>
      <c r="F53" s="73">
        <v>10</v>
      </c>
      <c r="G53" s="202">
        <v>435.32337886529825</v>
      </c>
      <c r="H53" s="203">
        <v>8.4252318091353509</v>
      </c>
      <c r="I53" s="203"/>
      <c r="J53" s="204">
        <v>36.799999999999997</v>
      </c>
      <c r="K53" s="204">
        <v>0.6</v>
      </c>
      <c r="L53" s="206">
        <v>36.715004840054299</v>
      </c>
      <c r="M53" s="207">
        <v>1.1085544087442167</v>
      </c>
      <c r="N53" s="207"/>
      <c r="O53" s="204">
        <v>49</v>
      </c>
      <c r="P53" s="204">
        <v>2</v>
      </c>
      <c r="Q53" s="202">
        <v>46.891572043658726</v>
      </c>
      <c r="R53" s="203">
        <v>2.1194430129943935</v>
      </c>
      <c r="S53" s="203"/>
      <c r="T53" s="204">
        <v>2.5</v>
      </c>
      <c r="U53" s="204">
        <v>0.3</v>
      </c>
      <c r="V53" s="206">
        <v>2.6383828895801589</v>
      </c>
      <c r="W53" s="207">
        <v>0.16237015770151944</v>
      </c>
    </row>
    <row r="54" spans="2:23" ht="17.25">
      <c r="B54" s="15" t="s">
        <v>666</v>
      </c>
      <c r="C54" s="113" t="s">
        <v>646</v>
      </c>
      <c r="E54" s="73">
        <v>450</v>
      </c>
      <c r="F54" s="73">
        <v>9</v>
      </c>
      <c r="G54" s="202">
        <v>450.26960225135656</v>
      </c>
      <c r="H54" s="203">
        <v>7.8795641937803609</v>
      </c>
      <c r="I54" s="203"/>
      <c r="J54" s="204">
        <v>39.200000000000003</v>
      </c>
      <c r="K54" s="204">
        <v>0.9</v>
      </c>
      <c r="L54" s="206">
        <v>38.009685399330692</v>
      </c>
      <c r="M54" s="207">
        <v>1.0498905740958338</v>
      </c>
      <c r="N54" s="207"/>
      <c r="O54" s="204">
        <v>50.9</v>
      </c>
      <c r="P54" s="204">
        <v>0.5</v>
      </c>
      <c r="Q54" s="206">
        <v>47.50623679047829</v>
      </c>
      <c r="R54" s="207">
        <v>2.0267071810133763</v>
      </c>
      <c r="S54" s="207"/>
      <c r="T54" s="204">
        <v>13.2</v>
      </c>
      <c r="U54" s="204">
        <v>1</v>
      </c>
      <c r="V54" s="206">
        <v>13.753495822872484</v>
      </c>
      <c r="W54" s="207">
        <v>0.8228101598052564</v>
      </c>
    </row>
    <row r="55" spans="2:23" ht="17.25">
      <c r="B55" s="15" t="s">
        <v>667</v>
      </c>
      <c r="C55" s="113" t="s">
        <v>662</v>
      </c>
      <c r="E55" s="73">
        <v>439</v>
      </c>
      <c r="F55" s="73">
        <v>8</v>
      </c>
      <c r="G55" s="202">
        <v>439.57862610164614</v>
      </c>
      <c r="H55" s="203">
        <v>9.4189139914753621</v>
      </c>
      <c r="I55" s="203"/>
      <c r="J55" s="204">
        <v>37</v>
      </c>
      <c r="K55" s="204">
        <v>0.9</v>
      </c>
      <c r="L55" s="202">
        <v>36.261853618085027</v>
      </c>
      <c r="M55" s="203">
        <v>1.3513143035254662</v>
      </c>
      <c r="N55" s="203"/>
      <c r="O55" s="204">
        <v>51.5</v>
      </c>
      <c r="P55" s="204">
        <v>0.5</v>
      </c>
      <c r="Q55" s="206">
        <v>48.357384820179718</v>
      </c>
      <c r="R55" s="207">
        <v>2.0897626103357911</v>
      </c>
      <c r="S55" s="207"/>
      <c r="T55" s="212">
        <v>1.8</v>
      </c>
      <c r="U55" s="212">
        <v>0.2</v>
      </c>
      <c r="V55" s="206">
        <v>1.8504625448889389</v>
      </c>
      <c r="W55" s="207">
        <v>0.11040034874645492</v>
      </c>
    </row>
    <row r="56" spans="2:23" s="5" customFormat="1" ht="16.5">
      <c r="B56" s="195" t="s">
        <v>668</v>
      </c>
      <c r="C56" s="12" t="s">
        <v>669</v>
      </c>
      <c r="D56" s="12"/>
      <c r="E56" s="5">
        <v>444</v>
      </c>
      <c r="F56" s="5">
        <v>29</v>
      </c>
      <c r="G56" s="196">
        <v>444.13760781869325</v>
      </c>
      <c r="H56" s="197">
        <v>6.1676486960161085</v>
      </c>
      <c r="I56" s="197"/>
      <c r="J56" s="198">
        <v>38</v>
      </c>
      <c r="K56" s="198">
        <v>1.1000000000000001</v>
      </c>
      <c r="L56" s="196">
        <v>37.980216938963281</v>
      </c>
      <c r="M56" s="197">
        <v>0.87793162691964965</v>
      </c>
      <c r="N56" s="197"/>
      <c r="O56" s="198">
        <v>43</v>
      </c>
      <c r="P56" s="198">
        <v>4</v>
      </c>
      <c r="Q56" s="196">
        <v>39.086923862518105</v>
      </c>
      <c r="R56" s="197">
        <v>1.147091742053546</v>
      </c>
      <c r="S56" s="197"/>
      <c r="T56" s="208" t="s">
        <v>32</v>
      </c>
      <c r="U56" s="208" t="s">
        <v>32</v>
      </c>
      <c r="V56" s="210">
        <v>9.883630753664667E-2</v>
      </c>
      <c r="W56" s="211">
        <v>4.2014255396619495E-2</v>
      </c>
    </row>
    <row r="57" spans="2:23" ht="17.25">
      <c r="B57" s="15" t="s">
        <v>670</v>
      </c>
      <c r="C57" s="113" t="s">
        <v>671</v>
      </c>
      <c r="E57" s="73">
        <v>426</v>
      </c>
      <c r="F57" s="73">
        <v>1</v>
      </c>
      <c r="G57" s="202">
        <v>426.41904788910978</v>
      </c>
      <c r="H57" s="203">
        <v>10.019968912563689</v>
      </c>
      <c r="I57" s="203"/>
      <c r="J57" s="204">
        <v>38.57</v>
      </c>
      <c r="K57" s="204">
        <v>0.2</v>
      </c>
      <c r="L57" s="205">
        <v>38.454978556793499</v>
      </c>
      <c r="M57" s="118">
        <v>1.2064838373895648</v>
      </c>
      <c r="N57" s="118"/>
      <c r="O57" s="204">
        <v>50</v>
      </c>
      <c r="P57" s="204">
        <v>2</v>
      </c>
      <c r="Q57" s="202">
        <v>44.574335436445907</v>
      </c>
      <c r="R57" s="203">
        <v>1.7999025295728519</v>
      </c>
      <c r="S57" s="203"/>
      <c r="T57" s="209" t="s">
        <v>32</v>
      </c>
      <c r="U57" s="209" t="s">
        <v>32</v>
      </c>
      <c r="V57" s="205">
        <v>13.423891710256479</v>
      </c>
      <c r="W57" s="118">
        <v>5.1489639349998768</v>
      </c>
    </row>
    <row r="58" spans="2:23" s="5" customFormat="1" ht="16.5">
      <c r="B58" s="195" t="s">
        <v>672</v>
      </c>
      <c r="C58" s="12" t="s">
        <v>673</v>
      </c>
      <c r="D58" s="12"/>
      <c r="E58" s="5">
        <v>384</v>
      </c>
      <c r="F58" s="5">
        <v>26</v>
      </c>
      <c r="G58" s="196">
        <v>385.27544921299449</v>
      </c>
      <c r="H58" s="197">
        <v>10.746945700621264</v>
      </c>
      <c r="I58" s="197"/>
      <c r="J58" s="198">
        <v>30.2</v>
      </c>
      <c r="K58" s="198">
        <v>2.2999999999999998</v>
      </c>
      <c r="L58" s="199">
        <v>33.852200677691954</v>
      </c>
      <c r="M58" s="200">
        <v>1.1082608030537227</v>
      </c>
      <c r="N58" s="200"/>
      <c r="O58" s="198">
        <v>35</v>
      </c>
      <c r="P58" s="198">
        <v>4</v>
      </c>
      <c r="Q58" s="196">
        <v>31.689994356064943</v>
      </c>
      <c r="R58" s="197">
        <v>1.3721620691755496</v>
      </c>
      <c r="S58" s="197"/>
      <c r="T58" s="208" t="s">
        <v>32</v>
      </c>
      <c r="U58" s="208" t="s">
        <v>32</v>
      </c>
      <c r="V58" s="210">
        <v>9.4664556264315969E-2</v>
      </c>
      <c r="W58" s="211">
        <v>1.9297543234223342E-2</v>
      </c>
    </row>
    <row r="59" spans="2:23" ht="17.25">
      <c r="B59" s="15" t="s">
        <v>674</v>
      </c>
      <c r="C59" s="113" t="s">
        <v>634</v>
      </c>
      <c r="E59" s="73">
        <v>457.2</v>
      </c>
      <c r="F59" s="73">
        <v>1</v>
      </c>
      <c r="G59" s="206">
        <v>457.87643270735043</v>
      </c>
      <c r="H59" s="207">
        <v>11.299907922106851</v>
      </c>
      <c r="I59" s="207"/>
      <c r="J59" s="204">
        <v>37.79</v>
      </c>
      <c r="K59" s="204">
        <v>0.08</v>
      </c>
      <c r="L59" s="205">
        <v>37.403571850185948</v>
      </c>
      <c r="M59" s="118">
        <v>1.2034401488697895</v>
      </c>
      <c r="N59" s="118"/>
      <c r="O59" s="204">
        <v>41</v>
      </c>
      <c r="P59" s="204">
        <v>2</v>
      </c>
      <c r="Q59" s="202">
        <v>39.101210076167767</v>
      </c>
      <c r="R59" s="203">
        <v>2.5523513801060393</v>
      </c>
      <c r="S59" s="203"/>
      <c r="T59" s="212">
        <v>1.9</v>
      </c>
      <c r="U59" s="212">
        <v>0.2</v>
      </c>
      <c r="V59" s="206">
        <v>2.0573639759941842</v>
      </c>
      <c r="W59" s="207">
        <v>0.11809461681930596</v>
      </c>
    </row>
    <row r="60" spans="2:23" ht="18" thickBot="1">
      <c r="B60" s="8" t="s">
        <v>675</v>
      </c>
      <c r="C60" s="114" t="s">
        <v>676</v>
      </c>
      <c r="D60" s="114"/>
      <c r="E60" s="75">
        <v>461.5</v>
      </c>
      <c r="F60" s="75">
        <v>1</v>
      </c>
      <c r="G60" s="213">
        <v>463.08953435287475</v>
      </c>
      <c r="H60" s="214">
        <v>12.717761436316882</v>
      </c>
      <c r="I60" s="214"/>
      <c r="J60" s="215">
        <v>37.380000000000003</v>
      </c>
      <c r="K60" s="215">
        <v>0.08</v>
      </c>
      <c r="L60" s="216">
        <v>37.507948938961015</v>
      </c>
      <c r="M60" s="134">
        <v>1.1722884920757741</v>
      </c>
      <c r="N60" s="134"/>
      <c r="O60" s="215">
        <v>41</v>
      </c>
      <c r="P60" s="215">
        <v>2</v>
      </c>
      <c r="Q60" s="217">
        <v>38.616160569894021</v>
      </c>
      <c r="R60" s="218">
        <v>1.3893015127464476</v>
      </c>
      <c r="S60" s="218"/>
      <c r="T60" s="219">
        <v>1.7</v>
      </c>
      <c r="U60" s="219">
        <v>0.6</v>
      </c>
      <c r="V60" s="213">
        <v>1.5287074281380402</v>
      </c>
      <c r="W60" s="214">
        <v>7.1872582384899811E-2</v>
      </c>
    </row>
    <row r="62" spans="2:23" ht="18">
      <c r="B62" s="73" t="s">
        <v>677</v>
      </c>
    </row>
    <row r="63" spans="2:23">
      <c r="B63" s="73" t="s">
        <v>678</v>
      </c>
    </row>
    <row r="64" spans="2:23" ht="9" customHeight="1"/>
    <row r="65" spans="2:2" ht="15" customHeight="1">
      <c r="B65" s="73" t="s">
        <v>679</v>
      </c>
    </row>
    <row r="66" spans="2:2">
      <c r="B66" s="73" t="s">
        <v>680</v>
      </c>
    </row>
    <row r="67" spans="2:2" ht="9" customHeight="1">
      <c r="B67" s="73"/>
    </row>
    <row r="68" spans="2:2">
      <c r="B68" s="5" t="s">
        <v>681</v>
      </c>
    </row>
  </sheetData>
  <mergeCells count="17">
    <mergeCell ref="B2:W3"/>
    <mergeCell ref="E7:F7"/>
    <mergeCell ref="G7:H7"/>
    <mergeCell ref="J7:K7"/>
    <mergeCell ref="L7:M7"/>
    <mergeCell ref="O7:P7"/>
    <mergeCell ref="Q7:R7"/>
    <mergeCell ref="E5:H5"/>
    <mergeCell ref="J5:M5"/>
    <mergeCell ref="O5:R5"/>
    <mergeCell ref="T5:W5"/>
    <mergeCell ref="E6:H6"/>
    <mergeCell ref="J6:M6"/>
    <mergeCell ref="O6:R6"/>
    <mergeCell ref="T6:W6"/>
    <mergeCell ref="T7:U7"/>
    <mergeCell ref="V7:W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B9FC3-DCFC-4BF6-8990-0BA01EF1F3C3}">
  <dimension ref="B2:FC89"/>
  <sheetViews>
    <sheetView workbookViewId="0"/>
  </sheetViews>
  <sheetFormatPr baseColWidth="10" defaultColWidth="11.42578125" defaultRowHeight="15"/>
  <cols>
    <col min="1" max="1" width="4.140625" style="73" customWidth="1"/>
    <col min="2" max="2" width="11.140625" style="73" customWidth="1"/>
    <col min="3" max="3" width="18.5703125" style="73" customWidth="1"/>
    <col min="4" max="4" width="14.85546875" style="73" bestFit="1" customWidth="1"/>
    <col min="5" max="5" width="8.140625" style="73" bestFit="1" customWidth="1"/>
    <col min="6" max="6" width="7.28515625" style="73" bestFit="1" customWidth="1"/>
    <col min="7" max="7" width="15.5703125" style="73" bestFit="1" customWidth="1"/>
    <col min="8" max="8" width="8.140625" style="73" bestFit="1" customWidth="1"/>
    <col min="9" max="9" width="7" style="73" bestFit="1" customWidth="1"/>
    <col min="10" max="10" width="17" style="73" bestFit="1" customWidth="1"/>
    <col min="11" max="11" width="10.42578125" style="73" bestFit="1" customWidth="1"/>
    <col min="12" max="12" width="10.140625" style="73" bestFit="1" customWidth="1"/>
    <col min="13" max="13" width="17.28515625" style="73" bestFit="1" customWidth="1"/>
    <col min="14" max="14" width="8.140625" style="73" bestFit="1" customWidth="1"/>
    <col min="15" max="15" width="7.28515625" style="73" bestFit="1" customWidth="1"/>
    <col min="16" max="16" width="16.28515625" style="73" bestFit="1" customWidth="1"/>
    <col min="17" max="17" width="9.28515625" style="73" bestFit="1" customWidth="1"/>
    <col min="18" max="18" width="7.5703125" style="73" bestFit="1" customWidth="1"/>
    <col min="19" max="19" width="16" style="73" bestFit="1" customWidth="1"/>
    <col min="20" max="20" width="10.7109375" style="73" bestFit="1" customWidth="1"/>
    <col min="21" max="21" width="10.140625" style="73" bestFit="1" customWidth="1"/>
    <col min="22" max="22" width="15.5703125" style="73" bestFit="1" customWidth="1"/>
    <col min="23" max="23" width="8.140625" style="73" bestFit="1" customWidth="1"/>
    <col min="24" max="24" width="7.42578125" style="73" bestFit="1" customWidth="1"/>
    <col min="25" max="25" width="15.42578125" style="73" bestFit="1" customWidth="1"/>
    <col min="26" max="26" width="9.28515625" style="73" bestFit="1" customWidth="1"/>
    <col min="27" max="27" width="8.42578125" style="73" bestFit="1" customWidth="1"/>
    <col min="28" max="28" width="16.140625" style="73" bestFit="1" customWidth="1"/>
    <col min="29" max="29" width="9.28515625" style="73" bestFit="1" customWidth="1"/>
    <col min="30" max="30" width="8.42578125" style="73" bestFit="1" customWidth="1"/>
    <col min="31" max="31" width="15.5703125" style="73" bestFit="1" customWidth="1"/>
    <col min="32" max="33" width="8.140625" style="73" bestFit="1" customWidth="1"/>
    <col min="34" max="34" width="16.28515625" style="73" bestFit="1" customWidth="1"/>
    <col min="35" max="35" width="7" style="73" bestFit="1" customWidth="1"/>
    <col min="36" max="36" width="7.28515625" style="73" bestFit="1" customWidth="1"/>
    <col min="37" max="37" width="16" style="73" bestFit="1" customWidth="1"/>
    <col min="38" max="38" width="8.140625" style="73" bestFit="1" customWidth="1"/>
    <col min="39" max="39" width="7.28515625" style="73" bestFit="1" customWidth="1"/>
    <col min="40" max="40" width="15.7109375" style="73" bestFit="1" customWidth="1"/>
    <col min="41" max="41" width="7" style="73" bestFit="1" customWidth="1"/>
    <col min="42" max="42" width="6.28515625" style="73" bestFit="1" customWidth="1"/>
    <col min="43" max="43" width="16.28515625" style="73" bestFit="1" customWidth="1"/>
    <col min="44" max="44" width="8.140625" style="73" bestFit="1" customWidth="1"/>
    <col min="45" max="45" width="7.28515625" style="73" bestFit="1" customWidth="1"/>
    <col min="46" max="46" width="17.42578125" style="73" bestFit="1" customWidth="1"/>
    <col min="47" max="47" width="8.140625" style="73" bestFit="1" customWidth="1"/>
    <col min="48" max="48" width="7.28515625" style="73" bestFit="1" customWidth="1"/>
    <col min="49" max="49" width="16.7109375" style="73" bestFit="1" customWidth="1"/>
    <col min="50" max="50" width="8.140625" style="73" bestFit="1" customWidth="1"/>
    <col min="51" max="51" width="7.28515625" style="73" bestFit="1" customWidth="1"/>
    <col min="52" max="52" width="16.7109375" style="73" bestFit="1" customWidth="1"/>
    <col min="53" max="53" width="8.140625" style="73" bestFit="1" customWidth="1"/>
    <col min="54" max="54" width="7.42578125" style="73" bestFit="1" customWidth="1"/>
    <col min="55" max="55" width="16.85546875" style="73" bestFit="1" customWidth="1"/>
    <col min="56" max="56" width="8.140625" style="73" bestFit="1" customWidth="1"/>
    <col min="57" max="57" width="6.28515625" style="73" bestFit="1" customWidth="1"/>
    <col min="58" max="58" width="16.5703125" style="73" bestFit="1" customWidth="1"/>
    <col min="59" max="60" width="8.42578125" style="73" bestFit="1" customWidth="1"/>
    <col min="61" max="61" width="16.85546875" style="73" bestFit="1" customWidth="1"/>
    <col min="62" max="62" width="8.140625" style="73" bestFit="1" customWidth="1"/>
    <col min="63" max="63" width="7.28515625" style="73" bestFit="1" customWidth="1"/>
    <col min="64" max="64" width="16.7109375" style="73" bestFit="1" customWidth="1"/>
    <col min="65" max="65" width="8.140625" style="73" bestFit="1" customWidth="1"/>
    <col min="66" max="66" width="6.28515625" style="73" bestFit="1" customWidth="1"/>
    <col min="67" max="67" width="16.85546875" style="73" bestFit="1" customWidth="1"/>
    <col min="68" max="68" width="8.140625" style="73" bestFit="1" customWidth="1"/>
    <col min="69" max="69" width="7.28515625" style="73" bestFit="1" customWidth="1"/>
    <col min="70" max="70" width="17" style="73" bestFit="1" customWidth="1"/>
    <col min="71" max="71" width="8.140625" style="73" bestFit="1" customWidth="1"/>
    <col min="72" max="72" width="7.28515625" style="73" bestFit="1" customWidth="1"/>
    <col min="73" max="73" width="16.7109375" style="73" bestFit="1" customWidth="1"/>
    <col min="74" max="74" width="8.140625" style="73" bestFit="1" customWidth="1"/>
    <col min="75" max="75" width="7.28515625" style="73" bestFit="1" customWidth="1"/>
    <col min="76" max="76" width="16.85546875" style="73" bestFit="1" customWidth="1"/>
    <col min="77" max="78" width="8.42578125" style="73" bestFit="1" customWidth="1"/>
    <col min="79" max="79" width="16.140625" style="73" bestFit="1" customWidth="1"/>
    <col min="80" max="81" width="8.42578125" style="73" bestFit="1" customWidth="1"/>
    <col min="82" max="82" width="15.42578125" style="73" bestFit="1" customWidth="1"/>
    <col min="83" max="83" width="8.140625" style="73" bestFit="1" customWidth="1"/>
    <col min="84" max="84" width="7.28515625" style="73" bestFit="1" customWidth="1"/>
    <col min="85" max="85" width="16.140625" style="73" bestFit="1" customWidth="1"/>
    <col min="86" max="86" width="8.140625" style="73" bestFit="1" customWidth="1"/>
    <col min="87" max="87" width="7.28515625" style="73" bestFit="1" customWidth="1"/>
    <col min="88" max="88" width="17.140625" style="73" bestFit="1" customWidth="1"/>
    <col min="89" max="89" width="8.140625" style="73" bestFit="1" customWidth="1"/>
    <col min="90" max="90" width="7.28515625" style="73" bestFit="1" customWidth="1"/>
    <col min="91" max="91" width="17.42578125" style="73" bestFit="1" customWidth="1"/>
    <col min="92" max="92" width="8.140625" style="73" bestFit="1" customWidth="1"/>
    <col min="93" max="93" width="7.28515625" style="73" bestFit="1" customWidth="1"/>
    <col min="94" max="94" width="17.7109375" style="73" bestFit="1" customWidth="1"/>
    <col min="95" max="95" width="8.140625" style="73" bestFit="1" customWidth="1"/>
    <col min="96" max="96" width="6.28515625" style="73" bestFit="1" customWidth="1"/>
    <col min="97" max="97" width="17.7109375" style="73" bestFit="1" customWidth="1"/>
    <col min="98" max="98" width="8.140625" style="73" bestFit="1" customWidth="1"/>
    <col min="99" max="99" width="7.28515625" style="73" bestFit="1" customWidth="1"/>
    <col min="100" max="100" width="17.7109375" style="73" bestFit="1" customWidth="1"/>
    <col min="101" max="101" width="8.140625" style="73" bestFit="1" customWidth="1"/>
    <col min="102" max="102" width="7.28515625" style="73" bestFit="1" customWidth="1"/>
    <col min="103" max="103" width="17.42578125" style="73" bestFit="1" customWidth="1"/>
    <col min="104" max="104" width="8.140625" style="73" bestFit="1" customWidth="1"/>
    <col min="105" max="105" width="6.28515625" style="73" bestFit="1" customWidth="1"/>
    <col min="106" max="106" width="17.85546875" style="73" bestFit="1" customWidth="1"/>
    <col min="107" max="107" width="8.140625" style="73" bestFit="1" customWidth="1"/>
    <col min="108" max="108" width="7.28515625" style="73" bestFit="1" customWidth="1"/>
    <col min="109" max="109" width="17.42578125" style="73" bestFit="1" customWidth="1"/>
    <col min="110" max="110" width="8.140625" style="73" bestFit="1" customWidth="1"/>
    <col min="111" max="111" width="7.28515625" style="73" bestFit="1" customWidth="1"/>
    <col min="112" max="112" width="18.140625" style="73" bestFit="1" customWidth="1"/>
    <col min="113" max="113" width="8.140625" style="73" bestFit="1" customWidth="1"/>
    <col min="114" max="114" width="6.28515625" style="73" bestFit="1" customWidth="1"/>
    <col min="115" max="115" width="18.28515625" style="73" bestFit="1" customWidth="1"/>
    <col min="116" max="116" width="8.140625" style="73" bestFit="1" customWidth="1"/>
    <col min="117" max="117" width="7.28515625" style="73" bestFit="1" customWidth="1"/>
    <col min="118" max="118" width="17.7109375" style="73" bestFit="1" customWidth="1"/>
    <col min="119" max="119" width="8.140625" style="73" bestFit="1" customWidth="1"/>
    <col min="120" max="120" width="7.28515625" style="73" bestFit="1" customWidth="1"/>
    <col min="121" max="121" width="18" style="73" bestFit="1" customWidth="1"/>
    <col min="122" max="122" width="8.140625" style="73" bestFit="1" customWidth="1"/>
    <col min="123" max="123" width="7.28515625" style="73" bestFit="1" customWidth="1"/>
    <col min="124" max="124" width="17.7109375" style="73" bestFit="1" customWidth="1"/>
    <col min="125" max="125" width="8.140625" style="73" bestFit="1" customWidth="1"/>
    <col min="126" max="126" width="7.42578125" style="73" bestFit="1" customWidth="1"/>
    <col min="127" max="127" width="17.85546875" style="73" bestFit="1" customWidth="1"/>
    <col min="128" max="128" width="8.140625" style="73" bestFit="1" customWidth="1"/>
    <col min="129" max="129" width="7.42578125" style="73" bestFit="1" customWidth="1"/>
    <col min="130" max="130" width="18" style="73" bestFit="1" customWidth="1"/>
    <col min="131" max="131" width="8.140625" style="73" bestFit="1" customWidth="1"/>
    <col min="132" max="132" width="7.42578125" style="73" bestFit="1" customWidth="1"/>
    <col min="133" max="133" width="17.28515625" style="73" bestFit="1" customWidth="1"/>
    <col min="134" max="134" width="8.140625" style="73" bestFit="1" customWidth="1"/>
    <col min="135" max="135" width="7.42578125" style="73" bestFit="1" customWidth="1"/>
    <col min="136" max="136" width="18.28515625" style="73" bestFit="1" customWidth="1"/>
    <col min="137" max="137" width="8.140625" style="73" bestFit="1" customWidth="1"/>
    <col min="138" max="138" width="7.42578125" style="73" bestFit="1" customWidth="1"/>
    <col min="139" max="139" width="17.7109375" style="73" bestFit="1" customWidth="1"/>
    <col min="140" max="140" width="8.140625" style="73" bestFit="1" customWidth="1"/>
    <col min="141" max="141" width="6.28515625" style="73" bestFit="1" customWidth="1"/>
    <col min="142" max="142" width="17.5703125" style="73" bestFit="1" customWidth="1"/>
    <col min="143" max="143" width="8.140625" style="73" bestFit="1" customWidth="1"/>
    <col min="144" max="144" width="7.42578125" style="73" bestFit="1" customWidth="1"/>
    <col min="145" max="145" width="17.42578125" style="73" bestFit="1" customWidth="1"/>
    <col min="146" max="146" width="8.140625" style="73" bestFit="1" customWidth="1"/>
    <col min="147" max="147" width="7.42578125" style="73" bestFit="1" customWidth="1"/>
    <col min="148" max="148" width="17.85546875" style="73" bestFit="1" customWidth="1"/>
    <col min="149" max="149" width="8.140625" style="73" bestFit="1" customWidth="1"/>
    <col min="150" max="150" width="7.28515625" style="73" bestFit="1" customWidth="1"/>
    <col min="151" max="151" width="17.28515625" style="73" bestFit="1" customWidth="1"/>
    <col min="152" max="152" width="8.140625" style="73" bestFit="1" customWidth="1"/>
    <col min="153" max="153" width="7.28515625" style="73" bestFit="1" customWidth="1"/>
    <col min="154" max="154" width="17.7109375" style="73" bestFit="1" customWidth="1"/>
    <col min="155" max="156" width="8.42578125" style="73" bestFit="1" customWidth="1"/>
    <col min="157" max="157" width="16.85546875" style="73" bestFit="1" customWidth="1"/>
    <col min="158" max="159" width="8.42578125" style="73" bestFit="1" customWidth="1"/>
    <col min="160" max="16384" width="11.42578125" style="73"/>
  </cols>
  <sheetData>
    <row r="2" spans="2:159" ht="18.75">
      <c r="B2" s="80" t="s">
        <v>2576</v>
      </c>
    </row>
    <row r="3" spans="2:159" ht="15.75" thickBot="1">
      <c r="B3" s="75"/>
      <c r="C3" s="75"/>
      <c r="D3" s="75"/>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c r="CX3" s="75"/>
      <c r="CY3" s="75"/>
      <c r="CZ3" s="75"/>
      <c r="DA3" s="75"/>
      <c r="DB3" s="75"/>
      <c r="DC3" s="75"/>
      <c r="DD3" s="75"/>
      <c r="DE3" s="75"/>
      <c r="DF3" s="75"/>
      <c r="DG3" s="75"/>
      <c r="DH3" s="75"/>
      <c r="DI3" s="75"/>
      <c r="DJ3" s="75"/>
      <c r="DK3" s="75"/>
      <c r="DL3" s="75"/>
      <c r="DM3" s="75"/>
      <c r="DN3" s="75"/>
      <c r="DO3" s="75"/>
      <c r="DP3" s="75"/>
      <c r="DQ3" s="75"/>
      <c r="DR3" s="75"/>
      <c r="DS3" s="75"/>
      <c r="DT3" s="75"/>
      <c r="DU3" s="75"/>
      <c r="DV3" s="75"/>
      <c r="DW3" s="75"/>
      <c r="DX3" s="75"/>
      <c r="DY3" s="75"/>
      <c r="DZ3" s="75"/>
      <c r="EA3" s="75"/>
      <c r="EB3" s="75"/>
      <c r="EC3" s="75"/>
      <c r="ED3" s="75"/>
      <c r="EE3" s="75"/>
      <c r="EF3" s="75"/>
      <c r="EG3" s="75"/>
      <c r="EH3" s="75"/>
      <c r="EI3" s="75"/>
      <c r="EJ3" s="75"/>
      <c r="EK3" s="75"/>
      <c r="EL3" s="75"/>
      <c r="EM3" s="75"/>
      <c r="EN3" s="75"/>
      <c r="EO3" s="75"/>
      <c r="EP3" s="75"/>
      <c r="EQ3" s="75"/>
      <c r="ER3" s="75"/>
      <c r="ES3" s="75"/>
      <c r="ET3" s="75"/>
      <c r="EU3" s="75"/>
      <c r="EV3" s="75"/>
      <c r="EW3" s="75"/>
      <c r="EX3" s="75"/>
      <c r="EY3" s="75"/>
      <c r="EZ3" s="75"/>
      <c r="FA3" s="75"/>
      <c r="FB3" s="75"/>
      <c r="FC3" s="75"/>
    </row>
    <row r="4" spans="2:159" s="153" customFormat="1" ht="49.5" customHeight="1" thickBot="1">
      <c r="B4" s="1063" t="s">
        <v>682</v>
      </c>
      <c r="C4" s="1063"/>
      <c r="D4" s="129">
        <v>-6.0518623193205601</v>
      </c>
      <c r="E4" s="221"/>
      <c r="F4" s="221"/>
      <c r="G4" s="129">
        <v>3.1582318244451111</v>
      </c>
      <c r="H4" s="221"/>
      <c r="I4" s="221"/>
      <c r="J4" s="129">
        <v>-7.2975185428218348</v>
      </c>
      <c r="K4" s="221"/>
      <c r="L4" s="221"/>
      <c r="M4" s="129">
        <v>-6.3715294597069621</v>
      </c>
      <c r="N4" s="221"/>
      <c r="O4" s="221"/>
      <c r="P4" s="129">
        <v>-4.7151884939345567</v>
      </c>
      <c r="Q4" s="221"/>
      <c r="R4" s="221"/>
      <c r="S4" s="129">
        <v>-4.1064451701610221</v>
      </c>
      <c r="T4" s="221"/>
      <c r="U4" s="221"/>
      <c r="V4" s="129">
        <v>8.1434534754258454</v>
      </c>
      <c r="W4" s="221"/>
      <c r="X4" s="221"/>
      <c r="Y4" s="129">
        <v>0.63127380099236996</v>
      </c>
      <c r="Z4" s="221"/>
      <c r="AA4" s="221"/>
      <c r="AB4" s="129">
        <v>39.158338573774479</v>
      </c>
      <c r="AC4" s="221"/>
      <c r="AD4" s="221"/>
      <c r="AE4" s="129">
        <v>-38.895710746527897</v>
      </c>
      <c r="AF4" s="221"/>
      <c r="AG4" s="221"/>
      <c r="AH4" s="129">
        <v>-4.3936087270337838</v>
      </c>
      <c r="AI4" s="221"/>
      <c r="AJ4" s="221"/>
      <c r="AK4" s="129">
        <v>-3.6045336422143857</v>
      </c>
      <c r="AL4" s="221"/>
      <c r="AM4" s="221"/>
      <c r="AN4" s="129">
        <v>-2.9340629804444434</v>
      </c>
      <c r="AO4" s="221"/>
      <c r="AP4" s="221"/>
      <c r="AQ4" s="129">
        <v>-3.6410433163866545</v>
      </c>
      <c r="AR4" s="221"/>
      <c r="AS4" s="221"/>
      <c r="AT4" s="129">
        <v>-3.7365549563613523</v>
      </c>
      <c r="AU4" s="221"/>
      <c r="AV4" s="221"/>
      <c r="AW4" s="129">
        <v>-0.35309983121130145</v>
      </c>
      <c r="AX4" s="221"/>
      <c r="AY4" s="221"/>
      <c r="AZ4" s="129">
        <v>-3.5555415789117659</v>
      </c>
      <c r="BA4" s="221"/>
      <c r="BB4" s="221"/>
      <c r="BC4" s="129">
        <v>-5.5635922961541269</v>
      </c>
      <c r="BD4" s="221"/>
      <c r="BE4" s="221"/>
      <c r="BF4" s="129">
        <v>-5.1822861060359475</v>
      </c>
      <c r="BG4" s="221"/>
      <c r="BH4" s="221"/>
      <c r="BI4" s="129">
        <v>-4.8092620630101672</v>
      </c>
      <c r="BJ4" s="221"/>
      <c r="BK4" s="221"/>
      <c r="BL4" s="129">
        <v>-10.979492511117277</v>
      </c>
      <c r="BM4" s="221"/>
      <c r="BN4" s="221"/>
      <c r="BO4" s="129">
        <v>-2.343936238437454</v>
      </c>
      <c r="BP4" s="221"/>
      <c r="BQ4" s="221"/>
      <c r="BR4" s="129">
        <v>0.86514019309711709</v>
      </c>
      <c r="BS4" s="221"/>
      <c r="BT4" s="221"/>
      <c r="BU4" s="129">
        <v>4.6641522190282689</v>
      </c>
      <c r="BV4" s="221"/>
      <c r="BW4" s="221"/>
      <c r="BX4" s="129">
        <v>-5.460100070435149</v>
      </c>
      <c r="BY4" s="221"/>
      <c r="BZ4" s="221"/>
      <c r="CA4" s="129">
        <v>-5.1937828047859922</v>
      </c>
      <c r="CB4" s="221"/>
      <c r="CC4" s="221"/>
      <c r="CD4" s="129">
        <v>-3.7235240249319319</v>
      </c>
      <c r="CE4" s="221"/>
      <c r="CF4" s="221"/>
      <c r="CG4" s="129">
        <v>-4.9189839953944388</v>
      </c>
      <c r="CH4" s="221"/>
      <c r="CI4" s="221"/>
      <c r="CJ4" s="129">
        <v>-4.5066486165295165</v>
      </c>
      <c r="CK4" s="221"/>
      <c r="CL4" s="221"/>
      <c r="CM4" s="129">
        <v>-1.5677154921929553</v>
      </c>
      <c r="CN4" s="221"/>
      <c r="CO4" s="221"/>
      <c r="CP4" s="129">
        <v>0.50691516493161048</v>
      </c>
      <c r="CQ4" s="221"/>
      <c r="CR4" s="221"/>
      <c r="CS4" s="129">
        <v>5.268818874212398</v>
      </c>
      <c r="CT4" s="221"/>
      <c r="CU4" s="221"/>
      <c r="CV4" s="129">
        <v>-4.766344129935101</v>
      </c>
      <c r="CW4" s="221"/>
      <c r="CX4" s="221"/>
      <c r="CY4" s="129">
        <v>-4.893573316117485</v>
      </c>
      <c r="CZ4" s="221"/>
      <c r="DA4" s="221"/>
      <c r="DB4" s="129">
        <v>-5.6127801368101355</v>
      </c>
      <c r="DC4" s="221"/>
      <c r="DD4" s="221"/>
      <c r="DE4" s="129">
        <v>-4.7015368815678835</v>
      </c>
      <c r="DF4" s="221"/>
      <c r="DG4" s="221"/>
      <c r="DH4" s="129">
        <v>-4.7020128169997211</v>
      </c>
      <c r="DI4" s="221"/>
      <c r="DJ4" s="221"/>
      <c r="DK4" s="129">
        <v>-4.0395593655100202</v>
      </c>
      <c r="DL4" s="221"/>
      <c r="DM4" s="221"/>
      <c r="DN4" s="129">
        <v>-3.2155798751712066</v>
      </c>
      <c r="DO4" s="221"/>
      <c r="DP4" s="221"/>
      <c r="DQ4" s="129">
        <v>-3.8144406893958238</v>
      </c>
      <c r="DR4" s="221"/>
      <c r="DS4" s="221"/>
      <c r="DT4" s="129">
        <v>-2.8740591022907638</v>
      </c>
      <c r="DU4" s="221"/>
      <c r="DV4" s="221"/>
      <c r="DW4" s="129">
        <v>-2.1580587462600542</v>
      </c>
      <c r="DX4" s="221"/>
      <c r="DY4" s="221"/>
      <c r="DZ4" s="129">
        <v>-4.0157228678663293</v>
      </c>
      <c r="EA4" s="221"/>
      <c r="EB4" s="221"/>
      <c r="EC4" s="129">
        <v>-2.0828053809147851</v>
      </c>
      <c r="ED4" s="221"/>
      <c r="EE4" s="221"/>
      <c r="EF4" s="129">
        <v>-3.0735443859776472</v>
      </c>
      <c r="EG4" s="221"/>
      <c r="EH4" s="221"/>
      <c r="EI4" s="129">
        <v>-3.0342219781293869</v>
      </c>
      <c r="EJ4" s="221"/>
      <c r="EK4" s="221"/>
      <c r="EL4" s="129">
        <v>-3.4683021772835678</v>
      </c>
      <c r="EM4" s="221"/>
      <c r="EN4" s="221"/>
      <c r="EO4" s="129">
        <v>-1.2522616507878603</v>
      </c>
      <c r="EP4" s="221"/>
      <c r="EQ4" s="221"/>
      <c r="ER4" s="129">
        <v>0.75913471237106522</v>
      </c>
      <c r="ES4" s="221"/>
      <c r="ET4" s="221"/>
      <c r="EU4" s="129">
        <v>2.1322299667587443</v>
      </c>
      <c r="EV4" s="221"/>
      <c r="EW4" s="221"/>
      <c r="EX4" s="129">
        <v>-3.8831256907213367</v>
      </c>
      <c r="EY4" s="221"/>
      <c r="EZ4" s="221"/>
      <c r="FA4" s="129">
        <v>-2.4676972305980556</v>
      </c>
      <c r="FB4" s="221"/>
      <c r="FC4" s="221"/>
    </row>
    <row r="5" spans="2:159" s="222" customFormat="1" ht="19.5">
      <c r="B5" s="220"/>
      <c r="C5" s="220"/>
      <c r="D5" s="220" t="s">
        <v>683</v>
      </c>
      <c r="E5" s="223"/>
      <c r="F5" s="224"/>
      <c r="G5" s="220" t="s">
        <v>684</v>
      </c>
      <c r="H5" s="224"/>
      <c r="I5" s="224"/>
      <c r="J5" s="220" t="s">
        <v>685</v>
      </c>
      <c r="K5" s="224"/>
      <c r="L5" s="224"/>
      <c r="M5" s="220" t="s">
        <v>686</v>
      </c>
      <c r="N5" s="224"/>
      <c r="O5" s="224"/>
      <c r="P5" s="220" t="s">
        <v>687</v>
      </c>
      <c r="Q5" s="224"/>
      <c r="R5" s="224"/>
      <c r="S5" s="220" t="s">
        <v>688</v>
      </c>
      <c r="T5" s="224"/>
      <c r="U5" s="224"/>
      <c r="V5" s="220" t="s">
        <v>689</v>
      </c>
      <c r="W5" s="224"/>
      <c r="X5" s="224"/>
      <c r="Y5" s="220" t="s">
        <v>690</v>
      </c>
      <c r="Z5" s="225"/>
      <c r="AA5" s="225"/>
      <c r="AB5" s="220" t="s">
        <v>691</v>
      </c>
      <c r="AC5" s="225"/>
      <c r="AD5" s="225"/>
      <c r="AE5" s="220" t="s">
        <v>692</v>
      </c>
      <c r="AF5" s="225"/>
      <c r="AG5" s="225"/>
      <c r="AH5" s="220" t="s">
        <v>693</v>
      </c>
      <c r="AI5" s="225"/>
      <c r="AJ5" s="225"/>
      <c r="AK5" s="220" t="s">
        <v>694</v>
      </c>
      <c r="AL5" s="225"/>
      <c r="AM5" s="225"/>
      <c r="AN5" s="220" t="s">
        <v>695</v>
      </c>
      <c r="AO5" s="225"/>
      <c r="AP5" s="225"/>
      <c r="AQ5" s="220" t="s">
        <v>696</v>
      </c>
      <c r="AR5" s="225"/>
      <c r="AS5" s="225"/>
      <c r="AT5" s="220" t="s">
        <v>697</v>
      </c>
      <c r="AU5" s="225"/>
      <c r="AV5" s="225"/>
      <c r="AW5" s="220" t="s">
        <v>698</v>
      </c>
      <c r="AX5" s="225"/>
      <c r="AY5" s="225"/>
      <c r="AZ5" s="220" t="s">
        <v>699</v>
      </c>
      <c r="BA5" s="224"/>
      <c r="BB5" s="224"/>
      <c r="BC5" s="220" t="s">
        <v>700</v>
      </c>
      <c r="BD5" s="224"/>
      <c r="BE5" s="224"/>
      <c r="BF5" s="220" t="s">
        <v>701</v>
      </c>
      <c r="BG5" s="224"/>
      <c r="BH5" s="224"/>
      <c r="BI5" s="220" t="s">
        <v>702</v>
      </c>
      <c r="BJ5" s="224"/>
      <c r="BK5" s="224"/>
      <c r="BL5" s="220" t="s">
        <v>703</v>
      </c>
      <c r="BM5" s="224"/>
      <c r="BN5" s="224"/>
      <c r="BO5" s="220" t="s">
        <v>704</v>
      </c>
      <c r="BP5" s="224"/>
      <c r="BQ5" s="224"/>
      <c r="BR5" s="220" t="s">
        <v>705</v>
      </c>
      <c r="BS5" s="224"/>
      <c r="BT5" s="224"/>
      <c r="BU5" s="220" t="s">
        <v>706</v>
      </c>
      <c r="BV5" s="224"/>
      <c r="BW5" s="224"/>
      <c r="BX5" s="220" t="s">
        <v>707</v>
      </c>
      <c r="BY5" s="224"/>
      <c r="BZ5" s="224"/>
      <c r="CA5" s="220" t="s">
        <v>708</v>
      </c>
      <c r="CB5" s="224"/>
      <c r="CC5" s="224"/>
      <c r="CD5" s="220" t="s">
        <v>709</v>
      </c>
      <c r="CE5" s="224"/>
      <c r="CF5" s="224"/>
      <c r="CG5" s="220" t="s">
        <v>710</v>
      </c>
      <c r="CH5" s="224"/>
      <c r="CI5" s="224"/>
      <c r="CJ5" s="220" t="s">
        <v>711</v>
      </c>
      <c r="CK5" s="224"/>
      <c r="CL5" s="224"/>
      <c r="CM5" s="220" t="s">
        <v>712</v>
      </c>
      <c r="CN5" s="224"/>
      <c r="CO5" s="224"/>
      <c r="CP5" s="220" t="s">
        <v>713</v>
      </c>
      <c r="CQ5" s="224"/>
      <c r="CR5" s="224"/>
      <c r="CS5" s="220" t="s">
        <v>714</v>
      </c>
      <c r="CT5" s="224"/>
      <c r="CU5" s="224"/>
      <c r="CV5" s="220" t="s">
        <v>715</v>
      </c>
      <c r="CW5" s="224"/>
      <c r="CX5" s="224"/>
      <c r="CY5" s="220" t="s">
        <v>716</v>
      </c>
      <c r="CZ5" s="224"/>
      <c r="DA5" s="224"/>
      <c r="DB5" s="220" t="s">
        <v>717</v>
      </c>
      <c r="DC5" s="224"/>
      <c r="DD5" s="224"/>
      <c r="DE5" s="220" t="s">
        <v>718</v>
      </c>
      <c r="DF5" s="224"/>
      <c r="DG5" s="224"/>
      <c r="DH5" s="220" t="s">
        <v>719</v>
      </c>
      <c r="DI5" s="224"/>
      <c r="DJ5" s="224"/>
      <c r="DK5" s="220" t="s">
        <v>720</v>
      </c>
      <c r="DL5" s="224"/>
      <c r="DM5" s="224"/>
      <c r="DN5" s="220" t="s">
        <v>721</v>
      </c>
      <c r="DO5" s="224"/>
      <c r="DP5" s="224"/>
      <c r="DQ5" s="220" t="s">
        <v>722</v>
      </c>
      <c r="DR5" s="224"/>
      <c r="DS5" s="224"/>
      <c r="DT5" s="220" t="s">
        <v>723</v>
      </c>
      <c r="DU5" s="224"/>
      <c r="DV5" s="224"/>
      <c r="DW5" s="220" t="s">
        <v>724</v>
      </c>
      <c r="DX5" s="224"/>
      <c r="DY5" s="224"/>
      <c r="DZ5" s="220" t="s">
        <v>725</v>
      </c>
      <c r="EA5" s="224"/>
      <c r="EB5" s="224"/>
      <c r="EC5" s="220" t="s">
        <v>726</v>
      </c>
      <c r="ED5" s="224"/>
      <c r="EE5" s="224"/>
      <c r="EF5" s="220" t="s">
        <v>727</v>
      </c>
      <c r="EG5" s="224"/>
      <c r="EH5" s="224"/>
      <c r="EI5" s="220" t="s">
        <v>728</v>
      </c>
      <c r="EJ5" s="224"/>
      <c r="EK5" s="224"/>
      <c r="EL5" s="220" t="s">
        <v>729</v>
      </c>
      <c r="EM5" s="224"/>
      <c r="EN5" s="224"/>
      <c r="EO5" s="220" t="s">
        <v>730</v>
      </c>
      <c r="EP5" s="224"/>
      <c r="EQ5" s="224"/>
      <c r="ER5" s="220" t="s">
        <v>731</v>
      </c>
      <c r="ES5" s="224"/>
      <c r="ET5" s="224"/>
      <c r="EU5" s="220" t="s">
        <v>732</v>
      </c>
      <c r="EV5" s="224"/>
      <c r="EW5" s="224"/>
      <c r="EX5" s="220" t="s">
        <v>733</v>
      </c>
      <c r="EY5" s="224"/>
      <c r="EZ5" s="224"/>
      <c r="FA5" s="220" t="s">
        <v>734</v>
      </c>
      <c r="FB5" s="224"/>
      <c r="FC5" s="224"/>
    </row>
    <row r="6" spans="2:159" s="111" customFormat="1" ht="15.75">
      <c r="B6" s="226"/>
      <c r="C6" s="226" t="s">
        <v>735</v>
      </c>
      <c r="D6" s="71">
        <v>468</v>
      </c>
      <c r="E6" s="227"/>
      <c r="F6" s="228"/>
      <c r="G6" s="71">
        <v>350</v>
      </c>
      <c r="H6" s="229"/>
      <c r="I6" s="229"/>
      <c r="J6" s="71">
        <v>99419</v>
      </c>
      <c r="K6" s="229"/>
      <c r="L6" s="229"/>
      <c r="M6" s="71">
        <v>432</v>
      </c>
      <c r="N6" s="229"/>
      <c r="O6" s="229"/>
      <c r="P6" s="71">
        <v>10320</v>
      </c>
      <c r="Q6" s="229"/>
      <c r="R6" s="229"/>
      <c r="S6" s="71">
        <v>325793</v>
      </c>
      <c r="T6" s="229"/>
      <c r="U6" s="229"/>
      <c r="V6" s="71">
        <v>413</v>
      </c>
      <c r="W6" s="229"/>
      <c r="X6" s="229"/>
      <c r="Y6" s="71">
        <v>575</v>
      </c>
      <c r="Z6" s="230"/>
      <c r="AA6" s="230"/>
      <c r="AB6" s="71">
        <v>274</v>
      </c>
      <c r="AC6" s="230"/>
      <c r="AD6" s="230"/>
      <c r="AE6" s="71">
        <v>464</v>
      </c>
      <c r="AF6" s="230"/>
      <c r="AG6" s="230"/>
      <c r="AH6" s="71">
        <v>455</v>
      </c>
      <c r="AI6" s="230"/>
      <c r="AJ6" s="230"/>
      <c r="AK6" s="71">
        <v>452</v>
      </c>
      <c r="AL6" s="230"/>
      <c r="AM6" s="230"/>
      <c r="AN6" s="71">
        <v>450</v>
      </c>
      <c r="AO6" s="230"/>
      <c r="AP6" s="230"/>
      <c r="AQ6" s="71">
        <v>408</v>
      </c>
      <c r="AR6" s="230"/>
      <c r="AS6" s="230"/>
      <c r="AT6" s="71">
        <v>444</v>
      </c>
      <c r="AU6" s="230"/>
      <c r="AV6" s="230"/>
      <c r="AW6" s="71">
        <v>458</v>
      </c>
      <c r="AX6" s="230"/>
      <c r="AY6" s="230"/>
      <c r="AZ6" s="71">
        <v>458</v>
      </c>
      <c r="BA6" s="229"/>
      <c r="BB6" s="229"/>
      <c r="BC6" s="71">
        <v>410</v>
      </c>
      <c r="BD6" s="229"/>
      <c r="BE6" s="229"/>
      <c r="BF6" s="71">
        <v>458.7</v>
      </c>
      <c r="BG6" s="229"/>
      <c r="BH6" s="229"/>
      <c r="BI6" s="71">
        <v>441</v>
      </c>
      <c r="BJ6" s="229"/>
      <c r="BK6" s="229"/>
      <c r="BL6" s="71">
        <v>460</v>
      </c>
      <c r="BM6" s="229"/>
      <c r="BN6" s="229"/>
      <c r="BO6" s="71">
        <v>433</v>
      </c>
      <c r="BP6" s="229"/>
      <c r="BQ6" s="229"/>
      <c r="BR6" s="71">
        <v>447</v>
      </c>
      <c r="BS6" s="229"/>
      <c r="BT6" s="229"/>
      <c r="BU6" s="71">
        <v>325</v>
      </c>
      <c r="BV6" s="229"/>
      <c r="BW6" s="229"/>
      <c r="BX6" s="71">
        <v>425.7</v>
      </c>
      <c r="BY6" s="229"/>
      <c r="BZ6" s="229"/>
      <c r="CA6" s="71">
        <v>515.5</v>
      </c>
      <c r="CB6" s="229"/>
      <c r="CC6" s="229"/>
      <c r="CD6" s="71">
        <v>462</v>
      </c>
      <c r="CE6" s="229"/>
      <c r="CF6" s="229"/>
      <c r="CG6" s="71">
        <v>448</v>
      </c>
      <c r="CH6" s="229"/>
      <c r="CI6" s="229"/>
      <c r="CJ6" s="71">
        <v>465</v>
      </c>
      <c r="CK6" s="229"/>
      <c r="CL6" s="229"/>
      <c r="CM6" s="71">
        <v>417</v>
      </c>
      <c r="CN6" s="229"/>
      <c r="CO6" s="229"/>
      <c r="CP6" s="71">
        <v>430</v>
      </c>
      <c r="CQ6" s="229"/>
      <c r="CR6" s="229"/>
      <c r="CS6" s="71">
        <v>396</v>
      </c>
      <c r="CT6" s="229"/>
      <c r="CU6" s="229"/>
      <c r="CV6" s="71">
        <v>452</v>
      </c>
      <c r="CW6" s="229"/>
      <c r="CX6" s="229"/>
      <c r="CY6" s="71">
        <v>440</v>
      </c>
      <c r="CZ6" s="229"/>
      <c r="DA6" s="229"/>
      <c r="DB6" s="71">
        <v>453</v>
      </c>
      <c r="DC6" s="229"/>
      <c r="DD6" s="229"/>
      <c r="DE6" s="71">
        <v>448</v>
      </c>
      <c r="DF6" s="229"/>
      <c r="DG6" s="229"/>
      <c r="DH6" s="71">
        <v>430</v>
      </c>
      <c r="DI6" s="229"/>
      <c r="DJ6" s="229"/>
      <c r="DK6" s="71">
        <v>453</v>
      </c>
      <c r="DL6" s="229"/>
      <c r="DM6" s="229"/>
      <c r="DN6" s="71">
        <v>447</v>
      </c>
      <c r="DO6" s="229"/>
      <c r="DP6" s="229"/>
      <c r="DQ6" s="71">
        <v>449</v>
      </c>
      <c r="DR6" s="229"/>
      <c r="DS6" s="229"/>
      <c r="DT6" s="71">
        <v>437</v>
      </c>
      <c r="DU6" s="229"/>
      <c r="DV6" s="229"/>
      <c r="DW6" s="71">
        <v>437</v>
      </c>
      <c r="DX6" s="229"/>
      <c r="DY6" s="229"/>
      <c r="DZ6" s="71">
        <v>449</v>
      </c>
      <c r="EA6" s="229"/>
      <c r="EB6" s="229"/>
      <c r="EC6" s="71">
        <v>455</v>
      </c>
      <c r="ED6" s="229"/>
      <c r="EE6" s="229"/>
      <c r="EF6" s="71">
        <v>435</v>
      </c>
      <c r="EG6" s="229"/>
      <c r="EH6" s="229"/>
      <c r="EI6" s="71">
        <v>450</v>
      </c>
      <c r="EJ6" s="229"/>
      <c r="EK6" s="229"/>
      <c r="EL6" s="71">
        <v>439</v>
      </c>
      <c r="EM6" s="229"/>
      <c r="EN6" s="229"/>
      <c r="EO6" s="71">
        <v>444</v>
      </c>
      <c r="EP6" s="229"/>
      <c r="EQ6" s="229"/>
      <c r="ER6" s="71">
        <v>426</v>
      </c>
      <c r="ES6" s="229"/>
      <c r="ET6" s="229"/>
      <c r="EU6" s="71">
        <v>384</v>
      </c>
      <c r="EV6" s="229"/>
      <c r="EW6" s="229"/>
      <c r="EX6" s="71">
        <v>457.2</v>
      </c>
      <c r="EY6" s="229"/>
      <c r="EZ6" s="229"/>
      <c r="FA6" s="71">
        <v>461.5</v>
      </c>
      <c r="FB6" s="229"/>
      <c r="FC6" s="229"/>
    </row>
    <row r="7" spans="2:159" s="111" customFormat="1" ht="15.75">
      <c r="B7" s="231"/>
      <c r="C7" s="232">
        <v>0.1</v>
      </c>
      <c r="D7" s="111">
        <v>46.800000000000004</v>
      </c>
      <c r="E7" s="233"/>
      <c r="F7" s="233"/>
      <c r="G7" s="111">
        <v>35</v>
      </c>
      <c r="H7" s="233"/>
      <c r="I7" s="233"/>
      <c r="J7" s="111">
        <v>9941.9000000000015</v>
      </c>
      <c r="K7" s="233"/>
      <c r="L7" s="233"/>
      <c r="M7" s="111">
        <v>43.2</v>
      </c>
      <c r="N7" s="233"/>
      <c r="O7" s="233"/>
      <c r="P7" s="111">
        <v>1032</v>
      </c>
      <c r="Q7" s="233"/>
      <c r="R7" s="233"/>
      <c r="S7" s="111">
        <v>32579.300000000003</v>
      </c>
      <c r="T7" s="233"/>
      <c r="U7" s="233"/>
      <c r="V7" s="111">
        <v>41.300000000000004</v>
      </c>
      <c r="W7" s="233"/>
      <c r="X7" s="233"/>
      <c r="Y7" s="111">
        <v>57.5</v>
      </c>
      <c r="Z7" s="233"/>
      <c r="AA7" s="233"/>
      <c r="AB7" s="111">
        <v>27.400000000000002</v>
      </c>
      <c r="AC7" s="233"/>
      <c r="AD7" s="233"/>
      <c r="AE7" s="111">
        <v>46.400000000000006</v>
      </c>
      <c r="AF7" s="233"/>
      <c r="AG7" s="233"/>
      <c r="AH7" s="111">
        <v>45.5</v>
      </c>
      <c r="AI7" s="233"/>
      <c r="AJ7" s="233"/>
      <c r="AK7" s="111">
        <v>45.2</v>
      </c>
      <c r="AL7" s="233"/>
      <c r="AM7" s="233"/>
      <c r="AN7" s="111">
        <v>45</v>
      </c>
      <c r="AO7" s="233"/>
      <c r="AP7" s="233"/>
      <c r="AQ7" s="111">
        <v>40.800000000000004</v>
      </c>
      <c r="AR7" s="233"/>
      <c r="AS7" s="233"/>
      <c r="AT7" s="111">
        <v>44.400000000000006</v>
      </c>
      <c r="AU7" s="233"/>
      <c r="AV7" s="233"/>
      <c r="AW7" s="111">
        <v>45.800000000000004</v>
      </c>
      <c r="AX7" s="233"/>
      <c r="AY7" s="233"/>
      <c r="AZ7" s="111">
        <v>45.800000000000004</v>
      </c>
      <c r="BA7" s="233"/>
      <c r="BB7" s="233"/>
      <c r="BC7" s="111">
        <v>41</v>
      </c>
      <c r="BD7" s="233"/>
      <c r="BE7" s="233"/>
      <c r="BF7" s="111">
        <v>45.870000000000005</v>
      </c>
      <c r="BG7" s="233"/>
      <c r="BH7" s="233"/>
      <c r="BI7" s="111">
        <v>44.1</v>
      </c>
      <c r="BJ7" s="233"/>
      <c r="BK7" s="233"/>
      <c r="BL7" s="111">
        <v>46</v>
      </c>
      <c r="BM7" s="233"/>
      <c r="BN7" s="233"/>
      <c r="BO7" s="111">
        <v>43.300000000000004</v>
      </c>
      <c r="BP7" s="233"/>
      <c r="BQ7" s="233"/>
      <c r="BR7" s="111">
        <v>44.7</v>
      </c>
      <c r="BS7" s="233"/>
      <c r="BT7" s="233"/>
      <c r="BU7" s="111">
        <v>32.5</v>
      </c>
      <c r="BV7" s="233"/>
      <c r="BW7" s="233"/>
      <c r="BX7" s="111">
        <v>42.57</v>
      </c>
      <c r="BY7" s="233"/>
      <c r="BZ7" s="233"/>
      <c r="CA7" s="111">
        <v>51.550000000000004</v>
      </c>
      <c r="CB7" s="233"/>
      <c r="CC7" s="233"/>
      <c r="CD7" s="111">
        <v>46.2</v>
      </c>
      <c r="CE7" s="233"/>
      <c r="CF7" s="233"/>
      <c r="CG7" s="111">
        <v>44.800000000000004</v>
      </c>
      <c r="CH7" s="233"/>
      <c r="CI7" s="233"/>
      <c r="CJ7" s="111">
        <v>46.5</v>
      </c>
      <c r="CK7" s="233"/>
      <c r="CL7" s="233"/>
      <c r="CM7" s="111">
        <v>41.7</v>
      </c>
      <c r="CN7" s="233"/>
      <c r="CO7" s="233"/>
      <c r="CP7" s="111">
        <v>43</v>
      </c>
      <c r="CQ7" s="233"/>
      <c r="CR7" s="233"/>
      <c r="CS7" s="111">
        <v>39.6</v>
      </c>
      <c r="CT7" s="233"/>
      <c r="CU7" s="233"/>
      <c r="CV7" s="111">
        <v>45.2</v>
      </c>
      <c r="CW7" s="233"/>
      <c r="CX7" s="233"/>
      <c r="CY7" s="111">
        <v>44</v>
      </c>
      <c r="CZ7" s="233"/>
      <c r="DA7" s="233"/>
      <c r="DB7" s="111">
        <v>45.300000000000004</v>
      </c>
      <c r="DC7" s="233"/>
      <c r="DD7" s="233"/>
      <c r="DE7" s="111">
        <v>44.800000000000004</v>
      </c>
      <c r="DF7" s="233"/>
      <c r="DG7" s="233"/>
      <c r="DH7" s="111">
        <v>43</v>
      </c>
      <c r="DI7" s="233"/>
      <c r="DJ7" s="233"/>
      <c r="DK7" s="111">
        <v>45.300000000000004</v>
      </c>
      <c r="DL7" s="233"/>
      <c r="DM7" s="233"/>
      <c r="DN7" s="111">
        <v>44.7</v>
      </c>
      <c r="DO7" s="233"/>
      <c r="DP7" s="233"/>
      <c r="DQ7" s="111">
        <v>44.900000000000006</v>
      </c>
      <c r="DR7" s="233"/>
      <c r="DS7" s="233"/>
      <c r="DT7" s="111">
        <v>43.7</v>
      </c>
      <c r="DU7" s="233"/>
      <c r="DV7" s="233"/>
      <c r="DW7" s="111">
        <v>43.7</v>
      </c>
      <c r="DX7" s="233"/>
      <c r="DY7" s="233"/>
      <c r="DZ7" s="111">
        <v>44.900000000000006</v>
      </c>
      <c r="EA7" s="233"/>
      <c r="EB7" s="233"/>
      <c r="EC7" s="111">
        <v>45.5</v>
      </c>
      <c r="ED7" s="233"/>
      <c r="EE7" s="233"/>
      <c r="EF7" s="111">
        <v>43.5</v>
      </c>
      <c r="EG7" s="233"/>
      <c r="EH7" s="233"/>
      <c r="EI7" s="111">
        <v>45</v>
      </c>
      <c r="EJ7" s="233"/>
      <c r="EK7" s="233"/>
      <c r="EL7" s="111">
        <v>43.900000000000006</v>
      </c>
      <c r="EM7" s="233"/>
      <c r="EN7" s="233"/>
      <c r="EO7" s="111">
        <v>44.400000000000006</v>
      </c>
      <c r="EP7" s="233"/>
      <c r="EQ7" s="233"/>
      <c r="ER7" s="111">
        <v>42.6</v>
      </c>
      <c r="ES7" s="233"/>
      <c r="ET7" s="233"/>
      <c r="EU7" s="111">
        <v>38.400000000000006</v>
      </c>
      <c r="EV7" s="233"/>
      <c r="EW7" s="233"/>
      <c r="EX7" s="111">
        <v>45.72</v>
      </c>
      <c r="EY7" s="233"/>
      <c r="EZ7" s="233"/>
      <c r="FA7" s="111">
        <v>46.150000000000006</v>
      </c>
      <c r="FB7" s="233"/>
      <c r="FC7" s="233"/>
    </row>
    <row r="8" spans="2:159" s="111" customFormat="1" ht="16.5" thickBot="1">
      <c r="B8" s="234"/>
      <c r="C8" s="235" t="s">
        <v>736</v>
      </c>
      <c r="D8" s="236">
        <v>24</v>
      </c>
      <c r="E8" s="234"/>
      <c r="F8" s="234"/>
      <c r="G8" s="236">
        <v>56</v>
      </c>
      <c r="H8" s="234"/>
      <c r="I8" s="234"/>
      <c r="J8" s="236">
        <v>2226</v>
      </c>
      <c r="K8" s="234"/>
      <c r="L8" s="234"/>
      <c r="M8" s="236">
        <v>29</v>
      </c>
      <c r="N8" s="234"/>
      <c r="O8" s="234"/>
      <c r="P8" s="236">
        <v>2012</v>
      </c>
      <c r="Q8" s="234"/>
      <c r="R8" s="234"/>
      <c r="S8" s="236">
        <v>2337</v>
      </c>
      <c r="T8" s="234"/>
      <c r="U8" s="234"/>
      <c r="V8" s="236">
        <v>46</v>
      </c>
      <c r="W8" s="234"/>
      <c r="X8" s="234"/>
      <c r="Y8" s="236">
        <v>32</v>
      </c>
      <c r="Z8" s="234"/>
      <c r="AA8" s="234"/>
      <c r="AB8" s="236">
        <v>67</v>
      </c>
      <c r="AC8" s="234"/>
      <c r="AD8" s="234"/>
      <c r="AE8" s="236">
        <v>21</v>
      </c>
      <c r="AF8" s="234"/>
      <c r="AG8" s="234"/>
      <c r="AH8" s="236">
        <v>10</v>
      </c>
      <c r="AI8" s="234"/>
      <c r="AJ8" s="234"/>
      <c r="AK8" s="236">
        <v>10</v>
      </c>
      <c r="AL8" s="234"/>
      <c r="AM8" s="234"/>
      <c r="AN8" s="236">
        <v>9</v>
      </c>
      <c r="AO8" s="234"/>
      <c r="AP8" s="234"/>
      <c r="AQ8" s="236">
        <v>10</v>
      </c>
      <c r="AR8" s="234"/>
      <c r="AS8" s="234"/>
      <c r="AT8" s="236">
        <v>13</v>
      </c>
      <c r="AU8" s="234"/>
      <c r="AV8" s="234"/>
      <c r="AW8" s="236">
        <v>9</v>
      </c>
      <c r="AX8" s="234"/>
      <c r="AY8" s="234"/>
      <c r="AZ8" s="236">
        <v>9</v>
      </c>
      <c r="BA8" s="234"/>
      <c r="BB8" s="234"/>
      <c r="BC8" s="236">
        <v>10</v>
      </c>
      <c r="BD8" s="234"/>
      <c r="BE8" s="234"/>
      <c r="BF8" s="236">
        <v>4</v>
      </c>
      <c r="BG8" s="234"/>
      <c r="BH8" s="234"/>
      <c r="BI8" s="236">
        <v>15</v>
      </c>
      <c r="BJ8" s="234"/>
      <c r="BK8" s="234"/>
      <c r="BL8" s="236">
        <v>18</v>
      </c>
      <c r="BM8" s="234"/>
      <c r="BN8" s="234"/>
      <c r="BO8" s="236">
        <v>13</v>
      </c>
      <c r="BP8" s="234"/>
      <c r="BQ8" s="234"/>
      <c r="BR8" s="236">
        <v>78</v>
      </c>
      <c r="BS8" s="234"/>
      <c r="BT8" s="234"/>
      <c r="BU8" s="236">
        <v>18</v>
      </c>
      <c r="BV8" s="234"/>
      <c r="BW8" s="234"/>
      <c r="BX8" s="236">
        <v>1</v>
      </c>
      <c r="BY8" s="234"/>
      <c r="BZ8" s="234"/>
      <c r="CA8" s="236">
        <v>1</v>
      </c>
      <c r="CB8" s="234"/>
      <c r="CC8" s="234"/>
      <c r="CD8" s="236">
        <v>11</v>
      </c>
      <c r="CE8" s="234"/>
      <c r="CF8" s="234"/>
      <c r="CG8" s="236">
        <v>9</v>
      </c>
      <c r="CH8" s="234"/>
      <c r="CI8" s="234"/>
      <c r="CJ8" s="236">
        <v>34</v>
      </c>
      <c r="CK8" s="234"/>
      <c r="CL8" s="234"/>
      <c r="CM8" s="236">
        <v>21</v>
      </c>
      <c r="CN8" s="234"/>
      <c r="CO8" s="234"/>
      <c r="CP8" s="236">
        <v>29</v>
      </c>
      <c r="CQ8" s="234"/>
      <c r="CR8" s="234"/>
      <c r="CS8" s="236">
        <v>19</v>
      </c>
      <c r="CT8" s="234"/>
      <c r="CU8" s="234"/>
      <c r="CV8" s="236">
        <v>9</v>
      </c>
      <c r="CW8" s="234"/>
      <c r="CX8" s="234"/>
      <c r="CY8" s="236">
        <v>10</v>
      </c>
      <c r="CZ8" s="234"/>
      <c r="DA8" s="234"/>
      <c r="DB8" s="236">
        <v>8</v>
      </c>
      <c r="DC8" s="234"/>
      <c r="DD8" s="234"/>
      <c r="DE8" s="236">
        <v>7</v>
      </c>
      <c r="DF8" s="234"/>
      <c r="DG8" s="234"/>
      <c r="DH8" s="236">
        <v>8</v>
      </c>
      <c r="DI8" s="234"/>
      <c r="DJ8" s="234"/>
      <c r="DK8" s="236">
        <v>11</v>
      </c>
      <c r="DL8" s="234"/>
      <c r="DM8" s="234"/>
      <c r="DN8" s="236">
        <v>12</v>
      </c>
      <c r="DO8" s="234"/>
      <c r="DP8" s="234"/>
      <c r="DQ8" s="236">
        <v>12</v>
      </c>
      <c r="DR8" s="234"/>
      <c r="DS8" s="234"/>
      <c r="DT8" s="236">
        <v>9</v>
      </c>
      <c r="DU8" s="234"/>
      <c r="DV8" s="234"/>
      <c r="DW8" s="236">
        <v>11</v>
      </c>
      <c r="DX8" s="234"/>
      <c r="DY8" s="234"/>
      <c r="DZ8" s="236">
        <v>12</v>
      </c>
      <c r="EA8" s="234"/>
      <c r="EB8" s="234"/>
      <c r="EC8" s="236">
        <v>14</v>
      </c>
      <c r="ED8" s="234"/>
      <c r="EE8" s="234"/>
      <c r="EF8" s="236">
        <v>10</v>
      </c>
      <c r="EG8" s="234"/>
      <c r="EH8" s="234"/>
      <c r="EI8" s="236">
        <v>9</v>
      </c>
      <c r="EJ8" s="234"/>
      <c r="EK8" s="234"/>
      <c r="EL8" s="236">
        <v>8</v>
      </c>
      <c r="EM8" s="234"/>
      <c r="EN8" s="234"/>
      <c r="EO8" s="236">
        <v>29</v>
      </c>
      <c r="EP8" s="234"/>
      <c r="EQ8" s="234"/>
      <c r="ER8" s="236">
        <v>1</v>
      </c>
      <c r="ES8" s="234"/>
      <c r="ET8" s="234"/>
      <c r="EU8" s="236">
        <v>26</v>
      </c>
      <c r="EV8" s="234"/>
      <c r="EW8" s="234"/>
      <c r="EX8" s="236">
        <v>1</v>
      </c>
      <c r="EY8" s="234"/>
      <c r="EZ8" s="234"/>
      <c r="FA8" s="236">
        <v>1</v>
      </c>
      <c r="FB8" s="234"/>
      <c r="FC8" s="234"/>
    </row>
    <row r="9" spans="2:159">
      <c r="B9" s="68" t="s">
        <v>539</v>
      </c>
      <c r="C9" s="68" t="s">
        <v>737</v>
      </c>
      <c r="D9" s="237" t="s">
        <v>738</v>
      </c>
      <c r="E9" s="238" t="s">
        <v>739</v>
      </c>
      <c r="F9" s="238" t="s">
        <v>740</v>
      </c>
      <c r="G9" s="237" t="s">
        <v>741</v>
      </c>
      <c r="H9" s="238" t="s">
        <v>739</v>
      </c>
      <c r="I9" s="238" t="s">
        <v>740</v>
      </c>
      <c r="J9" s="237" t="s">
        <v>742</v>
      </c>
      <c r="K9" s="238" t="s">
        <v>739</v>
      </c>
      <c r="L9" s="238" t="s">
        <v>740</v>
      </c>
      <c r="M9" s="237" t="s">
        <v>743</v>
      </c>
      <c r="N9" s="238" t="s">
        <v>739</v>
      </c>
      <c r="O9" s="238" t="s">
        <v>740</v>
      </c>
      <c r="P9" s="237" t="s">
        <v>744</v>
      </c>
      <c r="Q9" s="238" t="s">
        <v>739</v>
      </c>
      <c r="R9" s="238" t="s">
        <v>740</v>
      </c>
      <c r="S9" s="237" t="s">
        <v>745</v>
      </c>
      <c r="T9" s="238" t="s">
        <v>739</v>
      </c>
      <c r="U9" s="238" t="s">
        <v>740</v>
      </c>
      <c r="V9" s="237" t="s">
        <v>746</v>
      </c>
      <c r="W9" s="238" t="s">
        <v>739</v>
      </c>
      <c r="X9" s="238" t="s">
        <v>740</v>
      </c>
      <c r="Y9" s="237" t="s">
        <v>747</v>
      </c>
      <c r="Z9" s="238" t="s">
        <v>739</v>
      </c>
      <c r="AA9" s="238" t="s">
        <v>740</v>
      </c>
      <c r="AB9" s="237" t="s">
        <v>748</v>
      </c>
      <c r="AC9" s="238" t="s">
        <v>739</v>
      </c>
      <c r="AD9" s="238" t="s">
        <v>740</v>
      </c>
      <c r="AE9" s="237" t="s">
        <v>749</v>
      </c>
      <c r="AF9" s="238" t="s">
        <v>739</v>
      </c>
      <c r="AG9" s="238" t="s">
        <v>740</v>
      </c>
      <c r="AH9" s="237" t="s">
        <v>750</v>
      </c>
      <c r="AI9" s="238" t="s">
        <v>739</v>
      </c>
      <c r="AJ9" s="238" t="s">
        <v>740</v>
      </c>
      <c r="AK9" s="237" t="s">
        <v>751</v>
      </c>
      <c r="AL9" s="238" t="s">
        <v>739</v>
      </c>
      <c r="AM9" s="238" t="s">
        <v>740</v>
      </c>
      <c r="AN9" s="237" t="s">
        <v>752</v>
      </c>
      <c r="AO9" s="238" t="s">
        <v>739</v>
      </c>
      <c r="AP9" s="238" t="s">
        <v>740</v>
      </c>
      <c r="AQ9" s="237" t="s">
        <v>753</v>
      </c>
      <c r="AR9" s="238" t="s">
        <v>739</v>
      </c>
      <c r="AS9" s="238" t="s">
        <v>740</v>
      </c>
      <c r="AT9" s="237" t="s">
        <v>754</v>
      </c>
      <c r="AU9" s="238" t="s">
        <v>739</v>
      </c>
      <c r="AV9" s="238" t="s">
        <v>740</v>
      </c>
      <c r="AW9" s="237" t="s">
        <v>755</v>
      </c>
      <c r="AX9" s="238" t="s">
        <v>739</v>
      </c>
      <c r="AY9" s="238" t="s">
        <v>740</v>
      </c>
      <c r="AZ9" s="237" t="s">
        <v>756</v>
      </c>
      <c r="BA9" s="238" t="s">
        <v>739</v>
      </c>
      <c r="BB9" s="238" t="s">
        <v>740</v>
      </c>
      <c r="BC9" s="237" t="s">
        <v>757</v>
      </c>
      <c r="BD9" s="238" t="s">
        <v>739</v>
      </c>
      <c r="BE9" s="238" t="s">
        <v>740</v>
      </c>
      <c r="BF9" s="237" t="s">
        <v>758</v>
      </c>
      <c r="BG9" s="238" t="s">
        <v>739</v>
      </c>
      <c r="BH9" s="238" t="s">
        <v>740</v>
      </c>
      <c r="BI9" s="237" t="s">
        <v>759</v>
      </c>
      <c r="BJ9" s="238" t="s">
        <v>739</v>
      </c>
      <c r="BK9" s="238" t="s">
        <v>740</v>
      </c>
      <c r="BL9" s="237" t="s">
        <v>760</v>
      </c>
      <c r="BM9" s="238" t="s">
        <v>739</v>
      </c>
      <c r="BN9" s="238" t="s">
        <v>740</v>
      </c>
      <c r="BO9" s="237" t="s">
        <v>761</v>
      </c>
      <c r="BP9" s="238" t="s">
        <v>739</v>
      </c>
      <c r="BQ9" s="238" t="s">
        <v>740</v>
      </c>
      <c r="BR9" s="237" t="s">
        <v>762</v>
      </c>
      <c r="BS9" s="238" t="s">
        <v>739</v>
      </c>
      <c r="BT9" s="238" t="s">
        <v>740</v>
      </c>
      <c r="BU9" s="237" t="s">
        <v>763</v>
      </c>
      <c r="BV9" s="238" t="s">
        <v>739</v>
      </c>
      <c r="BW9" s="238" t="s">
        <v>740</v>
      </c>
      <c r="BX9" s="237" t="s">
        <v>764</v>
      </c>
      <c r="BY9" s="238" t="s">
        <v>739</v>
      </c>
      <c r="BZ9" s="238" t="s">
        <v>740</v>
      </c>
      <c r="CA9" s="237" t="s">
        <v>765</v>
      </c>
      <c r="CB9" s="238" t="s">
        <v>739</v>
      </c>
      <c r="CC9" s="238" t="s">
        <v>740</v>
      </c>
      <c r="CD9" s="237" t="s">
        <v>766</v>
      </c>
      <c r="CE9" s="238" t="s">
        <v>739</v>
      </c>
      <c r="CF9" s="238" t="s">
        <v>740</v>
      </c>
      <c r="CG9" s="237" t="s">
        <v>767</v>
      </c>
      <c r="CH9" s="238" t="s">
        <v>739</v>
      </c>
      <c r="CI9" s="238" t="s">
        <v>740</v>
      </c>
      <c r="CJ9" s="237" t="s">
        <v>768</v>
      </c>
      <c r="CK9" s="238" t="s">
        <v>739</v>
      </c>
      <c r="CL9" s="238" t="s">
        <v>740</v>
      </c>
      <c r="CM9" s="237" t="s">
        <v>769</v>
      </c>
      <c r="CN9" s="238" t="s">
        <v>739</v>
      </c>
      <c r="CO9" s="238" t="s">
        <v>740</v>
      </c>
      <c r="CP9" s="237" t="s">
        <v>770</v>
      </c>
      <c r="CQ9" s="238" t="s">
        <v>739</v>
      </c>
      <c r="CR9" s="238" t="s">
        <v>740</v>
      </c>
      <c r="CS9" s="237" t="s">
        <v>771</v>
      </c>
      <c r="CT9" s="238" t="s">
        <v>739</v>
      </c>
      <c r="CU9" s="238" t="s">
        <v>740</v>
      </c>
      <c r="CV9" s="237" t="s">
        <v>772</v>
      </c>
      <c r="CW9" s="238" t="s">
        <v>739</v>
      </c>
      <c r="CX9" s="238" t="s">
        <v>740</v>
      </c>
      <c r="CY9" s="237" t="s">
        <v>773</v>
      </c>
      <c r="CZ9" s="238" t="s">
        <v>739</v>
      </c>
      <c r="DA9" s="238" t="s">
        <v>740</v>
      </c>
      <c r="DB9" s="237" t="s">
        <v>774</v>
      </c>
      <c r="DC9" s="238" t="s">
        <v>739</v>
      </c>
      <c r="DD9" s="238" t="s">
        <v>740</v>
      </c>
      <c r="DE9" s="237" t="s">
        <v>775</v>
      </c>
      <c r="DF9" s="238" t="s">
        <v>739</v>
      </c>
      <c r="DG9" s="238" t="s">
        <v>740</v>
      </c>
      <c r="DH9" s="237" t="s">
        <v>776</v>
      </c>
      <c r="DI9" s="238" t="s">
        <v>739</v>
      </c>
      <c r="DJ9" s="238" t="s">
        <v>740</v>
      </c>
      <c r="DK9" s="237" t="s">
        <v>777</v>
      </c>
      <c r="DL9" s="238" t="s">
        <v>739</v>
      </c>
      <c r="DM9" s="238" t="s">
        <v>740</v>
      </c>
      <c r="DN9" s="237" t="s">
        <v>778</v>
      </c>
      <c r="DO9" s="238" t="s">
        <v>739</v>
      </c>
      <c r="DP9" s="238" t="s">
        <v>740</v>
      </c>
      <c r="DQ9" s="237" t="s">
        <v>779</v>
      </c>
      <c r="DR9" s="238" t="s">
        <v>739</v>
      </c>
      <c r="DS9" s="238" t="s">
        <v>740</v>
      </c>
      <c r="DT9" s="237" t="s">
        <v>780</v>
      </c>
      <c r="DU9" s="238" t="s">
        <v>739</v>
      </c>
      <c r="DV9" s="238" t="s">
        <v>740</v>
      </c>
      <c r="DW9" s="237" t="s">
        <v>781</v>
      </c>
      <c r="DX9" s="238" t="s">
        <v>739</v>
      </c>
      <c r="DY9" s="238" t="s">
        <v>740</v>
      </c>
      <c r="DZ9" s="237" t="s">
        <v>782</v>
      </c>
      <c r="EA9" s="238" t="s">
        <v>739</v>
      </c>
      <c r="EB9" s="238" t="s">
        <v>740</v>
      </c>
      <c r="EC9" s="237" t="s">
        <v>783</v>
      </c>
      <c r="ED9" s="238" t="s">
        <v>739</v>
      </c>
      <c r="EE9" s="238" t="s">
        <v>740</v>
      </c>
      <c r="EF9" s="237" t="s">
        <v>784</v>
      </c>
      <c r="EG9" s="238" t="s">
        <v>739</v>
      </c>
      <c r="EH9" s="238" t="s">
        <v>740</v>
      </c>
      <c r="EI9" s="237" t="s">
        <v>785</v>
      </c>
      <c r="EJ9" s="238" t="s">
        <v>739</v>
      </c>
      <c r="EK9" s="238" t="s">
        <v>740</v>
      </c>
      <c r="EL9" s="237" t="s">
        <v>786</v>
      </c>
      <c r="EM9" s="238" t="s">
        <v>739</v>
      </c>
      <c r="EN9" s="238" t="s">
        <v>740</v>
      </c>
      <c r="EO9" s="237" t="s">
        <v>787</v>
      </c>
      <c r="EP9" s="238" t="s">
        <v>739</v>
      </c>
      <c r="EQ9" s="238" t="s">
        <v>740</v>
      </c>
      <c r="ER9" s="237" t="s">
        <v>788</v>
      </c>
      <c r="ES9" s="238" t="s">
        <v>739</v>
      </c>
      <c r="ET9" s="238" t="s">
        <v>740</v>
      </c>
      <c r="EU9" s="237" t="s">
        <v>789</v>
      </c>
      <c r="EV9" s="238" t="s">
        <v>739</v>
      </c>
      <c r="EW9" s="238" t="s">
        <v>740</v>
      </c>
      <c r="EX9" s="237" t="s">
        <v>790</v>
      </c>
      <c r="EY9" s="238" t="s">
        <v>739</v>
      </c>
      <c r="EZ9" s="238" t="s">
        <v>740</v>
      </c>
      <c r="FA9" s="237" t="s">
        <v>791</v>
      </c>
      <c r="FB9" s="238" t="s">
        <v>739</v>
      </c>
      <c r="FC9" s="238" t="s">
        <v>740</v>
      </c>
    </row>
    <row r="10" spans="2:159">
      <c r="B10" s="1064" t="s">
        <v>207</v>
      </c>
      <c r="C10" s="1064"/>
      <c r="D10" s="239"/>
      <c r="E10" s="240"/>
      <c r="F10" s="240"/>
      <c r="G10" s="239"/>
      <c r="H10" s="240"/>
      <c r="I10" s="240"/>
      <c r="J10" s="239"/>
      <c r="K10" s="240"/>
      <c r="L10" s="240"/>
      <c r="M10" s="239"/>
      <c r="N10" s="240"/>
      <c r="O10" s="240"/>
      <c r="P10" s="239"/>
      <c r="Q10" s="240"/>
      <c r="R10" s="240"/>
      <c r="S10" s="239"/>
      <c r="T10" s="240"/>
      <c r="U10" s="240"/>
      <c r="V10" s="239"/>
      <c r="W10" s="240"/>
      <c r="X10" s="240"/>
      <c r="Y10" s="239"/>
      <c r="Z10" s="240"/>
      <c r="AA10" s="240"/>
      <c r="AB10" s="239"/>
      <c r="AC10" s="240"/>
      <c r="AD10" s="240"/>
      <c r="AE10" s="239"/>
      <c r="AF10" s="240"/>
      <c r="AG10" s="240"/>
      <c r="AH10" s="239"/>
      <c r="AI10" s="240"/>
      <c r="AJ10" s="240"/>
      <c r="AK10" s="239"/>
      <c r="AL10" s="240"/>
      <c r="AM10" s="240"/>
      <c r="AN10" s="239"/>
      <c r="AO10" s="240"/>
      <c r="AP10" s="240"/>
      <c r="AQ10" s="239"/>
      <c r="AR10" s="240"/>
      <c r="AS10" s="240"/>
      <c r="AT10" s="239"/>
      <c r="AU10" s="240"/>
      <c r="AV10" s="240"/>
      <c r="AW10" s="239"/>
      <c r="AX10" s="240"/>
      <c r="AY10" s="240"/>
      <c r="AZ10" s="239"/>
      <c r="BA10" s="240"/>
      <c r="BB10" s="240"/>
      <c r="BC10" s="239"/>
      <c r="BD10" s="240"/>
      <c r="BE10" s="240"/>
      <c r="BF10" s="239"/>
      <c r="BG10" s="240"/>
      <c r="BH10" s="240"/>
      <c r="BI10" s="239"/>
      <c r="BJ10" s="240"/>
      <c r="BK10" s="240"/>
      <c r="BL10" s="239"/>
      <c r="BM10" s="240"/>
      <c r="BN10" s="240"/>
      <c r="BO10" s="239"/>
      <c r="BP10" s="240"/>
      <c r="BQ10" s="240"/>
      <c r="BR10" s="239"/>
      <c r="BS10" s="240"/>
      <c r="BT10" s="240"/>
      <c r="BU10" s="239"/>
      <c r="BV10" s="240"/>
      <c r="BW10" s="240"/>
      <c r="BX10" s="239"/>
      <c r="BY10" s="240"/>
      <c r="BZ10" s="240"/>
      <c r="CA10" s="239"/>
      <c r="CB10" s="240"/>
      <c r="CC10" s="240"/>
      <c r="CD10" s="239"/>
      <c r="CE10" s="240"/>
      <c r="CF10" s="240"/>
      <c r="CG10" s="239"/>
      <c r="CH10" s="240"/>
      <c r="CI10" s="240"/>
      <c r="CJ10" s="239"/>
      <c r="CK10" s="240"/>
      <c r="CL10" s="240"/>
      <c r="CM10" s="239"/>
      <c r="CN10" s="240"/>
      <c r="CO10" s="240"/>
      <c r="CP10" s="239"/>
      <c r="CQ10" s="240"/>
      <c r="CR10" s="240"/>
      <c r="CS10" s="239"/>
      <c r="CT10" s="240"/>
      <c r="CU10" s="240"/>
      <c r="CV10" s="239"/>
      <c r="CW10" s="240"/>
      <c r="CX10" s="240"/>
      <c r="CY10" s="239"/>
      <c r="CZ10" s="240"/>
      <c r="DA10" s="240"/>
      <c r="DB10" s="239"/>
      <c r="DC10" s="240"/>
      <c r="DD10" s="240"/>
      <c r="DE10" s="239"/>
      <c r="DF10" s="240"/>
      <c r="DG10" s="240"/>
      <c r="DH10" s="239"/>
      <c r="DI10" s="240"/>
      <c r="DJ10" s="240"/>
      <c r="DK10" s="239"/>
      <c r="DL10" s="240"/>
      <c r="DM10" s="240"/>
      <c r="DN10" s="239"/>
      <c r="DO10" s="240"/>
      <c r="DP10" s="240"/>
      <c r="DQ10" s="239"/>
      <c r="DR10" s="240"/>
      <c r="DS10" s="240"/>
      <c r="DT10" s="239"/>
      <c r="DU10" s="240"/>
      <c r="DV10" s="240"/>
      <c r="DW10" s="239"/>
      <c r="DX10" s="240"/>
      <c r="DY10" s="240"/>
      <c r="DZ10" s="239"/>
      <c r="EA10" s="240"/>
      <c r="EB10" s="240"/>
      <c r="EC10" s="239"/>
      <c r="ED10" s="240"/>
      <c r="EE10" s="240"/>
      <c r="EF10" s="239"/>
      <c r="EG10" s="240"/>
      <c r="EH10" s="240"/>
      <c r="EI10" s="239"/>
      <c r="EJ10" s="240"/>
      <c r="EK10" s="240"/>
      <c r="EL10" s="239"/>
      <c r="EM10" s="240"/>
      <c r="EN10" s="240"/>
      <c r="EO10" s="239"/>
      <c r="EP10" s="240"/>
      <c r="EQ10" s="240"/>
      <c r="ER10" s="239"/>
      <c r="ES10" s="240"/>
      <c r="ET10" s="240"/>
      <c r="EU10" s="239"/>
      <c r="EV10" s="240"/>
      <c r="EW10" s="240"/>
      <c r="EX10" s="239"/>
      <c r="EY10" s="240"/>
      <c r="EZ10" s="240"/>
      <c r="FA10" s="239"/>
      <c r="FB10" s="240"/>
      <c r="FC10" s="240"/>
    </row>
    <row r="11" spans="2:159">
      <c r="B11" s="1065" t="s">
        <v>792</v>
      </c>
      <c r="C11" s="1065"/>
      <c r="D11" s="241">
        <v>0.81314917262704389</v>
      </c>
      <c r="E11" s="241"/>
      <c r="F11" s="241"/>
      <c r="G11" s="241">
        <v>1.2631049025485257</v>
      </c>
      <c r="H11" s="241"/>
      <c r="I11" s="241"/>
      <c r="J11" s="241">
        <v>1.8850595455796195</v>
      </c>
      <c r="K11" s="241"/>
      <c r="L11" s="241"/>
      <c r="M11" s="241">
        <v>0.16199476481569994</v>
      </c>
      <c r="N11" s="241"/>
      <c r="O11" s="241"/>
      <c r="P11" s="241">
        <v>0.3466049404181703</v>
      </c>
      <c r="Q11" s="241"/>
      <c r="R11" s="241"/>
      <c r="S11" s="241">
        <v>120.26890545245438</v>
      </c>
      <c r="T11" s="241"/>
      <c r="U11" s="241"/>
      <c r="V11" s="241">
        <v>4.4228105011617096</v>
      </c>
      <c r="W11" s="241"/>
      <c r="X11" s="241"/>
      <c r="Y11" s="241">
        <v>24.05751645262335</v>
      </c>
      <c r="Z11" s="241"/>
      <c r="AA11" s="241"/>
      <c r="AB11" s="241">
        <v>36.790874839635869</v>
      </c>
      <c r="AC11" s="241"/>
      <c r="AD11" s="241"/>
      <c r="AE11" s="241">
        <v>24.430126040201092</v>
      </c>
      <c r="AF11" s="241"/>
      <c r="AG11" s="241"/>
      <c r="AH11" s="241">
        <v>8.1335279006403388E-2</v>
      </c>
      <c r="AI11" s="241"/>
      <c r="AJ11" s="241"/>
      <c r="AK11" s="241">
        <v>0.24482719060895453</v>
      </c>
      <c r="AL11" s="241"/>
      <c r="AM11" s="241"/>
      <c r="AN11" s="241">
        <v>3.808655418756305E-2</v>
      </c>
      <c r="AO11" s="241"/>
      <c r="AP11" s="241"/>
      <c r="AQ11" s="241">
        <v>1.164800758547998</v>
      </c>
      <c r="AR11" s="241"/>
      <c r="AS11" s="241"/>
      <c r="AT11" s="241">
        <v>0.21820831617317182</v>
      </c>
      <c r="AU11" s="241"/>
      <c r="AV11" s="241"/>
      <c r="AW11" s="241">
        <v>0.38087291248266725</v>
      </c>
      <c r="AX11" s="241"/>
      <c r="AY11" s="241"/>
      <c r="AZ11" s="241">
        <v>1.4713191955557734</v>
      </c>
      <c r="BA11" s="241"/>
      <c r="BB11" s="241"/>
      <c r="BC11" s="241">
        <v>8.3400681741363919E-3</v>
      </c>
      <c r="BD11" s="241"/>
      <c r="BE11" s="241"/>
      <c r="BF11" s="241">
        <v>0.14769921667990363</v>
      </c>
      <c r="BG11" s="241"/>
      <c r="BH11" s="241"/>
      <c r="BI11" s="241">
        <v>8.9268168653963031E-2</v>
      </c>
      <c r="BJ11" s="241"/>
      <c r="BK11" s="241"/>
      <c r="BL11" s="241">
        <v>0.12642387586321394</v>
      </c>
      <c r="BM11" s="241"/>
      <c r="BN11" s="241"/>
      <c r="BO11" s="241">
        <v>1.9701615878934119E-2</v>
      </c>
      <c r="BP11" s="241"/>
      <c r="BQ11" s="241"/>
      <c r="BR11" s="241">
        <v>0.10149165736746241</v>
      </c>
      <c r="BS11" s="241"/>
      <c r="BT11" s="241"/>
      <c r="BU11" s="241">
        <v>6.5711690845151674E-2</v>
      </c>
      <c r="BV11" s="241"/>
      <c r="BW11" s="241"/>
      <c r="BX11" s="241">
        <v>0.59245402782560974</v>
      </c>
      <c r="BY11" s="241"/>
      <c r="BZ11" s="241"/>
      <c r="CA11" s="241">
        <v>7.499417718666042E-3</v>
      </c>
      <c r="CB11" s="241"/>
      <c r="CC11" s="241"/>
      <c r="CD11" s="241">
        <v>2.623368096253304E-3</v>
      </c>
      <c r="CE11" s="241"/>
      <c r="CF11" s="241"/>
      <c r="CG11" s="241">
        <v>3.0305228330976103E-3</v>
      </c>
      <c r="CH11" s="241"/>
      <c r="CI11" s="241"/>
      <c r="CJ11" s="241">
        <v>1.238807591505344E-3</v>
      </c>
      <c r="CK11" s="241"/>
      <c r="CL11" s="241"/>
      <c r="CM11" s="241">
        <v>6.0570062326060266E-3</v>
      </c>
      <c r="CN11" s="241"/>
      <c r="CO11" s="241"/>
      <c r="CP11" s="241">
        <v>3.2584834294435677E-2</v>
      </c>
      <c r="CQ11" s="241"/>
      <c r="CR11" s="241"/>
      <c r="CS11" s="241">
        <v>1.7600426444122564E-2</v>
      </c>
      <c r="CT11" s="241"/>
      <c r="CU11" s="241"/>
      <c r="CV11" s="241">
        <v>8.3868908849898532E-3</v>
      </c>
      <c r="CW11" s="241"/>
      <c r="CX11" s="241"/>
      <c r="CY11" s="241">
        <v>1.0365197298836792E-3</v>
      </c>
      <c r="CZ11" s="241"/>
      <c r="DA11" s="241"/>
      <c r="DB11" s="241">
        <v>8.6747897872038737E-4</v>
      </c>
      <c r="DC11" s="241"/>
      <c r="DD11" s="241"/>
      <c r="DE11" s="241">
        <v>6.3426962276013233E-4</v>
      </c>
      <c r="DF11" s="241"/>
      <c r="DG11" s="241"/>
      <c r="DH11" s="241">
        <v>3.8363844718814254E-3</v>
      </c>
      <c r="DI11" s="241"/>
      <c r="DJ11" s="241"/>
      <c r="DK11" s="241">
        <v>2.9830843046330033E-3</v>
      </c>
      <c r="DL11" s="241"/>
      <c r="DM11" s="241"/>
      <c r="DN11" s="241">
        <v>1.2813288494316699E-3</v>
      </c>
      <c r="DO11" s="241"/>
      <c r="DP11" s="241"/>
      <c r="DQ11" s="241">
        <v>3.4390638078584971E-3</v>
      </c>
      <c r="DR11" s="241"/>
      <c r="DS11" s="241"/>
      <c r="DT11" s="241">
        <v>9.3693736563351662E-4</v>
      </c>
      <c r="DU11" s="241"/>
      <c r="DV11" s="241"/>
      <c r="DW11" s="241">
        <v>1.7645271097788365E-3</v>
      </c>
      <c r="DX11" s="241"/>
      <c r="DY11" s="241"/>
      <c r="DZ11" s="241">
        <v>6.6798578992577882E-4</v>
      </c>
      <c r="EA11" s="241"/>
      <c r="EB11" s="241"/>
      <c r="EC11" s="241">
        <v>1.7025982536002858E-3</v>
      </c>
      <c r="ED11" s="241"/>
      <c r="EE11" s="241"/>
      <c r="EF11" s="241">
        <v>6.91199162273279E-4</v>
      </c>
      <c r="EG11" s="241"/>
      <c r="EH11" s="241"/>
      <c r="EI11" s="241">
        <v>3.1394291133902013E-3</v>
      </c>
      <c r="EJ11" s="241"/>
      <c r="EK11" s="241"/>
      <c r="EL11" s="241">
        <v>6.7632920961685592E-4</v>
      </c>
      <c r="EM11" s="241"/>
      <c r="EN11" s="241"/>
      <c r="EO11" s="241">
        <v>4.3231885982763169E-3</v>
      </c>
      <c r="EP11" s="241"/>
      <c r="EQ11" s="241"/>
      <c r="ER11" s="241">
        <v>7.8182540338215586E-3</v>
      </c>
      <c r="ES11" s="241"/>
      <c r="ET11" s="241"/>
      <c r="EU11" s="241">
        <v>5.2261360542224964E-3</v>
      </c>
      <c r="EV11" s="241"/>
      <c r="EW11" s="241"/>
      <c r="EX11" s="241">
        <v>1.2607832355070743E-3</v>
      </c>
      <c r="EY11" s="241"/>
      <c r="EZ11" s="241"/>
      <c r="FA11" s="241">
        <v>8.6746994690200055E-4</v>
      </c>
      <c r="FB11" s="68"/>
      <c r="FC11" s="68"/>
    </row>
    <row r="12" spans="2:159">
      <c r="B12" s="1036" t="s">
        <v>793</v>
      </c>
      <c r="C12" s="15" t="s">
        <v>165</v>
      </c>
      <c r="D12" s="242">
        <v>469.18116377257991</v>
      </c>
      <c r="E12" s="5"/>
      <c r="F12" s="5"/>
      <c r="G12" s="242">
        <v>351.34418758795516</v>
      </c>
      <c r="H12" s="5"/>
      <c r="I12" s="5"/>
      <c r="J12" s="242">
        <v>99552.831156887172</v>
      </c>
      <c r="K12" s="5"/>
      <c r="L12" s="5"/>
      <c r="M12" s="242">
        <v>432.47529451301045</v>
      </c>
      <c r="N12" s="5"/>
      <c r="O12" s="5"/>
      <c r="P12" s="242">
        <v>10693.42327128125</v>
      </c>
      <c r="Q12" s="5"/>
      <c r="R12" s="5"/>
      <c r="S12" s="242">
        <v>326944.61750661058</v>
      </c>
      <c r="T12" s="5"/>
      <c r="U12" s="5"/>
      <c r="V12" s="242">
        <v>413.81183976432465</v>
      </c>
      <c r="W12" s="5"/>
      <c r="X12" s="5"/>
      <c r="Y12" s="242">
        <v>575.38795477993119</v>
      </c>
      <c r="Z12" s="5"/>
      <c r="AA12" s="5"/>
      <c r="AB12" s="242">
        <v>274.9242738739452</v>
      </c>
      <c r="AC12" s="5"/>
      <c r="AD12" s="5"/>
      <c r="AE12" s="242">
        <v>484.05578949419231</v>
      </c>
      <c r="AF12" s="5"/>
      <c r="AG12" s="5"/>
      <c r="AH12" s="242">
        <v>455.08213688434711</v>
      </c>
      <c r="AI12" s="5"/>
      <c r="AJ12" s="5"/>
      <c r="AK12" s="242">
        <v>452.51214896234575</v>
      </c>
      <c r="AL12" s="5"/>
      <c r="AM12" s="5"/>
      <c r="AN12" s="242">
        <v>450.52502946953734</v>
      </c>
      <c r="AO12" s="5"/>
      <c r="AP12" s="5"/>
      <c r="AQ12" s="242">
        <v>409.45877394954613</v>
      </c>
      <c r="AR12" s="5"/>
      <c r="AS12" s="5"/>
      <c r="AT12" s="242">
        <v>444.856666323578</v>
      </c>
      <c r="AU12" s="5"/>
      <c r="AV12" s="5"/>
      <c r="AW12" s="242">
        <v>459.10610283991718</v>
      </c>
      <c r="AX12" s="5"/>
      <c r="AY12" s="5"/>
      <c r="AZ12" s="242">
        <v>458.19239622735091</v>
      </c>
      <c r="BA12" s="5"/>
      <c r="BB12" s="5"/>
      <c r="BC12" s="242">
        <v>410.29739685766549</v>
      </c>
      <c r="BD12" s="5"/>
      <c r="BE12" s="5"/>
      <c r="BF12" s="242">
        <v>459.30943960871184</v>
      </c>
      <c r="BG12" s="5"/>
      <c r="BH12" s="5"/>
      <c r="BI12" s="242">
        <v>441.5475845221124</v>
      </c>
      <c r="BJ12" s="5"/>
      <c r="BK12" s="5"/>
      <c r="BL12" s="242">
        <v>460.35921664583623</v>
      </c>
      <c r="BM12" s="5"/>
      <c r="BN12" s="5"/>
      <c r="BO12" s="242">
        <v>433.67411792868791</v>
      </c>
      <c r="BP12" s="5"/>
      <c r="BQ12" s="5"/>
      <c r="BR12" s="242">
        <v>447.27743038390776</v>
      </c>
      <c r="BS12" s="5"/>
      <c r="BT12" s="5"/>
      <c r="BU12" s="242">
        <v>325.40587508068057</v>
      </c>
      <c r="BV12" s="5"/>
      <c r="BW12" s="5"/>
      <c r="BX12" s="242">
        <v>425.85503052177972</v>
      </c>
      <c r="BY12" s="5"/>
      <c r="BZ12" s="5"/>
      <c r="CA12" s="242">
        <v>515.58730630095158</v>
      </c>
      <c r="CB12" s="5"/>
      <c r="CC12" s="5"/>
      <c r="CD12" s="242">
        <v>461.50511811922377</v>
      </c>
      <c r="CE12" s="5"/>
      <c r="CF12" s="5"/>
      <c r="CG12" s="242">
        <v>447.51647333399524</v>
      </c>
      <c r="CH12" s="5"/>
      <c r="CI12" s="5"/>
      <c r="CJ12" s="242">
        <v>464.93742106080373</v>
      </c>
      <c r="CK12" s="5"/>
      <c r="CL12" s="5"/>
      <c r="CM12" s="242">
        <v>416.80327345850105</v>
      </c>
      <c r="CN12" s="5"/>
      <c r="CO12" s="5"/>
      <c r="CP12" s="242">
        <v>430.30271620660284</v>
      </c>
      <c r="CQ12" s="5"/>
      <c r="CR12" s="5"/>
      <c r="CS12" s="242">
        <v>397.13012594980722</v>
      </c>
      <c r="CT12" s="5"/>
      <c r="CU12" s="5"/>
      <c r="CV12" s="242">
        <v>452.22179761607026</v>
      </c>
      <c r="CW12" s="5"/>
      <c r="CX12" s="5"/>
      <c r="CY12" s="242">
        <v>439.50773271469234</v>
      </c>
      <c r="CZ12" s="5"/>
      <c r="DA12" s="5"/>
      <c r="DB12" s="242">
        <v>452.86566038854789</v>
      </c>
      <c r="DC12" s="5"/>
      <c r="DD12" s="5"/>
      <c r="DE12" s="242">
        <v>448.10489221645008</v>
      </c>
      <c r="DF12" s="5"/>
      <c r="DG12" s="5"/>
      <c r="DH12" s="242">
        <v>429.97153973913805</v>
      </c>
      <c r="DI12" s="5"/>
      <c r="DJ12" s="5"/>
      <c r="DK12" s="242">
        <v>452.93577972344269</v>
      </c>
      <c r="DL12" s="5"/>
      <c r="DM12" s="5"/>
      <c r="DN12" s="242">
        <v>447.23186531714811</v>
      </c>
      <c r="DO12" s="5"/>
      <c r="DP12" s="5"/>
      <c r="DQ12" s="242">
        <v>448.86800226092197</v>
      </c>
      <c r="DR12" s="5"/>
      <c r="DS12" s="5"/>
      <c r="DT12" s="242">
        <v>437.21263496193131</v>
      </c>
      <c r="DU12" s="5"/>
      <c r="DV12" s="5"/>
      <c r="DW12" s="242">
        <v>437.4689934443897</v>
      </c>
      <c r="DX12" s="5"/>
      <c r="DY12" s="5"/>
      <c r="DZ12" s="242">
        <v>449.45215856184115</v>
      </c>
      <c r="EA12" s="5"/>
      <c r="EB12" s="5"/>
      <c r="EC12" s="242">
        <v>455.53961428309896</v>
      </c>
      <c r="ED12" s="5"/>
      <c r="EE12" s="5"/>
      <c r="EF12" s="242">
        <v>435.32337886529825</v>
      </c>
      <c r="EG12" s="5"/>
      <c r="EH12" s="5"/>
      <c r="EI12" s="242">
        <v>450.26960225135656</v>
      </c>
      <c r="EJ12" s="5"/>
      <c r="EK12" s="5"/>
      <c r="EL12" s="242">
        <v>439.57862610164614</v>
      </c>
      <c r="EM12" s="5"/>
      <c r="EN12" s="5"/>
      <c r="EO12" s="242">
        <v>444.13760781869325</v>
      </c>
      <c r="EP12" s="5"/>
      <c r="EQ12" s="5"/>
      <c r="ER12" s="242">
        <v>426.41904788910978</v>
      </c>
      <c r="ES12" s="5"/>
      <c r="ET12" s="5"/>
      <c r="EU12" s="242">
        <v>385.27544921299449</v>
      </c>
      <c r="EV12" s="5"/>
      <c r="EW12" s="5"/>
      <c r="EX12" s="242">
        <v>457.87643270735043</v>
      </c>
      <c r="EY12" s="5"/>
      <c r="EZ12" s="5"/>
      <c r="FA12" s="242">
        <v>463.08953435287475</v>
      </c>
      <c r="FB12" s="5"/>
      <c r="FC12" s="5"/>
    </row>
    <row r="13" spans="2:159">
      <c r="B13" s="1036"/>
      <c r="C13" s="15" t="s">
        <v>209</v>
      </c>
      <c r="D13" s="118">
        <v>12.156404653707156</v>
      </c>
      <c r="G13" s="118">
        <v>17.544134179895298</v>
      </c>
      <c r="J13" s="118">
        <v>1774.4331633359786</v>
      </c>
      <c r="M13" s="118">
        <v>8.038541067824573</v>
      </c>
      <c r="P13" s="118">
        <v>265.63495143595873</v>
      </c>
      <c r="S13" s="118">
        <v>10188.648696178478</v>
      </c>
      <c r="V13" s="118">
        <v>12.911454201662933</v>
      </c>
      <c r="Y13" s="118">
        <v>15.699490790913575</v>
      </c>
      <c r="AB13" s="118">
        <v>22.749576848827921</v>
      </c>
      <c r="AE13" s="118">
        <v>104.18605565846617</v>
      </c>
      <c r="AH13" s="118">
        <v>4.9709684949634756</v>
      </c>
      <c r="AK13" s="118">
        <v>8.742509673163001</v>
      </c>
      <c r="AN13" s="118">
        <v>15.273346794961029</v>
      </c>
      <c r="AQ13" s="118">
        <v>16.225654069919212</v>
      </c>
      <c r="AT13" s="118">
        <v>15.000845602108324</v>
      </c>
      <c r="AW13" s="118">
        <v>12.959208308608785</v>
      </c>
      <c r="AZ13" s="118">
        <v>16.796048556728547</v>
      </c>
      <c r="BC13" s="118">
        <v>5.9289952455112855</v>
      </c>
      <c r="BF13" s="118">
        <v>7.7592517671649812</v>
      </c>
      <c r="BI13" s="118">
        <v>4.112615131164052</v>
      </c>
      <c r="BL13" s="118">
        <v>8.3588129009517473</v>
      </c>
      <c r="BO13" s="118">
        <v>4.9808640670801472</v>
      </c>
      <c r="BR13" s="118">
        <v>4.7857155908720834</v>
      </c>
      <c r="BU13" s="118">
        <v>8.0644274851510218</v>
      </c>
      <c r="BX13" s="118">
        <v>1.711178294878049</v>
      </c>
      <c r="CA13" s="118">
        <v>4.394087998773732</v>
      </c>
      <c r="CD13" s="118">
        <v>4.9363390447564894</v>
      </c>
      <c r="CG13" s="118">
        <v>6.253515326383277</v>
      </c>
      <c r="CJ13" s="118">
        <v>5.8869084720130358</v>
      </c>
      <c r="CM13" s="118">
        <v>2.2413284433051004</v>
      </c>
      <c r="CP13" s="118">
        <v>5.032739426726577</v>
      </c>
      <c r="CS13" s="118">
        <v>9.6151872670758145</v>
      </c>
      <c r="CV13" s="118">
        <v>6.0960419015090723</v>
      </c>
      <c r="CY13" s="118">
        <v>6.3988386885366983</v>
      </c>
      <c r="DB13" s="118">
        <v>5.9084909672875545</v>
      </c>
      <c r="DE13" s="118">
        <v>5.5858295626141139</v>
      </c>
      <c r="DH13" s="118">
        <v>7.115238392215792</v>
      </c>
      <c r="DK13" s="118">
        <v>7.2009232282859905</v>
      </c>
      <c r="DN13" s="118">
        <v>7.8116349367728839</v>
      </c>
      <c r="DQ13" s="118">
        <v>6.3717782921474955</v>
      </c>
      <c r="DT13" s="118">
        <v>7.5124991334020068</v>
      </c>
      <c r="DW13" s="118">
        <v>6.9127522223932925</v>
      </c>
      <c r="DZ13" s="118">
        <v>7.3857847080330776</v>
      </c>
      <c r="EC13" s="118">
        <v>9.266819396626893</v>
      </c>
      <c r="EF13" s="118">
        <v>8.4252318091353509</v>
      </c>
      <c r="EI13" s="118">
        <v>7.8795641937803609</v>
      </c>
      <c r="EL13" s="118">
        <v>9.4189139914753621</v>
      </c>
      <c r="EO13" s="118">
        <v>6.1676486960161085</v>
      </c>
      <c r="ER13" s="118">
        <v>10.019968912563689</v>
      </c>
      <c r="EU13" s="118">
        <v>10.746945700621264</v>
      </c>
      <c r="EX13" s="118">
        <v>11.299907922106851</v>
      </c>
      <c r="FA13" s="118">
        <v>12.717761436316882</v>
      </c>
    </row>
    <row r="14" spans="2:159">
      <c r="B14" s="1036"/>
      <c r="C14" s="15" t="s">
        <v>794</v>
      </c>
      <c r="D14" s="118">
        <v>2.5909830982898479</v>
      </c>
      <c r="G14" s="118">
        <v>4.9934323093087505</v>
      </c>
      <c r="J14" s="118">
        <v>1.7824035165204055</v>
      </c>
      <c r="M14" s="118">
        <v>1.8587283874507528</v>
      </c>
      <c r="P14" s="118">
        <v>2.4840964833904984</v>
      </c>
      <c r="S14" s="118">
        <v>3.1163225055914769</v>
      </c>
      <c r="V14" s="118">
        <v>3.1201268211698103</v>
      </c>
      <c r="Y14" s="118">
        <v>2.7285052911679677</v>
      </c>
      <c r="AB14" s="118">
        <v>8.2748520268016659</v>
      </c>
      <c r="AE14" s="118">
        <v>21.523563589092493</v>
      </c>
      <c r="AH14" s="118">
        <v>1.0923233614477772</v>
      </c>
      <c r="AK14" s="118">
        <v>1.9319944653884817</v>
      </c>
      <c r="AN14" s="118">
        <v>3.3901217015499356</v>
      </c>
      <c r="AQ14" s="118">
        <v>3.9627076282699347</v>
      </c>
      <c r="AT14" s="118">
        <v>3.3720626749464224</v>
      </c>
      <c r="AW14" s="118">
        <v>2.822704431164456</v>
      </c>
      <c r="AZ14" s="118">
        <v>3.6657196180083487</v>
      </c>
      <c r="BC14" s="118">
        <v>1.4450482237809781</v>
      </c>
      <c r="BF14" s="118">
        <v>1.6893299153126764</v>
      </c>
      <c r="BI14" s="118">
        <v>0.93140926942565916</v>
      </c>
      <c r="BL14" s="118">
        <v>1.8157153367871754</v>
      </c>
      <c r="BO14" s="118">
        <v>1.1485269378928409</v>
      </c>
      <c r="BR14" s="118">
        <v>1.0699658122173528</v>
      </c>
      <c r="BU14" s="118">
        <v>2.4782673278875316</v>
      </c>
      <c r="BX14" s="118">
        <v>0.40182178728320395</v>
      </c>
      <c r="CA14" s="118">
        <v>0.85224906530357347</v>
      </c>
      <c r="CD14" s="118">
        <v>1.0696173998835807</v>
      </c>
      <c r="CG14" s="118">
        <v>1.3973821521685275</v>
      </c>
      <c r="CJ14" s="118">
        <v>1.2661722213242017</v>
      </c>
      <c r="CM14" s="118">
        <v>0.53774252411869738</v>
      </c>
      <c r="CP14" s="118">
        <v>1.1695811430365661</v>
      </c>
      <c r="CS14" s="118">
        <v>2.4211679343337114</v>
      </c>
      <c r="CV14" s="118">
        <v>1.3480203593999516</v>
      </c>
      <c r="CY14" s="118">
        <v>1.4559103770514368</v>
      </c>
      <c r="DB14" s="118">
        <v>1.3046895545619888</v>
      </c>
      <c r="DE14" s="118">
        <v>1.2465450968377212</v>
      </c>
      <c r="DH14" s="118">
        <v>1.6548161295821062</v>
      </c>
      <c r="DK14" s="118">
        <v>1.5898331619292234</v>
      </c>
      <c r="DN14" s="118">
        <v>1.7466633177475792</v>
      </c>
      <c r="DQ14" s="118">
        <v>1.4195216099283574</v>
      </c>
      <c r="DT14" s="118">
        <v>1.7182712787008385</v>
      </c>
      <c r="DW14" s="118">
        <v>1.5801696408163906</v>
      </c>
      <c r="DZ14" s="118">
        <v>1.6432860689035607</v>
      </c>
      <c r="EC14" s="118">
        <v>2.0342510521747839</v>
      </c>
      <c r="EF14" s="118">
        <v>1.9353961257712196</v>
      </c>
      <c r="EI14" s="118">
        <v>1.7499658325550715</v>
      </c>
      <c r="EL14" s="118">
        <v>2.1427142795831422</v>
      </c>
      <c r="EO14" s="118">
        <v>1.3886796766226286</v>
      </c>
      <c r="ER14" s="118">
        <v>2.3497939320875227</v>
      </c>
      <c r="EU14" s="118">
        <v>2.7894187710569525</v>
      </c>
      <c r="EX14" s="118">
        <v>2.4678946359593774</v>
      </c>
      <c r="FA14" s="118">
        <v>2.7462856516696692</v>
      </c>
    </row>
    <row r="15" spans="2:159">
      <c r="B15" s="1036"/>
      <c r="C15" s="243" t="s">
        <v>795</v>
      </c>
      <c r="D15" s="131">
        <v>0.25238542149143317</v>
      </c>
      <c r="E15" s="68"/>
      <c r="F15" s="68"/>
      <c r="G15" s="131">
        <v>0.38405359655861759</v>
      </c>
      <c r="H15" s="68"/>
      <c r="I15" s="68"/>
      <c r="J15" s="131">
        <v>0.13461325992735015</v>
      </c>
      <c r="K15" s="68"/>
      <c r="L15" s="68"/>
      <c r="M15" s="131">
        <v>0.11002187801167906</v>
      </c>
      <c r="N15" s="68"/>
      <c r="O15" s="68"/>
      <c r="P15" s="131">
        <v>3.618442551174903</v>
      </c>
      <c r="Q15" s="68"/>
      <c r="R15" s="68"/>
      <c r="S15" s="131">
        <v>0.35348135368487932</v>
      </c>
      <c r="T15" s="68"/>
      <c r="U15" s="68"/>
      <c r="V15" s="131">
        <v>0.19657137150717804</v>
      </c>
      <c r="W15" s="68"/>
      <c r="X15" s="68"/>
      <c r="Y15" s="131">
        <v>6.7470396509772559E-2</v>
      </c>
      <c r="Z15" s="68"/>
      <c r="AA15" s="68"/>
      <c r="AB15" s="131">
        <v>0.33732623136686007</v>
      </c>
      <c r="AC15" s="68"/>
      <c r="AD15" s="68"/>
      <c r="AE15" s="131">
        <v>4.3223684254724812</v>
      </c>
      <c r="AF15" s="68"/>
      <c r="AG15" s="68"/>
      <c r="AH15" s="131">
        <v>1.8052062493869835E-2</v>
      </c>
      <c r="AI15" s="68"/>
      <c r="AJ15" s="68"/>
      <c r="AK15" s="131">
        <v>0.11330729255436899</v>
      </c>
      <c r="AL15" s="68"/>
      <c r="AM15" s="68"/>
      <c r="AN15" s="131">
        <v>0.11667321545274315</v>
      </c>
      <c r="AO15" s="68"/>
      <c r="AP15" s="68"/>
      <c r="AQ15" s="131">
        <v>0.35754263469267838</v>
      </c>
      <c r="AR15" s="68"/>
      <c r="AS15" s="68"/>
      <c r="AT15" s="131">
        <v>0.19294286567072005</v>
      </c>
      <c r="AU15" s="68"/>
      <c r="AV15" s="68"/>
      <c r="AW15" s="131">
        <v>0.24150717028759489</v>
      </c>
      <c r="AX15" s="68"/>
      <c r="AY15" s="68"/>
      <c r="AZ15" s="131">
        <v>4.2007909901945827E-2</v>
      </c>
      <c r="BA15" s="68"/>
      <c r="BB15" s="68"/>
      <c r="BC15" s="131">
        <v>7.253581894280238E-2</v>
      </c>
      <c r="BD15" s="68"/>
      <c r="BE15" s="68"/>
      <c r="BF15" s="131">
        <v>0.13286235201915253</v>
      </c>
      <c r="BG15" s="68"/>
      <c r="BH15" s="68"/>
      <c r="BI15" s="131">
        <v>0.12416882587582807</v>
      </c>
      <c r="BJ15" s="68"/>
      <c r="BK15" s="68"/>
      <c r="BL15" s="131">
        <v>7.809057518178851E-2</v>
      </c>
      <c r="BM15" s="68"/>
      <c r="BN15" s="68"/>
      <c r="BO15" s="131">
        <v>0.15568543387711456</v>
      </c>
      <c r="BP15" s="68"/>
      <c r="BQ15" s="68"/>
      <c r="BR15" s="131">
        <v>6.2064962842898454E-2</v>
      </c>
      <c r="BS15" s="68"/>
      <c r="BT15" s="68"/>
      <c r="BU15" s="131">
        <v>0.12488464020940716</v>
      </c>
      <c r="BV15" s="68"/>
      <c r="BW15" s="68"/>
      <c r="BX15" s="131">
        <v>3.6417787592139039E-2</v>
      </c>
      <c r="BY15" s="68"/>
      <c r="BZ15" s="68"/>
      <c r="CA15" s="131">
        <v>1.6936236848027499E-2</v>
      </c>
      <c r="CB15" s="68"/>
      <c r="CC15" s="68"/>
      <c r="CD15" s="131">
        <v>-0.10711729021130598</v>
      </c>
      <c r="CE15" s="68"/>
      <c r="CF15" s="68"/>
      <c r="CG15" s="131">
        <v>-0.10793005937606331</v>
      </c>
      <c r="CH15" s="68"/>
      <c r="CI15" s="68"/>
      <c r="CJ15" s="131">
        <v>-1.3457836386294886E-2</v>
      </c>
      <c r="CK15" s="68"/>
      <c r="CL15" s="68"/>
      <c r="CM15" s="131">
        <v>-4.7176628656821817E-2</v>
      </c>
      <c r="CN15" s="68"/>
      <c r="CO15" s="68"/>
      <c r="CP15" s="131">
        <v>7.0399117814613527E-2</v>
      </c>
      <c r="CQ15" s="68"/>
      <c r="CR15" s="68"/>
      <c r="CS15" s="131">
        <v>0.28538534086040973</v>
      </c>
      <c r="CT15" s="68"/>
      <c r="CU15" s="68"/>
      <c r="CV15" s="131">
        <v>4.9070269042093349E-2</v>
      </c>
      <c r="CW15" s="68"/>
      <c r="CX15" s="68"/>
      <c r="CY15" s="131">
        <v>-0.11187892847901407</v>
      </c>
      <c r="CZ15" s="68"/>
      <c r="DA15" s="68"/>
      <c r="DB15" s="131">
        <v>-2.965554336691073E-2</v>
      </c>
      <c r="DC15" s="68"/>
      <c r="DD15" s="68"/>
      <c r="DE15" s="131">
        <v>2.3413441171893368E-2</v>
      </c>
      <c r="DF15" s="68"/>
      <c r="DG15" s="68"/>
      <c r="DH15" s="131">
        <v>-6.6186653167320869E-3</v>
      </c>
      <c r="DI15" s="68"/>
      <c r="DJ15" s="68"/>
      <c r="DK15" s="131">
        <v>-1.4176661491679347E-2</v>
      </c>
      <c r="DL15" s="68"/>
      <c r="DM15" s="68"/>
      <c r="DN15" s="131">
        <v>5.1871435603603126E-2</v>
      </c>
      <c r="DO15" s="68"/>
      <c r="DP15" s="68"/>
      <c r="DQ15" s="131">
        <v>-2.9398160151009115E-2</v>
      </c>
      <c r="DR15" s="68"/>
      <c r="DS15" s="68"/>
      <c r="DT15" s="131">
        <v>4.8657886025472448E-2</v>
      </c>
      <c r="DU15" s="68"/>
      <c r="DV15" s="68"/>
      <c r="DW15" s="131">
        <v>0.10732115432258488</v>
      </c>
      <c r="DX15" s="68"/>
      <c r="DY15" s="68"/>
      <c r="DZ15" s="131">
        <v>0.10070346588889643</v>
      </c>
      <c r="EA15" s="68"/>
      <c r="EB15" s="68"/>
      <c r="EC15" s="131">
        <v>0.11859654573603431</v>
      </c>
      <c r="ED15" s="68"/>
      <c r="EE15" s="68"/>
      <c r="EF15" s="131">
        <v>7.4339969034081049E-2</v>
      </c>
      <c r="EG15" s="68"/>
      <c r="EH15" s="68"/>
      <c r="EI15" s="131">
        <v>5.9911611412568767E-2</v>
      </c>
      <c r="EJ15" s="68"/>
      <c r="EK15" s="68"/>
      <c r="EL15" s="131">
        <v>0.13180549012440473</v>
      </c>
      <c r="EM15" s="68"/>
      <c r="EN15" s="68"/>
      <c r="EO15" s="131">
        <v>3.0992751957940216E-2</v>
      </c>
      <c r="EP15" s="68"/>
      <c r="EQ15" s="68"/>
      <c r="ER15" s="131">
        <v>9.8368049086802078E-2</v>
      </c>
      <c r="ES15" s="68"/>
      <c r="ET15" s="68"/>
      <c r="EU15" s="131">
        <v>0.33214823255064785</v>
      </c>
      <c r="EV15" s="68"/>
      <c r="EW15" s="68"/>
      <c r="EX15" s="131">
        <v>0.14795116083780474</v>
      </c>
      <c r="EY15" s="68"/>
      <c r="EZ15" s="68"/>
      <c r="FA15" s="131">
        <v>0.34442781210720486</v>
      </c>
      <c r="FB15" s="68"/>
      <c r="FC15" s="68"/>
    </row>
    <row r="16" spans="2:159">
      <c r="B16" s="73" t="s">
        <v>793</v>
      </c>
      <c r="C16" s="73" t="s">
        <v>796</v>
      </c>
      <c r="D16" s="205">
        <v>467.738106737007</v>
      </c>
      <c r="E16" s="211">
        <v>72.999133326713107</v>
      </c>
      <c r="F16" s="211">
        <v>1.43273194321423</v>
      </c>
      <c r="G16" s="205">
        <v>359.005716064941</v>
      </c>
      <c r="H16" s="211">
        <v>48.761458200710898</v>
      </c>
      <c r="I16" s="211">
        <v>1.75195987978</v>
      </c>
      <c r="J16" s="205">
        <v>99436.5975351909</v>
      </c>
      <c r="K16" s="211">
        <v>10963.4816628151</v>
      </c>
      <c r="L16" s="211">
        <v>0.51291020069334003</v>
      </c>
      <c r="M16" s="205">
        <v>432.67290671233297</v>
      </c>
      <c r="N16" s="211">
        <v>59.615629253358598</v>
      </c>
      <c r="O16" s="211">
        <v>6.1760078912236997E-2</v>
      </c>
      <c r="P16" s="205">
        <v>10801.3778463156</v>
      </c>
      <c r="Q16" s="211">
        <v>1156.48990078117</v>
      </c>
      <c r="R16" s="211">
        <v>0.31192606381008797</v>
      </c>
      <c r="S16" s="205">
        <v>328039.63265137898</v>
      </c>
      <c r="T16" s="211">
        <v>22817.4741417937</v>
      </c>
      <c r="U16" s="211">
        <v>139.84556508763399</v>
      </c>
      <c r="V16" s="205">
        <v>419.80077080581498</v>
      </c>
      <c r="W16" s="211">
        <v>37.976549128344899</v>
      </c>
      <c r="X16" s="211">
        <v>8.9556191559324407</v>
      </c>
      <c r="Y16" s="205">
        <v>590.94775767402098</v>
      </c>
      <c r="Z16" s="211">
        <v>164.56863223376001</v>
      </c>
      <c r="AA16" s="211">
        <v>35.862728936359098</v>
      </c>
      <c r="AB16" s="205">
        <v>264.432748364124</v>
      </c>
      <c r="AC16" s="211">
        <v>163.65515137247999</v>
      </c>
      <c r="AD16" s="211">
        <v>45.8241143122222</v>
      </c>
      <c r="AE16" s="205">
        <v>480.57096201680002</v>
      </c>
      <c r="AF16" s="211">
        <v>51.450917578920702</v>
      </c>
      <c r="AG16" s="211">
        <v>2.2739474894908001</v>
      </c>
      <c r="AH16" s="205">
        <v>454.38036207083701</v>
      </c>
      <c r="AI16" s="211">
        <v>16.0942092701193</v>
      </c>
      <c r="AJ16" s="211">
        <v>3.5873238654472998E-2</v>
      </c>
      <c r="AK16" s="205">
        <v>449.749758506695</v>
      </c>
      <c r="AL16" s="211">
        <v>34.281665262675197</v>
      </c>
      <c r="AM16" s="211">
        <v>0.183907507974962</v>
      </c>
      <c r="AN16" s="205">
        <v>448.82176033553498</v>
      </c>
      <c r="AO16" s="211">
        <v>26.230855397804099</v>
      </c>
      <c r="AP16" s="211">
        <v>1.27759228596832E-2</v>
      </c>
      <c r="AQ16" s="205">
        <v>406.43281733021001</v>
      </c>
      <c r="AR16" s="211">
        <v>23.809511195576199</v>
      </c>
      <c r="AS16" s="211">
        <v>0.38238462963564201</v>
      </c>
      <c r="AT16" s="205">
        <v>446.25804942761403</v>
      </c>
      <c r="AU16" s="211">
        <v>28.7035293797911</v>
      </c>
      <c r="AV16" s="211">
        <v>0.21586710095844699</v>
      </c>
      <c r="AW16" s="205">
        <v>460.64975804308801</v>
      </c>
      <c r="AX16" s="211">
        <v>31.422278369264401</v>
      </c>
      <c r="AY16" s="211">
        <v>0.28445127860117297</v>
      </c>
      <c r="AZ16" s="205">
        <v>466.49436950206302</v>
      </c>
      <c r="BA16" s="211">
        <v>46.177131733253702</v>
      </c>
      <c r="BB16" s="211">
        <v>0.72982688368055404</v>
      </c>
      <c r="BC16" s="205">
        <v>411.458111408403</v>
      </c>
      <c r="BD16" s="211">
        <v>42.636185176273798</v>
      </c>
      <c r="BE16" s="211">
        <v>2.8943678746110998E-3</v>
      </c>
      <c r="BF16" s="205">
        <v>459.06230141873402</v>
      </c>
      <c r="BG16" s="211">
        <v>47.129143194144902</v>
      </c>
      <c r="BH16" s="211">
        <v>5.3179498217358401E-2</v>
      </c>
      <c r="BI16" s="205">
        <v>442.155164086105</v>
      </c>
      <c r="BJ16" s="211">
        <v>45.913559829503299</v>
      </c>
      <c r="BK16" s="211">
        <v>0.104978808562251</v>
      </c>
      <c r="BL16" s="205">
        <v>441.21689616056301</v>
      </c>
      <c r="BM16" s="211">
        <v>58.009484643209497</v>
      </c>
      <c r="BN16" s="211">
        <v>0.105213337864492</v>
      </c>
      <c r="BO16" s="205">
        <v>432.94005766796198</v>
      </c>
      <c r="BP16" s="211">
        <v>61.110996708134998</v>
      </c>
      <c r="BQ16" s="211">
        <v>8.7582108495664196E-3</v>
      </c>
      <c r="BR16" s="205">
        <v>443.01233715315101</v>
      </c>
      <c r="BS16" s="211">
        <v>60.241235074854998</v>
      </c>
      <c r="BT16" s="211">
        <v>5.2894468395919603E-2</v>
      </c>
      <c r="BU16" s="205">
        <v>315.303547780207</v>
      </c>
      <c r="BV16" s="211">
        <v>49.535091926081797</v>
      </c>
      <c r="BW16" s="211">
        <v>6.1165598683929699E-2</v>
      </c>
      <c r="BX16" s="205">
        <v>426.97923344822101</v>
      </c>
      <c r="BY16" s="211">
        <v>75.138045815812006</v>
      </c>
      <c r="BZ16" s="211">
        <v>0.12588390813664799</v>
      </c>
      <c r="CA16" s="205">
        <v>515.03551548787698</v>
      </c>
      <c r="CB16" s="211">
        <v>89.056502019926597</v>
      </c>
      <c r="CC16" s="211">
        <v>2.6125538633762799E-3</v>
      </c>
      <c r="CD16" s="205">
        <v>457.65844690320802</v>
      </c>
      <c r="CE16" s="211">
        <v>82.142531334303499</v>
      </c>
      <c r="CF16" s="211">
        <v>1.17999865169622E-3</v>
      </c>
      <c r="CG16" s="205">
        <v>442.32064467808101</v>
      </c>
      <c r="CH16" s="211">
        <v>91.995403300378698</v>
      </c>
      <c r="CI16" s="211">
        <v>0</v>
      </c>
      <c r="CJ16" s="205">
        <v>462.12049412514602</v>
      </c>
      <c r="CK16" s="211">
        <v>89.095507279222403</v>
      </c>
      <c r="CL16" s="211">
        <v>1.2418760923121901E-3</v>
      </c>
      <c r="CM16" s="205">
        <v>412.98289465183399</v>
      </c>
      <c r="CN16" s="211">
        <v>84.198513938278296</v>
      </c>
      <c r="CO16" s="211">
        <v>0</v>
      </c>
      <c r="CP16" s="205">
        <v>428.35501712185498</v>
      </c>
      <c r="CQ16" s="211">
        <v>77.9250300975377</v>
      </c>
      <c r="CR16" s="211">
        <v>3.42267324996674E-2</v>
      </c>
      <c r="CS16" s="205">
        <v>379.42570062057001</v>
      </c>
      <c r="CT16" s="211">
        <v>80.687126660223399</v>
      </c>
      <c r="CU16" s="211">
        <v>1.50029654695011E-2</v>
      </c>
      <c r="CV16" s="205">
        <v>448.910214382351</v>
      </c>
      <c r="CW16" s="211">
        <v>88.204487444364801</v>
      </c>
      <c r="CX16" s="211">
        <v>9.5398210910330496E-3</v>
      </c>
      <c r="CY16" s="205">
        <v>435.52723168281699</v>
      </c>
      <c r="CZ16" s="211">
        <v>75.682112450528095</v>
      </c>
      <c r="DA16" s="211">
        <v>0</v>
      </c>
      <c r="DB16" s="205">
        <v>450.35598686252399</v>
      </c>
      <c r="DC16" s="211">
        <v>83.872246575825798</v>
      </c>
      <c r="DD16" s="211">
        <v>0</v>
      </c>
      <c r="DE16" s="205">
        <v>446.13739076952498</v>
      </c>
      <c r="DF16" s="211">
        <v>81.844755241582305</v>
      </c>
      <c r="DG16" s="211">
        <v>0</v>
      </c>
      <c r="DH16" s="205">
        <v>422.33990983222901</v>
      </c>
      <c r="DI16" s="211">
        <v>85.440563089157394</v>
      </c>
      <c r="DJ16" s="211">
        <v>9.5883033396624295E-3</v>
      </c>
      <c r="DK16" s="205">
        <v>449.74880730794098</v>
      </c>
      <c r="DL16" s="211">
        <v>89.395871242918801</v>
      </c>
      <c r="DM16" s="211">
        <v>4.9688484351064098E-3</v>
      </c>
      <c r="DN16" s="205">
        <v>446.68843426208002</v>
      </c>
      <c r="DO16" s="211">
        <v>74.348490561621603</v>
      </c>
      <c r="DP16" s="211">
        <v>0</v>
      </c>
      <c r="DQ16" s="205">
        <v>450.499226880327</v>
      </c>
      <c r="DR16" s="211">
        <v>79.478237751551404</v>
      </c>
      <c r="DS16" s="211">
        <v>0</v>
      </c>
      <c r="DT16" s="205">
        <v>436.87465252350398</v>
      </c>
      <c r="DU16" s="211">
        <v>67.588709245981306</v>
      </c>
      <c r="DV16" s="211">
        <v>0</v>
      </c>
      <c r="DW16" s="205">
        <v>440.62717846112901</v>
      </c>
      <c r="DX16" s="211">
        <v>72.453126038756906</v>
      </c>
      <c r="DY16" s="211">
        <v>0</v>
      </c>
      <c r="DZ16" s="205">
        <v>451.41039475365301</v>
      </c>
      <c r="EA16" s="211">
        <v>78.763688003007104</v>
      </c>
      <c r="EB16" s="211">
        <v>0</v>
      </c>
      <c r="EC16" s="205">
        <v>455.64106350557</v>
      </c>
      <c r="ED16" s="211">
        <v>77.537497179991803</v>
      </c>
      <c r="EE16" s="211">
        <v>0</v>
      </c>
      <c r="EF16" s="205">
        <v>437.98399650473903</v>
      </c>
      <c r="EG16" s="211">
        <v>67.492686580949993</v>
      </c>
      <c r="EH16" s="211">
        <v>0</v>
      </c>
      <c r="EI16" s="205">
        <v>450.90306593870099</v>
      </c>
      <c r="EJ16" s="211">
        <v>56.778589368561001</v>
      </c>
      <c r="EK16" s="211">
        <v>2.99817636182228E-3</v>
      </c>
      <c r="EL16" s="205">
        <v>438.97040577634101</v>
      </c>
      <c r="EM16" s="211">
        <v>58.005946360333098</v>
      </c>
      <c r="EN16" s="211">
        <v>0</v>
      </c>
      <c r="EO16" s="205">
        <v>443.46349706601802</v>
      </c>
      <c r="EP16" s="211">
        <v>66.152655568865697</v>
      </c>
      <c r="EQ16" s="211">
        <v>8.5671786371061993E-3</v>
      </c>
      <c r="ER16" s="205">
        <v>425.89314905638003</v>
      </c>
      <c r="ES16" s="211">
        <v>56.853149487225998</v>
      </c>
      <c r="ET16" s="211">
        <v>8.0439486263767408E-3</v>
      </c>
      <c r="EU16" s="205">
        <v>382.59269579091898</v>
      </c>
      <c r="EV16" s="211">
        <v>45.397060211247002</v>
      </c>
      <c r="EW16" s="211">
        <v>2.9922874940575299E-3</v>
      </c>
      <c r="EX16" s="205">
        <v>457.306178684776</v>
      </c>
      <c r="EY16" s="211">
        <v>54.100688182614903</v>
      </c>
      <c r="EZ16" s="211">
        <v>8.8043218801605195E-4</v>
      </c>
      <c r="FA16" s="205">
        <v>463.08288972812898</v>
      </c>
      <c r="FB16" s="211">
        <v>52.003742226480298</v>
      </c>
      <c r="FC16" s="211">
        <v>8.5085747887361004E-4</v>
      </c>
    </row>
    <row r="17" spans="2:159">
      <c r="B17" s="73" t="s">
        <v>793</v>
      </c>
      <c r="C17" s="73" t="s">
        <v>797</v>
      </c>
      <c r="D17" s="205">
        <v>469.50913091760299</v>
      </c>
      <c r="E17" s="211">
        <v>52.149139259062601</v>
      </c>
      <c r="F17" s="211">
        <v>1.09679914449865</v>
      </c>
      <c r="G17" s="205">
        <v>342.57372007233198</v>
      </c>
      <c r="H17" s="211">
        <v>58.487713044238603</v>
      </c>
      <c r="I17" s="211">
        <v>1.4074299045499301</v>
      </c>
      <c r="J17" s="205">
        <v>99655.006675160505</v>
      </c>
      <c r="K17" s="211">
        <v>9912.8995438893307</v>
      </c>
      <c r="L17" s="211">
        <v>0.55149691904249498</v>
      </c>
      <c r="M17" s="205">
        <v>432.26774066900498</v>
      </c>
      <c r="N17" s="211">
        <v>45.007284415095697</v>
      </c>
      <c r="O17" s="211">
        <v>4.9430445976969301E-2</v>
      </c>
      <c r="P17" s="205">
        <v>10830.727244293101</v>
      </c>
      <c r="Q17" s="211">
        <v>858.70262170129399</v>
      </c>
      <c r="R17" s="211">
        <v>8.0397335764252995E-2</v>
      </c>
      <c r="S17" s="205">
        <v>327106.10897537699</v>
      </c>
      <c r="T17" s="211">
        <v>22442.602785542102</v>
      </c>
      <c r="U17" s="211">
        <v>100.96007323780999</v>
      </c>
      <c r="V17" s="205">
        <v>401.988928625673</v>
      </c>
      <c r="W17" s="211">
        <v>49.939598525423897</v>
      </c>
      <c r="X17" s="211">
        <v>6.2968923056715402</v>
      </c>
      <c r="Y17" s="205">
        <v>566.948407769048</v>
      </c>
      <c r="Z17" s="211">
        <v>142.327917484127</v>
      </c>
      <c r="AA17" s="211">
        <v>28.027897934317</v>
      </c>
      <c r="AB17" s="205">
        <v>278.27833762637198</v>
      </c>
      <c r="AC17" s="211">
        <v>103.509245903107</v>
      </c>
      <c r="AD17" s="211">
        <v>43.086542403633899</v>
      </c>
      <c r="AE17" s="205">
        <v>459.78990898116899</v>
      </c>
      <c r="AF17" s="211">
        <v>24.705362707003399</v>
      </c>
      <c r="AG17" s="211">
        <v>2.5652372553662</v>
      </c>
      <c r="AH17" s="205">
        <v>455.49985720004798</v>
      </c>
      <c r="AI17" s="211">
        <v>14.9144573876883</v>
      </c>
      <c r="AJ17" s="211">
        <v>2.1821263170261802E-2</v>
      </c>
      <c r="AK17" s="205">
        <v>453.43213786153802</v>
      </c>
      <c r="AL17" s="211">
        <v>29.040598022969402</v>
      </c>
      <c r="AM17" s="211">
        <v>0.17179462313242599</v>
      </c>
      <c r="AN17" s="205">
        <v>450.65484158558201</v>
      </c>
      <c r="AO17" s="211">
        <v>26.169136232501401</v>
      </c>
      <c r="AP17" s="211">
        <v>1.12476420139589E-2</v>
      </c>
      <c r="AQ17" s="205">
        <v>410.38124159313901</v>
      </c>
      <c r="AR17" s="211">
        <v>26.529228176722299</v>
      </c>
      <c r="AS17" s="211">
        <v>9.7646148966238397E-2</v>
      </c>
      <c r="AT17" s="205">
        <v>441.51530152251098</v>
      </c>
      <c r="AU17" s="211">
        <v>28.8124834954722</v>
      </c>
      <c r="AV17" s="211">
        <v>0.158957843353421</v>
      </c>
      <c r="AW17" s="205">
        <v>455.1753891221</v>
      </c>
      <c r="AX17" s="211">
        <v>31.846594384209101</v>
      </c>
      <c r="AY17" s="211">
        <v>0.26590553407524598</v>
      </c>
      <c r="AZ17" s="205">
        <v>449.21676143186897</v>
      </c>
      <c r="BA17" s="211">
        <v>45.852582829924799</v>
      </c>
      <c r="BB17" s="211">
        <v>0.65302645791828595</v>
      </c>
      <c r="BC17" s="205">
        <v>408.38818081235701</v>
      </c>
      <c r="BD17" s="211">
        <v>36.496591138623998</v>
      </c>
      <c r="BE17" s="211">
        <v>2.0270390607851699E-3</v>
      </c>
      <c r="BF17" s="205">
        <v>457.26353467493101</v>
      </c>
      <c r="BG17" s="211">
        <v>46.398583038158897</v>
      </c>
      <c r="BH17" s="211">
        <v>6.0069898708733402E-2</v>
      </c>
      <c r="BI17" s="205">
        <v>440.61893122864501</v>
      </c>
      <c r="BJ17" s="211">
        <v>45.066018159734703</v>
      </c>
      <c r="BK17" s="211">
        <v>5.5596613594269803E-2</v>
      </c>
      <c r="BL17" s="205">
        <v>481.449523514985</v>
      </c>
      <c r="BM17" s="211">
        <v>60.207571743846302</v>
      </c>
      <c r="BN17" s="211">
        <v>6.1642641908732199E-2</v>
      </c>
      <c r="BO17" s="205">
        <v>433.89061619146003</v>
      </c>
      <c r="BP17" s="211">
        <v>51.614171520841502</v>
      </c>
      <c r="BQ17" s="211">
        <v>7.1591187787460302E-3</v>
      </c>
      <c r="BR17" s="205">
        <v>450.66690020925603</v>
      </c>
      <c r="BS17" s="211">
        <v>54.919316191798202</v>
      </c>
      <c r="BT17" s="211">
        <v>6.0545796824737201E-2</v>
      </c>
      <c r="BU17" s="205">
        <v>331.83706993614101</v>
      </c>
      <c r="BV17" s="211">
        <v>41.945555125287903</v>
      </c>
      <c r="BW17" s="211">
        <v>5.08884257197822E-2</v>
      </c>
      <c r="BX17" s="205">
        <v>425.69587748397402</v>
      </c>
      <c r="BY17" s="211">
        <v>51.104235243673898</v>
      </c>
      <c r="BZ17" s="211">
        <v>0.11725387969979199</v>
      </c>
      <c r="CA17" s="205">
        <v>515.18732261672301</v>
      </c>
      <c r="CB17" s="211">
        <v>71.014133014199402</v>
      </c>
      <c r="CC17" s="211">
        <v>4.56761124982094E-3</v>
      </c>
      <c r="CD17" s="205">
        <v>463.19161250219503</v>
      </c>
      <c r="CE17" s="211">
        <v>58.055499573498302</v>
      </c>
      <c r="CF17" s="211">
        <v>0</v>
      </c>
      <c r="CG17" s="205">
        <v>450.34431605941103</v>
      </c>
      <c r="CH17" s="211">
        <v>58.418739824529403</v>
      </c>
      <c r="CI17" s="211">
        <v>0</v>
      </c>
      <c r="CJ17" s="205">
        <v>465.74665103391499</v>
      </c>
      <c r="CK17" s="211">
        <v>60.849962769594399</v>
      </c>
      <c r="CL17" s="211">
        <v>0</v>
      </c>
      <c r="CM17" s="205">
        <v>418.79617931913702</v>
      </c>
      <c r="CN17" s="211">
        <v>51.865945612201898</v>
      </c>
      <c r="CO17" s="211">
        <v>0</v>
      </c>
      <c r="CP17" s="205">
        <v>431.23891538533297</v>
      </c>
      <c r="CQ17" s="211">
        <v>66.096179490852705</v>
      </c>
      <c r="CR17" s="211">
        <v>2.86606009158334E-2</v>
      </c>
      <c r="CS17" s="205">
        <v>404.27164168641599</v>
      </c>
      <c r="CT17" s="211">
        <v>55.689436711094601</v>
      </c>
      <c r="CU17" s="211">
        <v>5.3379150512243402E-3</v>
      </c>
      <c r="CV17" s="205">
        <v>452.20137140952102</v>
      </c>
      <c r="CW17" s="211">
        <v>60.975355630754997</v>
      </c>
      <c r="CX17" s="211">
        <v>1.26178995101485E-2</v>
      </c>
      <c r="CY17" s="205">
        <v>442.12018111370901</v>
      </c>
      <c r="CZ17" s="211">
        <v>59.003319535837797</v>
      </c>
      <c r="DA17" s="211">
        <v>0</v>
      </c>
      <c r="DB17" s="205">
        <v>454.29166510789798</v>
      </c>
      <c r="DC17" s="211">
        <v>64.851042654762097</v>
      </c>
      <c r="DD17" s="211">
        <v>1.3121467246815499E-3</v>
      </c>
      <c r="DE17" s="205">
        <v>449.04958890405601</v>
      </c>
      <c r="DF17" s="211">
        <v>58.004390876330703</v>
      </c>
      <c r="DG17" s="211">
        <v>7.5293592524645404E-4</v>
      </c>
      <c r="DH17" s="205">
        <v>433.51659199060401</v>
      </c>
      <c r="DI17" s="211">
        <v>56.132637840236399</v>
      </c>
      <c r="DJ17" s="211">
        <v>0</v>
      </c>
      <c r="DK17" s="205">
        <v>455.546458803257</v>
      </c>
      <c r="DL17" s="211">
        <v>69.480861399771101</v>
      </c>
      <c r="DM17" s="211">
        <v>4.7900995299873499E-3</v>
      </c>
      <c r="DN17" s="205">
        <v>447.04113823196798</v>
      </c>
      <c r="DO17" s="211">
        <v>58.1914621330627</v>
      </c>
      <c r="DP17" s="211">
        <v>0</v>
      </c>
      <c r="DQ17" s="205">
        <v>447.58949621426802</v>
      </c>
      <c r="DR17" s="211">
        <v>56.579295119561799</v>
      </c>
      <c r="DS17" s="211">
        <v>0</v>
      </c>
      <c r="DT17" s="205">
        <v>437.26578163095297</v>
      </c>
      <c r="DU17" s="211">
        <v>52.796332953466603</v>
      </c>
      <c r="DV17" s="211">
        <v>0</v>
      </c>
      <c r="DW17" s="205">
        <v>434.30806618341802</v>
      </c>
      <c r="DX17" s="211">
        <v>58.8205790040153</v>
      </c>
      <c r="DY17" s="211">
        <v>2.5496498234108701E-3</v>
      </c>
      <c r="DZ17" s="205">
        <v>447.43659953882701</v>
      </c>
      <c r="EA17" s="211">
        <v>59.168140192528902</v>
      </c>
      <c r="EB17" s="211">
        <v>0</v>
      </c>
      <c r="EC17" s="205">
        <v>454.25279998168099</v>
      </c>
      <c r="ED17" s="211">
        <v>66.844469280329605</v>
      </c>
      <c r="EE17" s="211">
        <v>1.7793251987773401E-3</v>
      </c>
      <c r="EF17" s="205">
        <v>432.94747475508098</v>
      </c>
      <c r="EG17" s="211">
        <v>56.815571241164498</v>
      </c>
      <c r="EH17" s="211">
        <v>0</v>
      </c>
      <c r="EI17" s="205">
        <v>449.04789513524503</v>
      </c>
      <c r="EJ17" s="211">
        <v>59.439466071049701</v>
      </c>
      <c r="EK17" s="211">
        <v>0</v>
      </c>
      <c r="EL17" s="205">
        <v>440.15741397301503</v>
      </c>
      <c r="EM17" s="211">
        <v>59.450784926318299</v>
      </c>
      <c r="EN17" s="211">
        <v>6.2507354045699304E-4</v>
      </c>
      <c r="EO17" s="205">
        <v>445.76132629619701</v>
      </c>
      <c r="EP17" s="211">
        <v>61.4419930630675</v>
      </c>
      <c r="EQ17" s="211">
        <v>6.6688884553104998E-3</v>
      </c>
      <c r="ER17" s="205">
        <v>425.85982119640198</v>
      </c>
      <c r="ES17" s="211">
        <v>55.014874474695297</v>
      </c>
      <c r="ET17" s="211">
        <v>4.7425241636358997E-3</v>
      </c>
      <c r="EU17" s="205">
        <v>385.381613709693</v>
      </c>
      <c r="EV17" s="211">
        <v>53.9725414921704</v>
      </c>
      <c r="EW17" s="211">
        <v>3.4296552336384599E-3</v>
      </c>
      <c r="EX17" s="205">
        <v>458.40389935990697</v>
      </c>
      <c r="EY17" s="211">
        <v>55.899007431379196</v>
      </c>
      <c r="EZ17" s="211">
        <v>8.3849749972906304E-4</v>
      </c>
      <c r="FA17" s="205">
        <v>459.63546534208598</v>
      </c>
      <c r="FB17" s="211">
        <v>62.241516247210299</v>
      </c>
      <c r="FC17" s="211">
        <v>0</v>
      </c>
    </row>
    <row r="18" spans="2:159">
      <c r="B18" s="73" t="s">
        <v>793</v>
      </c>
      <c r="C18" s="73" t="s">
        <v>798</v>
      </c>
      <c r="D18" s="205">
        <v>464.09221795080401</v>
      </c>
      <c r="E18" s="211">
        <v>49.504390184639902</v>
      </c>
      <c r="F18" s="211">
        <v>1.0572877834030301</v>
      </c>
      <c r="G18" s="205">
        <v>345.73684653982201</v>
      </c>
      <c r="H18" s="211">
        <v>40.028898385833401</v>
      </c>
      <c r="I18" s="211">
        <v>1.42745579145987</v>
      </c>
      <c r="J18" s="205">
        <v>98753.453765604005</v>
      </c>
      <c r="K18" s="211">
        <v>8990.8687136497192</v>
      </c>
      <c r="L18" s="211">
        <v>0.47402833328548699</v>
      </c>
      <c r="M18" s="205">
        <v>429.99545351671901</v>
      </c>
      <c r="N18" s="211">
        <v>45.603637505606997</v>
      </c>
      <c r="O18" s="211">
        <v>3.9114475552759501E-2</v>
      </c>
      <c r="P18" s="205">
        <v>10701.121563508799</v>
      </c>
      <c r="Q18" s="211">
        <v>790.34185968731595</v>
      </c>
      <c r="R18" s="211">
        <v>8.1570291549630802E-2</v>
      </c>
      <c r="S18" s="205">
        <v>325394.533421739</v>
      </c>
      <c r="T18" s="211">
        <v>20423.5979424615</v>
      </c>
      <c r="U18" s="211">
        <v>88.026748820259201</v>
      </c>
      <c r="V18" s="205">
        <v>413.02278123057499</v>
      </c>
      <c r="W18" s="211">
        <v>49.593393995755598</v>
      </c>
      <c r="X18" s="211">
        <v>5.5952422237834902</v>
      </c>
      <c r="Y18" s="205">
        <v>563.58383756563103</v>
      </c>
      <c r="Z18" s="211">
        <v>156.33938696693801</v>
      </c>
      <c r="AA18" s="211">
        <v>25.826788734978901</v>
      </c>
      <c r="AB18" s="205">
        <v>272.414696072987</v>
      </c>
      <c r="AC18" s="211">
        <v>138.94648657226301</v>
      </c>
      <c r="AD18" s="211">
        <v>36.272952188751297</v>
      </c>
      <c r="AE18" s="205">
        <v>465.80962225068703</v>
      </c>
      <c r="AF18" s="211">
        <v>22.547674429536102</v>
      </c>
      <c r="AG18" s="211">
        <v>2.8206798068048702</v>
      </c>
      <c r="AH18" s="205">
        <v>454.97813915140802</v>
      </c>
      <c r="AI18" s="211">
        <v>15.965241479183399</v>
      </c>
      <c r="AJ18" s="211">
        <v>3.0303689685294202E-2</v>
      </c>
      <c r="AK18" s="205">
        <v>452.21742146508598</v>
      </c>
      <c r="AL18" s="211">
        <v>28.670320997166002</v>
      </c>
      <c r="AM18" s="211">
        <v>0.242553277199692</v>
      </c>
      <c r="AN18" s="205">
        <v>450.77070231693801</v>
      </c>
      <c r="AO18" s="211">
        <v>19.614342165836501</v>
      </c>
      <c r="AP18" s="211">
        <v>1.02296402482039E-2</v>
      </c>
      <c r="AQ18" s="205">
        <v>406.05280216737299</v>
      </c>
      <c r="AR18" s="211">
        <v>27.591654116841301</v>
      </c>
      <c r="AS18" s="211">
        <v>6.8180088957962598E-2</v>
      </c>
      <c r="AT18" s="205">
        <v>445.15373328441098</v>
      </c>
      <c r="AU18" s="211">
        <v>28.0766340716748</v>
      </c>
      <c r="AV18" s="211">
        <v>0.18050774286662599</v>
      </c>
      <c r="AW18" s="205">
        <v>459.11797174846703</v>
      </c>
      <c r="AX18" s="211">
        <v>34.101121787909399</v>
      </c>
      <c r="AY18" s="211">
        <v>0.20102429682759501</v>
      </c>
      <c r="AZ18" s="205">
        <v>460.359923331885</v>
      </c>
      <c r="BA18" s="211">
        <v>37.076151205319299</v>
      </c>
      <c r="BB18" s="211">
        <v>0.54637767777496804</v>
      </c>
      <c r="BC18" s="205">
        <v>411.25660036591103</v>
      </c>
      <c r="BD18" s="211">
        <v>29.184001147564899</v>
      </c>
      <c r="BE18" s="211">
        <v>5.4597005191124202E-3</v>
      </c>
      <c r="BF18" s="205">
        <v>461.122713904335</v>
      </c>
      <c r="BG18" s="211">
        <v>38.829162689773398</v>
      </c>
      <c r="BH18" s="211">
        <v>6.3157948738599007E-2</v>
      </c>
      <c r="BI18" s="205">
        <v>439.70108946829902</v>
      </c>
      <c r="BJ18" s="211">
        <v>36.844780784863701</v>
      </c>
      <c r="BK18" s="211">
        <v>6.5502888463911293E-2</v>
      </c>
      <c r="BL18" s="205">
        <v>462.56043010514799</v>
      </c>
      <c r="BM18" s="211">
        <v>44.663439876352598</v>
      </c>
      <c r="BN18" s="211">
        <v>6.5539788886228204E-2</v>
      </c>
      <c r="BO18" s="205">
        <v>431.326760639344</v>
      </c>
      <c r="BP18" s="211">
        <v>41.002577397119403</v>
      </c>
      <c r="BQ18" s="211">
        <v>9.8185939961281995E-3</v>
      </c>
      <c r="BR18" s="205">
        <v>445.31582789727901</v>
      </c>
      <c r="BS18" s="211">
        <v>56.723591537073403</v>
      </c>
      <c r="BT18" s="211">
        <v>4.7480554705518603E-2</v>
      </c>
      <c r="BU18" s="205">
        <v>326.57714247097999</v>
      </c>
      <c r="BV18" s="211">
        <v>31.0731060653005</v>
      </c>
      <c r="BW18" s="211">
        <v>2.9914441056241799E-2</v>
      </c>
      <c r="BX18" s="205">
        <v>424.25224632360101</v>
      </c>
      <c r="BY18" s="211">
        <v>46.921075870283602</v>
      </c>
      <c r="BZ18" s="211">
        <v>0.15877068385583101</v>
      </c>
      <c r="CA18" s="205">
        <v>517.30658071836797</v>
      </c>
      <c r="CB18" s="211">
        <v>70.047126987105003</v>
      </c>
      <c r="CC18" s="211">
        <v>2.7223316355250199E-3</v>
      </c>
      <c r="CD18" s="205">
        <v>465.01791162847098</v>
      </c>
      <c r="CE18" s="211">
        <v>59.834803814720701</v>
      </c>
      <c r="CF18" s="211">
        <v>0</v>
      </c>
      <c r="CG18" s="205">
        <v>447.472510269145</v>
      </c>
      <c r="CH18" s="211">
        <v>56.151138241127498</v>
      </c>
      <c r="CI18" s="211">
        <v>2.2409568258163E-3</v>
      </c>
      <c r="CJ18" s="205">
        <v>466.474828882895</v>
      </c>
      <c r="CK18" s="211">
        <v>57.472522120640299</v>
      </c>
      <c r="CL18" s="211">
        <v>1.80699997299361E-3</v>
      </c>
      <c r="CM18" s="205">
        <v>415.12869271472499</v>
      </c>
      <c r="CN18" s="211">
        <v>66.420102690877499</v>
      </c>
      <c r="CO18" s="211">
        <v>0</v>
      </c>
      <c r="CP18" s="205">
        <v>429.62235660882101</v>
      </c>
      <c r="CQ18" s="211">
        <v>60.7533170995451</v>
      </c>
      <c r="CR18" s="211">
        <v>2.6211528511057802E-2</v>
      </c>
      <c r="CS18" s="205">
        <v>396.71968801741502</v>
      </c>
      <c r="CT18" s="211">
        <v>52.980384214683497</v>
      </c>
      <c r="CU18" s="211">
        <v>7.3321877073765302E-3</v>
      </c>
      <c r="CV18" s="205">
        <v>457.01913887174101</v>
      </c>
      <c r="CW18" s="211">
        <v>69.202627289825202</v>
      </c>
      <c r="CX18" s="211">
        <v>0</v>
      </c>
      <c r="CY18" s="205">
        <v>441.55188167166102</v>
      </c>
      <c r="CZ18" s="211">
        <v>60.8043578935971</v>
      </c>
      <c r="DA18" s="211">
        <v>1.0395188219730501E-3</v>
      </c>
      <c r="DB18" s="205">
        <v>453.60795900628</v>
      </c>
      <c r="DC18" s="211">
        <v>57.778911622034798</v>
      </c>
      <c r="DD18" s="211">
        <v>0</v>
      </c>
      <c r="DE18" s="205">
        <v>447.44310874590002</v>
      </c>
      <c r="DF18" s="211">
        <v>57.7887600845024</v>
      </c>
      <c r="DG18" s="211">
        <v>8.1701660139994596E-4</v>
      </c>
      <c r="DH18" s="205">
        <v>428.748591006975</v>
      </c>
      <c r="DI18" s="211">
        <v>57.631607251369701</v>
      </c>
      <c r="DJ18" s="211">
        <v>4.4870616963693698E-3</v>
      </c>
      <c r="DK18" s="205">
        <v>448.60996780351797</v>
      </c>
      <c r="DL18" s="211">
        <v>97.510485671663901</v>
      </c>
      <c r="DM18" s="211">
        <v>0</v>
      </c>
      <c r="DN18" s="205">
        <v>447.38206525302098</v>
      </c>
      <c r="DO18" s="211">
        <v>52.9451842348752</v>
      </c>
      <c r="DP18" s="211">
        <v>0</v>
      </c>
      <c r="DQ18" s="205">
        <v>452.05166189080899</v>
      </c>
      <c r="DR18" s="211">
        <v>66.378394077011606</v>
      </c>
      <c r="DS18" s="211">
        <v>0</v>
      </c>
      <c r="DT18" s="205">
        <v>436.43482772869601</v>
      </c>
      <c r="DU18" s="211">
        <v>50.2634449507391</v>
      </c>
      <c r="DV18" s="211">
        <v>0</v>
      </c>
      <c r="DW18" s="205">
        <v>438.28065025286298</v>
      </c>
      <c r="DX18" s="211">
        <v>55.792973149253598</v>
      </c>
      <c r="DY18" s="211">
        <v>0</v>
      </c>
      <c r="DZ18" s="205">
        <v>450.04256615567101</v>
      </c>
      <c r="EA18" s="211">
        <v>64.057178727180599</v>
      </c>
      <c r="EB18" s="211">
        <v>0</v>
      </c>
      <c r="EC18" s="205">
        <v>455.87537471962497</v>
      </c>
      <c r="ED18" s="211">
        <v>62.198257625305502</v>
      </c>
      <c r="EE18" s="211">
        <v>0</v>
      </c>
      <c r="EF18" s="205">
        <v>435.18507228387102</v>
      </c>
      <c r="EG18" s="211">
        <v>59.8358931040963</v>
      </c>
      <c r="EH18" s="211">
        <v>0</v>
      </c>
      <c r="EI18" s="205">
        <v>450.07835922378803</v>
      </c>
      <c r="EJ18" s="211">
        <v>55.284345968582798</v>
      </c>
      <c r="EK18" s="211">
        <v>3.0969870954708602E-3</v>
      </c>
      <c r="EL18" s="205">
        <v>435.52821590061802</v>
      </c>
      <c r="EM18" s="211">
        <v>58.748302393927602</v>
      </c>
      <c r="EN18" s="211">
        <v>6.6897869202406704E-4</v>
      </c>
      <c r="EO18" s="205">
        <v>440.364980723369</v>
      </c>
      <c r="EP18" s="211">
        <v>55.784263836848098</v>
      </c>
      <c r="EQ18" s="211">
        <v>4.4589237501683702E-3</v>
      </c>
      <c r="ER18" s="205">
        <v>426.40608798255403</v>
      </c>
      <c r="ES18" s="211">
        <v>41.813439135166298</v>
      </c>
      <c r="ET18" s="211">
        <v>6.0093935344644597E-3</v>
      </c>
      <c r="EU18" s="205">
        <v>384.89489806649902</v>
      </c>
      <c r="EV18" s="211">
        <v>40.092117240007198</v>
      </c>
      <c r="EW18" s="211">
        <v>3.76563568180392E-3</v>
      </c>
      <c r="EX18" s="205">
        <v>454.61379698184101</v>
      </c>
      <c r="EY18" s="211">
        <v>43.9925804091652</v>
      </c>
      <c r="EZ18" s="211">
        <v>0</v>
      </c>
      <c r="FA18" s="205">
        <v>461.00840241483502</v>
      </c>
      <c r="FB18" s="211">
        <v>51.285396948432201</v>
      </c>
      <c r="FC18" s="211">
        <v>8.9327016779810196E-4</v>
      </c>
    </row>
    <row r="19" spans="2:159">
      <c r="B19" s="73" t="s">
        <v>793</v>
      </c>
      <c r="C19" s="68" t="s">
        <v>799</v>
      </c>
      <c r="D19" s="244">
        <v>470.565613452793</v>
      </c>
      <c r="E19" s="245">
        <v>39.143485410199901</v>
      </c>
      <c r="F19" s="245">
        <v>1.1786539149053199</v>
      </c>
      <c r="G19" s="244">
        <v>359.207670726537</v>
      </c>
      <c r="H19" s="245">
        <v>46.230519324579603</v>
      </c>
      <c r="I19" s="245">
        <v>1.2921473589524799</v>
      </c>
      <c r="J19" s="244">
        <v>99714.648001351597</v>
      </c>
      <c r="K19" s="245">
        <v>5832.8951352382401</v>
      </c>
      <c r="L19" s="245">
        <v>0.65932903635668805</v>
      </c>
      <c r="M19" s="244">
        <v>433.42329288567402</v>
      </c>
      <c r="N19" s="245">
        <v>35.479466410755997</v>
      </c>
      <c r="O19" s="245">
        <v>6.3315044442868396E-2</v>
      </c>
      <c r="P19" s="244">
        <v>10853.4098874745</v>
      </c>
      <c r="Q19" s="245">
        <v>584.45195622922597</v>
      </c>
      <c r="R19" s="245">
        <v>9.5191956082558593E-2</v>
      </c>
      <c r="S19" s="244">
        <v>328756.26389109599</v>
      </c>
      <c r="T19" s="245">
        <v>17045.8244155764</v>
      </c>
      <c r="U19" s="245">
        <v>89.8716646509383</v>
      </c>
      <c r="V19" s="244">
        <v>416.83567653272303</v>
      </c>
      <c r="W19" s="245">
        <v>36.005522337200503</v>
      </c>
      <c r="X19" s="245">
        <v>5.9753185659779504</v>
      </c>
      <c r="Y19" s="244">
        <v>591.10605061894796</v>
      </c>
      <c r="Z19" s="245">
        <v>135.33287473437599</v>
      </c>
      <c r="AA19" s="245">
        <v>31.571186521997699</v>
      </c>
      <c r="AB19" s="244">
        <v>271.219387262412</v>
      </c>
      <c r="AC19" s="245">
        <v>123.506010321758</v>
      </c>
      <c r="AD19" s="245">
        <v>41.601959682472803</v>
      </c>
      <c r="AE19" s="244">
        <v>463.98320281469398</v>
      </c>
      <c r="AF19" s="245">
        <v>27.876762607110901</v>
      </c>
      <c r="AG19" s="245">
        <v>3.1997304562347102</v>
      </c>
      <c r="AH19" s="244">
        <v>454.86437361246999</v>
      </c>
      <c r="AI19" s="245">
        <v>10.2924691040018</v>
      </c>
      <c r="AJ19" s="245">
        <v>4.5432267887001401E-2</v>
      </c>
      <c r="AK19" s="244">
        <v>451.21311232028398</v>
      </c>
      <c r="AL19" s="245">
        <v>23.837433944059399</v>
      </c>
      <c r="AM19" s="245">
        <v>0.139653309777308</v>
      </c>
      <c r="AN19" s="244">
        <v>448.84940781779397</v>
      </c>
      <c r="AO19" s="245">
        <v>19.242692805042601</v>
      </c>
      <c r="AP19" s="245">
        <v>1.4488365154527999E-2</v>
      </c>
      <c r="AQ19" s="244">
        <v>408.60813830222202</v>
      </c>
      <c r="AR19" s="245">
        <v>23.276898537828199</v>
      </c>
      <c r="AS19" s="245">
        <v>6.6453511753424094E-2</v>
      </c>
      <c r="AT19" s="244">
        <v>444.00311605062899</v>
      </c>
      <c r="AU19" s="245">
        <v>23.865494455528601</v>
      </c>
      <c r="AV19" s="245">
        <v>0.19293705808540701</v>
      </c>
      <c r="AW19" s="244">
        <v>458.423456140285</v>
      </c>
      <c r="AX19" s="245">
        <v>28.738898645060999</v>
      </c>
      <c r="AY19" s="245">
        <v>0.22774929100180399</v>
      </c>
      <c r="AZ19" s="244">
        <v>458.89629519811803</v>
      </c>
      <c r="BA19" s="245">
        <v>44.7070355736032</v>
      </c>
      <c r="BB19" s="245">
        <v>0.91279795278766795</v>
      </c>
      <c r="BC19" s="244">
        <v>409.15930084498399</v>
      </c>
      <c r="BD19" s="245">
        <v>27.7272451588161</v>
      </c>
      <c r="BE19" s="245">
        <v>7.2945616209605197E-3</v>
      </c>
      <c r="BF19" s="244">
        <v>456.19893204923397</v>
      </c>
      <c r="BG19" s="245">
        <v>39.5990040441134</v>
      </c>
      <c r="BH19" s="245">
        <v>6.6234210818417696E-2</v>
      </c>
      <c r="BI19" s="244">
        <v>442.40782692942099</v>
      </c>
      <c r="BJ19" s="245">
        <v>32.779150909086397</v>
      </c>
      <c r="BK19" s="245">
        <v>6.5979286668992304E-2</v>
      </c>
      <c r="BL19" s="244">
        <v>449.35701030108697</v>
      </c>
      <c r="BM19" s="245">
        <v>41.617554812039103</v>
      </c>
      <c r="BN19" s="245">
        <v>8.7015117852357701E-2</v>
      </c>
      <c r="BO19" s="244">
        <v>434.61595326275301</v>
      </c>
      <c r="BP19" s="245">
        <v>39.571470318299802</v>
      </c>
      <c r="BQ19" s="245">
        <v>1.02558932382938E-2</v>
      </c>
      <c r="BR19" s="244">
        <v>446.75788474932199</v>
      </c>
      <c r="BS19" s="245">
        <v>45.975595161519301</v>
      </c>
      <c r="BT19" s="245">
        <v>7.8076186206826201E-2</v>
      </c>
      <c r="BU19" s="244">
        <v>317.85141182146202</v>
      </c>
      <c r="BV19" s="245">
        <v>37.798208524983501</v>
      </c>
      <c r="BW19" s="245">
        <v>7.8671497668927295E-2</v>
      </c>
      <c r="BX19" s="244">
        <v>427.67173375944901</v>
      </c>
      <c r="BY19" s="245">
        <v>48.012606443579898</v>
      </c>
      <c r="BZ19" s="245">
        <v>0.17358634153580399</v>
      </c>
      <c r="CA19" s="244">
        <v>514.45026909419096</v>
      </c>
      <c r="CB19" s="245">
        <v>49.393429845281503</v>
      </c>
      <c r="CC19" s="245">
        <v>4.2562092015900601E-3</v>
      </c>
      <c r="CD19" s="244">
        <v>459.31727071465798</v>
      </c>
      <c r="CE19" s="245">
        <v>45.768189996361997</v>
      </c>
      <c r="CF19" s="245">
        <v>0</v>
      </c>
      <c r="CG19" s="244">
        <v>447.65517987492802</v>
      </c>
      <c r="CH19" s="245">
        <v>38.7115904335298</v>
      </c>
      <c r="CI19" s="245">
        <v>0</v>
      </c>
      <c r="CJ19" s="244">
        <v>463.67749570474501</v>
      </c>
      <c r="CK19" s="245">
        <v>43.548421140015101</v>
      </c>
      <c r="CL19" s="245">
        <v>0</v>
      </c>
      <c r="CM19" s="244">
        <v>417.28540315536401</v>
      </c>
      <c r="CN19" s="245">
        <v>49.713308137206099</v>
      </c>
      <c r="CO19" s="245">
        <v>8.0760823005998905E-3</v>
      </c>
      <c r="CP19" s="244">
        <v>429.86752970060297</v>
      </c>
      <c r="CQ19" s="245">
        <v>48.9364925745816</v>
      </c>
      <c r="CR19" s="245">
        <v>2.22866113618546E-2</v>
      </c>
      <c r="CS19" s="244">
        <v>391.541503135705</v>
      </c>
      <c r="CT19" s="245">
        <v>45.049716137783797</v>
      </c>
      <c r="CU19" s="245">
        <v>1.60194329304158E-2</v>
      </c>
      <c r="CV19" s="244">
        <v>449.04071694703799</v>
      </c>
      <c r="CW19" s="245">
        <v>46.821881325347803</v>
      </c>
      <c r="CX19" s="245">
        <v>0</v>
      </c>
      <c r="CY19" s="244">
        <v>437.71805245684499</v>
      </c>
      <c r="CZ19" s="245">
        <v>49.993669960930902</v>
      </c>
      <c r="DA19" s="245">
        <v>0</v>
      </c>
      <c r="DB19" s="244">
        <v>451.891559953642</v>
      </c>
      <c r="DC19" s="245">
        <v>50.6928035190424</v>
      </c>
      <c r="DD19" s="245">
        <v>0</v>
      </c>
      <c r="DE19" s="244">
        <v>448.02734292003402</v>
      </c>
      <c r="DF19" s="245">
        <v>53.892067183353099</v>
      </c>
      <c r="DG19" s="245">
        <v>0</v>
      </c>
      <c r="DH19" s="244">
        <v>429.36927950711498</v>
      </c>
      <c r="DI19" s="245">
        <v>51.263668777894999</v>
      </c>
      <c r="DJ19" s="245">
        <v>5.0918558617320496E-3</v>
      </c>
      <c r="DK19" s="244">
        <v>454.40741350271799</v>
      </c>
      <c r="DL19" s="245">
        <v>74.664926079764001</v>
      </c>
      <c r="DM19" s="245">
        <v>0</v>
      </c>
      <c r="DN19" s="244">
        <v>446.57288094760003</v>
      </c>
      <c r="DO19" s="245">
        <v>49.005811400173201</v>
      </c>
      <c r="DP19" s="245">
        <v>0</v>
      </c>
      <c r="DQ19" s="244">
        <v>447.27153550225302</v>
      </c>
      <c r="DR19" s="245">
        <v>53.8033085508143</v>
      </c>
      <c r="DS19" s="245">
        <v>0</v>
      </c>
      <c r="DT19" s="244">
        <v>437.668251902549</v>
      </c>
      <c r="DU19" s="245">
        <v>53.998635665596098</v>
      </c>
      <c r="DV19" s="245">
        <v>0</v>
      </c>
      <c r="DW19" s="244">
        <v>436.94542211296698</v>
      </c>
      <c r="DX19" s="245">
        <v>52.013016780980003</v>
      </c>
      <c r="DY19" s="245">
        <v>3.10394394883612E-3</v>
      </c>
      <c r="DZ19" s="244">
        <v>448.89284651709897</v>
      </c>
      <c r="EA19" s="245">
        <v>53.5038518006386</v>
      </c>
      <c r="EB19" s="245">
        <v>0</v>
      </c>
      <c r="EC19" s="244">
        <v>454.52405925102698</v>
      </c>
      <c r="ED19" s="245">
        <v>52.149176615070701</v>
      </c>
      <c r="EE19" s="245">
        <v>0</v>
      </c>
      <c r="EF19" s="244">
        <v>435.69114191552302</v>
      </c>
      <c r="EG19" s="245">
        <v>45.604360765198201</v>
      </c>
      <c r="EH19" s="245">
        <v>0</v>
      </c>
      <c r="EI19" s="244">
        <v>450.42588080022603</v>
      </c>
      <c r="EJ19" s="245">
        <v>55.452268459795498</v>
      </c>
      <c r="EK19" s="245">
        <v>0</v>
      </c>
      <c r="EL19" s="244">
        <v>441.67568363529199</v>
      </c>
      <c r="EM19" s="245">
        <v>49.7513604317841</v>
      </c>
      <c r="EN19" s="245">
        <v>0</v>
      </c>
      <c r="EO19" s="244">
        <v>446.98363681395398</v>
      </c>
      <c r="EP19" s="245">
        <v>50.063916928578003</v>
      </c>
      <c r="EQ19" s="245">
        <v>3.5643470096895702E-3</v>
      </c>
      <c r="ER19" s="244">
        <v>425.21999532257303</v>
      </c>
      <c r="ES19" s="245">
        <v>53.719551172960102</v>
      </c>
      <c r="ET19" s="245">
        <v>7.8918459694536196E-3</v>
      </c>
      <c r="EU19" s="244">
        <v>382.331625831255</v>
      </c>
      <c r="EV19" s="245">
        <v>40.4050075650363</v>
      </c>
      <c r="EW19" s="245">
        <v>4.1746373135466801E-3</v>
      </c>
      <c r="EX19" s="244">
        <v>461.12082993039598</v>
      </c>
      <c r="EY19" s="245">
        <v>52.082532059829198</v>
      </c>
      <c r="EZ19" s="245">
        <v>1.4588138512164001E-3</v>
      </c>
      <c r="FA19" s="244">
        <v>462.71371758857703</v>
      </c>
      <c r="FB19" s="245">
        <v>47.581530569918002</v>
      </c>
      <c r="FC19" s="245">
        <v>1.4399642935418E-3</v>
      </c>
    </row>
    <row r="20" spans="2:159">
      <c r="B20" s="73" t="s">
        <v>793</v>
      </c>
      <c r="C20" s="73" t="s">
        <v>796</v>
      </c>
      <c r="D20" s="205">
        <v>468.43682731647402</v>
      </c>
      <c r="E20" s="211">
        <v>24.1497859988743</v>
      </c>
      <c r="F20" s="211">
        <v>1.09223424867228</v>
      </c>
      <c r="G20" s="205">
        <v>356.36722281725201</v>
      </c>
      <c r="H20" s="211">
        <v>34.515753293474603</v>
      </c>
      <c r="I20" s="211">
        <v>2.3262124907853599</v>
      </c>
      <c r="J20" s="205">
        <v>99492.748794157102</v>
      </c>
      <c r="K20" s="211">
        <v>7004.6512357978199</v>
      </c>
      <c r="L20" s="211">
        <v>0.61584803255098897</v>
      </c>
      <c r="M20" s="205">
        <v>431.23792185216797</v>
      </c>
      <c r="N20" s="211">
        <v>46.468230094824797</v>
      </c>
      <c r="O20" s="211">
        <v>4.1945912013043499E-2</v>
      </c>
      <c r="P20" s="205">
        <v>10818.5111639397</v>
      </c>
      <c r="Q20" s="211">
        <v>1184.14960218949</v>
      </c>
      <c r="R20" s="211">
        <v>0.29830778516943801</v>
      </c>
      <c r="S20" s="205">
        <v>328419.54490428901</v>
      </c>
      <c r="T20" s="211">
        <v>46694.245662461297</v>
      </c>
      <c r="U20" s="211">
        <v>78.891283841116106</v>
      </c>
      <c r="V20" s="205">
        <v>408.25939580820102</v>
      </c>
      <c r="W20" s="211">
        <v>66.867866599505106</v>
      </c>
      <c r="X20" s="211">
        <v>5.41780013113042</v>
      </c>
      <c r="Y20" s="205">
        <v>575.48348023162896</v>
      </c>
      <c r="Z20" s="211">
        <v>152.87519311667401</v>
      </c>
      <c r="AA20" s="211">
        <v>20.5504669240994</v>
      </c>
      <c r="AB20" s="205">
        <v>267.19683494266798</v>
      </c>
      <c r="AC20" s="211">
        <v>163.640425628402</v>
      </c>
      <c r="AD20" s="211">
        <v>41.549182041737403</v>
      </c>
      <c r="AE20" s="205">
        <v>474.84329562068501</v>
      </c>
      <c r="AF20" s="211">
        <v>52.585280810255803</v>
      </c>
      <c r="AG20" s="211">
        <v>4.0521882195169399</v>
      </c>
      <c r="AH20" s="205">
        <v>455.261195101731</v>
      </c>
      <c r="AI20" s="211">
        <v>19.540779780435699</v>
      </c>
      <c r="AJ20" s="211">
        <v>4.2028820195792002E-2</v>
      </c>
      <c r="AK20" s="205">
        <v>451.79170564314097</v>
      </c>
      <c r="AL20" s="211">
        <v>46.914872388693503</v>
      </c>
      <c r="AM20" s="211">
        <v>0.244113227126561</v>
      </c>
      <c r="AN20" s="205">
        <v>449.894039906746</v>
      </c>
      <c r="AO20" s="211">
        <v>45.754400881624598</v>
      </c>
      <c r="AP20" s="211">
        <v>1.6096945865728799E-2</v>
      </c>
      <c r="AQ20" s="205">
        <v>408.376173412909</v>
      </c>
      <c r="AR20" s="211">
        <v>48.1557782212424</v>
      </c>
      <c r="AS20" s="211">
        <v>0.62007184535405202</v>
      </c>
      <c r="AT20" s="205">
        <v>444.33457627737198</v>
      </c>
      <c r="AU20" s="211">
        <v>64.330509264734999</v>
      </c>
      <c r="AV20" s="211">
        <v>0.19102312620290299</v>
      </c>
      <c r="AW20" s="205">
        <v>457.41439485163198</v>
      </c>
      <c r="AX20" s="211">
        <v>59.108742328298597</v>
      </c>
      <c r="AY20" s="211">
        <v>0.33691518669256698</v>
      </c>
      <c r="AZ20" s="205">
        <v>470.17701502818102</v>
      </c>
      <c r="BA20" s="211">
        <v>53.473362944067297</v>
      </c>
      <c r="BB20" s="211">
        <v>1.43521382151591</v>
      </c>
      <c r="BC20" s="205">
        <v>410.00114361739998</v>
      </c>
      <c r="BD20" s="211">
        <v>28.761202482984199</v>
      </c>
      <c r="BE20" s="211">
        <v>9.01909776473157E-3</v>
      </c>
      <c r="BF20" s="205">
        <v>459.52163851291601</v>
      </c>
      <c r="BG20" s="211">
        <v>28.597418939388898</v>
      </c>
      <c r="BH20" s="211">
        <v>5.4685347553877599E-2</v>
      </c>
      <c r="BI20" s="205">
        <v>441.384965442625</v>
      </c>
      <c r="BJ20" s="211">
        <v>22.694216920699802</v>
      </c>
      <c r="BK20" s="211">
        <v>0.112673879080082</v>
      </c>
      <c r="BL20" s="205">
        <v>455.87237877197498</v>
      </c>
      <c r="BM20" s="211">
        <v>31.066029770425299</v>
      </c>
      <c r="BN20" s="211">
        <v>0.11939927806681901</v>
      </c>
      <c r="BO20" s="205">
        <v>434.44215802994199</v>
      </c>
      <c r="BP20" s="211">
        <v>40.202322615242899</v>
      </c>
      <c r="BQ20" s="211">
        <v>1.3975466993406399E-2</v>
      </c>
      <c r="BR20" s="205">
        <v>446.033742793324</v>
      </c>
      <c r="BS20" s="211">
        <v>42.969296402612699</v>
      </c>
      <c r="BT20" s="211">
        <v>0.106220982032004</v>
      </c>
      <c r="BU20" s="205">
        <v>320.98490019952999</v>
      </c>
      <c r="BV20" s="211">
        <v>41.413833382188599</v>
      </c>
      <c r="BW20" s="211">
        <v>5.4559587727221699E-2</v>
      </c>
      <c r="BX20" s="205">
        <v>423.53693411610902</v>
      </c>
      <c r="BY20" s="211">
        <v>56.117292874459402</v>
      </c>
      <c r="BZ20" s="211">
        <v>0.41735628353794402</v>
      </c>
      <c r="CA20" s="205">
        <v>512.62053673076798</v>
      </c>
      <c r="CB20" s="211">
        <v>61.3786555806482</v>
      </c>
      <c r="CC20" s="211">
        <v>6.9302939260230297E-3</v>
      </c>
      <c r="CD20" s="205">
        <v>460.09491092638399</v>
      </c>
      <c r="CE20" s="211">
        <v>46.747753669417797</v>
      </c>
      <c r="CF20" s="211">
        <v>0</v>
      </c>
      <c r="CG20" s="205">
        <v>447.028553381834</v>
      </c>
      <c r="CH20" s="211">
        <v>32.124387258094799</v>
      </c>
      <c r="CI20" s="211">
        <v>0</v>
      </c>
      <c r="CJ20" s="205">
        <v>463.17226185658302</v>
      </c>
      <c r="CK20" s="211">
        <v>30.687340537446499</v>
      </c>
      <c r="CL20" s="211">
        <v>1.9314836931496799E-3</v>
      </c>
      <c r="CM20" s="205">
        <v>415.42861366601699</v>
      </c>
      <c r="CN20" s="211">
        <v>25.7885239738997</v>
      </c>
      <c r="CO20" s="211">
        <v>1.09529555769621E-2</v>
      </c>
      <c r="CP20" s="205">
        <v>426.93567968951299</v>
      </c>
      <c r="CQ20" s="211">
        <v>29.617430089075199</v>
      </c>
      <c r="CR20" s="211">
        <v>4.1127059912929503E-2</v>
      </c>
      <c r="CS20" s="205">
        <v>392.00813044189999</v>
      </c>
      <c r="CT20" s="211">
        <v>31.904705759762098</v>
      </c>
      <c r="CU20" s="211">
        <v>2.50601157559086E-2</v>
      </c>
      <c r="CV20" s="205">
        <v>448.46242870451999</v>
      </c>
      <c r="CW20" s="211">
        <v>45.221265453950203</v>
      </c>
      <c r="CX20" s="211">
        <v>0</v>
      </c>
      <c r="CY20" s="205">
        <v>435.443904887928</v>
      </c>
      <c r="CZ20" s="211">
        <v>57.137004679316497</v>
      </c>
      <c r="DA20" s="211">
        <v>1.4670252834479099E-3</v>
      </c>
      <c r="DB20" s="205">
        <v>448.10417857948198</v>
      </c>
      <c r="DC20" s="211">
        <v>62.673316774789903</v>
      </c>
      <c r="DD20" s="211">
        <v>1.59849669399181E-3</v>
      </c>
      <c r="DE20" s="205">
        <v>441.52490940584602</v>
      </c>
      <c r="DF20" s="211">
        <v>55.439420278465803</v>
      </c>
      <c r="DG20" s="211">
        <v>0</v>
      </c>
      <c r="DH20" s="205">
        <v>423.98300848163899</v>
      </c>
      <c r="DI20" s="211">
        <v>44.386550709568198</v>
      </c>
      <c r="DJ20" s="211">
        <v>0</v>
      </c>
      <c r="DK20" s="205">
        <v>448.260778284541</v>
      </c>
      <c r="DL20" s="211">
        <v>37.513185046173</v>
      </c>
      <c r="DM20" s="211">
        <v>8.0461788576418804E-3</v>
      </c>
      <c r="DN20" s="205">
        <v>441.05603772697799</v>
      </c>
      <c r="DO20" s="211">
        <v>26.621783170661399</v>
      </c>
      <c r="DP20" s="211">
        <v>0</v>
      </c>
      <c r="DQ20" s="205">
        <v>445.29286676081102</v>
      </c>
      <c r="DR20" s="211">
        <v>25.1842929499946</v>
      </c>
      <c r="DS20" s="211">
        <v>0</v>
      </c>
      <c r="DT20" s="205">
        <v>432.22363740303501</v>
      </c>
      <c r="DU20" s="211">
        <v>29.014711995707302</v>
      </c>
      <c r="DV20" s="211">
        <v>1.09987436934377E-3</v>
      </c>
      <c r="DW20" s="205">
        <v>434.051500631083</v>
      </c>
      <c r="DX20" s="211">
        <v>31.968682399409701</v>
      </c>
      <c r="DY20" s="211">
        <v>0</v>
      </c>
      <c r="DZ20" s="205">
        <v>444.20582027483499</v>
      </c>
      <c r="EA20" s="211">
        <v>41.8424041900942</v>
      </c>
      <c r="EB20" s="211">
        <v>0</v>
      </c>
      <c r="EC20" s="205">
        <v>449.30054327798598</v>
      </c>
      <c r="ED20" s="211">
        <v>58.1059628868869</v>
      </c>
      <c r="EE20" s="211">
        <v>3.3567633315123098E-3</v>
      </c>
      <c r="EF20" s="205">
        <v>428.803729878176</v>
      </c>
      <c r="EG20" s="211">
        <v>59.8075440267476</v>
      </c>
      <c r="EH20" s="211">
        <v>0</v>
      </c>
      <c r="EI20" s="205">
        <v>442.37583745483499</v>
      </c>
      <c r="EJ20" s="211">
        <v>58.450447529583101</v>
      </c>
      <c r="EK20" s="211">
        <v>1.15414652075369E-2</v>
      </c>
      <c r="EL20" s="205">
        <v>431.29016121607202</v>
      </c>
      <c r="EM20" s="211">
        <v>40.248479852464499</v>
      </c>
      <c r="EN20" s="211">
        <v>1.1777233430938199E-3</v>
      </c>
      <c r="EO20" s="205">
        <v>437.68878427434902</v>
      </c>
      <c r="EP20" s="211">
        <v>35.871594870264602</v>
      </c>
      <c r="EQ20" s="211">
        <v>5.1764997516709202E-3</v>
      </c>
      <c r="ER20" s="205">
        <v>419.32628648731202</v>
      </c>
      <c r="ES20" s="211">
        <v>27.663336661163399</v>
      </c>
      <c r="ET20" s="211">
        <v>6.3031307110568502E-3</v>
      </c>
      <c r="EU20" s="205">
        <v>379.7804466632</v>
      </c>
      <c r="EV20" s="211">
        <v>20.648580628718701</v>
      </c>
      <c r="EW20" s="211">
        <v>5.4551219475427598E-3</v>
      </c>
      <c r="EX20" s="205">
        <v>450.08234223684798</v>
      </c>
      <c r="EY20" s="211">
        <v>32.804563610268403</v>
      </c>
      <c r="EZ20" s="211">
        <v>1.51480637291256E-3</v>
      </c>
      <c r="FA20" s="205">
        <v>455.73033044204402</v>
      </c>
      <c r="FB20" s="211">
        <v>36.270405882855798</v>
      </c>
      <c r="FC20" s="211">
        <v>1.4508621475533901E-3</v>
      </c>
    </row>
    <row r="21" spans="2:159">
      <c r="B21" s="73" t="s">
        <v>793</v>
      </c>
      <c r="C21" s="73" t="s">
        <v>797</v>
      </c>
      <c r="D21" s="205">
        <v>466.69822244439899</v>
      </c>
      <c r="E21" s="211">
        <v>26.521319348900001</v>
      </c>
      <c r="F21" s="211">
        <v>0.96472539720543704</v>
      </c>
      <c r="G21" s="205">
        <v>339.42423899384102</v>
      </c>
      <c r="H21" s="211">
        <v>35.222899575824201</v>
      </c>
      <c r="I21" s="211">
        <v>1.6292794608582</v>
      </c>
      <c r="J21" s="205">
        <v>99239.307873330603</v>
      </c>
      <c r="K21" s="211">
        <v>7263.6124620415803</v>
      </c>
      <c r="L21" s="211">
        <v>0.65459173852719499</v>
      </c>
      <c r="M21" s="205">
        <v>433.26781230230398</v>
      </c>
      <c r="N21" s="211">
        <v>37.054671273551698</v>
      </c>
      <c r="O21" s="211">
        <v>5.5685991350822001E-2</v>
      </c>
      <c r="P21" s="205">
        <v>10749.501383515701</v>
      </c>
      <c r="Q21" s="211">
        <v>1152.31683427807</v>
      </c>
      <c r="R21" s="211">
        <v>0.35552761148093898</v>
      </c>
      <c r="S21" s="205">
        <v>326176.52019602701</v>
      </c>
      <c r="T21" s="211">
        <v>44947.304275007002</v>
      </c>
      <c r="U21" s="211">
        <v>101.80548791602</v>
      </c>
      <c r="V21" s="205">
        <v>421.88763486709098</v>
      </c>
      <c r="W21" s="211">
        <v>63.896962057261803</v>
      </c>
      <c r="X21" s="211">
        <v>4.9766060492667403</v>
      </c>
      <c r="Y21" s="205">
        <v>567.45830113004399</v>
      </c>
      <c r="Z21" s="211">
        <v>148.47932808210399</v>
      </c>
      <c r="AA21" s="211">
        <v>21.0095093408965</v>
      </c>
      <c r="AB21" s="205">
        <v>282.20022134668397</v>
      </c>
      <c r="AC21" s="211">
        <v>142.30265916437099</v>
      </c>
      <c r="AD21" s="211">
        <v>38.289318172933001</v>
      </c>
      <c r="AE21" s="205">
        <v>458.86125411138801</v>
      </c>
      <c r="AF21" s="211">
        <v>31.7934441162142</v>
      </c>
      <c r="AG21" s="211">
        <v>5.2025279564657598</v>
      </c>
      <c r="AH21" s="205">
        <v>453.74456628206002</v>
      </c>
      <c r="AI21" s="211">
        <v>24.541838136198599</v>
      </c>
      <c r="AJ21" s="211">
        <v>0.105005836613646</v>
      </c>
      <c r="AK21" s="205">
        <v>450.93021176174102</v>
      </c>
      <c r="AL21" s="211">
        <v>54.173131526208401</v>
      </c>
      <c r="AM21" s="211">
        <v>0.226383811976229</v>
      </c>
      <c r="AN21" s="205">
        <v>450.514581952995</v>
      </c>
      <c r="AO21" s="211">
        <v>42.374156108066501</v>
      </c>
      <c r="AP21" s="211">
        <v>2.2460769013819E-2</v>
      </c>
      <c r="AQ21" s="205">
        <v>407.728678045886</v>
      </c>
      <c r="AR21" s="211">
        <v>48.790026197149601</v>
      </c>
      <c r="AS21" s="211">
        <v>0.71006089857741905</v>
      </c>
      <c r="AT21" s="205">
        <v>444.82198456955598</v>
      </c>
      <c r="AU21" s="211">
        <v>62.123154665724797</v>
      </c>
      <c r="AV21" s="211">
        <v>0.24592329384061401</v>
      </c>
      <c r="AW21" s="205">
        <v>458.11398671529997</v>
      </c>
      <c r="AX21" s="211">
        <v>49.890637247119997</v>
      </c>
      <c r="AY21" s="211">
        <v>0.32834483876252502</v>
      </c>
      <c r="AZ21" s="205">
        <v>435.74900812526698</v>
      </c>
      <c r="BA21" s="211">
        <v>56.857868239468601</v>
      </c>
      <c r="BB21" s="211">
        <v>1.53369967229722</v>
      </c>
      <c r="BC21" s="205">
        <v>409.92885025709199</v>
      </c>
      <c r="BD21" s="211">
        <v>26.116286279325699</v>
      </c>
      <c r="BE21" s="211">
        <v>3.4289470168225099E-3</v>
      </c>
      <c r="BF21" s="205">
        <v>456.75425074225598</v>
      </c>
      <c r="BG21" s="211">
        <v>27.851883682793598</v>
      </c>
      <c r="BH21" s="211">
        <v>4.6609527443206102E-2</v>
      </c>
      <c r="BI21" s="205">
        <v>440.43903318610899</v>
      </c>
      <c r="BJ21" s="211">
        <v>23.8919076595805</v>
      </c>
      <c r="BK21" s="211">
        <v>0.10451779615944599</v>
      </c>
      <c r="BL21" s="205">
        <v>470.825607273137</v>
      </c>
      <c r="BM21" s="211">
        <v>34.920737780185</v>
      </c>
      <c r="BN21" s="211">
        <v>0.111678058413898</v>
      </c>
      <c r="BO21" s="205">
        <v>429.71784613184099</v>
      </c>
      <c r="BP21" s="211">
        <v>33.6288816139418</v>
      </c>
      <c r="BQ21" s="211">
        <v>1.8965919653903301E-2</v>
      </c>
      <c r="BR21" s="205">
        <v>449.65492756094699</v>
      </c>
      <c r="BS21" s="211">
        <v>45.4624088399908</v>
      </c>
      <c r="BT21" s="211">
        <v>8.1718111090849005E-2</v>
      </c>
      <c r="BU21" s="205">
        <v>336.31103045302598</v>
      </c>
      <c r="BV21" s="211">
        <v>45.2280579439755</v>
      </c>
      <c r="BW21" s="211">
        <v>4.6723254694757202E-2</v>
      </c>
      <c r="BX21" s="205">
        <v>429.864217317125</v>
      </c>
      <c r="BY21" s="211">
        <v>57.124414706504801</v>
      </c>
      <c r="BZ21" s="211">
        <v>0.47180298737486298</v>
      </c>
      <c r="CA21" s="205">
        <v>521.98461238986101</v>
      </c>
      <c r="CB21" s="211">
        <v>55.931777231797</v>
      </c>
      <c r="CC21" s="211">
        <v>3.73968805594127E-3</v>
      </c>
      <c r="CD21" s="205">
        <v>464.70029978995501</v>
      </c>
      <c r="CE21" s="211">
        <v>34.176882535892403</v>
      </c>
      <c r="CF21" s="211">
        <v>0</v>
      </c>
      <c r="CG21" s="205">
        <v>449.457698954411</v>
      </c>
      <c r="CH21" s="211">
        <v>28.141081654464401</v>
      </c>
      <c r="CI21" s="211">
        <v>5.90439516722368E-3</v>
      </c>
      <c r="CJ21" s="205">
        <v>467.611228253771</v>
      </c>
      <c r="CK21" s="211">
        <v>24.657684044770502</v>
      </c>
      <c r="CL21" s="211">
        <v>0</v>
      </c>
      <c r="CM21" s="205">
        <v>419.69142900388698</v>
      </c>
      <c r="CN21" s="211">
        <v>24.1592238786242</v>
      </c>
      <c r="CO21" s="211">
        <v>2.0069888944009399E-2</v>
      </c>
      <c r="CP21" s="205">
        <v>435.34095290437</v>
      </c>
      <c r="CQ21" s="211">
        <v>30.3523746487202</v>
      </c>
      <c r="CR21" s="211">
        <v>3.6281280860680297E-2</v>
      </c>
      <c r="CS21" s="205">
        <v>406.36190631631399</v>
      </c>
      <c r="CT21" s="211">
        <v>36.432260985705398</v>
      </c>
      <c r="CU21" s="211">
        <v>1.4616767458735601E-2</v>
      </c>
      <c r="CV21" s="205">
        <v>461.14395315914197</v>
      </c>
      <c r="CW21" s="211">
        <v>51.295632910004002</v>
      </c>
      <c r="CX21" s="211">
        <v>0</v>
      </c>
      <c r="CY21" s="205">
        <v>450.225239586702</v>
      </c>
      <c r="CZ21" s="211">
        <v>55.885320986862297</v>
      </c>
      <c r="DA21" s="211">
        <v>1.8553386601864201E-3</v>
      </c>
      <c r="DB21" s="205">
        <v>462.73348201772399</v>
      </c>
      <c r="DC21" s="211">
        <v>56.9242619507501</v>
      </c>
      <c r="DD21" s="211">
        <v>2.0259574525016998E-3</v>
      </c>
      <c r="DE21" s="205">
        <v>457.76083169385902</v>
      </c>
      <c r="DF21" s="211">
        <v>46.367665571566803</v>
      </c>
      <c r="DG21" s="211">
        <v>1.5707578298334601E-3</v>
      </c>
      <c r="DH21" s="205">
        <v>436.72953867526797</v>
      </c>
      <c r="DI21" s="211">
        <v>33.186011233180402</v>
      </c>
      <c r="DJ21" s="211">
        <v>8.8653316851812197E-3</v>
      </c>
      <c r="DK21" s="205">
        <v>460.99687972392798</v>
      </c>
      <c r="DL21" s="211">
        <v>35.549762677870099</v>
      </c>
      <c r="DM21" s="211">
        <v>0</v>
      </c>
      <c r="DN21" s="205">
        <v>455.28989121729001</v>
      </c>
      <c r="DO21" s="211">
        <v>22.551499000009802</v>
      </c>
      <c r="DP21" s="211">
        <v>2.6904606816691998E-3</v>
      </c>
      <c r="DQ21" s="205">
        <v>457.50714726670998</v>
      </c>
      <c r="DR21" s="211">
        <v>26.675090766713001</v>
      </c>
      <c r="DS21" s="211">
        <v>0</v>
      </c>
      <c r="DT21" s="205">
        <v>445.37068573374597</v>
      </c>
      <c r="DU21" s="211">
        <v>28.443432267974199</v>
      </c>
      <c r="DV21" s="211">
        <v>1.3559786809256901E-3</v>
      </c>
      <c r="DW21" s="205">
        <v>446.38862425482603</v>
      </c>
      <c r="DX21" s="211">
        <v>41.5116859511675</v>
      </c>
      <c r="DY21" s="211">
        <v>0</v>
      </c>
      <c r="DZ21" s="205">
        <v>458.73824031039698</v>
      </c>
      <c r="EA21" s="211">
        <v>41.5909349157631</v>
      </c>
      <c r="EB21" s="211">
        <v>0</v>
      </c>
      <c r="EC21" s="205">
        <v>466.526849953191</v>
      </c>
      <c r="ED21" s="211">
        <v>59.0489847208597</v>
      </c>
      <c r="EE21" s="211">
        <v>5.8613836753633602E-3</v>
      </c>
      <c r="EF21" s="205">
        <v>444.70817773045098</v>
      </c>
      <c r="EG21" s="211">
        <v>50.4626350627831</v>
      </c>
      <c r="EH21" s="211">
        <v>0</v>
      </c>
      <c r="EI21" s="205">
        <v>458.843315686408</v>
      </c>
      <c r="EJ21" s="211">
        <v>41.715189809806503</v>
      </c>
      <c r="EK21" s="211">
        <v>6.4658754669449196E-3</v>
      </c>
      <c r="EL21" s="205">
        <v>449.88832871391998</v>
      </c>
      <c r="EM21" s="211">
        <v>31.801706262245499</v>
      </c>
      <c r="EN21" s="211">
        <v>0</v>
      </c>
      <c r="EO21" s="205">
        <v>453.49192667502302</v>
      </c>
      <c r="EP21" s="211">
        <v>30.248665364250499</v>
      </c>
      <c r="EQ21" s="211">
        <v>0</v>
      </c>
      <c r="ER21" s="205">
        <v>433.914474634415</v>
      </c>
      <c r="ES21" s="211">
        <v>20.540260716984299</v>
      </c>
      <c r="ET21" s="211">
        <v>1.1023826444102399E-2</v>
      </c>
      <c r="EU21" s="205">
        <v>393.128053780524</v>
      </c>
      <c r="EV21" s="211">
        <v>21.3860044890498</v>
      </c>
      <c r="EW21" s="211">
        <v>4.97704050761681E-3</v>
      </c>
      <c r="EX21" s="205">
        <v>468.88974657787799</v>
      </c>
      <c r="EY21" s="211">
        <v>29.904319018642799</v>
      </c>
      <c r="EZ21" s="211">
        <v>0</v>
      </c>
      <c r="FA21" s="205">
        <v>477.52506201618502</v>
      </c>
      <c r="FB21" s="211">
        <v>41.131710022274802</v>
      </c>
      <c r="FC21" s="211">
        <v>1.7769898192135001E-3</v>
      </c>
    </row>
    <row r="22" spans="2:159">
      <c r="B22" s="73" t="s">
        <v>793</v>
      </c>
      <c r="C22" s="73" t="s">
        <v>798</v>
      </c>
      <c r="D22" s="205">
        <v>469.055968243991</v>
      </c>
      <c r="E22" s="211">
        <v>27.148965463236401</v>
      </c>
      <c r="F22" s="211">
        <v>1.00293259801649</v>
      </c>
      <c r="G22" s="205">
        <v>346.79918197465298</v>
      </c>
      <c r="H22" s="211">
        <v>41.92243119754</v>
      </c>
      <c r="I22" s="211">
        <v>2.02869509544227</v>
      </c>
      <c r="J22" s="205">
        <v>99449.971783078596</v>
      </c>
      <c r="K22" s="211">
        <v>6080.6584925849502</v>
      </c>
      <c r="L22" s="211">
        <v>0.64822055092520503</v>
      </c>
      <c r="M22" s="205">
        <v>430.61726949931398</v>
      </c>
      <c r="N22" s="211">
        <v>37.428651310763001</v>
      </c>
      <c r="O22" s="211">
        <v>8.6646350348497395E-2</v>
      </c>
      <c r="P22" s="205">
        <v>10823.6755536779</v>
      </c>
      <c r="Q22" s="211">
        <v>1054.5325700452199</v>
      </c>
      <c r="R22" s="211">
        <v>0.398970933851656</v>
      </c>
      <c r="S22" s="205">
        <v>322919.79332694301</v>
      </c>
      <c r="T22" s="211">
        <v>42121.4824843514</v>
      </c>
      <c r="U22" s="211">
        <v>85.071566210775899</v>
      </c>
      <c r="V22" s="205">
        <v>413.43918205037397</v>
      </c>
      <c r="W22" s="211">
        <v>52.481470322831903</v>
      </c>
      <c r="X22" s="211">
        <v>5.9137330320039698</v>
      </c>
      <c r="Y22" s="205">
        <v>596.58219895439402</v>
      </c>
      <c r="Z22" s="211">
        <v>130.59857178867</v>
      </c>
      <c r="AA22" s="211">
        <v>20.438198194811601</v>
      </c>
      <c r="AB22" s="205">
        <v>288.89344036544702</v>
      </c>
      <c r="AC22" s="211">
        <v>146.47559230147101</v>
      </c>
      <c r="AD22" s="211">
        <v>41.182581775434201</v>
      </c>
      <c r="AE22" s="205">
        <v>456.41784032331998</v>
      </c>
      <c r="AF22" s="211">
        <v>30.944298518056499</v>
      </c>
      <c r="AG22" s="211">
        <v>5.6464149088456699</v>
      </c>
      <c r="AH22" s="205">
        <v>456.550259642284</v>
      </c>
      <c r="AI22" s="211">
        <v>20.986710553359099</v>
      </c>
      <c r="AJ22" s="211">
        <v>0.112628318352888</v>
      </c>
      <c r="AK22" s="205">
        <v>458.24827833754398</v>
      </c>
      <c r="AL22" s="211">
        <v>51.908070524441399</v>
      </c>
      <c r="AM22" s="211">
        <v>0.26964332709272298</v>
      </c>
      <c r="AN22" s="205">
        <v>449.156239352434</v>
      </c>
      <c r="AO22" s="211">
        <v>32.806984708610898</v>
      </c>
      <c r="AP22" s="211">
        <v>1.9332520123054801E-2</v>
      </c>
      <c r="AQ22" s="205">
        <v>406.07838745173598</v>
      </c>
      <c r="AR22" s="211">
        <v>47.460731696099103</v>
      </c>
      <c r="AS22" s="211">
        <v>0.95247885150186595</v>
      </c>
      <c r="AT22" s="205">
        <v>439.30390453540298</v>
      </c>
      <c r="AU22" s="211">
        <v>54.883880671834703</v>
      </c>
      <c r="AV22" s="211">
        <v>0.22215483553350099</v>
      </c>
      <c r="AW22" s="205">
        <v>461.577433301295</v>
      </c>
      <c r="AX22" s="211">
        <v>54.993089402132</v>
      </c>
      <c r="AY22" s="211">
        <v>0.33712138439033501</v>
      </c>
      <c r="AZ22" s="205">
        <v>456.96094457957503</v>
      </c>
      <c r="BA22" s="211">
        <v>43.788588445318403</v>
      </c>
      <c r="BB22" s="211">
        <v>1.89259975504244</v>
      </c>
      <c r="BC22" s="205">
        <v>410.161809892078</v>
      </c>
      <c r="BD22" s="211">
        <v>28.8801402426562</v>
      </c>
      <c r="BE22" s="211">
        <v>8.3706734843759407E-3</v>
      </c>
      <c r="BF22" s="205">
        <v>461.26556575035801</v>
      </c>
      <c r="BG22" s="211">
        <v>31.9691506300843</v>
      </c>
      <c r="BH22" s="211">
        <v>0.101322944387803</v>
      </c>
      <c r="BI22" s="205">
        <v>440.30620557856997</v>
      </c>
      <c r="BJ22" s="211">
        <v>20.854156753102298</v>
      </c>
      <c r="BK22" s="211">
        <v>9.0773809485605594E-2</v>
      </c>
      <c r="BL22" s="205">
        <v>461.95821748130402</v>
      </c>
      <c r="BM22" s="211">
        <v>31.341764619658498</v>
      </c>
      <c r="BN22" s="211">
        <v>0.14530005242485899</v>
      </c>
      <c r="BO22" s="205">
        <v>436.52862311868103</v>
      </c>
      <c r="BP22" s="211">
        <v>26.875723367408799</v>
      </c>
      <c r="BQ22" s="211">
        <v>1.9722174616292502E-2</v>
      </c>
      <c r="BR22" s="205">
        <v>444.60445746749099</v>
      </c>
      <c r="BS22" s="211">
        <v>48.301615598562499</v>
      </c>
      <c r="BT22" s="211">
        <v>0.100928043593773</v>
      </c>
      <c r="BU22" s="205">
        <v>323.35398966153701</v>
      </c>
      <c r="BV22" s="211">
        <v>37.605663265837599</v>
      </c>
      <c r="BW22" s="211">
        <v>5.8073100610097898E-2</v>
      </c>
      <c r="BX22" s="205">
        <v>426.55569787718503</v>
      </c>
      <c r="BY22" s="211">
        <v>50.064113326638598</v>
      </c>
      <c r="BZ22" s="211">
        <v>0.49103355209905802</v>
      </c>
      <c r="CA22" s="205">
        <v>506.53366695991201</v>
      </c>
      <c r="CB22" s="211">
        <v>62.767971458118801</v>
      </c>
      <c r="CC22" s="211">
        <v>6.94139299989446E-3</v>
      </c>
      <c r="CD22" s="205">
        <v>456.79903282358202</v>
      </c>
      <c r="CE22" s="211">
        <v>45.708633831860297</v>
      </c>
      <c r="CF22" s="211">
        <v>0</v>
      </c>
      <c r="CG22" s="205">
        <v>448.11230014561897</v>
      </c>
      <c r="CH22" s="211">
        <v>36.016700033046703</v>
      </c>
      <c r="CI22" s="211">
        <v>4.7081527422360697E-3</v>
      </c>
      <c r="CJ22" s="205">
        <v>463.69925378641301</v>
      </c>
      <c r="CK22" s="211">
        <v>26.354042748525899</v>
      </c>
      <c r="CL22" s="211">
        <v>0</v>
      </c>
      <c r="CM22" s="205">
        <v>417.150413453689</v>
      </c>
      <c r="CN22" s="211">
        <v>24.578835132303301</v>
      </c>
      <c r="CO22" s="211">
        <v>0</v>
      </c>
      <c r="CP22" s="205">
        <v>433.23343255830298</v>
      </c>
      <c r="CQ22" s="211">
        <v>23.498762430190698</v>
      </c>
      <c r="CR22" s="211">
        <v>2.3244962872259401E-2</v>
      </c>
      <c r="CS22" s="205">
        <v>399.43965396575499</v>
      </c>
      <c r="CT22" s="211">
        <v>30.0869094192809</v>
      </c>
      <c r="CU22" s="211">
        <v>2.47673688170458E-2</v>
      </c>
      <c r="CV22" s="205">
        <v>454.74944280974</v>
      </c>
      <c r="CW22" s="211">
        <v>48.584254663334796</v>
      </c>
      <c r="CX22" s="211">
        <v>0</v>
      </c>
      <c r="CY22" s="205">
        <v>435.75447202358902</v>
      </c>
      <c r="CZ22" s="211">
        <v>53.703386930208097</v>
      </c>
      <c r="DA22" s="211">
        <v>2.0394181067986601E-3</v>
      </c>
      <c r="DB22" s="205">
        <v>448.10130413932598</v>
      </c>
      <c r="DC22" s="211">
        <v>54.859588650646103</v>
      </c>
      <c r="DD22" s="211">
        <v>0</v>
      </c>
      <c r="DE22" s="205">
        <v>445.638957555925</v>
      </c>
      <c r="DF22" s="211">
        <v>49.858061377819602</v>
      </c>
      <c r="DG22" s="211">
        <v>1.7201108996886599E-3</v>
      </c>
      <c r="DH22" s="205">
        <v>431.66090102314001</v>
      </c>
      <c r="DI22" s="211">
        <v>42.149117129463001</v>
      </c>
      <c r="DJ22" s="211">
        <v>0</v>
      </c>
      <c r="DK22" s="205">
        <v>456.84104454990398</v>
      </c>
      <c r="DL22" s="211">
        <v>34.470731207740201</v>
      </c>
      <c r="DM22" s="211">
        <v>0</v>
      </c>
      <c r="DN22" s="205">
        <v>448.97774733010402</v>
      </c>
      <c r="DO22" s="211">
        <v>20.0066275673036</v>
      </c>
      <c r="DP22" s="211">
        <v>4.1335297452359003E-3</v>
      </c>
      <c r="DQ22" s="205">
        <v>450.075497061882</v>
      </c>
      <c r="DR22" s="211">
        <v>23.254416702837801</v>
      </c>
      <c r="DS22" s="211">
        <v>0</v>
      </c>
      <c r="DT22" s="205">
        <v>440.51378228267203</v>
      </c>
      <c r="DU22" s="211">
        <v>22.5060988166416</v>
      </c>
      <c r="DV22" s="211">
        <v>1.4841557311830701E-3</v>
      </c>
      <c r="DW22" s="205">
        <v>439.61349707219</v>
      </c>
      <c r="DX22" s="211">
        <v>29.652611437565</v>
      </c>
      <c r="DY22" s="211">
        <v>0</v>
      </c>
      <c r="DZ22" s="205">
        <v>449.66815701789199</v>
      </c>
      <c r="EA22" s="211">
        <v>39.071851521211599</v>
      </c>
      <c r="EB22" s="211">
        <v>1.5049192879743999E-3</v>
      </c>
      <c r="EC22" s="205">
        <v>457.24147810655398</v>
      </c>
      <c r="ED22" s="211">
        <v>47.501499192941303</v>
      </c>
      <c r="EE22" s="211">
        <v>4.5655273969330097E-3</v>
      </c>
      <c r="EF22" s="205">
        <v>433.03190070833801</v>
      </c>
      <c r="EG22" s="211">
        <v>55.647883385790401</v>
      </c>
      <c r="EH22" s="211">
        <v>0</v>
      </c>
      <c r="EI22" s="205">
        <v>445.95666160687301</v>
      </c>
      <c r="EJ22" s="211">
        <v>50.1601379571526</v>
      </c>
      <c r="EK22" s="211">
        <v>7.0711484656161101E-3</v>
      </c>
      <c r="EL22" s="205">
        <v>433.08635654015001</v>
      </c>
      <c r="EM22" s="211">
        <v>38.568301236088899</v>
      </c>
      <c r="EN22" s="211">
        <v>0</v>
      </c>
      <c r="EO22" s="205">
        <v>443.05318273860001</v>
      </c>
      <c r="EP22" s="211">
        <v>39.857198691498802</v>
      </c>
      <c r="EQ22" s="211">
        <v>6.9063037504942604E-3</v>
      </c>
      <c r="ER22" s="205">
        <v>424.78277310550601</v>
      </c>
      <c r="ES22" s="211">
        <v>27.4804628543931</v>
      </c>
      <c r="ET22" s="211">
        <v>6.1852455352011801E-3</v>
      </c>
      <c r="EU22" s="205">
        <v>385.01607181436702</v>
      </c>
      <c r="EV22" s="211">
        <v>24.158667021620801</v>
      </c>
      <c r="EW22" s="211">
        <v>6.3458736423275004E-3</v>
      </c>
      <c r="EX22" s="205">
        <v>460.011847326186</v>
      </c>
      <c r="EY22" s="211">
        <v>24.984622102619799</v>
      </c>
      <c r="EZ22" s="211">
        <v>2.01588285628126E-3</v>
      </c>
      <c r="FA22" s="205">
        <v>461.04120888976399</v>
      </c>
      <c r="FB22" s="211">
        <v>31.639178930452001</v>
      </c>
      <c r="FC22" s="211">
        <v>0</v>
      </c>
    </row>
    <row r="23" spans="2:159">
      <c r="B23" s="73" t="s">
        <v>793</v>
      </c>
      <c r="C23" s="68" t="s">
        <v>800</v>
      </c>
      <c r="D23" s="244">
        <v>468.093770744202</v>
      </c>
      <c r="E23" s="245">
        <v>22.471103564923698</v>
      </c>
      <c r="F23" s="245">
        <v>0.81313271182480695</v>
      </c>
      <c r="G23" s="244">
        <v>358.084723077067</v>
      </c>
      <c r="H23" s="245">
        <v>43.716136258970401</v>
      </c>
      <c r="I23" s="245">
        <v>1.90797903186395</v>
      </c>
      <c r="J23" s="244">
        <v>99476.393434279205</v>
      </c>
      <c r="K23" s="245">
        <v>7284.5665821078001</v>
      </c>
      <c r="L23" s="245">
        <v>0.53367604921725198</v>
      </c>
      <c r="M23" s="244">
        <v>432.03076562005202</v>
      </c>
      <c r="N23" s="245">
        <v>44.148662738259603</v>
      </c>
      <c r="O23" s="245">
        <v>0.166470941275349</v>
      </c>
      <c r="P23" s="244">
        <v>10806.7511099277</v>
      </c>
      <c r="Q23" s="245">
        <v>1260.5069409658799</v>
      </c>
      <c r="R23" s="245">
        <v>0.48616000851727098</v>
      </c>
      <c r="S23" s="244">
        <v>329844.20985516702</v>
      </c>
      <c r="T23" s="245">
        <v>44859.195221489397</v>
      </c>
      <c r="U23" s="245">
        <v>69.179700793798901</v>
      </c>
      <c r="V23" s="244">
        <v>409.72586151166598</v>
      </c>
      <c r="W23" s="245">
        <v>53.955380611528803</v>
      </c>
      <c r="X23" s="245">
        <v>4.5679927594254099</v>
      </c>
      <c r="Y23" s="244">
        <v>566.98589432602296</v>
      </c>
      <c r="Z23" s="245">
        <v>139.49082973842201</v>
      </c>
      <c r="AA23" s="245">
        <v>25.767776452372399</v>
      </c>
      <c r="AB23" s="244">
        <v>266.02458664176402</v>
      </c>
      <c r="AC23" s="245">
        <v>125.212117930967</v>
      </c>
      <c r="AD23" s="245">
        <v>39.194537029948499</v>
      </c>
      <c r="AE23" s="244">
        <v>472.43673602731599</v>
      </c>
      <c r="AF23" s="245">
        <v>37.722322869519601</v>
      </c>
      <c r="AG23" s="245">
        <v>4.2247550076822797</v>
      </c>
      <c r="AH23" s="244">
        <v>454.66828120241098</v>
      </c>
      <c r="AI23" s="245">
        <v>23.193589629772301</v>
      </c>
      <c r="AJ23" s="245">
        <v>0.116371572618196</v>
      </c>
      <c r="AK23" s="244">
        <v>450.31591480547399</v>
      </c>
      <c r="AL23" s="245">
        <v>43.700291201958201</v>
      </c>
      <c r="AM23" s="245">
        <v>0.21202291893540501</v>
      </c>
      <c r="AN23" s="244">
        <v>450.46353906644902</v>
      </c>
      <c r="AO23" s="245">
        <v>45.548081742249501</v>
      </c>
      <c r="AP23" s="245">
        <v>2.1559468964765599E-2</v>
      </c>
      <c r="AQ23" s="244">
        <v>409.21088753186098</v>
      </c>
      <c r="AR23" s="245">
        <v>52.251605222009097</v>
      </c>
      <c r="AS23" s="245">
        <v>1.0108362346462401</v>
      </c>
      <c r="AT23" s="244">
        <v>445.952654045484</v>
      </c>
      <c r="AU23" s="245">
        <v>56.3472800562906</v>
      </c>
      <c r="AV23" s="245">
        <v>0.254732002967059</v>
      </c>
      <c r="AW23" s="244">
        <v>456.51169812686101</v>
      </c>
      <c r="AX23" s="245">
        <v>51.567184454931102</v>
      </c>
      <c r="AY23" s="245">
        <v>0.35398487838186599</v>
      </c>
      <c r="AZ23" s="244">
        <v>467.142489565056</v>
      </c>
      <c r="BA23" s="245">
        <v>54.5701818860476</v>
      </c>
      <c r="BB23" s="245">
        <v>1.9079018028161201</v>
      </c>
      <c r="BC23" s="244">
        <v>409.94305082039301</v>
      </c>
      <c r="BD23" s="245">
        <v>29.552146114610899</v>
      </c>
      <c r="BE23" s="245">
        <v>1.3698885689586099E-2</v>
      </c>
      <c r="BF23" s="244">
        <v>458.71308889379702</v>
      </c>
      <c r="BG23" s="245">
        <v>31.741688423653201</v>
      </c>
      <c r="BH23" s="245">
        <v>8.1717880553481004E-2</v>
      </c>
      <c r="BI23" s="244">
        <v>441.52320259001698</v>
      </c>
      <c r="BJ23" s="245">
        <v>21.2108731638527</v>
      </c>
      <c r="BK23" s="245">
        <v>8.8795843069272004E-2</v>
      </c>
      <c r="BL23" s="244">
        <v>455.37501556614899</v>
      </c>
      <c r="BM23" s="245">
        <v>29.558410465626501</v>
      </c>
      <c r="BN23" s="245">
        <v>0.114244567240779</v>
      </c>
      <c r="BO23" s="244">
        <v>432.22664354502302</v>
      </c>
      <c r="BP23" s="245">
        <v>29.996143380038799</v>
      </c>
      <c r="BQ23" s="245">
        <v>2.0131369047271402E-2</v>
      </c>
      <c r="BR23" s="244">
        <v>446.733714004261</v>
      </c>
      <c r="BS23" s="245">
        <v>44.321666537425799</v>
      </c>
      <c r="BT23" s="245">
        <v>0.11314861197503299</v>
      </c>
      <c r="BU23" s="244">
        <v>321.14645287803398</v>
      </c>
      <c r="BV23" s="245">
        <v>41.090858002877603</v>
      </c>
      <c r="BW23" s="245">
        <v>5.8982287820196502E-2</v>
      </c>
      <c r="BX23" s="244">
        <v>423.77175382567799</v>
      </c>
      <c r="BY23" s="245">
        <v>50.881074579266297</v>
      </c>
      <c r="BZ23" s="245">
        <v>0.43014835080282299</v>
      </c>
      <c r="CA23" s="244">
        <v>515.64195752961598</v>
      </c>
      <c r="CB23" s="245">
        <v>50.866911868489098</v>
      </c>
      <c r="CC23" s="245">
        <v>7.1306689065738496E-3</v>
      </c>
      <c r="CD23" s="244">
        <v>462.05499154978003</v>
      </c>
      <c r="CE23" s="245">
        <v>34.192461781036101</v>
      </c>
      <c r="CF23" s="245">
        <v>2.1541089207820401E-3</v>
      </c>
      <c r="CG23" s="244">
        <v>447.00793297602002</v>
      </c>
      <c r="CH23" s="245">
        <v>33.1826835466684</v>
      </c>
      <c r="CI23" s="245">
        <v>0</v>
      </c>
      <c r="CJ23" s="244">
        <v>464.47372498245102</v>
      </c>
      <c r="CK23" s="245">
        <v>21.1703025873001</v>
      </c>
      <c r="CL23" s="245">
        <v>2.4736057572404598E-3</v>
      </c>
      <c r="CM23" s="244">
        <v>415.54959074605199</v>
      </c>
      <c r="CN23" s="245">
        <v>25.172584330357601</v>
      </c>
      <c r="CO23" s="245">
        <v>0</v>
      </c>
      <c r="CP23" s="244">
        <v>425.780210096166</v>
      </c>
      <c r="CQ23" s="245">
        <v>27.822346628178899</v>
      </c>
      <c r="CR23" s="245">
        <v>2.75865764786839E-2</v>
      </c>
      <c r="CS23" s="244">
        <v>389.91885505660099</v>
      </c>
      <c r="CT23" s="245">
        <v>33.003999600433303</v>
      </c>
      <c r="CU23" s="245">
        <v>1.87876780440384E-2</v>
      </c>
      <c r="CV23" s="244">
        <v>446.18623245465898</v>
      </c>
      <c r="CW23" s="245">
        <v>50.956951011273098</v>
      </c>
      <c r="CX23" s="245">
        <v>0</v>
      </c>
      <c r="CY23" s="244">
        <v>437.70080044764001</v>
      </c>
      <c r="CZ23" s="245">
        <v>50.637195838544201</v>
      </c>
      <c r="DA23" s="245">
        <v>0</v>
      </c>
      <c r="DB23" s="244">
        <v>450.86800519707998</v>
      </c>
      <c r="DC23" s="245">
        <v>54.900994462897401</v>
      </c>
      <c r="DD23" s="245">
        <v>0</v>
      </c>
      <c r="DE23" s="244">
        <v>444.46495215014198</v>
      </c>
      <c r="DF23" s="245">
        <v>44.947119909162097</v>
      </c>
      <c r="DG23" s="245">
        <v>0</v>
      </c>
      <c r="DH23" s="244">
        <v>425.54782523362599</v>
      </c>
      <c r="DI23" s="245">
        <v>36.492017394363103</v>
      </c>
      <c r="DJ23" s="245">
        <v>0</v>
      </c>
      <c r="DK23" s="244">
        <v>447.29429706949497</v>
      </c>
      <c r="DL23" s="245">
        <v>35.5871420563711</v>
      </c>
      <c r="DM23" s="245">
        <v>0</v>
      </c>
      <c r="DN23" s="244">
        <v>442.29779603047098</v>
      </c>
      <c r="DO23" s="245">
        <v>21.556065053785598</v>
      </c>
      <c r="DP23" s="245">
        <v>0</v>
      </c>
      <c r="DQ23" s="244">
        <v>443.90604399613397</v>
      </c>
      <c r="DR23" s="245">
        <v>27.571784715764601</v>
      </c>
      <c r="DS23" s="245">
        <v>1.36277037941736E-2</v>
      </c>
      <c r="DT23" s="244">
        <v>430.82121303089201</v>
      </c>
      <c r="DU23" s="245">
        <v>27.468024379991402</v>
      </c>
      <c r="DV23" s="245">
        <v>0</v>
      </c>
      <c r="DW23" s="244">
        <v>430.24848176069798</v>
      </c>
      <c r="DX23" s="245">
        <v>41.037465583158799</v>
      </c>
      <c r="DY23" s="245">
        <v>0</v>
      </c>
      <c r="DZ23" s="244">
        <v>443.92188809351802</v>
      </c>
      <c r="EA23" s="245">
        <v>41.370984895524003</v>
      </c>
      <c r="EB23" s="245">
        <v>0</v>
      </c>
      <c r="EC23" s="244">
        <v>450.14353457817703</v>
      </c>
      <c r="ED23" s="245">
        <v>48.891499582806901</v>
      </c>
      <c r="EE23" s="245">
        <v>0</v>
      </c>
      <c r="EF23" s="244">
        <v>430.57848334820397</v>
      </c>
      <c r="EG23" s="245">
        <v>53.404107669583297</v>
      </c>
      <c r="EH23" s="245">
        <v>0</v>
      </c>
      <c r="EI23" s="244">
        <v>446.17176570782402</v>
      </c>
      <c r="EJ23" s="245">
        <v>47.461328033307602</v>
      </c>
      <c r="EK23" s="245">
        <v>8.7711935766367193E-3</v>
      </c>
      <c r="EL23" s="244">
        <v>434.53876246627499</v>
      </c>
      <c r="EM23" s="245">
        <v>35.8838536613058</v>
      </c>
      <c r="EN23" s="245">
        <v>0</v>
      </c>
      <c r="EO23" s="244">
        <v>437.57332568824802</v>
      </c>
      <c r="EP23" s="245">
        <v>36.673713632426498</v>
      </c>
      <c r="EQ23" s="245">
        <v>0</v>
      </c>
      <c r="ER23" s="244">
        <v>418.83718726387798</v>
      </c>
      <c r="ES23" s="245">
        <v>29.550988997164499</v>
      </c>
      <c r="ET23" s="245">
        <v>1.01591066394033E-2</v>
      </c>
      <c r="EU23" s="244">
        <v>378.94910524078</v>
      </c>
      <c r="EV23" s="245">
        <v>22.053470159747501</v>
      </c>
      <c r="EW23" s="245">
        <v>4.3546100613036402E-3</v>
      </c>
      <c r="EX23" s="244">
        <v>448.25510590654898</v>
      </c>
      <c r="EY23" s="245">
        <v>32.709908584370602</v>
      </c>
      <c r="EZ23" s="245">
        <v>0</v>
      </c>
      <c r="FA23" s="244">
        <v>453.85917582118702</v>
      </c>
      <c r="FB23" s="245">
        <v>41.803625546945703</v>
      </c>
      <c r="FC23" s="245">
        <v>1.73146716268893E-3</v>
      </c>
    </row>
    <row r="24" spans="2:159">
      <c r="B24" s="73" t="s">
        <v>793</v>
      </c>
      <c r="C24" s="73" t="s">
        <v>796</v>
      </c>
      <c r="D24" s="205">
        <v>469.36230358847399</v>
      </c>
      <c r="E24" s="211">
        <v>21.467316921121402</v>
      </c>
      <c r="F24" s="211">
        <v>0.936471988272637</v>
      </c>
      <c r="G24" s="205">
        <v>365.02852207698498</v>
      </c>
      <c r="H24" s="211">
        <v>31.559920857525899</v>
      </c>
      <c r="I24" s="211">
        <v>2.0587015930163202</v>
      </c>
      <c r="J24" s="205">
        <v>99456.134461193098</v>
      </c>
      <c r="K24" s="211">
        <v>6024.97517930903</v>
      </c>
      <c r="L24" s="211">
        <v>0.45558509793686103</v>
      </c>
      <c r="M24" s="205">
        <v>432.45602019229801</v>
      </c>
      <c r="N24" s="211">
        <v>41.902879531596902</v>
      </c>
      <c r="O24" s="211">
        <v>8.7033086273586802E-2</v>
      </c>
      <c r="P24" s="205">
        <v>10781.824001470701</v>
      </c>
      <c r="Q24" s="211">
        <v>1102.4869492932901</v>
      </c>
      <c r="R24" s="211">
        <v>0.43504223052741797</v>
      </c>
      <c r="S24" s="205">
        <v>330173.12128479697</v>
      </c>
      <c r="T24" s="211">
        <v>37730.362108798203</v>
      </c>
      <c r="U24" s="211">
        <v>85.734710097013405</v>
      </c>
      <c r="V24" s="205">
        <v>406.74027662180703</v>
      </c>
      <c r="W24" s="211">
        <v>59.306468456264597</v>
      </c>
      <c r="X24" s="211">
        <v>6.6931937591370199</v>
      </c>
      <c r="Y24" s="205">
        <v>573.47502497300604</v>
      </c>
      <c r="Z24" s="211">
        <v>128.331776666151</v>
      </c>
      <c r="AA24" s="211">
        <v>26.535430986079799</v>
      </c>
      <c r="AB24" s="205">
        <v>257.20576134078499</v>
      </c>
      <c r="AC24" s="211">
        <v>166.95694345546801</v>
      </c>
      <c r="AD24" s="211">
        <v>50.750400633532102</v>
      </c>
      <c r="AE24" s="205">
        <v>472.16436988184103</v>
      </c>
      <c r="AF24" s="211">
        <v>38.309821602910901</v>
      </c>
      <c r="AG24" s="211">
        <v>4.9432954243630398</v>
      </c>
      <c r="AH24" s="205">
        <v>456.57165347288401</v>
      </c>
      <c r="AI24" s="211">
        <v>20.045398598947799</v>
      </c>
      <c r="AJ24" s="211">
        <v>4.7288849617626902E-2</v>
      </c>
      <c r="AK24" s="205">
        <v>452.67259687797002</v>
      </c>
      <c r="AL24" s="211">
        <v>37.861562658329198</v>
      </c>
      <c r="AM24" s="211">
        <v>0.254453927895334</v>
      </c>
      <c r="AN24" s="205">
        <v>449.49924908800199</v>
      </c>
      <c r="AO24" s="211">
        <v>41.556856925415403</v>
      </c>
      <c r="AP24" s="211">
        <v>1.7611316804783402E-2</v>
      </c>
      <c r="AQ24" s="205">
        <v>407.38039346661799</v>
      </c>
      <c r="AR24" s="211">
        <v>42.232311562146698</v>
      </c>
      <c r="AS24" s="211">
        <v>0.73088561085026604</v>
      </c>
      <c r="AT24" s="205">
        <v>444.16486481716299</v>
      </c>
      <c r="AU24" s="211">
        <v>45.1318152037312</v>
      </c>
      <c r="AV24" s="211">
        <v>0.231666180010836</v>
      </c>
      <c r="AW24" s="205">
        <v>457.85143727672403</v>
      </c>
      <c r="AX24" s="211">
        <v>44.567273492690099</v>
      </c>
      <c r="AY24" s="211">
        <v>0.34223822279711602</v>
      </c>
      <c r="AZ24" s="205">
        <v>486.324188061153</v>
      </c>
      <c r="BA24" s="211">
        <v>52.291889915090202</v>
      </c>
      <c r="BB24" s="211">
        <v>1.74834120572951</v>
      </c>
      <c r="BC24" s="205">
        <v>410.97525876504199</v>
      </c>
      <c r="BD24" s="211">
        <v>29.4853521789281</v>
      </c>
      <c r="BE24" s="211">
        <v>2.7094173263725301E-3</v>
      </c>
      <c r="BF24" s="205">
        <v>457.80691131231703</v>
      </c>
      <c r="BG24" s="211">
        <v>25.9079533465571</v>
      </c>
      <c r="BH24" s="211">
        <v>4.61873335433097E-2</v>
      </c>
      <c r="BI24" s="205">
        <v>440.99502581956898</v>
      </c>
      <c r="BJ24" s="211">
        <v>20.175295328036999</v>
      </c>
      <c r="BK24" s="211">
        <v>9.4359401028350498E-2</v>
      </c>
      <c r="BL24" s="205">
        <v>454.09476425688098</v>
      </c>
      <c r="BM24" s="211">
        <v>29.961161907787499</v>
      </c>
      <c r="BN24" s="211">
        <v>0.101148756869826</v>
      </c>
      <c r="BO24" s="205">
        <v>433.65220705420103</v>
      </c>
      <c r="BP24" s="211">
        <v>33.369025231442002</v>
      </c>
      <c r="BQ24" s="211">
        <v>2.2817462543737298E-2</v>
      </c>
      <c r="BR24" s="205">
        <v>445.37544515004998</v>
      </c>
      <c r="BS24" s="211">
        <v>41.323726904330002</v>
      </c>
      <c r="BT24" s="211">
        <v>0.113186554341553</v>
      </c>
      <c r="BU24" s="205">
        <v>319.651035281117</v>
      </c>
      <c r="BV24" s="211">
        <v>31.575668924465202</v>
      </c>
      <c r="BW24" s="211">
        <v>4.4814188860855898E-2</v>
      </c>
      <c r="BX24" s="205">
        <v>425.18934089399102</v>
      </c>
      <c r="BY24" s="211">
        <v>41.634300751557397</v>
      </c>
      <c r="BZ24" s="211">
        <v>0.36775926435046502</v>
      </c>
      <c r="CA24" s="205">
        <v>512.22970075996102</v>
      </c>
      <c r="CB24" s="211">
        <v>49.041465753739097</v>
      </c>
      <c r="CC24" s="211">
        <v>2.2118902407838302E-3</v>
      </c>
      <c r="CD24" s="205">
        <v>460.672847351499</v>
      </c>
      <c r="CE24" s="211">
        <v>35.751424865007202</v>
      </c>
      <c r="CF24" s="211">
        <v>2.56671370248835E-3</v>
      </c>
      <c r="CG24" s="205">
        <v>447.63080587771901</v>
      </c>
      <c r="CH24" s="211">
        <v>23.511612291094899</v>
      </c>
      <c r="CI24" s="211">
        <v>3.4960781556757801E-3</v>
      </c>
      <c r="CJ24" s="205">
        <v>464.72716299633902</v>
      </c>
      <c r="CK24" s="211">
        <v>20.6247909476029</v>
      </c>
      <c r="CL24" s="211">
        <v>3.00654802479681E-3</v>
      </c>
      <c r="CM24" s="205">
        <v>415.15977760896402</v>
      </c>
      <c r="CN24" s="211">
        <v>22.005320645067599</v>
      </c>
      <c r="CO24" s="211">
        <v>0</v>
      </c>
      <c r="CP24" s="205">
        <v>426.95500705110499</v>
      </c>
      <c r="CQ24" s="211">
        <v>23.247231501277401</v>
      </c>
      <c r="CR24" s="211">
        <v>3.5515268849476603E-2</v>
      </c>
      <c r="CS24" s="205">
        <v>390.47698812117602</v>
      </c>
      <c r="CT24" s="211">
        <v>27.894069234229399</v>
      </c>
      <c r="CU24" s="211">
        <v>1.61807410495713E-2</v>
      </c>
      <c r="CV24" s="205">
        <v>447.61492188749401</v>
      </c>
      <c r="CW24" s="211">
        <v>44.8761093482821</v>
      </c>
      <c r="CX24" s="211">
        <v>0</v>
      </c>
      <c r="CY24" s="205">
        <v>436.80441012576</v>
      </c>
      <c r="CZ24" s="211">
        <v>47.741068868274198</v>
      </c>
      <c r="DA24" s="211">
        <v>1.66180997138814E-3</v>
      </c>
      <c r="DB24" s="205">
        <v>446.98797125080398</v>
      </c>
      <c r="DC24" s="211">
        <v>47.580187660799901</v>
      </c>
      <c r="DD24" s="211">
        <v>0</v>
      </c>
      <c r="DE24" s="205">
        <v>444.55264408589699</v>
      </c>
      <c r="DF24" s="211">
        <v>39.352166574251598</v>
      </c>
      <c r="DG24" s="211">
        <v>0</v>
      </c>
      <c r="DH24" s="205">
        <v>426.54118549887198</v>
      </c>
      <c r="DI24" s="211">
        <v>35.848659665327503</v>
      </c>
      <c r="DJ24" s="211">
        <v>7.5502744471794498E-3</v>
      </c>
      <c r="DK24" s="205">
        <v>449.343831307735</v>
      </c>
      <c r="DL24" s="211">
        <v>32.072409250675499</v>
      </c>
      <c r="DM24" s="211">
        <v>0</v>
      </c>
      <c r="DN24" s="205">
        <v>443.54740857966402</v>
      </c>
      <c r="DO24" s="211">
        <v>21.662079526719602</v>
      </c>
      <c r="DP24" s="211">
        <v>4.2110320206237102E-3</v>
      </c>
      <c r="DQ24" s="205">
        <v>441.926521307136</v>
      </c>
      <c r="DR24" s="211">
        <v>27.504155189338899</v>
      </c>
      <c r="DS24" s="211">
        <v>0</v>
      </c>
      <c r="DT24" s="205">
        <v>432.10748535239901</v>
      </c>
      <c r="DU24" s="211">
        <v>26.764098068777098</v>
      </c>
      <c r="DV24" s="211">
        <v>0</v>
      </c>
      <c r="DW24" s="205">
        <v>431.56040465658998</v>
      </c>
      <c r="DX24" s="211">
        <v>35.539190219244503</v>
      </c>
      <c r="DY24" s="211">
        <v>0</v>
      </c>
      <c r="DZ24" s="205">
        <v>444.19759390685402</v>
      </c>
      <c r="EA24" s="211">
        <v>45.106402859505202</v>
      </c>
      <c r="EB24" s="211">
        <v>0</v>
      </c>
      <c r="EC24" s="205">
        <v>449.74146517743901</v>
      </c>
      <c r="ED24" s="211">
        <v>54.228385074888401</v>
      </c>
      <c r="EE24" s="211">
        <v>0</v>
      </c>
      <c r="EF24" s="205">
        <v>429.56311567989599</v>
      </c>
      <c r="EG24" s="211">
        <v>43.790077647638199</v>
      </c>
      <c r="EH24" s="211">
        <v>0</v>
      </c>
      <c r="EI24" s="205">
        <v>446.19860544312297</v>
      </c>
      <c r="EJ24" s="211">
        <v>42.807503794676897</v>
      </c>
      <c r="EK24" s="211">
        <v>0</v>
      </c>
      <c r="EL24" s="205">
        <v>434.715730301446</v>
      </c>
      <c r="EM24" s="211">
        <v>28.420448982162199</v>
      </c>
      <c r="EN24" s="211">
        <v>0</v>
      </c>
      <c r="EO24" s="205">
        <v>439.72198185512002</v>
      </c>
      <c r="EP24" s="211">
        <v>28.252797828289701</v>
      </c>
      <c r="EQ24" s="211">
        <v>1.10207222136521E-2</v>
      </c>
      <c r="ER24" s="205">
        <v>419.94296168404998</v>
      </c>
      <c r="ES24" s="211">
        <v>25.946330131474799</v>
      </c>
      <c r="ET24" s="211">
        <v>8.3550550024277092E-3</v>
      </c>
      <c r="EU24" s="205">
        <v>378.56814643133202</v>
      </c>
      <c r="EV24" s="211">
        <v>23.359977000939502</v>
      </c>
      <c r="EW24" s="211">
        <v>5.4863824308306096E-3</v>
      </c>
      <c r="EX24" s="205">
        <v>451.74138005801802</v>
      </c>
      <c r="EY24" s="211">
        <v>25.780626836167599</v>
      </c>
      <c r="EZ24" s="211">
        <v>0</v>
      </c>
      <c r="FA24" s="205">
        <v>453.54653694904198</v>
      </c>
      <c r="FB24" s="211">
        <v>33.853920874536698</v>
      </c>
      <c r="FC24" s="211">
        <v>1.5378025396540001E-3</v>
      </c>
    </row>
    <row r="25" spans="2:159">
      <c r="B25" s="73" t="s">
        <v>793</v>
      </c>
      <c r="C25" s="73" t="s">
        <v>797</v>
      </c>
      <c r="D25" s="205">
        <v>464.46376438126703</v>
      </c>
      <c r="E25" s="211">
        <v>26.189387837402599</v>
      </c>
      <c r="F25" s="211">
        <v>0.87546833582183503</v>
      </c>
      <c r="G25" s="205">
        <v>331.88312187590901</v>
      </c>
      <c r="H25" s="211">
        <v>28.885961903607001</v>
      </c>
      <c r="I25" s="211">
        <v>1.91002624492956</v>
      </c>
      <c r="J25" s="205">
        <v>99570.221897685304</v>
      </c>
      <c r="K25" s="211">
        <v>5333.0319584107101</v>
      </c>
      <c r="L25" s="211">
        <v>0.66803657833472496</v>
      </c>
      <c r="M25" s="205">
        <v>431.08193160566498</v>
      </c>
      <c r="N25" s="211">
        <v>37.402467902277401</v>
      </c>
      <c r="O25" s="211">
        <v>0.112224581280933</v>
      </c>
      <c r="P25" s="205">
        <v>10820.856342138801</v>
      </c>
      <c r="Q25" s="211">
        <v>873.97347333012794</v>
      </c>
      <c r="R25" s="211">
        <v>0.92375133188231895</v>
      </c>
      <c r="S25" s="205">
        <v>323498.800037615</v>
      </c>
      <c r="T25" s="211">
        <v>29908.913250506299</v>
      </c>
      <c r="U25" s="211">
        <v>151.221764791162</v>
      </c>
      <c r="V25" s="205">
        <v>417.29418859403302</v>
      </c>
      <c r="W25" s="211">
        <v>46.113012577721598</v>
      </c>
      <c r="X25" s="211">
        <v>5.4681299585717502</v>
      </c>
      <c r="Y25" s="205">
        <v>581.36502259831798</v>
      </c>
      <c r="Z25" s="211">
        <v>145.96203084632799</v>
      </c>
      <c r="AA25" s="211">
        <v>24.848471054460401</v>
      </c>
      <c r="AB25" s="205">
        <v>300.92477336250602</v>
      </c>
      <c r="AC25" s="211">
        <v>152.20395851415901</v>
      </c>
      <c r="AD25" s="211">
        <v>46.392993619015101</v>
      </c>
      <c r="AE25" s="205">
        <v>453.02150513815201</v>
      </c>
      <c r="AF25" s="211">
        <v>30.941008586607001</v>
      </c>
      <c r="AG25" s="211">
        <v>4.9336727125761799</v>
      </c>
      <c r="AH25" s="205">
        <v>452.79199476865398</v>
      </c>
      <c r="AI25" s="211">
        <v>18.201172099382099</v>
      </c>
      <c r="AJ25" s="211">
        <v>8.28954932577909E-2</v>
      </c>
      <c r="AK25" s="205">
        <v>450.52380830877797</v>
      </c>
      <c r="AL25" s="211">
        <v>41.129828916556399</v>
      </c>
      <c r="AM25" s="211">
        <v>0.24817980738713499</v>
      </c>
      <c r="AN25" s="205">
        <v>449.645008195451</v>
      </c>
      <c r="AO25" s="211">
        <v>38.815553366424297</v>
      </c>
      <c r="AP25" s="211">
        <v>2.0656671803314999E-2</v>
      </c>
      <c r="AQ25" s="205">
        <v>410.01466534233498</v>
      </c>
      <c r="AR25" s="211">
        <v>33.959170689335501</v>
      </c>
      <c r="AS25" s="211">
        <v>0.92682221758212802</v>
      </c>
      <c r="AT25" s="205">
        <v>443.96961307902802</v>
      </c>
      <c r="AU25" s="211">
        <v>47.568084462020003</v>
      </c>
      <c r="AV25" s="211">
        <v>0.234053954250174</v>
      </c>
      <c r="AW25" s="205">
        <v>457.66429327935998</v>
      </c>
      <c r="AX25" s="211">
        <v>44.880357637873601</v>
      </c>
      <c r="AY25" s="211">
        <v>0.313432938426077</v>
      </c>
      <c r="AZ25" s="205">
        <v>417.70252685598399</v>
      </c>
      <c r="BA25" s="211">
        <v>52.565252696263698</v>
      </c>
      <c r="BB25" s="211">
        <v>1.71520676053016</v>
      </c>
      <c r="BC25" s="205">
        <v>408.01907418376402</v>
      </c>
      <c r="BD25" s="211">
        <v>34.5694351320614</v>
      </c>
      <c r="BE25" s="211">
        <v>5.8923583750812997E-3</v>
      </c>
      <c r="BF25" s="205">
        <v>459.72447865050401</v>
      </c>
      <c r="BG25" s="211">
        <v>31.218609392310601</v>
      </c>
      <c r="BH25" s="211">
        <v>9.8187257835156305E-2</v>
      </c>
      <c r="BI25" s="205">
        <v>439.78446353937699</v>
      </c>
      <c r="BJ25" s="211">
        <v>23.497163799257599</v>
      </c>
      <c r="BK25" s="211">
        <v>9.7819462915976693E-2</v>
      </c>
      <c r="BL25" s="205">
        <v>470.60050662481399</v>
      </c>
      <c r="BM25" s="211">
        <v>28.898775137072299</v>
      </c>
      <c r="BN25" s="211">
        <v>0.115277794798717</v>
      </c>
      <c r="BO25" s="205">
        <v>432.89859626256202</v>
      </c>
      <c r="BP25" s="211">
        <v>28.590998546240499</v>
      </c>
      <c r="BQ25" s="211">
        <v>1.6954098495354199E-2</v>
      </c>
      <c r="BR25" s="205">
        <v>450.16976049832999</v>
      </c>
      <c r="BS25" s="211">
        <v>40.972162516352199</v>
      </c>
      <c r="BT25" s="211">
        <v>9.4093440704970499E-2</v>
      </c>
      <c r="BU25" s="205">
        <v>334.736153349213</v>
      </c>
      <c r="BV25" s="211">
        <v>33.360379316112002</v>
      </c>
      <c r="BW25" s="211">
        <v>4.6011519336980902E-2</v>
      </c>
      <c r="BX25" s="205">
        <v>427.34941954431901</v>
      </c>
      <c r="BY25" s="211">
        <v>50.435969858725599</v>
      </c>
      <c r="BZ25" s="211">
        <v>0.55640422607250195</v>
      </c>
      <c r="CA25" s="205">
        <v>518.99945367287501</v>
      </c>
      <c r="CB25" s="211">
        <v>41.9405492355192</v>
      </c>
      <c r="CC25" s="211">
        <v>4.6949776494811897E-3</v>
      </c>
      <c r="CD25" s="205">
        <v>463.97970821293097</v>
      </c>
      <c r="CE25" s="211">
        <v>33.958077211262299</v>
      </c>
      <c r="CF25" s="211">
        <v>3.2001437185260398E-3</v>
      </c>
      <c r="CG25" s="205">
        <v>448.650958348362</v>
      </c>
      <c r="CH25" s="211">
        <v>31.6641203638852</v>
      </c>
      <c r="CI25" s="211">
        <v>0</v>
      </c>
      <c r="CJ25" s="205">
        <v>465.61350558798</v>
      </c>
      <c r="CK25" s="211">
        <v>24.767297933348299</v>
      </c>
      <c r="CL25" s="211">
        <v>3.7780172980775499E-3</v>
      </c>
      <c r="CM25" s="205">
        <v>419.94091069238499</v>
      </c>
      <c r="CN25" s="211">
        <v>23.8081045787462</v>
      </c>
      <c r="CO25" s="211">
        <v>0</v>
      </c>
      <c r="CP25" s="205">
        <v>435.20955355964099</v>
      </c>
      <c r="CQ25" s="211">
        <v>23.428707829701999</v>
      </c>
      <c r="CR25" s="211">
        <v>3.90740445657526E-2</v>
      </c>
      <c r="CS25" s="205">
        <v>408.47031585506897</v>
      </c>
      <c r="CT25" s="211">
        <v>33.807174899919701</v>
      </c>
      <c r="CU25" s="211">
        <v>1.42550762678363E-2</v>
      </c>
      <c r="CV25" s="205">
        <v>458.58681073012798</v>
      </c>
      <c r="CW25" s="211">
        <v>44.995588294752501</v>
      </c>
      <c r="CX25" s="211">
        <v>1.8309671727439799E-2</v>
      </c>
      <c r="CY25" s="205">
        <v>443.17684020307598</v>
      </c>
      <c r="CZ25" s="211">
        <v>42.9707542153945</v>
      </c>
      <c r="DA25" s="211">
        <v>0</v>
      </c>
      <c r="DB25" s="205">
        <v>459.28845197008502</v>
      </c>
      <c r="DC25" s="211">
        <v>38.657583760271301</v>
      </c>
      <c r="DD25" s="211">
        <v>0</v>
      </c>
      <c r="DE25" s="205">
        <v>454.56858058087403</v>
      </c>
      <c r="DF25" s="211">
        <v>45.296104652934297</v>
      </c>
      <c r="DG25" s="211">
        <v>0</v>
      </c>
      <c r="DH25" s="205">
        <v>435.43433356286499</v>
      </c>
      <c r="DI25" s="211">
        <v>39.317854636746297</v>
      </c>
      <c r="DJ25" s="211">
        <v>0</v>
      </c>
      <c r="DK25" s="205">
        <v>458.46449028077097</v>
      </c>
      <c r="DL25" s="211">
        <v>32.2473558853683</v>
      </c>
      <c r="DM25" s="211">
        <v>0</v>
      </c>
      <c r="DN25" s="205">
        <v>452.95106297927498</v>
      </c>
      <c r="DO25" s="211">
        <v>23.315702864604901</v>
      </c>
      <c r="DP25" s="211">
        <v>0</v>
      </c>
      <c r="DQ25" s="205">
        <v>454.96583899590303</v>
      </c>
      <c r="DR25" s="211">
        <v>19.237192060954602</v>
      </c>
      <c r="DS25" s="211">
        <v>0</v>
      </c>
      <c r="DT25" s="205">
        <v>444.35362819850297</v>
      </c>
      <c r="DU25" s="211">
        <v>25.935506264658301</v>
      </c>
      <c r="DV25" s="211">
        <v>0</v>
      </c>
      <c r="DW25" s="205">
        <v>443.82999623106099</v>
      </c>
      <c r="DX25" s="211">
        <v>31.1831781094495</v>
      </c>
      <c r="DY25" s="211">
        <v>0</v>
      </c>
      <c r="DZ25" s="205">
        <v>454.20273482331402</v>
      </c>
      <c r="EA25" s="211">
        <v>40.779637999762002</v>
      </c>
      <c r="EB25" s="211">
        <v>0</v>
      </c>
      <c r="EC25" s="205">
        <v>459.87202825858498</v>
      </c>
      <c r="ED25" s="211">
        <v>43.998538377007698</v>
      </c>
      <c r="EE25" s="211">
        <v>0</v>
      </c>
      <c r="EF25" s="205">
        <v>442.72209614874498</v>
      </c>
      <c r="EG25" s="211">
        <v>42.091040459310697</v>
      </c>
      <c r="EH25" s="211">
        <v>0</v>
      </c>
      <c r="EI25" s="205">
        <v>455.24355327047903</v>
      </c>
      <c r="EJ25" s="211">
        <v>44.4308167876518</v>
      </c>
      <c r="EK25" s="211">
        <v>0</v>
      </c>
      <c r="EL25" s="205">
        <v>449.674773562692</v>
      </c>
      <c r="EM25" s="211">
        <v>35.207422200458701</v>
      </c>
      <c r="EN25" s="211">
        <v>0</v>
      </c>
      <c r="EO25" s="205">
        <v>453.39085938688697</v>
      </c>
      <c r="EP25" s="211">
        <v>32.801516989630798</v>
      </c>
      <c r="EQ25" s="211">
        <v>9.6823917987225293E-3</v>
      </c>
      <c r="ER25" s="205">
        <v>433.52814627874398</v>
      </c>
      <c r="ES25" s="211">
        <v>23.773969357715899</v>
      </c>
      <c r="ET25" s="211">
        <v>4.3462903569086503E-3</v>
      </c>
      <c r="EU25" s="205">
        <v>391.63229765921301</v>
      </c>
      <c r="EV25" s="211">
        <v>22.3741483050031</v>
      </c>
      <c r="EW25" s="211">
        <v>5.9102144780876203E-3</v>
      </c>
      <c r="EX25" s="205">
        <v>468.77886072654002</v>
      </c>
      <c r="EY25" s="211">
        <v>29.9831117934262</v>
      </c>
      <c r="EZ25" s="211">
        <v>0</v>
      </c>
      <c r="FA25" s="205">
        <v>473.170527500052</v>
      </c>
      <c r="FB25" s="211">
        <v>31.389569676514402</v>
      </c>
      <c r="FC25" s="211">
        <v>0</v>
      </c>
    </row>
    <row r="26" spans="2:159">
      <c r="B26" s="73" t="s">
        <v>793</v>
      </c>
      <c r="C26" s="73" t="s">
        <v>798</v>
      </c>
      <c r="D26" s="205">
        <v>468.26114484997998</v>
      </c>
      <c r="E26" s="211">
        <v>24.569634699501002</v>
      </c>
      <c r="F26" s="211">
        <v>0.89656378239008605</v>
      </c>
      <c r="G26" s="205">
        <v>349.39962146605302</v>
      </c>
      <c r="H26" s="211">
        <v>29.976698786313602</v>
      </c>
      <c r="I26" s="211">
        <v>1.55218594863645</v>
      </c>
      <c r="J26" s="205">
        <v>98951.507515644596</v>
      </c>
      <c r="K26" s="211">
        <v>5650.7528683130204</v>
      </c>
      <c r="L26" s="211">
        <v>0.57978109928108801</v>
      </c>
      <c r="M26" s="205">
        <v>432.92877691877601</v>
      </c>
      <c r="N26" s="211">
        <v>46.7947748831741</v>
      </c>
      <c r="O26" s="211">
        <v>0.102241607502464</v>
      </c>
      <c r="P26" s="205">
        <v>10775.124039340901</v>
      </c>
      <c r="Q26" s="211">
        <v>1053.26046333925</v>
      </c>
      <c r="R26" s="211">
        <v>0.377695755768094</v>
      </c>
      <c r="S26" s="205">
        <v>328626.79998521699</v>
      </c>
      <c r="T26" s="211">
        <v>35514.584293821499</v>
      </c>
      <c r="U26" s="211">
        <v>75.737101484768601</v>
      </c>
      <c r="V26" s="205">
        <v>418.26803749032803</v>
      </c>
      <c r="W26" s="211">
        <v>48.757618118956898</v>
      </c>
      <c r="X26" s="211">
        <v>3.5801453265133998</v>
      </c>
      <c r="Y26" s="205">
        <v>567.362372309742</v>
      </c>
      <c r="Z26" s="211">
        <v>165.44370515681999</v>
      </c>
      <c r="AA26" s="211">
        <v>24.051810056541001</v>
      </c>
      <c r="AB26" s="205">
        <v>275.21908107418801</v>
      </c>
      <c r="AC26" s="211">
        <v>161.403667372575</v>
      </c>
      <c r="AD26" s="211">
        <v>36.668304014985601</v>
      </c>
      <c r="AE26" s="205">
        <v>467.76236511478299</v>
      </c>
      <c r="AF26" s="211">
        <v>29.585337072503599</v>
      </c>
      <c r="AG26" s="211">
        <v>5.7871337760377601</v>
      </c>
      <c r="AH26" s="205">
        <v>455.06885323549801</v>
      </c>
      <c r="AI26" s="211">
        <v>21.627315356801098</v>
      </c>
      <c r="AJ26" s="211">
        <v>9.1884416466130298E-2</v>
      </c>
      <c r="AK26" s="205">
        <v>452.320450716415</v>
      </c>
      <c r="AL26" s="211">
        <v>44.163658743255802</v>
      </c>
      <c r="AM26" s="211">
        <v>0.12971835252892999</v>
      </c>
      <c r="AN26" s="205">
        <v>452.41950518862302</v>
      </c>
      <c r="AO26" s="211">
        <v>40.944270757328901</v>
      </c>
      <c r="AP26" s="211">
        <v>1.8312773409817001E-2</v>
      </c>
      <c r="AQ26" s="205">
        <v>403.14587766509698</v>
      </c>
      <c r="AR26" s="211">
        <v>46.354304103168701</v>
      </c>
      <c r="AS26" s="211">
        <v>0.79940811626393005</v>
      </c>
      <c r="AT26" s="205">
        <v>443.380524421975</v>
      </c>
      <c r="AU26" s="211">
        <v>50.392154915774498</v>
      </c>
      <c r="AV26" s="211">
        <v>0.18296099856130499</v>
      </c>
      <c r="AW26" s="205">
        <v>459.51761451574703</v>
      </c>
      <c r="AX26" s="211">
        <v>51.341700735032099</v>
      </c>
      <c r="AY26" s="211">
        <v>0.30791100070876198</v>
      </c>
      <c r="AZ26" s="205">
        <v>454.95816667103099</v>
      </c>
      <c r="BA26" s="211">
        <v>50.707915365202403</v>
      </c>
      <c r="BB26" s="211">
        <v>1.3889851083636999</v>
      </c>
      <c r="BC26" s="205">
        <v>409.64277339245501</v>
      </c>
      <c r="BD26" s="211">
        <v>27.8516412910312</v>
      </c>
      <c r="BE26" s="211">
        <v>7.4687276598205503E-3</v>
      </c>
      <c r="BF26" s="205">
        <v>460.06703312956199</v>
      </c>
      <c r="BG26" s="211">
        <v>24.0030580218437</v>
      </c>
      <c r="BH26" s="211">
        <v>8.1421871042049898E-2</v>
      </c>
      <c r="BI26" s="205">
        <v>443.49981289294101</v>
      </c>
      <c r="BJ26" s="211">
        <v>24.546900173442701</v>
      </c>
      <c r="BK26" s="211">
        <v>7.6272044284691198E-2</v>
      </c>
      <c r="BL26" s="205">
        <v>457.76769336853101</v>
      </c>
      <c r="BM26" s="211">
        <v>32.388295563963297</v>
      </c>
      <c r="BN26" s="211">
        <v>8.8178812182764396E-2</v>
      </c>
      <c r="BO26" s="205">
        <v>431.20963543553501</v>
      </c>
      <c r="BP26" s="211">
        <v>32.6676024028638</v>
      </c>
      <c r="BQ26" s="211">
        <v>1.45531033096161E-2</v>
      </c>
      <c r="BR26" s="205">
        <v>446.14807358840801</v>
      </c>
      <c r="BS26" s="211">
        <v>41.933617101805098</v>
      </c>
      <c r="BT26" s="211">
        <v>9.8520156910124904E-2</v>
      </c>
      <c r="BU26" s="205">
        <v>328.391797079919</v>
      </c>
      <c r="BV26" s="211">
        <v>39.815341025197696</v>
      </c>
      <c r="BW26" s="211">
        <v>4.0587816140450497E-2</v>
      </c>
      <c r="BX26" s="205">
        <v>425.04102189674597</v>
      </c>
      <c r="BY26" s="211">
        <v>48.0866810508833</v>
      </c>
      <c r="BZ26" s="211">
        <v>0.53618467904909095</v>
      </c>
      <c r="CA26" s="205">
        <v>517.35950270999604</v>
      </c>
      <c r="CB26" s="211">
        <v>52.090366077374902</v>
      </c>
      <c r="CC26" s="211">
        <v>6.4620440230219204E-3</v>
      </c>
      <c r="CD26" s="205">
        <v>462.19210921880898</v>
      </c>
      <c r="CE26" s="211">
        <v>40.031750603717697</v>
      </c>
      <c r="CF26" s="211">
        <v>0</v>
      </c>
      <c r="CG26" s="205">
        <v>449.24212279710702</v>
      </c>
      <c r="CH26" s="211">
        <v>36.210284361887901</v>
      </c>
      <c r="CI26" s="211">
        <v>4.3063850142561399E-3</v>
      </c>
      <c r="CJ26" s="205">
        <v>465.12610516631798</v>
      </c>
      <c r="CK26" s="211">
        <v>27.628941980075801</v>
      </c>
      <c r="CL26" s="211">
        <v>3.69595778249465E-3</v>
      </c>
      <c r="CM26" s="205">
        <v>418.678528493589</v>
      </c>
      <c r="CN26" s="211">
        <v>25.336551751534302</v>
      </c>
      <c r="CO26" s="211">
        <v>0</v>
      </c>
      <c r="CP26" s="205">
        <v>430.32579340286202</v>
      </c>
      <c r="CQ26" s="211">
        <v>27.730841221677</v>
      </c>
      <c r="CR26" s="211">
        <v>2.6120291287317101E-2</v>
      </c>
      <c r="CS26" s="205">
        <v>398.76179275446901</v>
      </c>
      <c r="CT26" s="211">
        <v>28.1364994565592</v>
      </c>
      <c r="CU26" s="211">
        <v>1.30337567006231E-2</v>
      </c>
      <c r="CV26" s="205">
        <v>453.91534584212502</v>
      </c>
      <c r="CW26" s="211">
        <v>41.930551356671302</v>
      </c>
      <c r="CX26" s="211">
        <v>0</v>
      </c>
      <c r="CY26" s="205">
        <v>443.71579737891898</v>
      </c>
      <c r="CZ26" s="211">
        <v>50.329841133163001</v>
      </c>
      <c r="DA26" s="211">
        <v>1.9835038350824201E-3</v>
      </c>
      <c r="DB26" s="205">
        <v>454.81190516715998</v>
      </c>
      <c r="DC26" s="211">
        <v>45.1050705827613</v>
      </c>
      <c r="DD26" s="211">
        <v>4.4935217595475797E-3</v>
      </c>
      <c r="DE26" s="205">
        <v>451.042894512754</v>
      </c>
      <c r="DF26" s="211">
        <v>45.734564661599101</v>
      </c>
      <c r="DG26" s="211">
        <v>0</v>
      </c>
      <c r="DH26" s="205">
        <v>433.84970639231398</v>
      </c>
      <c r="DI26" s="211">
        <v>38.247092080928702</v>
      </c>
      <c r="DJ26" s="211">
        <v>0</v>
      </c>
      <c r="DK26" s="205">
        <v>455.43230417731701</v>
      </c>
      <c r="DL26" s="211">
        <v>34.436572506993699</v>
      </c>
      <c r="DM26" s="211">
        <v>0</v>
      </c>
      <c r="DN26" s="205">
        <v>449.63598617665099</v>
      </c>
      <c r="DO26" s="211">
        <v>26.261424268896199</v>
      </c>
      <c r="DP26" s="211">
        <v>2.9064039914043099E-3</v>
      </c>
      <c r="DQ26" s="205">
        <v>449.29129460301698</v>
      </c>
      <c r="DR26" s="211">
        <v>22.8940237109639</v>
      </c>
      <c r="DS26" s="211">
        <v>0</v>
      </c>
      <c r="DT26" s="205">
        <v>438.81052888590301</v>
      </c>
      <c r="DU26" s="211">
        <v>27.7188233588945</v>
      </c>
      <c r="DV26" s="211">
        <v>1.3359300569027099E-3</v>
      </c>
      <c r="DW26" s="205">
        <v>438.81231938152899</v>
      </c>
      <c r="DX26" s="211">
        <v>39.183246625518002</v>
      </c>
      <c r="DY26" s="211">
        <v>0</v>
      </c>
      <c r="DZ26" s="205">
        <v>454.19217799376901</v>
      </c>
      <c r="EA26" s="211">
        <v>49.796572966682199</v>
      </c>
      <c r="EB26" s="211">
        <v>1.3755609072297901E-3</v>
      </c>
      <c r="EC26" s="205">
        <v>458.07975557953398</v>
      </c>
      <c r="ED26" s="211">
        <v>49.966153357478099</v>
      </c>
      <c r="EE26" s="211">
        <v>4.3614999151104297E-3</v>
      </c>
      <c r="EF26" s="205">
        <v>437.82121096049798</v>
      </c>
      <c r="EG26" s="211">
        <v>44.901232648928499</v>
      </c>
      <c r="EH26" s="211">
        <v>0</v>
      </c>
      <c r="EI26" s="205">
        <v>454.15073933887402</v>
      </c>
      <c r="EJ26" s="211">
        <v>46.044228645481603</v>
      </c>
      <c r="EK26" s="211">
        <v>7.0266394536503398E-3</v>
      </c>
      <c r="EL26" s="205">
        <v>440.77582425126201</v>
      </c>
      <c r="EM26" s="211">
        <v>32.810803480447198</v>
      </c>
      <c r="EN26" s="211">
        <v>0</v>
      </c>
      <c r="EO26" s="205">
        <v>445.58374186377699</v>
      </c>
      <c r="EP26" s="211">
        <v>30.5552104531127</v>
      </c>
      <c r="EQ26" s="211">
        <v>0</v>
      </c>
      <c r="ER26" s="205">
        <v>429.96624811187303</v>
      </c>
      <c r="ES26" s="211">
        <v>26.888923183132398</v>
      </c>
      <c r="ET26" s="211">
        <v>4.1783839387481304E-3</v>
      </c>
      <c r="EU26" s="205">
        <v>387.12972427626897</v>
      </c>
      <c r="EV26" s="211">
        <v>26.5900018044576</v>
      </c>
      <c r="EW26" s="211">
        <v>7.8448620489499597E-3</v>
      </c>
      <c r="EX26" s="205">
        <v>459.88880341925199</v>
      </c>
      <c r="EY26" s="211">
        <v>27.988699845317701</v>
      </c>
      <c r="EZ26" s="211">
        <v>1.8909867904484299E-3</v>
      </c>
      <c r="FA26" s="205">
        <v>463.21077492245098</v>
      </c>
      <c r="FB26" s="211">
        <v>41.981508743215599</v>
      </c>
      <c r="FC26" s="211">
        <v>1.80668602561765E-3</v>
      </c>
    </row>
    <row r="27" spans="2:159">
      <c r="B27" s="73" t="s">
        <v>793</v>
      </c>
      <c r="C27" s="68" t="s">
        <v>800</v>
      </c>
      <c r="D27" s="244">
        <v>468.39478022424402</v>
      </c>
      <c r="E27" s="245">
        <v>22.311137693187298</v>
      </c>
      <c r="F27" s="245">
        <v>0.83436431525784704</v>
      </c>
      <c r="G27" s="244">
        <v>357.59419099005697</v>
      </c>
      <c r="H27" s="245">
        <v>44.235854130418801</v>
      </c>
      <c r="I27" s="245">
        <v>1.6509479916946801</v>
      </c>
      <c r="J27" s="244">
        <v>99634.354030316201</v>
      </c>
      <c r="K27" s="245">
        <v>5535.9362818978798</v>
      </c>
      <c r="L27" s="245">
        <v>0.52774960043318697</v>
      </c>
      <c r="M27" s="244">
        <v>431.77244390298802</v>
      </c>
      <c r="N27" s="245">
        <v>46.389964487713399</v>
      </c>
      <c r="O27" s="245">
        <v>0.131136766163994</v>
      </c>
      <c r="P27" s="244">
        <v>10802.356808451101</v>
      </c>
      <c r="Q27" s="245">
        <v>1059.95271553472</v>
      </c>
      <c r="R27" s="245">
        <v>0.52121189493102205</v>
      </c>
      <c r="S27" s="244">
        <v>327385.32647205098</v>
      </c>
      <c r="T27" s="245">
        <v>34751.189507888303</v>
      </c>
      <c r="U27" s="245">
        <v>78.391144175284296</v>
      </c>
      <c r="V27" s="244">
        <v>409.028632442782</v>
      </c>
      <c r="W27" s="245">
        <v>49.0358921719778</v>
      </c>
      <c r="X27" s="245">
        <v>4.3122122883209801</v>
      </c>
      <c r="Y27" s="244">
        <v>576.87080918546098</v>
      </c>
      <c r="Z27" s="245">
        <v>139.38306866155699</v>
      </c>
      <c r="AA27" s="245">
        <v>23.735086411022898</v>
      </c>
      <c r="AB27" s="244">
        <v>269.06258365823902</v>
      </c>
      <c r="AC27" s="245">
        <v>131.97756321198</v>
      </c>
      <c r="AD27" s="245">
        <v>38.2494318011098</v>
      </c>
      <c r="AE27" s="244">
        <v>463.84843582405699</v>
      </c>
      <c r="AF27" s="245">
        <v>34.653022528492201</v>
      </c>
      <c r="AG27" s="245">
        <v>5.7994117085648602</v>
      </c>
      <c r="AH27" s="244">
        <v>455.61700854924402</v>
      </c>
      <c r="AI27" s="245">
        <v>22.322287693356198</v>
      </c>
      <c r="AJ27" s="245">
        <v>0.12781692449913501</v>
      </c>
      <c r="AK27" s="244">
        <v>452.108000649715</v>
      </c>
      <c r="AL27" s="245">
        <v>36.086732277125101</v>
      </c>
      <c r="AM27" s="245">
        <v>0.245504279485277</v>
      </c>
      <c r="AN27" s="244">
        <v>448.98576496993701</v>
      </c>
      <c r="AO27" s="245">
        <v>36.546251569986097</v>
      </c>
      <c r="AP27" s="245">
        <v>3.0986713785774701E-2</v>
      </c>
      <c r="AQ27" s="244">
        <v>409.68184927435101</v>
      </c>
      <c r="AR27" s="245">
        <v>42.9041744262828</v>
      </c>
      <c r="AS27" s="245">
        <v>0.82513325152475503</v>
      </c>
      <c r="AT27" s="244">
        <v>444.31059403556202</v>
      </c>
      <c r="AU27" s="245">
        <v>46.996984848016503</v>
      </c>
      <c r="AV27" s="245">
        <v>0.22510738560409499</v>
      </c>
      <c r="AW27" s="244">
        <v>457.30876101787197</v>
      </c>
      <c r="AX27" s="245">
        <v>49.168135706009501</v>
      </c>
      <c r="AY27" s="245">
        <v>0.29097507952262802</v>
      </c>
      <c r="AZ27" s="244">
        <v>466.20226757488302</v>
      </c>
      <c r="BA27" s="245">
        <v>51.224066508116699</v>
      </c>
      <c r="BB27" s="245">
        <v>1.5755437261680301</v>
      </c>
      <c r="BC27" s="244">
        <v>410.36674526327897</v>
      </c>
      <c r="BD27" s="245">
        <v>25.084993664190598</v>
      </c>
      <c r="BE27" s="245">
        <v>5.7958903738352203E-3</v>
      </c>
      <c r="BF27" s="244">
        <v>457.13466857626003</v>
      </c>
      <c r="BG27" s="245">
        <v>32.056579662470803</v>
      </c>
      <c r="BH27" s="245">
        <v>6.6364202761080904E-2</v>
      </c>
      <c r="BI27" s="244">
        <v>439.85653170866999</v>
      </c>
      <c r="BJ27" s="245">
        <v>24.542298391257301</v>
      </c>
      <c r="BK27" s="245">
        <v>8.15761335557985E-2</v>
      </c>
      <c r="BL27" s="244">
        <v>458.13076579079501</v>
      </c>
      <c r="BM27" s="245">
        <v>35.803300414233398</v>
      </c>
      <c r="BN27" s="245">
        <v>0.119234880829249</v>
      </c>
      <c r="BO27" s="244">
        <v>434.09671551840199</v>
      </c>
      <c r="BP27" s="245">
        <v>33.827116660357298</v>
      </c>
      <c r="BQ27" s="245">
        <v>1.8861694001773899E-2</v>
      </c>
      <c r="BR27" s="244">
        <v>446.83473529078202</v>
      </c>
      <c r="BS27" s="245">
        <v>39.6955069966547</v>
      </c>
      <c r="BT27" s="245">
        <v>0.109056644556335</v>
      </c>
      <c r="BU27" s="244">
        <v>321.154118151479</v>
      </c>
      <c r="BV27" s="245">
        <v>35.309668546481099</v>
      </c>
      <c r="BW27" s="245">
        <v>4.3673257980743001E-2</v>
      </c>
      <c r="BX27" s="244">
        <v>425.75117827478903</v>
      </c>
      <c r="BY27" s="245">
        <v>42.243184464099599</v>
      </c>
      <c r="BZ27" s="245">
        <v>0.46782880419651501</v>
      </c>
      <c r="CA27" s="244">
        <v>513.28740022101204</v>
      </c>
      <c r="CB27" s="245">
        <v>52.981534646911101</v>
      </c>
      <c r="CC27" s="245">
        <v>4.4375283873303601E-3</v>
      </c>
      <c r="CD27" s="244">
        <v>461.51618367302001</v>
      </c>
      <c r="CE27" s="245">
        <v>34.207304875673998</v>
      </c>
      <c r="CF27" s="245">
        <v>0</v>
      </c>
      <c r="CG27" s="244">
        <v>447.51433706733599</v>
      </c>
      <c r="CH27" s="245">
        <v>27.226797460074899</v>
      </c>
      <c r="CI27" s="245">
        <v>4.1981991229040703E-3</v>
      </c>
      <c r="CJ27" s="244">
        <v>464.82129583343902</v>
      </c>
      <c r="CK27" s="245">
        <v>24.641614333101899</v>
      </c>
      <c r="CL27" s="245">
        <v>0</v>
      </c>
      <c r="CM27" s="244">
        <v>414.969847632143</v>
      </c>
      <c r="CN27" s="245">
        <v>28.534107381677799</v>
      </c>
      <c r="CO27" s="245">
        <v>0</v>
      </c>
      <c r="CP27" s="244">
        <v>428.10189829433102</v>
      </c>
      <c r="CQ27" s="245">
        <v>29.649493652739601</v>
      </c>
      <c r="CR27" s="245">
        <v>2.6269041075780201E-2</v>
      </c>
      <c r="CS27" s="244">
        <v>391.92558785267198</v>
      </c>
      <c r="CT27" s="245">
        <v>31.022530109671301</v>
      </c>
      <c r="CU27" s="245">
        <v>1.7161080328410801E-2</v>
      </c>
      <c r="CV27" s="244">
        <v>449.56332015097797</v>
      </c>
      <c r="CW27" s="245">
        <v>43.549768872716299</v>
      </c>
      <c r="CX27" s="245">
        <v>4.1280281120119999E-2</v>
      </c>
      <c r="CY27" s="244">
        <v>437.47216320224197</v>
      </c>
      <c r="CZ27" s="245">
        <v>46.328538876164899</v>
      </c>
      <c r="DA27" s="245">
        <v>0</v>
      </c>
      <c r="DB27" s="244">
        <v>450.24123610657801</v>
      </c>
      <c r="DC27" s="245">
        <v>44.964307167279102</v>
      </c>
      <c r="DD27" s="245">
        <v>0</v>
      </c>
      <c r="DE27" s="244">
        <v>445.31755627160902</v>
      </c>
      <c r="DF27" s="245">
        <v>42.639256640612899</v>
      </c>
      <c r="DG27" s="245">
        <v>0</v>
      </c>
      <c r="DH27" s="244">
        <v>426.50787085301903</v>
      </c>
      <c r="DI27" s="245">
        <v>39.660287778684399</v>
      </c>
      <c r="DJ27" s="245">
        <v>8.6671350752397201E-3</v>
      </c>
      <c r="DK27" s="244">
        <v>451.22119675984698</v>
      </c>
      <c r="DL27" s="245">
        <v>28.137526052797099</v>
      </c>
      <c r="DM27" s="245">
        <v>0</v>
      </c>
      <c r="DN27" s="244">
        <v>444.375060588785</v>
      </c>
      <c r="DO27" s="245">
        <v>24.265175730761399</v>
      </c>
      <c r="DP27" s="245">
        <v>0</v>
      </c>
      <c r="DQ27" s="244">
        <v>446.50927065504499</v>
      </c>
      <c r="DR27" s="245">
        <v>26.067550664549501</v>
      </c>
      <c r="DS27" s="245">
        <v>0</v>
      </c>
      <c r="DT27" s="244">
        <v>434.62216878099503</v>
      </c>
      <c r="DU27" s="245">
        <v>25.711045439115399</v>
      </c>
      <c r="DV27" s="245">
        <v>1.8207974781767899E-3</v>
      </c>
      <c r="DW27" s="244">
        <v>434.65605190984297</v>
      </c>
      <c r="DX27" s="245">
        <v>33.346645682977403</v>
      </c>
      <c r="DY27" s="245">
        <v>7.9806912408557605E-3</v>
      </c>
      <c r="DZ27" s="244">
        <v>445.56157712114401</v>
      </c>
      <c r="EA27" s="245">
        <v>43.464647541841501</v>
      </c>
      <c r="EB27" s="245">
        <v>0</v>
      </c>
      <c r="EC27" s="244">
        <v>452.76397812294499</v>
      </c>
      <c r="ED27" s="245">
        <v>42.855766042367897</v>
      </c>
      <c r="EE27" s="245">
        <v>0</v>
      </c>
      <c r="EF27" s="244">
        <v>431.53286121884901</v>
      </c>
      <c r="EG27" s="245">
        <v>45.324544041253098</v>
      </c>
      <c r="EH27" s="245">
        <v>0</v>
      </c>
      <c r="EI27" s="244">
        <v>446.953188693713</v>
      </c>
      <c r="EJ27" s="245">
        <v>42.901336152373098</v>
      </c>
      <c r="EK27" s="245">
        <v>0</v>
      </c>
      <c r="EL27" s="244">
        <v>435.49913398406301</v>
      </c>
      <c r="EM27" s="245">
        <v>35.640248904571799</v>
      </c>
      <c r="EN27" s="245">
        <v>0</v>
      </c>
      <c r="EO27" s="244">
        <v>441.62560828788497</v>
      </c>
      <c r="EP27" s="245">
        <v>29.341417387049699</v>
      </c>
      <c r="EQ27" s="245">
        <v>6.4462733548331002E-3</v>
      </c>
      <c r="ER27" s="244">
        <v>423.09760714521502</v>
      </c>
      <c r="ES27" s="245">
        <v>22.330137786842101</v>
      </c>
      <c r="ET27" s="245">
        <v>5.7066323771715896E-3</v>
      </c>
      <c r="EU27" s="244">
        <v>382.31828311768697</v>
      </c>
      <c r="EV27" s="245">
        <v>17.283203446292799</v>
      </c>
      <c r="EW27" s="245">
        <v>5.0525394314387797E-3</v>
      </c>
      <c r="EX27" s="244">
        <v>453.86339153671503</v>
      </c>
      <c r="EY27" s="245">
        <v>26.7299492765551</v>
      </c>
      <c r="EZ27" s="245">
        <v>1.83296362825451E-3</v>
      </c>
      <c r="FA27" s="244">
        <v>457.47488892319802</v>
      </c>
      <c r="FB27" s="245">
        <v>36.833004108308401</v>
      </c>
      <c r="FC27" s="245">
        <v>0</v>
      </c>
    </row>
    <row r="28" spans="2:159">
      <c r="B28" s="73" t="s">
        <v>793</v>
      </c>
      <c r="C28" s="246" t="s">
        <v>796</v>
      </c>
      <c r="D28" s="205">
        <v>468.05048359720701</v>
      </c>
      <c r="E28" s="211">
        <v>49.436550764874703</v>
      </c>
      <c r="F28" s="211">
        <v>0.937935678935641</v>
      </c>
      <c r="G28" s="205">
        <v>349.98464323854398</v>
      </c>
      <c r="H28" s="211">
        <v>38.464765002384603</v>
      </c>
      <c r="I28" s="211">
        <v>1.4994756591438001</v>
      </c>
      <c r="J28" s="205">
        <v>99417.218238214104</v>
      </c>
      <c r="K28" s="211">
        <v>9482.4075663784606</v>
      </c>
      <c r="L28" s="211">
        <v>0.78014720322079201</v>
      </c>
      <c r="M28" s="205">
        <v>432.03544389133799</v>
      </c>
      <c r="N28" s="211">
        <v>47.964131220851002</v>
      </c>
      <c r="O28" s="211">
        <v>7.5533278392096906E-2</v>
      </c>
      <c r="P28" s="205">
        <v>10795.0727848387</v>
      </c>
      <c r="Q28" s="211">
        <v>1009.38166192932</v>
      </c>
      <c r="R28" s="211">
        <v>0.12756918882649301</v>
      </c>
      <c r="S28" s="205">
        <v>327172.45317612198</v>
      </c>
      <c r="T28" s="211">
        <v>29795.938778850199</v>
      </c>
      <c r="U28" s="211">
        <v>83.746909854921597</v>
      </c>
      <c r="V28" s="205">
        <v>412.99402050274603</v>
      </c>
      <c r="W28" s="211">
        <v>49.919775395895797</v>
      </c>
      <c r="X28" s="211">
        <v>5.6149768663796502</v>
      </c>
      <c r="Y28" s="205">
        <v>576.22675492170401</v>
      </c>
      <c r="Z28" s="211">
        <v>114.644638017061</v>
      </c>
      <c r="AA28" s="211">
        <v>30.210906556106298</v>
      </c>
      <c r="AB28" s="205">
        <v>273.07978279060501</v>
      </c>
      <c r="AC28" s="211">
        <v>147.28789692981701</v>
      </c>
      <c r="AD28" s="211">
        <v>40.3135166182905</v>
      </c>
      <c r="AE28" s="205">
        <v>463.99039695221899</v>
      </c>
      <c r="AF28" s="211">
        <v>37.9690182421553</v>
      </c>
      <c r="AG28" s="211">
        <v>3.3463037846444101</v>
      </c>
      <c r="AH28" s="205">
        <v>455.38744091209099</v>
      </c>
      <c r="AI28" s="211">
        <v>26.647295963236299</v>
      </c>
      <c r="AJ28" s="211">
        <v>2.1040514602185E-2</v>
      </c>
      <c r="AK28" s="205">
        <v>453.03512040969503</v>
      </c>
      <c r="AL28" s="211">
        <v>43.788317758534198</v>
      </c>
      <c r="AM28" s="211">
        <v>0.22443131756353399</v>
      </c>
      <c r="AN28" s="205">
        <v>451.42049485140598</v>
      </c>
      <c r="AO28" s="211">
        <v>33.551809065204203</v>
      </c>
      <c r="AP28" s="211">
        <v>1.6808718870483599E-2</v>
      </c>
      <c r="AQ28" s="205">
        <v>408.55049282256499</v>
      </c>
      <c r="AR28" s="211">
        <v>48.076229194749899</v>
      </c>
      <c r="AS28" s="211">
        <v>0.157351406797097</v>
      </c>
      <c r="AT28" s="205">
        <v>444.56768998462502</v>
      </c>
      <c r="AU28" s="211">
        <v>49.992393863340602</v>
      </c>
      <c r="AV28" s="211">
        <v>0.25330520285401498</v>
      </c>
      <c r="AW28" s="205">
        <v>457.82640562832398</v>
      </c>
      <c r="AX28" s="211">
        <v>48.998693937541397</v>
      </c>
      <c r="AY28" s="211">
        <v>0.34283895559945599</v>
      </c>
      <c r="AZ28" s="205">
        <v>458.13180510461399</v>
      </c>
      <c r="BA28" s="211">
        <v>66.975562530846403</v>
      </c>
      <c r="BB28" s="211">
        <v>1.7448203897280701</v>
      </c>
      <c r="BC28" s="205">
        <v>410.07804517551398</v>
      </c>
      <c r="BD28" s="211">
        <v>35.2136266390796</v>
      </c>
      <c r="BE28" s="211">
        <v>5.0959468823954298E-3</v>
      </c>
      <c r="BF28" s="205">
        <v>461.42565923585403</v>
      </c>
      <c r="BG28" s="211">
        <v>50.221711061391197</v>
      </c>
      <c r="BH28" s="211">
        <v>7.1297343814908404E-2</v>
      </c>
      <c r="BI28" s="205">
        <v>441.04725293929403</v>
      </c>
      <c r="BJ28" s="211">
        <v>40.081953604180299</v>
      </c>
      <c r="BK28" s="211">
        <v>0.15534194084538999</v>
      </c>
      <c r="BL28" s="205">
        <v>460.07493557405201</v>
      </c>
      <c r="BM28" s="211">
        <v>40.6036487945725</v>
      </c>
      <c r="BN28" s="211">
        <v>0.116760226684582</v>
      </c>
      <c r="BO28" s="205">
        <v>433.60578100278099</v>
      </c>
      <c r="BP28" s="211">
        <v>45.6160547352885</v>
      </c>
      <c r="BQ28" s="211">
        <v>1.9832484576856602E-2</v>
      </c>
      <c r="BR28" s="205">
        <v>446.993506598941</v>
      </c>
      <c r="BS28" s="211">
        <v>56.2250234493821</v>
      </c>
      <c r="BT28" s="211">
        <v>9.1958199220319295E-2</v>
      </c>
      <c r="BU28" s="205">
        <v>324.91054137503397</v>
      </c>
      <c r="BV28" s="211">
        <v>42.212964153755898</v>
      </c>
      <c r="BW28" s="211">
        <v>4.7237901764407099E-2</v>
      </c>
      <c r="BX28" s="205">
        <v>425.67642970530801</v>
      </c>
      <c r="BY28" s="211">
        <v>61.852655429794602</v>
      </c>
      <c r="BZ28" s="211">
        <v>0.35792627637295699</v>
      </c>
      <c r="CA28" s="205">
        <v>514.81287894583397</v>
      </c>
      <c r="CB28" s="211">
        <v>74.881625147514598</v>
      </c>
      <c r="CC28" s="211">
        <v>4.6119128763074599E-3</v>
      </c>
      <c r="CD28" s="205">
        <v>461.96301838206801</v>
      </c>
      <c r="CE28" s="211">
        <v>54.8538631889041</v>
      </c>
      <c r="CF28" s="211">
        <v>0</v>
      </c>
      <c r="CG28" s="205">
        <v>448.05398469248598</v>
      </c>
      <c r="CH28" s="211">
        <v>52.064778647074398</v>
      </c>
      <c r="CI28" s="211">
        <v>5.0913183532840601E-3</v>
      </c>
      <c r="CJ28" s="205">
        <v>464.98807522974499</v>
      </c>
      <c r="CK28" s="211">
        <v>54.643876532145299</v>
      </c>
      <c r="CL28" s="211">
        <v>0</v>
      </c>
      <c r="CM28" s="205">
        <v>417.005181609722</v>
      </c>
      <c r="CN28" s="211">
        <v>52.080718739421698</v>
      </c>
      <c r="CO28" s="211">
        <v>1.27560691200724E-2</v>
      </c>
      <c r="CP28" s="205">
        <v>430.022154144198</v>
      </c>
      <c r="CQ28" s="211">
        <v>54.861809768912103</v>
      </c>
      <c r="CR28" s="211">
        <v>4.3953209328264999E-2</v>
      </c>
      <c r="CS28" s="205">
        <v>395.832000744178</v>
      </c>
      <c r="CT28" s="211">
        <v>48.954833968223099</v>
      </c>
      <c r="CU28" s="211">
        <v>1.83181688892523E-2</v>
      </c>
      <c r="CV28" s="205">
        <v>451.99915366238599</v>
      </c>
      <c r="CW28" s="211">
        <v>65.042151138284297</v>
      </c>
      <c r="CX28" s="211">
        <v>0</v>
      </c>
      <c r="CY28" s="205">
        <v>440.05549398261201</v>
      </c>
      <c r="CZ28" s="211">
        <v>64.798124208577903</v>
      </c>
      <c r="DA28" s="211">
        <v>0</v>
      </c>
      <c r="DB28" s="205">
        <v>453.04585391326901</v>
      </c>
      <c r="DC28" s="211">
        <v>73.440234507113402</v>
      </c>
      <c r="DD28" s="211">
        <v>1.7735967997273101E-3</v>
      </c>
      <c r="DE28" s="205">
        <v>447.94303170774401</v>
      </c>
      <c r="DF28" s="211">
        <v>67.036995401589394</v>
      </c>
      <c r="DG28" s="211">
        <v>0</v>
      </c>
      <c r="DH28" s="205">
        <v>429.57444331049999</v>
      </c>
      <c r="DI28" s="211">
        <v>62.849010564566797</v>
      </c>
      <c r="DJ28" s="211">
        <v>7.6106544509428496E-3</v>
      </c>
      <c r="DK28" s="205">
        <v>451.70549033969502</v>
      </c>
      <c r="DL28" s="211">
        <v>56.253265122842002</v>
      </c>
      <c r="DM28" s="211">
        <v>0</v>
      </c>
      <c r="DN28" s="205">
        <v>446.94313650195301</v>
      </c>
      <c r="DO28" s="211">
        <v>58.304879366717302</v>
      </c>
      <c r="DP28" s="211">
        <v>0</v>
      </c>
      <c r="DQ28" s="205">
        <v>444.86192125117799</v>
      </c>
      <c r="DR28" s="211">
        <v>62.676748367828203</v>
      </c>
      <c r="DS28" s="211">
        <v>0</v>
      </c>
      <c r="DT28" s="205">
        <v>437.00666284815702</v>
      </c>
      <c r="DU28" s="211">
        <v>62.446569165163098</v>
      </c>
      <c r="DV28" s="211">
        <v>0</v>
      </c>
      <c r="DW28" s="205">
        <v>436.964257138763</v>
      </c>
      <c r="DX28" s="211">
        <v>58.949199115305802</v>
      </c>
      <c r="DY28" s="211">
        <v>0</v>
      </c>
      <c r="DZ28" s="205">
        <v>447.864305651515</v>
      </c>
      <c r="EA28" s="211">
        <v>60.2274126504389</v>
      </c>
      <c r="EB28" s="211">
        <v>1.1643123827471699E-3</v>
      </c>
      <c r="EC28" s="205">
        <v>452.62581645218103</v>
      </c>
      <c r="ED28" s="211">
        <v>61.575098955803902</v>
      </c>
      <c r="EE28" s="211">
        <v>0</v>
      </c>
      <c r="EF28" s="205">
        <v>433.99195021547501</v>
      </c>
      <c r="EG28" s="211">
        <v>60.6751301702608</v>
      </c>
      <c r="EH28" s="211">
        <v>0</v>
      </c>
      <c r="EI28" s="205">
        <v>448.89083455208402</v>
      </c>
      <c r="EJ28" s="211">
        <v>58.175037632553099</v>
      </c>
      <c r="EK28" s="211">
        <v>5.4779124370312104E-3</v>
      </c>
      <c r="EL28" s="205">
        <v>439.16166966877</v>
      </c>
      <c r="EM28" s="211">
        <v>48.207974465119598</v>
      </c>
      <c r="EN28" s="211">
        <v>0</v>
      </c>
      <c r="EO28" s="205">
        <v>444.010475247096</v>
      </c>
      <c r="EP28" s="211">
        <v>51.888371593552698</v>
      </c>
      <c r="EQ28" s="211">
        <v>0</v>
      </c>
      <c r="ER28" s="205">
        <v>426.087556038088</v>
      </c>
      <c r="ES28" s="211">
        <v>40.898850092586201</v>
      </c>
      <c r="ET28" s="211">
        <v>8.4639008336386493E-3</v>
      </c>
      <c r="EU28" s="205">
        <v>384.01086358150098</v>
      </c>
      <c r="EV28" s="211">
        <v>43.098500321766899</v>
      </c>
      <c r="EW28" s="211">
        <v>0</v>
      </c>
      <c r="EX28" s="205">
        <v>457.362493830885</v>
      </c>
      <c r="EY28" s="211">
        <v>51.769561549813403</v>
      </c>
      <c r="EZ28" s="211">
        <v>2.2905960805577E-3</v>
      </c>
      <c r="FA28" s="205">
        <v>461.45827939701002</v>
      </c>
      <c r="FB28" s="211">
        <v>59.080959965896099</v>
      </c>
      <c r="FC28" s="211">
        <v>0</v>
      </c>
    </row>
    <row r="29" spans="2:159">
      <c r="B29" s="73" t="s">
        <v>793</v>
      </c>
      <c r="C29" s="73" t="s">
        <v>797</v>
      </c>
      <c r="D29" s="205">
        <v>467.928097242712</v>
      </c>
      <c r="E29" s="211">
        <v>36.034275996900597</v>
      </c>
      <c r="F29" s="211">
        <v>1.2352184848154399</v>
      </c>
      <c r="G29" s="205">
        <v>349.66344786831303</v>
      </c>
      <c r="H29" s="211">
        <v>51.985958386253401</v>
      </c>
      <c r="I29" s="211">
        <v>1.38547787038435</v>
      </c>
      <c r="J29" s="205">
        <v>99436.933813900105</v>
      </c>
      <c r="K29" s="211">
        <v>7703.5778304775604</v>
      </c>
      <c r="L29" s="211">
        <v>1.2082279223941601</v>
      </c>
      <c r="M29" s="205">
        <v>431.95540418610602</v>
      </c>
      <c r="N29" s="211">
        <v>41.399556423933298</v>
      </c>
      <c r="O29" s="211">
        <v>7.6106145176454296E-2</v>
      </c>
      <c r="P29" s="205">
        <v>10801.267346757901</v>
      </c>
      <c r="Q29" s="211">
        <v>926.39871636805401</v>
      </c>
      <c r="R29" s="211">
        <v>0.14696632422006201</v>
      </c>
      <c r="S29" s="205">
        <v>327164.265045974</v>
      </c>
      <c r="T29" s="211">
        <v>29891.696788778801</v>
      </c>
      <c r="U29" s="211">
        <v>96.109576704321697</v>
      </c>
      <c r="V29" s="205">
        <v>412.95595838003499</v>
      </c>
      <c r="W29" s="211">
        <v>50.138732722981203</v>
      </c>
      <c r="X29" s="211">
        <v>6.4282235940942103</v>
      </c>
      <c r="Y29" s="205">
        <v>580.13090555690701</v>
      </c>
      <c r="Z29" s="211">
        <v>138.11038051169299</v>
      </c>
      <c r="AA29" s="211">
        <v>29.467093658508201</v>
      </c>
      <c r="AB29" s="205">
        <v>252.55076401833</v>
      </c>
      <c r="AC29" s="211">
        <v>174.06153074371201</v>
      </c>
      <c r="AD29" s="211">
        <v>44.981897024829898</v>
      </c>
      <c r="AE29" s="205">
        <v>464.04617739361299</v>
      </c>
      <c r="AF29" s="211">
        <v>27.684221472814102</v>
      </c>
      <c r="AG29" s="211">
        <v>5.51001655203246</v>
      </c>
      <c r="AH29" s="205">
        <v>455.09532173264603</v>
      </c>
      <c r="AI29" s="211">
        <v>18.464546332585101</v>
      </c>
      <c r="AJ29" s="211">
        <v>7.5273035798767401E-2</v>
      </c>
      <c r="AK29" s="205">
        <v>451.67246079228198</v>
      </c>
      <c r="AL29" s="211">
        <v>41.351780073698301</v>
      </c>
      <c r="AM29" s="211">
        <v>0.166703692658935</v>
      </c>
      <c r="AN29" s="205">
        <v>449.454713103252</v>
      </c>
      <c r="AO29" s="211">
        <v>33.001210437339601</v>
      </c>
      <c r="AP29" s="211">
        <v>2.2057855549168E-2</v>
      </c>
      <c r="AQ29" s="205">
        <v>409.46308335963101</v>
      </c>
      <c r="AR29" s="211">
        <v>44.923774147147903</v>
      </c>
      <c r="AS29" s="211">
        <v>0.20307527900886199</v>
      </c>
      <c r="AT29" s="205">
        <v>443.17727811524202</v>
      </c>
      <c r="AU29" s="211">
        <v>43.784551447783997</v>
      </c>
      <c r="AV29" s="211">
        <v>0.21491409701243899</v>
      </c>
      <c r="AW29" s="205">
        <v>454.63469682660298</v>
      </c>
      <c r="AX29" s="211">
        <v>44.517729325998197</v>
      </c>
      <c r="AY29" s="211">
        <v>0.44366386022927301</v>
      </c>
      <c r="AZ29" s="205">
        <v>457.75905314609997</v>
      </c>
      <c r="BA29" s="211">
        <v>69.1078147473618</v>
      </c>
      <c r="BB29" s="211">
        <v>1.8379447762446399</v>
      </c>
      <c r="BC29" s="205">
        <v>409.02868875224499</v>
      </c>
      <c r="BD29" s="211">
        <v>38.350967463429903</v>
      </c>
      <c r="BE29" s="211">
        <v>1.5682550990440799E-2</v>
      </c>
      <c r="BF29" s="205">
        <v>454.57260451878102</v>
      </c>
      <c r="BG29" s="211">
        <v>41.756022310400802</v>
      </c>
      <c r="BH29" s="211">
        <v>0.102630814599053</v>
      </c>
      <c r="BI29" s="205">
        <v>440.94444362108698</v>
      </c>
      <c r="BJ29" s="211">
        <v>44.179121937461296</v>
      </c>
      <c r="BK29" s="211">
        <v>0.12984896073779501</v>
      </c>
      <c r="BL29" s="205">
        <v>461.21852247391502</v>
      </c>
      <c r="BM29" s="211">
        <v>46.839460749695697</v>
      </c>
      <c r="BN29" s="211">
        <v>9.3845422268874004E-2</v>
      </c>
      <c r="BO29" s="205">
        <v>430.33559672144702</v>
      </c>
      <c r="BP29" s="211">
        <v>41.2343952784205</v>
      </c>
      <c r="BQ29" s="211">
        <v>2.3911581800123798E-2</v>
      </c>
      <c r="BR29" s="205">
        <v>446.97298627593898</v>
      </c>
      <c r="BS29" s="211">
        <v>54.581585864628998</v>
      </c>
      <c r="BT29" s="211">
        <v>0.104376765596981</v>
      </c>
      <c r="BU29" s="205">
        <v>326.00871224617299</v>
      </c>
      <c r="BV29" s="211">
        <v>51.305421138621803</v>
      </c>
      <c r="BW29" s="211">
        <v>9.9890998781883594E-2</v>
      </c>
      <c r="BX29" s="205">
        <v>425.850654672433</v>
      </c>
      <c r="BY29" s="211">
        <v>61.2544802588097</v>
      </c>
      <c r="BZ29" s="211">
        <v>0.40680185684522002</v>
      </c>
      <c r="CA29" s="205">
        <v>516.84080939427997</v>
      </c>
      <c r="CB29" s="211">
        <v>73.094844094383305</v>
      </c>
      <c r="CC29" s="211">
        <v>5.9423287328546097E-3</v>
      </c>
      <c r="CD29" s="205">
        <v>461.99143777117098</v>
      </c>
      <c r="CE29" s="211">
        <v>66.715366734733706</v>
      </c>
      <c r="CF29" s="211">
        <v>2.12952781878735E-3</v>
      </c>
      <c r="CG29" s="205">
        <v>447.16234588177599</v>
      </c>
      <c r="CH29" s="211">
        <v>58.285734618204501</v>
      </c>
      <c r="CI29" s="211">
        <v>0</v>
      </c>
      <c r="CJ29" s="205">
        <v>465.02721466112598</v>
      </c>
      <c r="CK29" s="211">
        <v>54.442684162142299</v>
      </c>
      <c r="CL29" s="211">
        <v>0</v>
      </c>
      <c r="CM29" s="205">
        <v>417.09631380065298</v>
      </c>
      <c r="CN29" s="211">
        <v>50.976053651965302</v>
      </c>
      <c r="CO29" s="211">
        <v>0</v>
      </c>
      <c r="CP29" s="205">
        <v>430.07035986777498</v>
      </c>
      <c r="CQ29" s="211">
        <v>53.674481167713999</v>
      </c>
      <c r="CR29" s="211">
        <v>3.7774273632716703E-2</v>
      </c>
      <c r="CS29" s="205">
        <v>396.30449468199998</v>
      </c>
      <c r="CT29" s="211">
        <v>49.442074789535901</v>
      </c>
      <c r="CU29" s="211">
        <v>1.72371035655619E-2</v>
      </c>
      <c r="CV29" s="205">
        <v>452.07694156519602</v>
      </c>
      <c r="CW29" s="211">
        <v>65.285398992108298</v>
      </c>
      <c r="CX29" s="211">
        <v>0</v>
      </c>
      <c r="CY29" s="205">
        <v>439.97568398354099</v>
      </c>
      <c r="CZ29" s="211">
        <v>59.6971122576551</v>
      </c>
      <c r="DA29" s="211">
        <v>0</v>
      </c>
      <c r="DB29" s="205">
        <v>453.019563633281</v>
      </c>
      <c r="DC29" s="211">
        <v>64.429470392914496</v>
      </c>
      <c r="DD29" s="211">
        <v>0</v>
      </c>
      <c r="DE29" s="205">
        <v>447.99858079650897</v>
      </c>
      <c r="DF29" s="211">
        <v>50.937408066546503</v>
      </c>
      <c r="DG29" s="211">
        <v>0</v>
      </c>
      <c r="DH29" s="205">
        <v>432.00119169229202</v>
      </c>
      <c r="DI29" s="211">
        <v>50.362364693803599</v>
      </c>
      <c r="DJ29" s="211">
        <v>0</v>
      </c>
      <c r="DK29" s="205">
        <v>455.23445394898999</v>
      </c>
      <c r="DL29" s="211">
        <v>43.510915027919097</v>
      </c>
      <c r="DM29" s="211">
        <v>0</v>
      </c>
      <c r="DN29" s="205">
        <v>446.97000201451402</v>
      </c>
      <c r="DO29" s="211">
        <v>46.0679219561503</v>
      </c>
      <c r="DP29" s="211">
        <v>0</v>
      </c>
      <c r="DQ29" s="205">
        <v>454.83658522012303</v>
      </c>
      <c r="DR29" s="211">
        <v>38.197284984533098</v>
      </c>
      <c r="DS29" s="211">
        <v>9.3897150902954307E-3</v>
      </c>
      <c r="DT29" s="205">
        <v>437.10739450050698</v>
      </c>
      <c r="DU29" s="211">
        <v>40.525889018347399</v>
      </c>
      <c r="DV29" s="211">
        <v>1.2876036120825799E-3</v>
      </c>
      <c r="DW29" s="205">
        <v>436.96224257414502</v>
      </c>
      <c r="DX29" s="211">
        <v>47.167766243386303</v>
      </c>
      <c r="DY29" s="211">
        <v>0</v>
      </c>
      <c r="DZ29" s="205">
        <v>452.17161473278298</v>
      </c>
      <c r="EA29" s="211">
        <v>46.948495175925501</v>
      </c>
      <c r="EB29" s="211">
        <v>0</v>
      </c>
      <c r="EC29" s="205">
        <v>458.92558376009401</v>
      </c>
      <c r="ED29" s="211">
        <v>54.297072080182403</v>
      </c>
      <c r="EE29" s="211">
        <v>0</v>
      </c>
      <c r="EF29" s="205">
        <v>437.54606874975599</v>
      </c>
      <c r="EG29" s="211">
        <v>45.342225130485097</v>
      </c>
      <c r="EH29" s="211">
        <v>1.2966554893552599E-3</v>
      </c>
      <c r="EI29" s="205">
        <v>452.41015936023899</v>
      </c>
      <c r="EJ29" s="211">
        <v>45.538673934671998</v>
      </c>
      <c r="EK29" s="211">
        <v>0</v>
      </c>
      <c r="EL29" s="205">
        <v>439.22100174849498</v>
      </c>
      <c r="EM29" s="211">
        <v>39.392383580638203</v>
      </c>
      <c r="EN29" s="211">
        <v>1.30979810886243E-3</v>
      </c>
      <c r="EO29" s="205">
        <v>444.06910422684399</v>
      </c>
      <c r="EP29" s="211">
        <v>41.526676695570899</v>
      </c>
      <c r="EQ29" s="211">
        <v>0</v>
      </c>
      <c r="ER29" s="205">
        <v>425.89592934056202</v>
      </c>
      <c r="ES29" s="211">
        <v>38.309244823462599</v>
      </c>
      <c r="ET29" s="211">
        <v>7.6864928473909201E-3</v>
      </c>
      <c r="EU29" s="205">
        <v>383.99122305441</v>
      </c>
      <c r="EV29" s="211">
        <v>42.983183898418197</v>
      </c>
      <c r="EW29" s="211">
        <v>3.3077108615881799E-3</v>
      </c>
      <c r="EX29" s="205">
        <v>457.09862521427101</v>
      </c>
      <c r="EY29" s="211">
        <v>51.844557315942197</v>
      </c>
      <c r="EZ29" s="211">
        <v>0</v>
      </c>
      <c r="FA29" s="205">
        <v>461.28241288517103</v>
      </c>
      <c r="FB29" s="211">
        <v>54.5880787947046</v>
      </c>
      <c r="FC29" s="211">
        <v>0</v>
      </c>
    </row>
    <row r="30" spans="2:159">
      <c r="B30" s="73" t="s">
        <v>793</v>
      </c>
      <c r="C30" s="73" t="s">
        <v>798</v>
      </c>
      <c r="D30" s="205">
        <v>467.98051639878997</v>
      </c>
      <c r="E30" s="211">
        <v>38.759900865001597</v>
      </c>
      <c r="F30" s="211">
        <v>1.13001544804253</v>
      </c>
      <c r="G30" s="205">
        <v>350.33367110497898</v>
      </c>
      <c r="H30" s="211">
        <v>54.254897089467697</v>
      </c>
      <c r="I30" s="211">
        <v>1.78898478119689</v>
      </c>
      <c r="J30" s="205">
        <v>99380.340999203196</v>
      </c>
      <c r="K30" s="211">
        <v>9660.5810341434808</v>
      </c>
      <c r="L30" s="211">
        <v>1.2096765850944999</v>
      </c>
      <c r="M30" s="205">
        <v>431.87505987630101</v>
      </c>
      <c r="N30" s="211">
        <v>48.145910186493602</v>
      </c>
      <c r="O30" s="211">
        <v>7.1276743602415996E-2</v>
      </c>
      <c r="P30" s="205">
        <v>10790.4095916489</v>
      </c>
      <c r="Q30" s="211">
        <v>1263.49371513096</v>
      </c>
      <c r="R30" s="211">
        <v>0.12727462724310501</v>
      </c>
      <c r="S30" s="205">
        <v>327212.19102032302</v>
      </c>
      <c r="T30" s="211">
        <v>44029.785519588899</v>
      </c>
      <c r="U30" s="211">
        <v>121.167610723583</v>
      </c>
      <c r="V30" s="205">
        <v>413.00569525719698</v>
      </c>
      <c r="W30" s="211">
        <v>57.702497260048297</v>
      </c>
      <c r="X30" s="211">
        <v>7.1619091729987003</v>
      </c>
      <c r="Y30" s="205">
        <v>567.88235047852004</v>
      </c>
      <c r="Z30" s="211">
        <v>139.88022678150099</v>
      </c>
      <c r="AA30" s="211">
        <v>25.961132948553299</v>
      </c>
      <c r="AB30" s="205">
        <v>289.75420924634199</v>
      </c>
      <c r="AC30" s="211">
        <v>152.775843430229</v>
      </c>
      <c r="AD30" s="211">
        <v>30.8357163478702</v>
      </c>
      <c r="AE30" s="205">
        <v>463.94751702454403</v>
      </c>
      <c r="AF30" s="211">
        <v>33.9593625981286</v>
      </c>
      <c r="AG30" s="211">
        <v>8.6008443198348008</v>
      </c>
      <c r="AH30" s="205">
        <v>454.47765533417203</v>
      </c>
      <c r="AI30" s="211">
        <v>18.4183104582618</v>
      </c>
      <c r="AJ30" s="211">
        <v>3.9537118599052901E-2</v>
      </c>
      <c r="AK30" s="205">
        <v>452.38795198204201</v>
      </c>
      <c r="AL30" s="211">
        <v>41.227030947327997</v>
      </c>
      <c r="AM30" s="211">
        <v>0.200683861777738</v>
      </c>
      <c r="AN30" s="205">
        <v>448.831574116946</v>
      </c>
      <c r="AO30" s="211">
        <v>37.802509540185497</v>
      </c>
      <c r="AP30" s="211">
        <v>1.11820642390768E-2</v>
      </c>
      <c r="AQ30" s="205">
        <v>406.03411035446402</v>
      </c>
      <c r="AR30" s="211">
        <v>43.109029407371999</v>
      </c>
      <c r="AS30" s="211">
        <v>0.24878289629959499</v>
      </c>
      <c r="AT30" s="205">
        <v>445.86846609122301</v>
      </c>
      <c r="AU30" s="211">
        <v>47.914145628472397</v>
      </c>
      <c r="AV30" s="211">
        <v>0.24325017303874</v>
      </c>
      <c r="AW30" s="205">
        <v>460.63263749051498</v>
      </c>
      <c r="AX30" s="211">
        <v>50.036000875048899</v>
      </c>
      <c r="AY30" s="211">
        <v>0.30208792961234399</v>
      </c>
      <c r="AZ30" s="205">
        <v>458.09253381856399</v>
      </c>
      <c r="BA30" s="211">
        <v>59.637553598533103</v>
      </c>
      <c r="BB30" s="211">
        <v>1.8988877610559201</v>
      </c>
      <c r="BC30" s="205">
        <v>410.79053987863301</v>
      </c>
      <c r="BD30" s="211">
        <v>36.184468959319602</v>
      </c>
      <c r="BE30" s="211">
        <v>6.6720138852995403E-3</v>
      </c>
      <c r="BF30" s="205">
        <v>461.601074114901</v>
      </c>
      <c r="BG30" s="211">
        <v>49.818155383726904</v>
      </c>
      <c r="BH30" s="211">
        <v>6.5690889108871303E-2</v>
      </c>
      <c r="BI30" s="205">
        <v>441.081965314473</v>
      </c>
      <c r="BJ30" s="211">
        <v>39.676275986342802</v>
      </c>
      <c r="BK30" s="211">
        <v>0.146348140251753</v>
      </c>
      <c r="BL30" s="205">
        <v>459.04521568657401</v>
      </c>
      <c r="BM30" s="211">
        <v>45.573098496961798</v>
      </c>
      <c r="BN30" s="211">
        <v>0.105140810318667</v>
      </c>
      <c r="BO30" s="205">
        <v>435.01795027036297</v>
      </c>
      <c r="BP30" s="211">
        <v>46.310022390214399</v>
      </c>
      <c r="BQ30" s="211">
        <v>1.9026703703455099E-2</v>
      </c>
      <c r="BR30" s="205">
        <v>446.964110551673</v>
      </c>
      <c r="BS30" s="211">
        <v>52.4929116042521</v>
      </c>
      <c r="BT30" s="211">
        <v>0.11213586353867</v>
      </c>
      <c r="BU30" s="205">
        <v>324.31691518131498</v>
      </c>
      <c r="BV30" s="211">
        <v>50.030464922469001</v>
      </c>
      <c r="BW30" s="211">
        <v>5.9407279143171399E-2</v>
      </c>
      <c r="BX30" s="205">
        <v>425.55524216363398</v>
      </c>
      <c r="BY30" s="211">
        <v>63.882132125867997</v>
      </c>
      <c r="BZ30" s="211">
        <v>0.57303756413805496</v>
      </c>
      <c r="CA30" s="205">
        <v>514.62863562615996</v>
      </c>
      <c r="CB30" s="211">
        <v>78.017600276491393</v>
      </c>
      <c r="CC30" s="211">
        <v>5.03958220366507E-3</v>
      </c>
      <c r="CD30" s="205">
        <v>461.95488141414501</v>
      </c>
      <c r="CE30" s="211">
        <v>60.276312911509102</v>
      </c>
      <c r="CF30" s="211">
        <v>6.84592509252324E-3</v>
      </c>
      <c r="CG30" s="205">
        <v>448.420321623007</v>
      </c>
      <c r="CH30" s="211">
        <v>44.929384079768198</v>
      </c>
      <c r="CI30" s="211">
        <v>3.8575647489668598E-3</v>
      </c>
      <c r="CJ30" s="205">
        <v>464.89855653955999</v>
      </c>
      <c r="CK30" s="211">
        <v>54.543611587787801</v>
      </c>
      <c r="CL30" s="211">
        <v>2.3572562586364702E-3</v>
      </c>
      <c r="CM30" s="205">
        <v>416.94706218083297</v>
      </c>
      <c r="CN30" s="211">
        <v>50.527423387937802</v>
      </c>
      <c r="CO30" s="211">
        <v>0</v>
      </c>
      <c r="CP30" s="205">
        <v>430.15578896138402</v>
      </c>
      <c r="CQ30" s="211">
        <v>57.815591080774396</v>
      </c>
      <c r="CR30" s="211">
        <v>5.8632803933647101E-2</v>
      </c>
      <c r="CS30" s="205">
        <v>395.84583038016098</v>
      </c>
      <c r="CT30" s="211">
        <v>47.916080099585102</v>
      </c>
      <c r="CU30" s="211">
        <v>2.69087340324747E-2</v>
      </c>
      <c r="CV30" s="205">
        <v>452.05567548510999</v>
      </c>
      <c r="CW30" s="211">
        <v>61.311806073584897</v>
      </c>
      <c r="CX30" s="211">
        <v>1.68052955916125E-2</v>
      </c>
      <c r="CY30" s="205">
        <v>440.02333741840101</v>
      </c>
      <c r="CZ30" s="211">
        <v>64.290852718906393</v>
      </c>
      <c r="DA30" s="211">
        <v>0</v>
      </c>
      <c r="DB30" s="205">
        <v>452.95687245347398</v>
      </c>
      <c r="DC30" s="211">
        <v>67.315583474846406</v>
      </c>
      <c r="DD30" s="211">
        <v>0</v>
      </c>
      <c r="DE30" s="205">
        <v>448.06209082873102</v>
      </c>
      <c r="DF30" s="211">
        <v>74.836372543832297</v>
      </c>
      <c r="DG30" s="211">
        <v>0</v>
      </c>
      <c r="DH30" s="205">
        <v>428.03399362832403</v>
      </c>
      <c r="DI30" s="211">
        <v>59.945654061673601</v>
      </c>
      <c r="DJ30" s="211">
        <v>7.9306910093665008E-3</v>
      </c>
      <c r="DK30" s="205">
        <v>451.86457378015001</v>
      </c>
      <c r="DL30" s="211">
        <v>58.947468455412803</v>
      </c>
      <c r="DM30" s="211">
        <v>1.2667035707913899E-2</v>
      </c>
      <c r="DN30" s="205">
        <v>447.099240536048</v>
      </c>
      <c r="DO30" s="211">
        <v>46.388356348320102</v>
      </c>
      <c r="DP30" s="211">
        <v>0</v>
      </c>
      <c r="DQ30" s="205">
        <v>444.90502916701797</v>
      </c>
      <c r="DR30" s="211">
        <v>44.473791059650402</v>
      </c>
      <c r="DS30" s="211">
        <v>0</v>
      </c>
      <c r="DT30" s="205">
        <v>437.06120967508298</v>
      </c>
      <c r="DU30" s="211">
        <v>50.639383816722201</v>
      </c>
      <c r="DV30" s="211">
        <v>3.6167922512549198E-3</v>
      </c>
      <c r="DW30" s="205">
        <v>436.97157489221598</v>
      </c>
      <c r="DX30" s="211">
        <v>60.195284959828399</v>
      </c>
      <c r="DY30" s="211">
        <v>5.2024572444942197E-3</v>
      </c>
      <c r="DZ30" s="205">
        <v>444.96886231315102</v>
      </c>
      <c r="EA30" s="211">
        <v>68.783036836739896</v>
      </c>
      <c r="EB30" s="211">
        <v>1.2186974741846799E-3</v>
      </c>
      <c r="EC30" s="205">
        <v>452.14723067477399</v>
      </c>
      <c r="ED30" s="211">
        <v>72.613580435488302</v>
      </c>
      <c r="EE30" s="211">
        <v>0</v>
      </c>
      <c r="EF30" s="205">
        <v>431.55652377952299</v>
      </c>
      <c r="EG30" s="211">
        <v>73.390534452797894</v>
      </c>
      <c r="EH30" s="211">
        <v>2.6817294233733198E-3</v>
      </c>
      <c r="EI30" s="205">
        <v>448.10148383152102</v>
      </c>
      <c r="EJ30" s="211">
        <v>62.871462824358403</v>
      </c>
      <c r="EK30" s="211">
        <v>0</v>
      </c>
      <c r="EL30" s="205">
        <v>438.62697998507099</v>
      </c>
      <c r="EM30" s="211">
        <v>58.0446827608707</v>
      </c>
      <c r="EN30" s="211">
        <v>2.1018866066081598E-3</v>
      </c>
      <c r="EO30" s="205">
        <v>444.05451652497902</v>
      </c>
      <c r="EP30" s="211">
        <v>58.4917550872646</v>
      </c>
      <c r="EQ30" s="211">
        <v>0</v>
      </c>
      <c r="ER30" s="205">
        <v>425.86116463145203</v>
      </c>
      <c r="ES30" s="211">
        <v>47.196397016794499</v>
      </c>
      <c r="ET30" s="211">
        <v>5.3071673916973497E-3</v>
      </c>
      <c r="EU30" s="205">
        <v>383.98943623348998</v>
      </c>
      <c r="EV30" s="211">
        <v>42.187763914159099</v>
      </c>
      <c r="EW30" s="211">
        <v>7.8374405089461901E-3</v>
      </c>
      <c r="EX30" s="205">
        <v>457.03674858783501</v>
      </c>
      <c r="EY30" s="211">
        <v>55.143473571143701</v>
      </c>
      <c r="EZ30" s="211">
        <v>2.4698167316965398E-3</v>
      </c>
      <c r="FA30" s="205">
        <v>461.026982991578</v>
      </c>
      <c r="FB30" s="211">
        <v>61.690538605157499</v>
      </c>
      <c r="FC30" s="211">
        <v>2.4282327151418002E-3</v>
      </c>
    </row>
    <row r="31" spans="2:159">
      <c r="B31" s="73" t="s">
        <v>793</v>
      </c>
      <c r="C31" s="73" t="s">
        <v>800</v>
      </c>
      <c r="D31" s="205">
        <v>467.73842329650398</v>
      </c>
      <c r="E31" s="211">
        <v>43.468154529893397</v>
      </c>
      <c r="F31" s="211">
        <v>0.94834794674138001</v>
      </c>
      <c r="G31" s="205">
        <v>349.37415784325702</v>
      </c>
      <c r="H31" s="211">
        <v>45.800867903670003</v>
      </c>
      <c r="I31" s="211">
        <v>1.1918288795504799</v>
      </c>
      <c r="J31" s="205">
        <v>99402.359173635705</v>
      </c>
      <c r="K31" s="211">
        <v>7381.9192716846001</v>
      </c>
      <c r="L31" s="211">
        <v>1.0333225977395999</v>
      </c>
      <c r="M31" s="205">
        <v>432.09012578575903</v>
      </c>
      <c r="N31" s="211">
        <v>46.729471628194702</v>
      </c>
      <c r="O31" s="211">
        <v>6.0224043177402001E-2</v>
      </c>
      <c r="P31" s="205">
        <v>10798.5346571389</v>
      </c>
      <c r="Q31" s="211">
        <v>1061.58976122324</v>
      </c>
      <c r="R31" s="211">
        <v>0.11186530845062399</v>
      </c>
      <c r="S31" s="205">
        <v>327204.066268439</v>
      </c>
      <c r="T31" s="211">
        <v>35659.346147461998</v>
      </c>
      <c r="U31" s="211">
        <v>92.713357605020605</v>
      </c>
      <c r="V31" s="205">
        <v>413.02168622868697</v>
      </c>
      <c r="W31" s="211">
        <v>51.056817842885003</v>
      </c>
      <c r="X31" s="211">
        <v>4.8954149381828698</v>
      </c>
      <c r="Y31" s="205">
        <v>567.60218129912005</v>
      </c>
      <c r="Z31" s="211">
        <v>199.405905440467</v>
      </c>
      <c r="AA31" s="211">
        <v>25.552550896477101</v>
      </c>
      <c r="AB31" s="205">
        <v>275.35476610077001</v>
      </c>
      <c r="AC31" s="211">
        <v>164.14586028540501</v>
      </c>
      <c r="AD31" s="211">
        <v>34.743689478908202</v>
      </c>
      <c r="AE31" s="205">
        <v>464.64595669425699</v>
      </c>
      <c r="AF31" s="211">
        <v>34.795150673859098</v>
      </c>
      <c r="AG31" s="211">
        <v>4.6855074222954203</v>
      </c>
      <c r="AH31" s="205">
        <v>455.257097046691</v>
      </c>
      <c r="AI31" s="211">
        <v>20.997964870329799</v>
      </c>
      <c r="AJ31" s="211">
        <v>7.5902129595172896E-2</v>
      </c>
      <c r="AK31" s="205">
        <v>451.17119983458298</v>
      </c>
      <c r="AL31" s="211">
        <v>41.880295441956797</v>
      </c>
      <c r="AM31" s="211">
        <v>0.224127447943476</v>
      </c>
      <c r="AN31" s="205">
        <v>448.94327809951</v>
      </c>
      <c r="AO31" s="211">
        <v>33.0047438484739</v>
      </c>
      <c r="AP31" s="211">
        <v>1.72743562354917E-2</v>
      </c>
      <c r="AQ31" s="205">
        <v>405.89391627563299</v>
      </c>
      <c r="AR31" s="211">
        <v>42.401225686543199</v>
      </c>
      <c r="AS31" s="211">
        <v>0.154546501831893</v>
      </c>
      <c r="AT31" s="205">
        <v>441.93570384500998</v>
      </c>
      <c r="AU31" s="211">
        <v>45.054185387331998</v>
      </c>
      <c r="AV31" s="211">
        <v>0.27706619057113002</v>
      </c>
      <c r="AW31" s="205">
        <v>455.34107267553202</v>
      </c>
      <c r="AX31" s="211">
        <v>47.987873274688901</v>
      </c>
      <c r="AY31" s="211">
        <v>0.32113410336359399</v>
      </c>
      <c r="AZ31" s="205">
        <v>457.93426334729003</v>
      </c>
      <c r="BA31" s="211">
        <v>62.207019670063303</v>
      </c>
      <c r="BB31" s="211">
        <v>1.9408747261135999</v>
      </c>
      <c r="BC31" s="205">
        <v>409.12054094077502</v>
      </c>
      <c r="BD31" s="211">
        <v>37.368539048149401</v>
      </c>
      <c r="BE31" s="211">
        <v>1.1661465465546399E-2</v>
      </c>
      <c r="BF31" s="205">
        <v>452.97215533891801</v>
      </c>
      <c r="BG31" s="211">
        <v>48.204792242092502</v>
      </c>
      <c r="BH31" s="211">
        <v>5.5225041890051098E-2</v>
      </c>
      <c r="BI31" s="205">
        <v>441.01761412367699</v>
      </c>
      <c r="BJ31" s="211">
        <v>45.148480119138902</v>
      </c>
      <c r="BK31" s="211">
        <v>0.10755141532854801</v>
      </c>
      <c r="BL31" s="205">
        <v>460.61888424196701</v>
      </c>
      <c r="BM31" s="211">
        <v>40.911823917602398</v>
      </c>
      <c r="BN31" s="211">
        <v>6.9881258289995696E-2</v>
      </c>
      <c r="BO31" s="205">
        <v>432.55246981128897</v>
      </c>
      <c r="BP31" s="211">
        <v>46.043652728117003</v>
      </c>
      <c r="BQ31" s="211">
        <v>2.1590982437705401E-2</v>
      </c>
      <c r="BR31" s="205">
        <v>446.80494898116501</v>
      </c>
      <c r="BS31" s="211">
        <v>46.358018138016703</v>
      </c>
      <c r="BT31" s="211">
        <v>9.9882336600857199E-2</v>
      </c>
      <c r="BU31" s="205">
        <v>325.35840225449999</v>
      </c>
      <c r="BV31" s="211">
        <v>37.940914946714003</v>
      </c>
      <c r="BW31" s="211">
        <v>4.4920921807933903E-2</v>
      </c>
      <c r="BX31" s="205">
        <v>425.54482561512498</v>
      </c>
      <c r="BY31" s="211">
        <v>51.622627346829702</v>
      </c>
      <c r="BZ31" s="211">
        <v>0.44546419811939197</v>
      </c>
      <c r="CA31" s="205">
        <v>516.740147789822</v>
      </c>
      <c r="CB31" s="211">
        <v>59.733585748852903</v>
      </c>
      <c r="CC31" s="211">
        <v>2.55358273527369E-3</v>
      </c>
      <c r="CD31" s="205">
        <v>461.73716839237898</v>
      </c>
      <c r="CE31" s="211">
        <v>60.935060205064602</v>
      </c>
      <c r="CF31" s="211">
        <v>3.4731158415455699E-3</v>
      </c>
      <c r="CG31" s="205">
        <v>447.80607650309702</v>
      </c>
      <c r="CH31" s="211">
        <v>52.765190094231301</v>
      </c>
      <c r="CI31" s="211">
        <v>0</v>
      </c>
      <c r="CJ31" s="205">
        <v>464.98449039837698</v>
      </c>
      <c r="CK31" s="211">
        <v>51.499810534028903</v>
      </c>
      <c r="CL31" s="211">
        <v>0</v>
      </c>
      <c r="CM31" s="205">
        <v>417.044460947044</v>
      </c>
      <c r="CN31" s="211">
        <v>44.822550204519601</v>
      </c>
      <c r="CO31" s="211">
        <v>1.3864480101731601E-2</v>
      </c>
      <c r="CP31" s="205">
        <v>429.94157723161499</v>
      </c>
      <c r="CQ31" s="211">
        <v>56.111637481837398</v>
      </c>
      <c r="CR31" s="211">
        <v>3.2441248710835299E-2</v>
      </c>
      <c r="CS31" s="205">
        <v>395.82099983599198</v>
      </c>
      <c r="CT31" s="211">
        <v>49.9149438604205</v>
      </c>
      <c r="CU31" s="211">
        <v>1.53653470635437E-2</v>
      </c>
      <c r="CV31" s="205">
        <v>451.85425145155699</v>
      </c>
      <c r="CW31" s="211">
        <v>57.497853489090197</v>
      </c>
      <c r="CX31" s="211">
        <v>0</v>
      </c>
      <c r="CY31" s="205">
        <v>439.89624242018198</v>
      </c>
      <c r="CZ31" s="211">
        <v>63.583258212412701</v>
      </c>
      <c r="DA31" s="211">
        <v>0</v>
      </c>
      <c r="DB31" s="205">
        <v>452.80941070780602</v>
      </c>
      <c r="DC31" s="211">
        <v>67.765619170410204</v>
      </c>
      <c r="DD31" s="211">
        <v>0</v>
      </c>
      <c r="DE31" s="205">
        <v>447.857810575668</v>
      </c>
      <c r="DF31" s="211">
        <v>68.236664038934407</v>
      </c>
      <c r="DG31" s="211">
        <v>1.4795967255798799E-3</v>
      </c>
      <c r="DH31" s="205">
        <v>429.91228906220903</v>
      </c>
      <c r="DI31" s="211">
        <v>58.203807103951199</v>
      </c>
      <c r="DJ31" s="211">
        <v>0</v>
      </c>
      <c r="DK31" s="205">
        <v>452.612507331681</v>
      </c>
      <c r="DL31" s="211">
        <v>64.958254737543498</v>
      </c>
      <c r="DM31" s="211">
        <v>0</v>
      </c>
      <c r="DN31" s="205">
        <v>446.87976321758703</v>
      </c>
      <c r="DO31" s="211">
        <v>55.3457874894901</v>
      </c>
      <c r="DP31" s="211">
        <v>0</v>
      </c>
      <c r="DQ31" s="205">
        <v>449.49493901760502</v>
      </c>
      <c r="DR31" s="211">
        <v>45.830027408242898</v>
      </c>
      <c r="DS31" s="211">
        <v>0</v>
      </c>
      <c r="DT31" s="205">
        <v>437.01703634950502</v>
      </c>
      <c r="DU31" s="211">
        <v>46.825628819404201</v>
      </c>
      <c r="DV31" s="211">
        <v>0</v>
      </c>
      <c r="DW31" s="205">
        <v>436.94985687237602</v>
      </c>
      <c r="DX31" s="211">
        <v>49.8837727561096</v>
      </c>
      <c r="DY31" s="211">
        <v>0</v>
      </c>
      <c r="DZ31" s="205">
        <v>450.00236564720302</v>
      </c>
      <c r="EA31" s="211">
        <v>57.458376491914997</v>
      </c>
      <c r="EB31" s="211">
        <v>0</v>
      </c>
      <c r="EC31" s="205">
        <v>456.02452377644602</v>
      </c>
      <c r="ED31" s="211">
        <v>61.237253290834197</v>
      </c>
      <c r="EE31" s="211">
        <v>0</v>
      </c>
      <c r="EF31" s="205">
        <v>434.005408338883</v>
      </c>
      <c r="EG31" s="211">
        <v>59.899217423211098</v>
      </c>
      <c r="EH31" s="211">
        <v>0</v>
      </c>
      <c r="EI31" s="205">
        <v>449.31299103464102</v>
      </c>
      <c r="EJ31" s="211">
        <v>60.217412278596399</v>
      </c>
      <c r="EK31" s="211">
        <v>0</v>
      </c>
      <c r="EL31" s="205">
        <v>439.29527236339601</v>
      </c>
      <c r="EM31" s="211">
        <v>57.4174859892426</v>
      </c>
      <c r="EN31" s="211">
        <v>0</v>
      </c>
      <c r="EO31" s="205">
        <v>444.01192223816901</v>
      </c>
      <c r="EP31" s="211">
        <v>50.506079165659798</v>
      </c>
      <c r="EQ31" s="211">
        <v>0</v>
      </c>
      <c r="ER31" s="205">
        <v>425.97945906658902</v>
      </c>
      <c r="ES31" s="211">
        <v>49.0427200743542</v>
      </c>
      <c r="ET31" s="211">
        <v>5.5292007713226704E-3</v>
      </c>
      <c r="EU31" s="205">
        <v>384.064257994824</v>
      </c>
      <c r="EV31" s="211">
        <v>35.603778782559402</v>
      </c>
      <c r="EW31" s="211">
        <v>3.9301306799062697E-3</v>
      </c>
      <c r="EX31" s="205">
        <v>457.13991681567001</v>
      </c>
      <c r="EY31" s="211">
        <v>42.369235387825</v>
      </c>
      <c r="EZ31" s="211">
        <v>0</v>
      </c>
      <c r="FA31" s="205">
        <v>461.76273887663399</v>
      </c>
      <c r="FB31" s="211">
        <v>44.9170971242891</v>
      </c>
      <c r="FC31" s="211">
        <v>1.88959252620098E-3</v>
      </c>
    </row>
    <row r="32" spans="2:159">
      <c r="B32" s="73" t="s">
        <v>793</v>
      </c>
      <c r="C32" s="73" t="s">
        <v>799</v>
      </c>
      <c r="D32" s="205">
        <v>469.44910129580001</v>
      </c>
      <c r="E32" s="211">
        <v>46.092672312032498</v>
      </c>
      <c r="F32" s="211">
        <v>0.98237689751263702</v>
      </c>
      <c r="G32" s="205">
        <v>350.474365572708</v>
      </c>
      <c r="H32" s="211">
        <v>46.9370278592991</v>
      </c>
      <c r="I32" s="211">
        <v>1.43204029034782</v>
      </c>
      <c r="J32" s="205">
        <v>99765.106892491502</v>
      </c>
      <c r="K32" s="211">
        <v>10319.9200030887</v>
      </c>
      <c r="L32" s="211">
        <v>1.38580952288697</v>
      </c>
      <c r="M32" s="205">
        <v>431.960565943772</v>
      </c>
      <c r="N32" s="211">
        <v>49.892816254983501</v>
      </c>
      <c r="O32" s="211">
        <v>0</v>
      </c>
      <c r="P32" s="205">
        <v>10793.642874856399</v>
      </c>
      <c r="Q32" s="211">
        <v>1248.3986881149899</v>
      </c>
      <c r="R32" s="211">
        <v>0.190969639514074</v>
      </c>
      <c r="S32" s="205">
        <v>327068.06039593002</v>
      </c>
      <c r="T32" s="211">
        <v>37460.682417653297</v>
      </c>
      <c r="U32" s="211">
        <v>99.020527882438898</v>
      </c>
      <c r="V32" s="205">
        <v>411.951274096985</v>
      </c>
      <c r="W32" s="211">
        <v>63.791572867949299</v>
      </c>
      <c r="X32" s="211">
        <v>5.4450384015204998</v>
      </c>
      <c r="Y32" s="205">
        <v>591.37076792954201</v>
      </c>
      <c r="Z32" s="211">
        <v>159.10360156448201</v>
      </c>
      <c r="AA32" s="211">
        <v>24.533742104762499</v>
      </c>
      <c r="AB32" s="205">
        <v>275.50668851241699</v>
      </c>
      <c r="AC32" s="211">
        <v>150.34188028586701</v>
      </c>
      <c r="AD32" s="211">
        <v>32.056027159029298</v>
      </c>
      <c r="AE32" s="205">
        <v>464.15362245410603</v>
      </c>
      <c r="AF32" s="211">
        <v>37.898150805324804</v>
      </c>
      <c r="AG32" s="211">
        <v>6.2014451660069199</v>
      </c>
      <c r="AH32" s="205">
        <v>456.11565209929199</v>
      </c>
      <c r="AI32" s="211">
        <v>18.6503937051999</v>
      </c>
      <c r="AJ32" s="211">
        <v>5.6615938663822099E-2</v>
      </c>
      <c r="AK32" s="205">
        <v>453.84342035217202</v>
      </c>
      <c r="AL32" s="211">
        <v>43.6545570694514</v>
      </c>
      <c r="AM32" s="211">
        <v>0.14600946097383999</v>
      </c>
      <c r="AN32" s="205">
        <v>451.26258103582398</v>
      </c>
      <c r="AO32" s="211">
        <v>32.647520987519599</v>
      </c>
      <c r="AP32" s="211">
        <v>2.47078205176544E-2</v>
      </c>
      <c r="AQ32" s="205">
        <v>410.72888392423903</v>
      </c>
      <c r="AR32" s="211">
        <v>42.2753097207652</v>
      </c>
      <c r="AS32" s="211">
        <v>0.221023801912336</v>
      </c>
      <c r="AT32" s="205">
        <v>444.22186043228203</v>
      </c>
      <c r="AU32" s="211">
        <v>45.616863962457302</v>
      </c>
      <c r="AV32" s="211">
        <v>0.23192229805262199</v>
      </c>
      <c r="AW32" s="205">
        <v>460.86035078675502</v>
      </c>
      <c r="AX32" s="211">
        <v>43.826472474792403</v>
      </c>
      <c r="AY32" s="211">
        <v>0.26993598518629902</v>
      </c>
      <c r="AZ32" s="205">
        <v>458.15521610857201</v>
      </c>
      <c r="BA32" s="211">
        <v>62.938979701987897</v>
      </c>
      <c r="BB32" s="211">
        <v>2.0445112619652099</v>
      </c>
      <c r="BC32" s="205">
        <v>409.97068732916603</v>
      </c>
      <c r="BD32" s="211">
        <v>34.335012175617102</v>
      </c>
      <c r="BE32" s="211">
        <v>7.3946190851794397E-3</v>
      </c>
      <c r="BF32" s="205">
        <v>460.40691808413402</v>
      </c>
      <c r="BG32" s="211">
        <v>41.127242796218503</v>
      </c>
      <c r="BH32" s="211">
        <v>6.4359305329937805E-2</v>
      </c>
      <c r="BI32" s="205">
        <v>440.87908194512698</v>
      </c>
      <c r="BJ32" s="211">
        <v>31.507283102429799</v>
      </c>
      <c r="BK32" s="211">
        <v>0.14758251494198499</v>
      </c>
      <c r="BL32" s="205">
        <v>460.047179298233</v>
      </c>
      <c r="BM32" s="211">
        <v>49.765968445435902</v>
      </c>
      <c r="BN32" s="211">
        <v>0.100242847590616</v>
      </c>
      <c r="BO32" s="205">
        <v>432.01694135668203</v>
      </c>
      <c r="BP32" s="211">
        <v>43.828794970375803</v>
      </c>
      <c r="BQ32" s="211">
        <v>2.5001962595844501E-2</v>
      </c>
      <c r="BR32" s="205">
        <v>448.452526340617</v>
      </c>
      <c r="BS32" s="211">
        <v>51.711208400582798</v>
      </c>
      <c r="BT32" s="211">
        <v>0.140534720290695</v>
      </c>
      <c r="BU32" s="205">
        <v>323.96298968167503</v>
      </c>
      <c r="BV32" s="211">
        <v>39.207442647602299</v>
      </c>
      <c r="BW32" s="211">
        <v>0.124920156577031</v>
      </c>
      <c r="BX32" s="205">
        <v>427.53207095137401</v>
      </c>
      <c r="BY32" s="211">
        <v>55.327795242451302</v>
      </c>
      <c r="BZ32" s="211">
        <v>0.41238097122796402</v>
      </c>
      <c r="CA32" s="205">
        <v>518.62189974564399</v>
      </c>
      <c r="CB32" s="211">
        <v>59.316713934811901</v>
      </c>
      <c r="CC32" s="211">
        <v>1.43991143977213E-2</v>
      </c>
      <c r="CD32" s="205">
        <v>462.81442172695</v>
      </c>
      <c r="CE32" s="211">
        <v>59.8725330641631</v>
      </c>
      <c r="CF32" s="211">
        <v>1.0772882476307701E-2</v>
      </c>
      <c r="CG32" s="205">
        <v>451.86394166623802</v>
      </c>
      <c r="CH32" s="211">
        <v>52.174089560309099</v>
      </c>
      <c r="CI32" s="211">
        <v>1.45218888580764E-2</v>
      </c>
      <c r="CJ32" s="205">
        <v>465.27470463485997</v>
      </c>
      <c r="CK32" s="211">
        <v>49.243405451756601</v>
      </c>
      <c r="CL32" s="211">
        <v>4.5126753881062501E-3</v>
      </c>
      <c r="CM32" s="205">
        <v>417.11965465937402</v>
      </c>
      <c r="CN32" s="211">
        <v>50.778582949293501</v>
      </c>
      <c r="CO32" s="211">
        <v>1.8704356337353598E-2</v>
      </c>
      <c r="CP32" s="205">
        <v>430.76199617863199</v>
      </c>
      <c r="CQ32" s="211">
        <v>48.598222322559401</v>
      </c>
      <c r="CR32" s="211">
        <v>6.1111013359083699E-2</v>
      </c>
      <c r="CS32" s="205">
        <v>397.00323680969598</v>
      </c>
      <c r="CT32" s="211">
        <v>45.073615286789497</v>
      </c>
      <c r="CU32" s="211">
        <v>3.5344917791277498E-2</v>
      </c>
      <c r="CV32" s="205">
        <v>453.13286619044197</v>
      </c>
      <c r="CW32" s="211">
        <v>60.2721234181369</v>
      </c>
      <c r="CX32" s="211">
        <v>1.6526008624837999E-2</v>
      </c>
      <c r="CY32" s="205">
        <v>441.37937012275302</v>
      </c>
      <c r="CZ32" s="211">
        <v>65.605737074852797</v>
      </c>
      <c r="DA32" s="211">
        <v>8.3498533760684897E-3</v>
      </c>
      <c r="DB32" s="205">
        <v>454.44557950538098</v>
      </c>
      <c r="DC32" s="211">
        <v>66.132219622506298</v>
      </c>
      <c r="DD32" s="211">
        <v>5.5175355415058198E-3</v>
      </c>
      <c r="DE32" s="205">
        <v>448.57251926744902</v>
      </c>
      <c r="DF32" s="211">
        <v>65.759395181904296</v>
      </c>
      <c r="DG32" s="211">
        <v>5.6837997255252499E-3</v>
      </c>
      <c r="DH32" s="205">
        <v>431.41275744873099</v>
      </c>
      <c r="DI32" s="211">
        <v>49.2610185244218</v>
      </c>
      <c r="DJ32" s="211">
        <v>0</v>
      </c>
      <c r="DK32" s="205">
        <v>455.69521191361503</v>
      </c>
      <c r="DL32" s="211">
        <v>51.7179366612786</v>
      </c>
      <c r="DM32" s="211">
        <v>8.9423481457477708E-3</v>
      </c>
      <c r="DN32" s="205">
        <v>447.062359021102</v>
      </c>
      <c r="DO32" s="211">
        <v>49.425485252268203</v>
      </c>
      <c r="DP32" s="211">
        <v>8.1710761441427405E-3</v>
      </c>
      <c r="DQ32" s="205">
        <v>449.23627426892301</v>
      </c>
      <c r="DR32" s="211">
        <v>49.570640504828702</v>
      </c>
      <c r="DS32" s="211">
        <v>1.4606585698856899E-2</v>
      </c>
      <c r="DT32" s="205">
        <v>436.64815475878299</v>
      </c>
      <c r="DU32" s="211">
        <v>45.802062778192202</v>
      </c>
      <c r="DV32" s="211">
        <v>1.1196693089147201E-2</v>
      </c>
      <c r="DW32" s="205">
        <v>437.22188899401499</v>
      </c>
      <c r="DX32" s="211">
        <v>56.897820491077503</v>
      </c>
      <c r="DY32" s="211">
        <v>1.0156405084003801E-2</v>
      </c>
      <c r="DZ32" s="205">
        <v>447.86109189687397</v>
      </c>
      <c r="EA32" s="211">
        <v>57.6014975017873</v>
      </c>
      <c r="EB32" s="211">
        <v>9.2097427075986792E-3</v>
      </c>
      <c r="EC32" s="205">
        <v>453.27723955742698</v>
      </c>
      <c r="ED32" s="211">
        <v>62.892124330752203</v>
      </c>
      <c r="EE32" s="211">
        <v>1.3147816754824401E-2</v>
      </c>
      <c r="EF32" s="205">
        <v>433.97905787876402</v>
      </c>
      <c r="EG32" s="211">
        <v>57.309393360961799</v>
      </c>
      <c r="EH32" s="211">
        <v>5.3408970587706297E-3</v>
      </c>
      <c r="EI32" s="205">
        <v>448.93822475198999</v>
      </c>
      <c r="EJ32" s="211">
        <v>59.226999394114003</v>
      </c>
      <c r="EK32" s="211">
        <v>1.3670963217511E-2</v>
      </c>
      <c r="EL32" s="205">
        <v>437.15640506621901</v>
      </c>
      <c r="EM32" s="211">
        <v>56.481060436536502</v>
      </c>
      <c r="EN32" s="211">
        <v>5.5902856369747702E-3</v>
      </c>
      <c r="EO32" s="205">
        <v>443.20120714690103</v>
      </c>
      <c r="EP32" s="211">
        <v>53.033950033087898</v>
      </c>
      <c r="EQ32" s="211">
        <v>1.1384297439458801E-2</v>
      </c>
      <c r="ER32" s="205">
        <v>425.84684799924099</v>
      </c>
      <c r="ES32" s="211">
        <v>44.853352132510103</v>
      </c>
      <c r="ET32" s="211">
        <v>1.6751647575506699E-2</v>
      </c>
      <c r="EU32" s="205">
        <v>383.67320246019199</v>
      </c>
      <c r="EV32" s="211">
        <v>34.186221313738201</v>
      </c>
      <c r="EW32" s="211">
        <v>1.5182791643935999E-2</v>
      </c>
      <c r="EX32" s="205">
        <v>456.84906745472398</v>
      </c>
      <c r="EY32" s="211">
        <v>43.544645794883401</v>
      </c>
      <c r="EZ32" s="211">
        <v>7.5195396728398303E-3</v>
      </c>
      <c r="FA32" s="205">
        <v>460.70947471026301</v>
      </c>
      <c r="FB32" s="211">
        <v>48.567220321243298</v>
      </c>
      <c r="FC32" s="211">
        <v>8.3677507022957495E-3</v>
      </c>
    </row>
    <row r="33" spans="2:159">
      <c r="B33" s="73" t="s">
        <v>793</v>
      </c>
      <c r="C33" s="73" t="s">
        <v>801</v>
      </c>
      <c r="D33" s="205">
        <v>466.979621582064</v>
      </c>
      <c r="E33" s="211">
        <v>44.225366775689899</v>
      </c>
      <c r="F33" s="211">
        <v>1.0220354299871299</v>
      </c>
      <c r="G33" s="205">
        <v>350.09121275951497</v>
      </c>
      <c r="H33" s="211">
        <v>44.936841291760899</v>
      </c>
      <c r="I33" s="211">
        <v>1.3289350455515301</v>
      </c>
      <c r="J33" s="205">
        <v>99341.615315489107</v>
      </c>
      <c r="K33" s="211">
        <v>9382.8139405928996</v>
      </c>
      <c r="L33" s="211">
        <v>0.71566457945239503</v>
      </c>
      <c r="M33" s="205">
        <v>431.55013608198902</v>
      </c>
      <c r="N33" s="211">
        <v>47.376480222705801</v>
      </c>
      <c r="O33" s="211">
        <v>4.0754910849539298E-2</v>
      </c>
      <c r="P33" s="205">
        <v>10800.5961331783</v>
      </c>
      <c r="Q33" s="211">
        <v>1323.02441504885</v>
      </c>
      <c r="R33" s="211">
        <v>0.111922350556628</v>
      </c>
      <c r="S33" s="205">
        <v>327180.88149571599</v>
      </c>
      <c r="T33" s="211">
        <v>36025.502054654702</v>
      </c>
      <c r="U33" s="211">
        <v>108.370563225173</v>
      </c>
      <c r="V33" s="205">
        <v>412.41470154123402</v>
      </c>
      <c r="W33" s="211">
        <v>49.021647247230398</v>
      </c>
      <c r="X33" s="211">
        <v>5.3777036309413697</v>
      </c>
      <c r="Y33" s="205">
        <v>566.03059475950295</v>
      </c>
      <c r="Z33" s="211">
        <v>139.97208517502</v>
      </c>
      <c r="AA33" s="211">
        <v>30.135000810173601</v>
      </c>
      <c r="AB33" s="205">
        <v>274.596315379609</v>
      </c>
      <c r="AC33" s="211">
        <v>136.718479825347</v>
      </c>
      <c r="AD33" s="211">
        <v>34.599553106500501</v>
      </c>
      <c r="AE33" s="205">
        <v>464.161911085101</v>
      </c>
      <c r="AF33" s="211">
        <v>30.974546657601401</v>
      </c>
      <c r="AG33" s="211">
        <v>4.6079368464857797</v>
      </c>
      <c r="AH33" s="205">
        <v>453.42871555877701</v>
      </c>
      <c r="AI33" s="211">
        <v>22.402168332471302</v>
      </c>
      <c r="AJ33" s="211">
        <v>6.3177033305777994E-2</v>
      </c>
      <c r="AK33" s="205">
        <v>448.92592711316098</v>
      </c>
      <c r="AL33" s="211">
        <v>39.708449086552001</v>
      </c>
      <c r="AM33" s="211">
        <v>0.175387402625757</v>
      </c>
      <c r="AN33" s="205">
        <v>448.584191422537</v>
      </c>
      <c r="AO33" s="211">
        <v>37.2927803535785</v>
      </c>
      <c r="AP33" s="211">
        <v>1.6748499264622699E-2</v>
      </c>
      <c r="AQ33" s="205">
        <v>407.57651661061698</v>
      </c>
      <c r="AR33" s="211">
        <v>40.492556055176401</v>
      </c>
      <c r="AS33" s="211">
        <v>0.169248685402967</v>
      </c>
      <c r="AT33" s="205">
        <v>444.28199498886602</v>
      </c>
      <c r="AU33" s="211">
        <v>51.029485709741799</v>
      </c>
      <c r="AV33" s="211">
        <v>0.24693325139278599</v>
      </c>
      <c r="AW33" s="205">
        <v>458.25430374712101</v>
      </c>
      <c r="AX33" s="211">
        <v>50.511754142835599</v>
      </c>
      <c r="AY33" s="211">
        <v>0.31987075386217201</v>
      </c>
      <c r="AZ33" s="205">
        <v>457.94914024733998</v>
      </c>
      <c r="BA33" s="211">
        <v>73.256554078971703</v>
      </c>
      <c r="BB33" s="211">
        <v>2.0019419505061098</v>
      </c>
      <c r="BC33" s="205">
        <v>410.540953602672</v>
      </c>
      <c r="BD33" s="211">
        <v>35.445762767557</v>
      </c>
      <c r="BE33" s="211">
        <v>1.0770463387632699E-2</v>
      </c>
      <c r="BF33" s="205">
        <v>460.18860630163999</v>
      </c>
      <c r="BG33" s="211">
        <v>39.159688939725001</v>
      </c>
      <c r="BH33" s="211">
        <v>8.5691175461216407E-2</v>
      </c>
      <c r="BI33" s="205">
        <v>441.39612950143999</v>
      </c>
      <c r="BJ33" s="211">
        <v>45.102638533764598</v>
      </c>
      <c r="BK33" s="211">
        <v>0.11021131637527901</v>
      </c>
      <c r="BL33" s="205">
        <v>459.32516176708901</v>
      </c>
      <c r="BM33" s="211">
        <v>53.313184379501998</v>
      </c>
      <c r="BN33" s="211">
        <v>7.3252363340763196E-2</v>
      </c>
      <c r="BO33" s="205">
        <v>436.98836939175601</v>
      </c>
      <c r="BP33" s="211">
        <v>52.456023974517798</v>
      </c>
      <c r="BQ33" s="211">
        <v>1.8670946056087202E-2</v>
      </c>
      <c r="BR33" s="205">
        <v>445.91758051739998</v>
      </c>
      <c r="BS33" s="211">
        <v>56.777381823266403</v>
      </c>
      <c r="BT33" s="211">
        <v>0.102468073318649</v>
      </c>
      <c r="BU33" s="205">
        <v>326.06036898184999</v>
      </c>
      <c r="BV33" s="211">
        <v>50.265818460944402</v>
      </c>
      <c r="BW33" s="211">
        <v>9.1628864341454397E-2</v>
      </c>
      <c r="BX33" s="205">
        <v>424.00283073730299</v>
      </c>
      <c r="BY33" s="211">
        <v>56.569400370782702</v>
      </c>
      <c r="BZ33" s="211">
        <v>0.38000204121089698</v>
      </c>
      <c r="CA33" s="205">
        <v>512.05914390478301</v>
      </c>
      <c r="CB33" s="211">
        <v>68.398430457773301</v>
      </c>
      <c r="CC33" s="211">
        <v>2.4441753154915498E-3</v>
      </c>
      <c r="CD33" s="205">
        <v>461.61164667714002</v>
      </c>
      <c r="CE33" s="211">
        <v>59.822115712199</v>
      </c>
      <c r="CF33" s="211">
        <v>0</v>
      </c>
      <c r="CG33" s="205">
        <v>443.55078118571703</v>
      </c>
      <c r="CH33" s="211">
        <v>53.982003977584199</v>
      </c>
      <c r="CI33" s="211">
        <v>0</v>
      </c>
      <c r="CJ33" s="205">
        <v>464.51449169988098</v>
      </c>
      <c r="CK33" s="211">
        <v>49.171275819520403</v>
      </c>
      <c r="CL33" s="211">
        <v>2.33136723441689E-3</v>
      </c>
      <c r="CM33" s="205">
        <v>416.853854529736</v>
      </c>
      <c r="CN33" s="211">
        <v>46.843852800417899</v>
      </c>
      <c r="CO33" s="211">
        <v>1.3550451879708301E-2</v>
      </c>
      <c r="CP33" s="205">
        <v>428.52671322564498</v>
      </c>
      <c r="CQ33" s="211">
        <v>57.286155316067202</v>
      </c>
      <c r="CR33" s="211">
        <v>5.00738287337196E-2</v>
      </c>
      <c r="CS33" s="205">
        <v>394.40499009778898</v>
      </c>
      <c r="CT33" s="211">
        <v>57.975052362267697</v>
      </c>
      <c r="CU33" s="211">
        <v>2.5096461833645799E-2</v>
      </c>
      <c r="CV33" s="205">
        <v>450.76178676365998</v>
      </c>
      <c r="CW33" s="211">
        <v>62.234803371220799</v>
      </c>
      <c r="CX33" s="211">
        <v>0</v>
      </c>
      <c r="CY33" s="205">
        <v>440.13586534535</v>
      </c>
      <c r="CZ33" s="211">
        <v>64.147160342768103</v>
      </c>
      <c r="DA33" s="211">
        <v>0</v>
      </c>
      <c r="DB33" s="205">
        <v>451.90552298912201</v>
      </c>
      <c r="DC33" s="211">
        <v>57.734993213074397</v>
      </c>
      <c r="DD33" s="211">
        <v>0</v>
      </c>
      <c r="DE33" s="205">
        <v>446.92971030397001</v>
      </c>
      <c r="DF33" s="211">
        <v>61.505527444738298</v>
      </c>
      <c r="DG33" s="211">
        <v>0</v>
      </c>
      <c r="DH33" s="205">
        <v>428.40167561337302</v>
      </c>
      <c r="DI33" s="211">
        <v>51.836063524760199</v>
      </c>
      <c r="DJ33" s="211">
        <v>0</v>
      </c>
      <c r="DK33" s="205">
        <v>449.69716887186701</v>
      </c>
      <c r="DL33" s="211">
        <v>51.806142628663999</v>
      </c>
      <c r="DM33" s="211">
        <v>0</v>
      </c>
      <c r="DN33" s="205">
        <v>446.945570033705</v>
      </c>
      <c r="DO33" s="211">
        <v>46.293447310340497</v>
      </c>
      <c r="DP33" s="211">
        <v>0</v>
      </c>
      <c r="DQ33" s="205">
        <v>447.16563169218898</v>
      </c>
      <c r="DR33" s="211">
        <v>49.651604011424503</v>
      </c>
      <c r="DS33" s="211">
        <v>0</v>
      </c>
      <c r="DT33" s="205">
        <v>437.27343599576699</v>
      </c>
      <c r="DU33" s="211">
        <v>52.505466129573101</v>
      </c>
      <c r="DV33" s="211">
        <v>0</v>
      </c>
      <c r="DW33" s="205">
        <v>436.86650673356303</v>
      </c>
      <c r="DX33" s="211">
        <v>57.865444505488597</v>
      </c>
      <c r="DY33" s="211">
        <v>0</v>
      </c>
      <c r="DZ33" s="205">
        <v>449.60823146940498</v>
      </c>
      <c r="EA33" s="211">
        <v>69.782809219184003</v>
      </c>
      <c r="EB33" s="211">
        <v>0</v>
      </c>
      <c r="EC33" s="205">
        <v>457.88573831802</v>
      </c>
      <c r="ED33" s="211">
        <v>70.375817381599504</v>
      </c>
      <c r="EE33" s="211">
        <v>0</v>
      </c>
      <c r="EF33" s="205">
        <v>437.02903218480401</v>
      </c>
      <c r="EG33" s="211">
        <v>62.345220387088098</v>
      </c>
      <c r="EH33" s="211">
        <v>0</v>
      </c>
      <c r="EI33" s="205">
        <v>451.23002899908403</v>
      </c>
      <c r="EJ33" s="211">
        <v>54.789466571986303</v>
      </c>
      <c r="EK33" s="211">
        <v>5.6293827020153196E-3</v>
      </c>
      <c r="EL33" s="205">
        <v>440.23549622599899</v>
      </c>
      <c r="EM33" s="211">
        <v>49.573975109767403</v>
      </c>
      <c r="EN33" s="211">
        <v>1.19200131899823E-3</v>
      </c>
      <c r="EO33" s="205">
        <v>444.01841346296902</v>
      </c>
      <c r="EP33" s="211">
        <v>45.302596058456103</v>
      </c>
      <c r="EQ33" s="211">
        <v>5.8202994122975001E-3</v>
      </c>
      <c r="ER33" s="205">
        <v>426.30753161343102</v>
      </c>
      <c r="ES33" s="211">
        <v>47.820391238661998</v>
      </c>
      <c r="ET33" s="211">
        <v>9.4017520986627301E-3</v>
      </c>
      <c r="EU33" s="205">
        <v>384.591770797675</v>
      </c>
      <c r="EV33" s="211">
        <v>38.772116453212398</v>
      </c>
      <c r="EW33" s="211">
        <v>4.7336344919802903E-3</v>
      </c>
      <c r="EX33" s="205">
        <v>457.35439829457198</v>
      </c>
      <c r="EY33" s="211">
        <v>44.3062372879686</v>
      </c>
      <c r="EZ33" s="211">
        <v>1.79466957483995E-3</v>
      </c>
      <c r="FA33" s="205">
        <v>461.67308800958102</v>
      </c>
      <c r="FB33" s="211">
        <v>57.398494770636603</v>
      </c>
      <c r="FC33" s="211">
        <v>0</v>
      </c>
    </row>
    <row r="34" spans="2:159">
      <c r="B34" s="73" t="s">
        <v>793</v>
      </c>
      <c r="C34" s="73" t="s">
        <v>802</v>
      </c>
      <c r="D34" s="205">
        <v>467.79453559329698</v>
      </c>
      <c r="E34" s="211">
        <v>45.930617063077797</v>
      </c>
      <c r="F34" s="211">
        <v>0.94785113075740901</v>
      </c>
      <c r="G34" s="205">
        <v>349.59452468673101</v>
      </c>
      <c r="H34" s="211">
        <v>48.003768645859999</v>
      </c>
      <c r="I34" s="211">
        <v>1.1834233218544601</v>
      </c>
      <c r="J34" s="205">
        <v>99420.173307862904</v>
      </c>
      <c r="K34" s="211">
        <v>10185.368448695401</v>
      </c>
      <c r="L34" s="211">
        <v>0.80030007429240502</v>
      </c>
      <c r="M34" s="205">
        <v>431.83747481700101</v>
      </c>
      <c r="N34" s="211">
        <v>53.236323040848099</v>
      </c>
      <c r="O34" s="211">
        <v>4.24768049202464E-2</v>
      </c>
      <c r="P34" s="205">
        <v>10785.9959174167</v>
      </c>
      <c r="Q34" s="211">
        <v>1085.5410126537199</v>
      </c>
      <c r="R34" s="211">
        <v>8.9087550823601203E-2</v>
      </c>
      <c r="S34" s="205">
        <v>327108.282325493</v>
      </c>
      <c r="T34" s="211">
        <v>33210.719277749296</v>
      </c>
      <c r="U34" s="211">
        <v>95.040935995681195</v>
      </c>
      <c r="V34" s="205">
        <v>412.71943243348301</v>
      </c>
      <c r="W34" s="211">
        <v>46.561570151874797</v>
      </c>
      <c r="X34" s="211">
        <v>4.6376890689124597</v>
      </c>
      <c r="Y34" s="205">
        <v>576.74359040959496</v>
      </c>
      <c r="Z34" s="211">
        <v>143.22557190772699</v>
      </c>
      <c r="AA34" s="211">
        <v>30.312843170971099</v>
      </c>
      <c r="AB34" s="205">
        <v>265.14921378812301</v>
      </c>
      <c r="AC34" s="211">
        <v>165.30720387517599</v>
      </c>
      <c r="AD34" s="211">
        <v>42.044454417504298</v>
      </c>
      <c r="AE34" s="205">
        <v>462.85459958471199</v>
      </c>
      <c r="AF34" s="211">
        <v>31.743326459715501</v>
      </c>
      <c r="AG34" s="211">
        <v>4.7292941545444904</v>
      </c>
      <c r="AH34" s="205">
        <v>455.73192891681202</v>
      </c>
      <c r="AI34" s="211">
        <v>21.6278264488673</v>
      </c>
      <c r="AJ34" s="211">
        <v>8.0865970767727599E-2</v>
      </c>
      <c r="AK34" s="205">
        <v>453.35766232559001</v>
      </c>
      <c r="AL34" s="211">
        <v>42.950441198453298</v>
      </c>
      <c r="AM34" s="211">
        <v>0.146494499106332</v>
      </c>
      <c r="AN34" s="205">
        <v>450.18919776251698</v>
      </c>
      <c r="AO34" s="211">
        <v>34.006472798489803</v>
      </c>
      <c r="AP34" s="211">
        <v>1.6339201589256801E-2</v>
      </c>
      <c r="AQ34" s="205">
        <v>406.60347387904102</v>
      </c>
      <c r="AR34" s="211">
        <v>37.305125779198299</v>
      </c>
      <c r="AS34" s="211">
        <v>0.19931740664507699</v>
      </c>
      <c r="AT34" s="205">
        <v>446.15353873734398</v>
      </c>
      <c r="AU34" s="211">
        <v>40.317158217881698</v>
      </c>
      <c r="AV34" s="211">
        <v>0.21102144947194501</v>
      </c>
      <c r="AW34" s="205">
        <v>458.75196708501801</v>
      </c>
      <c r="AX34" s="211">
        <v>40.752215656521699</v>
      </c>
      <c r="AY34" s="211">
        <v>0.27738496015995301</v>
      </c>
      <c r="AZ34" s="205">
        <v>457.85008708403802</v>
      </c>
      <c r="BA34" s="211">
        <v>58.779647617446201</v>
      </c>
      <c r="BB34" s="211">
        <v>1.8364380094889801</v>
      </c>
      <c r="BC34" s="205">
        <v>410.17319951857201</v>
      </c>
      <c r="BD34" s="211">
        <v>33.090487685295003</v>
      </c>
      <c r="BE34" s="211">
        <v>1.1060272632080899E-2</v>
      </c>
      <c r="BF34" s="205">
        <v>457.26192421422701</v>
      </c>
      <c r="BG34" s="211">
        <v>38.261323689029197</v>
      </c>
      <c r="BH34" s="211">
        <v>6.7830755711353094E-2</v>
      </c>
      <c r="BI34" s="205">
        <v>440.77956842229702</v>
      </c>
      <c r="BJ34" s="211">
        <v>45.224932033939702</v>
      </c>
      <c r="BK34" s="211">
        <v>0.11031283013377299</v>
      </c>
      <c r="BL34" s="205">
        <v>460.20349771910497</v>
      </c>
      <c r="BM34" s="211">
        <v>42.790616892873103</v>
      </c>
      <c r="BN34" s="211">
        <v>7.2913782952227696E-2</v>
      </c>
      <c r="BO34" s="205">
        <v>429.25752833610699</v>
      </c>
      <c r="BP34" s="211">
        <v>41.801448096658802</v>
      </c>
      <c r="BQ34" s="211">
        <v>1.9469583986681801E-2</v>
      </c>
      <c r="BR34" s="205">
        <v>446.97568933327898</v>
      </c>
      <c r="BS34" s="211">
        <v>51.234319088545902</v>
      </c>
      <c r="BT34" s="211">
        <v>0.107496264968671</v>
      </c>
      <c r="BU34" s="205">
        <v>325.09863890209903</v>
      </c>
      <c r="BV34" s="211">
        <v>43.654684955922399</v>
      </c>
      <c r="BW34" s="211">
        <v>5.5487799427516298E-2</v>
      </c>
      <c r="BX34" s="205">
        <v>425.82069611985497</v>
      </c>
      <c r="BY34" s="211">
        <v>57.999697614629198</v>
      </c>
      <c r="BZ34" s="211">
        <v>0.401045139921196</v>
      </c>
      <c r="CA34" s="205">
        <v>517.863553903558</v>
      </c>
      <c r="CB34" s="211">
        <v>62.324290300108501</v>
      </c>
      <c r="CC34" s="211">
        <v>6.5051115627979801E-3</v>
      </c>
      <c r="CD34" s="205">
        <v>461.84872975784702</v>
      </c>
      <c r="CE34" s="211">
        <v>50.333803189711901</v>
      </c>
      <c r="CF34" s="211">
        <v>2.8193522030857598E-3</v>
      </c>
      <c r="CG34" s="205">
        <v>449.790872620681</v>
      </c>
      <c r="CH34" s="211">
        <v>49.491319379453898</v>
      </c>
      <c r="CI34" s="211">
        <v>3.9046982491809301E-3</v>
      </c>
      <c r="CJ34" s="205">
        <v>464.94364778078301</v>
      </c>
      <c r="CK34" s="211">
        <v>48.508202872455101</v>
      </c>
      <c r="CL34" s="211">
        <v>0</v>
      </c>
      <c r="CM34" s="205">
        <v>416.74503220889102</v>
      </c>
      <c r="CN34" s="211">
        <v>52.291083604302898</v>
      </c>
      <c r="CO34" s="211">
        <v>1.3883378239645401E-2</v>
      </c>
      <c r="CP34" s="205">
        <v>429.996477967342</v>
      </c>
      <c r="CQ34" s="211">
        <v>57.695490556137401</v>
      </c>
      <c r="CR34" s="211">
        <v>3.0685528850073199E-2</v>
      </c>
      <c r="CS34" s="205">
        <v>395.73136015382698</v>
      </c>
      <c r="CT34" s="211">
        <v>46.980992833102299</v>
      </c>
      <c r="CU34" s="211">
        <v>1.83260244556901E-2</v>
      </c>
      <c r="CV34" s="205">
        <v>451.92319623435901</v>
      </c>
      <c r="CW34" s="211">
        <v>52.424701277050801</v>
      </c>
      <c r="CX34" s="211">
        <v>1.6927404360199801E-2</v>
      </c>
      <c r="CY34" s="205">
        <v>439.918837171007</v>
      </c>
      <c r="CZ34" s="211">
        <v>53.936341306939397</v>
      </c>
      <c r="DA34" s="211">
        <v>0</v>
      </c>
      <c r="DB34" s="205">
        <v>452.60038260418901</v>
      </c>
      <c r="DC34" s="211">
        <v>60.381169835431997</v>
      </c>
      <c r="DD34" s="211">
        <v>0</v>
      </c>
      <c r="DE34" s="205">
        <v>447.97606265821503</v>
      </c>
      <c r="DF34" s="211">
        <v>54.954391148702399</v>
      </c>
      <c r="DG34" s="211">
        <v>0</v>
      </c>
      <c r="DH34" s="205">
        <v>430.451479008641</v>
      </c>
      <c r="DI34" s="211">
        <v>48.774629043605302</v>
      </c>
      <c r="DJ34" s="211">
        <v>8.2000069134531301E-3</v>
      </c>
      <c r="DK34" s="205">
        <v>454.18116341233201</v>
      </c>
      <c r="DL34" s="211">
        <v>62.454771388950199</v>
      </c>
      <c r="DM34" s="211">
        <v>9.2317733154909602E-3</v>
      </c>
      <c r="DN34" s="205">
        <v>447.154936089133</v>
      </c>
      <c r="DO34" s="211">
        <v>43.856616845671901</v>
      </c>
      <c r="DP34" s="211">
        <v>2.4789638866781699E-3</v>
      </c>
      <c r="DQ34" s="205">
        <v>449.79194317619402</v>
      </c>
      <c r="DR34" s="211">
        <v>43.111711956499398</v>
      </c>
      <c r="DS34" s="211">
        <v>8.9839176158911307E-3</v>
      </c>
      <c r="DT34" s="205">
        <v>436.73181824145502</v>
      </c>
      <c r="DU34" s="211">
        <v>48.087360392701797</v>
      </c>
      <c r="DV34" s="211">
        <v>1.2344557948602501E-3</v>
      </c>
      <c r="DW34" s="205">
        <v>436.92792226767199</v>
      </c>
      <c r="DX34" s="211">
        <v>54.470230434506703</v>
      </c>
      <c r="DY34" s="211">
        <v>1.06279165043025E-2</v>
      </c>
      <c r="DZ34" s="205">
        <v>447.37619110161802</v>
      </c>
      <c r="EA34" s="211">
        <v>54.204958569796403</v>
      </c>
      <c r="EB34" s="211">
        <v>0</v>
      </c>
      <c r="EC34" s="205">
        <v>452.75323481136701</v>
      </c>
      <c r="ED34" s="211">
        <v>53.495043133912901</v>
      </c>
      <c r="EE34" s="211">
        <v>0</v>
      </c>
      <c r="EF34" s="205">
        <v>432.60728892511003</v>
      </c>
      <c r="EG34" s="211">
        <v>60.182020153440703</v>
      </c>
      <c r="EH34" s="211">
        <v>1.2423966267276301E-3</v>
      </c>
      <c r="EI34" s="205">
        <v>447.369304246193</v>
      </c>
      <c r="EJ34" s="211">
        <v>62.823354806872899</v>
      </c>
      <c r="EK34" s="211">
        <v>8.2554864836457704E-3</v>
      </c>
      <c r="EL34" s="205">
        <v>438.39053672955299</v>
      </c>
      <c r="EM34" s="211">
        <v>54.800168312196803</v>
      </c>
      <c r="EN34" s="211">
        <v>1.24819682301855E-3</v>
      </c>
      <c r="EO34" s="205">
        <v>444.16919509659101</v>
      </c>
      <c r="EP34" s="211">
        <v>51.956721436392101</v>
      </c>
      <c r="EQ34" s="211">
        <v>0</v>
      </c>
      <c r="ER34" s="205">
        <v>425.66772899057702</v>
      </c>
      <c r="ES34" s="211">
        <v>45.296185559109702</v>
      </c>
      <c r="ET34" s="211">
        <v>8.7071467335669301E-3</v>
      </c>
      <c r="EU34" s="205">
        <v>384.03590039433197</v>
      </c>
      <c r="EV34" s="211">
        <v>37.999576164848101</v>
      </c>
      <c r="EW34" s="211">
        <v>2.3253885726090199E-3</v>
      </c>
      <c r="EX34" s="205">
        <v>456.89070519842102</v>
      </c>
      <c r="EY34" s="211">
        <v>41.4084234640329</v>
      </c>
      <c r="EZ34" s="211">
        <v>0</v>
      </c>
      <c r="FA34" s="205">
        <v>461.50961263195001</v>
      </c>
      <c r="FB34" s="211">
        <v>47.894316885440197</v>
      </c>
      <c r="FC34" s="211">
        <v>0</v>
      </c>
    </row>
    <row r="35" spans="2:159">
      <c r="B35" s="73" t="s">
        <v>793</v>
      </c>
      <c r="C35" s="73" t="s">
        <v>803</v>
      </c>
      <c r="D35" s="205">
        <v>468.88933451958701</v>
      </c>
      <c r="E35" s="211">
        <v>46.764351338558797</v>
      </c>
      <c r="F35" s="211">
        <v>1.08265817212965</v>
      </c>
      <c r="G35" s="205">
        <v>351.80131079199401</v>
      </c>
      <c r="H35" s="211">
        <v>49.525600897728602</v>
      </c>
      <c r="I35" s="211">
        <v>1.20840395867296</v>
      </c>
      <c r="J35" s="205">
        <v>99483.7481924147</v>
      </c>
      <c r="K35" s="211">
        <v>7828.2205779757896</v>
      </c>
      <c r="L35" s="211">
        <v>1.4154732879633201</v>
      </c>
      <c r="M35" s="205">
        <v>432.62176593945799</v>
      </c>
      <c r="N35" s="211">
        <v>46.309316569846899</v>
      </c>
      <c r="O35" s="211">
        <v>7.7490297623114102E-2</v>
      </c>
      <c r="P35" s="205">
        <v>10823.032469657899</v>
      </c>
      <c r="Q35" s="211">
        <v>965.40138404306299</v>
      </c>
      <c r="R35" s="211">
        <v>0.13817082094814701</v>
      </c>
      <c r="S35" s="205">
        <v>327726.57402014697</v>
      </c>
      <c r="T35" s="211">
        <v>29999.142257909902</v>
      </c>
      <c r="U35" s="211">
        <v>91.000913391478406</v>
      </c>
      <c r="V35" s="205">
        <v>413.34414079158898</v>
      </c>
      <c r="W35" s="211">
        <v>48.497181104897201</v>
      </c>
      <c r="X35" s="211">
        <v>5.6538223128267404</v>
      </c>
      <c r="Y35" s="205">
        <v>575.59245929480505</v>
      </c>
      <c r="Z35" s="211">
        <v>166.91553559602499</v>
      </c>
      <c r="AA35" s="211">
        <v>27.237529223586499</v>
      </c>
      <c r="AB35" s="205">
        <v>271.60002416494302</v>
      </c>
      <c r="AC35" s="211">
        <v>117.940843731226</v>
      </c>
      <c r="AD35" s="211">
        <v>38.7454404290065</v>
      </c>
      <c r="AE35" s="205">
        <v>464.73733117156098</v>
      </c>
      <c r="AF35" s="211">
        <v>32.887401744045697</v>
      </c>
      <c r="AG35" s="211">
        <v>8.9576419081212997</v>
      </c>
      <c r="AH35" s="205">
        <v>455.001056002224</v>
      </c>
      <c r="AI35" s="211">
        <v>22.170456326646299</v>
      </c>
      <c r="AJ35" s="211">
        <v>6.8474115654239096E-2</v>
      </c>
      <c r="AK35" s="205">
        <v>449.75642768549102</v>
      </c>
      <c r="AL35" s="211">
        <v>38.384140608459298</v>
      </c>
      <c r="AM35" s="211">
        <v>0.17318850416561599</v>
      </c>
      <c r="AN35" s="205">
        <v>451.26216022781301</v>
      </c>
      <c r="AO35" s="211">
        <v>33.491604256103201</v>
      </c>
      <c r="AP35" s="211">
        <v>2.2736082058039599E-2</v>
      </c>
      <c r="AQ35" s="205">
        <v>410.44137460373003</v>
      </c>
      <c r="AR35" s="211">
        <v>39.5980193465846</v>
      </c>
      <c r="AS35" s="211">
        <v>0.26692560807097998</v>
      </c>
      <c r="AT35" s="205">
        <v>443.63612598815399</v>
      </c>
      <c r="AU35" s="211">
        <v>41.576710893278502</v>
      </c>
      <c r="AV35" s="211">
        <v>0.227038917575697</v>
      </c>
      <c r="AW35" s="205">
        <v>456.83169912054899</v>
      </c>
      <c r="AX35" s="211">
        <v>41.381220256282703</v>
      </c>
      <c r="AY35" s="211">
        <v>0.313299206788266</v>
      </c>
      <c r="AZ35" s="205">
        <v>459.69358441105601</v>
      </c>
      <c r="BA35" s="211">
        <v>62.668130038018802</v>
      </c>
      <c r="BB35" s="211">
        <v>1.916905641019</v>
      </c>
      <c r="BC35" s="205">
        <v>409.64346143569202</v>
      </c>
      <c r="BD35" s="211">
        <v>41.320701284165501</v>
      </c>
      <c r="BE35" s="211">
        <v>1.42060078810639E-2</v>
      </c>
      <c r="BF35" s="205">
        <v>459.81242913134002</v>
      </c>
      <c r="BG35" s="211">
        <v>47.464173620865701</v>
      </c>
      <c r="BH35" s="211">
        <v>8.1749518653530806E-2</v>
      </c>
      <c r="BI35" s="205">
        <v>441.90585558460702</v>
      </c>
      <c r="BJ35" s="211">
        <v>41.732925393318098</v>
      </c>
      <c r="BK35" s="211">
        <v>0.108539485586626</v>
      </c>
      <c r="BL35" s="205">
        <v>460.16414870736202</v>
      </c>
      <c r="BM35" s="211">
        <v>56.307871921969898</v>
      </c>
      <c r="BN35" s="211">
        <v>8.82817116196183E-2</v>
      </c>
      <c r="BO35" s="205">
        <v>436.17347269255498</v>
      </c>
      <c r="BP35" s="211">
        <v>44.038906860374503</v>
      </c>
      <c r="BQ35" s="211">
        <v>2.1907296442679799E-2</v>
      </c>
      <c r="BR35" s="205">
        <v>447.99350851100797</v>
      </c>
      <c r="BS35" s="211">
        <v>54.686463249390499</v>
      </c>
      <c r="BT35" s="211">
        <v>0.13302802445568801</v>
      </c>
      <c r="BU35" s="205">
        <v>325.944098141719</v>
      </c>
      <c r="BV35" s="211">
        <v>45.914232909451798</v>
      </c>
      <c r="BW35" s="211">
        <v>0.107131580598318</v>
      </c>
      <c r="BX35" s="205">
        <v>426.72715671542898</v>
      </c>
      <c r="BY35" s="211">
        <v>49.917955605593903</v>
      </c>
      <c r="BZ35" s="211">
        <v>0.48989585632633798</v>
      </c>
      <c r="CA35" s="205">
        <v>514.839485020447</v>
      </c>
      <c r="CB35" s="211">
        <v>55.6193772079247</v>
      </c>
      <c r="CC35" s="211">
        <v>5.8218714084198901E-3</v>
      </c>
      <c r="CD35" s="205">
        <v>462.88338638527</v>
      </c>
      <c r="CE35" s="211">
        <v>57.812487253252201</v>
      </c>
      <c r="CF35" s="211">
        <v>9.6903930248153705E-3</v>
      </c>
      <c r="CG35" s="205">
        <v>446.64434240703002</v>
      </c>
      <c r="CH35" s="211">
        <v>49.854767260645403</v>
      </c>
      <c r="CI35" s="211">
        <v>5.2822988303741604E-3</v>
      </c>
      <c r="CJ35" s="205">
        <v>466.20775032202903</v>
      </c>
      <c r="CK35" s="211">
        <v>53.0612576429413</v>
      </c>
      <c r="CL35" s="211">
        <v>3.1929177295516001E-3</v>
      </c>
      <c r="CM35" s="205">
        <v>417.76924797962499</v>
      </c>
      <c r="CN35" s="211">
        <v>45.846193448016898</v>
      </c>
      <c r="CO35" s="211">
        <v>1.8627862779919901E-2</v>
      </c>
      <c r="CP35" s="205">
        <v>430.804435302184</v>
      </c>
      <c r="CQ35" s="211">
        <v>50.240802270543597</v>
      </c>
      <c r="CR35" s="211">
        <v>5.1493750568607902E-2</v>
      </c>
      <c r="CS35" s="205">
        <v>396.86119152200598</v>
      </c>
      <c r="CT35" s="211">
        <v>41.331528728050998</v>
      </c>
      <c r="CU35" s="211">
        <v>2.68238890115391E-2</v>
      </c>
      <c r="CV35" s="205">
        <v>452.58418363811103</v>
      </c>
      <c r="CW35" s="211">
        <v>49.9204246030517</v>
      </c>
      <c r="CX35" s="211">
        <v>0</v>
      </c>
      <c r="CY35" s="205">
        <v>440.16050924051302</v>
      </c>
      <c r="CZ35" s="211">
        <v>54.706192999750598</v>
      </c>
      <c r="DA35" s="211">
        <v>5.57153153916988E-3</v>
      </c>
      <c r="DB35" s="205">
        <v>454.071137335012</v>
      </c>
      <c r="DC35" s="211">
        <v>59.913209275829701</v>
      </c>
      <c r="DD35" s="211">
        <v>5.6493907727677697E-3</v>
      </c>
      <c r="DE35" s="205">
        <v>449.30828576355799</v>
      </c>
      <c r="DF35" s="211">
        <v>52.300089408690503</v>
      </c>
      <c r="DG35" s="211">
        <v>4.1007476345730903E-3</v>
      </c>
      <c r="DH35" s="205">
        <v>431.57679925509598</v>
      </c>
      <c r="DI35" s="211">
        <v>49.375736229767803</v>
      </c>
      <c r="DJ35" s="211">
        <v>7.8474597297423995E-3</v>
      </c>
      <c r="DK35" s="205">
        <v>454.720884948297</v>
      </c>
      <c r="DL35" s="211">
        <v>55.139923276171999</v>
      </c>
      <c r="DM35" s="211">
        <v>8.9287858600374404E-3</v>
      </c>
      <c r="DN35" s="205">
        <v>447.190254395105</v>
      </c>
      <c r="DO35" s="211">
        <v>42.544628957167902</v>
      </c>
      <c r="DP35" s="211">
        <v>3.3051170569818999E-3</v>
      </c>
      <c r="DQ35" s="205">
        <v>454.11043363882101</v>
      </c>
      <c r="DR35" s="211">
        <v>56.7553672164589</v>
      </c>
      <c r="DS35" s="211">
        <v>1.8796464663081699E-2</v>
      </c>
      <c r="DT35" s="205">
        <v>437.85591319272999</v>
      </c>
      <c r="DU35" s="211">
        <v>50.122236372314397</v>
      </c>
      <c r="DV35" s="211">
        <v>1.9716351949918601E-3</v>
      </c>
      <c r="DW35" s="205">
        <v>438.00454884952097</v>
      </c>
      <c r="DX35" s="211">
        <v>53.7926860999345</v>
      </c>
      <c r="DY35" s="211">
        <v>0</v>
      </c>
      <c r="DZ35" s="205">
        <v>450.44086028454802</v>
      </c>
      <c r="EA35" s="211">
        <v>67.147109366895407</v>
      </c>
      <c r="EB35" s="211">
        <v>2.8636729546622501E-3</v>
      </c>
      <c r="EC35" s="205">
        <v>460.19436474908503</v>
      </c>
      <c r="ED35" s="211">
        <v>63.551766756995299</v>
      </c>
      <c r="EE35" s="211">
        <v>7.9229187230934299E-3</v>
      </c>
      <c r="EF35" s="205">
        <v>438.95764298676897</v>
      </c>
      <c r="EG35" s="211">
        <v>57.160259164729602</v>
      </c>
      <c r="EH35" s="211">
        <v>3.2068081619767699E-3</v>
      </c>
      <c r="EI35" s="205">
        <v>453.64239670794899</v>
      </c>
      <c r="EJ35" s="211">
        <v>63.625989997892503</v>
      </c>
      <c r="EK35" s="211">
        <v>5.5695951327366603E-3</v>
      </c>
      <c r="EL35" s="205">
        <v>440.05990021108101</v>
      </c>
      <c r="EM35" s="211">
        <v>46.826155699098898</v>
      </c>
      <c r="EN35" s="211">
        <v>4.1847881597804398E-3</v>
      </c>
      <c r="EO35" s="205">
        <v>444.88190680993603</v>
      </c>
      <c r="EP35" s="211">
        <v>49.6894612247537</v>
      </c>
      <c r="EQ35" s="211">
        <v>1.14862740729074E-2</v>
      </c>
      <c r="ER35" s="205">
        <v>426.098583061748</v>
      </c>
      <c r="ES35" s="211">
        <v>46.8740157662548</v>
      </c>
      <c r="ET35" s="211">
        <v>1.3021958268203199E-2</v>
      </c>
      <c r="EU35" s="205">
        <v>384.75696950423497</v>
      </c>
      <c r="EV35" s="211">
        <v>46.788500561818303</v>
      </c>
      <c r="EW35" s="211">
        <v>1.09803086676666E-2</v>
      </c>
      <c r="EX35" s="205">
        <v>458.022314446856</v>
      </c>
      <c r="EY35" s="211">
        <v>62.683859216647001</v>
      </c>
      <c r="EZ35" s="211">
        <v>8.3235413282110992E-3</v>
      </c>
      <c r="FA35" s="205">
        <v>462.38980081250901</v>
      </c>
      <c r="FB35" s="211">
        <v>59.3004485111896</v>
      </c>
      <c r="FC35" s="211">
        <v>3.6758698658614199E-3</v>
      </c>
    </row>
    <row r="36" spans="2:159">
      <c r="B36" s="73" t="s">
        <v>793</v>
      </c>
      <c r="C36" s="73" t="s">
        <v>804</v>
      </c>
      <c r="D36" s="205">
        <v>467.12583873411199</v>
      </c>
      <c r="E36" s="211">
        <v>50.958992575197897</v>
      </c>
      <c r="F36" s="211">
        <v>0.97496768853883797</v>
      </c>
      <c r="G36" s="205">
        <v>349.052598072048</v>
      </c>
      <c r="H36" s="211">
        <v>45.348340691907701</v>
      </c>
      <c r="I36" s="211">
        <v>1.4251607584000401</v>
      </c>
      <c r="J36" s="205">
        <v>99335.9293665929</v>
      </c>
      <c r="K36" s="211">
        <v>10243.592694203</v>
      </c>
      <c r="L36" s="211">
        <v>0.947121758835201</v>
      </c>
      <c r="M36" s="205">
        <v>431.08044924627399</v>
      </c>
      <c r="N36" s="211">
        <v>54.0559193628931</v>
      </c>
      <c r="O36" s="211">
        <v>0</v>
      </c>
      <c r="P36" s="205">
        <v>10774.923926211501</v>
      </c>
      <c r="Q36" s="211">
        <v>963.03853846100196</v>
      </c>
      <c r="R36" s="211">
        <v>0.10840335397341599</v>
      </c>
      <c r="S36" s="205">
        <v>326803.47868312901</v>
      </c>
      <c r="T36" s="211">
        <v>31955.586128851399</v>
      </c>
      <c r="U36" s="211">
        <v>74.631347652630396</v>
      </c>
      <c r="V36" s="205">
        <v>412.61537614006198</v>
      </c>
      <c r="W36" s="211">
        <v>53.304680019609101</v>
      </c>
      <c r="X36" s="211">
        <v>5.3057747173240104</v>
      </c>
      <c r="Y36" s="205">
        <v>572.21825425339205</v>
      </c>
      <c r="Z36" s="211">
        <v>126.56438458349101</v>
      </c>
      <c r="AA36" s="211">
        <v>26.104738734723501</v>
      </c>
      <c r="AB36" s="205">
        <v>282.77714239213799</v>
      </c>
      <c r="AC36" s="211">
        <v>148.87837646795401</v>
      </c>
      <c r="AD36" s="211">
        <v>33.795625070501998</v>
      </c>
      <c r="AE36" s="205">
        <v>464.83142488687503</v>
      </c>
      <c r="AF36" s="211">
        <v>28.820132481229699</v>
      </c>
      <c r="AG36" s="211">
        <v>5.2518194296350202</v>
      </c>
      <c r="AH36" s="205">
        <v>454.13315701325502</v>
      </c>
      <c r="AI36" s="211">
        <v>19.329939610885301</v>
      </c>
      <c r="AJ36" s="211">
        <v>5.77312735374177E-2</v>
      </c>
      <c r="AK36" s="205">
        <v>455.77845311746802</v>
      </c>
      <c r="AL36" s="211">
        <v>46.172115804184699</v>
      </c>
      <c r="AM36" s="211">
        <v>0.166903249534151</v>
      </c>
      <c r="AN36" s="205">
        <v>448.57873151073602</v>
      </c>
      <c r="AO36" s="211">
        <v>31.189631977291</v>
      </c>
      <c r="AP36" s="211">
        <v>3.04460595378164E-2</v>
      </c>
      <c r="AQ36" s="205">
        <v>406.51192274399102</v>
      </c>
      <c r="AR36" s="211">
        <v>39.325952076194497</v>
      </c>
      <c r="AS36" s="211">
        <v>0.181498943112161</v>
      </c>
      <c r="AT36" s="205">
        <v>440.91257288494899</v>
      </c>
      <c r="AU36" s="211">
        <v>38.332276300192802</v>
      </c>
      <c r="AV36" s="211">
        <v>0.232448186344338</v>
      </c>
      <c r="AW36" s="205">
        <v>458.79394593541701</v>
      </c>
      <c r="AX36" s="211">
        <v>42.849487133106997</v>
      </c>
      <c r="AY36" s="211">
        <v>0.36231703219741801</v>
      </c>
      <c r="AZ36" s="205">
        <v>456.81968332882201</v>
      </c>
      <c r="BA36" s="211">
        <v>65.304165771525206</v>
      </c>
      <c r="BB36" s="211">
        <v>1.99295814755117</v>
      </c>
      <c r="BC36" s="205">
        <v>410.05448585625999</v>
      </c>
      <c r="BD36" s="211">
        <v>38.977554627956003</v>
      </c>
      <c r="BE36" s="211">
        <v>8.3881460585753694E-3</v>
      </c>
      <c r="BF36" s="205">
        <v>457.552903721147</v>
      </c>
      <c r="BG36" s="211">
        <v>42.1162096041569</v>
      </c>
      <c r="BH36" s="211">
        <v>7.6241404741324306E-2</v>
      </c>
      <c r="BI36" s="205">
        <v>440.55501317171201</v>
      </c>
      <c r="BJ36" s="211">
        <v>34.605392275539103</v>
      </c>
      <c r="BK36" s="211">
        <v>0.102708891479823</v>
      </c>
      <c r="BL36" s="205">
        <v>459.67222550772402</v>
      </c>
      <c r="BM36" s="211">
        <v>45.673725895134197</v>
      </c>
      <c r="BN36" s="211">
        <v>9.8218265710789204E-2</v>
      </c>
      <c r="BO36" s="205">
        <v>431.78689603118301</v>
      </c>
      <c r="BP36" s="211">
        <v>40.862728332602501</v>
      </c>
      <c r="BQ36" s="211">
        <v>2.1730100733548901E-2</v>
      </c>
      <c r="BR36" s="205">
        <v>446.67504363704802</v>
      </c>
      <c r="BS36" s="211">
        <v>49.025595216707103</v>
      </c>
      <c r="BT36" s="211">
        <v>0.117619264041136</v>
      </c>
      <c r="BU36" s="205">
        <v>324.284038076922</v>
      </c>
      <c r="BV36" s="211">
        <v>41.156820425137099</v>
      </c>
      <c r="BW36" s="211">
        <v>8.3096052957723293E-2</v>
      </c>
      <c r="BX36" s="205">
        <v>424.19909329131599</v>
      </c>
      <c r="BY36" s="211">
        <v>45.32284950172</v>
      </c>
      <c r="BZ36" s="211">
        <v>0.43952906472603998</v>
      </c>
      <c r="CA36" s="205">
        <v>509.38752362277103</v>
      </c>
      <c r="CB36" s="211">
        <v>61.745715674858197</v>
      </c>
      <c r="CC36" s="211">
        <v>3.4865485392867801E-3</v>
      </c>
      <c r="CD36" s="205">
        <v>461.15281243355201</v>
      </c>
      <c r="CE36" s="211">
        <v>55.159592643073303</v>
      </c>
      <c r="CF36" s="211">
        <v>0</v>
      </c>
      <c r="CG36" s="205">
        <v>447.86431483632202</v>
      </c>
      <c r="CH36" s="211">
        <v>44.690111299440602</v>
      </c>
      <c r="CI36" s="211">
        <v>0</v>
      </c>
      <c r="CJ36" s="205">
        <v>463.701831442968</v>
      </c>
      <c r="CK36" s="211">
        <v>53.924019443354801</v>
      </c>
      <c r="CL36" s="211">
        <v>0</v>
      </c>
      <c r="CM36" s="205">
        <v>415.77551102932802</v>
      </c>
      <c r="CN36" s="211">
        <v>52.987313206504801</v>
      </c>
      <c r="CO36" s="211">
        <v>0</v>
      </c>
      <c r="CP36" s="205">
        <v>429.453096184461</v>
      </c>
      <c r="CQ36" s="211">
        <v>48.933655707619202</v>
      </c>
      <c r="CR36" s="211">
        <v>5.4717154455972902E-2</v>
      </c>
      <c r="CS36" s="205">
        <v>395.35765339681598</v>
      </c>
      <c r="CT36" s="211">
        <v>39.506540911513603</v>
      </c>
      <c r="CU36" s="211">
        <v>2.7902958594674902E-2</v>
      </c>
      <c r="CV36" s="205">
        <v>450.83630419673301</v>
      </c>
      <c r="CW36" s="211">
        <v>59.506955698101002</v>
      </c>
      <c r="CX36" s="211">
        <v>0</v>
      </c>
      <c r="CY36" s="205">
        <v>439.56598757277402</v>
      </c>
      <c r="CZ36" s="211">
        <v>47.274906913361498</v>
      </c>
      <c r="DA36" s="211">
        <v>0</v>
      </c>
      <c r="DB36" s="205">
        <v>451.77352129974503</v>
      </c>
      <c r="DC36" s="211">
        <v>54.895035636137699</v>
      </c>
      <c r="DD36" s="211">
        <v>0</v>
      </c>
      <c r="DE36" s="205">
        <v>447.34564344716398</v>
      </c>
      <c r="DF36" s="211">
        <v>51.741223606871003</v>
      </c>
      <c r="DG36" s="211">
        <v>0</v>
      </c>
      <c r="DH36" s="205">
        <v>427.526107961935</v>
      </c>
      <c r="DI36" s="211">
        <v>53.383829279489397</v>
      </c>
      <c r="DJ36" s="211">
        <v>0</v>
      </c>
      <c r="DK36" s="205">
        <v>450.80137131477602</v>
      </c>
      <c r="DL36" s="211">
        <v>49.905320510391299</v>
      </c>
      <c r="DM36" s="211">
        <v>0</v>
      </c>
      <c r="DN36" s="205">
        <v>446.52796426494598</v>
      </c>
      <c r="DO36" s="211">
        <v>48.617249800166803</v>
      </c>
      <c r="DP36" s="211">
        <v>0</v>
      </c>
      <c r="DQ36" s="205">
        <v>445.21705198377902</v>
      </c>
      <c r="DR36" s="211">
        <v>50.0099957533387</v>
      </c>
      <c r="DS36" s="211">
        <v>0</v>
      </c>
      <c r="DT36" s="205">
        <v>436.18364786047198</v>
      </c>
      <c r="DU36" s="211">
        <v>49.414593219741199</v>
      </c>
      <c r="DV36" s="211">
        <v>0</v>
      </c>
      <c r="DW36" s="205">
        <v>436.53033835743702</v>
      </c>
      <c r="DX36" s="211">
        <v>49.3817659062153</v>
      </c>
      <c r="DY36" s="211">
        <v>5.2283285484848296E-3</v>
      </c>
      <c r="DZ36" s="205">
        <v>449.59590733024902</v>
      </c>
      <c r="EA36" s="211">
        <v>48.533737726859002</v>
      </c>
      <c r="EB36" s="211">
        <v>0</v>
      </c>
      <c r="EC36" s="205">
        <v>453.066858716909</v>
      </c>
      <c r="ED36" s="211">
        <v>50.590149376135599</v>
      </c>
      <c r="EE36" s="211">
        <v>0</v>
      </c>
      <c r="EF36" s="205">
        <v>433.35820037602798</v>
      </c>
      <c r="EG36" s="211">
        <v>48.622458672536503</v>
      </c>
      <c r="EH36" s="211">
        <v>1.21090763537211E-3</v>
      </c>
      <c r="EI36" s="205">
        <v>448.98138733777</v>
      </c>
      <c r="EJ36" s="211">
        <v>54.776599422297899</v>
      </c>
      <c r="EK36" s="211">
        <v>5.7860408267926102E-3</v>
      </c>
      <c r="EL36" s="205">
        <v>437.967100138859</v>
      </c>
      <c r="EM36" s="211">
        <v>49.312801546829398</v>
      </c>
      <c r="EN36" s="211">
        <v>1.23352538689887E-3</v>
      </c>
      <c r="EO36" s="205">
        <v>444.28166300663003</v>
      </c>
      <c r="EP36" s="211">
        <v>50.209957445096499</v>
      </c>
      <c r="EQ36" s="211">
        <v>6.0285420992842297E-3</v>
      </c>
      <c r="ER36" s="205">
        <v>425.21247054384401</v>
      </c>
      <c r="ES36" s="211">
        <v>49.738940070916698</v>
      </c>
      <c r="ET36" s="211">
        <v>3.94163709453689E-3</v>
      </c>
      <c r="EU36" s="205">
        <v>383.43831275569698</v>
      </c>
      <c r="EV36" s="211">
        <v>39.169328476202999</v>
      </c>
      <c r="EW36" s="211">
        <v>6.0851781426188899E-3</v>
      </c>
      <c r="EX36" s="205">
        <v>457.21824228871799</v>
      </c>
      <c r="EY36" s="211">
        <v>41.960529761792102</v>
      </c>
      <c r="EZ36" s="211">
        <v>0</v>
      </c>
      <c r="FA36" s="205">
        <v>460.95495075375197</v>
      </c>
      <c r="FB36" s="211">
        <v>48.974291821744103</v>
      </c>
      <c r="FC36" s="211">
        <v>0</v>
      </c>
    </row>
    <row r="37" spans="2:159">
      <c r="B37" s="73" t="s">
        <v>793</v>
      </c>
      <c r="C37" s="68" t="s">
        <v>805</v>
      </c>
      <c r="D37" s="244">
        <v>467.99687367255802</v>
      </c>
      <c r="E37" s="245">
        <v>45.805426357276403</v>
      </c>
      <c r="F37" s="245">
        <v>1.0364472342214699</v>
      </c>
      <c r="G37" s="244">
        <v>350.22429590255098</v>
      </c>
      <c r="H37" s="245">
        <v>51.235937114627703</v>
      </c>
      <c r="I37" s="245">
        <v>0.91438999645922903</v>
      </c>
      <c r="J37" s="244">
        <v>99406.840467267</v>
      </c>
      <c r="K37" s="245">
        <v>9397.8870953065907</v>
      </c>
      <c r="L37" s="245">
        <v>0.83411955430643703</v>
      </c>
      <c r="M37" s="244">
        <v>431.988866527006</v>
      </c>
      <c r="N37" s="245">
        <v>45.688060547641697</v>
      </c>
      <c r="O37" s="245">
        <v>7.2612955768159904E-2</v>
      </c>
      <c r="P37" s="244">
        <v>10798.1562843386</v>
      </c>
      <c r="Q37" s="245">
        <v>1046.9438724548099</v>
      </c>
      <c r="R37" s="245">
        <v>0.12384350038316499</v>
      </c>
      <c r="S37" s="244">
        <v>327109.27732432599</v>
      </c>
      <c r="T37" s="245">
        <v>29535.713038426598</v>
      </c>
      <c r="U37" s="245">
        <v>85.859153185330598</v>
      </c>
      <c r="V37" s="244">
        <v>413.00339146051698</v>
      </c>
      <c r="W37" s="245">
        <v>61.381819138551002</v>
      </c>
      <c r="X37" s="245">
        <v>5.7217145961914602</v>
      </c>
      <c r="Y37" s="244">
        <v>576.01284191834202</v>
      </c>
      <c r="Z37" s="245">
        <v>156.67487974777299</v>
      </c>
      <c r="AA37" s="245">
        <v>27.3386585267356</v>
      </c>
      <c r="AB37" s="244">
        <v>274.00584819814202</v>
      </c>
      <c r="AC37" s="245">
        <v>161.39182662419699</v>
      </c>
      <c r="AD37" s="245">
        <v>38.184998575095001</v>
      </c>
      <c r="AE37" s="244">
        <v>462.91456472120598</v>
      </c>
      <c r="AF37" s="245">
        <v>26.708780480977701</v>
      </c>
      <c r="AG37" s="245">
        <v>5.7162941731042203</v>
      </c>
      <c r="AH37" s="244">
        <v>455.20878607469098</v>
      </c>
      <c r="AI37" s="245">
        <v>20.999784663776701</v>
      </c>
      <c r="AJ37" s="245">
        <v>9.1443161237246703E-2</v>
      </c>
      <c r="AK37" s="244">
        <v>452.31580866801499</v>
      </c>
      <c r="AL37" s="245">
        <v>49.362298591178202</v>
      </c>
      <c r="AM37" s="245">
        <v>0.122928191427609</v>
      </c>
      <c r="AN37" s="244">
        <v>450.61114677243103</v>
      </c>
      <c r="AO37" s="245">
        <v>33.4909633772874</v>
      </c>
      <c r="AP37" s="245">
        <v>1.95910489561054E-2</v>
      </c>
      <c r="AQ37" s="244">
        <v>408.05005935584398</v>
      </c>
      <c r="AR37" s="245">
        <v>42.675865898690901</v>
      </c>
      <c r="AS37" s="245">
        <v>0.192194694856794</v>
      </c>
      <c r="AT37" s="244">
        <v>446.43269506271201</v>
      </c>
      <c r="AU37" s="245">
        <v>46.830162537664698</v>
      </c>
      <c r="AV37" s="245">
        <v>0.28262247784167099</v>
      </c>
      <c r="AW37" s="244">
        <v>456.81389946303199</v>
      </c>
      <c r="AX37" s="245">
        <v>45.015087084583698</v>
      </c>
      <c r="AY37" s="245">
        <v>0.29334694106309001</v>
      </c>
      <c r="AZ37" s="244">
        <v>457.99660085232199</v>
      </c>
      <c r="BA37" s="245">
        <v>76.089151201267697</v>
      </c>
      <c r="BB37" s="245">
        <v>1.86518160211975</v>
      </c>
      <c r="BC37" s="244">
        <v>410.020840927606</v>
      </c>
      <c r="BD37" s="245">
        <v>34.657541389820899</v>
      </c>
      <c r="BE37" s="245">
        <v>1.13995190467478E-2</v>
      </c>
      <c r="BF37" s="244">
        <v>460.84299228773898</v>
      </c>
      <c r="BG37" s="245">
        <v>48.5835673204963</v>
      </c>
      <c r="BH37" s="245">
        <v>8.2004237263637703E-2</v>
      </c>
      <c r="BI37" s="244">
        <v>440.90136469697302</v>
      </c>
      <c r="BJ37" s="245">
        <v>48.091078892640603</v>
      </c>
      <c r="BK37" s="245">
        <v>8.7874960296042803E-2</v>
      </c>
      <c r="BL37" s="244">
        <v>460.02447139200098</v>
      </c>
      <c r="BM37" s="245">
        <v>50.926456195325201</v>
      </c>
      <c r="BN37" s="245">
        <v>7.0596591664816896E-2</v>
      </c>
      <c r="BO37" s="244">
        <v>434.24702961816303</v>
      </c>
      <c r="BP37" s="245">
        <v>51.7335184596649</v>
      </c>
      <c r="BQ37" s="245">
        <v>1.9130934361122901E-2</v>
      </c>
      <c r="BR37" s="244">
        <v>447.18146188766298</v>
      </c>
      <c r="BS37" s="245">
        <v>59.014413210360097</v>
      </c>
      <c r="BT37" s="245">
        <v>0.112616749769619</v>
      </c>
      <c r="BU37" s="244">
        <v>325.02148758407998</v>
      </c>
      <c r="BV37" s="245">
        <v>43.5151604793435</v>
      </c>
      <c r="BW37" s="245">
        <v>6.9706677094687794E-2</v>
      </c>
      <c r="BX37" s="244">
        <v>425.737641564792</v>
      </c>
      <c r="BY37" s="245">
        <v>62.571545119097202</v>
      </c>
      <c r="BZ37" s="245">
        <v>0.36318354300101602</v>
      </c>
      <c r="CA37" s="244">
        <v>519.59299403774901</v>
      </c>
      <c r="CB37" s="245">
        <v>72.130258986865599</v>
      </c>
      <c r="CC37" s="245">
        <v>4.9590387923761498E-3</v>
      </c>
      <c r="CD37" s="244">
        <v>461.90862575383699</v>
      </c>
      <c r="CE37" s="245">
        <v>64.167841496067496</v>
      </c>
      <c r="CF37" s="245">
        <v>0</v>
      </c>
      <c r="CG37" s="244">
        <v>448.17626172975298</v>
      </c>
      <c r="CH37" s="245">
        <v>48.5978777365805</v>
      </c>
      <c r="CI37" s="245">
        <v>0</v>
      </c>
      <c r="CJ37" s="244">
        <v>464.723580637304</v>
      </c>
      <c r="CK37" s="245">
        <v>53.1109878235401</v>
      </c>
      <c r="CL37" s="245">
        <v>0</v>
      </c>
      <c r="CM37" s="244">
        <v>417.00386783754101</v>
      </c>
      <c r="CN37" s="245">
        <v>43.388020453330299</v>
      </c>
      <c r="CO37" s="245">
        <v>1.41884708345265E-2</v>
      </c>
      <c r="CP37" s="244">
        <v>429.78618329703698</v>
      </c>
      <c r="CQ37" s="245">
        <v>53.5522138503853</v>
      </c>
      <c r="CR37" s="245">
        <v>2.8195598911536501E-2</v>
      </c>
      <c r="CS37" s="244">
        <v>395.95069021432801</v>
      </c>
      <c r="CT37" s="245">
        <v>43.837454298426202</v>
      </c>
      <c r="CU37" s="245">
        <v>1.4221911947176501E-2</v>
      </c>
      <c r="CV37" s="244">
        <v>452.32516728368</v>
      </c>
      <c r="CW37" s="245">
        <v>76.581471451337706</v>
      </c>
      <c r="CX37" s="245">
        <v>1.7080178408278902E-2</v>
      </c>
      <c r="CY37" s="244">
        <v>440.00063400792999</v>
      </c>
      <c r="CZ37" s="245">
        <v>72.067895594727403</v>
      </c>
      <c r="DA37" s="245">
        <v>0</v>
      </c>
      <c r="DB37" s="244">
        <v>452.67580574810103</v>
      </c>
      <c r="DC37" s="245">
        <v>70.437408206089103</v>
      </c>
      <c r="DD37" s="245">
        <v>0</v>
      </c>
      <c r="DE37" s="244">
        <v>447.69496465938801</v>
      </c>
      <c r="DF37" s="245">
        <v>65.054455908428807</v>
      </c>
      <c r="DG37" s="245">
        <v>0</v>
      </c>
      <c r="DH37" s="244">
        <v>430.13158372990199</v>
      </c>
      <c r="DI37" s="245">
        <v>59.698646686129798</v>
      </c>
      <c r="DJ37" s="245">
        <v>0</v>
      </c>
      <c r="DK37" s="244">
        <v>453.13332905831402</v>
      </c>
      <c r="DL37" s="245">
        <v>58.832769505978398</v>
      </c>
      <c r="DM37" s="245">
        <v>0</v>
      </c>
      <c r="DN37" s="244">
        <v>446.95588304737402</v>
      </c>
      <c r="DO37" s="245">
        <v>50.4407310285835</v>
      </c>
      <c r="DP37" s="245">
        <v>0</v>
      </c>
      <c r="DQ37" s="244">
        <v>447.65343284546498</v>
      </c>
      <c r="DR37" s="245">
        <v>55.195813699433003</v>
      </c>
      <c r="DS37" s="245">
        <v>0</v>
      </c>
      <c r="DT37" s="244">
        <v>437.22498023710398</v>
      </c>
      <c r="DU37" s="245">
        <v>51.528838173564999</v>
      </c>
      <c r="DV37" s="245">
        <v>1.2485579935427901E-3</v>
      </c>
      <c r="DW37" s="244">
        <v>437.23838693273001</v>
      </c>
      <c r="DX37" s="245">
        <v>48.555502244344702</v>
      </c>
      <c r="DY37" s="245">
        <v>0</v>
      </c>
      <c r="DZ37" s="244">
        <v>448.84390428998802</v>
      </c>
      <c r="EA37" s="245">
        <v>59.932579641570598</v>
      </c>
      <c r="EB37" s="245">
        <v>1.2731670219707099E-3</v>
      </c>
      <c r="EC37" s="244">
        <v>454.29109237557299</v>
      </c>
      <c r="ED37" s="245">
        <v>62.368745558523003</v>
      </c>
      <c r="EE37" s="245">
        <v>3.87261782598846E-3</v>
      </c>
      <c r="EF37" s="244">
        <v>434.87740738454801</v>
      </c>
      <c r="EG37" s="245">
        <v>57.660058769757804</v>
      </c>
      <c r="EH37" s="245">
        <v>1.25814864872708E-3</v>
      </c>
      <c r="EI37" s="244">
        <v>449.90267320113202</v>
      </c>
      <c r="EJ37" s="245">
        <v>52.099182456504401</v>
      </c>
      <c r="EK37" s="245">
        <v>0</v>
      </c>
      <c r="EL37" s="244">
        <v>438.99144588269797</v>
      </c>
      <c r="EM37" s="245">
        <v>48.5649586241897</v>
      </c>
      <c r="EN37" s="245">
        <v>0</v>
      </c>
      <c r="EO37" s="244">
        <v>443.75109303922102</v>
      </c>
      <c r="EP37" s="245">
        <v>46.4553220111559</v>
      </c>
      <c r="EQ37" s="245">
        <v>0</v>
      </c>
      <c r="ER37" s="244">
        <v>426.21361146344998</v>
      </c>
      <c r="ES37" s="245">
        <v>44.083253192675201</v>
      </c>
      <c r="ET37" s="245">
        <v>8.2389013274041193E-3</v>
      </c>
      <c r="EU37" s="244">
        <v>384.05642048547202</v>
      </c>
      <c r="EV37" s="245">
        <v>39.781519613231701</v>
      </c>
      <c r="EW37" s="245">
        <v>2.3521067309929698E-3</v>
      </c>
      <c r="EX37" s="244">
        <v>457.130883672099</v>
      </c>
      <c r="EY37" s="245">
        <v>56.620797075854703</v>
      </c>
      <c r="EZ37" s="245">
        <v>1.9656924953191999E-3</v>
      </c>
      <c r="FA37" s="244">
        <v>461.41002976462897</v>
      </c>
      <c r="FB37" s="245">
        <v>58.855189021722801</v>
      </c>
      <c r="FC37" s="245">
        <v>0</v>
      </c>
    </row>
    <row r="38" spans="2:159">
      <c r="B38" s="73" t="s">
        <v>793</v>
      </c>
      <c r="C38" s="42" t="s">
        <v>796</v>
      </c>
      <c r="D38" s="247">
        <v>503.99327497469102</v>
      </c>
      <c r="E38" s="248">
        <v>38.528529452921603</v>
      </c>
      <c r="F38" s="248">
        <v>0.70732271456520002</v>
      </c>
      <c r="G38" s="247">
        <v>362.62292494764603</v>
      </c>
      <c r="H38" s="248">
        <v>48.642285458087102</v>
      </c>
      <c r="I38" s="248">
        <v>0.727959986874121</v>
      </c>
      <c r="J38" s="247">
        <v>103622.22714569099</v>
      </c>
      <c r="K38" s="248">
        <v>11653.524337015</v>
      </c>
      <c r="L38" s="248">
        <v>1.29484679482328</v>
      </c>
      <c r="M38" s="247">
        <v>435.08371587320801</v>
      </c>
      <c r="N38" s="248">
        <v>73.123929680991793</v>
      </c>
      <c r="O38" s="248">
        <v>8.2339296459481001E-2</v>
      </c>
      <c r="P38" s="247">
        <v>10559.106448594201</v>
      </c>
      <c r="Q38" s="248">
        <v>1892.5299674226301</v>
      </c>
      <c r="R38" s="248">
        <v>0.14270744350886799</v>
      </c>
      <c r="S38" s="247">
        <v>314976.514393866</v>
      </c>
      <c r="T38" s="248">
        <v>63771.3136244419</v>
      </c>
      <c r="U38" s="248">
        <v>198.93622836976201</v>
      </c>
      <c r="V38" s="247">
        <v>440.57040563344498</v>
      </c>
      <c r="W38" s="248">
        <v>88.782844055509798</v>
      </c>
      <c r="X38" s="248">
        <v>4.1811553938886403</v>
      </c>
      <c r="Y38" s="247">
        <v>592.42097839777398</v>
      </c>
      <c r="Z38" s="248">
        <v>147.22976682385701</v>
      </c>
      <c r="AA38" s="248">
        <v>20.379733378709801</v>
      </c>
      <c r="AB38" s="247">
        <v>314.92776533662999</v>
      </c>
      <c r="AC38" s="248">
        <v>151.070171861755</v>
      </c>
      <c r="AD38" s="248">
        <v>32.660266626479597</v>
      </c>
      <c r="AE38" s="249">
        <v>460.015248866582</v>
      </c>
      <c r="AF38" s="248">
        <v>178.348757171118</v>
      </c>
      <c r="AG38" s="248">
        <v>10.316594663025599</v>
      </c>
      <c r="AH38" s="247">
        <v>445.76687977526001</v>
      </c>
      <c r="AI38" s="248">
        <v>24.717458317483899</v>
      </c>
      <c r="AJ38" s="248">
        <v>4.41722818706759E-2</v>
      </c>
      <c r="AK38" s="247">
        <v>443.77728806118103</v>
      </c>
      <c r="AL38" s="248">
        <v>49.8207661029561</v>
      </c>
      <c r="AM38" s="248">
        <v>0.21951197256580199</v>
      </c>
      <c r="AN38" s="247">
        <v>446.57488474156099</v>
      </c>
      <c r="AO38" s="248">
        <v>69.140994608493799</v>
      </c>
      <c r="AP38" s="248">
        <v>2.35347779553974E-2</v>
      </c>
      <c r="AQ38" s="247">
        <v>405.96506662797498</v>
      </c>
      <c r="AR38" s="248">
        <v>71.855604279834793</v>
      </c>
      <c r="AS38" s="248">
        <v>0.52699053058622103</v>
      </c>
      <c r="AT38" s="247">
        <v>441.35902677029202</v>
      </c>
      <c r="AU38" s="248">
        <v>78.247244513145304</v>
      </c>
      <c r="AV38" s="248">
        <v>0.29019453336239398</v>
      </c>
      <c r="AW38" s="247">
        <v>460.57625545885401</v>
      </c>
      <c r="AX38" s="248">
        <v>81.509519226474396</v>
      </c>
      <c r="AY38" s="248">
        <v>0.27899287206016299</v>
      </c>
      <c r="AZ38" s="247">
        <v>459.63758772515803</v>
      </c>
      <c r="BA38" s="248">
        <v>72.082683937354503</v>
      </c>
      <c r="BB38" s="248">
        <v>1.5245403905245301</v>
      </c>
      <c r="BC38" s="247">
        <v>413.06432421343402</v>
      </c>
      <c r="BD38" s="248">
        <v>54.583117622824098</v>
      </c>
      <c r="BE38" s="248">
        <v>1.0186585618020799E-2</v>
      </c>
      <c r="BF38" s="247">
        <v>463.55401665809501</v>
      </c>
      <c r="BG38" s="248">
        <v>43.997877964006904</v>
      </c>
      <c r="BH38" s="248">
        <v>8.9974986821539898E-2</v>
      </c>
      <c r="BI38" s="247">
        <v>453.06207828575498</v>
      </c>
      <c r="BJ38" s="248">
        <v>46.971070884030503</v>
      </c>
      <c r="BK38" s="248">
        <v>0.120333708153741</v>
      </c>
      <c r="BL38" s="247">
        <v>480.46104184292301</v>
      </c>
      <c r="BM38" s="248">
        <v>50.868898464282999</v>
      </c>
      <c r="BN38" s="248">
        <v>0.158433158569079</v>
      </c>
      <c r="BO38" s="247">
        <v>450.166285188367</v>
      </c>
      <c r="BP38" s="248">
        <v>54.921654878988903</v>
      </c>
      <c r="BQ38" s="248">
        <v>4.3666609039974401E-2</v>
      </c>
      <c r="BR38" s="247">
        <v>460.11235797952997</v>
      </c>
      <c r="BS38" s="248">
        <v>76.462642121792697</v>
      </c>
      <c r="BT38" s="248">
        <v>9.6475076763594597E-2</v>
      </c>
      <c r="BU38" s="247">
        <v>338.074203061162</v>
      </c>
      <c r="BV38" s="248">
        <v>62.808809142152199</v>
      </c>
      <c r="BW38" s="248">
        <v>5.2591779858038597E-2</v>
      </c>
      <c r="BX38" s="247">
        <v>429.25338187485698</v>
      </c>
      <c r="BY38" s="248">
        <v>79.871539537148607</v>
      </c>
      <c r="BZ38" s="248">
        <v>1.25191895619016</v>
      </c>
      <c r="CA38" s="247">
        <v>520.26898046438703</v>
      </c>
      <c r="CB38" s="248">
        <v>91.403958113254205</v>
      </c>
      <c r="CC38" s="248">
        <v>6.538742859411E-3</v>
      </c>
      <c r="CD38" s="247">
        <v>451.21239362243</v>
      </c>
      <c r="CE38" s="248">
        <v>61.3742240056513</v>
      </c>
      <c r="CF38" s="248">
        <v>2.9209400135243101E-3</v>
      </c>
      <c r="CG38" s="247">
        <v>433.32170386742399</v>
      </c>
      <c r="CH38" s="248">
        <v>47.284357215413401</v>
      </c>
      <c r="CI38" s="248">
        <v>4.2004326575292E-3</v>
      </c>
      <c r="CJ38" s="247">
        <v>454.27294096162399</v>
      </c>
      <c r="CK38" s="248">
        <v>44.989540922586698</v>
      </c>
      <c r="CL38" s="248">
        <v>0</v>
      </c>
      <c r="CM38" s="247">
        <v>411.65435779076</v>
      </c>
      <c r="CN38" s="248">
        <v>40.356946614292802</v>
      </c>
      <c r="CO38" s="248">
        <v>0</v>
      </c>
      <c r="CP38" s="247">
        <v>439.26674572847702</v>
      </c>
      <c r="CQ38" s="248">
        <v>36.991129623826403</v>
      </c>
      <c r="CR38" s="248">
        <v>3.5493356706225297E-2</v>
      </c>
      <c r="CS38" s="247">
        <v>429.21145473958001</v>
      </c>
      <c r="CT38" s="248">
        <v>58.611251141757201</v>
      </c>
      <c r="CU38" s="248">
        <v>8.1330958174028901E-3</v>
      </c>
      <c r="CV38" s="247">
        <v>453.62959702345103</v>
      </c>
      <c r="CW38" s="248">
        <v>77.515411270231397</v>
      </c>
      <c r="CX38" s="248">
        <v>0</v>
      </c>
      <c r="CY38" s="247">
        <v>427.43911377671299</v>
      </c>
      <c r="CZ38" s="248">
        <v>70.7767241741698</v>
      </c>
      <c r="DA38" s="248">
        <v>0</v>
      </c>
      <c r="DB38" s="247">
        <v>449.22682393003998</v>
      </c>
      <c r="DC38" s="248">
        <v>85.163544088222807</v>
      </c>
      <c r="DD38" s="248">
        <v>0</v>
      </c>
      <c r="DE38" s="247">
        <v>448.98562351535202</v>
      </c>
      <c r="DF38" s="248">
        <v>76.378850028825397</v>
      </c>
      <c r="DG38" s="248">
        <v>0</v>
      </c>
      <c r="DH38" s="247">
        <v>430.542992325797</v>
      </c>
      <c r="DI38" s="248">
        <v>55.267734208255099</v>
      </c>
      <c r="DJ38" s="248">
        <v>0</v>
      </c>
      <c r="DK38" s="247">
        <v>454.49021482297098</v>
      </c>
      <c r="DL38" s="248">
        <v>44.069022429890801</v>
      </c>
      <c r="DM38" s="248">
        <v>0</v>
      </c>
      <c r="DN38" s="247">
        <v>452.69060659354898</v>
      </c>
      <c r="DO38" s="248">
        <v>34.1982444510436</v>
      </c>
      <c r="DP38" s="248">
        <v>0</v>
      </c>
      <c r="DQ38" s="247">
        <v>442.39757888986099</v>
      </c>
      <c r="DR38" s="248">
        <v>38.631305360732902</v>
      </c>
      <c r="DS38" s="248">
        <v>0</v>
      </c>
      <c r="DT38" s="247">
        <v>432.79663679268498</v>
      </c>
      <c r="DU38" s="248">
        <v>38.943560792689702</v>
      </c>
      <c r="DV38" s="248">
        <v>0</v>
      </c>
      <c r="DW38" s="247">
        <v>434.05613852413802</v>
      </c>
      <c r="DX38" s="248">
        <v>62.1140669272108</v>
      </c>
      <c r="DY38" s="248">
        <v>0</v>
      </c>
      <c r="DZ38" s="247">
        <v>444.97456360954601</v>
      </c>
      <c r="EA38" s="248">
        <v>74.491259991490196</v>
      </c>
      <c r="EB38" s="248">
        <v>0</v>
      </c>
      <c r="EC38" s="247">
        <v>449.481855140096</v>
      </c>
      <c r="ED38" s="248">
        <v>73.246467169893506</v>
      </c>
      <c r="EE38" s="248">
        <v>0</v>
      </c>
      <c r="EF38" s="247">
        <v>433.37064686861203</v>
      </c>
      <c r="EG38" s="248">
        <v>79.014586495504403</v>
      </c>
      <c r="EH38" s="248">
        <v>0</v>
      </c>
      <c r="EI38" s="247">
        <v>451.92564380722303</v>
      </c>
      <c r="EJ38" s="248">
        <v>73.2205996564755</v>
      </c>
      <c r="EK38" s="248">
        <v>0</v>
      </c>
      <c r="EL38" s="247">
        <v>438.39197045010297</v>
      </c>
      <c r="EM38" s="248">
        <v>56.959795130784499</v>
      </c>
      <c r="EN38" s="248">
        <v>0</v>
      </c>
      <c r="EO38" s="247">
        <v>442.66726107506298</v>
      </c>
      <c r="EP38" s="248">
        <v>41.570641591062902</v>
      </c>
      <c r="EQ38" s="248">
        <v>0</v>
      </c>
      <c r="ER38" s="247">
        <v>455.18179107835101</v>
      </c>
      <c r="ES38" s="248">
        <v>43.386203817132497</v>
      </c>
      <c r="ET38" s="248">
        <v>1.00572363759365E-2</v>
      </c>
      <c r="EU38" s="247">
        <v>413.52216407660597</v>
      </c>
      <c r="EV38" s="248">
        <v>34.623178681471003</v>
      </c>
      <c r="EW38" s="248">
        <v>6.9370259398188602E-3</v>
      </c>
      <c r="EX38" s="247">
        <v>456.54554598118102</v>
      </c>
      <c r="EY38" s="248">
        <v>48.611467177668899</v>
      </c>
      <c r="EZ38" s="248">
        <v>0</v>
      </c>
      <c r="FA38" s="247">
        <v>484.00998813340902</v>
      </c>
      <c r="FB38" s="248">
        <v>71.569963894044093</v>
      </c>
      <c r="FC38" s="248">
        <v>0</v>
      </c>
    </row>
    <row r="39" spans="2:159">
      <c r="B39" s="73" t="s">
        <v>793</v>
      </c>
      <c r="C39" s="42" t="s">
        <v>797</v>
      </c>
      <c r="D39" s="247">
        <v>420.35981079157301</v>
      </c>
      <c r="E39" s="248">
        <v>27.425476923254699</v>
      </c>
      <c r="F39" s="248">
        <v>1.1888848910952601</v>
      </c>
      <c r="G39" s="247">
        <v>314.857273559992</v>
      </c>
      <c r="H39" s="248">
        <v>43.4254421085326</v>
      </c>
      <c r="I39" s="248">
        <v>0.679121863796873</v>
      </c>
      <c r="J39" s="247">
        <v>95118.598094140194</v>
      </c>
      <c r="K39" s="248">
        <v>7621.8996032806799</v>
      </c>
      <c r="L39" s="248">
        <v>3.5127413685780802</v>
      </c>
      <c r="M39" s="247">
        <v>428.75975924816203</v>
      </c>
      <c r="N39" s="248">
        <v>44.9057927347461</v>
      </c>
      <c r="O39" s="248">
        <v>0.100546003405401</v>
      </c>
      <c r="P39" s="247">
        <v>11047.371444328401</v>
      </c>
      <c r="Q39" s="248">
        <v>1146.5922637885999</v>
      </c>
      <c r="R39" s="248">
        <v>0.19293320568611599</v>
      </c>
      <c r="S39" s="247">
        <v>340422.34894813201</v>
      </c>
      <c r="T39" s="248">
        <v>38244.319474851203</v>
      </c>
      <c r="U39" s="248">
        <v>63.158453207051899</v>
      </c>
      <c r="V39" s="247">
        <v>385.69764340275202</v>
      </c>
      <c r="W39" s="248">
        <v>55.058875142547201</v>
      </c>
      <c r="X39" s="248">
        <v>3.6226088478715202</v>
      </c>
      <c r="Y39" s="247">
        <v>513.18566881527499</v>
      </c>
      <c r="Z39" s="248">
        <v>159.16595967797201</v>
      </c>
      <c r="AA39" s="248">
        <v>20.804056115476701</v>
      </c>
      <c r="AB39" s="247">
        <v>182.29344726510499</v>
      </c>
      <c r="AC39" s="248">
        <v>114.628078686123</v>
      </c>
      <c r="AD39" s="248">
        <v>30.2893923960394</v>
      </c>
      <c r="AE39" s="249">
        <v>791.51085263790196</v>
      </c>
      <c r="AF39" s="248">
        <v>249.85270501045099</v>
      </c>
      <c r="AG39" s="248">
        <v>16.460955810786199</v>
      </c>
      <c r="AH39" s="247">
        <v>481.554962924873</v>
      </c>
      <c r="AI39" s="248">
        <v>26.757686487108099</v>
      </c>
      <c r="AJ39" s="248">
        <v>9.2382923877224493E-2</v>
      </c>
      <c r="AK39" s="247">
        <v>467.13840055083398</v>
      </c>
      <c r="AL39" s="248">
        <v>47.457485196004903</v>
      </c>
      <c r="AM39" s="248">
        <v>0.32423159890964498</v>
      </c>
      <c r="AN39" s="247">
        <v>454.01747151601103</v>
      </c>
      <c r="AO39" s="248">
        <v>49.172287522368599</v>
      </c>
      <c r="AP39" s="248">
        <v>1.1091579309470301E-2</v>
      </c>
      <c r="AQ39" s="247">
        <v>407.98850376791398</v>
      </c>
      <c r="AR39" s="248">
        <v>54.797878630533198</v>
      </c>
      <c r="AS39" s="248">
        <v>0.51515226509872203</v>
      </c>
      <c r="AT39" s="247">
        <v>448.88622648690603</v>
      </c>
      <c r="AU39" s="248">
        <v>60.182289761213198</v>
      </c>
      <c r="AV39" s="248">
        <v>0.204591648599733</v>
      </c>
      <c r="AW39" s="247">
        <v>457.26011324239801</v>
      </c>
      <c r="AX39" s="248">
        <v>46.993141248136098</v>
      </c>
      <c r="AY39" s="248">
        <v>0.25160267499789501</v>
      </c>
      <c r="AZ39" s="247">
        <v>459.440720007994</v>
      </c>
      <c r="BA39" s="248">
        <v>55.486428357215203</v>
      </c>
      <c r="BB39" s="248">
        <v>1.5371514361208001</v>
      </c>
      <c r="BC39" s="247">
        <v>408.41176417203798</v>
      </c>
      <c r="BD39" s="248">
        <v>34.534111702310803</v>
      </c>
      <c r="BE39" s="248">
        <v>1.2996649823538899E-2</v>
      </c>
      <c r="BF39" s="247">
        <v>453.98234672235401</v>
      </c>
      <c r="BG39" s="248">
        <v>31.4665044581992</v>
      </c>
      <c r="BH39" s="248">
        <v>0.16663199498995501</v>
      </c>
      <c r="BI39" s="247">
        <v>429.29818885570398</v>
      </c>
      <c r="BJ39" s="248">
        <v>34.018561763850798</v>
      </c>
      <c r="BK39" s="248">
        <v>0.19536162566304799</v>
      </c>
      <c r="BL39" s="247">
        <v>433.91386739204103</v>
      </c>
      <c r="BM39" s="248">
        <v>36.696402583494901</v>
      </c>
      <c r="BN39" s="248">
        <v>0.104930044058909</v>
      </c>
      <c r="BO39" s="247">
        <v>417.64652073547501</v>
      </c>
      <c r="BP39" s="248">
        <v>32.427320421216699</v>
      </c>
      <c r="BQ39" s="248">
        <v>3.4822994647954797E-2</v>
      </c>
      <c r="BR39" s="247">
        <v>431.16096389286503</v>
      </c>
      <c r="BS39" s="248">
        <v>46.376691129122598</v>
      </c>
      <c r="BT39" s="248">
        <v>0.104732838324077</v>
      </c>
      <c r="BU39" s="247">
        <v>299.13787359072501</v>
      </c>
      <c r="BV39" s="248">
        <v>50.015209312135099</v>
      </c>
      <c r="BW39" s="248">
        <v>2.7357109953513401E-2</v>
      </c>
      <c r="BX39" s="247">
        <v>423.28875451089601</v>
      </c>
      <c r="BY39" s="248">
        <v>52.233027873640602</v>
      </c>
      <c r="BZ39" s="248">
        <v>1.27074691931613</v>
      </c>
      <c r="CA39" s="247">
        <v>512.11225335005497</v>
      </c>
      <c r="CB39" s="248">
        <v>53.730755474762603</v>
      </c>
      <c r="CC39" s="248">
        <v>1.2574589772519599E-2</v>
      </c>
      <c r="CD39" s="247">
        <v>480.49185117438202</v>
      </c>
      <c r="CE39" s="248">
        <v>49.203144112649298</v>
      </c>
      <c r="CF39" s="248">
        <v>3.1822755313285901E-3</v>
      </c>
      <c r="CG39" s="247">
        <v>474.348656436515</v>
      </c>
      <c r="CH39" s="248">
        <v>37.100642950800498</v>
      </c>
      <c r="CI39" s="248">
        <v>0</v>
      </c>
      <c r="CJ39" s="247">
        <v>486.68121308738102</v>
      </c>
      <c r="CK39" s="248">
        <v>39.090271986961497</v>
      </c>
      <c r="CL39" s="248">
        <v>0</v>
      </c>
      <c r="CM39" s="247">
        <v>421.23328098289102</v>
      </c>
      <c r="CN39" s="248">
        <v>28.591591219994701</v>
      </c>
      <c r="CO39" s="248">
        <v>0</v>
      </c>
      <c r="CP39" s="247">
        <v>412.55659984600197</v>
      </c>
      <c r="CQ39" s="248">
        <v>32.0497458173853</v>
      </c>
      <c r="CR39" s="248">
        <v>1.7701548753927002E-2</v>
      </c>
      <c r="CS39" s="247">
        <v>372.78975737047398</v>
      </c>
      <c r="CT39" s="248">
        <v>30.625054662892701</v>
      </c>
      <c r="CU39" s="248">
        <v>1.52432956057646E-2</v>
      </c>
      <c r="CV39" s="247">
        <v>450.20578611795099</v>
      </c>
      <c r="CW39" s="248">
        <v>52.668302532069099</v>
      </c>
      <c r="CX39" s="248">
        <v>1.96558663248955E-2</v>
      </c>
      <c r="CY39" s="247">
        <v>455.03521618635</v>
      </c>
      <c r="CZ39" s="248">
        <v>48.107800790570302</v>
      </c>
      <c r="DA39" s="248">
        <v>0</v>
      </c>
      <c r="DB39" s="247">
        <v>455.066511286582</v>
      </c>
      <c r="DC39" s="248">
        <v>47.605249745411001</v>
      </c>
      <c r="DD39" s="248">
        <v>0</v>
      </c>
      <c r="DE39" s="247">
        <v>446.34764248055399</v>
      </c>
      <c r="DF39" s="248">
        <v>45.221347264972003</v>
      </c>
      <c r="DG39" s="248">
        <v>0</v>
      </c>
      <c r="DH39" s="247">
        <v>427.097494119065</v>
      </c>
      <c r="DI39" s="248">
        <v>47.975563698138998</v>
      </c>
      <c r="DJ39" s="248">
        <v>7.3692998696821103E-3</v>
      </c>
      <c r="DK39" s="247">
        <v>450.472992811925</v>
      </c>
      <c r="DL39" s="248">
        <v>40.720460824575802</v>
      </c>
      <c r="DM39" s="248">
        <v>0</v>
      </c>
      <c r="DN39" s="247">
        <v>435.45871370045302</v>
      </c>
      <c r="DO39" s="248">
        <v>30.382602723108</v>
      </c>
      <c r="DP39" s="248">
        <v>0</v>
      </c>
      <c r="DQ39" s="247">
        <v>462.66033943808202</v>
      </c>
      <c r="DR39" s="248">
        <v>32.929639259776401</v>
      </c>
      <c r="DS39" s="248">
        <v>0</v>
      </c>
      <c r="DT39" s="247">
        <v>444.99240392373298</v>
      </c>
      <c r="DU39" s="248">
        <v>33.5192942566431</v>
      </c>
      <c r="DV39" s="248">
        <v>0</v>
      </c>
      <c r="DW39" s="247">
        <v>441.36651381449099</v>
      </c>
      <c r="DX39" s="248">
        <v>41.512264023766903</v>
      </c>
      <c r="DY39" s="248">
        <v>0</v>
      </c>
      <c r="DZ39" s="247">
        <v>453.551472493814</v>
      </c>
      <c r="EA39" s="248">
        <v>52.794589929507801</v>
      </c>
      <c r="EB39" s="248">
        <v>0</v>
      </c>
      <c r="EC39" s="247">
        <v>461.60304518298398</v>
      </c>
      <c r="ED39" s="248">
        <v>52.335165553420097</v>
      </c>
      <c r="EE39" s="248">
        <v>0</v>
      </c>
      <c r="EF39" s="247">
        <v>437.18275827144998</v>
      </c>
      <c r="EG39" s="248">
        <v>48.782537827847896</v>
      </c>
      <c r="EH39" s="248">
        <v>1.3111988655423101E-3</v>
      </c>
      <c r="EI39" s="247">
        <v>448.07556337460602</v>
      </c>
      <c r="EJ39" s="248">
        <v>46.173944005745199</v>
      </c>
      <c r="EK39" s="248">
        <v>0</v>
      </c>
      <c r="EL39" s="247">
        <v>438.692841429118</v>
      </c>
      <c r="EM39" s="248">
        <v>39.8497698969121</v>
      </c>
      <c r="EN39" s="248">
        <v>0</v>
      </c>
      <c r="EO39" s="247">
        <v>447.13769194691798</v>
      </c>
      <c r="EP39" s="248">
        <v>33.702830391964099</v>
      </c>
      <c r="EQ39" s="248">
        <v>0</v>
      </c>
      <c r="ER39" s="247">
        <v>393.80229642748202</v>
      </c>
      <c r="ES39" s="248">
        <v>29.420933278049102</v>
      </c>
      <c r="ET39" s="248">
        <v>6.2155193590453803E-3</v>
      </c>
      <c r="EU39" s="247">
        <v>354.99759937341798</v>
      </c>
      <c r="EV39" s="248">
        <v>22.5089138432071</v>
      </c>
      <c r="EW39" s="248">
        <v>7.3914838175037799E-3</v>
      </c>
      <c r="EX39" s="247">
        <v>460.212675741282</v>
      </c>
      <c r="EY39" s="248">
        <v>39.076645127634897</v>
      </c>
      <c r="EZ39" s="248">
        <v>0</v>
      </c>
      <c r="FA39" s="247">
        <v>440.926972979715</v>
      </c>
      <c r="FB39" s="248">
        <v>43.173066224197001</v>
      </c>
      <c r="FC39" s="248">
        <v>0</v>
      </c>
    </row>
    <row r="40" spans="2:159">
      <c r="B40" s="73" t="s">
        <v>793</v>
      </c>
      <c r="C40" s="42" t="s">
        <v>798</v>
      </c>
      <c r="D40" s="247">
        <v>513.45398904021704</v>
      </c>
      <c r="E40" s="248">
        <v>36.441033422801397</v>
      </c>
      <c r="F40" s="248">
        <v>2.4925573331712298</v>
      </c>
      <c r="G40" s="247">
        <v>369.93861087583701</v>
      </c>
      <c r="H40" s="248">
        <v>38.319543450044002</v>
      </c>
      <c r="I40" s="248">
        <v>0.94624450202857702</v>
      </c>
      <c r="J40" s="247">
        <v>102997.313716431</v>
      </c>
      <c r="K40" s="248">
        <v>10437.9413678523</v>
      </c>
      <c r="L40" s="248">
        <v>39.045930340505699</v>
      </c>
      <c r="M40" s="247">
        <v>435.37308111891298</v>
      </c>
      <c r="N40" s="248">
        <v>62.3332460599092</v>
      </c>
      <c r="O40" s="248">
        <v>0.10724691794203001</v>
      </c>
      <c r="P40" s="247">
        <v>10504.7572983223</v>
      </c>
      <c r="Q40" s="248">
        <v>1666.9942957954099</v>
      </c>
      <c r="R40" s="248">
        <v>0.25185263756351001</v>
      </c>
      <c r="S40" s="247">
        <v>309124.00301132002</v>
      </c>
      <c r="T40" s="248">
        <v>59085.192502333397</v>
      </c>
      <c r="U40" s="248">
        <v>165.48532860626801</v>
      </c>
      <c r="V40" s="247">
        <v>459.73619266123399</v>
      </c>
      <c r="W40" s="248">
        <v>98.980861419330196</v>
      </c>
      <c r="X40" s="248">
        <v>4.5817569163037097</v>
      </c>
      <c r="Y40" s="247">
        <v>604.90527743771997</v>
      </c>
      <c r="Z40" s="248">
        <v>139.110580885563</v>
      </c>
      <c r="AA40" s="248">
        <v>28.957758527054398</v>
      </c>
      <c r="AB40" s="247">
        <v>365.34117878123402</v>
      </c>
      <c r="AC40" s="248">
        <v>126.784996916224</v>
      </c>
      <c r="AD40" s="248">
        <v>38.4752444479643</v>
      </c>
      <c r="AE40" s="250" t="s">
        <v>806</v>
      </c>
      <c r="AF40" s="248">
        <v>49.692740094106902</v>
      </c>
      <c r="AG40" s="248">
        <v>672.62721020576498</v>
      </c>
      <c r="AH40" s="247">
        <v>444.82163424710598</v>
      </c>
      <c r="AI40" s="248">
        <v>26.195247026612002</v>
      </c>
      <c r="AJ40" s="248">
        <v>0.11578163910112201</v>
      </c>
      <c r="AK40" s="247">
        <v>446.454135666909</v>
      </c>
      <c r="AL40" s="248">
        <v>61.941862216619597</v>
      </c>
      <c r="AM40" s="248">
        <v>0.16862402400419399</v>
      </c>
      <c r="AN40" s="247">
        <v>447.08058418620902</v>
      </c>
      <c r="AO40" s="248">
        <v>68.445595693010802</v>
      </c>
      <c r="AP40" s="248">
        <v>2.0382060335627498E-2</v>
      </c>
      <c r="AQ40" s="247">
        <v>414.64877092127801</v>
      </c>
      <c r="AR40" s="248">
        <v>89.904471343063406</v>
      </c>
      <c r="AS40" s="248">
        <v>1.1478573642734999</v>
      </c>
      <c r="AT40" s="247">
        <v>437.32819733991801</v>
      </c>
      <c r="AU40" s="248">
        <v>89.591241395783896</v>
      </c>
      <c r="AV40" s="248">
        <v>0.37839426185974601</v>
      </c>
      <c r="AW40" s="247">
        <v>455.69078639111501</v>
      </c>
      <c r="AX40" s="248">
        <v>79.108591729312593</v>
      </c>
      <c r="AY40" s="248">
        <v>0.30722406763882398</v>
      </c>
      <c r="AZ40" s="247">
        <v>452.328604261203</v>
      </c>
      <c r="BA40" s="248">
        <v>67.0802484039544</v>
      </c>
      <c r="BB40" s="248">
        <v>1.19414687837749</v>
      </c>
      <c r="BC40" s="247">
        <v>409.15733046507</v>
      </c>
      <c r="BD40" s="248">
        <v>43.759841977579498</v>
      </c>
      <c r="BE40" s="248">
        <v>1.9587157187992699E-2</v>
      </c>
      <c r="BF40" s="247">
        <v>460.13471840713902</v>
      </c>
      <c r="BG40" s="248">
        <v>37.697349360639002</v>
      </c>
      <c r="BH40" s="248">
        <v>0.12896361637916001</v>
      </c>
      <c r="BI40" s="247">
        <v>443.914251631968</v>
      </c>
      <c r="BJ40" s="248">
        <v>35.333142496751499</v>
      </c>
      <c r="BK40" s="248">
        <v>0.125562156717688</v>
      </c>
      <c r="BL40" s="247">
        <v>477.94662530296</v>
      </c>
      <c r="BM40" s="248">
        <v>43.667198164958002</v>
      </c>
      <c r="BN40" s="248">
        <v>0.138814638787225</v>
      </c>
      <c r="BO40" s="247">
        <v>452.22975707976701</v>
      </c>
      <c r="BP40" s="248">
        <v>50.395942108451898</v>
      </c>
      <c r="BQ40" s="248">
        <v>4.9700998488563901E-2</v>
      </c>
      <c r="BR40" s="247">
        <v>464.75357327546902</v>
      </c>
      <c r="BS40" s="248">
        <v>59.803191720131103</v>
      </c>
      <c r="BT40" s="248">
        <v>0.14906753115332899</v>
      </c>
      <c r="BU40" s="247">
        <v>355.41863574121197</v>
      </c>
      <c r="BV40" s="248">
        <v>65.754067459844606</v>
      </c>
      <c r="BW40" s="248">
        <v>9.9069339134002801E-2</v>
      </c>
      <c r="BX40" s="247">
        <v>425.89082456337701</v>
      </c>
      <c r="BY40" s="248">
        <v>76.644131906642301</v>
      </c>
      <c r="BZ40" s="248">
        <v>4.0331476932305401</v>
      </c>
      <c r="CA40" s="247">
        <v>518.57233310998095</v>
      </c>
      <c r="CB40" s="248">
        <v>95.758772005346898</v>
      </c>
      <c r="CC40" s="248">
        <v>8.4051305611985705E-3</v>
      </c>
      <c r="CD40" s="247">
        <v>443.87458378552799</v>
      </c>
      <c r="CE40" s="248">
        <v>69.467874587267801</v>
      </c>
      <c r="CF40" s="248">
        <v>0</v>
      </c>
      <c r="CG40" s="247">
        <v>424.01592928057602</v>
      </c>
      <c r="CH40" s="248">
        <v>47.983194940776997</v>
      </c>
      <c r="CI40" s="248">
        <v>0</v>
      </c>
      <c r="CJ40" s="247">
        <v>454.113821849781</v>
      </c>
      <c r="CK40" s="248">
        <v>39.335831252375101</v>
      </c>
      <c r="CL40" s="248">
        <v>0</v>
      </c>
      <c r="CM40" s="247">
        <v>417.03075947440902</v>
      </c>
      <c r="CN40" s="248">
        <v>40.0795784567947</v>
      </c>
      <c r="CO40" s="248">
        <v>0</v>
      </c>
      <c r="CP40" s="247">
        <v>447.38702695747003</v>
      </c>
      <c r="CQ40" s="248">
        <v>45.167565078097397</v>
      </c>
      <c r="CR40" s="248">
        <v>5.5296537330792199E-2</v>
      </c>
      <c r="CS40" s="247">
        <v>431.91556724599798</v>
      </c>
      <c r="CT40" s="248">
        <v>51.719764586658002</v>
      </c>
      <c r="CU40" s="248">
        <v>3.2106098641582197E-2</v>
      </c>
      <c r="CV40" s="247">
        <v>453.11804779932402</v>
      </c>
      <c r="CW40" s="248">
        <v>64.049629616892204</v>
      </c>
      <c r="CX40" s="248">
        <v>1.3638782285717899E-2</v>
      </c>
      <c r="CY40" s="247">
        <v>423.21139207411198</v>
      </c>
      <c r="CZ40" s="248">
        <v>75.374309184654905</v>
      </c>
      <c r="DA40" s="248">
        <v>0</v>
      </c>
      <c r="DB40" s="247">
        <v>452.42756426646599</v>
      </c>
      <c r="DC40" s="248">
        <v>85.040151584360601</v>
      </c>
      <c r="DD40" s="248">
        <v>0</v>
      </c>
      <c r="DE40" s="247">
        <v>452.88543962086601</v>
      </c>
      <c r="DF40" s="248">
        <v>83.816172769553106</v>
      </c>
      <c r="DG40" s="248">
        <v>0</v>
      </c>
      <c r="DH40" s="247">
        <v>434.14994687572499</v>
      </c>
      <c r="DI40" s="248">
        <v>57.807878421573903</v>
      </c>
      <c r="DJ40" s="248">
        <v>0</v>
      </c>
      <c r="DK40" s="247">
        <v>454.005552405434</v>
      </c>
      <c r="DL40" s="248">
        <v>51.177958578949003</v>
      </c>
      <c r="DM40" s="248">
        <v>0</v>
      </c>
      <c r="DN40" s="247">
        <v>457.65289576259198</v>
      </c>
      <c r="DO40" s="248">
        <v>40.954883124920102</v>
      </c>
      <c r="DP40" s="248">
        <v>0</v>
      </c>
      <c r="DQ40" s="247">
        <v>439.692329586082</v>
      </c>
      <c r="DR40" s="248">
        <v>36.696381294734103</v>
      </c>
      <c r="DS40" s="248">
        <v>8.8200854974284006E-3</v>
      </c>
      <c r="DT40" s="247">
        <v>432.050985347601</v>
      </c>
      <c r="DU40" s="248">
        <v>38.205442817787599</v>
      </c>
      <c r="DV40" s="248">
        <v>0</v>
      </c>
      <c r="DW40" s="247">
        <v>432.37821496372499</v>
      </c>
      <c r="DX40" s="248">
        <v>52.238159220928203</v>
      </c>
      <c r="DY40" s="248">
        <v>0</v>
      </c>
      <c r="DZ40" s="247">
        <v>446.66746557407703</v>
      </c>
      <c r="EA40" s="248">
        <v>62.288630666011201</v>
      </c>
      <c r="EB40" s="248">
        <v>0</v>
      </c>
      <c r="EC40" s="247">
        <v>450.12034432212403</v>
      </c>
      <c r="ED40" s="248">
        <v>72.263166561746402</v>
      </c>
      <c r="EE40" s="248">
        <v>0</v>
      </c>
      <c r="EF40" s="247">
        <v>431.66327325505603</v>
      </c>
      <c r="EG40" s="248">
        <v>71.985860261512698</v>
      </c>
      <c r="EH40" s="248">
        <v>0</v>
      </c>
      <c r="EI40" s="247">
        <v>452.49939434806498</v>
      </c>
      <c r="EJ40" s="248">
        <v>76.812446304576795</v>
      </c>
      <c r="EK40" s="248">
        <v>0</v>
      </c>
      <c r="EL40" s="247">
        <v>441.810444135392</v>
      </c>
      <c r="EM40" s="248">
        <v>65.990083940973605</v>
      </c>
      <c r="EN40" s="248">
        <v>0</v>
      </c>
      <c r="EO40" s="247">
        <v>439.763781971539</v>
      </c>
      <c r="EP40" s="248">
        <v>46.375520550374397</v>
      </c>
      <c r="EQ40" s="248">
        <v>6.51481618445176E-3</v>
      </c>
      <c r="ER40" s="247">
        <v>450.29247589163498</v>
      </c>
      <c r="ES40" s="248">
        <v>36.745824864662403</v>
      </c>
      <c r="ET40" s="248">
        <v>1.2606439240524899E-2</v>
      </c>
      <c r="EU40" s="247">
        <v>419.96080702497301</v>
      </c>
      <c r="EV40" s="248">
        <v>35.138973366993</v>
      </c>
      <c r="EW40" s="248">
        <v>8.1953622839753201E-3</v>
      </c>
      <c r="EX40" s="247">
        <v>453.87418823836401</v>
      </c>
      <c r="EY40" s="248">
        <v>41.1806843257488</v>
      </c>
      <c r="EZ40" s="248">
        <v>0</v>
      </c>
      <c r="FA40" s="247">
        <v>486.499019053182</v>
      </c>
      <c r="FB40" s="248">
        <v>65.867068110195405</v>
      </c>
      <c r="FC40" s="248">
        <v>0</v>
      </c>
    </row>
    <row r="41" spans="2:159">
      <c r="B41" s="73" t="s">
        <v>793</v>
      </c>
      <c r="C41" s="251" t="s">
        <v>800</v>
      </c>
      <c r="D41" s="252">
        <v>478.63532660170802</v>
      </c>
      <c r="E41" s="253">
        <v>37.762466285040702</v>
      </c>
      <c r="F41" s="253">
        <v>0.56804270602754703</v>
      </c>
      <c r="G41" s="252">
        <v>349.61327575488201</v>
      </c>
      <c r="H41" s="253">
        <v>70.927930220836103</v>
      </c>
      <c r="I41" s="253">
        <v>0.83993052243310096</v>
      </c>
      <c r="J41" s="252">
        <v>100498.742663711</v>
      </c>
      <c r="K41" s="253">
        <v>9720.0035007823608</v>
      </c>
      <c r="L41" s="253">
        <v>1.1937917193609999</v>
      </c>
      <c r="M41" s="252">
        <v>432.40554774616902</v>
      </c>
      <c r="N41" s="253">
        <v>50.668095314222299</v>
      </c>
      <c r="O41" s="253">
        <v>9.2251431433377606E-2</v>
      </c>
      <c r="P41" s="252">
        <v>10756.8374374983</v>
      </c>
      <c r="Q41" s="253">
        <v>1511.62248196724</v>
      </c>
      <c r="R41" s="253">
        <v>0.27241742188731999</v>
      </c>
      <c r="S41" s="252">
        <v>324389.47455037001</v>
      </c>
      <c r="T41" s="253">
        <v>61315.438138715603</v>
      </c>
      <c r="U41" s="253">
        <v>98.428051239380693</v>
      </c>
      <c r="V41" s="252">
        <v>419.17827768408802</v>
      </c>
      <c r="W41" s="253">
        <v>75.624729757887394</v>
      </c>
      <c r="X41" s="253">
        <v>3.2338353356595202</v>
      </c>
      <c r="Y41" s="252">
        <v>579.31358571613202</v>
      </c>
      <c r="Z41" s="253">
        <v>183.59190992135299</v>
      </c>
      <c r="AA41" s="253">
        <v>27.9503014954952</v>
      </c>
      <c r="AB41" s="252">
        <v>271.80116797234598</v>
      </c>
      <c r="AC41" s="253">
        <v>155.060066287274</v>
      </c>
      <c r="AD41" s="253">
        <v>35.180733784868899</v>
      </c>
      <c r="AE41" s="254">
        <v>474.24230558107598</v>
      </c>
      <c r="AF41" s="253">
        <v>89.520951782048797</v>
      </c>
      <c r="AG41" s="253">
        <v>13.486849198163201</v>
      </c>
      <c r="AH41" s="252">
        <v>448.71744541806498</v>
      </c>
      <c r="AI41" s="253">
        <v>31.266627283065901</v>
      </c>
      <c r="AJ41" s="253">
        <v>8.2861017165331202E-2</v>
      </c>
      <c r="AK41" s="252">
        <v>447.483532567552</v>
      </c>
      <c r="AL41" s="253">
        <v>49.868188561764399</v>
      </c>
      <c r="AM41" s="253">
        <v>0.16596863291150199</v>
      </c>
      <c r="AN41" s="252">
        <v>448.46351080267402</v>
      </c>
      <c r="AO41" s="253">
        <v>70.522136393146994</v>
      </c>
      <c r="AP41" s="253">
        <v>2.56942304508068E-2</v>
      </c>
      <c r="AQ41" s="252">
        <v>405.78370154776201</v>
      </c>
      <c r="AR41" s="253">
        <v>72.280987416031493</v>
      </c>
      <c r="AS41" s="253">
        <v>0.84579694723033305</v>
      </c>
      <c r="AT41" s="252">
        <v>443.51737962736399</v>
      </c>
      <c r="AU41" s="253">
        <v>79.607588860765105</v>
      </c>
      <c r="AV41" s="253">
        <v>0.33998632512050297</v>
      </c>
      <c r="AW41" s="252">
        <v>460.09407923388</v>
      </c>
      <c r="AX41" s="253">
        <v>80.477421651422205</v>
      </c>
      <c r="AY41" s="253">
        <v>0.29700291419864699</v>
      </c>
      <c r="AZ41" s="252">
        <v>460.02359178263703</v>
      </c>
      <c r="BA41" s="253">
        <v>64.993216122417905</v>
      </c>
      <c r="BB41" s="253">
        <v>1.1608033559930799</v>
      </c>
      <c r="BC41" s="252">
        <v>411.53769504296599</v>
      </c>
      <c r="BD41" s="253">
        <v>46.189101188873899</v>
      </c>
      <c r="BE41" s="253">
        <v>9.82508758810164E-3</v>
      </c>
      <c r="BF41" s="252">
        <v>461.10651528318198</v>
      </c>
      <c r="BG41" s="253">
        <v>43.891369783386502</v>
      </c>
      <c r="BH41" s="253">
        <v>9.1330071303868707E-2</v>
      </c>
      <c r="BI41" s="252">
        <v>453.34955137770697</v>
      </c>
      <c r="BJ41" s="253">
        <v>67.497415114397995</v>
      </c>
      <c r="BK41" s="253">
        <v>0.11501521704618101</v>
      </c>
      <c r="BL41" s="252">
        <v>464.87237973874602</v>
      </c>
      <c r="BM41" s="253">
        <v>43.890363384428802</v>
      </c>
      <c r="BN41" s="253">
        <v>0.13990611259402599</v>
      </c>
      <c r="BO41" s="252">
        <v>438.30054306098998</v>
      </c>
      <c r="BP41" s="253">
        <v>56.477225479574798</v>
      </c>
      <c r="BQ41" s="253">
        <v>2.7275411466682799E-2</v>
      </c>
      <c r="BR41" s="252">
        <v>448.30011835575499</v>
      </c>
      <c r="BS41" s="253">
        <v>75.2723946916975</v>
      </c>
      <c r="BT41" s="253">
        <v>9.2845378009905694E-2</v>
      </c>
      <c r="BU41" s="252">
        <v>327.33159660366101</v>
      </c>
      <c r="BV41" s="253">
        <v>105.966384893674</v>
      </c>
      <c r="BW41" s="253">
        <v>6.3150531440465701E-2</v>
      </c>
      <c r="BX41" s="252">
        <v>427.45424498456299</v>
      </c>
      <c r="BY41" s="253">
        <v>73.934808733273002</v>
      </c>
      <c r="BZ41" s="253">
        <v>1.03830766246513</v>
      </c>
      <c r="CA41" s="252">
        <v>517.57227639950202</v>
      </c>
      <c r="CB41" s="253">
        <v>87.114484109323897</v>
      </c>
      <c r="CC41" s="253">
        <v>9.5390908923348693E-3</v>
      </c>
      <c r="CD41" s="252">
        <v>457.72553140216797</v>
      </c>
      <c r="CE41" s="253">
        <v>68.549227966862205</v>
      </c>
      <c r="CF41" s="253">
        <v>2.37730964465848E-3</v>
      </c>
      <c r="CG41" s="252">
        <v>443.584050031115</v>
      </c>
      <c r="CH41" s="253">
        <v>50.204499162340802</v>
      </c>
      <c r="CI41" s="253">
        <v>0</v>
      </c>
      <c r="CJ41" s="252">
        <v>462.012902135525</v>
      </c>
      <c r="CK41" s="253">
        <v>42.444177885902903</v>
      </c>
      <c r="CL41" s="253">
        <v>0</v>
      </c>
      <c r="CM41" s="252">
        <v>414.021301444828</v>
      </c>
      <c r="CN41" s="253">
        <v>39.043849560258202</v>
      </c>
      <c r="CO41" s="253">
        <v>0</v>
      </c>
      <c r="CP41" s="252">
        <v>433.49436187697199</v>
      </c>
      <c r="CQ41" s="253">
        <v>42.534433608577999</v>
      </c>
      <c r="CR41" s="253">
        <v>2.9655749047426801E-2</v>
      </c>
      <c r="CS41" s="252">
        <v>401.67418685885798</v>
      </c>
      <c r="CT41" s="253">
        <v>47.817462030867702</v>
      </c>
      <c r="CU41" s="253">
        <v>1.6584161497777802E-2</v>
      </c>
      <c r="CV41" s="252">
        <v>452.54057584798102</v>
      </c>
      <c r="CW41" s="253">
        <v>75.679705540869705</v>
      </c>
      <c r="CX41" s="253">
        <v>0</v>
      </c>
      <c r="CY41" s="252">
        <v>434.75088498787898</v>
      </c>
      <c r="CZ41" s="253">
        <v>76.334232615715706</v>
      </c>
      <c r="DA41" s="253">
        <v>0</v>
      </c>
      <c r="DB41" s="252">
        <v>450.85774384881103</v>
      </c>
      <c r="DC41" s="253">
        <v>84.405872538295696</v>
      </c>
      <c r="DD41" s="253">
        <v>0</v>
      </c>
      <c r="DE41" s="252">
        <v>447.7216095988</v>
      </c>
      <c r="DF41" s="253">
        <v>72.3470867588251</v>
      </c>
      <c r="DG41" s="253">
        <v>1.21809696441011E-3</v>
      </c>
      <c r="DH41" s="252">
        <v>429.45253742899098</v>
      </c>
      <c r="DI41" s="253">
        <v>56.600482612294599</v>
      </c>
      <c r="DJ41" s="253">
        <v>0</v>
      </c>
      <c r="DK41" s="252">
        <v>453.93296758058199</v>
      </c>
      <c r="DL41" s="253">
        <v>49.386073051590202</v>
      </c>
      <c r="DM41" s="253">
        <v>0</v>
      </c>
      <c r="DN41" s="252">
        <v>449.22277724162802</v>
      </c>
      <c r="DO41" s="253">
        <v>39.044231839878599</v>
      </c>
      <c r="DP41" s="253">
        <v>0</v>
      </c>
      <c r="DQ41" s="252">
        <v>447.12114826102999</v>
      </c>
      <c r="DR41" s="253">
        <v>40.012503940192303</v>
      </c>
      <c r="DS41" s="253">
        <v>0</v>
      </c>
      <c r="DT41" s="252">
        <v>435.16671319695598</v>
      </c>
      <c r="DU41" s="253">
        <v>44.341547665977501</v>
      </c>
      <c r="DV41" s="253">
        <v>0</v>
      </c>
      <c r="DW41" s="252">
        <v>436.83493065081302</v>
      </c>
      <c r="DX41" s="253">
        <v>47.534473019397801</v>
      </c>
      <c r="DY41" s="253">
        <v>0</v>
      </c>
      <c r="DZ41" s="252">
        <v>447.43603990523297</v>
      </c>
      <c r="EA41" s="253">
        <v>72.113100541614898</v>
      </c>
      <c r="EB41" s="253">
        <v>0</v>
      </c>
      <c r="EC41" s="252">
        <v>452.34499636248802</v>
      </c>
      <c r="ED41" s="253">
        <v>79.309621993441596</v>
      </c>
      <c r="EE41" s="253">
        <v>0</v>
      </c>
      <c r="EF41" s="252">
        <v>434.94668706060401</v>
      </c>
      <c r="EG41" s="253">
        <v>75.218484504296498</v>
      </c>
      <c r="EH41" s="253">
        <v>0</v>
      </c>
      <c r="EI41" s="252">
        <v>450.65867063841699</v>
      </c>
      <c r="EJ41" s="253">
        <v>72.351463615000696</v>
      </c>
      <c r="EK41" s="253">
        <v>0</v>
      </c>
      <c r="EL41" s="252">
        <v>438.049396294769</v>
      </c>
      <c r="EM41" s="253">
        <v>59.943404649721501</v>
      </c>
      <c r="EN41" s="253">
        <v>0</v>
      </c>
      <c r="EO41" s="252">
        <v>443.93787782366098</v>
      </c>
      <c r="EP41" s="253">
        <v>48.853441344091401</v>
      </c>
      <c r="EQ41" s="253">
        <v>0</v>
      </c>
      <c r="ER41" s="252">
        <v>431.103820875991</v>
      </c>
      <c r="ES41" s="253">
        <v>34.723002089020298</v>
      </c>
      <c r="ET41" s="253">
        <v>6.3606470136106799E-3</v>
      </c>
      <c r="EU41" s="252">
        <v>390.946010784544</v>
      </c>
      <c r="EV41" s="253">
        <v>33.451612821386597</v>
      </c>
      <c r="EW41" s="253">
        <v>6.47198214232897E-3</v>
      </c>
      <c r="EX41" s="252">
        <v>457.96048186974599</v>
      </c>
      <c r="EY41" s="253">
        <v>50.747360662968603</v>
      </c>
      <c r="EZ41" s="253">
        <v>0</v>
      </c>
      <c r="FA41" s="252">
        <v>466.92218470945198</v>
      </c>
      <c r="FB41" s="253">
        <v>69.505926550422899</v>
      </c>
      <c r="FC41" s="253">
        <v>0</v>
      </c>
    </row>
    <row r="42" spans="2:159">
      <c r="B42" s="73" t="s">
        <v>793</v>
      </c>
      <c r="C42" s="42" t="s">
        <v>796</v>
      </c>
      <c r="D42" s="249">
        <v>467.53062036816402</v>
      </c>
      <c r="E42" s="255">
        <v>32.715215412297503</v>
      </c>
      <c r="F42" s="255">
        <v>1.0497991740908701</v>
      </c>
      <c r="G42" s="249">
        <v>350.29856917894699</v>
      </c>
      <c r="H42" s="255">
        <v>30.463387071448398</v>
      </c>
      <c r="I42" s="255">
        <v>0.89690871737795297</v>
      </c>
      <c r="J42" s="249">
        <v>99322.063396423706</v>
      </c>
      <c r="K42" s="255">
        <v>8754.3765408728505</v>
      </c>
      <c r="L42" s="255">
        <v>1.4735814951118</v>
      </c>
      <c r="M42" s="249">
        <v>431.26045555514798</v>
      </c>
      <c r="N42" s="255">
        <v>40.088543208814798</v>
      </c>
      <c r="O42" s="255">
        <v>5.6125988021910697E-2</v>
      </c>
      <c r="P42" s="249">
        <v>10741.009793253699</v>
      </c>
      <c r="Q42" s="255">
        <v>1432.06029714549</v>
      </c>
      <c r="R42" s="255">
        <v>0.17487729840785901</v>
      </c>
      <c r="S42" s="249">
        <v>325548.81223543501</v>
      </c>
      <c r="T42" s="255">
        <v>57921.721460288798</v>
      </c>
      <c r="U42" s="255">
        <v>200.76911421031701</v>
      </c>
      <c r="V42" s="249">
        <v>412.51062734646399</v>
      </c>
      <c r="W42" s="255">
        <v>71.307347363584</v>
      </c>
      <c r="X42" s="255">
        <v>3.81323207342535</v>
      </c>
      <c r="Y42" s="249">
        <v>572.18678691586797</v>
      </c>
      <c r="Z42" s="255">
        <v>114.87325038367599</v>
      </c>
      <c r="AA42" s="255">
        <v>18.600260114560399</v>
      </c>
      <c r="AB42" s="249">
        <v>280.91724899017601</v>
      </c>
      <c r="AC42" s="255">
        <v>114.06752353637999</v>
      </c>
      <c r="AD42" s="255">
        <v>30.025899819882898</v>
      </c>
      <c r="AE42" s="249">
        <v>639.60722282342897</v>
      </c>
      <c r="AF42" s="255">
        <v>250.485395181607</v>
      </c>
      <c r="AG42" s="255">
        <v>17.3268733559852</v>
      </c>
      <c r="AH42" s="249">
        <v>452.20064751403601</v>
      </c>
      <c r="AI42" s="255">
        <v>23.359109739777502</v>
      </c>
      <c r="AJ42" s="255">
        <v>6.4990152033789897E-2</v>
      </c>
      <c r="AK42" s="249">
        <v>447.80946377556103</v>
      </c>
      <c r="AL42" s="255">
        <v>52.437926580081097</v>
      </c>
      <c r="AM42" s="255">
        <v>0.21402219483585799</v>
      </c>
      <c r="AN42" s="249">
        <v>448.26253861118499</v>
      </c>
      <c r="AO42" s="255">
        <v>66.042621331654502</v>
      </c>
      <c r="AP42" s="255">
        <v>2.0218304851043901E-2</v>
      </c>
      <c r="AQ42" s="249">
        <v>405.53906258021698</v>
      </c>
      <c r="AR42" s="255">
        <v>70.206237158055799</v>
      </c>
      <c r="AS42" s="255">
        <v>0.38105554510125</v>
      </c>
      <c r="AT42" s="249">
        <v>442.46722616447403</v>
      </c>
      <c r="AU42" s="255">
        <v>74.270777690583799</v>
      </c>
      <c r="AV42" s="255">
        <v>0.263934708268872</v>
      </c>
      <c r="AW42" s="249">
        <v>456.88684646867398</v>
      </c>
      <c r="AX42" s="255">
        <v>74.710072504670507</v>
      </c>
      <c r="AY42" s="255">
        <v>0.33879042056418002</v>
      </c>
      <c r="AZ42" s="249">
        <v>456.69899130408697</v>
      </c>
      <c r="BA42" s="255">
        <v>79.054990443276296</v>
      </c>
      <c r="BB42" s="255">
        <v>1.12093182230715</v>
      </c>
      <c r="BC42" s="249">
        <v>411.56694936884998</v>
      </c>
      <c r="BD42" s="255">
        <v>45.989792306189301</v>
      </c>
      <c r="BE42" s="255">
        <v>8.6298509919152198E-3</v>
      </c>
      <c r="BF42" s="249">
        <v>461.66098891399702</v>
      </c>
      <c r="BG42" s="255">
        <v>52.724230027373302</v>
      </c>
      <c r="BH42" s="255">
        <v>6.1459523014517799E-2</v>
      </c>
      <c r="BI42" s="249">
        <v>441.36150694955001</v>
      </c>
      <c r="BJ42" s="255">
        <v>27.968023655030301</v>
      </c>
      <c r="BK42" s="255">
        <v>7.0767257707502307E-2</v>
      </c>
      <c r="BL42" s="249">
        <v>457.67182125047299</v>
      </c>
      <c r="BM42" s="255">
        <v>41.883594982881</v>
      </c>
      <c r="BN42" s="255">
        <v>8.2729641304641804E-2</v>
      </c>
      <c r="BO42" s="249">
        <v>431.85196792420101</v>
      </c>
      <c r="BP42" s="255">
        <v>48.2380307900359</v>
      </c>
      <c r="BQ42" s="255">
        <v>4.43755793448148E-2</v>
      </c>
      <c r="BR42" s="249">
        <v>442.95743734979402</v>
      </c>
      <c r="BS42" s="255">
        <v>65.376070777487001</v>
      </c>
      <c r="BT42" s="255">
        <v>0.118321777641253</v>
      </c>
      <c r="BU42" s="249">
        <v>323.45770260218399</v>
      </c>
      <c r="BV42" s="255">
        <v>55.262067228617397</v>
      </c>
      <c r="BW42" s="255">
        <v>7.2927258910162093E-2</v>
      </c>
      <c r="BX42" s="249">
        <v>424.94355574748698</v>
      </c>
      <c r="BY42" s="255">
        <v>78.313229446542806</v>
      </c>
      <c r="BZ42" s="255">
        <v>1.41805004440684</v>
      </c>
      <c r="CA42" s="249">
        <v>513.75074863218299</v>
      </c>
      <c r="CB42" s="255">
        <v>89.956090365670605</v>
      </c>
      <c r="CC42" s="255">
        <v>9.58764434269916E-3</v>
      </c>
      <c r="CD42" s="249">
        <v>460.24647879723898</v>
      </c>
      <c r="CE42" s="255">
        <v>66.270373782542194</v>
      </c>
      <c r="CF42" s="255">
        <v>5.7747476832460398E-3</v>
      </c>
      <c r="CG42" s="249">
        <v>445.71740881502399</v>
      </c>
      <c r="CH42" s="255">
        <v>56.500880847453303</v>
      </c>
      <c r="CI42" s="255">
        <v>0</v>
      </c>
      <c r="CJ42" s="249">
        <v>463.16514774863703</v>
      </c>
      <c r="CK42" s="255">
        <v>36.706611206672598</v>
      </c>
      <c r="CL42" s="255">
        <v>0</v>
      </c>
      <c r="CM42" s="249">
        <v>415.67282982729103</v>
      </c>
      <c r="CN42" s="255">
        <v>32.602045563834103</v>
      </c>
      <c r="CO42" s="255">
        <v>0</v>
      </c>
      <c r="CP42" s="249">
        <v>427.852817002552</v>
      </c>
      <c r="CQ42" s="255">
        <v>35.281952419025203</v>
      </c>
      <c r="CR42" s="255">
        <v>3.2522657533567999E-2</v>
      </c>
      <c r="CS42" s="249">
        <v>394.57290354680202</v>
      </c>
      <c r="CT42" s="255">
        <v>48.133034000911003</v>
      </c>
      <c r="CU42" s="255">
        <v>2.02469507188714E-2</v>
      </c>
      <c r="CV42" s="249">
        <v>449.55503435355399</v>
      </c>
      <c r="CW42" s="255">
        <v>71.852225194062996</v>
      </c>
      <c r="CX42" s="255">
        <v>0</v>
      </c>
      <c r="CY42" s="249">
        <v>436.67980777694203</v>
      </c>
      <c r="CZ42" s="255">
        <v>75.142255236402903</v>
      </c>
      <c r="DA42" s="255">
        <v>0</v>
      </c>
      <c r="DB42" s="249">
        <v>450.79362134874702</v>
      </c>
      <c r="DC42" s="255">
        <v>75.273932333843305</v>
      </c>
      <c r="DD42" s="255">
        <v>0</v>
      </c>
      <c r="DE42" s="249">
        <v>445.79029759580197</v>
      </c>
      <c r="DF42" s="255">
        <v>72.721510769929097</v>
      </c>
      <c r="DG42" s="255">
        <v>0</v>
      </c>
      <c r="DH42" s="249">
        <v>428.04683081192701</v>
      </c>
      <c r="DI42" s="255">
        <v>55.3936719943082</v>
      </c>
      <c r="DJ42" s="255">
        <v>7.5201177943194399E-3</v>
      </c>
      <c r="DK42" s="249">
        <v>449.63225935422503</v>
      </c>
      <c r="DL42" s="255">
        <v>57.366114534469197</v>
      </c>
      <c r="DM42" s="255">
        <v>8.4132493311399204E-3</v>
      </c>
      <c r="DN42" s="249">
        <v>445.75589283487199</v>
      </c>
      <c r="DO42" s="255">
        <v>33.847130468409397</v>
      </c>
      <c r="DP42" s="255">
        <v>2.2406035187775399E-3</v>
      </c>
      <c r="DQ42" s="249">
        <v>447.24917642876397</v>
      </c>
      <c r="DR42" s="255">
        <v>32.212416488118599</v>
      </c>
      <c r="DS42" s="255">
        <v>0</v>
      </c>
      <c r="DT42" s="249">
        <v>434.95653987473997</v>
      </c>
      <c r="DU42" s="255">
        <v>35.0747165821777</v>
      </c>
      <c r="DV42" s="255">
        <v>0</v>
      </c>
      <c r="DW42" s="249">
        <v>435.05162911606402</v>
      </c>
      <c r="DX42" s="255">
        <v>42.065511950260799</v>
      </c>
      <c r="DY42" s="255">
        <v>0</v>
      </c>
      <c r="DZ42" s="249">
        <v>446.55799876252502</v>
      </c>
      <c r="EA42" s="255">
        <v>57.880114100635197</v>
      </c>
      <c r="EB42" s="255">
        <v>0</v>
      </c>
      <c r="EC42" s="249">
        <v>451.62965623557699</v>
      </c>
      <c r="ED42" s="255">
        <v>65.954223621112405</v>
      </c>
      <c r="EE42" s="255">
        <v>0</v>
      </c>
      <c r="EF42" s="249">
        <v>434.04708539025</v>
      </c>
      <c r="EG42" s="255">
        <v>72.026234008913406</v>
      </c>
      <c r="EH42" s="255">
        <v>0</v>
      </c>
      <c r="EI42" s="249">
        <v>448.19969483903299</v>
      </c>
      <c r="EJ42" s="255">
        <v>67.391182657418796</v>
      </c>
      <c r="EK42" s="255">
        <v>0</v>
      </c>
      <c r="EL42" s="249">
        <v>436.26714920453099</v>
      </c>
      <c r="EM42" s="255">
        <v>61.031257420774097</v>
      </c>
      <c r="EN42" s="255">
        <v>0</v>
      </c>
      <c r="EO42" s="249">
        <v>442.63088920291699</v>
      </c>
      <c r="EP42" s="255">
        <v>44.190551056562803</v>
      </c>
      <c r="EQ42" s="255">
        <v>6.2327209675565104E-3</v>
      </c>
      <c r="ER42" s="249">
        <v>426.94050345872802</v>
      </c>
      <c r="ES42" s="255">
        <v>30.956889508495699</v>
      </c>
      <c r="ET42" s="255">
        <v>3.69125339509103E-3</v>
      </c>
      <c r="EU42" s="249">
        <v>384.91488925985499</v>
      </c>
      <c r="EV42" s="255">
        <v>24.1841403426636</v>
      </c>
      <c r="EW42" s="255">
        <v>3.9590227676593098E-3</v>
      </c>
      <c r="EX42" s="249">
        <v>457.496140453392</v>
      </c>
      <c r="EY42" s="255">
        <v>35.759176940269299</v>
      </c>
      <c r="EZ42" s="255">
        <v>0</v>
      </c>
      <c r="FA42" s="249">
        <v>463.71391516013199</v>
      </c>
      <c r="FB42" s="255">
        <v>62.496559245447699</v>
      </c>
      <c r="FC42" s="255">
        <v>0</v>
      </c>
    </row>
    <row r="43" spans="2:159">
      <c r="B43" s="73" t="s">
        <v>793</v>
      </c>
      <c r="C43" s="42" t="s">
        <v>797</v>
      </c>
      <c r="D43" s="249">
        <v>467.07344797866801</v>
      </c>
      <c r="E43" s="255">
        <v>35.771162404598698</v>
      </c>
      <c r="F43" s="255">
        <v>0.96656769495516903</v>
      </c>
      <c r="G43" s="249">
        <v>356.888775609324</v>
      </c>
      <c r="H43" s="255">
        <v>43.365129942152798</v>
      </c>
      <c r="I43" s="255">
        <v>0.87168294732853502</v>
      </c>
      <c r="J43" s="249">
        <v>100331.45862026</v>
      </c>
      <c r="K43" s="255">
        <v>9633.0004507377998</v>
      </c>
      <c r="L43" s="255">
        <v>1.31172981185587</v>
      </c>
      <c r="M43" s="249">
        <v>438.80400724729702</v>
      </c>
      <c r="N43" s="255">
        <v>50.628244288413597</v>
      </c>
      <c r="O43" s="255">
        <v>0</v>
      </c>
      <c r="P43" s="249">
        <v>10896.951200218</v>
      </c>
      <c r="Q43" s="255">
        <v>1541.7201995405901</v>
      </c>
      <c r="R43" s="255">
        <v>0.17855661970939299</v>
      </c>
      <c r="S43" s="249">
        <v>331615.76454836701</v>
      </c>
      <c r="T43" s="255">
        <v>64191.698744577101</v>
      </c>
      <c r="U43" s="255">
        <v>198.300551802732</v>
      </c>
      <c r="V43" s="249">
        <v>408.783649024721</v>
      </c>
      <c r="W43" s="255">
        <v>69.393994212771503</v>
      </c>
      <c r="X43" s="255">
        <v>3.9187320008444102</v>
      </c>
      <c r="Y43" s="249">
        <v>605.15430016500102</v>
      </c>
      <c r="Z43" s="255">
        <v>109.646984524448</v>
      </c>
      <c r="AA43" s="255">
        <v>23.970091292193398</v>
      </c>
      <c r="AB43" s="249">
        <v>264.93827929531398</v>
      </c>
      <c r="AC43" s="255">
        <v>148.827684458287</v>
      </c>
      <c r="AD43" s="255">
        <v>42.039725036273403</v>
      </c>
      <c r="AE43" s="249">
        <v>780.37062954048599</v>
      </c>
      <c r="AF43" s="255">
        <v>246.093938482037</v>
      </c>
      <c r="AG43" s="255">
        <v>25.087244754859402</v>
      </c>
      <c r="AH43" s="249">
        <v>457.67412888937002</v>
      </c>
      <c r="AI43" s="255">
        <v>21.6022559054868</v>
      </c>
      <c r="AJ43" s="255">
        <v>9.7529567233445497E-2</v>
      </c>
      <c r="AK43" s="249">
        <v>457.58750792484</v>
      </c>
      <c r="AL43" s="255">
        <v>50.466710067556697</v>
      </c>
      <c r="AM43" s="255">
        <v>0.16444517317684301</v>
      </c>
      <c r="AN43" s="249">
        <v>449.39921929184101</v>
      </c>
      <c r="AO43" s="255">
        <v>65.296256201668896</v>
      </c>
      <c r="AP43" s="255">
        <v>2.0401214313523899E-2</v>
      </c>
      <c r="AQ43" s="249">
        <v>407.97316914008098</v>
      </c>
      <c r="AR43" s="255">
        <v>68.970849366587103</v>
      </c>
      <c r="AS43" s="255">
        <v>0.36799268250283701</v>
      </c>
      <c r="AT43" s="249">
        <v>443.432008960102</v>
      </c>
      <c r="AU43" s="255">
        <v>76.880913317498695</v>
      </c>
      <c r="AV43" s="255">
        <v>0.35645442791700499</v>
      </c>
      <c r="AW43" s="249">
        <v>456.69890240861798</v>
      </c>
      <c r="AX43" s="255">
        <v>71.631198587518199</v>
      </c>
      <c r="AY43" s="255">
        <v>0.33127098818880502</v>
      </c>
      <c r="AZ43" s="249">
        <v>459.019707572306</v>
      </c>
      <c r="BA43" s="255">
        <v>62.331464507216602</v>
      </c>
      <c r="BB43" s="255">
        <v>1.3498165805334801</v>
      </c>
      <c r="BC43" s="249">
        <v>406.377177156789</v>
      </c>
      <c r="BD43" s="255">
        <v>46.641801297374599</v>
      </c>
      <c r="BE43" s="255">
        <v>1.3284259002844001E-2</v>
      </c>
      <c r="BF43" s="249">
        <v>453.71300511681102</v>
      </c>
      <c r="BG43" s="255">
        <v>41.500173014575701</v>
      </c>
      <c r="BH43" s="255">
        <v>8.6873335850034594E-2</v>
      </c>
      <c r="BI43" s="249">
        <v>434.67968418801399</v>
      </c>
      <c r="BJ43" s="255">
        <v>34.057731891508297</v>
      </c>
      <c r="BK43" s="255">
        <v>7.7614557482522703E-2</v>
      </c>
      <c r="BL43" s="249">
        <v>462.630641832447</v>
      </c>
      <c r="BM43" s="255">
        <v>47.437946521289398</v>
      </c>
      <c r="BN43" s="255">
        <v>9.4294330640190202E-2</v>
      </c>
      <c r="BO43" s="249">
        <v>432.50583595598698</v>
      </c>
      <c r="BP43" s="255">
        <v>45.194368351770997</v>
      </c>
      <c r="BQ43" s="255">
        <v>2.42106578175432E-2</v>
      </c>
      <c r="BR43" s="249">
        <v>455.20457439509198</v>
      </c>
      <c r="BS43" s="255">
        <v>62.576849870000501</v>
      </c>
      <c r="BT43" s="255">
        <v>7.9507260945218206E-2</v>
      </c>
      <c r="BU43" s="249">
        <v>325.27267257017797</v>
      </c>
      <c r="BV43" s="255">
        <v>56.309875242651103</v>
      </c>
      <c r="BW43" s="255">
        <v>2.6903570251697002E-2</v>
      </c>
      <c r="BX43" s="249">
        <v>430.86143144596298</v>
      </c>
      <c r="BY43" s="255">
        <v>81.027937755778794</v>
      </c>
      <c r="BZ43" s="255">
        <v>0.83777330848218001</v>
      </c>
      <c r="CA43" s="249">
        <v>517.97798056803299</v>
      </c>
      <c r="CB43" s="255">
        <v>87.883053885312904</v>
      </c>
      <c r="CC43" s="255">
        <v>8.3486624490240208E-3</v>
      </c>
      <c r="CD43" s="249">
        <v>465.76872878264402</v>
      </c>
      <c r="CE43" s="255">
        <v>63.863897669686203</v>
      </c>
      <c r="CF43" s="255">
        <v>0</v>
      </c>
      <c r="CG43" s="249">
        <v>451.81080772146203</v>
      </c>
      <c r="CH43" s="255">
        <v>48.847143900507803</v>
      </c>
      <c r="CI43" s="255">
        <v>4.9373073376120097E-3</v>
      </c>
      <c r="CJ43" s="249">
        <v>468.91892009741798</v>
      </c>
      <c r="CK43" s="255">
        <v>42.409141470791702</v>
      </c>
      <c r="CL43" s="255">
        <v>2.7083434649089202E-3</v>
      </c>
      <c r="CM43" s="249">
        <v>422.03828558314802</v>
      </c>
      <c r="CN43" s="255">
        <v>36.101358147622499</v>
      </c>
      <c r="CO43" s="255">
        <v>1.4466926499563E-2</v>
      </c>
      <c r="CP43" s="249">
        <v>434.576759382278</v>
      </c>
      <c r="CQ43" s="255">
        <v>41.424040233447499</v>
      </c>
      <c r="CR43" s="255">
        <v>1.7887147601214601E-2</v>
      </c>
      <c r="CS43" s="249">
        <v>396.004654986368</v>
      </c>
      <c r="CT43" s="255">
        <v>46.734666443842698</v>
      </c>
      <c r="CU43" s="255">
        <v>1.3091222183042499E-2</v>
      </c>
      <c r="CV43" s="249">
        <v>458.77068831922003</v>
      </c>
      <c r="CW43" s="255">
        <v>68.881209958050206</v>
      </c>
      <c r="CX43" s="255">
        <v>1.6288704605362199E-2</v>
      </c>
      <c r="CY43" s="249">
        <v>450.39129566701502</v>
      </c>
      <c r="CZ43" s="255">
        <v>78.564730614098707</v>
      </c>
      <c r="DA43" s="255">
        <v>0</v>
      </c>
      <c r="DB43" s="249">
        <v>461.54132866862102</v>
      </c>
      <c r="DC43" s="255">
        <v>80.682398944517402</v>
      </c>
      <c r="DD43" s="255">
        <v>0</v>
      </c>
      <c r="DE43" s="249">
        <v>455.21452049757397</v>
      </c>
      <c r="DF43" s="255">
        <v>79.629913164986505</v>
      </c>
      <c r="DG43" s="255">
        <v>0</v>
      </c>
      <c r="DH43" s="249">
        <v>442.43434612812001</v>
      </c>
      <c r="DI43" s="255">
        <v>60.1077623231145</v>
      </c>
      <c r="DJ43" s="255">
        <v>8.55239197264312E-3</v>
      </c>
      <c r="DK43" s="249">
        <v>462.00336417019201</v>
      </c>
      <c r="DL43" s="255">
        <v>45.177077754257297</v>
      </c>
      <c r="DM43" s="255">
        <v>0</v>
      </c>
      <c r="DN43" s="249">
        <v>452.14476533980297</v>
      </c>
      <c r="DO43" s="255">
        <v>34.766441728110102</v>
      </c>
      <c r="DP43" s="255">
        <v>0</v>
      </c>
      <c r="DQ43" s="249">
        <v>456.65794687855998</v>
      </c>
      <c r="DR43" s="255">
        <v>34.888793881609303</v>
      </c>
      <c r="DS43" s="255">
        <v>1.1085031298893801E-2</v>
      </c>
      <c r="DT43" s="249">
        <v>445.23476207888001</v>
      </c>
      <c r="DU43" s="255">
        <v>33.8461430076281</v>
      </c>
      <c r="DV43" s="255">
        <v>0</v>
      </c>
      <c r="DW43" s="249">
        <v>446.89652546552003</v>
      </c>
      <c r="DX43" s="255">
        <v>49.044039873786701</v>
      </c>
      <c r="DY43" s="255">
        <v>0</v>
      </c>
      <c r="DZ43" s="249">
        <v>458.89132690575201</v>
      </c>
      <c r="EA43" s="255">
        <v>69.130507207240001</v>
      </c>
      <c r="EB43" s="255">
        <v>0</v>
      </c>
      <c r="EC43" s="249">
        <v>466.464204148357</v>
      </c>
      <c r="ED43" s="255">
        <v>76.595305848559406</v>
      </c>
      <c r="EE43" s="255">
        <v>0</v>
      </c>
      <c r="EF43" s="249">
        <v>442.73035290834702</v>
      </c>
      <c r="EG43" s="255">
        <v>79.023511681179997</v>
      </c>
      <c r="EH43" s="255">
        <v>0</v>
      </c>
      <c r="EI43" s="249">
        <v>462.05914786001603</v>
      </c>
      <c r="EJ43" s="255">
        <v>76.084598279850596</v>
      </c>
      <c r="EK43" s="255">
        <v>0</v>
      </c>
      <c r="EL43" s="249">
        <v>451.62204701946899</v>
      </c>
      <c r="EM43" s="255">
        <v>58.609059232098303</v>
      </c>
      <c r="EN43" s="255">
        <v>0</v>
      </c>
      <c r="EO43" s="249">
        <v>453.27025713470499</v>
      </c>
      <c r="EP43" s="255">
        <v>49.292698388607199</v>
      </c>
      <c r="EQ43" s="255">
        <v>7.1675000483253804E-3</v>
      </c>
      <c r="ER43" s="249">
        <v>428.68790402019198</v>
      </c>
      <c r="ES43" s="255">
        <v>33.663467254310198</v>
      </c>
      <c r="ET43" s="255">
        <v>4.5638879763895803E-3</v>
      </c>
      <c r="EU43" s="249">
        <v>384.34972975820199</v>
      </c>
      <c r="EV43" s="255">
        <v>28.777809132176799</v>
      </c>
      <c r="EW43" s="255">
        <v>4.3427168421195901E-3</v>
      </c>
      <c r="EX43" s="249">
        <v>468.27990750831901</v>
      </c>
      <c r="EY43" s="255">
        <v>39.345230309624803</v>
      </c>
      <c r="EZ43" s="255">
        <v>0</v>
      </c>
      <c r="FA43" s="249">
        <v>468.32607967333502</v>
      </c>
      <c r="FB43" s="255">
        <v>56.071814266743701</v>
      </c>
      <c r="FC43" s="255">
        <v>0</v>
      </c>
    </row>
    <row r="44" spans="2:159">
      <c r="B44" s="73" t="s">
        <v>793</v>
      </c>
      <c r="C44" s="42" t="s">
        <v>798</v>
      </c>
      <c r="D44" s="249">
        <v>470.40081411845398</v>
      </c>
      <c r="E44" s="255">
        <v>38.062190034363802</v>
      </c>
      <c r="F44" s="255">
        <v>0.99408217872344096</v>
      </c>
      <c r="G44" s="249">
        <v>341.936786763979</v>
      </c>
      <c r="H44" s="255">
        <v>42.075404489796497</v>
      </c>
      <c r="I44" s="255">
        <v>0.96025550838281704</v>
      </c>
      <c r="J44" s="249">
        <v>98759.870278404196</v>
      </c>
      <c r="K44" s="255">
        <v>8897.5691062120604</v>
      </c>
      <c r="L44" s="255">
        <v>8.8829223456885398</v>
      </c>
      <c r="M44" s="249">
        <v>426.68798823481097</v>
      </c>
      <c r="N44" s="255">
        <v>51.924211782684402</v>
      </c>
      <c r="O44" s="255">
        <v>3.4993767063864097E-2</v>
      </c>
      <c r="P44" s="249">
        <v>10812.979242655099</v>
      </c>
      <c r="Q44" s="255">
        <v>1391.7555032973</v>
      </c>
      <c r="R44" s="255">
        <v>0.13823548845470399</v>
      </c>
      <c r="S44" s="249">
        <v>326555.04262179398</v>
      </c>
      <c r="T44" s="255">
        <v>56517.971563863597</v>
      </c>
      <c r="U44" s="255">
        <v>164.69363671306601</v>
      </c>
      <c r="V44" s="249">
        <v>419.05843772993398</v>
      </c>
      <c r="W44" s="255">
        <v>73.479596593381999</v>
      </c>
      <c r="X44" s="255">
        <v>3.5198093858577399</v>
      </c>
      <c r="Y44" s="249">
        <v>547.08103976044504</v>
      </c>
      <c r="Z44" s="255">
        <v>110.58121263301</v>
      </c>
      <c r="AA44" s="255">
        <v>16.747610072953201</v>
      </c>
      <c r="AB44" s="249">
        <v>265.67937726858298</v>
      </c>
      <c r="AC44" s="255">
        <v>130.95354852339199</v>
      </c>
      <c r="AD44" s="255">
        <v>37.1617616388044</v>
      </c>
      <c r="AE44" s="249">
        <v>420.25317503087803</v>
      </c>
      <c r="AF44" s="255">
        <v>75.015123113551596</v>
      </c>
      <c r="AG44" s="255">
        <v>139.876284704433</v>
      </c>
      <c r="AH44" s="249">
        <v>457.21770750452299</v>
      </c>
      <c r="AI44" s="255">
        <v>23.5294877883867</v>
      </c>
      <c r="AJ44" s="255">
        <v>8.7505702562145099E-2</v>
      </c>
      <c r="AK44" s="249">
        <v>453.82695516582601</v>
      </c>
      <c r="AL44" s="255">
        <v>52.104419618682499</v>
      </c>
      <c r="AM44" s="255">
        <v>0.21545896497473899</v>
      </c>
      <c r="AN44" s="249">
        <v>454.06996786080202</v>
      </c>
      <c r="AO44" s="255">
        <v>66.368354560944695</v>
      </c>
      <c r="AP44" s="255">
        <v>1.7160519784533101E-2</v>
      </c>
      <c r="AQ44" s="249">
        <v>413.52509385964697</v>
      </c>
      <c r="AR44" s="255">
        <v>75.028454662440495</v>
      </c>
      <c r="AS44" s="255">
        <v>0.37060957313256698</v>
      </c>
      <c r="AT44" s="249">
        <v>447.844929041596</v>
      </c>
      <c r="AU44" s="255">
        <v>77.068730172129094</v>
      </c>
      <c r="AV44" s="255">
        <v>0.28887390285188602</v>
      </c>
      <c r="AW44" s="249">
        <v>461.48705042847001</v>
      </c>
      <c r="AX44" s="255">
        <v>72.738498213673296</v>
      </c>
      <c r="AY44" s="255">
        <v>0.27911791312280598</v>
      </c>
      <c r="AZ44" s="249">
        <v>458.72304053566103</v>
      </c>
      <c r="BA44" s="255">
        <v>77.063949110125094</v>
      </c>
      <c r="BB44" s="255">
        <v>1.2453114230498801</v>
      </c>
      <c r="BC44" s="249">
        <v>410.73191540716198</v>
      </c>
      <c r="BD44" s="255">
        <v>44.005622862372498</v>
      </c>
      <c r="BE44" s="255">
        <v>1.22089363500074E-2</v>
      </c>
      <c r="BF44" s="249">
        <v>460.79541191446702</v>
      </c>
      <c r="BG44" s="255">
        <v>43.4001465266103</v>
      </c>
      <c r="BH44" s="255">
        <v>7.6456241379190396E-2</v>
      </c>
      <c r="BI44" s="249">
        <v>452.41722078182698</v>
      </c>
      <c r="BJ44" s="255">
        <v>48.114521764984403</v>
      </c>
      <c r="BK44" s="255">
        <v>0.10174094701064899</v>
      </c>
      <c r="BL44" s="249">
        <v>462.224386296521</v>
      </c>
      <c r="BM44" s="255">
        <v>40.990726168497098</v>
      </c>
      <c r="BN44" s="255">
        <v>0.109313843270719</v>
      </c>
      <c r="BO44" s="249">
        <v>435.675216465088</v>
      </c>
      <c r="BP44" s="255">
        <v>47.019829110633196</v>
      </c>
      <c r="BQ44" s="255">
        <v>2.92421363172587E-2</v>
      </c>
      <c r="BR44" s="249">
        <v>445.27255065056897</v>
      </c>
      <c r="BS44" s="255">
        <v>65.932382642154295</v>
      </c>
      <c r="BT44" s="255">
        <v>0.14817282561806799</v>
      </c>
      <c r="BU44" s="249">
        <v>327.69465966412798</v>
      </c>
      <c r="BV44" s="255">
        <v>56.512489030338401</v>
      </c>
      <c r="BW44" s="255">
        <v>0.136641150555946</v>
      </c>
      <c r="BX44" s="249">
        <v>422.06845562620498</v>
      </c>
      <c r="BY44" s="255">
        <v>77.1751777606963</v>
      </c>
      <c r="BZ44" s="255">
        <v>4.8019725105914803</v>
      </c>
      <c r="CA44" s="249">
        <v>516.02193582231303</v>
      </c>
      <c r="CB44" s="255">
        <v>82.3017186275043</v>
      </c>
      <c r="CC44" s="255">
        <v>8.5014330417356905E-3</v>
      </c>
      <c r="CD44" s="249">
        <v>461.23673144600701</v>
      </c>
      <c r="CE44" s="255">
        <v>59.688352720646797</v>
      </c>
      <c r="CF44" s="255">
        <v>3.78131458277234E-3</v>
      </c>
      <c r="CG44" s="249">
        <v>447.31398389058398</v>
      </c>
      <c r="CH44" s="255">
        <v>47.002308520259199</v>
      </c>
      <c r="CI44" s="255">
        <v>4.50972062187752E-3</v>
      </c>
      <c r="CJ44" s="249">
        <v>465.84914914518203</v>
      </c>
      <c r="CK44" s="255">
        <v>49.5166604180408</v>
      </c>
      <c r="CL44" s="255">
        <v>0</v>
      </c>
      <c r="CM44" s="249">
        <v>413.60985783194798</v>
      </c>
      <c r="CN44" s="255">
        <v>44.0851860422991</v>
      </c>
      <c r="CO44" s="255">
        <v>0</v>
      </c>
      <c r="CP44" s="249">
        <v>431.14480574174002</v>
      </c>
      <c r="CQ44" s="255">
        <v>48.803753175416098</v>
      </c>
      <c r="CR44" s="255">
        <v>5.3295842953036403E-2</v>
      </c>
      <c r="CS44" s="249">
        <v>398.24313444353999</v>
      </c>
      <c r="CT44" s="255">
        <v>44.450775737174403</v>
      </c>
      <c r="CU44" s="255">
        <v>3.7120043327137198E-2</v>
      </c>
      <c r="CV44" s="249">
        <v>449.05278991400002</v>
      </c>
      <c r="CW44" s="255">
        <v>70.430029170758004</v>
      </c>
      <c r="CX44" s="255">
        <v>0</v>
      </c>
      <c r="CY44" s="249">
        <v>437.20233996228802</v>
      </c>
      <c r="CZ44" s="255">
        <v>66.338933268070903</v>
      </c>
      <c r="DA44" s="255">
        <v>0</v>
      </c>
      <c r="DB44" s="249">
        <v>448.94633933606298</v>
      </c>
      <c r="DC44" s="255">
        <v>80.050845549748303</v>
      </c>
      <c r="DD44" s="255">
        <v>0</v>
      </c>
      <c r="DE44" s="249">
        <v>446.11169024176502</v>
      </c>
      <c r="DF44" s="255">
        <v>69.792047211093106</v>
      </c>
      <c r="DG44" s="255">
        <v>0</v>
      </c>
      <c r="DH44" s="249">
        <v>422.12365183220498</v>
      </c>
      <c r="DI44" s="255">
        <v>56.589975160714303</v>
      </c>
      <c r="DJ44" s="255">
        <v>7.8065886509923596E-3</v>
      </c>
      <c r="DK44" s="249">
        <v>442.15138342161202</v>
      </c>
      <c r="DL44" s="255">
        <v>62.958824063307702</v>
      </c>
      <c r="DM44" s="255">
        <v>0</v>
      </c>
      <c r="DN44" s="249">
        <v>442.14280349837998</v>
      </c>
      <c r="DO44" s="255">
        <v>44.588143045946097</v>
      </c>
      <c r="DP44" s="255">
        <v>3.26155872837328E-3</v>
      </c>
      <c r="DQ44" s="249">
        <v>442.44133620987702</v>
      </c>
      <c r="DR44" s="255">
        <v>43.540780191249098</v>
      </c>
      <c r="DS44" s="255">
        <v>0</v>
      </c>
      <c r="DT44" s="249">
        <v>430.99824375320497</v>
      </c>
      <c r="DU44" s="255">
        <v>36.576555228325397</v>
      </c>
      <c r="DV44" s="255">
        <v>0</v>
      </c>
      <c r="DW44" s="249">
        <v>432.25035053536101</v>
      </c>
      <c r="DX44" s="255">
        <v>46.041749994833097</v>
      </c>
      <c r="DY44" s="255">
        <v>0</v>
      </c>
      <c r="DZ44" s="249">
        <v>447.063181843623</v>
      </c>
      <c r="EA44" s="255">
        <v>49.959370357230803</v>
      </c>
      <c r="EB44" s="255">
        <v>0</v>
      </c>
      <c r="EC44" s="249">
        <v>452.515868985601</v>
      </c>
      <c r="ED44" s="255">
        <v>67.162762076485393</v>
      </c>
      <c r="EE44" s="255">
        <v>4.1465556285913601E-3</v>
      </c>
      <c r="EF44" s="249">
        <v>430.40967278942202</v>
      </c>
      <c r="EG44" s="255">
        <v>68.642529314104806</v>
      </c>
      <c r="EH44" s="255">
        <v>0</v>
      </c>
      <c r="EI44" s="249">
        <v>443.13391418961402</v>
      </c>
      <c r="EJ44" s="255">
        <v>68.628438095746404</v>
      </c>
      <c r="EK44" s="255">
        <v>0</v>
      </c>
      <c r="EL44" s="249">
        <v>430.56921218584301</v>
      </c>
      <c r="EM44" s="255">
        <v>57.987350200538202</v>
      </c>
      <c r="EN44" s="255">
        <v>0</v>
      </c>
      <c r="EO44" s="249">
        <v>438.19940574505802</v>
      </c>
      <c r="EP44" s="255">
        <v>45.996369160642303</v>
      </c>
      <c r="EQ44" s="255">
        <v>6.5455367049877403E-3</v>
      </c>
      <c r="ER44" s="249">
        <v>415.87166926044102</v>
      </c>
      <c r="ES44" s="255">
        <v>48.926378499440503</v>
      </c>
      <c r="ET44" s="255">
        <v>7.2245942540514699E-3</v>
      </c>
      <c r="EU44" s="249">
        <v>379.524828436804</v>
      </c>
      <c r="EV44" s="255">
        <v>37.308117460063599</v>
      </c>
      <c r="EW44" s="255">
        <v>9.0970143948870905E-3</v>
      </c>
      <c r="EX44" s="249">
        <v>440.43684481580999</v>
      </c>
      <c r="EY44" s="255">
        <v>45.551870381562502</v>
      </c>
      <c r="EZ44" s="255">
        <v>0</v>
      </c>
      <c r="FA44" s="249">
        <v>451.44404304308699</v>
      </c>
      <c r="FB44" s="255">
        <v>54.741957367696699</v>
      </c>
      <c r="FC44" s="255">
        <v>0</v>
      </c>
    </row>
    <row r="45" spans="2:159">
      <c r="B45" s="73" t="s">
        <v>793</v>
      </c>
      <c r="C45" s="251" t="s">
        <v>800</v>
      </c>
      <c r="D45" s="254">
        <v>467.47790617498703</v>
      </c>
      <c r="E45" s="256">
        <v>29.116568621695599</v>
      </c>
      <c r="F45" s="256">
        <v>0.78455066551837604</v>
      </c>
      <c r="G45" s="254">
        <v>352.44628952843601</v>
      </c>
      <c r="H45" s="256">
        <v>49.523588710962599</v>
      </c>
      <c r="I45" s="256">
        <v>0.77697961354004896</v>
      </c>
      <c r="J45" s="254">
        <v>99467.9623898594</v>
      </c>
      <c r="K45" s="256">
        <v>9344.2514215686097</v>
      </c>
      <c r="L45" s="256">
        <v>2.7352840271228902</v>
      </c>
      <c r="M45" s="254">
        <v>432.08097243401198</v>
      </c>
      <c r="N45" s="256">
        <v>61.9466354552236</v>
      </c>
      <c r="O45" s="256">
        <v>7.5234065427369198E-2</v>
      </c>
      <c r="P45" s="254">
        <v>10746.5382957767</v>
      </c>
      <c r="Q45" s="256">
        <v>1575.5661030618501</v>
      </c>
      <c r="R45" s="256">
        <v>0.13981785872087399</v>
      </c>
      <c r="S45" s="254">
        <v>325984.81057243701</v>
      </c>
      <c r="T45" s="256">
        <v>62265.485243818199</v>
      </c>
      <c r="U45" s="256">
        <v>80.036364405191904</v>
      </c>
      <c r="V45" s="254">
        <v>411.55470134973802</v>
      </c>
      <c r="W45" s="256">
        <v>76.196920212385805</v>
      </c>
      <c r="X45" s="256">
        <v>3.0955118016909999</v>
      </c>
      <c r="Y45" s="254">
        <v>579.13291423174803</v>
      </c>
      <c r="Z45" s="256">
        <v>129.08745901998901</v>
      </c>
      <c r="AA45" s="256">
        <v>18.815615789093499</v>
      </c>
      <c r="AB45" s="254">
        <v>283.60430515655901</v>
      </c>
      <c r="AC45" s="256">
        <v>150.60617659040599</v>
      </c>
      <c r="AD45" s="256">
        <v>39.708243700299597</v>
      </c>
      <c r="AE45" s="254">
        <v>510.79101262777198</v>
      </c>
      <c r="AF45" s="256">
        <v>107.469538794749</v>
      </c>
      <c r="AG45" s="256">
        <v>25.1348134725962</v>
      </c>
      <c r="AH45" s="254">
        <v>452.68323751753297</v>
      </c>
      <c r="AI45" s="256">
        <v>23.215979626946599</v>
      </c>
      <c r="AJ45" s="256">
        <v>0.123277646154326</v>
      </c>
      <c r="AK45" s="254">
        <v>449.21586024120103</v>
      </c>
      <c r="AL45" s="256">
        <v>48.337940052515101</v>
      </c>
      <c r="AM45" s="256">
        <v>0.162315159506357</v>
      </c>
      <c r="AN45" s="254">
        <v>448.32682797514298</v>
      </c>
      <c r="AO45" s="256">
        <v>62.186983672371497</v>
      </c>
      <c r="AP45" s="256">
        <v>1.9561253755377199E-2</v>
      </c>
      <c r="AQ45" s="254">
        <v>405.64950167450399</v>
      </c>
      <c r="AR45" s="256">
        <v>68.291822921113294</v>
      </c>
      <c r="AS45" s="256">
        <v>0.337682514849523</v>
      </c>
      <c r="AT45" s="254">
        <v>441.94252222895301</v>
      </c>
      <c r="AU45" s="256">
        <v>82.617017080632905</v>
      </c>
      <c r="AV45" s="256">
        <v>0.24163104221373899</v>
      </c>
      <c r="AW45" s="254">
        <v>456.489569294543</v>
      </c>
      <c r="AX45" s="256">
        <v>78.586399276387993</v>
      </c>
      <c r="AY45" s="256">
        <v>0.37648731120707601</v>
      </c>
      <c r="AZ45" s="254">
        <v>457.131124220186</v>
      </c>
      <c r="BA45" s="256">
        <v>72.971058528336997</v>
      </c>
      <c r="BB45" s="256">
        <v>2.0314925921878801</v>
      </c>
      <c r="BC45" s="254">
        <v>410.86379405673699</v>
      </c>
      <c r="BD45" s="256">
        <v>44.985164752680099</v>
      </c>
      <c r="BE45" s="256">
        <v>1.45044756944005E-2</v>
      </c>
      <c r="BF45" s="254">
        <v>459.513477543958</v>
      </c>
      <c r="BG45" s="256">
        <v>40.055856214368099</v>
      </c>
      <c r="BH45" s="256">
        <v>9.0891010446965598E-2</v>
      </c>
      <c r="BI45" s="254">
        <v>440.12385641615799</v>
      </c>
      <c r="BJ45" s="256">
        <v>40.675172797403597</v>
      </c>
      <c r="BK45" s="256">
        <v>7.4526727048496402E-2</v>
      </c>
      <c r="BL45" s="254">
        <v>457.40284913783</v>
      </c>
      <c r="BM45" s="256">
        <v>48.299282647757899</v>
      </c>
      <c r="BN45" s="256">
        <v>9.5380526385097905E-2</v>
      </c>
      <c r="BO45" s="254">
        <v>431.42303646911</v>
      </c>
      <c r="BP45" s="256">
        <v>54.253193887819499</v>
      </c>
      <c r="BQ45" s="256">
        <v>2.7066000777464599E-2</v>
      </c>
      <c r="BR45" s="254">
        <v>444.541404558978</v>
      </c>
      <c r="BS45" s="256">
        <v>65.567587602659501</v>
      </c>
      <c r="BT45" s="256">
        <v>0.12238609392128801</v>
      </c>
      <c r="BU45" s="254">
        <v>323.70456003115999</v>
      </c>
      <c r="BV45" s="256">
        <v>54.714565276656401</v>
      </c>
      <c r="BW45" s="256">
        <v>6.20168344299378E-2</v>
      </c>
      <c r="BX45" s="254">
        <v>425.84579347345903</v>
      </c>
      <c r="BY45" s="256">
        <v>78.6456519674243</v>
      </c>
      <c r="BZ45" s="256">
        <v>0.86384354539589303</v>
      </c>
      <c r="CA45" s="254">
        <v>514.38106684955903</v>
      </c>
      <c r="CB45" s="256">
        <v>82.578998847652002</v>
      </c>
      <c r="CC45" s="256">
        <v>1.1200705217095E-2</v>
      </c>
      <c r="CD45" s="254">
        <v>460.79249131658798</v>
      </c>
      <c r="CE45" s="256">
        <v>71.269850465931398</v>
      </c>
      <c r="CF45" s="256">
        <v>0</v>
      </c>
      <c r="CG45" s="254">
        <v>446.75149902434498</v>
      </c>
      <c r="CH45" s="256">
        <v>52.922067727419098</v>
      </c>
      <c r="CI45" s="256">
        <v>0</v>
      </c>
      <c r="CJ45" s="254">
        <v>463.29776312982398</v>
      </c>
      <c r="CK45" s="256">
        <v>40.948976350868499</v>
      </c>
      <c r="CL45" s="256">
        <v>0</v>
      </c>
      <c r="CM45" s="254">
        <v>416.54858757950501</v>
      </c>
      <c r="CN45" s="256">
        <v>29.362982933333999</v>
      </c>
      <c r="CO45" s="256">
        <v>0</v>
      </c>
      <c r="CP45" s="254">
        <v>428.28930817346998</v>
      </c>
      <c r="CQ45" s="256">
        <v>37.450299811045497</v>
      </c>
      <c r="CR45" s="256">
        <v>2.49739524589652E-2</v>
      </c>
      <c r="CS45" s="254">
        <v>394.87601473734799</v>
      </c>
      <c r="CT45" s="256">
        <v>44.0768329598476</v>
      </c>
      <c r="CU45" s="256">
        <v>1.7868623765205701E-2</v>
      </c>
      <c r="CV45" s="254">
        <v>450.84539771364302</v>
      </c>
      <c r="CW45" s="256">
        <v>69.877194667634896</v>
      </c>
      <c r="CX45" s="256">
        <v>0</v>
      </c>
      <c r="CY45" s="254">
        <v>438.34823523712902</v>
      </c>
      <c r="CZ45" s="256">
        <v>72.099288139870694</v>
      </c>
      <c r="DA45" s="256">
        <v>0</v>
      </c>
      <c r="DB45" s="254">
        <v>451.97377873592399</v>
      </c>
      <c r="DC45" s="256">
        <v>77.368149882874107</v>
      </c>
      <c r="DD45" s="256">
        <v>1.88327531531175E-3</v>
      </c>
      <c r="DE45" s="254">
        <v>446.59204434060098</v>
      </c>
      <c r="DF45" s="256">
        <v>77.536235202714195</v>
      </c>
      <c r="DG45" s="256">
        <v>0</v>
      </c>
      <c r="DH45" s="254">
        <v>429.89700450257698</v>
      </c>
      <c r="DI45" s="256">
        <v>65.897468783092805</v>
      </c>
      <c r="DJ45" s="256">
        <v>0</v>
      </c>
      <c r="DK45" s="254">
        <v>452.42967912764902</v>
      </c>
      <c r="DL45" s="256">
        <v>48.264148415539502</v>
      </c>
      <c r="DM45" s="256">
        <v>0</v>
      </c>
      <c r="DN45" s="254">
        <v>446.44284214662201</v>
      </c>
      <c r="DO45" s="256">
        <v>39.922654823843096</v>
      </c>
      <c r="DP45" s="256">
        <v>0</v>
      </c>
      <c r="DQ45" s="254">
        <v>448.26821230219798</v>
      </c>
      <c r="DR45" s="256">
        <v>34.915530623322198</v>
      </c>
      <c r="DS45" s="256">
        <v>0</v>
      </c>
      <c r="DT45" s="254">
        <v>436.19221286513903</v>
      </c>
      <c r="DU45" s="256">
        <v>45.082745941380402</v>
      </c>
      <c r="DV45" s="256">
        <v>0</v>
      </c>
      <c r="DW45" s="254">
        <v>435.69329865397202</v>
      </c>
      <c r="DX45" s="256">
        <v>57.219150059355897</v>
      </c>
      <c r="DY45" s="256">
        <v>0</v>
      </c>
      <c r="DZ45" s="254">
        <v>447.22460921887898</v>
      </c>
      <c r="EA45" s="256">
        <v>67.079988453718201</v>
      </c>
      <c r="EB45" s="256">
        <v>0</v>
      </c>
      <c r="EC45" s="254">
        <v>452.69375394935599</v>
      </c>
      <c r="ED45" s="256">
        <v>70.577208621066205</v>
      </c>
      <c r="EE45" s="256">
        <v>0</v>
      </c>
      <c r="EF45" s="254">
        <v>435.19816095839298</v>
      </c>
      <c r="EG45" s="256">
        <v>70.443320548471803</v>
      </c>
      <c r="EH45" s="256">
        <v>0</v>
      </c>
      <c r="EI45" s="254">
        <v>449.87885289819599</v>
      </c>
      <c r="EJ45" s="256">
        <v>63.461533829686999</v>
      </c>
      <c r="EK45" s="256">
        <v>0</v>
      </c>
      <c r="EL45" s="254">
        <v>438.69106215160298</v>
      </c>
      <c r="EM45" s="256">
        <v>58.413542917154402</v>
      </c>
      <c r="EN45" s="256">
        <v>0</v>
      </c>
      <c r="EO45" s="254">
        <v>443.96362916046201</v>
      </c>
      <c r="EP45" s="256">
        <v>48.324619602002898</v>
      </c>
      <c r="EQ45" s="256">
        <v>0</v>
      </c>
      <c r="ER45" s="254">
        <v>427.815250701183</v>
      </c>
      <c r="ES45" s="256">
        <v>38.194070215425498</v>
      </c>
      <c r="ET45" s="256">
        <v>9.4802631147526007E-3</v>
      </c>
      <c r="EU45" s="254">
        <v>385.50356250312598</v>
      </c>
      <c r="EV45" s="256">
        <v>32.483287653826402</v>
      </c>
      <c r="EW45" s="256">
        <v>6.5576231117150099E-3</v>
      </c>
      <c r="EX45" s="254">
        <v>460.405146844108</v>
      </c>
      <c r="EY45" s="256">
        <v>46.067221946653497</v>
      </c>
      <c r="EZ45" s="256">
        <v>0</v>
      </c>
      <c r="FA45" s="254">
        <v>464.92086490285101</v>
      </c>
      <c r="FB45" s="256">
        <v>61.384952296443601</v>
      </c>
      <c r="FC45" s="256">
        <v>0</v>
      </c>
    </row>
    <row r="46" spans="2:159">
      <c r="B46" s="73" t="s">
        <v>793</v>
      </c>
      <c r="C46" s="42" t="s">
        <v>796</v>
      </c>
      <c r="D46" s="257">
        <v>473.70119295265403</v>
      </c>
      <c r="E46" s="258">
        <v>70.726700459115406</v>
      </c>
      <c r="F46" s="258">
        <v>1.14620333136024</v>
      </c>
      <c r="G46" s="257">
        <v>358.16656193533402</v>
      </c>
      <c r="H46" s="258">
        <v>53.861767324309199</v>
      </c>
      <c r="I46" s="258">
        <v>2.1271769698138399</v>
      </c>
      <c r="J46" s="257">
        <v>100247.67116505301</v>
      </c>
      <c r="K46" s="258">
        <v>12450.735041813899</v>
      </c>
      <c r="L46" s="258">
        <v>0.63151182903276604</v>
      </c>
      <c r="M46" s="257">
        <v>436.15411428917002</v>
      </c>
      <c r="N46" s="258">
        <v>55.705301365584504</v>
      </c>
      <c r="O46" s="258">
        <v>0.100039741526857</v>
      </c>
      <c r="P46" s="257">
        <v>10865.1769267116</v>
      </c>
      <c r="Q46" s="258">
        <v>1359.5439992110801</v>
      </c>
      <c r="R46" s="258">
        <v>0.36288301403675099</v>
      </c>
      <c r="S46" s="257">
        <v>331191.92766697903</v>
      </c>
      <c r="T46" s="258">
        <v>39111.500146945698</v>
      </c>
      <c r="U46" s="258">
        <v>223.07409502744801</v>
      </c>
      <c r="V46" s="257">
        <v>415.07278830356302</v>
      </c>
      <c r="W46" s="258">
        <v>51.507047946966203</v>
      </c>
      <c r="X46" s="258">
        <v>5.2050043533342896</v>
      </c>
      <c r="Y46" s="257">
        <v>570.05470088271704</v>
      </c>
      <c r="Z46" s="258">
        <v>147.800291386239</v>
      </c>
      <c r="AA46" s="258">
        <v>35.176376454765403</v>
      </c>
      <c r="AB46" s="257">
        <v>271.89289382561498</v>
      </c>
      <c r="AC46" s="258">
        <v>133.56209482874499</v>
      </c>
      <c r="AD46" s="258">
        <v>51.277219428048802</v>
      </c>
      <c r="AE46" s="257">
        <v>475.98723058367</v>
      </c>
      <c r="AF46" s="258">
        <v>68.438829606967502</v>
      </c>
      <c r="AG46" s="258">
        <v>4.2437709803315897</v>
      </c>
      <c r="AH46" s="257">
        <v>453.94623809612</v>
      </c>
      <c r="AI46" s="258">
        <v>25.469135555355798</v>
      </c>
      <c r="AJ46" s="258">
        <v>6.1500136068293403E-2</v>
      </c>
      <c r="AK46" s="257">
        <v>458.67038661374897</v>
      </c>
      <c r="AL46" s="258">
        <v>44.5102395808876</v>
      </c>
      <c r="AM46" s="258">
        <v>0.209550077028472</v>
      </c>
      <c r="AN46" s="257">
        <v>458.65916891476598</v>
      </c>
      <c r="AO46" s="258">
        <v>47.276088517185897</v>
      </c>
      <c r="AP46" s="258">
        <v>1.66521611109843E-2</v>
      </c>
      <c r="AQ46" s="257">
        <v>421.93227634315599</v>
      </c>
      <c r="AR46" s="258">
        <v>53.127966729936801</v>
      </c>
      <c r="AS46" s="258">
        <v>0.97948355316781999</v>
      </c>
      <c r="AT46" s="257">
        <v>455.38544429593401</v>
      </c>
      <c r="AU46" s="258">
        <v>53.612600870214997</v>
      </c>
      <c r="AV46" s="258">
        <v>0.30767584946597099</v>
      </c>
      <c r="AW46" s="257">
        <v>469.92689543290902</v>
      </c>
      <c r="AX46" s="258">
        <v>63.716948128268399</v>
      </c>
      <c r="AY46" s="258">
        <v>0.32079673106553303</v>
      </c>
      <c r="AZ46" s="257">
        <v>470.76985963947197</v>
      </c>
      <c r="BA46" s="258">
        <v>61.766164510259998</v>
      </c>
      <c r="BB46" s="258">
        <v>2.41619434924639</v>
      </c>
      <c r="BC46" s="257">
        <v>414.36461671379101</v>
      </c>
      <c r="BD46" s="258">
        <v>52.153436169723101</v>
      </c>
      <c r="BE46" s="258">
        <v>6.0240980022452E-3</v>
      </c>
      <c r="BF46" s="257">
        <v>462.68638597769399</v>
      </c>
      <c r="BG46" s="258">
        <v>56.691024189565802</v>
      </c>
      <c r="BH46" s="258">
        <v>9.8902817038832205E-2</v>
      </c>
      <c r="BI46" s="257">
        <v>441.61690138806</v>
      </c>
      <c r="BJ46" s="258">
        <v>54.780579067262003</v>
      </c>
      <c r="BK46" s="258">
        <v>8.5393499716094598E-2</v>
      </c>
      <c r="BL46" s="257">
        <v>457.01335154547502</v>
      </c>
      <c r="BM46" s="258">
        <v>61.8409603406554</v>
      </c>
      <c r="BN46" s="258">
        <v>0.33507723656057598</v>
      </c>
      <c r="BO46" s="257">
        <v>432.35341248800103</v>
      </c>
      <c r="BP46" s="258">
        <v>58.716484154667597</v>
      </c>
      <c r="BQ46" s="258">
        <v>1.82763213039327E-2</v>
      </c>
      <c r="BR46" s="257">
        <v>443.11160070102198</v>
      </c>
      <c r="BS46" s="258">
        <v>70.396422364504502</v>
      </c>
      <c r="BT46" s="258">
        <v>0.11098281543564099</v>
      </c>
      <c r="BU46" s="257">
        <v>320.890348941534</v>
      </c>
      <c r="BV46" s="258">
        <v>58.994593773668299</v>
      </c>
      <c r="BW46" s="258">
        <v>7.7623820373806995E-2</v>
      </c>
      <c r="BX46" s="257">
        <v>424.87412618732799</v>
      </c>
      <c r="BY46" s="258">
        <v>80.651530631195797</v>
      </c>
      <c r="BZ46" s="258">
        <v>0.496295544733799</v>
      </c>
      <c r="CA46" s="257">
        <v>511.46989309064998</v>
      </c>
      <c r="CB46" s="258">
        <v>100.193242744345</v>
      </c>
      <c r="CC46" s="258">
        <v>5.2711538526705303E-3</v>
      </c>
      <c r="CD46" s="257">
        <v>458.28143421372999</v>
      </c>
      <c r="CE46" s="258">
        <v>81.3777199200034</v>
      </c>
      <c r="CF46" s="258">
        <v>2.45894128659295E-3</v>
      </c>
      <c r="CG46" s="257">
        <v>445.67770075800399</v>
      </c>
      <c r="CH46" s="258">
        <v>83.918569548236306</v>
      </c>
      <c r="CI46" s="258">
        <v>0</v>
      </c>
      <c r="CJ46" s="257">
        <v>462.38061207614197</v>
      </c>
      <c r="CK46" s="258">
        <v>69.8801052597926</v>
      </c>
      <c r="CL46" s="258">
        <v>2.3494687639687701E-3</v>
      </c>
      <c r="CM46" s="257">
        <v>414.59748534653897</v>
      </c>
      <c r="CN46" s="258">
        <v>69.127156055883901</v>
      </c>
      <c r="CO46" s="258">
        <v>1.39697400216713E-2</v>
      </c>
      <c r="CP46" s="257">
        <v>428.68564553005501</v>
      </c>
      <c r="CQ46" s="258">
        <v>63.204472584247803</v>
      </c>
      <c r="CR46" s="258">
        <v>6.8608590886714393E-2</v>
      </c>
      <c r="CS46" s="257">
        <v>395.33518158762098</v>
      </c>
      <c r="CT46" s="258">
        <v>67.308129807658901</v>
      </c>
      <c r="CU46" s="258">
        <v>2.0361203340758301E-2</v>
      </c>
      <c r="CV46" s="257">
        <v>453.65184252536602</v>
      </c>
      <c r="CW46" s="258">
        <v>86.265830644662302</v>
      </c>
      <c r="CX46" s="258">
        <v>3.12226953014903E-2</v>
      </c>
      <c r="CY46" s="257">
        <v>439.60031415775001</v>
      </c>
      <c r="CZ46" s="258">
        <v>77.777637287694304</v>
      </c>
      <c r="DA46" s="258">
        <v>3.2234094544360699E-3</v>
      </c>
      <c r="DB46" s="257">
        <v>454.07846917930198</v>
      </c>
      <c r="DC46" s="258">
        <v>75.404071769775598</v>
      </c>
      <c r="DD46" s="258">
        <v>0</v>
      </c>
      <c r="DE46" s="257">
        <v>448.58791621083799</v>
      </c>
      <c r="DF46" s="258">
        <v>87.974459772135603</v>
      </c>
      <c r="DG46" s="258">
        <v>2.6048988286042699E-3</v>
      </c>
      <c r="DH46" s="257">
        <v>432.119385009871</v>
      </c>
      <c r="DI46" s="258">
        <v>88.457462189105598</v>
      </c>
      <c r="DJ46" s="258">
        <v>0</v>
      </c>
      <c r="DK46" s="257">
        <v>453.336336272133</v>
      </c>
      <c r="DL46" s="258">
        <v>85.760913726943599</v>
      </c>
      <c r="DM46" s="258">
        <v>1.51607769502074E-2</v>
      </c>
      <c r="DN46" s="257">
        <v>447.10542475710702</v>
      </c>
      <c r="DO46" s="258">
        <v>71.235992492793599</v>
      </c>
      <c r="DP46" s="258">
        <v>4.3596536648337798E-3</v>
      </c>
      <c r="DQ46" s="257">
        <v>447.809702403823</v>
      </c>
      <c r="DR46" s="258">
        <v>75.017028542395494</v>
      </c>
      <c r="DS46" s="258">
        <v>1.6034944988633601E-2</v>
      </c>
      <c r="DT46" s="257">
        <v>438.70745190909997</v>
      </c>
      <c r="DU46" s="258">
        <v>69.0212066198375</v>
      </c>
      <c r="DV46" s="258">
        <v>0</v>
      </c>
      <c r="DW46" s="257">
        <v>436.88404483950802</v>
      </c>
      <c r="DX46" s="258">
        <v>75.532318691415995</v>
      </c>
      <c r="DY46" s="258">
        <v>0</v>
      </c>
      <c r="DZ46" s="257">
        <v>451.038555307759</v>
      </c>
      <c r="EA46" s="258">
        <v>82.639097593781102</v>
      </c>
      <c r="EB46" s="258">
        <v>0</v>
      </c>
      <c r="EC46" s="257">
        <v>458.15931130602701</v>
      </c>
      <c r="ED46" s="258">
        <v>81.157916872926904</v>
      </c>
      <c r="EE46" s="258">
        <v>0</v>
      </c>
      <c r="EF46" s="257">
        <v>438.72667892933401</v>
      </c>
      <c r="EG46" s="258">
        <v>88.616599824513699</v>
      </c>
      <c r="EH46" s="258">
        <v>2.0642941903031699E-3</v>
      </c>
      <c r="EI46" s="257">
        <v>451.98281803714798</v>
      </c>
      <c r="EJ46" s="258">
        <v>72.988704429100196</v>
      </c>
      <c r="EK46" s="258">
        <v>0</v>
      </c>
      <c r="EL46" s="257">
        <v>444.07749760784401</v>
      </c>
      <c r="EM46" s="258">
        <v>85.765338422368202</v>
      </c>
      <c r="EN46" s="258">
        <v>0</v>
      </c>
      <c r="EO46" s="257">
        <v>444.55425423376698</v>
      </c>
      <c r="EP46" s="258">
        <v>74.075446162889506</v>
      </c>
      <c r="EQ46" s="258">
        <v>0</v>
      </c>
      <c r="ER46" s="257">
        <v>426.65662639242601</v>
      </c>
      <c r="ES46" s="258">
        <v>68.861455543956595</v>
      </c>
      <c r="ET46" s="258">
        <v>9.8718264602427695E-3</v>
      </c>
      <c r="EU46" s="257">
        <v>384.25106095892198</v>
      </c>
      <c r="EV46" s="258">
        <v>54.564712179812197</v>
      </c>
      <c r="EW46" s="258">
        <v>5.0479310245964996E-3</v>
      </c>
      <c r="EX46" s="257">
        <v>461.805384927555</v>
      </c>
      <c r="EY46" s="258">
        <v>79.446002409427294</v>
      </c>
      <c r="EZ46" s="258">
        <v>0</v>
      </c>
      <c r="FA46" s="257">
        <v>465.50916052856201</v>
      </c>
      <c r="FB46" s="258">
        <v>80.472069157321499</v>
      </c>
      <c r="FC46" s="258">
        <v>0</v>
      </c>
    </row>
    <row r="47" spans="2:159">
      <c r="B47" s="73" t="s">
        <v>793</v>
      </c>
      <c r="C47" s="42" t="s">
        <v>797</v>
      </c>
      <c r="D47" s="86">
        <v>453.580132437114</v>
      </c>
      <c r="E47" s="259">
        <v>55.865582488040801</v>
      </c>
      <c r="F47" s="259">
        <v>0.94822521440217</v>
      </c>
      <c r="G47" s="86">
        <v>303.659009386241</v>
      </c>
      <c r="H47" s="259">
        <v>50.551507994460501</v>
      </c>
      <c r="I47" s="259">
        <v>1.3147481799279499</v>
      </c>
      <c r="J47" s="86">
        <v>93406.2303392904</v>
      </c>
      <c r="K47" s="259">
        <v>12057.382351167</v>
      </c>
      <c r="L47" s="259">
        <v>0.52278862946440696</v>
      </c>
      <c r="M47" s="86">
        <v>405.055528111814</v>
      </c>
      <c r="N47" s="259">
        <v>47.333711511764697</v>
      </c>
      <c r="O47" s="259">
        <v>8.5368825869428303E-2</v>
      </c>
      <c r="P47" s="86">
        <v>10153.839240338601</v>
      </c>
      <c r="Q47" s="259">
        <v>1149.12847197356</v>
      </c>
      <c r="R47" s="259">
        <v>0.33988231004170599</v>
      </c>
      <c r="S47" s="86">
        <v>296699.18173698901</v>
      </c>
      <c r="T47" s="259">
        <v>32259.295277921101</v>
      </c>
      <c r="U47" s="259">
        <v>107.85725857887</v>
      </c>
      <c r="V47" s="86">
        <v>370.39568419816499</v>
      </c>
      <c r="W47" s="259">
        <v>48.536203236417798</v>
      </c>
      <c r="X47" s="259">
        <v>3.25002098001388</v>
      </c>
      <c r="Y47" s="86">
        <v>557.87227104534099</v>
      </c>
      <c r="Z47" s="259">
        <v>127.68856156312999</v>
      </c>
      <c r="AA47" s="259">
        <v>24.585864940667101</v>
      </c>
      <c r="AB47" s="86">
        <v>263.81644424705502</v>
      </c>
      <c r="AC47" s="259">
        <v>119.597226096602</v>
      </c>
      <c r="AD47" s="259">
        <v>27.170704104251499</v>
      </c>
      <c r="AE47" s="86">
        <v>439.704419531935</v>
      </c>
      <c r="AF47" s="259">
        <v>54.981010956266502</v>
      </c>
      <c r="AG47" s="259">
        <v>5.1331629499305702</v>
      </c>
      <c r="AH47" s="86">
        <v>462.09036239113499</v>
      </c>
      <c r="AI47" s="259">
        <v>28.679864350883101</v>
      </c>
      <c r="AJ47" s="259">
        <v>0.113808558425639</v>
      </c>
      <c r="AK47" s="86">
        <v>424.81013245606601</v>
      </c>
      <c r="AL47" s="259">
        <v>33.295628025084198</v>
      </c>
      <c r="AM47" s="259">
        <v>0.192578635653508</v>
      </c>
      <c r="AN47" s="86">
        <v>392.32123177170803</v>
      </c>
      <c r="AO47" s="259">
        <v>44.023387669336998</v>
      </c>
      <c r="AP47" s="259">
        <v>1.5873199980033899E-2</v>
      </c>
      <c r="AQ47" s="86">
        <v>364.57138204430498</v>
      </c>
      <c r="AR47" s="259">
        <v>36.887436966391199</v>
      </c>
      <c r="AS47" s="259">
        <v>0.69878410849125605</v>
      </c>
      <c r="AT47" s="86">
        <v>395.40672999445599</v>
      </c>
      <c r="AU47" s="259">
        <v>41.427055892594197</v>
      </c>
      <c r="AV47" s="259">
        <v>0.20170754418416201</v>
      </c>
      <c r="AW47" s="86">
        <v>418.22042280230397</v>
      </c>
      <c r="AX47" s="259">
        <v>46.502696638875598</v>
      </c>
      <c r="AY47" s="259">
        <v>0.32437424650376401</v>
      </c>
      <c r="AZ47" s="86">
        <v>394.68132956473403</v>
      </c>
      <c r="BA47" s="259">
        <v>59.7646279333877</v>
      </c>
      <c r="BB47" s="259">
        <v>2.1116091231582601</v>
      </c>
      <c r="BC47" s="86">
        <v>389.199674838894</v>
      </c>
      <c r="BD47" s="259">
        <v>42.153007980102998</v>
      </c>
      <c r="BE47" s="259">
        <v>9.1093197262924596E-3</v>
      </c>
      <c r="BF47" s="86">
        <v>435.45445448414301</v>
      </c>
      <c r="BG47" s="259">
        <v>52.9098307803201</v>
      </c>
      <c r="BH47" s="259">
        <v>0.116936180048203</v>
      </c>
      <c r="BI47" s="86">
        <v>435.47486775466803</v>
      </c>
      <c r="BJ47" s="259">
        <v>56.304529443114603</v>
      </c>
      <c r="BK47" s="259">
        <v>7.4471238595551104E-2</v>
      </c>
      <c r="BL47" s="86">
        <v>471.51768063728099</v>
      </c>
      <c r="BM47" s="259">
        <v>59.248398132762802</v>
      </c>
      <c r="BN47" s="259">
        <v>0.26745596857196002</v>
      </c>
      <c r="BO47" s="86">
        <v>435.49757185628999</v>
      </c>
      <c r="BP47" s="259">
        <v>58.180010316182297</v>
      </c>
      <c r="BQ47" s="259">
        <v>1.85731266326228E-2</v>
      </c>
      <c r="BR47" s="86">
        <v>452.91247463918597</v>
      </c>
      <c r="BS47" s="259">
        <v>59.951316522857397</v>
      </c>
      <c r="BT47" s="259">
        <v>7.9932857462505794E-2</v>
      </c>
      <c r="BU47" s="86">
        <v>340.84269264945101</v>
      </c>
      <c r="BV47" s="259">
        <v>50.152709765244701</v>
      </c>
      <c r="BW47" s="259">
        <v>5.50843062832235E-2</v>
      </c>
      <c r="BX47" s="86">
        <v>425.14864004428603</v>
      </c>
      <c r="BY47" s="259">
        <v>73.648828251214198</v>
      </c>
      <c r="BZ47" s="259">
        <v>0.368034667690677</v>
      </c>
      <c r="CA47" s="86">
        <v>533.57249219554103</v>
      </c>
      <c r="CB47" s="259">
        <v>94.893959042296501</v>
      </c>
      <c r="CC47" s="259">
        <v>6.58487045532227E-3</v>
      </c>
      <c r="CD47" s="86">
        <v>471.48364382570901</v>
      </c>
      <c r="CE47" s="259">
        <v>78.170212378463503</v>
      </c>
      <c r="CF47" s="259">
        <v>4.2010488851720804E-3</v>
      </c>
      <c r="CG47" s="86">
        <v>453.35979131632001</v>
      </c>
      <c r="CH47" s="259">
        <v>78.834531674065701</v>
      </c>
      <c r="CI47" s="259">
        <v>5.5430546644612702E-3</v>
      </c>
      <c r="CJ47" s="86">
        <v>485.42911570728103</v>
      </c>
      <c r="CK47" s="259">
        <v>79.9883517818174</v>
      </c>
      <c r="CL47" s="259">
        <v>4.1984021393588703E-3</v>
      </c>
      <c r="CM47" s="86">
        <v>423.56321207276102</v>
      </c>
      <c r="CN47" s="259">
        <v>66.350442708139695</v>
      </c>
      <c r="CO47" s="259">
        <v>1.75585108229303E-2</v>
      </c>
      <c r="CP47" s="86">
        <v>421.494862217079</v>
      </c>
      <c r="CQ47" s="259">
        <v>71.029636981744801</v>
      </c>
      <c r="CR47" s="259">
        <v>4.3517370806444799E-2</v>
      </c>
      <c r="CS47" s="86">
        <v>388.19618634595503</v>
      </c>
      <c r="CT47" s="259">
        <v>62.949660358834898</v>
      </c>
      <c r="CU47" s="259">
        <v>2.5690767485368301E-2</v>
      </c>
      <c r="CV47" s="86">
        <v>431.24365664121899</v>
      </c>
      <c r="CW47" s="259">
        <v>75.425557572973403</v>
      </c>
      <c r="CX47" s="259">
        <v>3.5976354927485701E-2</v>
      </c>
      <c r="CY47" s="86">
        <v>423.05187871200701</v>
      </c>
      <c r="CZ47" s="259">
        <v>73.567165900497599</v>
      </c>
      <c r="DA47" s="259">
        <v>3.7218103945996801E-3</v>
      </c>
      <c r="DB47" s="86">
        <v>432.76776832816398</v>
      </c>
      <c r="DC47" s="259">
        <v>67.300657550299903</v>
      </c>
      <c r="DD47" s="259">
        <v>0</v>
      </c>
      <c r="DE47" s="86">
        <v>428.03449344676699</v>
      </c>
      <c r="DF47" s="259">
        <v>67.209426853296705</v>
      </c>
      <c r="DG47" s="259">
        <v>0</v>
      </c>
      <c r="DH47" s="86">
        <v>404.87107508948998</v>
      </c>
      <c r="DI47" s="259">
        <v>62.584186323796601</v>
      </c>
      <c r="DJ47" s="259">
        <v>3.4189337020879597E-2</v>
      </c>
      <c r="DK47" s="86">
        <v>428.416291631653</v>
      </c>
      <c r="DL47" s="259">
        <v>69.788301274486599</v>
      </c>
      <c r="DM47" s="259">
        <v>0</v>
      </c>
      <c r="DN47" s="86">
        <v>419.15799728771401</v>
      </c>
      <c r="DO47" s="259">
        <v>72.160541150755904</v>
      </c>
      <c r="DP47" s="259">
        <v>0</v>
      </c>
      <c r="DQ47" s="86">
        <v>433.219065121396</v>
      </c>
      <c r="DR47" s="259">
        <v>67.929056457575598</v>
      </c>
      <c r="DS47" s="259">
        <v>1.8166076148769399E-2</v>
      </c>
      <c r="DT47" s="86">
        <v>413.18297647529101</v>
      </c>
      <c r="DU47" s="259">
        <v>62.912480214828001</v>
      </c>
      <c r="DV47" s="259">
        <v>0</v>
      </c>
      <c r="DW47" s="86">
        <v>421.40756524250003</v>
      </c>
      <c r="DX47" s="259">
        <v>61.474243037649899</v>
      </c>
      <c r="DY47" s="259">
        <v>0</v>
      </c>
      <c r="DZ47" s="86">
        <v>429.97703356239202</v>
      </c>
      <c r="EA47" s="259">
        <v>59.410549357433098</v>
      </c>
      <c r="EB47" s="259">
        <v>2.51735070322559E-3</v>
      </c>
      <c r="EC47" s="86">
        <v>430.33798843052398</v>
      </c>
      <c r="ED47" s="259">
        <v>61.779856198401802</v>
      </c>
      <c r="EE47" s="259">
        <v>0</v>
      </c>
      <c r="EF47" s="86">
        <v>408.99301744100597</v>
      </c>
      <c r="EG47" s="259">
        <v>64.460562154105006</v>
      </c>
      <c r="EH47" s="259">
        <v>0</v>
      </c>
      <c r="EI47" s="86">
        <v>424.24791670252898</v>
      </c>
      <c r="EJ47" s="259">
        <v>70.329361482817703</v>
      </c>
      <c r="EK47" s="259">
        <v>0</v>
      </c>
      <c r="EL47" s="86">
        <v>413.93821383776299</v>
      </c>
      <c r="EM47" s="259">
        <v>62.468346482601099</v>
      </c>
      <c r="EN47" s="259">
        <v>0</v>
      </c>
      <c r="EO47" s="86">
        <v>424.92589530579801</v>
      </c>
      <c r="EP47" s="259">
        <v>73.2327612585906</v>
      </c>
      <c r="EQ47" s="259">
        <v>1.0261190405287401E-2</v>
      </c>
      <c r="ER47" s="86">
        <v>403.31361727567503</v>
      </c>
      <c r="ES47" s="259">
        <v>71.589292565773903</v>
      </c>
      <c r="ET47" s="259">
        <v>1.1781646911767E-2</v>
      </c>
      <c r="EU47" s="86">
        <v>363.7291703061</v>
      </c>
      <c r="EV47" s="259">
        <v>57.1588457308101</v>
      </c>
      <c r="EW47" s="259">
        <v>7.0960302694958698E-3</v>
      </c>
      <c r="EX47" s="86">
        <v>425.35468585977901</v>
      </c>
      <c r="EY47" s="259">
        <v>60.446945004241201</v>
      </c>
      <c r="EZ47" s="259">
        <v>3.6094519468143501E-3</v>
      </c>
      <c r="FA47" s="86">
        <v>431.87186046245603</v>
      </c>
      <c r="FB47" s="259">
        <v>69.692764939399396</v>
      </c>
      <c r="FC47" s="259">
        <v>0</v>
      </c>
    </row>
    <row r="48" spans="2:159">
      <c r="B48" s="73" t="s">
        <v>793</v>
      </c>
      <c r="C48" s="42" t="s">
        <v>798</v>
      </c>
      <c r="D48" s="86">
        <v>483.078803630631</v>
      </c>
      <c r="E48" s="259">
        <v>73.0371336645253</v>
      </c>
      <c r="F48" s="259">
        <v>0.68805641065937595</v>
      </c>
      <c r="G48" s="86">
        <v>438.25590129754602</v>
      </c>
      <c r="H48" s="259">
        <v>78.302901290202996</v>
      </c>
      <c r="I48" s="259">
        <v>2.2423525217743299</v>
      </c>
      <c r="J48" s="86">
        <v>106010.16034210401</v>
      </c>
      <c r="K48" s="259">
        <v>13765.705075726</v>
      </c>
      <c r="L48" s="259">
        <v>0.477312643005256</v>
      </c>
      <c r="M48" s="86">
        <v>474.97433943930503</v>
      </c>
      <c r="N48" s="259">
        <v>63.744230321854701</v>
      </c>
      <c r="O48" s="259">
        <v>0.117608460508152</v>
      </c>
      <c r="P48" s="86">
        <v>11632.9719148204</v>
      </c>
      <c r="Q48" s="259">
        <v>1339.6618976874399</v>
      </c>
      <c r="R48" s="259">
        <v>0.40535384809887698</v>
      </c>
      <c r="S48" s="86">
        <v>378588.924224535</v>
      </c>
      <c r="T48" s="259">
        <v>43105.094040624303</v>
      </c>
      <c r="U48" s="259">
        <v>91.171138022063403</v>
      </c>
      <c r="V48" s="86">
        <v>444.23823512063302</v>
      </c>
      <c r="W48" s="259">
        <v>41.127218775614303</v>
      </c>
      <c r="X48" s="259">
        <v>4.5984148312976698</v>
      </c>
      <c r="Y48" s="86">
        <v>611.24203827780104</v>
      </c>
      <c r="Z48" s="259">
        <v>141.87469002652401</v>
      </c>
      <c r="AA48" s="259">
        <v>28.814278176468999</v>
      </c>
      <c r="AB48" s="86">
        <v>294.90016302222199</v>
      </c>
      <c r="AC48" s="259">
        <v>135.981548392809</v>
      </c>
      <c r="AD48" s="259">
        <v>30.651548580332701</v>
      </c>
      <c r="AE48" s="86">
        <v>466.22010688342499</v>
      </c>
      <c r="AF48" s="259">
        <v>24.468009402620702</v>
      </c>
      <c r="AG48" s="259">
        <v>3.5103576341170202</v>
      </c>
      <c r="AH48" s="86">
        <v>451.95513035081001</v>
      </c>
      <c r="AI48" s="259">
        <v>22.044391479823499</v>
      </c>
      <c r="AJ48" s="259">
        <v>9.3012664187613101E-2</v>
      </c>
      <c r="AK48" s="86">
        <v>495.97253094818598</v>
      </c>
      <c r="AL48" s="259">
        <v>46.698217151256401</v>
      </c>
      <c r="AM48" s="259">
        <v>0.15226578708983299</v>
      </c>
      <c r="AN48" s="86">
        <v>529.444227399346</v>
      </c>
      <c r="AO48" s="259">
        <v>55.151115452068403</v>
      </c>
      <c r="AP48" s="259">
        <v>1.3730754396331301E-2</v>
      </c>
      <c r="AQ48" s="86">
        <v>502.28505565155098</v>
      </c>
      <c r="AR48" s="259">
        <v>60.711774070017697</v>
      </c>
      <c r="AS48" s="259">
        <v>0.76299472934909895</v>
      </c>
      <c r="AT48" s="86">
        <v>526.43437755961395</v>
      </c>
      <c r="AU48" s="259">
        <v>60.142385837956503</v>
      </c>
      <c r="AV48" s="259">
        <v>0.186839387373991</v>
      </c>
      <c r="AW48" s="86">
        <v>530.25567047241805</v>
      </c>
      <c r="AX48" s="259">
        <v>71.109621414122799</v>
      </c>
      <c r="AY48" s="259">
        <v>0.33895024240244798</v>
      </c>
      <c r="AZ48" s="86">
        <v>523.07674038847097</v>
      </c>
      <c r="BA48" s="259">
        <v>70.804273850327903</v>
      </c>
      <c r="BB48" s="259">
        <v>1.83266554838676</v>
      </c>
      <c r="BC48" s="86">
        <v>441.03665301829898</v>
      </c>
      <c r="BD48" s="259">
        <v>56.147131330974801</v>
      </c>
      <c r="BE48" s="259">
        <v>1.0666464784570199E-2</v>
      </c>
      <c r="BF48" s="86">
        <v>500.90219403361402</v>
      </c>
      <c r="BG48" s="259">
        <v>79.168914759404103</v>
      </c>
      <c r="BH48" s="259">
        <v>0.13212765581070199</v>
      </c>
      <c r="BI48" s="86">
        <v>448.75928021529103</v>
      </c>
      <c r="BJ48" s="259">
        <v>71.506933714116101</v>
      </c>
      <c r="BK48" s="259">
        <v>8.0793520546196998E-2</v>
      </c>
      <c r="BL48" s="86">
        <v>451.23447977707298</v>
      </c>
      <c r="BM48" s="259">
        <v>66.548508089206805</v>
      </c>
      <c r="BN48" s="259">
        <v>0.31917170006103002</v>
      </c>
      <c r="BO48" s="86">
        <v>430.92089070866098</v>
      </c>
      <c r="BP48" s="259">
        <v>68.010406790780493</v>
      </c>
      <c r="BQ48" s="259">
        <v>2.1006961097893101E-2</v>
      </c>
      <c r="BR48" s="86">
        <v>446.15302965572403</v>
      </c>
      <c r="BS48" s="259">
        <v>76.382109208208007</v>
      </c>
      <c r="BT48" s="259">
        <v>7.7544391391396905E-2</v>
      </c>
      <c r="BU48" s="86">
        <v>311.90773451172601</v>
      </c>
      <c r="BV48" s="259">
        <v>53.922200381451297</v>
      </c>
      <c r="BW48" s="259">
        <v>5.2388329305955703E-2</v>
      </c>
      <c r="BX48" s="86">
        <v>427.40051793078101</v>
      </c>
      <c r="BY48" s="259">
        <v>66.9010492374573</v>
      </c>
      <c r="BZ48" s="259">
        <v>0.182172018778058</v>
      </c>
      <c r="CA48" s="86">
        <v>503.37629240948701</v>
      </c>
      <c r="CB48" s="259">
        <v>93.235521038623304</v>
      </c>
      <c r="CC48" s="259">
        <v>3.9495266517013796E-3</v>
      </c>
      <c r="CD48" s="86">
        <v>458.47145130192501</v>
      </c>
      <c r="CE48" s="259">
        <v>82.506162506688298</v>
      </c>
      <c r="CF48" s="259">
        <v>3.0417184461673601E-3</v>
      </c>
      <c r="CG48" s="86">
        <v>446.62436341243301</v>
      </c>
      <c r="CH48" s="259">
        <v>72.196119936484806</v>
      </c>
      <c r="CI48" s="259">
        <v>0</v>
      </c>
      <c r="CJ48" s="86">
        <v>448.73891213142798</v>
      </c>
      <c r="CK48" s="259">
        <v>81.443262351193098</v>
      </c>
      <c r="CL48" s="259">
        <v>3.0804019935887798E-3</v>
      </c>
      <c r="CM48" s="86">
        <v>413.60682436861799</v>
      </c>
      <c r="CN48" s="259">
        <v>74.538135842416807</v>
      </c>
      <c r="CO48" s="259">
        <v>0</v>
      </c>
      <c r="CP48" s="86">
        <v>441.45889406909902</v>
      </c>
      <c r="CQ48" s="259">
        <v>65.832334559998202</v>
      </c>
      <c r="CR48" s="259">
        <v>6.0614361869313002E-2</v>
      </c>
      <c r="CS48" s="86">
        <v>408.02915688949997</v>
      </c>
      <c r="CT48" s="259">
        <v>68.728064713240499</v>
      </c>
      <c r="CU48" s="259">
        <v>2.3816047011116601E-2</v>
      </c>
      <c r="CV48" s="86">
        <v>480.02267894851798</v>
      </c>
      <c r="CW48" s="259">
        <v>87.625494114361302</v>
      </c>
      <c r="CX48" s="259">
        <v>3.5670657788424098E-2</v>
      </c>
      <c r="CY48" s="86">
        <v>459.36478887006399</v>
      </c>
      <c r="CZ48" s="259">
        <v>71.419677384348304</v>
      </c>
      <c r="DA48" s="259">
        <v>0</v>
      </c>
      <c r="DB48" s="86">
        <v>478.915986716475</v>
      </c>
      <c r="DC48" s="259">
        <v>75.017100881876402</v>
      </c>
      <c r="DD48" s="259">
        <v>0</v>
      </c>
      <c r="DE48" s="86">
        <v>471.74783369220302</v>
      </c>
      <c r="DF48" s="259">
        <v>69.316621192491297</v>
      </c>
      <c r="DG48" s="259">
        <v>0</v>
      </c>
      <c r="DH48" s="86">
        <v>460.68861901339602</v>
      </c>
      <c r="DI48" s="259">
        <v>67.179057907996693</v>
      </c>
      <c r="DJ48" s="259">
        <v>0</v>
      </c>
      <c r="DK48" s="86">
        <v>485.435520733489</v>
      </c>
      <c r="DL48" s="259">
        <v>75.908027534578295</v>
      </c>
      <c r="DM48" s="259">
        <v>1.7124133202575401E-2</v>
      </c>
      <c r="DN48" s="86">
        <v>482.23278370329399</v>
      </c>
      <c r="DO48" s="259">
        <v>75.876569480268898</v>
      </c>
      <c r="DP48" s="259">
        <v>0</v>
      </c>
      <c r="DQ48" s="86">
        <v>474.81944607200302</v>
      </c>
      <c r="DR48" s="259">
        <v>76.472637165279593</v>
      </c>
      <c r="DS48" s="259">
        <v>0</v>
      </c>
      <c r="DT48" s="86">
        <v>473.44611758416698</v>
      </c>
      <c r="DU48" s="259">
        <v>77.644173289970198</v>
      </c>
      <c r="DV48" s="259">
        <v>0</v>
      </c>
      <c r="DW48" s="86">
        <v>473.282327211922</v>
      </c>
      <c r="DX48" s="259">
        <v>86.830494923230702</v>
      </c>
      <c r="DY48" s="259">
        <v>0</v>
      </c>
      <c r="DZ48" s="86">
        <v>487.33733893205198</v>
      </c>
      <c r="EA48" s="259">
        <v>83.256620775329594</v>
      </c>
      <c r="EB48" s="259">
        <v>0</v>
      </c>
      <c r="EC48" s="86">
        <v>503.64207710616199</v>
      </c>
      <c r="ED48" s="259">
        <v>87.500254206005295</v>
      </c>
      <c r="EE48" s="259">
        <v>0</v>
      </c>
      <c r="EF48" s="86">
        <v>477.93398175804401</v>
      </c>
      <c r="EG48" s="259">
        <v>83.139016719709801</v>
      </c>
      <c r="EH48" s="259">
        <v>0</v>
      </c>
      <c r="EI48" s="86">
        <v>487.98734935418503</v>
      </c>
      <c r="EJ48" s="259">
        <v>86.395509284099603</v>
      </c>
      <c r="EK48" s="259">
        <v>0</v>
      </c>
      <c r="EL48" s="86">
        <v>488.18667762801601</v>
      </c>
      <c r="EM48" s="259">
        <v>91.921209413823206</v>
      </c>
      <c r="EN48" s="259">
        <v>0</v>
      </c>
      <c r="EO48" s="86">
        <v>471.47666597926599</v>
      </c>
      <c r="EP48" s="259">
        <v>84.200213182294405</v>
      </c>
      <c r="EQ48" s="259">
        <v>0</v>
      </c>
      <c r="ER48" s="86">
        <v>454.22760120256697</v>
      </c>
      <c r="ES48" s="259">
        <v>76.962026668303494</v>
      </c>
      <c r="ET48" s="259">
        <v>6.9585819957830699E-3</v>
      </c>
      <c r="EU48" s="86">
        <v>418.16201974415202</v>
      </c>
      <c r="EV48" s="259">
        <v>70.500141265388606</v>
      </c>
      <c r="EW48" s="259">
        <v>0</v>
      </c>
      <c r="EX48" s="86">
        <v>515.43840092919095</v>
      </c>
      <c r="EY48" s="259">
        <v>83.255135967993098</v>
      </c>
      <c r="EZ48" s="259">
        <v>3.5532562350314299E-3</v>
      </c>
      <c r="FA48" s="86">
        <v>522.017837188626</v>
      </c>
      <c r="FB48" s="259">
        <v>103.487351770107</v>
      </c>
      <c r="FC48" s="259">
        <v>0</v>
      </c>
    </row>
    <row r="49" spans="2:159">
      <c r="B49" s="73" t="s">
        <v>793</v>
      </c>
      <c r="C49" s="251" t="s">
        <v>800</v>
      </c>
      <c r="D49" s="260">
        <v>468.91425137298597</v>
      </c>
      <c r="E49" s="261">
        <v>64.330814275578604</v>
      </c>
      <c r="F49" s="261">
        <v>0.59169398477527602</v>
      </c>
      <c r="G49" s="260">
        <v>347.40367428509501</v>
      </c>
      <c r="H49" s="261">
        <v>60.189888848174199</v>
      </c>
      <c r="I49" s="261">
        <v>1.27503908187603</v>
      </c>
      <c r="J49" s="260">
        <v>98997.542619013504</v>
      </c>
      <c r="K49" s="261">
        <v>12006.483192330499</v>
      </c>
      <c r="L49" s="261">
        <v>0.55889207217952996</v>
      </c>
      <c r="M49" s="260">
        <v>429.074840242123</v>
      </c>
      <c r="N49" s="261">
        <v>52.388704138438499</v>
      </c>
      <c r="O49" s="261">
        <v>9.38750557955675E-2</v>
      </c>
      <c r="P49" s="260">
        <v>10693.2166009476</v>
      </c>
      <c r="Q49" s="261">
        <v>1266.46488460039</v>
      </c>
      <c r="R49" s="261">
        <v>0.31709863533600702</v>
      </c>
      <c r="S49" s="260">
        <v>323284.99750292703</v>
      </c>
      <c r="T49" s="261">
        <v>33591.478217009397</v>
      </c>
      <c r="U49" s="261">
        <v>52.093249944664997</v>
      </c>
      <c r="V49" s="260">
        <v>405.78824895243298</v>
      </c>
      <c r="W49" s="261">
        <v>47.219678712916497</v>
      </c>
      <c r="X49" s="261">
        <v>3.2628436506920702</v>
      </c>
      <c r="Y49" s="260">
        <v>566.01103527080204</v>
      </c>
      <c r="Z49" s="261">
        <v>127.03485150559899</v>
      </c>
      <c r="AA49" s="261">
        <v>25.402980885470999</v>
      </c>
      <c r="AB49" s="260">
        <v>268.97588451239898</v>
      </c>
      <c r="AC49" s="261">
        <v>122.344143940328</v>
      </c>
      <c r="AD49" s="261">
        <v>28.959861509126998</v>
      </c>
      <c r="AE49" s="260">
        <v>465.18271937414403</v>
      </c>
      <c r="AF49" s="261">
        <v>33.627858509426702</v>
      </c>
      <c r="AG49" s="261">
        <v>3.4996318238189099</v>
      </c>
      <c r="AH49" s="260">
        <v>455.04327683191201</v>
      </c>
      <c r="AI49" s="261">
        <v>22.438858812388201</v>
      </c>
      <c r="AJ49" s="261">
        <v>0.11322954655537899</v>
      </c>
      <c r="AK49" s="260">
        <v>449.62317950860802</v>
      </c>
      <c r="AL49" s="261">
        <v>42.1930183089789</v>
      </c>
      <c r="AM49" s="261">
        <v>0.111924312719295</v>
      </c>
      <c r="AN49" s="260">
        <v>447.28529560942701</v>
      </c>
      <c r="AO49" s="261">
        <v>36.501650499929703</v>
      </c>
      <c r="AP49" s="261">
        <v>1.53040540086136E-2</v>
      </c>
      <c r="AQ49" s="260">
        <v>405.81832406101398</v>
      </c>
      <c r="AR49" s="261">
        <v>48.795676761810803</v>
      </c>
      <c r="AS49" s="261">
        <v>0.783256874514343</v>
      </c>
      <c r="AT49" s="260">
        <v>440.654020306527</v>
      </c>
      <c r="AU49" s="261">
        <v>53.579275900670297</v>
      </c>
      <c r="AV49" s="261">
        <v>0.18204993894139601</v>
      </c>
      <c r="AW49" s="260">
        <v>457.00275684638098</v>
      </c>
      <c r="AX49" s="261">
        <v>46.173590340134503</v>
      </c>
      <c r="AY49" s="261">
        <v>0.34574839464847601</v>
      </c>
      <c r="AZ49" s="260">
        <v>457.93111737926398</v>
      </c>
      <c r="BA49" s="261">
        <v>72.927458502110198</v>
      </c>
      <c r="BB49" s="261">
        <v>1.9601296473580501</v>
      </c>
      <c r="BC49" s="260">
        <v>408.07222099655502</v>
      </c>
      <c r="BD49" s="261">
        <v>51.285866438050903</v>
      </c>
      <c r="BE49" s="261">
        <v>1.38241772759549E-2</v>
      </c>
      <c r="BF49" s="260">
        <v>457.03872098303202</v>
      </c>
      <c r="BG49" s="261">
        <v>64.257311937779306</v>
      </c>
      <c r="BH49" s="261">
        <v>0.14205326076041999</v>
      </c>
      <c r="BI49" s="260">
        <v>440.29926256541597</v>
      </c>
      <c r="BJ49" s="261">
        <v>70.310167652380699</v>
      </c>
      <c r="BK49" s="261">
        <v>6.5288344860560496E-2</v>
      </c>
      <c r="BL49" s="260">
        <v>458.92694696561398</v>
      </c>
      <c r="BM49" s="261">
        <v>77.289846143494501</v>
      </c>
      <c r="BN49" s="261">
        <v>0.220866966363299</v>
      </c>
      <c r="BO49" s="260">
        <v>432.84510198587901</v>
      </c>
      <c r="BP49" s="261">
        <v>65.878282991674695</v>
      </c>
      <c r="BQ49" s="261">
        <v>2.5290262377033901E-2</v>
      </c>
      <c r="BR49" s="260">
        <v>443.27868776556602</v>
      </c>
      <c r="BS49" s="261">
        <v>85.005894142847197</v>
      </c>
      <c r="BT49" s="261">
        <v>0.105827866550692</v>
      </c>
      <c r="BU49" s="260">
        <v>325.00786747703802</v>
      </c>
      <c r="BV49" s="261">
        <v>67.340408038717797</v>
      </c>
      <c r="BW49" s="261">
        <v>0.106388379255705</v>
      </c>
      <c r="BX49" s="260">
        <v>424.71910077581902</v>
      </c>
      <c r="BY49" s="261">
        <v>79.413874204869401</v>
      </c>
      <c r="BZ49" s="261">
        <v>0.229516177762559</v>
      </c>
      <c r="CA49" s="260">
        <v>515.39674909384905</v>
      </c>
      <c r="CB49" s="261">
        <v>98.153076709260603</v>
      </c>
      <c r="CC49" s="261">
        <v>5.7046272450501099E-3</v>
      </c>
      <c r="CD49" s="260">
        <v>459.84535884609699</v>
      </c>
      <c r="CE49" s="261">
        <v>85.029238797161199</v>
      </c>
      <c r="CF49" s="261">
        <v>0</v>
      </c>
      <c r="CG49" s="260">
        <v>446.74069801738301</v>
      </c>
      <c r="CH49" s="261">
        <v>83.752876327697905</v>
      </c>
      <c r="CI49" s="261">
        <v>0</v>
      </c>
      <c r="CJ49" s="260">
        <v>465.91145310512002</v>
      </c>
      <c r="CK49" s="261">
        <v>94.227424999763002</v>
      </c>
      <c r="CL49" s="261">
        <v>0</v>
      </c>
      <c r="CM49" s="260">
        <v>415.81301386658203</v>
      </c>
      <c r="CN49" s="261">
        <v>74.541935275222002</v>
      </c>
      <c r="CO49" s="261">
        <v>0</v>
      </c>
      <c r="CP49" s="260">
        <v>426.39011139570101</v>
      </c>
      <c r="CQ49" s="261">
        <v>69.153081945396295</v>
      </c>
      <c r="CR49" s="261">
        <v>5.0811518363626497E-2</v>
      </c>
      <c r="CS49" s="260">
        <v>393.38768362734203</v>
      </c>
      <c r="CT49" s="261">
        <v>65.403880120531696</v>
      </c>
      <c r="CU49" s="261">
        <v>2.3173329307205E-2</v>
      </c>
      <c r="CV49" s="260">
        <v>447.93821107573802</v>
      </c>
      <c r="CW49" s="261">
        <v>86.257610691227995</v>
      </c>
      <c r="CX49" s="261">
        <v>0</v>
      </c>
      <c r="CY49" s="260">
        <v>435.41985477110899</v>
      </c>
      <c r="CZ49" s="261">
        <v>74.623273843010296</v>
      </c>
      <c r="DA49" s="261">
        <v>0</v>
      </c>
      <c r="DB49" s="260">
        <v>449.08118225436499</v>
      </c>
      <c r="DC49" s="261">
        <v>71.348319560765702</v>
      </c>
      <c r="DD49" s="261">
        <v>0</v>
      </c>
      <c r="DE49" s="260">
        <v>443.29563483744403</v>
      </c>
      <c r="DF49" s="261">
        <v>71.1105605479015</v>
      </c>
      <c r="DG49" s="261">
        <v>0</v>
      </c>
      <c r="DH49" s="260">
        <v>424.11667312376102</v>
      </c>
      <c r="DI49" s="261">
        <v>72.218291012009402</v>
      </c>
      <c r="DJ49" s="261">
        <v>0</v>
      </c>
      <c r="DK49" s="260">
        <v>446.66421626151202</v>
      </c>
      <c r="DL49" s="261">
        <v>75.386642283569998</v>
      </c>
      <c r="DM49" s="261">
        <v>0</v>
      </c>
      <c r="DN49" s="260">
        <v>442.45132316126501</v>
      </c>
      <c r="DO49" s="261">
        <v>61.189051150039603</v>
      </c>
      <c r="DP49" s="261">
        <v>4.6197300545123597E-3</v>
      </c>
      <c r="DQ49" s="260">
        <v>443.80727332186501</v>
      </c>
      <c r="DR49" s="261">
        <v>69.850918608321294</v>
      </c>
      <c r="DS49" s="261">
        <v>0</v>
      </c>
      <c r="DT49" s="260">
        <v>432.23089017242802</v>
      </c>
      <c r="DU49" s="261">
        <v>71.713095537448893</v>
      </c>
      <c r="DV49" s="261">
        <v>0</v>
      </c>
      <c r="DW49" s="260">
        <v>432.11627321521098</v>
      </c>
      <c r="DX49" s="261">
        <v>70.735958146308406</v>
      </c>
      <c r="DY49" s="261">
        <v>9.0118705675741005E-3</v>
      </c>
      <c r="DZ49" s="260">
        <v>443.487605049781</v>
      </c>
      <c r="EA49" s="261">
        <v>78.567163150910204</v>
      </c>
      <c r="EB49" s="261">
        <v>0</v>
      </c>
      <c r="EC49" s="260">
        <v>449.03410818795697</v>
      </c>
      <c r="ED49" s="261">
        <v>81.055468732350803</v>
      </c>
      <c r="EE49" s="261">
        <v>0</v>
      </c>
      <c r="EF49" s="260">
        <v>430.22635522357001</v>
      </c>
      <c r="EG49" s="261">
        <v>73.415185596354107</v>
      </c>
      <c r="EH49" s="261">
        <v>0</v>
      </c>
      <c r="EI49" s="260">
        <v>445.85150882458601</v>
      </c>
      <c r="EJ49" s="261">
        <v>75.627946609289594</v>
      </c>
      <c r="EK49" s="261">
        <v>0</v>
      </c>
      <c r="EL49" s="260">
        <v>435.73002068158002</v>
      </c>
      <c r="EM49" s="261">
        <v>72.665053633941</v>
      </c>
      <c r="EN49" s="261">
        <v>0</v>
      </c>
      <c r="EO49" s="260">
        <v>440.30067131856799</v>
      </c>
      <c r="EP49" s="261">
        <v>70.907872812238494</v>
      </c>
      <c r="EQ49" s="261">
        <v>0</v>
      </c>
      <c r="ER49" s="260">
        <v>422.17987065263799</v>
      </c>
      <c r="ES49" s="261">
        <v>68.013769494895897</v>
      </c>
      <c r="ET49" s="261">
        <v>1.17918376862603E-2</v>
      </c>
      <c r="EU49" s="260">
        <v>378.69723150119199</v>
      </c>
      <c r="EV49" s="261">
        <v>63.961350307432397</v>
      </c>
      <c r="EW49" s="261">
        <v>0</v>
      </c>
      <c r="EX49" s="260">
        <v>451.04706406194498</v>
      </c>
      <c r="EY49" s="261">
        <v>74.877419259251894</v>
      </c>
      <c r="EZ49" s="261">
        <v>0</v>
      </c>
      <c r="FA49" s="260">
        <v>457.15297630647598</v>
      </c>
      <c r="FB49" s="261">
        <v>83.433965029985004</v>
      </c>
      <c r="FC49" s="261">
        <v>0</v>
      </c>
    </row>
    <row r="50" spans="2:159">
      <c r="B50" s="73" t="s">
        <v>793</v>
      </c>
      <c r="C50" s="42" t="s">
        <v>796</v>
      </c>
      <c r="D50" s="247">
        <v>468.00268713701701</v>
      </c>
      <c r="E50" s="248">
        <v>55.6899086977811</v>
      </c>
      <c r="F50" s="248">
        <v>4.5135592667510403E-2</v>
      </c>
      <c r="G50" s="247">
        <v>349.99573761163902</v>
      </c>
      <c r="H50" s="248">
        <v>55.596576252541098</v>
      </c>
      <c r="I50" s="248">
        <v>0.76029682556670797</v>
      </c>
      <c r="J50" s="247">
        <v>99415.484797266094</v>
      </c>
      <c r="K50" s="248">
        <v>10862.8316743371</v>
      </c>
      <c r="L50" s="248">
        <v>0.237760801781843</v>
      </c>
      <c r="M50" s="247">
        <v>431.64394403153602</v>
      </c>
      <c r="N50" s="248">
        <v>55.563955004296297</v>
      </c>
      <c r="O50" s="248">
        <v>0.56287111735602602</v>
      </c>
      <c r="P50" s="247">
        <v>10287.449499897</v>
      </c>
      <c r="Q50" s="248">
        <v>1416.13071148879</v>
      </c>
      <c r="R50" s="248">
        <v>1.3966046405038499</v>
      </c>
      <c r="S50" s="247">
        <v>325773.02374845999</v>
      </c>
      <c r="T50" s="248">
        <v>47624.924461920498</v>
      </c>
      <c r="U50" s="248">
        <v>190.54459958919401</v>
      </c>
      <c r="V50" s="247">
        <v>412.98379878992802</v>
      </c>
      <c r="W50" s="248">
        <v>65.103465317388896</v>
      </c>
      <c r="X50" s="248">
        <v>2.8205871327905201</v>
      </c>
      <c r="Y50" s="247">
        <v>574.95667071751802</v>
      </c>
      <c r="Z50" s="248">
        <v>169.03236916757501</v>
      </c>
      <c r="AA50" s="248">
        <v>14.7722550299593</v>
      </c>
      <c r="AB50" s="247">
        <v>275.628971131745</v>
      </c>
      <c r="AC50" s="248">
        <v>185.118817598551</v>
      </c>
      <c r="AD50" s="248">
        <v>27.9382034732315</v>
      </c>
      <c r="AE50" s="247">
        <v>464.10905859675398</v>
      </c>
      <c r="AF50" s="248">
        <v>32.022725991986597</v>
      </c>
      <c r="AG50" s="248">
        <v>0.69289466427116497</v>
      </c>
      <c r="AH50" s="247">
        <v>455.01758656009599</v>
      </c>
      <c r="AI50" s="248">
        <v>25.761429632477501</v>
      </c>
      <c r="AJ50" s="248">
        <v>9.9775722700494895E-2</v>
      </c>
      <c r="AK50" s="247">
        <v>451.94427288291502</v>
      </c>
      <c r="AL50" s="248">
        <v>51.835544154285898</v>
      </c>
      <c r="AM50" s="248">
        <v>0.45225567241724401</v>
      </c>
      <c r="AN50" s="247">
        <v>450.06976010368999</v>
      </c>
      <c r="AO50" s="248">
        <v>50.327788597516999</v>
      </c>
      <c r="AP50" s="248">
        <v>0.104339228653756</v>
      </c>
      <c r="AQ50" s="247">
        <v>408.048044441044</v>
      </c>
      <c r="AR50" s="248">
        <v>62.6518443668107</v>
      </c>
      <c r="AS50" s="248">
        <v>5.5595660256577499</v>
      </c>
      <c r="AT50" s="247">
        <v>445.69516221287603</v>
      </c>
      <c r="AU50" s="248">
        <v>59.746104041419002</v>
      </c>
      <c r="AV50" s="248">
        <v>0.16899956018503901</v>
      </c>
      <c r="AW50" s="247">
        <v>460.27145452896099</v>
      </c>
      <c r="AX50" s="248">
        <v>64.309360520081697</v>
      </c>
      <c r="AY50" s="248">
        <v>0.76516864643099802</v>
      </c>
      <c r="AZ50" s="247">
        <v>459.599182736795</v>
      </c>
      <c r="BA50" s="248">
        <v>71.382004157740795</v>
      </c>
      <c r="BB50" s="248">
        <v>0.89497598397373102</v>
      </c>
      <c r="BC50" s="247">
        <v>408.65222466539598</v>
      </c>
      <c r="BD50" s="248">
        <v>53.1369070701721</v>
      </c>
      <c r="BE50" s="248">
        <v>5.2387266613414599E-3</v>
      </c>
      <c r="BF50" s="247">
        <v>458.57973402189799</v>
      </c>
      <c r="BG50" s="248">
        <v>49.598237259968698</v>
      </c>
      <c r="BH50" s="248">
        <v>0.20975411620453599</v>
      </c>
      <c r="BI50" s="247">
        <v>440.92948732519199</v>
      </c>
      <c r="BJ50" s="248">
        <v>43.666780469726199</v>
      </c>
      <c r="BK50" s="248">
        <v>4.8291497615854502E-2</v>
      </c>
      <c r="BL50" s="247">
        <v>459.99539391701302</v>
      </c>
      <c r="BM50" s="248">
        <v>52.210792195328601</v>
      </c>
      <c r="BN50" s="248">
        <v>0.160201263857635</v>
      </c>
      <c r="BO50" s="247">
        <v>431.13230178644602</v>
      </c>
      <c r="BP50" s="248">
        <v>50.212792557435002</v>
      </c>
      <c r="BQ50" s="248">
        <v>8.2886773905518404E-3</v>
      </c>
      <c r="BR50" s="247">
        <v>446.85585437545097</v>
      </c>
      <c r="BS50" s="248">
        <v>63.026573003567798</v>
      </c>
      <c r="BT50" s="248">
        <v>9.2852204328509699E-2</v>
      </c>
      <c r="BU50" s="247">
        <v>325.08021023433997</v>
      </c>
      <c r="BV50" s="248">
        <v>52.167834436326501</v>
      </c>
      <c r="BW50" s="248">
        <v>5.8763669110503403E-2</v>
      </c>
      <c r="BX50" s="247">
        <v>427.09849742761901</v>
      </c>
      <c r="BY50" s="248">
        <v>70.903320006672203</v>
      </c>
      <c r="BZ50" s="248">
        <v>1.3162741304481499E-2</v>
      </c>
      <c r="CA50" s="247">
        <v>516.71929646197395</v>
      </c>
      <c r="CB50" s="248">
        <v>79.826079441892901</v>
      </c>
      <c r="CC50" s="248">
        <v>1.2885348470451301E-2</v>
      </c>
      <c r="CD50" s="247">
        <v>463.025536963869</v>
      </c>
      <c r="CE50" s="248">
        <v>66.169090876363498</v>
      </c>
      <c r="CF50" s="248">
        <v>4.8321762490680003E-3</v>
      </c>
      <c r="CG50" s="247">
        <v>448.62905754444199</v>
      </c>
      <c r="CH50" s="248">
        <v>57.402879611866503</v>
      </c>
      <c r="CI50" s="248">
        <v>9.7804174505857298E-3</v>
      </c>
      <c r="CJ50" s="247">
        <v>465.40686402691802</v>
      </c>
      <c r="CK50" s="248">
        <v>49.1876114209593</v>
      </c>
      <c r="CL50" s="248">
        <v>1.15162778366217E-3</v>
      </c>
      <c r="CM50" s="247">
        <v>416.98392612112201</v>
      </c>
      <c r="CN50" s="248">
        <v>39.7617449396555</v>
      </c>
      <c r="CO50" s="248">
        <v>0</v>
      </c>
      <c r="CP50" s="247">
        <v>430.01046805678698</v>
      </c>
      <c r="CQ50" s="248">
        <v>46.936560968146502</v>
      </c>
      <c r="CR50" s="248">
        <v>1.6733408274785901E-2</v>
      </c>
      <c r="CS50" s="247">
        <v>396.00985860215798</v>
      </c>
      <c r="CT50" s="248">
        <v>48.807722626934797</v>
      </c>
      <c r="CU50" s="248">
        <v>9.87509560689105E-3</v>
      </c>
      <c r="CV50" s="247">
        <v>452.00423073318001</v>
      </c>
      <c r="CW50" s="248">
        <v>60.669543003436999</v>
      </c>
      <c r="CX50" s="248">
        <v>0</v>
      </c>
      <c r="CY50" s="247">
        <v>440.01299855971399</v>
      </c>
      <c r="CZ50" s="248">
        <v>62.062070782994802</v>
      </c>
      <c r="DA50" s="248">
        <v>7.8185504953039305E-4</v>
      </c>
      <c r="DB50" s="247">
        <v>453.01539336336299</v>
      </c>
      <c r="DC50" s="248">
        <v>68.217650157781094</v>
      </c>
      <c r="DD50" s="248">
        <v>1.14349582977671E-3</v>
      </c>
      <c r="DE50" s="247">
        <v>448.01596396379199</v>
      </c>
      <c r="DF50" s="248">
        <v>66.6392306982099</v>
      </c>
      <c r="DG50" s="248">
        <v>0</v>
      </c>
      <c r="DH50" s="247">
        <v>430.00356979326801</v>
      </c>
      <c r="DI50" s="248">
        <v>55.998224457597999</v>
      </c>
      <c r="DJ50" s="248">
        <v>3.8552020173348201E-3</v>
      </c>
      <c r="DK50" s="247">
        <v>453.00356708221301</v>
      </c>
      <c r="DL50" s="248">
        <v>53.730135291039502</v>
      </c>
      <c r="DM50" s="248">
        <v>4.6046818284291701E-3</v>
      </c>
      <c r="DN50" s="247">
        <v>447.00841018837298</v>
      </c>
      <c r="DO50" s="248">
        <v>47.726403930277399</v>
      </c>
      <c r="DP50" s="248">
        <v>1.8958527621601999E-3</v>
      </c>
      <c r="DQ50" s="247">
        <v>449.00292927239599</v>
      </c>
      <c r="DR50" s="248">
        <v>44.522688373919799</v>
      </c>
      <c r="DS50" s="248">
        <v>0</v>
      </c>
      <c r="DT50" s="247">
        <v>437.00889556120597</v>
      </c>
      <c r="DU50" s="248">
        <v>47.714319625579698</v>
      </c>
      <c r="DV50" s="248">
        <v>1.42797385301293E-3</v>
      </c>
      <c r="DW50" s="247">
        <v>437.00519535504998</v>
      </c>
      <c r="DX50" s="248">
        <v>55.641191879527902</v>
      </c>
      <c r="DY50" s="248">
        <v>4.18938870319591E-3</v>
      </c>
      <c r="DZ50" s="247">
        <v>449.01777053767597</v>
      </c>
      <c r="EA50" s="248">
        <v>65.696541035156699</v>
      </c>
      <c r="EB50" s="248">
        <v>7.7722033612879799E-4</v>
      </c>
      <c r="EC50" s="247">
        <v>455.02282717997701</v>
      </c>
      <c r="ED50" s="248">
        <v>72.908666887321502</v>
      </c>
      <c r="EE50" s="248">
        <v>0</v>
      </c>
      <c r="EF50" s="247">
        <v>435.023838763676</v>
      </c>
      <c r="EG50" s="248">
        <v>64.926756017184303</v>
      </c>
      <c r="EH50" s="248">
        <v>0</v>
      </c>
      <c r="EI50" s="247">
        <v>450.01267419157898</v>
      </c>
      <c r="EJ50" s="248">
        <v>65.750365537495696</v>
      </c>
      <c r="EK50" s="248">
        <v>3.7546965387715001E-3</v>
      </c>
      <c r="EL50" s="247">
        <v>439.028408968039</v>
      </c>
      <c r="EM50" s="248">
        <v>57.299603779993802</v>
      </c>
      <c r="EN50" s="248">
        <v>8.5837402246924203E-4</v>
      </c>
      <c r="EO50" s="247">
        <v>444.01722479129103</v>
      </c>
      <c r="EP50" s="248">
        <v>52.774085851588097</v>
      </c>
      <c r="EQ50" s="248">
        <v>6.2372396940661703E-3</v>
      </c>
      <c r="ER50" s="247">
        <v>426.03080459702801</v>
      </c>
      <c r="ES50" s="248">
        <v>46.566646939467297</v>
      </c>
      <c r="ET50" s="248">
        <v>9.6591397644149399E-3</v>
      </c>
      <c r="EU50" s="247">
        <v>384.09666617150202</v>
      </c>
      <c r="EV50" s="248">
        <v>41.619261549987399</v>
      </c>
      <c r="EW50" s="248">
        <v>4.5940525247703196E-3</v>
      </c>
      <c r="EX50" s="247">
        <v>457.24453628441302</v>
      </c>
      <c r="EY50" s="248">
        <v>49.605851651083498</v>
      </c>
      <c r="EZ50" s="248">
        <v>0</v>
      </c>
      <c r="FA50" s="247">
        <v>461.57766805444402</v>
      </c>
      <c r="FB50" s="248">
        <v>63.8082415039637</v>
      </c>
      <c r="FC50" s="248">
        <v>1.1272218794387699E-3</v>
      </c>
    </row>
    <row r="51" spans="2:159">
      <c r="B51" s="73" t="s">
        <v>793</v>
      </c>
      <c r="C51" s="42" t="s">
        <v>797</v>
      </c>
      <c r="D51" s="247">
        <v>468.018384707211</v>
      </c>
      <c r="E51" s="248">
        <v>36.798582246375297</v>
      </c>
      <c r="F51" s="248">
        <v>4.15690031769071E-2</v>
      </c>
      <c r="G51" s="247">
        <v>350.02193537129699</v>
      </c>
      <c r="H51" s="248">
        <v>45.4537178250362</v>
      </c>
      <c r="I51" s="248">
        <v>0.81097004750504198</v>
      </c>
      <c r="J51" s="247">
        <v>99457.185686098193</v>
      </c>
      <c r="K51" s="248">
        <v>9357.4928705724305</v>
      </c>
      <c r="L51" s="248">
        <v>0.25372215099700302</v>
      </c>
      <c r="M51" s="247">
        <v>433.31075033782901</v>
      </c>
      <c r="N51" s="248">
        <v>54.083643187021998</v>
      </c>
      <c r="O51" s="248">
        <v>0.40296830433512498</v>
      </c>
      <c r="P51" s="247">
        <v>10389.0924058911</v>
      </c>
      <c r="Q51" s="248">
        <v>1353.5851248105</v>
      </c>
      <c r="R51" s="248">
        <v>0.73336980178785205</v>
      </c>
      <c r="S51" s="247">
        <v>325934.25969865598</v>
      </c>
      <c r="T51" s="248">
        <v>45692.548835696602</v>
      </c>
      <c r="U51" s="248">
        <v>95.067031819133305</v>
      </c>
      <c r="V51" s="247">
        <v>413.15823629553103</v>
      </c>
      <c r="W51" s="248">
        <v>63.487423330981798</v>
      </c>
      <c r="X51" s="248">
        <v>2.3554939689096499</v>
      </c>
      <c r="Y51" s="247">
        <v>575.243892320349</v>
      </c>
      <c r="Z51" s="248">
        <v>153.22264587041201</v>
      </c>
      <c r="AA51" s="248">
        <v>17.784742709185</v>
      </c>
      <c r="AB51" s="247">
        <v>268.51078899897101</v>
      </c>
      <c r="AC51" s="248">
        <v>201.43876059047099</v>
      </c>
      <c r="AD51" s="248">
        <v>39.3166163592402</v>
      </c>
      <c r="AE51" s="247">
        <v>463.88712947437102</v>
      </c>
      <c r="AF51" s="248">
        <v>30.079421673843498</v>
      </c>
      <c r="AG51" s="248">
        <v>0.53516214298517295</v>
      </c>
      <c r="AH51" s="247">
        <v>455.09879905249102</v>
      </c>
      <c r="AI51" s="248">
        <v>24.751124005248698</v>
      </c>
      <c r="AJ51" s="248">
        <v>0.100917778036302</v>
      </c>
      <c r="AK51" s="247">
        <v>452.284561369899</v>
      </c>
      <c r="AL51" s="248">
        <v>45.0139043834143</v>
      </c>
      <c r="AM51" s="248">
        <v>0.34891035988671998</v>
      </c>
      <c r="AN51" s="247">
        <v>449.98425692887002</v>
      </c>
      <c r="AO51" s="248">
        <v>52.170923379148498</v>
      </c>
      <c r="AP51" s="248">
        <v>7.46952072438756E-2</v>
      </c>
      <c r="AQ51" s="247">
        <v>408.165452823191</v>
      </c>
      <c r="AR51" s="248">
        <v>57.408903381686301</v>
      </c>
      <c r="AS51" s="248">
        <v>3.5051180984010899</v>
      </c>
      <c r="AT51" s="247">
        <v>442.66076898980901</v>
      </c>
      <c r="AU51" s="248">
        <v>61.760517534647597</v>
      </c>
      <c r="AV51" s="248">
        <v>0.15450380393656299</v>
      </c>
      <c r="AW51" s="247">
        <v>455.67119579671902</v>
      </c>
      <c r="AX51" s="248">
        <v>61.446909989502601</v>
      </c>
      <c r="AY51" s="248">
        <v>0.68195348710786297</v>
      </c>
      <c r="AZ51" s="247">
        <v>456.17473486846501</v>
      </c>
      <c r="BA51" s="248">
        <v>68.171525578436103</v>
      </c>
      <c r="BB51" s="248">
        <v>0.89932746046717704</v>
      </c>
      <c r="BC51" s="247">
        <v>412.84901591641898</v>
      </c>
      <c r="BD51" s="248">
        <v>43.135457154406403</v>
      </c>
      <c r="BE51" s="248">
        <v>4.6727456275786903E-3</v>
      </c>
      <c r="BF51" s="247">
        <v>459.15484443938902</v>
      </c>
      <c r="BG51" s="248">
        <v>44.960221037877098</v>
      </c>
      <c r="BH51" s="248">
        <v>0.357592323533727</v>
      </c>
      <c r="BI51" s="247">
        <v>441.26712107523599</v>
      </c>
      <c r="BJ51" s="248">
        <v>39.025583974783103</v>
      </c>
      <c r="BK51" s="248">
        <v>2.93913944361219E-2</v>
      </c>
      <c r="BL51" s="247">
        <v>459.933717701869</v>
      </c>
      <c r="BM51" s="248">
        <v>49.029626337298197</v>
      </c>
      <c r="BN51" s="248">
        <v>0.14098862071239901</v>
      </c>
      <c r="BO51" s="247">
        <v>436.31490459906598</v>
      </c>
      <c r="BP51" s="248">
        <v>49.923886528829797</v>
      </c>
      <c r="BQ51" s="248">
        <v>1.2168724048337199E-2</v>
      </c>
      <c r="BR51" s="247">
        <v>447.15225055715001</v>
      </c>
      <c r="BS51" s="248">
        <v>59.589059136956699</v>
      </c>
      <c r="BT51" s="248">
        <v>9.4586851144840306E-2</v>
      </c>
      <c r="BU51" s="247">
        <v>324.62263285175402</v>
      </c>
      <c r="BV51" s="248">
        <v>49.756338450299097</v>
      </c>
      <c r="BW51" s="248">
        <v>5.8820845941279599E-2</v>
      </c>
      <c r="BX51" s="247">
        <v>423.20133501834903</v>
      </c>
      <c r="BY51" s="248">
        <v>65.505720864624706</v>
      </c>
      <c r="BZ51" s="248">
        <v>1.3616444273514499E-2</v>
      </c>
      <c r="CA51" s="247">
        <v>513.137205833792</v>
      </c>
      <c r="CB51" s="248">
        <v>71.434994337826794</v>
      </c>
      <c r="CC51" s="248">
        <v>9.85471654326797E-3</v>
      </c>
      <c r="CD51" s="247">
        <v>460.146382419075</v>
      </c>
      <c r="CE51" s="248">
        <v>56.068954737368401</v>
      </c>
      <c r="CF51" s="248">
        <v>3.2630190507923901E-3</v>
      </c>
      <c r="CG51" s="247">
        <v>446.964722643512</v>
      </c>
      <c r="CH51" s="248">
        <v>45.4887469890513</v>
      </c>
      <c r="CI51" s="248">
        <v>4.1304808972505696E-3</v>
      </c>
      <c r="CJ51" s="247">
        <v>464.29075975024898</v>
      </c>
      <c r="CK51" s="248">
        <v>40.929181752823197</v>
      </c>
      <c r="CL51" s="248">
        <v>2.1701457345329098E-3</v>
      </c>
      <c r="CM51" s="247">
        <v>417.23293016022899</v>
      </c>
      <c r="CN51" s="248">
        <v>36.540526808818498</v>
      </c>
      <c r="CO51" s="248">
        <v>1.0663554053127199E-2</v>
      </c>
      <c r="CP51" s="247">
        <v>429.869440510044</v>
      </c>
      <c r="CQ51" s="248">
        <v>44.394021962055099</v>
      </c>
      <c r="CR51" s="248">
        <v>1.1159293592509599E-2</v>
      </c>
      <c r="CS51" s="247">
        <v>395.77240458002802</v>
      </c>
      <c r="CT51" s="248">
        <v>46.165603921939699</v>
      </c>
      <c r="CU51" s="248">
        <v>8.5597444638965507E-3</v>
      </c>
      <c r="CV51" s="247">
        <v>451.89258948439101</v>
      </c>
      <c r="CW51" s="248">
        <v>61.048250316826397</v>
      </c>
      <c r="CX51" s="248">
        <v>0</v>
      </c>
      <c r="CY51" s="247">
        <v>439.84001452471102</v>
      </c>
      <c r="CZ51" s="248">
        <v>64.312296296196394</v>
      </c>
      <c r="DA51" s="248">
        <v>2.42498556778096E-3</v>
      </c>
      <c r="DB51" s="247">
        <v>452.83661302556402</v>
      </c>
      <c r="DC51" s="248">
        <v>69.159289000488897</v>
      </c>
      <c r="DD51" s="248">
        <v>1.9376443373573099E-3</v>
      </c>
      <c r="DE51" s="247">
        <v>447.85520206395</v>
      </c>
      <c r="DF51" s="248">
        <v>63.254983087618498</v>
      </c>
      <c r="DG51" s="248">
        <v>9.2007152119536698E-4</v>
      </c>
      <c r="DH51" s="247">
        <v>429.91162949455298</v>
      </c>
      <c r="DI51" s="248">
        <v>55.914601451827103</v>
      </c>
      <c r="DJ51" s="248">
        <v>3.7669601272312899E-3</v>
      </c>
      <c r="DK51" s="247">
        <v>452.929389609547</v>
      </c>
      <c r="DL51" s="248">
        <v>51.242202132239598</v>
      </c>
      <c r="DM51" s="248">
        <v>4.5175967127893202E-3</v>
      </c>
      <c r="DN51" s="247">
        <v>446.94603122861798</v>
      </c>
      <c r="DO51" s="248">
        <v>38.077184410020898</v>
      </c>
      <c r="DP51" s="248">
        <v>1.3385831141393E-3</v>
      </c>
      <c r="DQ51" s="247">
        <v>448.95253298353299</v>
      </c>
      <c r="DR51" s="248">
        <v>40.330088584428204</v>
      </c>
      <c r="DS51" s="248">
        <v>4.6393375143369197E-3</v>
      </c>
      <c r="DT51" s="247">
        <v>436.93760025822701</v>
      </c>
      <c r="DU51" s="248">
        <v>42.030826541455397</v>
      </c>
      <c r="DV51" s="248">
        <v>1.2139000077519601E-3</v>
      </c>
      <c r="DW51" s="247">
        <v>436.917720440643</v>
      </c>
      <c r="DX51" s="248">
        <v>52.8633273588501</v>
      </c>
      <c r="DY51" s="248">
        <v>5.7714523840274E-3</v>
      </c>
      <c r="DZ51" s="247">
        <v>448.84734801163103</v>
      </c>
      <c r="EA51" s="248">
        <v>61.491991750417498</v>
      </c>
      <c r="EB51" s="248">
        <v>0</v>
      </c>
      <c r="EC51" s="247">
        <v>454.80293433362499</v>
      </c>
      <c r="ED51" s="248">
        <v>71.334626232905805</v>
      </c>
      <c r="EE51" s="248">
        <v>2.33565817038171E-3</v>
      </c>
      <c r="EF51" s="247">
        <v>434.78206437666699</v>
      </c>
      <c r="EG51" s="248">
        <v>67.649007253211593</v>
      </c>
      <c r="EH51" s="248">
        <v>1.7319797251581599E-3</v>
      </c>
      <c r="EI51" s="247">
        <v>449.82552804307301</v>
      </c>
      <c r="EJ51" s="248">
        <v>65.429059023642594</v>
      </c>
      <c r="EK51" s="248">
        <v>7.4823247041724298E-3</v>
      </c>
      <c r="EL51" s="247">
        <v>438.808589064731</v>
      </c>
      <c r="EM51" s="248">
        <v>56.707560270377598</v>
      </c>
      <c r="EN51" s="248">
        <v>1.7372373713695601E-3</v>
      </c>
      <c r="EO51" s="247">
        <v>443.85227120219599</v>
      </c>
      <c r="EP51" s="248">
        <v>50.034501051584499</v>
      </c>
      <c r="EQ51" s="248">
        <v>5.2106019499097199E-3</v>
      </c>
      <c r="ER51" s="247">
        <v>425.87587593242102</v>
      </c>
      <c r="ES51" s="248">
        <v>40.344081637923097</v>
      </c>
      <c r="ET51" s="248">
        <v>9.2151154836784994E-3</v>
      </c>
      <c r="EU51" s="247">
        <v>383.67949007467598</v>
      </c>
      <c r="EV51" s="248">
        <v>38.500650107099602</v>
      </c>
      <c r="EW51" s="248">
        <v>5.5558904953542801E-3</v>
      </c>
      <c r="EX51" s="247">
        <v>456.97744629213503</v>
      </c>
      <c r="EY51" s="248">
        <v>49.9930198812744</v>
      </c>
      <c r="EZ51" s="248">
        <v>1.96702683459076E-3</v>
      </c>
      <c r="FA51" s="247">
        <v>461.16491504037998</v>
      </c>
      <c r="FB51" s="248">
        <v>59.948034913819399</v>
      </c>
      <c r="FC51" s="248">
        <v>0</v>
      </c>
    </row>
    <row r="52" spans="2:159">
      <c r="B52" s="73" t="s">
        <v>793</v>
      </c>
      <c r="C52" s="42" t="s">
        <v>798</v>
      </c>
      <c r="D52" s="247">
        <v>467.89850487811702</v>
      </c>
      <c r="E52" s="248">
        <v>39.511751529862501</v>
      </c>
      <c r="F52" s="248">
        <v>4.4556130457633202E-2</v>
      </c>
      <c r="G52" s="247">
        <v>349.92166331355401</v>
      </c>
      <c r="H52" s="248">
        <v>51.1019620828218</v>
      </c>
      <c r="I52" s="248">
        <v>0.84271431847063705</v>
      </c>
      <c r="J52" s="247">
        <v>99244.822387185093</v>
      </c>
      <c r="K52" s="248">
        <v>10273.152489768099</v>
      </c>
      <c r="L52" s="248">
        <v>0.26278758332976998</v>
      </c>
      <c r="M52" s="247">
        <v>430.510597250263</v>
      </c>
      <c r="N52" s="248">
        <v>57.021866635701798</v>
      </c>
      <c r="O52" s="248">
        <v>0.52834167922052599</v>
      </c>
      <c r="P52" s="247">
        <v>10300.6679872451</v>
      </c>
      <c r="Q52" s="248">
        <v>1371.8806209957099</v>
      </c>
      <c r="R52" s="248">
        <v>0.53437422904812504</v>
      </c>
      <c r="S52" s="247">
        <v>325438.518808386</v>
      </c>
      <c r="T52" s="248">
        <v>45658.080752020804</v>
      </c>
      <c r="U52" s="248">
        <v>55.864253874537098</v>
      </c>
      <c r="V52" s="247">
        <v>412.56885924481497</v>
      </c>
      <c r="W52" s="248">
        <v>63.203370117827298</v>
      </c>
      <c r="X52" s="248">
        <v>2.3270755378385499</v>
      </c>
      <c r="Y52" s="247">
        <v>574.52752207170397</v>
      </c>
      <c r="Z52" s="248">
        <v>146.14547042036401</v>
      </c>
      <c r="AA52" s="248">
        <v>18.784967949596599</v>
      </c>
      <c r="AB52" s="247">
        <v>277.99439750673798</v>
      </c>
      <c r="AC52" s="248">
        <v>169.77661401123399</v>
      </c>
      <c r="AD52" s="248">
        <v>30.004501347444499</v>
      </c>
      <c r="AE52" s="247">
        <v>463.49356942923498</v>
      </c>
      <c r="AF52" s="248">
        <v>33.107581573063001</v>
      </c>
      <c r="AG52" s="248">
        <v>0.44162403603766998</v>
      </c>
      <c r="AH52" s="247">
        <v>454.496051203062</v>
      </c>
      <c r="AI52" s="248">
        <v>25.398103653706901</v>
      </c>
      <c r="AJ52" s="248">
        <v>0.12996292339556101</v>
      </c>
      <c r="AK52" s="247">
        <v>451.28108951664098</v>
      </c>
      <c r="AL52" s="248">
        <v>47.764856198607802</v>
      </c>
      <c r="AM52" s="248">
        <v>0.34927258245908599</v>
      </c>
      <c r="AN52" s="247">
        <v>449.11367389002999</v>
      </c>
      <c r="AO52" s="248">
        <v>52.270602653348398</v>
      </c>
      <c r="AP52" s="248">
        <v>0.102755171625955</v>
      </c>
      <c r="AQ52" s="247">
        <v>407.13101613797801</v>
      </c>
      <c r="AR52" s="248">
        <v>54.9187865674945</v>
      </c>
      <c r="AS52" s="248">
        <v>3.1288659889224402</v>
      </c>
      <c r="AT52" s="247">
        <v>442.94419779428301</v>
      </c>
      <c r="AU52" s="248">
        <v>60.078211749274502</v>
      </c>
      <c r="AV52" s="248">
        <v>0.110563492533838</v>
      </c>
      <c r="AW52" s="247">
        <v>454.23508816455899</v>
      </c>
      <c r="AX52" s="248">
        <v>59.8998327819004</v>
      </c>
      <c r="AY52" s="248">
        <v>0.56157646542237105</v>
      </c>
      <c r="AZ52" s="247">
        <v>458.05404460197798</v>
      </c>
      <c r="BA52" s="248">
        <v>67.504702373791901</v>
      </c>
      <c r="BB52" s="248">
        <v>0.98274183205173005</v>
      </c>
      <c r="BC52" s="247">
        <v>408.40147103384498</v>
      </c>
      <c r="BD52" s="248">
        <v>43.219925413795202</v>
      </c>
      <c r="BE52" s="248">
        <v>3.4071258687324601E-3</v>
      </c>
      <c r="BF52" s="247">
        <v>458.16677448297901</v>
      </c>
      <c r="BG52" s="248">
        <v>41.0648880901716</v>
      </c>
      <c r="BH52" s="248">
        <v>0.53382028754759203</v>
      </c>
      <c r="BI52" s="247">
        <v>440.59854823657201</v>
      </c>
      <c r="BJ52" s="248">
        <v>37.4153029624404</v>
      </c>
      <c r="BK52" s="248">
        <v>3.86340712943666E-2</v>
      </c>
      <c r="BL52" s="247">
        <v>460.29702179633199</v>
      </c>
      <c r="BM52" s="248">
        <v>48.4408796986298</v>
      </c>
      <c r="BN52" s="248">
        <v>0.109302259265097</v>
      </c>
      <c r="BO52" s="247">
        <v>431.42315622919199</v>
      </c>
      <c r="BP52" s="248">
        <v>50.555960449981598</v>
      </c>
      <c r="BQ52" s="248">
        <v>9.0913283676842694E-3</v>
      </c>
      <c r="BR52" s="247">
        <v>447.89994559092702</v>
      </c>
      <c r="BS52" s="248">
        <v>59.846261727210901</v>
      </c>
      <c r="BT52" s="248">
        <v>0.109915428401808</v>
      </c>
      <c r="BU52" s="247">
        <v>324.40906782653599</v>
      </c>
      <c r="BV52" s="248">
        <v>50.970455627007098</v>
      </c>
      <c r="BW52" s="248">
        <v>6.5599700362401606E-2</v>
      </c>
      <c r="BX52" s="247">
        <v>425.81337056876998</v>
      </c>
      <c r="BY52" s="248">
        <v>66.330571509547198</v>
      </c>
      <c r="BZ52" s="248">
        <v>9.7440094488908807E-3</v>
      </c>
      <c r="CA52" s="247">
        <v>516.06526000246402</v>
      </c>
      <c r="CB52" s="248">
        <v>74.246890677441698</v>
      </c>
      <c r="CC52" s="248">
        <v>1.1865022393901799E-2</v>
      </c>
      <c r="CD52" s="247">
        <v>462.666399845797</v>
      </c>
      <c r="CE52" s="248">
        <v>56.680262548944697</v>
      </c>
      <c r="CF52" s="248">
        <v>3.8588193479491902E-3</v>
      </c>
      <c r="CG52" s="247">
        <v>448.18418043243298</v>
      </c>
      <c r="CH52" s="248">
        <v>46.303923825041601</v>
      </c>
      <c r="CI52" s="248">
        <v>6.7670965865255497E-3</v>
      </c>
      <c r="CJ52" s="247">
        <v>464.95098432702503</v>
      </c>
      <c r="CK52" s="248">
        <v>37.944392996076601</v>
      </c>
      <c r="CL52" s="248">
        <v>1.6248743615285301E-3</v>
      </c>
      <c r="CM52" s="247">
        <v>416.417462234607</v>
      </c>
      <c r="CN52" s="248">
        <v>34.812767436269397</v>
      </c>
      <c r="CO52" s="248">
        <v>1.5726030141132399E-2</v>
      </c>
      <c r="CP52" s="247">
        <v>430.36256286812102</v>
      </c>
      <c r="CQ52" s="248">
        <v>41.1975538419115</v>
      </c>
      <c r="CR52" s="248">
        <v>9.5934520391730092E-3</v>
      </c>
      <c r="CS52" s="247">
        <v>396.835850192132</v>
      </c>
      <c r="CT52" s="248">
        <v>46.716763133978198</v>
      </c>
      <c r="CU52" s="248">
        <v>1.2608299614087401E-2</v>
      </c>
      <c r="CV52" s="247">
        <v>452.39961243346602</v>
      </c>
      <c r="CW52" s="248">
        <v>61.863789935215003</v>
      </c>
      <c r="CX52" s="248">
        <v>9.43945189093056E-3</v>
      </c>
      <c r="CY52" s="247">
        <v>440.47175508330201</v>
      </c>
      <c r="CZ52" s="248">
        <v>63.075390340583297</v>
      </c>
      <c r="DA52" s="248">
        <v>2.0009625058210398E-3</v>
      </c>
      <c r="DB52" s="247">
        <v>453.40471105614802</v>
      </c>
      <c r="DC52" s="248">
        <v>63.2069049708617</v>
      </c>
      <c r="DD52" s="248">
        <v>0</v>
      </c>
      <c r="DE52" s="247">
        <v>448.38365758692998</v>
      </c>
      <c r="DF52" s="248">
        <v>60.0066003656273</v>
      </c>
      <c r="DG52" s="248">
        <v>1.3085853379656901E-3</v>
      </c>
      <c r="DH52" s="247">
        <v>430.28618889147202</v>
      </c>
      <c r="DI52" s="248">
        <v>52.344705364909601</v>
      </c>
      <c r="DJ52" s="248">
        <v>0</v>
      </c>
      <c r="DK52" s="247">
        <v>453.69970794487199</v>
      </c>
      <c r="DL52" s="248">
        <v>45.432636378051903</v>
      </c>
      <c r="DM52" s="248">
        <v>0</v>
      </c>
      <c r="DN52" s="247">
        <v>447.12468508455902</v>
      </c>
      <c r="DO52" s="248">
        <v>33.752134417173103</v>
      </c>
      <c r="DP52" s="248">
        <v>1.88208158286322E-3</v>
      </c>
      <c r="DQ52" s="247">
        <v>449.174490956635</v>
      </c>
      <c r="DR52" s="248">
        <v>41.026467716956397</v>
      </c>
      <c r="DS52" s="248">
        <v>0</v>
      </c>
      <c r="DT52" s="247">
        <v>437.20209922249501</v>
      </c>
      <c r="DU52" s="248">
        <v>44.414351491148601</v>
      </c>
      <c r="DV52" s="248">
        <v>1.96544744829739E-3</v>
      </c>
      <c r="DW52" s="247">
        <v>437.30281541552398</v>
      </c>
      <c r="DX52" s="248">
        <v>54.053122424337801</v>
      </c>
      <c r="DY52" s="248">
        <v>0</v>
      </c>
      <c r="DZ52" s="247">
        <v>449.48422201344499</v>
      </c>
      <c r="EA52" s="248">
        <v>63.875126961362902</v>
      </c>
      <c r="EB52" s="248">
        <v>1.32419526830988E-3</v>
      </c>
      <c r="EC52" s="247">
        <v>455.52334568525202</v>
      </c>
      <c r="ED52" s="248">
        <v>68.6420540613085</v>
      </c>
      <c r="EE52" s="248">
        <v>3.9983776384531003E-3</v>
      </c>
      <c r="EF52" s="247">
        <v>435.55751381021099</v>
      </c>
      <c r="EG52" s="248">
        <v>65.135747600020395</v>
      </c>
      <c r="EH52" s="248">
        <v>1.5573672840896999E-3</v>
      </c>
      <c r="EI52" s="247">
        <v>450.57653302768</v>
      </c>
      <c r="EJ52" s="248">
        <v>64.324141418457302</v>
      </c>
      <c r="EK52" s="248">
        <v>5.3074344949453397E-3</v>
      </c>
      <c r="EL52" s="247">
        <v>439.41528764112797</v>
      </c>
      <c r="EM52" s="248">
        <v>52.458492939941898</v>
      </c>
      <c r="EN52" s="248">
        <v>0</v>
      </c>
      <c r="EO52" s="247">
        <v>444.45288416916401</v>
      </c>
      <c r="EP52" s="248">
        <v>46.130312591532501</v>
      </c>
      <c r="EQ52" s="248">
        <v>6.45210939254024E-3</v>
      </c>
      <c r="ER52" s="247">
        <v>426.24407834620001</v>
      </c>
      <c r="ES52" s="248">
        <v>36.685766437646997</v>
      </c>
      <c r="ET52" s="248">
        <v>8.1472142839056905E-3</v>
      </c>
      <c r="EU52" s="247">
        <v>384.37348536722101</v>
      </c>
      <c r="EV52" s="248">
        <v>31.669422741388299</v>
      </c>
      <c r="EW52" s="248">
        <v>5.6663097158383604E-3</v>
      </c>
      <c r="EX52" s="247">
        <v>457.59144074086799</v>
      </c>
      <c r="EY52" s="248">
        <v>44.864408424668397</v>
      </c>
      <c r="EZ52" s="248">
        <v>3.2090591070861201E-3</v>
      </c>
      <c r="FA52" s="247">
        <v>462.04591749080902</v>
      </c>
      <c r="FB52" s="248">
        <v>52.593301803156599</v>
      </c>
      <c r="FC52" s="248">
        <v>1.1832332615295601E-3</v>
      </c>
    </row>
    <row r="53" spans="2:159">
      <c r="B53" s="73" t="s">
        <v>793</v>
      </c>
      <c r="C53" s="42" t="s">
        <v>796</v>
      </c>
      <c r="D53" s="247">
        <v>468.11950397364802</v>
      </c>
      <c r="E53" s="248">
        <v>38.9508031512554</v>
      </c>
      <c r="F53" s="248">
        <v>2.9581418242262701E-2</v>
      </c>
      <c r="G53" s="247">
        <v>350.08931694043298</v>
      </c>
      <c r="H53" s="248">
        <v>51.681490030124898</v>
      </c>
      <c r="I53" s="248">
        <v>0.73902142915956504</v>
      </c>
      <c r="J53" s="247">
        <v>99627.038341134801</v>
      </c>
      <c r="K53" s="248">
        <v>10672.7101433228</v>
      </c>
      <c r="L53" s="248">
        <v>0.18353553208439999</v>
      </c>
      <c r="M53" s="247">
        <v>432.29312643028499</v>
      </c>
      <c r="N53" s="248">
        <v>57.8435887945896</v>
      </c>
      <c r="O53" s="248">
        <v>0.39438496483478702</v>
      </c>
      <c r="P53" s="247">
        <v>10307.3177263209</v>
      </c>
      <c r="Q53" s="248">
        <v>1380.9708147154499</v>
      </c>
      <c r="R53" s="248">
        <v>0.45093257917384799</v>
      </c>
      <c r="S53" s="247">
        <v>326119.781218377</v>
      </c>
      <c r="T53" s="248">
        <v>45514.620133504199</v>
      </c>
      <c r="U53" s="248">
        <v>86.2510729286318</v>
      </c>
      <c r="V53" s="247">
        <v>413.40868117057198</v>
      </c>
      <c r="W53" s="248">
        <v>63.493913769149302</v>
      </c>
      <c r="X53" s="248">
        <v>1.837213304446</v>
      </c>
      <c r="Y53" s="247">
        <v>575.51644178564095</v>
      </c>
      <c r="Z53" s="248">
        <v>154.304184481005</v>
      </c>
      <c r="AA53" s="248">
        <v>14.325524738824599</v>
      </c>
      <c r="AB53" s="247">
        <v>272.51327233411001</v>
      </c>
      <c r="AC53" s="248">
        <v>162.03648514100499</v>
      </c>
      <c r="AD53" s="248">
        <v>28.892057186878201</v>
      </c>
      <c r="AE53" s="247">
        <v>465.326292816408</v>
      </c>
      <c r="AF53" s="248">
        <v>47.912238299611602</v>
      </c>
      <c r="AG53" s="248">
        <v>0.54158373702130203</v>
      </c>
      <c r="AH53" s="247">
        <v>455.56803609386799</v>
      </c>
      <c r="AI53" s="248">
        <v>26.1138487933516</v>
      </c>
      <c r="AJ53" s="248">
        <v>8.3105627470741905E-2</v>
      </c>
      <c r="AK53" s="247">
        <v>452.49507601513699</v>
      </c>
      <c r="AL53" s="248">
        <v>43.919089213004902</v>
      </c>
      <c r="AM53" s="248">
        <v>0.39081797879612001</v>
      </c>
      <c r="AN53" s="247">
        <v>451.21564084860199</v>
      </c>
      <c r="AO53" s="248">
        <v>50.988263325534099</v>
      </c>
      <c r="AP53" s="248">
        <v>6.6598553974230701E-2</v>
      </c>
      <c r="AQ53" s="247">
        <v>409.04710361681299</v>
      </c>
      <c r="AR53" s="248">
        <v>59.203581528154999</v>
      </c>
      <c r="AS53" s="248">
        <v>2.6520982199291199</v>
      </c>
      <c r="AT53" s="247">
        <v>445.21075468075799</v>
      </c>
      <c r="AU53" s="248">
        <v>60.817276699930602</v>
      </c>
      <c r="AV53" s="248">
        <v>0.107215992501162</v>
      </c>
      <c r="AW53" s="247">
        <v>463.26678905229699</v>
      </c>
      <c r="AX53" s="248">
        <v>65.272719419665705</v>
      </c>
      <c r="AY53" s="248">
        <v>0.58953658625071204</v>
      </c>
      <c r="AZ53" s="247">
        <v>457.70198962134901</v>
      </c>
      <c r="BA53" s="248">
        <v>67.612560121733907</v>
      </c>
      <c r="BB53" s="248">
        <v>0.98307628925718804</v>
      </c>
      <c r="BC53" s="247">
        <v>410.14011563788398</v>
      </c>
      <c r="BD53" s="248">
        <v>45.152861766862301</v>
      </c>
      <c r="BE53" s="248">
        <v>5.4390964031123404E-3</v>
      </c>
      <c r="BF53" s="247">
        <v>459.1063115462</v>
      </c>
      <c r="BG53" s="248">
        <v>49.620571742162802</v>
      </c>
      <c r="BH53" s="248">
        <v>0.11584211000753</v>
      </c>
      <c r="BI53" s="247">
        <v>441.32152012564302</v>
      </c>
      <c r="BJ53" s="248">
        <v>39.167784578625501</v>
      </c>
      <c r="BK53" s="248">
        <v>3.1499608580246002E-2</v>
      </c>
      <c r="BL53" s="247">
        <v>459.69240298635901</v>
      </c>
      <c r="BM53" s="248">
        <v>48.382587320343603</v>
      </c>
      <c r="BN53" s="248">
        <v>0.12953260905538899</v>
      </c>
      <c r="BO53" s="247">
        <v>433.36712483252199</v>
      </c>
      <c r="BP53" s="248">
        <v>57.316329022118602</v>
      </c>
      <c r="BQ53" s="248">
        <v>8.1737265622862203E-3</v>
      </c>
      <c r="BR53" s="247">
        <v>445.36120426728399</v>
      </c>
      <c r="BS53" s="248">
        <v>64.8048105108371</v>
      </c>
      <c r="BT53" s="248">
        <v>9.0724186607318597E-2</v>
      </c>
      <c r="BU53" s="247">
        <v>325.31005782967702</v>
      </c>
      <c r="BV53" s="248">
        <v>54.3233089299368</v>
      </c>
      <c r="BW53" s="248">
        <v>5.5093942566493498E-2</v>
      </c>
      <c r="BX53" s="247">
        <v>426.73416099790302</v>
      </c>
      <c r="BY53" s="248">
        <v>67.805881420834694</v>
      </c>
      <c r="BZ53" s="248">
        <v>7.8501464481611806E-3</v>
      </c>
      <c r="CA53" s="247">
        <v>516.91386097162001</v>
      </c>
      <c r="CB53" s="248">
        <v>77.965730317770394</v>
      </c>
      <c r="CC53" s="248">
        <v>7.7837597822327997E-3</v>
      </c>
      <c r="CD53" s="247">
        <v>462.80639792167699</v>
      </c>
      <c r="CE53" s="248">
        <v>62.032960878518097</v>
      </c>
      <c r="CF53" s="248">
        <v>2.9095228732421599E-3</v>
      </c>
      <c r="CG53" s="247">
        <v>449.08660111992498</v>
      </c>
      <c r="CH53" s="248">
        <v>52.236250661176697</v>
      </c>
      <c r="CI53" s="248">
        <v>2.6388901952645902E-3</v>
      </c>
      <c r="CJ53" s="247">
        <v>466.02099552284602</v>
      </c>
      <c r="CK53" s="248">
        <v>45.539848282415697</v>
      </c>
      <c r="CL53" s="248">
        <v>0</v>
      </c>
      <c r="CM53" s="247">
        <v>417.53791592129301</v>
      </c>
      <c r="CN53" s="248">
        <v>37.065035599480296</v>
      </c>
      <c r="CO53" s="248">
        <v>4.11127259614199E-3</v>
      </c>
      <c r="CP53" s="247">
        <v>429.53592045944299</v>
      </c>
      <c r="CQ53" s="248">
        <v>47.801555374275999</v>
      </c>
      <c r="CR53" s="248">
        <v>9.8489688310256195E-3</v>
      </c>
      <c r="CS53" s="247">
        <v>394.96058223683099</v>
      </c>
      <c r="CT53" s="248">
        <v>52.049237513623702</v>
      </c>
      <c r="CU53" s="248">
        <v>8.9057859757479992E-3</v>
      </c>
      <c r="CV53" s="247">
        <v>451.54139125014598</v>
      </c>
      <c r="CW53" s="248">
        <v>66.880897981577107</v>
      </c>
      <c r="CX53" s="248">
        <v>5.9620212480798402E-3</v>
      </c>
      <c r="CY53" s="247">
        <v>439.50537259338898</v>
      </c>
      <c r="CZ53" s="248">
        <v>67.350662060302</v>
      </c>
      <c r="DA53" s="248">
        <v>6.80338601060072E-4</v>
      </c>
      <c r="DB53" s="247">
        <v>452.54589222723001</v>
      </c>
      <c r="DC53" s="248">
        <v>70.401944244882003</v>
      </c>
      <c r="DD53" s="248">
        <v>1.5760162486161799E-3</v>
      </c>
      <c r="DE53" s="247">
        <v>447.57965051767798</v>
      </c>
      <c r="DF53" s="248">
        <v>66.052242438484001</v>
      </c>
      <c r="DG53" s="248">
        <v>1.15859039188057E-3</v>
      </c>
      <c r="DH53" s="247">
        <v>429.64466158249297</v>
      </c>
      <c r="DI53" s="248">
        <v>58.233359295540602</v>
      </c>
      <c r="DJ53" s="248">
        <v>7.3136299932651302E-3</v>
      </c>
      <c r="DK53" s="247">
        <v>452.70428974718101</v>
      </c>
      <c r="DL53" s="248">
        <v>55.568391252153901</v>
      </c>
      <c r="DM53" s="248">
        <v>4.0587825304578802E-3</v>
      </c>
      <c r="DN53" s="247">
        <v>446.80423941831998</v>
      </c>
      <c r="DO53" s="248">
        <v>44.649212832936101</v>
      </c>
      <c r="DP53" s="248">
        <v>1.6645597780263601E-3</v>
      </c>
      <c r="DQ53" s="247">
        <v>448.80147582709299</v>
      </c>
      <c r="DR53" s="248">
        <v>44.370539018311497</v>
      </c>
      <c r="DS53" s="248">
        <v>7.11610007379885E-3</v>
      </c>
      <c r="DT53" s="247">
        <v>436.79263276578399</v>
      </c>
      <c r="DU53" s="248">
        <v>47.635803947484497</v>
      </c>
      <c r="DV53" s="248">
        <v>6.3261894226899899E-4</v>
      </c>
      <c r="DW53" s="247">
        <v>436.61800330828601</v>
      </c>
      <c r="DX53" s="248">
        <v>61.625241589283902</v>
      </c>
      <c r="DY53" s="248">
        <v>3.73629816826136E-3</v>
      </c>
      <c r="DZ53" s="247">
        <v>448.52229241655198</v>
      </c>
      <c r="EA53" s="248">
        <v>66.590391935689098</v>
      </c>
      <c r="EB53" s="248">
        <v>6.8342978185628798E-4</v>
      </c>
      <c r="EC53" s="247">
        <v>454.50302457245903</v>
      </c>
      <c r="ED53" s="248">
        <v>70.561743606453305</v>
      </c>
      <c r="EE53" s="248">
        <v>2.0704890132720202E-3</v>
      </c>
      <c r="EF53" s="247">
        <v>434.47086789085802</v>
      </c>
      <c r="EG53" s="248">
        <v>67.441149725077295</v>
      </c>
      <c r="EH53" s="248">
        <v>6.9943762363108299E-4</v>
      </c>
      <c r="EI53" s="247">
        <v>449.35588935514397</v>
      </c>
      <c r="EJ53" s="248">
        <v>68.087835198438796</v>
      </c>
      <c r="EK53" s="248">
        <v>3.3017413510313702E-3</v>
      </c>
      <c r="EL53" s="247">
        <v>438.57238900629198</v>
      </c>
      <c r="EM53" s="248">
        <v>57.064486447051699</v>
      </c>
      <c r="EN53" s="248">
        <v>7.55766805594756E-4</v>
      </c>
      <c r="EO53" s="247">
        <v>443.32706425018199</v>
      </c>
      <c r="EP53" s="248">
        <v>53.485304829548099</v>
      </c>
      <c r="EQ53" s="248">
        <v>3.2523001203606798E-3</v>
      </c>
      <c r="ER53" s="247">
        <v>425.711902665948</v>
      </c>
      <c r="ES53" s="248">
        <v>41.436027385233601</v>
      </c>
      <c r="ET53" s="248">
        <v>4.6777163283638701E-3</v>
      </c>
      <c r="EU53" s="247">
        <v>383.63159036867398</v>
      </c>
      <c r="EV53" s="248">
        <v>35.690052701356102</v>
      </c>
      <c r="EW53" s="248">
        <v>4.16721488740912E-3</v>
      </c>
      <c r="EX53" s="247">
        <v>456.789016443207</v>
      </c>
      <c r="EY53" s="248">
        <v>49.612763763451902</v>
      </c>
      <c r="EZ53" s="248">
        <v>2.18588351339796E-3</v>
      </c>
      <c r="FA53" s="247">
        <v>460.86150255025501</v>
      </c>
      <c r="FB53" s="248">
        <v>62.0159970247621</v>
      </c>
      <c r="FC53" s="248">
        <v>1.74684815509741E-3</v>
      </c>
    </row>
    <row r="54" spans="2:159">
      <c r="B54" s="73" t="s">
        <v>793</v>
      </c>
      <c r="C54" s="42" t="s">
        <v>799</v>
      </c>
      <c r="D54" s="247">
        <v>467.93344862412198</v>
      </c>
      <c r="E54" s="248">
        <v>49.760872197762701</v>
      </c>
      <c r="F54" s="248">
        <v>3.9035467481347501E-2</v>
      </c>
      <c r="G54" s="247">
        <v>349.981851516343</v>
      </c>
      <c r="H54" s="248">
        <v>47.711056281321099</v>
      </c>
      <c r="I54" s="248">
        <v>0.75256876443459697</v>
      </c>
      <c r="J54" s="247">
        <v>99325.164404570794</v>
      </c>
      <c r="K54" s="248">
        <v>10987.5051869906</v>
      </c>
      <c r="L54" s="248">
        <v>0.23812355624119</v>
      </c>
      <c r="M54" s="247">
        <v>432.38373742285</v>
      </c>
      <c r="N54" s="248">
        <v>57.715545154604399</v>
      </c>
      <c r="O54" s="248">
        <v>0.38739049516601698</v>
      </c>
      <c r="P54" s="247">
        <v>10302.146235017501</v>
      </c>
      <c r="Q54" s="248">
        <v>1372.82228225176</v>
      </c>
      <c r="R54" s="248">
        <v>0.418486763346055</v>
      </c>
      <c r="S54" s="247">
        <v>325684.89125225903</v>
      </c>
      <c r="T54" s="248">
        <v>46103.529678691899</v>
      </c>
      <c r="U54" s="248">
        <v>385.20582334059401</v>
      </c>
      <c r="V54" s="247">
        <v>412.86950441509202</v>
      </c>
      <c r="W54" s="248">
        <v>68.964602896856803</v>
      </c>
      <c r="X54" s="248">
        <v>2.01535250982313</v>
      </c>
      <c r="Y54" s="247">
        <v>574.880255247626</v>
      </c>
      <c r="Z54" s="248">
        <v>149.820346097276</v>
      </c>
      <c r="AA54" s="248">
        <v>19.781289154951502</v>
      </c>
      <c r="AB54" s="247">
        <v>274.98422710681098</v>
      </c>
      <c r="AC54" s="248">
        <v>181.823430982746</v>
      </c>
      <c r="AD54" s="248">
        <v>34.135437548365402</v>
      </c>
      <c r="AE54" s="247">
        <v>463.89432923161797</v>
      </c>
      <c r="AF54" s="248">
        <v>49.146042816216799</v>
      </c>
      <c r="AG54" s="248">
        <v>0.446028894716402</v>
      </c>
      <c r="AH54" s="247">
        <v>454.79249051942702</v>
      </c>
      <c r="AI54" s="248">
        <v>24.889728265077999</v>
      </c>
      <c r="AJ54" s="248">
        <v>7.4895605829661899E-2</v>
      </c>
      <c r="AK54" s="247">
        <v>451.86240416721802</v>
      </c>
      <c r="AL54" s="248">
        <v>46.101624023781099</v>
      </c>
      <c r="AM54" s="248">
        <v>0.32951073024553901</v>
      </c>
      <c r="AN54" s="247">
        <v>449.34382498776</v>
      </c>
      <c r="AO54" s="248">
        <v>52.930142857332598</v>
      </c>
      <c r="AP54" s="248">
        <v>8.7190210388030806E-2</v>
      </c>
      <c r="AQ54" s="247">
        <v>407.69123995597801</v>
      </c>
      <c r="AR54" s="248">
        <v>64.170484989258398</v>
      </c>
      <c r="AS54" s="248">
        <v>2.4836326143803999</v>
      </c>
      <c r="AT54" s="247">
        <v>441.26503321416101</v>
      </c>
      <c r="AU54" s="248">
        <v>61.070614304723499</v>
      </c>
      <c r="AV54" s="248">
        <v>0.120919132213109</v>
      </c>
      <c r="AW54" s="247">
        <v>457.28787002733202</v>
      </c>
      <c r="AX54" s="248">
        <v>61.333954520747</v>
      </c>
      <c r="AY54" s="248">
        <v>0.58873966915528497</v>
      </c>
      <c r="AZ54" s="247">
        <v>458.94242870629699</v>
      </c>
      <c r="BA54" s="248">
        <v>67.258268155143298</v>
      </c>
      <c r="BB54" s="248">
        <v>0.99153043701952004</v>
      </c>
      <c r="BC54" s="247">
        <v>408.78795245164503</v>
      </c>
      <c r="BD54" s="248">
        <v>41.155277455162597</v>
      </c>
      <c r="BE54" s="248">
        <v>4.3718932742113003E-3</v>
      </c>
      <c r="BF54" s="247">
        <v>458.69372494591801</v>
      </c>
      <c r="BG54" s="248">
        <v>38.761630439518299</v>
      </c>
      <c r="BH54" s="248">
        <v>0.53033276519279804</v>
      </c>
      <c r="BI54" s="247">
        <v>440.83821003753297</v>
      </c>
      <c r="BJ54" s="248">
        <v>45.983738141469701</v>
      </c>
      <c r="BK54" s="248">
        <v>3.6458023130904398E-2</v>
      </c>
      <c r="BL54" s="247">
        <v>460.14132589221703</v>
      </c>
      <c r="BM54" s="248">
        <v>50.642830958803401</v>
      </c>
      <c r="BN54" s="248">
        <v>9.7317300221544403E-2</v>
      </c>
      <c r="BO54" s="247">
        <v>433.68824777679498</v>
      </c>
      <c r="BP54" s="248">
        <v>52.286753107801303</v>
      </c>
      <c r="BQ54" s="248">
        <v>7.5664034413008598E-3</v>
      </c>
      <c r="BR54" s="247">
        <v>447.850930114243</v>
      </c>
      <c r="BS54" s="248">
        <v>64.120063438684895</v>
      </c>
      <c r="BT54" s="248">
        <v>9.3003925217027494E-2</v>
      </c>
      <c r="BU54" s="247">
        <v>327.14489831405399</v>
      </c>
      <c r="BV54" s="248">
        <v>54.6662521674603</v>
      </c>
      <c r="BW54" s="248">
        <v>5.1750412448144503E-2</v>
      </c>
      <c r="BX54" s="247">
        <v>426.479188141539</v>
      </c>
      <c r="BY54" s="248">
        <v>71.823852427614199</v>
      </c>
      <c r="BZ54" s="248">
        <v>9.6338430437337592E-3</v>
      </c>
      <c r="CA54" s="247">
        <v>514.93065760108198</v>
      </c>
      <c r="CB54" s="248">
        <v>84.121659623640696</v>
      </c>
      <c r="CC54" s="248">
        <v>9.4080570783932008E-3</v>
      </c>
      <c r="CD54" s="247">
        <v>461.59638875963901</v>
      </c>
      <c r="CE54" s="248">
        <v>71.180079783928093</v>
      </c>
      <c r="CF54" s="248">
        <v>4.2197906676475598E-3</v>
      </c>
      <c r="CG54" s="247">
        <v>447.14890562463899</v>
      </c>
      <c r="CH54" s="248">
        <v>56.007242535570803</v>
      </c>
      <c r="CI54" s="248">
        <v>4.1798318061084397E-3</v>
      </c>
      <c r="CJ54" s="247">
        <v>464.19772632946501</v>
      </c>
      <c r="CK54" s="248">
        <v>51.275471819817398</v>
      </c>
      <c r="CL54" s="248">
        <v>1.13595984296553E-3</v>
      </c>
      <c r="CM54" s="247">
        <v>416.85882686627298</v>
      </c>
      <c r="CN54" s="248">
        <v>46.548689101801202</v>
      </c>
      <c r="CO54" s="248">
        <v>8.1461956748960906E-3</v>
      </c>
      <c r="CP54" s="247">
        <v>430.18624863148898</v>
      </c>
      <c r="CQ54" s="248">
        <v>50.798568855697603</v>
      </c>
      <c r="CR54" s="248">
        <v>1.0172665023823E-2</v>
      </c>
      <c r="CS54" s="247">
        <v>396.42811571462602</v>
      </c>
      <c r="CT54" s="248">
        <v>54.545723770733801</v>
      </c>
      <c r="CU54" s="248">
        <v>1.14422505273842E-2</v>
      </c>
      <c r="CV54" s="247">
        <v>452.21956167023802</v>
      </c>
      <c r="CW54" s="248">
        <v>71.866565206798995</v>
      </c>
      <c r="CX54" s="248">
        <v>0</v>
      </c>
      <c r="CY54" s="247">
        <v>440.221571051598</v>
      </c>
      <c r="CZ54" s="248">
        <v>73.656459632953698</v>
      </c>
      <c r="DA54" s="248">
        <v>1.8070417353124801E-3</v>
      </c>
      <c r="DB54" s="247">
        <v>453.194012423868</v>
      </c>
      <c r="DC54" s="248">
        <v>74.694919811209402</v>
      </c>
      <c r="DD54" s="248">
        <v>3.0243198069150501E-3</v>
      </c>
      <c r="DE54" s="247">
        <v>448.17878917960002</v>
      </c>
      <c r="DF54" s="248">
        <v>70.111268748220496</v>
      </c>
      <c r="DG54" s="248">
        <v>6.3328537300618196E-4</v>
      </c>
      <c r="DH54" s="247">
        <v>430.18095187153199</v>
      </c>
      <c r="DI54" s="248">
        <v>62.623608172104298</v>
      </c>
      <c r="DJ54" s="248">
        <v>0</v>
      </c>
      <c r="DK54" s="247">
        <v>453.15170296321202</v>
      </c>
      <c r="DL54" s="248">
        <v>60.581469180292203</v>
      </c>
      <c r="DM54" s="248">
        <v>4.3694751101445699E-3</v>
      </c>
      <c r="DN54" s="247">
        <v>447.10182591884097</v>
      </c>
      <c r="DO54" s="248">
        <v>52.9625139942302</v>
      </c>
      <c r="DP54" s="248">
        <v>1.29465765306668E-3</v>
      </c>
      <c r="DQ54" s="247">
        <v>449.10978518024598</v>
      </c>
      <c r="DR54" s="248">
        <v>51.316277385785298</v>
      </c>
      <c r="DS54" s="248">
        <v>4.5182659785762301E-3</v>
      </c>
      <c r="DT54" s="247">
        <v>437.084790947427</v>
      </c>
      <c r="DU54" s="248">
        <v>51.078320286715197</v>
      </c>
      <c r="DV54" s="248">
        <v>6.9085393466624301E-4</v>
      </c>
      <c r="DW54" s="247">
        <v>437.17258493005698</v>
      </c>
      <c r="DX54" s="248">
        <v>64.519540084198695</v>
      </c>
      <c r="DY54" s="248">
        <v>0</v>
      </c>
      <c r="DZ54" s="247">
        <v>449.19311304764102</v>
      </c>
      <c r="EA54" s="248">
        <v>70.067855906503993</v>
      </c>
      <c r="EB54" s="248">
        <v>7.5266213318534803E-4</v>
      </c>
      <c r="EC54" s="247">
        <v>455.20414007175498</v>
      </c>
      <c r="ED54" s="248">
        <v>74.842838341200107</v>
      </c>
      <c r="EE54" s="248">
        <v>3.1906807802240499E-3</v>
      </c>
      <c r="EF54" s="247">
        <v>435.19909008351402</v>
      </c>
      <c r="EG54" s="248">
        <v>69.780204331364402</v>
      </c>
      <c r="EH54" s="248">
        <v>7.7016605764549696E-4</v>
      </c>
      <c r="EI54" s="247">
        <v>450.25087171994198</v>
      </c>
      <c r="EJ54" s="248">
        <v>65.9594028042725</v>
      </c>
      <c r="EK54" s="248">
        <v>6.19103671598296E-3</v>
      </c>
      <c r="EL54" s="247">
        <v>439.15437266495502</v>
      </c>
      <c r="EM54" s="248">
        <v>57.9242490481424</v>
      </c>
      <c r="EN54" s="248">
        <v>1.4362610088679299E-3</v>
      </c>
      <c r="EO54" s="247">
        <v>444.360553206014</v>
      </c>
      <c r="EP54" s="248">
        <v>56.196264930638399</v>
      </c>
      <c r="EQ54" s="248">
        <v>7.1111492550880702E-3</v>
      </c>
      <c r="ER54" s="247">
        <v>426.172594731956</v>
      </c>
      <c r="ES54" s="248">
        <v>48.674669099018502</v>
      </c>
      <c r="ET54" s="248">
        <v>6.1472771756097304E-3</v>
      </c>
      <c r="EU54" s="247">
        <v>384.21584870406701</v>
      </c>
      <c r="EV54" s="248">
        <v>45.289060950383302</v>
      </c>
      <c r="EW54" s="248">
        <v>5.0431626637793599E-3</v>
      </c>
      <c r="EX54" s="247">
        <v>457.41261441310098</v>
      </c>
      <c r="EY54" s="248">
        <v>58.366970567754997</v>
      </c>
      <c r="EZ54" s="248">
        <v>0</v>
      </c>
      <c r="FA54" s="247">
        <v>461.764371563861</v>
      </c>
      <c r="FB54" s="248">
        <v>65.807206896262599</v>
      </c>
      <c r="FC54" s="248">
        <v>2.2824561673037702E-3</v>
      </c>
    </row>
    <row r="55" spans="2:159">
      <c r="B55" s="73" t="s">
        <v>793</v>
      </c>
      <c r="C55" s="251" t="s">
        <v>802</v>
      </c>
      <c r="D55" s="252">
        <v>468.01585706837398</v>
      </c>
      <c r="E55" s="253">
        <v>52.651518532950597</v>
      </c>
      <c r="F55" s="253">
        <v>3.7043640391008402E-2</v>
      </c>
      <c r="G55" s="252">
        <v>350.00222050126098</v>
      </c>
      <c r="H55" s="253">
        <v>52.655778777522798</v>
      </c>
      <c r="I55" s="253">
        <v>0.58565563429863599</v>
      </c>
      <c r="J55" s="252">
        <v>99444.892391446701</v>
      </c>
      <c r="K55" s="253">
        <v>12203.608177190899</v>
      </c>
      <c r="L55" s="253">
        <v>0.33383699264551198</v>
      </c>
      <c r="M55" s="252">
        <v>431.83447483583598</v>
      </c>
      <c r="N55" s="253">
        <v>63.377099298569497</v>
      </c>
      <c r="O55" s="253">
        <v>0.44866572509159702</v>
      </c>
      <c r="P55" s="252">
        <v>10332.913855958101</v>
      </c>
      <c r="Q55" s="253">
        <v>1489.7066554329001</v>
      </c>
      <c r="R55" s="253">
        <v>0.99493632743166305</v>
      </c>
      <c r="S55" s="252">
        <v>325816.63277052401</v>
      </c>
      <c r="T55" s="253">
        <v>48238.386271696902</v>
      </c>
      <c r="U55" s="253">
        <v>265.667396236429</v>
      </c>
      <c r="V55" s="252">
        <v>413.01769092515298</v>
      </c>
      <c r="W55" s="253">
        <v>68.151785216549399</v>
      </c>
      <c r="X55" s="253">
        <v>2.08733777025311</v>
      </c>
      <c r="Y55" s="252">
        <v>575.02490465103699</v>
      </c>
      <c r="Z55" s="253">
        <v>168.876367297966</v>
      </c>
      <c r="AA55" s="253">
        <v>18.548640598155501</v>
      </c>
      <c r="AB55" s="252">
        <v>273.57946092242599</v>
      </c>
      <c r="AC55" s="253">
        <v>176.946386518878</v>
      </c>
      <c r="AD55" s="253">
        <v>30.825785170301199</v>
      </c>
      <c r="AE55" s="252">
        <v>463.95489779036802</v>
      </c>
      <c r="AF55" s="253">
        <v>29.8642597282604</v>
      </c>
      <c r="AG55" s="253">
        <v>0.847196880103956</v>
      </c>
      <c r="AH55" s="252">
        <v>455.05337663081298</v>
      </c>
      <c r="AI55" s="253">
        <v>25.429244215565099</v>
      </c>
      <c r="AJ55" s="253">
        <v>0.10059245741954199</v>
      </c>
      <c r="AK55" s="252">
        <v>452.01832040825798</v>
      </c>
      <c r="AL55" s="253">
        <v>45.035395203771103</v>
      </c>
      <c r="AM55" s="253">
        <v>0.351521811608484</v>
      </c>
      <c r="AN55" s="252">
        <v>450.13221281878998</v>
      </c>
      <c r="AO55" s="253">
        <v>48.381914550878399</v>
      </c>
      <c r="AP55" s="253">
        <v>0.102986410602683</v>
      </c>
      <c r="AQ55" s="252">
        <v>408.01811653375501</v>
      </c>
      <c r="AR55" s="253">
        <v>60.624508181407499</v>
      </c>
      <c r="AS55" s="253">
        <v>6.5156846580782499</v>
      </c>
      <c r="AT55" s="252">
        <v>446.04610040311599</v>
      </c>
      <c r="AU55" s="253">
        <v>61.553138924628001</v>
      </c>
      <c r="AV55" s="253">
        <v>0.17008774535142501</v>
      </c>
      <c r="AW55" s="252">
        <v>458.17307523822001</v>
      </c>
      <c r="AX55" s="253">
        <v>60.759031299316</v>
      </c>
      <c r="AY55" s="253">
        <v>0.77843726212697495</v>
      </c>
      <c r="AZ55" s="252">
        <v>457.84944550886797</v>
      </c>
      <c r="BA55" s="253">
        <v>64.295579648459906</v>
      </c>
      <c r="BB55" s="253">
        <v>0.99717563904946405</v>
      </c>
      <c r="BC55" s="252">
        <v>410.85114757540703</v>
      </c>
      <c r="BD55" s="253">
        <v>42.550007140640602</v>
      </c>
      <c r="BE55" s="253">
        <v>3.28197330788436E-3</v>
      </c>
      <c r="BF55" s="252">
        <v>458.69078770275001</v>
      </c>
      <c r="BG55" s="253">
        <v>45.178001017209503</v>
      </c>
      <c r="BH55" s="253">
        <v>0.564013705626077</v>
      </c>
      <c r="BI55" s="252">
        <v>441.05384299242598</v>
      </c>
      <c r="BJ55" s="253">
        <v>48.386768514284903</v>
      </c>
      <c r="BK55" s="253">
        <v>3.72254318403537E-2</v>
      </c>
      <c r="BL55" s="252">
        <v>459.96952809833402</v>
      </c>
      <c r="BM55" s="253">
        <v>49.4154558816372</v>
      </c>
      <c r="BN55" s="253">
        <v>0.12841937768303999</v>
      </c>
      <c r="BO55" s="252">
        <v>432.11695003260201</v>
      </c>
      <c r="BP55" s="253">
        <v>55.448211987061001</v>
      </c>
      <c r="BQ55" s="253">
        <v>7.6227737584872697E-3</v>
      </c>
      <c r="BR55" s="252">
        <v>446.81205482092702</v>
      </c>
      <c r="BS55" s="253">
        <v>61.604216924172597</v>
      </c>
      <c r="BT55" s="253">
        <v>8.1151973510293393E-2</v>
      </c>
      <c r="BU55" s="252">
        <v>323.879973376404</v>
      </c>
      <c r="BV55" s="253">
        <v>51.197390534001102</v>
      </c>
      <c r="BW55" s="253">
        <v>5.1335623499356303E-2</v>
      </c>
      <c r="BX55" s="252">
        <v>425.28507771093899</v>
      </c>
      <c r="BY55" s="253">
        <v>63.529581459613802</v>
      </c>
      <c r="BZ55" s="253">
        <v>1.00999342910778E-2</v>
      </c>
      <c r="CA55" s="252">
        <v>515.49066661682002</v>
      </c>
      <c r="CB55" s="253">
        <v>75.193442549691596</v>
      </c>
      <c r="CC55" s="253">
        <v>1.0096237328661399E-2</v>
      </c>
      <c r="CD55" s="252">
        <v>461.98651536975399</v>
      </c>
      <c r="CE55" s="253">
        <v>57.172526818699801</v>
      </c>
      <c r="CF55" s="253">
        <v>4.0822450917037097E-3</v>
      </c>
      <c r="CG55" s="252">
        <v>448.15758063419099</v>
      </c>
      <c r="CH55" s="253">
        <v>50.239881668500097</v>
      </c>
      <c r="CI55" s="253">
        <v>5.0012731371956503E-3</v>
      </c>
      <c r="CJ55" s="252">
        <v>465.141311551569</v>
      </c>
      <c r="CK55" s="253">
        <v>45.214578177170097</v>
      </c>
      <c r="CL55" s="253">
        <v>0</v>
      </c>
      <c r="CM55" s="252">
        <v>416.99754849961698</v>
      </c>
      <c r="CN55" s="253">
        <v>43.380061172957703</v>
      </c>
      <c r="CO55" s="253">
        <v>4.9400751212702104E-3</v>
      </c>
      <c r="CP55" s="252">
        <v>429.96923725871</v>
      </c>
      <c r="CQ55" s="253">
        <v>47.674697753852897</v>
      </c>
      <c r="CR55" s="253">
        <v>6.7500384987461597E-3</v>
      </c>
      <c r="CS55" s="252">
        <v>395.918160414505</v>
      </c>
      <c r="CT55" s="253">
        <v>53.328372175242798</v>
      </c>
      <c r="CU55" s="253">
        <v>5.8619512476237104E-3</v>
      </c>
      <c r="CV55" s="252">
        <v>451.96268763170201</v>
      </c>
      <c r="CW55" s="253">
        <v>63.837530175603398</v>
      </c>
      <c r="CX55" s="253">
        <v>1.2697797061957901E-2</v>
      </c>
      <c r="CY55" s="252">
        <v>439.96288830544398</v>
      </c>
      <c r="CZ55" s="253">
        <v>66.843112804516693</v>
      </c>
      <c r="DA55" s="253">
        <v>1.04918345616544E-3</v>
      </c>
      <c r="DB55" s="252">
        <v>452.96246989408098</v>
      </c>
      <c r="DC55" s="253">
        <v>71.955305380594993</v>
      </c>
      <c r="DD55" s="253">
        <v>1.08995990876221E-3</v>
      </c>
      <c r="DE55" s="252">
        <v>447.965010902286</v>
      </c>
      <c r="DF55" s="253">
        <v>68.051809514376501</v>
      </c>
      <c r="DG55" s="253">
        <v>6.3606699962167495E-4</v>
      </c>
      <c r="DH55" s="252">
        <v>429.95797223338599</v>
      </c>
      <c r="DI55" s="253">
        <v>63.635646445524998</v>
      </c>
      <c r="DJ55" s="253">
        <v>0</v>
      </c>
      <c r="DK55" s="252">
        <v>452.96574976123298</v>
      </c>
      <c r="DL55" s="253">
        <v>60.897084913564399</v>
      </c>
      <c r="DM55" s="253">
        <v>0</v>
      </c>
      <c r="DN55" s="252">
        <v>446.98205345360702</v>
      </c>
      <c r="DO55" s="253">
        <v>48.6615031221517</v>
      </c>
      <c r="DP55" s="253">
        <v>1.2900995332355001E-3</v>
      </c>
      <c r="DQ55" s="252">
        <v>448.97989960598198</v>
      </c>
      <c r="DR55" s="253">
        <v>46.326499889899402</v>
      </c>
      <c r="DS55" s="253">
        <v>0</v>
      </c>
      <c r="DT55" s="252">
        <v>436.984539072686</v>
      </c>
      <c r="DU55" s="253">
        <v>48.202905189631302</v>
      </c>
      <c r="DV55" s="253">
        <v>0</v>
      </c>
      <c r="DW55" s="252">
        <v>436.97302111495497</v>
      </c>
      <c r="DX55" s="253">
        <v>54.731025464180497</v>
      </c>
      <c r="DY55" s="253">
        <v>0</v>
      </c>
      <c r="DZ55" s="252">
        <v>448.96725558569301</v>
      </c>
      <c r="EA55" s="253">
        <v>64.748573686157897</v>
      </c>
      <c r="EB55" s="253">
        <v>0</v>
      </c>
      <c r="EC55" s="252">
        <v>454.96540870174698</v>
      </c>
      <c r="ED55" s="253">
        <v>68.976671508292995</v>
      </c>
      <c r="EE55" s="253">
        <v>0</v>
      </c>
      <c r="EF55" s="252">
        <v>434.965360521962</v>
      </c>
      <c r="EG55" s="253">
        <v>65.854462992156897</v>
      </c>
      <c r="EH55" s="253">
        <v>7.6715499765222996E-4</v>
      </c>
      <c r="EI55" s="252">
        <v>449.94231501775403</v>
      </c>
      <c r="EJ55" s="253">
        <v>68.100059286160004</v>
      </c>
      <c r="EK55" s="253">
        <v>5.1406750461901896E-3</v>
      </c>
      <c r="EL55" s="252">
        <v>438.96831545879797</v>
      </c>
      <c r="EM55" s="253">
        <v>58.489431683523001</v>
      </c>
      <c r="EN55" s="253">
        <v>1.1889787052829E-3</v>
      </c>
      <c r="EO55" s="252">
        <v>443.92626303044301</v>
      </c>
      <c r="EP55" s="253">
        <v>51.911236619762199</v>
      </c>
      <c r="EQ55" s="253">
        <v>3.7275187075316799E-3</v>
      </c>
      <c r="ER55" s="252">
        <v>425.96392240304198</v>
      </c>
      <c r="ES55" s="253">
        <v>44.7720132048143</v>
      </c>
      <c r="ET55" s="253">
        <v>7.7309369649386801E-3</v>
      </c>
      <c r="EU55" s="252">
        <v>383.95592440930301</v>
      </c>
      <c r="EV55" s="253">
        <v>43.004379736499601</v>
      </c>
      <c r="EW55" s="253">
        <v>4.5643326645720302E-3</v>
      </c>
      <c r="EX55" s="252">
        <v>457.15476711359003</v>
      </c>
      <c r="EY55" s="253">
        <v>57.561744802414303</v>
      </c>
      <c r="EZ55" s="253">
        <v>0</v>
      </c>
      <c r="FA55" s="252">
        <v>461.44426577264898</v>
      </c>
      <c r="FB55" s="253">
        <v>64.917026469899696</v>
      </c>
      <c r="FC55" s="253">
        <v>0</v>
      </c>
    </row>
    <row r="56" spans="2:159">
      <c r="B56" s="73" t="s">
        <v>793</v>
      </c>
      <c r="C56" s="42" t="s">
        <v>796</v>
      </c>
      <c r="D56" s="262">
        <v>467.98366393964301</v>
      </c>
      <c r="E56" s="263">
        <v>43.916252950728399</v>
      </c>
      <c r="F56" s="263">
        <v>3.2517981406103597E-2</v>
      </c>
      <c r="G56" s="262">
        <v>350.017440055571</v>
      </c>
      <c r="H56" s="263">
        <v>40.650881082943101</v>
      </c>
      <c r="I56" s="263">
        <v>0.66322307016818505</v>
      </c>
      <c r="J56" s="262">
        <v>99416.1185211665</v>
      </c>
      <c r="K56" s="263">
        <v>10800.2808209593</v>
      </c>
      <c r="L56" s="263">
        <v>0.246306003873065</v>
      </c>
      <c r="M56" s="262">
        <v>431.990920918879</v>
      </c>
      <c r="N56" s="263">
        <v>55.477159979293802</v>
      </c>
      <c r="O56" s="263">
        <v>0.73481368220872201</v>
      </c>
      <c r="P56" s="262">
        <v>10320.0069021911</v>
      </c>
      <c r="Q56" s="263">
        <v>1587.8929162490999</v>
      </c>
      <c r="R56" s="263">
        <v>0.73620392253143996</v>
      </c>
      <c r="S56" s="262">
        <v>325803.96622752899</v>
      </c>
      <c r="T56" s="263">
        <v>53159.5768821159</v>
      </c>
      <c r="U56" s="263">
        <v>147.622131985724</v>
      </c>
      <c r="V56" s="262">
        <v>413.01740531481897</v>
      </c>
      <c r="W56" s="263">
        <v>69.347948369534606</v>
      </c>
      <c r="X56" s="263">
        <v>2.3398867417915401</v>
      </c>
      <c r="Y56" s="262">
        <v>575.01053544413503</v>
      </c>
      <c r="Z56" s="263">
        <v>146.81118779257699</v>
      </c>
      <c r="AA56" s="263">
        <v>16.859166787778801</v>
      </c>
      <c r="AB56" s="262">
        <v>273.99413598118002</v>
      </c>
      <c r="AC56" s="263">
        <v>166.25563929726599</v>
      </c>
      <c r="AD56" s="263">
        <v>31.3894019389828</v>
      </c>
      <c r="AE56" s="262">
        <v>463.99862365437002</v>
      </c>
      <c r="AF56" s="263">
        <v>41.379948008142499</v>
      </c>
      <c r="AG56" s="263">
        <v>0.42307499952408001</v>
      </c>
      <c r="AH56" s="262">
        <v>455.00693236151602</v>
      </c>
      <c r="AI56" s="263">
        <v>27.988038905385601</v>
      </c>
      <c r="AJ56" s="263">
        <v>0.10238035357849901</v>
      </c>
      <c r="AK56" s="262">
        <v>451.99313172902299</v>
      </c>
      <c r="AL56" s="263">
        <v>53.486656119637402</v>
      </c>
      <c r="AM56" s="263">
        <v>0.76119574777235299</v>
      </c>
      <c r="AN56" s="262">
        <v>449.991853413353</v>
      </c>
      <c r="AO56" s="263">
        <v>61.865517485172802</v>
      </c>
      <c r="AP56" s="263">
        <v>0.20433390936457499</v>
      </c>
      <c r="AQ56" s="262">
        <v>408.008139393953</v>
      </c>
      <c r="AR56" s="263">
        <v>69.112223424098502</v>
      </c>
      <c r="AS56" s="263">
        <v>2.9446933568567299</v>
      </c>
      <c r="AT56" s="262">
        <v>443.99480644701202</v>
      </c>
      <c r="AU56" s="263">
        <v>72.375367261045099</v>
      </c>
      <c r="AV56" s="263">
        <v>0.13136574532106099</v>
      </c>
      <c r="AW56" s="262">
        <v>458.00392927511598</v>
      </c>
      <c r="AX56" s="263">
        <v>72.397765598677907</v>
      </c>
      <c r="AY56" s="263">
        <v>0.58842931163034196</v>
      </c>
      <c r="AZ56" s="262">
        <v>458.16299216120501</v>
      </c>
      <c r="BA56" s="263">
        <v>73.426976908221405</v>
      </c>
      <c r="BB56" s="263">
        <v>0.81189105752216495</v>
      </c>
      <c r="BC56" s="262">
        <v>409.99545716808399</v>
      </c>
      <c r="BD56" s="263">
        <v>51.620908339096601</v>
      </c>
      <c r="BE56" s="263">
        <v>5.7147066877845697E-3</v>
      </c>
      <c r="BF56" s="262">
        <v>458.694341571861</v>
      </c>
      <c r="BG56" s="263">
        <v>49.190671287259597</v>
      </c>
      <c r="BH56" s="263">
        <v>0.212691459607869</v>
      </c>
      <c r="BI56" s="262">
        <v>441.00020403425901</v>
      </c>
      <c r="BJ56" s="263">
        <v>44.702852332388296</v>
      </c>
      <c r="BK56" s="263">
        <v>8.5459544776420704E-2</v>
      </c>
      <c r="BL56" s="262">
        <v>459.983541723673</v>
      </c>
      <c r="BM56" s="263">
        <v>52.179077018954501</v>
      </c>
      <c r="BN56" s="263">
        <v>0.17967760177867101</v>
      </c>
      <c r="BO56" s="262">
        <v>433.00437421578499</v>
      </c>
      <c r="BP56" s="263">
        <v>57.843463814946602</v>
      </c>
      <c r="BQ56" s="263">
        <v>1.4518068399625699E-2</v>
      </c>
      <c r="BR56" s="262">
        <v>446.99084887972202</v>
      </c>
      <c r="BS56" s="263">
        <v>71.372701743975696</v>
      </c>
      <c r="BT56" s="263">
        <v>0.119004552582835</v>
      </c>
      <c r="BU56" s="262">
        <v>325.00552064589101</v>
      </c>
      <c r="BV56" s="263">
        <v>58.648810215174002</v>
      </c>
      <c r="BW56" s="263">
        <v>0.108019619906497</v>
      </c>
      <c r="BX56" s="262">
        <v>425.70640519388797</v>
      </c>
      <c r="BY56" s="263">
        <v>74.163614237254507</v>
      </c>
      <c r="BZ56" s="263">
        <v>1.02238614657455E-2</v>
      </c>
      <c r="CA56" s="262">
        <v>515.51213725586797</v>
      </c>
      <c r="CB56" s="263">
        <v>83.326328826865605</v>
      </c>
      <c r="CC56" s="263">
        <v>2.19495926812883E-2</v>
      </c>
      <c r="CD56" s="262">
        <v>462.007972629834</v>
      </c>
      <c r="CE56" s="263">
        <v>64.340227230931902</v>
      </c>
      <c r="CF56" s="263">
        <v>7.9510806412894201E-3</v>
      </c>
      <c r="CG56" s="262">
        <v>448.00763876694202</v>
      </c>
      <c r="CH56" s="263">
        <v>54.394035032148601</v>
      </c>
      <c r="CI56" s="263">
        <v>9.4345087805960091E-3</v>
      </c>
      <c r="CJ56" s="262">
        <v>465.00814942456498</v>
      </c>
      <c r="CK56" s="263">
        <v>45.256076983707501</v>
      </c>
      <c r="CL56" s="263">
        <v>1.56209076278177E-3</v>
      </c>
      <c r="CM56" s="262">
        <v>417.00617494757398</v>
      </c>
      <c r="CN56" s="263">
        <v>43.258865934070101</v>
      </c>
      <c r="CO56" s="263">
        <v>7.9819640959462104E-3</v>
      </c>
      <c r="CP56" s="262">
        <v>430.000911306901</v>
      </c>
      <c r="CQ56" s="263">
        <v>55.097707802414597</v>
      </c>
      <c r="CR56" s="263">
        <v>8.8466725946310006E-3</v>
      </c>
      <c r="CS56" s="262">
        <v>396.00846903467101</v>
      </c>
      <c r="CT56" s="263">
        <v>53.4800584334427</v>
      </c>
      <c r="CU56" s="263">
        <v>1.14966185952926E-2</v>
      </c>
      <c r="CV56" s="262">
        <v>451.99255779204799</v>
      </c>
      <c r="CW56" s="263">
        <v>75.025947337210496</v>
      </c>
      <c r="CX56" s="263">
        <v>9.8882878592857198E-3</v>
      </c>
      <c r="CY56" s="262">
        <v>439.99647555766899</v>
      </c>
      <c r="CZ56" s="263">
        <v>73.179445365244405</v>
      </c>
      <c r="DA56" s="263">
        <v>2.93321282057518E-3</v>
      </c>
      <c r="DB56" s="262">
        <v>452.996328029643</v>
      </c>
      <c r="DC56" s="263">
        <v>76.944483311663305</v>
      </c>
      <c r="DD56" s="263">
        <v>1.3799929485963701E-3</v>
      </c>
      <c r="DE56" s="262">
        <v>447.998478635401</v>
      </c>
      <c r="DF56" s="263">
        <v>72.486249683213003</v>
      </c>
      <c r="DG56" s="263">
        <v>6.5626027820265003E-4</v>
      </c>
      <c r="DH56" s="262">
        <v>429.99345114042001</v>
      </c>
      <c r="DI56" s="263">
        <v>65.026275178198404</v>
      </c>
      <c r="DJ56" s="263">
        <v>0</v>
      </c>
      <c r="DK56" s="262">
        <v>452.99621171710697</v>
      </c>
      <c r="DL56" s="263">
        <v>58.385546283163897</v>
      </c>
      <c r="DM56" s="263">
        <v>0</v>
      </c>
      <c r="DN56" s="262">
        <v>446.99676500290298</v>
      </c>
      <c r="DO56" s="263">
        <v>49.237517984064901</v>
      </c>
      <c r="DP56" s="263">
        <v>0</v>
      </c>
      <c r="DQ56" s="262">
        <v>448.99657527570599</v>
      </c>
      <c r="DR56" s="263">
        <v>44.471637618564401</v>
      </c>
      <c r="DS56" s="263">
        <v>6.8084866595927397E-3</v>
      </c>
      <c r="DT56" s="262">
        <v>437.00081654234299</v>
      </c>
      <c r="DU56" s="263">
        <v>46.828200960144201</v>
      </c>
      <c r="DV56" s="263">
        <v>4.4174192476606703E-3</v>
      </c>
      <c r="DW56" s="262">
        <v>436.99697227511001</v>
      </c>
      <c r="DX56" s="263">
        <v>56.999340070733098</v>
      </c>
      <c r="DY56" s="263">
        <v>0</v>
      </c>
      <c r="DZ56" s="262">
        <v>449.00283935366599</v>
      </c>
      <c r="EA56" s="263">
        <v>64.499817047478203</v>
      </c>
      <c r="EB56" s="263">
        <v>1.8019193795318299E-3</v>
      </c>
      <c r="EC56" s="262">
        <v>455.00502595480202</v>
      </c>
      <c r="ED56" s="263">
        <v>77.304860268319999</v>
      </c>
      <c r="EE56" s="263">
        <v>6.1635188547989796E-3</v>
      </c>
      <c r="EF56" s="262">
        <v>435.00666028014098</v>
      </c>
      <c r="EG56" s="263">
        <v>71.619852281744102</v>
      </c>
      <c r="EH56" s="263">
        <v>1.17905192565913E-3</v>
      </c>
      <c r="EI56" s="262">
        <v>450.00612597425402</v>
      </c>
      <c r="EJ56" s="263">
        <v>69.473846535102496</v>
      </c>
      <c r="EK56" s="263">
        <v>3.7957460321891498E-3</v>
      </c>
      <c r="EL56" s="262">
        <v>439.00776555882402</v>
      </c>
      <c r="EM56" s="263">
        <v>58.827198010893802</v>
      </c>
      <c r="EN56" s="263">
        <v>1.2770090772415599E-3</v>
      </c>
      <c r="EO56" s="262">
        <v>444.00546254914701</v>
      </c>
      <c r="EP56" s="263">
        <v>44.764386010464399</v>
      </c>
      <c r="EQ56" s="263">
        <v>6.4355691351462799E-3</v>
      </c>
      <c r="ER56" s="262">
        <v>426.014211586447</v>
      </c>
      <c r="ES56" s="263">
        <v>39.935855648025601</v>
      </c>
      <c r="ET56" s="263">
        <v>5.7975552503023399E-3</v>
      </c>
      <c r="EU56" s="262">
        <v>384.01788430651601</v>
      </c>
      <c r="EV56" s="263">
        <v>36.397817593142101</v>
      </c>
      <c r="EW56" s="263">
        <v>4.0819918409225903E-3</v>
      </c>
      <c r="EX56" s="262">
        <v>457.207238041891</v>
      </c>
      <c r="EY56" s="263">
        <v>51.617390906236302</v>
      </c>
      <c r="EZ56" s="263">
        <v>2.2507411397914398E-3</v>
      </c>
      <c r="FA56" s="262">
        <v>461.50439874372</v>
      </c>
      <c r="FB56" s="263">
        <v>64.162362978458603</v>
      </c>
      <c r="FC56" s="263">
        <v>0</v>
      </c>
    </row>
    <row r="57" spans="2:159">
      <c r="B57" s="73" t="s">
        <v>793</v>
      </c>
      <c r="C57" s="42" t="s">
        <v>797</v>
      </c>
      <c r="D57" s="262">
        <v>468.00519120572397</v>
      </c>
      <c r="E57" s="263">
        <v>37.536914275920203</v>
      </c>
      <c r="F57" s="263">
        <v>5.4701476112265703E-2</v>
      </c>
      <c r="G57" s="262">
        <v>349.995115465943</v>
      </c>
      <c r="H57" s="263">
        <v>45.907880203744902</v>
      </c>
      <c r="I57" s="263">
        <v>0.56213200739569602</v>
      </c>
      <c r="J57" s="262">
        <v>99421.875030256793</v>
      </c>
      <c r="K57" s="263">
        <v>11274.4097970816</v>
      </c>
      <c r="L57" s="263">
        <v>0.24519922090648599</v>
      </c>
      <c r="M57" s="262">
        <v>432.00841062181399</v>
      </c>
      <c r="N57" s="263">
        <v>57.341009129241698</v>
      </c>
      <c r="O57" s="263">
        <v>0.48266465494473498</v>
      </c>
      <c r="P57" s="262">
        <v>10319.758028435001</v>
      </c>
      <c r="Q57" s="263">
        <v>1518.27737591152</v>
      </c>
      <c r="R57" s="263">
        <v>0.58779205951204405</v>
      </c>
      <c r="S57" s="262">
        <v>325783.45210685802</v>
      </c>
      <c r="T57" s="263">
        <v>50043.610109989801</v>
      </c>
      <c r="U57" s="263">
        <v>98.988411435269697</v>
      </c>
      <c r="V57" s="262">
        <v>412.99884353530302</v>
      </c>
      <c r="W57" s="263">
        <v>68.361209038374696</v>
      </c>
      <c r="X57" s="263">
        <v>1.6827037121933299</v>
      </c>
      <c r="Y57" s="262">
        <v>575.06660368207804</v>
      </c>
      <c r="Z57" s="263">
        <v>160.15890143105699</v>
      </c>
      <c r="AA57" s="263">
        <v>16.661556908699001</v>
      </c>
      <c r="AB57" s="262">
        <v>274.02988567531298</v>
      </c>
      <c r="AC57" s="263">
        <v>179.54486303893299</v>
      </c>
      <c r="AD57" s="263">
        <v>35.871439488325201</v>
      </c>
      <c r="AE57" s="262">
        <v>464.02093476512698</v>
      </c>
      <c r="AF57" s="263">
        <v>34.569367116254099</v>
      </c>
      <c r="AG57" s="263">
        <v>0.44335545768149198</v>
      </c>
      <c r="AH57" s="262">
        <v>455.00024378211799</v>
      </c>
      <c r="AI57" s="263">
        <v>28.187159877109099</v>
      </c>
      <c r="AJ57" s="263">
        <v>0.124662384907543</v>
      </c>
      <c r="AK57" s="262">
        <v>452.02389880854901</v>
      </c>
      <c r="AL57" s="263">
        <v>47.8676806039946</v>
      </c>
      <c r="AM57" s="263">
        <v>0.480159547959704</v>
      </c>
      <c r="AN57" s="262">
        <v>450.02632376932502</v>
      </c>
      <c r="AO57" s="263">
        <v>57.096465774590001</v>
      </c>
      <c r="AP57" s="263">
        <v>0.119987541303131</v>
      </c>
      <c r="AQ57" s="262">
        <v>408.00369490518699</v>
      </c>
      <c r="AR57" s="263">
        <v>64.895156075393999</v>
      </c>
      <c r="AS57" s="263">
        <v>3.4572918253984901</v>
      </c>
      <c r="AT57" s="262">
        <v>444.01770854230898</v>
      </c>
      <c r="AU57" s="263">
        <v>73.649693796207501</v>
      </c>
      <c r="AV57" s="263">
        <v>0.11693019982629201</v>
      </c>
      <c r="AW57" s="262">
        <v>458.00816169314101</v>
      </c>
      <c r="AX57" s="263">
        <v>73.542170818147298</v>
      </c>
      <c r="AY57" s="263">
        <v>0.62806555404561504</v>
      </c>
      <c r="AZ57" s="262">
        <v>457.79716647388398</v>
      </c>
      <c r="BA57" s="263">
        <v>75.083999174390698</v>
      </c>
      <c r="BB57" s="263">
        <v>1.05350442379551</v>
      </c>
      <c r="BC57" s="262">
        <v>410.01329935966402</v>
      </c>
      <c r="BD57" s="263">
        <v>49.228860029635001</v>
      </c>
      <c r="BE57" s="263">
        <v>4.3503562485397397E-3</v>
      </c>
      <c r="BF57" s="262">
        <v>458.72201011607399</v>
      </c>
      <c r="BG57" s="263">
        <v>48.765994505157998</v>
      </c>
      <c r="BH57" s="263">
        <v>0.38048449972632697</v>
      </c>
      <c r="BI57" s="262">
        <v>441.00608734054401</v>
      </c>
      <c r="BJ57" s="263">
        <v>37.960008852785499</v>
      </c>
      <c r="BK57" s="263">
        <v>5.0668913796485797E-2</v>
      </c>
      <c r="BL57" s="262">
        <v>460.01093919727299</v>
      </c>
      <c r="BM57" s="263">
        <v>45.4877748831696</v>
      </c>
      <c r="BN57" s="263">
        <v>0.15831822544664301</v>
      </c>
      <c r="BO57" s="262">
        <v>433.00419784488298</v>
      </c>
      <c r="BP57" s="263">
        <v>55.939400246333797</v>
      </c>
      <c r="BQ57" s="263">
        <v>9.4232598853018299E-3</v>
      </c>
      <c r="BR57" s="262">
        <v>447.01930141452999</v>
      </c>
      <c r="BS57" s="263">
        <v>62.849366942348702</v>
      </c>
      <c r="BT57" s="263">
        <v>0.112393323326657</v>
      </c>
      <c r="BU57" s="262">
        <v>325.00601599606301</v>
      </c>
      <c r="BV57" s="263">
        <v>54.063036777009003</v>
      </c>
      <c r="BW57" s="263">
        <v>7.1680866591878195E-2</v>
      </c>
      <c r="BX57" s="262">
        <v>425.71415682953</v>
      </c>
      <c r="BY57" s="263">
        <v>67.908956041508901</v>
      </c>
      <c r="BZ57" s="263">
        <v>1.3245255127846699E-2</v>
      </c>
      <c r="CA57" s="262">
        <v>515.51522265698702</v>
      </c>
      <c r="CB57" s="263">
        <v>78.256780995822893</v>
      </c>
      <c r="CC57" s="263">
        <v>1.3348688709402499E-2</v>
      </c>
      <c r="CD57" s="262">
        <v>462.01900787021401</v>
      </c>
      <c r="CE57" s="263">
        <v>60.1721461699751</v>
      </c>
      <c r="CF57" s="263">
        <v>4.8869961224763097E-3</v>
      </c>
      <c r="CG57" s="262">
        <v>448.01781000392401</v>
      </c>
      <c r="CH57" s="263">
        <v>45.714998450194997</v>
      </c>
      <c r="CI57" s="263">
        <v>5.0811297335176296E-3</v>
      </c>
      <c r="CJ57" s="262">
        <v>465.01789499531202</v>
      </c>
      <c r="CK57" s="263">
        <v>40.600993195269503</v>
      </c>
      <c r="CL57" s="263">
        <v>1.98085715001242E-3</v>
      </c>
      <c r="CM57" s="262">
        <v>417.017320552478</v>
      </c>
      <c r="CN57" s="263">
        <v>33.2303343273867</v>
      </c>
      <c r="CO57" s="263">
        <v>1.0166829202715701E-2</v>
      </c>
      <c r="CP57" s="262">
        <v>430.014445558994</v>
      </c>
      <c r="CQ57" s="263">
        <v>44.725418381226397</v>
      </c>
      <c r="CR57" s="263">
        <v>1.1798147625476299E-2</v>
      </c>
      <c r="CS57" s="262">
        <v>396.00104924657597</v>
      </c>
      <c r="CT57" s="263">
        <v>50.5265068596864</v>
      </c>
      <c r="CU57" s="263">
        <v>1.55148749726799E-2</v>
      </c>
      <c r="CV57" s="262">
        <v>452.01775677205097</v>
      </c>
      <c r="CW57" s="263">
        <v>65.641009417414196</v>
      </c>
      <c r="CX57" s="263">
        <v>1.29464098374166E-2</v>
      </c>
      <c r="CY57" s="262">
        <v>440.00779874277902</v>
      </c>
      <c r="CZ57" s="263">
        <v>66.721255848461894</v>
      </c>
      <c r="DA57" s="263">
        <v>1.9795492056019202E-3</v>
      </c>
      <c r="DB57" s="262">
        <v>453.00734746333501</v>
      </c>
      <c r="DC57" s="263">
        <v>71.425896276007407</v>
      </c>
      <c r="DD57" s="263">
        <v>1.9606361949609302E-3</v>
      </c>
      <c r="DE57" s="262">
        <v>448.00150333963802</v>
      </c>
      <c r="DF57" s="263">
        <v>68.425457807985396</v>
      </c>
      <c r="DG57" s="263">
        <v>7.1900804347625801E-4</v>
      </c>
      <c r="DH57" s="262">
        <v>430.01327926810097</v>
      </c>
      <c r="DI57" s="263">
        <v>63.492088875442498</v>
      </c>
      <c r="DJ57" s="263">
        <v>4.2375618228172596E-3</v>
      </c>
      <c r="DK57" s="262">
        <v>453.00466841038798</v>
      </c>
      <c r="DL57" s="263">
        <v>58.537372964317299</v>
      </c>
      <c r="DM57" s="263">
        <v>5.0297844253463404E-3</v>
      </c>
      <c r="DN57" s="262">
        <v>446.99654247250601</v>
      </c>
      <c r="DO57" s="263">
        <v>39.656468689857597</v>
      </c>
      <c r="DP57" s="263">
        <v>3.3531766088376498E-3</v>
      </c>
      <c r="DQ57" s="262">
        <v>449.003672375245</v>
      </c>
      <c r="DR57" s="263">
        <v>43.135702565490597</v>
      </c>
      <c r="DS57" s="263">
        <v>5.2870287155866403E-3</v>
      </c>
      <c r="DT57" s="262">
        <v>436.99084691298202</v>
      </c>
      <c r="DU57" s="263">
        <v>43.130636651217301</v>
      </c>
      <c r="DV57" s="263">
        <v>1.12295632037382E-3</v>
      </c>
      <c r="DW57" s="262">
        <v>437.00200527155403</v>
      </c>
      <c r="DX57" s="263">
        <v>56.327610620197497</v>
      </c>
      <c r="DY57" s="263">
        <v>4.7632270451263004E-3</v>
      </c>
      <c r="DZ57" s="262">
        <v>448.98917122814299</v>
      </c>
      <c r="EA57" s="263">
        <v>67.701013961911698</v>
      </c>
      <c r="EB57" s="263">
        <v>9.1921448892819796E-4</v>
      </c>
      <c r="EC57" s="262">
        <v>454.98705888417402</v>
      </c>
      <c r="ED57" s="263">
        <v>71.7531209324179</v>
      </c>
      <c r="EE57" s="263">
        <v>3.6987577827702601E-3</v>
      </c>
      <c r="EF57" s="262">
        <v>434.98725194278398</v>
      </c>
      <c r="EG57" s="263">
        <v>69.197972593822996</v>
      </c>
      <c r="EH57" s="263">
        <v>2.42802602607725E-3</v>
      </c>
      <c r="EI57" s="262">
        <v>449.99305488201901</v>
      </c>
      <c r="EJ57" s="263">
        <v>66.364923595063601</v>
      </c>
      <c r="EK57" s="263">
        <v>4.2188760579617204E-3</v>
      </c>
      <c r="EL57" s="262">
        <v>438.99165850935901</v>
      </c>
      <c r="EM57" s="263">
        <v>55.346947868263001</v>
      </c>
      <c r="EN57" s="263">
        <v>1.4280311718296401E-3</v>
      </c>
      <c r="EO57" s="262">
        <v>444.00604778593703</v>
      </c>
      <c r="EP57" s="263">
        <v>49.607232088892601</v>
      </c>
      <c r="EQ57" s="263">
        <v>5.8908531745846399E-3</v>
      </c>
      <c r="ER57" s="262">
        <v>425.99673306432499</v>
      </c>
      <c r="ES57" s="263">
        <v>41.138177307751</v>
      </c>
      <c r="ET57" s="263">
        <v>9.1156866414916701E-3</v>
      </c>
      <c r="EU57" s="262">
        <v>383.987490275494</v>
      </c>
      <c r="EV57" s="263">
        <v>32.901620764833098</v>
      </c>
      <c r="EW57" s="263">
        <v>7.7845607424517297E-3</v>
      </c>
      <c r="EX57" s="262">
        <v>457.195174508425</v>
      </c>
      <c r="EY57" s="263">
        <v>46.524125730847899</v>
      </c>
      <c r="EZ57" s="263">
        <v>1.28694943666034E-3</v>
      </c>
      <c r="FA57" s="262">
        <v>461.49243392198503</v>
      </c>
      <c r="FB57" s="263">
        <v>57.259660820673197</v>
      </c>
      <c r="FC57" s="263">
        <v>1.26028989211435E-3</v>
      </c>
    </row>
    <row r="58" spans="2:159" ht="15.75" thickBot="1">
      <c r="B58" s="75" t="s">
        <v>793</v>
      </c>
      <c r="C58" s="264" t="s">
        <v>798</v>
      </c>
      <c r="D58" s="265">
        <v>468.00855346136598</v>
      </c>
      <c r="E58" s="266">
        <v>42.5367444985867</v>
      </c>
      <c r="F58" s="266">
        <v>3.6067138518893697E-2</v>
      </c>
      <c r="G58" s="265">
        <v>349.98812786668401</v>
      </c>
      <c r="H58" s="266">
        <v>47.447116068471203</v>
      </c>
      <c r="I58" s="266">
        <v>0.63738694390272299</v>
      </c>
      <c r="J58" s="265">
        <v>99418.705882580005</v>
      </c>
      <c r="K58" s="266">
        <v>10668.3654222448</v>
      </c>
      <c r="L58" s="266">
        <v>0.20383921856495299</v>
      </c>
      <c r="M58" s="265">
        <v>431.99972469773002</v>
      </c>
      <c r="N58" s="266">
        <v>66.851125141586195</v>
      </c>
      <c r="O58" s="266">
        <v>0.56456424986117204</v>
      </c>
      <c r="P58" s="265">
        <v>10320.2232505749</v>
      </c>
      <c r="Q58" s="266">
        <v>1541.4149097588299</v>
      </c>
      <c r="R58" s="266">
        <v>0.492870468920456</v>
      </c>
      <c r="S58" s="265">
        <v>325792.040182759</v>
      </c>
      <c r="T58" s="266">
        <v>50077.360019366097</v>
      </c>
      <c r="U58" s="266">
        <v>109.951035792048</v>
      </c>
      <c r="V58" s="265">
        <v>412.98415535396998</v>
      </c>
      <c r="W58" s="266">
        <v>67.843935134227095</v>
      </c>
      <c r="X58" s="266">
        <v>2.4371224459207999</v>
      </c>
      <c r="Y58" s="265">
        <v>574.91477454263304</v>
      </c>
      <c r="Z58" s="266">
        <v>193.85620338848199</v>
      </c>
      <c r="AA58" s="266">
        <v>21.670588164210201</v>
      </c>
      <c r="AB58" s="265">
        <v>273.97327459951299</v>
      </c>
      <c r="AC58" s="266">
        <v>187.30987621496999</v>
      </c>
      <c r="AD58" s="266">
        <v>30.6703386158886</v>
      </c>
      <c r="AE58" s="265">
        <v>463.98039944344202</v>
      </c>
      <c r="AF58" s="266">
        <v>34.1641974201018</v>
      </c>
      <c r="AG58" s="266">
        <v>0.364650883840137</v>
      </c>
      <c r="AH58" s="265">
        <v>454.99336338261099</v>
      </c>
      <c r="AI58" s="266">
        <v>30.321298089778999</v>
      </c>
      <c r="AJ58" s="266">
        <v>0.101661325922371</v>
      </c>
      <c r="AK58" s="265">
        <v>451.98244746783598</v>
      </c>
      <c r="AL58" s="266">
        <v>46.972271695644899</v>
      </c>
      <c r="AM58" s="266">
        <v>0.44824223337477798</v>
      </c>
      <c r="AN58" s="265">
        <v>449.98108306955299</v>
      </c>
      <c r="AO58" s="266">
        <v>54.882048215729597</v>
      </c>
      <c r="AP58" s="266">
        <v>0.14158102979208301</v>
      </c>
      <c r="AQ58" s="265">
        <v>407.98881828968598</v>
      </c>
      <c r="AR58" s="266">
        <v>64.476219792310403</v>
      </c>
      <c r="AS58" s="266">
        <v>2.93749851209048</v>
      </c>
      <c r="AT58" s="265">
        <v>443.98718865628001</v>
      </c>
      <c r="AU58" s="266">
        <v>65.279247473825606</v>
      </c>
      <c r="AV58" s="266">
        <v>0.103624587028729</v>
      </c>
      <c r="AW58" s="265">
        <v>457.98833696192997</v>
      </c>
      <c r="AX58" s="266">
        <v>71.926897186889505</v>
      </c>
      <c r="AY58" s="266">
        <v>0.56933581973635194</v>
      </c>
      <c r="AZ58" s="265">
        <v>457.96271534229402</v>
      </c>
      <c r="BA58" s="266">
        <v>70.762822527763404</v>
      </c>
      <c r="BB58" s="266">
        <v>1.0477240481010099</v>
      </c>
      <c r="BC58" s="265">
        <v>409.99092258040099</v>
      </c>
      <c r="BD58" s="266">
        <v>46.270286118574703</v>
      </c>
      <c r="BE58" s="266">
        <v>4.9085732817387203E-3</v>
      </c>
      <c r="BF58" s="265">
        <v>458.68275374517299</v>
      </c>
      <c r="BG58" s="266">
        <v>49.389737048844303</v>
      </c>
      <c r="BH58" s="266">
        <v>0.59207594776905503</v>
      </c>
      <c r="BI58" s="265">
        <v>440.99392108227403</v>
      </c>
      <c r="BJ58" s="266">
        <v>45.261444742371502</v>
      </c>
      <c r="BK58" s="266">
        <v>4.8867543255762598E-2</v>
      </c>
      <c r="BL58" s="265">
        <v>460.003321155121</v>
      </c>
      <c r="BM58" s="266">
        <v>52.180575807890598</v>
      </c>
      <c r="BN58" s="266">
        <v>0.14308886915135699</v>
      </c>
      <c r="BO58" s="265">
        <v>432.99182560844503</v>
      </c>
      <c r="BP58" s="266">
        <v>58.030891458421799</v>
      </c>
      <c r="BQ58" s="266">
        <v>1.45637794106566E-2</v>
      </c>
      <c r="BR58" s="265">
        <v>446.989174270913</v>
      </c>
      <c r="BS58" s="266">
        <v>67.441693431583602</v>
      </c>
      <c r="BT58" s="266">
        <v>0.106726295325695</v>
      </c>
      <c r="BU58" s="265">
        <v>324.98886246237799</v>
      </c>
      <c r="BV58" s="266">
        <v>55.489708138588099</v>
      </c>
      <c r="BW58" s="266">
        <v>7.4902407368202195E-2</v>
      </c>
      <c r="BX58" s="265">
        <v>425.679997085217</v>
      </c>
      <c r="BY58" s="266">
        <v>76.870357523533102</v>
      </c>
      <c r="BZ58" s="266">
        <v>1.28884394539182E-2</v>
      </c>
      <c r="CA58" s="265">
        <v>515.47327067256003</v>
      </c>
      <c r="CB58" s="266">
        <v>82.3716660377398</v>
      </c>
      <c r="CC58" s="266">
        <v>1.6606904870721698E-2</v>
      </c>
      <c r="CD58" s="265">
        <v>461.97334484346402</v>
      </c>
      <c r="CE58" s="266">
        <v>69.455860192972096</v>
      </c>
      <c r="CF58" s="266">
        <v>4.2307205707035299E-3</v>
      </c>
      <c r="CG58" s="265">
        <v>447.97466044452</v>
      </c>
      <c r="CH58" s="266">
        <v>54.766267412604897</v>
      </c>
      <c r="CI58" s="266">
        <v>6.5964018866786099E-3</v>
      </c>
      <c r="CJ58" s="265">
        <v>464.97411695464302</v>
      </c>
      <c r="CK58" s="266">
        <v>47.782100228409099</v>
      </c>
      <c r="CL58" s="266">
        <v>9.7784920564497092E-4</v>
      </c>
      <c r="CM58" s="265">
        <v>416.97638932253898</v>
      </c>
      <c r="CN58" s="266">
        <v>38.633577205925697</v>
      </c>
      <c r="CO58" s="266">
        <v>8.0461736581356295E-3</v>
      </c>
      <c r="CP58" s="265">
        <v>429.98449557935902</v>
      </c>
      <c r="CQ58" s="266">
        <v>49.614453618216302</v>
      </c>
      <c r="CR58" s="266">
        <v>1.01841841935591E-2</v>
      </c>
      <c r="CS58" s="265">
        <v>395.99083177994999</v>
      </c>
      <c r="CT58" s="266">
        <v>49.376248745643501</v>
      </c>
      <c r="CU58" s="266">
        <v>6.0182746269104399E-3</v>
      </c>
      <c r="CV58" s="265">
        <v>451.98917962316898</v>
      </c>
      <c r="CW58" s="266">
        <v>71.534299207281805</v>
      </c>
      <c r="CX58" s="266">
        <v>8.1627184898469696E-3</v>
      </c>
      <c r="CY58" s="265">
        <v>439.995574087855</v>
      </c>
      <c r="CZ58" s="266">
        <v>69.585121910633205</v>
      </c>
      <c r="DA58" s="266">
        <v>0</v>
      </c>
      <c r="DB58" s="265">
        <v>452.99615577680402</v>
      </c>
      <c r="DC58" s="266">
        <v>70.495324278607001</v>
      </c>
      <c r="DD58" s="266">
        <v>9.3560974995659997E-4</v>
      </c>
      <c r="DE58" s="265">
        <v>447.99990543469102</v>
      </c>
      <c r="DF58" s="266">
        <v>69.920435625541302</v>
      </c>
      <c r="DG58" s="266">
        <v>1.2937646984761801E-3</v>
      </c>
      <c r="DH58" s="265">
        <v>429.99288547811398</v>
      </c>
      <c r="DI58" s="266">
        <v>57.223563864069298</v>
      </c>
      <c r="DJ58" s="266">
        <v>4.5146688128670596E-3</v>
      </c>
      <c r="DK58" s="265">
        <v>452.99883778822698</v>
      </c>
      <c r="DL58" s="266">
        <v>54.105298813714398</v>
      </c>
      <c r="DM58" s="266">
        <v>7.4190751562034198E-3</v>
      </c>
      <c r="DN58" s="265">
        <v>447.00621139700701</v>
      </c>
      <c r="DO58" s="266">
        <v>46.077680782237898</v>
      </c>
      <c r="DP58" s="266">
        <v>0</v>
      </c>
      <c r="DQ58" s="265">
        <v>448.99953743367502</v>
      </c>
      <c r="DR58" s="266">
        <v>45.140969378285902</v>
      </c>
      <c r="DS58" s="266">
        <v>0</v>
      </c>
      <c r="DT58" s="265">
        <v>437.00825099256099</v>
      </c>
      <c r="DU58" s="266">
        <v>49.215545068659701</v>
      </c>
      <c r="DV58" s="266">
        <v>1.16466271579757E-3</v>
      </c>
      <c r="DW58" s="265">
        <v>437.00087124371902</v>
      </c>
      <c r="DX58" s="266">
        <v>57.805861005646499</v>
      </c>
      <c r="DY58" s="266">
        <v>3.5530364579167899E-3</v>
      </c>
      <c r="DZ58" s="265">
        <v>449.00768357497799</v>
      </c>
      <c r="EA58" s="266">
        <v>69.925035299177495</v>
      </c>
      <c r="EB58" s="266">
        <v>1.33732413927488E-3</v>
      </c>
      <c r="EC58" s="265">
        <v>455.007825728027</v>
      </c>
      <c r="ED58" s="266">
        <v>73.501828662810794</v>
      </c>
      <c r="EE58" s="266">
        <v>2.7398342147180801E-3</v>
      </c>
      <c r="EF58" s="265">
        <v>435.00613073189197</v>
      </c>
      <c r="EG58" s="266">
        <v>72.884438327348306</v>
      </c>
      <c r="EH58" s="266">
        <v>9.7534423768966499E-4</v>
      </c>
      <c r="EI58" s="265">
        <v>450.00107740057598</v>
      </c>
      <c r="EJ58" s="266">
        <v>71.017585057249306</v>
      </c>
      <c r="EK58" s="266">
        <v>4.4420545071232904E-3</v>
      </c>
      <c r="EL58" s="265">
        <v>439.00100453133803</v>
      </c>
      <c r="EM58" s="266">
        <v>64.556953113963303</v>
      </c>
      <c r="EN58" s="266">
        <v>1.06824023415289E-3</v>
      </c>
      <c r="EO58" s="265">
        <v>443.98873585295098</v>
      </c>
      <c r="EP58" s="266">
        <v>51.3018340243298</v>
      </c>
      <c r="EQ58" s="266">
        <v>7.6470622404498298E-3</v>
      </c>
      <c r="ER58" s="265">
        <v>425.98988764915498</v>
      </c>
      <c r="ES58" s="266">
        <v>45.458689999080399</v>
      </c>
      <c r="ET58" s="266">
        <v>5.0953595372855397E-3</v>
      </c>
      <c r="EU58" s="265">
        <v>383.99554310984598</v>
      </c>
      <c r="EV58" s="266">
        <v>41.4079746167059</v>
      </c>
      <c r="EW58" s="266">
        <v>1.64659163098052E-3</v>
      </c>
      <c r="EX58" s="265">
        <v>457.19832679881</v>
      </c>
      <c r="EY58" s="266">
        <v>58.0886946578647</v>
      </c>
      <c r="EZ58" s="266">
        <v>1.3550718431091899E-3</v>
      </c>
      <c r="FA58" s="265">
        <v>461.50325052359898</v>
      </c>
      <c r="FB58" s="266">
        <v>67.881047002147497</v>
      </c>
      <c r="FC58" s="266">
        <v>1.8518129168612299E-3</v>
      </c>
    </row>
    <row r="59" spans="2:159">
      <c r="B59" s="1062" t="s">
        <v>807</v>
      </c>
      <c r="C59" s="1062"/>
      <c r="D59" s="267">
        <v>1.9592924392694671</v>
      </c>
      <c r="E59" s="267"/>
      <c r="F59" s="267"/>
      <c r="G59" s="267">
        <v>4.9329283990138721</v>
      </c>
      <c r="H59" s="267"/>
      <c r="I59" s="267"/>
      <c r="J59" s="267">
        <v>1.6853556036546564</v>
      </c>
      <c r="K59" s="267"/>
      <c r="L59" s="267"/>
      <c r="M59" s="267">
        <v>0.88722044842938941</v>
      </c>
      <c r="N59" s="267"/>
      <c r="O59" s="267"/>
      <c r="P59" s="267">
        <v>1.9798821341115818</v>
      </c>
      <c r="Q59" s="267"/>
      <c r="R59" s="267"/>
      <c r="S59" s="267">
        <v>619.10465964013588</v>
      </c>
      <c r="T59" s="267"/>
      <c r="U59" s="267"/>
      <c r="V59" s="267">
        <v>13.183675166640423</v>
      </c>
      <c r="W59" s="267"/>
      <c r="X59" s="267"/>
      <c r="Y59" s="267">
        <v>82.528505825967756</v>
      </c>
      <c r="Z59" s="267"/>
      <c r="AA59" s="267"/>
      <c r="AB59" s="267">
        <v>137.46353351527918</v>
      </c>
      <c r="AC59" s="267"/>
      <c r="AD59" s="267"/>
      <c r="AE59" s="267">
        <v>11.034854989537948</v>
      </c>
      <c r="AF59" s="267"/>
      <c r="AG59" s="267"/>
      <c r="AH59" s="267">
        <v>0.44166495284518259</v>
      </c>
      <c r="AI59" s="267"/>
      <c r="AJ59" s="267"/>
      <c r="AK59" s="267">
        <v>1.1528264692978571</v>
      </c>
      <c r="AL59" s="267"/>
      <c r="AM59" s="267"/>
      <c r="AN59" s="267">
        <v>0.23350885326015697</v>
      </c>
      <c r="AO59" s="267"/>
      <c r="AP59" s="267"/>
      <c r="AQ59" s="267">
        <v>6.9476688714161785</v>
      </c>
      <c r="AR59" s="267"/>
      <c r="AS59" s="267"/>
      <c r="AT59" s="267">
        <v>0.70648916330570644</v>
      </c>
      <c r="AU59" s="267"/>
      <c r="AV59" s="267"/>
      <c r="AW59" s="267">
        <v>1.6656292768749879</v>
      </c>
      <c r="AX59" s="267"/>
      <c r="AY59" s="267"/>
      <c r="AZ59" s="267">
        <v>6.186468318994133</v>
      </c>
      <c r="BA59" s="267"/>
      <c r="BB59" s="267"/>
      <c r="BC59" s="267">
        <v>2.6502272162590757E-2</v>
      </c>
      <c r="BD59" s="267"/>
      <c r="BE59" s="267"/>
      <c r="BF59" s="267">
        <v>1.0592977780361641</v>
      </c>
      <c r="BG59" s="267"/>
      <c r="BH59" s="267"/>
      <c r="BI59" s="267">
        <v>0.25687252968553581</v>
      </c>
      <c r="BJ59" s="267"/>
      <c r="BK59" s="267"/>
      <c r="BL59" s="267">
        <v>0.5334364367787926</v>
      </c>
      <c r="BM59" s="267"/>
      <c r="BN59" s="267"/>
      <c r="BO59" s="267">
        <v>6.1590623484563636E-2</v>
      </c>
      <c r="BP59" s="267"/>
      <c r="BQ59" s="267"/>
      <c r="BR59" s="267">
        <v>0.38618734089482604</v>
      </c>
      <c r="BS59" s="267"/>
      <c r="BT59" s="267"/>
      <c r="BU59" s="267">
        <v>0.22410975527384119</v>
      </c>
      <c r="BV59" s="267"/>
      <c r="BW59" s="267"/>
      <c r="BX59" s="267">
        <v>0.93238204914576761</v>
      </c>
      <c r="BY59" s="267"/>
      <c r="BZ59" s="267"/>
      <c r="CA59" s="267">
        <v>3.2430254898240578E-2</v>
      </c>
      <c r="CB59" s="267"/>
      <c r="CC59" s="267"/>
      <c r="CD59" s="267">
        <v>1.1862858174757279E-2</v>
      </c>
      <c r="CE59" s="267"/>
      <c r="CF59" s="267"/>
      <c r="CG59" s="267">
        <v>1.6702983235770238E-2</v>
      </c>
      <c r="CH59" s="267"/>
      <c r="CI59" s="267"/>
      <c r="CJ59" s="267">
        <v>2.4022823431682641E-3</v>
      </c>
      <c r="CK59" s="267"/>
      <c r="CL59" s="267"/>
      <c r="CM59" s="267">
        <v>3.9920977915661585E-2</v>
      </c>
      <c r="CN59" s="267"/>
      <c r="CO59" s="267"/>
      <c r="CP59" s="267">
        <v>8.4436866689002105E-2</v>
      </c>
      <c r="CQ59" s="267"/>
      <c r="CR59" s="267"/>
      <c r="CS59" s="267">
        <v>6.108125793923562E-2</v>
      </c>
      <c r="CT59" s="267"/>
      <c r="CU59" s="267"/>
      <c r="CV59" s="267">
        <v>2.445030207832136E-2</v>
      </c>
      <c r="CW59" s="267"/>
      <c r="CX59" s="267"/>
      <c r="CY59" s="267">
        <v>3.1869692472299175E-3</v>
      </c>
      <c r="CZ59" s="267"/>
      <c r="DA59" s="267"/>
      <c r="DB59" s="267">
        <v>1.6745115895383899E-3</v>
      </c>
      <c r="DC59" s="267"/>
      <c r="DD59" s="267"/>
      <c r="DE59" s="267">
        <v>3.0547869315568962E-3</v>
      </c>
      <c r="DF59" s="267"/>
      <c r="DG59" s="267"/>
      <c r="DH59" s="267">
        <v>6.5872023703718004E-3</v>
      </c>
      <c r="DI59" s="267"/>
      <c r="DJ59" s="267"/>
      <c r="DK59" s="267">
        <v>3.6388338781244605E-3</v>
      </c>
      <c r="DL59" s="267"/>
      <c r="DM59" s="267"/>
      <c r="DN59" s="267">
        <v>2.4034757678853399E-3</v>
      </c>
      <c r="DO59" s="267"/>
      <c r="DP59" s="267"/>
      <c r="DQ59" s="267">
        <v>8.2115906170055E-3</v>
      </c>
      <c r="DR59" s="267"/>
      <c r="DS59" s="267"/>
      <c r="DT59" s="267">
        <v>2.215838096324202E-3</v>
      </c>
      <c r="DU59" s="267"/>
      <c r="DV59" s="267"/>
      <c r="DW59" s="267">
        <v>2.38691098582776E-3</v>
      </c>
      <c r="DX59" s="267"/>
      <c r="DY59" s="267"/>
      <c r="DZ59" s="267">
        <v>3.0239080126599738E-3</v>
      </c>
      <c r="EA59" s="267"/>
      <c r="EB59" s="267"/>
      <c r="EC59" s="267">
        <v>5.7144306750650797E-3</v>
      </c>
      <c r="ED59" s="267"/>
      <c r="EE59" s="267"/>
      <c r="EF59" s="267">
        <v>4.980118025848408E-3</v>
      </c>
      <c r="EG59" s="267"/>
      <c r="EH59" s="267"/>
      <c r="EI59" s="267">
        <v>1.0051494960069121E-2</v>
      </c>
      <c r="EJ59" s="267"/>
      <c r="EK59" s="267"/>
      <c r="EL59" s="267">
        <v>3.6065310668484075E-3</v>
      </c>
      <c r="EM59" s="267"/>
      <c r="EN59" s="267"/>
      <c r="EO59" s="267">
        <v>1.5924576547776039E-2</v>
      </c>
      <c r="EP59" s="267"/>
      <c r="EQ59" s="267"/>
      <c r="ER59" s="267">
        <v>1.7646552457431842E-2</v>
      </c>
      <c r="ES59" s="267"/>
      <c r="ET59" s="267"/>
      <c r="EU59" s="267">
        <v>1.7249554432279261E-2</v>
      </c>
      <c r="EV59" s="267"/>
      <c r="EW59" s="267"/>
      <c r="EX59" s="267">
        <v>3.6234911356499561E-3</v>
      </c>
      <c r="EY59" s="267"/>
      <c r="EZ59" s="267"/>
      <c r="FA59" s="267">
        <v>3.7784976727092559E-3</v>
      </c>
      <c r="FB59" s="268"/>
      <c r="FC59" s="268"/>
    </row>
    <row r="60" spans="2:159">
      <c r="B60" s="1036" t="s">
        <v>808</v>
      </c>
      <c r="C60" s="15" t="s">
        <v>165</v>
      </c>
      <c r="D60" s="242">
        <v>459.16765206272765</v>
      </c>
      <c r="G60" s="242">
        <v>355.84058714306241</v>
      </c>
      <c r="J60" s="242">
        <v>94991.639893139916</v>
      </c>
      <c r="M60" s="242">
        <v>416.84511537303536</v>
      </c>
      <c r="P60" s="242">
        <v>10182.021594075602</v>
      </c>
      <c r="S60" s="242">
        <v>313996.86723605741</v>
      </c>
      <c r="V60" s="242">
        <v>403.97690117362504</v>
      </c>
      <c r="Y60" s="242">
        <v>546.02165862187462</v>
      </c>
      <c r="AB60" s="269">
        <v>248.65819930491261</v>
      </c>
      <c r="AE60" s="242">
        <v>466.18624994964023</v>
      </c>
      <c r="AH60" s="242">
        <v>445.27457362911019</v>
      </c>
      <c r="AK60" s="242">
        <v>444.15348412556142</v>
      </c>
      <c r="AN60" s="242">
        <v>440.98895737245158</v>
      </c>
      <c r="AQ60" s="242">
        <v>396.11821043127742</v>
      </c>
      <c r="AT60" s="242">
        <v>433.33226593379504</v>
      </c>
      <c r="AW60" s="242">
        <v>472.17412530561342</v>
      </c>
      <c r="AZ60" s="242">
        <v>451.10812536564151</v>
      </c>
      <c r="BC60" s="242">
        <v>404.5812507056072</v>
      </c>
      <c r="BF60" s="242">
        <v>449.17841925387756</v>
      </c>
      <c r="BI60" s="242">
        <v>430.84275697247938</v>
      </c>
      <c r="BL60" s="242">
        <v>431.78362250368616</v>
      </c>
      <c r="BO60" s="242">
        <v>431.52189085368934</v>
      </c>
      <c r="BR60" s="242">
        <v>446.40787588295427</v>
      </c>
      <c r="BU60" s="242">
        <v>320.92668832555</v>
      </c>
      <c r="BX60" s="242">
        <v>417.59549206411941</v>
      </c>
      <c r="CA60" s="242">
        <v>506.17236712231187</v>
      </c>
      <c r="CD60" s="242">
        <v>453.05635913497815</v>
      </c>
      <c r="CG60" s="242">
        <v>440.90899305612902</v>
      </c>
      <c r="CJ60" s="242">
        <v>454.62639037359924</v>
      </c>
      <c r="CM60" s="242">
        <v>408.68940272978836</v>
      </c>
      <c r="CP60" s="242">
        <v>424.52266420068361</v>
      </c>
      <c r="CS60" s="242">
        <v>398.20547414670284</v>
      </c>
      <c r="CV60" s="242">
        <v>434.69860495027297</v>
      </c>
      <c r="CY60" s="242">
        <v>424.24990030555983</v>
      </c>
      <c r="DB60" s="242">
        <v>439.72223450273378</v>
      </c>
      <c r="DE60" s="242">
        <v>433.70709033539276</v>
      </c>
      <c r="DH60" s="242">
        <v>418.10549494565203</v>
      </c>
      <c r="DK60" s="242">
        <v>439.20753595114638</v>
      </c>
      <c r="DN60" s="242">
        <v>435.32597139003036</v>
      </c>
      <c r="DQ60" s="242">
        <v>436.89229708618575</v>
      </c>
      <c r="DT60" s="242">
        <v>425.53188951943764</v>
      </c>
      <c r="DW60" s="242">
        <v>426.78704229314042</v>
      </c>
      <c r="DZ60" s="242">
        <v>438.99120334206083</v>
      </c>
      <c r="EC60" s="242">
        <v>450.62526930353636</v>
      </c>
      <c r="EF60" s="242">
        <v>429.25647892999621</v>
      </c>
      <c r="EI60" s="242">
        <v>442.33306540569521</v>
      </c>
      <c r="EL60" s="242">
        <v>433.58957922318558</v>
      </c>
      <c r="EO60" s="242">
        <v>435.07811531240156</v>
      </c>
      <c r="ER60" s="242">
        <v>421.98635960414623</v>
      </c>
      <c r="EU60" s="242">
        <v>383.39064121116456</v>
      </c>
      <c r="EX60" s="242">
        <v>444.43541806790046</v>
      </c>
      <c r="FA60" s="242">
        <v>450.83448229628755</v>
      </c>
    </row>
    <row r="61" spans="2:159">
      <c r="B61" s="1036"/>
      <c r="C61" s="15" t="s">
        <v>209</v>
      </c>
      <c r="D61" s="118">
        <v>26.283950891343128</v>
      </c>
      <c r="G61" s="118">
        <v>13.304253459006542</v>
      </c>
      <c r="J61" s="118">
        <v>2743.1431423659483</v>
      </c>
      <c r="M61" s="118">
        <v>11.933475884956149</v>
      </c>
      <c r="P61" s="118">
        <v>317.84193248866518</v>
      </c>
      <c r="S61" s="118">
        <v>9692.5925829925036</v>
      </c>
      <c r="V61" s="118">
        <v>15.084338131460376</v>
      </c>
      <c r="Y61" s="118">
        <v>53.405693341914706</v>
      </c>
      <c r="AB61" s="118">
        <v>44.501813971070639</v>
      </c>
      <c r="AE61" s="118">
        <v>19.437281388074386</v>
      </c>
      <c r="AH61" s="118">
        <v>19.69774405720543</v>
      </c>
      <c r="AK61" s="118">
        <v>21.31491840749236</v>
      </c>
      <c r="AN61" s="118">
        <v>20.386311434003371</v>
      </c>
      <c r="AQ61" s="118">
        <v>13.097641657393487</v>
      </c>
      <c r="AT61" s="118">
        <v>13.76302873085319</v>
      </c>
      <c r="AW61" s="118">
        <v>15.141688700463723</v>
      </c>
      <c r="AZ61" s="118">
        <v>15.310742628041885</v>
      </c>
      <c r="BC61" s="118">
        <v>17.024850693173796</v>
      </c>
      <c r="BF61" s="118">
        <v>10.601152856490376</v>
      </c>
      <c r="BI61" s="118">
        <v>17.765929292815457</v>
      </c>
      <c r="BL61" s="118">
        <v>14.573032929481913</v>
      </c>
      <c r="BO61" s="118">
        <v>17.900978131921725</v>
      </c>
      <c r="BR61" s="118">
        <v>14.520218176416815</v>
      </c>
      <c r="BU61" s="118">
        <v>9.6672555792226031</v>
      </c>
      <c r="BX61" s="118">
        <v>15.889409015887292</v>
      </c>
      <c r="CA61" s="118">
        <v>18.094811424198777</v>
      </c>
      <c r="CD61" s="118">
        <v>11.750520555888507</v>
      </c>
      <c r="CG61" s="118">
        <v>15.67616430705756</v>
      </c>
      <c r="CJ61" s="118">
        <v>12.10985393325713</v>
      </c>
      <c r="CM61" s="118">
        <v>12.350332363336323</v>
      </c>
      <c r="CP61" s="118">
        <v>10.531835317033098</v>
      </c>
      <c r="CS61" s="118">
        <v>9.3081258032644119</v>
      </c>
      <c r="CV61" s="118">
        <v>15.671547930782385</v>
      </c>
      <c r="CY61" s="118">
        <v>15.569633301982787</v>
      </c>
      <c r="DB61" s="118">
        <v>16.567556461139844</v>
      </c>
      <c r="DE61" s="118">
        <v>10.736754692983197</v>
      </c>
      <c r="DH61" s="118">
        <v>15.299335353133415</v>
      </c>
      <c r="DK61" s="118">
        <v>16.805470556608103</v>
      </c>
      <c r="DN61" s="118">
        <v>16.354020170596545</v>
      </c>
      <c r="DQ61" s="118">
        <v>17.267886337353943</v>
      </c>
      <c r="DT61" s="118">
        <v>16.281923268072827</v>
      </c>
      <c r="DW61" s="118">
        <v>15.094496018067218</v>
      </c>
      <c r="DZ61" s="118">
        <v>17.728361465021234</v>
      </c>
      <c r="EC61" s="118">
        <v>17.960102054113388</v>
      </c>
      <c r="EF61" s="118">
        <v>16.690637911539451</v>
      </c>
      <c r="EI61" s="118">
        <v>16.008363594438595</v>
      </c>
      <c r="EL61" s="118">
        <v>16.219748355370641</v>
      </c>
      <c r="EO61" s="118">
        <v>14.56369250946269</v>
      </c>
      <c r="ER61" s="118">
        <v>14.446560556410372</v>
      </c>
      <c r="EU61" s="118">
        <v>12.128802031778323</v>
      </c>
      <c r="EX61" s="118">
        <v>20.755723018231325</v>
      </c>
      <c r="FA61" s="118">
        <v>19.716730806015697</v>
      </c>
    </row>
    <row r="62" spans="2:159">
      <c r="B62" s="1036"/>
      <c r="C62" s="15" t="s">
        <v>794</v>
      </c>
      <c r="D62" s="118">
        <v>5.7242601418604364</v>
      </c>
      <c r="G62" s="118">
        <v>3.7388240520347646</v>
      </c>
      <c r="J62" s="118">
        <v>2.8877732245193632</v>
      </c>
      <c r="M62" s="118">
        <v>2.8628081378084191</v>
      </c>
      <c r="P62" s="118">
        <v>3.1215994736605266</v>
      </c>
      <c r="S62" s="118">
        <v>3.0868437218215239</v>
      </c>
      <c r="V62" s="118">
        <v>3.7339605526052804</v>
      </c>
      <c r="Y62" s="118">
        <v>9.780874531004395</v>
      </c>
      <c r="AB62" s="118">
        <v>17.896781242472162</v>
      </c>
      <c r="AE62" s="118">
        <v>4.1694239995654314</v>
      </c>
      <c r="AH62" s="118">
        <v>4.4237298116223887</v>
      </c>
      <c r="AK62" s="118">
        <v>4.7989983573936499</v>
      </c>
      <c r="AN62" s="118">
        <v>4.622862113253654</v>
      </c>
      <c r="AQ62" s="118">
        <v>3.3064982402938021</v>
      </c>
      <c r="AT62" s="118">
        <v>3.1760913767164336</v>
      </c>
      <c r="AW62" s="118">
        <v>3.206801874343137</v>
      </c>
      <c r="AZ62" s="118">
        <v>3.3940294503965993</v>
      </c>
      <c r="BC62" s="118">
        <v>4.2080177130012126</v>
      </c>
      <c r="BF62" s="118">
        <v>2.3601207008341509</v>
      </c>
      <c r="BI62" s="118">
        <v>4.1235297577371783</v>
      </c>
      <c r="BL62" s="118">
        <v>3.3750777403229328</v>
      </c>
      <c r="BO62" s="118">
        <v>4.1483360430470446</v>
      </c>
      <c r="BR62" s="118">
        <v>3.2526796593131655</v>
      </c>
      <c r="BU62" s="118">
        <v>3.0122940630652941</v>
      </c>
      <c r="BX62" s="118">
        <v>3.8049761833749787</v>
      </c>
      <c r="CA62" s="118">
        <v>3.5748319346374617</v>
      </c>
      <c r="CD62" s="118">
        <v>2.5936112183313815</v>
      </c>
      <c r="CG62" s="118">
        <v>3.5554194978876144</v>
      </c>
      <c r="CJ62" s="118">
        <v>2.6636935711773333</v>
      </c>
      <c r="CM62" s="118">
        <v>3.021936042589767</v>
      </c>
      <c r="CP62" s="118">
        <v>2.4808652647233944</v>
      </c>
      <c r="CS62" s="118">
        <v>2.3375182933409917</v>
      </c>
      <c r="CV62" s="118">
        <v>3.605152570612717</v>
      </c>
      <c r="CY62" s="118">
        <v>3.6699203207281803</v>
      </c>
      <c r="DB62" s="118">
        <v>3.7677322548575471</v>
      </c>
      <c r="DE62" s="118">
        <v>2.4755773959517908</v>
      </c>
      <c r="DH62" s="118">
        <v>3.6592045639395669</v>
      </c>
      <c r="DK62" s="118">
        <v>3.8263165317084629</v>
      </c>
      <c r="DN62" s="118">
        <v>3.756729725629937</v>
      </c>
      <c r="DQ62" s="118">
        <v>3.9524355207268642</v>
      </c>
      <c r="DT62" s="118">
        <v>3.8262521961539364</v>
      </c>
      <c r="DW62" s="118">
        <v>3.5367746726714122</v>
      </c>
      <c r="DZ62" s="118">
        <v>4.0384320528644713</v>
      </c>
      <c r="EC62" s="118">
        <v>3.9855958548156019</v>
      </c>
      <c r="EF62" s="118">
        <v>3.8882669757586545</v>
      </c>
      <c r="EI62" s="118">
        <v>3.6190745947866643</v>
      </c>
      <c r="EL62" s="118">
        <v>3.7408067750220768</v>
      </c>
      <c r="EO62" s="118">
        <v>3.3473741833705977</v>
      </c>
      <c r="ER62" s="118">
        <v>3.4234662395159625</v>
      </c>
      <c r="EU62" s="118">
        <v>3.1635623638235866</v>
      </c>
      <c r="EX62" s="118">
        <v>4.6701325264451095</v>
      </c>
      <c r="FA62" s="118">
        <v>4.3733857059003531</v>
      </c>
    </row>
    <row r="63" spans="2:159">
      <c r="B63" s="1036"/>
      <c r="C63" s="243" t="s">
        <v>795</v>
      </c>
      <c r="D63" s="131">
        <v>-1.8872538327505011</v>
      </c>
      <c r="E63" s="68"/>
      <c r="F63" s="68"/>
      <c r="G63" s="131">
        <v>1.6687391837321164</v>
      </c>
      <c r="H63" s="68"/>
      <c r="I63" s="68"/>
      <c r="J63" s="131">
        <v>-4.4532333928726739</v>
      </c>
      <c r="K63" s="68"/>
      <c r="L63" s="68"/>
      <c r="M63" s="131">
        <v>-3.5080751451307046</v>
      </c>
      <c r="N63" s="68"/>
      <c r="O63" s="68"/>
      <c r="P63" s="131">
        <v>-1.3370000574069527</v>
      </c>
      <c r="Q63" s="68"/>
      <c r="R63" s="68"/>
      <c r="S63" s="131">
        <v>-3.6207446949267132</v>
      </c>
      <c r="T63" s="68"/>
      <c r="U63" s="68"/>
      <c r="V63" s="131">
        <v>-2.1847696916162134</v>
      </c>
      <c r="W63" s="68"/>
      <c r="X63" s="68"/>
      <c r="Y63" s="131">
        <v>-5.039711544021805</v>
      </c>
      <c r="Z63" s="68"/>
      <c r="AA63" s="68"/>
      <c r="AB63" s="131">
        <v>-9.2488323704698487</v>
      </c>
      <c r="AC63" s="68"/>
      <c r="AD63" s="68"/>
      <c r="AE63" s="131">
        <v>0.47117455811211806</v>
      </c>
      <c r="AF63" s="68"/>
      <c r="AG63" s="68"/>
      <c r="AH63" s="131">
        <v>-2.1374563452505071</v>
      </c>
      <c r="AI63" s="68"/>
      <c r="AJ63" s="68"/>
      <c r="AK63" s="131">
        <v>-1.7359548394775621</v>
      </c>
      <c r="AL63" s="68"/>
      <c r="AM63" s="68"/>
      <c r="AN63" s="131">
        <v>-2.0024539172329821</v>
      </c>
      <c r="AO63" s="68"/>
      <c r="AP63" s="68"/>
      <c r="AQ63" s="131">
        <v>-2.9122033256672992</v>
      </c>
      <c r="AR63" s="68"/>
      <c r="AS63" s="68"/>
      <c r="AT63" s="131">
        <v>-2.4026428077038191</v>
      </c>
      <c r="AU63" s="68"/>
      <c r="AV63" s="68"/>
      <c r="AW63" s="131">
        <v>3.0947871846317501</v>
      </c>
      <c r="AX63" s="68"/>
      <c r="AY63" s="68"/>
      <c r="AZ63" s="131">
        <v>-1.504776121038971</v>
      </c>
      <c r="BA63" s="68"/>
      <c r="BB63" s="68"/>
      <c r="BC63" s="131">
        <v>-1.3216461693640966</v>
      </c>
      <c r="BD63" s="68"/>
      <c r="BE63" s="68"/>
      <c r="BF63" s="131">
        <v>-2.0757751790107748</v>
      </c>
      <c r="BG63" s="68"/>
      <c r="BH63" s="68"/>
      <c r="BI63" s="131">
        <v>-2.3032297114559235</v>
      </c>
      <c r="BJ63" s="68"/>
      <c r="BK63" s="68"/>
      <c r="BL63" s="131">
        <v>-6.1339951078943127</v>
      </c>
      <c r="BM63" s="68"/>
      <c r="BN63" s="68"/>
      <c r="BO63" s="131">
        <v>-0.34136469891701104</v>
      </c>
      <c r="BP63" s="68"/>
      <c r="BQ63" s="68"/>
      <c r="BR63" s="131">
        <v>-0.13246624542410018</v>
      </c>
      <c r="BS63" s="68"/>
      <c r="BT63" s="68"/>
      <c r="BU63" s="131">
        <v>-1.2533266690615374</v>
      </c>
      <c r="BV63" s="68"/>
      <c r="BW63" s="68"/>
      <c r="BX63" s="131">
        <v>-1.9038073610243309</v>
      </c>
      <c r="BY63" s="68"/>
      <c r="BZ63" s="68"/>
      <c r="CA63" s="131">
        <v>-1.8094341178832456</v>
      </c>
      <c r="CB63" s="68"/>
      <c r="CC63" s="68"/>
      <c r="CD63" s="131">
        <v>-1.9358530010869801</v>
      </c>
      <c r="CE63" s="68"/>
      <c r="CF63" s="68"/>
      <c r="CG63" s="131">
        <v>-1.5828140499712009</v>
      </c>
      <c r="CH63" s="68"/>
      <c r="CI63" s="68"/>
      <c r="CJ63" s="131">
        <v>-2.2308837906238206</v>
      </c>
      <c r="CK63" s="68"/>
      <c r="CL63" s="68"/>
      <c r="CM63" s="131">
        <v>-1.9929489856622649</v>
      </c>
      <c r="CN63" s="68"/>
      <c r="CO63" s="68"/>
      <c r="CP63" s="131">
        <v>-1.2737990230968355</v>
      </c>
      <c r="CQ63" s="68"/>
      <c r="CR63" s="68"/>
      <c r="CS63" s="131">
        <v>0.55693791583405061</v>
      </c>
      <c r="CT63" s="68"/>
      <c r="CU63" s="68"/>
      <c r="CV63" s="131">
        <v>-3.8277422676387243</v>
      </c>
      <c r="CW63" s="68"/>
      <c r="CX63" s="68"/>
      <c r="CY63" s="131">
        <v>-3.579568112372765</v>
      </c>
      <c r="CZ63" s="68"/>
      <c r="DA63" s="68"/>
      <c r="DB63" s="131">
        <v>-2.9310740612066701</v>
      </c>
      <c r="DC63" s="68"/>
      <c r="DD63" s="68"/>
      <c r="DE63" s="131">
        <v>-3.1903816215641152</v>
      </c>
      <c r="DF63" s="68"/>
      <c r="DG63" s="68"/>
      <c r="DH63" s="131">
        <v>-2.7661639661274355</v>
      </c>
      <c r="DI63" s="68"/>
      <c r="DJ63" s="68"/>
      <c r="DK63" s="131">
        <v>-3.0446940505195625</v>
      </c>
      <c r="DL63" s="68"/>
      <c r="DM63" s="68"/>
      <c r="DN63" s="131">
        <v>-2.6116395100603222</v>
      </c>
      <c r="DO63" s="68"/>
      <c r="DP63" s="68"/>
      <c r="DQ63" s="131">
        <v>-2.6965930765733299</v>
      </c>
      <c r="DR63" s="68"/>
      <c r="DS63" s="68"/>
      <c r="DT63" s="131">
        <v>-2.6242815744993959</v>
      </c>
      <c r="DU63" s="68"/>
      <c r="DV63" s="68"/>
      <c r="DW63" s="131">
        <v>-2.3370612601509344</v>
      </c>
      <c r="DX63" s="68"/>
      <c r="DY63" s="68"/>
      <c r="DZ63" s="131">
        <v>-2.22913065878378</v>
      </c>
      <c r="EA63" s="68"/>
      <c r="EB63" s="68"/>
      <c r="EC63" s="131">
        <v>-0.96147927394805366</v>
      </c>
      <c r="ED63" s="68"/>
      <c r="EE63" s="68"/>
      <c r="EF63" s="131">
        <v>-1.3203496712652401</v>
      </c>
      <c r="EG63" s="68"/>
      <c r="EH63" s="68"/>
      <c r="EI63" s="131">
        <v>-1.7037632431788425</v>
      </c>
      <c r="EJ63" s="68"/>
      <c r="EK63" s="68"/>
      <c r="EL63" s="131">
        <v>-1.2324420903905282</v>
      </c>
      <c r="EM63" s="68"/>
      <c r="EN63" s="68"/>
      <c r="EO63" s="131">
        <v>-2.0094334881978457</v>
      </c>
      <c r="EP63" s="68"/>
      <c r="EQ63" s="68"/>
      <c r="ER63" s="131">
        <v>-0.94216910700792722</v>
      </c>
      <c r="ES63" s="68"/>
      <c r="ET63" s="68"/>
      <c r="EU63" s="131">
        <v>-0.15868718459256154</v>
      </c>
      <c r="EV63" s="68"/>
      <c r="EW63" s="68"/>
      <c r="EX63" s="131">
        <v>-2.7919033097330561</v>
      </c>
      <c r="EY63" s="68"/>
      <c r="EZ63" s="68"/>
      <c r="FA63" s="131">
        <v>-2.3110547570341176</v>
      </c>
      <c r="FB63" s="68"/>
      <c r="FC63" s="68"/>
    </row>
    <row r="64" spans="2:159">
      <c r="B64" s="73" t="s">
        <v>808</v>
      </c>
      <c r="C64" s="73" t="s">
        <v>809</v>
      </c>
      <c r="D64" s="205">
        <v>449.19980548327402</v>
      </c>
      <c r="E64" s="211">
        <v>36.927224337775201</v>
      </c>
      <c r="F64" s="211">
        <v>3.5238681125870701</v>
      </c>
      <c r="G64" s="205">
        <v>358.57133444045098</v>
      </c>
      <c r="H64" s="211">
        <v>77.900390703406302</v>
      </c>
      <c r="I64" s="211">
        <v>6.6945495755060804</v>
      </c>
      <c r="J64" s="205">
        <v>95753.236198591403</v>
      </c>
      <c r="K64" s="211">
        <v>8840.9358811380098</v>
      </c>
      <c r="L64" s="211">
        <v>2.3761609539783901</v>
      </c>
      <c r="M64" s="205">
        <v>417.74078629853102</v>
      </c>
      <c r="N64" s="211">
        <v>61.483935195426596</v>
      </c>
      <c r="O64" s="211">
        <v>0.40395592592912799</v>
      </c>
      <c r="P64" s="205">
        <v>10476.754912869301</v>
      </c>
      <c r="Q64" s="211">
        <v>1290.94001097142</v>
      </c>
      <c r="R64" s="211">
        <v>1.6261623081279499</v>
      </c>
      <c r="S64" s="205">
        <v>322414.64053304697</v>
      </c>
      <c r="T64" s="211">
        <v>47465.903672533597</v>
      </c>
      <c r="U64" s="211">
        <v>333.08473001832698</v>
      </c>
      <c r="V64" s="205">
        <v>411.23221995175402</v>
      </c>
      <c r="W64" s="211">
        <v>85.940675897125601</v>
      </c>
      <c r="X64" s="211">
        <v>16.424912495066401</v>
      </c>
      <c r="Y64" s="205">
        <v>512.61017716012702</v>
      </c>
      <c r="Z64" s="211">
        <v>337.02020389445499</v>
      </c>
      <c r="AA64" s="211">
        <v>82.694010967447596</v>
      </c>
      <c r="AB64" s="205">
        <v>248.685410675209</v>
      </c>
      <c r="AC64" s="211">
        <v>497.370821350418</v>
      </c>
      <c r="AD64" s="211">
        <v>136.97650630120501</v>
      </c>
      <c r="AE64" s="205">
        <v>435.50480165573401</v>
      </c>
      <c r="AF64" s="211">
        <v>77.449005237778906</v>
      </c>
      <c r="AG64" s="211">
        <v>18.417429593561</v>
      </c>
      <c r="AH64" s="205">
        <v>442.81158384646199</v>
      </c>
      <c r="AI64" s="211">
        <v>28.473898586050499</v>
      </c>
      <c r="AJ64" s="211">
        <v>0.44992849212747699</v>
      </c>
      <c r="AK64" s="205">
        <v>439.35814492796197</v>
      </c>
      <c r="AL64" s="211">
        <v>66.984388259201197</v>
      </c>
      <c r="AM64" s="211">
        <v>0.91574160072497801</v>
      </c>
      <c r="AN64" s="205">
        <v>437.66126398096497</v>
      </c>
      <c r="AO64" s="211">
        <v>45.711204440371397</v>
      </c>
      <c r="AP64" s="211">
        <v>6.3088451459152498E-2</v>
      </c>
      <c r="AQ64" s="205">
        <v>396.02452411583101</v>
      </c>
      <c r="AR64" s="211">
        <v>69.939016287282797</v>
      </c>
      <c r="AS64" s="211">
        <v>3.8081987388632301</v>
      </c>
      <c r="AT64" s="205">
        <v>428.46064441595001</v>
      </c>
      <c r="AU64" s="211">
        <v>63.290579975471502</v>
      </c>
      <c r="AV64" s="211">
        <v>0.84106266035787303</v>
      </c>
      <c r="AW64" s="205">
        <v>455.80922393368002</v>
      </c>
      <c r="AX64" s="211">
        <v>58.610140758385903</v>
      </c>
      <c r="AY64" s="211">
        <v>1.4027211958280801</v>
      </c>
      <c r="AZ64" s="205">
        <v>453.09826596223701</v>
      </c>
      <c r="BA64" s="211">
        <v>86.806257613151203</v>
      </c>
      <c r="BB64" s="211">
        <v>7.9710672747108999</v>
      </c>
      <c r="BC64" s="205">
        <v>401.09454563816797</v>
      </c>
      <c r="BD64" s="211">
        <v>38.117536629619302</v>
      </c>
      <c r="BE64" s="211">
        <v>2.8607340100513998E-2</v>
      </c>
      <c r="BF64" s="205">
        <v>447.35381484492598</v>
      </c>
      <c r="BG64" s="211">
        <v>42.487345602138703</v>
      </c>
      <c r="BH64" s="211">
        <v>0.24802732886802101</v>
      </c>
      <c r="BI64" s="205">
        <v>433.28091908243499</v>
      </c>
      <c r="BJ64" s="211">
        <v>37.837649593822697</v>
      </c>
      <c r="BK64" s="211">
        <v>0.30956007426003102</v>
      </c>
      <c r="BL64" s="205">
        <v>437.054037733423</v>
      </c>
      <c r="BM64" s="211">
        <v>49.2597098888766</v>
      </c>
      <c r="BN64" s="211">
        <v>0.33286653486351497</v>
      </c>
      <c r="BO64" s="205">
        <v>433.23665664960902</v>
      </c>
      <c r="BP64" s="211">
        <v>36.872371459064098</v>
      </c>
      <c r="BQ64" s="211">
        <v>6.8092032432675406E-2</v>
      </c>
      <c r="BR64" s="205">
        <v>450.37797204929598</v>
      </c>
      <c r="BS64" s="211">
        <v>67.596576499037994</v>
      </c>
      <c r="BT64" s="211">
        <v>0.39885368863780202</v>
      </c>
      <c r="BU64" s="205">
        <v>321.099641480701</v>
      </c>
      <c r="BV64" s="211">
        <v>48.909923274697903</v>
      </c>
      <c r="BW64" s="211">
        <v>0.18530218298428999</v>
      </c>
      <c r="BX64" s="205">
        <v>419.85737553920399</v>
      </c>
      <c r="BY64" s="211">
        <v>60.996992022279201</v>
      </c>
      <c r="BZ64" s="211">
        <v>1.5527270346842901</v>
      </c>
      <c r="CA64" s="205">
        <v>506.95921415204702</v>
      </c>
      <c r="CB64" s="211">
        <v>70.583013868683196</v>
      </c>
      <c r="CC64" s="211">
        <v>2.5104582325615101E-2</v>
      </c>
      <c r="CD64" s="205">
        <v>449.70873378968503</v>
      </c>
      <c r="CE64" s="211">
        <v>48.673757245466902</v>
      </c>
      <c r="CF64" s="211">
        <v>1.1611409359024299E-2</v>
      </c>
      <c r="CG64" s="205">
        <v>443.33101161566498</v>
      </c>
      <c r="CH64" s="211">
        <v>49.5595863375204</v>
      </c>
      <c r="CI64" s="211">
        <v>0</v>
      </c>
      <c r="CJ64" s="205">
        <v>452.45493843793702</v>
      </c>
      <c r="CK64" s="211">
        <v>35.653250707193799</v>
      </c>
      <c r="CL64" s="211">
        <v>0</v>
      </c>
      <c r="CM64" s="205">
        <v>408.84599746973998</v>
      </c>
      <c r="CN64" s="211">
        <v>42.7677790824048</v>
      </c>
      <c r="CO64" s="211">
        <v>5.3858712657938998E-2</v>
      </c>
      <c r="CP64" s="205">
        <v>423.58645876834203</v>
      </c>
      <c r="CQ64" s="211">
        <v>42.572405924959099</v>
      </c>
      <c r="CR64" s="211">
        <v>0.118581379312167</v>
      </c>
      <c r="CS64" s="205">
        <v>403.192618367546</v>
      </c>
      <c r="CT64" s="211">
        <v>38.013196043773704</v>
      </c>
      <c r="CU64" s="211">
        <v>5.8954185481192002E-2</v>
      </c>
      <c r="CV64" s="205">
        <v>441.94746623002698</v>
      </c>
      <c r="CW64" s="211">
        <v>55.170741485199798</v>
      </c>
      <c r="CX64" s="211">
        <v>6.4182997568050598E-2</v>
      </c>
      <c r="CY64" s="205">
        <v>421.593774541382</v>
      </c>
      <c r="CZ64" s="211">
        <v>56.534869416006799</v>
      </c>
      <c r="DA64" s="211">
        <v>6.92087602511339E-3</v>
      </c>
      <c r="DB64" s="205">
        <v>443.14321194382802</v>
      </c>
      <c r="DC64" s="211">
        <v>58.489004702159903</v>
      </c>
      <c r="DD64" s="211">
        <v>0</v>
      </c>
      <c r="DE64" s="205">
        <v>433.66442033389001</v>
      </c>
      <c r="DF64" s="211">
        <v>55.899591474547101</v>
      </c>
      <c r="DG64" s="211">
        <v>5.8329738696194103E-3</v>
      </c>
      <c r="DH64" s="205">
        <v>420.12271691045902</v>
      </c>
      <c r="DI64" s="211">
        <v>45.983235109308801</v>
      </c>
      <c r="DJ64" s="211">
        <v>3.2936011851859001E-2</v>
      </c>
      <c r="DK64" s="205">
        <v>441.71935753506398</v>
      </c>
      <c r="DL64" s="211">
        <v>44.459712582364503</v>
      </c>
      <c r="DM64" s="211">
        <v>0</v>
      </c>
      <c r="DN64" s="205">
        <v>434.42775837307499</v>
      </c>
      <c r="DO64" s="211">
        <v>32.538613334364697</v>
      </c>
      <c r="DP64" s="211">
        <v>0</v>
      </c>
      <c r="DQ64" s="205">
        <v>436.638399089654</v>
      </c>
      <c r="DR64" s="211">
        <v>39.464220135090102</v>
      </c>
      <c r="DS64" s="211">
        <v>0</v>
      </c>
      <c r="DT64" s="205">
        <v>420.27605432272998</v>
      </c>
      <c r="DU64" s="211">
        <v>30.239300657102099</v>
      </c>
      <c r="DV64" s="211">
        <v>7.0845160764331601E-3</v>
      </c>
      <c r="DW64" s="205">
        <v>428.75004617470199</v>
      </c>
      <c r="DX64" s="211">
        <v>46.542487658353302</v>
      </c>
      <c r="DY64" s="211">
        <v>0</v>
      </c>
      <c r="DZ64" s="205">
        <v>436.62167847141899</v>
      </c>
      <c r="EA64" s="211">
        <v>50.949639631907097</v>
      </c>
      <c r="EB64" s="211">
        <v>5.0949235229456697E-3</v>
      </c>
      <c r="EC64" s="205">
        <v>453.47508715169801</v>
      </c>
      <c r="ED64" s="211">
        <v>60.461775304738403</v>
      </c>
      <c r="EE64" s="211">
        <v>0</v>
      </c>
      <c r="EF64" s="205">
        <v>424.641287069285</v>
      </c>
      <c r="EG64" s="211">
        <v>51.277924385854099</v>
      </c>
      <c r="EH64" s="211">
        <v>5.1842612737121197E-3</v>
      </c>
      <c r="EI64" s="205">
        <v>442.175127813703</v>
      </c>
      <c r="EJ64" s="211">
        <v>51.458089972120099</v>
      </c>
      <c r="EK64" s="211">
        <v>0</v>
      </c>
      <c r="EL64" s="205">
        <v>426.01480037567399</v>
      </c>
      <c r="EM64" s="211">
        <v>41.617363538759797</v>
      </c>
      <c r="EN64" s="211">
        <v>0</v>
      </c>
      <c r="EO64" s="205">
        <v>432.27706801091898</v>
      </c>
      <c r="EP64" s="211">
        <v>37.106139328330499</v>
      </c>
      <c r="EQ64" s="211">
        <v>3.2944640111452601E-2</v>
      </c>
      <c r="ER64" s="205">
        <v>419.17945225722798</v>
      </c>
      <c r="ES64" s="211">
        <v>25.504125598892202</v>
      </c>
      <c r="ET64" s="211">
        <v>0</v>
      </c>
      <c r="EU64" s="205">
        <v>380.810118960198</v>
      </c>
      <c r="EV64" s="211">
        <v>26.231100318864399</v>
      </c>
      <c r="EW64" s="211">
        <v>1.2010367748567801E-2</v>
      </c>
      <c r="EX64" s="205">
        <v>437.88849987178702</v>
      </c>
      <c r="EY64" s="211">
        <v>33.433852854415399</v>
      </c>
      <c r="EZ64" s="211">
        <v>0</v>
      </c>
      <c r="FA64" s="205">
        <v>441.30813578431002</v>
      </c>
      <c r="FB64" s="211">
        <v>44.731572392797503</v>
      </c>
      <c r="FC64" s="211">
        <v>6.6481951038081999E-3</v>
      </c>
    </row>
    <row r="65" spans="2:159">
      <c r="B65" s="73" t="s">
        <v>808</v>
      </c>
      <c r="C65" s="73" t="s">
        <v>809</v>
      </c>
      <c r="D65" s="205">
        <v>445.41037703162198</v>
      </c>
      <c r="E65" s="211">
        <v>29.7618979378524</v>
      </c>
      <c r="F65" s="211">
        <v>3.64638645726134</v>
      </c>
      <c r="G65" s="205">
        <v>368.50087074950198</v>
      </c>
      <c r="H65" s="211">
        <v>80.677141043258004</v>
      </c>
      <c r="I65" s="211">
        <v>7.4602234238107297</v>
      </c>
      <c r="J65" s="205">
        <v>94447.850260245104</v>
      </c>
      <c r="K65" s="211">
        <v>5759.0335510505001</v>
      </c>
      <c r="L65" s="211">
        <v>2.6451243064933698</v>
      </c>
      <c r="M65" s="205">
        <v>418.64631534859501</v>
      </c>
      <c r="N65" s="211">
        <v>54.7444842742497</v>
      </c>
      <c r="O65" s="211">
        <v>0.32342330762396199</v>
      </c>
      <c r="P65" s="205">
        <v>10442.3039475802</v>
      </c>
      <c r="Q65" s="211">
        <v>917.32258467408201</v>
      </c>
      <c r="R65" s="211">
        <v>2.5366046058599601</v>
      </c>
      <c r="S65" s="205">
        <v>317563.87957116601</v>
      </c>
      <c r="T65" s="211">
        <v>35978.219699574103</v>
      </c>
      <c r="U65" s="211">
        <v>353.89772945868498</v>
      </c>
      <c r="V65" s="205">
        <v>418.75328223123603</v>
      </c>
      <c r="W65" s="211">
        <v>80.349020431082494</v>
      </c>
      <c r="X65" s="211">
        <v>19.890064852328699</v>
      </c>
      <c r="Y65" s="205">
        <v>583.41062435473395</v>
      </c>
      <c r="Z65" s="211">
        <v>364.32883560412102</v>
      </c>
      <c r="AA65" s="211">
        <v>84.154167535235104</v>
      </c>
      <c r="AB65" s="205">
        <v>272.25410203177199</v>
      </c>
      <c r="AC65" s="211">
        <v>485.07934014211401</v>
      </c>
      <c r="AD65" s="211">
        <v>140.516561067249</v>
      </c>
      <c r="AE65" s="205">
        <v>484.72226535332402</v>
      </c>
      <c r="AF65" s="211">
        <v>71.213567031245105</v>
      </c>
      <c r="AG65" s="211">
        <v>22.156489501736498</v>
      </c>
      <c r="AH65" s="205">
        <v>442.59277271833798</v>
      </c>
      <c r="AI65" s="211">
        <v>27.9630412478474</v>
      </c>
      <c r="AJ65" s="211">
        <v>0.44311551445130898</v>
      </c>
      <c r="AK65" s="205">
        <v>448.29310956793699</v>
      </c>
      <c r="AL65" s="211">
        <v>70.653458094528006</v>
      </c>
      <c r="AM65" s="211">
        <v>1.1041834667303101</v>
      </c>
      <c r="AN65" s="205">
        <v>431.407243569625</v>
      </c>
      <c r="AO65" s="211">
        <v>46.785132483309397</v>
      </c>
      <c r="AP65" s="211">
        <v>8.7469419733172807E-2</v>
      </c>
      <c r="AQ65" s="205">
        <v>397.83462997068301</v>
      </c>
      <c r="AR65" s="211">
        <v>54.543787044313802</v>
      </c>
      <c r="AS65" s="211">
        <v>3.4361505691078902</v>
      </c>
      <c r="AT65" s="205">
        <v>425.76649014261602</v>
      </c>
      <c r="AU65" s="211">
        <v>46.4554977197296</v>
      </c>
      <c r="AV65" s="211">
        <v>1.0015868032438899</v>
      </c>
      <c r="AW65" s="205">
        <v>457.55063219391701</v>
      </c>
      <c r="AX65" s="211">
        <v>49.133059009821999</v>
      </c>
      <c r="AY65" s="211">
        <v>1.11032649992029</v>
      </c>
      <c r="AZ65" s="205">
        <v>454.53609135467298</v>
      </c>
      <c r="BA65" s="211">
        <v>87.516300603421797</v>
      </c>
      <c r="BB65" s="211">
        <v>6.3194559291294103</v>
      </c>
      <c r="BC65" s="205">
        <v>400.048810541683</v>
      </c>
      <c r="BD65" s="211">
        <v>34.8413881416107</v>
      </c>
      <c r="BE65" s="211">
        <v>3.1349664881382203E-2</v>
      </c>
      <c r="BF65" s="205">
        <v>449.14313470588797</v>
      </c>
      <c r="BG65" s="211">
        <v>47.965543892429103</v>
      </c>
      <c r="BH65" s="211">
        <v>0.368832742190915</v>
      </c>
      <c r="BI65" s="205">
        <v>429.67205246710898</v>
      </c>
      <c r="BJ65" s="211">
        <v>36.092478238243402</v>
      </c>
      <c r="BK65" s="211">
        <v>0.386593830673368</v>
      </c>
      <c r="BL65" s="205">
        <v>431.27353543707102</v>
      </c>
      <c r="BM65" s="211">
        <v>45.4460082621978</v>
      </c>
      <c r="BN65" s="211">
        <v>0.33069142263571699</v>
      </c>
      <c r="BO65" s="205">
        <v>427.49335810275699</v>
      </c>
      <c r="BP65" s="211">
        <v>37.608156669453699</v>
      </c>
      <c r="BQ65" s="211">
        <v>5.4506033897751001E-2</v>
      </c>
      <c r="BR65" s="205">
        <v>442.73026603656098</v>
      </c>
      <c r="BS65" s="211">
        <v>53.306420915251998</v>
      </c>
      <c r="BT65" s="211">
        <v>0.42574712220768002</v>
      </c>
      <c r="BU65" s="205">
        <v>321.31342346871099</v>
      </c>
      <c r="BV65" s="211">
        <v>46.038870547040901</v>
      </c>
      <c r="BW65" s="211">
        <v>0.19835103224070799</v>
      </c>
      <c r="BX65" s="205">
        <v>412.972147360902</v>
      </c>
      <c r="BY65" s="211">
        <v>59.767909941050902</v>
      </c>
      <c r="BZ65" s="211">
        <v>2.1982044804365501</v>
      </c>
      <c r="CA65" s="205">
        <v>495.78645612169902</v>
      </c>
      <c r="CB65" s="211">
        <v>60.5386216956921</v>
      </c>
      <c r="CC65" s="211">
        <v>1.10975596112101E-2</v>
      </c>
      <c r="CD65" s="205">
        <v>446.75805503452199</v>
      </c>
      <c r="CE65" s="211">
        <v>43.568916122378702</v>
      </c>
      <c r="CF65" s="211">
        <v>1.3025654225509701E-2</v>
      </c>
      <c r="CG65" s="205">
        <v>437.04620012368298</v>
      </c>
      <c r="CH65" s="211">
        <v>40.061386301651098</v>
      </c>
      <c r="CI65" s="211">
        <v>3.0543305853426499E-2</v>
      </c>
      <c r="CJ65" s="205">
        <v>448.09854346131499</v>
      </c>
      <c r="CK65" s="211">
        <v>28.554376407128</v>
      </c>
      <c r="CL65" s="211">
        <v>0</v>
      </c>
      <c r="CM65" s="205">
        <v>407.59400219487497</v>
      </c>
      <c r="CN65" s="211">
        <v>37.437183826034897</v>
      </c>
      <c r="CO65" s="211">
        <v>6.0955885401209602E-2</v>
      </c>
      <c r="CP65" s="205">
        <v>426.09916519319802</v>
      </c>
      <c r="CQ65" s="211">
        <v>46.948572706355797</v>
      </c>
      <c r="CR65" s="211">
        <v>0.108542270226356</v>
      </c>
      <c r="CS65" s="205">
        <v>405.03171555112101</v>
      </c>
      <c r="CT65" s="211">
        <v>47.475415709834003</v>
      </c>
      <c r="CU65" s="211">
        <v>8.8062969401457997E-2</v>
      </c>
      <c r="CV65" s="205">
        <v>428.915127145616</v>
      </c>
      <c r="CW65" s="211">
        <v>56.614256369004003</v>
      </c>
      <c r="CX65" s="211">
        <v>0</v>
      </c>
      <c r="CY65" s="205">
        <v>422.40355692206901</v>
      </c>
      <c r="CZ65" s="211">
        <v>44.2022389906531</v>
      </c>
      <c r="DA65" s="211">
        <v>0</v>
      </c>
      <c r="DB65" s="205">
        <v>434.31532105223499</v>
      </c>
      <c r="DC65" s="211">
        <v>48.1980345765298</v>
      </c>
      <c r="DD65" s="211">
        <v>8.3725579476919502E-3</v>
      </c>
      <c r="DE65" s="205">
        <v>434.845821729627</v>
      </c>
      <c r="DF65" s="211">
        <v>49.872185186277399</v>
      </c>
      <c r="DG65" s="211">
        <v>6.4024952427439502E-3</v>
      </c>
      <c r="DH65" s="205">
        <v>416.32601612467101</v>
      </c>
      <c r="DI65" s="211">
        <v>47.278025629146001</v>
      </c>
      <c r="DJ65" s="211">
        <v>0</v>
      </c>
      <c r="DK65" s="205">
        <v>438.96520898975001</v>
      </c>
      <c r="DL65" s="211">
        <v>45.054695255143997</v>
      </c>
      <c r="DM65" s="211">
        <v>0</v>
      </c>
      <c r="DN65" s="205">
        <v>433.95555888776499</v>
      </c>
      <c r="DO65" s="211">
        <v>30.886817370235299</v>
      </c>
      <c r="DP65" s="211">
        <v>1.20173788394267E-2</v>
      </c>
      <c r="DQ65" s="205">
        <v>436.75043232744201</v>
      </c>
      <c r="DR65" s="211">
        <v>34.569279026299498</v>
      </c>
      <c r="DS65" s="211">
        <v>0</v>
      </c>
      <c r="DT65" s="205">
        <v>420.01181535400002</v>
      </c>
      <c r="DU65" s="211">
        <v>38.909565157864101</v>
      </c>
      <c r="DV65" s="211">
        <v>0</v>
      </c>
      <c r="DW65" s="205">
        <v>430.00731590559099</v>
      </c>
      <c r="DX65" s="211">
        <v>35.959801998949203</v>
      </c>
      <c r="DY65" s="211">
        <v>0</v>
      </c>
      <c r="DZ65" s="205">
        <v>431.243345112729</v>
      </c>
      <c r="EA65" s="211">
        <v>42.967078057561899</v>
      </c>
      <c r="EB65" s="211">
        <v>0</v>
      </c>
      <c r="EC65" s="205">
        <v>449.82908317301201</v>
      </c>
      <c r="ED65" s="211">
        <v>46.223635135691303</v>
      </c>
      <c r="EE65" s="211">
        <v>0</v>
      </c>
      <c r="EF65" s="205">
        <v>427.00234196358002</v>
      </c>
      <c r="EG65" s="211">
        <v>51.132912814708398</v>
      </c>
      <c r="EH65" s="211">
        <v>9.8560830671106398E-3</v>
      </c>
      <c r="EI65" s="205">
        <v>442.71744348215202</v>
      </c>
      <c r="EJ65" s="211">
        <v>50.082905777477798</v>
      </c>
      <c r="EK65" s="211">
        <v>2.9048371668117402E-2</v>
      </c>
      <c r="EL65" s="205">
        <v>426.45546373422098</v>
      </c>
      <c r="EM65" s="211">
        <v>43.257588386026598</v>
      </c>
      <c r="EN65" s="211">
        <v>5.81100750580631E-3</v>
      </c>
      <c r="EO65" s="205">
        <v>430.04811506066102</v>
      </c>
      <c r="EP65" s="211">
        <v>37.534759877554698</v>
      </c>
      <c r="EQ65" s="211">
        <v>0</v>
      </c>
      <c r="ER65" s="205">
        <v>417.24050304733601</v>
      </c>
      <c r="ES65" s="211">
        <v>32.030843595215202</v>
      </c>
      <c r="ET65" s="211">
        <v>1.73428794196278E-2</v>
      </c>
      <c r="EU65" s="205">
        <v>383.51109962100998</v>
      </c>
      <c r="EV65" s="211">
        <v>25.929960647870899</v>
      </c>
      <c r="EW65" s="211">
        <v>2.15591300663865E-2</v>
      </c>
      <c r="EX65" s="205">
        <v>441.84650024119799</v>
      </c>
      <c r="EY65" s="211">
        <v>34.358277957677501</v>
      </c>
      <c r="EZ65" s="211">
        <v>7.8225410138704696E-3</v>
      </c>
      <c r="FA65" s="205">
        <v>451.17820472924598</v>
      </c>
      <c r="FB65" s="211">
        <v>38.499213397952197</v>
      </c>
      <c r="FC65" s="211">
        <v>0</v>
      </c>
    </row>
    <row r="66" spans="2:159">
      <c r="B66" s="73" t="s">
        <v>808</v>
      </c>
      <c r="C66" s="73" t="s">
        <v>809</v>
      </c>
      <c r="D66" s="205">
        <v>428.59197635192697</v>
      </c>
      <c r="E66" s="211">
        <v>93.228878675072806</v>
      </c>
      <c r="F66" s="211">
        <v>2.3247863983427899</v>
      </c>
      <c r="G66" s="205">
        <v>333.184597505564</v>
      </c>
      <c r="H66" s="211">
        <v>85.165979640068599</v>
      </c>
      <c r="I66" s="211">
        <v>5.3214306065939798</v>
      </c>
      <c r="J66" s="205">
        <v>90608.833504153401</v>
      </c>
      <c r="K66" s="211">
        <v>14320.8358793727</v>
      </c>
      <c r="L66" s="211">
        <v>1.53048606235426</v>
      </c>
      <c r="M66" s="205">
        <v>396.75043568620799</v>
      </c>
      <c r="N66" s="211">
        <v>83.309708811839002</v>
      </c>
      <c r="O66" s="211">
        <v>0.35920525238767698</v>
      </c>
      <c r="P66" s="270">
        <v>9709.4653243612192</v>
      </c>
      <c r="Q66" s="211">
        <v>1818.3265524247199</v>
      </c>
      <c r="R66" s="211">
        <v>1.0896059060457599</v>
      </c>
      <c r="S66" s="205">
        <v>297341.16320229397</v>
      </c>
      <c r="T66" s="211">
        <v>43549.334150113602</v>
      </c>
      <c r="U66" s="211">
        <v>285.810255351075</v>
      </c>
      <c r="V66" s="205">
        <v>379.06901668302402</v>
      </c>
      <c r="W66" s="211">
        <v>66.272726871585604</v>
      </c>
      <c r="X66" s="211">
        <v>11.017318706005399</v>
      </c>
      <c r="Y66" s="205">
        <v>491.08069928025799</v>
      </c>
      <c r="Z66" s="211">
        <v>301.37534923376398</v>
      </c>
      <c r="AA66" s="211">
        <v>101.756322324683</v>
      </c>
      <c r="AB66" s="205">
        <v>172.896002766745</v>
      </c>
      <c r="AC66" s="211">
        <v>366.88167789144899</v>
      </c>
      <c r="AD66" s="211">
        <v>118.280946446865</v>
      </c>
      <c r="AE66" s="205">
        <v>480.85986317220897</v>
      </c>
      <c r="AF66" s="211">
        <v>61.939403878257203</v>
      </c>
      <c r="AG66" s="211">
        <v>11.0522548557308</v>
      </c>
      <c r="AH66" s="205">
        <v>415.16822266392302</v>
      </c>
      <c r="AI66" s="211">
        <v>25.417605550805799</v>
      </c>
      <c r="AJ66" s="211">
        <v>0.50379363066865301</v>
      </c>
      <c r="AK66" s="205">
        <v>410.00464907689297</v>
      </c>
      <c r="AL66" s="211">
        <v>57.7908281951212</v>
      </c>
      <c r="AM66" s="211">
        <v>0.200696152258387</v>
      </c>
      <c r="AN66" s="205">
        <v>413.77988867675401</v>
      </c>
      <c r="AO66" s="211">
        <v>45.341258552516699</v>
      </c>
      <c r="AP66" s="211">
        <v>4.97545095988325E-2</v>
      </c>
      <c r="AQ66" s="205">
        <v>382.16732614341203</v>
      </c>
      <c r="AR66" s="211">
        <v>62.935467038164099</v>
      </c>
      <c r="AS66" s="211">
        <v>2.65687232273027</v>
      </c>
      <c r="AT66" s="205">
        <v>417.23450712244698</v>
      </c>
      <c r="AU66" s="211">
        <v>53.6215468461805</v>
      </c>
      <c r="AV66" s="211">
        <v>0.77441748494260099</v>
      </c>
      <c r="AW66" s="205">
        <v>473.79108556352202</v>
      </c>
      <c r="AX66" s="211">
        <v>60.337841080765401</v>
      </c>
      <c r="AY66" s="211">
        <v>1.52263305242192</v>
      </c>
      <c r="AZ66" s="205">
        <v>424.95771125451898</v>
      </c>
      <c r="BA66" s="211">
        <v>84.627276152182503</v>
      </c>
      <c r="BB66" s="211">
        <v>8.3408331209925795</v>
      </c>
      <c r="BC66" s="205">
        <v>380.67513994084402</v>
      </c>
      <c r="BD66" s="211">
        <v>55.698717626762999</v>
      </c>
      <c r="BE66" s="211">
        <v>4.3202591767496398E-2</v>
      </c>
      <c r="BF66" s="205">
        <v>432.575015156544</v>
      </c>
      <c r="BG66" s="211">
        <v>62.576053902490997</v>
      </c>
      <c r="BH66" s="211">
        <v>0.468233786362865</v>
      </c>
      <c r="BI66" s="205">
        <v>402.854229255132</v>
      </c>
      <c r="BJ66" s="211">
        <v>59.359252700186502</v>
      </c>
      <c r="BK66" s="211">
        <v>0.23773185196292401</v>
      </c>
      <c r="BL66" s="205">
        <v>407.08250363175</v>
      </c>
      <c r="BM66" s="211">
        <v>84.979081756943899</v>
      </c>
      <c r="BN66" s="211">
        <v>0.96370639103297295</v>
      </c>
      <c r="BO66" s="205">
        <v>404.04803970329903</v>
      </c>
      <c r="BP66" s="211">
        <v>76.473069791496002</v>
      </c>
      <c r="BQ66" s="211">
        <v>0.10246984016801899</v>
      </c>
      <c r="BR66" s="205">
        <v>423.03048386558402</v>
      </c>
      <c r="BS66" s="211">
        <v>77.406021703062905</v>
      </c>
      <c r="BT66" s="211">
        <v>0.41600611859554698</v>
      </c>
      <c r="BU66" s="205">
        <v>305.09256755948297</v>
      </c>
      <c r="BV66" s="211">
        <v>71.909483865973399</v>
      </c>
      <c r="BW66" s="211">
        <v>0.19250518940611799</v>
      </c>
      <c r="BX66" s="205">
        <v>393.159791930474</v>
      </c>
      <c r="BY66" s="211">
        <v>84.238643564417899</v>
      </c>
      <c r="BZ66" s="211">
        <v>0.82379098653257499</v>
      </c>
      <c r="CA66" s="205">
        <v>481.66761706557202</v>
      </c>
      <c r="CB66" s="211">
        <v>107.28696178601101</v>
      </c>
      <c r="CC66" s="211">
        <v>2.1729332286388001E-2</v>
      </c>
      <c r="CD66" s="205">
        <v>438.81245320247001</v>
      </c>
      <c r="CE66" s="211">
        <v>101.117350957</v>
      </c>
      <c r="CF66" s="211">
        <v>0</v>
      </c>
      <c r="CG66" s="205">
        <v>416.48878219893697</v>
      </c>
      <c r="CH66" s="211">
        <v>98.718588858134495</v>
      </c>
      <c r="CI66" s="211">
        <v>0</v>
      </c>
      <c r="CJ66" s="205">
        <v>439.49259840489299</v>
      </c>
      <c r="CK66" s="211">
        <v>113.855305800595</v>
      </c>
      <c r="CL66" s="211">
        <v>0</v>
      </c>
      <c r="CM66" s="205">
        <v>389.859763601591</v>
      </c>
      <c r="CN66" s="211">
        <v>95.405197667505504</v>
      </c>
      <c r="CO66" s="211">
        <v>0</v>
      </c>
      <c r="CP66" s="205">
        <v>408.22811378320398</v>
      </c>
      <c r="CQ66" s="211">
        <v>86.053421416769893</v>
      </c>
      <c r="CR66" s="211">
        <v>0.13115651243553</v>
      </c>
      <c r="CS66" s="205">
        <v>381.93039775770399</v>
      </c>
      <c r="CT66" s="211">
        <v>84.471745818630893</v>
      </c>
      <c r="CU66" s="211">
        <v>9.2530779745022607E-2</v>
      </c>
      <c r="CV66" s="205">
        <v>409.98362446910801</v>
      </c>
      <c r="CW66" s="211">
        <v>112.139638813207</v>
      </c>
      <c r="CX66" s="211">
        <v>0</v>
      </c>
      <c r="CY66" s="205">
        <v>401.04911856994198</v>
      </c>
      <c r="CZ66" s="211">
        <v>107.736790120321</v>
      </c>
      <c r="DA66" s="211">
        <v>0</v>
      </c>
      <c r="DB66" s="205">
        <v>413.93866625011998</v>
      </c>
      <c r="DC66" s="211">
        <v>105.79836024536</v>
      </c>
      <c r="DD66" s="211">
        <v>0</v>
      </c>
      <c r="DE66" s="205">
        <v>416.24596816435701</v>
      </c>
      <c r="DF66" s="211">
        <v>104.248824653097</v>
      </c>
      <c r="DG66" s="211">
        <v>0</v>
      </c>
      <c r="DH66" s="205">
        <v>393.27543175282</v>
      </c>
      <c r="DI66" s="211">
        <v>104.404297641022</v>
      </c>
      <c r="DJ66" s="211">
        <v>0</v>
      </c>
      <c r="DK66" s="205">
        <v>411.10986143173898</v>
      </c>
      <c r="DL66" s="211">
        <v>104.65460864159699</v>
      </c>
      <c r="DM66" s="211">
        <v>0</v>
      </c>
      <c r="DN66" s="205">
        <v>409.642436585008</v>
      </c>
      <c r="DO66" s="211">
        <v>98.401285188401502</v>
      </c>
      <c r="DP66" s="211">
        <v>0</v>
      </c>
      <c r="DQ66" s="205">
        <v>408.88179684257</v>
      </c>
      <c r="DR66" s="211">
        <v>111.984807173753</v>
      </c>
      <c r="DS66" s="211">
        <v>0</v>
      </c>
      <c r="DT66" s="205">
        <v>403.84860204252902</v>
      </c>
      <c r="DU66" s="211">
        <v>97.295467566963197</v>
      </c>
      <c r="DV66" s="211">
        <v>0</v>
      </c>
      <c r="DW66" s="205">
        <v>400.75327615602799</v>
      </c>
      <c r="DX66" s="211">
        <v>95.744577303399893</v>
      </c>
      <c r="DY66" s="211">
        <v>0</v>
      </c>
      <c r="DZ66" s="205">
        <v>414.74903491247102</v>
      </c>
      <c r="EA66" s="211">
        <v>92.516352318810704</v>
      </c>
      <c r="EB66" s="211">
        <v>0</v>
      </c>
      <c r="EC66" s="205">
        <v>421.404961817745</v>
      </c>
      <c r="ED66" s="211">
        <v>92.449006942270302</v>
      </c>
      <c r="EE66" s="211">
        <v>0</v>
      </c>
      <c r="EF66" s="205">
        <v>405.154229487088</v>
      </c>
      <c r="EG66" s="211">
        <v>109.81004557339701</v>
      </c>
      <c r="EH66" s="211">
        <v>0</v>
      </c>
      <c r="EI66" s="205">
        <v>416.11853110440302</v>
      </c>
      <c r="EJ66" s="211">
        <v>91.931405729458902</v>
      </c>
      <c r="EK66" s="211">
        <v>0</v>
      </c>
      <c r="EL66" s="205">
        <v>414.653930822034</v>
      </c>
      <c r="EM66" s="211">
        <v>99.028641270480605</v>
      </c>
      <c r="EN66" s="211">
        <v>0</v>
      </c>
      <c r="EO66" s="205">
        <v>414.679473466422</v>
      </c>
      <c r="EP66" s="211">
        <v>103.732056146312</v>
      </c>
      <c r="EQ66" s="211">
        <v>0</v>
      </c>
      <c r="ER66" s="205">
        <v>401.92486661096302</v>
      </c>
      <c r="ES66" s="211">
        <v>102.120637278091</v>
      </c>
      <c r="ET66" s="211">
        <v>0</v>
      </c>
      <c r="EU66" s="205">
        <v>365.04147688509801</v>
      </c>
      <c r="EV66" s="211">
        <v>89.609565389909903</v>
      </c>
      <c r="EW66" s="211">
        <v>1.57183464470473E-2</v>
      </c>
      <c r="EX66" s="205">
        <v>414.47476010324402</v>
      </c>
      <c r="EY66" s="211">
        <v>108.55505633390401</v>
      </c>
      <c r="EZ66" s="211">
        <v>0</v>
      </c>
      <c r="FA66" s="205">
        <v>423.15092042415199</v>
      </c>
      <c r="FB66" s="211">
        <v>104.074426510926</v>
      </c>
      <c r="FC66" s="211">
        <v>0</v>
      </c>
    </row>
    <row r="67" spans="2:159">
      <c r="B67" s="73" t="s">
        <v>808</v>
      </c>
      <c r="C67" s="73" t="s">
        <v>809</v>
      </c>
      <c r="D67" s="247">
        <v>480.590770562572</v>
      </c>
      <c r="E67" s="248">
        <v>147.01447911368501</v>
      </c>
      <c r="F67" s="248">
        <v>0.154238591189611</v>
      </c>
      <c r="G67" s="247">
        <v>358.93029609209998</v>
      </c>
      <c r="H67" s="248">
        <v>129.69856998543199</v>
      </c>
      <c r="I67" s="248">
        <v>2.8852050580851198</v>
      </c>
      <c r="J67" s="247">
        <v>96255.299736930596</v>
      </c>
      <c r="K67" s="248">
        <v>27391.3189479104</v>
      </c>
      <c r="L67" s="248">
        <v>0.92897529624375597</v>
      </c>
      <c r="M67" s="247">
        <v>423.25854256856798</v>
      </c>
      <c r="N67" s="248">
        <v>123.953900814774</v>
      </c>
      <c r="O67" s="248">
        <v>1.69027118494063</v>
      </c>
      <c r="P67" s="247">
        <v>10034.091051981301</v>
      </c>
      <c r="Q67" s="248">
        <v>2590.8677494344001</v>
      </c>
      <c r="R67" s="248">
        <v>2.5322913251398802</v>
      </c>
      <c r="S67" s="247">
        <v>314939.18189604598</v>
      </c>
      <c r="T67" s="248">
        <v>80959.132455346698</v>
      </c>
      <c r="U67" s="248">
        <v>1731.0569764008001</v>
      </c>
      <c r="V67" s="247">
        <v>408.119527734835</v>
      </c>
      <c r="W67" s="248">
        <v>112.49894847764701</v>
      </c>
      <c r="X67" s="248">
        <v>8.58465065094952</v>
      </c>
      <c r="Y67" s="247">
        <v>619.34304270824998</v>
      </c>
      <c r="Z67" s="248">
        <v>469.16181295158702</v>
      </c>
      <c r="AA67" s="248">
        <v>73.179348988490801</v>
      </c>
      <c r="AB67" s="247">
        <v>263.20111834617899</v>
      </c>
      <c r="AC67" s="248">
        <v>718.71996422984898</v>
      </c>
      <c r="AD67" s="248">
        <v>151.522618068778</v>
      </c>
      <c r="AE67" s="247">
        <v>466.89519319391798</v>
      </c>
      <c r="AF67" s="248">
        <v>64.337217076875206</v>
      </c>
      <c r="AG67" s="248">
        <v>1.9592745243690199</v>
      </c>
      <c r="AH67" s="247">
        <v>465.24878730286702</v>
      </c>
      <c r="AI67" s="248">
        <v>39.514250181187101</v>
      </c>
      <c r="AJ67" s="248">
        <v>0.41172483512455399</v>
      </c>
      <c r="AK67" s="247">
        <v>459.92022097877799</v>
      </c>
      <c r="AL67" s="248">
        <v>77.406644210508702</v>
      </c>
      <c r="AM67" s="248">
        <v>1.50105555567199</v>
      </c>
      <c r="AN67" s="247">
        <v>463.73562156517102</v>
      </c>
      <c r="AO67" s="248">
        <v>80.584508357332993</v>
      </c>
      <c r="AP67" s="248">
        <v>0.41361716884298699</v>
      </c>
      <c r="AQ67" s="247">
        <v>416.64576687908698</v>
      </c>
      <c r="AR67" s="248">
        <v>124.437853472697</v>
      </c>
      <c r="AS67" s="248">
        <v>11.8407180598377</v>
      </c>
      <c r="AT67" s="247">
        <v>449.88509821335202</v>
      </c>
      <c r="AU67" s="248">
        <v>104.869285822968</v>
      </c>
      <c r="AV67" s="248">
        <v>0.43048387589480303</v>
      </c>
      <c r="AW67" s="247">
        <v>487.71753245353199</v>
      </c>
      <c r="AX67" s="248">
        <v>117.594017806582</v>
      </c>
      <c r="AY67" s="248">
        <v>1.87572780060885</v>
      </c>
      <c r="AZ67" s="247">
        <v>458.06801262213099</v>
      </c>
      <c r="BA67" s="248">
        <v>129.042108406588</v>
      </c>
      <c r="BB67" s="248">
        <v>3.61143037461982</v>
      </c>
      <c r="BC67" s="247">
        <v>415.77057160448101</v>
      </c>
      <c r="BD67" s="248">
        <v>108.66334548063</v>
      </c>
      <c r="BE67" s="248">
        <v>1.46108727933878E-2</v>
      </c>
      <c r="BF67" s="247">
        <v>458.20063980980598</v>
      </c>
      <c r="BG67" s="248">
        <v>118.56763912696699</v>
      </c>
      <c r="BH67" s="248">
        <v>2.0112166250344599</v>
      </c>
      <c r="BI67" s="247">
        <v>436.62594706952098</v>
      </c>
      <c r="BJ67" s="248">
        <v>118.346568457685</v>
      </c>
      <c r="BK67" s="248">
        <v>0.143038659130648</v>
      </c>
      <c r="BL67" s="247">
        <v>439.25473306301802</v>
      </c>
      <c r="BM67" s="248">
        <v>116.52640404056901</v>
      </c>
      <c r="BN67" s="248">
        <v>0.557207828422568</v>
      </c>
      <c r="BO67" s="247">
        <v>440.75235366818998</v>
      </c>
      <c r="BP67" s="248">
        <v>125.580024121891</v>
      </c>
      <c r="BQ67" s="248">
        <v>3.8861507965057197E-2</v>
      </c>
      <c r="BR67" s="247">
        <v>458.69247856406503</v>
      </c>
      <c r="BS67" s="248">
        <v>138.23597957380699</v>
      </c>
      <c r="BT67" s="248">
        <v>0.329070761295297</v>
      </c>
      <c r="BU67" s="247">
        <v>330.33454297971701</v>
      </c>
      <c r="BV67" s="248">
        <v>101.093731988302</v>
      </c>
      <c r="BW67" s="248">
        <v>0.22269673760374101</v>
      </c>
      <c r="BX67" s="247">
        <v>434.685581437331</v>
      </c>
      <c r="BY67" s="248">
        <v>128.73106737677699</v>
      </c>
      <c r="BZ67" s="248">
        <v>3.8388921832906299E-2</v>
      </c>
      <c r="CA67" s="247">
        <v>526.32142487429599</v>
      </c>
      <c r="CB67" s="248">
        <v>157.95827949280601</v>
      </c>
      <c r="CC67" s="248">
        <v>4.5996143406842403E-2</v>
      </c>
      <c r="CD67" s="247">
        <v>467.56766825263998</v>
      </c>
      <c r="CE67" s="248">
        <v>136.17449912532101</v>
      </c>
      <c r="CF67" s="248">
        <v>1.68289883280969E-2</v>
      </c>
      <c r="CG67" s="247">
        <v>457.80428008831399</v>
      </c>
      <c r="CH67" s="248">
        <v>132.66054114161599</v>
      </c>
      <c r="CI67" s="248">
        <v>2.8317163702486901E-2</v>
      </c>
      <c r="CJ67" s="247">
        <v>470.16415740112399</v>
      </c>
      <c r="CK67" s="248">
        <v>138.892222349836</v>
      </c>
      <c r="CL67" s="248">
        <v>3.4039029567846501E-3</v>
      </c>
      <c r="CM67" s="247">
        <v>424.00259363191401</v>
      </c>
      <c r="CN67" s="248">
        <v>133.32738325708601</v>
      </c>
      <c r="CO67" s="248">
        <v>5.29629238884472E-2</v>
      </c>
      <c r="CP67" s="247">
        <v>437.46233325327199</v>
      </c>
      <c r="CQ67" s="248">
        <v>126.63685281907399</v>
      </c>
      <c r="CR67" s="248">
        <v>3.04740185435468E-2</v>
      </c>
      <c r="CS67" s="247">
        <v>400.07287009374801</v>
      </c>
      <c r="CT67" s="248">
        <v>120.386141998922</v>
      </c>
      <c r="CU67" s="248">
        <v>2.09639720295836E-2</v>
      </c>
      <c r="CV67" s="247">
        <v>449.08862606283702</v>
      </c>
      <c r="CW67" s="248">
        <v>140.45354746528099</v>
      </c>
      <c r="CX67" s="248">
        <v>5.8068512823556198E-2</v>
      </c>
      <c r="CY67" s="247">
        <v>442.41305730646502</v>
      </c>
      <c r="CZ67" s="248">
        <v>133.95191332981199</v>
      </c>
      <c r="DA67" s="248">
        <v>3.0873447936256302E-3</v>
      </c>
      <c r="DB67" s="247">
        <v>455.428089780498</v>
      </c>
      <c r="DC67" s="248">
        <v>139.67453820918701</v>
      </c>
      <c r="DD67" s="248">
        <v>0</v>
      </c>
      <c r="DE67" s="247">
        <v>445.13112352581697</v>
      </c>
      <c r="DF67" s="248">
        <v>136.62251392424801</v>
      </c>
      <c r="DG67" s="248">
        <v>0</v>
      </c>
      <c r="DH67" s="247">
        <v>432.65107476251598</v>
      </c>
      <c r="DI67" s="248">
        <v>139.586002789411</v>
      </c>
      <c r="DJ67" s="248">
        <v>0</v>
      </c>
      <c r="DK67" s="247">
        <v>452.509337583008</v>
      </c>
      <c r="DL67" s="248">
        <v>141.205964246224</v>
      </c>
      <c r="DM67" s="248">
        <v>1.8194169390622301E-2</v>
      </c>
      <c r="DN67" s="247">
        <v>452.20252499919701</v>
      </c>
      <c r="DO67" s="248">
        <v>145.71688215521201</v>
      </c>
      <c r="DP67" s="248">
        <v>0</v>
      </c>
      <c r="DQ67" s="247">
        <v>452.61018793252299</v>
      </c>
      <c r="DR67" s="248">
        <v>144.85345226714099</v>
      </c>
      <c r="DS67" s="248">
        <v>1.87846812765456E-2</v>
      </c>
      <c r="DT67" s="247">
        <v>443.39617342832997</v>
      </c>
      <c r="DU67" s="248">
        <v>141.356315516292</v>
      </c>
      <c r="DV67" s="248">
        <v>3.9946744051878504E-3</v>
      </c>
      <c r="DW67" s="247">
        <v>436.20648440505101</v>
      </c>
      <c r="DX67" s="248">
        <v>133.177709702138</v>
      </c>
      <c r="DY67" s="248">
        <v>1.1934554929138801E-2</v>
      </c>
      <c r="DZ67" s="247">
        <v>458.77512242647998</v>
      </c>
      <c r="EA67" s="248">
        <v>152.652175806179</v>
      </c>
      <c r="EB67" s="248">
        <v>6.1886497663598498E-3</v>
      </c>
      <c r="EC67" s="247">
        <v>469.62456432113697</v>
      </c>
      <c r="ED67" s="248">
        <v>161.33429958784799</v>
      </c>
      <c r="EE67" s="248">
        <v>1.3104991827296899E-2</v>
      </c>
      <c r="EF67" s="247">
        <v>448.44299013815697</v>
      </c>
      <c r="EG67" s="248">
        <v>149.68472421207099</v>
      </c>
      <c r="EH67" s="248">
        <v>3.1729250222201802E-3</v>
      </c>
      <c r="EI67" s="247">
        <v>455.38101198304201</v>
      </c>
      <c r="EJ67" s="248">
        <v>147.92821450764001</v>
      </c>
      <c r="EK67" s="248">
        <v>2.1209103132228201E-2</v>
      </c>
      <c r="EL67" s="247">
        <v>453.535283003909</v>
      </c>
      <c r="EM67" s="248">
        <v>140.43370817428701</v>
      </c>
      <c r="EN67" s="248">
        <v>4.9131402456938401E-3</v>
      </c>
      <c r="EO67" s="247">
        <v>448.60324882218902</v>
      </c>
      <c r="EP67" s="248">
        <v>142.94749758366299</v>
      </c>
      <c r="EQ67" s="248">
        <v>2.1562221803392699E-2</v>
      </c>
      <c r="ER67" s="247">
        <v>439.00856746284001</v>
      </c>
      <c r="ES67" s="248">
        <v>129.78734407068399</v>
      </c>
      <c r="ET67" s="248">
        <v>3.6362293571180197E-2</v>
      </c>
      <c r="EU67" s="247">
        <v>397.57374240377499</v>
      </c>
      <c r="EV67" s="248">
        <v>118.83680358273701</v>
      </c>
      <c r="EW67" s="248">
        <v>1.8833857930380001E-2</v>
      </c>
      <c r="EX67" s="247">
        <v>466.40508736338199</v>
      </c>
      <c r="EY67" s="248">
        <v>140.240175881646</v>
      </c>
      <c r="EZ67" s="248">
        <v>4.8638837952170296E-3</v>
      </c>
      <c r="FA67" s="247">
        <v>472.28345329571198</v>
      </c>
      <c r="FB67" s="248">
        <v>144.03340415825099</v>
      </c>
      <c r="FC67" s="248">
        <v>6.9474255182584302E-3</v>
      </c>
    </row>
    <row r="68" spans="2:159" ht="15.75" thickBot="1">
      <c r="B68" s="75" t="s">
        <v>808</v>
      </c>
      <c r="C68" s="271" t="s">
        <v>809</v>
      </c>
      <c r="D68" s="265">
        <v>492.04533088424301</v>
      </c>
      <c r="E68" s="266">
        <v>88.622988969166897</v>
      </c>
      <c r="F68" s="266">
        <v>0.14718263696652401</v>
      </c>
      <c r="G68" s="265">
        <v>360.01583692769498</v>
      </c>
      <c r="H68" s="266">
        <v>99.137045686119606</v>
      </c>
      <c r="I68" s="266">
        <v>2.3032333310734501</v>
      </c>
      <c r="J68" s="265">
        <v>97892.979765779106</v>
      </c>
      <c r="K68" s="266">
        <v>19607.496748615398</v>
      </c>
      <c r="L68" s="266">
        <v>0.94603139920350499</v>
      </c>
      <c r="M68" s="265">
        <v>427.82949696327501</v>
      </c>
      <c r="N68" s="266">
        <v>101.516657212845</v>
      </c>
      <c r="O68" s="266">
        <v>1.65924657126555</v>
      </c>
      <c r="P68" s="265">
        <v>10247.492733585999</v>
      </c>
      <c r="Q68" s="266">
        <v>2201.9380130938898</v>
      </c>
      <c r="R68" s="266">
        <v>2.1147465253843598</v>
      </c>
      <c r="S68" s="265">
        <v>317725.47097773402</v>
      </c>
      <c r="T68" s="266">
        <v>68835.687260171995</v>
      </c>
      <c r="U68" s="266">
        <v>391.67360697179203</v>
      </c>
      <c r="V68" s="265">
        <v>402.71045926727601</v>
      </c>
      <c r="W68" s="266">
        <v>107.22020759360601</v>
      </c>
      <c r="X68" s="266">
        <v>10.0014291288521</v>
      </c>
      <c r="Y68" s="265">
        <v>523.66374960600399</v>
      </c>
      <c r="Z68" s="266">
        <v>419.36133450386802</v>
      </c>
      <c r="AA68" s="266">
        <v>70.858679313982293</v>
      </c>
      <c r="AB68" s="265">
        <v>286.25436270465798</v>
      </c>
      <c r="AC68" s="266">
        <v>643.35972961452705</v>
      </c>
      <c r="AD68" s="266">
        <v>140.02103569229899</v>
      </c>
      <c r="AE68" s="265">
        <v>462.94912637301599</v>
      </c>
      <c r="AF68" s="266">
        <v>67.4589154982461</v>
      </c>
      <c r="AG68" s="266">
        <v>1.5888264722924199</v>
      </c>
      <c r="AH68" s="265">
        <v>460.55150161396102</v>
      </c>
      <c r="AI68" s="266">
        <v>43.142532588346803</v>
      </c>
      <c r="AJ68" s="266">
        <v>0.39976229185391998</v>
      </c>
      <c r="AK68" s="265">
        <v>463.19129607623699</v>
      </c>
      <c r="AL68" s="266">
        <v>77.113080201803697</v>
      </c>
      <c r="AM68" s="266">
        <v>2.0424555711036199</v>
      </c>
      <c r="AN68" s="265">
        <v>458.36076906974301</v>
      </c>
      <c r="AO68" s="266">
        <v>68.193880031400099</v>
      </c>
      <c r="AP68" s="266">
        <v>0.55361471666663997</v>
      </c>
      <c r="AQ68" s="265">
        <v>387.91880504737401</v>
      </c>
      <c r="AR68" s="266">
        <v>107.167584945548</v>
      </c>
      <c r="AS68" s="266">
        <v>12.9964046665418</v>
      </c>
      <c r="AT68" s="265">
        <v>445.31458977461</v>
      </c>
      <c r="AU68" s="266">
        <v>93.152906693877895</v>
      </c>
      <c r="AV68" s="266">
        <v>0.48489499208936498</v>
      </c>
      <c r="AW68" s="265">
        <v>486.00215238341599</v>
      </c>
      <c r="AX68" s="266">
        <v>104.355142699116</v>
      </c>
      <c r="AY68" s="266">
        <v>2.4167378355958</v>
      </c>
      <c r="AZ68" s="265">
        <v>464.880545634648</v>
      </c>
      <c r="BA68" s="266">
        <v>127.704750637215</v>
      </c>
      <c r="BB68" s="266">
        <v>4.6895548955179596</v>
      </c>
      <c r="BC68" s="265">
        <v>425.31718580286002</v>
      </c>
      <c r="BD68" s="266">
        <v>82.892621071653494</v>
      </c>
      <c r="BE68" s="266">
        <v>1.47408912701734E-2</v>
      </c>
      <c r="BF68" s="265">
        <v>458.61949175222401</v>
      </c>
      <c r="BG68" s="266">
        <v>90.080681554470303</v>
      </c>
      <c r="BH68" s="266">
        <v>2.2001784077245601</v>
      </c>
      <c r="BI68" s="265">
        <v>451.7806369882</v>
      </c>
      <c r="BJ68" s="266">
        <v>81.453111238482805</v>
      </c>
      <c r="BK68" s="266">
        <v>0.20743823240070799</v>
      </c>
      <c r="BL68" s="265">
        <v>444.25330265316899</v>
      </c>
      <c r="BM68" s="266">
        <v>97.673997892470695</v>
      </c>
      <c r="BN68" s="266">
        <v>0.48271000693918997</v>
      </c>
      <c r="BO68" s="265">
        <v>452.07904614459198</v>
      </c>
      <c r="BP68" s="266">
        <v>101.477607308119</v>
      </c>
      <c r="BQ68" s="266">
        <v>4.4023702959315597E-2</v>
      </c>
      <c r="BR68" s="265">
        <v>457.20817889926502</v>
      </c>
      <c r="BS68" s="266">
        <v>107.112244662094</v>
      </c>
      <c r="BT68" s="266">
        <v>0.361259013737804</v>
      </c>
      <c r="BU68" s="265">
        <v>326.79326613913798</v>
      </c>
      <c r="BV68" s="266">
        <v>81.931750822148501</v>
      </c>
      <c r="BW68" s="266">
        <v>0.32169363413434898</v>
      </c>
      <c r="BX68" s="265">
        <v>427.30256405268602</v>
      </c>
      <c r="BY68" s="266">
        <v>117.31640441167301</v>
      </c>
      <c r="BZ68" s="266">
        <v>4.8798822242515999E-2</v>
      </c>
      <c r="CA68" s="265">
        <v>520.12712339794496</v>
      </c>
      <c r="CB68" s="266">
        <v>139.93065149385799</v>
      </c>
      <c r="CC68" s="266">
        <v>5.8223656861147298E-2</v>
      </c>
      <c r="CD68" s="265">
        <v>462.43488539557399</v>
      </c>
      <c r="CE68" s="266">
        <v>123.60112213811701</v>
      </c>
      <c r="CF68" s="266">
        <v>1.7848238961155501E-2</v>
      </c>
      <c r="CG68" s="265">
        <v>449.87469125404601</v>
      </c>
      <c r="CH68" s="266">
        <v>114.01807220170799</v>
      </c>
      <c r="CI68" s="266">
        <v>2.4654446622937799E-2</v>
      </c>
      <c r="CJ68" s="265">
        <v>462.92171416272703</v>
      </c>
      <c r="CK68" s="266">
        <v>111.393072239745</v>
      </c>
      <c r="CL68" s="266">
        <v>8.6075087590566698E-3</v>
      </c>
      <c r="CM68" s="265">
        <v>413.14465675082198</v>
      </c>
      <c r="CN68" s="266">
        <v>104.272485036425</v>
      </c>
      <c r="CO68" s="266">
        <v>3.1827367630712103E-2</v>
      </c>
      <c r="CP68" s="265">
        <v>427.23725000540202</v>
      </c>
      <c r="CQ68" s="266">
        <v>111.042021839743</v>
      </c>
      <c r="CR68" s="266">
        <v>3.3430152927410701E-2</v>
      </c>
      <c r="CS68" s="265">
        <v>400.79976896339502</v>
      </c>
      <c r="CT68" s="266">
        <v>107.172590419426</v>
      </c>
      <c r="CU68" s="266">
        <v>4.4894383038921903E-2</v>
      </c>
      <c r="CV68" s="265">
        <v>443.558180843777</v>
      </c>
      <c r="CW68" s="266">
        <v>124.749606830823</v>
      </c>
      <c r="CX68" s="266">
        <v>0</v>
      </c>
      <c r="CY68" s="265">
        <v>433.78999418794098</v>
      </c>
      <c r="CZ68" s="266">
        <v>122.516092442884</v>
      </c>
      <c r="DA68" s="266">
        <v>5.9266254174105701E-3</v>
      </c>
      <c r="DB68" s="265">
        <v>451.78588348698798</v>
      </c>
      <c r="DC68" s="266">
        <v>129.773983418694</v>
      </c>
      <c r="DD68" s="266">
        <v>0</v>
      </c>
      <c r="DE68" s="265">
        <v>438.64811792327299</v>
      </c>
      <c r="DF68" s="266">
        <v>117.532303618523</v>
      </c>
      <c r="DG68" s="266">
        <v>3.0384655454211199E-3</v>
      </c>
      <c r="DH68" s="265">
        <v>428.15223517779401</v>
      </c>
      <c r="DI68" s="266">
        <v>105.644280982399</v>
      </c>
      <c r="DJ68" s="266">
        <v>0</v>
      </c>
      <c r="DK68" s="265">
        <v>451.733914216171</v>
      </c>
      <c r="DL68" s="266">
        <v>96.091194334021395</v>
      </c>
      <c r="DM68" s="266">
        <v>0</v>
      </c>
      <c r="DN68" s="265">
        <v>446.40157810510698</v>
      </c>
      <c r="DO68" s="266">
        <v>80.276523397952502</v>
      </c>
      <c r="DP68" s="266">
        <v>0</v>
      </c>
      <c r="DQ68" s="265">
        <v>449.58066923873997</v>
      </c>
      <c r="DR68" s="266">
        <v>75.207800342669501</v>
      </c>
      <c r="DS68" s="266">
        <v>2.22732718084819E-2</v>
      </c>
      <c r="DT68" s="265">
        <v>440.12680244959898</v>
      </c>
      <c r="DU68" s="266">
        <v>78.7627280413096</v>
      </c>
      <c r="DV68" s="266">
        <v>0</v>
      </c>
      <c r="DW68" s="265">
        <v>438.21808882432998</v>
      </c>
      <c r="DX68" s="266">
        <v>93.302725838678498</v>
      </c>
      <c r="DY68" s="266">
        <v>0</v>
      </c>
      <c r="DZ68" s="265">
        <v>453.56683578720498</v>
      </c>
      <c r="EA68" s="266">
        <v>105.64939502800399</v>
      </c>
      <c r="EB68" s="266">
        <v>3.8359667739943501E-3</v>
      </c>
      <c r="EC68" s="265">
        <v>458.79265005409002</v>
      </c>
      <c r="ED68" s="266">
        <v>105.358964427218</v>
      </c>
      <c r="EE68" s="266">
        <v>1.5467161548028499E-2</v>
      </c>
      <c r="EF68" s="265">
        <v>441.04154599187098</v>
      </c>
      <c r="EG68" s="266">
        <v>105.921406688885</v>
      </c>
      <c r="EH68" s="266">
        <v>6.6873207661990999E-3</v>
      </c>
      <c r="EI68" s="265">
        <v>455.27321264517599</v>
      </c>
      <c r="EJ68" s="266">
        <v>103.57967478651901</v>
      </c>
      <c r="EK68" s="266">
        <v>0</v>
      </c>
      <c r="EL68" s="265">
        <v>447.28841818008999</v>
      </c>
      <c r="EM68" s="266">
        <v>95.784055075233994</v>
      </c>
      <c r="EN68" s="266">
        <v>7.30850758274189E-3</v>
      </c>
      <c r="EO68" s="265">
        <v>449.78267120181698</v>
      </c>
      <c r="EP68" s="266">
        <v>99.031821509511502</v>
      </c>
      <c r="EQ68" s="266">
        <v>2.5116020824034899E-2</v>
      </c>
      <c r="ER68" s="265">
        <v>432.57840864236402</v>
      </c>
      <c r="ES68" s="266">
        <v>84.005118309675794</v>
      </c>
      <c r="ET68" s="266">
        <v>3.4527589296351198E-2</v>
      </c>
      <c r="EU68" s="265">
        <v>390.01676818574202</v>
      </c>
      <c r="EV68" s="266">
        <v>75.818710373121903</v>
      </c>
      <c r="EW68" s="266">
        <v>1.81260699690147E-2</v>
      </c>
      <c r="EX68" s="265">
        <v>461.56224275989098</v>
      </c>
      <c r="EY68" s="266">
        <v>90.291069916119497</v>
      </c>
      <c r="EZ68" s="266">
        <v>5.4310308691622802E-3</v>
      </c>
      <c r="FA68" s="265">
        <v>466.25169724801799</v>
      </c>
      <c r="FB68" s="266">
        <v>102.158445381097</v>
      </c>
      <c r="FC68" s="266">
        <v>5.2968677414796496E-3</v>
      </c>
    </row>
    <row r="69" spans="2:159">
      <c r="B69" s="1062" t="s">
        <v>810</v>
      </c>
      <c r="C69" s="1062"/>
      <c r="D69" s="267">
        <v>6.8909678370433598</v>
      </c>
      <c r="E69" s="267"/>
      <c r="F69" s="267"/>
      <c r="G69" s="267">
        <v>9.4654341511095428</v>
      </c>
      <c r="H69" s="267"/>
      <c r="I69" s="267"/>
      <c r="J69" s="267">
        <v>10.126209598595194</v>
      </c>
      <c r="K69" s="267"/>
      <c r="L69" s="267"/>
      <c r="M69" s="267">
        <v>0.75477128267368987</v>
      </c>
      <c r="N69" s="267"/>
      <c r="O69" s="267"/>
      <c r="P69" s="267">
        <v>1.868502968867499</v>
      </c>
      <c r="Q69" s="267"/>
      <c r="R69" s="267"/>
      <c r="S69" s="267">
        <v>787.48688609858857</v>
      </c>
      <c r="T69" s="267"/>
      <c r="U69" s="267"/>
      <c r="V69" s="267">
        <v>38.410456937183973</v>
      </c>
      <c r="W69" s="267"/>
      <c r="X69" s="267"/>
      <c r="Y69" s="267">
        <v>227.97451767743556</v>
      </c>
      <c r="Z69" s="267"/>
      <c r="AA69" s="267"/>
      <c r="AB69" s="267">
        <v>320.51740395809787</v>
      </c>
      <c r="AC69" s="267"/>
      <c r="AD69" s="267"/>
      <c r="AE69" s="267">
        <v>63.387494673861319</v>
      </c>
      <c r="AF69" s="267"/>
      <c r="AG69" s="267"/>
      <c r="AH69" s="267">
        <v>0.76503834194203779</v>
      </c>
      <c r="AI69" s="267"/>
      <c r="AJ69" s="267"/>
      <c r="AK69" s="267">
        <v>1.6942561678353825</v>
      </c>
      <c r="AL69" s="267"/>
      <c r="AM69" s="267"/>
      <c r="AN69" s="267">
        <v>0.17290682380778785</v>
      </c>
      <c r="AO69" s="267"/>
      <c r="AP69" s="267"/>
      <c r="AQ69" s="267">
        <v>5.2248718289040221</v>
      </c>
      <c r="AR69" s="267"/>
      <c r="AS69" s="267"/>
      <c r="AT69" s="267">
        <v>2.3380361548129804</v>
      </c>
      <c r="AU69" s="267"/>
      <c r="AV69" s="267"/>
      <c r="AW69" s="267">
        <v>2.5089503391495986</v>
      </c>
      <c r="AX69" s="267"/>
      <c r="AY69" s="267"/>
      <c r="AZ69" s="267">
        <v>12.271023366074376</v>
      </c>
      <c r="BA69" s="267"/>
      <c r="BB69" s="267"/>
      <c r="BC69" s="267">
        <v>8.4746953917933646E-2</v>
      </c>
      <c r="BD69" s="267"/>
      <c r="BE69" s="267"/>
      <c r="BF69" s="267">
        <v>0.79529186216628234</v>
      </c>
      <c r="BG69" s="267"/>
      <c r="BH69" s="267"/>
      <c r="BI69" s="267">
        <v>0.79520890917837772</v>
      </c>
      <c r="BJ69" s="267"/>
      <c r="BK69" s="267"/>
      <c r="BL69" s="267">
        <v>1.1904487905067871</v>
      </c>
      <c r="BM69" s="267"/>
      <c r="BN69" s="267"/>
      <c r="BO69" s="267">
        <v>0.20367538743600291</v>
      </c>
      <c r="BP69" s="267"/>
      <c r="BQ69" s="267"/>
      <c r="BR69" s="267">
        <v>0.88552977617735618</v>
      </c>
      <c r="BS69" s="267"/>
      <c r="BT69" s="267"/>
      <c r="BU69" s="267">
        <v>0.40204415698968704</v>
      </c>
      <c r="BV69" s="267"/>
      <c r="BW69" s="267"/>
      <c r="BX69" s="267">
        <v>5.1649074042562049</v>
      </c>
      <c r="BY69" s="267"/>
      <c r="BZ69" s="267"/>
      <c r="CA69" s="267">
        <v>6.6377599981131893E-2</v>
      </c>
      <c r="CB69" s="267"/>
      <c r="CC69" s="267"/>
      <c r="CD69" s="267">
        <v>3.5944831574990714E-3</v>
      </c>
      <c r="CE69" s="267"/>
      <c r="CF69" s="267"/>
      <c r="CG69" s="267">
        <v>6.8396167959492568E-3</v>
      </c>
      <c r="CH69" s="267"/>
      <c r="CI69" s="267"/>
      <c r="CJ69" s="267">
        <v>1.0717892843122556E-2</v>
      </c>
      <c r="CK69" s="267"/>
      <c r="CL69" s="267"/>
      <c r="CM69" s="267">
        <v>6.8333495400370425E-2</v>
      </c>
      <c r="CN69" s="267"/>
      <c r="CO69" s="267"/>
      <c r="CP69" s="267">
        <v>0.242226086417724</v>
      </c>
      <c r="CQ69" s="267"/>
      <c r="CR69" s="267"/>
      <c r="CS69" s="267">
        <v>0.12095044039102476</v>
      </c>
      <c r="CT69" s="267"/>
      <c r="CU69" s="267"/>
      <c r="CV69" s="267">
        <v>6.0401253909689707E-2</v>
      </c>
      <c r="CW69" s="267"/>
      <c r="CX69" s="267"/>
      <c r="CY69" s="267">
        <v>8.8552815283232146E-3</v>
      </c>
      <c r="CZ69" s="267"/>
      <c r="DA69" s="267"/>
      <c r="DB69" s="267">
        <v>1.0862653407756385E-3</v>
      </c>
      <c r="DC69" s="267"/>
      <c r="DD69" s="267"/>
      <c r="DE69" s="267">
        <v>2.2684727641847573E-3</v>
      </c>
      <c r="DF69" s="267"/>
      <c r="DG69" s="267"/>
      <c r="DH69" s="267">
        <v>3.6487392017849132E-2</v>
      </c>
      <c r="DI69" s="267"/>
      <c r="DJ69" s="267"/>
      <c r="DK69" s="267">
        <v>0</v>
      </c>
      <c r="DL69" s="267"/>
      <c r="DM69" s="267"/>
      <c r="DN69" s="267">
        <v>1.33858753011625E-2</v>
      </c>
      <c r="DO69" s="267"/>
      <c r="DP69" s="267"/>
      <c r="DQ69" s="267">
        <v>2.2049921161198572E-2</v>
      </c>
      <c r="DR69" s="267"/>
      <c r="DS69" s="267"/>
      <c r="DT69" s="267">
        <v>5.327760360497126E-3</v>
      </c>
      <c r="DU69" s="267"/>
      <c r="DV69" s="267"/>
      <c r="DW69" s="267">
        <v>1.34743668439017E-2</v>
      </c>
      <c r="DX69" s="267"/>
      <c r="DY69" s="267"/>
      <c r="DZ69" s="267">
        <v>2.9315685681097861E-3</v>
      </c>
      <c r="EA69" s="267"/>
      <c r="EB69" s="267"/>
      <c r="EC69" s="267">
        <v>0</v>
      </c>
      <c r="ED69" s="267"/>
      <c r="EE69" s="267"/>
      <c r="EF69" s="267">
        <v>0</v>
      </c>
      <c r="EG69" s="267"/>
      <c r="EH69" s="267"/>
      <c r="EI69" s="267">
        <v>1.9755355742357587E-2</v>
      </c>
      <c r="EJ69" s="267"/>
      <c r="EK69" s="267"/>
      <c r="EL69" s="267">
        <v>3.7125105642691288E-3</v>
      </c>
      <c r="EM69" s="267"/>
      <c r="EN69" s="267"/>
      <c r="EO69" s="267">
        <v>3.5548314647940074E-2</v>
      </c>
      <c r="EP69" s="267"/>
      <c r="EQ69" s="267"/>
      <c r="ER69" s="267">
        <v>6.0594865862857353E-2</v>
      </c>
      <c r="ES69" s="267"/>
      <c r="ET69" s="267"/>
      <c r="EU69" s="267">
        <v>2.9197053667697502E-2</v>
      </c>
      <c r="EV69" s="267"/>
      <c r="EW69" s="267"/>
      <c r="EX69" s="267">
        <v>1.545046186183209E-2</v>
      </c>
      <c r="EY69" s="267"/>
      <c r="EZ69" s="267"/>
      <c r="FA69" s="267">
        <v>3.776059895455334E-3</v>
      </c>
      <c r="FB69" s="268"/>
      <c r="FC69" s="268"/>
    </row>
    <row r="70" spans="2:159">
      <c r="B70" s="1036" t="s">
        <v>811</v>
      </c>
      <c r="C70" s="15" t="s">
        <v>165</v>
      </c>
      <c r="D70" s="242">
        <v>440.78696571287747</v>
      </c>
      <c r="E70" s="211"/>
      <c r="F70" s="211"/>
      <c r="G70" s="242">
        <v>362.44045153369609</v>
      </c>
      <c r="H70" s="211"/>
      <c r="I70" s="211"/>
      <c r="J70" s="242">
        <v>92287.944843309218</v>
      </c>
      <c r="K70" s="211"/>
      <c r="L70" s="211"/>
      <c r="M70" s="242">
        <v>404.92000371715955</v>
      </c>
      <c r="N70" s="211"/>
      <c r="O70" s="211"/>
      <c r="P70" s="242">
        <v>10189.208207586076</v>
      </c>
      <c r="Q70" s="211"/>
      <c r="R70" s="211"/>
      <c r="S70" s="242">
        <v>313518.81605190894</v>
      </c>
      <c r="T70" s="211"/>
      <c r="U70" s="211"/>
      <c r="V70" s="242">
        <v>447.51041441133617</v>
      </c>
      <c r="W70" s="211"/>
      <c r="X70" s="211"/>
      <c r="Y70" s="242">
        <v>579.02022819252272</v>
      </c>
      <c r="Z70" s="211"/>
      <c r="AA70" s="211"/>
      <c r="AB70" s="269">
        <v>382.58005185899566</v>
      </c>
      <c r="AC70" s="211"/>
      <c r="AD70" s="211"/>
      <c r="AE70" s="272">
        <v>295.77884976070931</v>
      </c>
      <c r="AF70" s="211"/>
      <c r="AG70" s="211"/>
      <c r="AH70" s="242">
        <v>435.0876084030246</v>
      </c>
      <c r="AI70" s="211"/>
      <c r="AJ70" s="211"/>
      <c r="AK70" s="242">
        <v>436.20119631789072</v>
      </c>
      <c r="AL70" s="211"/>
      <c r="AM70" s="211"/>
      <c r="AN70" s="242">
        <v>437.30634136223523</v>
      </c>
      <c r="AO70" s="211"/>
      <c r="AP70" s="211"/>
      <c r="AQ70" s="242">
        <v>394.55020262729744</v>
      </c>
      <c r="AR70" s="211"/>
      <c r="AS70" s="211"/>
      <c r="AT70" s="242">
        <v>428.23435250936046</v>
      </c>
      <c r="AU70" s="211"/>
      <c r="AV70" s="211"/>
      <c r="AW70" s="242">
        <v>457.48499996570865</v>
      </c>
      <c r="AX70" s="211"/>
      <c r="AY70" s="211"/>
      <c r="AZ70" s="242">
        <v>441.9011750680753</v>
      </c>
      <c r="BA70" s="211"/>
      <c r="BB70" s="211"/>
      <c r="BC70" s="242">
        <v>387.47012249477149</v>
      </c>
      <c r="BD70" s="211"/>
      <c r="BE70" s="211"/>
      <c r="BF70" s="242">
        <v>435.50671033615799</v>
      </c>
      <c r="BG70" s="211"/>
      <c r="BH70" s="211"/>
      <c r="BI70" s="242">
        <v>420.3124040495527</v>
      </c>
      <c r="BJ70" s="211"/>
      <c r="BK70" s="211"/>
      <c r="BL70" s="242">
        <v>409.81411092996848</v>
      </c>
      <c r="BM70" s="211"/>
      <c r="BN70" s="211"/>
      <c r="BO70" s="242">
        <v>423.50907312183341</v>
      </c>
      <c r="BP70" s="211"/>
      <c r="BQ70" s="211"/>
      <c r="BR70" s="242">
        <v>451.14700720881092</v>
      </c>
      <c r="BS70" s="211"/>
      <c r="BT70" s="211"/>
      <c r="BU70" s="242">
        <v>340.58330042410449</v>
      </c>
      <c r="BV70" s="211"/>
      <c r="BW70" s="211"/>
      <c r="BX70" s="242">
        <v>402.60291970030841</v>
      </c>
      <c r="BY70" s="211"/>
      <c r="BZ70" s="211"/>
      <c r="CA70" s="242">
        <v>488.80882144263347</v>
      </c>
      <c r="CB70" s="211"/>
      <c r="CC70" s="211"/>
      <c r="CD70" s="242">
        <v>444.32086416976398</v>
      </c>
      <c r="CE70" s="211"/>
      <c r="CF70" s="211"/>
      <c r="CG70" s="242">
        <v>425.50320963394239</v>
      </c>
      <c r="CH70" s="211"/>
      <c r="CI70" s="211"/>
      <c r="CJ70" s="242">
        <v>443.984325206839</v>
      </c>
      <c r="CK70" s="211"/>
      <c r="CL70" s="211"/>
      <c r="CM70" s="242">
        <v>410.26898396852476</v>
      </c>
      <c r="CN70" s="211"/>
      <c r="CO70" s="211"/>
      <c r="CP70" s="242">
        <v>432.48398593016674</v>
      </c>
      <c r="CQ70" s="211"/>
      <c r="CR70" s="211"/>
      <c r="CS70" s="242">
        <v>418.05419298103413</v>
      </c>
      <c r="CT70" s="211"/>
      <c r="CU70" s="211"/>
      <c r="CV70" s="242">
        <v>430.6673505111097</v>
      </c>
      <c r="CW70" s="211"/>
      <c r="CX70" s="211"/>
      <c r="CY70" s="242">
        <v>418.0000995842932</v>
      </c>
      <c r="CZ70" s="211"/>
      <c r="DA70" s="211"/>
      <c r="DB70" s="242">
        <v>427.44730655582543</v>
      </c>
      <c r="DC70" s="211"/>
      <c r="DD70" s="211"/>
      <c r="DE70" s="242">
        <v>427.03707544078367</v>
      </c>
      <c r="DF70" s="211"/>
      <c r="DG70" s="211"/>
      <c r="DH70" s="242">
        <v>409.75422283115273</v>
      </c>
      <c r="DI70" s="211"/>
      <c r="DJ70" s="211"/>
      <c r="DK70" s="242">
        <v>434.63917001387853</v>
      </c>
      <c r="DL70" s="211"/>
      <c r="DM70" s="211"/>
      <c r="DN70" s="242">
        <v>432.8507674606571</v>
      </c>
      <c r="DO70" s="211"/>
      <c r="DP70" s="211"/>
      <c r="DQ70" s="242">
        <v>431.7461985410032</v>
      </c>
      <c r="DR70" s="211"/>
      <c r="DS70" s="211"/>
      <c r="DT70" s="242">
        <v>424.64688543044264</v>
      </c>
      <c r="DU70" s="211"/>
      <c r="DV70" s="211"/>
      <c r="DW70" s="242">
        <v>428.02815556918722</v>
      </c>
      <c r="DX70" s="211"/>
      <c r="DY70" s="211"/>
      <c r="DZ70" s="242">
        <v>431.40340545035446</v>
      </c>
      <c r="EA70" s="211"/>
      <c r="EB70" s="211"/>
      <c r="EC70" s="242">
        <v>446.05161068461211</v>
      </c>
      <c r="ED70" s="211"/>
      <c r="EE70" s="211"/>
      <c r="EF70" s="242">
        <v>421.94352159333567</v>
      </c>
      <c r="EG70" s="211"/>
      <c r="EH70" s="211"/>
      <c r="EI70" s="242">
        <v>436.60742301901013</v>
      </c>
      <c r="EJ70" s="211"/>
      <c r="EK70" s="211"/>
      <c r="EL70" s="242">
        <v>424.33271104168955</v>
      </c>
      <c r="EM70" s="211"/>
      <c r="EN70" s="211"/>
      <c r="EO70" s="242">
        <v>438.57584287925317</v>
      </c>
      <c r="EP70" s="211"/>
      <c r="EQ70" s="211"/>
      <c r="ER70" s="242">
        <v>429.65614290179821</v>
      </c>
      <c r="ES70" s="211"/>
      <c r="ET70" s="211"/>
      <c r="EU70" s="242">
        <v>393.49040779567832</v>
      </c>
      <c r="EV70" s="211"/>
      <c r="EW70" s="211"/>
      <c r="EX70" s="242">
        <v>440.09651531713291</v>
      </c>
      <c r="EY70" s="211"/>
      <c r="EZ70" s="211"/>
      <c r="FA70" s="242">
        <v>451.66188673845943</v>
      </c>
      <c r="FB70" s="211"/>
      <c r="FC70" s="211"/>
    </row>
    <row r="71" spans="2:159">
      <c r="B71" s="1036"/>
      <c r="C71" s="15" t="s">
        <v>209</v>
      </c>
      <c r="D71" s="118">
        <v>26.306143972212183</v>
      </c>
      <c r="E71" s="211"/>
      <c r="F71" s="211"/>
      <c r="G71" s="118">
        <v>22.344454799079926</v>
      </c>
      <c r="H71" s="211"/>
      <c r="I71" s="211"/>
      <c r="J71" s="118">
        <v>4163.6083506802133</v>
      </c>
      <c r="K71" s="211"/>
      <c r="L71" s="211"/>
      <c r="M71" s="118">
        <v>18.999560938046738</v>
      </c>
      <c r="N71" s="211"/>
      <c r="O71" s="211"/>
      <c r="P71" s="118">
        <v>523.54772861075617</v>
      </c>
      <c r="Q71" s="211"/>
      <c r="R71" s="211"/>
      <c r="S71" s="118">
        <v>11435.22607961585</v>
      </c>
      <c r="T71" s="211"/>
      <c r="U71" s="211"/>
      <c r="V71" s="118">
        <v>60.042665851643967</v>
      </c>
      <c r="W71" s="211"/>
      <c r="X71" s="211"/>
      <c r="Y71" s="118">
        <v>118.08248880947843</v>
      </c>
      <c r="Z71" s="211"/>
      <c r="AA71" s="211"/>
      <c r="AB71" s="118">
        <v>226.99696906287855</v>
      </c>
      <c r="AC71" s="211"/>
      <c r="AD71" s="211"/>
      <c r="AE71" s="118">
        <v>121.77631505741887</v>
      </c>
      <c r="AF71" s="211"/>
      <c r="AG71" s="211"/>
      <c r="AH71" s="118">
        <v>10.808240133600298</v>
      </c>
      <c r="AI71" s="211"/>
      <c r="AJ71" s="211"/>
      <c r="AK71" s="118">
        <v>17.091095016717414</v>
      </c>
      <c r="AL71" s="211"/>
      <c r="AM71" s="211"/>
      <c r="AN71" s="118">
        <v>15.054141609859435</v>
      </c>
      <c r="AO71" s="211"/>
      <c r="AP71" s="211"/>
      <c r="AQ71" s="118">
        <v>17.241856775719963</v>
      </c>
      <c r="AR71" s="211"/>
      <c r="AS71" s="211"/>
      <c r="AT71" s="118">
        <v>11.02420244826474</v>
      </c>
      <c r="AU71" s="211"/>
      <c r="AV71" s="211"/>
      <c r="AW71" s="118">
        <v>13.670002826403667</v>
      </c>
      <c r="AX71" s="211"/>
      <c r="AY71" s="211"/>
      <c r="AZ71" s="118">
        <v>12.156585474007215</v>
      </c>
      <c r="BA71" s="211"/>
      <c r="BB71" s="211"/>
      <c r="BC71" s="118">
        <v>11.291799066548521</v>
      </c>
      <c r="BD71" s="211"/>
      <c r="BE71" s="211"/>
      <c r="BF71" s="118">
        <v>16.110513969151562</v>
      </c>
      <c r="BG71" s="211"/>
      <c r="BH71" s="211"/>
      <c r="BI71" s="118">
        <v>14.332588599064234</v>
      </c>
      <c r="BJ71" s="211"/>
      <c r="BK71" s="211"/>
      <c r="BL71" s="118">
        <v>19.817030690696747</v>
      </c>
      <c r="BM71" s="211"/>
      <c r="BN71" s="211"/>
      <c r="BO71" s="118">
        <v>20.329678148882198</v>
      </c>
      <c r="BP71" s="211"/>
      <c r="BQ71" s="211"/>
      <c r="BR71" s="118">
        <v>29.850773116021518</v>
      </c>
      <c r="BS71" s="211"/>
      <c r="BT71" s="211"/>
      <c r="BU71" s="118">
        <v>32.876233579963973</v>
      </c>
      <c r="BV71" s="211"/>
      <c r="BW71" s="211"/>
      <c r="BX71" s="118">
        <v>13.05960611050625</v>
      </c>
      <c r="BY71" s="211"/>
      <c r="BZ71" s="211"/>
      <c r="CA71" s="118">
        <v>20.499983912856823</v>
      </c>
      <c r="CB71" s="211"/>
      <c r="CC71" s="211"/>
      <c r="CD71" s="118">
        <v>19.444232796600417</v>
      </c>
      <c r="CE71" s="211"/>
      <c r="CF71" s="211"/>
      <c r="CG71" s="118">
        <v>17.458637019179054</v>
      </c>
      <c r="CH71" s="211"/>
      <c r="CI71" s="211"/>
      <c r="CJ71" s="118">
        <v>20.97538107398433</v>
      </c>
      <c r="CK71" s="211"/>
      <c r="CL71" s="211"/>
      <c r="CM71" s="118">
        <v>22.864726051203274</v>
      </c>
      <c r="CN71" s="211"/>
      <c r="CO71" s="211"/>
      <c r="CP71" s="118">
        <v>24.151450838375592</v>
      </c>
      <c r="CQ71" s="211"/>
      <c r="CR71" s="211"/>
      <c r="CS71" s="118">
        <v>27.586020344248187</v>
      </c>
      <c r="CT71" s="211"/>
      <c r="CU71" s="211"/>
      <c r="CV71" s="118">
        <v>24.856761504716946</v>
      </c>
      <c r="CW71" s="211"/>
      <c r="CX71" s="211"/>
      <c r="CY71" s="118">
        <v>20.88294236737455</v>
      </c>
      <c r="CZ71" s="211"/>
      <c r="DA71" s="211"/>
      <c r="DB71" s="118">
        <v>21.740932941213757</v>
      </c>
      <c r="DC71" s="211"/>
      <c r="DD71" s="211"/>
      <c r="DE71" s="118">
        <v>20.404791031193</v>
      </c>
      <c r="DF71" s="211"/>
      <c r="DG71" s="211"/>
      <c r="DH71" s="118">
        <v>16.735132470994145</v>
      </c>
      <c r="DI71" s="211"/>
      <c r="DJ71" s="211"/>
      <c r="DK71" s="118">
        <v>14.72489242410963</v>
      </c>
      <c r="DL71" s="211"/>
      <c r="DM71" s="211"/>
      <c r="DN71" s="118">
        <v>15.638813328997278</v>
      </c>
      <c r="DO71" s="211"/>
      <c r="DP71" s="211"/>
      <c r="DQ71" s="118">
        <v>18.620825902886416</v>
      </c>
      <c r="DR71" s="211"/>
      <c r="DS71" s="211"/>
      <c r="DT71" s="118">
        <v>16.588343909044919</v>
      </c>
      <c r="DU71" s="211"/>
      <c r="DV71" s="211"/>
      <c r="DW71" s="118">
        <v>22.776912883003053</v>
      </c>
      <c r="DX71" s="211"/>
      <c r="DY71" s="211"/>
      <c r="DZ71" s="118">
        <v>12.481771956143454</v>
      </c>
      <c r="EA71" s="211"/>
      <c r="EB71" s="211"/>
      <c r="EC71" s="118">
        <v>12.250668834205532</v>
      </c>
      <c r="ED71" s="211"/>
      <c r="EE71" s="211"/>
      <c r="EF71" s="118">
        <v>13.524554595274077</v>
      </c>
      <c r="EG71" s="211"/>
      <c r="EH71" s="211"/>
      <c r="EI71" s="118">
        <v>13.950078137630689</v>
      </c>
      <c r="EJ71" s="211"/>
      <c r="EK71" s="211"/>
      <c r="EL71" s="118">
        <v>13.521466893941742</v>
      </c>
      <c r="EM71" s="211"/>
      <c r="EN71" s="211"/>
      <c r="EO71" s="118">
        <v>20.897729945833884</v>
      </c>
      <c r="EP71" s="211"/>
      <c r="EQ71" s="211"/>
      <c r="ER71" s="118">
        <v>25.992620069477198</v>
      </c>
      <c r="ES71" s="211"/>
      <c r="ET71" s="211"/>
      <c r="EU71" s="118">
        <v>26.985640264984738</v>
      </c>
      <c r="EV71" s="211"/>
      <c r="EW71" s="211"/>
      <c r="EX71" s="118">
        <v>22.586734114360848</v>
      </c>
      <c r="EY71" s="211"/>
      <c r="EZ71" s="211"/>
      <c r="FA71" s="118">
        <v>21.214715621865704</v>
      </c>
      <c r="FB71" s="211"/>
      <c r="FC71" s="211"/>
    </row>
    <row r="72" spans="2:159">
      <c r="B72" s="1036"/>
      <c r="C72" s="15" t="s">
        <v>794</v>
      </c>
      <c r="D72" s="118">
        <v>5.9679949768178133</v>
      </c>
      <c r="E72" s="211"/>
      <c r="F72" s="211"/>
      <c r="G72" s="118">
        <v>6.1650002654305167</v>
      </c>
      <c r="H72" s="211"/>
      <c r="I72" s="211"/>
      <c r="J72" s="118">
        <v>4.5115408710740947</v>
      </c>
      <c r="K72" s="211"/>
      <c r="L72" s="211"/>
      <c r="M72" s="118">
        <v>4.6921764209303207</v>
      </c>
      <c r="N72" s="211"/>
      <c r="O72" s="211"/>
      <c r="P72" s="118">
        <v>5.1382572418234034</v>
      </c>
      <c r="Q72" s="211"/>
      <c r="R72" s="211"/>
      <c r="S72" s="118">
        <v>3.6473811121188127</v>
      </c>
      <c r="T72" s="211"/>
      <c r="U72" s="211"/>
      <c r="V72" s="118">
        <v>13.417043250406865</v>
      </c>
      <c r="W72" s="211"/>
      <c r="X72" s="211"/>
      <c r="Y72" s="118">
        <v>20.393499753555471</v>
      </c>
      <c r="Z72" s="211"/>
      <c r="AA72" s="211"/>
      <c r="AB72" s="118">
        <v>59.333195225385388</v>
      </c>
      <c r="AC72" s="211"/>
      <c r="AD72" s="211"/>
      <c r="AE72" s="118">
        <v>41.171407338941989</v>
      </c>
      <c r="AF72" s="211"/>
      <c r="AG72" s="211"/>
      <c r="AH72" s="118">
        <v>2.4841525993515661</v>
      </c>
      <c r="AI72" s="211"/>
      <c r="AJ72" s="211"/>
      <c r="AK72" s="118">
        <v>3.9181678457071265</v>
      </c>
      <c r="AL72" s="211"/>
      <c r="AM72" s="211"/>
      <c r="AN72" s="118">
        <v>3.4424704574291991</v>
      </c>
      <c r="AO72" s="211"/>
      <c r="AP72" s="211"/>
      <c r="AQ72" s="118">
        <v>4.3700032748448692</v>
      </c>
      <c r="AR72" s="211"/>
      <c r="AS72" s="211"/>
      <c r="AT72" s="118">
        <v>2.5743386497755965</v>
      </c>
      <c r="AU72" s="211"/>
      <c r="AV72" s="211"/>
      <c r="AW72" s="118">
        <v>2.9880767298224682</v>
      </c>
      <c r="AX72" s="211"/>
      <c r="AY72" s="211"/>
      <c r="AZ72" s="118">
        <v>2.750973783252439</v>
      </c>
      <c r="BA72" s="211"/>
      <c r="BB72" s="211"/>
      <c r="BC72" s="118">
        <v>2.9142373594756048</v>
      </c>
      <c r="BD72" s="211"/>
      <c r="BE72" s="211"/>
      <c r="BF72" s="118">
        <v>3.6992573447872279</v>
      </c>
      <c r="BG72" s="211"/>
      <c r="BH72" s="211"/>
      <c r="BI72" s="118">
        <v>3.4099846830536302</v>
      </c>
      <c r="BJ72" s="211"/>
      <c r="BK72" s="211"/>
      <c r="BL72" s="118">
        <v>4.8356145291647126</v>
      </c>
      <c r="BM72" s="211"/>
      <c r="BN72" s="211"/>
      <c r="BO72" s="118">
        <v>4.800293414973388</v>
      </c>
      <c r="BP72" s="211"/>
      <c r="BQ72" s="211"/>
      <c r="BR72" s="118">
        <v>6.616639950845391</v>
      </c>
      <c r="BS72" s="211"/>
      <c r="BT72" s="211"/>
      <c r="BU72" s="118">
        <v>9.6529200166377809</v>
      </c>
      <c r="BV72" s="211"/>
      <c r="BW72" s="211"/>
      <c r="BX72" s="118">
        <v>3.2437931946016749</v>
      </c>
      <c r="BY72" s="211"/>
      <c r="BZ72" s="211"/>
      <c r="CA72" s="118">
        <v>4.1938653750876913</v>
      </c>
      <c r="CB72" s="211"/>
      <c r="CC72" s="211"/>
      <c r="CD72" s="118">
        <v>4.3761691976659591</v>
      </c>
      <c r="CE72" s="211"/>
      <c r="CF72" s="211"/>
      <c r="CG72" s="118">
        <v>4.103056480866174</v>
      </c>
      <c r="CH72" s="211"/>
      <c r="CI72" s="211"/>
      <c r="CJ72" s="118">
        <v>4.7243517131404422</v>
      </c>
      <c r="CK72" s="211"/>
      <c r="CL72" s="211"/>
      <c r="CM72" s="118">
        <v>5.5731061680639797</v>
      </c>
      <c r="CN72" s="211"/>
      <c r="CO72" s="211"/>
      <c r="CP72" s="118">
        <v>5.5843572534672603</v>
      </c>
      <c r="CQ72" s="211"/>
      <c r="CR72" s="211"/>
      <c r="CS72" s="118">
        <v>6.5986708918141819</v>
      </c>
      <c r="CT72" s="211"/>
      <c r="CU72" s="211"/>
      <c r="CV72" s="118">
        <v>5.7716846831359065</v>
      </c>
      <c r="CW72" s="211"/>
      <c r="CX72" s="211"/>
      <c r="CY72" s="118">
        <v>4.9959180364174358</v>
      </c>
      <c r="CZ72" s="211"/>
      <c r="DA72" s="211"/>
      <c r="DB72" s="118">
        <v>5.0862252745004364</v>
      </c>
      <c r="DC72" s="211"/>
      <c r="DD72" s="211"/>
      <c r="DE72" s="118">
        <v>4.7782247033542378</v>
      </c>
      <c r="DF72" s="211"/>
      <c r="DG72" s="211"/>
      <c r="DH72" s="118">
        <v>4.0841879201059959</v>
      </c>
      <c r="DI72" s="211"/>
      <c r="DJ72" s="211"/>
      <c r="DK72" s="118">
        <v>3.3878429373126786</v>
      </c>
      <c r="DL72" s="211"/>
      <c r="DM72" s="211"/>
      <c r="DN72" s="118">
        <v>3.6129803859984446</v>
      </c>
      <c r="DO72" s="211"/>
      <c r="DP72" s="211"/>
      <c r="DQ72" s="118">
        <v>4.3129102157266557</v>
      </c>
      <c r="DR72" s="211"/>
      <c r="DS72" s="211"/>
      <c r="DT72" s="118">
        <v>3.9063853941210875</v>
      </c>
      <c r="DU72" s="211"/>
      <c r="DV72" s="211"/>
      <c r="DW72" s="118">
        <v>5.32135855705907</v>
      </c>
      <c r="DX72" s="211"/>
      <c r="DY72" s="211"/>
      <c r="DZ72" s="118">
        <v>2.8932947210079099</v>
      </c>
      <c r="EA72" s="211"/>
      <c r="EB72" s="211"/>
      <c r="EC72" s="118">
        <v>2.7464689154250275</v>
      </c>
      <c r="ED72" s="211"/>
      <c r="EE72" s="211"/>
      <c r="EF72" s="118">
        <v>3.2052997387429705</v>
      </c>
      <c r="EG72" s="211"/>
      <c r="EH72" s="211"/>
      <c r="EI72" s="118">
        <v>3.1951078708580032</v>
      </c>
      <c r="EJ72" s="211"/>
      <c r="EK72" s="211"/>
      <c r="EL72" s="118">
        <v>3.1865247580720437</v>
      </c>
      <c r="EM72" s="211"/>
      <c r="EN72" s="211"/>
      <c r="EO72" s="118">
        <v>4.7649067510513472</v>
      </c>
      <c r="EP72" s="211"/>
      <c r="EQ72" s="211"/>
      <c r="ER72" s="118">
        <v>6.0496330609703506</v>
      </c>
      <c r="ES72" s="211"/>
      <c r="ET72" s="211"/>
      <c r="EU72" s="118">
        <v>6.858017306230539</v>
      </c>
      <c r="EV72" s="211"/>
      <c r="EW72" s="211"/>
      <c r="EX72" s="118">
        <v>5.1322228938997343</v>
      </c>
      <c r="EY72" s="211"/>
      <c r="EZ72" s="211"/>
      <c r="FA72" s="118">
        <v>4.6970347166242865</v>
      </c>
      <c r="FB72" s="211"/>
      <c r="FC72" s="211"/>
    </row>
    <row r="73" spans="2:159">
      <c r="B73" s="1036"/>
      <c r="C73" s="243" t="s">
        <v>795</v>
      </c>
      <c r="D73" s="131">
        <v>-5.814750916051822</v>
      </c>
      <c r="E73" s="68"/>
      <c r="F73" s="68"/>
      <c r="G73" s="131">
        <v>3.5544147239131694</v>
      </c>
      <c r="H73" s="68"/>
      <c r="I73" s="68"/>
      <c r="J73" s="131">
        <v>-7.17272871049878</v>
      </c>
      <c r="K73" s="68"/>
      <c r="L73" s="68"/>
      <c r="M73" s="131">
        <v>-6.2685176580649209</v>
      </c>
      <c r="N73" s="68"/>
      <c r="O73" s="68"/>
      <c r="P73" s="131">
        <v>-1.2673623295922845</v>
      </c>
      <c r="Q73" s="68"/>
      <c r="R73" s="68"/>
      <c r="S73" s="131">
        <v>-3.7674793344519548</v>
      </c>
      <c r="T73" s="68"/>
      <c r="U73" s="68"/>
      <c r="V73" s="131">
        <v>8.3560325451177171</v>
      </c>
      <c r="W73" s="68"/>
      <c r="X73" s="68"/>
      <c r="Y73" s="131">
        <v>0.69917012043873439</v>
      </c>
      <c r="Z73" s="68"/>
      <c r="AA73" s="68"/>
      <c r="AB73" s="131">
        <v>39.627756152918124</v>
      </c>
      <c r="AC73" s="68"/>
      <c r="AD73" s="68"/>
      <c r="AE73" s="131">
        <v>-36.254558241226441</v>
      </c>
      <c r="AF73" s="68"/>
      <c r="AG73" s="68"/>
      <c r="AH73" s="131">
        <v>-4.3763498015330544</v>
      </c>
      <c r="AI73" s="68"/>
      <c r="AJ73" s="68"/>
      <c r="AK73" s="131">
        <v>-3.4953105491392216</v>
      </c>
      <c r="AL73" s="68"/>
      <c r="AM73" s="68"/>
      <c r="AN73" s="131">
        <v>-2.8208130306143935</v>
      </c>
      <c r="AO73" s="68"/>
      <c r="AP73" s="68"/>
      <c r="AQ73" s="131">
        <v>-3.2965189638976868</v>
      </c>
      <c r="AR73" s="68"/>
      <c r="AS73" s="68"/>
      <c r="AT73" s="131">
        <v>-3.5508215069007969</v>
      </c>
      <c r="AU73" s="68"/>
      <c r="AV73" s="68"/>
      <c r="AW73" s="131">
        <v>-0.11244542233435528</v>
      </c>
      <c r="AX73" s="68"/>
      <c r="AY73" s="68"/>
      <c r="AZ73" s="131">
        <v>-3.5150272777128158</v>
      </c>
      <c r="BA73" s="68"/>
      <c r="BB73" s="68"/>
      <c r="BC73" s="131">
        <v>-5.4950920744459788</v>
      </c>
      <c r="BD73" s="68"/>
      <c r="BE73" s="68"/>
      <c r="BF73" s="131">
        <v>-5.0563090612256367</v>
      </c>
      <c r="BG73" s="68"/>
      <c r="BH73" s="68"/>
      <c r="BI73" s="131">
        <v>-4.6910648413712703</v>
      </c>
      <c r="BJ73" s="68"/>
      <c r="BK73" s="68"/>
      <c r="BL73" s="131">
        <v>-10.909975884789461</v>
      </c>
      <c r="BM73" s="68"/>
      <c r="BN73" s="68"/>
      <c r="BO73" s="131">
        <v>-2.1918999718629539</v>
      </c>
      <c r="BP73" s="68"/>
      <c r="BQ73" s="68"/>
      <c r="BR73" s="131">
        <v>0.92774210487940023</v>
      </c>
      <c r="BS73" s="68"/>
      <c r="BT73" s="68"/>
      <c r="BU73" s="131">
        <v>4.794861668955229</v>
      </c>
      <c r="BV73" s="68"/>
      <c r="BW73" s="68"/>
      <c r="BX73" s="131">
        <v>-5.4256707304889789</v>
      </c>
      <c r="BY73" s="68"/>
      <c r="BZ73" s="68"/>
      <c r="CA73" s="131">
        <v>-5.1777261992951553</v>
      </c>
      <c r="CB73" s="68"/>
      <c r="CC73" s="68"/>
      <c r="CD73" s="131">
        <v>-3.8266527771073635</v>
      </c>
      <c r="CE73" s="68"/>
      <c r="CF73" s="68"/>
      <c r="CG73" s="131">
        <v>-5.0216049924235735</v>
      </c>
      <c r="CH73" s="68"/>
      <c r="CI73" s="68"/>
      <c r="CJ73" s="131">
        <v>-4.5194999555184943</v>
      </c>
      <c r="CK73" s="68"/>
      <c r="CL73" s="68"/>
      <c r="CM73" s="131">
        <v>-1.6141525255336293</v>
      </c>
      <c r="CN73" s="68"/>
      <c r="CO73" s="68"/>
      <c r="CP73" s="131">
        <v>0.57767114655040441</v>
      </c>
      <c r="CQ73" s="68"/>
      <c r="CR73" s="68"/>
      <c r="CS73" s="131">
        <v>5.5692406517762967</v>
      </c>
      <c r="CT73" s="68"/>
      <c r="CU73" s="68"/>
      <c r="CV73" s="131">
        <v>-4.7196127187810388</v>
      </c>
      <c r="CW73" s="68"/>
      <c r="CX73" s="68"/>
      <c r="CY73" s="131">
        <v>-4.9999773672060916</v>
      </c>
      <c r="CZ73" s="68"/>
      <c r="DA73" s="68"/>
      <c r="DB73" s="131">
        <v>-5.6407711797294846</v>
      </c>
      <c r="DC73" s="68"/>
      <c r="DD73" s="68"/>
      <c r="DE73" s="131">
        <v>-4.6792242319679316</v>
      </c>
      <c r="DF73" s="68"/>
      <c r="DG73" s="68"/>
      <c r="DH73" s="131">
        <v>-4.7083202718249462</v>
      </c>
      <c r="DI73" s="68"/>
      <c r="DJ73" s="68"/>
      <c r="DK73" s="131">
        <v>-4.0531633523446962</v>
      </c>
      <c r="DL73" s="68"/>
      <c r="DM73" s="68"/>
      <c r="DN73" s="131">
        <v>-3.1653764070118355</v>
      </c>
      <c r="DO73" s="68"/>
      <c r="DP73" s="68"/>
      <c r="DQ73" s="131">
        <v>-3.8427174741640986</v>
      </c>
      <c r="DR73" s="68"/>
      <c r="DS73" s="68"/>
      <c r="DT73" s="131">
        <v>-2.8267996726675886</v>
      </c>
      <c r="DU73" s="68"/>
      <c r="DV73" s="68"/>
      <c r="DW73" s="131">
        <v>-2.0530536454949155</v>
      </c>
      <c r="DX73" s="68"/>
      <c r="DY73" s="68"/>
      <c r="DZ73" s="131">
        <v>-3.9190633740858676</v>
      </c>
      <c r="EA73" s="68"/>
      <c r="EB73" s="68"/>
      <c r="EC73" s="131">
        <v>-1.9666789704149197</v>
      </c>
      <c r="ED73" s="68"/>
      <c r="EE73" s="68"/>
      <c r="EF73" s="131">
        <v>-3.0014892888883504</v>
      </c>
      <c r="EG73" s="68"/>
      <c r="EH73" s="68"/>
      <c r="EI73" s="131">
        <v>-2.9761282179977493</v>
      </c>
      <c r="EJ73" s="68"/>
      <c r="EK73" s="68"/>
      <c r="EL73" s="131">
        <v>-3.3410680998429276</v>
      </c>
      <c r="EM73" s="68"/>
      <c r="EN73" s="68"/>
      <c r="EO73" s="131">
        <v>-1.2216570091772132</v>
      </c>
      <c r="EP73" s="68"/>
      <c r="EQ73" s="68"/>
      <c r="ER73" s="131">
        <v>0.85824950746436734</v>
      </c>
      <c r="ES73" s="68"/>
      <c r="ET73" s="68"/>
      <c r="EU73" s="131">
        <v>2.4714603634578962</v>
      </c>
      <c r="EV73" s="68"/>
      <c r="EW73" s="68"/>
      <c r="EX73" s="131">
        <v>-3.7409196594197454</v>
      </c>
      <c r="EY73" s="68"/>
      <c r="EZ73" s="68"/>
      <c r="FA73" s="131">
        <v>-2.1317688540716295</v>
      </c>
      <c r="FB73" s="68"/>
      <c r="FC73" s="68"/>
    </row>
    <row r="74" spans="2:159">
      <c r="B74" s="73" t="s">
        <v>811</v>
      </c>
      <c r="C74" s="73" t="s">
        <v>800</v>
      </c>
      <c r="D74" s="205">
        <v>459.739560890186</v>
      </c>
      <c r="E74" s="211">
        <v>72.815419679519394</v>
      </c>
      <c r="F74" s="211">
        <v>11.8410988609845</v>
      </c>
      <c r="G74" s="205">
        <v>357.31441638518902</v>
      </c>
      <c r="H74" s="211">
        <v>115.985277152072</v>
      </c>
      <c r="I74" s="211">
        <v>11.143647141623999</v>
      </c>
      <c r="J74" s="270">
        <v>86843.821953221806</v>
      </c>
      <c r="K74" s="211">
        <v>10924.7276984489</v>
      </c>
      <c r="L74" s="211">
        <v>5.0611931409534696</v>
      </c>
      <c r="M74" s="205">
        <v>383.936788819382</v>
      </c>
      <c r="N74" s="211">
        <v>100.20269463243601</v>
      </c>
      <c r="O74" s="211">
        <v>0.55749220170397296</v>
      </c>
      <c r="P74" s="270">
        <v>9585.5287811433409</v>
      </c>
      <c r="Q74" s="211">
        <v>909.05684650026205</v>
      </c>
      <c r="R74" s="211">
        <v>0.82736429304033199</v>
      </c>
      <c r="S74" s="205">
        <v>299630.61725793598</v>
      </c>
      <c r="T74" s="211">
        <v>30263.8430432446</v>
      </c>
      <c r="U74" s="211">
        <v>854.74050042964996</v>
      </c>
      <c r="V74" s="270">
        <v>570.19379245979803</v>
      </c>
      <c r="W74" s="211">
        <v>209.210170379223</v>
      </c>
      <c r="X74" s="211">
        <v>45.779110961336698</v>
      </c>
      <c r="Y74" s="205">
        <v>620.42552633434798</v>
      </c>
      <c r="Z74" s="211">
        <v>981.97175768761201</v>
      </c>
      <c r="AA74" s="211">
        <v>252.94539371298299</v>
      </c>
      <c r="AB74" s="273" t="s">
        <v>806</v>
      </c>
      <c r="AC74" s="211">
        <v>1199.02732665707</v>
      </c>
      <c r="AD74" s="211">
        <v>353.82081338411598</v>
      </c>
      <c r="AE74" s="270">
        <v>326.74390423624402</v>
      </c>
      <c r="AF74" s="211">
        <v>116.859106821411</v>
      </c>
      <c r="AG74" s="211">
        <v>27.826574791540899</v>
      </c>
      <c r="AH74" s="205">
        <v>437.57599498263102</v>
      </c>
      <c r="AI74" s="211">
        <v>36.662328578294797</v>
      </c>
      <c r="AJ74" s="211">
        <v>0.28202532796970398</v>
      </c>
      <c r="AK74" s="205">
        <v>403.03805046643203</v>
      </c>
      <c r="AL74" s="211">
        <v>88.696347173387693</v>
      </c>
      <c r="AM74" s="211">
        <v>1.2266400022725099</v>
      </c>
      <c r="AN74" s="205">
        <v>434.90706618593703</v>
      </c>
      <c r="AO74" s="211">
        <v>45.616444288779498</v>
      </c>
      <c r="AP74" s="211">
        <v>0.12136610905558801</v>
      </c>
      <c r="AQ74" s="205">
        <v>375.24857006199801</v>
      </c>
      <c r="AR74" s="211">
        <v>76.331961538094802</v>
      </c>
      <c r="AS74" s="211">
        <v>0.831579227130125</v>
      </c>
      <c r="AT74" s="205">
        <v>419.40036049182697</v>
      </c>
      <c r="AU74" s="211">
        <v>46.515858989208603</v>
      </c>
      <c r="AV74" s="211">
        <v>1.81916976842065</v>
      </c>
      <c r="AW74" s="205">
        <v>455.35997016849399</v>
      </c>
      <c r="AX74" s="211">
        <v>46.562619467627201</v>
      </c>
      <c r="AY74" s="211">
        <v>1.61182698212689</v>
      </c>
      <c r="AZ74" s="205">
        <v>420.05944609860597</v>
      </c>
      <c r="BA74" s="211">
        <v>94.771899521185802</v>
      </c>
      <c r="BB74" s="211">
        <v>6.9876385545823902</v>
      </c>
      <c r="BC74" s="205">
        <v>380.92772709919399</v>
      </c>
      <c r="BD74" s="211">
        <v>39.445077725478498</v>
      </c>
      <c r="BE74" s="211">
        <v>7.0882953974140697E-2</v>
      </c>
      <c r="BF74" s="205">
        <v>416.23229688919702</v>
      </c>
      <c r="BG74" s="211">
        <v>68.015103132810296</v>
      </c>
      <c r="BH74" s="211">
        <v>0.56147490251814902</v>
      </c>
      <c r="BI74" s="205">
        <v>416.50316406427697</v>
      </c>
      <c r="BJ74" s="211">
        <v>58.430025858877798</v>
      </c>
      <c r="BK74" s="211">
        <v>0.5141587276806</v>
      </c>
      <c r="BL74" s="270">
        <v>394.62586995855202</v>
      </c>
      <c r="BM74" s="211">
        <v>67.490665857131006</v>
      </c>
      <c r="BN74" s="211">
        <v>0.55058864302188304</v>
      </c>
      <c r="BO74" s="205">
        <v>424.41863030652399</v>
      </c>
      <c r="BP74" s="211">
        <v>63.159601492007702</v>
      </c>
      <c r="BQ74" s="211">
        <v>9.7628523602043105E-2</v>
      </c>
      <c r="BR74" s="205">
        <v>429.50328688149602</v>
      </c>
      <c r="BS74" s="211">
        <v>69.323296864915505</v>
      </c>
      <c r="BT74" s="211">
        <v>0.65801161454302304</v>
      </c>
      <c r="BU74" s="205">
        <v>309.53063225715101</v>
      </c>
      <c r="BV74" s="211">
        <v>59.808375281527802</v>
      </c>
      <c r="BW74" s="211">
        <v>0.38028709512133602</v>
      </c>
      <c r="BX74" s="205">
        <v>402.68574569798398</v>
      </c>
      <c r="BY74" s="211">
        <v>53.234338252731497</v>
      </c>
      <c r="BZ74" s="211">
        <v>1.4411023086325101</v>
      </c>
      <c r="CA74" s="205">
        <v>490.75944459321801</v>
      </c>
      <c r="CB74" s="211">
        <v>71.647306681228201</v>
      </c>
      <c r="CC74" s="211">
        <v>2.7297292861125401E-2</v>
      </c>
      <c r="CD74" s="205">
        <v>440.42654912539399</v>
      </c>
      <c r="CE74" s="211">
        <v>64.911059805180599</v>
      </c>
      <c r="CF74" s="211">
        <v>0</v>
      </c>
      <c r="CG74" s="205">
        <v>427.11485766614999</v>
      </c>
      <c r="CH74" s="211">
        <v>57.3937329436311</v>
      </c>
      <c r="CI74" s="211">
        <v>0</v>
      </c>
      <c r="CJ74" s="205">
        <v>432.50625953360998</v>
      </c>
      <c r="CK74" s="211">
        <v>51.649667628582698</v>
      </c>
      <c r="CL74" s="211">
        <v>0</v>
      </c>
      <c r="CM74" s="205">
        <v>386.497291819152</v>
      </c>
      <c r="CN74" s="211">
        <v>62.426375928102502</v>
      </c>
      <c r="CO74" s="211">
        <v>0</v>
      </c>
      <c r="CP74" s="205">
        <v>427.70306921848498</v>
      </c>
      <c r="CQ74" s="211">
        <v>66.615836161284804</v>
      </c>
      <c r="CR74" s="211">
        <v>0.18480742289734101</v>
      </c>
      <c r="CS74" s="205">
        <v>394.04923077805898</v>
      </c>
      <c r="CT74" s="211">
        <v>54.407052675576097</v>
      </c>
      <c r="CU74" s="211">
        <v>8.5908878253625295E-2</v>
      </c>
      <c r="CV74" s="205">
        <v>412.47028353084801</v>
      </c>
      <c r="CW74" s="211">
        <v>70.412940196638502</v>
      </c>
      <c r="CX74" s="211">
        <v>0</v>
      </c>
      <c r="CY74" s="205">
        <v>412.82386690508503</v>
      </c>
      <c r="CZ74" s="211">
        <v>57.574187671967699</v>
      </c>
      <c r="DA74" s="211">
        <v>1.04356531480123E-2</v>
      </c>
      <c r="DB74" s="205">
        <v>420.242872000614</v>
      </c>
      <c r="DC74" s="211">
        <v>59.733229749753697</v>
      </c>
      <c r="DD74" s="211">
        <v>0</v>
      </c>
      <c r="DE74" s="205">
        <v>425.96959405617503</v>
      </c>
      <c r="DF74" s="211">
        <v>59.152656407624498</v>
      </c>
      <c r="DG74" s="211">
        <v>0</v>
      </c>
      <c r="DH74" s="205">
        <v>407.69993302303402</v>
      </c>
      <c r="DI74" s="211">
        <v>61.0070128096432</v>
      </c>
      <c r="DJ74" s="211">
        <v>0</v>
      </c>
      <c r="DK74" s="205">
        <v>439.978037084851</v>
      </c>
      <c r="DL74" s="211">
        <v>68.592699008153005</v>
      </c>
      <c r="DM74" s="211">
        <v>0</v>
      </c>
      <c r="DN74" s="205">
        <v>421.543737641414</v>
      </c>
      <c r="DO74" s="211">
        <v>54.4519905170025</v>
      </c>
      <c r="DP74" s="211">
        <v>0</v>
      </c>
      <c r="DQ74" s="205">
        <v>420.23468569240703</v>
      </c>
      <c r="DR74" s="211">
        <v>62.965278324459597</v>
      </c>
      <c r="DS74" s="211">
        <v>0</v>
      </c>
      <c r="DT74" s="205">
        <v>405.76069476896402</v>
      </c>
      <c r="DU74" s="211">
        <v>52.8589181423851</v>
      </c>
      <c r="DV74" s="211">
        <v>6.5238612305203803E-3</v>
      </c>
      <c r="DW74" s="205">
        <v>406.35393609535498</v>
      </c>
      <c r="DX74" s="211">
        <v>48.949618048277699</v>
      </c>
      <c r="DY74" s="211">
        <v>0</v>
      </c>
      <c r="DZ74" s="205">
        <v>412.89827617887101</v>
      </c>
      <c r="EA74" s="211">
        <v>54.707550498445798</v>
      </c>
      <c r="EB74" s="211">
        <v>0</v>
      </c>
      <c r="EC74" s="205">
        <v>425.220194784223</v>
      </c>
      <c r="ED74" s="211">
        <v>59.208208852101997</v>
      </c>
      <c r="EE74" s="211">
        <v>0</v>
      </c>
      <c r="EF74" s="205">
        <v>403.20396483919802</v>
      </c>
      <c r="EG74" s="211">
        <v>58.133068198290502</v>
      </c>
      <c r="EH74" s="211">
        <v>0</v>
      </c>
      <c r="EI74" s="205">
        <v>425.98688729929501</v>
      </c>
      <c r="EJ74" s="211">
        <v>65.535030076924002</v>
      </c>
      <c r="EK74" s="211">
        <v>4.3719182068983301E-2</v>
      </c>
      <c r="EL74" s="205">
        <v>405.18227288276597</v>
      </c>
      <c r="EM74" s="211">
        <v>53.279041572903097</v>
      </c>
      <c r="EN74" s="211">
        <v>6.7059621479814797E-3</v>
      </c>
      <c r="EO74" s="205">
        <v>423.86054933431899</v>
      </c>
      <c r="EP74" s="211">
        <v>61.247094596470198</v>
      </c>
      <c r="EQ74" s="211">
        <v>3.1647639531485403E-2</v>
      </c>
      <c r="ER74" s="205">
        <v>395.36066475787499</v>
      </c>
      <c r="ES74" s="211">
        <v>50.018314960114402</v>
      </c>
      <c r="ET74" s="211">
        <v>4.8355610674852501E-2</v>
      </c>
      <c r="EU74" s="205">
        <v>362.76642214762597</v>
      </c>
      <c r="EV74" s="211">
        <v>49.798566554654499</v>
      </c>
      <c r="EW74" s="211">
        <v>2.44932778926348E-2</v>
      </c>
      <c r="EX74" s="205">
        <v>413.45536252970402</v>
      </c>
      <c r="EY74" s="211">
        <v>54.985476617101298</v>
      </c>
      <c r="EZ74" s="211">
        <v>1.28859862113604E-2</v>
      </c>
      <c r="FA74" s="205">
        <v>427.54143392366598</v>
      </c>
      <c r="FB74" s="211">
        <v>62.554290247332602</v>
      </c>
      <c r="FC74" s="211">
        <v>0</v>
      </c>
    </row>
    <row r="75" spans="2:159">
      <c r="B75" s="73" t="s">
        <v>811</v>
      </c>
      <c r="C75" s="73" t="s">
        <v>812</v>
      </c>
      <c r="D75" s="205">
        <v>445.83346318136</v>
      </c>
      <c r="E75" s="211">
        <v>34.553542640781899</v>
      </c>
      <c r="F75" s="211">
        <v>3.1768217730152202</v>
      </c>
      <c r="G75" s="205">
        <v>370.02928273008899</v>
      </c>
      <c r="H75" s="211">
        <v>87.218422434445998</v>
      </c>
      <c r="I75" s="211">
        <v>5.9224319094869999</v>
      </c>
      <c r="J75" s="205">
        <v>95049.415021858396</v>
      </c>
      <c r="K75" s="211">
        <v>7288.3958775314404</v>
      </c>
      <c r="L75" s="211">
        <v>2.2776977912673599</v>
      </c>
      <c r="M75" s="205">
        <v>414.14249137119401</v>
      </c>
      <c r="N75" s="211">
        <v>55.570855692438698</v>
      </c>
      <c r="O75" s="211">
        <v>0.35486280932061698</v>
      </c>
      <c r="P75" s="205">
        <v>10463.080193752499</v>
      </c>
      <c r="Q75" s="211">
        <v>959.785552681882</v>
      </c>
      <c r="R75" s="211">
        <v>1.9161669812491999</v>
      </c>
      <c r="S75" s="205">
        <v>318257.76596183499</v>
      </c>
      <c r="T75" s="211">
        <v>38223.313055002698</v>
      </c>
      <c r="U75" s="211">
        <v>322.88270056533298</v>
      </c>
      <c r="V75" s="205">
        <v>392.33665119925598</v>
      </c>
      <c r="W75" s="211">
        <v>82.347328625450203</v>
      </c>
      <c r="X75" s="211">
        <v>16.164587917480201</v>
      </c>
      <c r="Y75" s="205">
        <v>525.99282453365697</v>
      </c>
      <c r="Z75" s="211">
        <v>376.37070001461097</v>
      </c>
      <c r="AA75" s="211">
        <v>86.052801536264994</v>
      </c>
      <c r="AB75" s="205">
        <v>234.728065801204</v>
      </c>
      <c r="AC75" s="211">
        <v>479.63075343177701</v>
      </c>
      <c r="AD75" s="211">
        <v>146.31772136406801</v>
      </c>
      <c r="AE75" s="205">
        <v>451.01431350809901</v>
      </c>
      <c r="AF75" s="211">
        <v>76.045253981447303</v>
      </c>
      <c r="AG75" s="211">
        <v>19.514861161200699</v>
      </c>
      <c r="AH75" s="205">
        <v>443.63915643666797</v>
      </c>
      <c r="AI75" s="211">
        <v>24.260520699368701</v>
      </c>
      <c r="AJ75" s="211">
        <v>0.40821700016893597</v>
      </c>
      <c r="AK75" s="205">
        <v>446.28519869570499</v>
      </c>
      <c r="AL75" s="211">
        <v>74.654061855997796</v>
      </c>
      <c r="AM75" s="211">
        <v>0.68988495619964696</v>
      </c>
      <c r="AN75" s="205">
        <v>435.371437060235</v>
      </c>
      <c r="AO75" s="211">
        <v>46.383406736603199</v>
      </c>
      <c r="AP75" s="211">
        <v>8.8377222790313903E-2</v>
      </c>
      <c r="AQ75" s="205">
        <v>394.609305061322</v>
      </c>
      <c r="AR75" s="211">
        <v>64.751773739238601</v>
      </c>
      <c r="AS75" s="211">
        <v>3.66232384534199</v>
      </c>
      <c r="AT75" s="205">
        <v>429.25721388410398</v>
      </c>
      <c r="AU75" s="211">
        <v>46.976206602056997</v>
      </c>
      <c r="AV75" s="211">
        <v>0.88983841099508598</v>
      </c>
      <c r="AW75" s="205">
        <v>449.95361779814198</v>
      </c>
      <c r="AX75" s="211">
        <v>43.974531649098601</v>
      </c>
      <c r="AY75" s="211">
        <v>1.11003672408249</v>
      </c>
      <c r="AZ75" s="205">
        <v>446.61992755592303</v>
      </c>
      <c r="BA75" s="211">
        <v>109.477473119213</v>
      </c>
      <c r="BB75" s="211">
        <v>7.1389464796461404</v>
      </c>
      <c r="BC75" s="205">
        <v>395.85305784564298</v>
      </c>
      <c r="BD75" s="211">
        <v>35.077634353492002</v>
      </c>
      <c r="BE75" s="211">
        <v>2.8530529704034399E-2</v>
      </c>
      <c r="BF75" s="205">
        <v>446.78460754963601</v>
      </c>
      <c r="BG75" s="211">
        <v>53.791543089260699</v>
      </c>
      <c r="BH75" s="211">
        <v>0.25356110017377198</v>
      </c>
      <c r="BI75" s="205">
        <v>431.10988266262302</v>
      </c>
      <c r="BJ75" s="211">
        <v>32.742342213911598</v>
      </c>
      <c r="BK75" s="211">
        <v>0.30775314376562002</v>
      </c>
      <c r="BL75" s="205">
        <v>428.24997834568501</v>
      </c>
      <c r="BM75" s="211">
        <v>53.332008904642301</v>
      </c>
      <c r="BN75" s="211">
        <v>0.31705814178215602</v>
      </c>
      <c r="BO75" s="205">
        <v>426.532444079708</v>
      </c>
      <c r="BP75" s="211">
        <v>39.777592757137903</v>
      </c>
      <c r="BQ75" s="211">
        <v>7.7792827786316299E-2</v>
      </c>
      <c r="BR75" s="205">
        <v>442.634597484886</v>
      </c>
      <c r="BS75" s="211">
        <v>41.9116392567148</v>
      </c>
      <c r="BT75" s="211">
        <v>0.30122056635753702</v>
      </c>
      <c r="BU75" s="205">
        <v>322.17512724663197</v>
      </c>
      <c r="BV75" s="211">
        <v>47.600315558476197</v>
      </c>
      <c r="BW75" s="211">
        <v>0.180017236119459</v>
      </c>
      <c r="BX75" s="205">
        <v>406.87995887786201</v>
      </c>
      <c r="BY75" s="211">
        <v>46.612597240286703</v>
      </c>
      <c r="BZ75" s="211">
        <v>1.62097902646291</v>
      </c>
      <c r="CA75" s="205">
        <v>493.006003114522</v>
      </c>
      <c r="CB75" s="211">
        <v>48.574162353337698</v>
      </c>
      <c r="CC75" s="211">
        <v>2.2407533146608899E-2</v>
      </c>
      <c r="CD75" s="205">
        <v>443.54078551469701</v>
      </c>
      <c r="CE75" s="211">
        <v>38.392227092713597</v>
      </c>
      <c r="CF75" s="211">
        <v>0</v>
      </c>
      <c r="CG75" s="205">
        <v>437.34771026480598</v>
      </c>
      <c r="CH75" s="211">
        <v>36.108489723791898</v>
      </c>
      <c r="CI75" s="211">
        <v>0</v>
      </c>
      <c r="CJ75" s="205">
        <v>448.804544184397</v>
      </c>
      <c r="CK75" s="211">
        <v>28.320722947833001</v>
      </c>
      <c r="CL75" s="211">
        <v>0</v>
      </c>
      <c r="CM75" s="205">
        <v>409.38295093551301</v>
      </c>
      <c r="CN75" s="211">
        <v>44.785143179531097</v>
      </c>
      <c r="CO75" s="211">
        <v>0</v>
      </c>
      <c r="CP75" s="205">
        <v>421.49595177586298</v>
      </c>
      <c r="CQ75" s="211">
        <v>38.532375980299904</v>
      </c>
      <c r="CR75" s="211">
        <v>0.125720548283523</v>
      </c>
      <c r="CS75" s="205">
        <v>398.27616072381801</v>
      </c>
      <c r="CT75" s="211">
        <v>40.046007343025998</v>
      </c>
      <c r="CU75" s="211">
        <v>3.4773608747485099E-2</v>
      </c>
      <c r="CV75" s="205">
        <v>434.19256571528501</v>
      </c>
      <c r="CW75" s="211">
        <v>58.421302440530603</v>
      </c>
      <c r="CX75" s="211">
        <v>0.112822288847975</v>
      </c>
      <c r="CY75" s="205">
        <v>417.94471076708902</v>
      </c>
      <c r="CZ75" s="211">
        <v>48.1212444213621</v>
      </c>
      <c r="DA75" s="211">
        <v>0</v>
      </c>
      <c r="DB75" s="205">
        <v>433.29161213596302</v>
      </c>
      <c r="DC75" s="211">
        <v>49.500790927372101</v>
      </c>
      <c r="DD75" s="211">
        <v>7.6038573854294699E-3</v>
      </c>
      <c r="DE75" s="205">
        <v>427.14522559973801</v>
      </c>
      <c r="DF75" s="211">
        <v>43.468739055198199</v>
      </c>
      <c r="DG75" s="211">
        <v>0</v>
      </c>
      <c r="DH75" s="205">
        <v>410.45110104127701</v>
      </c>
      <c r="DI75" s="211">
        <v>39.856418175965501</v>
      </c>
      <c r="DJ75" s="211">
        <v>3.35891778655086E-2</v>
      </c>
      <c r="DK75" s="205">
        <v>437.46858121116702</v>
      </c>
      <c r="DL75" s="211">
        <v>46.463239798966001</v>
      </c>
      <c r="DM75" s="211">
        <v>0</v>
      </c>
      <c r="DN75" s="205">
        <v>432.67322079418</v>
      </c>
      <c r="DO75" s="211">
        <v>30.506551928440199</v>
      </c>
      <c r="DP75" s="211">
        <v>0</v>
      </c>
      <c r="DQ75" s="205">
        <v>433.71591603470802</v>
      </c>
      <c r="DR75" s="211">
        <v>38.324053183668902</v>
      </c>
      <c r="DS75" s="211">
        <v>0</v>
      </c>
      <c r="DT75" s="205">
        <v>418.56075023536698</v>
      </c>
      <c r="DU75" s="211">
        <v>27.321896211065599</v>
      </c>
      <c r="DV75" s="211">
        <v>0</v>
      </c>
      <c r="DW75" s="205">
        <v>426.95014703195898</v>
      </c>
      <c r="DX75" s="211">
        <v>41.221076196358403</v>
      </c>
      <c r="DY75" s="211">
        <v>3.0932399735757499E-2</v>
      </c>
      <c r="DZ75" s="205">
        <v>434.70440522745901</v>
      </c>
      <c r="EA75" s="211">
        <v>45.313025134032401</v>
      </c>
      <c r="EB75" s="211">
        <v>0</v>
      </c>
      <c r="EC75" s="205">
        <v>444.68536198024702</v>
      </c>
      <c r="ED75" s="211">
        <v>53.195917404182197</v>
      </c>
      <c r="EE75" s="211">
        <v>0</v>
      </c>
      <c r="EF75" s="205">
        <v>420.34872729713601</v>
      </c>
      <c r="EG75" s="211">
        <v>43.513833937232597</v>
      </c>
      <c r="EH75" s="211">
        <v>0</v>
      </c>
      <c r="EI75" s="205">
        <v>436.93608786169398</v>
      </c>
      <c r="EJ75" s="211">
        <v>45.183664917894397</v>
      </c>
      <c r="EK75" s="211">
        <v>2.63715970674781E-2</v>
      </c>
      <c r="EL75" s="205">
        <v>421.408797622647</v>
      </c>
      <c r="EM75" s="211">
        <v>34.0217144435194</v>
      </c>
      <c r="EN75" s="211">
        <v>5.27457466431992E-3</v>
      </c>
      <c r="EO75" s="205">
        <v>430.24178937305197</v>
      </c>
      <c r="EP75" s="211">
        <v>35.375914848281802</v>
      </c>
      <c r="EQ75" s="211">
        <v>0</v>
      </c>
      <c r="ER75" s="205">
        <v>418.00281352016401</v>
      </c>
      <c r="ES75" s="211">
        <v>30.053074488289699</v>
      </c>
      <c r="ET75" s="211">
        <v>2.68745395178633E-2</v>
      </c>
      <c r="EU75" s="205">
        <v>385.56101380744201</v>
      </c>
      <c r="EV75" s="211">
        <v>30.215806888431999</v>
      </c>
      <c r="EW75" s="211">
        <v>2.4867233610721701E-2</v>
      </c>
      <c r="EX75" s="205">
        <v>442.11839350774397</v>
      </c>
      <c r="EY75" s="211">
        <v>36.701372238639401</v>
      </c>
      <c r="EZ75" s="211">
        <v>7.10349655852333E-3</v>
      </c>
      <c r="FA75" s="205">
        <v>443.83556645936801</v>
      </c>
      <c r="FB75" s="211">
        <v>51.737189893392397</v>
      </c>
      <c r="FC75" s="211">
        <v>6.8587715734860404E-3</v>
      </c>
    </row>
    <row r="76" spans="2:159">
      <c r="B76" s="73" t="s">
        <v>811</v>
      </c>
      <c r="C76" s="73" t="s">
        <v>812</v>
      </c>
      <c r="D76" s="205">
        <v>423.09276251827703</v>
      </c>
      <c r="E76" s="211">
        <v>68.180089582770094</v>
      </c>
      <c r="F76" s="211">
        <v>10.4154462410915</v>
      </c>
      <c r="G76" s="205">
        <v>332.45565648968898</v>
      </c>
      <c r="H76" s="211">
        <v>107.40279624566099</v>
      </c>
      <c r="I76" s="211">
        <v>14.804529178728201</v>
      </c>
      <c r="J76" s="205">
        <v>91285.745839556199</v>
      </c>
      <c r="K76" s="211">
        <v>9907.9187953678793</v>
      </c>
      <c r="L76" s="211">
        <v>9.7068254320842406</v>
      </c>
      <c r="M76" s="205">
        <v>416.33626913973097</v>
      </c>
      <c r="N76" s="211">
        <v>103.0713936034</v>
      </c>
      <c r="O76" s="211">
        <v>0.96548152380822105</v>
      </c>
      <c r="P76" s="205">
        <v>10390.751936434701</v>
      </c>
      <c r="Q76" s="211">
        <v>1166.8952640376599</v>
      </c>
      <c r="R76" s="211">
        <v>1.0156465085615201</v>
      </c>
      <c r="S76" s="205">
        <v>329286.98317058099</v>
      </c>
      <c r="T76" s="211">
        <v>43081.609244358202</v>
      </c>
      <c r="U76" s="211">
        <v>918.049178683994</v>
      </c>
      <c r="V76" s="205">
        <v>466.37840031059898</v>
      </c>
      <c r="W76" s="211">
        <v>225.81639130249701</v>
      </c>
      <c r="X76" s="211">
        <v>60.772745452644202</v>
      </c>
      <c r="Y76" s="86">
        <v>548.84732125636799</v>
      </c>
      <c r="Z76" s="211">
        <v>1006.86242827811</v>
      </c>
      <c r="AA76" s="211">
        <v>325.54554151901601</v>
      </c>
      <c r="AB76" s="86">
        <v>569.33272955090899</v>
      </c>
      <c r="AC76" s="211">
        <v>1138.66545910182</v>
      </c>
      <c r="AD76" s="211">
        <v>343.552906316117</v>
      </c>
      <c r="AE76" s="205">
        <v>233.35467630932899</v>
      </c>
      <c r="AF76" s="211">
        <v>136.509955394005</v>
      </c>
      <c r="AG76" s="211">
        <v>44.859561230085198</v>
      </c>
      <c r="AH76" s="205">
        <v>432.40956807642903</v>
      </c>
      <c r="AI76" s="211">
        <v>41.425413441177497</v>
      </c>
      <c r="AJ76" s="211">
        <v>0.87690136075381697</v>
      </c>
      <c r="AK76" s="205">
        <v>452.00772574134203</v>
      </c>
      <c r="AL76" s="211">
        <v>114.67650531993699</v>
      </c>
      <c r="AM76" s="211">
        <v>1.8232732009542501</v>
      </c>
      <c r="AN76" s="205">
        <v>432.390134276141</v>
      </c>
      <c r="AO76" s="211">
        <v>53.730660959953198</v>
      </c>
      <c r="AP76" s="211">
        <v>0.25033134558380798</v>
      </c>
      <c r="AQ76" s="205">
        <v>377.53408600125903</v>
      </c>
      <c r="AR76" s="211">
        <v>86.630686093109802</v>
      </c>
      <c r="AS76" s="211">
        <v>1.44795812223082</v>
      </c>
      <c r="AT76" s="205">
        <v>423.52798220547402</v>
      </c>
      <c r="AU76" s="211">
        <v>68.976598199340998</v>
      </c>
      <c r="AV76" s="211">
        <v>2.6979249926434798</v>
      </c>
      <c r="AW76" s="205">
        <v>441.762874817686</v>
      </c>
      <c r="AX76" s="211">
        <v>66.616850640393096</v>
      </c>
      <c r="AY76" s="211">
        <v>3.24716851083069</v>
      </c>
      <c r="AZ76" s="205">
        <v>445.79273148190998</v>
      </c>
      <c r="BA76" s="211">
        <v>151.907518659251</v>
      </c>
      <c r="BB76" s="211">
        <v>19.6132678623988</v>
      </c>
      <c r="BC76" s="205">
        <v>391.76989668638601</v>
      </c>
      <c r="BD76" s="211">
        <v>40.186298018606102</v>
      </c>
      <c r="BE76" s="211">
        <v>8.5094422446696794E-2</v>
      </c>
      <c r="BF76" s="205">
        <v>442.17273185561902</v>
      </c>
      <c r="BG76" s="211">
        <v>63.6053475263842</v>
      </c>
      <c r="BH76" s="211">
        <v>0.63645640203684595</v>
      </c>
      <c r="BI76" s="205">
        <v>428.739689410751</v>
      </c>
      <c r="BJ76" s="211">
        <v>59.192344038962503</v>
      </c>
      <c r="BK76" s="211">
        <v>1.0646333656253799</v>
      </c>
      <c r="BL76" s="205">
        <v>397.76883510001801</v>
      </c>
      <c r="BM76" s="211">
        <v>73.833416637701404</v>
      </c>
      <c r="BN76" s="211">
        <v>0.60132408033892304</v>
      </c>
      <c r="BO76" s="205">
        <v>424.86170870909802</v>
      </c>
      <c r="BP76" s="211">
        <v>56.083808221424398</v>
      </c>
      <c r="BQ76" s="211">
        <v>0.30913478548883799</v>
      </c>
      <c r="BR76" s="205">
        <v>458.48827718623897</v>
      </c>
      <c r="BS76" s="211">
        <v>84.943753144262402</v>
      </c>
      <c r="BT76" s="211">
        <v>1.1790675730245801</v>
      </c>
      <c r="BU76" s="205">
        <v>333.10523220084099</v>
      </c>
      <c r="BV76" s="211">
        <v>68.659490897923504</v>
      </c>
      <c r="BW76" s="211">
        <v>0.46282687912822801</v>
      </c>
      <c r="BX76" s="205">
        <v>420.14783810673299</v>
      </c>
      <c r="BY76" s="211">
        <v>64.851581829881198</v>
      </c>
      <c r="BZ76" s="211">
        <v>5.1081225409945601</v>
      </c>
      <c r="CA76" s="205">
        <v>502.51581467339099</v>
      </c>
      <c r="CB76" s="211">
        <v>69.632243737514798</v>
      </c>
      <c r="CC76" s="211">
        <v>4.8366251564362799E-2</v>
      </c>
      <c r="CD76" s="205">
        <v>461.77229789818603</v>
      </c>
      <c r="CE76" s="211">
        <v>58.994501804777499</v>
      </c>
      <c r="CF76" s="211">
        <v>0</v>
      </c>
      <c r="CG76" s="205">
        <v>430.01352327650898</v>
      </c>
      <c r="CH76" s="211">
        <v>70.688179926319407</v>
      </c>
      <c r="CI76" s="211">
        <v>0</v>
      </c>
      <c r="CJ76" s="205">
        <v>476.01529327140202</v>
      </c>
      <c r="CK76" s="211">
        <v>51.784706216645198</v>
      </c>
      <c r="CL76" s="211">
        <v>4.6464578658919599E-2</v>
      </c>
      <c r="CM76" s="205">
        <v>425.33007502328599</v>
      </c>
      <c r="CN76" s="211">
        <v>73.374459519819496</v>
      </c>
      <c r="CO76" s="211">
        <v>0</v>
      </c>
      <c r="CP76" s="205">
        <v>445.46352850186298</v>
      </c>
      <c r="CQ76" s="211">
        <v>69.314524026272593</v>
      </c>
      <c r="CR76" s="211">
        <v>0.29506393106260598</v>
      </c>
      <c r="CS76" s="205">
        <v>424.874010025367</v>
      </c>
      <c r="CT76" s="211">
        <v>66.581447197700001</v>
      </c>
      <c r="CU76" s="211">
        <v>0.17790022413584899</v>
      </c>
      <c r="CV76" s="205">
        <v>457.06836310631701</v>
      </c>
      <c r="CW76" s="211">
        <v>101.962111662705</v>
      </c>
      <c r="CX76" s="211">
        <v>0</v>
      </c>
      <c r="CY76" s="205">
        <v>447.59787263168499</v>
      </c>
      <c r="CZ76" s="211">
        <v>81.143307329863902</v>
      </c>
      <c r="DA76" s="211">
        <v>2.98316457663679E-2</v>
      </c>
      <c r="DB76" s="205">
        <v>461.469522194418</v>
      </c>
      <c r="DC76" s="211">
        <v>86.375452611929106</v>
      </c>
      <c r="DD76" s="211">
        <v>0</v>
      </c>
      <c r="DE76" s="205">
        <v>456.58799739193</v>
      </c>
      <c r="DF76" s="211">
        <v>75.321367791841595</v>
      </c>
      <c r="DG76" s="211">
        <v>1.58793093492933E-2</v>
      </c>
      <c r="DH76" s="205">
        <v>423.33577721009902</v>
      </c>
      <c r="DI76" s="211">
        <v>66.436899863735704</v>
      </c>
      <c r="DJ76" s="211">
        <v>9.1035878520428298E-2</v>
      </c>
      <c r="DK76" s="205">
        <v>434.01108224522102</v>
      </c>
      <c r="DL76" s="211">
        <v>78.178365336626698</v>
      </c>
      <c r="DM76" s="211">
        <v>0</v>
      </c>
      <c r="DN76" s="205">
        <v>460.09174884769402</v>
      </c>
      <c r="DO76" s="211">
        <v>53.856333690468098</v>
      </c>
      <c r="DP76" s="211">
        <v>2.8834483336319699E-2</v>
      </c>
      <c r="DQ76" s="205">
        <v>443.01727628320202</v>
      </c>
      <c r="DR76" s="211">
        <v>71.416163995717596</v>
      </c>
      <c r="DS76" s="211">
        <v>0</v>
      </c>
      <c r="DT76" s="205">
        <v>448.28368576791303</v>
      </c>
      <c r="DU76" s="211">
        <v>56.891286616000599</v>
      </c>
      <c r="DV76" s="211">
        <v>1.5233053057304401E-2</v>
      </c>
      <c r="DW76" s="205">
        <v>465.70923086302702</v>
      </c>
      <c r="DX76" s="211">
        <v>77.2091082648125</v>
      </c>
      <c r="DY76" s="211">
        <v>6.3388168171554404E-2</v>
      </c>
      <c r="DZ76" s="205">
        <v>424.26475737310199</v>
      </c>
      <c r="EA76" s="211">
        <v>65.194707501931205</v>
      </c>
      <c r="EB76" s="211">
        <v>2.0520979976768501E-2</v>
      </c>
      <c r="EC76" s="205">
        <v>452.79612642420602</v>
      </c>
      <c r="ED76" s="211">
        <v>73.321852979559907</v>
      </c>
      <c r="EE76" s="211">
        <v>0</v>
      </c>
      <c r="EF76" s="205">
        <v>421.18684410624797</v>
      </c>
      <c r="EG76" s="211">
        <v>76.532760501887395</v>
      </c>
      <c r="EH76" s="211">
        <v>0</v>
      </c>
      <c r="EI76" s="205">
        <v>435.40295359924397</v>
      </c>
      <c r="EJ76" s="211">
        <v>75.800257673239798</v>
      </c>
      <c r="EK76" s="211">
        <v>6.8196711060041701E-2</v>
      </c>
      <c r="EL76" s="205">
        <v>422.35772558948599</v>
      </c>
      <c r="EM76" s="211">
        <v>55.946416024684297</v>
      </c>
      <c r="EN76" s="211">
        <v>0</v>
      </c>
      <c r="EO76" s="205">
        <v>477.46091579106201</v>
      </c>
      <c r="EP76" s="211">
        <v>86.185039283432999</v>
      </c>
      <c r="EQ76" s="211">
        <v>7.3602938958228503E-2</v>
      </c>
      <c r="ER76" s="205">
        <v>447.14469170800299</v>
      </c>
      <c r="ES76" s="211">
        <v>52.188908138161302</v>
      </c>
      <c r="ET76" s="211">
        <v>6.7842157797334102E-2</v>
      </c>
      <c r="EU76" s="205">
        <v>393.66045874345599</v>
      </c>
      <c r="EV76" s="211">
        <v>49.407386547537399</v>
      </c>
      <c r="EW76" s="211">
        <v>0</v>
      </c>
      <c r="EX76" s="205">
        <v>462.475498187119</v>
      </c>
      <c r="EY76" s="211">
        <v>59.292494484545401</v>
      </c>
      <c r="EZ76" s="211">
        <v>2.2630822040562701E-2</v>
      </c>
      <c r="FA76" s="205">
        <v>471.86386555927498</v>
      </c>
      <c r="FB76" s="211">
        <v>64.879346078173995</v>
      </c>
      <c r="FC76" s="211">
        <v>0</v>
      </c>
    </row>
    <row r="77" spans="2:159">
      <c r="B77" s="73" t="s">
        <v>811</v>
      </c>
      <c r="C77" s="42" t="s">
        <v>812</v>
      </c>
      <c r="D77" s="247">
        <v>464.16114969713198</v>
      </c>
      <c r="E77" s="248">
        <v>89.931391702381802</v>
      </c>
      <c r="F77" s="248">
        <v>5.5470881892644597</v>
      </c>
      <c r="G77" s="247">
        <v>380.953005437966</v>
      </c>
      <c r="H77" s="248">
        <v>128.192878666197</v>
      </c>
      <c r="I77" s="248">
        <v>7.5734252198617398</v>
      </c>
      <c r="J77" s="247">
        <v>95741.289558290795</v>
      </c>
      <c r="K77" s="248">
        <v>20795.036366962901</v>
      </c>
      <c r="L77" s="248">
        <v>13.8171189215106</v>
      </c>
      <c r="M77" s="247">
        <v>413.58173125768002</v>
      </c>
      <c r="N77" s="248">
        <v>86.746993445751599</v>
      </c>
      <c r="O77" s="248">
        <v>0.60443538930511898</v>
      </c>
      <c r="P77" s="247">
        <v>10355.204093144501</v>
      </c>
      <c r="Q77" s="248">
        <v>2119.9285453717698</v>
      </c>
      <c r="R77" s="248">
        <v>2.3480675937503102</v>
      </c>
      <c r="S77" s="247">
        <v>312499.26000811101</v>
      </c>
      <c r="T77" s="248">
        <v>72729.061491798304</v>
      </c>
      <c r="U77" s="248">
        <v>759.43690264384804</v>
      </c>
      <c r="V77" s="247">
        <v>438.87403823939002</v>
      </c>
      <c r="W77" s="248">
        <v>183.949048999057</v>
      </c>
      <c r="X77" s="248">
        <v>35.795934803310203</v>
      </c>
      <c r="Y77" s="249">
        <v>620.62811460483999</v>
      </c>
      <c r="Z77" s="248">
        <v>757.10506042868803</v>
      </c>
      <c r="AA77" s="248">
        <v>245.583084002481</v>
      </c>
      <c r="AB77" s="274" t="s">
        <v>806</v>
      </c>
      <c r="AC77" s="248">
        <v>1243.1166550181999</v>
      </c>
      <c r="AD77" s="248">
        <v>352.889207041612</v>
      </c>
      <c r="AE77" s="275">
        <v>153.74714187219899</v>
      </c>
      <c r="AF77" s="248">
        <v>295.061510724176</v>
      </c>
      <c r="AG77" s="248">
        <v>137.41447427982899</v>
      </c>
      <c r="AH77" s="247">
        <v>435.68210187451899</v>
      </c>
      <c r="AI77" s="248">
        <v>41.458465481688599</v>
      </c>
      <c r="AJ77" s="248">
        <v>0.81605473884926405</v>
      </c>
      <c r="AK77" s="247">
        <v>443.41504532094501</v>
      </c>
      <c r="AL77" s="248">
        <v>89.434646266263897</v>
      </c>
      <c r="AM77" s="248">
        <v>2.74581270833374</v>
      </c>
      <c r="AN77" s="247">
        <v>442.89516814666501</v>
      </c>
      <c r="AO77" s="248">
        <v>77.694846380867602</v>
      </c>
      <c r="AP77" s="248">
        <v>0.18869648449174201</v>
      </c>
      <c r="AQ77" s="247">
        <v>416.02910337035098</v>
      </c>
      <c r="AR77" s="248">
        <v>102.91799472941</v>
      </c>
      <c r="AS77" s="248">
        <v>10.7785549185347</v>
      </c>
      <c r="AT77" s="247">
        <v>428.41926631685499</v>
      </c>
      <c r="AU77" s="248">
        <v>99.804872234705797</v>
      </c>
      <c r="AV77" s="248">
        <v>2.59940328539605</v>
      </c>
      <c r="AW77" s="247">
        <v>453.31458707040002</v>
      </c>
      <c r="AX77" s="248">
        <v>102.455340264283</v>
      </c>
      <c r="AY77" s="248">
        <v>2.6168197407573701</v>
      </c>
      <c r="AZ77" s="247">
        <v>448.78667326623099</v>
      </c>
      <c r="BA77" s="248">
        <v>158.14635452899699</v>
      </c>
      <c r="BB77" s="248">
        <v>10.517154205192201</v>
      </c>
      <c r="BC77" s="247">
        <v>385.34189387915802</v>
      </c>
      <c r="BD77" s="248">
        <v>79.670609537302695</v>
      </c>
      <c r="BE77" s="248">
        <v>9.6036420437390996E-2</v>
      </c>
      <c r="BF77" s="247">
        <v>437.21130023227698</v>
      </c>
      <c r="BG77" s="248">
        <v>105.98463689142299</v>
      </c>
      <c r="BH77" s="248">
        <v>1.1152630626475599</v>
      </c>
      <c r="BI77" s="247">
        <v>420.28118132422799</v>
      </c>
      <c r="BJ77" s="248">
        <v>88.971904859453602</v>
      </c>
      <c r="BK77" s="248">
        <v>1.2392349831309899</v>
      </c>
      <c r="BL77" s="247">
        <v>421.458887443837</v>
      </c>
      <c r="BM77" s="248">
        <v>104.6299606165</v>
      </c>
      <c r="BN77" s="248">
        <v>1.97825185496512</v>
      </c>
      <c r="BO77" s="247">
        <v>419.769330237031</v>
      </c>
      <c r="BP77" s="248">
        <v>91.5165159984208</v>
      </c>
      <c r="BQ77" s="248">
        <v>0.23250328944795801</v>
      </c>
      <c r="BR77" s="247">
        <v>465.177972315928</v>
      </c>
      <c r="BS77" s="248">
        <v>113.30330589651901</v>
      </c>
      <c r="BT77" s="248">
        <v>1.0148102184393299</v>
      </c>
      <c r="BU77" s="247">
        <v>372.41332944432401</v>
      </c>
      <c r="BV77" s="248">
        <v>103.65049462358</v>
      </c>
      <c r="BW77" s="248">
        <v>0.470913809620016</v>
      </c>
      <c r="BX77" s="247">
        <v>401.26778322971398</v>
      </c>
      <c r="BY77" s="248">
        <v>117.86231764853</v>
      </c>
      <c r="BZ77" s="248">
        <v>7.6116973898176097</v>
      </c>
      <c r="CA77" s="247">
        <v>492.91307840163898</v>
      </c>
      <c r="CB77" s="248">
        <v>148.70410473379101</v>
      </c>
      <c r="CC77" s="248">
        <v>6.1947600476894502E-2</v>
      </c>
      <c r="CD77" s="247">
        <v>437.63272717791602</v>
      </c>
      <c r="CE77" s="248">
        <v>105.516820468974</v>
      </c>
      <c r="CF77" s="248">
        <v>0</v>
      </c>
      <c r="CG77" s="247">
        <v>417.15384916691897</v>
      </c>
      <c r="CH77" s="248">
        <v>111.726381795625</v>
      </c>
      <c r="CI77" s="248">
        <v>4.7877317571644797E-2</v>
      </c>
      <c r="CJ77" s="247">
        <v>440.91793216230599</v>
      </c>
      <c r="CK77" s="248">
        <v>116.121960192448</v>
      </c>
      <c r="CL77" s="248">
        <v>0</v>
      </c>
      <c r="CM77" s="247">
        <v>429.47478394536</v>
      </c>
      <c r="CN77" s="248">
        <v>113.337329638404</v>
      </c>
      <c r="CO77" s="248">
        <v>0</v>
      </c>
      <c r="CP77" s="247">
        <v>448.77642527482902</v>
      </c>
      <c r="CQ77" s="248">
        <v>115.74929044004401</v>
      </c>
      <c r="CR77" s="248">
        <v>0.212998025874099</v>
      </c>
      <c r="CS77" s="247">
        <v>438.85795620934101</v>
      </c>
      <c r="CT77" s="248">
        <v>121.832435718757</v>
      </c>
      <c r="CU77" s="248">
        <v>0.12672076485726699</v>
      </c>
      <c r="CV77" s="247">
        <v>444.21000956197901</v>
      </c>
      <c r="CW77" s="248">
        <v>126.62365736292701</v>
      </c>
      <c r="CX77" s="248">
        <v>0.14473574628414401</v>
      </c>
      <c r="CY77" s="247">
        <v>404.947912339666</v>
      </c>
      <c r="CZ77" s="248">
        <v>107.21900676457</v>
      </c>
      <c r="DA77" s="248">
        <v>0</v>
      </c>
      <c r="DB77" s="247">
        <v>420.56936759032999</v>
      </c>
      <c r="DC77" s="248">
        <v>111.95674286925799</v>
      </c>
      <c r="DD77" s="248">
        <v>0</v>
      </c>
      <c r="DE77" s="247">
        <v>413.794930266851</v>
      </c>
      <c r="DF77" s="248">
        <v>118.801236241246</v>
      </c>
      <c r="DG77" s="248">
        <v>0</v>
      </c>
      <c r="DH77" s="247">
        <v>400.194594987568</v>
      </c>
      <c r="DI77" s="248">
        <v>111.32990611416901</v>
      </c>
      <c r="DJ77" s="248">
        <v>0</v>
      </c>
      <c r="DK77" s="247">
        <v>422.01726703471502</v>
      </c>
      <c r="DL77" s="248">
        <v>108.02372363984701</v>
      </c>
      <c r="DM77" s="248">
        <v>0</v>
      </c>
      <c r="DN77" s="247">
        <v>426.03493465444097</v>
      </c>
      <c r="DO77" s="248">
        <v>103.922719326158</v>
      </c>
      <c r="DP77" s="248">
        <v>2.2548010604396401E-2</v>
      </c>
      <c r="DQ77" s="247">
        <v>423.28793479583999</v>
      </c>
      <c r="DR77" s="248">
        <v>97.9447091123143</v>
      </c>
      <c r="DS77" s="248">
        <v>0</v>
      </c>
      <c r="DT77" s="247">
        <v>420.052343763946</v>
      </c>
      <c r="DU77" s="248">
        <v>93.886531107376499</v>
      </c>
      <c r="DV77" s="248">
        <v>0</v>
      </c>
      <c r="DW77" s="247">
        <v>425.10744521826001</v>
      </c>
      <c r="DX77" s="248">
        <v>112.26082533859601</v>
      </c>
      <c r="DY77" s="248">
        <v>0</v>
      </c>
      <c r="DZ77" s="247">
        <v>432.582860491654</v>
      </c>
      <c r="EA77" s="248">
        <v>112.34911532653901</v>
      </c>
      <c r="EB77" s="248">
        <v>0</v>
      </c>
      <c r="EC77" s="247">
        <v>446.95636969931098</v>
      </c>
      <c r="ED77" s="248">
        <v>122.808832803965</v>
      </c>
      <c r="EE77" s="248">
        <v>0</v>
      </c>
      <c r="EF77" s="247">
        <v>427.91704966787398</v>
      </c>
      <c r="EG77" s="248">
        <v>127.905770572593</v>
      </c>
      <c r="EH77" s="248">
        <v>0</v>
      </c>
      <c r="EI77" s="247">
        <v>430.964693310732</v>
      </c>
      <c r="EJ77" s="248">
        <v>119.11278585650901</v>
      </c>
      <c r="EK77" s="248">
        <v>0</v>
      </c>
      <c r="EL77" s="247">
        <v>421.80790404097303</v>
      </c>
      <c r="EM77" s="248">
        <v>116.57371974346999</v>
      </c>
      <c r="EN77" s="248">
        <v>1.4007037137582499E-2</v>
      </c>
      <c r="EO77" s="247">
        <v>441.37091434233002</v>
      </c>
      <c r="EP77" s="248">
        <v>122.46145263026401</v>
      </c>
      <c r="EQ77" s="248">
        <v>6.9927922091772302E-2</v>
      </c>
      <c r="ER77" s="247">
        <v>449.49166462465303</v>
      </c>
      <c r="ES77" s="248">
        <v>101.804448003568</v>
      </c>
      <c r="ET77" s="248">
        <v>0.107954268263852</v>
      </c>
      <c r="EU77" s="247">
        <v>414.38089431440898</v>
      </c>
      <c r="EV77" s="248">
        <v>92.6818839050501</v>
      </c>
      <c r="EW77" s="248">
        <v>7.5512922246761996E-2</v>
      </c>
      <c r="EX77" s="247">
        <v>442.23333779443499</v>
      </c>
      <c r="EY77" s="248">
        <v>110.512806961104</v>
      </c>
      <c r="EZ77" s="248">
        <v>0</v>
      </c>
      <c r="FA77" s="247">
        <v>460.74238734976097</v>
      </c>
      <c r="FB77" s="248">
        <v>122.017689075237</v>
      </c>
      <c r="FC77" s="248">
        <v>1.95736476947013E-2</v>
      </c>
    </row>
    <row r="78" spans="2:159">
      <c r="B78" s="73" t="s">
        <v>811</v>
      </c>
      <c r="C78" s="42" t="s">
        <v>813</v>
      </c>
      <c r="D78" s="247">
        <v>462.38094363151998</v>
      </c>
      <c r="E78" s="248">
        <v>102.469672885414</v>
      </c>
      <c r="F78" s="248">
        <v>5.7105082600225998</v>
      </c>
      <c r="G78" s="247">
        <v>398.50675963768902</v>
      </c>
      <c r="H78" s="248">
        <v>135.39337494790499</v>
      </c>
      <c r="I78" s="248">
        <v>9.1927563226373099</v>
      </c>
      <c r="J78" s="247">
        <v>96780.496277818194</v>
      </c>
      <c r="K78" s="248">
        <v>18035.487704020401</v>
      </c>
      <c r="L78" s="248">
        <v>16.108209804429801</v>
      </c>
      <c r="M78" s="247">
        <v>429.609155628829</v>
      </c>
      <c r="N78" s="248">
        <v>118.17426186249899</v>
      </c>
      <c r="O78" s="248">
        <v>1.35098533586995</v>
      </c>
      <c r="P78" s="247">
        <v>10665.8488187812</v>
      </c>
      <c r="Q78" s="248">
        <v>2453.7940098069098</v>
      </c>
      <c r="R78" s="248">
        <v>2.71792073694303</v>
      </c>
      <c r="S78" s="247">
        <v>324019.36682960199</v>
      </c>
      <c r="T78" s="248">
        <v>76607.195906362802</v>
      </c>
      <c r="U78" s="248">
        <v>1237.1454430185099</v>
      </c>
      <c r="V78" s="247">
        <v>405.34372960414498</v>
      </c>
      <c r="W78" s="248">
        <v>146.511739811187</v>
      </c>
      <c r="X78" s="248">
        <v>44.900578737841698</v>
      </c>
      <c r="Y78" s="249">
        <v>491.83865370548301</v>
      </c>
      <c r="Z78" s="248">
        <v>998.31264069549798</v>
      </c>
      <c r="AA78" s="248">
        <v>306.874999269657</v>
      </c>
      <c r="AB78" s="274" t="s">
        <v>806</v>
      </c>
      <c r="AC78" s="248">
        <v>1079.6469825470699</v>
      </c>
      <c r="AD78" s="248">
        <v>363.83790341140298</v>
      </c>
      <c r="AE78" s="275">
        <v>140.00333536987199</v>
      </c>
      <c r="AF78" s="248">
        <v>277.27786905445203</v>
      </c>
      <c r="AG78" s="248">
        <v>90.275164080266705</v>
      </c>
      <c r="AH78" s="247">
        <v>446.29023651263299</v>
      </c>
      <c r="AI78" s="248">
        <v>41.565313639045499</v>
      </c>
      <c r="AJ78" s="248">
        <v>0.91264363142693306</v>
      </c>
      <c r="AK78" s="247">
        <v>448.54383375407298</v>
      </c>
      <c r="AL78" s="248">
        <v>106.54394349862901</v>
      </c>
      <c r="AM78" s="248">
        <v>2.3329511190864101</v>
      </c>
      <c r="AN78" s="247">
        <v>465.08196909433201</v>
      </c>
      <c r="AO78" s="248">
        <v>92.657519127411504</v>
      </c>
      <c r="AP78" s="248">
        <v>0.26127344514129303</v>
      </c>
      <c r="AQ78" s="247">
        <v>417.53672988700998</v>
      </c>
      <c r="AR78" s="248">
        <v>96.416858634129397</v>
      </c>
      <c r="AS78" s="248">
        <v>10.555000541094801</v>
      </c>
      <c r="AT78" s="247">
        <v>450.93688973514202</v>
      </c>
      <c r="AU78" s="248">
        <v>108.614499892702</v>
      </c>
      <c r="AV78" s="248">
        <v>3.7641386523555398</v>
      </c>
      <c r="AW78" s="247">
        <v>475.79848651780497</v>
      </c>
      <c r="AX78" s="248">
        <v>118.417319234804</v>
      </c>
      <c r="AY78" s="248">
        <v>2.91108454202192</v>
      </c>
      <c r="AZ78" s="247">
        <v>457.63349613624098</v>
      </c>
      <c r="BA78" s="248">
        <v>207.837212496192</v>
      </c>
      <c r="BB78" s="248">
        <v>12.212024592010501</v>
      </c>
      <c r="BC78" s="247">
        <v>404.41626600009801</v>
      </c>
      <c r="BD78" s="248">
        <v>76.564589595792498</v>
      </c>
      <c r="BE78" s="248">
        <v>0.12014967541141899</v>
      </c>
      <c r="BF78" s="247">
        <v>460.05741269587497</v>
      </c>
      <c r="BG78" s="248">
        <v>113.448964376295</v>
      </c>
      <c r="BH78" s="248">
        <v>1.0187918148231401</v>
      </c>
      <c r="BI78" s="247">
        <v>436.586859243096</v>
      </c>
      <c r="BJ78" s="248">
        <v>97.936619709861603</v>
      </c>
      <c r="BK78" s="248">
        <v>0.92292118073713303</v>
      </c>
      <c r="BL78" s="247">
        <v>433.98120897388799</v>
      </c>
      <c r="BM78" s="248">
        <v>106.937790769942</v>
      </c>
      <c r="BN78" s="248">
        <v>1.55704672356675</v>
      </c>
      <c r="BO78" s="247">
        <v>452.83757001480399</v>
      </c>
      <c r="BP78" s="248">
        <v>91.419529582425298</v>
      </c>
      <c r="BQ78" s="248">
        <v>0.26423946006135002</v>
      </c>
      <c r="BR78" s="247">
        <v>494.284232603227</v>
      </c>
      <c r="BS78" s="248">
        <v>118.236581759834</v>
      </c>
      <c r="BT78" s="248">
        <v>1.4108084455909899</v>
      </c>
      <c r="BU78" s="247">
        <v>399.23737640288903</v>
      </c>
      <c r="BV78" s="248">
        <v>129.100347131863</v>
      </c>
      <c r="BW78" s="248">
        <v>0.41551445071871901</v>
      </c>
      <c r="BX78" s="247">
        <v>404.88862403435297</v>
      </c>
      <c r="BY78" s="248">
        <v>112.719261184643</v>
      </c>
      <c r="BZ78" s="248">
        <v>11.460143058354999</v>
      </c>
      <c r="CA78" s="247">
        <v>513.08886655086098</v>
      </c>
      <c r="CB78" s="248">
        <v>145.12853059558699</v>
      </c>
      <c r="CC78" s="248">
        <v>0.12778696286417099</v>
      </c>
      <c r="CD78" s="247">
        <v>458.50521580947299</v>
      </c>
      <c r="CE78" s="248">
        <v>107.668802051871</v>
      </c>
      <c r="CF78" s="248">
        <v>0</v>
      </c>
      <c r="CG78" s="247">
        <v>439.76216986782498</v>
      </c>
      <c r="CH78" s="248">
        <v>111.33745274951001</v>
      </c>
      <c r="CI78" s="248">
        <v>0</v>
      </c>
      <c r="CJ78" s="247">
        <v>456.65208802612699</v>
      </c>
      <c r="CK78" s="248">
        <v>77.820851767050698</v>
      </c>
      <c r="CL78" s="248">
        <v>2.8560671242938301E-2</v>
      </c>
      <c r="CM78" s="247">
        <v>431.55354518786498</v>
      </c>
      <c r="CN78" s="248">
        <v>129.15887752486</v>
      </c>
      <c r="CO78" s="248">
        <v>0</v>
      </c>
      <c r="CP78" s="247">
        <v>460.69513827637297</v>
      </c>
      <c r="CQ78" s="248">
        <v>109.707605709872</v>
      </c>
      <c r="CR78" s="248">
        <v>0.22750062214147401</v>
      </c>
      <c r="CS78" s="247">
        <v>459.91553405429499</v>
      </c>
      <c r="CT78" s="248">
        <v>127.841458427004</v>
      </c>
      <c r="CU78" s="248">
        <v>0.12680707004716399</v>
      </c>
      <c r="CV78" s="247">
        <v>450.16753881121502</v>
      </c>
      <c r="CW78" s="248">
        <v>135.27012976877401</v>
      </c>
      <c r="CX78" s="248">
        <v>0.16525074223570899</v>
      </c>
      <c r="CY78" s="247">
        <v>433.29697442573098</v>
      </c>
      <c r="CZ78" s="248">
        <v>129.939521935595</v>
      </c>
      <c r="DA78" s="248">
        <v>0</v>
      </c>
      <c r="DB78" s="247">
        <v>436.78819984375099</v>
      </c>
      <c r="DC78" s="248">
        <v>136.43224535139001</v>
      </c>
      <c r="DD78" s="248">
        <v>0</v>
      </c>
      <c r="DE78" s="247">
        <v>440.186184954059</v>
      </c>
      <c r="DF78" s="248">
        <v>123.594544026595</v>
      </c>
      <c r="DG78" s="248">
        <v>0</v>
      </c>
      <c r="DH78" s="247">
        <v>431.85415530320398</v>
      </c>
      <c r="DI78" s="248">
        <v>121.006748006173</v>
      </c>
      <c r="DJ78" s="248">
        <v>0</v>
      </c>
      <c r="DK78" s="247">
        <v>456.80861492361203</v>
      </c>
      <c r="DL78" s="248">
        <v>102.875655603258</v>
      </c>
      <c r="DM78" s="248">
        <v>0</v>
      </c>
      <c r="DN78" s="247">
        <v>440.46972996275599</v>
      </c>
      <c r="DO78" s="248">
        <v>80.773318164566405</v>
      </c>
      <c r="DP78" s="248">
        <v>0</v>
      </c>
      <c r="DQ78" s="247">
        <v>454.28893436473101</v>
      </c>
      <c r="DR78" s="248">
        <v>109.526248332116</v>
      </c>
      <c r="DS78" s="248">
        <v>0</v>
      </c>
      <c r="DT78" s="247">
        <v>439.46995674614601</v>
      </c>
      <c r="DU78" s="248">
        <v>107.447370969335</v>
      </c>
      <c r="DV78" s="248">
        <v>1.55374082356551E-2</v>
      </c>
      <c r="DW78" s="247">
        <v>440.68337009486902</v>
      </c>
      <c r="DX78" s="248">
        <v>118.620630776637</v>
      </c>
      <c r="DY78" s="248">
        <v>0</v>
      </c>
      <c r="DZ78" s="247">
        <v>442.48336275284998</v>
      </c>
      <c r="EA78" s="248">
        <v>128.130578679124</v>
      </c>
      <c r="EB78" s="248">
        <v>0</v>
      </c>
      <c r="EC78" s="247">
        <v>456.42725784458702</v>
      </c>
      <c r="ED78" s="248">
        <v>143.110267889982</v>
      </c>
      <c r="EE78" s="248">
        <v>0</v>
      </c>
      <c r="EF78" s="247">
        <v>434.43322546119902</v>
      </c>
      <c r="EG78" s="248">
        <v>127.391910773603</v>
      </c>
      <c r="EH78" s="248">
        <v>0</v>
      </c>
      <c r="EI78" s="247">
        <v>453.48934156279199</v>
      </c>
      <c r="EJ78" s="248">
        <v>99.750053750218498</v>
      </c>
      <c r="EK78" s="248">
        <v>0</v>
      </c>
      <c r="EL78" s="247">
        <v>439.19032963290198</v>
      </c>
      <c r="EM78" s="248">
        <v>95.429811372765897</v>
      </c>
      <c r="EN78" s="248">
        <v>0</v>
      </c>
      <c r="EO78" s="247">
        <v>453.311865962544</v>
      </c>
      <c r="EP78" s="248">
        <v>87.900427639821899</v>
      </c>
      <c r="EQ78" s="248">
        <v>0</v>
      </c>
      <c r="ER78" s="247">
        <v>463.60361074416301</v>
      </c>
      <c r="ES78" s="248">
        <v>88.417753522079906</v>
      </c>
      <c r="ET78" s="248">
        <v>0.102104864041885</v>
      </c>
      <c r="EU78" s="247">
        <v>438.33659928670897</v>
      </c>
      <c r="EV78" s="248">
        <v>92.974202271708506</v>
      </c>
      <c r="EW78" s="248">
        <v>5.0559453679544002E-2</v>
      </c>
      <c r="EX78" s="247">
        <v>460.436628349393</v>
      </c>
      <c r="EY78" s="248">
        <v>108.846032194388</v>
      </c>
      <c r="EZ78" s="248">
        <v>3.7286916833184899E-2</v>
      </c>
      <c r="FA78" s="247">
        <v>484.22954330900598</v>
      </c>
      <c r="FB78" s="248">
        <v>120.049229119682</v>
      </c>
      <c r="FC78" s="248">
        <v>0</v>
      </c>
    </row>
    <row r="79" spans="2:159">
      <c r="B79" s="73" t="s">
        <v>811</v>
      </c>
      <c r="C79" s="42" t="s">
        <v>812</v>
      </c>
      <c r="D79" s="247">
        <v>438.890818928285</v>
      </c>
      <c r="E79" s="248">
        <v>73.933437939019797</v>
      </c>
      <c r="F79" s="248">
        <v>6.4238977328508797</v>
      </c>
      <c r="G79" s="247">
        <v>350.16965315517803</v>
      </c>
      <c r="H79" s="248">
        <v>102.335785778904</v>
      </c>
      <c r="I79" s="248">
        <v>7.9163553851285799</v>
      </c>
      <c r="J79" s="247">
        <v>93661.588333428605</v>
      </c>
      <c r="K79" s="248">
        <v>13342.929013487599</v>
      </c>
      <c r="L79" s="248">
        <v>20.7509437248296</v>
      </c>
      <c r="M79" s="247">
        <v>400.26853832481999</v>
      </c>
      <c r="N79" s="248">
        <v>98.436964787352494</v>
      </c>
      <c r="O79" s="248">
        <v>0.56611717146923601</v>
      </c>
      <c r="P79" s="247">
        <v>10555.5313048433</v>
      </c>
      <c r="Q79" s="248">
        <v>1801.02229573554</v>
      </c>
      <c r="R79" s="248">
        <v>1.63934513790351</v>
      </c>
      <c r="S79" s="247">
        <v>311781.818728026</v>
      </c>
      <c r="T79" s="248">
        <v>52865.242866462802</v>
      </c>
      <c r="U79" s="248">
        <v>809.90516228355204</v>
      </c>
      <c r="V79" s="247">
        <v>411.09542584938202</v>
      </c>
      <c r="W79" s="248">
        <v>134.605591053697</v>
      </c>
      <c r="X79" s="248">
        <v>33.588171416889601</v>
      </c>
      <c r="Y79" s="249">
        <v>442.32213979220398</v>
      </c>
      <c r="Z79" s="248">
        <v>613.44861580977897</v>
      </c>
      <c r="AA79" s="248">
        <v>192.572575429035</v>
      </c>
      <c r="AB79" s="274" t="s">
        <v>806</v>
      </c>
      <c r="AC79" s="248">
        <v>1414.8698059466899</v>
      </c>
      <c r="AD79" s="248">
        <v>430.33349159883397</v>
      </c>
      <c r="AE79" s="247">
        <v>397.63972765647202</v>
      </c>
      <c r="AF79" s="248">
        <v>374.41768796063502</v>
      </c>
      <c r="AG79" s="248">
        <v>99.476874137578207</v>
      </c>
      <c r="AH79" s="247">
        <v>436.95318581319401</v>
      </c>
      <c r="AI79" s="248">
        <v>43.707303239304601</v>
      </c>
      <c r="AJ79" s="248">
        <v>1.0712809947575901</v>
      </c>
      <c r="AK79" s="247">
        <v>433.33633025783303</v>
      </c>
      <c r="AL79" s="248">
        <v>99.235395601445802</v>
      </c>
      <c r="AM79" s="248">
        <v>1.92615890067416</v>
      </c>
      <c r="AN79" s="247">
        <v>436.03422723234399</v>
      </c>
      <c r="AO79" s="248">
        <v>75.135505344751195</v>
      </c>
      <c r="AP79" s="248">
        <v>0.16654163936830799</v>
      </c>
      <c r="AQ79" s="247">
        <v>383.44018047310902</v>
      </c>
      <c r="AR79" s="248">
        <v>88.5998592497956</v>
      </c>
      <c r="AS79" s="248">
        <v>3.2900292796920998</v>
      </c>
      <c r="AT79" s="247">
        <v>417.62926058893601</v>
      </c>
      <c r="AU79" s="248">
        <v>77.568261327797998</v>
      </c>
      <c r="AV79" s="248">
        <v>2.9511424323973601</v>
      </c>
      <c r="AW79" s="247">
        <v>449.01555272606498</v>
      </c>
      <c r="AX79" s="248">
        <v>81.360967667623797</v>
      </c>
      <c r="AY79" s="248">
        <v>3.23914196156458</v>
      </c>
      <c r="AZ79" s="247">
        <v>433.13027973494701</v>
      </c>
      <c r="BA79" s="248">
        <v>167.009178944507</v>
      </c>
      <c r="BB79" s="248">
        <v>12.048752501135001</v>
      </c>
      <c r="BC79" s="247">
        <v>384.80570366243597</v>
      </c>
      <c r="BD79" s="248">
        <v>47.684963000749597</v>
      </c>
      <c r="BE79" s="248">
        <v>0.112798800696142</v>
      </c>
      <c r="BF79" s="247">
        <v>430.04062347231002</v>
      </c>
      <c r="BG79" s="248">
        <v>71.591490775605394</v>
      </c>
      <c r="BH79" s="248">
        <v>0.89297199487827095</v>
      </c>
      <c r="BI79" s="247">
        <v>415.98142324324499</v>
      </c>
      <c r="BJ79" s="248">
        <v>54.249330710308399</v>
      </c>
      <c r="BK79" s="248">
        <v>0.95066976868098196</v>
      </c>
      <c r="BL79" s="247">
        <v>412.98186060169598</v>
      </c>
      <c r="BM79" s="248">
        <v>79.131612048910796</v>
      </c>
      <c r="BN79" s="248">
        <v>0.75270301318642796</v>
      </c>
      <c r="BO79" s="247">
        <v>431.70683585023897</v>
      </c>
      <c r="BP79" s="248">
        <v>69.012283508036404</v>
      </c>
      <c r="BQ79" s="248">
        <v>0.30597480027066298</v>
      </c>
      <c r="BR79" s="247">
        <v>466.40367429094499</v>
      </c>
      <c r="BS79" s="248">
        <v>92.488087456070204</v>
      </c>
      <c r="BT79" s="248">
        <v>0.95455264716439503</v>
      </c>
      <c r="BU79" s="247">
        <v>331.22482495723602</v>
      </c>
      <c r="BV79" s="248">
        <v>86.433023521514102</v>
      </c>
      <c r="BW79" s="248">
        <v>0.44730501508333698</v>
      </c>
      <c r="BX79" s="247">
        <v>405.82115135612901</v>
      </c>
      <c r="BY79" s="248">
        <v>104.884499559441</v>
      </c>
      <c r="BZ79" s="248">
        <v>7.1240519777671603</v>
      </c>
      <c r="CA79" s="247">
        <v>481.15624148340498</v>
      </c>
      <c r="CB79" s="248">
        <v>88.994585780281795</v>
      </c>
      <c r="CC79" s="248">
        <v>0.10553271725692499</v>
      </c>
      <c r="CD79" s="247">
        <v>461.54034170103301</v>
      </c>
      <c r="CE79" s="248">
        <v>67.312313521579398</v>
      </c>
      <c r="CF79" s="248">
        <v>2.5161382102493499E-2</v>
      </c>
      <c r="CG79" s="247">
        <v>437.097375355238</v>
      </c>
      <c r="CH79" s="248">
        <v>79.4645989152461</v>
      </c>
      <c r="CI79" s="248">
        <v>0</v>
      </c>
      <c r="CJ79" s="247">
        <v>444.90025535174601</v>
      </c>
      <c r="CK79" s="248">
        <v>57.812394065602597</v>
      </c>
      <c r="CL79" s="248">
        <v>0</v>
      </c>
      <c r="CM79" s="247">
        <v>417.67986346911903</v>
      </c>
      <c r="CN79" s="248">
        <v>74.335970146054606</v>
      </c>
      <c r="CO79" s="248">
        <v>0.30830163504332297</v>
      </c>
      <c r="CP79" s="247">
        <v>436.69025031519197</v>
      </c>
      <c r="CQ79" s="248">
        <v>75.864031886317306</v>
      </c>
      <c r="CR79" s="248">
        <v>0.28470225404480198</v>
      </c>
      <c r="CS79" s="247">
        <v>427.96887769518599</v>
      </c>
      <c r="CT79" s="248">
        <v>81.154506736505496</v>
      </c>
      <c r="CU79" s="248">
        <v>0.136721603963045</v>
      </c>
      <c r="CV79" s="247">
        <v>431.74035732105602</v>
      </c>
      <c r="CW79" s="248">
        <v>103.759806378896</v>
      </c>
      <c r="CX79" s="248">
        <v>0</v>
      </c>
      <c r="CY79" s="247">
        <v>426.55030534600701</v>
      </c>
      <c r="CZ79" s="248">
        <v>98.875990567239697</v>
      </c>
      <c r="DA79" s="248">
        <v>2.1719671783882299E-2</v>
      </c>
      <c r="DB79" s="247">
        <v>430.39082742913001</v>
      </c>
      <c r="DC79" s="248">
        <v>81.228716083104402</v>
      </c>
      <c r="DD79" s="248">
        <v>0</v>
      </c>
      <c r="DE79" s="247">
        <v>433.63710809890398</v>
      </c>
      <c r="DF79" s="248">
        <v>82.804528060841704</v>
      </c>
      <c r="DG79" s="248">
        <v>0</v>
      </c>
      <c r="DH79" s="247">
        <v>414.76152413724498</v>
      </c>
      <c r="DI79" s="248">
        <v>80.232256690407993</v>
      </c>
      <c r="DJ79" s="248">
        <v>0</v>
      </c>
      <c r="DK79" s="247">
        <v>441.37992279332201</v>
      </c>
      <c r="DL79" s="248">
        <v>68.207778498372804</v>
      </c>
      <c r="DM79" s="248">
        <v>0</v>
      </c>
      <c r="DN79" s="247">
        <v>437.910230302245</v>
      </c>
      <c r="DO79" s="248">
        <v>67.702561576843706</v>
      </c>
      <c r="DP79" s="248">
        <v>0</v>
      </c>
      <c r="DQ79" s="247">
        <v>447.42135319825798</v>
      </c>
      <c r="DR79" s="248">
        <v>79.004380515736997</v>
      </c>
      <c r="DS79" s="248">
        <v>0</v>
      </c>
      <c r="DT79" s="247">
        <v>434.66128469925002</v>
      </c>
      <c r="DU79" s="248">
        <v>61.730508721579803</v>
      </c>
      <c r="DV79" s="248">
        <v>0</v>
      </c>
      <c r="DW79" s="247">
        <v>435.049822951745</v>
      </c>
      <c r="DX79" s="248">
        <v>81.610889298346905</v>
      </c>
      <c r="DY79" s="248">
        <v>0</v>
      </c>
      <c r="DZ79" s="247">
        <v>449.77695564835199</v>
      </c>
      <c r="EA79" s="248">
        <v>99.094386903859998</v>
      </c>
      <c r="EB79" s="248">
        <v>0</v>
      </c>
      <c r="EC79" s="247">
        <v>460.42602034298699</v>
      </c>
      <c r="ED79" s="248">
        <v>97.817536993859306</v>
      </c>
      <c r="EE79" s="248">
        <v>0</v>
      </c>
      <c r="EF79" s="247">
        <v>439.811364241945</v>
      </c>
      <c r="EG79" s="248">
        <v>90.408242883179099</v>
      </c>
      <c r="EH79" s="248">
        <v>0</v>
      </c>
      <c r="EI79" s="247">
        <v>455.92454870039199</v>
      </c>
      <c r="EJ79" s="248">
        <v>100.765623852421</v>
      </c>
      <c r="EK79" s="248">
        <v>0</v>
      </c>
      <c r="EL79" s="247">
        <v>444.71731738448398</v>
      </c>
      <c r="EM79" s="248">
        <v>83.370999732524197</v>
      </c>
      <c r="EN79" s="248">
        <v>0</v>
      </c>
      <c r="EO79" s="247">
        <v>426.39855857203497</v>
      </c>
      <c r="EP79" s="248">
        <v>76.6827009977834</v>
      </c>
      <c r="EQ79" s="248">
        <v>7.3659701954094298E-2</v>
      </c>
      <c r="ER79" s="247">
        <v>433.86738395564498</v>
      </c>
      <c r="ES79" s="248">
        <v>67.998044911583904</v>
      </c>
      <c r="ET79" s="248">
        <v>7.1032620744214597E-2</v>
      </c>
      <c r="EU79" s="247">
        <v>396.34880728968199</v>
      </c>
      <c r="EV79" s="248">
        <v>68.031892528089799</v>
      </c>
      <c r="EW79" s="248">
        <v>2.8946488244220001E-2</v>
      </c>
      <c r="EX79" s="247">
        <v>454.70933144954103</v>
      </c>
      <c r="EY79" s="248">
        <v>75.9277035616105</v>
      </c>
      <c r="EZ79" s="248">
        <v>2.8246011389193301E-2</v>
      </c>
      <c r="FA79" s="247">
        <v>442.14178744977198</v>
      </c>
      <c r="FB79" s="248">
        <v>77.8407156373584</v>
      </c>
      <c r="FC79" s="248">
        <v>0</v>
      </c>
    </row>
    <row r="80" spans="2:159">
      <c r="B80" s="68" t="s">
        <v>811</v>
      </c>
      <c r="C80" s="251" t="s">
        <v>812</v>
      </c>
      <c r="D80" s="276">
        <v>391.41006114338199</v>
      </c>
      <c r="E80" s="245">
        <v>110.50981164707601</v>
      </c>
      <c r="F80" s="245">
        <v>5.1219138020743502</v>
      </c>
      <c r="G80" s="244">
        <v>347.65438690007301</v>
      </c>
      <c r="H80" s="245">
        <v>113.278172767348</v>
      </c>
      <c r="I80" s="245">
        <v>9.7048939002999699</v>
      </c>
      <c r="J80" s="276">
        <v>86653.256918990504</v>
      </c>
      <c r="K80" s="245">
        <v>22646.120559998599</v>
      </c>
      <c r="L80" s="245">
        <v>3.1614783750912898</v>
      </c>
      <c r="M80" s="244">
        <v>376.565051478481</v>
      </c>
      <c r="N80" s="245">
        <v>119.67992801688899</v>
      </c>
      <c r="O80" s="245">
        <v>0.88402454723871304</v>
      </c>
      <c r="P80" s="276">
        <v>9308.5123250029901</v>
      </c>
      <c r="Q80" s="245">
        <v>1985.6544043889201</v>
      </c>
      <c r="R80" s="245">
        <v>2.6150095306245902</v>
      </c>
      <c r="S80" s="276">
        <v>299155.90040727198</v>
      </c>
      <c r="T80" s="245">
        <v>52672.861679383801</v>
      </c>
      <c r="U80" s="245">
        <v>610.24831506523196</v>
      </c>
      <c r="V80" s="244">
        <v>448.35086321678301</v>
      </c>
      <c r="W80" s="245">
        <v>144.399738055645</v>
      </c>
      <c r="X80" s="245">
        <v>31.8720692707852</v>
      </c>
      <c r="Y80" s="276">
        <v>803.08701712075901</v>
      </c>
      <c r="Z80" s="245">
        <v>702.16788480035598</v>
      </c>
      <c r="AA80" s="245">
        <v>186.24722827261201</v>
      </c>
      <c r="AB80" s="244">
        <v>343.67936022487402</v>
      </c>
      <c r="AC80" s="245">
        <v>687.35872044974894</v>
      </c>
      <c r="AD80" s="245">
        <v>252.86978459053501</v>
      </c>
      <c r="AE80" s="276">
        <v>367.94884937274998</v>
      </c>
      <c r="AF80" s="245">
        <v>89.992795651956399</v>
      </c>
      <c r="AG80" s="245">
        <v>24.344953036528501</v>
      </c>
      <c r="AH80" s="244">
        <v>413.06301512509799</v>
      </c>
      <c r="AI80" s="245">
        <v>36.654122319806099</v>
      </c>
      <c r="AJ80" s="245">
        <v>0.98814533966801998</v>
      </c>
      <c r="AK80" s="244">
        <v>426.78218998890497</v>
      </c>
      <c r="AL80" s="245">
        <v>101.674290112522</v>
      </c>
      <c r="AM80" s="245">
        <v>1.1150722873269601</v>
      </c>
      <c r="AN80" s="244">
        <v>414.464387539992</v>
      </c>
      <c r="AO80" s="245">
        <v>57.9692156955497</v>
      </c>
      <c r="AP80" s="245">
        <v>0.13376152022346199</v>
      </c>
      <c r="AQ80" s="244">
        <v>397.45344353603298</v>
      </c>
      <c r="AR80" s="245">
        <v>75.238466976218405</v>
      </c>
      <c r="AS80" s="245">
        <v>6.0086568683036203</v>
      </c>
      <c r="AT80" s="244">
        <v>428.46949434318498</v>
      </c>
      <c r="AU80" s="245">
        <v>84.425173870735307</v>
      </c>
      <c r="AV80" s="245">
        <v>1.6446355414827001</v>
      </c>
      <c r="AW80" s="244">
        <v>477.18991066136903</v>
      </c>
      <c r="AX80" s="245">
        <v>102.382364948035</v>
      </c>
      <c r="AY80" s="245">
        <v>2.8265739126632501</v>
      </c>
      <c r="AZ80" s="244">
        <v>441.28567120266899</v>
      </c>
      <c r="BA80" s="245">
        <v>161.69558863525401</v>
      </c>
      <c r="BB80" s="245">
        <v>17.3793793675556</v>
      </c>
      <c r="BC80" s="244">
        <v>369.17631229048499</v>
      </c>
      <c r="BD80" s="245">
        <v>86.268538526483695</v>
      </c>
      <c r="BE80" s="245">
        <v>7.97358747557117E-2</v>
      </c>
      <c r="BF80" s="244">
        <v>416.047999658192</v>
      </c>
      <c r="BG80" s="245">
        <v>112.975295375305</v>
      </c>
      <c r="BH80" s="245">
        <v>1.0885237580862399</v>
      </c>
      <c r="BI80" s="244">
        <v>392.98462839864902</v>
      </c>
      <c r="BJ80" s="245">
        <v>96.572605422056796</v>
      </c>
      <c r="BK80" s="245">
        <v>0.567091194627939</v>
      </c>
      <c r="BL80" s="244">
        <v>379.632136086103</v>
      </c>
      <c r="BM80" s="245">
        <v>97.326399882715194</v>
      </c>
      <c r="BN80" s="245">
        <v>2.5761690766862499</v>
      </c>
      <c r="BO80" s="244">
        <v>384.43699265543</v>
      </c>
      <c r="BP80" s="245">
        <v>98.0445845051091</v>
      </c>
      <c r="BQ80" s="245">
        <v>0.13845402539485199</v>
      </c>
      <c r="BR80" s="244">
        <v>401.53700969895601</v>
      </c>
      <c r="BS80" s="245">
        <v>115.245949309808</v>
      </c>
      <c r="BT80" s="245">
        <v>0.68023736812163904</v>
      </c>
      <c r="BU80" s="244">
        <v>316.39658045965803</v>
      </c>
      <c r="BV80" s="245">
        <v>98.447074106837505</v>
      </c>
      <c r="BW80" s="245">
        <v>0.45744461313671397</v>
      </c>
      <c r="BX80" s="244">
        <v>376.52933659938401</v>
      </c>
      <c r="BY80" s="245">
        <v>121.429917767123</v>
      </c>
      <c r="BZ80" s="245">
        <v>1.78825552776369</v>
      </c>
      <c r="CA80" s="276">
        <v>448.22230128139802</v>
      </c>
      <c r="CB80" s="245">
        <v>141.964883513579</v>
      </c>
      <c r="CC80" s="245">
        <v>7.13048416978357E-2</v>
      </c>
      <c r="CD80" s="244">
        <v>406.82813196164898</v>
      </c>
      <c r="CE80" s="245">
        <v>126.64487869775699</v>
      </c>
      <c r="CF80" s="245">
        <v>0</v>
      </c>
      <c r="CG80" s="277">
        <v>390.03298184015</v>
      </c>
      <c r="CH80" s="245">
        <v>122.43926050492701</v>
      </c>
      <c r="CI80" s="245">
        <v>0</v>
      </c>
      <c r="CJ80" s="244">
        <v>408.09390391828498</v>
      </c>
      <c r="CK80" s="245">
        <v>106.530610960207</v>
      </c>
      <c r="CL80" s="245">
        <v>0</v>
      </c>
      <c r="CM80" s="244">
        <v>371.96437739937801</v>
      </c>
      <c r="CN80" s="245">
        <v>117.35202154663401</v>
      </c>
      <c r="CO80" s="245">
        <v>0.17003283275927</v>
      </c>
      <c r="CP80" s="244">
        <v>386.56353814856197</v>
      </c>
      <c r="CQ80" s="245">
        <v>125.229394437531</v>
      </c>
      <c r="CR80" s="245">
        <v>0.36478980062022298</v>
      </c>
      <c r="CS80" s="244">
        <v>382.437581381173</v>
      </c>
      <c r="CT80" s="245">
        <v>125.200079647577</v>
      </c>
      <c r="CU80" s="245">
        <v>0.15782093273273801</v>
      </c>
      <c r="CV80" s="276">
        <v>384.82233553106801</v>
      </c>
      <c r="CW80" s="245">
        <v>125.55911629608001</v>
      </c>
      <c r="CX80" s="245">
        <v>0</v>
      </c>
      <c r="CY80" s="276">
        <v>382.839054674789</v>
      </c>
      <c r="CZ80" s="245">
        <v>128.21389557640799</v>
      </c>
      <c r="DA80" s="245">
        <v>0</v>
      </c>
      <c r="DB80" s="276">
        <v>389.37874469657203</v>
      </c>
      <c r="DC80" s="245">
        <v>127.643699013606</v>
      </c>
      <c r="DD80" s="245">
        <v>0</v>
      </c>
      <c r="DE80" s="276">
        <v>391.93848771782899</v>
      </c>
      <c r="DF80" s="245">
        <v>120.89071448968301</v>
      </c>
      <c r="DG80" s="245">
        <v>0</v>
      </c>
      <c r="DH80" s="244">
        <v>379.98247411564199</v>
      </c>
      <c r="DI80" s="245">
        <v>124.67211984071</v>
      </c>
      <c r="DJ80" s="245">
        <v>0.13078668773900701</v>
      </c>
      <c r="DK80" s="244">
        <v>410.810684804262</v>
      </c>
      <c r="DL80" s="245">
        <v>129.725457319051</v>
      </c>
      <c r="DM80" s="245">
        <v>0</v>
      </c>
      <c r="DN80" s="244">
        <v>411.23177002186901</v>
      </c>
      <c r="DO80" s="245">
        <v>129.94641408459</v>
      </c>
      <c r="DP80" s="245">
        <v>4.2318633167421398E-2</v>
      </c>
      <c r="DQ80" s="244">
        <v>400.257289417876</v>
      </c>
      <c r="DR80" s="245">
        <v>101.580047235853</v>
      </c>
      <c r="DS80" s="245">
        <v>0.15434944812838999</v>
      </c>
      <c r="DT80" s="244">
        <v>405.73948203151201</v>
      </c>
      <c r="DU80" s="245">
        <v>119.463311776715</v>
      </c>
      <c r="DV80" s="245">
        <v>0</v>
      </c>
      <c r="DW80" s="244">
        <v>396.34313672909599</v>
      </c>
      <c r="DX80" s="245">
        <v>118.624988655414</v>
      </c>
      <c r="DY80" s="245">
        <v>0</v>
      </c>
      <c r="DZ80" s="244">
        <v>423.11322048019298</v>
      </c>
      <c r="EA80" s="245">
        <v>134.632998114473</v>
      </c>
      <c r="EB80" s="245">
        <v>0</v>
      </c>
      <c r="EC80" s="244">
        <v>435.849943716724</v>
      </c>
      <c r="ED80" s="245">
        <v>124.127645387662</v>
      </c>
      <c r="EE80" s="245">
        <v>0</v>
      </c>
      <c r="EF80" s="244">
        <v>406.70347553975</v>
      </c>
      <c r="EG80" s="245">
        <v>120.39447091723</v>
      </c>
      <c r="EH80" s="245">
        <v>0</v>
      </c>
      <c r="EI80" s="244">
        <v>417.54744879892201</v>
      </c>
      <c r="EJ80" s="245">
        <v>120.62449010554199</v>
      </c>
      <c r="EK80" s="245">
        <v>0</v>
      </c>
      <c r="EL80" s="244">
        <v>415.66463013856901</v>
      </c>
      <c r="EM80" s="245">
        <v>108.896012179235</v>
      </c>
      <c r="EN80" s="245">
        <v>0</v>
      </c>
      <c r="EO80" s="244">
        <v>417.38630677943002</v>
      </c>
      <c r="EP80" s="245">
        <v>99.435232689088593</v>
      </c>
      <c r="EQ80" s="245">
        <v>0</v>
      </c>
      <c r="ER80" s="244">
        <v>400.12217100208397</v>
      </c>
      <c r="ES80" s="245">
        <v>110.60673050927799</v>
      </c>
      <c r="ET80" s="245">
        <v>0</v>
      </c>
      <c r="EU80" s="244">
        <v>363.37865898042401</v>
      </c>
      <c r="EV80" s="245">
        <v>108.88290386718499</v>
      </c>
      <c r="EW80" s="245">
        <v>0</v>
      </c>
      <c r="EX80" s="276">
        <v>405.24705540199398</v>
      </c>
      <c r="EY80" s="245">
        <v>119.232998302509</v>
      </c>
      <c r="EZ80" s="245">
        <v>0</v>
      </c>
      <c r="FA80" s="244">
        <v>431.27862311836799</v>
      </c>
      <c r="FB80" s="245">
        <v>141.82082115979301</v>
      </c>
      <c r="FC80" s="245">
        <v>0</v>
      </c>
    </row>
    <row r="82" spans="2:12">
      <c r="B82" s="73" t="s">
        <v>814</v>
      </c>
    </row>
    <row r="83" spans="2:12">
      <c r="B83" s="73" t="s">
        <v>815</v>
      </c>
    </row>
    <row r="84" spans="2:12">
      <c r="B84" s="73" t="s">
        <v>816</v>
      </c>
    </row>
    <row r="85" spans="2:12" ht="7.5" customHeight="1"/>
    <row r="86" spans="2:12">
      <c r="B86" s="73" t="s">
        <v>817</v>
      </c>
    </row>
    <row r="87" spans="2:12">
      <c r="B87" s="73" t="s">
        <v>818</v>
      </c>
    </row>
    <row r="88" spans="2:12">
      <c r="B88" s="73" t="s">
        <v>819</v>
      </c>
    </row>
    <row r="89" spans="2:12">
      <c r="B89" s="278"/>
      <c r="G89" s="184"/>
      <c r="H89" s="184"/>
      <c r="I89" s="184"/>
      <c r="J89" s="184"/>
      <c r="K89" s="184"/>
      <c r="L89" s="184"/>
    </row>
  </sheetData>
  <mergeCells count="8">
    <mergeCell ref="B69:C69"/>
    <mergeCell ref="B70:B73"/>
    <mergeCell ref="B4:C4"/>
    <mergeCell ref="B10:C10"/>
    <mergeCell ref="B11:C11"/>
    <mergeCell ref="B12:B15"/>
    <mergeCell ref="B59:C59"/>
    <mergeCell ref="B60:B6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30</vt:i4>
      </vt:variant>
    </vt:vector>
  </HeadingPairs>
  <TitlesOfParts>
    <vt:vector size="30" baseType="lpstr">
      <vt:lpstr>Annexes</vt:lpstr>
      <vt:lpstr>A10</vt:lpstr>
      <vt:lpstr>A11</vt:lpstr>
      <vt:lpstr>A12</vt:lpstr>
      <vt:lpstr>A13</vt:lpstr>
      <vt:lpstr>A14</vt:lpstr>
      <vt:lpstr>A15</vt:lpstr>
      <vt:lpstr>A16</vt:lpstr>
      <vt:lpstr>A17</vt:lpstr>
      <vt:lpstr>A18</vt:lpstr>
      <vt:lpstr>A19</vt:lpstr>
      <vt:lpstr>A20</vt:lpstr>
      <vt:lpstr>A21</vt:lpstr>
      <vt:lpstr>A22</vt:lpstr>
      <vt:lpstr>A30</vt:lpstr>
      <vt:lpstr>A31</vt:lpstr>
      <vt:lpstr>A32</vt:lpstr>
      <vt:lpstr>A33</vt:lpstr>
      <vt:lpstr>A36</vt:lpstr>
      <vt:lpstr>A37</vt:lpstr>
      <vt:lpstr>A38</vt:lpstr>
      <vt:lpstr>A39</vt:lpstr>
      <vt:lpstr>A40</vt:lpstr>
      <vt:lpstr>A41</vt:lpstr>
      <vt:lpstr>A42</vt:lpstr>
      <vt:lpstr>A45</vt:lpstr>
      <vt:lpstr>A46</vt:lpstr>
      <vt:lpstr>A48</vt:lpstr>
      <vt:lpstr>A49</vt:lpstr>
      <vt:lpstr>A50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2023-12-12T19:16:58Z</dcterms:modified>
</cp:coreProperties>
</file>